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2\"/>
    </mc:Choice>
  </mc:AlternateContent>
  <bookViews>
    <workbookView xWindow="0" yWindow="0" windowWidth="28800" windowHeight="12180" tabRatio="799" activeTab="25"/>
  </bookViews>
  <sheets>
    <sheet name="1" sheetId="2" r:id="rId1"/>
    <sheet name="2" sheetId="4" r:id="rId2"/>
    <sheet name="3" sheetId="5" r:id="rId3"/>
    <sheet name="4" sheetId="6" r:id="rId4"/>
    <sheet name="5" sheetId="7" r:id="rId5"/>
    <sheet name="6" sheetId="8" r:id="rId6"/>
    <sheet name="7" sheetId="9" r:id="rId7"/>
    <sheet name="8" sheetId="10" r:id="rId8"/>
    <sheet name="9" sheetId="11" r:id="rId9"/>
    <sheet name="10" sheetId="12" r:id="rId10"/>
    <sheet name="11" sheetId="13" r:id="rId11"/>
    <sheet name="12" sheetId="14" r:id="rId12"/>
    <sheet name="13" sheetId="15" r:id="rId13"/>
    <sheet name="14" sheetId="16" r:id="rId14"/>
    <sheet name="15" sheetId="18" r:id="rId15"/>
    <sheet name="16" sheetId="20" r:id="rId16"/>
    <sheet name="17" sheetId="22" r:id="rId17"/>
    <sheet name="18" sheetId="23" r:id="rId18"/>
    <sheet name="19" sheetId="24" r:id="rId19"/>
    <sheet name="20" sheetId="25" r:id="rId20"/>
    <sheet name="21" sheetId="26" r:id="rId21"/>
    <sheet name="22" sheetId="27" r:id="rId22"/>
    <sheet name="23" sheetId="28" r:id="rId23"/>
    <sheet name="24" sheetId="29" r:id="rId24"/>
    <sheet name="25" sheetId="30" r:id="rId25"/>
    <sheet name="26" sheetId="31" r:id="rId26"/>
    <sheet name="Sample" sheetId="1" r:id="rId27"/>
    <sheet name="Calc" sheetId="3" r:id="rId28"/>
    <sheet name="Sheet5" sheetId="17" r:id="rId29"/>
  </sheets>
  <definedNames>
    <definedName name="a" localSheetId="0">#REF!</definedName>
    <definedName name="a" localSheetId="9">#REF!</definedName>
    <definedName name="a" localSheetId="10">#REF!</definedName>
    <definedName name="a" localSheetId="11">#REF!</definedName>
    <definedName name="a" localSheetId="12">#REF!</definedName>
    <definedName name="a" localSheetId="13">#REF!</definedName>
    <definedName name="a" localSheetId="14">#REF!</definedName>
    <definedName name="a" localSheetId="15">#REF!</definedName>
    <definedName name="a" localSheetId="16">#REF!</definedName>
    <definedName name="a" localSheetId="17">#REF!</definedName>
    <definedName name="a" localSheetId="18">#REF!</definedName>
    <definedName name="a" localSheetId="1">#REF!</definedName>
    <definedName name="a" localSheetId="19">#REF!</definedName>
    <definedName name="a" localSheetId="20">#REF!</definedName>
    <definedName name="a" localSheetId="21">#REF!</definedName>
    <definedName name="a" localSheetId="22">#REF!</definedName>
    <definedName name="a" localSheetId="23">#REF!</definedName>
    <definedName name="a" localSheetId="24">#REF!</definedName>
    <definedName name="a" localSheetId="25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26">#REF!</definedName>
    <definedName name="a">#REF!</definedName>
    <definedName name="IPP" localSheetId="0">#REF!</definedName>
    <definedName name="IPP" localSheetId="9">#REF!</definedName>
    <definedName name="IPP" localSheetId="10">#REF!</definedName>
    <definedName name="IPP" localSheetId="11">#REF!</definedName>
    <definedName name="IPP" localSheetId="12">#REF!</definedName>
    <definedName name="IPP" localSheetId="13">#REF!</definedName>
    <definedName name="IPP" localSheetId="14">#REF!</definedName>
    <definedName name="IPP" localSheetId="15">#REF!</definedName>
    <definedName name="IPP" localSheetId="16">#REF!</definedName>
    <definedName name="IPP" localSheetId="17">#REF!</definedName>
    <definedName name="IPP" localSheetId="18">#REF!</definedName>
    <definedName name="IPP" localSheetId="1">#REF!</definedName>
    <definedName name="IPP" localSheetId="19">#REF!</definedName>
    <definedName name="IPP" localSheetId="20">#REF!</definedName>
    <definedName name="IPP" localSheetId="21">#REF!</definedName>
    <definedName name="IPP" localSheetId="22">#REF!</definedName>
    <definedName name="IPP" localSheetId="23">#REF!</definedName>
    <definedName name="IPP" localSheetId="24">#REF!</definedName>
    <definedName name="IPP" localSheetId="25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26">#REF!</definedName>
    <definedName name="IPP">#REF!</definedName>
    <definedName name="ippp" localSheetId="0">#REF!</definedName>
    <definedName name="ippp" localSheetId="9">#REF!</definedName>
    <definedName name="ippp" localSheetId="10">#REF!</definedName>
    <definedName name="ippp" localSheetId="11">#REF!</definedName>
    <definedName name="ippp" localSheetId="12">#REF!</definedName>
    <definedName name="ippp" localSheetId="13">#REF!</definedName>
    <definedName name="ippp" localSheetId="14">#REF!</definedName>
    <definedName name="ippp" localSheetId="15">#REF!</definedName>
    <definedName name="ippp" localSheetId="16">#REF!</definedName>
    <definedName name="ippp" localSheetId="17">#REF!</definedName>
    <definedName name="ippp" localSheetId="18">#REF!</definedName>
    <definedName name="ippp" localSheetId="1">#REF!</definedName>
    <definedName name="ippp" localSheetId="19">#REF!</definedName>
    <definedName name="ippp" localSheetId="20">#REF!</definedName>
    <definedName name="ippp" localSheetId="21">#REF!</definedName>
    <definedName name="ippp" localSheetId="22">#REF!</definedName>
    <definedName name="ippp" localSheetId="23">#REF!</definedName>
    <definedName name="ippp" localSheetId="24">#REF!</definedName>
    <definedName name="ippp" localSheetId="25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26">#REF!</definedName>
    <definedName name="ippp">#REF!</definedName>
    <definedName name="samolea" localSheetId="0">#REF!</definedName>
    <definedName name="samolea" localSheetId="9">#REF!</definedName>
    <definedName name="samolea" localSheetId="10">#REF!</definedName>
    <definedName name="samolea" localSheetId="11">#REF!</definedName>
    <definedName name="samolea" localSheetId="12">#REF!</definedName>
    <definedName name="samolea" localSheetId="13">#REF!</definedName>
    <definedName name="samolea" localSheetId="14">#REF!</definedName>
    <definedName name="samolea" localSheetId="15">#REF!</definedName>
    <definedName name="samolea" localSheetId="16">#REF!</definedName>
    <definedName name="samolea" localSheetId="17">#REF!</definedName>
    <definedName name="samolea" localSheetId="18">#REF!</definedName>
    <definedName name="samolea" localSheetId="1">#REF!</definedName>
    <definedName name="samolea" localSheetId="19">#REF!</definedName>
    <definedName name="samolea" localSheetId="20">#REF!</definedName>
    <definedName name="samolea" localSheetId="21">#REF!</definedName>
    <definedName name="samolea" localSheetId="22">#REF!</definedName>
    <definedName name="samolea" localSheetId="23">#REF!</definedName>
    <definedName name="samolea" localSheetId="24">#REF!</definedName>
    <definedName name="samolea" localSheetId="25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26">#REF!</definedName>
    <definedName name="samolea">#REF!</definedName>
    <definedName name="sampke1" localSheetId="0">#REF!</definedName>
    <definedName name="sampke1" localSheetId="9">#REF!</definedName>
    <definedName name="sampke1" localSheetId="10">#REF!</definedName>
    <definedName name="sampke1" localSheetId="11">#REF!</definedName>
    <definedName name="sampke1" localSheetId="12">#REF!</definedName>
    <definedName name="sampke1" localSheetId="13">#REF!</definedName>
    <definedName name="sampke1" localSheetId="14">#REF!</definedName>
    <definedName name="sampke1" localSheetId="15">#REF!</definedName>
    <definedName name="sampke1" localSheetId="16">#REF!</definedName>
    <definedName name="sampke1" localSheetId="17">#REF!</definedName>
    <definedName name="sampke1" localSheetId="18">#REF!</definedName>
    <definedName name="sampke1" localSheetId="1">#REF!</definedName>
    <definedName name="sampke1" localSheetId="19">#REF!</definedName>
    <definedName name="sampke1" localSheetId="20">#REF!</definedName>
    <definedName name="sampke1" localSheetId="21">#REF!</definedName>
    <definedName name="sampke1" localSheetId="22">#REF!</definedName>
    <definedName name="sampke1" localSheetId="23">#REF!</definedName>
    <definedName name="sampke1" localSheetId="24">#REF!</definedName>
    <definedName name="sampke1" localSheetId="25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26">#REF!</definedName>
    <definedName name="sampke1">#REF!</definedName>
    <definedName name="sample" localSheetId="0">#REF!</definedName>
    <definedName name="sample" localSheetId="9">#REF!</definedName>
    <definedName name="sample" localSheetId="10">#REF!</definedName>
    <definedName name="sample" localSheetId="11">#REF!</definedName>
    <definedName name="sample" localSheetId="12">#REF!</definedName>
    <definedName name="sample" localSheetId="13">#REF!</definedName>
    <definedName name="sample" localSheetId="14">#REF!</definedName>
    <definedName name="sample" localSheetId="15">#REF!</definedName>
    <definedName name="sample" localSheetId="16">#REF!</definedName>
    <definedName name="sample" localSheetId="17">#REF!</definedName>
    <definedName name="sample" localSheetId="18">#REF!</definedName>
    <definedName name="sample" localSheetId="1">#REF!</definedName>
    <definedName name="sample" localSheetId="19">#REF!</definedName>
    <definedName name="sample" localSheetId="20">#REF!</definedName>
    <definedName name="sample" localSheetId="21">#REF!</definedName>
    <definedName name="sample" localSheetId="22">#REF!</definedName>
    <definedName name="sample" localSheetId="23">#REF!</definedName>
    <definedName name="sample" localSheetId="24">#REF!</definedName>
    <definedName name="sample" localSheetId="25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26">#REF!</definedName>
    <definedName name="sample">#REF!</definedName>
    <definedName name="SAMPLE1" localSheetId="0">#REF!</definedName>
    <definedName name="SAMPLE1" localSheetId="9">#REF!</definedName>
    <definedName name="SAMPLE1" localSheetId="10">#REF!</definedName>
    <definedName name="SAMPLE1" localSheetId="11">#REF!</definedName>
    <definedName name="SAMPLE1" localSheetId="12">#REF!</definedName>
    <definedName name="SAMPLE1" localSheetId="13">#REF!</definedName>
    <definedName name="SAMPLE1" localSheetId="14">#REF!</definedName>
    <definedName name="SAMPLE1" localSheetId="15">#REF!</definedName>
    <definedName name="SAMPLE1" localSheetId="16">#REF!</definedName>
    <definedName name="SAMPLE1" localSheetId="17">#REF!</definedName>
    <definedName name="SAMPLE1" localSheetId="18">#REF!</definedName>
    <definedName name="SAMPLE1" localSheetId="1">#REF!</definedName>
    <definedName name="SAMPLE1" localSheetId="19">#REF!</definedName>
    <definedName name="SAMPLE1" localSheetId="20">#REF!</definedName>
    <definedName name="SAMPLE1" localSheetId="21">#REF!</definedName>
    <definedName name="SAMPLE1" localSheetId="22">#REF!</definedName>
    <definedName name="SAMPLE1" localSheetId="23">#REF!</definedName>
    <definedName name="SAMPLE1" localSheetId="24">#REF!</definedName>
    <definedName name="SAMPLE1" localSheetId="25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26">#REF!</definedName>
    <definedName name="SAMPLE1">#REF!</definedName>
    <definedName name="sdasdf" localSheetId="0">#REF!</definedName>
    <definedName name="sdasdf" localSheetId="9">#REF!</definedName>
    <definedName name="sdasdf" localSheetId="10">#REF!</definedName>
    <definedName name="sdasdf" localSheetId="11">#REF!</definedName>
    <definedName name="sdasdf" localSheetId="12">#REF!</definedName>
    <definedName name="sdasdf" localSheetId="13">#REF!</definedName>
    <definedName name="sdasdf" localSheetId="14">#REF!</definedName>
    <definedName name="sdasdf" localSheetId="15">#REF!</definedName>
    <definedName name="sdasdf" localSheetId="16">#REF!</definedName>
    <definedName name="sdasdf" localSheetId="17">#REF!</definedName>
    <definedName name="sdasdf" localSheetId="18">#REF!</definedName>
    <definedName name="sdasdf" localSheetId="1">#REF!</definedName>
    <definedName name="sdasdf" localSheetId="19">#REF!</definedName>
    <definedName name="sdasdf" localSheetId="20">#REF!</definedName>
    <definedName name="sdasdf" localSheetId="21">#REF!</definedName>
    <definedName name="sdasdf" localSheetId="22">#REF!</definedName>
    <definedName name="sdasdf" localSheetId="23">#REF!</definedName>
    <definedName name="sdasdf" localSheetId="24">#REF!</definedName>
    <definedName name="sdasdf" localSheetId="25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26">#REF!</definedName>
    <definedName name="sdasdf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7" i="31" l="1"/>
  <c r="C70" i="31"/>
  <c r="C71" i="31"/>
  <c r="C78" i="31"/>
  <c r="C92" i="31"/>
  <c r="C96" i="31"/>
  <c r="C108" i="31"/>
  <c r="C113" i="31"/>
  <c r="C115" i="31" s="1"/>
  <c r="C117" i="31"/>
  <c r="C118" i="31"/>
  <c r="C119" i="31"/>
  <c r="C120" i="31"/>
  <c r="C121" i="31"/>
  <c r="C122" i="31"/>
  <c r="C274" i="31"/>
  <c r="B135" i="31"/>
  <c r="B122" i="31"/>
  <c r="B121" i="31"/>
  <c r="B120" i="31"/>
  <c r="B119" i="31"/>
  <c r="B118" i="31"/>
  <c r="B117" i="31"/>
  <c r="B108" i="31"/>
  <c r="B96" i="31"/>
  <c r="B92" i="31"/>
  <c r="B78" i="31"/>
  <c r="B71" i="31"/>
  <c r="B70" i="31"/>
  <c r="AG274" i="31"/>
  <c r="B274" i="31"/>
  <c r="D273" i="31"/>
  <c r="E273" i="31" s="1"/>
  <c r="F273" i="31" s="1"/>
  <c r="G273" i="31" s="1"/>
  <c r="H273" i="31" s="1"/>
  <c r="I273" i="31" s="1"/>
  <c r="J273" i="31" s="1"/>
  <c r="K273" i="31" s="1"/>
  <c r="L273" i="31" s="1"/>
  <c r="M273" i="31" s="1"/>
  <c r="N273" i="31" s="1"/>
  <c r="O273" i="31" s="1"/>
  <c r="P273" i="31" s="1"/>
  <c r="Q273" i="31" s="1"/>
  <c r="R273" i="31" s="1"/>
  <c r="S273" i="31" s="1"/>
  <c r="T273" i="31" s="1"/>
  <c r="U273" i="31" s="1"/>
  <c r="V273" i="31" s="1"/>
  <c r="W273" i="31" s="1"/>
  <c r="X273" i="31" s="1"/>
  <c r="Y273" i="31" s="1"/>
  <c r="Z273" i="31" s="1"/>
  <c r="AA273" i="31" s="1"/>
  <c r="AB273" i="31" s="1"/>
  <c r="AC273" i="31" s="1"/>
  <c r="AD273" i="31" s="1"/>
  <c r="AE273" i="31" s="1"/>
  <c r="AF273" i="31" s="1"/>
  <c r="D272" i="31"/>
  <c r="E272" i="31" s="1"/>
  <c r="F272" i="31" s="1"/>
  <c r="G272" i="31" s="1"/>
  <c r="H272" i="31" s="1"/>
  <c r="I272" i="31" s="1"/>
  <c r="J272" i="31" s="1"/>
  <c r="K272" i="31" s="1"/>
  <c r="L272" i="31" s="1"/>
  <c r="M272" i="31" s="1"/>
  <c r="N272" i="31" s="1"/>
  <c r="O272" i="31" s="1"/>
  <c r="P272" i="31" s="1"/>
  <c r="Q272" i="31" s="1"/>
  <c r="R272" i="31" s="1"/>
  <c r="S272" i="31" s="1"/>
  <c r="T272" i="31" s="1"/>
  <c r="U272" i="31" s="1"/>
  <c r="V272" i="31" s="1"/>
  <c r="W272" i="31" s="1"/>
  <c r="X272" i="31" s="1"/>
  <c r="Y272" i="31" s="1"/>
  <c r="Z272" i="31" s="1"/>
  <c r="AA272" i="31" s="1"/>
  <c r="AB272" i="31" s="1"/>
  <c r="AC272" i="31" s="1"/>
  <c r="AD272" i="31" s="1"/>
  <c r="AE272" i="31" s="1"/>
  <c r="AF272" i="31" s="1"/>
  <c r="D271" i="31"/>
  <c r="E271" i="31" s="1"/>
  <c r="F271" i="31" s="1"/>
  <c r="G271" i="31" s="1"/>
  <c r="H271" i="31" s="1"/>
  <c r="I271" i="31" s="1"/>
  <c r="J271" i="31" s="1"/>
  <c r="K271" i="31" s="1"/>
  <c r="L271" i="31" s="1"/>
  <c r="M271" i="31" s="1"/>
  <c r="N271" i="31" s="1"/>
  <c r="O271" i="31" s="1"/>
  <c r="P271" i="31" s="1"/>
  <c r="Q271" i="31" s="1"/>
  <c r="R271" i="31" s="1"/>
  <c r="S271" i="31" s="1"/>
  <c r="T271" i="31" s="1"/>
  <c r="U271" i="31" s="1"/>
  <c r="V271" i="31" s="1"/>
  <c r="W271" i="31" s="1"/>
  <c r="X271" i="31" s="1"/>
  <c r="Y271" i="31" s="1"/>
  <c r="Z271" i="31" s="1"/>
  <c r="AA271" i="31" s="1"/>
  <c r="AB271" i="31" s="1"/>
  <c r="AC271" i="31" s="1"/>
  <c r="AD271" i="31" s="1"/>
  <c r="AE271" i="31" s="1"/>
  <c r="AF271" i="31" s="1"/>
  <c r="D270" i="31"/>
  <c r="E270" i="31" s="1"/>
  <c r="F270" i="31" s="1"/>
  <c r="G270" i="31" s="1"/>
  <c r="H270" i="31" s="1"/>
  <c r="I270" i="31" s="1"/>
  <c r="J270" i="31" s="1"/>
  <c r="K270" i="31" s="1"/>
  <c r="L270" i="31" s="1"/>
  <c r="M270" i="31" s="1"/>
  <c r="N270" i="31" s="1"/>
  <c r="O270" i="31" s="1"/>
  <c r="P270" i="31" s="1"/>
  <c r="Q270" i="31" s="1"/>
  <c r="R270" i="31" s="1"/>
  <c r="S270" i="31" s="1"/>
  <c r="T270" i="31" s="1"/>
  <c r="U270" i="31" s="1"/>
  <c r="V270" i="31" s="1"/>
  <c r="W270" i="31" s="1"/>
  <c r="X270" i="31" s="1"/>
  <c r="Y270" i="31" s="1"/>
  <c r="Z270" i="31" s="1"/>
  <c r="AA270" i="31" s="1"/>
  <c r="AB270" i="31" s="1"/>
  <c r="AC270" i="31" s="1"/>
  <c r="AD270" i="31" s="1"/>
  <c r="AE270" i="31" s="1"/>
  <c r="AF270" i="31" s="1"/>
  <c r="D269" i="31"/>
  <c r="E269" i="31" s="1"/>
  <c r="F269" i="31" s="1"/>
  <c r="G269" i="31" s="1"/>
  <c r="H269" i="31" s="1"/>
  <c r="I269" i="31" s="1"/>
  <c r="J269" i="31" s="1"/>
  <c r="K269" i="31" s="1"/>
  <c r="L269" i="31" s="1"/>
  <c r="M269" i="31" s="1"/>
  <c r="N269" i="31" s="1"/>
  <c r="O269" i="31" s="1"/>
  <c r="P269" i="31" s="1"/>
  <c r="Q269" i="31" s="1"/>
  <c r="R269" i="31" s="1"/>
  <c r="S269" i="31" s="1"/>
  <c r="T269" i="31" s="1"/>
  <c r="U269" i="31" s="1"/>
  <c r="V269" i="31" s="1"/>
  <c r="W269" i="31" s="1"/>
  <c r="X269" i="31" s="1"/>
  <c r="Y269" i="31" s="1"/>
  <c r="Z269" i="31" s="1"/>
  <c r="AA269" i="31" s="1"/>
  <c r="AB269" i="31" s="1"/>
  <c r="AC269" i="31" s="1"/>
  <c r="AD269" i="31" s="1"/>
  <c r="AE269" i="31" s="1"/>
  <c r="AF269" i="31" s="1"/>
  <c r="H268" i="31"/>
  <c r="I268" i="31" s="1"/>
  <c r="J268" i="31" s="1"/>
  <c r="K268" i="31" s="1"/>
  <c r="L268" i="31" s="1"/>
  <c r="M268" i="31" s="1"/>
  <c r="N268" i="31" s="1"/>
  <c r="O268" i="31" s="1"/>
  <c r="P268" i="31" s="1"/>
  <c r="Q268" i="31" s="1"/>
  <c r="R268" i="31" s="1"/>
  <c r="S268" i="31" s="1"/>
  <c r="T268" i="31" s="1"/>
  <c r="U268" i="31" s="1"/>
  <c r="V268" i="31" s="1"/>
  <c r="W268" i="31" s="1"/>
  <c r="X268" i="31" s="1"/>
  <c r="Y268" i="31" s="1"/>
  <c r="Z268" i="31" s="1"/>
  <c r="AA268" i="31" s="1"/>
  <c r="AB268" i="31" s="1"/>
  <c r="AC268" i="31" s="1"/>
  <c r="AD268" i="31" s="1"/>
  <c r="AE268" i="31" s="1"/>
  <c r="AF268" i="31" s="1"/>
  <c r="D268" i="31"/>
  <c r="E268" i="31" s="1"/>
  <c r="F268" i="31" s="1"/>
  <c r="G268" i="31" s="1"/>
  <c r="F267" i="31"/>
  <c r="G267" i="31" s="1"/>
  <c r="H267" i="31" s="1"/>
  <c r="I267" i="31" s="1"/>
  <c r="J267" i="31" s="1"/>
  <c r="K267" i="31" s="1"/>
  <c r="L267" i="31" s="1"/>
  <c r="M267" i="31" s="1"/>
  <c r="N267" i="31" s="1"/>
  <c r="O267" i="31" s="1"/>
  <c r="P267" i="31" s="1"/>
  <c r="Q267" i="31" s="1"/>
  <c r="R267" i="31" s="1"/>
  <c r="S267" i="31" s="1"/>
  <c r="T267" i="31" s="1"/>
  <c r="U267" i="31" s="1"/>
  <c r="V267" i="31" s="1"/>
  <c r="W267" i="31" s="1"/>
  <c r="X267" i="31" s="1"/>
  <c r="Y267" i="31" s="1"/>
  <c r="Z267" i="31" s="1"/>
  <c r="AA267" i="31" s="1"/>
  <c r="AB267" i="31" s="1"/>
  <c r="AC267" i="31" s="1"/>
  <c r="AD267" i="31" s="1"/>
  <c r="AE267" i="31" s="1"/>
  <c r="AF267" i="31" s="1"/>
  <c r="D267" i="31"/>
  <c r="E267" i="31" s="1"/>
  <c r="D266" i="31"/>
  <c r="E266" i="31" s="1"/>
  <c r="F266" i="31" s="1"/>
  <c r="G266" i="31" s="1"/>
  <c r="H266" i="31" s="1"/>
  <c r="I266" i="31" s="1"/>
  <c r="J266" i="31" s="1"/>
  <c r="K266" i="31" s="1"/>
  <c r="L266" i="31" s="1"/>
  <c r="M266" i="31" s="1"/>
  <c r="N266" i="31" s="1"/>
  <c r="O266" i="31" s="1"/>
  <c r="P266" i="31" s="1"/>
  <c r="Q266" i="31" s="1"/>
  <c r="R266" i="31" s="1"/>
  <c r="S266" i="31" s="1"/>
  <c r="T266" i="31" s="1"/>
  <c r="U266" i="31" s="1"/>
  <c r="V266" i="31" s="1"/>
  <c r="W266" i="31" s="1"/>
  <c r="X266" i="31" s="1"/>
  <c r="Y266" i="31" s="1"/>
  <c r="Z266" i="31" s="1"/>
  <c r="AA266" i="31" s="1"/>
  <c r="AB266" i="31" s="1"/>
  <c r="AC266" i="31" s="1"/>
  <c r="AD266" i="31" s="1"/>
  <c r="AE266" i="31" s="1"/>
  <c r="AF266" i="31" s="1"/>
  <c r="D265" i="31"/>
  <c r="E265" i="31" s="1"/>
  <c r="F265" i="31" s="1"/>
  <c r="G265" i="31" s="1"/>
  <c r="H265" i="31" s="1"/>
  <c r="I265" i="31" s="1"/>
  <c r="J265" i="31" s="1"/>
  <c r="K265" i="31" s="1"/>
  <c r="L265" i="31" s="1"/>
  <c r="M265" i="31" s="1"/>
  <c r="N265" i="31" s="1"/>
  <c r="O265" i="31" s="1"/>
  <c r="P265" i="31" s="1"/>
  <c r="Q265" i="31" s="1"/>
  <c r="R265" i="31" s="1"/>
  <c r="S265" i="31" s="1"/>
  <c r="T265" i="31" s="1"/>
  <c r="U265" i="31" s="1"/>
  <c r="V265" i="31" s="1"/>
  <c r="W265" i="31" s="1"/>
  <c r="X265" i="31" s="1"/>
  <c r="Y265" i="31" s="1"/>
  <c r="Z265" i="31" s="1"/>
  <c r="AA265" i="31" s="1"/>
  <c r="AB265" i="31" s="1"/>
  <c r="AC265" i="31" s="1"/>
  <c r="AD265" i="31" s="1"/>
  <c r="AE265" i="31" s="1"/>
  <c r="AF265" i="31" s="1"/>
  <c r="F264" i="31"/>
  <c r="G264" i="31" s="1"/>
  <c r="H264" i="31" s="1"/>
  <c r="I264" i="31" s="1"/>
  <c r="J264" i="31" s="1"/>
  <c r="K264" i="31" s="1"/>
  <c r="L264" i="31" s="1"/>
  <c r="M264" i="31" s="1"/>
  <c r="N264" i="31" s="1"/>
  <c r="O264" i="31" s="1"/>
  <c r="P264" i="31" s="1"/>
  <c r="Q264" i="31" s="1"/>
  <c r="R264" i="31" s="1"/>
  <c r="S264" i="31" s="1"/>
  <c r="T264" i="31" s="1"/>
  <c r="U264" i="31" s="1"/>
  <c r="V264" i="31" s="1"/>
  <c r="W264" i="31" s="1"/>
  <c r="X264" i="31" s="1"/>
  <c r="Y264" i="31" s="1"/>
  <c r="Z264" i="31" s="1"/>
  <c r="AA264" i="31" s="1"/>
  <c r="AB264" i="31" s="1"/>
  <c r="AC264" i="31" s="1"/>
  <c r="AD264" i="31" s="1"/>
  <c r="AE264" i="31" s="1"/>
  <c r="AF264" i="31" s="1"/>
  <c r="D264" i="31"/>
  <c r="E264" i="31" s="1"/>
  <c r="D263" i="31"/>
  <c r="E263" i="31" s="1"/>
  <c r="F263" i="31" s="1"/>
  <c r="G263" i="31" s="1"/>
  <c r="H263" i="31" s="1"/>
  <c r="I263" i="31" s="1"/>
  <c r="J263" i="31" s="1"/>
  <c r="K263" i="31" s="1"/>
  <c r="L263" i="31" s="1"/>
  <c r="M263" i="31" s="1"/>
  <c r="N263" i="31" s="1"/>
  <c r="O263" i="31" s="1"/>
  <c r="P263" i="31" s="1"/>
  <c r="Q263" i="31" s="1"/>
  <c r="R263" i="31" s="1"/>
  <c r="S263" i="31" s="1"/>
  <c r="T263" i="31" s="1"/>
  <c r="U263" i="31" s="1"/>
  <c r="V263" i="31" s="1"/>
  <c r="W263" i="31" s="1"/>
  <c r="X263" i="31" s="1"/>
  <c r="Y263" i="31" s="1"/>
  <c r="Z263" i="31" s="1"/>
  <c r="AA263" i="31" s="1"/>
  <c r="AB263" i="31" s="1"/>
  <c r="AC263" i="31" s="1"/>
  <c r="AD263" i="31" s="1"/>
  <c r="AE263" i="31" s="1"/>
  <c r="AF263" i="31" s="1"/>
  <c r="D262" i="31"/>
  <c r="E262" i="31" s="1"/>
  <c r="F262" i="31" s="1"/>
  <c r="G262" i="31" s="1"/>
  <c r="H262" i="31" s="1"/>
  <c r="I262" i="31" s="1"/>
  <c r="J262" i="31" s="1"/>
  <c r="K262" i="31" s="1"/>
  <c r="L262" i="31" s="1"/>
  <c r="M262" i="31" s="1"/>
  <c r="N262" i="31" s="1"/>
  <c r="O262" i="31" s="1"/>
  <c r="P262" i="31" s="1"/>
  <c r="Q262" i="31" s="1"/>
  <c r="R262" i="31" s="1"/>
  <c r="S262" i="31" s="1"/>
  <c r="T262" i="31" s="1"/>
  <c r="U262" i="31" s="1"/>
  <c r="V262" i="31" s="1"/>
  <c r="W262" i="31" s="1"/>
  <c r="X262" i="31" s="1"/>
  <c r="Y262" i="31" s="1"/>
  <c r="Z262" i="31" s="1"/>
  <c r="AA262" i="31" s="1"/>
  <c r="AB262" i="31" s="1"/>
  <c r="AC262" i="31" s="1"/>
  <c r="AD262" i="31" s="1"/>
  <c r="AE262" i="31" s="1"/>
  <c r="AF262" i="31" s="1"/>
  <c r="D261" i="31"/>
  <c r="E261" i="31" s="1"/>
  <c r="F261" i="31" s="1"/>
  <c r="G261" i="31" s="1"/>
  <c r="H261" i="31" s="1"/>
  <c r="I261" i="31" s="1"/>
  <c r="J261" i="31" s="1"/>
  <c r="K261" i="31" s="1"/>
  <c r="L261" i="31" s="1"/>
  <c r="M261" i="31" s="1"/>
  <c r="N261" i="31" s="1"/>
  <c r="O261" i="31" s="1"/>
  <c r="P261" i="31" s="1"/>
  <c r="Q261" i="31" s="1"/>
  <c r="R261" i="31" s="1"/>
  <c r="S261" i="31" s="1"/>
  <c r="T261" i="31" s="1"/>
  <c r="U261" i="31" s="1"/>
  <c r="V261" i="31" s="1"/>
  <c r="W261" i="31" s="1"/>
  <c r="X261" i="31" s="1"/>
  <c r="Y261" i="31" s="1"/>
  <c r="Z261" i="31" s="1"/>
  <c r="AA261" i="31" s="1"/>
  <c r="AB261" i="31" s="1"/>
  <c r="AC261" i="31" s="1"/>
  <c r="AD261" i="31" s="1"/>
  <c r="AE261" i="31" s="1"/>
  <c r="AF261" i="31" s="1"/>
  <c r="F260" i="31"/>
  <c r="G260" i="31" s="1"/>
  <c r="H260" i="31" s="1"/>
  <c r="I260" i="31" s="1"/>
  <c r="J260" i="31" s="1"/>
  <c r="K260" i="31" s="1"/>
  <c r="L260" i="31" s="1"/>
  <c r="M260" i="31" s="1"/>
  <c r="N260" i="31" s="1"/>
  <c r="O260" i="31" s="1"/>
  <c r="P260" i="31" s="1"/>
  <c r="Q260" i="31" s="1"/>
  <c r="R260" i="31" s="1"/>
  <c r="S260" i="31" s="1"/>
  <c r="T260" i="31" s="1"/>
  <c r="U260" i="31" s="1"/>
  <c r="V260" i="31" s="1"/>
  <c r="W260" i="31" s="1"/>
  <c r="X260" i="31" s="1"/>
  <c r="Y260" i="31" s="1"/>
  <c r="Z260" i="31" s="1"/>
  <c r="AA260" i="31" s="1"/>
  <c r="AB260" i="31" s="1"/>
  <c r="AC260" i="31" s="1"/>
  <c r="AD260" i="31" s="1"/>
  <c r="AE260" i="31" s="1"/>
  <c r="AF260" i="31" s="1"/>
  <c r="D260" i="31"/>
  <c r="E260" i="31" s="1"/>
  <c r="D259" i="31"/>
  <c r="E259" i="31" s="1"/>
  <c r="F259" i="31" s="1"/>
  <c r="G259" i="31" s="1"/>
  <c r="H259" i="31" s="1"/>
  <c r="I259" i="31" s="1"/>
  <c r="J259" i="31" s="1"/>
  <c r="K259" i="31" s="1"/>
  <c r="L259" i="31" s="1"/>
  <c r="M259" i="31" s="1"/>
  <c r="N259" i="31" s="1"/>
  <c r="O259" i="31" s="1"/>
  <c r="P259" i="31" s="1"/>
  <c r="Q259" i="31" s="1"/>
  <c r="R259" i="31" s="1"/>
  <c r="S259" i="31" s="1"/>
  <c r="T259" i="31" s="1"/>
  <c r="U259" i="31" s="1"/>
  <c r="V259" i="31" s="1"/>
  <c r="W259" i="31" s="1"/>
  <c r="X259" i="31" s="1"/>
  <c r="Y259" i="31" s="1"/>
  <c r="Z259" i="31" s="1"/>
  <c r="AA259" i="31" s="1"/>
  <c r="AB259" i="31" s="1"/>
  <c r="AC259" i="31" s="1"/>
  <c r="AD259" i="31" s="1"/>
  <c r="AE259" i="31" s="1"/>
  <c r="AF259" i="31" s="1"/>
  <c r="D258" i="31"/>
  <c r="E258" i="31" s="1"/>
  <c r="F258" i="31" s="1"/>
  <c r="G258" i="31" s="1"/>
  <c r="H258" i="31" s="1"/>
  <c r="I258" i="31" s="1"/>
  <c r="J258" i="31" s="1"/>
  <c r="K258" i="31" s="1"/>
  <c r="L258" i="31" s="1"/>
  <c r="M258" i="31" s="1"/>
  <c r="N258" i="31" s="1"/>
  <c r="O258" i="31" s="1"/>
  <c r="P258" i="31" s="1"/>
  <c r="Q258" i="31" s="1"/>
  <c r="R258" i="31" s="1"/>
  <c r="S258" i="31" s="1"/>
  <c r="T258" i="31" s="1"/>
  <c r="U258" i="31" s="1"/>
  <c r="V258" i="31" s="1"/>
  <c r="W258" i="31" s="1"/>
  <c r="X258" i="31" s="1"/>
  <c r="Y258" i="31" s="1"/>
  <c r="Z258" i="31" s="1"/>
  <c r="AA258" i="31" s="1"/>
  <c r="AB258" i="31" s="1"/>
  <c r="AC258" i="31" s="1"/>
  <c r="AD258" i="31" s="1"/>
  <c r="AE258" i="31" s="1"/>
  <c r="AF258" i="31" s="1"/>
  <c r="D257" i="31"/>
  <c r="E257" i="31" s="1"/>
  <c r="F257" i="31" s="1"/>
  <c r="G257" i="31" s="1"/>
  <c r="H257" i="31" s="1"/>
  <c r="I257" i="31" s="1"/>
  <c r="J257" i="31" s="1"/>
  <c r="K257" i="31" s="1"/>
  <c r="L257" i="31" s="1"/>
  <c r="M257" i="31" s="1"/>
  <c r="N257" i="31" s="1"/>
  <c r="O257" i="31" s="1"/>
  <c r="P257" i="31" s="1"/>
  <c r="Q257" i="31" s="1"/>
  <c r="R257" i="31" s="1"/>
  <c r="S257" i="31" s="1"/>
  <c r="T257" i="31" s="1"/>
  <c r="U257" i="31" s="1"/>
  <c r="V257" i="31" s="1"/>
  <c r="W257" i="31" s="1"/>
  <c r="X257" i="31" s="1"/>
  <c r="Y257" i="31" s="1"/>
  <c r="Z257" i="31" s="1"/>
  <c r="AA257" i="31" s="1"/>
  <c r="AB257" i="31" s="1"/>
  <c r="AC257" i="31" s="1"/>
  <c r="AD257" i="31" s="1"/>
  <c r="AE257" i="31" s="1"/>
  <c r="AF257" i="31" s="1"/>
  <c r="F256" i="31"/>
  <c r="G256" i="31" s="1"/>
  <c r="H256" i="31" s="1"/>
  <c r="I256" i="31" s="1"/>
  <c r="J256" i="31" s="1"/>
  <c r="K256" i="31" s="1"/>
  <c r="L256" i="31" s="1"/>
  <c r="M256" i="31" s="1"/>
  <c r="N256" i="31" s="1"/>
  <c r="O256" i="31" s="1"/>
  <c r="P256" i="31" s="1"/>
  <c r="Q256" i="31" s="1"/>
  <c r="R256" i="31" s="1"/>
  <c r="S256" i="31" s="1"/>
  <c r="T256" i="31" s="1"/>
  <c r="U256" i="31" s="1"/>
  <c r="V256" i="31" s="1"/>
  <c r="W256" i="31" s="1"/>
  <c r="X256" i="31" s="1"/>
  <c r="Y256" i="31" s="1"/>
  <c r="Z256" i="31" s="1"/>
  <c r="AA256" i="31" s="1"/>
  <c r="AB256" i="31" s="1"/>
  <c r="AC256" i="31" s="1"/>
  <c r="AD256" i="31" s="1"/>
  <c r="AE256" i="31" s="1"/>
  <c r="AF256" i="31" s="1"/>
  <c r="D256" i="31"/>
  <c r="E256" i="31" s="1"/>
  <c r="D255" i="31"/>
  <c r="E255" i="31" s="1"/>
  <c r="F255" i="31" s="1"/>
  <c r="G255" i="31" s="1"/>
  <c r="H255" i="31" s="1"/>
  <c r="I255" i="31" s="1"/>
  <c r="J255" i="31" s="1"/>
  <c r="K255" i="31" s="1"/>
  <c r="L255" i="31" s="1"/>
  <c r="M255" i="31" s="1"/>
  <c r="N255" i="31" s="1"/>
  <c r="O255" i="31" s="1"/>
  <c r="P255" i="31" s="1"/>
  <c r="Q255" i="31" s="1"/>
  <c r="R255" i="31" s="1"/>
  <c r="S255" i="31" s="1"/>
  <c r="T255" i="31" s="1"/>
  <c r="U255" i="31" s="1"/>
  <c r="V255" i="31" s="1"/>
  <c r="W255" i="31" s="1"/>
  <c r="X255" i="31" s="1"/>
  <c r="Y255" i="31" s="1"/>
  <c r="Z255" i="31" s="1"/>
  <c r="AA255" i="31" s="1"/>
  <c r="AB255" i="31" s="1"/>
  <c r="AC255" i="31" s="1"/>
  <c r="AD255" i="31" s="1"/>
  <c r="AE255" i="31" s="1"/>
  <c r="AF255" i="31" s="1"/>
  <c r="D254" i="31"/>
  <c r="E254" i="31" s="1"/>
  <c r="F254" i="31" s="1"/>
  <c r="G254" i="31" s="1"/>
  <c r="H254" i="31" s="1"/>
  <c r="I254" i="31" s="1"/>
  <c r="J254" i="31" s="1"/>
  <c r="K254" i="31" s="1"/>
  <c r="L254" i="31" s="1"/>
  <c r="M254" i="31" s="1"/>
  <c r="N254" i="31" s="1"/>
  <c r="O254" i="31" s="1"/>
  <c r="P254" i="31" s="1"/>
  <c r="Q254" i="31" s="1"/>
  <c r="R254" i="31" s="1"/>
  <c r="S254" i="31" s="1"/>
  <c r="T254" i="31" s="1"/>
  <c r="U254" i="31" s="1"/>
  <c r="V254" i="31" s="1"/>
  <c r="W254" i="31" s="1"/>
  <c r="X254" i="31" s="1"/>
  <c r="Y254" i="31" s="1"/>
  <c r="Z254" i="31" s="1"/>
  <c r="AA254" i="31" s="1"/>
  <c r="AB254" i="31" s="1"/>
  <c r="AC254" i="31" s="1"/>
  <c r="AD254" i="31" s="1"/>
  <c r="AE254" i="31" s="1"/>
  <c r="AF254" i="31" s="1"/>
  <c r="D253" i="31"/>
  <c r="E253" i="31" s="1"/>
  <c r="F253" i="31" s="1"/>
  <c r="G253" i="31" s="1"/>
  <c r="H253" i="31" s="1"/>
  <c r="I253" i="31" s="1"/>
  <c r="J253" i="31" s="1"/>
  <c r="K253" i="31" s="1"/>
  <c r="L253" i="31" s="1"/>
  <c r="M253" i="31" s="1"/>
  <c r="N253" i="31" s="1"/>
  <c r="O253" i="31" s="1"/>
  <c r="P253" i="31" s="1"/>
  <c r="Q253" i="31" s="1"/>
  <c r="R253" i="31" s="1"/>
  <c r="S253" i="31" s="1"/>
  <c r="T253" i="31" s="1"/>
  <c r="U253" i="31" s="1"/>
  <c r="V253" i="31" s="1"/>
  <c r="W253" i="31" s="1"/>
  <c r="X253" i="31" s="1"/>
  <c r="Y253" i="31" s="1"/>
  <c r="Z253" i="31" s="1"/>
  <c r="AA253" i="31" s="1"/>
  <c r="AB253" i="31" s="1"/>
  <c r="AC253" i="31" s="1"/>
  <c r="AD253" i="31" s="1"/>
  <c r="AE253" i="31" s="1"/>
  <c r="AF253" i="31" s="1"/>
  <c r="D252" i="31"/>
  <c r="E252" i="31" s="1"/>
  <c r="F252" i="31" s="1"/>
  <c r="G252" i="31" s="1"/>
  <c r="H252" i="31" s="1"/>
  <c r="I252" i="31" s="1"/>
  <c r="J252" i="31" s="1"/>
  <c r="K252" i="31" s="1"/>
  <c r="L252" i="31" s="1"/>
  <c r="M252" i="31" s="1"/>
  <c r="N252" i="31" s="1"/>
  <c r="O252" i="31" s="1"/>
  <c r="P252" i="31" s="1"/>
  <c r="Q252" i="31" s="1"/>
  <c r="R252" i="31" s="1"/>
  <c r="S252" i="31" s="1"/>
  <c r="T252" i="31" s="1"/>
  <c r="U252" i="31" s="1"/>
  <c r="V252" i="31" s="1"/>
  <c r="W252" i="31" s="1"/>
  <c r="X252" i="31" s="1"/>
  <c r="Y252" i="31" s="1"/>
  <c r="Z252" i="31" s="1"/>
  <c r="AA252" i="31" s="1"/>
  <c r="AB252" i="31" s="1"/>
  <c r="AC252" i="31" s="1"/>
  <c r="AD252" i="31" s="1"/>
  <c r="AE252" i="31" s="1"/>
  <c r="AF252" i="31" s="1"/>
  <c r="D251" i="31"/>
  <c r="E251" i="31" s="1"/>
  <c r="F251" i="31" s="1"/>
  <c r="G251" i="31" s="1"/>
  <c r="H251" i="31" s="1"/>
  <c r="I251" i="31" s="1"/>
  <c r="J251" i="31" s="1"/>
  <c r="K251" i="31" s="1"/>
  <c r="L251" i="31" s="1"/>
  <c r="M251" i="31" s="1"/>
  <c r="N251" i="31" s="1"/>
  <c r="O251" i="31" s="1"/>
  <c r="P251" i="31" s="1"/>
  <c r="Q251" i="31" s="1"/>
  <c r="R251" i="31" s="1"/>
  <c r="S251" i="31" s="1"/>
  <c r="T251" i="31" s="1"/>
  <c r="U251" i="31" s="1"/>
  <c r="V251" i="31" s="1"/>
  <c r="W251" i="31" s="1"/>
  <c r="X251" i="31" s="1"/>
  <c r="Y251" i="31" s="1"/>
  <c r="Z251" i="31" s="1"/>
  <c r="AA251" i="31" s="1"/>
  <c r="AB251" i="31" s="1"/>
  <c r="AC251" i="31" s="1"/>
  <c r="AD251" i="31" s="1"/>
  <c r="AE251" i="31" s="1"/>
  <c r="AF251" i="31" s="1"/>
  <c r="D250" i="31"/>
  <c r="E250" i="31" s="1"/>
  <c r="F250" i="31" s="1"/>
  <c r="G250" i="31" s="1"/>
  <c r="H250" i="31" s="1"/>
  <c r="I250" i="31" s="1"/>
  <c r="J250" i="31" s="1"/>
  <c r="K250" i="31" s="1"/>
  <c r="L250" i="31" s="1"/>
  <c r="M250" i="31" s="1"/>
  <c r="N250" i="31" s="1"/>
  <c r="O250" i="31" s="1"/>
  <c r="P250" i="31" s="1"/>
  <c r="Q250" i="31" s="1"/>
  <c r="R250" i="31" s="1"/>
  <c r="S250" i="31" s="1"/>
  <c r="T250" i="31" s="1"/>
  <c r="U250" i="31" s="1"/>
  <c r="V250" i="31" s="1"/>
  <c r="W250" i="31" s="1"/>
  <c r="X250" i="31" s="1"/>
  <c r="Y250" i="31" s="1"/>
  <c r="Z250" i="31" s="1"/>
  <c r="AA250" i="31" s="1"/>
  <c r="AB250" i="31" s="1"/>
  <c r="AC250" i="31" s="1"/>
  <c r="AD250" i="31" s="1"/>
  <c r="AE250" i="31" s="1"/>
  <c r="AF250" i="31" s="1"/>
  <c r="I249" i="31"/>
  <c r="J249" i="31" s="1"/>
  <c r="K249" i="31" s="1"/>
  <c r="L249" i="31" s="1"/>
  <c r="M249" i="31" s="1"/>
  <c r="N249" i="31" s="1"/>
  <c r="O249" i="31" s="1"/>
  <c r="P249" i="31" s="1"/>
  <c r="Q249" i="31" s="1"/>
  <c r="R249" i="31" s="1"/>
  <c r="S249" i="31" s="1"/>
  <c r="T249" i="31" s="1"/>
  <c r="U249" i="31" s="1"/>
  <c r="V249" i="31" s="1"/>
  <c r="W249" i="31" s="1"/>
  <c r="X249" i="31" s="1"/>
  <c r="Y249" i="31" s="1"/>
  <c r="Z249" i="31" s="1"/>
  <c r="AA249" i="31" s="1"/>
  <c r="AB249" i="31" s="1"/>
  <c r="AC249" i="31" s="1"/>
  <c r="AD249" i="31" s="1"/>
  <c r="AE249" i="31" s="1"/>
  <c r="AF249" i="31" s="1"/>
  <c r="D249" i="31"/>
  <c r="E249" i="31" s="1"/>
  <c r="F249" i="31" s="1"/>
  <c r="G249" i="31" s="1"/>
  <c r="H249" i="31" s="1"/>
  <c r="D248" i="31"/>
  <c r="E248" i="31" s="1"/>
  <c r="F248" i="31" s="1"/>
  <c r="G248" i="31" s="1"/>
  <c r="H248" i="31" s="1"/>
  <c r="I248" i="31" s="1"/>
  <c r="J248" i="31" s="1"/>
  <c r="K248" i="31" s="1"/>
  <c r="L248" i="31" s="1"/>
  <c r="M248" i="31" s="1"/>
  <c r="N248" i="31" s="1"/>
  <c r="O248" i="31" s="1"/>
  <c r="P248" i="31" s="1"/>
  <c r="Q248" i="31" s="1"/>
  <c r="R248" i="31" s="1"/>
  <c r="S248" i="31" s="1"/>
  <c r="T248" i="31" s="1"/>
  <c r="U248" i="31" s="1"/>
  <c r="V248" i="31" s="1"/>
  <c r="W248" i="31" s="1"/>
  <c r="X248" i="31" s="1"/>
  <c r="Y248" i="31" s="1"/>
  <c r="Z248" i="31" s="1"/>
  <c r="AA248" i="31" s="1"/>
  <c r="AB248" i="31" s="1"/>
  <c r="AC248" i="31" s="1"/>
  <c r="AD248" i="31" s="1"/>
  <c r="AE248" i="31" s="1"/>
  <c r="AF248" i="31" s="1"/>
  <c r="D247" i="31"/>
  <c r="E247" i="31" s="1"/>
  <c r="F247" i="31" s="1"/>
  <c r="G247" i="31" s="1"/>
  <c r="H247" i="31" s="1"/>
  <c r="I247" i="31" s="1"/>
  <c r="J247" i="31" s="1"/>
  <c r="K247" i="31" s="1"/>
  <c r="L247" i="31" s="1"/>
  <c r="M247" i="31" s="1"/>
  <c r="N247" i="31" s="1"/>
  <c r="O247" i="31" s="1"/>
  <c r="P247" i="31" s="1"/>
  <c r="Q247" i="31" s="1"/>
  <c r="R247" i="31" s="1"/>
  <c r="S247" i="31" s="1"/>
  <c r="T247" i="31" s="1"/>
  <c r="U247" i="31" s="1"/>
  <c r="V247" i="31" s="1"/>
  <c r="W247" i="31" s="1"/>
  <c r="X247" i="31" s="1"/>
  <c r="Y247" i="31" s="1"/>
  <c r="Z247" i="31" s="1"/>
  <c r="AA247" i="31" s="1"/>
  <c r="AB247" i="31" s="1"/>
  <c r="AC247" i="31" s="1"/>
  <c r="AD247" i="31" s="1"/>
  <c r="AE247" i="31" s="1"/>
  <c r="AF247" i="31" s="1"/>
  <c r="D246" i="31"/>
  <c r="E246" i="31" s="1"/>
  <c r="F246" i="31" s="1"/>
  <c r="G246" i="31" s="1"/>
  <c r="H246" i="31" s="1"/>
  <c r="I246" i="31" s="1"/>
  <c r="J246" i="31" s="1"/>
  <c r="K246" i="31" s="1"/>
  <c r="L246" i="31" s="1"/>
  <c r="M246" i="31" s="1"/>
  <c r="N246" i="31" s="1"/>
  <c r="O246" i="31" s="1"/>
  <c r="P246" i="31" s="1"/>
  <c r="Q246" i="31" s="1"/>
  <c r="R246" i="31" s="1"/>
  <c r="S246" i="31" s="1"/>
  <c r="T246" i="31" s="1"/>
  <c r="U246" i="31" s="1"/>
  <c r="V246" i="31" s="1"/>
  <c r="W246" i="31" s="1"/>
  <c r="X246" i="31" s="1"/>
  <c r="Y246" i="31" s="1"/>
  <c r="Z246" i="31" s="1"/>
  <c r="AA246" i="31" s="1"/>
  <c r="AB246" i="31" s="1"/>
  <c r="AC246" i="31" s="1"/>
  <c r="AD246" i="31" s="1"/>
  <c r="AE246" i="31" s="1"/>
  <c r="AF246" i="31" s="1"/>
  <c r="E245" i="31"/>
  <c r="F245" i="31" s="1"/>
  <c r="G245" i="31" s="1"/>
  <c r="H245" i="31" s="1"/>
  <c r="I245" i="31" s="1"/>
  <c r="J245" i="31" s="1"/>
  <c r="K245" i="31" s="1"/>
  <c r="L245" i="31" s="1"/>
  <c r="M245" i="31" s="1"/>
  <c r="N245" i="31" s="1"/>
  <c r="O245" i="31" s="1"/>
  <c r="P245" i="31" s="1"/>
  <c r="Q245" i="31" s="1"/>
  <c r="R245" i="31" s="1"/>
  <c r="S245" i="31" s="1"/>
  <c r="T245" i="31" s="1"/>
  <c r="U245" i="31" s="1"/>
  <c r="V245" i="31" s="1"/>
  <c r="W245" i="31" s="1"/>
  <c r="X245" i="31" s="1"/>
  <c r="Y245" i="31" s="1"/>
  <c r="Z245" i="31" s="1"/>
  <c r="AA245" i="31" s="1"/>
  <c r="AB245" i="31" s="1"/>
  <c r="AC245" i="31" s="1"/>
  <c r="AD245" i="31" s="1"/>
  <c r="AE245" i="31" s="1"/>
  <c r="AF245" i="31" s="1"/>
  <c r="D245" i="31"/>
  <c r="D244" i="31"/>
  <c r="E244" i="31" s="1"/>
  <c r="F244" i="31" s="1"/>
  <c r="G244" i="31" s="1"/>
  <c r="H244" i="31" s="1"/>
  <c r="I244" i="31" s="1"/>
  <c r="J244" i="31" s="1"/>
  <c r="K244" i="31" s="1"/>
  <c r="L244" i="31" s="1"/>
  <c r="M244" i="31" s="1"/>
  <c r="N244" i="31" s="1"/>
  <c r="O244" i="31" s="1"/>
  <c r="P244" i="31" s="1"/>
  <c r="Q244" i="31" s="1"/>
  <c r="R244" i="31" s="1"/>
  <c r="S244" i="31" s="1"/>
  <c r="T244" i="31" s="1"/>
  <c r="U244" i="31" s="1"/>
  <c r="V244" i="31" s="1"/>
  <c r="W244" i="31" s="1"/>
  <c r="X244" i="31" s="1"/>
  <c r="Y244" i="31" s="1"/>
  <c r="Z244" i="31" s="1"/>
  <c r="AA244" i="31" s="1"/>
  <c r="AB244" i="31" s="1"/>
  <c r="AC244" i="31" s="1"/>
  <c r="AD244" i="31" s="1"/>
  <c r="AE244" i="31" s="1"/>
  <c r="AF244" i="31" s="1"/>
  <c r="D243" i="31"/>
  <c r="E243" i="31" s="1"/>
  <c r="F243" i="31" s="1"/>
  <c r="G243" i="31" s="1"/>
  <c r="H243" i="31" s="1"/>
  <c r="I243" i="31" s="1"/>
  <c r="J243" i="31" s="1"/>
  <c r="K243" i="31" s="1"/>
  <c r="L243" i="31" s="1"/>
  <c r="M243" i="31" s="1"/>
  <c r="N243" i="31" s="1"/>
  <c r="O243" i="31" s="1"/>
  <c r="P243" i="31" s="1"/>
  <c r="Q243" i="31" s="1"/>
  <c r="R243" i="31" s="1"/>
  <c r="S243" i="31" s="1"/>
  <c r="T243" i="31" s="1"/>
  <c r="U243" i="31" s="1"/>
  <c r="V243" i="31" s="1"/>
  <c r="W243" i="31" s="1"/>
  <c r="X243" i="31" s="1"/>
  <c r="Y243" i="31" s="1"/>
  <c r="Z243" i="31" s="1"/>
  <c r="AA243" i="31" s="1"/>
  <c r="AB243" i="31" s="1"/>
  <c r="AC243" i="31" s="1"/>
  <c r="AD243" i="31" s="1"/>
  <c r="AE243" i="31" s="1"/>
  <c r="AF243" i="31" s="1"/>
  <c r="D242" i="31"/>
  <c r="E242" i="31" s="1"/>
  <c r="F242" i="31" s="1"/>
  <c r="G242" i="31" s="1"/>
  <c r="H242" i="31" s="1"/>
  <c r="I242" i="31" s="1"/>
  <c r="J242" i="31" s="1"/>
  <c r="K242" i="31" s="1"/>
  <c r="L242" i="31" s="1"/>
  <c r="M242" i="31" s="1"/>
  <c r="N242" i="31" s="1"/>
  <c r="O242" i="31" s="1"/>
  <c r="P242" i="31" s="1"/>
  <c r="Q242" i="31" s="1"/>
  <c r="R242" i="31" s="1"/>
  <c r="S242" i="31" s="1"/>
  <c r="T242" i="31" s="1"/>
  <c r="U242" i="31" s="1"/>
  <c r="V242" i="31" s="1"/>
  <c r="W242" i="31" s="1"/>
  <c r="X242" i="31" s="1"/>
  <c r="Y242" i="31" s="1"/>
  <c r="Z242" i="31" s="1"/>
  <c r="AA242" i="31" s="1"/>
  <c r="AB242" i="31" s="1"/>
  <c r="AC242" i="31" s="1"/>
  <c r="AD242" i="31" s="1"/>
  <c r="AE242" i="31" s="1"/>
  <c r="AF242" i="31" s="1"/>
  <c r="D241" i="31"/>
  <c r="E241" i="31" s="1"/>
  <c r="F241" i="31" s="1"/>
  <c r="G241" i="31" s="1"/>
  <c r="H241" i="31" s="1"/>
  <c r="I241" i="31" s="1"/>
  <c r="J241" i="31" s="1"/>
  <c r="K241" i="31" s="1"/>
  <c r="L241" i="31" s="1"/>
  <c r="M241" i="31" s="1"/>
  <c r="N241" i="31" s="1"/>
  <c r="O241" i="31" s="1"/>
  <c r="P241" i="31" s="1"/>
  <c r="Q241" i="31" s="1"/>
  <c r="R241" i="31" s="1"/>
  <c r="S241" i="31" s="1"/>
  <c r="T241" i="31" s="1"/>
  <c r="U241" i="31" s="1"/>
  <c r="V241" i="31" s="1"/>
  <c r="W241" i="31" s="1"/>
  <c r="X241" i="31" s="1"/>
  <c r="Y241" i="31" s="1"/>
  <c r="Z241" i="31" s="1"/>
  <c r="AA241" i="31" s="1"/>
  <c r="AB241" i="31" s="1"/>
  <c r="AC241" i="31" s="1"/>
  <c r="AD241" i="31" s="1"/>
  <c r="AE241" i="31" s="1"/>
  <c r="AF241" i="31" s="1"/>
  <c r="F240" i="31"/>
  <c r="G240" i="31" s="1"/>
  <c r="H240" i="31" s="1"/>
  <c r="I240" i="31" s="1"/>
  <c r="J240" i="31" s="1"/>
  <c r="K240" i="31" s="1"/>
  <c r="L240" i="31" s="1"/>
  <c r="M240" i="31" s="1"/>
  <c r="N240" i="31" s="1"/>
  <c r="O240" i="31" s="1"/>
  <c r="P240" i="31" s="1"/>
  <c r="Q240" i="31" s="1"/>
  <c r="R240" i="31" s="1"/>
  <c r="S240" i="31" s="1"/>
  <c r="T240" i="31" s="1"/>
  <c r="U240" i="31" s="1"/>
  <c r="V240" i="31" s="1"/>
  <c r="W240" i="31" s="1"/>
  <c r="X240" i="31" s="1"/>
  <c r="Y240" i="31" s="1"/>
  <c r="Z240" i="31" s="1"/>
  <c r="AA240" i="31" s="1"/>
  <c r="AB240" i="31" s="1"/>
  <c r="AC240" i="31" s="1"/>
  <c r="AD240" i="31" s="1"/>
  <c r="AE240" i="31" s="1"/>
  <c r="AF240" i="31" s="1"/>
  <c r="D240" i="31"/>
  <c r="E240" i="31" s="1"/>
  <c r="D239" i="31"/>
  <c r="E239" i="31" s="1"/>
  <c r="F239" i="31" s="1"/>
  <c r="G239" i="31" s="1"/>
  <c r="H239" i="31" s="1"/>
  <c r="I239" i="31" s="1"/>
  <c r="J239" i="31" s="1"/>
  <c r="K239" i="31" s="1"/>
  <c r="L239" i="31" s="1"/>
  <c r="M239" i="31" s="1"/>
  <c r="N239" i="31" s="1"/>
  <c r="O239" i="31" s="1"/>
  <c r="P239" i="31" s="1"/>
  <c r="Q239" i="31" s="1"/>
  <c r="R239" i="31" s="1"/>
  <c r="S239" i="31" s="1"/>
  <c r="T239" i="31" s="1"/>
  <c r="U239" i="31" s="1"/>
  <c r="V239" i="31" s="1"/>
  <c r="W239" i="31" s="1"/>
  <c r="X239" i="31" s="1"/>
  <c r="Y239" i="31" s="1"/>
  <c r="Z239" i="31" s="1"/>
  <c r="AA239" i="31" s="1"/>
  <c r="AB239" i="31" s="1"/>
  <c r="AC239" i="31" s="1"/>
  <c r="AD239" i="31" s="1"/>
  <c r="AE239" i="31" s="1"/>
  <c r="AF239" i="31" s="1"/>
  <c r="D238" i="31"/>
  <c r="E238" i="31" s="1"/>
  <c r="F238" i="31" s="1"/>
  <c r="G238" i="31" s="1"/>
  <c r="H238" i="31" s="1"/>
  <c r="I238" i="31" s="1"/>
  <c r="J238" i="31" s="1"/>
  <c r="K238" i="31" s="1"/>
  <c r="L238" i="31" s="1"/>
  <c r="M238" i="31" s="1"/>
  <c r="N238" i="31" s="1"/>
  <c r="O238" i="31" s="1"/>
  <c r="P238" i="31" s="1"/>
  <c r="Q238" i="31" s="1"/>
  <c r="R238" i="31" s="1"/>
  <c r="S238" i="31" s="1"/>
  <c r="T238" i="31" s="1"/>
  <c r="U238" i="31" s="1"/>
  <c r="V238" i="31" s="1"/>
  <c r="W238" i="31" s="1"/>
  <c r="X238" i="31" s="1"/>
  <c r="Y238" i="31" s="1"/>
  <c r="Z238" i="31" s="1"/>
  <c r="AA238" i="31" s="1"/>
  <c r="AB238" i="31" s="1"/>
  <c r="AC238" i="31" s="1"/>
  <c r="AD238" i="31" s="1"/>
  <c r="AE238" i="31" s="1"/>
  <c r="AF238" i="31" s="1"/>
  <c r="E237" i="31"/>
  <c r="F237" i="31" s="1"/>
  <c r="G237" i="31" s="1"/>
  <c r="H237" i="31" s="1"/>
  <c r="I237" i="31" s="1"/>
  <c r="J237" i="31" s="1"/>
  <c r="K237" i="31" s="1"/>
  <c r="L237" i="31" s="1"/>
  <c r="M237" i="31" s="1"/>
  <c r="N237" i="31" s="1"/>
  <c r="O237" i="31" s="1"/>
  <c r="P237" i="31" s="1"/>
  <c r="Q237" i="31" s="1"/>
  <c r="R237" i="31" s="1"/>
  <c r="S237" i="31" s="1"/>
  <c r="T237" i="31" s="1"/>
  <c r="U237" i="31" s="1"/>
  <c r="V237" i="31" s="1"/>
  <c r="W237" i="31" s="1"/>
  <c r="X237" i="31" s="1"/>
  <c r="Y237" i="31" s="1"/>
  <c r="Z237" i="31" s="1"/>
  <c r="AA237" i="31" s="1"/>
  <c r="AB237" i="31" s="1"/>
  <c r="AC237" i="31" s="1"/>
  <c r="AD237" i="31" s="1"/>
  <c r="AE237" i="31" s="1"/>
  <c r="AF237" i="31" s="1"/>
  <c r="D237" i="31"/>
  <c r="E236" i="31"/>
  <c r="F236" i="31" s="1"/>
  <c r="G236" i="31" s="1"/>
  <c r="H236" i="31" s="1"/>
  <c r="I236" i="31" s="1"/>
  <c r="J236" i="31" s="1"/>
  <c r="K236" i="31" s="1"/>
  <c r="L236" i="31" s="1"/>
  <c r="M236" i="31" s="1"/>
  <c r="N236" i="31" s="1"/>
  <c r="O236" i="31" s="1"/>
  <c r="P236" i="31" s="1"/>
  <c r="Q236" i="31" s="1"/>
  <c r="R236" i="31" s="1"/>
  <c r="S236" i="31" s="1"/>
  <c r="T236" i="31" s="1"/>
  <c r="U236" i="31" s="1"/>
  <c r="V236" i="31" s="1"/>
  <c r="W236" i="31" s="1"/>
  <c r="X236" i="31" s="1"/>
  <c r="Y236" i="31" s="1"/>
  <c r="Z236" i="31" s="1"/>
  <c r="AA236" i="31" s="1"/>
  <c r="AB236" i="31" s="1"/>
  <c r="AC236" i="31" s="1"/>
  <c r="AD236" i="31" s="1"/>
  <c r="AE236" i="31" s="1"/>
  <c r="AF236" i="31" s="1"/>
  <c r="D236" i="31"/>
  <c r="G235" i="31"/>
  <c r="H235" i="31" s="1"/>
  <c r="I235" i="31" s="1"/>
  <c r="J235" i="31" s="1"/>
  <c r="K235" i="31" s="1"/>
  <c r="L235" i="31" s="1"/>
  <c r="M235" i="31" s="1"/>
  <c r="N235" i="31" s="1"/>
  <c r="O235" i="31" s="1"/>
  <c r="P235" i="31" s="1"/>
  <c r="Q235" i="31" s="1"/>
  <c r="R235" i="31" s="1"/>
  <c r="S235" i="31" s="1"/>
  <c r="T235" i="31" s="1"/>
  <c r="U235" i="31" s="1"/>
  <c r="V235" i="31" s="1"/>
  <c r="W235" i="31" s="1"/>
  <c r="X235" i="31" s="1"/>
  <c r="Y235" i="31" s="1"/>
  <c r="Z235" i="31" s="1"/>
  <c r="AA235" i="31" s="1"/>
  <c r="AB235" i="31" s="1"/>
  <c r="AC235" i="31" s="1"/>
  <c r="AD235" i="31" s="1"/>
  <c r="AE235" i="31" s="1"/>
  <c r="AF235" i="31" s="1"/>
  <c r="D235" i="31"/>
  <c r="E235" i="31" s="1"/>
  <c r="F235" i="31" s="1"/>
  <c r="D234" i="31"/>
  <c r="E234" i="31" s="1"/>
  <c r="F234" i="31" s="1"/>
  <c r="G234" i="31" s="1"/>
  <c r="H234" i="31" s="1"/>
  <c r="I234" i="31" s="1"/>
  <c r="J234" i="31" s="1"/>
  <c r="K234" i="31" s="1"/>
  <c r="L234" i="31" s="1"/>
  <c r="M234" i="31" s="1"/>
  <c r="N234" i="31" s="1"/>
  <c r="O234" i="31" s="1"/>
  <c r="P234" i="31" s="1"/>
  <c r="Q234" i="31" s="1"/>
  <c r="R234" i="31" s="1"/>
  <c r="S234" i="31" s="1"/>
  <c r="T234" i="31" s="1"/>
  <c r="U234" i="31" s="1"/>
  <c r="V234" i="31" s="1"/>
  <c r="W234" i="31" s="1"/>
  <c r="X234" i="31" s="1"/>
  <c r="Y234" i="31" s="1"/>
  <c r="Z234" i="31" s="1"/>
  <c r="AA234" i="31" s="1"/>
  <c r="AB234" i="31" s="1"/>
  <c r="AC234" i="31" s="1"/>
  <c r="AD234" i="31" s="1"/>
  <c r="AE234" i="31" s="1"/>
  <c r="AF234" i="31" s="1"/>
  <c r="D233" i="31"/>
  <c r="E233" i="31" s="1"/>
  <c r="F233" i="31" s="1"/>
  <c r="G233" i="31" s="1"/>
  <c r="H233" i="31" s="1"/>
  <c r="I233" i="31" s="1"/>
  <c r="J233" i="31" s="1"/>
  <c r="K233" i="31" s="1"/>
  <c r="L233" i="31" s="1"/>
  <c r="M233" i="31" s="1"/>
  <c r="N233" i="31" s="1"/>
  <c r="O233" i="31" s="1"/>
  <c r="P233" i="31" s="1"/>
  <c r="Q233" i="31" s="1"/>
  <c r="R233" i="31" s="1"/>
  <c r="S233" i="31" s="1"/>
  <c r="T233" i="31" s="1"/>
  <c r="U233" i="31" s="1"/>
  <c r="V233" i="31" s="1"/>
  <c r="W233" i="31" s="1"/>
  <c r="X233" i="31" s="1"/>
  <c r="Y233" i="31" s="1"/>
  <c r="Z233" i="31" s="1"/>
  <c r="AA233" i="31" s="1"/>
  <c r="AB233" i="31" s="1"/>
  <c r="AC233" i="31" s="1"/>
  <c r="AD233" i="31" s="1"/>
  <c r="AE233" i="31" s="1"/>
  <c r="AF233" i="31" s="1"/>
  <c r="D232" i="31"/>
  <c r="E232" i="31" s="1"/>
  <c r="F232" i="31" s="1"/>
  <c r="G232" i="31" s="1"/>
  <c r="H232" i="31" s="1"/>
  <c r="I232" i="31" s="1"/>
  <c r="J232" i="31" s="1"/>
  <c r="K232" i="31" s="1"/>
  <c r="L232" i="31" s="1"/>
  <c r="M232" i="31" s="1"/>
  <c r="N232" i="31" s="1"/>
  <c r="O232" i="31" s="1"/>
  <c r="P232" i="31" s="1"/>
  <c r="Q232" i="31" s="1"/>
  <c r="R232" i="31" s="1"/>
  <c r="S232" i="31" s="1"/>
  <c r="T232" i="31" s="1"/>
  <c r="U232" i="31" s="1"/>
  <c r="V232" i="31" s="1"/>
  <c r="W232" i="31" s="1"/>
  <c r="X232" i="31" s="1"/>
  <c r="Y232" i="31" s="1"/>
  <c r="Z232" i="31" s="1"/>
  <c r="AA232" i="31" s="1"/>
  <c r="AB232" i="31" s="1"/>
  <c r="AC232" i="31" s="1"/>
  <c r="AD232" i="31" s="1"/>
  <c r="AE232" i="31" s="1"/>
  <c r="AF232" i="31" s="1"/>
  <c r="D231" i="31"/>
  <c r="E231" i="31" s="1"/>
  <c r="F231" i="31" s="1"/>
  <c r="G231" i="31" s="1"/>
  <c r="H231" i="31" s="1"/>
  <c r="I231" i="31" s="1"/>
  <c r="J231" i="31" s="1"/>
  <c r="K231" i="31" s="1"/>
  <c r="L231" i="31" s="1"/>
  <c r="M231" i="31" s="1"/>
  <c r="N231" i="31" s="1"/>
  <c r="O231" i="31" s="1"/>
  <c r="P231" i="31" s="1"/>
  <c r="Q231" i="31" s="1"/>
  <c r="R231" i="31" s="1"/>
  <c r="S231" i="31" s="1"/>
  <c r="T231" i="31" s="1"/>
  <c r="U231" i="31" s="1"/>
  <c r="V231" i="31" s="1"/>
  <c r="W231" i="31" s="1"/>
  <c r="X231" i="31" s="1"/>
  <c r="Y231" i="31" s="1"/>
  <c r="Z231" i="31" s="1"/>
  <c r="AA231" i="31" s="1"/>
  <c r="AB231" i="31" s="1"/>
  <c r="AC231" i="31" s="1"/>
  <c r="AD231" i="31" s="1"/>
  <c r="AE231" i="31" s="1"/>
  <c r="AF231" i="31" s="1"/>
  <c r="D230" i="31"/>
  <c r="E230" i="31" s="1"/>
  <c r="F230" i="31" s="1"/>
  <c r="G230" i="31" s="1"/>
  <c r="H230" i="31" s="1"/>
  <c r="I230" i="31" s="1"/>
  <c r="J230" i="31" s="1"/>
  <c r="K230" i="31" s="1"/>
  <c r="L230" i="31" s="1"/>
  <c r="M230" i="31" s="1"/>
  <c r="N230" i="31" s="1"/>
  <c r="O230" i="31" s="1"/>
  <c r="P230" i="31" s="1"/>
  <c r="Q230" i="31" s="1"/>
  <c r="R230" i="31" s="1"/>
  <c r="S230" i="31" s="1"/>
  <c r="T230" i="31" s="1"/>
  <c r="U230" i="31" s="1"/>
  <c r="V230" i="31" s="1"/>
  <c r="W230" i="31" s="1"/>
  <c r="X230" i="31" s="1"/>
  <c r="Y230" i="31" s="1"/>
  <c r="Z230" i="31" s="1"/>
  <c r="AA230" i="31" s="1"/>
  <c r="AB230" i="31" s="1"/>
  <c r="AC230" i="31" s="1"/>
  <c r="AD230" i="31" s="1"/>
  <c r="AE230" i="31" s="1"/>
  <c r="AF230" i="31" s="1"/>
  <c r="E229" i="31"/>
  <c r="F229" i="31" s="1"/>
  <c r="G229" i="31" s="1"/>
  <c r="H229" i="31" s="1"/>
  <c r="I229" i="31" s="1"/>
  <c r="J229" i="31" s="1"/>
  <c r="K229" i="31" s="1"/>
  <c r="L229" i="31" s="1"/>
  <c r="M229" i="31" s="1"/>
  <c r="N229" i="31" s="1"/>
  <c r="O229" i="31" s="1"/>
  <c r="P229" i="31" s="1"/>
  <c r="Q229" i="31" s="1"/>
  <c r="R229" i="31" s="1"/>
  <c r="S229" i="31" s="1"/>
  <c r="T229" i="31" s="1"/>
  <c r="U229" i="31" s="1"/>
  <c r="V229" i="31" s="1"/>
  <c r="W229" i="31" s="1"/>
  <c r="X229" i="31" s="1"/>
  <c r="Y229" i="31" s="1"/>
  <c r="Z229" i="31" s="1"/>
  <c r="AA229" i="31" s="1"/>
  <c r="AB229" i="31" s="1"/>
  <c r="AC229" i="31" s="1"/>
  <c r="AD229" i="31" s="1"/>
  <c r="AE229" i="31" s="1"/>
  <c r="AF229" i="31" s="1"/>
  <c r="D229" i="31"/>
  <c r="G228" i="31"/>
  <c r="H228" i="31" s="1"/>
  <c r="I228" i="31" s="1"/>
  <c r="J228" i="31" s="1"/>
  <c r="K228" i="31" s="1"/>
  <c r="L228" i="31" s="1"/>
  <c r="M228" i="31" s="1"/>
  <c r="N228" i="31" s="1"/>
  <c r="O228" i="31" s="1"/>
  <c r="P228" i="31" s="1"/>
  <c r="Q228" i="31" s="1"/>
  <c r="R228" i="31" s="1"/>
  <c r="S228" i="31" s="1"/>
  <c r="T228" i="31" s="1"/>
  <c r="U228" i="31" s="1"/>
  <c r="V228" i="31" s="1"/>
  <c r="W228" i="31" s="1"/>
  <c r="X228" i="31" s="1"/>
  <c r="Y228" i="31" s="1"/>
  <c r="Z228" i="31" s="1"/>
  <c r="AA228" i="31" s="1"/>
  <c r="AB228" i="31" s="1"/>
  <c r="AC228" i="31" s="1"/>
  <c r="AD228" i="31" s="1"/>
  <c r="AE228" i="31" s="1"/>
  <c r="AF228" i="31" s="1"/>
  <c r="D228" i="31"/>
  <c r="E228" i="31" s="1"/>
  <c r="F228" i="31" s="1"/>
  <c r="E227" i="31"/>
  <c r="F227" i="31" s="1"/>
  <c r="G227" i="31" s="1"/>
  <c r="H227" i="31" s="1"/>
  <c r="I227" i="31" s="1"/>
  <c r="J227" i="31" s="1"/>
  <c r="K227" i="31" s="1"/>
  <c r="L227" i="31" s="1"/>
  <c r="M227" i="31" s="1"/>
  <c r="N227" i="31" s="1"/>
  <c r="O227" i="31" s="1"/>
  <c r="P227" i="31" s="1"/>
  <c r="Q227" i="31" s="1"/>
  <c r="R227" i="31" s="1"/>
  <c r="S227" i="31" s="1"/>
  <c r="T227" i="31" s="1"/>
  <c r="U227" i="31" s="1"/>
  <c r="V227" i="31" s="1"/>
  <c r="W227" i="31" s="1"/>
  <c r="X227" i="31" s="1"/>
  <c r="Y227" i="31" s="1"/>
  <c r="Z227" i="31" s="1"/>
  <c r="AA227" i="31" s="1"/>
  <c r="AB227" i="31" s="1"/>
  <c r="AC227" i="31" s="1"/>
  <c r="AD227" i="31" s="1"/>
  <c r="AE227" i="31" s="1"/>
  <c r="AF227" i="31" s="1"/>
  <c r="D227" i="31"/>
  <c r="D226" i="31"/>
  <c r="E226" i="31" s="1"/>
  <c r="F226" i="31" s="1"/>
  <c r="G226" i="31" s="1"/>
  <c r="H226" i="31" s="1"/>
  <c r="I226" i="31" s="1"/>
  <c r="J226" i="31" s="1"/>
  <c r="K226" i="31" s="1"/>
  <c r="L226" i="31" s="1"/>
  <c r="M226" i="31" s="1"/>
  <c r="N226" i="31" s="1"/>
  <c r="O226" i="31" s="1"/>
  <c r="P226" i="31" s="1"/>
  <c r="Q226" i="31" s="1"/>
  <c r="R226" i="31" s="1"/>
  <c r="S226" i="31" s="1"/>
  <c r="T226" i="31" s="1"/>
  <c r="U226" i="31" s="1"/>
  <c r="V226" i="31" s="1"/>
  <c r="W226" i="31" s="1"/>
  <c r="X226" i="31" s="1"/>
  <c r="Y226" i="31" s="1"/>
  <c r="Z226" i="31" s="1"/>
  <c r="AA226" i="31" s="1"/>
  <c r="AB226" i="31" s="1"/>
  <c r="AC226" i="31" s="1"/>
  <c r="AD226" i="31" s="1"/>
  <c r="AE226" i="31" s="1"/>
  <c r="AF226" i="31" s="1"/>
  <c r="E225" i="31"/>
  <c r="F225" i="31" s="1"/>
  <c r="G225" i="31" s="1"/>
  <c r="H225" i="31" s="1"/>
  <c r="I225" i="31" s="1"/>
  <c r="J225" i="31" s="1"/>
  <c r="K225" i="31" s="1"/>
  <c r="L225" i="31" s="1"/>
  <c r="M225" i="31" s="1"/>
  <c r="N225" i="31" s="1"/>
  <c r="O225" i="31" s="1"/>
  <c r="P225" i="31" s="1"/>
  <c r="Q225" i="31" s="1"/>
  <c r="R225" i="31" s="1"/>
  <c r="S225" i="31" s="1"/>
  <c r="T225" i="31" s="1"/>
  <c r="U225" i="31" s="1"/>
  <c r="V225" i="31" s="1"/>
  <c r="W225" i="31" s="1"/>
  <c r="X225" i="31" s="1"/>
  <c r="Y225" i="31" s="1"/>
  <c r="Z225" i="31" s="1"/>
  <c r="AA225" i="31" s="1"/>
  <c r="AB225" i="31" s="1"/>
  <c r="AC225" i="31" s="1"/>
  <c r="AD225" i="31" s="1"/>
  <c r="AE225" i="31" s="1"/>
  <c r="AF225" i="31" s="1"/>
  <c r="D225" i="31"/>
  <c r="D224" i="31"/>
  <c r="E224" i="31" s="1"/>
  <c r="F224" i="31" s="1"/>
  <c r="G224" i="31" s="1"/>
  <c r="H224" i="31" s="1"/>
  <c r="I224" i="31" s="1"/>
  <c r="J224" i="31" s="1"/>
  <c r="K224" i="31" s="1"/>
  <c r="L224" i="31" s="1"/>
  <c r="M224" i="31" s="1"/>
  <c r="N224" i="31" s="1"/>
  <c r="O224" i="31" s="1"/>
  <c r="P224" i="31" s="1"/>
  <c r="Q224" i="31" s="1"/>
  <c r="R224" i="31" s="1"/>
  <c r="S224" i="31" s="1"/>
  <c r="T224" i="31" s="1"/>
  <c r="U224" i="31" s="1"/>
  <c r="V224" i="31" s="1"/>
  <c r="W224" i="31" s="1"/>
  <c r="X224" i="31" s="1"/>
  <c r="Y224" i="31" s="1"/>
  <c r="Z224" i="31" s="1"/>
  <c r="AA224" i="31" s="1"/>
  <c r="AB224" i="31" s="1"/>
  <c r="AC224" i="31" s="1"/>
  <c r="AD224" i="31" s="1"/>
  <c r="AE224" i="31" s="1"/>
  <c r="AF224" i="31" s="1"/>
  <c r="D223" i="31"/>
  <c r="E223" i="31" s="1"/>
  <c r="F223" i="31" s="1"/>
  <c r="G223" i="31" s="1"/>
  <c r="H223" i="31" s="1"/>
  <c r="I223" i="31" s="1"/>
  <c r="J223" i="31" s="1"/>
  <c r="K223" i="31" s="1"/>
  <c r="L223" i="31" s="1"/>
  <c r="M223" i="31" s="1"/>
  <c r="N223" i="31" s="1"/>
  <c r="O223" i="31" s="1"/>
  <c r="P223" i="31" s="1"/>
  <c r="Q223" i="31" s="1"/>
  <c r="R223" i="31" s="1"/>
  <c r="S223" i="31" s="1"/>
  <c r="T223" i="31" s="1"/>
  <c r="U223" i="31" s="1"/>
  <c r="V223" i="31" s="1"/>
  <c r="W223" i="31" s="1"/>
  <c r="X223" i="31" s="1"/>
  <c r="Y223" i="31" s="1"/>
  <c r="Z223" i="31" s="1"/>
  <c r="AA223" i="31" s="1"/>
  <c r="AB223" i="31" s="1"/>
  <c r="AC223" i="31" s="1"/>
  <c r="AD223" i="31" s="1"/>
  <c r="AE223" i="31" s="1"/>
  <c r="AF223" i="31" s="1"/>
  <c r="L222" i="31"/>
  <c r="M222" i="31" s="1"/>
  <c r="N222" i="31" s="1"/>
  <c r="O222" i="31" s="1"/>
  <c r="P222" i="31" s="1"/>
  <c r="Q222" i="31" s="1"/>
  <c r="R222" i="31" s="1"/>
  <c r="S222" i="31" s="1"/>
  <c r="T222" i="31" s="1"/>
  <c r="U222" i="31" s="1"/>
  <c r="V222" i="31" s="1"/>
  <c r="W222" i="31" s="1"/>
  <c r="X222" i="31" s="1"/>
  <c r="Y222" i="31" s="1"/>
  <c r="Z222" i="31" s="1"/>
  <c r="AA222" i="31" s="1"/>
  <c r="AB222" i="31" s="1"/>
  <c r="AC222" i="31" s="1"/>
  <c r="AD222" i="31" s="1"/>
  <c r="AE222" i="31" s="1"/>
  <c r="AF222" i="31" s="1"/>
  <c r="D222" i="31"/>
  <c r="E222" i="31" s="1"/>
  <c r="F222" i="31" s="1"/>
  <c r="G222" i="31" s="1"/>
  <c r="H222" i="31" s="1"/>
  <c r="I222" i="31" s="1"/>
  <c r="J222" i="31" s="1"/>
  <c r="K222" i="31" s="1"/>
  <c r="H221" i="31"/>
  <c r="I221" i="31" s="1"/>
  <c r="J221" i="31" s="1"/>
  <c r="K221" i="31" s="1"/>
  <c r="L221" i="31" s="1"/>
  <c r="M221" i="31" s="1"/>
  <c r="N221" i="31" s="1"/>
  <c r="O221" i="31" s="1"/>
  <c r="P221" i="31" s="1"/>
  <c r="Q221" i="31" s="1"/>
  <c r="R221" i="31" s="1"/>
  <c r="S221" i="31" s="1"/>
  <c r="T221" i="31" s="1"/>
  <c r="U221" i="31" s="1"/>
  <c r="V221" i="31" s="1"/>
  <c r="W221" i="31" s="1"/>
  <c r="X221" i="31" s="1"/>
  <c r="Y221" i="31" s="1"/>
  <c r="Z221" i="31" s="1"/>
  <c r="AA221" i="31" s="1"/>
  <c r="AB221" i="31" s="1"/>
  <c r="AC221" i="31" s="1"/>
  <c r="AD221" i="31" s="1"/>
  <c r="AE221" i="31" s="1"/>
  <c r="AF221" i="31" s="1"/>
  <c r="D221" i="31"/>
  <c r="E221" i="31" s="1"/>
  <c r="F221" i="31" s="1"/>
  <c r="G221" i="31" s="1"/>
  <c r="D220" i="31"/>
  <c r="E220" i="31" s="1"/>
  <c r="F220" i="31" s="1"/>
  <c r="G220" i="31" s="1"/>
  <c r="H220" i="31" s="1"/>
  <c r="I220" i="31" s="1"/>
  <c r="J220" i="31" s="1"/>
  <c r="K220" i="31" s="1"/>
  <c r="L220" i="31" s="1"/>
  <c r="M220" i="31" s="1"/>
  <c r="N220" i="31" s="1"/>
  <c r="O220" i="31" s="1"/>
  <c r="P220" i="31" s="1"/>
  <c r="Q220" i="31" s="1"/>
  <c r="R220" i="31" s="1"/>
  <c r="S220" i="31" s="1"/>
  <c r="T220" i="31" s="1"/>
  <c r="U220" i="31" s="1"/>
  <c r="V220" i="31" s="1"/>
  <c r="W220" i="31" s="1"/>
  <c r="X220" i="31" s="1"/>
  <c r="Y220" i="31" s="1"/>
  <c r="Z220" i="31" s="1"/>
  <c r="AA220" i="31" s="1"/>
  <c r="AB220" i="31" s="1"/>
  <c r="AC220" i="31" s="1"/>
  <c r="AD220" i="31" s="1"/>
  <c r="AE220" i="31" s="1"/>
  <c r="AF220" i="31" s="1"/>
  <c r="J219" i="31"/>
  <c r="K219" i="31" s="1"/>
  <c r="L219" i="31" s="1"/>
  <c r="M219" i="31" s="1"/>
  <c r="N219" i="31" s="1"/>
  <c r="O219" i="31" s="1"/>
  <c r="P219" i="31" s="1"/>
  <c r="Q219" i="31" s="1"/>
  <c r="R219" i="31" s="1"/>
  <c r="S219" i="31" s="1"/>
  <c r="T219" i="31" s="1"/>
  <c r="U219" i="31" s="1"/>
  <c r="V219" i="31" s="1"/>
  <c r="W219" i="31" s="1"/>
  <c r="X219" i="31" s="1"/>
  <c r="Y219" i="31" s="1"/>
  <c r="Z219" i="31" s="1"/>
  <c r="AA219" i="31" s="1"/>
  <c r="AB219" i="31" s="1"/>
  <c r="AC219" i="31" s="1"/>
  <c r="AD219" i="31" s="1"/>
  <c r="AE219" i="31" s="1"/>
  <c r="AF219" i="31" s="1"/>
  <c r="D219" i="31"/>
  <c r="E219" i="31" s="1"/>
  <c r="F219" i="31" s="1"/>
  <c r="G219" i="31" s="1"/>
  <c r="H219" i="31" s="1"/>
  <c r="I219" i="31" s="1"/>
  <c r="D218" i="31"/>
  <c r="E218" i="31" s="1"/>
  <c r="F218" i="31" s="1"/>
  <c r="G218" i="31" s="1"/>
  <c r="H218" i="31" s="1"/>
  <c r="I218" i="31" s="1"/>
  <c r="J218" i="31" s="1"/>
  <c r="K218" i="31" s="1"/>
  <c r="L218" i="31" s="1"/>
  <c r="M218" i="31" s="1"/>
  <c r="N218" i="31" s="1"/>
  <c r="O218" i="31" s="1"/>
  <c r="P218" i="31" s="1"/>
  <c r="Q218" i="31" s="1"/>
  <c r="R218" i="31" s="1"/>
  <c r="S218" i="31" s="1"/>
  <c r="T218" i="31" s="1"/>
  <c r="U218" i="31" s="1"/>
  <c r="V218" i="31" s="1"/>
  <c r="W218" i="31" s="1"/>
  <c r="X218" i="31" s="1"/>
  <c r="Y218" i="31" s="1"/>
  <c r="Z218" i="31" s="1"/>
  <c r="AA218" i="31" s="1"/>
  <c r="AB218" i="31" s="1"/>
  <c r="AC218" i="31" s="1"/>
  <c r="AD218" i="31" s="1"/>
  <c r="AE218" i="31" s="1"/>
  <c r="AF218" i="31" s="1"/>
  <c r="D217" i="31"/>
  <c r="E217" i="31" s="1"/>
  <c r="F217" i="31" s="1"/>
  <c r="G217" i="31" s="1"/>
  <c r="H217" i="31" s="1"/>
  <c r="I217" i="31" s="1"/>
  <c r="J217" i="31" s="1"/>
  <c r="K217" i="31" s="1"/>
  <c r="L217" i="31" s="1"/>
  <c r="M217" i="31" s="1"/>
  <c r="N217" i="31" s="1"/>
  <c r="O217" i="31" s="1"/>
  <c r="P217" i="31" s="1"/>
  <c r="Q217" i="31" s="1"/>
  <c r="R217" i="31" s="1"/>
  <c r="S217" i="31" s="1"/>
  <c r="T217" i="31" s="1"/>
  <c r="U217" i="31" s="1"/>
  <c r="V217" i="31" s="1"/>
  <c r="W217" i="31" s="1"/>
  <c r="X217" i="31" s="1"/>
  <c r="Y217" i="31" s="1"/>
  <c r="Z217" i="31" s="1"/>
  <c r="AA217" i="31" s="1"/>
  <c r="AB217" i="31" s="1"/>
  <c r="AC217" i="31" s="1"/>
  <c r="AD217" i="31" s="1"/>
  <c r="AE217" i="31" s="1"/>
  <c r="AF217" i="31" s="1"/>
  <c r="D216" i="31"/>
  <c r="E216" i="31" s="1"/>
  <c r="F216" i="31" s="1"/>
  <c r="G216" i="31" s="1"/>
  <c r="H216" i="31" s="1"/>
  <c r="I216" i="31" s="1"/>
  <c r="J216" i="31" s="1"/>
  <c r="K216" i="31" s="1"/>
  <c r="L216" i="31" s="1"/>
  <c r="M216" i="31" s="1"/>
  <c r="N216" i="31" s="1"/>
  <c r="O216" i="31" s="1"/>
  <c r="P216" i="31" s="1"/>
  <c r="Q216" i="31" s="1"/>
  <c r="R216" i="31" s="1"/>
  <c r="S216" i="31" s="1"/>
  <c r="T216" i="31" s="1"/>
  <c r="U216" i="31" s="1"/>
  <c r="V216" i="31" s="1"/>
  <c r="W216" i="31" s="1"/>
  <c r="X216" i="31" s="1"/>
  <c r="Y216" i="31" s="1"/>
  <c r="Z216" i="31" s="1"/>
  <c r="AA216" i="31" s="1"/>
  <c r="AB216" i="31" s="1"/>
  <c r="AC216" i="31" s="1"/>
  <c r="AD216" i="31" s="1"/>
  <c r="AE216" i="31" s="1"/>
  <c r="AF216" i="31" s="1"/>
  <c r="F215" i="31"/>
  <c r="G215" i="31" s="1"/>
  <c r="H215" i="31" s="1"/>
  <c r="I215" i="31" s="1"/>
  <c r="J215" i="31" s="1"/>
  <c r="K215" i="31" s="1"/>
  <c r="L215" i="31" s="1"/>
  <c r="M215" i="31" s="1"/>
  <c r="N215" i="31" s="1"/>
  <c r="O215" i="31" s="1"/>
  <c r="P215" i="31" s="1"/>
  <c r="Q215" i="31" s="1"/>
  <c r="R215" i="31" s="1"/>
  <c r="S215" i="31" s="1"/>
  <c r="T215" i="31" s="1"/>
  <c r="U215" i="31" s="1"/>
  <c r="V215" i="31" s="1"/>
  <c r="W215" i="31" s="1"/>
  <c r="X215" i="31" s="1"/>
  <c r="Y215" i="31" s="1"/>
  <c r="Z215" i="31" s="1"/>
  <c r="AA215" i="31" s="1"/>
  <c r="AB215" i="31" s="1"/>
  <c r="AC215" i="31" s="1"/>
  <c r="AD215" i="31" s="1"/>
  <c r="AE215" i="31" s="1"/>
  <c r="AF215" i="31" s="1"/>
  <c r="D215" i="31"/>
  <c r="E215" i="31" s="1"/>
  <c r="F214" i="31"/>
  <c r="G214" i="31" s="1"/>
  <c r="H214" i="31" s="1"/>
  <c r="I214" i="31" s="1"/>
  <c r="J214" i="31" s="1"/>
  <c r="K214" i="31" s="1"/>
  <c r="L214" i="31" s="1"/>
  <c r="M214" i="31" s="1"/>
  <c r="N214" i="31" s="1"/>
  <c r="O214" i="31" s="1"/>
  <c r="P214" i="31" s="1"/>
  <c r="Q214" i="31" s="1"/>
  <c r="R214" i="31" s="1"/>
  <c r="S214" i="31" s="1"/>
  <c r="T214" i="31" s="1"/>
  <c r="U214" i="31" s="1"/>
  <c r="V214" i="31" s="1"/>
  <c r="W214" i="31" s="1"/>
  <c r="X214" i="31" s="1"/>
  <c r="Y214" i="31" s="1"/>
  <c r="Z214" i="31" s="1"/>
  <c r="AA214" i="31" s="1"/>
  <c r="AB214" i="31" s="1"/>
  <c r="AC214" i="31" s="1"/>
  <c r="AD214" i="31" s="1"/>
  <c r="AE214" i="31" s="1"/>
  <c r="AF214" i="31" s="1"/>
  <c r="D214" i="31"/>
  <c r="E214" i="31" s="1"/>
  <c r="D213" i="31"/>
  <c r="E213" i="31" s="1"/>
  <c r="F213" i="31" s="1"/>
  <c r="G213" i="31" s="1"/>
  <c r="H213" i="31" s="1"/>
  <c r="I213" i="31" s="1"/>
  <c r="J213" i="31" s="1"/>
  <c r="K213" i="31" s="1"/>
  <c r="L213" i="31" s="1"/>
  <c r="M213" i="31" s="1"/>
  <c r="N213" i="31" s="1"/>
  <c r="O213" i="31" s="1"/>
  <c r="P213" i="31" s="1"/>
  <c r="Q213" i="31" s="1"/>
  <c r="R213" i="31" s="1"/>
  <c r="S213" i="31" s="1"/>
  <c r="T213" i="31" s="1"/>
  <c r="U213" i="31" s="1"/>
  <c r="V213" i="31" s="1"/>
  <c r="W213" i="31" s="1"/>
  <c r="X213" i="31" s="1"/>
  <c r="Y213" i="31" s="1"/>
  <c r="Z213" i="31" s="1"/>
  <c r="AA213" i="31" s="1"/>
  <c r="AB213" i="31" s="1"/>
  <c r="AC213" i="31" s="1"/>
  <c r="AD213" i="31" s="1"/>
  <c r="AE213" i="31" s="1"/>
  <c r="AF213" i="31" s="1"/>
  <c r="F212" i="31"/>
  <c r="G212" i="31" s="1"/>
  <c r="H212" i="31" s="1"/>
  <c r="I212" i="31" s="1"/>
  <c r="J212" i="31" s="1"/>
  <c r="K212" i="31" s="1"/>
  <c r="L212" i="31" s="1"/>
  <c r="M212" i="31" s="1"/>
  <c r="N212" i="31" s="1"/>
  <c r="O212" i="31" s="1"/>
  <c r="P212" i="31" s="1"/>
  <c r="Q212" i="31" s="1"/>
  <c r="R212" i="31" s="1"/>
  <c r="S212" i="31" s="1"/>
  <c r="T212" i="31" s="1"/>
  <c r="U212" i="31" s="1"/>
  <c r="V212" i="31" s="1"/>
  <c r="W212" i="31" s="1"/>
  <c r="X212" i="31" s="1"/>
  <c r="Y212" i="31" s="1"/>
  <c r="Z212" i="31" s="1"/>
  <c r="AA212" i="31" s="1"/>
  <c r="AB212" i="31" s="1"/>
  <c r="AC212" i="31" s="1"/>
  <c r="AD212" i="31" s="1"/>
  <c r="AE212" i="31" s="1"/>
  <c r="AF212" i="31" s="1"/>
  <c r="D212" i="31"/>
  <c r="E212" i="31" s="1"/>
  <c r="D211" i="31"/>
  <c r="E211" i="31" s="1"/>
  <c r="F211" i="31" s="1"/>
  <c r="G211" i="31" s="1"/>
  <c r="H211" i="31" s="1"/>
  <c r="I211" i="31" s="1"/>
  <c r="J211" i="31" s="1"/>
  <c r="K211" i="31" s="1"/>
  <c r="L211" i="31" s="1"/>
  <c r="M211" i="31" s="1"/>
  <c r="N211" i="31" s="1"/>
  <c r="O211" i="31" s="1"/>
  <c r="P211" i="31" s="1"/>
  <c r="Q211" i="31" s="1"/>
  <c r="R211" i="31" s="1"/>
  <c r="S211" i="31" s="1"/>
  <c r="T211" i="31" s="1"/>
  <c r="U211" i="31" s="1"/>
  <c r="V211" i="31" s="1"/>
  <c r="W211" i="31" s="1"/>
  <c r="X211" i="31" s="1"/>
  <c r="Y211" i="31" s="1"/>
  <c r="Z211" i="31" s="1"/>
  <c r="AA211" i="31" s="1"/>
  <c r="AB211" i="31" s="1"/>
  <c r="AC211" i="31" s="1"/>
  <c r="AD211" i="31" s="1"/>
  <c r="AE211" i="31" s="1"/>
  <c r="AF211" i="31" s="1"/>
  <c r="D210" i="31"/>
  <c r="E210" i="31" s="1"/>
  <c r="F210" i="31" s="1"/>
  <c r="G210" i="31" s="1"/>
  <c r="H210" i="31" s="1"/>
  <c r="I210" i="31" s="1"/>
  <c r="J210" i="31" s="1"/>
  <c r="K210" i="31" s="1"/>
  <c r="L210" i="31" s="1"/>
  <c r="M210" i="31" s="1"/>
  <c r="N210" i="31" s="1"/>
  <c r="O210" i="31" s="1"/>
  <c r="P210" i="31" s="1"/>
  <c r="Q210" i="31" s="1"/>
  <c r="R210" i="31" s="1"/>
  <c r="S210" i="31" s="1"/>
  <c r="T210" i="31" s="1"/>
  <c r="U210" i="31" s="1"/>
  <c r="V210" i="31" s="1"/>
  <c r="W210" i="31" s="1"/>
  <c r="X210" i="31" s="1"/>
  <c r="Y210" i="31" s="1"/>
  <c r="Z210" i="31" s="1"/>
  <c r="AA210" i="31" s="1"/>
  <c r="AB210" i="31" s="1"/>
  <c r="AC210" i="31" s="1"/>
  <c r="AD210" i="31" s="1"/>
  <c r="AE210" i="31" s="1"/>
  <c r="AF210" i="31" s="1"/>
  <c r="G209" i="31"/>
  <c r="H209" i="31" s="1"/>
  <c r="I209" i="31" s="1"/>
  <c r="J209" i="31" s="1"/>
  <c r="K209" i="31" s="1"/>
  <c r="L209" i="31" s="1"/>
  <c r="M209" i="31" s="1"/>
  <c r="N209" i="31" s="1"/>
  <c r="O209" i="31" s="1"/>
  <c r="P209" i="31" s="1"/>
  <c r="Q209" i="31" s="1"/>
  <c r="R209" i="31" s="1"/>
  <c r="S209" i="31" s="1"/>
  <c r="T209" i="31" s="1"/>
  <c r="U209" i="31" s="1"/>
  <c r="V209" i="31" s="1"/>
  <c r="W209" i="31" s="1"/>
  <c r="X209" i="31" s="1"/>
  <c r="Y209" i="31" s="1"/>
  <c r="Z209" i="31" s="1"/>
  <c r="AA209" i="31" s="1"/>
  <c r="AB209" i="31" s="1"/>
  <c r="AC209" i="31" s="1"/>
  <c r="AD209" i="31" s="1"/>
  <c r="AE209" i="31" s="1"/>
  <c r="AF209" i="31" s="1"/>
  <c r="D209" i="31"/>
  <c r="E209" i="31" s="1"/>
  <c r="F209" i="31" s="1"/>
  <c r="E208" i="31"/>
  <c r="F208" i="31" s="1"/>
  <c r="G208" i="31" s="1"/>
  <c r="H208" i="31" s="1"/>
  <c r="I208" i="31" s="1"/>
  <c r="J208" i="31" s="1"/>
  <c r="K208" i="31" s="1"/>
  <c r="L208" i="31" s="1"/>
  <c r="M208" i="31" s="1"/>
  <c r="N208" i="31" s="1"/>
  <c r="O208" i="31" s="1"/>
  <c r="P208" i="31" s="1"/>
  <c r="Q208" i="31" s="1"/>
  <c r="R208" i="31" s="1"/>
  <c r="S208" i="31" s="1"/>
  <c r="T208" i="31" s="1"/>
  <c r="U208" i="31" s="1"/>
  <c r="V208" i="31" s="1"/>
  <c r="W208" i="31" s="1"/>
  <c r="X208" i="31" s="1"/>
  <c r="Y208" i="31" s="1"/>
  <c r="Z208" i="31" s="1"/>
  <c r="AA208" i="31" s="1"/>
  <c r="AB208" i="31" s="1"/>
  <c r="AC208" i="31" s="1"/>
  <c r="AD208" i="31" s="1"/>
  <c r="AE208" i="31" s="1"/>
  <c r="AF208" i="31" s="1"/>
  <c r="D208" i="31"/>
  <c r="D207" i="31"/>
  <c r="E207" i="31" s="1"/>
  <c r="F207" i="31" s="1"/>
  <c r="G207" i="31" s="1"/>
  <c r="H207" i="31" s="1"/>
  <c r="I207" i="31" s="1"/>
  <c r="J207" i="31" s="1"/>
  <c r="K207" i="31" s="1"/>
  <c r="L207" i="31" s="1"/>
  <c r="M207" i="31" s="1"/>
  <c r="N207" i="31" s="1"/>
  <c r="O207" i="31" s="1"/>
  <c r="P207" i="31" s="1"/>
  <c r="Q207" i="31" s="1"/>
  <c r="R207" i="31" s="1"/>
  <c r="S207" i="31" s="1"/>
  <c r="T207" i="31" s="1"/>
  <c r="U207" i="31" s="1"/>
  <c r="V207" i="31" s="1"/>
  <c r="W207" i="31" s="1"/>
  <c r="X207" i="31" s="1"/>
  <c r="Y207" i="31" s="1"/>
  <c r="Z207" i="31" s="1"/>
  <c r="AA207" i="31" s="1"/>
  <c r="AB207" i="31" s="1"/>
  <c r="AC207" i="31" s="1"/>
  <c r="AD207" i="31" s="1"/>
  <c r="AE207" i="31" s="1"/>
  <c r="AF207" i="31" s="1"/>
  <c r="D206" i="31"/>
  <c r="E206" i="31" s="1"/>
  <c r="F206" i="31" s="1"/>
  <c r="G206" i="31" s="1"/>
  <c r="H206" i="31" s="1"/>
  <c r="I206" i="31" s="1"/>
  <c r="J206" i="31" s="1"/>
  <c r="K206" i="31" s="1"/>
  <c r="L206" i="31" s="1"/>
  <c r="M206" i="31" s="1"/>
  <c r="N206" i="31" s="1"/>
  <c r="O206" i="31" s="1"/>
  <c r="P206" i="31" s="1"/>
  <c r="Q206" i="31" s="1"/>
  <c r="R206" i="31" s="1"/>
  <c r="S206" i="31" s="1"/>
  <c r="T206" i="31" s="1"/>
  <c r="U206" i="31" s="1"/>
  <c r="V206" i="31" s="1"/>
  <c r="W206" i="31" s="1"/>
  <c r="X206" i="31" s="1"/>
  <c r="Y206" i="31" s="1"/>
  <c r="Z206" i="31" s="1"/>
  <c r="AA206" i="31" s="1"/>
  <c r="AB206" i="31" s="1"/>
  <c r="AC206" i="31" s="1"/>
  <c r="AD206" i="31" s="1"/>
  <c r="AE206" i="31" s="1"/>
  <c r="AF206" i="31" s="1"/>
  <c r="H205" i="31"/>
  <c r="I205" i="31" s="1"/>
  <c r="J205" i="31" s="1"/>
  <c r="K205" i="31" s="1"/>
  <c r="L205" i="31" s="1"/>
  <c r="M205" i="31" s="1"/>
  <c r="N205" i="31" s="1"/>
  <c r="O205" i="31" s="1"/>
  <c r="P205" i="31" s="1"/>
  <c r="Q205" i="31" s="1"/>
  <c r="R205" i="31" s="1"/>
  <c r="S205" i="31" s="1"/>
  <c r="T205" i="31" s="1"/>
  <c r="U205" i="31" s="1"/>
  <c r="V205" i="31" s="1"/>
  <c r="W205" i="31" s="1"/>
  <c r="X205" i="31" s="1"/>
  <c r="Y205" i="31" s="1"/>
  <c r="Z205" i="31" s="1"/>
  <c r="AA205" i="31" s="1"/>
  <c r="AB205" i="31" s="1"/>
  <c r="AC205" i="31" s="1"/>
  <c r="AD205" i="31" s="1"/>
  <c r="AE205" i="31" s="1"/>
  <c r="AF205" i="31" s="1"/>
  <c r="D205" i="31"/>
  <c r="E205" i="31" s="1"/>
  <c r="F205" i="31" s="1"/>
  <c r="G205" i="31" s="1"/>
  <c r="D204" i="31"/>
  <c r="E204" i="31" s="1"/>
  <c r="F204" i="31" s="1"/>
  <c r="G204" i="31" s="1"/>
  <c r="H204" i="31" s="1"/>
  <c r="I204" i="31" s="1"/>
  <c r="J204" i="31" s="1"/>
  <c r="K204" i="31" s="1"/>
  <c r="L204" i="31" s="1"/>
  <c r="M204" i="31" s="1"/>
  <c r="N204" i="31" s="1"/>
  <c r="O204" i="31" s="1"/>
  <c r="P204" i="31" s="1"/>
  <c r="Q204" i="31" s="1"/>
  <c r="R204" i="31" s="1"/>
  <c r="S204" i="31" s="1"/>
  <c r="T204" i="31" s="1"/>
  <c r="U204" i="31" s="1"/>
  <c r="V204" i="31" s="1"/>
  <c r="W204" i="31" s="1"/>
  <c r="X204" i="31" s="1"/>
  <c r="Y204" i="31" s="1"/>
  <c r="Z204" i="31" s="1"/>
  <c r="AA204" i="31" s="1"/>
  <c r="AB204" i="31" s="1"/>
  <c r="AC204" i="31" s="1"/>
  <c r="AD204" i="31" s="1"/>
  <c r="AE204" i="31" s="1"/>
  <c r="AF204" i="31" s="1"/>
  <c r="D203" i="31"/>
  <c r="E203" i="31" s="1"/>
  <c r="F203" i="31" s="1"/>
  <c r="G203" i="31" s="1"/>
  <c r="H203" i="31" s="1"/>
  <c r="I203" i="31" s="1"/>
  <c r="J203" i="31" s="1"/>
  <c r="K203" i="31" s="1"/>
  <c r="L203" i="31" s="1"/>
  <c r="M203" i="31" s="1"/>
  <c r="N203" i="31" s="1"/>
  <c r="O203" i="31" s="1"/>
  <c r="P203" i="31" s="1"/>
  <c r="Q203" i="31" s="1"/>
  <c r="R203" i="31" s="1"/>
  <c r="S203" i="31" s="1"/>
  <c r="T203" i="31" s="1"/>
  <c r="U203" i="31" s="1"/>
  <c r="V203" i="31" s="1"/>
  <c r="W203" i="31" s="1"/>
  <c r="X203" i="31" s="1"/>
  <c r="Y203" i="31" s="1"/>
  <c r="Z203" i="31" s="1"/>
  <c r="AA203" i="31" s="1"/>
  <c r="AB203" i="31" s="1"/>
  <c r="AC203" i="31" s="1"/>
  <c r="AD203" i="31" s="1"/>
  <c r="AE203" i="31" s="1"/>
  <c r="AF203" i="31" s="1"/>
  <c r="J202" i="31"/>
  <c r="K202" i="31" s="1"/>
  <c r="L202" i="31" s="1"/>
  <c r="M202" i="31" s="1"/>
  <c r="N202" i="31" s="1"/>
  <c r="O202" i="31" s="1"/>
  <c r="P202" i="31" s="1"/>
  <c r="Q202" i="31" s="1"/>
  <c r="R202" i="31" s="1"/>
  <c r="S202" i="31" s="1"/>
  <c r="T202" i="31" s="1"/>
  <c r="U202" i="31" s="1"/>
  <c r="V202" i="31" s="1"/>
  <c r="W202" i="31" s="1"/>
  <c r="X202" i="31" s="1"/>
  <c r="Y202" i="31" s="1"/>
  <c r="Z202" i="31" s="1"/>
  <c r="AA202" i="31" s="1"/>
  <c r="AB202" i="31" s="1"/>
  <c r="AC202" i="31" s="1"/>
  <c r="AD202" i="31" s="1"/>
  <c r="AE202" i="31" s="1"/>
  <c r="AF202" i="31" s="1"/>
  <c r="D202" i="31"/>
  <c r="E202" i="31" s="1"/>
  <c r="F202" i="31" s="1"/>
  <c r="G202" i="31" s="1"/>
  <c r="H202" i="31" s="1"/>
  <c r="I202" i="31" s="1"/>
  <c r="E201" i="31"/>
  <c r="F201" i="31" s="1"/>
  <c r="G201" i="31" s="1"/>
  <c r="H201" i="31" s="1"/>
  <c r="I201" i="31" s="1"/>
  <c r="J201" i="31" s="1"/>
  <c r="K201" i="31" s="1"/>
  <c r="L201" i="31" s="1"/>
  <c r="M201" i="31" s="1"/>
  <c r="N201" i="31" s="1"/>
  <c r="O201" i="31" s="1"/>
  <c r="P201" i="31" s="1"/>
  <c r="Q201" i="31" s="1"/>
  <c r="R201" i="31" s="1"/>
  <c r="S201" i="31" s="1"/>
  <c r="T201" i="31" s="1"/>
  <c r="U201" i="31" s="1"/>
  <c r="V201" i="31" s="1"/>
  <c r="W201" i="31" s="1"/>
  <c r="X201" i="31" s="1"/>
  <c r="Y201" i="31" s="1"/>
  <c r="Z201" i="31" s="1"/>
  <c r="AA201" i="31" s="1"/>
  <c r="AB201" i="31" s="1"/>
  <c r="AC201" i="31" s="1"/>
  <c r="AD201" i="31" s="1"/>
  <c r="AE201" i="31" s="1"/>
  <c r="AF201" i="31" s="1"/>
  <c r="D201" i="31"/>
  <c r="D200" i="31"/>
  <c r="E200" i="31" s="1"/>
  <c r="F200" i="31" s="1"/>
  <c r="G200" i="31" s="1"/>
  <c r="H200" i="31" s="1"/>
  <c r="I200" i="31" s="1"/>
  <c r="J200" i="31" s="1"/>
  <c r="K200" i="31" s="1"/>
  <c r="L200" i="31" s="1"/>
  <c r="M200" i="31" s="1"/>
  <c r="N200" i="31" s="1"/>
  <c r="O200" i="31" s="1"/>
  <c r="P200" i="31" s="1"/>
  <c r="Q200" i="31" s="1"/>
  <c r="R200" i="31" s="1"/>
  <c r="S200" i="31" s="1"/>
  <c r="T200" i="31" s="1"/>
  <c r="U200" i="31" s="1"/>
  <c r="V200" i="31" s="1"/>
  <c r="W200" i="31" s="1"/>
  <c r="X200" i="31" s="1"/>
  <c r="Y200" i="31" s="1"/>
  <c r="Z200" i="31" s="1"/>
  <c r="AA200" i="31" s="1"/>
  <c r="AB200" i="31" s="1"/>
  <c r="AC200" i="31" s="1"/>
  <c r="AD200" i="31" s="1"/>
  <c r="AE200" i="31" s="1"/>
  <c r="AF200" i="31" s="1"/>
  <c r="D199" i="31"/>
  <c r="E199" i="31" s="1"/>
  <c r="F199" i="31" s="1"/>
  <c r="G199" i="31" s="1"/>
  <c r="H199" i="31" s="1"/>
  <c r="I199" i="31" s="1"/>
  <c r="J199" i="31" s="1"/>
  <c r="K199" i="31" s="1"/>
  <c r="L199" i="31" s="1"/>
  <c r="M199" i="31" s="1"/>
  <c r="N199" i="31" s="1"/>
  <c r="O199" i="31" s="1"/>
  <c r="P199" i="31" s="1"/>
  <c r="Q199" i="31" s="1"/>
  <c r="R199" i="31" s="1"/>
  <c r="S199" i="31" s="1"/>
  <c r="T199" i="31" s="1"/>
  <c r="U199" i="31" s="1"/>
  <c r="V199" i="31" s="1"/>
  <c r="W199" i="31" s="1"/>
  <c r="X199" i="31" s="1"/>
  <c r="Y199" i="31" s="1"/>
  <c r="Z199" i="31" s="1"/>
  <c r="AA199" i="31" s="1"/>
  <c r="AB199" i="31" s="1"/>
  <c r="AC199" i="31" s="1"/>
  <c r="AD199" i="31" s="1"/>
  <c r="AE199" i="31" s="1"/>
  <c r="AF199" i="31" s="1"/>
  <c r="D198" i="31"/>
  <c r="E198" i="31" s="1"/>
  <c r="F198" i="31" s="1"/>
  <c r="G198" i="31" s="1"/>
  <c r="H198" i="31" s="1"/>
  <c r="I198" i="31" s="1"/>
  <c r="J198" i="31" s="1"/>
  <c r="K198" i="31" s="1"/>
  <c r="L198" i="31" s="1"/>
  <c r="M198" i="31" s="1"/>
  <c r="N198" i="31" s="1"/>
  <c r="O198" i="31" s="1"/>
  <c r="P198" i="31" s="1"/>
  <c r="Q198" i="31" s="1"/>
  <c r="R198" i="31" s="1"/>
  <c r="S198" i="31" s="1"/>
  <c r="T198" i="31" s="1"/>
  <c r="U198" i="31" s="1"/>
  <c r="V198" i="31" s="1"/>
  <c r="W198" i="31" s="1"/>
  <c r="X198" i="31" s="1"/>
  <c r="Y198" i="31" s="1"/>
  <c r="Z198" i="31" s="1"/>
  <c r="AA198" i="31" s="1"/>
  <c r="AB198" i="31" s="1"/>
  <c r="AC198" i="31" s="1"/>
  <c r="AD198" i="31" s="1"/>
  <c r="AE198" i="31" s="1"/>
  <c r="AF198" i="31" s="1"/>
  <c r="D197" i="31"/>
  <c r="E197" i="31" s="1"/>
  <c r="F197" i="31" s="1"/>
  <c r="G197" i="31" s="1"/>
  <c r="H197" i="31" s="1"/>
  <c r="I197" i="31" s="1"/>
  <c r="J197" i="31" s="1"/>
  <c r="K197" i="31" s="1"/>
  <c r="L197" i="31" s="1"/>
  <c r="M197" i="31" s="1"/>
  <c r="N197" i="31" s="1"/>
  <c r="O197" i="31" s="1"/>
  <c r="P197" i="31" s="1"/>
  <c r="Q197" i="31" s="1"/>
  <c r="R197" i="31" s="1"/>
  <c r="S197" i="31" s="1"/>
  <c r="T197" i="31" s="1"/>
  <c r="U197" i="31" s="1"/>
  <c r="V197" i="31" s="1"/>
  <c r="W197" i="31" s="1"/>
  <c r="X197" i="31" s="1"/>
  <c r="Y197" i="31" s="1"/>
  <c r="Z197" i="31" s="1"/>
  <c r="AA197" i="31" s="1"/>
  <c r="AB197" i="31" s="1"/>
  <c r="AC197" i="31" s="1"/>
  <c r="AD197" i="31" s="1"/>
  <c r="AE197" i="31" s="1"/>
  <c r="AF197" i="31" s="1"/>
  <c r="D196" i="31"/>
  <c r="E196" i="31" s="1"/>
  <c r="F196" i="31" s="1"/>
  <c r="G196" i="31" s="1"/>
  <c r="H196" i="31" s="1"/>
  <c r="I196" i="31" s="1"/>
  <c r="J196" i="31" s="1"/>
  <c r="K196" i="31" s="1"/>
  <c r="L196" i="31" s="1"/>
  <c r="M196" i="31" s="1"/>
  <c r="N196" i="31" s="1"/>
  <c r="O196" i="31" s="1"/>
  <c r="P196" i="31" s="1"/>
  <c r="Q196" i="31" s="1"/>
  <c r="R196" i="31" s="1"/>
  <c r="S196" i="31" s="1"/>
  <c r="T196" i="31" s="1"/>
  <c r="U196" i="31" s="1"/>
  <c r="V196" i="31" s="1"/>
  <c r="W196" i="31" s="1"/>
  <c r="X196" i="31" s="1"/>
  <c r="Y196" i="31" s="1"/>
  <c r="Z196" i="31" s="1"/>
  <c r="AA196" i="31" s="1"/>
  <c r="AB196" i="31" s="1"/>
  <c r="AC196" i="31" s="1"/>
  <c r="AD196" i="31" s="1"/>
  <c r="AE196" i="31" s="1"/>
  <c r="AF196" i="31" s="1"/>
  <c r="D195" i="31"/>
  <c r="E195" i="31" s="1"/>
  <c r="F195" i="31" s="1"/>
  <c r="G195" i="31" s="1"/>
  <c r="H195" i="31" s="1"/>
  <c r="I195" i="31" s="1"/>
  <c r="J195" i="31" s="1"/>
  <c r="K195" i="31" s="1"/>
  <c r="L195" i="31" s="1"/>
  <c r="M195" i="31" s="1"/>
  <c r="N195" i="31" s="1"/>
  <c r="O195" i="31" s="1"/>
  <c r="P195" i="31" s="1"/>
  <c r="Q195" i="31" s="1"/>
  <c r="R195" i="31" s="1"/>
  <c r="S195" i="31" s="1"/>
  <c r="T195" i="31" s="1"/>
  <c r="U195" i="31" s="1"/>
  <c r="V195" i="31" s="1"/>
  <c r="W195" i="31" s="1"/>
  <c r="X195" i="31" s="1"/>
  <c r="Y195" i="31" s="1"/>
  <c r="Z195" i="31" s="1"/>
  <c r="AA195" i="31" s="1"/>
  <c r="AB195" i="31" s="1"/>
  <c r="AC195" i="31" s="1"/>
  <c r="AD195" i="31" s="1"/>
  <c r="AE195" i="31" s="1"/>
  <c r="AF195" i="31" s="1"/>
  <c r="D194" i="31"/>
  <c r="E194" i="31" s="1"/>
  <c r="F194" i="31" s="1"/>
  <c r="G194" i="31" s="1"/>
  <c r="H194" i="31" s="1"/>
  <c r="I194" i="31" s="1"/>
  <c r="J194" i="31" s="1"/>
  <c r="K194" i="31" s="1"/>
  <c r="L194" i="31" s="1"/>
  <c r="M194" i="31" s="1"/>
  <c r="N194" i="31" s="1"/>
  <c r="O194" i="31" s="1"/>
  <c r="P194" i="31" s="1"/>
  <c r="Q194" i="31" s="1"/>
  <c r="R194" i="31" s="1"/>
  <c r="S194" i="31" s="1"/>
  <c r="T194" i="31" s="1"/>
  <c r="U194" i="31" s="1"/>
  <c r="V194" i="31" s="1"/>
  <c r="W194" i="31" s="1"/>
  <c r="X194" i="31" s="1"/>
  <c r="Y194" i="31" s="1"/>
  <c r="Z194" i="31" s="1"/>
  <c r="AA194" i="31" s="1"/>
  <c r="AB194" i="31" s="1"/>
  <c r="AC194" i="31" s="1"/>
  <c r="AD194" i="31" s="1"/>
  <c r="AE194" i="31" s="1"/>
  <c r="AF194" i="31" s="1"/>
  <c r="D193" i="31"/>
  <c r="E193" i="31" s="1"/>
  <c r="F193" i="31" s="1"/>
  <c r="G193" i="31" s="1"/>
  <c r="H193" i="31" s="1"/>
  <c r="I193" i="31" s="1"/>
  <c r="J193" i="31" s="1"/>
  <c r="K193" i="31" s="1"/>
  <c r="L193" i="31" s="1"/>
  <c r="M193" i="31" s="1"/>
  <c r="N193" i="31" s="1"/>
  <c r="O193" i="31" s="1"/>
  <c r="P193" i="31" s="1"/>
  <c r="Q193" i="31" s="1"/>
  <c r="R193" i="31" s="1"/>
  <c r="S193" i="31" s="1"/>
  <c r="T193" i="31" s="1"/>
  <c r="U193" i="31" s="1"/>
  <c r="V193" i="31" s="1"/>
  <c r="W193" i="31" s="1"/>
  <c r="X193" i="31" s="1"/>
  <c r="Y193" i="31" s="1"/>
  <c r="Z193" i="31" s="1"/>
  <c r="AA193" i="31" s="1"/>
  <c r="AB193" i="31" s="1"/>
  <c r="AC193" i="31" s="1"/>
  <c r="AD193" i="31" s="1"/>
  <c r="AE193" i="31" s="1"/>
  <c r="AF193" i="31" s="1"/>
  <c r="D192" i="31"/>
  <c r="E192" i="31" s="1"/>
  <c r="F192" i="31" s="1"/>
  <c r="G192" i="31" s="1"/>
  <c r="H192" i="31" s="1"/>
  <c r="I192" i="31" s="1"/>
  <c r="J192" i="31" s="1"/>
  <c r="K192" i="31" s="1"/>
  <c r="L192" i="31" s="1"/>
  <c r="M192" i="31" s="1"/>
  <c r="N192" i="31" s="1"/>
  <c r="O192" i="31" s="1"/>
  <c r="P192" i="31" s="1"/>
  <c r="Q192" i="31" s="1"/>
  <c r="R192" i="31" s="1"/>
  <c r="S192" i="31" s="1"/>
  <c r="T192" i="31" s="1"/>
  <c r="U192" i="31" s="1"/>
  <c r="V192" i="31" s="1"/>
  <c r="W192" i="31" s="1"/>
  <c r="X192" i="31" s="1"/>
  <c r="Y192" i="31" s="1"/>
  <c r="Z192" i="31" s="1"/>
  <c r="AA192" i="31" s="1"/>
  <c r="AB192" i="31" s="1"/>
  <c r="AC192" i="31" s="1"/>
  <c r="AD192" i="31" s="1"/>
  <c r="AE192" i="31" s="1"/>
  <c r="AF192" i="31" s="1"/>
  <c r="J191" i="31"/>
  <c r="K191" i="31" s="1"/>
  <c r="L191" i="31" s="1"/>
  <c r="M191" i="31" s="1"/>
  <c r="N191" i="31" s="1"/>
  <c r="O191" i="31" s="1"/>
  <c r="P191" i="31" s="1"/>
  <c r="Q191" i="31" s="1"/>
  <c r="R191" i="31" s="1"/>
  <c r="S191" i="31" s="1"/>
  <c r="T191" i="31" s="1"/>
  <c r="U191" i="31" s="1"/>
  <c r="V191" i="31" s="1"/>
  <c r="W191" i="31" s="1"/>
  <c r="X191" i="31" s="1"/>
  <c r="Y191" i="31" s="1"/>
  <c r="Z191" i="31" s="1"/>
  <c r="AA191" i="31" s="1"/>
  <c r="AB191" i="31" s="1"/>
  <c r="AC191" i="31" s="1"/>
  <c r="AD191" i="31" s="1"/>
  <c r="AE191" i="31" s="1"/>
  <c r="AF191" i="31" s="1"/>
  <c r="D191" i="31"/>
  <c r="E191" i="31" s="1"/>
  <c r="F191" i="31" s="1"/>
  <c r="G191" i="31" s="1"/>
  <c r="H191" i="31" s="1"/>
  <c r="I191" i="31" s="1"/>
  <c r="D190" i="31"/>
  <c r="E190" i="31" s="1"/>
  <c r="F190" i="31" s="1"/>
  <c r="G190" i="31" s="1"/>
  <c r="H190" i="31" s="1"/>
  <c r="I190" i="31" s="1"/>
  <c r="J190" i="31" s="1"/>
  <c r="K190" i="31" s="1"/>
  <c r="L190" i="31" s="1"/>
  <c r="M190" i="31" s="1"/>
  <c r="N190" i="31" s="1"/>
  <c r="O190" i="31" s="1"/>
  <c r="P190" i="31" s="1"/>
  <c r="Q190" i="31" s="1"/>
  <c r="R190" i="31" s="1"/>
  <c r="S190" i="31" s="1"/>
  <c r="T190" i="31" s="1"/>
  <c r="U190" i="31" s="1"/>
  <c r="V190" i="31" s="1"/>
  <c r="W190" i="31" s="1"/>
  <c r="X190" i="31" s="1"/>
  <c r="Y190" i="31" s="1"/>
  <c r="Z190" i="31" s="1"/>
  <c r="AA190" i="31" s="1"/>
  <c r="AB190" i="31" s="1"/>
  <c r="AC190" i="31" s="1"/>
  <c r="AD190" i="31" s="1"/>
  <c r="AE190" i="31" s="1"/>
  <c r="AF190" i="31" s="1"/>
  <c r="Q189" i="31"/>
  <c r="R189" i="31" s="1"/>
  <c r="S189" i="31" s="1"/>
  <c r="T189" i="31" s="1"/>
  <c r="U189" i="31" s="1"/>
  <c r="V189" i="31" s="1"/>
  <c r="W189" i="31" s="1"/>
  <c r="X189" i="31" s="1"/>
  <c r="Y189" i="31" s="1"/>
  <c r="Z189" i="31" s="1"/>
  <c r="AA189" i="31" s="1"/>
  <c r="AB189" i="31" s="1"/>
  <c r="AC189" i="31" s="1"/>
  <c r="AD189" i="31" s="1"/>
  <c r="AE189" i="31" s="1"/>
  <c r="AF189" i="31" s="1"/>
  <c r="D189" i="31"/>
  <c r="E189" i="31" s="1"/>
  <c r="F189" i="31" s="1"/>
  <c r="G189" i="31" s="1"/>
  <c r="H189" i="31" s="1"/>
  <c r="I189" i="31" s="1"/>
  <c r="J189" i="31" s="1"/>
  <c r="K189" i="31" s="1"/>
  <c r="L189" i="31" s="1"/>
  <c r="M189" i="31" s="1"/>
  <c r="N189" i="31" s="1"/>
  <c r="O189" i="31" s="1"/>
  <c r="P189" i="31" s="1"/>
  <c r="D188" i="31"/>
  <c r="E188" i="31" s="1"/>
  <c r="F188" i="31" s="1"/>
  <c r="G188" i="31" s="1"/>
  <c r="H188" i="31" s="1"/>
  <c r="I188" i="31" s="1"/>
  <c r="J188" i="31" s="1"/>
  <c r="K188" i="31" s="1"/>
  <c r="L188" i="31" s="1"/>
  <c r="M188" i="31" s="1"/>
  <c r="N188" i="31" s="1"/>
  <c r="O188" i="31" s="1"/>
  <c r="P188" i="31" s="1"/>
  <c r="Q188" i="31" s="1"/>
  <c r="R188" i="31" s="1"/>
  <c r="S188" i="31" s="1"/>
  <c r="T188" i="31" s="1"/>
  <c r="U188" i="31" s="1"/>
  <c r="V188" i="31" s="1"/>
  <c r="W188" i="31" s="1"/>
  <c r="X188" i="31" s="1"/>
  <c r="Y188" i="31" s="1"/>
  <c r="Z188" i="31" s="1"/>
  <c r="AA188" i="31" s="1"/>
  <c r="AB188" i="31" s="1"/>
  <c r="AC188" i="31" s="1"/>
  <c r="AD188" i="31" s="1"/>
  <c r="AE188" i="31" s="1"/>
  <c r="AF188" i="31" s="1"/>
  <c r="D187" i="31"/>
  <c r="E187" i="31" s="1"/>
  <c r="F187" i="31" s="1"/>
  <c r="G187" i="31" s="1"/>
  <c r="H187" i="31" s="1"/>
  <c r="I187" i="31" s="1"/>
  <c r="J187" i="31" s="1"/>
  <c r="K187" i="31" s="1"/>
  <c r="L187" i="31" s="1"/>
  <c r="M187" i="31" s="1"/>
  <c r="N187" i="31" s="1"/>
  <c r="O187" i="31" s="1"/>
  <c r="P187" i="31" s="1"/>
  <c r="Q187" i="31" s="1"/>
  <c r="R187" i="31" s="1"/>
  <c r="S187" i="31" s="1"/>
  <c r="T187" i="31" s="1"/>
  <c r="U187" i="31" s="1"/>
  <c r="V187" i="31" s="1"/>
  <c r="W187" i="31" s="1"/>
  <c r="X187" i="31" s="1"/>
  <c r="Y187" i="31" s="1"/>
  <c r="Z187" i="31" s="1"/>
  <c r="AA187" i="31" s="1"/>
  <c r="AB187" i="31" s="1"/>
  <c r="AC187" i="31" s="1"/>
  <c r="AD187" i="31" s="1"/>
  <c r="AE187" i="31" s="1"/>
  <c r="AF187" i="31" s="1"/>
  <c r="D186" i="31"/>
  <c r="E186" i="31" s="1"/>
  <c r="F186" i="31" s="1"/>
  <c r="G186" i="31" s="1"/>
  <c r="H186" i="31" s="1"/>
  <c r="I186" i="31" s="1"/>
  <c r="J186" i="31" s="1"/>
  <c r="K186" i="31" s="1"/>
  <c r="L186" i="31" s="1"/>
  <c r="M186" i="31" s="1"/>
  <c r="N186" i="31" s="1"/>
  <c r="O186" i="31" s="1"/>
  <c r="P186" i="31" s="1"/>
  <c r="Q186" i="31" s="1"/>
  <c r="R186" i="31" s="1"/>
  <c r="S186" i="31" s="1"/>
  <c r="T186" i="31" s="1"/>
  <c r="U186" i="31" s="1"/>
  <c r="V186" i="31" s="1"/>
  <c r="W186" i="31" s="1"/>
  <c r="X186" i="31" s="1"/>
  <c r="Y186" i="31" s="1"/>
  <c r="Z186" i="31" s="1"/>
  <c r="AA186" i="31" s="1"/>
  <c r="AB186" i="31" s="1"/>
  <c r="AC186" i="31" s="1"/>
  <c r="AD186" i="31" s="1"/>
  <c r="AE186" i="31" s="1"/>
  <c r="AF186" i="31" s="1"/>
  <c r="E185" i="31"/>
  <c r="F185" i="31" s="1"/>
  <c r="G185" i="31" s="1"/>
  <c r="H185" i="31" s="1"/>
  <c r="I185" i="31" s="1"/>
  <c r="J185" i="31" s="1"/>
  <c r="K185" i="31" s="1"/>
  <c r="L185" i="31" s="1"/>
  <c r="M185" i="31" s="1"/>
  <c r="N185" i="31" s="1"/>
  <c r="O185" i="31" s="1"/>
  <c r="P185" i="31" s="1"/>
  <c r="Q185" i="31" s="1"/>
  <c r="R185" i="31" s="1"/>
  <c r="S185" i="31" s="1"/>
  <c r="T185" i="31" s="1"/>
  <c r="U185" i="31" s="1"/>
  <c r="V185" i="31" s="1"/>
  <c r="W185" i="31" s="1"/>
  <c r="X185" i="31" s="1"/>
  <c r="Y185" i="31" s="1"/>
  <c r="Z185" i="31" s="1"/>
  <c r="AA185" i="31" s="1"/>
  <c r="AB185" i="31" s="1"/>
  <c r="AC185" i="31" s="1"/>
  <c r="AD185" i="31" s="1"/>
  <c r="AE185" i="31" s="1"/>
  <c r="AF185" i="31" s="1"/>
  <c r="D185" i="31"/>
  <c r="I184" i="31"/>
  <c r="J184" i="31" s="1"/>
  <c r="K184" i="31" s="1"/>
  <c r="L184" i="31" s="1"/>
  <c r="M184" i="31" s="1"/>
  <c r="N184" i="31" s="1"/>
  <c r="O184" i="31" s="1"/>
  <c r="P184" i="31" s="1"/>
  <c r="Q184" i="31" s="1"/>
  <c r="R184" i="31" s="1"/>
  <c r="S184" i="31" s="1"/>
  <c r="T184" i="31" s="1"/>
  <c r="U184" i="31" s="1"/>
  <c r="V184" i="31" s="1"/>
  <c r="W184" i="31" s="1"/>
  <c r="X184" i="31" s="1"/>
  <c r="Y184" i="31" s="1"/>
  <c r="Z184" i="31" s="1"/>
  <c r="AA184" i="31" s="1"/>
  <c r="AB184" i="31" s="1"/>
  <c r="AC184" i="31" s="1"/>
  <c r="AD184" i="31" s="1"/>
  <c r="AE184" i="31" s="1"/>
  <c r="AF184" i="31" s="1"/>
  <c r="D184" i="31"/>
  <c r="E184" i="31" s="1"/>
  <c r="F184" i="31" s="1"/>
  <c r="G184" i="31" s="1"/>
  <c r="H184" i="31" s="1"/>
  <c r="D183" i="31"/>
  <c r="E183" i="31" s="1"/>
  <c r="F183" i="31" s="1"/>
  <c r="G183" i="31" s="1"/>
  <c r="H183" i="31" s="1"/>
  <c r="I183" i="31" s="1"/>
  <c r="J183" i="31" s="1"/>
  <c r="K183" i="31" s="1"/>
  <c r="L183" i="31" s="1"/>
  <c r="M183" i="31" s="1"/>
  <c r="N183" i="31" s="1"/>
  <c r="O183" i="31" s="1"/>
  <c r="P183" i="31" s="1"/>
  <c r="Q183" i="31" s="1"/>
  <c r="R183" i="31" s="1"/>
  <c r="S183" i="31" s="1"/>
  <c r="T183" i="31" s="1"/>
  <c r="U183" i="31" s="1"/>
  <c r="V183" i="31" s="1"/>
  <c r="W183" i="31" s="1"/>
  <c r="X183" i="31" s="1"/>
  <c r="Y183" i="31" s="1"/>
  <c r="Z183" i="31" s="1"/>
  <c r="AA183" i="31" s="1"/>
  <c r="AB183" i="31" s="1"/>
  <c r="AC183" i="31" s="1"/>
  <c r="AD183" i="31" s="1"/>
  <c r="AE183" i="31" s="1"/>
  <c r="AF183" i="31" s="1"/>
  <c r="D182" i="31"/>
  <c r="E182" i="31" s="1"/>
  <c r="F182" i="31" s="1"/>
  <c r="G182" i="31" s="1"/>
  <c r="H182" i="31" s="1"/>
  <c r="I182" i="31" s="1"/>
  <c r="J182" i="31" s="1"/>
  <c r="K182" i="31" s="1"/>
  <c r="L182" i="31" s="1"/>
  <c r="M182" i="31" s="1"/>
  <c r="N182" i="31" s="1"/>
  <c r="O182" i="31" s="1"/>
  <c r="P182" i="31" s="1"/>
  <c r="Q182" i="31" s="1"/>
  <c r="R182" i="31" s="1"/>
  <c r="S182" i="31" s="1"/>
  <c r="T182" i="31" s="1"/>
  <c r="U182" i="31" s="1"/>
  <c r="V182" i="31" s="1"/>
  <c r="W182" i="31" s="1"/>
  <c r="X182" i="31" s="1"/>
  <c r="Y182" i="31" s="1"/>
  <c r="Z182" i="31" s="1"/>
  <c r="AA182" i="31" s="1"/>
  <c r="AB182" i="31" s="1"/>
  <c r="AC182" i="31" s="1"/>
  <c r="AD182" i="31" s="1"/>
  <c r="AE182" i="31" s="1"/>
  <c r="AF182" i="31" s="1"/>
  <c r="D181" i="31"/>
  <c r="E181" i="31" s="1"/>
  <c r="F181" i="31" s="1"/>
  <c r="G181" i="31" s="1"/>
  <c r="H181" i="31" s="1"/>
  <c r="I181" i="31" s="1"/>
  <c r="J181" i="31" s="1"/>
  <c r="K181" i="31" s="1"/>
  <c r="L181" i="31" s="1"/>
  <c r="M181" i="31" s="1"/>
  <c r="N181" i="31" s="1"/>
  <c r="O181" i="31" s="1"/>
  <c r="P181" i="31" s="1"/>
  <c r="Q181" i="31" s="1"/>
  <c r="R181" i="31" s="1"/>
  <c r="S181" i="31" s="1"/>
  <c r="T181" i="31" s="1"/>
  <c r="U181" i="31" s="1"/>
  <c r="V181" i="31" s="1"/>
  <c r="W181" i="31" s="1"/>
  <c r="X181" i="31" s="1"/>
  <c r="Y181" i="31" s="1"/>
  <c r="Z181" i="31" s="1"/>
  <c r="AA181" i="31" s="1"/>
  <c r="AB181" i="31" s="1"/>
  <c r="AC181" i="31" s="1"/>
  <c r="AD181" i="31" s="1"/>
  <c r="AE181" i="31" s="1"/>
  <c r="AF181" i="31" s="1"/>
  <c r="N180" i="31"/>
  <c r="O180" i="31" s="1"/>
  <c r="P180" i="31" s="1"/>
  <c r="Q180" i="31" s="1"/>
  <c r="R180" i="31" s="1"/>
  <c r="S180" i="31" s="1"/>
  <c r="T180" i="31" s="1"/>
  <c r="U180" i="31" s="1"/>
  <c r="V180" i="31" s="1"/>
  <c r="W180" i="31" s="1"/>
  <c r="X180" i="31" s="1"/>
  <c r="Y180" i="31" s="1"/>
  <c r="Z180" i="31" s="1"/>
  <c r="AA180" i="31" s="1"/>
  <c r="AB180" i="31" s="1"/>
  <c r="AC180" i="31" s="1"/>
  <c r="AD180" i="31" s="1"/>
  <c r="AE180" i="31" s="1"/>
  <c r="AF180" i="31" s="1"/>
  <c r="D180" i="31"/>
  <c r="E180" i="31" s="1"/>
  <c r="F180" i="31" s="1"/>
  <c r="G180" i="31" s="1"/>
  <c r="H180" i="31" s="1"/>
  <c r="I180" i="31" s="1"/>
  <c r="J180" i="31" s="1"/>
  <c r="K180" i="31" s="1"/>
  <c r="L180" i="31" s="1"/>
  <c r="M180" i="31" s="1"/>
  <c r="D179" i="31"/>
  <c r="E179" i="31" s="1"/>
  <c r="F179" i="31" s="1"/>
  <c r="G179" i="31" s="1"/>
  <c r="H179" i="31" s="1"/>
  <c r="I179" i="31" s="1"/>
  <c r="J179" i="31" s="1"/>
  <c r="K179" i="31" s="1"/>
  <c r="L179" i="31" s="1"/>
  <c r="M179" i="31" s="1"/>
  <c r="N179" i="31" s="1"/>
  <c r="O179" i="31" s="1"/>
  <c r="P179" i="31" s="1"/>
  <c r="Q179" i="31" s="1"/>
  <c r="R179" i="31" s="1"/>
  <c r="S179" i="31" s="1"/>
  <c r="T179" i="31" s="1"/>
  <c r="U179" i="31" s="1"/>
  <c r="V179" i="31" s="1"/>
  <c r="W179" i="31" s="1"/>
  <c r="X179" i="31" s="1"/>
  <c r="Y179" i="31" s="1"/>
  <c r="Z179" i="31" s="1"/>
  <c r="AA179" i="31" s="1"/>
  <c r="AB179" i="31" s="1"/>
  <c r="AC179" i="31" s="1"/>
  <c r="AD179" i="31" s="1"/>
  <c r="AE179" i="31" s="1"/>
  <c r="AF179" i="31" s="1"/>
  <c r="D178" i="31"/>
  <c r="E178" i="31" s="1"/>
  <c r="F178" i="31" s="1"/>
  <c r="G178" i="31" s="1"/>
  <c r="H178" i="31" s="1"/>
  <c r="I178" i="31" s="1"/>
  <c r="J178" i="31" s="1"/>
  <c r="K178" i="31" s="1"/>
  <c r="L178" i="31" s="1"/>
  <c r="M178" i="31" s="1"/>
  <c r="N178" i="31" s="1"/>
  <c r="O178" i="31" s="1"/>
  <c r="P178" i="31" s="1"/>
  <c r="Q178" i="31" s="1"/>
  <c r="R178" i="31" s="1"/>
  <c r="S178" i="31" s="1"/>
  <c r="T178" i="31" s="1"/>
  <c r="U178" i="31" s="1"/>
  <c r="V178" i="31" s="1"/>
  <c r="W178" i="31" s="1"/>
  <c r="X178" i="31" s="1"/>
  <c r="Y178" i="31" s="1"/>
  <c r="Z178" i="31" s="1"/>
  <c r="AA178" i="31" s="1"/>
  <c r="AB178" i="31" s="1"/>
  <c r="AC178" i="31" s="1"/>
  <c r="AD178" i="31" s="1"/>
  <c r="AE178" i="31" s="1"/>
  <c r="AF178" i="31" s="1"/>
  <c r="D176" i="31"/>
  <c r="E176" i="31" s="1"/>
  <c r="F176" i="31" s="1"/>
  <c r="G176" i="31" s="1"/>
  <c r="H176" i="31" s="1"/>
  <c r="I176" i="31" s="1"/>
  <c r="J176" i="31" s="1"/>
  <c r="K176" i="31" s="1"/>
  <c r="L176" i="31" s="1"/>
  <c r="M176" i="31" s="1"/>
  <c r="N176" i="31" s="1"/>
  <c r="O176" i="31" s="1"/>
  <c r="P176" i="31" s="1"/>
  <c r="Q176" i="31" s="1"/>
  <c r="R176" i="31" s="1"/>
  <c r="S176" i="31" s="1"/>
  <c r="T176" i="31" s="1"/>
  <c r="U176" i="31" s="1"/>
  <c r="V176" i="31" s="1"/>
  <c r="W176" i="31" s="1"/>
  <c r="X176" i="31" s="1"/>
  <c r="Y176" i="31" s="1"/>
  <c r="Z176" i="31" s="1"/>
  <c r="AA176" i="31" s="1"/>
  <c r="AB176" i="31" s="1"/>
  <c r="AC176" i="31" s="1"/>
  <c r="AD176" i="31" s="1"/>
  <c r="AE176" i="31" s="1"/>
  <c r="AF176" i="31" s="1"/>
  <c r="D175" i="31"/>
  <c r="E175" i="31" s="1"/>
  <c r="F175" i="31" s="1"/>
  <c r="G175" i="31" s="1"/>
  <c r="H175" i="31" s="1"/>
  <c r="I175" i="31" s="1"/>
  <c r="J175" i="31" s="1"/>
  <c r="K175" i="31" s="1"/>
  <c r="L175" i="31" s="1"/>
  <c r="M175" i="31" s="1"/>
  <c r="N175" i="31" s="1"/>
  <c r="O175" i="31" s="1"/>
  <c r="P175" i="31" s="1"/>
  <c r="Q175" i="31" s="1"/>
  <c r="R175" i="31" s="1"/>
  <c r="S175" i="31" s="1"/>
  <c r="T175" i="31" s="1"/>
  <c r="U175" i="31" s="1"/>
  <c r="V175" i="31" s="1"/>
  <c r="W175" i="31" s="1"/>
  <c r="X175" i="31" s="1"/>
  <c r="Y175" i="31" s="1"/>
  <c r="Z175" i="31" s="1"/>
  <c r="AA175" i="31" s="1"/>
  <c r="AB175" i="31" s="1"/>
  <c r="AC175" i="31" s="1"/>
  <c r="AD175" i="31" s="1"/>
  <c r="AE175" i="31" s="1"/>
  <c r="AF175" i="31" s="1"/>
  <c r="E174" i="31"/>
  <c r="F174" i="31" s="1"/>
  <c r="G174" i="31" s="1"/>
  <c r="H174" i="31" s="1"/>
  <c r="I174" i="31" s="1"/>
  <c r="J174" i="31" s="1"/>
  <c r="K174" i="31" s="1"/>
  <c r="L174" i="31" s="1"/>
  <c r="M174" i="31" s="1"/>
  <c r="N174" i="31" s="1"/>
  <c r="O174" i="31" s="1"/>
  <c r="P174" i="31" s="1"/>
  <c r="Q174" i="31" s="1"/>
  <c r="R174" i="31" s="1"/>
  <c r="S174" i="31" s="1"/>
  <c r="T174" i="31" s="1"/>
  <c r="U174" i="31" s="1"/>
  <c r="V174" i="31" s="1"/>
  <c r="W174" i="31" s="1"/>
  <c r="X174" i="31" s="1"/>
  <c r="Y174" i="31" s="1"/>
  <c r="Z174" i="31" s="1"/>
  <c r="AA174" i="31" s="1"/>
  <c r="AB174" i="31" s="1"/>
  <c r="AC174" i="31" s="1"/>
  <c r="AD174" i="31" s="1"/>
  <c r="AE174" i="31" s="1"/>
  <c r="AF174" i="31" s="1"/>
  <c r="D174" i="31"/>
  <c r="D173" i="31"/>
  <c r="E173" i="31" s="1"/>
  <c r="F173" i="31" s="1"/>
  <c r="G173" i="31" s="1"/>
  <c r="H173" i="31" s="1"/>
  <c r="I173" i="31" s="1"/>
  <c r="J173" i="31" s="1"/>
  <c r="K173" i="31" s="1"/>
  <c r="L173" i="31" s="1"/>
  <c r="M173" i="31" s="1"/>
  <c r="N173" i="31" s="1"/>
  <c r="O173" i="31" s="1"/>
  <c r="P173" i="31" s="1"/>
  <c r="Q173" i="31" s="1"/>
  <c r="R173" i="31" s="1"/>
  <c r="S173" i="31" s="1"/>
  <c r="T173" i="31" s="1"/>
  <c r="U173" i="31" s="1"/>
  <c r="V173" i="31" s="1"/>
  <c r="W173" i="31" s="1"/>
  <c r="X173" i="31" s="1"/>
  <c r="Y173" i="31" s="1"/>
  <c r="Z173" i="31" s="1"/>
  <c r="AA173" i="31" s="1"/>
  <c r="AB173" i="31" s="1"/>
  <c r="AC173" i="31" s="1"/>
  <c r="AD173" i="31" s="1"/>
  <c r="AE173" i="31" s="1"/>
  <c r="AF173" i="31" s="1"/>
  <c r="D172" i="31"/>
  <c r="E172" i="31" s="1"/>
  <c r="F172" i="31" s="1"/>
  <c r="G172" i="31" s="1"/>
  <c r="H172" i="31" s="1"/>
  <c r="I172" i="31" s="1"/>
  <c r="J172" i="31" s="1"/>
  <c r="K172" i="31" s="1"/>
  <c r="L172" i="31" s="1"/>
  <c r="M172" i="31" s="1"/>
  <c r="N172" i="31" s="1"/>
  <c r="O172" i="31" s="1"/>
  <c r="P172" i="31" s="1"/>
  <c r="Q172" i="31" s="1"/>
  <c r="R172" i="31" s="1"/>
  <c r="S172" i="31" s="1"/>
  <c r="T172" i="31" s="1"/>
  <c r="U172" i="31" s="1"/>
  <c r="V172" i="31" s="1"/>
  <c r="W172" i="31" s="1"/>
  <c r="X172" i="31" s="1"/>
  <c r="Y172" i="31" s="1"/>
  <c r="Z172" i="31" s="1"/>
  <c r="AA172" i="31" s="1"/>
  <c r="AB172" i="31" s="1"/>
  <c r="AC172" i="31" s="1"/>
  <c r="AD172" i="31" s="1"/>
  <c r="AE172" i="31" s="1"/>
  <c r="AF172" i="31" s="1"/>
  <c r="D171" i="31"/>
  <c r="E171" i="31" s="1"/>
  <c r="F171" i="31" s="1"/>
  <c r="G171" i="31" s="1"/>
  <c r="H171" i="31" s="1"/>
  <c r="I171" i="31" s="1"/>
  <c r="J171" i="31" s="1"/>
  <c r="K171" i="31" s="1"/>
  <c r="L171" i="31" s="1"/>
  <c r="M171" i="31" s="1"/>
  <c r="N171" i="31" s="1"/>
  <c r="O171" i="31" s="1"/>
  <c r="P171" i="31" s="1"/>
  <c r="Q171" i="31" s="1"/>
  <c r="R171" i="31" s="1"/>
  <c r="S171" i="31" s="1"/>
  <c r="T171" i="31" s="1"/>
  <c r="U171" i="31" s="1"/>
  <c r="V171" i="31" s="1"/>
  <c r="W171" i="31" s="1"/>
  <c r="X171" i="31" s="1"/>
  <c r="Y171" i="31" s="1"/>
  <c r="Z171" i="31" s="1"/>
  <c r="AA171" i="31" s="1"/>
  <c r="AB171" i="31" s="1"/>
  <c r="AC171" i="31" s="1"/>
  <c r="AD171" i="31" s="1"/>
  <c r="AE171" i="31" s="1"/>
  <c r="AF171" i="31" s="1"/>
  <c r="D170" i="31"/>
  <c r="E170" i="31" s="1"/>
  <c r="F170" i="31" s="1"/>
  <c r="G170" i="31" s="1"/>
  <c r="H170" i="31" s="1"/>
  <c r="I170" i="31" s="1"/>
  <c r="J170" i="31" s="1"/>
  <c r="K170" i="31" s="1"/>
  <c r="L170" i="31" s="1"/>
  <c r="M170" i="31" s="1"/>
  <c r="N170" i="31" s="1"/>
  <c r="O170" i="31" s="1"/>
  <c r="P170" i="31" s="1"/>
  <c r="Q170" i="31" s="1"/>
  <c r="R170" i="31" s="1"/>
  <c r="S170" i="31" s="1"/>
  <c r="T170" i="31" s="1"/>
  <c r="U170" i="31" s="1"/>
  <c r="V170" i="31" s="1"/>
  <c r="W170" i="31" s="1"/>
  <c r="X170" i="31" s="1"/>
  <c r="Y170" i="31" s="1"/>
  <c r="D169" i="31"/>
  <c r="E169" i="31" s="1"/>
  <c r="AG167" i="31"/>
  <c r="D166" i="31"/>
  <c r="E166" i="31" s="1"/>
  <c r="F166" i="31" s="1"/>
  <c r="G166" i="31" s="1"/>
  <c r="H166" i="31" s="1"/>
  <c r="I166" i="31" s="1"/>
  <c r="J166" i="31" s="1"/>
  <c r="K166" i="31" s="1"/>
  <c r="L166" i="31" s="1"/>
  <c r="M166" i="31" s="1"/>
  <c r="N166" i="31" s="1"/>
  <c r="O166" i="31" s="1"/>
  <c r="P166" i="31" s="1"/>
  <c r="Q166" i="31" s="1"/>
  <c r="R166" i="31" s="1"/>
  <c r="S166" i="31" s="1"/>
  <c r="T166" i="31" s="1"/>
  <c r="U166" i="31" s="1"/>
  <c r="V166" i="31" s="1"/>
  <c r="W166" i="31" s="1"/>
  <c r="X166" i="31" s="1"/>
  <c r="Y166" i="31" s="1"/>
  <c r="Z166" i="31" s="1"/>
  <c r="AA166" i="31" s="1"/>
  <c r="AB166" i="31" s="1"/>
  <c r="AC166" i="31" s="1"/>
  <c r="AD166" i="31" s="1"/>
  <c r="AE166" i="31" s="1"/>
  <c r="AF166" i="31" s="1"/>
  <c r="H165" i="31"/>
  <c r="I165" i="31" s="1"/>
  <c r="J165" i="31" s="1"/>
  <c r="K165" i="31" s="1"/>
  <c r="L165" i="31" s="1"/>
  <c r="M165" i="31" s="1"/>
  <c r="N165" i="31" s="1"/>
  <c r="O165" i="31" s="1"/>
  <c r="P165" i="31" s="1"/>
  <c r="Q165" i="31" s="1"/>
  <c r="R165" i="31" s="1"/>
  <c r="S165" i="31" s="1"/>
  <c r="T165" i="31" s="1"/>
  <c r="U165" i="31" s="1"/>
  <c r="V165" i="31" s="1"/>
  <c r="W165" i="31" s="1"/>
  <c r="X165" i="31" s="1"/>
  <c r="Y165" i="31" s="1"/>
  <c r="Z165" i="31" s="1"/>
  <c r="AA165" i="31" s="1"/>
  <c r="AB165" i="31" s="1"/>
  <c r="AC165" i="31" s="1"/>
  <c r="AD165" i="31" s="1"/>
  <c r="AE165" i="31" s="1"/>
  <c r="AF165" i="31" s="1"/>
  <c r="D165" i="31"/>
  <c r="E165" i="31" s="1"/>
  <c r="F165" i="31" s="1"/>
  <c r="G165" i="31" s="1"/>
  <c r="D164" i="31"/>
  <c r="E164" i="31" s="1"/>
  <c r="F164" i="31" s="1"/>
  <c r="G164" i="31" s="1"/>
  <c r="H164" i="31" s="1"/>
  <c r="I164" i="31" s="1"/>
  <c r="J164" i="31" s="1"/>
  <c r="K164" i="31" s="1"/>
  <c r="L164" i="31" s="1"/>
  <c r="M164" i="31" s="1"/>
  <c r="N164" i="31" s="1"/>
  <c r="O164" i="31" s="1"/>
  <c r="P164" i="31" s="1"/>
  <c r="Q164" i="31" s="1"/>
  <c r="R164" i="31" s="1"/>
  <c r="S164" i="31" s="1"/>
  <c r="T164" i="31" s="1"/>
  <c r="U164" i="31" s="1"/>
  <c r="V164" i="31" s="1"/>
  <c r="W164" i="31" s="1"/>
  <c r="X164" i="31" s="1"/>
  <c r="Y164" i="31" s="1"/>
  <c r="Z164" i="31" s="1"/>
  <c r="AA164" i="31" s="1"/>
  <c r="AB164" i="31" s="1"/>
  <c r="AC164" i="31" s="1"/>
  <c r="AD164" i="31" s="1"/>
  <c r="AE164" i="31" s="1"/>
  <c r="AF164" i="31" s="1"/>
  <c r="D163" i="31"/>
  <c r="E163" i="31" s="1"/>
  <c r="F163" i="31" s="1"/>
  <c r="G163" i="31" s="1"/>
  <c r="H163" i="31" s="1"/>
  <c r="I163" i="31" s="1"/>
  <c r="J163" i="31" s="1"/>
  <c r="K163" i="31" s="1"/>
  <c r="L163" i="31" s="1"/>
  <c r="M163" i="31" s="1"/>
  <c r="N163" i="31" s="1"/>
  <c r="O163" i="31" s="1"/>
  <c r="P163" i="31" s="1"/>
  <c r="Q163" i="31" s="1"/>
  <c r="R163" i="31" s="1"/>
  <c r="S163" i="31" s="1"/>
  <c r="T163" i="31" s="1"/>
  <c r="U163" i="31" s="1"/>
  <c r="V163" i="31" s="1"/>
  <c r="W163" i="31" s="1"/>
  <c r="X163" i="31" s="1"/>
  <c r="Y163" i="31" s="1"/>
  <c r="Z163" i="31" s="1"/>
  <c r="AA163" i="31" s="1"/>
  <c r="AB163" i="31" s="1"/>
  <c r="AC163" i="31" s="1"/>
  <c r="AD163" i="31" s="1"/>
  <c r="AE163" i="31" s="1"/>
  <c r="AF163" i="31" s="1"/>
  <c r="I162" i="31"/>
  <c r="J162" i="31" s="1"/>
  <c r="K162" i="31" s="1"/>
  <c r="L162" i="31" s="1"/>
  <c r="M162" i="31" s="1"/>
  <c r="N162" i="31" s="1"/>
  <c r="O162" i="31" s="1"/>
  <c r="P162" i="31" s="1"/>
  <c r="Q162" i="31" s="1"/>
  <c r="R162" i="31" s="1"/>
  <c r="S162" i="31" s="1"/>
  <c r="T162" i="31" s="1"/>
  <c r="U162" i="31" s="1"/>
  <c r="V162" i="31" s="1"/>
  <c r="W162" i="31" s="1"/>
  <c r="X162" i="31" s="1"/>
  <c r="Y162" i="31" s="1"/>
  <c r="Z162" i="31" s="1"/>
  <c r="AA162" i="31" s="1"/>
  <c r="AB162" i="31" s="1"/>
  <c r="AC162" i="31" s="1"/>
  <c r="AD162" i="31" s="1"/>
  <c r="AE162" i="31" s="1"/>
  <c r="AF162" i="31" s="1"/>
  <c r="D162" i="31"/>
  <c r="E162" i="31" s="1"/>
  <c r="F162" i="31" s="1"/>
  <c r="G162" i="31" s="1"/>
  <c r="H162" i="31" s="1"/>
  <c r="D161" i="31"/>
  <c r="E161" i="31" s="1"/>
  <c r="AI158" i="31"/>
  <c r="AH158" i="31"/>
  <c r="AI157" i="31"/>
  <c r="AH157" i="31"/>
  <c r="AI156" i="31"/>
  <c r="AH156" i="31"/>
  <c r="AI155" i="31"/>
  <c r="AH155" i="31"/>
  <c r="AI154" i="31"/>
  <c r="AH154" i="31"/>
  <c r="AI153" i="31"/>
  <c r="AH153" i="31"/>
  <c r="AI152" i="31"/>
  <c r="AH152" i="31"/>
  <c r="AI151" i="31"/>
  <c r="AH151" i="31"/>
  <c r="AI150" i="31"/>
  <c r="AH150" i="31"/>
  <c r="AI149" i="31"/>
  <c r="AH149" i="31"/>
  <c r="AI148" i="31"/>
  <c r="AH148" i="31"/>
  <c r="AI147" i="31"/>
  <c r="AH147" i="31"/>
  <c r="AI146" i="31"/>
  <c r="AH146" i="31"/>
  <c r="AI142" i="31"/>
  <c r="AH142" i="31"/>
  <c r="AI141" i="31"/>
  <c r="AH141" i="31"/>
  <c r="AI140" i="31"/>
  <c r="AH140" i="31"/>
  <c r="AI139" i="31"/>
  <c r="AH139" i="31"/>
  <c r="AI138" i="31"/>
  <c r="AH138" i="31"/>
  <c r="AI137" i="31"/>
  <c r="AH137" i="31"/>
  <c r="AI136" i="31"/>
  <c r="AH136" i="31"/>
  <c r="AI134" i="31"/>
  <c r="AH134" i="31"/>
  <c r="AI133" i="31"/>
  <c r="AH133" i="31"/>
  <c r="AI132" i="31"/>
  <c r="AH132" i="31"/>
  <c r="AI131" i="31"/>
  <c r="AH131" i="31"/>
  <c r="AI130" i="31"/>
  <c r="AH130" i="31"/>
  <c r="AI129" i="31"/>
  <c r="AH129" i="31"/>
  <c r="AI128" i="31"/>
  <c r="AH128" i="31"/>
  <c r="AI127" i="31"/>
  <c r="AH127" i="31"/>
  <c r="AI126" i="31"/>
  <c r="AH126" i="31"/>
  <c r="AI125" i="31"/>
  <c r="AH125" i="31"/>
  <c r="Y124" i="31"/>
  <c r="U124" i="31"/>
  <c r="R124" i="31"/>
  <c r="Q124" i="31"/>
  <c r="I124" i="31"/>
  <c r="E124" i="31"/>
  <c r="L123" i="31"/>
  <c r="AF122" i="31"/>
  <c r="AE122" i="31"/>
  <c r="AD122" i="31"/>
  <c r="AC122" i="31"/>
  <c r="AB122" i="31"/>
  <c r="AA122" i="31"/>
  <c r="Z122" i="31"/>
  <c r="Y122" i="31"/>
  <c r="X122" i="31"/>
  <c r="W122" i="31"/>
  <c r="V122" i="31"/>
  <c r="U122" i="31"/>
  <c r="T122" i="31"/>
  <c r="S122" i="31"/>
  <c r="R122" i="31"/>
  <c r="Q122" i="31"/>
  <c r="P122" i="31"/>
  <c r="O122" i="31"/>
  <c r="N122" i="31"/>
  <c r="M122" i="31"/>
  <c r="L122" i="31"/>
  <c r="K122" i="31"/>
  <c r="J122" i="31"/>
  <c r="I122" i="31"/>
  <c r="H122" i="31"/>
  <c r="G122" i="31"/>
  <c r="F122" i="31"/>
  <c r="E122" i="31"/>
  <c r="D122" i="31"/>
  <c r="AF121" i="31"/>
  <c r="AE121" i="31"/>
  <c r="AD121" i="31"/>
  <c r="AC121" i="31"/>
  <c r="AB121" i="31"/>
  <c r="AA121" i="31"/>
  <c r="Z121" i="31"/>
  <c r="Y121" i="31"/>
  <c r="X121" i="31"/>
  <c r="W121" i="31"/>
  <c r="V121" i="31"/>
  <c r="U121" i="31"/>
  <c r="T121" i="31"/>
  <c r="S121" i="31"/>
  <c r="R121" i="31"/>
  <c r="Q121" i="31"/>
  <c r="P121" i="31"/>
  <c r="O121" i="31"/>
  <c r="N121" i="31"/>
  <c r="M121" i="31"/>
  <c r="L121" i="31"/>
  <c r="K121" i="31"/>
  <c r="J121" i="31"/>
  <c r="I121" i="31"/>
  <c r="H121" i="31"/>
  <c r="G121" i="31"/>
  <c r="F121" i="31"/>
  <c r="E121" i="31"/>
  <c r="D121" i="31"/>
  <c r="AF120" i="31"/>
  <c r="AE120" i="31"/>
  <c r="AD120" i="31"/>
  <c r="AC120" i="31"/>
  <c r="AB120" i="31"/>
  <c r="AA120" i="31"/>
  <c r="Z120" i="31"/>
  <c r="Y120" i="31"/>
  <c r="X120" i="31"/>
  <c r="W120" i="31"/>
  <c r="V120" i="31"/>
  <c r="U120" i="31"/>
  <c r="T120" i="31"/>
  <c r="S120" i="31"/>
  <c r="R120" i="31"/>
  <c r="Q120" i="31"/>
  <c r="P120" i="31"/>
  <c r="O120" i="31"/>
  <c r="N120" i="31"/>
  <c r="M120" i="31"/>
  <c r="L120" i="31"/>
  <c r="K120" i="31"/>
  <c r="J120" i="31"/>
  <c r="I120" i="31"/>
  <c r="H120" i="31"/>
  <c r="G120" i="31"/>
  <c r="F120" i="31"/>
  <c r="E120" i="31"/>
  <c r="D120" i="31"/>
  <c r="AF119" i="31"/>
  <c r="AE119" i="31"/>
  <c r="AD119" i="31"/>
  <c r="AC119" i="31"/>
  <c r="AB119" i="31"/>
  <c r="AA119" i="31"/>
  <c r="Z119" i="31"/>
  <c r="Y119" i="31"/>
  <c r="X119" i="31"/>
  <c r="W119" i="31"/>
  <c r="V119" i="31"/>
  <c r="U119" i="31"/>
  <c r="T119" i="31"/>
  <c r="S119" i="31"/>
  <c r="R119" i="31"/>
  <c r="Q119" i="31"/>
  <c r="P119" i="31"/>
  <c r="O119" i="31"/>
  <c r="N119" i="31"/>
  <c r="M119" i="31"/>
  <c r="L119" i="31"/>
  <c r="K119" i="31"/>
  <c r="J119" i="31"/>
  <c r="I119" i="31"/>
  <c r="H119" i="31"/>
  <c r="G119" i="31"/>
  <c r="F119" i="31"/>
  <c r="E119" i="31"/>
  <c r="D119" i="31"/>
  <c r="AF118" i="31"/>
  <c r="AE118" i="31"/>
  <c r="AD118" i="31"/>
  <c r="AD123" i="31" s="1"/>
  <c r="AC118" i="31"/>
  <c r="AB118" i="31"/>
  <c r="AA118" i="31"/>
  <c r="Z118" i="31"/>
  <c r="Y118" i="31"/>
  <c r="X118" i="31"/>
  <c r="W118" i="31"/>
  <c r="V118" i="31"/>
  <c r="U118" i="31"/>
  <c r="T118" i="31"/>
  <c r="S118" i="31"/>
  <c r="R118" i="31"/>
  <c r="Q118" i="31"/>
  <c r="P118" i="31"/>
  <c r="O118" i="31"/>
  <c r="N118" i="31"/>
  <c r="N123" i="31" s="1"/>
  <c r="M118" i="31"/>
  <c r="L118" i="31"/>
  <c r="K118" i="31"/>
  <c r="J118" i="31"/>
  <c r="I118" i="31"/>
  <c r="H118" i="31"/>
  <c r="G118" i="31"/>
  <c r="F118" i="31"/>
  <c r="E118" i="31"/>
  <c r="D118" i="31"/>
  <c r="AF117" i="31"/>
  <c r="AF123" i="31" s="1"/>
  <c r="BJ23" i="31" s="1"/>
  <c r="AE117" i="31"/>
  <c r="AD117" i="31"/>
  <c r="AC117" i="31"/>
  <c r="AC123" i="31" s="1"/>
  <c r="AC124" i="31" s="1"/>
  <c r="AB117" i="31"/>
  <c r="AB123" i="31" s="1"/>
  <c r="AA117" i="31"/>
  <c r="AA123" i="31" s="1"/>
  <c r="Z117" i="31"/>
  <c r="Z123" i="31" s="1"/>
  <c r="Z124" i="31" s="1"/>
  <c r="Y117" i="31"/>
  <c r="Y123" i="31" s="1"/>
  <c r="X117" i="31"/>
  <c r="X123" i="31" s="1"/>
  <c r="W117" i="31"/>
  <c r="V117" i="31"/>
  <c r="U117" i="31"/>
  <c r="U123" i="31" s="1"/>
  <c r="T117" i="31"/>
  <c r="T123" i="31" s="1"/>
  <c r="BB23" i="31" s="1"/>
  <c r="S117" i="31"/>
  <c r="R117" i="31"/>
  <c r="R123" i="31" s="1"/>
  <c r="Q117" i="31"/>
  <c r="Q123" i="31" s="1"/>
  <c r="P117" i="31"/>
  <c r="P123" i="31" s="1"/>
  <c r="O117" i="31"/>
  <c r="N117" i="31"/>
  <c r="M117" i="31"/>
  <c r="M123" i="31" s="1"/>
  <c r="M124" i="31" s="1"/>
  <c r="L117" i="31"/>
  <c r="K117" i="31"/>
  <c r="K123" i="31" s="1"/>
  <c r="AT23" i="31" s="1"/>
  <c r="J117" i="31"/>
  <c r="J123" i="31" s="1"/>
  <c r="J124" i="31" s="1"/>
  <c r="I117" i="31"/>
  <c r="I123" i="31" s="1"/>
  <c r="H117" i="31"/>
  <c r="H123" i="31" s="1"/>
  <c r="G117" i="31"/>
  <c r="F117" i="31"/>
  <c r="E117" i="31"/>
  <c r="E123" i="31" s="1"/>
  <c r="D117" i="31"/>
  <c r="D123" i="31" s="1"/>
  <c r="AO23" i="31" s="1"/>
  <c r="AF115" i="31"/>
  <c r="AF116" i="31" s="1"/>
  <c r="P115" i="31"/>
  <c r="P116" i="31" s="1"/>
  <c r="P7" i="31" s="1"/>
  <c r="AI114" i="31"/>
  <c r="AH114" i="31"/>
  <c r="X113" i="31"/>
  <c r="X115" i="31" s="1"/>
  <c r="X116" i="31" s="1"/>
  <c r="S113" i="31"/>
  <c r="S115" i="31" s="1"/>
  <c r="H113" i="31"/>
  <c r="H115" i="31" s="1"/>
  <c r="H116" i="31" s="1"/>
  <c r="H7" i="31" s="1"/>
  <c r="AI112" i="31"/>
  <c r="AH112" i="31"/>
  <c r="AG112" i="31"/>
  <c r="AI111" i="31"/>
  <c r="AH111" i="31"/>
  <c r="AI110" i="31"/>
  <c r="AH110" i="31"/>
  <c r="AI109" i="31"/>
  <c r="AH109" i="31"/>
  <c r="AG108" i="31"/>
  <c r="AF108" i="31"/>
  <c r="AF124" i="31" s="1"/>
  <c r="AE108" i="31"/>
  <c r="AD108" i="31"/>
  <c r="AC108" i="31"/>
  <c r="AB108" i="31"/>
  <c r="AA108" i="31"/>
  <c r="Z108" i="31"/>
  <c r="Y108" i="31"/>
  <c r="X108" i="31"/>
  <c r="X124" i="31" s="1"/>
  <c r="W108" i="31"/>
  <c r="V108" i="31"/>
  <c r="U108" i="31"/>
  <c r="T108" i="31"/>
  <c r="S108" i="31"/>
  <c r="R108" i="31"/>
  <c r="Q108" i="31"/>
  <c r="P108" i="31"/>
  <c r="P124" i="31" s="1"/>
  <c r="O108" i="31"/>
  <c r="N108" i="31"/>
  <c r="M108" i="31"/>
  <c r="L108" i="31"/>
  <c r="K108" i="31"/>
  <c r="J108" i="31"/>
  <c r="I108" i="31"/>
  <c r="H108" i="31"/>
  <c r="H124" i="31" s="1"/>
  <c r="G108" i="31"/>
  <c r="F108" i="31"/>
  <c r="E108" i="31"/>
  <c r="D108" i="31"/>
  <c r="AI107" i="31"/>
  <c r="AH107" i="31"/>
  <c r="AI106" i="31"/>
  <c r="AH106" i="31"/>
  <c r="AI105" i="31"/>
  <c r="AH105" i="31"/>
  <c r="AI104" i="31"/>
  <c r="AH104" i="31"/>
  <c r="AI103" i="31"/>
  <c r="AH103" i="31"/>
  <c r="AI102" i="31"/>
  <c r="AH102" i="31"/>
  <c r="AI101" i="31"/>
  <c r="AH101" i="31"/>
  <c r="AI100" i="31"/>
  <c r="AH100" i="31"/>
  <c r="AI99" i="31"/>
  <c r="AH99" i="31"/>
  <c r="AI98" i="31"/>
  <c r="AH98" i="31"/>
  <c r="AI97" i="31"/>
  <c r="AH97" i="31"/>
  <c r="AI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AZ20" i="31" s="1"/>
  <c r="Q96" i="31"/>
  <c r="P96" i="31"/>
  <c r="O96" i="31"/>
  <c r="N96" i="31"/>
  <c r="M96" i="31"/>
  <c r="L96" i="31"/>
  <c r="K96" i="31"/>
  <c r="AT20" i="31" s="1"/>
  <c r="J96" i="31"/>
  <c r="I96" i="31"/>
  <c r="H96" i="31"/>
  <c r="G96" i="31"/>
  <c r="F96" i="31"/>
  <c r="E96" i="31"/>
  <c r="D96" i="31"/>
  <c r="AI95" i="31"/>
  <c r="AH95" i="31"/>
  <c r="AI94" i="31"/>
  <c r="AH94" i="31"/>
  <c r="AI93" i="31"/>
  <c r="AH93" i="31"/>
  <c r="AG92" i="31"/>
  <c r="AF92" i="31"/>
  <c r="AE92" i="31"/>
  <c r="AD92" i="31"/>
  <c r="BH18" i="31" s="1"/>
  <c r="AC92" i="31"/>
  <c r="AB92" i="31"/>
  <c r="AA92" i="31"/>
  <c r="Z92" i="31"/>
  <c r="BF18" i="31" s="1"/>
  <c r="Y92" i="31"/>
  <c r="X92" i="31"/>
  <c r="W92" i="31"/>
  <c r="V92" i="31"/>
  <c r="BD18" i="31" s="1"/>
  <c r="U92" i="31"/>
  <c r="T92" i="31"/>
  <c r="S92" i="31"/>
  <c r="R92" i="31"/>
  <c r="AZ18" i="31" s="1"/>
  <c r="Q92" i="31"/>
  <c r="AY18" i="31" s="1"/>
  <c r="P92" i="31"/>
  <c r="O92" i="31"/>
  <c r="N92" i="31"/>
  <c r="AV18" i="31" s="1"/>
  <c r="M92" i="31"/>
  <c r="L92" i="31"/>
  <c r="K92" i="31"/>
  <c r="J92" i="31"/>
  <c r="I92" i="31"/>
  <c r="H92" i="31"/>
  <c r="G92" i="31"/>
  <c r="F92" i="31"/>
  <c r="AQ18" i="31" s="1"/>
  <c r="E92" i="31"/>
  <c r="D92" i="31"/>
  <c r="AN18" i="31"/>
  <c r="BT91" i="31"/>
  <c r="BS91" i="31"/>
  <c r="BP91" i="31"/>
  <c r="BO91" i="31"/>
  <c r="BL91" i="31"/>
  <c r="BK91" i="31"/>
  <c r="BH91" i="31"/>
  <c r="BG91" i="31"/>
  <c r="BD91" i="31"/>
  <c r="BC91" i="31"/>
  <c r="AZ91" i="31"/>
  <c r="AI91" i="31"/>
  <c r="AH91" i="31"/>
  <c r="AG91" i="31"/>
  <c r="BV90" i="31"/>
  <c r="BS90" i="31"/>
  <c r="BR90" i="31"/>
  <c r="BN90" i="31"/>
  <c r="BK90" i="31"/>
  <c r="BJ90" i="31"/>
  <c r="BF90" i="31"/>
  <c r="BC90" i="31"/>
  <c r="BB90" i="31"/>
  <c r="AI90" i="31"/>
  <c r="AH90" i="31"/>
  <c r="BU89" i="31"/>
  <c r="BT89" i="31"/>
  <c r="BP89" i="31"/>
  <c r="BM89" i="31"/>
  <c r="BL89" i="31"/>
  <c r="BH89" i="31"/>
  <c r="BE89" i="31"/>
  <c r="BD89" i="31"/>
  <c r="AI89" i="31"/>
  <c r="AH89" i="31"/>
  <c r="BV88" i="31"/>
  <c r="BR88" i="31"/>
  <c r="BO88" i="31"/>
  <c r="BN88" i="31"/>
  <c r="BJ88" i="31"/>
  <c r="BG88" i="31"/>
  <c r="BF88" i="31"/>
  <c r="BB88" i="31"/>
  <c r="AI88" i="31"/>
  <c r="AH88" i="31"/>
  <c r="BT87" i="31"/>
  <c r="BQ87" i="31"/>
  <c r="BP87" i="31"/>
  <c r="BL87" i="31"/>
  <c r="BI87" i="31"/>
  <c r="BH87" i="31"/>
  <c r="BD87" i="31"/>
  <c r="BA87" i="31"/>
  <c r="AZ87" i="31"/>
  <c r="AI87" i="31"/>
  <c r="AH87" i="31"/>
  <c r="BV86" i="31"/>
  <c r="BS86" i="31"/>
  <c r="BR86" i="31"/>
  <c r="BN86" i="31"/>
  <c r="BK86" i="31"/>
  <c r="BJ86" i="31"/>
  <c r="BF86" i="31"/>
  <c r="BC86" i="31"/>
  <c r="BB86" i="31"/>
  <c r="AI86" i="31"/>
  <c r="AH86" i="31"/>
  <c r="AI85" i="31"/>
  <c r="AH85" i="31"/>
  <c r="BW84" i="31"/>
  <c r="BW91" i="31" s="1"/>
  <c r="BV84" i="31"/>
  <c r="BV91" i="31" s="1"/>
  <c r="BU84" i="31"/>
  <c r="BU91" i="31" s="1"/>
  <c r="BT84" i="31"/>
  <c r="BS84" i="31"/>
  <c r="BR84" i="31"/>
  <c r="BR91" i="31" s="1"/>
  <c r="BQ84" i="31"/>
  <c r="BQ91" i="31" s="1"/>
  <c r="BP84" i="31"/>
  <c r="BO84" i="31"/>
  <c r="BN84" i="31"/>
  <c r="BN91" i="31" s="1"/>
  <c r="BM84" i="31"/>
  <c r="BM91" i="31" s="1"/>
  <c r="BL84" i="31"/>
  <c r="BK84" i="31"/>
  <c r="BJ84" i="31"/>
  <c r="BJ91" i="31" s="1"/>
  <c r="BI84" i="31"/>
  <c r="BI91" i="31" s="1"/>
  <c r="BH84" i="31"/>
  <c r="BG84" i="31"/>
  <c r="BF84" i="31"/>
  <c r="BF91" i="31" s="1"/>
  <c r="BE84" i="31"/>
  <c r="BE91" i="31" s="1"/>
  <c r="BD84" i="31"/>
  <c r="BC84" i="31"/>
  <c r="BB84" i="31"/>
  <c r="BB91" i="31" s="1"/>
  <c r="BA84" i="31"/>
  <c r="BA91" i="31" s="1"/>
  <c r="AZ84" i="31"/>
  <c r="AI84" i="31"/>
  <c r="AH84" i="31"/>
  <c r="BW83" i="31"/>
  <c r="BW90" i="31" s="1"/>
  <c r="BV83" i="31"/>
  <c r="BU83" i="31"/>
  <c r="BU90" i="31" s="1"/>
  <c r="BT83" i="31"/>
  <c r="BT90" i="31" s="1"/>
  <c r="BS83" i="31"/>
  <c r="BR83" i="31"/>
  <c r="BQ83" i="31"/>
  <c r="BQ90" i="31" s="1"/>
  <c r="BP83" i="31"/>
  <c r="BP90" i="31" s="1"/>
  <c r="BO83" i="31"/>
  <c r="BO90" i="31" s="1"/>
  <c r="BN83" i="31"/>
  <c r="BM83" i="31"/>
  <c r="BM90" i="31" s="1"/>
  <c r="BL83" i="31"/>
  <c r="BL90" i="31" s="1"/>
  <c r="BK83" i="31"/>
  <c r="BJ83" i="31"/>
  <c r="BI83" i="31"/>
  <c r="BI90" i="31" s="1"/>
  <c r="BH83" i="31"/>
  <c r="BH90" i="31" s="1"/>
  <c r="BG83" i="31"/>
  <c r="BG90" i="31" s="1"/>
  <c r="BF83" i="31"/>
  <c r="BE83" i="31"/>
  <c r="BE90" i="31" s="1"/>
  <c r="BD83" i="31"/>
  <c r="BD90" i="31" s="1"/>
  <c r="BC83" i="31"/>
  <c r="BB83" i="31"/>
  <c r="BA83" i="31"/>
  <c r="BA90" i="31" s="1"/>
  <c r="AZ83" i="31"/>
  <c r="AZ90" i="31" s="1"/>
  <c r="AI83" i="31"/>
  <c r="AH83" i="31"/>
  <c r="BW82" i="31"/>
  <c r="BW89" i="31" s="1"/>
  <c r="BV82" i="31"/>
  <c r="BV89" i="31" s="1"/>
  <c r="BU82" i="31"/>
  <c r="BT82" i="31"/>
  <c r="BS82" i="31"/>
  <c r="BS89" i="31" s="1"/>
  <c r="BR82" i="31"/>
  <c r="BR89" i="31" s="1"/>
  <c r="BQ82" i="31"/>
  <c r="BQ89" i="31" s="1"/>
  <c r="BP82" i="31"/>
  <c r="BO82" i="31"/>
  <c r="BO89" i="31" s="1"/>
  <c r="BN82" i="31"/>
  <c r="BN89" i="31" s="1"/>
  <c r="BM82" i="31"/>
  <c r="BL82" i="31"/>
  <c r="BK82" i="31"/>
  <c r="BK89" i="31" s="1"/>
  <c r="BJ82" i="31"/>
  <c r="BJ89" i="31" s="1"/>
  <c r="BI82" i="31"/>
  <c r="BI89" i="31" s="1"/>
  <c r="BH82" i="31"/>
  <c r="BG82" i="31"/>
  <c r="BG89" i="31" s="1"/>
  <c r="BF82" i="31"/>
  <c r="BF89" i="31" s="1"/>
  <c r="BE82" i="31"/>
  <c r="BD82" i="31"/>
  <c r="BC82" i="31"/>
  <c r="BC89" i="31" s="1"/>
  <c r="BB82" i="31"/>
  <c r="BB89" i="31" s="1"/>
  <c r="BA82" i="31"/>
  <c r="BA89" i="31" s="1"/>
  <c r="AZ82" i="31"/>
  <c r="AZ89" i="31" s="1"/>
  <c r="AI82" i="31"/>
  <c r="AH82" i="31"/>
  <c r="BW81" i="31"/>
  <c r="BW88" i="31" s="1"/>
  <c r="BV81" i="31"/>
  <c r="BU81" i="31"/>
  <c r="BU88" i="31" s="1"/>
  <c r="BT81" i="31"/>
  <c r="BT88" i="31" s="1"/>
  <c r="BS81" i="31"/>
  <c r="BS88" i="31" s="1"/>
  <c r="BR81" i="31"/>
  <c r="BQ81" i="31"/>
  <c r="BQ88" i="31" s="1"/>
  <c r="BP81" i="31"/>
  <c r="BP88" i="31" s="1"/>
  <c r="BO81" i="31"/>
  <c r="BN81" i="31"/>
  <c r="BM81" i="31"/>
  <c r="BM88" i="31" s="1"/>
  <c r="BL81" i="31"/>
  <c r="BL88" i="31" s="1"/>
  <c r="BK81" i="31"/>
  <c r="BK88" i="31" s="1"/>
  <c r="BJ81" i="31"/>
  <c r="BI81" i="31"/>
  <c r="BI88" i="31" s="1"/>
  <c r="BH81" i="31"/>
  <c r="BH88" i="31" s="1"/>
  <c r="BG81" i="31"/>
  <c r="BF81" i="31"/>
  <c r="BE81" i="31"/>
  <c r="BE88" i="31" s="1"/>
  <c r="BD81" i="31"/>
  <c r="BD88" i="31" s="1"/>
  <c r="BC81" i="31"/>
  <c r="BC88" i="31" s="1"/>
  <c r="BB81" i="31"/>
  <c r="BA81" i="31"/>
  <c r="BA88" i="31" s="1"/>
  <c r="AZ81" i="31"/>
  <c r="AZ88" i="31" s="1"/>
  <c r="AI81" i="31"/>
  <c r="AH81" i="31"/>
  <c r="BW80" i="31"/>
  <c r="BW87" i="31" s="1"/>
  <c r="BV80" i="31"/>
  <c r="BV87" i="31" s="1"/>
  <c r="BU80" i="31"/>
  <c r="BU87" i="31" s="1"/>
  <c r="BT80" i="31"/>
  <c r="BS80" i="31"/>
  <c r="BS87" i="31" s="1"/>
  <c r="BR80" i="31"/>
  <c r="BR87" i="31" s="1"/>
  <c r="BQ80" i="31"/>
  <c r="BP80" i="31"/>
  <c r="BO80" i="31"/>
  <c r="BO87" i="31" s="1"/>
  <c r="BN80" i="31"/>
  <c r="BN87" i="31" s="1"/>
  <c r="BM80" i="31"/>
  <c r="BM87" i="31" s="1"/>
  <c r="BL80" i="31"/>
  <c r="BK80" i="31"/>
  <c r="BK87" i="31" s="1"/>
  <c r="BJ80" i="31"/>
  <c r="BJ87" i="31" s="1"/>
  <c r="BI80" i="31"/>
  <c r="BH80" i="31"/>
  <c r="BG80" i="31"/>
  <c r="BG87" i="31" s="1"/>
  <c r="BF80" i="31"/>
  <c r="BF87" i="31" s="1"/>
  <c r="BE80" i="31"/>
  <c r="BE87" i="31" s="1"/>
  <c r="BD80" i="31"/>
  <c r="BC80" i="31"/>
  <c r="BC87" i="31" s="1"/>
  <c r="BB80" i="31"/>
  <c r="BB87" i="31" s="1"/>
  <c r="BA80" i="31"/>
  <c r="AZ80" i="31"/>
  <c r="AI80" i="31"/>
  <c r="AH80" i="31"/>
  <c r="BW79" i="31"/>
  <c r="BW86" i="31" s="1"/>
  <c r="BV79" i="31"/>
  <c r="BU79" i="31"/>
  <c r="BU86" i="31" s="1"/>
  <c r="BT79" i="31"/>
  <c r="BT86" i="31" s="1"/>
  <c r="BS79" i="31"/>
  <c r="BR79" i="31"/>
  <c r="BQ79" i="31"/>
  <c r="BQ86" i="31" s="1"/>
  <c r="BP79" i="31"/>
  <c r="BP86" i="31" s="1"/>
  <c r="BO79" i="31"/>
  <c r="BO86" i="31" s="1"/>
  <c r="BN79" i="31"/>
  <c r="BM79" i="31"/>
  <c r="BM86" i="31" s="1"/>
  <c r="BL79" i="31"/>
  <c r="BL86" i="31" s="1"/>
  <c r="BK79" i="31"/>
  <c r="BJ79" i="31"/>
  <c r="BI79" i="31"/>
  <c r="BI86" i="31" s="1"/>
  <c r="BH79" i="31"/>
  <c r="BH86" i="31" s="1"/>
  <c r="BG79" i="31"/>
  <c r="BG86" i="31" s="1"/>
  <c r="BF79" i="31"/>
  <c r="BE79" i="31"/>
  <c r="BE86" i="31" s="1"/>
  <c r="BD79" i="31"/>
  <c r="BD86" i="31" s="1"/>
  <c r="BC79" i="31"/>
  <c r="BB79" i="31"/>
  <c r="BA79" i="31"/>
  <c r="BA86" i="31" s="1"/>
  <c r="AZ79" i="31"/>
  <c r="AZ86" i="31" s="1"/>
  <c r="AI79" i="31"/>
  <c r="AH79" i="31"/>
  <c r="AG78" i="31"/>
  <c r="AF78" i="31"/>
  <c r="AE78" i="31"/>
  <c r="BI17" i="31" s="1"/>
  <c r="AD78" i="31"/>
  <c r="BH17" i="31" s="1"/>
  <c r="AC78" i="31"/>
  <c r="AB78" i="31"/>
  <c r="AA78" i="31"/>
  <c r="Z78" i="31"/>
  <c r="BF17" i="31" s="1"/>
  <c r="Y78" i="31"/>
  <c r="X78" i="31"/>
  <c r="W78" i="31"/>
  <c r="V78" i="31"/>
  <c r="BD17" i="31" s="1"/>
  <c r="U78" i="31"/>
  <c r="T78" i="31"/>
  <c r="S78" i="31"/>
  <c r="BA17" i="31" s="1"/>
  <c r="R78" i="31"/>
  <c r="AZ17" i="31" s="1"/>
  <c r="Q78" i="31"/>
  <c r="P78" i="31"/>
  <c r="O78" i="31"/>
  <c r="AW17" i="31" s="1"/>
  <c r="N78" i="31"/>
  <c r="AV17" i="31" s="1"/>
  <c r="M78" i="31"/>
  <c r="L78" i="31"/>
  <c r="K78" i="31"/>
  <c r="J78" i="31"/>
  <c r="AH78" i="31" s="1"/>
  <c r="I78" i="31"/>
  <c r="H78" i="31"/>
  <c r="G78" i="31"/>
  <c r="F78" i="31"/>
  <c r="E78" i="31"/>
  <c r="D78" i="31"/>
  <c r="AO17" i="31" s="1"/>
  <c r="AI77" i="31"/>
  <c r="AH77" i="31"/>
  <c r="AI76" i="31"/>
  <c r="AH76" i="31"/>
  <c r="AI75" i="31"/>
  <c r="AH75" i="31"/>
  <c r="AI74" i="31"/>
  <c r="AH74" i="31"/>
  <c r="AI73" i="31"/>
  <c r="AH73" i="31"/>
  <c r="AI72" i="31"/>
  <c r="AH72" i="31"/>
  <c r="AG71" i="31"/>
  <c r="AG113" i="31" s="1"/>
  <c r="AF71" i="31"/>
  <c r="AF113" i="31" s="1"/>
  <c r="AE71" i="31"/>
  <c r="AD71" i="31"/>
  <c r="AC71" i="31"/>
  <c r="AB71" i="31"/>
  <c r="AA71" i="31"/>
  <c r="AA113" i="31" s="1"/>
  <c r="AA115" i="31" s="1"/>
  <c r="Z71" i="31"/>
  <c r="Y71" i="31"/>
  <c r="Y113" i="31" s="1"/>
  <c r="Y115" i="31" s="1"/>
  <c r="Y116" i="31" s="1"/>
  <c r="Y7" i="31" s="1"/>
  <c r="X71" i="31"/>
  <c r="W71" i="31"/>
  <c r="V71" i="31"/>
  <c r="U71" i="31"/>
  <c r="T71" i="31"/>
  <c r="S71" i="31"/>
  <c r="R71" i="31"/>
  <c r="Q71" i="31"/>
  <c r="Q113" i="31" s="1"/>
  <c r="Q115" i="31" s="1"/>
  <c r="Q116" i="31" s="1"/>
  <c r="Q7" i="31" s="1"/>
  <c r="P71" i="31"/>
  <c r="P113" i="31" s="1"/>
  <c r="O71" i="31"/>
  <c r="N71" i="31"/>
  <c r="M71" i="31"/>
  <c r="L71" i="31"/>
  <c r="K71" i="31"/>
  <c r="AT16" i="31" s="1"/>
  <c r="J71" i="31"/>
  <c r="I71" i="31"/>
  <c r="I113" i="31" s="1"/>
  <c r="I115" i="31" s="1"/>
  <c r="I116" i="31" s="1"/>
  <c r="I7" i="31" s="1"/>
  <c r="H71" i="31"/>
  <c r="G71" i="31"/>
  <c r="AR16" i="31" s="1"/>
  <c r="AR22" i="31" s="1"/>
  <c r="F71" i="31"/>
  <c r="E71" i="31"/>
  <c r="D71" i="31"/>
  <c r="AI70" i="31"/>
  <c r="AH70" i="31"/>
  <c r="AI69" i="31"/>
  <c r="AH69" i="31"/>
  <c r="AI68" i="31"/>
  <c r="AH68" i="31"/>
  <c r="AI67" i="31"/>
  <c r="AH67" i="31"/>
  <c r="AI66" i="31"/>
  <c r="AH66" i="31"/>
  <c r="AI65" i="31"/>
  <c r="AH65" i="31"/>
  <c r="AI64" i="31"/>
  <c r="AH64" i="31"/>
  <c r="AI63" i="31"/>
  <c r="AH63" i="31"/>
  <c r="AI62" i="31"/>
  <c r="AH62" i="31"/>
  <c r="AI61" i="31"/>
  <c r="AH61" i="31"/>
  <c r="AI60" i="31"/>
  <c r="AH60" i="31"/>
  <c r="AI59" i="31"/>
  <c r="AH59" i="31"/>
  <c r="AI58" i="31"/>
  <c r="AH58" i="31"/>
  <c r="AI57" i="31"/>
  <c r="AH57" i="31"/>
  <c r="AI56" i="31"/>
  <c r="AH56" i="31"/>
  <c r="AI55" i="31"/>
  <c r="AH55" i="31"/>
  <c r="AI54" i="31"/>
  <c r="AH54" i="31"/>
  <c r="AI53" i="31"/>
  <c r="AH53" i="31"/>
  <c r="AI52" i="31"/>
  <c r="AH52" i="31"/>
  <c r="AI51" i="31"/>
  <c r="AH51" i="31"/>
  <c r="AI50" i="31"/>
  <c r="AH50" i="31"/>
  <c r="AI49" i="31"/>
  <c r="AH49" i="31"/>
  <c r="AI48" i="31"/>
  <c r="AH48" i="31"/>
  <c r="AI47" i="31"/>
  <c r="AH47" i="31"/>
  <c r="AI46" i="31"/>
  <c r="AH46" i="31"/>
  <c r="AI45" i="31"/>
  <c r="AH45" i="31"/>
  <c r="AI44" i="31"/>
  <c r="AH44" i="31"/>
  <c r="AI43" i="31"/>
  <c r="AH43" i="31"/>
  <c r="AI42" i="31"/>
  <c r="AH42" i="31"/>
  <c r="AI41" i="31"/>
  <c r="AH41" i="31"/>
  <c r="AI40" i="31"/>
  <c r="AH40" i="31"/>
  <c r="AI39" i="31"/>
  <c r="AH39" i="31"/>
  <c r="AI38" i="31"/>
  <c r="AH38" i="31"/>
  <c r="AI37" i="31"/>
  <c r="AH37" i="31"/>
  <c r="AI36" i="31"/>
  <c r="AH36" i="31"/>
  <c r="AI35" i="31"/>
  <c r="AH35" i="31"/>
  <c r="AI34" i="31"/>
  <c r="AH34" i="31"/>
  <c r="AI33" i="31"/>
  <c r="AH33" i="31"/>
  <c r="AI32" i="31"/>
  <c r="AH32" i="31"/>
  <c r="AI31" i="31"/>
  <c r="AH31" i="31"/>
  <c r="AI30" i="31"/>
  <c r="AH30" i="31"/>
  <c r="AI29" i="31"/>
  <c r="AH29" i="31"/>
  <c r="AI28" i="31"/>
  <c r="AH28" i="31"/>
  <c r="AI27" i="31"/>
  <c r="AH27" i="31"/>
  <c r="AI26" i="31"/>
  <c r="AH26" i="31"/>
  <c r="AI25" i="31"/>
  <c r="AH25" i="31"/>
  <c r="AI24" i="31"/>
  <c r="AH24" i="31"/>
  <c r="BH23" i="31"/>
  <c r="BG23" i="31"/>
  <c r="BF23" i="31"/>
  <c r="BE23" i="31"/>
  <c r="BC23" i="31"/>
  <c r="AZ23" i="31"/>
  <c r="AY23" i="31"/>
  <c r="AX23" i="31"/>
  <c r="AV23" i="31"/>
  <c r="AU23" i="31"/>
  <c r="AS23" i="31"/>
  <c r="AP23" i="31"/>
  <c r="AI23" i="31"/>
  <c r="AH23" i="31"/>
  <c r="AI22" i="31"/>
  <c r="AH22" i="31"/>
  <c r="BJ21" i="31"/>
  <c r="BI21" i="31"/>
  <c r="BH21" i="31"/>
  <c r="BG21" i="3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I21" i="31"/>
  <c r="AH21" i="31"/>
  <c r="BJ20" i="31"/>
  <c r="BI20" i="31"/>
  <c r="BH20" i="31"/>
  <c r="BG20" i="31"/>
  <c r="BF20" i="31"/>
  <c r="BE20" i="31"/>
  <c r="BD20" i="31"/>
  <c r="BC20" i="31"/>
  <c r="BB20" i="31"/>
  <c r="BA20" i="31"/>
  <c r="AY20" i="31"/>
  <c r="AX20" i="31"/>
  <c r="AW20" i="31"/>
  <c r="AV20" i="31"/>
  <c r="AU20" i="31"/>
  <c r="AS20" i="31"/>
  <c r="AR20" i="31"/>
  <c r="AQ20" i="31"/>
  <c r="AP20" i="31"/>
  <c r="AO20" i="31"/>
  <c r="AM20" i="31"/>
  <c r="AI20" i="31"/>
  <c r="AH20" i="31"/>
  <c r="BJ19" i="31"/>
  <c r="BI19" i="31"/>
  <c r="BH19" i="31"/>
  <c r="BG19" i="31"/>
  <c r="BF19" i="31"/>
  <c r="BE19" i="31"/>
  <c r="BD19" i="31"/>
  <c r="BC19" i="31"/>
  <c r="AZ19" i="31"/>
  <c r="AY19" i="31"/>
  <c r="AX19" i="31"/>
  <c r="AW19" i="31"/>
  <c r="AV19" i="31"/>
  <c r="AU19" i="31"/>
  <c r="AS19" i="31"/>
  <c r="AR19" i="31"/>
  <c r="AQ19" i="31"/>
  <c r="AP19" i="31"/>
  <c r="AN19" i="31"/>
  <c r="AI19" i="31"/>
  <c r="AH19" i="31"/>
  <c r="BJ18" i="31"/>
  <c r="BI18" i="31"/>
  <c r="BG18" i="31"/>
  <c r="BE18" i="31"/>
  <c r="BE22" i="31" s="1"/>
  <c r="BE25" i="31" s="1"/>
  <c r="BC18" i="31"/>
  <c r="BB18" i="31"/>
  <c r="BA18" i="31"/>
  <c r="AX18" i="31"/>
  <c r="AW18" i="31"/>
  <c r="AU18" i="31"/>
  <c r="AT18" i="31"/>
  <c r="AS18" i="31"/>
  <c r="AS22" i="31" s="1"/>
  <c r="AS25" i="31" s="1"/>
  <c r="AR18" i="31"/>
  <c r="AP18" i="31"/>
  <c r="AO18" i="31"/>
  <c r="AM18" i="31"/>
  <c r="AI18" i="31"/>
  <c r="AH18" i="31"/>
  <c r="BJ17" i="31"/>
  <c r="BJ22" i="31" s="1"/>
  <c r="BJ25" i="31" s="1"/>
  <c r="BG17" i="31"/>
  <c r="BG22" i="31" s="1"/>
  <c r="BG25" i="31" s="1"/>
  <c r="BE17" i="31"/>
  <c r="BC17" i="31"/>
  <c r="BB17" i="31"/>
  <c r="AY17" i="31"/>
  <c r="AX17" i="31"/>
  <c r="AU17" i="31"/>
  <c r="AT17" i="31"/>
  <c r="AS17" i="31"/>
  <c r="AR17" i="31"/>
  <c r="AQ17" i="31"/>
  <c r="AN17" i="31"/>
  <c r="AI17" i="31"/>
  <c r="AH17" i="31"/>
  <c r="BJ16" i="31"/>
  <c r="BI16" i="31"/>
  <c r="BI22" i="31" s="1"/>
  <c r="BG16" i="31"/>
  <c r="BE16" i="31"/>
  <c r="BC16" i="31"/>
  <c r="BC22" i="31" s="1"/>
  <c r="BC25" i="31" s="1"/>
  <c r="BB16" i="31"/>
  <c r="BA16" i="31"/>
  <c r="AX16" i="31"/>
  <c r="AX22" i="31" s="1"/>
  <c r="AX25" i="31" s="1"/>
  <c r="AW16" i="31"/>
  <c r="AW22" i="31" s="1"/>
  <c r="AU16" i="31"/>
  <c r="AU22" i="31" s="1"/>
  <c r="AU25" i="31" s="1"/>
  <c r="AS16" i="31"/>
  <c r="AP16" i="31"/>
  <c r="AO16" i="31"/>
  <c r="AN16" i="31"/>
  <c r="AM16" i="31"/>
  <c r="AI16" i="31"/>
  <c r="AH16" i="31"/>
  <c r="AI15" i="31"/>
  <c r="AH15" i="31"/>
  <c r="AI14" i="31"/>
  <c r="AH14" i="31"/>
  <c r="AI13" i="31"/>
  <c r="AH13" i="31"/>
  <c r="AL12" i="31"/>
  <c r="AI12" i="31"/>
  <c r="AH12" i="31"/>
  <c r="AI11" i="31"/>
  <c r="AH11" i="31"/>
  <c r="AF7" i="31"/>
  <c r="X7" i="31"/>
  <c r="K6" i="31"/>
  <c r="AE5" i="31"/>
  <c r="AD5" i="31"/>
  <c r="AC5" i="31"/>
  <c r="AB5" i="31"/>
  <c r="Z5" i="31"/>
  <c r="Y5" i="31"/>
  <c r="X5" i="31"/>
  <c r="W5" i="31"/>
  <c r="V5" i="31"/>
  <c r="U5" i="31"/>
  <c r="T5" i="31"/>
  <c r="R5" i="31"/>
  <c r="Q5" i="31"/>
  <c r="P5" i="31"/>
  <c r="O5" i="31"/>
  <c r="N5" i="31"/>
  <c r="M5" i="31"/>
  <c r="L5" i="31"/>
  <c r="J5" i="31"/>
  <c r="I5" i="31"/>
  <c r="H5" i="31"/>
  <c r="G5" i="31"/>
  <c r="F5" i="31"/>
  <c r="E5" i="31"/>
  <c r="D5" i="31"/>
  <c r="B5" i="31"/>
  <c r="AG4" i="31"/>
  <c r="K4" i="31"/>
  <c r="E4" i="31"/>
  <c r="H4" i="31" s="1"/>
  <c r="B4" i="31"/>
  <c r="AL13" i="31" s="1"/>
  <c r="AG3" i="31"/>
  <c r="C123" i="31" l="1"/>
  <c r="C124" i="31"/>
  <c r="C116" i="31"/>
  <c r="D167" i="31"/>
  <c r="B123" i="31"/>
  <c r="AM23" i="31" s="1"/>
  <c r="B124" i="31"/>
  <c r="AM19" i="31"/>
  <c r="AM22" i="31" s="1"/>
  <c r="B113" i="31"/>
  <c r="B115" i="31" s="1"/>
  <c r="B116" i="31" s="1"/>
  <c r="B7" i="31" s="1"/>
  <c r="AF5" i="31"/>
  <c r="AM17" i="31"/>
  <c r="AO22" i="31"/>
  <c r="AO25" i="31" s="1"/>
  <c r="Z170" i="31"/>
  <c r="Y135" i="31"/>
  <c r="N113" i="31"/>
  <c r="N115" i="31" s="1"/>
  <c r="N116" i="31" s="1"/>
  <c r="N7" i="31" s="1"/>
  <c r="AV16" i="31"/>
  <c r="AV22" i="31" s="1"/>
  <c r="AV25" i="31" s="1"/>
  <c r="AR25" i="31"/>
  <c r="V113" i="31"/>
  <c r="V115" i="31" s="1"/>
  <c r="BD16" i="31"/>
  <c r="BD22" i="31" s="1"/>
  <c r="AI121" i="31"/>
  <c r="AH121" i="31"/>
  <c r="F113" i="31"/>
  <c r="F115" i="31" s="1"/>
  <c r="F116" i="31" s="1"/>
  <c r="F7" i="31" s="1"/>
  <c r="AQ16" i="31"/>
  <c r="AQ22" i="31" s="1"/>
  <c r="AQ25" i="31" s="1"/>
  <c r="AI71" i="31"/>
  <c r="AD113" i="31"/>
  <c r="AD115" i="31" s="1"/>
  <c r="AD116" i="31" s="1"/>
  <c r="AD7" i="31" s="1"/>
  <c r="BH16" i="31"/>
  <c r="BH22" i="31" s="1"/>
  <c r="BH25" i="31" s="1"/>
  <c r="AI117" i="31"/>
  <c r="AH117" i="31"/>
  <c r="S123" i="31"/>
  <c r="BA23" i="31" s="1"/>
  <c r="AI78" i="31"/>
  <c r="BG95" i="31" a="1"/>
  <c r="AN22" i="31"/>
  <c r="AH92" i="31"/>
  <c r="G123" i="31"/>
  <c r="AR23" i="31" s="1"/>
  <c r="O123" i="31"/>
  <c r="AW23" i="31" s="1"/>
  <c r="AW25" i="31" s="1"/>
  <c r="W123" i="31"/>
  <c r="AE123" i="31"/>
  <c r="BI23" i="31" s="1"/>
  <c r="BI25" i="31" s="1"/>
  <c r="AI119" i="31"/>
  <c r="AH119" i="31"/>
  <c r="J113" i="31"/>
  <c r="J115" i="31" s="1"/>
  <c r="J116" i="31" s="1"/>
  <c r="J7" i="31" s="1"/>
  <c r="R113" i="31"/>
  <c r="R115" i="31" s="1"/>
  <c r="R116" i="31" s="1"/>
  <c r="R7" i="31" s="1"/>
  <c r="AZ16" i="31"/>
  <c r="AZ22" i="31" s="1"/>
  <c r="AZ25" i="31" s="1"/>
  <c r="Z113" i="31"/>
  <c r="Z115" i="31" s="1"/>
  <c r="Z116" i="31" s="1"/>
  <c r="Z7" i="31" s="1"/>
  <c r="BF16" i="31"/>
  <c r="BF22" i="31" s="1"/>
  <c r="BF25" i="31" s="1"/>
  <c r="AH71" i="31"/>
  <c r="AP22" i="31"/>
  <c r="AP25" i="31" s="1"/>
  <c r="AA116" i="31"/>
  <c r="AA7" i="31" s="1"/>
  <c r="D124" i="31"/>
  <c r="AO19" i="31"/>
  <c r="C5" i="31"/>
  <c r="L124" i="31"/>
  <c r="K5" i="31"/>
  <c r="T124" i="31"/>
  <c r="S5" i="31"/>
  <c r="BB19" i="31"/>
  <c r="BB22" i="31" s="1"/>
  <c r="BB25" i="31" s="1"/>
  <c r="AB124" i="31"/>
  <c r="AA5" i="31"/>
  <c r="S116" i="31"/>
  <c r="S7" i="31" s="1"/>
  <c r="AH96" i="31"/>
  <c r="AN20" i="31"/>
  <c r="AH108" i="31"/>
  <c r="AJ108" i="31" a="1"/>
  <c r="AJ108" i="31" s="1"/>
  <c r="AI108" i="31"/>
  <c r="K124" i="31"/>
  <c r="S124" i="31"/>
  <c r="AA124" i="31"/>
  <c r="AI92" i="31"/>
  <c r="AY16" i="31"/>
  <c r="AY22" i="31" s="1"/>
  <c r="AY25" i="31" s="1"/>
  <c r="BA19" i="31"/>
  <c r="BA22" i="31" s="1"/>
  <c r="BA25" i="31" s="1"/>
  <c r="D113" i="31"/>
  <c r="D115" i="31" s="1"/>
  <c r="D116" i="31" s="1"/>
  <c r="D7" i="31" s="1"/>
  <c r="L113" i="31"/>
  <c r="L115" i="31" s="1"/>
  <c r="L116" i="31" s="1"/>
  <c r="L7" i="31" s="1"/>
  <c r="T113" i="31"/>
  <c r="T115" i="31" s="1"/>
  <c r="T116" i="31" s="1"/>
  <c r="T7" i="31" s="1"/>
  <c r="AB113" i="31"/>
  <c r="AB115" i="31" s="1"/>
  <c r="AB116" i="31" s="1"/>
  <c r="AB7" i="31" s="1"/>
  <c r="K113" i="31"/>
  <c r="K115" i="31" s="1"/>
  <c r="K116" i="31" s="1"/>
  <c r="K7" i="31" s="1"/>
  <c r="AP17" i="31"/>
  <c r="AT19" i="31"/>
  <c r="AT22" i="31" s="1"/>
  <c r="AT25" i="31" s="1"/>
  <c r="E113" i="31"/>
  <c r="E115" i="31" s="1"/>
  <c r="E116" i="31" s="1"/>
  <c r="E7" i="31" s="1"/>
  <c r="M113" i="31"/>
  <c r="M115" i="31" s="1"/>
  <c r="M116" i="31" s="1"/>
  <c r="M7" i="31" s="1"/>
  <c r="U113" i="31"/>
  <c r="U115" i="31" s="1"/>
  <c r="U116" i="31" s="1"/>
  <c r="U7" i="31" s="1"/>
  <c r="AC113" i="31"/>
  <c r="AC115" i="31" s="1"/>
  <c r="AC116" i="31" s="1"/>
  <c r="AC7" i="31" s="1"/>
  <c r="G124" i="31"/>
  <c r="W124" i="31"/>
  <c r="AE124" i="31"/>
  <c r="F123" i="31"/>
  <c r="AQ23" i="31" s="1"/>
  <c r="V123" i="31"/>
  <c r="BD23" i="31" s="1"/>
  <c r="F169" i="31"/>
  <c r="O113" i="31"/>
  <c r="O115" i="31" s="1"/>
  <c r="O116" i="31" s="1"/>
  <c r="O7" i="31" s="1"/>
  <c r="W113" i="31"/>
  <c r="W115" i="31" s="1"/>
  <c r="W116" i="31" s="1"/>
  <c r="W7" i="31" s="1"/>
  <c r="G113" i="31"/>
  <c r="G115" i="31" s="1"/>
  <c r="G116" i="31" s="1"/>
  <c r="G7" i="31" s="1"/>
  <c r="AE113" i="31"/>
  <c r="AE115" i="31" s="1"/>
  <c r="AE116" i="31" s="1"/>
  <c r="AE7" i="31" s="1"/>
  <c r="AG2" i="31"/>
  <c r="AG6" i="31" s="1"/>
  <c r="AG115" i="31"/>
  <c r="AI120" i="31"/>
  <c r="AH120" i="31"/>
  <c r="E167" i="31"/>
  <c r="D177" i="31"/>
  <c r="F161" i="31"/>
  <c r="F124" i="31"/>
  <c r="N124" i="31"/>
  <c r="V124" i="31"/>
  <c r="AD124" i="31"/>
  <c r="AI118" i="31"/>
  <c r="AH118" i="31"/>
  <c r="AI122" i="31"/>
  <c r="AH122" i="31"/>
  <c r="AF70" i="30"/>
  <c r="AF71" i="30"/>
  <c r="AF78" i="30"/>
  <c r="AF92" i="30"/>
  <c r="AF96" i="30"/>
  <c r="AF108" i="30"/>
  <c r="AF117" i="30"/>
  <c r="AF123" i="30" s="1"/>
  <c r="AF118" i="30"/>
  <c r="AF119" i="30"/>
  <c r="AF120" i="30"/>
  <c r="AF121" i="30"/>
  <c r="AF122" i="30"/>
  <c r="AF135" i="30"/>
  <c r="AI123" i="31" l="1"/>
  <c r="AH123" i="31"/>
  <c r="AJ123" i="31" a="1"/>
  <c r="AJ123" i="31" s="1"/>
  <c r="AN23" i="31"/>
  <c r="AN25" i="31" s="1"/>
  <c r="AT8" i="31"/>
  <c r="AM25" i="31"/>
  <c r="BK118" i="31"/>
  <c r="BI117" i="31"/>
  <c r="BJ118" i="31"/>
  <c r="BI118" i="31"/>
  <c r="BL117" i="31"/>
  <c r="BJ116" i="31"/>
  <c r="BH117" i="31"/>
  <c r="BK115" i="31"/>
  <c r="BI114" i="31"/>
  <c r="BG113" i="31"/>
  <c r="BK111" i="31"/>
  <c r="BI110" i="31"/>
  <c r="BG109" i="31"/>
  <c r="BK107" i="31"/>
  <c r="BI106" i="31"/>
  <c r="BG105" i="31"/>
  <c r="BK103" i="31"/>
  <c r="BI102" i="31"/>
  <c r="BG101" i="31"/>
  <c r="BK99" i="31"/>
  <c r="BI98" i="31"/>
  <c r="BG97" i="31"/>
  <c r="BH118" i="31"/>
  <c r="BI116" i="31"/>
  <c r="BG115" i="31"/>
  <c r="BK113" i="31"/>
  <c r="BI112" i="31"/>
  <c r="BG111" i="31"/>
  <c r="BK109" i="31"/>
  <c r="BI108" i="31"/>
  <c r="BG107" i="31"/>
  <c r="BK105" i="31"/>
  <c r="BI104" i="31"/>
  <c r="BG118" i="31"/>
  <c r="BL115" i="31"/>
  <c r="BG114" i="31"/>
  <c r="BH112" i="31"/>
  <c r="BJ110" i="31"/>
  <c r="BK108" i="31"/>
  <c r="BL106" i="31"/>
  <c r="BH105" i="31"/>
  <c r="BI103" i="31"/>
  <c r="BL101" i="31"/>
  <c r="BI100" i="31"/>
  <c r="BL98" i="31"/>
  <c r="BI97" i="31"/>
  <c r="BL95" i="31"/>
  <c r="BK117" i="31"/>
  <c r="BJ115" i="31"/>
  <c r="BL113" i="31"/>
  <c r="BG112" i="31"/>
  <c r="BH110" i="31"/>
  <c r="BJ108" i="31"/>
  <c r="BK106" i="31"/>
  <c r="BL104" i="31"/>
  <c r="BH103" i="31"/>
  <c r="BK101" i="31"/>
  <c r="BH100" i="31"/>
  <c r="BK98" i="31"/>
  <c r="BH97" i="31"/>
  <c r="BK95" i="31"/>
  <c r="BG117" i="31"/>
  <c r="BH115" i="31"/>
  <c r="BI113" i="31"/>
  <c r="BJ111" i="31"/>
  <c r="BL109" i="31"/>
  <c r="BG108" i="31"/>
  <c r="BH106" i="31"/>
  <c r="BJ104" i="31"/>
  <c r="BL102" i="31"/>
  <c r="BI101" i="31"/>
  <c r="BL99" i="31"/>
  <c r="BH98" i="31"/>
  <c r="BK96" i="31"/>
  <c r="BI95" i="31"/>
  <c r="BK114" i="31"/>
  <c r="BH111" i="31"/>
  <c r="BJ107" i="31"/>
  <c r="BG104" i="31"/>
  <c r="BL100" i="31"/>
  <c r="BL97" i="31"/>
  <c r="BG95" i="31"/>
  <c r="BL116" i="31"/>
  <c r="BL114" i="31"/>
  <c r="BH113" i="31"/>
  <c r="BI111" i="31"/>
  <c r="BJ109" i="31"/>
  <c r="BL107" i="31"/>
  <c r="BG106" i="31"/>
  <c r="BH104" i="31"/>
  <c r="BK102" i="31"/>
  <c r="BH101" i="31"/>
  <c r="BJ99" i="31"/>
  <c r="BG98" i="31"/>
  <c r="BJ96" i="31"/>
  <c r="BH95" i="31"/>
  <c r="BK116" i="31"/>
  <c r="BL112" i="31"/>
  <c r="BI109" i="31"/>
  <c r="BL105" i="31"/>
  <c r="BJ102" i="31"/>
  <c r="BI99" i="31"/>
  <c r="BI96" i="31"/>
  <c r="BL118" i="31"/>
  <c r="BG116" i="31"/>
  <c r="BH114" i="31"/>
  <c r="BJ112" i="31"/>
  <c r="BK110" i="31"/>
  <c r="BL108" i="31"/>
  <c r="BH107" i="31"/>
  <c r="BI105" i="31"/>
  <c r="BJ103" i="31"/>
  <c r="BG102" i="31"/>
  <c r="BJ100" i="31"/>
  <c r="BG99" i="31"/>
  <c r="BJ97" i="31"/>
  <c r="BG96" i="31"/>
  <c r="BL110" i="31"/>
  <c r="BL103" i="31"/>
  <c r="BK97" i="31"/>
  <c r="BJ117" i="31"/>
  <c r="BG110" i="31"/>
  <c r="BG103" i="31"/>
  <c r="BL96" i="31"/>
  <c r="BH116" i="31"/>
  <c r="BH109" i="31"/>
  <c r="BH102" i="31"/>
  <c r="BH96" i="31"/>
  <c r="BK104" i="31"/>
  <c r="BI115" i="31"/>
  <c r="BH108" i="31"/>
  <c r="BJ101" i="31"/>
  <c r="BJ95" i="31"/>
  <c r="BK100" i="31"/>
  <c r="BJ105" i="31"/>
  <c r="BH99" i="31"/>
  <c r="BJ114" i="31"/>
  <c r="BI107" i="31"/>
  <c r="BK112" i="31"/>
  <c r="BL111" i="31"/>
  <c r="BJ113" i="31"/>
  <c r="BJ106" i="31"/>
  <c r="BG100" i="31"/>
  <c r="BJ98" i="31"/>
  <c r="AA170" i="31"/>
  <c r="AB170" i="31" s="1"/>
  <c r="AC170" i="31" s="1"/>
  <c r="AD170" i="31" s="1"/>
  <c r="AE170" i="31" s="1"/>
  <c r="AF170" i="31" s="1"/>
  <c r="Z135" i="31"/>
  <c r="AI113" i="31"/>
  <c r="AH113" i="31"/>
  <c r="D135" i="31"/>
  <c r="E177" i="31"/>
  <c r="BD25" i="31"/>
  <c r="G169" i="31"/>
  <c r="F167" i="31"/>
  <c r="G161" i="31"/>
  <c r="O124" i="31"/>
  <c r="D274" i="31"/>
  <c r="V116" i="31"/>
  <c r="V7" i="31" s="1"/>
  <c r="AF124" i="30"/>
  <c r="AF113" i="30"/>
  <c r="AF115" i="30" s="1"/>
  <c r="AF116" i="30" s="1"/>
  <c r="AT9" i="31" l="1"/>
  <c r="F177" i="31"/>
  <c r="E135" i="31"/>
  <c r="E274" i="31"/>
  <c r="AI124" i="31"/>
  <c r="AH124" i="31"/>
  <c r="AI115" i="31"/>
  <c r="AH115" i="31"/>
  <c r="G167" i="31"/>
  <c r="H161" i="31"/>
  <c r="H169" i="31"/>
  <c r="AE70" i="30"/>
  <c r="AE71" i="30"/>
  <c r="AE78" i="30"/>
  <c r="AE92" i="30"/>
  <c r="AE96" i="30"/>
  <c r="AE108" i="30"/>
  <c r="AE117" i="30"/>
  <c r="AE123" i="30" s="1"/>
  <c r="AE118" i="30"/>
  <c r="AE119" i="30"/>
  <c r="AE120" i="30"/>
  <c r="AE121" i="30"/>
  <c r="AE122" i="30"/>
  <c r="AE135" i="30"/>
  <c r="I169" i="31" l="1"/>
  <c r="H167" i="31"/>
  <c r="I161" i="31"/>
  <c r="G177" i="31"/>
  <c r="F135" i="31"/>
  <c r="F274" i="31"/>
  <c r="AI116" i="31"/>
  <c r="AH116" i="31"/>
  <c r="C7" i="31"/>
  <c r="A7" i="31" s="1"/>
  <c r="AE124" i="30"/>
  <c r="AE113" i="30"/>
  <c r="AE115" i="30" s="1"/>
  <c r="AE116" i="30" s="1"/>
  <c r="AC70" i="30"/>
  <c r="AD70" i="30"/>
  <c r="AC71" i="30"/>
  <c r="AD71" i="30"/>
  <c r="AC78" i="30"/>
  <c r="AD78" i="30"/>
  <c r="AC92" i="30"/>
  <c r="AC113" i="30" s="1"/>
  <c r="AC115" i="30" s="1"/>
  <c r="AC116" i="30" s="1"/>
  <c r="AD92" i="30"/>
  <c r="AC96" i="30"/>
  <c r="AD96" i="30"/>
  <c r="AC108" i="30"/>
  <c r="AD108" i="30"/>
  <c r="AC117" i="30"/>
  <c r="AC123" i="30" s="1"/>
  <c r="AD117" i="30"/>
  <c r="AC118" i="30"/>
  <c r="AD118" i="30"/>
  <c r="AC119" i="30"/>
  <c r="AD119" i="30"/>
  <c r="AC120" i="30"/>
  <c r="AD120" i="30"/>
  <c r="AC121" i="30"/>
  <c r="AD121" i="30"/>
  <c r="AC122" i="30"/>
  <c r="AD122" i="30"/>
  <c r="AC161" i="30"/>
  <c r="AC167" i="30" s="1"/>
  <c r="AD161" i="30"/>
  <c r="AC162" i="30"/>
  <c r="AD162" i="30"/>
  <c r="AC163" i="30"/>
  <c r="AD163" i="30" s="1"/>
  <c r="AC164" i="30"/>
  <c r="AD164" i="30"/>
  <c r="AC165" i="30"/>
  <c r="AD165" i="30"/>
  <c r="AC166" i="30"/>
  <c r="AD166" i="30"/>
  <c r="AC169" i="30"/>
  <c r="AD169" i="30"/>
  <c r="AC170" i="30"/>
  <c r="AD170" i="30"/>
  <c r="AC171" i="30"/>
  <c r="AD171" i="30"/>
  <c r="AC172" i="30"/>
  <c r="AD172" i="30" s="1"/>
  <c r="AC173" i="30"/>
  <c r="AD173" i="30"/>
  <c r="AC174" i="30"/>
  <c r="AD174" i="30"/>
  <c r="AC175" i="30"/>
  <c r="AD175" i="30"/>
  <c r="AC176" i="30"/>
  <c r="AD176" i="30" s="1"/>
  <c r="AC177" i="30"/>
  <c r="AD177" i="30"/>
  <c r="AC178" i="30"/>
  <c r="AD178" i="30"/>
  <c r="AC179" i="30"/>
  <c r="AD179" i="30"/>
  <c r="AC180" i="30"/>
  <c r="AD180" i="30" s="1"/>
  <c r="AC181" i="30"/>
  <c r="AD181" i="30"/>
  <c r="AC182" i="30"/>
  <c r="AD182" i="30"/>
  <c r="AC183" i="30"/>
  <c r="AC135" i="30" s="1"/>
  <c r="AD183" i="30"/>
  <c r="AC184" i="30"/>
  <c r="AD184" i="30" s="1"/>
  <c r="AC185" i="30"/>
  <c r="AD185" i="30"/>
  <c r="AC186" i="30"/>
  <c r="AD186" i="30"/>
  <c r="AC187" i="30"/>
  <c r="AD187" i="30"/>
  <c r="AC188" i="30"/>
  <c r="AD188" i="30" s="1"/>
  <c r="AC189" i="30"/>
  <c r="AD189" i="30"/>
  <c r="AC190" i="30"/>
  <c r="AD190" i="30"/>
  <c r="AC191" i="30"/>
  <c r="AD191" i="30"/>
  <c r="AC192" i="30"/>
  <c r="AD192" i="30" s="1"/>
  <c r="AC193" i="30"/>
  <c r="AD193" i="30"/>
  <c r="AC194" i="30"/>
  <c r="AD194" i="30"/>
  <c r="AC195" i="30"/>
  <c r="AD195" i="30"/>
  <c r="AC196" i="30"/>
  <c r="AD196" i="30" s="1"/>
  <c r="AC197" i="30"/>
  <c r="AD197" i="30"/>
  <c r="AC198" i="30"/>
  <c r="AD198" i="30"/>
  <c r="AC199" i="30"/>
  <c r="AD199" i="30"/>
  <c r="AC200" i="30"/>
  <c r="AD200" i="30" s="1"/>
  <c r="AC201" i="30"/>
  <c r="AD201" i="30"/>
  <c r="AC202" i="30"/>
  <c r="AD202" i="30"/>
  <c r="AC203" i="30"/>
  <c r="AD203" i="30"/>
  <c r="AC204" i="30"/>
  <c r="AD204" i="30" s="1"/>
  <c r="AC205" i="30"/>
  <c r="AD205" i="30"/>
  <c r="AC206" i="30"/>
  <c r="AD206" i="30"/>
  <c r="AC207" i="30"/>
  <c r="AD207" i="30"/>
  <c r="AC208" i="30"/>
  <c r="AD208" i="30" s="1"/>
  <c r="AC209" i="30"/>
  <c r="AD209" i="30"/>
  <c r="AC210" i="30"/>
  <c r="AD210" i="30"/>
  <c r="AC211" i="30"/>
  <c r="AD211" i="30"/>
  <c r="AC212" i="30"/>
  <c r="AD212" i="30" s="1"/>
  <c r="AC213" i="30"/>
  <c r="AD213" i="30"/>
  <c r="AC214" i="30"/>
  <c r="AD214" i="30"/>
  <c r="AC215" i="30"/>
  <c r="AD215" i="30"/>
  <c r="AC216" i="30"/>
  <c r="AD216" i="30" s="1"/>
  <c r="AC217" i="30"/>
  <c r="AD217" i="30"/>
  <c r="AC218" i="30"/>
  <c r="AD218" i="30"/>
  <c r="AC219" i="30"/>
  <c r="AD219" i="30"/>
  <c r="AC220" i="30"/>
  <c r="AD220" i="30" s="1"/>
  <c r="AC221" i="30"/>
  <c r="AD221" i="30"/>
  <c r="AC222" i="30"/>
  <c r="AD222" i="30"/>
  <c r="AC223" i="30"/>
  <c r="AD223" i="30"/>
  <c r="AC224" i="30"/>
  <c r="AD224" i="30" s="1"/>
  <c r="AC225" i="30"/>
  <c r="AD225" i="30"/>
  <c r="AC226" i="30"/>
  <c r="AD226" i="30"/>
  <c r="AC227" i="30"/>
  <c r="AD227" i="30"/>
  <c r="AC228" i="30"/>
  <c r="AD228" i="30" s="1"/>
  <c r="AC229" i="30"/>
  <c r="AD229" i="30"/>
  <c r="AC230" i="30"/>
  <c r="AD230" i="30"/>
  <c r="AC231" i="30"/>
  <c r="AD231" i="30"/>
  <c r="AC232" i="30"/>
  <c r="AD232" i="30" s="1"/>
  <c r="AC233" i="30"/>
  <c r="AD233" i="30"/>
  <c r="AC234" i="30"/>
  <c r="AD234" i="30"/>
  <c r="AC235" i="30"/>
  <c r="AD235" i="30"/>
  <c r="AC236" i="30"/>
  <c r="AD236" i="30" s="1"/>
  <c r="AC237" i="30"/>
  <c r="AD237" i="30"/>
  <c r="AC238" i="30"/>
  <c r="AD238" i="30"/>
  <c r="AC239" i="30"/>
  <c r="AD239" i="30"/>
  <c r="AC240" i="30"/>
  <c r="AD240" i="30" s="1"/>
  <c r="AC241" i="30"/>
  <c r="AD241" i="30"/>
  <c r="AC242" i="30"/>
  <c r="AD242" i="30"/>
  <c r="AC243" i="30"/>
  <c r="AD243" i="30"/>
  <c r="AC244" i="30"/>
  <c r="AD244" i="30" s="1"/>
  <c r="AC245" i="30"/>
  <c r="AD245" i="30"/>
  <c r="AC246" i="30"/>
  <c r="AD246" i="30"/>
  <c r="AC247" i="30"/>
  <c r="AD247" i="30"/>
  <c r="AC248" i="30"/>
  <c r="AD248" i="30" s="1"/>
  <c r="AC249" i="30"/>
  <c r="AD249" i="30"/>
  <c r="AC250" i="30"/>
  <c r="AD250" i="30"/>
  <c r="AC251" i="30"/>
  <c r="AD251" i="30"/>
  <c r="AC252" i="30"/>
  <c r="AD252" i="30" s="1"/>
  <c r="AC253" i="30"/>
  <c r="AD253" i="30"/>
  <c r="AC254" i="30"/>
  <c r="AD254" i="30"/>
  <c r="AC255" i="30"/>
  <c r="AD255" i="30"/>
  <c r="AC256" i="30"/>
  <c r="AD256" i="30" s="1"/>
  <c r="AC257" i="30"/>
  <c r="AD257" i="30"/>
  <c r="AC258" i="30"/>
  <c r="AD258" i="30"/>
  <c r="AC259" i="30"/>
  <c r="AD259" i="30"/>
  <c r="AC260" i="30"/>
  <c r="AD260" i="30" s="1"/>
  <c r="AC261" i="30"/>
  <c r="AD261" i="30"/>
  <c r="AC262" i="30"/>
  <c r="AD262" i="30"/>
  <c r="AC263" i="30"/>
  <c r="AD263" i="30"/>
  <c r="AC264" i="30"/>
  <c r="AD264" i="30" s="1"/>
  <c r="AC265" i="30"/>
  <c r="AD265" i="30"/>
  <c r="AC266" i="30"/>
  <c r="AD266" i="30"/>
  <c r="AC267" i="30"/>
  <c r="AD267" i="30"/>
  <c r="AC268" i="30"/>
  <c r="AD268" i="30" s="1"/>
  <c r="AC269" i="30"/>
  <c r="AD269" i="30"/>
  <c r="AC270" i="30"/>
  <c r="AD270" i="30"/>
  <c r="AC271" i="30"/>
  <c r="AD271" i="30"/>
  <c r="AC272" i="30"/>
  <c r="AD272" i="30" s="1"/>
  <c r="AC273" i="30"/>
  <c r="AD273" i="30"/>
  <c r="AC274" i="30"/>
  <c r="G135" i="31" l="1"/>
  <c r="H177" i="31"/>
  <c r="G274" i="31"/>
  <c r="I167" i="31"/>
  <c r="J161" i="31"/>
  <c r="J169" i="31"/>
  <c r="AD123" i="30"/>
  <c r="AD113" i="30"/>
  <c r="AD115" i="30" s="1"/>
  <c r="AD116" i="30" s="1"/>
  <c r="AD124" i="30"/>
  <c r="AD135" i="30"/>
  <c r="AC124" i="30"/>
  <c r="AD274" i="30"/>
  <c r="AD167" i="30"/>
  <c r="AB70" i="30"/>
  <c r="AB71" i="30"/>
  <c r="AB78" i="30"/>
  <c r="AB92" i="30"/>
  <c r="AB96" i="30"/>
  <c r="AB108" i="30"/>
  <c r="AB117" i="30"/>
  <c r="AB123" i="30" s="1"/>
  <c r="AB118" i="30"/>
  <c r="AB119" i="30"/>
  <c r="AB120" i="30"/>
  <c r="AB121" i="30"/>
  <c r="AB122" i="30"/>
  <c r="AB135" i="30"/>
  <c r="K169" i="31" l="1"/>
  <c r="K161" i="31"/>
  <c r="J167" i="31"/>
  <c r="H135" i="31"/>
  <c r="I177" i="31"/>
  <c r="H274" i="31"/>
  <c r="AB124" i="30"/>
  <c r="AB113" i="30"/>
  <c r="AB115" i="30" s="1"/>
  <c r="AB116" i="30" s="1"/>
  <c r="S70" i="30"/>
  <c r="T70" i="30"/>
  <c r="U70" i="30"/>
  <c r="V70" i="30"/>
  <c r="W70" i="30"/>
  <c r="X70" i="30"/>
  <c r="Y70" i="30"/>
  <c r="Z70" i="30"/>
  <c r="AA70" i="30"/>
  <c r="T71" i="30"/>
  <c r="T78" i="30"/>
  <c r="T149" i="30"/>
  <c r="R70" i="30"/>
  <c r="R71" i="30"/>
  <c r="R78" i="30"/>
  <c r="R92" i="30"/>
  <c r="R96" i="30"/>
  <c r="R108" i="30"/>
  <c r="R117" i="30"/>
  <c r="R123" i="30" s="1"/>
  <c r="R118" i="30"/>
  <c r="R119" i="30"/>
  <c r="R120" i="30"/>
  <c r="R121" i="30"/>
  <c r="R122" i="30"/>
  <c r="R135" i="30"/>
  <c r="R161" i="30"/>
  <c r="R167" i="30" s="1"/>
  <c r="R162" i="30"/>
  <c r="R163" i="30"/>
  <c r="R164" i="30"/>
  <c r="R165" i="30"/>
  <c r="R166" i="30"/>
  <c r="R169" i="30"/>
  <c r="R274" i="30" s="1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Q70" i="30"/>
  <c r="Q71" i="30"/>
  <c r="Q78" i="30"/>
  <c r="Q92" i="30"/>
  <c r="Q96" i="30"/>
  <c r="Q108" i="30"/>
  <c r="Q117" i="30"/>
  <c r="Q118" i="30"/>
  <c r="Q119" i="30"/>
  <c r="Q120" i="30"/>
  <c r="Q121" i="30"/>
  <c r="Q122" i="30"/>
  <c r="Q161" i="30"/>
  <c r="Q162" i="30"/>
  <c r="Q163" i="30"/>
  <c r="Q167" i="30" s="1"/>
  <c r="Q164" i="30"/>
  <c r="Q165" i="30"/>
  <c r="Q166" i="30"/>
  <c r="Q169" i="30"/>
  <c r="Q170" i="30"/>
  <c r="Q171" i="30"/>
  <c r="Q172" i="30"/>
  <c r="Q274" i="30" s="1"/>
  <c r="Q173" i="30"/>
  <c r="Q174" i="30"/>
  <c r="Q175" i="30"/>
  <c r="Q176" i="30"/>
  <c r="Q177" i="30"/>
  <c r="Q135" i="30" s="1"/>
  <c r="Q178" i="30"/>
  <c r="Q179" i="30"/>
  <c r="Q180" i="30"/>
  <c r="Q181" i="30"/>
  <c r="Q182" i="30"/>
  <c r="Q183" i="30"/>
  <c r="Q184" i="30"/>
  <c r="Q185" i="30"/>
  <c r="Q186" i="30"/>
  <c r="Q187" i="30"/>
  <c r="Q188" i="30"/>
  <c r="Q189" i="30"/>
  <c r="Q190" i="30"/>
  <c r="Q191" i="30"/>
  <c r="Q192" i="30"/>
  <c r="Q193" i="30"/>
  <c r="Q194" i="30"/>
  <c r="Q195" i="30"/>
  <c r="Q196" i="30"/>
  <c r="Q197" i="30"/>
  <c r="Q198" i="30"/>
  <c r="Q199" i="30"/>
  <c r="Q200" i="30"/>
  <c r="Q201" i="30"/>
  <c r="Q202" i="30"/>
  <c r="Q203" i="30"/>
  <c r="Q204" i="30"/>
  <c r="Q205" i="30"/>
  <c r="Q206" i="30"/>
  <c r="Q207" i="30"/>
  <c r="Q208" i="30"/>
  <c r="Q209" i="30"/>
  <c r="Q210" i="30"/>
  <c r="Q211" i="30"/>
  <c r="Q212" i="30"/>
  <c r="Q213" i="30"/>
  <c r="Q214" i="30"/>
  <c r="Q215" i="30"/>
  <c r="Q216" i="30"/>
  <c r="Q217" i="30"/>
  <c r="Q218" i="30"/>
  <c r="Q219" i="30"/>
  <c r="Q220" i="30"/>
  <c r="Q221" i="30"/>
  <c r="Q222" i="30"/>
  <c r="Q223" i="30"/>
  <c r="Q224" i="30"/>
  <c r="Q225" i="30"/>
  <c r="Q226" i="30"/>
  <c r="Q227" i="30"/>
  <c r="Q228" i="30"/>
  <c r="Q229" i="30"/>
  <c r="Q230" i="30"/>
  <c r="Q231" i="30"/>
  <c r="Q232" i="30"/>
  <c r="Q233" i="30"/>
  <c r="Q234" i="30"/>
  <c r="Q235" i="30"/>
  <c r="Q236" i="30"/>
  <c r="Q237" i="30"/>
  <c r="Q238" i="30"/>
  <c r="Q239" i="30"/>
  <c r="Q240" i="30"/>
  <c r="Q241" i="30"/>
  <c r="Q242" i="30"/>
  <c r="Q243" i="30"/>
  <c r="Q244" i="30"/>
  <c r="Q245" i="30"/>
  <c r="Q246" i="30"/>
  <c r="Q247" i="30"/>
  <c r="Q248" i="30"/>
  <c r="Q249" i="30"/>
  <c r="Q250" i="30"/>
  <c r="Q251" i="30"/>
  <c r="Q252" i="30"/>
  <c r="Q253" i="30"/>
  <c r="Q254" i="30"/>
  <c r="Q255" i="30"/>
  <c r="Q256" i="30"/>
  <c r="Q257" i="30"/>
  <c r="Q258" i="30"/>
  <c r="Q259" i="30"/>
  <c r="Q260" i="30"/>
  <c r="Q261" i="30"/>
  <c r="Q262" i="30"/>
  <c r="Q263" i="30"/>
  <c r="Q264" i="30"/>
  <c r="Q265" i="30"/>
  <c r="Q266" i="30"/>
  <c r="Q267" i="30"/>
  <c r="Q268" i="30"/>
  <c r="Q269" i="30"/>
  <c r="Q270" i="30"/>
  <c r="Q271" i="30"/>
  <c r="Q272" i="30"/>
  <c r="Q273" i="30"/>
  <c r="P70" i="30"/>
  <c r="P71" i="30"/>
  <c r="P78" i="30"/>
  <c r="P92" i="30"/>
  <c r="P96" i="30"/>
  <c r="P108" i="30"/>
  <c r="P117" i="30"/>
  <c r="P118" i="30"/>
  <c r="P119" i="30"/>
  <c r="P120" i="30"/>
  <c r="P121" i="30"/>
  <c r="P122" i="30"/>
  <c r="P161" i="30"/>
  <c r="P162" i="30"/>
  <c r="P167" i="30" s="1"/>
  <c r="P163" i="30"/>
  <c r="P164" i="30"/>
  <c r="P165" i="30"/>
  <c r="P166" i="30"/>
  <c r="P169" i="30"/>
  <c r="P170" i="30"/>
  <c r="P171" i="30"/>
  <c r="P274" i="30" s="1"/>
  <c r="P172" i="30"/>
  <c r="P173" i="30"/>
  <c r="P174" i="30"/>
  <c r="P175" i="30"/>
  <c r="P176" i="30"/>
  <c r="P177" i="30"/>
  <c r="P135" i="30" s="1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O70" i="30"/>
  <c r="O71" i="30"/>
  <c r="O78" i="30"/>
  <c r="O92" i="30"/>
  <c r="O96" i="30"/>
  <c r="O108" i="30"/>
  <c r="O117" i="30"/>
  <c r="O123" i="30" s="1"/>
  <c r="O118" i="30"/>
  <c r="O119" i="30"/>
  <c r="O120" i="30"/>
  <c r="O121" i="30"/>
  <c r="O122" i="30"/>
  <c r="O161" i="30"/>
  <c r="O167" i="30" s="1"/>
  <c r="O162" i="30"/>
  <c r="O163" i="30"/>
  <c r="O164" i="30"/>
  <c r="O165" i="30"/>
  <c r="O166" i="30"/>
  <c r="O169" i="30"/>
  <c r="O170" i="30"/>
  <c r="O171" i="30"/>
  <c r="O172" i="30"/>
  <c r="O173" i="30"/>
  <c r="O274" i="30" s="1"/>
  <c r="O174" i="30"/>
  <c r="O175" i="30"/>
  <c r="O176" i="30"/>
  <c r="O177" i="30"/>
  <c r="O178" i="30"/>
  <c r="O179" i="30"/>
  <c r="O180" i="30"/>
  <c r="O181" i="30"/>
  <c r="O182" i="30"/>
  <c r="O183" i="30"/>
  <c r="O135" i="30" s="1"/>
  <c r="O184" i="30"/>
  <c r="O185" i="30"/>
  <c r="O186" i="30"/>
  <c r="O187" i="30"/>
  <c r="O188" i="30"/>
  <c r="O189" i="30"/>
  <c r="O190" i="30"/>
  <c r="O191" i="30"/>
  <c r="O192" i="30"/>
  <c r="O193" i="30"/>
  <c r="O194" i="30"/>
  <c r="O195" i="30"/>
  <c r="O196" i="30"/>
  <c r="O197" i="30"/>
  <c r="O198" i="30"/>
  <c r="O199" i="30"/>
  <c r="O200" i="30"/>
  <c r="O201" i="30"/>
  <c r="O202" i="30"/>
  <c r="O203" i="30"/>
  <c r="O204" i="30"/>
  <c r="O205" i="30"/>
  <c r="O206" i="30"/>
  <c r="O207" i="30"/>
  <c r="O208" i="30"/>
  <c r="O209" i="30"/>
  <c r="O210" i="30"/>
  <c r="O211" i="30"/>
  <c r="O212" i="30"/>
  <c r="O213" i="30"/>
  <c r="O214" i="30"/>
  <c r="O215" i="30"/>
  <c r="O216" i="30"/>
  <c r="O217" i="30"/>
  <c r="O218" i="30"/>
  <c r="O219" i="30"/>
  <c r="O220" i="30"/>
  <c r="O221" i="30"/>
  <c r="O222" i="30"/>
  <c r="O223" i="30"/>
  <c r="O224" i="30"/>
  <c r="O225" i="30"/>
  <c r="O226" i="30"/>
  <c r="O227" i="30"/>
  <c r="O228" i="30"/>
  <c r="O229" i="30"/>
  <c r="O230" i="30"/>
  <c r="O231" i="30"/>
  <c r="O232" i="30"/>
  <c r="O233" i="30"/>
  <c r="O234" i="30"/>
  <c r="O235" i="30"/>
  <c r="O236" i="30"/>
  <c r="O237" i="30"/>
  <c r="O238" i="30"/>
  <c r="O239" i="30"/>
  <c r="O240" i="30"/>
  <c r="O241" i="30"/>
  <c r="O242" i="30"/>
  <c r="O243" i="30"/>
  <c r="O244" i="30"/>
  <c r="O245" i="30"/>
  <c r="O246" i="30"/>
  <c r="O247" i="30"/>
  <c r="O248" i="30"/>
  <c r="O249" i="30"/>
  <c r="O250" i="30"/>
  <c r="O251" i="30"/>
  <c r="O252" i="30"/>
  <c r="O253" i="30"/>
  <c r="O254" i="30"/>
  <c r="O255" i="30"/>
  <c r="O256" i="30"/>
  <c r="O257" i="30"/>
  <c r="O258" i="30"/>
  <c r="O259" i="30"/>
  <c r="O260" i="30"/>
  <c r="O261" i="30"/>
  <c r="O262" i="30"/>
  <c r="O263" i="30"/>
  <c r="O264" i="30"/>
  <c r="O265" i="30"/>
  <c r="O266" i="30"/>
  <c r="O267" i="30"/>
  <c r="O268" i="30"/>
  <c r="O269" i="30"/>
  <c r="O270" i="30"/>
  <c r="O271" i="30"/>
  <c r="O272" i="30"/>
  <c r="O273" i="30"/>
  <c r="J177" i="31" l="1"/>
  <c r="I135" i="31"/>
  <c r="I274" i="31"/>
  <c r="L161" i="31"/>
  <c r="K167" i="31"/>
  <c r="L169" i="31"/>
  <c r="R124" i="30"/>
  <c r="R113" i="30"/>
  <c r="R115" i="30" s="1"/>
  <c r="R116" i="30" s="1"/>
  <c r="Q123" i="30"/>
  <c r="Q124" i="30" s="1"/>
  <c r="Q113" i="30"/>
  <c r="Q115" i="30" s="1"/>
  <c r="P113" i="30"/>
  <c r="P115" i="30" s="1"/>
  <c r="P123" i="30"/>
  <c r="P124" i="30" s="1"/>
  <c r="O124" i="30"/>
  <c r="O113" i="30"/>
  <c r="O115" i="30" s="1"/>
  <c r="O116" i="30" s="1"/>
  <c r="N70" i="30"/>
  <c r="N71" i="30"/>
  <c r="N78" i="30"/>
  <c r="N92" i="30"/>
  <c r="N96" i="30"/>
  <c r="N108" i="30"/>
  <c r="N124" i="30" s="1"/>
  <c r="N117" i="30"/>
  <c r="N123" i="30" s="1"/>
  <c r="N118" i="30"/>
  <c r="N119" i="30"/>
  <c r="N120" i="30"/>
  <c r="N121" i="30"/>
  <c r="N122" i="30"/>
  <c r="N161" i="30"/>
  <c r="N167" i="30" s="1"/>
  <c r="N162" i="30"/>
  <c r="N163" i="30"/>
  <c r="N164" i="30"/>
  <c r="N165" i="30"/>
  <c r="N166" i="30"/>
  <c r="N169" i="30"/>
  <c r="N170" i="30"/>
  <c r="N171" i="30"/>
  <c r="N274" i="30" s="1"/>
  <c r="N172" i="30"/>
  <c r="N173" i="30"/>
  <c r="N174" i="30"/>
  <c r="N175" i="30"/>
  <c r="N176" i="30"/>
  <c r="N177" i="30"/>
  <c r="N178" i="30"/>
  <c r="N179" i="30"/>
  <c r="N180" i="30"/>
  <c r="N181" i="30"/>
  <c r="N182" i="30"/>
  <c r="N183" i="30"/>
  <c r="N184" i="30"/>
  <c r="N185" i="30"/>
  <c r="N186" i="30"/>
  <c r="N187" i="30"/>
  <c r="N188" i="30"/>
  <c r="N189" i="30"/>
  <c r="N135" i="30" s="1"/>
  <c r="N190" i="30"/>
  <c r="N191" i="30"/>
  <c r="N192" i="30"/>
  <c r="N193" i="30"/>
  <c r="N194" i="30"/>
  <c r="N195" i="30"/>
  <c r="N196" i="30"/>
  <c r="N197" i="30"/>
  <c r="N198" i="30"/>
  <c r="N199" i="30"/>
  <c r="N200" i="30"/>
  <c r="N201" i="30"/>
  <c r="N202" i="30"/>
  <c r="N203" i="30"/>
  <c r="N204" i="30"/>
  <c r="N205" i="30"/>
  <c r="N206" i="30"/>
  <c r="N207" i="30"/>
  <c r="N208" i="30"/>
  <c r="N209" i="30"/>
  <c r="N210" i="30"/>
  <c r="N211" i="30"/>
  <c r="N212" i="30"/>
  <c r="N213" i="30"/>
  <c r="N214" i="30"/>
  <c r="N215" i="30"/>
  <c r="N216" i="30"/>
  <c r="N217" i="30"/>
  <c r="N218" i="30"/>
  <c r="N219" i="30"/>
  <c r="N220" i="30"/>
  <c r="N221" i="30"/>
  <c r="N222" i="30"/>
  <c r="N223" i="30"/>
  <c r="N224" i="30"/>
  <c r="N225" i="30"/>
  <c r="N226" i="30"/>
  <c r="N227" i="30"/>
  <c r="N228" i="30"/>
  <c r="N229" i="30"/>
  <c r="N230" i="30"/>
  <c r="N231" i="30"/>
  <c r="N232" i="30"/>
  <c r="N233" i="30"/>
  <c r="N234" i="30"/>
  <c r="N235" i="30"/>
  <c r="N236" i="30"/>
  <c r="N237" i="30"/>
  <c r="N238" i="30"/>
  <c r="N239" i="30"/>
  <c r="N240" i="30"/>
  <c r="N241" i="30"/>
  <c r="N242" i="30"/>
  <c r="N243" i="30"/>
  <c r="N244" i="30"/>
  <c r="N245" i="30"/>
  <c r="N246" i="30"/>
  <c r="N247" i="30"/>
  <c r="N248" i="30"/>
  <c r="N249" i="30"/>
  <c r="N250" i="30"/>
  <c r="N251" i="30"/>
  <c r="N252" i="30"/>
  <c r="N253" i="30"/>
  <c r="N254" i="30"/>
  <c r="N255" i="30"/>
  <c r="N256" i="30"/>
  <c r="N257" i="30"/>
  <c r="N258" i="30"/>
  <c r="N259" i="30"/>
  <c r="N260" i="30"/>
  <c r="N261" i="30"/>
  <c r="N262" i="30"/>
  <c r="N263" i="30"/>
  <c r="N264" i="30"/>
  <c r="N265" i="30"/>
  <c r="N266" i="30"/>
  <c r="N267" i="30"/>
  <c r="N268" i="30"/>
  <c r="N269" i="30"/>
  <c r="N270" i="30"/>
  <c r="N271" i="30"/>
  <c r="N272" i="30"/>
  <c r="N273" i="30"/>
  <c r="M70" i="30"/>
  <c r="M71" i="30"/>
  <c r="M78" i="30"/>
  <c r="M92" i="30"/>
  <c r="M96" i="30"/>
  <c r="M108" i="30"/>
  <c r="M117" i="30"/>
  <c r="M123" i="30" s="1"/>
  <c r="M118" i="30"/>
  <c r="M119" i="30"/>
  <c r="M120" i="30"/>
  <c r="M121" i="30"/>
  <c r="M122" i="30"/>
  <c r="M161" i="30"/>
  <c r="M162" i="30"/>
  <c r="M163" i="30"/>
  <c r="M164" i="30"/>
  <c r="M167" i="30" s="1"/>
  <c r="M165" i="30"/>
  <c r="M166" i="30"/>
  <c r="M169" i="30"/>
  <c r="M274" i="30" s="1"/>
  <c r="M170" i="30"/>
  <c r="M171" i="30"/>
  <c r="M172" i="30"/>
  <c r="M173" i="30"/>
  <c r="M174" i="30"/>
  <c r="M175" i="30"/>
  <c r="M176" i="30"/>
  <c r="M177" i="30"/>
  <c r="M135" i="30" s="1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L70" i="30"/>
  <c r="K70" i="30"/>
  <c r="J70" i="30"/>
  <c r="I70" i="30"/>
  <c r="H70" i="30"/>
  <c r="G117" i="30"/>
  <c r="G118" i="30"/>
  <c r="G123" i="30" s="1"/>
  <c r="G119" i="30"/>
  <c r="G120" i="30"/>
  <c r="G121" i="30"/>
  <c r="G122" i="30"/>
  <c r="G108" i="30"/>
  <c r="G96" i="30"/>
  <c r="G92" i="30"/>
  <c r="G78" i="30"/>
  <c r="H78" i="30"/>
  <c r="I78" i="30"/>
  <c r="J78" i="30"/>
  <c r="K78" i="30"/>
  <c r="L78" i="30"/>
  <c r="S78" i="30"/>
  <c r="U78" i="30"/>
  <c r="V78" i="30"/>
  <c r="W78" i="30"/>
  <c r="X78" i="30"/>
  <c r="Y78" i="30"/>
  <c r="Z78" i="30"/>
  <c r="AA78" i="30"/>
  <c r="G70" i="30"/>
  <c r="G71" i="30"/>
  <c r="F71" i="30"/>
  <c r="F78" i="30"/>
  <c r="F92" i="30"/>
  <c r="F96" i="30"/>
  <c r="F108" i="30"/>
  <c r="F117" i="30"/>
  <c r="F123" i="30" s="1"/>
  <c r="F118" i="30"/>
  <c r="F119" i="30"/>
  <c r="F120" i="30"/>
  <c r="F121" i="30"/>
  <c r="F122" i="30"/>
  <c r="M169" i="31" l="1"/>
  <c r="M161" i="31"/>
  <c r="L167" i="31"/>
  <c r="J135" i="31"/>
  <c r="K177" i="31"/>
  <c r="J274" i="31"/>
  <c r="Q116" i="30"/>
  <c r="P116" i="30"/>
  <c r="N113" i="30"/>
  <c r="N115" i="30" s="1"/>
  <c r="N116" i="30" s="1"/>
  <c r="M124" i="30"/>
  <c r="M113" i="30"/>
  <c r="M115" i="30" s="1"/>
  <c r="M116" i="30" s="1"/>
  <c r="G113" i="30"/>
  <c r="G115" i="30" s="1"/>
  <c r="G116" i="30" s="1"/>
  <c r="G124" i="30"/>
  <c r="F113" i="30"/>
  <c r="F115" i="30" s="1"/>
  <c r="F116" i="30" s="1"/>
  <c r="F124" i="30"/>
  <c r="K135" i="31" l="1"/>
  <c r="L177" i="31"/>
  <c r="K274" i="31"/>
  <c r="N161" i="31"/>
  <c r="M167" i="31"/>
  <c r="N169" i="31"/>
  <c r="E71" i="30"/>
  <c r="E78" i="30"/>
  <c r="E92" i="30"/>
  <c r="E96" i="30"/>
  <c r="E108" i="30"/>
  <c r="E117" i="30"/>
  <c r="E118" i="30"/>
  <c r="E119" i="30"/>
  <c r="E120" i="30"/>
  <c r="E121" i="30"/>
  <c r="E122" i="30"/>
  <c r="C70" i="30"/>
  <c r="N167" i="31" l="1"/>
  <c r="O161" i="31"/>
  <c r="L135" i="31"/>
  <c r="M177" i="31"/>
  <c r="L274" i="31"/>
  <c r="O169" i="31"/>
  <c r="E123" i="30"/>
  <c r="E124" i="30"/>
  <c r="E113" i="30"/>
  <c r="E115" i="30" s="1"/>
  <c r="E116" i="30" s="1"/>
  <c r="D71" i="30"/>
  <c r="D78" i="30"/>
  <c r="D92" i="30"/>
  <c r="D96" i="30"/>
  <c r="D108" i="30"/>
  <c r="D117" i="30"/>
  <c r="D118" i="30"/>
  <c r="D119" i="30"/>
  <c r="D120" i="30"/>
  <c r="D121" i="30"/>
  <c r="D122" i="30"/>
  <c r="C71" i="30"/>
  <c r="C78" i="30"/>
  <c r="C92" i="30"/>
  <c r="AH145" i="30"/>
  <c r="AI145" i="30"/>
  <c r="AH144" i="30"/>
  <c r="AI144" i="30"/>
  <c r="AH143" i="30"/>
  <c r="AI143" i="30"/>
  <c r="P169" i="31" l="1"/>
  <c r="N177" i="31"/>
  <c r="M135" i="31"/>
  <c r="M274" i="31"/>
  <c r="O167" i="31"/>
  <c r="P161" i="31"/>
  <c r="D123" i="30"/>
  <c r="D113" i="30"/>
  <c r="D115" i="30" s="1"/>
  <c r="D124" i="30"/>
  <c r="B70" i="30"/>
  <c r="B71" i="30"/>
  <c r="B78" i="30"/>
  <c r="AM17" i="30" s="1"/>
  <c r="B92" i="30"/>
  <c r="AM18" i="30" s="1"/>
  <c r="B96" i="30"/>
  <c r="C96" i="30"/>
  <c r="B108" i="30"/>
  <c r="C108" i="30"/>
  <c r="AN19" i="30" s="1"/>
  <c r="AG274" i="30"/>
  <c r="B274" i="30"/>
  <c r="C273" i="30"/>
  <c r="D273" i="30" s="1"/>
  <c r="E273" i="30" s="1"/>
  <c r="F273" i="30" s="1"/>
  <c r="G273" i="30" s="1"/>
  <c r="H273" i="30" s="1"/>
  <c r="I273" i="30" s="1"/>
  <c r="J273" i="30" s="1"/>
  <c r="K273" i="30" s="1"/>
  <c r="L273" i="30" s="1"/>
  <c r="S273" i="30" s="1"/>
  <c r="T273" i="30" s="1"/>
  <c r="U273" i="30" s="1"/>
  <c r="V273" i="30" s="1"/>
  <c r="W273" i="30" s="1"/>
  <c r="X273" i="30" s="1"/>
  <c r="Y273" i="30" s="1"/>
  <c r="Z273" i="30" s="1"/>
  <c r="AA273" i="30" s="1"/>
  <c r="AB273" i="30" s="1"/>
  <c r="AE273" i="30" s="1"/>
  <c r="AF273" i="30" s="1"/>
  <c r="D272" i="30"/>
  <c r="E272" i="30" s="1"/>
  <c r="F272" i="30" s="1"/>
  <c r="G272" i="30" s="1"/>
  <c r="H272" i="30" s="1"/>
  <c r="I272" i="30" s="1"/>
  <c r="J272" i="30" s="1"/>
  <c r="K272" i="30" s="1"/>
  <c r="L272" i="30" s="1"/>
  <c r="S272" i="30" s="1"/>
  <c r="T272" i="30" s="1"/>
  <c r="U272" i="30" s="1"/>
  <c r="V272" i="30" s="1"/>
  <c r="W272" i="30" s="1"/>
  <c r="X272" i="30" s="1"/>
  <c r="Y272" i="30" s="1"/>
  <c r="Z272" i="30" s="1"/>
  <c r="AA272" i="30" s="1"/>
  <c r="AB272" i="30" s="1"/>
  <c r="AE272" i="30" s="1"/>
  <c r="AF272" i="30" s="1"/>
  <c r="C272" i="30"/>
  <c r="D271" i="30"/>
  <c r="E271" i="30" s="1"/>
  <c r="F271" i="30" s="1"/>
  <c r="G271" i="30" s="1"/>
  <c r="H271" i="30" s="1"/>
  <c r="I271" i="30" s="1"/>
  <c r="J271" i="30" s="1"/>
  <c r="K271" i="30" s="1"/>
  <c r="L271" i="30" s="1"/>
  <c r="S271" i="30" s="1"/>
  <c r="T271" i="30" s="1"/>
  <c r="U271" i="30" s="1"/>
  <c r="V271" i="30" s="1"/>
  <c r="W271" i="30" s="1"/>
  <c r="X271" i="30" s="1"/>
  <c r="Y271" i="30" s="1"/>
  <c r="Z271" i="30" s="1"/>
  <c r="AA271" i="30" s="1"/>
  <c r="AB271" i="30" s="1"/>
  <c r="AE271" i="30" s="1"/>
  <c r="AF271" i="30" s="1"/>
  <c r="C271" i="30"/>
  <c r="C270" i="30"/>
  <c r="D270" i="30" s="1"/>
  <c r="E270" i="30" s="1"/>
  <c r="F270" i="30" s="1"/>
  <c r="G270" i="30" s="1"/>
  <c r="H270" i="30" s="1"/>
  <c r="I270" i="30" s="1"/>
  <c r="J270" i="30" s="1"/>
  <c r="K270" i="30" s="1"/>
  <c r="L270" i="30" s="1"/>
  <c r="S270" i="30" s="1"/>
  <c r="T270" i="30" s="1"/>
  <c r="U270" i="30" s="1"/>
  <c r="V270" i="30" s="1"/>
  <c r="W270" i="30" s="1"/>
  <c r="X270" i="30" s="1"/>
  <c r="Y270" i="30" s="1"/>
  <c r="Z270" i="30" s="1"/>
  <c r="AA270" i="30" s="1"/>
  <c r="AB270" i="30" s="1"/>
  <c r="AE270" i="30" s="1"/>
  <c r="AF270" i="30" s="1"/>
  <c r="C269" i="30"/>
  <c r="D269" i="30" s="1"/>
  <c r="E269" i="30" s="1"/>
  <c r="F269" i="30" s="1"/>
  <c r="G269" i="30" s="1"/>
  <c r="H269" i="30" s="1"/>
  <c r="I269" i="30" s="1"/>
  <c r="J269" i="30" s="1"/>
  <c r="K269" i="30" s="1"/>
  <c r="L269" i="30" s="1"/>
  <c r="S269" i="30" s="1"/>
  <c r="T269" i="30" s="1"/>
  <c r="U269" i="30" s="1"/>
  <c r="V269" i="30" s="1"/>
  <c r="W269" i="30" s="1"/>
  <c r="X269" i="30" s="1"/>
  <c r="Y269" i="30" s="1"/>
  <c r="Z269" i="30" s="1"/>
  <c r="AA269" i="30" s="1"/>
  <c r="AB269" i="30" s="1"/>
  <c r="AE269" i="30" s="1"/>
  <c r="AF269" i="30" s="1"/>
  <c r="C268" i="30"/>
  <c r="D268" i="30" s="1"/>
  <c r="E268" i="30" s="1"/>
  <c r="F268" i="30" s="1"/>
  <c r="G268" i="30" s="1"/>
  <c r="H268" i="30" s="1"/>
  <c r="I268" i="30" s="1"/>
  <c r="J268" i="30" s="1"/>
  <c r="K268" i="30" s="1"/>
  <c r="L268" i="30" s="1"/>
  <c r="S268" i="30" s="1"/>
  <c r="T268" i="30" s="1"/>
  <c r="U268" i="30" s="1"/>
  <c r="V268" i="30" s="1"/>
  <c r="W268" i="30" s="1"/>
  <c r="X268" i="30" s="1"/>
  <c r="Y268" i="30" s="1"/>
  <c r="Z268" i="30" s="1"/>
  <c r="AA268" i="30" s="1"/>
  <c r="AB268" i="30" s="1"/>
  <c r="AE268" i="30" s="1"/>
  <c r="AF268" i="30" s="1"/>
  <c r="C267" i="30"/>
  <c r="D267" i="30" s="1"/>
  <c r="E267" i="30" s="1"/>
  <c r="F267" i="30" s="1"/>
  <c r="G267" i="30" s="1"/>
  <c r="H267" i="30" s="1"/>
  <c r="I267" i="30" s="1"/>
  <c r="J267" i="30" s="1"/>
  <c r="K267" i="30" s="1"/>
  <c r="L267" i="30" s="1"/>
  <c r="S267" i="30" s="1"/>
  <c r="T267" i="30" s="1"/>
  <c r="U267" i="30" s="1"/>
  <c r="V267" i="30" s="1"/>
  <c r="W267" i="30" s="1"/>
  <c r="X267" i="30" s="1"/>
  <c r="Y267" i="30" s="1"/>
  <c r="Z267" i="30" s="1"/>
  <c r="AA267" i="30" s="1"/>
  <c r="AB267" i="30" s="1"/>
  <c r="AE267" i="30" s="1"/>
  <c r="AF267" i="30" s="1"/>
  <c r="C266" i="30"/>
  <c r="D266" i="30" s="1"/>
  <c r="E266" i="30" s="1"/>
  <c r="F266" i="30" s="1"/>
  <c r="G266" i="30" s="1"/>
  <c r="H266" i="30" s="1"/>
  <c r="I266" i="30" s="1"/>
  <c r="J266" i="30" s="1"/>
  <c r="K266" i="30" s="1"/>
  <c r="L266" i="30" s="1"/>
  <c r="S266" i="30" s="1"/>
  <c r="T266" i="30" s="1"/>
  <c r="U266" i="30" s="1"/>
  <c r="V266" i="30" s="1"/>
  <c r="W266" i="30" s="1"/>
  <c r="X266" i="30" s="1"/>
  <c r="Y266" i="30" s="1"/>
  <c r="Z266" i="30" s="1"/>
  <c r="AA266" i="30" s="1"/>
  <c r="AB266" i="30" s="1"/>
  <c r="AE266" i="30" s="1"/>
  <c r="AF266" i="30" s="1"/>
  <c r="C265" i="30"/>
  <c r="D265" i="30" s="1"/>
  <c r="E265" i="30" s="1"/>
  <c r="F265" i="30" s="1"/>
  <c r="G265" i="30" s="1"/>
  <c r="H265" i="30" s="1"/>
  <c r="I265" i="30" s="1"/>
  <c r="J265" i="30" s="1"/>
  <c r="K265" i="30" s="1"/>
  <c r="L265" i="30" s="1"/>
  <c r="S265" i="30" s="1"/>
  <c r="T265" i="30" s="1"/>
  <c r="U265" i="30" s="1"/>
  <c r="V265" i="30" s="1"/>
  <c r="W265" i="30" s="1"/>
  <c r="X265" i="30" s="1"/>
  <c r="Y265" i="30" s="1"/>
  <c r="Z265" i="30" s="1"/>
  <c r="AA265" i="30" s="1"/>
  <c r="AB265" i="30" s="1"/>
  <c r="AE265" i="30" s="1"/>
  <c r="AF265" i="30" s="1"/>
  <c r="D264" i="30"/>
  <c r="E264" i="30" s="1"/>
  <c r="F264" i="30" s="1"/>
  <c r="G264" i="30" s="1"/>
  <c r="H264" i="30" s="1"/>
  <c r="I264" i="30" s="1"/>
  <c r="J264" i="30" s="1"/>
  <c r="K264" i="30" s="1"/>
  <c r="L264" i="30" s="1"/>
  <c r="S264" i="30" s="1"/>
  <c r="T264" i="30" s="1"/>
  <c r="U264" i="30" s="1"/>
  <c r="V264" i="30" s="1"/>
  <c r="W264" i="30" s="1"/>
  <c r="X264" i="30" s="1"/>
  <c r="Y264" i="30" s="1"/>
  <c r="Z264" i="30" s="1"/>
  <c r="AA264" i="30" s="1"/>
  <c r="AB264" i="30" s="1"/>
  <c r="AE264" i="30" s="1"/>
  <c r="AF264" i="30" s="1"/>
  <c r="C264" i="30"/>
  <c r="C263" i="30"/>
  <c r="D263" i="30" s="1"/>
  <c r="E263" i="30" s="1"/>
  <c r="F263" i="30" s="1"/>
  <c r="G263" i="30" s="1"/>
  <c r="H263" i="30" s="1"/>
  <c r="I263" i="30" s="1"/>
  <c r="J263" i="30" s="1"/>
  <c r="K263" i="30" s="1"/>
  <c r="L263" i="30" s="1"/>
  <c r="S263" i="30" s="1"/>
  <c r="T263" i="30" s="1"/>
  <c r="U263" i="30" s="1"/>
  <c r="V263" i="30" s="1"/>
  <c r="W263" i="30" s="1"/>
  <c r="X263" i="30" s="1"/>
  <c r="Y263" i="30" s="1"/>
  <c r="Z263" i="30" s="1"/>
  <c r="AA263" i="30" s="1"/>
  <c r="AB263" i="30" s="1"/>
  <c r="AE263" i="30" s="1"/>
  <c r="AF263" i="30" s="1"/>
  <c r="C262" i="30"/>
  <c r="D262" i="30" s="1"/>
  <c r="E262" i="30" s="1"/>
  <c r="F262" i="30" s="1"/>
  <c r="G262" i="30" s="1"/>
  <c r="H262" i="30" s="1"/>
  <c r="I262" i="30" s="1"/>
  <c r="J262" i="30" s="1"/>
  <c r="K262" i="30" s="1"/>
  <c r="L262" i="30" s="1"/>
  <c r="S262" i="30" s="1"/>
  <c r="T262" i="30" s="1"/>
  <c r="U262" i="30" s="1"/>
  <c r="V262" i="30" s="1"/>
  <c r="W262" i="30" s="1"/>
  <c r="X262" i="30" s="1"/>
  <c r="Y262" i="30" s="1"/>
  <c r="Z262" i="30" s="1"/>
  <c r="AA262" i="30" s="1"/>
  <c r="AB262" i="30" s="1"/>
  <c r="AE262" i="30" s="1"/>
  <c r="AF262" i="30" s="1"/>
  <c r="C261" i="30"/>
  <c r="D261" i="30" s="1"/>
  <c r="E261" i="30" s="1"/>
  <c r="F261" i="30" s="1"/>
  <c r="G261" i="30" s="1"/>
  <c r="H261" i="30" s="1"/>
  <c r="I261" i="30" s="1"/>
  <c r="J261" i="30" s="1"/>
  <c r="K261" i="30" s="1"/>
  <c r="L261" i="30" s="1"/>
  <c r="S261" i="30" s="1"/>
  <c r="T261" i="30" s="1"/>
  <c r="U261" i="30" s="1"/>
  <c r="V261" i="30" s="1"/>
  <c r="W261" i="30" s="1"/>
  <c r="X261" i="30" s="1"/>
  <c r="Y261" i="30" s="1"/>
  <c r="Z261" i="30" s="1"/>
  <c r="AA261" i="30" s="1"/>
  <c r="AB261" i="30" s="1"/>
  <c r="AE261" i="30" s="1"/>
  <c r="AF261" i="30" s="1"/>
  <c r="D260" i="30"/>
  <c r="E260" i="30" s="1"/>
  <c r="F260" i="30" s="1"/>
  <c r="G260" i="30" s="1"/>
  <c r="H260" i="30" s="1"/>
  <c r="I260" i="30" s="1"/>
  <c r="J260" i="30" s="1"/>
  <c r="K260" i="30" s="1"/>
  <c r="L260" i="30" s="1"/>
  <c r="S260" i="30" s="1"/>
  <c r="T260" i="30" s="1"/>
  <c r="U260" i="30" s="1"/>
  <c r="V260" i="30" s="1"/>
  <c r="W260" i="30" s="1"/>
  <c r="X260" i="30" s="1"/>
  <c r="Y260" i="30" s="1"/>
  <c r="Z260" i="30" s="1"/>
  <c r="AA260" i="30" s="1"/>
  <c r="AB260" i="30" s="1"/>
  <c r="AE260" i="30" s="1"/>
  <c r="AF260" i="30" s="1"/>
  <c r="C260" i="30"/>
  <c r="D259" i="30"/>
  <c r="E259" i="30" s="1"/>
  <c r="F259" i="30" s="1"/>
  <c r="G259" i="30" s="1"/>
  <c r="H259" i="30" s="1"/>
  <c r="I259" i="30" s="1"/>
  <c r="J259" i="30" s="1"/>
  <c r="K259" i="30" s="1"/>
  <c r="L259" i="30" s="1"/>
  <c r="S259" i="30" s="1"/>
  <c r="T259" i="30" s="1"/>
  <c r="U259" i="30" s="1"/>
  <c r="V259" i="30" s="1"/>
  <c r="W259" i="30" s="1"/>
  <c r="X259" i="30" s="1"/>
  <c r="Y259" i="30" s="1"/>
  <c r="Z259" i="30" s="1"/>
  <c r="AA259" i="30" s="1"/>
  <c r="AB259" i="30" s="1"/>
  <c r="AE259" i="30" s="1"/>
  <c r="AF259" i="30" s="1"/>
  <c r="C259" i="30"/>
  <c r="C258" i="30"/>
  <c r="D258" i="30" s="1"/>
  <c r="E258" i="30" s="1"/>
  <c r="F258" i="30" s="1"/>
  <c r="G258" i="30" s="1"/>
  <c r="H258" i="30" s="1"/>
  <c r="I258" i="30" s="1"/>
  <c r="J258" i="30" s="1"/>
  <c r="K258" i="30" s="1"/>
  <c r="L258" i="30" s="1"/>
  <c r="S258" i="30" s="1"/>
  <c r="T258" i="30" s="1"/>
  <c r="U258" i="30" s="1"/>
  <c r="V258" i="30" s="1"/>
  <c r="W258" i="30" s="1"/>
  <c r="X258" i="30" s="1"/>
  <c r="Y258" i="30" s="1"/>
  <c r="Z258" i="30" s="1"/>
  <c r="AA258" i="30" s="1"/>
  <c r="AB258" i="30" s="1"/>
  <c r="AE258" i="30" s="1"/>
  <c r="AF258" i="30" s="1"/>
  <c r="K257" i="30"/>
  <c r="L257" i="30" s="1"/>
  <c r="S257" i="30" s="1"/>
  <c r="T257" i="30" s="1"/>
  <c r="U257" i="30" s="1"/>
  <c r="V257" i="30" s="1"/>
  <c r="W257" i="30" s="1"/>
  <c r="X257" i="30" s="1"/>
  <c r="Y257" i="30" s="1"/>
  <c r="Z257" i="30" s="1"/>
  <c r="AA257" i="30" s="1"/>
  <c r="AB257" i="30" s="1"/>
  <c r="AE257" i="30" s="1"/>
  <c r="AF257" i="30" s="1"/>
  <c r="C257" i="30"/>
  <c r="D257" i="30" s="1"/>
  <c r="E257" i="30" s="1"/>
  <c r="F257" i="30" s="1"/>
  <c r="G257" i="30" s="1"/>
  <c r="H257" i="30" s="1"/>
  <c r="I257" i="30" s="1"/>
  <c r="J257" i="30" s="1"/>
  <c r="D256" i="30"/>
  <c r="E256" i="30" s="1"/>
  <c r="F256" i="30" s="1"/>
  <c r="G256" i="30" s="1"/>
  <c r="H256" i="30" s="1"/>
  <c r="I256" i="30" s="1"/>
  <c r="J256" i="30" s="1"/>
  <c r="K256" i="30" s="1"/>
  <c r="L256" i="30" s="1"/>
  <c r="S256" i="30" s="1"/>
  <c r="T256" i="30" s="1"/>
  <c r="U256" i="30" s="1"/>
  <c r="V256" i="30" s="1"/>
  <c r="W256" i="30" s="1"/>
  <c r="X256" i="30" s="1"/>
  <c r="Y256" i="30" s="1"/>
  <c r="Z256" i="30" s="1"/>
  <c r="AA256" i="30" s="1"/>
  <c r="AB256" i="30" s="1"/>
  <c r="AE256" i="30" s="1"/>
  <c r="AF256" i="30" s="1"/>
  <c r="C256" i="30"/>
  <c r="D255" i="30"/>
  <c r="E255" i="30" s="1"/>
  <c r="F255" i="30" s="1"/>
  <c r="G255" i="30" s="1"/>
  <c r="H255" i="30" s="1"/>
  <c r="I255" i="30" s="1"/>
  <c r="J255" i="30" s="1"/>
  <c r="K255" i="30" s="1"/>
  <c r="L255" i="30" s="1"/>
  <c r="S255" i="30" s="1"/>
  <c r="T255" i="30" s="1"/>
  <c r="U255" i="30" s="1"/>
  <c r="V255" i="30" s="1"/>
  <c r="W255" i="30" s="1"/>
  <c r="X255" i="30" s="1"/>
  <c r="Y255" i="30" s="1"/>
  <c r="Z255" i="30" s="1"/>
  <c r="AA255" i="30" s="1"/>
  <c r="AB255" i="30" s="1"/>
  <c r="AE255" i="30" s="1"/>
  <c r="AF255" i="30" s="1"/>
  <c r="C255" i="30"/>
  <c r="C254" i="30"/>
  <c r="D254" i="30" s="1"/>
  <c r="E254" i="30" s="1"/>
  <c r="F254" i="30" s="1"/>
  <c r="G254" i="30" s="1"/>
  <c r="H254" i="30" s="1"/>
  <c r="I254" i="30" s="1"/>
  <c r="J254" i="30" s="1"/>
  <c r="K254" i="30" s="1"/>
  <c r="L254" i="30" s="1"/>
  <c r="S254" i="30" s="1"/>
  <c r="T254" i="30" s="1"/>
  <c r="U254" i="30" s="1"/>
  <c r="V254" i="30" s="1"/>
  <c r="W254" i="30" s="1"/>
  <c r="X254" i="30" s="1"/>
  <c r="Y254" i="30" s="1"/>
  <c r="Z254" i="30" s="1"/>
  <c r="AA254" i="30" s="1"/>
  <c r="AB254" i="30" s="1"/>
  <c r="AE254" i="30" s="1"/>
  <c r="AF254" i="30" s="1"/>
  <c r="C253" i="30"/>
  <c r="D253" i="30" s="1"/>
  <c r="E253" i="30" s="1"/>
  <c r="F253" i="30" s="1"/>
  <c r="G253" i="30" s="1"/>
  <c r="H253" i="30" s="1"/>
  <c r="I253" i="30" s="1"/>
  <c r="J253" i="30" s="1"/>
  <c r="K253" i="30" s="1"/>
  <c r="L253" i="30" s="1"/>
  <c r="S253" i="30" s="1"/>
  <c r="T253" i="30" s="1"/>
  <c r="U253" i="30" s="1"/>
  <c r="V253" i="30" s="1"/>
  <c r="W253" i="30" s="1"/>
  <c r="X253" i="30" s="1"/>
  <c r="Y253" i="30" s="1"/>
  <c r="Z253" i="30" s="1"/>
  <c r="AA253" i="30" s="1"/>
  <c r="AB253" i="30" s="1"/>
  <c r="AE253" i="30" s="1"/>
  <c r="AF253" i="30" s="1"/>
  <c r="C252" i="30"/>
  <c r="D252" i="30" s="1"/>
  <c r="E252" i="30" s="1"/>
  <c r="F252" i="30" s="1"/>
  <c r="G252" i="30" s="1"/>
  <c r="H252" i="30" s="1"/>
  <c r="I252" i="30" s="1"/>
  <c r="J252" i="30" s="1"/>
  <c r="K252" i="30" s="1"/>
  <c r="L252" i="30" s="1"/>
  <c r="S252" i="30" s="1"/>
  <c r="T252" i="30" s="1"/>
  <c r="U252" i="30" s="1"/>
  <c r="V252" i="30" s="1"/>
  <c r="W252" i="30" s="1"/>
  <c r="X252" i="30" s="1"/>
  <c r="Y252" i="30" s="1"/>
  <c r="Z252" i="30" s="1"/>
  <c r="AA252" i="30" s="1"/>
  <c r="AB252" i="30" s="1"/>
  <c r="AE252" i="30" s="1"/>
  <c r="AF252" i="30" s="1"/>
  <c r="C251" i="30"/>
  <c r="D251" i="30" s="1"/>
  <c r="E251" i="30" s="1"/>
  <c r="F251" i="30" s="1"/>
  <c r="G251" i="30" s="1"/>
  <c r="H251" i="30" s="1"/>
  <c r="I251" i="30" s="1"/>
  <c r="J251" i="30" s="1"/>
  <c r="K251" i="30" s="1"/>
  <c r="L251" i="30" s="1"/>
  <c r="S251" i="30" s="1"/>
  <c r="T251" i="30" s="1"/>
  <c r="U251" i="30" s="1"/>
  <c r="V251" i="30" s="1"/>
  <c r="W251" i="30" s="1"/>
  <c r="X251" i="30" s="1"/>
  <c r="Y251" i="30" s="1"/>
  <c r="Z251" i="30" s="1"/>
  <c r="AA251" i="30" s="1"/>
  <c r="AB251" i="30" s="1"/>
  <c r="AE251" i="30" s="1"/>
  <c r="AF251" i="30" s="1"/>
  <c r="D250" i="30"/>
  <c r="E250" i="30" s="1"/>
  <c r="F250" i="30" s="1"/>
  <c r="G250" i="30" s="1"/>
  <c r="H250" i="30" s="1"/>
  <c r="I250" i="30" s="1"/>
  <c r="J250" i="30" s="1"/>
  <c r="K250" i="30" s="1"/>
  <c r="L250" i="30" s="1"/>
  <c r="S250" i="30" s="1"/>
  <c r="T250" i="30" s="1"/>
  <c r="U250" i="30" s="1"/>
  <c r="V250" i="30" s="1"/>
  <c r="W250" i="30" s="1"/>
  <c r="X250" i="30" s="1"/>
  <c r="Y250" i="30" s="1"/>
  <c r="Z250" i="30" s="1"/>
  <c r="AA250" i="30" s="1"/>
  <c r="AB250" i="30" s="1"/>
  <c r="AE250" i="30" s="1"/>
  <c r="AF250" i="30" s="1"/>
  <c r="C250" i="30"/>
  <c r="D249" i="30"/>
  <c r="E249" i="30" s="1"/>
  <c r="F249" i="30" s="1"/>
  <c r="G249" i="30" s="1"/>
  <c r="H249" i="30" s="1"/>
  <c r="I249" i="30" s="1"/>
  <c r="J249" i="30" s="1"/>
  <c r="K249" i="30" s="1"/>
  <c r="L249" i="30" s="1"/>
  <c r="S249" i="30" s="1"/>
  <c r="T249" i="30" s="1"/>
  <c r="U249" i="30" s="1"/>
  <c r="V249" i="30" s="1"/>
  <c r="W249" i="30" s="1"/>
  <c r="X249" i="30" s="1"/>
  <c r="Y249" i="30" s="1"/>
  <c r="Z249" i="30" s="1"/>
  <c r="AA249" i="30" s="1"/>
  <c r="AB249" i="30" s="1"/>
  <c r="AE249" i="30" s="1"/>
  <c r="AF249" i="30" s="1"/>
  <c r="C249" i="30"/>
  <c r="C248" i="30"/>
  <c r="D248" i="30" s="1"/>
  <c r="E248" i="30" s="1"/>
  <c r="F248" i="30" s="1"/>
  <c r="G248" i="30" s="1"/>
  <c r="H248" i="30" s="1"/>
  <c r="I248" i="30" s="1"/>
  <c r="J248" i="30" s="1"/>
  <c r="K248" i="30" s="1"/>
  <c r="L248" i="30" s="1"/>
  <c r="S248" i="30" s="1"/>
  <c r="T248" i="30" s="1"/>
  <c r="U248" i="30" s="1"/>
  <c r="V248" i="30" s="1"/>
  <c r="W248" i="30" s="1"/>
  <c r="X248" i="30" s="1"/>
  <c r="Y248" i="30" s="1"/>
  <c r="Z248" i="30" s="1"/>
  <c r="AA248" i="30" s="1"/>
  <c r="AB248" i="30" s="1"/>
  <c r="AE248" i="30" s="1"/>
  <c r="AF248" i="30" s="1"/>
  <c r="C247" i="30"/>
  <c r="D247" i="30" s="1"/>
  <c r="E247" i="30" s="1"/>
  <c r="F247" i="30" s="1"/>
  <c r="G247" i="30" s="1"/>
  <c r="H247" i="30" s="1"/>
  <c r="I247" i="30" s="1"/>
  <c r="J247" i="30" s="1"/>
  <c r="K247" i="30" s="1"/>
  <c r="L247" i="30" s="1"/>
  <c r="S247" i="30" s="1"/>
  <c r="T247" i="30" s="1"/>
  <c r="U247" i="30" s="1"/>
  <c r="V247" i="30" s="1"/>
  <c r="W247" i="30" s="1"/>
  <c r="X247" i="30" s="1"/>
  <c r="Y247" i="30" s="1"/>
  <c r="Z247" i="30" s="1"/>
  <c r="AA247" i="30" s="1"/>
  <c r="AB247" i="30" s="1"/>
  <c r="AE247" i="30" s="1"/>
  <c r="AF247" i="30" s="1"/>
  <c r="D246" i="30"/>
  <c r="E246" i="30" s="1"/>
  <c r="F246" i="30" s="1"/>
  <c r="G246" i="30" s="1"/>
  <c r="H246" i="30" s="1"/>
  <c r="I246" i="30" s="1"/>
  <c r="J246" i="30" s="1"/>
  <c r="K246" i="30" s="1"/>
  <c r="L246" i="30" s="1"/>
  <c r="S246" i="30" s="1"/>
  <c r="T246" i="30" s="1"/>
  <c r="U246" i="30" s="1"/>
  <c r="V246" i="30" s="1"/>
  <c r="W246" i="30" s="1"/>
  <c r="X246" i="30" s="1"/>
  <c r="Y246" i="30" s="1"/>
  <c r="Z246" i="30" s="1"/>
  <c r="AA246" i="30" s="1"/>
  <c r="AB246" i="30" s="1"/>
  <c r="AE246" i="30" s="1"/>
  <c r="AF246" i="30" s="1"/>
  <c r="C246" i="30"/>
  <c r="D245" i="30"/>
  <c r="E245" i="30" s="1"/>
  <c r="F245" i="30" s="1"/>
  <c r="G245" i="30" s="1"/>
  <c r="H245" i="30" s="1"/>
  <c r="I245" i="30" s="1"/>
  <c r="J245" i="30" s="1"/>
  <c r="K245" i="30" s="1"/>
  <c r="L245" i="30" s="1"/>
  <c r="S245" i="30" s="1"/>
  <c r="T245" i="30" s="1"/>
  <c r="U245" i="30" s="1"/>
  <c r="V245" i="30" s="1"/>
  <c r="W245" i="30" s="1"/>
  <c r="X245" i="30" s="1"/>
  <c r="Y245" i="30" s="1"/>
  <c r="Z245" i="30" s="1"/>
  <c r="AA245" i="30" s="1"/>
  <c r="AB245" i="30" s="1"/>
  <c r="AE245" i="30" s="1"/>
  <c r="AF245" i="30" s="1"/>
  <c r="C245" i="30"/>
  <c r="C244" i="30"/>
  <c r="D244" i="30" s="1"/>
  <c r="E244" i="30" s="1"/>
  <c r="F244" i="30" s="1"/>
  <c r="G244" i="30" s="1"/>
  <c r="H244" i="30" s="1"/>
  <c r="I244" i="30" s="1"/>
  <c r="J244" i="30" s="1"/>
  <c r="K244" i="30" s="1"/>
  <c r="L244" i="30" s="1"/>
  <c r="S244" i="30" s="1"/>
  <c r="T244" i="30" s="1"/>
  <c r="U244" i="30" s="1"/>
  <c r="V244" i="30" s="1"/>
  <c r="W244" i="30" s="1"/>
  <c r="X244" i="30" s="1"/>
  <c r="Y244" i="30" s="1"/>
  <c r="Z244" i="30" s="1"/>
  <c r="AA244" i="30" s="1"/>
  <c r="AB244" i="30" s="1"/>
  <c r="AE244" i="30" s="1"/>
  <c r="AF244" i="30" s="1"/>
  <c r="C243" i="30"/>
  <c r="D243" i="30" s="1"/>
  <c r="E243" i="30" s="1"/>
  <c r="F243" i="30" s="1"/>
  <c r="G243" i="30" s="1"/>
  <c r="H243" i="30" s="1"/>
  <c r="I243" i="30" s="1"/>
  <c r="J243" i="30" s="1"/>
  <c r="K243" i="30" s="1"/>
  <c r="L243" i="30" s="1"/>
  <c r="S243" i="30" s="1"/>
  <c r="T243" i="30" s="1"/>
  <c r="U243" i="30" s="1"/>
  <c r="V243" i="30" s="1"/>
  <c r="W243" i="30" s="1"/>
  <c r="X243" i="30" s="1"/>
  <c r="Y243" i="30" s="1"/>
  <c r="Z243" i="30" s="1"/>
  <c r="AA243" i="30" s="1"/>
  <c r="AB243" i="30" s="1"/>
  <c r="AE243" i="30" s="1"/>
  <c r="AF243" i="30" s="1"/>
  <c r="S242" i="30"/>
  <c r="T242" i="30" s="1"/>
  <c r="U242" i="30" s="1"/>
  <c r="V242" i="30" s="1"/>
  <c r="W242" i="30" s="1"/>
  <c r="X242" i="30" s="1"/>
  <c r="Y242" i="30" s="1"/>
  <c r="Z242" i="30" s="1"/>
  <c r="AA242" i="30" s="1"/>
  <c r="AB242" i="30" s="1"/>
  <c r="AE242" i="30" s="1"/>
  <c r="AF242" i="30" s="1"/>
  <c r="F242" i="30"/>
  <c r="G242" i="30" s="1"/>
  <c r="H242" i="30" s="1"/>
  <c r="I242" i="30" s="1"/>
  <c r="J242" i="30" s="1"/>
  <c r="K242" i="30" s="1"/>
  <c r="L242" i="30" s="1"/>
  <c r="C242" i="30"/>
  <c r="D242" i="30" s="1"/>
  <c r="E242" i="30" s="1"/>
  <c r="C241" i="30"/>
  <c r="D241" i="30" s="1"/>
  <c r="E241" i="30" s="1"/>
  <c r="F241" i="30" s="1"/>
  <c r="G241" i="30" s="1"/>
  <c r="H241" i="30" s="1"/>
  <c r="I241" i="30" s="1"/>
  <c r="J241" i="30" s="1"/>
  <c r="K241" i="30" s="1"/>
  <c r="L241" i="30" s="1"/>
  <c r="S241" i="30" s="1"/>
  <c r="T241" i="30" s="1"/>
  <c r="U241" i="30" s="1"/>
  <c r="V241" i="30" s="1"/>
  <c r="W241" i="30" s="1"/>
  <c r="X241" i="30" s="1"/>
  <c r="Y241" i="30" s="1"/>
  <c r="Z241" i="30" s="1"/>
  <c r="AA241" i="30" s="1"/>
  <c r="AB241" i="30" s="1"/>
  <c r="AE241" i="30" s="1"/>
  <c r="AF241" i="30" s="1"/>
  <c r="J240" i="30"/>
  <c r="K240" i="30" s="1"/>
  <c r="L240" i="30" s="1"/>
  <c r="S240" i="30" s="1"/>
  <c r="T240" i="30" s="1"/>
  <c r="U240" i="30" s="1"/>
  <c r="V240" i="30" s="1"/>
  <c r="W240" i="30" s="1"/>
  <c r="X240" i="30" s="1"/>
  <c r="Y240" i="30" s="1"/>
  <c r="Z240" i="30" s="1"/>
  <c r="AA240" i="30" s="1"/>
  <c r="AB240" i="30" s="1"/>
  <c r="AE240" i="30" s="1"/>
  <c r="AF240" i="30" s="1"/>
  <c r="C240" i="30"/>
  <c r="D240" i="30" s="1"/>
  <c r="E240" i="30" s="1"/>
  <c r="F240" i="30" s="1"/>
  <c r="G240" i="30" s="1"/>
  <c r="H240" i="30" s="1"/>
  <c r="I240" i="30" s="1"/>
  <c r="D239" i="30"/>
  <c r="E239" i="30" s="1"/>
  <c r="F239" i="30" s="1"/>
  <c r="G239" i="30" s="1"/>
  <c r="H239" i="30" s="1"/>
  <c r="I239" i="30" s="1"/>
  <c r="J239" i="30" s="1"/>
  <c r="K239" i="30" s="1"/>
  <c r="L239" i="30" s="1"/>
  <c r="S239" i="30" s="1"/>
  <c r="T239" i="30" s="1"/>
  <c r="U239" i="30" s="1"/>
  <c r="V239" i="30" s="1"/>
  <c r="W239" i="30" s="1"/>
  <c r="X239" i="30" s="1"/>
  <c r="Y239" i="30" s="1"/>
  <c r="Z239" i="30" s="1"/>
  <c r="AA239" i="30" s="1"/>
  <c r="AB239" i="30" s="1"/>
  <c r="AE239" i="30" s="1"/>
  <c r="AF239" i="30" s="1"/>
  <c r="C239" i="30"/>
  <c r="C238" i="30"/>
  <c r="D238" i="30" s="1"/>
  <c r="E238" i="30" s="1"/>
  <c r="F238" i="30" s="1"/>
  <c r="G238" i="30" s="1"/>
  <c r="H238" i="30" s="1"/>
  <c r="I238" i="30" s="1"/>
  <c r="J238" i="30" s="1"/>
  <c r="K238" i="30" s="1"/>
  <c r="L238" i="30" s="1"/>
  <c r="S238" i="30" s="1"/>
  <c r="T238" i="30" s="1"/>
  <c r="U238" i="30" s="1"/>
  <c r="V238" i="30" s="1"/>
  <c r="W238" i="30" s="1"/>
  <c r="X238" i="30" s="1"/>
  <c r="Y238" i="30" s="1"/>
  <c r="Z238" i="30" s="1"/>
  <c r="AA238" i="30" s="1"/>
  <c r="AB238" i="30" s="1"/>
  <c r="AE238" i="30" s="1"/>
  <c r="AF238" i="30" s="1"/>
  <c r="D237" i="30"/>
  <c r="E237" i="30" s="1"/>
  <c r="F237" i="30" s="1"/>
  <c r="G237" i="30" s="1"/>
  <c r="H237" i="30" s="1"/>
  <c r="I237" i="30" s="1"/>
  <c r="J237" i="30" s="1"/>
  <c r="K237" i="30" s="1"/>
  <c r="L237" i="30" s="1"/>
  <c r="S237" i="30" s="1"/>
  <c r="T237" i="30" s="1"/>
  <c r="U237" i="30" s="1"/>
  <c r="V237" i="30" s="1"/>
  <c r="W237" i="30" s="1"/>
  <c r="X237" i="30" s="1"/>
  <c r="Y237" i="30" s="1"/>
  <c r="Z237" i="30" s="1"/>
  <c r="AA237" i="30" s="1"/>
  <c r="AB237" i="30" s="1"/>
  <c r="AE237" i="30" s="1"/>
  <c r="AF237" i="30" s="1"/>
  <c r="C237" i="30"/>
  <c r="C236" i="30"/>
  <c r="D236" i="30" s="1"/>
  <c r="E236" i="30" s="1"/>
  <c r="F236" i="30" s="1"/>
  <c r="G236" i="30" s="1"/>
  <c r="H236" i="30" s="1"/>
  <c r="I236" i="30" s="1"/>
  <c r="J236" i="30" s="1"/>
  <c r="K236" i="30" s="1"/>
  <c r="L236" i="30" s="1"/>
  <c r="S236" i="30" s="1"/>
  <c r="T236" i="30" s="1"/>
  <c r="U236" i="30" s="1"/>
  <c r="V236" i="30" s="1"/>
  <c r="W236" i="30" s="1"/>
  <c r="X236" i="30" s="1"/>
  <c r="Y236" i="30" s="1"/>
  <c r="Z236" i="30" s="1"/>
  <c r="AA236" i="30" s="1"/>
  <c r="AB236" i="30" s="1"/>
  <c r="AE236" i="30" s="1"/>
  <c r="AF236" i="30" s="1"/>
  <c r="C235" i="30"/>
  <c r="D235" i="30" s="1"/>
  <c r="E235" i="30" s="1"/>
  <c r="F235" i="30" s="1"/>
  <c r="G235" i="30" s="1"/>
  <c r="H235" i="30" s="1"/>
  <c r="I235" i="30" s="1"/>
  <c r="J235" i="30" s="1"/>
  <c r="K235" i="30" s="1"/>
  <c r="L235" i="30" s="1"/>
  <c r="S235" i="30" s="1"/>
  <c r="T235" i="30" s="1"/>
  <c r="U235" i="30" s="1"/>
  <c r="V235" i="30" s="1"/>
  <c r="W235" i="30" s="1"/>
  <c r="X235" i="30" s="1"/>
  <c r="Y235" i="30" s="1"/>
  <c r="Z235" i="30" s="1"/>
  <c r="AA235" i="30" s="1"/>
  <c r="AB235" i="30" s="1"/>
  <c r="AE235" i="30" s="1"/>
  <c r="AF235" i="30" s="1"/>
  <c r="C234" i="30"/>
  <c r="D234" i="30" s="1"/>
  <c r="E234" i="30" s="1"/>
  <c r="F234" i="30" s="1"/>
  <c r="G234" i="30" s="1"/>
  <c r="H234" i="30" s="1"/>
  <c r="I234" i="30" s="1"/>
  <c r="J234" i="30" s="1"/>
  <c r="K234" i="30" s="1"/>
  <c r="L234" i="30" s="1"/>
  <c r="S234" i="30" s="1"/>
  <c r="T234" i="30" s="1"/>
  <c r="U234" i="30" s="1"/>
  <c r="V234" i="30" s="1"/>
  <c r="W234" i="30" s="1"/>
  <c r="X234" i="30" s="1"/>
  <c r="Y234" i="30" s="1"/>
  <c r="Z234" i="30" s="1"/>
  <c r="AA234" i="30" s="1"/>
  <c r="AB234" i="30" s="1"/>
  <c r="AE234" i="30" s="1"/>
  <c r="AF234" i="30" s="1"/>
  <c r="C233" i="30"/>
  <c r="D233" i="30" s="1"/>
  <c r="E233" i="30" s="1"/>
  <c r="F233" i="30" s="1"/>
  <c r="G233" i="30" s="1"/>
  <c r="H233" i="30" s="1"/>
  <c r="I233" i="30" s="1"/>
  <c r="J233" i="30" s="1"/>
  <c r="K233" i="30" s="1"/>
  <c r="L233" i="30" s="1"/>
  <c r="S233" i="30" s="1"/>
  <c r="T233" i="30" s="1"/>
  <c r="U233" i="30" s="1"/>
  <c r="V233" i="30" s="1"/>
  <c r="W233" i="30" s="1"/>
  <c r="X233" i="30" s="1"/>
  <c r="Y233" i="30" s="1"/>
  <c r="Z233" i="30" s="1"/>
  <c r="AA233" i="30" s="1"/>
  <c r="AB233" i="30" s="1"/>
  <c r="AE233" i="30" s="1"/>
  <c r="AF233" i="30" s="1"/>
  <c r="C232" i="30"/>
  <c r="D232" i="30" s="1"/>
  <c r="E232" i="30" s="1"/>
  <c r="F232" i="30" s="1"/>
  <c r="G232" i="30" s="1"/>
  <c r="H232" i="30" s="1"/>
  <c r="I232" i="30" s="1"/>
  <c r="J232" i="30" s="1"/>
  <c r="K232" i="30" s="1"/>
  <c r="L232" i="30" s="1"/>
  <c r="S232" i="30" s="1"/>
  <c r="T232" i="30" s="1"/>
  <c r="U232" i="30" s="1"/>
  <c r="V232" i="30" s="1"/>
  <c r="W232" i="30" s="1"/>
  <c r="X232" i="30" s="1"/>
  <c r="Y232" i="30" s="1"/>
  <c r="Z232" i="30" s="1"/>
  <c r="AA232" i="30" s="1"/>
  <c r="AB232" i="30" s="1"/>
  <c r="AE232" i="30" s="1"/>
  <c r="AF232" i="30" s="1"/>
  <c r="E231" i="30"/>
  <c r="F231" i="30" s="1"/>
  <c r="G231" i="30" s="1"/>
  <c r="H231" i="30" s="1"/>
  <c r="I231" i="30" s="1"/>
  <c r="J231" i="30" s="1"/>
  <c r="K231" i="30" s="1"/>
  <c r="L231" i="30" s="1"/>
  <c r="S231" i="30" s="1"/>
  <c r="T231" i="30" s="1"/>
  <c r="U231" i="30" s="1"/>
  <c r="V231" i="30" s="1"/>
  <c r="W231" i="30" s="1"/>
  <c r="X231" i="30" s="1"/>
  <c r="Y231" i="30" s="1"/>
  <c r="Z231" i="30" s="1"/>
  <c r="AA231" i="30" s="1"/>
  <c r="AB231" i="30" s="1"/>
  <c r="AE231" i="30" s="1"/>
  <c r="AF231" i="30" s="1"/>
  <c r="D231" i="30"/>
  <c r="C231" i="30"/>
  <c r="D230" i="30"/>
  <c r="E230" i="30" s="1"/>
  <c r="F230" i="30" s="1"/>
  <c r="G230" i="30" s="1"/>
  <c r="H230" i="30" s="1"/>
  <c r="I230" i="30" s="1"/>
  <c r="J230" i="30" s="1"/>
  <c r="K230" i="30" s="1"/>
  <c r="L230" i="30" s="1"/>
  <c r="S230" i="30" s="1"/>
  <c r="T230" i="30" s="1"/>
  <c r="U230" i="30" s="1"/>
  <c r="V230" i="30" s="1"/>
  <c r="W230" i="30" s="1"/>
  <c r="X230" i="30" s="1"/>
  <c r="Y230" i="30" s="1"/>
  <c r="Z230" i="30" s="1"/>
  <c r="AA230" i="30" s="1"/>
  <c r="AB230" i="30" s="1"/>
  <c r="AE230" i="30" s="1"/>
  <c r="AF230" i="30" s="1"/>
  <c r="C230" i="30"/>
  <c r="E229" i="30"/>
  <c r="F229" i="30" s="1"/>
  <c r="G229" i="30" s="1"/>
  <c r="H229" i="30" s="1"/>
  <c r="I229" i="30" s="1"/>
  <c r="J229" i="30" s="1"/>
  <c r="K229" i="30" s="1"/>
  <c r="L229" i="30" s="1"/>
  <c r="S229" i="30" s="1"/>
  <c r="T229" i="30" s="1"/>
  <c r="U229" i="30" s="1"/>
  <c r="V229" i="30" s="1"/>
  <c r="W229" i="30" s="1"/>
  <c r="X229" i="30" s="1"/>
  <c r="Y229" i="30" s="1"/>
  <c r="Z229" i="30" s="1"/>
  <c r="AA229" i="30" s="1"/>
  <c r="AB229" i="30" s="1"/>
  <c r="AE229" i="30" s="1"/>
  <c r="AF229" i="30" s="1"/>
  <c r="D229" i="30"/>
  <c r="C229" i="30"/>
  <c r="C228" i="30"/>
  <c r="D228" i="30" s="1"/>
  <c r="E228" i="30" s="1"/>
  <c r="F228" i="30" s="1"/>
  <c r="G228" i="30" s="1"/>
  <c r="H228" i="30" s="1"/>
  <c r="I228" i="30" s="1"/>
  <c r="J228" i="30" s="1"/>
  <c r="K228" i="30" s="1"/>
  <c r="L228" i="30" s="1"/>
  <c r="S228" i="30" s="1"/>
  <c r="T228" i="30" s="1"/>
  <c r="U228" i="30" s="1"/>
  <c r="V228" i="30" s="1"/>
  <c r="W228" i="30" s="1"/>
  <c r="X228" i="30" s="1"/>
  <c r="Y228" i="30" s="1"/>
  <c r="Z228" i="30" s="1"/>
  <c r="AA228" i="30" s="1"/>
  <c r="AB228" i="30" s="1"/>
  <c r="AE228" i="30" s="1"/>
  <c r="AF228" i="30" s="1"/>
  <c r="C227" i="30"/>
  <c r="D227" i="30" s="1"/>
  <c r="E227" i="30" s="1"/>
  <c r="F227" i="30" s="1"/>
  <c r="G227" i="30" s="1"/>
  <c r="H227" i="30" s="1"/>
  <c r="I227" i="30" s="1"/>
  <c r="J227" i="30" s="1"/>
  <c r="K227" i="30" s="1"/>
  <c r="L227" i="30" s="1"/>
  <c r="S227" i="30" s="1"/>
  <c r="T227" i="30" s="1"/>
  <c r="U227" i="30" s="1"/>
  <c r="V227" i="30" s="1"/>
  <c r="W227" i="30" s="1"/>
  <c r="X227" i="30" s="1"/>
  <c r="Y227" i="30" s="1"/>
  <c r="Z227" i="30" s="1"/>
  <c r="AA227" i="30" s="1"/>
  <c r="AB227" i="30" s="1"/>
  <c r="AE227" i="30" s="1"/>
  <c r="AF227" i="30" s="1"/>
  <c r="C226" i="30"/>
  <c r="D226" i="30" s="1"/>
  <c r="E226" i="30" s="1"/>
  <c r="F226" i="30" s="1"/>
  <c r="G226" i="30" s="1"/>
  <c r="H226" i="30" s="1"/>
  <c r="I226" i="30" s="1"/>
  <c r="J226" i="30" s="1"/>
  <c r="K226" i="30" s="1"/>
  <c r="L226" i="30" s="1"/>
  <c r="S226" i="30" s="1"/>
  <c r="T226" i="30" s="1"/>
  <c r="U226" i="30" s="1"/>
  <c r="V226" i="30" s="1"/>
  <c r="W226" i="30" s="1"/>
  <c r="X226" i="30" s="1"/>
  <c r="Y226" i="30" s="1"/>
  <c r="Z226" i="30" s="1"/>
  <c r="AA226" i="30" s="1"/>
  <c r="AB226" i="30" s="1"/>
  <c r="AE226" i="30" s="1"/>
  <c r="AF226" i="30" s="1"/>
  <c r="C225" i="30"/>
  <c r="D225" i="30" s="1"/>
  <c r="E225" i="30" s="1"/>
  <c r="F225" i="30" s="1"/>
  <c r="G225" i="30" s="1"/>
  <c r="H225" i="30" s="1"/>
  <c r="I225" i="30" s="1"/>
  <c r="J225" i="30" s="1"/>
  <c r="K225" i="30" s="1"/>
  <c r="L225" i="30" s="1"/>
  <c r="S225" i="30" s="1"/>
  <c r="T225" i="30" s="1"/>
  <c r="U225" i="30" s="1"/>
  <c r="V225" i="30" s="1"/>
  <c r="W225" i="30" s="1"/>
  <c r="X225" i="30" s="1"/>
  <c r="Y225" i="30" s="1"/>
  <c r="Z225" i="30" s="1"/>
  <c r="AA225" i="30" s="1"/>
  <c r="AB225" i="30" s="1"/>
  <c r="AE225" i="30" s="1"/>
  <c r="AF225" i="30" s="1"/>
  <c r="H224" i="30"/>
  <c r="I224" i="30" s="1"/>
  <c r="J224" i="30" s="1"/>
  <c r="K224" i="30" s="1"/>
  <c r="L224" i="30" s="1"/>
  <c r="S224" i="30" s="1"/>
  <c r="T224" i="30" s="1"/>
  <c r="U224" i="30" s="1"/>
  <c r="V224" i="30" s="1"/>
  <c r="W224" i="30" s="1"/>
  <c r="X224" i="30" s="1"/>
  <c r="Y224" i="30" s="1"/>
  <c r="Z224" i="30" s="1"/>
  <c r="AA224" i="30" s="1"/>
  <c r="AB224" i="30" s="1"/>
  <c r="AE224" i="30" s="1"/>
  <c r="AF224" i="30" s="1"/>
  <c r="D224" i="30"/>
  <c r="E224" i="30" s="1"/>
  <c r="F224" i="30" s="1"/>
  <c r="G224" i="30" s="1"/>
  <c r="C224" i="30"/>
  <c r="C223" i="30"/>
  <c r="D223" i="30" s="1"/>
  <c r="E223" i="30" s="1"/>
  <c r="F223" i="30" s="1"/>
  <c r="G223" i="30" s="1"/>
  <c r="H223" i="30" s="1"/>
  <c r="I223" i="30" s="1"/>
  <c r="J223" i="30" s="1"/>
  <c r="K223" i="30" s="1"/>
  <c r="L223" i="30" s="1"/>
  <c r="S223" i="30" s="1"/>
  <c r="T223" i="30" s="1"/>
  <c r="U223" i="30" s="1"/>
  <c r="V223" i="30" s="1"/>
  <c r="W223" i="30" s="1"/>
  <c r="X223" i="30" s="1"/>
  <c r="Y223" i="30" s="1"/>
  <c r="Z223" i="30" s="1"/>
  <c r="AA223" i="30" s="1"/>
  <c r="AB223" i="30" s="1"/>
  <c r="AE223" i="30" s="1"/>
  <c r="AF223" i="30" s="1"/>
  <c r="C222" i="30"/>
  <c r="D222" i="30" s="1"/>
  <c r="E222" i="30" s="1"/>
  <c r="F222" i="30" s="1"/>
  <c r="G222" i="30" s="1"/>
  <c r="H222" i="30" s="1"/>
  <c r="I222" i="30" s="1"/>
  <c r="J222" i="30" s="1"/>
  <c r="K222" i="30" s="1"/>
  <c r="L222" i="30" s="1"/>
  <c r="S222" i="30" s="1"/>
  <c r="T222" i="30" s="1"/>
  <c r="U222" i="30" s="1"/>
  <c r="V222" i="30" s="1"/>
  <c r="W222" i="30" s="1"/>
  <c r="X222" i="30" s="1"/>
  <c r="Y222" i="30" s="1"/>
  <c r="Z222" i="30" s="1"/>
  <c r="AA222" i="30" s="1"/>
  <c r="AB222" i="30" s="1"/>
  <c r="AE222" i="30" s="1"/>
  <c r="AF222" i="30" s="1"/>
  <c r="C221" i="30"/>
  <c r="D221" i="30" s="1"/>
  <c r="E221" i="30" s="1"/>
  <c r="F221" i="30" s="1"/>
  <c r="G221" i="30" s="1"/>
  <c r="H221" i="30" s="1"/>
  <c r="I221" i="30" s="1"/>
  <c r="J221" i="30" s="1"/>
  <c r="K221" i="30" s="1"/>
  <c r="L221" i="30" s="1"/>
  <c r="S221" i="30" s="1"/>
  <c r="T221" i="30" s="1"/>
  <c r="U221" i="30" s="1"/>
  <c r="V221" i="30" s="1"/>
  <c r="W221" i="30" s="1"/>
  <c r="X221" i="30" s="1"/>
  <c r="Y221" i="30" s="1"/>
  <c r="Z221" i="30" s="1"/>
  <c r="AA221" i="30" s="1"/>
  <c r="AB221" i="30" s="1"/>
  <c r="AE221" i="30" s="1"/>
  <c r="AF221" i="30" s="1"/>
  <c r="S220" i="30"/>
  <c r="T220" i="30" s="1"/>
  <c r="U220" i="30" s="1"/>
  <c r="V220" i="30" s="1"/>
  <c r="W220" i="30" s="1"/>
  <c r="X220" i="30" s="1"/>
  <c r="Y220" i="30" s="1"/>
  <c r="Z220" i="30" s="1"/>
  <c r="AA220" i="30" s="1"/>
  <c r="AB220" i="30" s="1"/>
  <c r="AE220" i="30" s="1"/>
  <c r="AF220" i="30" s="1"/>
  <c r="C220" i="30"/>
  <c r="D220" i="30" s="1"/>
  <c r="E220" i="30" s="1"/>
  <c r="F220" i="30" s="1"/>
  <c r="G220" i="30" s="1"/>
  <c r="H220" i="30" s="1"/>
  <c r="I220" i="30" s="1"/>
  <c r="J220" i="30" s="1"/>
  <c r="K220" i="30" s="1"/>
  <c r="L220" i="30" s="1"/>
  <c r="C219" i="30"/>
  <c r="D219" i="30" s="1"/>
  <c r="E219" i="30" s="1"/>
  <c r="F219" i="30" s="1"/>
  <c r="G219" i="30" s="1"/>
  <c r="H219" i="30" s="1"/>
  <c r="I219" i="30" s="1"/>
  <c r="J219" i="30" s="1"/>
  <c r="K219" i="30" s="1"/>
  <c r="L219" i="30" s="1"/>
  <c r="S219" i="30" s="1"/>
  <c r="T219" i="30" s="1"/>
  <c r="U219" i="30" s="1"/>
  <c r="V219" i="30" s="1"/>
  <c r="W219" i="30" s="1"/>
  <c r="X219" i="30" s="1"/>
  <c r="Y219" i="30" s="1"/>
  <c r="Z219" i="30" s="1"/>
  <c r="AA219" i="30" s="1"/>
  <c r="AB219" i="30" s="1"/>
  <c r="AE219" i="30" s="1"/>
  <c r="AF219" i="30" s="1"/>
  <c r="E218" i="30"/>
  <c r="F218" i="30" s="1"/>
  <c r="G218" i="30" s="1"/>
  <c r="H218" i="30" s="1"/>
  <c r="I218" i="30" s="1"/>
  <c r="J218" i="30" s="1"/>
  <c r="K218" i="30" s="1"/>
  <c r="L218" i="30" s="1"/>
  <c r="S218" i="30" s="1"/>
  <c r="T218" i="30" s="1"/>
  <c r="U218" i="30" s="1"/>
  <c r="V218" i="30" s="1"/>
  <c r="W218" i="30" s="1"/>
  <c r="X218" i="30" s="1"/>
  <c r="Y218" i="30" s="1"/>
  <c r="Z218" i="30" s="1"/>
  <c r="AA218" i="30" s="1"/>
  <c r="AB218" i="30" s="1"/>
  <c r="AE218" i="30" s="1"/>
  <c r="AF218" i="30" s="1"/>
  <c r="D218" i="30"/>
  <c r="C218" i="30"/>
  <c r="C217" i="30"/>
  <c r="D217" i="30" s="1"/>
  <c r="E217" i="30" s="1"/>
  <c r="F217" i="30" s="1"/>
  <c r="G217" i="30" s="1"/>
  <c r="H217" i="30" s="1"/>
  <c r="I217" i="30" s="1"/>
  <c r="J217" i="30" s="1"/>
  <c r="K217" i="30" s="1"/>
  <c r="L217" i="30" s="1"/>
  <c r="S217" i="30" s="1"/>
  <c r="T217" i="30" s="1"/>
  <c r="U217" i="30" s="1"/>
  <c r="V217" i="30" s="1"/>
  <c r="W217" i="30" s="1"/>
  <c r="X217" i="30" s="1"/>
  <c r="Y217" i="30" s="1"/>
  <c r="Z217" i="30" s="1"/>
  <c r="AA217" i="30" s="1"/>
  <c r="AB217" i="30" s="1"/>
  <c r="AE217" i="30" s="1"/>
  <c r="AF217" i="30" s="1"/>
  <c r="C216" i="30"/>
  <c r="D216" i="30" s="1"/>
  <c r="E216" i="30" s="1"/>
  <c r="F216" i="30" s="1"/>
  <c r="G216" i="30" s="1"/>
  <c r="H216" i="30" s="1"/>
  <c r="I216" i="30" s="1"/>
  <c r="J216" i="30" s="1"/>
  <c r="K216" i="30" s="1"/>
  <c r="L216" i="30" s="1"/>
  <c r="S216" i="30" s="1"/>
  <c r="T216" i="30" s="1"/>
  <c r="U216" i="30" s="1"/>
  <c r="V216" i="30" s="1"/>
  <c r="W216" i="30" s="1"/>
  <c r="X216" i="30" s="1"/>
  <c r="Y216" i="30" s="1"/>
  <c r="Z216" i="30" s="1"/>
  <c r="AA216" i="30" s="1"/>
  <c r="AB216" i="30" s="1"/>
  <c r="AE216" i="30" s="1"/>
  <c r="AF216" i="30" s="1"/>
  <c r="C215" i="30"/>
  <c r="D215" i="30" s="1"/>
  <c r="E215" i="30" s="1"/>
  <c r="F215" i="30" s="1"/>
  <c r="G215" i="30" s="1"/>
  <c r="H215" i="30" s="1"/>
  <c r="I215" i="30" s="1"/>
  <c r="J215" i="30" s="1"/>
  <c r="K215" i="30" s="1"/>
  <c r="L215" i="30" s="1"/>
  <c r="S215" i="30" s="1"/>
  <c r="T215" i="30" s="1"/>
  <c r="U215" i="30" s="1"/>
  <c r="V215" i="30" s="1"/>
  <c r="W215" i="30" s="1"/>
  <c r="X215" i="30" s="1"/>
  <c r="Y215" i="30" s="1"/>
  <c r="Z215" i="30" s="1"/>
  <c r="AA215" i="30" s="1"/>
  <c r="AB215" i="30" s="1"/>
  <c r="AE215" i="30" s="1"/>
  <c r="AF215" i="30" s="1"/>
  <c r="D214" i="30"/>
  <c r="E214" i="30" s="1"/>
  <c r="F214" i="30" s="1"/>
  <c r="G214" i="30" s="1"/>
  <c r="H214" i="30" s="1"/>
  <c r="I214" i="30" s="1"/>
  <c r="J214" i="30" s="1"/>
  <c r="K214" i="30" s="1"/>
  <c r="L214" i="30" s="1"/>
  <c r="S214" i="30" s="1"/>
  <c r="T214" i="30" s="1"/>
  <c r="U214" i="30" s="1"/>
  <c r="V214" i="30" s="1"/>
  <c r="W214" i="30" s="1"/>
  <c r="X214" i="30" s="1"/>
  <c r="Y214" i="30" s="1"/>
  <c r="Z214" i="30" s="1"/>
  <c r="AA214" i="30" s="1"/>
  <c r="AB214" i="30" s="1"/>
  <c r="AE214" i="30" s="1"/>
  <c r="AF214" i="30" s="1"/>
  <c r="C214" i="30"/>
  <c r="C213" i="30"/>
  <c r="D213" i="30" s="1"/>
  <c r="E213" i="30" s="1"/>
  <c r="F213" i="30" s="1"/>
  <c r="G213" i="30" s="1"/>
  <c r="H213" i="30" s="1"/>
  <c r="I213" i="30" s="1"/>
  <c r="J213" i="30" s="1"/>
  <c r="K213" i="30" s="1"/>
  <c r="L213" i="30" s="1"/>
  <c r="S213" i="30" s="1"/>
  <c r="T213" i="30" s="1"/>
  <c r="U213" i="30" s="1"/>
  <c r="V213" i="30" s="1"/>
  <c r="W213" i="30" s="1"/>
  <c r="X213" i="30" s="1"/>
  <c r="Y213" i="30" s="1"/>
  <c r="Z213" i="30" s="1"/>
  <c r="AA213" i="30" s="1"/>
  <c r="AB213" i="30" s="1"/>
  <c r="AE213" i="30" s="1"/>
  <c r="AF213" i="30" s="1"/>
  <c r="C212" i="30"/>
  <c r="D212" i="30" s="1"/>
  <c r="E212" i="30" s="1"/>
  <c r="F212" i="30" s="1"/>
  <c r="G212" i="30" s="1"/>
  <c r="H212" i="30" s="1"/>
  <c r="I212" i="30" s="1"/>
  <c r="J212" i="30" s="1"/>
  <c r="K212" i="30" s="1"/>
  <c r="L212" i="30" s="1"/>
  <c r="S212" i="30" s="1"/>
  <c r="T212" i="30" s="1"/>
  <c r="U212" i="30" s="1"/>
  <c r="V212" i="30" s="1"/>
  <c r="W212" i="30" s="1"/>
  <c r="X212" i="30" s="1"/>
  <c r="Y212" i="30" s="1"/>
  <c r="Z212" i="30" s="1"/>
  <c r="AA212" i="30" s="1"/>
  <c r="AB212" i="30" s="1"/>
  <c r="AE212" i="30" s="1"/>
  <c r="AF212" i="30" s="1"/>
  <c r="L211" i="30"/>
  <c r="S211" i="30" s="1"/>
  <c r="T211" i="30" s="1"/>
  <c r="U211" i="30" s="1"/>
  <c r="V211" i="30" s="1"/>
  <c r="W211" i="30" s="1"/>
  <c r="X211" i="30" s="1"/>
  <c r="Y211" i="30" s="1"/>
  <c r="Z211" i="30" s="1"/>
  <c r="AA211" i="30" s="1"/>
  <c r="AB211" i="30" s="1"/>
  <c r="AE211" i="30" s="1"/>
  <c r="AF211" i="30" s="1"/>
  <c r="D211" i="30"/>
  <c r="E211" i="30" s="1"/>
  <c r="F211" i="30" s="1"/>
  <c r="G211" i="30" s="1"/>
  <c r="H211" i="30" s="1"/>
  <c r="I211" i="30" s="1"/>
  <c r="J211" i="30" s="1"/>
  <c r="K211" i="30" s="1"/>
  <c r="C211" i="30"/>
  <c r="C210" i="30"/>
  <c r="D210" i="30" s="1"/>
  <c r="E210" i="30" s="1"/>
  <c r="F210" i="30" s="1"/>
  <c r="G210" i="30" s="1"/>
  <c r="H210" i="30" s="1"/>
  <c r="I210" i="30" s="1"/>
  <c r="J210" i="30" s="1"/>
  <c r="K210" i="30" s="1"/>
  <c r="L210" i="30" s="1"/>
  <c r="S210" i="30" s="1"/>
  <c r="T210" i="30" s="1"/>
  <c r="U210" i="30" s="1"/>
  <c r="V210" i="30" s="1"/>
  <c r="W210" i="30" s="1"/>
  <c r="X210" i="30" s="1"/>
  <c r="Y210" i="30" s="1"/>
  <c r="Z210" i="30" s="1"/>
  <c r="AA210" i="30" s="1"/>
  <c r="AB210" i="30" s="1"/>
  <c r="AE210" i="30" s="1"/>
  <c r="AF210" i="30" s="1"/>
  <c r="D209" i="30"/>
  <c r="E209" i="30" s="1"/>
  <c r="F209" i="30" s="1"/>
  <c r="G209" i="30" s="1"/>
  <c r="H209" i="30" s="1"/>
  <c r="I209" i="30" s="1"/>
  <c r="J209" i="30" s="1"/>
  <c r="K209" i="30" s="1"/>
  <c r="L209" i="30" s="1"/>
  <c r="S209" i="30" s="1"/>
  <c r="T209" i="30" s="1"/>
  <c r="U209" i="30" s="1"/>
  <c r="V209" i="30" s="1"/>
  <c r="W209" i="30" s="1"/>
  <c r="X209" i="30" s="1"/>
  <c r="Y209" i="30" s="1"/>
  <c r="Z209" i="30" s="1"/>
  <c r="AA209" i="30" s="1"/>
  <c r="AB209" i="30" s="1"/>
  <c r="AE209" i="30" s="1"/>
  <c r="AF209" i="30" s="1"/>
  <c r="C209" i="30"/>
  <c r="C208" i="30"/>
  <c r="D208" i="30" s="1"/>
  <c r="E208" i="30" s="1"/>
  <c r="F208" i="30" s="1"/>
  <c r="G208" i="30" s="1"/>
  <c r="H208" i="30" s="1"/>
  <c r="I208" i="30" s="1"/>
  <c r="J208" i="30" s="1"/>
  <c r="K208" i="30" s="1"/>
  <c r="L208" i="30" s="1"/>
  <c r="S208" i="30" s="1"/>
  <c r="T208" i="30" s="1"/>
  <c r="U208" i="30" s="1"/>
  <c r="V208" i="30" s="1"/>
  <c r="W208" i="30" s="1"/>
  <c r="X208" i="30" s="1"/>
  <c r="Y208" i="30" s="1"/>
  <c r="Z208" i="30" s="1"/>
  <c r="AA208" i="30" s="1"/>
  <c r="AB208" i="30" s="1"/>
  <c r="AE208" i="30" s="1"/>
  <c r="AF208" i="30" s="1"/>
  <c r="C207" i="30"/>
  <c r="D207" i="30" s="1"/>
  <c r="E207" i="30" s="1"/>
  <c r="F207" i="30" s="1"/>
  <c r="G207" i="30" s="1"/>
  <c r="H207" i="30" s="1"/>
  <c r="I207" i="30" s="1"/>
  <c r="J207" i="30" s="1"/>
  <c r="K207" i="30" s="1"/>
  <c r="L207" i="30" s="1"/>
  <c r="S207" i="30" s="1"/>
  <c r="T207" i="30" s="1"/>
  <c r="U207" i="30" s="1"/>
  <c r="V207" i="30" s="1"/>
  <c r="W207" i="30" s="1"/>
  <c r="X207" i="30" s="1"/>
  <c r="Y207" i="30" s="1"/>
  <c r="Z207" i="30" s="1"/>
  <c r="AA207" i="30" s="1"/>
  <c r="AB207" i="30" s="1"/>
  <c r="AE207" i="30" s="1"/>
  <c r="AF207" i="30" s="1"/>
  <c r="G206" i="30"/>
  <c r="H206" i="30" s="1"/>
  <c r="I206" i="30" s="1"/>
  <c r="J206" i="30" s="1"/>
  <c r="K206" i="30" s="1"/>
  <c r="L206" i="30" s="1"/>
  <c r="S206" i="30" s="1"/>
  <c r="T206" i="30" s="1"/>
  <c r="U206" i="30" s="1"/>
  <c r="V206" i="30" s="1"/>
  <c r="W206" i="30" s="1"/>
  <c r="X206" i="30" s="1"/>
  <c r="Y206" i="30" s="1"/>
  <c r="Z206" i="30" s="1"/>
  <c r="AA206" i="30" s="1"/>
  <c r="AB206" i="30" s="1"/>
  <c r="AE206" i="30" s="1"/>
  <c r="AF206" i="30" s="1"/>
  <c r="C206" i="30"/>
  <c r="D206" i="30" s="1"/>
  <c r="E206" i="30" s="1"/>
  <c r="F206" i="30" s="1"/>
  <c r="C205" i="30"/>
  <c r="D205" i="30" s="1"/>
  <c r="E205" i="30" s="1"/>
  <c r="F205" i="30" s="1"/>
  <c r="G205" i="30" s="1"/>
  <c r="H205" i="30" s="1"/>
  <c r="I205" i="30" s="1"/>
  <c r="J205" i="30" s="1"/>
  <c r="K205" i="30" s="1"/>
  <c r="L205" i="30" s="1"/>
  <c r="S205" i="30" s="1"/>
  <c r="T205" i="30" s="1"/>
  <c r="U205" i="30" s="1"/>
  <c r="V205" i="30" s="1"/>
  <c r="W205" i="30" s="1"/>
  <c r="X205" i="30" s="1"/>
  <c r="Y205" i="30" s="1"/>
  <c r="Z205" i="30" s="1"/>
  <c r="AA205" i="30" s="1"/>
  <c r="AB205" i="30" s="1"/>
  <c r="AE205" i="30" s="1"/>
  <c r="AF205" i="30" s="1"/>
  <c r="E204" i="30"/>
  <c r="F204" i="30" s="1"/>
  <c r="G204" i="30" s="1"/>
  <c r="H204" i="30" s="1"/>
  <c r="I204" i="30" s="1"/>
  <c r="J204" i="30" s="1"/>
  <c r="K204" i="30" s="1"/>
  <c r="L204" i="30" s="1"/>
  <c r="S204" i="30" s="1"/>
  <c r="T204" i="30" s="1"/>
  <c r="U204" i="30" s="1"/>
  <c r="V204" i="30" s="1"/>
  <c r="W204" i="30" s="1"/>
  <c r="X204" i="30" s="1"/>
  <c r="Y204" i="30" s="1"/>
  <c r="Z204" i="30" s="1"/>
  <c r="AA204" i="30" s="1"/>
  <c r="AB204" i="30" s="1"/>
  <c r="AE204" i="30" s="1"/>
  <c r="AF204" i="30" s="1"/>
  <c r="C204" i="30"/>
  <c r="D204" i="30" s="1"/>
  <c r="K203" i="30"/>
  <c r="L203" i="30" s="1"/>
  <c r="S203" i="30" s="1"/>
  <c r="T203" i="30" s="1"/>
  <c r="U203" i="30" s="1"/>
  <c r="V203" i="30" s="1"/>
  <c r="W203" i="30" s="1"/>
  <c r="X203" i="30" s="1"/>
  <c r="Y203" i="30" s="1"/>
  <c r="Z203" i="30" s="1"/>
  <c r="AA203" i="30" s="1"/>
  <c r="AB203" i="30" s="1"/>
  <c r="AE203" i="30" s="1"/>
  <c r="AF203" i="30" s="1"/>
  <c r="C203" i="30"/>
  <c r="D203" i="30" s="1"/>
  <c r="E203" i="30" s="1"/>
  <c r="F203" i="30" s="1"/>
  <c r="G203" i="30" s="1"/>
  <c r="H203" i="30" s="1"/>
  <c r="I203" i="30" s="1"/>
  <c r="J203" i="30" s="1"/>
  <c r="C202" i="30"/>
  <c r="D202" i="30" s="1"/>
  <c r="E202" i="30" s="1"/>
  <c r="F202" i="30" s="1"/>
  <c r="G202" i="30" s="1"/>
  <c r="H202" i="30" s="1"/>
  <c r="I202" i="30" s="1"/>
  <c r="J202" i="30" s="1"/>
  <c r="K202" i="30" s="1"/>
  <c r="L202" i="30" s="1"/>
  <c r="S202" i="30" s="1"/>
  <c r="T202" i="30" s="1"/>
  <c r="U202" i="30" s="1"/>
  <c r="V202" i="30" s="1"/>
  <c r="W202" i="30" s="1"/>
  <c r="X202" i="30" s="1"/>
  <c r="Y202" i="30" s="1"/>
  <c r="Z202" i="30" s="1"/>
  <c r="AA202" i="30" s="1"/>
  <c r="AB202" i="30" s="1"/>
  <c r="AE202" i="30" s="1"/>
  <c r="AF202" i="30" s="1"/>
  <c r="S201" i="30"/>
  <c r="T201" i="30" s="1"/>
  <c r="U201" i="30" s="1"/>
  <c r="V201" i="30" s="1"/>
  <c r="W201" i="30" s="1"/>
  <c r="X201" i="30" s="1"/>
  <c r="Y201" i="30" s="1"/>
  <c r="Z201" i="30" s="1"/>
  <c r="AA201" i="30" s="1"/>
  <c r="AB201" i="30" s="1"/>
  <c r="AE201" i="30" s="1"/>
  <c r="AF201" i="30" s="1"/>
  <c r="C201" i="30"/>
  <c r="D201" i="30" s="1"/>
  <c r="E201" i="30" s="1"/>
  <c r="F201" i="30" s="1"/>
  <c r="G201" i="30" s="1"/>
  <c r="H201" i="30" s="1"/>
  <c r="I201" i="30" s="1"/>
  <c r="J201" i="30" s="1"/>
  <c r="K201" i="30" s="1"/>
  <c r="L201" i="30" s="1"/>
  <c r="C200" i="30"/>
  <c r="D200" i="30" s="1"/>
  <c r="E200" i="30" s="1"/>
  <c r="F200" i="30" s="1"/>
  <c r="G200" i="30" s="1"/>
  <c r="H200" i="30" s="1"/>
  <c r="I200" i="30" s="1"/>
  <c r="J200" i="30" s="1"/>
  <c r="K200" i="30" s="1"/>
  <c r="L200" i="30" s="1"/>
  <c r="S200" i="30" s="1"/>
  <c r="T200" i="30" s="1"/>
  <c r="U200" i="30" s="1"/>
  <c r="V200" i="30" s="1"/>
  <c r="W200" i="30" s="1"/>
  <c r="X200" i="30" s="1"/>
  <c r="Y200" i="30" s="1"/>
  <c r="Z200" i="30" s="1"/>
  <c r="AA200" i="30" s="1"/>
  <c r="AB200" i="30" s="1"/>
  <c r="AE200" i="30" s="1"/>
  <c r="AF200" i="30" s="1"/>
  <c r="D199" i="30"/>
  <c r="E199" i="30" s="1"/>
  <c r="F199" i="30" s="1"/>
  <c r="G199" i="30" s="1"/>
  <c r="H199" i="30" s="1"/>
  <c r="I199" i="30" s="1"/>
  <c r="J199" i="30" s="1"/>
  <c r="K199" i="30" s="1"/>
  <c r="L199" i="30" s="1"/>
  <c r="S199" i="30" s="1"/>
  <c r="T199" i="30" s="1"/>
  <c r="U199" i="30" s="1"/>
  <c r="V199" i="30" s="1"/>
  <c r="W199" i="30" s="1"/>
  <c r="X199" i="30" s="1"/>
  <c r="Y199" i="30" s="1"/>
  <c r="Z199" i="30" s="1"/>
  <c r="AA199" i="30" s="1"/>
  <c r="AB199" i="30" s="1"/>
  <c r="AE199" i="30" s="1"/>
  <c r="AF199" i="30" s="1"/>
  <c r="C199" i="30"/>
  <c r="C198" i="30"/>
  <c r="D198" i="30" s="1"/>
  <c r="E198" i="30" s="1"/>
  <c r="F198" i="30" s="1"/>
  <c r="G198" i="30" s="1"/>
  <c r="H198" i="30" s="1"/>
  <c r="I198" i="30" s="1"/>
  <c r="J198" i="30" s="1"/>
  <c r="K198" i="30" s="1"/>
  <c r="L198" i="30" s="1"/>
  <c r="S198" i="30" s="1"/>
  <c r="T198" i="30" s="1"/>
  <c r="U198" i="30" s="1"/>
  <c r="V198" i="30" s="1"/>
  <c r="W198" i="30" s="1"/>
  <c r="X198" i="30" s="1"/>
  <c r="Y198" i="30" s="1"/>
  <c r="Z198" i="30" s="1"/>
  <c r="AA198" i="30" s="1"/>
  <c r="AB198" i="30" s="1"/>
  <c r="AE198" i="30" s="1"/>
  <c r="AF198" i="30" s="1"/>
  <c r="D197" i="30"/>
  <c r="E197" i="30" s="1"/>
  <c r="F197" i="30" s="1"/>
  <c r="G197" i="30" s="1"/>
  <c r="H197" i="30" s="1"/>
  <c r="I197" i="30" s="1"/>
  <c r="J197" i="30" s="1"/>
  <c r="K197" i="30" s="1"/>
  <c r="L197" i="30" s="1"/>
  <c r="S197" i="30" s="1"/>
  <c r="T197" i="30" s="1"/>
  <c r="U197" i="30" s="1"/>
  <c r="V197" i="30" s="1"/>
  <c r="W197" i="30" s="1"/>
  <c r="X197" i="30" s="1"/>
  <c r="Y197" i="30" s="1"/>
  <c r="Z197" i="30" s="1"/>
  <c r="AA197" i="30" s="1"/>
  <c r="AB197" i="30" s="1"/>
  <c r="AE197" i="30" s="1"/>
  <c r="AF197" i="30" s="1"/>
  <c r="C197" i="30"/>
  <c r="C196" i="30"/>
  <c r="D196" i="30" s="1"/>
  <c r="E196" i="30" s="1"/>
  <c r="F196" i="30" s="1"/>
  <c r="G196" i="30" s="1"/>
  <c r="H196" i="30" s="1"/>
  <c r="I196" i="30" s="1"/>
  <c r="J196" i="30" s="1"/>
  <c r="K196" i="30" s="1"/>
  <c r="L196" i="30" s="1"/>
  <c r="S196" i="30" s="1"/>
  <c r="T196" i="30" s="1"/>
  <c r="U196" i="30" s="1"/>
  <c r="V196" i="30" s="1"/>
  <c r="W196" i="30" s="1"/>
  <c r="X196" i="30" s="1"/>
  <c r="Y196" i="30" s="1"/>
  <c r="Z196" i="30" s="1"/>
  <c r="AA196" i="30" s="1"/>
  <c r="AB196" i="30" s="1"/>
  <c r="AE196" i="30" s="1"/>
  <c r="AF196" i="30" s="1"/>
  <c r="H195" i="30"/>
  <c r="I195" i="30" s="1"/>
  <c r="J195" i="30" s="1"/>
  <c r="K195" i="30" s="1"/>
  <c r="L195" i="30" s="1"/>
  <c r="S195" i="30" s="1"/>
  <c r="T195" i="30" s="1"/>
  <c r="U195" i="30" s="1"/>
  <c r="V195" i="30" s="1"/>
  <c r="W195" i="30" s="1"/>
  <c r="X195" i="30" s="1"/>
  <c r="Y195" i="30" s="1"/>
  <c r="Z195" i="30" s="1"/>
  <c r="AA195" i="30" s="1"/>
  <c r="AB195" i="30" s="1"/>
  <c r="AE195" i="30" s="1"/>
  <c r="AF195" i="30" s="1"/>
  <c r="C195" i="30"/>
  <c r="D195" i="30" s="1"/>
  <c r="E195" i="30" s="1"/>
  <c r="F195" i="30" s="1"/>
  <c r="G195" i="30" s="1"/>
  <c r="C194" i="30"/>
  <c r="D194" i="30" s="1"/>
  <c r="E194" i="30" s="1"/>
  <c r="F194" i="30" s="1"/>
  <c r="G194" i="30" s="1"/>
  <c r="H194" i="30" s="1"/>
  <c r="I194" i="30" s="1"/>
  <c r="J194" i="30" s="1"/>
  <c r="K194" i="30" s="1"/>
  <c r="L194" i="30" s="1"/>
  <c r="S194" i="30" s="1"/>
  <c r="T194" i="30" s="1"/>
  <c r="U194" i="30" s="1"/>
  <c r="V194" i="30" s="1"/>
  <c r="W194" i="30" s="1"/>
  <c r="X194" i="30" s="1"/>
  <c r="Y194" i="30" s="1"/>
  <c r="Z194" i="30" s="1"/>
  <c r="AA194" i="30" s="1"/>
  <c r="AB194" i="30" s="1"/>
  <c r="AE194" i="30" s="1"/>
  <c r="AF194" i="30" s="1"/>
  <c r="C193" i="30"/>
  <c r="D193" i="30" s="1"/>
  <c r="E193" i="30" s="1"/>
  <c r="F193" i="30" s="1"/>
  <c r="G193" i="30" s="1"/>
  <c r="H193" i="30" s="1"/>
  <c r="I193" i="30" s="1"/>
  <c r="J193" i="30" s="1"/>
  <c r="K193" i="30" s="1"/>
  <c r="L193" i="30" s="1"/>
  <c r="S193" i="30" s="1"/>
  <c r="T193" i="30" s="1"/>
  <c r="U193" i="30" s="1"/>
  <c r="V193" i="30" s="1"/>
  <c r="W193" i="30" s="1"/>
  <c r="X193" i="30" s="1"/>
  <c r="Y193" i="30" s="1"/>
  <c r="Z193" i="30" s="1"/>
  <c r="AA193" i="30" s="1"/>
  <c r="AB193" i="30" s="1"/>
  <c r="AE193" i="30" s="1"/>
  <c r="AF193" i="30" s="1"/>
  <c r="E192" i="30"/>
  <c r="F192" i="30" s="1"/>
  <c r="G192" i="30" s="1"/>
  <c r="H192" i="30" s="1"/>
  <c r="I192" i="30" s="1"/>
  <c r="J192" i="30" s="1"/>
  <c r="K192" i="30" s="1"/>
  <c r="L192" i="30" s="1"/>
  <c r="S192" i="30" s="1"/>
  <c r="T192" i="30" s="1"/>
  <c r="U192" i="30" s="1"/>
  <c r="V192" i="30" s="1"/>
  <c r="W192" i="30" s="1"/>
  <c r="X192" i="30" s="1"/>
  <c r="Y192" i="30" s="1"/>
  <c r="Z192" i="30" s="1"/>
  <c r="AA192" i="30" s="1"/>
  <c r="AB192" i="30" s="1"/>
  <c r="AE192" i="30" s="1"/>
  <c r="AF192" i="30" s="1"/>
  <c r="D192" i="30"/>
  <c r="C192" i="30"/>
  <c r="C191" i="30"/>
  <c r="D191" i="30" s="1"/>
  <c r="E191" i="30" s="1"/>
  <c r="F191" i="30" s="1"/>
  <c r="G191" i="30" s="1"/>
  <c r="H191" i="30" s="1"/>
  <c r="I191" i="30" s="1"/>
  <c r="J191" i="30" s="1"/>
  <c r="K191" i="30" s="1"/>
  <c r="L191" i="30" s="1"/>
  <c r="S191" i="30" s="1"/>
  <c r="T191" i="30" s="1"/>
  <c r="U191" i="30" s="1"/>
  <c r="V191" i="30" s="1"/>
  <c r="W191" i="30" s="1"/>
  <c r="X191" i="30" s="1"/>
  <c r="Y191" i="30" s="1"/>
  <c r="Z191" i="30" s="1"/>
  <c r="AA191" i="30" s="1"/>
  <c r="AB191" i="30" s="1"/>
  <c r="AE191" i="30" s="1"/>
  <c r="AF191" i="30" s="1"/>
  <c r="C190" i="30"/>
  <c r="D190" i="30" s="1"/>
  <c r="E190" i="30" s="1"/>
  <c r="F190" i="30" s="1"/>
  <c r="G190" i="30" s="1"/>
  <c r="H190" i="30" s="1"/>
  <c r="I190" i="30" s="1"/>
  <c r="J190" i="30" s="1"/>
  <c r="K190" i="30" s="1"/>
  <c r="L190" i="30" s="1"/>
  <c r="S190" i="30" s="1"/>
  <c r="T190" i="30" s="1"/>
  <c r="U190" i="30" s="1"/>
  <c r="V190" i="30" s="1"/>
  <c r="W190" i="30" s="1"/>
  <c r="X190" i="30" s="1"/>
  <c r="Y190" i="30" s="1"/>
  <c r="Z190" i="30" s="1"/>
  <c r="AA190" i="30" s="1"/>
  <c r="AB190" i="30" s="1"/>
  <c r="AE190" i="30" s="1"/>
  <c r="AF190" i="30" s="1"/>
  <c r="G189" i="30"/>
  <c r="H189" i="30" s="1"/>
  <c r="I189" i="30" s="1"/>
  <c r="J189" i="30" s="1"/>
  <c r="K189" i="30" s="1"/>
  <c r="L189" i="30" s="1"/>
  <c r="S189" i="30" s="1"/>
  <c r="T189" i="30" s="1"/>
  <c r="U189" i="30" s="1"/>
  <c r="V189" i="30" s="1"/>
  <c r="W189" i="30" s="1"/>
  <c r="X189" i="30" s="1"/>
  <c r="Y189" i="30" s="1"/>
  <c r="Z189" i="30" s="1"/>
  <c r="AA189" i="30" s="1"/>
  <c r="AB189" i="30" s="1"/>
  <c r="AE189" i="30" s="1"/>
  <c r="AF189" i="30" s="1"/>
  <c r="E189" i="30"/>
  <c r="F189" i="30" s="1"/>
  <c r="C189" i="30"/>
  <c r="D189" i="30" s="1"/>
  <c r="C188" i="30"/>
  <c r="D188" i="30" s="1"/>
  <c r="E188" i="30" s="1"/>
  <c r="F188" i="30" s="1"/>
  <c r="G188" i="30" s="1"/>
  <c r="H188" i="30" s="1"/>
  <c r="I188" i="30" s="1"/>
  <c r="J188" i="30" s="1"/>
  <c r="K188" i="30" s="1"/>
  <c r="L188" i="30" s="1"/>
  <c r="S188" i="30" s="1"/>
  <c r="T188" i="30" s="1"/>
  <c r="U188" i="30" s="1"/>
  <c r="V188" i="30" s="1"/>
  <c r="W188" i="30" s="1"/>
  <c r="X188" i="30" s="1"/>
  <c r="Y188" i="30" s="1"/>
  <c r="Z188" i="30" s="1"/>
  <c r="AA188" i="30" s="1"/>
  <c r="AB188" i="30" s="1"/>
  <c r="AE188" i="30" s="1"/>
  <c r="AF188" i="30" s="1"/>
  <c r="C187" i="30"/>
  <c r="D187" i="30" s="1"/>
  <c r="E187" i="30" s="1"/>
  <c r="F187" i="30" s="1"/>
  <c r="G187" i="30" s="1"/>
  <c r="H187" i="30" s="1"/>
  <c r="I187" i="30" s="1"/>
  <c r="J187" i="30" s="1"/>
  <c r="K187" i="30" s="1"/>
  <c r="L187" i="30" s="1"/>
  <c r="S187" i="30" s="1"/>
  <c r="T187" i="30" s="1"/>
  <c r="U187" i="30" s="1"/>
  <c r="V187" i="30" s="1"/>
  <c r="W187" i="30" s="1"/>
  <c r="X187" i="30" s="1"/>
  <c r="Y187" i="30" s="1"/>
  <c r="Z187" i="30" s="1"/>
  <c r="AA187" i="30" s="1"/>
  <c r="AB187" i="30" s="1"/>
  <c r="AE187" i="30" s="1"/>
  <c r="AF187" i="30" s="1"/>
  <c r="C186" i="30"/>
  <c r="D186" i="30" s="1"/>
  <c r="E186" i="30" s="1"/>
  <c r="F186" i="30" s="1"/>
  <c r="G186" i="30" s="1"/>
  <c r="H186" i="30" s="1"/>
  <c r="I186" i="30" s="1"/>
  <c r="J186" i="30" s="1"/>
  <c r="K186" i="30" s="1"/>
  <c r="L186" i="30" s="1"/>
  <c r="S186" i="30" s="1"/>
  <c r="T186" i="30" s="1"/>
  <c r="U186" i="30" s="1"/>
  <c r="V186" i="30" s="1"/>
  <c r="W186" i="30" s="1"/>
  <c r="X186" i="30" s="1"/>
  <c r="Y186" i="30" s="1"/>
  <c r="Z186" i="30" s="1"/>
  <c r="AA186" i="30" s="1"/>
  <c r="AB186" i="30" s="1"/>
  <c r="AE186" i="30" s="1"/>
  <c r="AF186" i="30" s="1"/>
  <c r="C185" i="30"/>
  <c r="D185" i="30" s="1"/>
  <c r="E185" i="30" s="1"/>
  <c r="F185" i="30" s="1"/>
  <c r="G185" i="30" s="1"/>
  <c r="H185" i="30" s="1"/>
  <c r="I185" i="30" s="1"/>
  <c r="J185" i="30" s="1"/>
  <c r="K185" i="30" s="1"/>
  <c r="L185" i="30" s="1"/>
  <c r="S185" i="30" s="1"/>
  <c r="T185" i="30" s="1"/>
  <c r="U185" i="30" s="1"/>
  <c r="V185" i="30" s="1"/>
  <c r="W185" i="30" s="1"/>
  <c r="X185" i="30" s="1"/>
  <c r="Y185" i="30" s="1"/>
  <c r="Z185" i="30" s="1"/>
  <c r="AA185" i="30" s="1"/>
  <c r="AB185" i="30" s="1"/>
  <c r="AE185" i="30" s="1"/>
  <c r="AF185" i="30" s="1"/>
  <c r="E184" i="30"/>
  <c r="F184" i="30" s="1"/>
  <c r="G184" i="30" s="1"/>
  <c r="H184" i="30" s="1"/>
  <c r="I184" i="30" s="1"/>
  <c r="J184" i="30" s="1"/>
  <c r="K184" i="30" s="1"/>
  <c r="L184" i="30" s="1"/>
  <c r="S184" i="30" s="1"/>
  <c r="T184" i="30" s="1"/>
  <c r="U184" i="30" s="1"/>
  <c r="V184" i="30" s="1"/>
  <c r="W184" i="30" s="1"/>
  <c r="X184" i="30" s="1"/>
  <c r="Y184" i="30" s="1"/>
  <c r="Z184" i="30" s="1"/>
  <c r="AA184" i="30" s="1"/>
  <c r="AB184" i="30" s="1"/>
  <c r="AE184" i="30" s="1"/>
  <c r="AF184" i="30" s="1"/>
  <c r="C184" i="30"/>
  <c r="D184" i="30" s="1"/>
  <c r="C183" i="30"/>
  <c r="D183" i="30" s="1"/>
  <c r="E183" i="30" s="1"/>
  <c r="F183" i="30" s="1"/>
  <c r="G183" i="30" s="1"/>
  <c r="H183" i="30" s="1"/>
  <c r="I183" i="30" s="1"/>
  <c r="J183" i="30" s="1"/>
  <c r="K183" i="30" s="1"/>
  <c r="L183" i="30" s="1"/>
  <c r="S183" i="30" s="1"/>
  <c r="T183" i="30" s="1"/>
  <c r="U183" i="30" s="1"/>
  <c r="V183" i="30" s="1"/>
  <c r="W183" i="30" s="1"/>
  <c r="X183" i="30" s="1"/>
  <c r="Y183" i="30" s="1"/>
  <c r="Z183" i="30" s="1"/>
  <c r="AA183" i="30" s="1"/>
  <c r="AB183" i="30" s="1"/>
  <c r="AE183" i="30" s="1"/>
  <c r="AF183" i="30" s="1"/>
  <c r="D182" i="30"/>
  <c r="E182" i="30" s="1"/>
  <c r="F182" i="30" s="1"/>
  <c r="G182" i="30" s="1"/>
  <c r="H182" i="30" s="1"/>
  <c r="I182" i="30" s="1"/>
  <c r="J182" i="30" s="1"/>
  <c r="K182" i="30" s="1"/>
  <c r="L182" i="30" s="1"/>
  <c r="S182" i="30" s="1"/>
  <c r="T182" i="30" s="1"/>
  <c r="U182" i="30" s="1"/>
  <c r="V182" i="30" s="1"/>
  <c r="W182" i="30" s="1"/>
  <c r="X182" i="30" s="1"/>
  <c r="Y182" i="30" s="1"/>
  <c r="Z182" i="30" s="1"/>
  <c r="AA182" i="30" s="1"/>
  <c r="AB182" i="30" s="1"/>
  <c r="AE182" i="30" s="1"/>
  <c r="AF182" i="30" s="1"/>
  <c r="C182" i="30"/>
  <c r="E181" i="30"/>
  <c r="F181" i="30" s="1"/>
  <c r="G181" i="30" s="1"/>
  <c r="H181" i="30" s="1"/>
  <c r="I181" i="30" s="1"/>
  <c r="J181" i="30" s="1"/>
  <c r="K181" i="30" s="1"/>
  <c r="L181" i="30" s="1"/>
  <c r="S181" i="30" s="1"/>
  <c r="T181" i="30" s="1"/>
  <c r="U181" i="30" s="1"/>
  <c r="V181" i="30" s="1"/>
  <c r="W181" i="30" s="1"/>
  <c r="X181" i="30" s="1"/>
  <c r="Y181" i="30" s="1"/>
  <c r="Z181" i="30" s="1"/>
  <c r="AA181" i="30" s="1"/>
  <c r="AB181" i="30" s="1"/>
  <c r="AE181" i="30" s="1"/>
  <c r="AF181" i="30" s="1"/>
  <c r="C181" i="30"/>
  <c r="D181" i="30" s="1"/>
  <c r="C180" i="30"/>
  <c r="D180" i="30" s="1"/>
  <c r="E180" i="30" s="1"/>
  <c r="F180" i="30" s="1"/>
  <c r="G180" i="30" s="1"/>
  <c r="H180" i="30" s="1"/>
  <c r="I180" i="30" s="1"/>
  <c r="J180" i="30" s="1"/>
  <c r="K180" i="30" s="1"/>
  <c r="L180" i="30" s="1"/>
  <c r="S180" i="30" s="1"/>
  <c r="T180" i="30" s="1"/>
  <c r="U180" i="30" s="1"/>
  <c r="V180" i="30" s="1"/>
  <c r="W180" i="30" s="1"/>
  <c r="X180" i="30" s="1"/>
  <c r="Y180" i="30" s="1"/>
  <c r="Z180" i="30" s="1"/>
  <c r="AA180" i="30" s="1"/>
  <c r="AB180" i="30" s="1"/>
  <c r="AE180" i="30" s="1"/>
  <c r="AF180" i="30" s="1"/>
  <c r="F179" i="30"/>
  <c r="G179" i="30" s="1"/>
  <c r="H179" i="30" s="1"/>
  <c r="I179" i="30" s="1"/>
  <c r="J179" i="30" s="1"/>
  <c r="K179" i="30" s="1"/>
  <c r="L179" i="30" s="1"/>
  <c r="S179" i="30" s="1"/>
  <c r="T179" i="30" s="1"/>
  <c r="U179" i="30" s="1"/>
  <c r="V179" i="30" s="1"/>
  <c r="W179" i="30" s="1"/>
  <c r="X179" i="30" s="1"/>
  <c r="Y179" i="30" s="1"/>
  <c r="Z179" i="30" s="1"/>
  <c r="AA179" i="30" s="1"/>
  <c r="AB179" i="30" s="1"/>
  <c r="AE179" i="30" s="1"/>
  <c r="AF179" i="30" s="1"/>
  <c r="D179" i="30"/>
  <c r="E179" i="30" s="1"/>
  <c r="C179" i="30"/>
  <c r="C178" i="30"/>
  <c r="D178" i="30" s="1"/>
  <c r="E178" i="30" s="1"/>
  <c r="F178" i="30" s="1"/>
  <c r="G178" i="30" s="1"/>
  <c r="H178" i="30" s="1"/>
  <c r="I178" i="30" s="1"/>
  <c r="J178" i="30" s="1"/>
  <c r="K178" i="30" s="1"/>
  <c r="L178" i="30" s="1"/>
  <c r="S178" i="30" s="1"/>
  <c r="T178" i="30" s="1"/>
  <c r="U178" i="30" s="1"/>
  <c r="V178" i="30" s="1"/>
  <c r="W178" i="30" s="1"/>
  <c r="X178" i="30" s="1"/>
  <c r="Y178" i="30" s="1"/>
  <c r="Z178" i="30" s="1"/>
  <c r="AA178" i="30" s="1"/>
  <c r="AB178" i="30" s="1"/>
  <c r="AE178" i="30" s="1"/>
  <c r="AF178" i="30" s="1"/>
  <c r="C177" i="30"/>
  <c r="C176" i="30"/>
  <c r="D176" i="30" s="1"/>
  <c r="E176" i="30" s="1"/>
  <c r="F176" i="30" s="1"/>
  <c r="G176" i="30" s="1"/>
  <c r="H176" i="30" s="1"/>
  <c r="I176" i="30" s="1"/>
  <c r="J176" i="30" s="1"/>
  <c r="K176" i="30" s="1"/>
  <c r="L176" i="30" s="1"/>
  <c r="S176" i="30" s="1"/>
  <c r="T176" i="30" s="1"/>
  <c r="U176" i="30" s="1"/>
  <c r="V176" i="30" s="1"/>
  <c r="W176" i="30" s="1"/>
  <c r="X176" i="30" s="1"/>
  <c r="Y176" i="30" s="1"/>
  <c r="Z176" i="30" s="1"/>
  <c r="AA176" i="30" s="1"/>
  <c r="AB176" i="30" s="1"/>
  <c r="AE176" i="30" s="1"/>
  <c r="AF176" i="30" s="1"/>
  <c r="C175" i="30"/>
  <c r="D175" i="30" s="1"/>
  <c r="E175" i="30" s="1"/>
  <c r="F175" i="30" s="1"/>
  <c r="G175" i="30" s="1"/>
  <c r="H175" i="30" s="1"/>
  <c r="I175" i="30" s="1"/>
  <c r="J175" i="30" s="1"/>
  <c r="K175" i="30" s="1"/>
  <c r="L175" i="30" s="1"/>
  <c r="S175" i="30" s="1"/>
  <c r="T175" i="30" s="1"/>
  <c r="U175" i="30" s="1"/>
  <c r="V175" i="30" s="1"/>
  <c r="W175" i="30" s="1"/>
  <c r="X175" i="30" s="1"/>
  <c r="Y175" i="30" s="1"/>
  <c r="Z175" i="30" s="1"/>
  <c r="AA175" i="30" s="1"/>
  <c r="AB175" i="30" s="1"/>
  <c r="AE175" i="30" s="1"/>
  <c r="AF175" i="30" s="1"/>
  <c r="C174" i="30"/>
  <c r="D174" i="30" s="1"/>
  <c r="E174" i="30" s="1"/>
  <c r="F174" i="30" s="1"/>
  <c r="G174" i="30" s="1"/>
  <c r="H174" i="30" s="1"/>
  <c r="I174" i="30" s="1"/>
  <c r="J174" i="30" s="1"/>
  <c r="K174" i="30" s="1"/>
  <c r="L174" i="30" s="1"/>
  <c r="S174" i="30" s="1"/>
  <c r="T174" i="30" s="1"/>
  <c r="U174" i="30" s="1"/>
  <c r="V174" i="30" s="1"/>
  <c r="W174" i="30" s="1"/>
  <c r="X174" i="30" s="1"/>
  <c r="Y174" i="30" s="1"/>
  <c r="Z174" i="30" s="1"/>
  <c r="AA174" i="30" s="1"/>
  <c r="AB174" i="30" s="1"/>
  <c r="AE174" i="30" s="1"/>
  <c r="AF174" i="30" s="1"/>
  <c r="C173" i="30"/>
  <c r="D173" i="30" s="1"/>
  <c r="E173" i="30" s="1"/>
  <c r="F173" i="30" s="1"/>
  <c r="G173" i="30" s="1"/>
  <c r="H173" i="30" s="1"/>
  <c r="I173" i="30" s="1"/>
  <c r="J173" i="30" s="1"/>
  <c r="K173" i="30" s="1"/>
  <c r="L173" i="30" s="1"/>
  <c r="S173" i="30" s="1"/>
  <c r="T173" i="30" s="1"/>
  <c r="U173" i="30" s="1"/>
  <c r="V173" i="30" s="1"/>
  <c r="W173" i="30" s="1"/>
  <c r="X173" i="30" s="1"/>
  <c r="Y173" i="30" s="1"/>
  <c r="Z173" i="30" s="1"/>
  <c r="AA173" i="30" s="1"/>
  <c r="AB173" i="30" s="1"/>
  <c r="AE173" i="30" s="1"/>
  <c r="AF173" i="30" s="1"/>
  <c r="C172" i="30"/>
  <c r="D172" i="30" s="1"/>
  <c r="E172" i="30" s="1"/>
  <c r="F172" i="30" s="1"/>
  <c r="G172" i="30" s="1"/>
  <c r="H172" i="30" s="1"/>
  <c r="I172" i="30" s="1"/>
  <c r="J172" i="30" s="1"/>
  <c r="K172" i="30" s="1"/>
  <c r="L172" i="30" s="1"/>
  <c r="S172" i="30" s="1"/>
  <c r="T172" i="30" s="1"/>
  <c r="U172" i="30" s="1"/>
  <c r="V172" i="30" s="1"/>
  <c r="W172" i="30" s="1"/>
  <c r="X172" i="30" s="1"/>
  <c r="Y172" i="30" s="1"/>
  <c r="Z172" i="30" s="1"/>
  <c r="AA172" i="30" s="1"/>
  <c r="AB172" i="30" s="1"/>
  <c r="AE172" i="30" s="1"/>
  <c r="AF172" i="30" s="1"/>
  <c r="C171" i="30"/>
  <c r="D171" i="30" s="1"/>
  <c r="E171" i="30" s="1"/>
  <c r="F171" i="30" s="1"/>
  <c r="G171" i="30" s="1"/>
  <c r="H171" i="30" s="1"/>
  <c r="I171" i="30" s="1"/>
  <c r="J171" i="30" s="1"/>
  <c r="K171" i="30" s="1"/>
  <c r="L171" i="30" s="1"/>
  <c r="S171" i="30" s="1"/>
  <c r="T171" i="30" s="1"/>
  <c r="U171" i="30" s="1"/>
  <c r="V171" i="30" s="1"/>
  <c r="W171" i="30" s="1"/>
  <c r="X171" i="30" s="1"/>
  <c r="Y171" i="30" s="1"/>
  <c r="Z171" i="30" s="1"/>
  <c r="AA171" i="30" s="1"/>
  <c r="AB171" i="30" s="1"/>
  <c r="AE171" i="30" s="1"/>
  <c r="AF171" i="30" s="1"/>
  <c r="C170" i="30"/>
  <c r="D170" i="30" s="1"/>
  <c r="E170" i="30" s="1"/>
  <c r="F170" i="30" s="1"/>
  <c r="G170" i="30" s="1"/>
  <c r="H170" i="30" s="1"/>
  <c r="I170" i="30" s="1"/>
  <c r="J170" i="30" s="1"/>
  <c r="K170" i="30" s="1"/>
  <c r="L170" i="30" s="1"/>
  <c r="S170" i="30" s="1"/>
  <c r="T170" i="30" s="1"/>
  <c r="U170" i="30" s="1"/>
  <c r="V170" i="30" s="1"/>
  <c r="W170" i="30" s="1"/>
  <c r="X170" i="30" s="1"/>
  <c r="Y170" i="30" s="1"/>
  <c r="Z170" i="30" s="1"/>
  <c r="C169" i="30"/>
  <c r="AG167" i="30"/>
  <c r="AG91" i="30" s="1"/>
  <c r="AG92" i="30" s="1"/>
  <c r="AG3" i="30" s="1"/>
  <c r="D166" i="30"/>
  <c r="E166" i="30" s="1"/>
  <c r="F166" i="30" s="1"/>
  <c r="G166" i="30" s="1"/>
  <c r="H166" i="30" s="1"/>
  <c r="I166" i="30" s="1"/>
  <c r="J166" i="30" s="1"/>
  <c r="K166" i="30" s="1"/>
  <c r="L166" i="30" s="1"/>
  <c r="S166" i="30" s="1"/>
  <c r="T166" i="30" s="1"/>
  <c r="U166" i="30" s="1"/>
  <c r="V166" i="30" s="1"/>
  <c r="W166" i="30" s="1"/>
  <c r="X166" i="30" s="1"/>
  <c r="Y166" i="30" s="1"/>
  <c r="Z166" i="30" s="1"/>
  <c r="AA166" i="30" s="1"/>
  <c r="AB166" i="30" s="1"/>
  <c r="AE166" i="30" s="1"/>
  <c r="AF166" i="30" s="1"/>
  <c r="C166" i="30"/>
  <c r="C165" i="30"/>
  <c r="D165" i="30" s="1"/>
  <c r="E165" i="30" s="1"/>
  <c r="F165" i="30" s="1"/>
  <c r="G165" i="30" s="1"/>
  <c r="H165" i="30" s="1"/>
  <c r="I165" i="30" s="1"/>
  <c r="J165" i="30" s="1"/>
  <c r="K165" i="30" s="1"/>
  <c r="L165" i="30" s="1"/>
  <c r="S165" i="30" s="1"/>
  <c r="T165" i="30" s="1"/>
  <c r="U165" i="30" s="1"/>
  <c r="V165" i="30" s="1"/>
  <c r="W165" i="30" s="1"/>
  <c r="X165" i="30" s="1"/>
  <c r="Y165" i="30" s="1"/>
  <c r="Z165" i="30" s="1"/>
  <c r="AA165" i="30" s="1"/>
  <c r="AB165" i="30" s="1"/>
  <c r="AE165" i="30" s="1"/>
  <c r="AF165" i="30" s="1"/>
  <c r="C164" i="30"/>
  <c r="D164" i="30" s="1"/>
  <c r="E164" i="30" s="1"/>
  <c r="F164" i="30" s="1"/>
  <c r="G164" i="30" s="1"/>
  <c r="H164" i="30" s="1"/>
  <c r="I164" i="30" s="1"/>
  <c r="J164" i="30" s="1"/>
  <c r="K164" i="30" s="1"/>
  <c r="L164" i="30" s="1"/>
  <c r="S164" i="30" s="1"/>
  <c r="T164" i="30" s="1"/>
  <c r="U164" i="30" s="1"/>
  <c r="V164" i="30" s="1"/>
  <c r="W164" i="30" s="1"/>
  <c r="X164" i="30" s="1"/>
  <c r="Y164" i="30" s="1"/>
  <c r="Z164" i="30" s="1"/>
  <c r="AA164" i="30" s="1"/>
  <c r="AB164" i="30" s="1"/>
  <c r="AE164" i="30" s="1"/>
  <c r="AF164" i="30" s="1"/>
  <c r="F163" i="30"/>
  <c r="G163" i="30" s="1"/>
  <c r="H163" i="30" s="1"/>
  <c r="I163" i="30" s="1"/>
  <c r="J163" i="30" s="1"/>
  <c r="K163" i="30" s="1"/>
  <c r="L163" i="30" s="1"/>
  <c r="S163" i="30" s="1"/>
  <c r="T163" i="30" s="1"/>
  <c r="U163" i="30" s="1"/>
  <c r="V163" i="30" s="1"/>
  <c r="W163" i="30" s="1"/>
  <c r="X163" i="30" s="1"/>
  <c r="Y163" i="30" s="1"/>
  <c r="Z163" i="30" s="1"/>
  <c r="AA163" i="30" s="1"/>
  <c r="AB163" i="30" s="1"/>
  <c r="AE163" i="30" s="1"/>
  <c r="AF163" i="30" s="1"/>
  <c r="D163" i="30"/>
  <c r="E163" i="30" s="1"/>
  <c r="C163" i="30"/>
  <c r="D162" i="30"/>
  <c r="C162" i="30"/>
  <c r="C161" i="30"/>
  <c r="D161" i="30" s="1"/>
  <c r="E161" i="30" s="1"/>
  <c r="AI158" i="30"/>
  <c r="AH158" i="30"/>
  <c r="AI157" i="30"/>
  <c r="AH157" i="30"/>
  <c r="AI156" i="30"/>
  <c r="AH156" i="30"/>
  <c r="AI155" i="30"/>
  <c r="AH155" i="30"/>
  <c r="AI154" i="30"/>
  <c r="AH154" i="30"/>
  <c r="AI153" i="30"/>
  <c r="AH153" i="30"/>
  <c r="AI152" i="30"/>
  <c r="AH152" i="30"/>
  <c r="AI151" i="30"/>
  <c r="AH151" i="30"/>
  <c r="AI150" i="30"/>
  <c r="AH150" i="30"/>
  <c r="AI149" i="30"/>
  <c r="AH149" i="30"/>
  <c r="AI148" i="30"/>
  <c r="AH148" i="30"/>
  <c r="AI147" i="30"/>
  <c r="AH147" i="30"/>
  <c r="AI146" i="30"/>
  <c r="AH146" i="30"/>
  <c r="AI142" i="30"/>
  <c r="AH142" i="30"/>
  <c r="AI141" i="30"/>
  <c r="AH141" i="30"/>
  <c r="AI140" i="30"/>
  <c r="AH140" i="30"/>
  <c r="AI139" i="30"/>
  <c r="AH139" i="30"/>
  <c r="AI138" i="30"/>
  <c r="AH138" i="30"/>
  <c r="AI137" i="30"/>
  <c r="AH137" i="30"/>
  <c r="AI136" i="30"/>
  <c r="AH136" i="30"/>
  <c r="AI134" i="30"/>
  <c r="AH134" i="30"/>
  <c r="AI133" i="30"/>
  <c r="AH133" i="30"/>
  <c r="AI132" i="30"/>
  <c r="AH132" i="30"/>
  <c r="AI131" i="30"/>
  <c r="AH131" i="30"/>
  <c r="AI130" i="30"/>
  <c r="AH130" i="30"/>
  <c r="AI129" i="30"/>
  <c r="AH129" i="30"/>
  <c r="AI128" i="30"/>
  <c r="AH128" i="30"/>
  <c r="AI127" i="30"/>
  <c r="AH127" i="30"/>
  <c r="AI126" i="30"/>
  <c r="AH126" i="30"/>
  <c r="AI125" i="30"/>
  <c r="AH125" i="30"/>
  <c r="AQ23" i="30"/>
  <c r="AA122" i="30"/>
  <c r="Z122" i="30"/>
  <c r="Y122" i="30"/>
  <c r="X122" i="30"/>
  <c r="W122" i="30"/>
  <c r="V122" i="30"/>
  <c r="U122" i="30"/>
  <c r="T122" i="30"/>
  <c r="S122" i="30"/>
  <c r="L122" i="30"/>
  <c r="K122" i="30"/>
  <c r="J122" i="30"/>
  <c r="I122" i="30"/>
  <c r="H122" i="30"/>
  <c r="C122" i="30"/>
  <c r="AA121" i="30"/>
  <c r="Z121" i="30"/>
  <c r="Y121" i="30"/>
  <c r="X121" i="30"/>
  <c r="W121" i="30"/>
  <c r="V121" i="30"/>
  <c r="U121" i="30"/>
  <c r="T121" i="30"/>
  <c r="S121" i="30"/>
  <c r="L121" i="30"/>
  <c r="K121" i="30"/>
  <c r="J121" i="30"/>
  <c r="I121" i="30"/>
  <c r="H121" i="30"/>
  <c r="C121" i="30"/>
  <c r="AA120" i="30"/>
  <c r="Z120" i="30"/>
  <c r="Y120" i="30"/>
  <c r="X120" i="30"/>
  <c r="W120" i="30"/>
  <c r="V120" i="30"/>
  <c r="U120" i="30"/>
  <c r="T120" i="30"/>
  <c r="S120" i="30"/>
  <c r="L120" i="30"/>
  <c r="K120" i="30"/>
  <c r="J120" i="30"/>
  <c r="I120" i="30"/>
  <c r="H120" i="30"/>
  <c r="C120" i="30"/>
  <c r="AA119" i="30"/>
  <c r="Z119" i="30"/>
  <c r="Y119" i="30"/>
  <c r="X119" i="30"/>
  <c r="W119" i="30"/>
  <c r="V119" i="30"/>
  <c r="U119" i="30"/>
  <c r="T119" i="30"/>
  <c r="S119" i="30"/>
  <c r="L119" i="30"/>
  <c r="K119" i="30"/>
  <c r="J119" i="30"/>
  <c r="I119" i="30"/>
  <c r="H119" i="30"/>
  <c r="C119" i="30"/>
  <c r="BI23" i="30"/>
  <c r="AA118" i="30"/>
  <c r="Z118" i="30"/>
  <c r="Y118" i="30"/>
  <c r="X118" i="30"/>
  <c r="W118" i="30"/>
  <c r="V118" i="30"/>
  <c r="U118" i="30"/>
  <c r="T118" i="30"/>
  <c r="S118" i="30"/>
  <c r="L118" i="30"/>
  <c r="K118" i="30"/>
  <c r="J118" i="30"/>
  <c r="I118" i="30"/>
  <c r="H118" i="30"/>
  <c r="C118" i="30"/>
  <c r="AA117" i="30"/>
  <c r="Z117" i="30"/>
  <c r="Y117" i="30"/>
  <c r="X117" i="30"/>
  <c r="W117" i="30"/>
  <c r="V117" i="30"/>
  <c r="U117" i="30"/>
  <c r="T117" i="30"/>
  <c r="S117" i="30"/>
  <c r="AV23" i="30"/>
  <c r="L117" i="30"/>
  <c r="K117" i="30"/>
  <c r="K123" i="30" s="1"/>
  <c r="AT23" i="30" s="1"/>
  <c r="J117" i="30"/>
  <c r="I117" i="30"/>
  <c r="H117" i="30"/>
  <c r="C117" i="30"/>
  <c r="AI114" i="30"/>
  <c r="AH114" i="30"/>
  <c r="AI112" i="30"/>
  <c r="AH112" i="30"/>
  <c r="AG112" i="30"/>
  <c r="AI111" i="30"/>
  <c r="AH111" i="30"/>
  <c r="AI110" i="30"/>
  <c r="AH110" i="30"/>
  <c r="AI109" i="30"/>
  <c r="AH109" i="30"/>
  <c r="AG108" i="30"/>
  <c r="BG19" i="30"/>
  <c r="AA108" i="30"/>
  <c r="Z5" i="30" s="1"/>
  <c r="Z108" i="30"/>
  <c r="Y108" i="30"/>
  <c r="X5" i="30" s="1"/>
  <c r="X108" i="30"/>
  <c r="W108" i="30"/>
  <c r="V108" i="30"/>
  <c r="BD19" i="30" s="1"/>
  <c r="U108" i="30"/>
  <c r="T108" i="30"/>
  <c r="BB19" i="30" s="1"/>
  <c r="S108" i="30"/>
  <c r="R5" i="30" s="1"/>
  <c r="P5" i="30"/>
  <c r="L108" i="30"/>
  <c r="K5" i="30" s="1"/>
  <c r="K108" i="30"/>
  <c r="AT19" i="30" s="1"/>
  <c r="J108" i="30"/>
  <c r="I5" i="30" s="1"/>
  <c r="I108" i="30"/>
  <c r="H108" i="30"/>
  <c r="AI107" i="30"/>
  <c r="AH107" i="30"/>
  <c r="AI106" i="30"/>
  <c r="AH106" i="30"/>
  <c r="AI105" i="30"/>
  <c r="AH105" i="30"/>
  <c r="AI104" i="30"/>
  <c r="AH104" i="30"/>
  <c r="AI103" i="30"/>
  <c r="AH103" i="30"/>
  <c r="AI102" i="30"/>
  <c r="AH102" i="30"/>
  <c r="AI101" i="30"/>
  <c r="AH101" i="30"/>
  <c r="AI100" i="30"/>
  <c r="AH100" i="30"/>
  <c r="AI99" i="30"/>
  <c r="AH99" i="30"/>
  <c r="AI98" i="30"/>
  <c r="AH98" i="30"/>
  <c r="AI97" i="30"/>
  <c r="AH97" i="30"/>
  <c r="AG96" i="30"/>
  <c r="AG4" i="30" s="1"/>
  <c r="BH20" i="30"/>
  <c r="AA96" i="30"/>
  <c r="Z96" i="30"/>
  <c r="BF20" i="30" s="1"/>
  <c r="Y96" i="30"/>
  <c r="X96" i="30"/>
  <c r="BE20" i="30" s="1"/>
  <c r="W96" i="30"/>
  <c r="V96" i="30"/>
  <c r="U96" i="30"/>
  <c r="T96" i="30"/>
  <c r="S96" i="30"/>
  <c r="BA20" i="30" s="1"/>
  <c r="AZ20" i="30"/>
  <c r="AY20" i="30"/>
  <c r="AW20" i="30"/>
  <c r="L96" i="30"/>
  <c r="K96" i="30"/>
  <c r="AT20" i="30" s="1"/>
  <c r="AS20" i="30"/>
  <c r="H96" i="30"/>
  <c r="AR20" i="30"/>
  <c r="AO20" i="30"/>
  <c r="AI95" i="30"/>
  <c r="AH95" i="30"/>
  <c r="AI94" i="30"/>
  <c r="AH94" i="30"/>
  <c r="AI93" i="30"/>
  <c r="AH93" i="30"/>
  <c r="BI18" i="30"/>
  <c r="BG18" i="30"/>
  <c r="AA92" i="30"/>
  <c r="Z92" i="30"/>
  <c r="BF18" i="30" s="1"/>
  <c r="Y92" i="30"/>
  <c r="X92" i="30"/>
  <c r="BE18" i="30" s="1"/>
  <c r="W92" i="30"/>
  <c r="V92" i="30"/>
  <c r="BD18" i="30" s="1"/>
  <c r="U92" i="30"/>
  <c r="T92" i="30"/>
  <c r="S92" i="30"/>
  <c r="BA18" i="30" s="1"/>
  <c r="AZ18" i="30"/>
  <c r="AY18" i="30"/>
  <c r="AX18" i="30"/>
  <c r="AW18" i="30"/>
  <c r="AV18" i="30"/>
  <c r="L92" i="30"/>
  <c r="K92" i="30"/>
  <c r="AT18" i="30" s="1"/>
  <c r="J92" i="30"/>
  <c r="I92" i="30"/>
  <c r="AS18" i="30" s="1"/>
  <c r="H92" i="30"/>
  <c r="AR18" i="30"/>
  <c r="AQ18" i="30"/>
  <c r="BQ91" i="30"/>
  <c r="BE91" i="30"/>
  <c r="BA91" i="30"/>
  <c r="AI91" i="30"/>
  <c r="AH91" i="30"/>
  <c r="AI90" i="30"/>
  <c r="AH90" i="30"/>
  <c r="AI89" i="30"/>
  <c r="AH89" i="30"/>
  <c r="AI88" i="30"/>
  <c r="AH88" i="30"/>
  <c r="BA87" i="30"/>
  <c r="AI87" i="30"/>
  <c r="AH87" i="30"/>
  <c r="AI86" i="30"/>
  <c r="AH86" i="30"/>
  <c r="AI85" i="30"/>
  <c r="AH85" i="30"/>
  <c r="BW84" i="30"/>
  <c r="BW91" i="30" s="1"/>
  <c r="BV84" i="30"/>
  <c r="BV91" i="30" s="1"/>
  <c r="BU84" i="30"/>
  <c r="BU91" i="30" s="1"/>
  <c r="BT84" i="30"/>
  <c r="BT91" i="30" s="1"/>
  <c r="BS84" i="30"/>
  <c r="BS91" i="30" s="1"/>
  <c r="BR84" i="30"/>
  <c r="BR91" i="30" s="1"/>
  <c r="BQ84" i="30"/>
  <c r="BP84" i="30"/>
  <c r="BP91" i="30" s="1"/>
  <c r="BO84" i="30"/>
  <c r="BO91" i="30" s="1"/>
  <c r="BN84" i="30"/>
  <c r="BN91" i="30" s="1"/>
  <c r="BM84" i="30"/>
  <c r="BM91" i="30" s="1"/>
  <c r="BL84" i="30"/>
  <c r="BL91" i="30" s="1"/>
  <c r="BK84" i="30"/>
  <c r="BK91" i="30" s="1"/>
  <c r="BJ84" i="30"/>
  <c r="BJ91" i="30" s="1"/>
  <c r="BI84" i="30"/>
  <c r="BI91" i="30" s="1"/>
  <c r="BH84" i="30"/>
  <c r="BH91" i="30" s="1"/>
  <c r="BG84" i="30"/>
  <c r="BG91" i="30" s="1"/>
  <c r="BF84" i="30"/>
  <c r="BF91" i="30" s="1"/>
  <c r="BE84" i="30"/>
  <c r="BD84" i="30"/>
  <c r="BD91" i="30" s="1"/>
  <c r="BC84" i="30"/>
  <c r="BC91" i="30" s="1"/>
  <c r="BB84" i="30"/>
  <c r="BB91" i="30" s="1"/>
  <c r="BA84" i="30"/>
  <c r="AZ84" i="30"/>
  <c r="AZ91" i="30" s="1"/>
  <c r="AI84" i="30"/>
  <c r="AH84" i="30"/>
  <c r="BW83" i="30"/>
  <c r="BW90" i="30" s="1"/>
  <c r="BV83" i="30"/>
  <c r="BV90" i="30" s="1"/>
  <c r="BU83" i="30"/>
  <c r="BU90" i="30" s="1"/>
  <c r="BT83" i="30"/>
  <c r="BT90" i="30" s="1"/>
  <c r="BS83" i="30"/>
  <c r="BS90" i="30" s="1"/>
  <c r="BR83" i="30"/>
  <c r="BR90" i="30" s="1"/>
  <c r="BQ83" i="30"/>
  <c r="BQ90" i="30" s="1"/>
  <c r="BP83" i="30"/>
  <c r="BP90" i="30" s="1"/>
  <c r="BO83" i="30"/>
  <c r="BO90" i="30" s="1"/>
  <c r="BN83" i="30"/>
  <c r="BN90" i="30" s="1"/>
  <c r="BM83" i="30"/>
  <c r="BM90" i="30" s="1"/>
  <c r="BL83" i="30"/>
  <c r="BL90" i="30" s="1"/>
  <c r="BK83" i="30"/>
  <c r="BK90" i="30" s="1"/>
  <c r="BJ83" i="30"/>
  <c r="BJ90" i="30" s="1"/>
  <c r="BI83" i="30"/>
  <c r="BI90" i="30" s="1"/>
  <c r="BH83" i="30"/>
  <c r="BH90" i="30" s="1"/>
  <c r="BG83" i="30"/>
  <c r="BG90" i="30" s="1"/>
  <c r="BF83" i="30"/>
  <c r="BF90" i="30" s="1"/>
  <c r="BE83" i="30"/>
  <c r="BE90" i="30" s="1"/>
  <c r="BD83" i="30"/>
  <c r="BD90" i="30" s="1"/>
  <c r="BC83" i="30"/>
  <c r="BC90" i="30" s="1"/>
  <c r="BB83" i="30"/>
  <c r="BB90" i="30" s="1"/>
  <c r="BA83" i="30"/>
  <c r="BA90" i="30" s="1"/>
  <c r="AZ83" i="30"/>
  <c r="AZ90" i="30" s="1"/>
  <c r="AI83" i="30"/>
  <c r="AH83" i="30"/>
  <c r="BW82" i="30"/>
  <c r="BW89" i="30" s="1"/>
  <c r="BV82" i="30"/>
  <c r="BV89" i="30" s="1"/>
  <c r="BU82" i="30"/>
  <c r="BU89" i="30" s="1"/>
  <c r="BT82" i="30"/>
  <c r="BT89" i="30" s="1"/>
  <c r="BS82" i="30"/>
  <c r="BS89" i="30" s="1"/>
  <c r="BR82" i="30"/>
  <c r="BR89" i="30" s="1"/>
  <c r="BQ82" i="30"/>
  <c r="BQ89" i="30" s="1"/>
  <c r="BP82" i="30"/>
  <c r="BP89" i="30" s="1"/>
  <c r="BO82" i="30"/>
  <c r="BO89" i="30" s="1"/>
  <c r="BN82" i="30"/>
  <c r="BN89" i="30" s="1"/>
  <c r="BM82" i="30"/>
  <c r="BM89" i="30" s="1"/>
  <c r="BL82" i="30"/>
  <c r="BL89" i="30" s="1"/>
  <c r="BK82" i="30"/>
  <c r="BK89" i="30" s="1"/>
  <c r="BJ82" i="30"/>
  <c r="BJ89" i="30" s="1"/>
  <c r="BI82" i="30"/>
  <c r="BI89" i="30" s="1"/>
  <c r="BH82" i="30"/>
  <c r="BH89" i="30" s="1"/>
  <c r="BG82" i="30"/>
  <c r="BG89" i="30" s="1"/>
  <c r="BF82" i="30"/>
  <c r="BF89" i="30" s="1"/>
  <c r="BE82" i="30"/>
  <c r="BE89" i="30" s="1"/>
  <c r="BD82" i="30"/>
  <c r="BD89" i="30" s="1"/>
  <c r="BC82" i="30"/>
  <c r="BC89" i="30" s="1"/>
  <c r="BB82" i="30"/>
  <c r="BB89" i="30" s="1"/>
  <c r="BA82" i="30"/>
  <c r="BA89" i="30" s="1"/>
  <c r="AZ82" i="30"/>
  <c r="AZ89" i="30" s="1"/>
  <c r="AI82" i="30"/>
  <c r="AH82" i="30"/>
  <c r="BW81" i="30"/>
  <c r="BW88" i="30" s="1"/>
  <c r="BV81" i="30"/>
  <c r="BV88" i="30" s="1"/>
  <c r="BU81" i="30"/>
  <c r="BU88" i="30" s="1"/>
  <c r="BT81" i="30"/>
  <c r="BT88" i="30" s="1"/>
  <c r="BS81" i="30"/>
  <c r="BS88" i="30" s="1"/>
  <c r="BR81" i="30"/>
  <c r="BR88" i="30" s="1"/>
  <c r="BQ81" i="30"/>
  <c r="BQ88" i="30" s="1"/>
  <c r="BP81" i="30"/>
  <c r="BP88" i="30" s="1"/>
  <c r="BO81" i="30"/>
  <c r="BO88" i="30" s="1"/>
  <c r="BN81" i="30"/>
  <c r="BN88" i="30" s="1"/>
  <c r="BM81" i="30"/>
  <c r="BM88" i="30" s="1"/>
  <c r="BL81" i="30"/>
  <c r="BL88" i="30" s="1"/>
  <c r="BK81" i="30"/>
  <c r="BK88" i="30" s="1"/>
  <c r="BJ81" i="30"/>
  <c r="BJ88" i="30" s="1"/>
  <c r="BI81" i="30"/>
  <c r="BI88" i="30" s="1"/>
  <c r="BH81" i="30"/>
  <c r="BH88" i="30" s="1"/>
  <c r="BG81" i="30"/>
  <c r="BG88" i="30" s="1"/>
  <c r="BF81" i="30"/>
  <c r="BF88" i="30" s="1"/>
  <c r="BE81" i="30"/>
  <c r="BE88" i="30" s="1"/>
  <c r="BD81" i="30"/>
  <c r="BD88" i="30" s="1"/>
  <c r="BC81" i="30"/>
  <c r="BC88" i="30" s="1"/>
  <c r="BB81" i="30"/>
  <c r="BB88" i="30" s="1"/>
  <c r="BA81" i="30"/>
  <c r="BA88" i="30" s="1"/>
  <c r="AZ81" i="30"/>
  <c r="AZ88" i="30" s="1"/>
  <c r="AI81" i="30"/>
  <c r="AH81" i="30"/>
  <c r="BW80" i="30"/>
  <c r="BW87" i="30" s="1"/>
  <c r="BV80" i="30"/>
  <c r="BV87" i="30" s="1"/>
  <c r="BU80" i="30"/>
  <c r="BU87" i="30" s="1"/>
  <c r="BT80" i="30"/>
  <c r="BT87" i="30" s="1"/>
  <c r="BS80" i="30"/>
  <c r="BS87" i="30" s="1"/>
  <c r="BR80" i="30"/>
  <c r="BR87" i="30" s="1"/>
  <c r="BQ80" i="30"/>
  <c r="BQ87" i="30" s="1"/>
  <c r="BP80" i="30"/>
  <c r="BP87" i="30" s="1"/>
  <c r="BO80" i="30"/>
  <c r="BO87" i="30" s="1"/>
  <c r="BN80" i="30"/>
  <c r="BN87" i="30" s="1"/>
  <c r="BM80" i="30"/>
  <c r="BM87" i="30" s="1"/>
  <c r="BL80" i="30"/>
  <c r="BL87" i="30" s="1"/>
  <c r="BK80" i="30"/>
  <c r="BK87" i="30" s="1"/>
  <c r="BJ80" i="30"/>
  <c r="BJ87" i="30" s="1"/>
  <c r="BI80" i="30"/>
  <c r="BI87" i="30" s="1"/>
  <c r="BH80" i="30"/>
  <c r="BH87" i="30" s="1"/>
  <c r="BG80" i="30"/>
  <c r="BG87" i="30" s="1"/>
  <c r="BF80" i="30"/>
  <c r="BF87" i="30" s="1"/>
  <c r="BE80" i="30"/>
  <c r="BE87" i="30" s="1"/>
  <c r="BD80" i="30"/>
  <c r="BD87" i="30" s="1"/>
  <c r="BC80" i="30"/>
  <c r="BC87" i="30" s="1"/>
  <c r="BB80" i="30"/>
  <c r="BB87" i="30" s="1"/>
  <c r="BA80" i="30"/>
  <c r="AZ80" i="30"/>
  <c r="AZ87" i="30" s="1"/>
  <c r="AI80" i="30"/>
  <c r="AH80" i="30"/>
  <c r="BW79" i="30"/>
  <c r="BW86" i="30" s="1"/>
  <c r="BV79" i="30"/>
  <c r="BV86" i="30" s="1"/>
  <c r="BU79" i="30"/>
  <c r="BU86" i="30" s="1"/>
  <c r="BT79" i="30"/>
  <c r="BT86" i="30" s="1"/>
  <c r="BS79" i="30"/>
  <c r="BS86" i="30" s="1"/>
  <c r="BR79" i="30"/>
  <c r="BR86" i="30" s="1"/>
  <c r="BQ79" i="30"/>
  <c r="BQ86" i="30" s="1"/>
  <c r="BP79" i="30"/>
  <c r="BP86" i="30" s="1"/>
  <c r="BO79" i="30"/>
  <c r="BO86" i="30" s="1"/>
  <c r="BN79" i="30"/>
  <c r="BN86" i="30" s="1"/>
  <c r="BM79" i="30"/>
  <c r="BM86" i="30" s="1"/>
  <c r="BL79" i="30"/>
  <c r="BL86" i="30" s="1"/>
  <c r="BK79" i="30"/>
  <c r="BK86" i="30" s="1"/>
  <c r="BJ79" i="30"/>
  <c r="BJ86" i="30" s="1"/>
  <c r="BI79" i="30"/>
  <c r="BI86" i="30" s="1"/>
  <c r="BH79" i="30"/>
  <c r="BH86" i="30" s="1"/>
  <c r="BG79" i="30"/>
  <c r="BG86" i="30" s="1"/>
  <c r="BF79" i="30"/>
  <c r="BF86" i="30" s="1"/>
  <c r="BE79" i="30"/>
  <c r="BE86" i="30" s="1"/>
  <c r="BD79" i="30"/>
  <c r="BD86" i="30" s="1"/>
  <c r="BC79" i="30"/>
  <c r="BC86" i="30" s="1"/>
  <c r="BB79" i="30"/>
  <c r="BB86" i="30" s="1"/>
  <c r="BA79" i="30"/>
  <c r="BA86" i="30" s="1"/>
  <c r="AZ79" i="30"/>
  <c r="AZ86" i="30" s="1"/>
  <c r="AI79" i="30"/>
  <c r="AH79" i="30"/>
  <c r="AG78" i="30"/>
  <c r="BF17" i="30"/>
  <c r="BC17" i="30"/>
  <c r="BB17" i="30"/>
  <c r="AZ17" i="30"/>
  <c r="AX17" i="30"/>
  <c r="AU17" i="30"/>
  <c r="AP17" i="30"/>
  <c r="AI77" i="30"/>
  <c r="AH77" i="30"/>
  <c r="AI76" i="30"/>
  <c r="AH76" i="30"/>
  <c r="AI75" i="30"/>
  <c r="AH75" i="30"/>
  <c r="AI74" i="30"/>
  <c r="AH74" i="30"/>
  <c r="AI73" i="30"/>
  <c r="AH73" i="30"/>
  <c r="AI72" i="30"/>
  <c r="AH72" i="30"/>
  <c r="AG71" i="30"/>
  <c r="AA71" i="30"/>
  <c r="Z71" i="30"/>
  <c r="Y71" i="30"/>
  <c r="X71" i="30"/>
  <c r="W71" i="30"/>
  <c r="V71" i="30"/>
  <c r="U71" i="30"/>
  <c r="U113" i="30" s="1"/>
  <c r="U115" i="30" s="1"/>
  <c r="BB16" i="30"/>
  <c r="S71" i="30"/>
  <c r="BA16" i="30" s="1"/>
  <c r="AZ16" i="30"/>
  <c r="AY16" i="30"/>
  <c r="AX16" i="30"/>
  <c r="L71" i="30"/>
  <c r="K71" i="30"/>
  <c r="AT16" i="30" s="1"/>
  <c r="J71" i="30"/>
  <c r="I71" i="30"/>
  <c r="H71" i="30"/>
  <c r="AI70" i="30"/>
  <c r="AH70" i="30"/>
  <c r="AI69" i="30"/>
  <c r="AH69" i="30"/>
  <c r="AI68" i="30"/>
  <c r="AH68" i="30"/>
  <c r="AI67" i="30"/>
  <c r="AH67" i="30"/>
  <c r="AI66" i="30"/>
  <c r="AH66" i="30"/>
  <c r="AI65" i="30"/>
  <c r="AH65" i="30"/>
  <c r="AI64" i="30"/>
  <c r="AH64" i="30"/>
  <c r="AI63" i="30"/>
  <c r="AH63" i="30"/>
  <c r="AI62" i="30"/>
  <c r="AH62" i="30"/>
  <c r="AI61" i="30"/>
  <c r="AH61" i="30"/>
  <c r="AI60" i="30"/>
  <c r="AH60" i="30"/>
  <c r="AI59" i="30"/>
  <c r="AH59" i="30"/>
  <c r="AI58" i="30"/>
  <c r="AH58" i="30"/>
  <c r="AI57" i="30"/>
  <c r="AH57" i="30"/>
  <c r="AI56" i="30"/>
  <c r="AH56" i="30"/>
  <c r="AI55" i="30"/>
  <c r="AH55" i="30"/>
  <c r="AI54" i="30"/>
  <c r="AH54" i="30"/>
  <c r="AI53" i="30"/>
  <c r="AH53" i="30"/>
  <c r="AI52" i="30"/>
  <c r="AH52" i="30"/>
  <c r="AI51" i="30"/>
  <c r="AH51" i="30"/>
  <c r="AI50" i="30"/>
  <c r="AH50" i="30"/>
  <c r="AI49" i="30"/>
  <c r="AH49" i="30"/>
  <c r="AI48" i="30"/>
  <c r="AH48" i="30"/>
  <c r="AI47" i="30"/>
  <c r="AH47" i="30"/>
  <c r="AI46" i="30"/>
  <c r="AH46" i="30"/>
  <c r="AI45" i="30"/>
  <c r="AH45" i="30"/>
  <c r="AI44" i="30"/>
  <c r="AH44" i="30"/>
  <c r="AI43" i="30"/>
  <c r="AH43" i="30"/>
  <c r="AI42" i="30"/>
  <c r="AH42" i="30"/>
  <c r="AI41" i="30"/>
  <c r="AH41" i="30"/>
  <c r="AI40" i="30"/>
  <c r="AH40" i="30"/>
  <c r="AI39" i="30"/>
  <c r="AH39" i="30"/>
  <c r="AI38" i="30"/>
  <c r="AH38" i="30"/>
  <c r="AI37" i="30"/>
  <c r="AH37" i="30"/>
  <c r="AI36" i="30"/>
  <c r="AH36" i="30"/>
  <c r="AI35" i="30"/>
  <c r="AH35" i="30"/>
  <c r="AI34" i="30"/>
  <c r="AH34" i="30"/>
  <c r="AI33" i="30"/>
  <c r="AH33" i="30"/>
  <c r="AI32" i="30"/>
  <c r="AH32" i="30"/>
  <c r="AI31" i="30"/>
  <c r="AH31" i="30"/>
  <c r="AI30" i="30"/>
  <c r="AH30" i="30"/>
  <c r="AI29" i="30"/>
  <c r="AH29" i="30"/>
  <c r="AI28" i="30"/>
  <c r="AH28" i="30"/>
  <c r="AI27" i="30"/>
  <c r="AH27" i="30"/>
  <c r="AI26" i="30"/>
  <c r="AH26" i="30"/>
  <c r="AI25" i="30"/>
  <c r="AH25" i="30"/>
  <c r="AI24" i="30"/>
  <c r="AH24" i="30"/>
  <c r="AP23" i="30"/>
  <c r="AO23" i="30"/>
  <c r="AM23" i="30"/>
  <c r="AI23" i="30"/>
  <c r="AH23" i="30"/>
  <c r="AI22" i="30"/>
  <c r="AH22" i="30"/>
  <c r="BJ21" i="30"/>
  <c r="BI21" i="30"/>
  <c r="BH21" i="30"/>
  <c r="BG21" i="30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I21" i="30"/>
  <c r="AH21" i="30"/>
  <c r="BJ20" i="30"/>
  <c r="BI20" i="30"/>
  <c r="BG20" i="30"/>
  <c r="BD20" i="30"/>
  <c r="BC20" i="30"/>
  <c r="BB20" i="30"/>
  <c r="AX20" i="30"/>
  <c r="AV20" i="30"/>
  <c r="AU20" i="30"/>
  <c r="AQ20" i="30"/>
  <c r="AP20" i="30"/>
  <c r="AN20" i="30"/>
  <c r="AI20" i="30"/>
  <c r="AH20" i="30"/>
  <c r="BI19" i="30"/>
  <c r="BH19" i="30"/>
  <c r="BF19" i="30"/>
  <c r="BE19" i="30"/>
  <c r="BC19" i="30"/>
  <c r="AY19" i="30"/>
  <c r="AX19" i="30"/>
  <c r="AV19" i="30"/>
  <c r="AU19" i="30"/>
  <c r="AR19" i="30"/>
  <c r="AQ19" i="30"/>
  <c r="AP19" i="30"/>
  <c r="AO19" i="30"/>
  <c r="AM19" i="30"/>
  <c r="AI19" i="30"/>
  <c r="AH19" i="30"/>
  <c r="BJ18" i="30"/>
  <c r="BH18" i="30"/>
  <c r="BC18" i="30"/>
  <c r="BB18" i="30"/>
  <c r="AU18" i="30"/>
  <c r="AP18" i="30"/>
  <c r="AO18" i="30"/>
  <c r="AI18" i="30"/>
  <c r="AH18" i="30"/>
  <c r="BJ17" i="30"/>
  <c r="BI17" i="30"/>
  <c r="BH17" i="30"/>
  <c r="BG17" i="30"/>
  <c r="BE17" i="30"/>
  <c r="BD17" i="30"/>
  <c r="BA17" i="30"/>
  <c r="AY17" i="30"/>
  <c r="AW17" i="30"/>
  <c r="AV17" i="30"/>
  <c r="AT17" i="30"/>
  <c r="AS17" i="30"/>
  <c r="AR17" i="30"/>
  <c r="AQ17" i="30"/>
  <c r="AO17" i="30"/>
  <c r="AN17" i="30"/>
  <c r="AI17" i="30"/>
  <c r="AH17" i="30"/>
  <c r="BJ16" i="30"/>
  <c r="BF16" i="30"/>
  <c r="BD16" i="30"/>
  <c r="BC16" i="30"/>
  <c r="AV16" i="30"/>
  <c r="AU16" i="30"/>
  <c r="AS16" i="30"/>
  <c r="AQ16" i="30"/>
  <c r="AP16" i="30"/>
  <c r="AN16" i="30"/>
  <c r="AM16" i="30"/>
  <c r="AI16" i="30"/>
  <c r="AH16" i="30"/>
  <c r="AI15" i="30"/>
  <c r="AH15" i="30"/>
  <c r="AI14" i="30"/>
  <c r="AH14" i="30"/>
  <c r="AI13" i="30"/>
  <c r="AH13" i="30"/>
  <c r="AL12" i="30"/>
  <c r="AI12" i="30"/>
  <c r="AH12" i="30"/>
  <c r="AI11" i="30"/>
  <c r="AH11" i="30"/>
  <c r="E7" i="30"/>
  <c r="B7" i="30"/>
  <c r="K6" i="30"/>
  <c r="AF5" i="30"/>
  <c r="AE5" i="30"/>
  <c r="AD5" i="30"/>
  <c r="AC5" i="30"/>
  <c r="AB5" i="30"/>
  <c r="AA5" i="30"/>
  <c r="W5" i="30"/>
  <c r="V5" i="30"/>
  <c r="U5" i="30"/>
  <c r="T5" i="30"/>
  <c r="S5" i="30"/>
  <c r="O5" i="30"/>
  <c r="N5" i="30"/>
  <c r="M5" i="30"/>
  <c r="L5" i="30"/>
  <c r="G5" i="30"/>
  <c r="F5" i="30"/>
  <c r="E5" i="30"/>
  <c r="D5" i="30"/>
  <c r="C5" i="30"/>
  <c r="K4" i="30"/>
  <c r="E4" i="30"/>
  <c r="H4" i="30" s="1"/>
  <c r="B4" i="30"/>
  <c r="AL13" i="30" s="1"/>
  <c r="AG2" i="30"/>
  <c r="AE135" i="29"/>
  <c r="AF70" i="29"/>
  <c r="AF71" i="29"/>
  <c r="AF78" i="29"/>
  <c r="AE70" i="29"/>
  <c r="AE71" i="29"/>
  <c r="AE78" i="29"/>
  <c r="AE92" i="29"/>
  <c r="AD70" i="29"/>
  <c r="AD71" i="29"/>
  <c r="AD78" i="29"/>
  <c r="AD92" i="29"/>
  <c r="O177" i="31" l="1"/>
  <c r="N135" i="31"/>
  <c r="N274" i="31"/>
  <c r="P167" i="31"/>
  <c r="Q161" i="31"/>
  <c r="Q169" i="31"/>
  <c r="AA123" i="30"/>
  <c r="V123" i="30"/>
  <c r="BD23" i="30" s="1"/>
  <c r="T123" i="30"/>
  <c r="BB23" i="30" s="1"/>
  <c r="S123" i="30"/>
  <c r="BA23" i="30" s="1"/>
  <c r="AU22" i="30"/>
  <c r="L113" i="30"/>
  <c r="L115" i="30" s="1"/>
  <c r="AH71" i="30"/>
  <c r="AI118" i="30"/>
  <c r="I123" i="30"/>
  <c r="AS23" i="30" s="1"/>
  <c r="AY23" i="30"/>
  <c r="J123" i="30"/>
  <c r="J124" i="30" s="1"/>
  <c r="AZ23" i="30"/>
  <c r="Z123" i="30"/>
  <c r="BF23" i="30" s="1"/>
  <c r="BB22" i="30"/>
  <c r="BB25" i="30" s="1"/>
  <c r="AB7" i="30"/>
  <c r="Q5" i="30"/>
  <c r="AZ19" i="30"/>
  <c r="Y5" i="30"/>
  <c r="BG23" i="30"/>
  <c r="AS19" i="30"/>
  <c r="AS22" i="30" s="1"/>
  <c r="AS25" i="30" s="1"/>
  <c r="H5" i="30"/>
  <c r="AG6" i="30"/>
  <c r="BG16" i="30"/>
  <c r="BG22" i="30" s="1"/>
  <c r="BG25" i="30" s="1"/>
  <c r="AC7" i="30"/>
  <c r="AU23" i="30"/>
  <c r="U123" i="30"/>
  <c r="BC23" i="30" s="1"/>
  <c r="BA19" i="30"/>
  <c r="BA22" i="30" s="1"/>
  <c r="BA25" i="30" s="1"/>
  <c r="BH23" i="30"/>
  <c r="BC22" i="30"/>
  <c r="L123" i="30"/>
  <c r="L124" i="30" s="1"/>
  <c r="AH78" i="30"/>
  <c r="J5" i="30"/>
  <c r="H123" i="30"/>
  <c r="AX23" i="30"/>
  <c r="X123" i="30"/>
  <c r="BE23" i="30" s="1"/>
  <c r="BJ23" i="30"/>
  <c r="D116" i="30"/>
  <c r="D7" i="30" s="1"/>
  <c r="AA124" i="30"/>
  <c r="AP22" i="30"/>
  <c r="AP25" i="30" s="1"/>
  <c r="I113" i="30"/>
  <c r="I115" i="30" s="1"/>
  <c r="I116" i="30" s="1"/>
  <c r="I7" i="30" s="1"/>
  <c r="Q7" i="30"/>
  <c r="Y113" i="30"/>
  <c r="Y115" i="30" s="1"/>
  <c r="Y123" i="30"/>
  <c r="AA113" i="30"/>
  <c r="AA115" i="30" s="1"/>
  <c r="AA116" i="30" s="1"/>
  <c r="AA7" i="30" s="1"/>
  <c r="S113" i="30"/>
  <c r="S115" i="30" s="1"/>
  <c r="S116" i="30" s="1"/>
  <c r="S7" i="30" s="1"/>
  <c r="BF22" i="30"/>
  <c r="BF25" i="30" s="1"/>
  <c r="AZ22" i="30"/>
  <c r="AI92" i="30"/>
  <c r="AY22" i="30"/>
  <c r="AY25" i="30" s="1"/>
  <c r="AT22" i="30"/>
  <c r="AT25" i="30" s="1"/>
  <c r="AQ22" i="30"/>
  <c r="AQ25" i="30" s="1"/>
  <c r="AI121" i="30"/>
  <c r="AH121" i="30"/>
  <c r="AI96" i="30"/>
  <c r="AM20" i="30"/>
  <c r="AM22" i="30"/>
  <c r="AM25" i="30" s="1"/>
  <c r="B5" i="30"/>
  <c r="AH120" i="30"/>
  <c r="AH119" i="30"/>
  <c r="AI120" i="30"/>
  <c r="C123" i="30"/>
  <c r="AN23" i="30" s="1"/>
  <c r="AI119" i="30"/>
  <c r="AX22" i="30"/>
  <c r="K113" i="30"/>
  <c r="K115" i="30" s="1"/>
  <c r="K116" i="30" s="1"/>
  <c r="K7" i="30" s="1"/>
  <c r="AG115" i="30"/>
  <c r="Y135" i="30"/>
  <c r="F7" i="30"/>
  <c r="N7" i="30"/>
  <c r="V113" i="30"/>
  <c r="V115" i="30" s="1"/>
  <c r="V116" i="30" s="1"/>
  <c r="V7" i="30" s="1"/>
  <c r="BH16" i="30"/>
  <c r="BH22" i="30" s="1"/>
  <c r="AD7" i="30"/>
  <c r="AI78" i="30"/>
  <c r="H124" i="30"/>
  <c r="BJ19" i="30"/>
  <c r="BJ22" i="30" s="1"/>
  <c r="T113" i="30"/>
  <c r="T115" i="30" s="1"/>
  <c r="T116" i="30" s="1"/>
  <c r="T7" i="30" s="1"/>
  <c r="AR23" i="30"/>
  <c r="AI117" i="30"/>
  <c r="AW23" i="30"/>
  <c r="W123" i="30"/>
  <c r="W124" i="30" s="1"/>
  <c r="BD22" i="30"/>
  <c r="BD25" i="30" s="1"/>
  <c r="AR16" i="30"/>
  <c r="AR22" i="30" s="1"/>
  <c r="AW16" i="30"/>
  <c r="W113" i="30"/>
  <c r="W115" i="30" s="1"/>
  <c r="AE7" i="30"/>
  <c r="AA170" i="30"/>
  <c r="AB170" i="30" s="1"/>
  <c r="AE170" i="30" s="1"/>
  <c r="AF170" i="30" s="1"/>
  <c r="Z135" i="30"/>
  <c r="E162" i="30"/>
  <c r="F162" i="30" s="1"/>
  <c r="G162" i="30" s="1"/>
  <c r="H162" i="30" s="1"/>
  <c r="I162" i="30" s="1"/>
  <c r="J162" i="30" s="1"/>
  <c r="K162" i="30" s="1"/>
  <c r="L162" i="30" s="1"/>
  <c r="S162" i="30" s="1"/>
  <c r="T162" i="30" s="1"/>
  <c r="U162" i="30" s="1"/>
  <c r="V162" i="30" s="1"/>
  <c r="W162" i="30" s="1"/>
  <c r="X162" i="30" s="1"/>
  <c r="Y162" i="30" s="1"/>
  <c r="Z162" i="30" s="1"/>
  <c r="AA162" i="30" s="1"/>
  <c r="AB162" i="30" s="1"/>
  <c r="AE162" i="30" s="1"/>
  <c r="AF162" i="30" s="1"/>
  <c r="D167" i="30"/>
  <c r="H113" i="30"/>
  <c r="H115" i="30" s="1"/>
  <c r="X113" i="30"/>
  <c r="X115" i="30" s="1"/>
  <c r="X116" i="30" s="1"/>
  <c r="X7" i="30" s="1"/>
  <c r="BE16" i="30"/>
  <c r="BE22" i="30" s="1"/>
  <c r="AN18" i="30"/>
  <c r="AN22" i="30" s="1"/>
  <c r="AH92" i="30"/>
  <c r="AW19" i="30"/>
  <c r="BG95" i="30" a="1"/>
  <c r="C113" i="30"/>
  <c r="AH118" i="30"/>
  <c r="AH122" i="30"/>
  <c r="AI122" i="30"/>
  <c r="AV22" i="30"/>
  <c r="AV25" i="30" s="1"/>
  <c r="P7" i="30"/>
  <c r="AF7" i="30"/>
  <c r="AG113" i="30"/>
  <c r="BI16" i="30"/>
  <c r="BI22" i="30" s="1"/>
  <c r="BI25" i="30" s="1"/>
  <c r="J113" i="30"/>
  <c r="J115" i="30" s="1"/>
  <c r="R7" i="30"/>
  <c r="Z113" i="30"/>
  <c r="Z115" i="30" s="1"/>
  <c r="Z116" i="30" s="1"/>
  <c r="Z7" i="30" s="1"/>
  <c r="AI71" i="30"/>
  <c r="AJ108" i="30" a="1"/>
  <c r="AJ108" i="30" s="1"/>
  <c r="D177" i="30"/>
  <c r="D135" i="30" s="1"/>
  <c r="C135" i="30"/>
  <c r="Y124" i="30"/>
  <c r="AH117" i="30"/>
  <c r="E167" i="30"/>
  <c r="F161" i="30"/>
  <c r="AH108" i="30"/>
  <c r="AO16" i="30"/>
  <c r="AO22" i="30" s="1"/>
  <c r="AO25" i="30" s="1"/>
  <c r="AH96" i="30"/>
  <c r="K124" i="30"/>
  <c r="S124" i="30"/>
  <c r="AI108" i="30"/>
  <c r="T124" i="30"/>
  <c r="V124" i="30"/>
  <c r="C274" i="30"/>
  <c r="D169" i="30"/>
  <c r="C167" i="30"/>
  <c r="AB70" i="29"/>
  <c r="AC70" i="29"/>
  <c r="AC149" i="29"/>
  <c r="AC78" i="29"/>
  <c r="Q167" i="31" l="1"/>
  <c r="R161" i="31"/>
  <c r="R169" i="31"/>
  <c r="P177" i="31"/>
  <c r="O135" i="31"/>
  <c r="O274" i="31"/>
  <c r="BJ25" i="30"/>
  <c r="Z124" i="30"/>
  <c r="BC25" i="30"/>
  <c r="U124" i="30"/>
  <c r="AZ25" i="30"/>
  <c r="AX25" i="30"/>
  <c r="AU25" i="30"/>
  <c r="J116" i="30"/>
  <c r="J7" i="30" s="1"/>
  <c r="I124" i="30"/>
  <c r="H116" i="30"/>
  <c r="H7" i="30" s="1"/>
  <c r="BE25" i="30"/>
  <c r="W116" i="30"/>
  <c r="W7" i="30" s="1"/>
  <c r="BH25" i="30"/>
  <c r="Y116" i="30"/>
  <c r="Y7" i="30" s="1"/>
  <c r="L116" i="30"/>
  <c r="L7" i="30" s="1"/>
  <c r="AW22" i="30"/>
  <c r="AW25" i="30" s="1"/>
  <c r="U116" i="30"/>
  <c r="U7" i="30" s="1"/>
  <c r="M7" i="30"/>
  <c r="X124" i="30"/>
  <c r="C124" i="30"/>
  <c r="AN25" i="30"/>
  <c r="E177" i="30"/>
  <c r="E135" i="30" s="1"/>
  <c r="F167" i="30"/>
  <c r="G161" i="30"/>
  <c r="AI123" i="30"/>
  <c r="AH113" i="30"/>
  <c r="C115" i="30"/>
  <c r="AI113" i="30"/>
  <c r="O7" i="30"/>
  <c r="BG118" i="30"/>
  <c r="BK116" i="30"/>
  <c r="BI115" i="30"/>
  <c r="BG114" i="30"/>
  <c r="BK112" i="30"/>
  <c r="BI111" i="30"/>
  <c r="BG110" i="30"/>
  <c r="BK108" i="30"/>
  <c r="BI107" i="30"/>
  <c r="BG106" i="30"/>
  <c r="BK104" i="30"/>
  <c r="BI103" i="30"/>
  <c r="BG102" i="30"/>
  <c r="BK100" i="30"/>
  <c r="BI99" i="30"/>
  <c r="BG98" i="30"/>
  <c r="BK96" i="30"/>
  <c r="BI95" i="30"/>
  <c r="BL117" i="30"/>
  <c r="BJ116" i="30"/>
  <c r="BH115" i="30"/>
  <c r="BL113" i="30"/>
  <c r="BJ112" i="30"/>
  <c r="BH111" i="30"/>
  <c r="BL109" i="30"/>
  <c r="BJ108" i="30"/>
  <c r="BH107" i="30"/>
  <c r="BL105" i="30"/>
  <c r="BJ104" i="30"/>
  <c r="BH103" i="30"/>
  <c r="BL101" i="30"/>
  <c r="BJ100" i="30"/>
  <c r="BH99" i="30"/>
  <c r="BL97" i="30"/>
  <c r="BJ96" i="30"/>
  <c r="BH95" i="30"/>
  <c r="BK117" i="30"/>
  <c r="BI116" i="30"/>
  <c r="BG115" i="30"/>
  <c r="BK113" i="30"/>
  <c r="BI112" i="30"/>
  <c r="BG111" i="30"/>
  <c r="BK109" i="30"/>
  <c r="BI108" i="30"/>
  <c r="BG107" i="30"/>
  <c r="BL118" i="30"/>
  <c r="BJ117" i="30"/>
  <c r="BH116" i="30"/>
  <c r="BL114" i="30"/>
  <c r="BJ113" i="30"/>
  <c r="BH112" i="30"/>
  <c r="BL110" i="30"/>
  <c r="BJ109" i="30"/>
  <c r="BH108" i="30"/>
  <c r="BL106" i="30"/>
  <c r="BJ105" i="30"/>
  <c r="BH104" i="30"/>
  <c r="BL102" i="30"/>
  <c r="BJ101" i="30"/>
  <c r="BH100" i="30"/>
  <c r="BL98" i="30"/>
  <c r="BJ97" i="30"/>
  <c r="BH96" i="30"/>
  <c r="BK118" i="30"/>
  <c r="BI117" i="30"/>
  <c r="BG116" i="30"/>
  <c r="BK114" i="30"/>
  <c r="BI113" i="30"/>
  <c r="BG112" i="30"/>
  <c r="BK110" i="30"/>
  <c r="BI109" i="30"/>
  <c r="BK106" i="30"/>
  <c r="BI105" i="30"/>
  <c r="BG104" i="30"/>
  <c r="BK102" i="30"/>
  <c r="BI101" i="30"/>
  <c r="BG100" i="30"/>
  <c r="BK98" i="30"/>
  <c r="BI97" i="30"/>
  <c r="BG96" i="30"/>
  <c r="BG108" i="30"/>
  <c r="BI118" i="30"/>
  <c r="BJ114" i="30"/>
  <c r="BJ111" i="30"/>
  <c r="BK107" i="30"/>
  <c r="BL104" i="30"/>
  <c r="BH102" i="30"/>
  <c r="BJ99" i="30"/>
  <c r="BL96" i="30"/>
  <c r="BH114" i="30"/>
  <c r="BL111" i="30"/>
  <c r="BL108" i="30"/>
  <c r="BH105" i="30"/>
  <c r="BL99" i="30"/>
  <c r="BH118" i="30"/>
  <c r="BI114" i="30"/>
  <c r="BJ110" i="30"/>
  <c r="BJ107" i="30"/>
  <c r="BI104" i="30"/>
  <c r="BK101" i="30"/>
  <c r="BG99" i="30"/>
  <c r="BI96" i="30"/>
  <c r="BH117" i="30"/>
  <c r="BI110" i="30"/>
  <c r="BJ106" i="30"/>
  <c r="BL103" i="30"/>
  <c r="BH101" i="30"/>
  <c r="BJ98" i="30"/>
  <c r="BL95" i="30"/>
  <c r="BJ102" i="30"/>
  <c r="BG117" i="30"/>
  <c r="BH113" i="30"/>
  <c r="BH110" i="30"/>
  <c r="BI106" i="30"/>
  <c r="BK103" i="30"/>
  <c r="BG101" i="30"/>
  <c r="BI98" i="30"/>
  <c r="BK95" i="30"/>
  <c r="BK115" i="30"/>
  <c r="BL116" i="30"/>
  <c r="BG113" i="30"/>
  <c r="BH109" i="30"/>
  <c r="BH106" i="30"/>
  <c r="BJ103" i="30"/>
  <c r="BL100" i="30"/>
  <c r="BH98" i="30"/>
  <c r="BJ95" i="30"/>
  <c r="BL115" i="30"/>
  <c r="BL112" i="30"/>
  <c r="BG109" i="30"/>
  <c r="BK105" i="30"/>
  <c r="BG103" i="30"/>
  <c r="BI100" i="30"/>
  <c r="BK97" i="30"/>
  <c r="BG95" i="30"/>
  <c r="BJ118" i="30"/>
  <c r="BJ115" i="30"/>
  <c r="BK111" i="30"/>
  <c r="BL107" i="30"/>
  <c r="BG105" i="30"/>
  <c r="BI102" i="30"/>
  <c r="BK99" i="30"/>
  <c r="BG97" i="30"/>
  <c r="BH97" i="30"/>
  <c r="G7" i="30"/>
  <c r="D274" i="30"/>
  <c r="E169" i="30"/>
  <c r="AJ123" i="30" a="1"/>
  <c r="AJ123" i="30" s="1"/>
  <c r="AR25" i="30"/>
  <c r="AI124" i="30"/>
  <c r="AH123" i="30"/>
  <c r="AB71" i="29"/>
  <c r="AB78" i="29"/>
  <c r="AB92" i="29"/>
  <c r="AH151" i="29"/>
  <c r="AA70" i="29"/>
  <c r="AA71" i="29"/>
  <c r="AA78" i="29"/>
  <c r="AA92" i="29"/>
  <c r="AA96" i="29"/>
  <c r="AA108" i="29"/>
  <c r="AA117" i="29"/>
  <c r="AA118" i="29"/>
  <c r="AA119" i="29"/>
  <c r="AA120" i="29"/>
  <c r="AA121" i="29"/>
  <c r="AA122" i="29"/>
  <c r="AA161" i="29"/>
  <c r="AA162" i="29"/>
  <c r="AA163" i="29"/>
  <c r="AA167" i="29" s="1"/>
  <c r="AA164" i="29"/>
  <c r="AA165" i="29"/>
  <c r="AA166" i="29"/>
  <c r="AA169" i="29"/>
  <c r="AA170" i="29"/>
  <c r="AA171" i="29"/>
  <c r="AA172" i="29"/>
  <c r="AA274" i="29" s="1"/>
  <c r="AA173" i="29"/>
  <c r="AA174" i="29"/>
  <c r="AA175" i="29"/>
  <c r="AA176" i="29"/>
  <c r="AA177" i="29"/>
  <c r="AA178" i="29"/>
  <c r="AA179" i="29"/>
  <c r="AA180" i="29"/>
  <c r="AA181" i="29"/>
  <c r="AA182" i="29"/>
  <c r="AA183" i="29"/>
  <c r="AA184" i="29"/>
  <c r="AA185" i="29"/>
  <c r="AA186" i="29"/>
  <c r="AA187" i="29"/>
  <c r="AA188" i="29"/>
  <c r="AA189" i="29"/>
  <c r="AA190" i="29"/>
  <c r="AA191" i="29"/>
  <c r="AA192" i="29"/>
  <c r="AA193" i="29"/>
  <c r="AA194" i="29"/>
  <c r="AA195" i="29"/>
  <c r="AA196" i="29"/>
  <c r="AA197" i="29"/>
  <c r="AA198" i="29"/>
  <c r="AA199" i="29"/>
  <c r="AA200" i="29"/>
  <c r="AA201" i="29"/>
  <c r="AA202" i="29"/>
  <c r="AA203" i="29"/>
  <c r="AA204" i="29"/>
  <c r="AA205" i="29"/>
  <c r="AA206" i="29"/>
  <c r="AA207" i="29"/>
  <c r="AA208" i="29"/>
  <c r="AA209" i="29"/>
  <c r="AA210" i="29"/>
  <c r="AA211" i="29"/>
  <c r="AA212" i="29"/>
  <c r="AA213" i="29"/>
  <c r="AA214" i="29"/>
  <c r="AA215" i="29"/>
  <c r="AA216" i="29"/>
  <c r="AA217" i="29"/>
  <c r="AA218" i="29"/>
  <c r="AA219" i="29"/>
  <c r="AA220" i="29"/>
  <c r="AA221" i="29"/>
  <c r="AA222" i="29"/>
  <c r="AA223" i="29"/>
  <c r="AA224" i="29"/>
  <c r="AA225" i="29"/>
  <c r="AA226" i="29"/>
  <c r="AA227" i="29"/>
  <c r="AA228" i="29"/>
  <c r="AA229" i="29"/>
  <c r="AA230" i="29"/>
  <c r="AA231" i="29"/>
  <c r="AA232" i="29"/>
  <c r="AA233" i="29"/>
  <c r="AA234" i="29"/>
  <c r="AA235" i="29"/>
  <c r="AA236" i="29"/>
  <c r="AA237" i="29"/>
  <c r="AA238" i="29"/>
  <c r="AA239" i="29"/>
  <c r="AA240" i="29"/>
  <c r="AA241" i="29"/>
  <c r="AA242" i="29"/>
  <c r="AA243" i="29"/>
  <c r="AA244" i="29"/>
  <c r="AA245" i="29"/>
  <c r="AA246" i="29"/>
  <c r="AA247" i="29"/>
  <c r="AA248" i="29"/>
  <c r="AA249" i="29"/>
  <c r="AA250" i="29"/>
  <c r="AA251" i="29"/>
  <c r="AA252" i="29"/>
  <c r="AA253" i="29"/>
  <c r="AA254" i="29"/>
  <c r="AA255" i="29"/>
  <c r="AA256" i="29"/>
  <c r="AA257" i="29"/>
  <c r="AA258" i="29"/>
  <c r="AA259" i="29"/>
  <c r="AA260" i="29"/>
  <c r="AA261" i="29"/>
  <c r="AA262" i="29"/>
  <c r="AA263" i="29"/>
  <c r="AA264" i="29"/>
  <c r="AA265" i="29"/>
  <c r="AA266" i="29"/>
  <c r="AA267" i="29"/>
  <c r="AA268" i="29"/>
  <c r="AA269" i="29"/>
  <c r="AA270" i="29"/>
  <c r="AA271" i="29"/>
  <c r="AA272" i="29"/>
  <c r="AA273" i="29"/>
  <c r="Z122" i="29"/>
  <c r="Z121" i="29"/>
  <c r="Z120" i="29"/>
  <c r="Z119" i="29"/>
  <c r="Z118" i="29"/>
  <c r="Z117" i="29"/>
  <c r="Z123" i="29" s="1"/>
  <c r="Z108" i="29"/>
  <c r="Z124" i="29" s="1"/>
  <c r="Z96" i="29"/>
  <c r="Z92" i="29"/>
  <c r="Z78" i="29"/>
  <c r="Z71" i="29"/>
  <c r="Z113" i="29" s="1"/>
  <c r="Z115" i="29" s="1"/>
  <c r="Z70" i="29"/>
  <c r="Y71" i="29"/>
  <c r="Y78" i="29"/>
  <c r="Y92" i="29"/>
  <c r="Y96" i="29"/>
  <c r="Y108" i="29"/>
  <c r="Y117" i="29"/>
  <c r="Y118" i="29"/>
  <c r="Y119" i="29"/>
  <c r="Y120" i="29"/>
  <c r="Y121" i="29"/>
  <c r="Y122" i="29"/>
  <c r="Y161" i="29"/>
  <c r="Y167" i="29" s="1"/>
  <c r="Y162" i="29"/>
  <c r="Y163" i="29"/>
  <c r="Y164" i="29"/>
  <c r="Y165" i="29"/>
  <c r="Y166" i="29"/>
  <c r="Y169" i="29"/>
  <c r="Y170" i="29"/>
  <c r="Y171" i="29"/>
  <c r="Y274" i="29" s="1"/>
  <c r="Y172" i="29"/>
  <c r="Y173" i="29"/>
  <c r="Y174" i="29"/>
  <c r="Y175" i="29"/>
  <c r="Y176" i="29"/>
  <c r="Y177" i="29"/>
  <c r="Y178" i="29"/>
  <c r="Y179" i="29"/>
  <c r="Y180" i="29"/>
  <c r="Y181" i="29"/>
  <c r="Y182" i="29"/>
  <c r="Y183" i="29"/>
  <c r="Y184" i="29"/>
  <c r="Y185" i="29"/>
  <c r="Y186" i="29"/>
  <c r="Y187" i="29"/>
  <c r="Y188" i="29"/>
  <c r="Y189" i="29"/>
  <c r="Y190" i="29"/>
  <c r="Y191" i="29"/>
  <c r="Y192" i="29"/>
  <c r="Y193" i="29"/>
  <c r="Y194" i="29"/>
  <c r="Y195" i="29"/>
  <c r="Y196" i="29"/>
  <c r="Y197" i="29"/>
  <c r="Y198" i="29"/>
  <c r="Y199" i="29"/>
  <c r="Y200" i="29"/>
  <c r="Y201" i="29"/>
  <c r="Y202" i="29"/>
  <c r="Y203" i="29"/>
  <c r="Y204" i="29"/>
  <c r="Y205" i="29"/>
  <c r="Y206" i="29"/>
  <c r="Y207" i="29"/>
  <c r="Y208" i="29"/>
  <c r="Y209" i="29"/>
  <c r="Y210" i="29"/>
  <c r="Y211" i="29"/>
  <c r="Y212" i="29"/>
  <c r="Y213" i="29"/>
  <c r="Y214" i="29"/>
  <c r="Y215" i="29"/>
  <c r="Y216" i="29"/>
  <c r="Y217" i="29"/>
  <c r="Y218" i="29"/>
  <c r="Y219" i="29"/>
  <c r="Y220" i="29"/>
  <c r="Y221" i="29"/>
  <c r="Y222" i="29"/>
  <c r="Y223" i="29"/>
  <c r="Y224" i="29"/>
  <c r="Y225" i="29"/>
  <c r="Y226" i="29"/>
  <c r="Y227" i="29"/>
  <c r="Y228" i="29"/>
  <c r="Y229" i="29"/>
  <c r="Y230" i="29"/>
  <c r="Y231" i="29"/>
  <c r="Y232" i="29"/>
  <c r="Y233" i="29"/>
  <c r="Y234" i="29"/>
  <c r="Y235" i="29"/>
  <c r="Y236" i="29"/>
  <c r="Y237" i="29"/>
  <c r="Y238" i="29"/>
  <c r="Y239" i="29"/>
  <c r="Y240" i="29"/>
  <c r="Y241" i="29"/>
  <c r="Y242" i="29"/>
  <c r="Y243" i="29"/>
  <c r="Y244" i="29"/>
  <c r="Y245" i="29"/>
  <c r="Y246" i="29"/>
  <c r="Y247" i="29"/>
  <c r="Y248" i="29"/>
  <c r="Y249" i="29"/>
  <c r="Y250" i="29"/>
  <c r="Y251" i="29"/>
  <c r="Y252" i="29"/>
  <c r="Y253" i="29"/>
  <c r="Y254" i="29"/>
  <c r="Y255" i="29"/>
  <c r="Y256" i="29"/>
  <c r="Y257" i="29"/>
  <c r="Y258" i="29"/>
  <c r="Y259" i="29"/>
  <c r="Y260" i="29"/>
  <c r="Y261" i="29"/>
  <c r="Y262" i="29"/>
  <c r="Y263" i="29"/>
  <c r="Y264" i="29"/>
  <c r="Y265" i="29"/>
  <c r="Y266" i="29"/>
  <c r="Y267" i="29"/>
  <c r="Y268" i="29"/>
  <c r="Y269" i="29"/>
  <c r="Y270" i="29"/>
  <c r="Y271" i="29"/>
  <c r="Y272" i="29"/>
  <c r="Y273" i="29"/>
  <c r="X71" i="29"/>
  <c r="X78" i="29"/>
  <c r="X92" i="29"/>
  <c r="X96" i="29"/>
  <c r="X108" i="29"/>
  <c r="X117" i="29"/>
  <c r="X118" i="29"/>
  <c r="X119" i="29"/>
  <c r="X120" i="29"/>
  <c r="X121" i="29"/>
  <c r="X122" i="29"/>
  <c r="X161" i="29"/>
  <c r="X167" i="29" s="1"/>
  <c r="X162" i="29"/>
  <c r="X163" i="29"/>
  <c r="X164" i="29"/>
  <c r="X165" i="29"/>
  <c r="X166" i="29"/>
  <c r="X169" i="29"/>
  <c r="X170" i="29"/>
  <c r="X171" i="29"/>
  <c r="X274" i="29" s="1"/>
  <c r="X172" i="29"/>
  <c r="X173" i="29"/>
  <c r="X174" i="29"/>
  <c r="X175" i="29"/>
  <c r="X176" i="29"/>
  <c r="X177" i="29"/>
  <c r="X178" i="29"/>
  <c r="X179" i="29"/>
  <c r="X180" i="29"/>
  <c r="X181" i="29"/>
  <c r="X182" i="29"/>
  <c r="X183" i="29"/>
  <c r="X184" i="29"/>
  <c r="X185" i="29"/>
  <c r="X186" i="29"/>
  <c r="X187" i="29"/>
  <c r="X188" i="29"/>
  <c r="X189" i="29"/>
  <c r="X190" i="29"/>
  <c r="X191" i="29"/>
  <c r="X192" i="29"/>
  <c r="X193" i="29"/>
  <c r="X194" i="29"/>
  <c r="X195" i="29"/>
  <c r="X196" i="29"/>
  <c r="X197" i="29"/>
  <c r="X198" i="29"/>
  <c r="X199" i="29"/>
  <c r="X200" i="29"/>
  <c r="X201" i="29"/>
  <c r="X202" i="29"/>
  <c r="X203" i="29"/>
  <c r="X204" i="29"/>
  <c r="X205" i="29"/>
  <c r="X206" i="29"/>
  <c r="X207" i="29"/>
  <c r="X208" i="29"/>
  <c r="X209" i="29"/>
  <c r="X210" i="29"/>
  <c r="X211" i="29"/>
  <c r="X212" i="29"/>
  <c r="X213" i="29"/>
  <c r="X214" i="29"/>
  <c r="X215" i="29"/>
  <c r="X216" i="29"/>
  <c r="X217" i="29"/>
  <c r="X218" i="29"/>
  <c r="X219" i="29"/>
  <c r="X220" i="29"/>
  <c r="X221" i="29"/>
  <c r="X222" i="29"/>
  <c r="X223" i="29"/>
  <c r="X224" i="29"/>
  <c r="X225" i="29"/>
  <c r="X226" i="29"/>
  <c r="X227" i="29"/>
  <c r="X228" i="29"/>
  <c r="X229" i="29"/>
  <c r="X230" i="29"/>
  <c r="X231" i="29"/>
  <c r="X232" i="29"/>
  <c r="X233" i="29"/>
  <c r="X234" i="29"/>
  <c r="X235" i="29"/>
  <c r="X236" i="29"/>
  <c r="X237" i="29"/>
  <c r="X238" i="29"/>
  <c r="X239" i="29"/>
  <c r="X240" i="29"/>
  <c r="X241" i="29"/>
  <c r="X242" i="29"/>
  <c r="X243" i="29"/>
  <c r="X244" i="29"/>
  <c r="X245" i="29"/>
  <c r="X246" i="29"/>
  <c r="X247" i="29"/>
  <c r="X248" i="29"/>
  <c r="X249" i="29"/>
  <c r="X250" i="29"/>
  <c r="X251" i="29"/>
  <c r="X252" i="29"/>
  <c r="X253" i="29"/>
  <c r="X254" i="29"/>
  <c r="X255" i="29"/>
  <c r="X256" i="29"/>
  <c r="X257" i="29"/>
  <c r="X258" i="29"/>
  <c r="X259" i="29"/>
  <c r="X260" i="29"/>
  <c r="X261" i="29"/>
  <c r="X262" i="29"/>
  <c r="X263" i="29"/>
  <c r="X264" i="29"/>
  <c r="X265" i="29"/>
  <c r="X266" i="29"/>
  <c r="X267" i="29"/>
  <c r="X268" i="29"/>
  <c r="X269" i="29"/>
  <c r="X270" i="29"/>
  <c r="X271" i="29"/>
  <c r="X272" i="29"/>
  <c r="X273" i="29"/>
  <c r="W71" i="29"/>
  <c r="W78" i="29"/>
  <c r="W92" i="29"/>
  <c r="W96" i="29"/>
  <c r="W108" i="29"/>
  <c r="W117" i="29"/>
  <c r="W118" i="29"/>
  <c r="W119" i="29"/>
  <c r="W120" i="29"/>
  <c r="W121" i="29"/>
  <c r="W122" i="29"/>
  <c r="W161" i="29"/>
  <c r="W162" i="29"/>
  <c r="W167" i="29" s="1"/>
  <c r="W163" i="29"/>
  <c r="W164" i="29"/>
  <c r="W165" i="29"/>
  <c r="W166" i="29"/>
  <c r="W169" i="29"/>
  <c r="W170" i="29"/>
  <c r="W171" i="29"/>
  <c r="W274" i="29" s="1"/>
  <c r="W172" i="29"/>
  <c r="W173" i="29"/>
  <c r="W174" i="29"/>
  <c r="W175" i="29"/>
  <c r="W176" i="29"/>
  <c r="W177" i="29"/>
  <c r="W178" i="29"/>
  <c r="W179" i="29"/>
  <c r="W180" i="29"/>
  <c r="W181" i="29"/>
  <c r="W182" i="29"/>
  <c r="W183" i="29"/>
  <c r="W184" i="29"/>
  <c r="W185" i="29"/>
  <c r="W186" i="29"/>
  <c r="W187" i="29"/>
  <c r="W188" i="29"/>
  <c r="W189" i="29"/>
  <c r="W190" i="29"/>
  <c r="W191" i="29"/>
  <c r="W192" i="29"/>
  <c r="W193" i="29"/>
  <c r="W194" i="29"/>
  <c r="W195" i="29"/>
  <c r="W196" i="29"/>
  <c r="W197" i="29"/>
  <c r="W198" i="29"/>
  <c r="W199" i="29"/>
  <c r="W200" i="29"/>
  <c r="W201" i="29"/>
  <c r="W202" i="29"/>
  <c r="W203" i="29"/>
  <c r="W204" i="29"/>
  <c r="W205" i="29"/>
  <c r="W206" i="29"/>
  <c r="W207" i="29"/>
  <c r="W208" i="29"/>
  <c r="W209" i="29"/>
  <c r="W210" i="29"/>
  <c r="W211" i="29"/>
  <c r="W212" i="29"/>
  <c r="W213" i="29"/>
  <c r="W214" i="29"/>
  <c r="W215" i="29"/>
  <c r="W216" i="29"/>
  <c r="W217" i="29"/>
  <c r="W218" i="29"/>
  <c r="W219" i="29"/>
  <c r="W220" i="29"/>
  <c r="W221" i="29"/>
  <c r="W222" i="29"/>
  <c r="W223" i="29"/>
  <c r="W224" i="29"/>
  <c r="W225" i="29"/>
  <c r="W226" i="29"/>
  <c r="W227" i="29"/>
  <c r="W228" i="29"/>
  <c r="W229" i="29"/>
  <c r="W230" i="29"/>
  <c r="W231" i="29"/>
  <c r="W232" i="29"/>
  <c r="W233" i="29"/>
  <c r="W234" i="29"/>
  <c r="W235" i="29"/>
  <c r="W236" i="29"/>
  <c r="W237" i="29"/>
  <c r="W238" i="29"/>
  <c r="W239" i="29"/>
  <c r="W240" i="29"/>
  <c r="W241" i="29"/>
  <c r="W242" i="29"/>
  <c r="W243" i="29"/>
  <c r="W244" i="29"/>
  <c r="W245" i="29"/>
  <c r="W246" i="29"/>
  <c r="W247" i="29"/>
  <c r="W248" i="29"/>
  <c r="W249" i="29"/>
  <c r="W250" i="29"/>
  <c r="W251" i="29"/>
  <c r="W252" i="29"/>
  <c r="W253" i="29"/>
  <c r="W254" i="29"/>
  <c r="W255" i="29"/>
  <c r="W256" i="29"/>
  <c r="W257" i="29"/>
  <c r="W258" i="29"/>
  <c r="W259" i="29"/>
  <c r="W260" i="29"/>
  <c r="W261" i="29"/>
  <c r="W262" i="29"/>
  <c r="W263" i="29"/>
  <c r="W264" i="29"/>
  <c r="W265" i="29"/>
  <c r="W266" i="29"/>
  <c r="W267" i="29"/>
  <c r="W268" i="29"/>
  <c r="W269" i="29"/>
  <c r="W270" i="29"/>
  <c r="W271" i="29"/>
  <c r="W272" i="29"/>
  <c r="W273" i="29"/>
  <c r="V71" i="29"/>
  <c r="V78" i="29"/>
  <c r="V92" i="29"/>
  <c r="V96" i="29"/>
  <c r="V108" i="29"/>
  <c r="V117" i="29"/>
  <c r="V118" i="29"/>
  <c r="V119" i="29"/>
  <c r="V120" i="29"/>
  <c r="V121" i="29"/>
  <c r="V122" i="29"/>
  <c r="U96" i="29"/>
  <c r="U71" i="29"/>
  <c r="U78" i="29"/>
  <c r="U92" i="29"/>
  <c r="U108" i="29"/>
  <c r="U117" i="29"/>
  <c r="U123" i="29" s="1"/>
  <c r="U118" i="29"/>
  <c r="U119" i="29"/>
  <c r="U120" i="29"/>
  <c r="U121" i="29"/>
  <c r="U122" i="29"/>
  <c r="U161" i="29"/>
  <c r="U167" i="29" s="1"/>
  <c r="U162" i="29"/>
  <c r="U163" i="29"/>
  <c r="U164" i="29"/>
  <c r="U165" i="29"/>
  <c r="U166" i="29"/>
  <c r="U169" i="29"/>
  <c r="U274" i="29" s="1"/>
  <c r="U170" i="29"/>
  <c r="U171" i="29"/>
  <c r="U172" i="29"/>
  <c r="U173" i="29"/>
  <c r="U174" i="29"/>
  <c r="U175" i="29"/>
  <c r="U176" i="29"/>
  <c r="U177" i="29"/>
  <c r="U178" i="29"/>
  <c r="U179" i="29"/>
  <c r="U180" i="29"/>
  <c r="U181" i="29"/>
  <c r="U182" i="29"/>
  <c r="U183" i="29"/>
  <c r="U184" i="29"/>
  <c r="U185" i="29"/>
  <c r="U186" i="29"/>
  <c r="U187" i="29"/>
  <c r="U188" i="29"/>
  <c r="U189" i="29"/>
  <c r="U190" i="29"/>
  <c r="U191" i="29"/>
  <c r="U192" i="29"/>
  <c r="U193" i="29"/>
  <c r="U194" i="29"/>
  <c r="U195" i="29"/>
  <c r="U196" i="29"/>
  <c r="U197" i="29"/>
  <c r="U198" i="29"/>
  <c r="U199" i="29"/>
  <c r="U200" i="29"/>
  <c r="U201" i="29"/>
  <c r="U202" i="29"/>
  <c r="U203" i="29"/>
  <c r="U204" i="29"/>
  <c r="U205" i="29"/>
  <c r="U206" i="29"/>
  <c r="U207" i="29"/>
  <c r="U208" i="29"/>
  <c r="U209" i="29"/>
  <c r="U210" i="29"/>
  <c r="U211" i="29"/>
  <c r="U212" i="29"/>
  <c r="U213" i="29"/>
  <c r="U214" i="29"/>
  <c r="U215" i="29"/>
  <c r="U216" i="29"/>
  <c r="U217" i="29"/>
  <c r="U218" i="29"/>
  <c r="U219" i="29"/>
  <c r="U220" i="29"/>
  <c r="U221" i="29"/>
  <c r="U222" i="29"/>
  <c r="U223" i="29"/>
  <c r="U224" i="29"/>
  <c r="U225" i="29"/>
  <c r="U226" i="29"/>
  <c r="U227" i="29"/>
  <c r="U228" i="29"/>
  <c r="U229" i="29"/>
  <c r="U230" i="29"/>
  <c r="U231" i="29"/>
  <c r="U232" i="29"/>
  <c r="U233" i="29"/>
  <c r="U234" i="29"/>
  <c r="U235" i="29"/>
  <c r="U236" i="29"/>
  <c r="U237" i="29"/>
  <c r="U238" i="29"/>
  <c r="U239" i="29"/>
  <c r="U240" i="29"/>
  <c r="U241" i="29"/>
  <c r="U242" i="29"/>
  <c r="U243" i="29"/>
  <c r="U244" i="29"/>
  <c r="U245" i="29"/>
  <c r="U246" i="29"/>
  <c r="U247" i="29"/>
  <c r="U248" i="29"/>
  <c r="U249" i="29"/>
  <c r="U250" i="29"/>
  <c r="U251" i="29"/>
  <c r="U252" i="29"/>
  <c r="U253" i="29"/>
  <c r="U254" i="29"/>
  <c r="U255" i="29"/>
  <c r="U256" i="29"/>
  <c r="U257" i="29"/>
  <c r="U258" i="29"/>
  <c r="U259" i="29"/>
  <c r="U260" i="29"/>
  <c r="U261" i="29"/>
  <c r="U262" i="29"/>
  <c r="U263" i="29"/>
  <c r="U264" i="29"/>
  <c r="U265" i="29"/>
  <c r="U266" i="29"/>
  <c r="U267" i="29"/>
  <c r="U268" i="29"/>
  <c r="U269" i="29"/>
  <c r="U270" i="29"/>
  <c r="U271" i="29"/>
  <c r="U272" i="29"/>
  <c r="U273" i="29"/>
  <c r="T71" i="29"/>
  <c r="T78" i="29"/>
  <c r="T92" i="29"/>
  <c r="T96" i="29"/>
  <c r="T108" i="29"/>
  <c r="T113" i="29" s="1"/>
  <c r="T115" i="29" s="1"/>
  <c r="T117" i="29"/>
  <c r="T118" i="29"/>
  <c r="T119" i="29"/>
  <c r="T120" i="29"/>
  <c r="T121" i="29"/>
  <c r="T122" i="29"/>
  <c r="T161" i="29"/>
  <c r="T162" i="29"/>
  <c r="T163" i="29"/>
  <c r="T164" i="29"/>
  <c r="T165" i="29"/>
  <c r="T166" i="29"/>
  <c r="T167" i="29"/>
  <c r="T169" i="29"/>
  <c r="T170" i="29"/>
  <c r="T171" i="29"/>
  <c r="T274" i="29" s="1"/>
  <c r="T172" i="29"/>
  <c r="T173" i="29"/>
  <c r="T174" i="29"/>
  <c r="T175" i="29"/>
  <c r="T176" i="29"/>
  <c r="T177" i="29"/>
  <c r="T178" i="29"/>
  <c r="T179" i="29"/>
  <c r="T180" i="29"/>
  <c r="T181" i="29"/>
  <c r="T182" i="29"/>
  <c r="T183" i="29"/>
  <c r="T184" i="29"/>
  <c r="T185" i="29"/>
  <c r="T186" i="29"/>
  <c r="T187" i="29"/>
  <c r="T188" i="29"/>
  <c r="T189" i="29"/>
  <c r="T190" i="29"/>
  <c r="T191" i="29"/>
  <c r="T192" i="29"/>
  <c r="T193" i="29"/>
  <c r="T194" i="29"/>
  <c r="T195" i="29"/>
  <c r="T196" i="29"/>
  <c r="T197" i="29"/>
  <c r="T198" i="29"/>
  <c r="T199" i="29"/>
  <c r="T200" i="29"/>
  <c r="T201" i="29"/>
  <c r="T202" i="29"/>
  <c r="T203" i="29"/>
  <c r="T204" i="29"/>
  <c r="T205" i="29"/>
  <c r="T206" i="29"/>
  <c r="T207" i="29"/>
  <c r="T208" i="29"/>
  <c r="T209" i="29"/>
  <c r="T210" i="29"/>
  <c r="T211" i="29"/>
  <c r="T212" i="29"/>
  <c r="T213" i="29"/>
  <c r="T214" i="29"/>
  <c r="T215" i="29"/>
  <c r="T216" i="29"/>
  <c r="T217" i="29"/>
  <c r="T218" i="29"/>
  <c r="T219" i="29"/>
  <c r="T220" i="29"/>
  <c r="T221" i="29"/>
  <c r="T222" i="29"/>
  <c r="T223" i="29"/>
  <c r="T224" i="29"/>
  <c r="T225" i="29"/>
  <c r="T226" i="29"/>
  <c r="T227" i="29"/>
  <c r="T228" i="29"/>
  <c r="T229" i="29"/>
  <c r="T230" i="29"/>
  <c r="T231" i="29"/>
  <c r="T232" i="29"/>
  <c r="T233" i="29"/>
  <c r="T234" i="29"/>
  <c r="T235" i="29"/>
  <c r="T236" i="29"/>
  <c r="T237" i="29"/>
  <c r="T238" i="29"/>
  <c r="T239" i="29"/>
  <c r="T240" i="29"/>
  <c r="T241" i="29"/>
  <c r="T242" i="29"/>
  <c r="T243" i="29"/>
  <c r="T244" i="29"/>
  <c r="T245" i="29"/>
  <c r="T246" i="29"/>
  <c r="T247" i="29"/>
  <c r="T248" i="29"/>
  <c r="T249" i="29"/>
  <c r="T250" i="29"/>
  <c r="T251" i="29"/>
  <c r="T252" i="29"/>
  <c r="T253" i="29"/>
  <c r="T254" i="29"/>
  <c r="T255" i="29"/>
  <c r="T256" i="29"/>
  <c r="T257" i="29"/>
  <c r="T258" i="29"/>
  <c r="T259" i="29"/>
  <c r="T260" i="29"/>
  <c r="T261" i="29"/>
  <c r="T262" i="29"/>
  <c r="T263" i="29"/>
  <c r="T264" i="29"/>
  <c r="T265" i="29"/>
  <c r="T266" i="29"/>
  <c r="T267" i="29"/>
  <c r="T268" i="29"/>
  <c r="T269" i="29"/>
  <c r="T270" i="29"/>
  <c r="T271" i="29"/>
  <c r="T272" i="29"/>
  <c r="T273" i="29"/>
  <c r="S71" i="29"/>
  <c r="S78" i="29"/>
  <c r="S92" i="29"/>
  <c r="S96" i="29"/>
  <c r="S108" i="29"/>
  <c r="S117" i="29"/>
  <c r="S118" i="29"/>
  <c r="S119" i="29"/>
  <c r="S120" i="29"/>
  <c r="S121" i="29"/>
  <c r="S122" i="29"/>
  <c r="S161" i="29"/>
  <c r="S162" i="29"/>
  <c r="S163" i="29"/>
  <c r="S164" i="29"/>
  <c r="S165" i="29"/>
  <c r="S166" i="29"/>
  <c r="S167" i="29"/>
  <c r="S169" i="29"/>
  <c r="S274" i="29" s="1"/>
  <c r="S170" i="29"/>
  <c r="S171" i="29"/>
  <c r="S172" i="29"/>
  <c r="S173" i="29"/>
  <c r="S174" i="29"/>
  <c r="S175" i="29"/>
  <c r="S176" i="29"/>
  <c r="S177" i="29"/>
  <c r="S178" i="29"/>
  <c r="S179" i="29"/>
  <c r="S180" i="29"/>
  <c r="S181" i="29"/>
  <c r="S182" i="29"/>
  <c r="S183" i="29"/>
  <c r="S184" i="29"/>
  <c r="S185" i="29"/>
  <c r="S186" i="29"/>
  <c r="S187" i="29"/>
  <c r="S188" i="29"/>
  <c r="S189" i="29"/>
  <c r="S190" i="29"/>
  <c r="S191" i="29"/>
  <c r="S192" i="29"/>
  <c r="S193" i="29"/>
  <c r="S194" i="29"/>
  <c r="S195" i="29"/>
  <c r="S196" i="29"/>
  <c r="S197" i="29"/>
  <c r="S198" i="29"/>
  <c r="S199" i="29"/>
  <c r="S200" i="29"/>
  <c r="S201" i="29"/>
  <c r="S202" i="29"/>
  <c r="S203" i="29"/>
  <c r="S204" i="29"/>
  <c r="S205" i="29"/>
  <c r="S206" i="29"/>
  <c r="S207" i="29"/>
  <c r="S208" i="29"/>
  <c r="S209" i="29"/>
  <c r="S210" i="29"/>
  <c r="S211" i="29"/>
  <c r="S212" i="29"/>
  <c r="S213" i="29"/>
  <c r="S214" i="29"/>
  <c r="S215" i="29"/>
  <c r="S216" i="29"/>
  <c r="S217" i="29"/>
  <c r="S218" i="29"/>
  <c r="S219" i="29"/>
  <c r="S220" i="29"/>
  <c r="S221" i="29"/>
  <c r="S222" i="29"/>
  <c r="S223" i="29"/>
  <c r="S224" i="29"/>
  <c r="S225" i="29"/>
  <c r="S226" i="29"/>
  <c r="S227" i="29"/>
  <c r="S228" i="29"/>
  <c r="S229" i="29"/>
  <c r="S230" i="29"/>
  <c r="S231" i="29"/>
  <c r="S232" i="29"/>
  <c r="S233" i="29"/>
  <c r="S234" i="29"/>
  <c r="S235" i="29"/>
  <c r="S236" i="29"/>
  <c r="S237" i="29"/>
  <c r="S238" i="29"/>
  <c r="S239" i="29"/>
  <c r="S240" i="29"/>
  <c r="S241" i="29"/>
  <c r="S242" i="29"/>
  <c r="S243" i="29"/>
  <c r="S244" i="29"/>
  <c r="S245" i="29"/>
  <c r="S246" i="29"/>
  <c r="S247" i="29"/>
  <c r="S248" i="29"/>
  <c r="S249" i="29"/>
  <c r="S250" i="29"/>
  <c r="S251" i="29"/>
  <c r="S252" i="29"/>
  <c r="S253" i="29"/>
  <c r="S254" i="29"/>
  <c r="S255" i="29"/>
  <c r="S256" i="29"/>
  <c r="S257" i="29"/>
  <c r="S258" i="29"/>
  <c r="S259" i="29"/>
  <c r="S260" i="29"/>
  <c r="S261" i="29"/>
  <c r="S262" i="29"/>
  <c r="S263" i="29"/>
  <c r="S264" i="29"/>
  <c r="S265" i="29"/>
  <c r="S266" i="29"/>
  <c r="S267" i="29"/>
  <c r="S268" i="29"/>
  <c r="S269" i="29"/>
  <c r="S270" i="29"/>
  <c r="S271" i="29"/>
  <c r="S272" i="29"/>
  <c r="S273" i="29"/>
  <c r="R71" i="29"/>
  <c r="R78" i="29"/>
  <c r="R92" i="29"/>
  <c r="R96" i="29"/>
  <c r="R108" i="29"/>
  <c r="R117" i="29"/>
  <c r="R118" i="29"/>
  <c r="R119" i="29"/>
  <c r="R120" i="29"/>
  <c r="R121" i="29"/>
  <c r="R122" i="29"/>
  <c r="R161" i="29"/>
  <c r="R167" i="29" s="1"/>
  <c r="R162" i="29"/>
  <c r="R163" i="29"/>
  <c r="R164" i="29"/>
  <c r="R165" i="29"/>
  <c r="R166" i="29"/>
  <c r="R169" i="29"/>
  <c r="R170" i="29"/>
  <c r="R171" i="29"/>
  <c r="R172" i="29"/>
  <c r="R173" i="29"/>
  <c r="R174" i="29"/>
  <c r="R175" i="29"/>
  <c r="R176" i="29"/>
  <c r="R177" i="29"/>
  <c r="R135" i="29" s="1"/>
  <c r="R178" i="29"/>
  <c r="R179" i="29"/>
  <c r="R180" i="29"/>
  <c r="R181" i="29"/>
  <c r="R182" i="29"/>
  <c r="R183" i="29"/>
  <c r="R184" i="29"/>
  <c r="R185" i="29"/>
  <c r="R186" i="29"/>
  <c r="R187" i="29"/>
  <c r="R188" i="29"/>
  <c r="R189" i="29"/>
  <c r="R190" i="29"/>
  <c r="R191" i="29"/>
  <c r="R192" i="29"/>
  <c r="R193" i="29"/>
  <c r="R194" i="29"/>
  <c r="R195" i="29"/>
  <c r="R196" i="29"/>
  <c r="R197" i="29"/>
  <c r="R198" i="29"/>
  <c r="R199" i="29"/>
  <c r="R200" i="29"/>
  <c r="R201" i="29"/>
  <c r="R202" i="29"/>
  <c r="R203" i="29"/>
  <c r="R204" i="29"/>
  <c r="R205" i="29"/>
  <c r="R206" i="29"/>
  <c r="R207" i="29"/>
  <c r="R208" i="29"/>
  <c r="R209" i="29"/>
  <c r="R210" i="29"/>
  <c r="R211" i="29"/>
  <c r="R212" i="29"/>
  <c r="R213" i="29"/>
  <c r="R214" i="29"/>
  <c r="R215" i="29"/>
  <c r="R216" i="29"/>
  <c r="R217" i="29"/>
  <c r="R218" i="29"/>
  <c r="R219" i="29"/>
  <c r="R220" i="29"/>
  <c r="R221" i="29"/>
  <c r="R222" i="29"/>
  <c r="R223" i="29"/>
  <c r="R224" i="29"/>
  <c r="R225" i="29"/>
  <c r="R226" i="29"/>
  <c r="R227" i="29"/>
  <c r="R228" i="29"/>
  <c r="R229" i="29"/>
  <c r="R230" i="29"/>
  <c r="R231" i="29"/>
  <c r="R232" i="29"/>
  <c r="R233" i="29"/>
  <c r="R234" i="29"/>
  <c r="R235" i="29"/>
  <c r="R236" i="29"/>
  <c r="R237" i="29"/>
  <c r="R238" i="29"/>
  <c r="R239" i="29"/>
  <c r="R240" i="29"/>
  <c r="R241" i="29"/>
  <c r="R242" i="29"/>
  <c r="R243" i="29"/>
  <c r="R244" i="29"/>
  <c r="R245" i="29"/>
  <c r="R246" i="29"/>
  <c r="R247" i="29"/>
  <c r="R248" i="29"/>
  <c r="R249" i="29"/>
  <c r="R250" i="29"/>
  <c r="R251" i="29"/>
  <c r="R252" i="29"/>
  <c r="R253" i="29"/>
  <c r="R254" i="29"/>
  <c r="R255" i="29"/>
  <c r="R256" i="29"/>
  <c r="R257" i="29"/>
  <c r="R258" i="29"/>
  <c r="R259" i="29"/>
  <c r="R260" i="29"/>
  <c r="R261" i="29"/>
  <c r="R262" i="29"/>
  <c r="R263" i="29"/>
  <c r="R264" i="29"/>
  <c r="R265" i="29"/>
  <c r="R266" i="29"/>
  <c r="R267" i="29"/>
  <c r="R268" i="29"/>
  <c r="R269" i="29"/>
  <c r="R270" i="29"/>
  <c r="R271" i="29"/>
  <c r="R272" i="29"/>
  <c r="R273" i="29"/>
  <c r="R274" i="29"/>
  <c r="Q71" i="29"/>
  <c r="Q78" i="29"/>
  <c r="Q92" i="29"/>
  <c r="Q96" i="29"/>
  <c r="Q108" i="29"/>
  <c r="Q113" i="29" s="1"/>
  <c r="Q115" i="29" s="1"/>
  <c r="Q117" i="29"/>
  <c r="Q118" i="29"/>
  <c r="Q119" i="29"/>
  <c r="Q120" i="29"/>
  <c r="Q121" i="29"/>
  <c r="Q122" i="29"/>
  <c r="Q161" i="29"/>
  <c r="Q162" i="29"/>
  <c r="Q163" i="29"/>
  <c r="Q164" i="29"/>
  <c r="Q167" i="29" s="1"/>
  <c r="Q165" i="29"/>
  <c r="Q166" i="29"/>
  <c r="Q169" i="29"/>
  <c r="Q274" i="29" s="1"/>
  <c r="Q170" i="29"/>
  <c r="Q171" i="29"/>
  <c r="Q172" i="29"/>
  <c r="Q173" i="29"/>
  <c r="Q174" i="29"/>
  <c r="Q175" i="29"/>
  <c r="Q176" i="29"/>
  <c r="Q177" i="29"/>
  <c r="Q135" i="29" s="1"/>
  <c r="Q178" i="29"/>
  <c r="Q179" i="29"/>
  <c r="Q180" i="29"/>
  <c r="Q181" i="29"/>
  <c r="Q182" i="29"/>
  <c r="Q183" i="29"/>
  <c r="Q184" i="29"/>
  <c r="Q185" i="29"/>
  <c r="Q186" i="29"/>
  <c r="Q187" i="29"/>
  <c r="Q188" i="29"/>
  <c r="Q189" i="29"/>
  <c r="Q190" i="29"/>
  <c r="Q191" i="29"/>
  <c r="Q192" i="29"/>
  <c r="Q193" i="29"/>
  <c r="Q194" i="29"/>
  <c r="Q195" i="29"/>
  <c r="Q196" i="29"/>
  <c r="Q197" i="29"/>
  <c r="Q198" i="29"/>
  <c r="Q199" i="29"/>
  <c r="Q200" i="29"/>
  <c r="Q201" i="29"/>
  <c r="Q202" i="29"/>
  <c r="Q203" i="29"/>
  <c r="Q204" i="29"/>
  <c r="Q205" i="29"/>
  <c r="Q206" i="29"/>
  <c r="Q207" i="29"/>
  <c r="Q208" i="29"/>
  <c r="Q209" i="29"/>
  <c r="Q210" i="29"/>
  <c r="Q211" i="29"/>
  <c r="Q212" i="29"/>
  <c r="Q213" i="29"/>
  <c r="Q214" i="29"/>
  <c r="Q215" i="29"/>
  <c r="Q216" i="29"/>
  <c r="Q217" i="29"/>
  <c r="Q218" i="29"/>
  <c r="Q219" i="29"/>
  <c r="Q220" i="29"/>
  <c r="Q221" i="29"/>
  <c r="Q222" i="29"/>
  <c r="Q223" i="29"/>
  <c r="Q224" i="29"/>
  <c r="Q225" i="29"/>
  <c r="Q226" i="29"/>
  <c r="Q227" i="29"/>
  <c r="Q228" i="29"/>
  <c r="Q229" i="29"/>
  <c r="Q230" i="29"/>
  <c r="Q231" i="29"/>
  <c r="Q232" i="29"/>
  <c r="Q233" i="29"/>
  <c r="Q234" i="29"/>
  <c r="Q235" i="29"/>
  <c r="Q236" i="29"/>
  <c r="Q237" i="29"/>
  <c r="Q238" i="29"/>
  <c r="Q239" i="29"/>
  <c r="Q240" i="29"/>
  <c r="Q241" i="29"/>
  <c r="Q242" i="29"/>
  <c r="Q243" i="29"/>
  <c r="Q244" i="29"/>
  <c r="Q245" i="29"/>
  <c r="Q246" i="29"/>
  <c r="Q247" i="29"/>
  <c r="Q248" i="29"/>
  <c r="Q249" i="29"/>
  <c r="Q250" i="29"/>
  <c r="Q251" i="29"/>
  <c r="Q252" i="29"/>
  <c r="Q253" i="29"/>
  <c r="Q254" i="29"/>
  <c r="Q255" i="29"/>
  <c r="Q256" i="29"/>
  <c r="Q257" i="29"/>
  <c r="Q258" i="29"/>
  <c r="Q259" i="29"/>
  <c r="Q260" i="29"/>
  <c r="Q261" i="29"/>
  <c r="Q262" i="29"/>
  <c r="Q263" i="29"/>
  <c r="Q264" i="29"/>
  <c r="Q265" i="29"/>
  <c r="Q266" i="29"/>
  <c r="Q267" i="29"/>
  <c r="Q268" i="29"/>
  <c r="Q269" i="29"/>
  <c r="Q270" i="29"/>
  <c r="Q271" i="29"/>
  <c r="Q272" i="29"/>
  <c r="Q273" i="29"/>
  <c r="P71" i="29"/>
  <c r="P78" i="29"/>
  <c r="P92" i="29"/>
  <c r="P96" i="29"/>
  <c r="P108" i="29"/>
  <c r="P117" i="29"/>
  <c r="P123" i="29" s="1"/>
  <c r="P118" i="29"/>
  <c r="P119" i="29"/>
  <c r="P120" i="29"/>
  <c r="P121" i="29"/>
  <c r="P122" i="29"/>
  <c r="P161" i="29"/>
  <c r="P162" i="29"/>
  <c r="P163" i="29"/>
  <c r="P164" i="29"/>
  <c r="P165" i="29"/>
  <c r="P166" i="29"/>
  <c r="P167" i="29"/>
  <c r="P169" i="29"/>
  <c r="P274" i="29" s="1"/>
  <c r="P170" i="29"/>
  <c r="P171" i="29"/>
  <c r="P172" i="29"/>
  <c r="P173" i="29"/>
  <c r="P174" i="29"/>
  <c r="P175" i="29"/>
  <c r="P176" i="29"/>
  <c r="P177" i="29"/>
  <c r="P135" i="29" s="1"/>
  <c r="P178" i="29"/>
  <c r="P179" i="29"/>
  <c r="P180" i="29"/>
  <c r="P181" i="29"/>
  <c r="P182" i="29"/>
  <c r="P183" i="29"/>
  <c r="P184" i="29"/>
  <c r="P185" i="29"/>
  <c r="P186" i="29"/>
  <c r="P187" i="29"/>
  <c r="P188" i="29"/>
  <c r="P189" i="29"/>
  <c r="P190" i="29"/>
  <c r="P191" i="29"/>
  <c r="P192" i="29"/>
  <c r="P193" i="29"/>
  <c r="P194" i="29"/>
  <c r="P195" i="29"/>
  <c r="P196" i="29"/>
  <c r="P197" i="29"/>
  <c r="P198" i="29"/>
  <c r="P199" i="29"/>
  <c r="P200" i="29"/>
  <c r="P201" i="29"/>
  <c r="P202" i="29"/>
  <c r="P203" i="29"/>
  <c r="P204" i="29"/>
  <c r="P205" i="29"/>
  <c r="P206" i="29"/>
  <c r="P207" i="29"/>
  <c r="P208" i="29"/>
  <c r="P209" i="29"/>
  <c r="P210" i="29"/>
  <c r="P211" i="29"/>
  <c r="P212" i="29"/>
  <c r="P213" i="29"/>
  <c r="P214" i="29"/>
  <c r="P215" i="29"/>
  <c r="P216" i="29"/>
  <c r="P217" i="29"/>
  <c r="P218" i="29"/>
  <c r="P219" i="29"/>
  <c r="P220" i="29"/>
  <c r="P221" i="29"/>
  <c r="P222" i="29"/>
  <c r="P223" i="29"/>
  <c r="P224" i="29"/>
  <c r="P225" i="29"/>
  <c r="P226" i="29"/>
  <c r="P227" i="29"/>
  <c r="P228" i="29"/>
  <c r="P229" i="29"/>
  <c r="P230" i="29"/>
  <c r="P231" i="29"/>
  <c r="P232" i="29"/>
  <c r="P233" i="29"/>
  <c r="P234" i="29"/>
  <c r="P235" i="29"/>
  <c r="P236" i="29"/>
  <c r="P237" i="29"/>
  <c r="P238" i="29"/>
  <c r="P239" i="29"/>
  <c r="P240" i="29"/>
  <c r="P241" i="29"/>
  <c r="P242" i="29"/>
  <c r="P243" i="29"/>
  <c r="P244" i="29"/>
  <c r="P245" i="29"/>
  <c r="P246" i="29"/>
  <c r="P247" i="29"/>
  <c r="P248" i="29"/>
  <c r="P249" i="29"/>
  <c r="P250" i="29"/>
  <c r="P251" i="29"/>
  <c r="P252" i="29"/>
  <c r="P253" i="29"/>
  <c r="P254" i="29"/>
  <c r="P255" i="29"/>
  <c r="P256" i="29"/>
  <c r="P257" i="29"/>
  <c r="P258" i="29"/>
  <c r="P259" i="29"/>
  <c r="P260" i="29"/>
  <c r="P261" i="29"/>
  <c r="P262" i="29"/>
  <c r="P263" i="29"/>
  <c r="P264" i="29"/>
  <c r="P265" i="29"/>
  <c r="P266" i="29"/>
  <c r="P267" i="29"/>
  <c r="P268" i="29"/>
  <c r="P269" i="29"/>
  <c r="P270" i="29"/>
  <c r="P271" i="29"/>
  <c r="P272" i="29"/>
  <c r="P273" i="29"/>
  <c r="Q177" i="31" l="1"/>
  <c r="P274" i="31"/>
  <c r="S169" i="31"/>
  <c r="S161" i="31"/>
  <c r="R167" i="31"/>
  <c r="AH124" i="30"/>
  <c r="AT8" i="30"/>
  <c r="G167" i="30"/>
  <c r="H161" i="30"/>
  <c r="F177" i="30"/>
  <c r="F135" i="30" s="1"/>
  <c r="C116" i="30"/>
  <c r="AI115" i="30"/>
  <c r="AH115" i="30"/>
  <c r="E274" i="30"/>
  <c r="F169" i="30"/>
  <c r="AT9" i="30"/>
  <c r="AA123" i="29"/>
  <c r="AA124" i="29" s="1"/>
  <c r="AA113" i="29"/>
  <c r="AA115" i="29" s="1"/>
  <c r="Z116" i="29"/>
  <c r="Y123" i="29"/>
  <c r="Y124" i="29" s="1"/>
  <c r="Y113" i="29"/>
  <c r="Y115" i="29" s="1"/>
  <c r="Y116" i="29" s="1"/>
  <c r="X123" i="29"/>
  <c r="X124" i="29" s="1"/>
  <c r="X113" i="29"/>
  <c r="X115" i="29" s="1"/>
  <c r="W123" i="29"/>
  <c r="W124" i="29" s="1"/>
  <c r="W113" i="29"/>
  <c r="W115" i="29" s="1"/>
  <c r="V113" i="29"/>
  <c r="V115" i="29" s="1"/>
  <c r="V123" i="29"/>
  <c r="V124" i="29" s="1"/>
  <c r="U124" i="29"/>
  <c r="U113" i="29"/>
  <c r="U115" i="29" s="1"/>
  <c r="U116" i="29" s="1"/>
  <c r="T123" i="29"/>
  <c r="T124" i="29" s="1"/>
  <c r="S123" i="29"/>
  <c r="S124" i="29"/>
  <c r="S113" i="29"/>
  <c r="S115" i="29" s="1"/>
  <c r="R123" i="29"/>
  <c r="R124" i="29" s="1"/>
  <c r="R113" i="29"/>
  <c r="R115" i="29" s="1"/>
  <c r="R116" i="29" s="1"/>
  <c r="Q123" i="29"/>
  <c r="Q116" i="29" s="1"/>
  <c r="P124" i="29"/>
  <c r="P113" i="29"/>
  <c r="P115" i="29" s="1"/>
  <c r="P116" i="29" s="1"/>
  <c r="O71" i="29"/>
  <c r="O78" i="29"/>
  <c r="O92" i="29"/>
  <c r="O96" i="29"/>
  <c r="O108" i="29"/>
  <c r="O117" i="29"/>
  <c r="O118" i="29"/>
  <c r="O119" i="29"/>
  <c r="O120" i="29"/>
  <c r="O121" i="29"/>
  <c r="O122" i="29"/>
  <c r="O161" i="29"/>
  <c r="O167" i="29" s="1"/>
  <c r="O162" i="29"/>
  <c r="O163" i="29"/>
  <c r="O164" i="29"/>
  <c r="O165" i="29"/>
  <c r="O166" i="29"/>
  <c r="O169" i="29"/>
  <c r="O170" i="29"/>
  <c r="O171" i="29"/>
  <c r="O172" i="29"/>
  <c r="O173" i="29"/>
  <c r="O174" i="29"/>
  <c r="O175" i="29"/>
  <c r="O176" i="29"/>
  <c r="O177" i="29"/>
  <c r="O135" i="29" s="1"/>
  <c r="O178" i="29"/>
  <c r="O179" i="29"/>
  <c r="O180" i="29"/>
  <c r="O181" i="29"/>
  <c r="O182" i="29"/>
  <c r="O183" i="29"/>
  <c r="O184" i="29"/>
  <c r="O185" i="29"/>
  <c r="O186" i="29"/>
  <c r="O187" i="29"/>
  <c r="O188" i="29"/>
  <c r="O189" i="29"/>
  <c r="O190" i="29"/>
  <c r="O191" i="29"/>
  <c r="O192" i="29"/>
  <c r="O193" i="29"/>
  <c r="O194" i="29"/>
  <c r="O195" i="29"/>
  <c r="O196" i="29"/>
  <c r="O197" i="29"/>
  <c r="O198" i="29"/>
  <c r="O199" i="29"/>
  <c r="O200" i="29"/>
  <c r="O201" i="29"/>
  <c r="O202" i="29"/>
  <c r="O203" i="29"/>
  <c r="O204" i="29"/>
  <c r="O205" i="29"/>
  <c r="O206" i="29"/>
  <c r="O207" i="29"/>
  <c r="O208" i="29"/>
  <c r="O209" i="29"/>
  <c r="O210" i="29"/>
  <c r="O211" i="29"/>
  <c r="O212" i="29"/>
  <c r="O213" i="29"/>
  <c r="O214" i="29"/>
  <c r="O215" i="29"/>
  <c r="O216" i="29"/>
  <c r="O217" i="29"/>
  <c r="O218" i="29"/>
  <c r="O219" i="29"/>
  <c r="O220" i="29"/>
  <c r="O221" i="29"/>
  <c r="O222" i="29"/>
  <c r="O223" i="29"/>
  <c r="O224" i="29"/>
  <c r="O225" i="29"/>
  <c r="O226" i="29"/>
  <c r="O227" i="29"/>
  <c r="O228" i="29"/>
  <c r="O229" i="29"/>
  <c r="O230" i="29"/>
  <c r="O231" i="29"/>
  <c r="O232" i="29"/>
  <c r="O233" i="29"/>
  <c r="O234" i="29"/>
  <c r="O235" i="29"/>
  <c r="O236" i="29"/>
  <c r="O237" i="29"/>
  <c r="O238" i="29"/>
  <c r="O239" i="29"/>
  <c r="O240" i="29"/>
  <c r="O241" i="29"/>
  <c r="O242" i="29"/>
  <c r="O243" i="29"/>
  <c r="O244" i="29"/>
  <c r="O245" i="29"/>
  <c r="O246" i="29"/>
  <c r="O247" i="29"/>
  <c r="O248" i="29"/>
  <c r="O249" i="29"/>
  <c r="O250" i="29"/>
  <c r="O251" i="29"/>
  <c r="O252" i="29"/>
  <c r="O253" i="29"/>
  <c r="O254" i="29"/>
  <c r="O255" i="29"/>
  <c r="O256" i="29"/>
  <c r="O257" i="29"/>
  <c r="O258" i="29"/>
  <c r="O259" i="29"/>
  <c r="O260" i="29"/>
  <c r="O261" i="29"/>
  <c r="O262" i="29"/>
  <c r="O263" i="29"/>
  <c r="O264" i="29"/>
  <c r="O265" i="29"/>
  <c r="O266" i="29"/>
  <c r="O267" i="29"/>
  <c r="O268" i="29"/>
  <c r="O269" i="29"/>
  <c r="O270" i="29"/>
  <c r="O271" i="29"/>
  <c r="O272" i="29"/>
  <c r="O273" i="29"/>
  <c r="O274" i="29"/>
  <c r="N71" i="29"/>
  <c r="N78" i="29"/>
  <c r="N92" i="29"/>
  <c r="N96" i="29"/>
  <c r="N108" i="29"/>
  <c r="N113" i="29" s="1"/>
  <c r="N115" i="29" s="1"/>
  <c r="N117" i="29"/>
  <c r="N118" i="29"/>
  <c r="N119" i="29"/>
  <c r="N120" i="29"/>
  <c r="N121" i="29"/>
  <c r="N122" i="29"/>
  <c r="N161" i="29"/>
  <c r="N167" i="29" s="1"/>
  <c r="N162" i="29"/>
  <c r="N163" i="29"/>
  <c r="N164" i="29"/>
  <c r="N165" i="29"/>
  <c r="N166" i="29"/>
  <c r="N169" i="29"/>
  <c r="N170" i="29"/>
  <c r="N171" i="29"/>
  <c r="N274" i="29" s="1"/>
  <c r="N172" i="29"/>
  <c r="N173" i="29"/>
  <c r="N174" i="29"/>
  <c r="N175" i="29"/>
  <c r="N176" i="29"/>
  <c r="N177" i="29"/>
  <c r="N135" i="29" s="1"/>
  <c r="N178" i="29"/>
  <c r="N179" i="29"/>
  <c r="N180" i="29"/>
  <c r="N181" i="29"/>
  <c r="N182" i="29"/>
  <c r="N183" i="29"/>
  <c r="N184" i="29"/>
  <c r="N185" i="29"/>
  <c r="N186" i="29"/>
  <c r="N187" i="29"/>
  <c r="N188" i="29"/>
  <c r="N189" i="29"/>
  <c r="N190" i="29"/>
  <c r="N191" i="29"/>
  <c r="N192" i="29"/>
  <c r="N193" i="29"/>
  <c r="N194" i="29"/>
  <c r="N195" i="29"/>
  <c r="N196" i="29"/>
  <c r="N197" i="29"/>
  <c r="N198" i="29"/>
  <c r="N199" i="29"/>
  <c r="N200" i="29"/>
  <c r="N201" i="29"/>
  <c r="N202" i="29"/>
  <c r="N203" i="29"/>
  <c r="N204" i="29"/>
  <c r="N205" i="29"/>
  <c r="N206" i="29"/>
  <c r="N207" i="29"/>
  <c r="N208" i="29"/>
  <c r="N209" i="29"/>
  <c r="N210" i="29"/>
  <c r="N211" i="29"/>
  <c r="N212" i="29"/>
  <c r="N213" i="29"/>
  <c r="N214" i="29"/>
  <c r="N215" i="29"/>
  <c r="N216" i="29"/>
  <c r="N217" i="29"/>
  <c r="N218" i="29"/>
  <c r="N219" i="29"/>
  <c r="N220" i="29"/>
  <c r="N221" i="29"/>
  <c r="N222" i="29"/>
  <c r="N223" i="29"/>
  <c r="N224" i="29"/>
  <c r="N225" i="29"/>
  <c r="N226" i="29"/>
  <c r="N227" i="29"/>
  <c r="N228" i="29"/>
  <c r="N229" i="29"/>
  <c r="N230" i="29"/>
  <c r="N231" i="29"/>
  <c r="N232" i="29"/>
  <c r="N233" i="29"/>
  <c r="N234" i="29"/>
  <c r="N235" i="29"/>
  <c r="N236" i="29"/>
  <c r="N237" i="29"/>
  <c r="N238" i="29"/>
  <c r="N239" i="29"/>
  <c r="N240" i="29"/>
  <c r="N241" i="29"/>
  <c r="N242" i="29"/>
  <c r="N243" i="29"/>
  <c r="N244" i="29"/>
  <c r="N245" i="29"/>
  <c r="N246" i="29"/>
  <c r="N247" i="29"/>
  <c r="N248" i="29"/>
  <c r="N249" i="29"/>
  <c r="N250" i="29"/>
  <c r="N251" i="29"/>
  <c r="N252" i="29"/>
  <c r="N253" i="29"/>
  <c r="N254" i="29"/>
  <c r="N255" i="29"/>
  <c r="N256" i="29"/>
  <c r="N257" i="29"/>
  <c r="N258" i="29"/>
  <c r="N259" i="29"/>
  <c r="N260" i="29"/>
  <c r="N261" i="29"/>
  <c r="N262" i="29"/>
  <c r="N263" i="29"/>
  <c r="N264" i="29"/>
  <c r="N265" i="29"/>
  <c r="N266" i="29"/>
  <c r="N267" i="29"/>
  <c r="N268" i="29"/>
  <c r="N269" i="29"/>
  <c r="N270" i="29"/>
  <c r="N271" i="29"/>
  <c r="N272" i="29"/>
  <c r="N273" i="29"/>
  <c r="M71" i="29"/>
  <c r="M78" i="29"/>
  <c r="M92" i="29"/>
  <c r="M96" i="29"/>
  <c r="M108" i="29"/>
  <c r="M113" i="29" s="1"/>
  <c r="M115" i="29" s="1"/>
  <c r="M117" i="29"/>
  <c r="M118" i="29"/>
  <c r="M119" i="29"/>
  <c r="M120" i="29"/>
  <c r="M121" i="29"/>
  <c r="M122" i="29"/>
  <c r="M161" i="29"/>
  <c r="M167" i="29" s="1"/>
  <c r="M162" i="29"/>
  <c r="M163" i="29"/>
  <c r="M164" i="29"/>
  <c r="M165" i="29"/>
  <c r="M166" i="29"/>
  <c r="M169" i="29"/>
  <c r="M274" i="29" s="1"/>
  <c r="M170" i="29"/>
  <c r="M171" i="29"/>
  <c r="M172" i="29"/>
  <c r="M173" i="29"/>
  <c r="M174" i="29"/>
  <c r="M175" i="29"/>
  <c r="M176" i="29"/>
  <c r="M177" i="29"/>
  <c r="M135" i="29" s="1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T161" i="31" l="1"/>
  <c r="S167" i="31"/>
  <c r="T169" i="31"/>
  <c r="R177" i="31"/>
  <c r="Q135" i="31"/>
  <c r="Q274" i="31"/>
  <c r="C7" i="30"/>
  <c r="A7" i="30" s="1"/>
  <c r="AI116" i="30"/>
  <c r="AH116" i="30"/>
  <c r="G177" i="30"/>
  <c r="G135" i="30" s="1"/>
  <c r="H167" i="30"/>
  <c r="I161" i="30"/>
  <c r="F274" i="30"/>
  <c r="G169" i="30"/>
  <c r="AA116" i="29"/>
  <c r="X116" i="29"/>
  <c r="W116" i="29"/>
  <c r="V116" i="29"/>
  <c r="T116" i="29"/>
  <c r="S116" i="29"/>
  <c r="Q124" i="29"/>
  <c r="O123" i="29"/>
  <c r="O124" i="29" s="1"/>
  <c r="O113" i="29"/>
  <c r="O115" i="29" s="1"/>
  <c r="O116" i="29" s="1"/>
  <c r="N123" i="29"/>
  <c r="N116" i="29" s="1"/>
  <c r="M123" i="29"/>
  <c r="M116" i="29" s="1"/>
  <c r="F70" i="29"/>
  <c r="E70" i="29"/>
  <c r="AI70" i="29" s="1"/>
  <c r="C71" i="29"/>
  <c r="AH145" i="29"/>
  <c r="AI145" i="29"/>
  <c r="AH144" i="29"/>
  <c r="AI144" i="29"/>
  <c r="AH143" i="29"/>
  <c r="AI143" i="29"/>
  <c r="C70" i="29"/>
  <c r="D70" i="29"/>
  <c r="C78" i="29"/>
  <c r="B78" i="29"/>
  <c r="B135" i="29"/>
  <c r="B122" i="29"/>
  <c r="B121" i="29"/>
  <c r="B120" i="29"/>
  <c r="B119" i="29"/>
  <c r="B118" i="29"/>
  <c r="B117" i="29"/>
  <c r="B123" i="29" s="1"/>
  <c r="B108" i="29"/>
  <c r="AM19" i="29" s="1"/>
  <c r="B96" i="29"/>
  <c r="B92" i="29"/>
  <c r="B71" i="29"/>
  <c r="AM16" i="29" s="1"/>
  <c r="B70" i="29"/>
  <c r="AG274" i="29"/>
  <c r="B274" i="29"/>
  <c r="C273" i="29"/>
  <c r="D273" i="29" s="1"/>
  <c r="E273" i="29" s="1"/>
  <c r="F273" i="29" s="1"/>
  <c r="G273" i="29" s="1"/>
  <c r="H273" i="29" s="1"/>
  <c r="I273" i="29" s="1"/>
  <c r="J273" i="29" s="1"/>
  <c r="K273" i="29" s="1"/>
  <c r="L273" i="29" s="1"/>
  <c r="V273" i="29" s="1"/>
  <c r="Z273" i="29" s="1"/>
  <c r="AB273" i="29" s="1"/>
  <c r="AC273" i="29" s="1"/>
  <c r="AD273" i="29" s="1"/>
  <c r="AE273" i="29" s="1"/>
  <c r="AF273" i="29" s="1"/>
  <c r="L272" i="29"/>
  <c r="V272" i="29" s="1"/>
  <c r="Z272" i="29" s="1"/>
  <c r="AB272" i="29" s="1"/>
  <c r="AC272" i="29" s="1"/>
  <c r="AD272" i="29" s="1"/>
  <c r="AE272" i="29" s="1"/>
  <c r="AF272" i="29" s="1"/>
  <c r="D272" i="29"/>
  <c r="E272" i="29" s="1"/>
  <c r="F272" i="29" s="1"/>
  <c r="G272" i="29" s="1"/>
  <c r="H272" i="29" s="1"/>
  <c r="I272" i="29" s="1"/>
  <c r="J272" i="29" s="1"/>
  <c r="K272" i="29" s="1"/>
  <c r="C272" i="29"/>
  <c r="C271" i="29"/>
  <c r="D271" i="29" s="1"/>
  <c r="E271" i="29" s="1"/>
  <c r="F271" i="29" s="1"/>
  <c r="G271" i="29" s="1"/>
  <c r="H271" i="29" s="1"/>
  <c r="I271" i="29" s="1"/>
  <c r="J271" i="29" s="1"/>
  <c r="K271" i="29" s="1"/>
  <c r="L271" i="29" s="1"/>
  <c r="V271" i="29" s="1"/>
  <c r="Z271" i="29" s="1"/>
  <c r="AB271" i="29" s="1"/>
  <c r="AC271" i="29" s="1"/>
  <c r="AD271" i="29" s="1"/>
  <c r="AE271" i="29" s="1"/>
  <c r="AF271" i="29" s="1"/>
  <c r="I270" i="29"/>
  <c r="J270" i="29" s="1"/>
  <c r="K270" i="29" s="1"/>
  <c r="L270" i="29" s="1"/>
  <c r="V270" i="29" s="1"/>
  <c r="Z270" i="29" s="1"/>
  <c r="AB270" i="29" s="1"/>
  <c r="AC270" i="29" s="1"/>
  <c r="AD270" i="29" s="1"/>
  <c r="AE270" i="29" s="1"/>
  <c r="AF270" i="29" s="1"/>
  <c r="C270" i="29"/>
  <c r="D270" i="29" s="1"/>
  <c r="E270" i="29" s="1"/>
  <c r="F270" i="29" s="1"/>
  <c r="G270" i="29" s="1"/>
  <c r="H270" i="29" s="1"/>
  <c r="C269" i="29"/>
  <c r="D269" i="29" s="1"/>
  <c r="E269" i="29" s="1"/>
  <c r="F269" i="29" s="1"/>
  <c r="G269" i="29" s="1"/>
  <c r="H269" i="29" s="1"/>
  <c r="I269" i="29" s="1"/>
  <c r="J269" i="29" s="1"/>
  <c r="K269" i="29" s="1"/>
  <c r="L269" i="29" s="1"/>
  <c r="V269" i="29" s="1"/>
  <c r="Z269" i="29" s="1"/>
  <c r="AB269" i="29" s="1"/>
  <c r="AC269" i="29" s="1"/>
  <c r="AD269" i="29" s="1"/>
  <c r="AE269" i="29" s="1"/>
  <c r="AF269" i="29" s="1"/>
  <c r="D268" i="29"/>
  <c r="E268" i="29" s="1"/>
  <c r="F268" i="29" s="1"/>
  <c r="G268" i="29" s="1"/>
  <c r="H268" i="29" s="1"/>
  <c r="I268" i="29" s="1"/>
  <c r="J268" i="29" s="1"/>
  <c r="K268" i="29" s="1"/>
  <c r="L268" i="29" s="1"/>
  <c r="V268" i="29" s="1"/>
  <c r="Z268" i="29" s="1"/>
  <c r="AB268" i="29" s="1"/>
  <c r="AC268" i="29" s="1"/>
  <c r="AD268" i="29" s="1"/>
  <c r="AE268" i="29" s="1"/>
  <c r="AF268" i="29" s="1"/>
  <c r="C268" i="29"/>
  <c r="C267" i="29"/>
  <c r="D267" i="29" s="1"/>
  <c r="E267" i="29" s="1"/>
  <c r="F267" i="29" s="1"/>
  <c r="G267" i="29" s="1"/>
  <c r="H267" i="29" s="1"/>
  <c r="I267" i="29" s="1"/>
  <c r="J267" i="29" s="1"/>
  <c r="K267" i="29" s="1"/>
  <c r="L267" i="29" s="1"/>
  <c r="V267" i="29" s="1"/>
  <c r="Z267" i="29" s="1"/>
  <c r="AB267" i="29" s="1"/>
  <c r="AC267" i="29" s="1"/>
  <c r="AD267" i="29" s="1"/>
  <c r="AE267" i="29" s="1"/>
  <c r="AF267" i="29" s="1"/>
  <c r="E266" i="29"/>
  <c r="F266" i="29" s="1"/>
  <c r="G266" i="29" s="1"/>
  <c r="H266" i="29" s="1"/>
  <c r="I266" i="29" s="1"/>
  <c r="J266" i="29" s="1"/>
  <c r="K266" i="29" s="1"/>
  <c r="L266" i="29" s="1"/>
  <c r="V266" i="29" s="1"/>
  <c r="Z266" i="29" s="1"/>
  <c r="AB266" i="29" s="1"/>
  <c r="AC266" i="29" s="1"/>
  <c r="AD266" i="29" s="1"/>
  <c r="AE266" i="29" s="1"/>
  <c r="AF266" i="29" s="1"/>
  <c r="C266" i="29"/>
  <c r="D266" i="29" s="1"/>
  <c r="K265" i="29"/>
  <c r="L265" i="29" s="1"/>
  <c r="V265" i="29" s="1"/>
  <c r="Z265" i="29" s="1"/>
  <c r="AB265" i="29" s="1"/>
  <c r="AC265" i="29" s="1"/>
  <c r="AD265" i="29" s="1"/>
  <c r="AE265" i="29" s="1"/>
  <c r="AF265" i="29" s="1"/>
  <c r="C265" i="29"/>
  <c r="D265" i="29" s="1"/>
  <c r="E265" i="29" s="1"/>
  <c r="F265" i="29" s="1"/>
  <c r="G265" i="29" s="1"/>
  <c r="H265" i="29" s="1"/>
  <c r="I265" i="29" s="1"/>
  <c r="J265" i="29" s="1"/>
  <c r="C264" i="29"/>
  <c r="D264" i="29" s="1"/>
  <c r="E264" i="29" s="1"/>
  <c r="F264" i="29" s="1"/>
  <c r="G264" i="29" s="1"/>
  <c r="H264" i="29" s="1"/>
  <c r="I264" i="29" s="1"/>
  <c r="J264" i="29" s="1"/>
  <c r="K264" i="29" s="1"/>
  <c r="L264" i="29" s="1"/>
  <c r="V264" i="29" s="1"/>
  <c r="Z264" i="29" s="1"/>
  <c r="AB264" i="29" s="1"/>
  <c r="AC264" i="29" s="1"/>
  <c r="AD264" i="29" s="1"/>
  <c r="AE264" i="29" s="1"/>
  <c r="AF264" i="29" s="1"/>
  <c r="G263" i="29"/>
  <c r="H263" i="29" s="1"/>
  <c r="I263" i="29" s="1"/>
  <c r="J263" i="29" s="1"/>
  <c r="K263" i="29" s="1"/>
  <c r="L263" i="29" s="1"/>
  <c r="V263" i="29" s="1"/>
  <c r="Z263" i="29" s="1"/>
  <c r="AB263" i="29" s="1"/>
  <c r="AC263" i="29" s="1"/>
  <c r="AD263" i="29" s="1"/>
  <c r="AE263" i="29" s="1"/>
  <c r="AF263" i="29" s="1"/>
  <c r="D263" i="29"/>
  <c r="E263" i="29" s="1"/>
  <c r="F263" i="29" s="1"/>
  <c r="C263" i="29"/>
  <c r="C262" i="29"/>
  <c r="D262" i="29" s="1"/>
  <c r="E262" i="29" s="1"/>
  <c r="F262" i="29" s="1"/>
  <c r="G262" i="29" s="1"/>
  <c r="H262" i="29" s="1"/>
  <c r="I262" i="29" s="1"/>
  <c r="J262" i="29" s="1"/>
  <c r="K262" i="29" s="1"/>
  <c r="L262" i="29" s="1"/>
  <c r="V262" i="29" s="1"/>
  <c r="Z262" i="29" s="1"/>
  <c r="AB262" i="29" s="1"/>
  <c r="AC262" i="29" s="1"/>
  <c r="AD262" i="29" s="1"/>
  <c r="AE262" i="29" s="1"/>
  <c r="AF262" i="29" s="1"/>
  <c r="E261" i="29"/>
  <c r="F261" i="29" s="1"/>
  <c r="G261" i="29" s="1"/>
  <c r="H261" i="29" s="1"/>
  <c r="I261" i="29" s="1"/>
  <c r="J261" i="29" s="1"/>
  <c r="K261" i="29" s="1"/>
  <c r="L261" i="29" s="1"/>
  <c r="V261" i="29" s="1"/>
  <c r="Z261" i="29" s="1"/>
  <c r="AB261" i="29" s="1"/>
  <c r="AC261" i="29" s="1"/>
  <c r="AD261" i="29" s="1"/>
  <c r="AE261" i="29" s="1"/>
  <c r="AF261" i="29" s="1"/>
  <c r="C261" i="29"/>
  <c r="D261" i="29" s="1"/>
  <c r="I260" i="29"/>
  <c r="J260" i="29" s="1"/>
  <c r="K260" i="29" s="1"/>
  <c r="L260" i="29" s="1"/>
  <c r="V260" i="29" s="1"/>
  <c r="Z260" i="29" s="1"/>
  <c r="AB260" i="29" s="1"/>
  <c r="AC260" i="29" s="1"/>
  <c r="AD260" i="29" s="1"/>
  <c r="AE260" i="29" s="1"/>
  <c r="AF260" i="29" s="1"/>
  <c r="C260" i="29"/>
  <c r="D260" i="29" s="1"/>
  <c r="E260" i="29" s="1"/>
  <c r="F260" i="29" s="1"/>
  <c r="G260" i="29" s="1"/>
  <c r="H260" i="29" s="1"/>
  <c r="D259" i="29"/>
  <c r="E259" i="29" s="1"/>
  <c r="F259" i="29" s="1"/>
  <c r="G259" i="29" s="1"/>
  <c r="H259" i="29" s="1"/>
  <c r="I259" i="29" s="1"/>
  <c r="J259" i="29" s="1"/>
  <c r="K259" i="29" s="1"/>
  <c r="L259" i="29" s="1"/>
  <c r="V259" i="29" s="1"/>
  <c r="Z259" i="29" s="1"/>
  <c r="AB259" i="29" s="1"/>
  <c r="AC259" i="29" s="1"/>
  <c r="AD259" i="29" s="1"/>
  <c r="AE259" i="29" s="1"/>
  <c r="AF259" i="29" s="1"/>
  <c r="C259" i="29"/>
  <c r="V258" i="29"/>
  <c r="Z258" i="29" s="1"/>
  <c r="AB258" i="29" s="1"/>
  <c r="AC258" i="29" s="1"/>
  <c r="AD258" i="29" s="1"/>
  <c r="AE258" i="29" s="1"/>
  <c r="AF258" i="29" s="1"/>
  <c r="D258" i="29"/>
  <c r="E258" i="29" s="1"/>
  <c r="F258" i="29" s="1"/>
  <c r="G258" i="29" s="1"/>
  <c r="H258" i="29" s="1"/>
  <c r="I258" i="29" s="1"/>
  <c r="J258" i="29" s="1"/>
  <c r="K258" i="29" s="1"/>
  <c r="L258" i="29" s="1"/>
  <c r="C258" i="29"/>
  <c r="C257" i="29"/>
  <c r="D257" i="29" s="1"/>
  <c r="E257" i="29" s="1"/>
  <c r="F257" i="29" s="1"/>
  <c r="G257" i="29" s="1"/>
  <c r="H257" i="29" s="1"/>
  <c r="I257" i="29" s="1"/>
  <c r="J257" i="29" s="1"/>
  <c r="K257" i="29" s="1"/>
  <c r="L257" i="29" s="1"/>
  <c r="V257" i="29" s="1"/>
  <c r="Z257" i="29" s="1"/>
  <c r="AB257" i="29" s="1"/>
  <c r="AC257" i="29" s="1"/>
  <c r="AD257" i="29" s="1"/>
  <c r="AE257" i="29" s="1"/>
  <c r="AF257" i="29" s="1"/>
  <c r="C256" i="29"/>
  <c r="D256" i="29" s="1"/>
  <c r="E256" i="29" s="1"/>
  <c r="F256" i="29" s="1"/>
  <c r="G256" i="29" s="1"/>
  <c r="H256" i="29" s="1"/>
  <c r="I256" i="29" s="1"/>
  <c r="J256" i="29" s="1"/>
  <c r="K256" i="29" s="1"/>
  <c r="L256" i="29" s="1"/>
  <c r="V256" i="29" s="1"/>
  <c r="Z256" i="29" s="1"/>
  <c r="AB256" i="29" s="1"/>
  <c r="AC256" i="29" s="1"/>
  <c r="AD256" i="29" s="1"/>
  <c r="AE256" i="29" s="1"/>
  <c r="AF256" i="29" s="1"/>
  <c r="C255" i="29"/>
  <c r="D255" i="29" s="1"/>
  <c r="E255" i="29" s="1"/>
  <c r="F255" i="29" s="1"/>
  <c r="G255" i="29" s="1"/>
  <c r="H255" i="29" s="1"/>
  <c r="I255" i="29" s="1"/>
  <c r="J255" i="29" s="1"/>
  <c r="K255" i="29" s="1"/>
  <c r="L255" i="29" s="1"/>
  <c r="V255" i="29" s="1"/>
  <c r="Z255" i="29" s="1"/>
  <c r="AB255" i="29" s="1"/>
  <c r="AC255" i="29" s="1"/>
  <c r="AD255" i="29" s="1"/>
  <c r="AE255" i="29" s="1"/>
  <c r="AF255" i="29" s="1"/>
  <c r="G254" i="29"/>
  <c r="H254" i="29" s="1"/>
  <c r="I254" i="29" s="1"/>
  <c r="J254" i="29" s="1"/>
  <c r="K254" i="29" s="1"/>
  <c r="L254" i="29" s="1"/>
  <c r="V254" i="29" s="1"/>
  <c r="Z254" i="29" s="1"/>
  <c r="AB254" i="29" s="1"/>
  <c r="AC254" i="29" s="1"/>
  <c r="AD254" i="29" s="1"/>
  <c r="AE254" i="29" s="1"/>
  <c r="AF254" i="29" s="1"/>
  <c r="E254" i="29"/>
  <c r="F254" i="29" s="1"/>
  <c r="D254" i="29"/>
  <c r="C254" i="29"/>
  <c r="F253" i="29"/>
  <c r="G253" i="29" s="1"/>
  <c r="H253" i="29" s="1"/>
  <c r="I253" i="29" s="1"/>
  <c r="J253" i="29" s="1"/>
  <c r="K253" i="29" s="1"/>
  <c r="L253" i="29" s="1"/>
  <c r="V253" i="29" s="1"/>
  <c r="Z253" i="29" s="1"/>
  <c r="AB253" i="29" s="1"/>
  <c r="AC253" i="29" s="1"/>
  <c r="AD253" i="29" s="1"/>
  <c r="AE253" i="29" s="1"/>
  <c r="AF253" i="29" s="1"/>
  <c r="E253" i="29"/>
  <c r="C253" i="29"/>
  <c r="D253" i="29" s="1"/>
  <c r="I252" i="29"/>
  <c r="J252" i="29" s="1"/>
  <c r="K252" i="29" s="1"/>
  <c r="L252" i="29" s="1"/>
  <c r="V252" i="29" s="1"/>
  <c r="Z252" i="29" s="1"/>
  <c r="AB252" i="29" s="1"/>
  <c r="AC252" i="29" s="1"/>
  <c r="AD252" i="29" s="1"/>
  <c r="AE252" i="29" s="1"/>
  <c r="AF252" i="29" s="1"/>
  <c r="H252" i="29"/>
  <c r="C252" i="29"/>
  <c r="D252" i="29" s="1"/>
  <c r="E252" i="29" s="1"/>
  <c r="F252" i="29" s="1"/>
  <c r="G252" i="29" s="1"/>
  <c r="G251" i="29"/>
  <c r="H251" i="29" s="1"/>
  <c r="I251" i="29" s="1"/>
  <c r="J251" i="29" s="1"/>
  <c r="K251" i="29" s="1"/>
  <c r="L251" i="29" s="1"/>
  <c r="V251" i="29" s="1"/>
  <c r="Z251" i="29" s="1"/>
  <c r="AB251" i="29" s="1"/>
  <c r="AC251" i="29" s="1"/>
  <c r="AD251" i="29" s="1"/>
  <c r="AE251" i="29" s="1"/>
  <c r="AF251" i="29" s="1"/>
  <c r="F251" i="29"/>
  <c r="E251" i="29"/>
  <c r="D251" i="29"/>
  <c r="C251" i="29"/>
  <c r="D250" i="29"/>
  <c r="E250" i="29" s="1"/>
  <c r="F250" i="29" s="1"/>
  <c r="G250" i="29" s="1"/>
  <c r="H250" i="29" s="1"/>
  <c r="I250" i="29" s="1"/>
  <c r="J250" i="29" s="1"/>
  <c r="K250" i="29" s="1"/>
  <c r="L250" i="29" s="1"/>
  <c r="V250" i="29" s="1"/>
  <c r="Z250" i="29" s="1"/>
  <c r="AB250" i="29" s="1"/>
  <c r="AC250" i="29" s="1"/>
  <c r="AD250" i="29" s="1"/>
  <c r="AE250" i="29" s="1"/>
  <c r="AF250" i="29" s="1"/>
  <c r="C250" i="29"/>
  <c r="D249" i="29"/>
  <c r="E249" i="29" s="1"/>
  <c r="F249" i="29" s="1"/>
  <c r="G249" i="29" s="1"/>
  <c r="H249" i="29" s="1"/>
  <c r="I249" i="29" s="1"/>
  <c r="J249" i="29" s="1"/>
  <c r="K249" i="29" s="1"/>
  <c r="L249" i="29" s="1"/>
  <c r="V249" i="29" s="1"/>
  <c r="Z249" i="29" s="1"/>
  <c r="AB249" i="29" s="1"/>
  <c r="AC249" i="29" s="1"/>
  <c r="AD249" i="29" s="1"/>
  <c r="AE249" i="29" s="1"/>
  <c r="AF249" i="29" s="1"/>
  <c r="C249" i="29"/>
  <c r="C248" i="29"/>
  <c r="D248" i="29" s="1"/>
  <c r="E248" i="29" s="1"/>
  <c r="F248" i="29" s="1"/>
  <c r="G248" i="29" s="1"/>
  <c r="H248" i="29" s="1"/>
  <c r="I248" i="29" s="1"/>
  <c r="J248" i="29" s="1"/>
  <c r="K248" i="29" s="1"/>
  <c r="L248" i="29" s="1"/>
  <c r="V248" i="29" s="1"/>
  <c r="Z248" i="29" s="1"/>
  <c r="AB248" i="29" s="1"/>
  <c r="AC248" i="29" s="1"/>
  <c r="AD248" i="29" s="1"/>
  <c r="AE248" i="29" s="1"/>
  <c r="AF248" i="29" s="1"/>
  <c r="H247" i="29"/>
  <c r="I247" i="29" s="1"/>
  <c r="J247" i="29" s="1"/>
  <c r="K247" i="29" s="1"/>
  <c r="L247" i="29" s="1"/>
  <c r="V247" i="29" s="1"/>
  <c r="Z247" i="29" s="1"/>
  <c r="AB247" i="29" s="1"/>
  <c r="AC247" i="29" s="1"/>
  <c r="AD247" i="29" s="1"/>
  <c r="AE247" i="29" s="1"/>
  <c r="AF247" i="29" s="1"/>
  <c r="D247" i="29"/>
  <c r="E247" i="29" s="1"/>
  <c r="F247" i="29" s="1"/>
  <c r="G247" i="29" s="1"/>
  <c r="C247" i="29"/>
  <c r="C246" i="29"/>
  <c r="D246" i="29" s="1"/>
  <c r="E246" i="29" s="1"/>
  <c r="F246" i="29" s="1"/>
  <c r="G246" i="29" s="1"/>
  <c r="H246" i="29" s="1"/>
  <c r="I246" i="29" s="1"/>
  <c r="J246" i="29" s="1"/>
  <c r="K246" i="29" s="1"/>
  <c r="L246" i="29" s="1"/>
  <c r="V246" i="29" s="1"/>
  <c r="Z246" i="29" s="1"/>
  <c r="AB246" i="29" s="1"/>
  <c r="AC246" i="29" s="1"/>
  <c r="AD246" i="29" s="1"/>
  <c r="AE246" i="29" s="1"/>
  <c r="AF246" i="29" s="1"/>
  <c r="E245" i="29"/>
  <c r="F245" i="29" s="1"/>
  <c r="G245" i="29" s="1"/>
  <c r="H245" i="29" s="1"/>
  <c r="I245" i="29" s="1"/>
  <c r="J245" i="29" s="1"/>
  <c r="K245" i="29" s="1"/>
  <c r="L245" i="29" s="1"/>
  <c r="V245" i="29" s="1"/>
  <c r="Z245" i="29" s="1"/>
  <c r="AB245" i="29" s="1"/>
  <c r="AC245" i="29" s="1"/>
  <c r="AD245" i="29" s="1"/>
  <c r="AE245" i="29" s="1"/>
  <c r="AF245" i="29" s="1"/>
  <c r="D245" i="29"/>
  <c r="C245" i="29"/>
  <c r="H244" i="29"/>
  <c r="I244" i="29" s="1"/>
  <c r="J244" i="29" s="1"/>
  <c r="K244" i="29" s="1"/>
  <c r="L244" i="29" s="1"/>
  <c r="V244" i="29" s="1"/>
  <c r="Z244" i="29" s="1"/>
  <c r="AB244" i="29" s="1"/>
  <c r="AC244" i="29" s="1"/>
  <c r="AD244" i="29" s="1"/>
  <c r="AE244" i="29" s="1"/>
  <c r="AF244" i="29" s="1"/>
  <c r="C244" i="29"/>
  <c r="D244" i="29" s="1"/>
  <c r="E244" i="29" s="1"/>
  <c r="F244" i="29" s="1"/>
  <c r="G244" i="29" s="1"/>
  <c r="L243" i="29"/>
  <c r="V243" i="29" s="1"/>
  <c r="Z243" i="29" s="1"/>
  <c r="AB243" i="29" s="1"/>
  <c r="AC243" i="29" s="1"/>
  <c r="AD243" i="29" s="1"/>
  <c r="AE243" i="29" s="1"/>
  <c r="AF243" i="29" s="1"/>
  <c r="D243" i="29"/>
  <c r="E243" i="29" s="1"/>
  <c r="F243" i="29" s="1"/>
  <c r="G243" i="29" s="1"/>
  <c r="H243" i="29" s="1"/>
  <c r="I243" i="29" s="1"/>
  <c r="J243" i="29" s="1"/>
  <c r="K243" i="29" s="1"/>
  <c r="C243" i="29"/>
  <c r="E242" i="29"/>
  <c r="F242" i="29" s="1"/>
  <c r="G242" i="29" s="1"/>
  <c r="H242" i="29" s="1"/>
  <c r="I242" i="29" s="1"/>
  <c r="J242" i="29" s="1"/>
  <c r="K242" i="29" s="1"/>
  <c r="L242" i="29" s="1"/>
  <c r="V242" i="29" s="1"/>
  <c r="Z242" i="29" s="1"/>
  <c r="AB242" i="29" s="1"/>
  <c r="AC242" i="29" s="1"/>
  <c r="AD242" i="29" s="1"/>
  <c r="AE242" i="29" s="1"/>
  <c r="AF242" i="29" s="1"/>
  <c r="D242" i="29"/>
  <c r="C242" i="29"/>
  <c r="D241" i="29"/>
  <c r="E241" i="29" s="1"/>
  <c r="F241" i="29" s="1"/>
  <c r="G241" i="29" s="1"/>
  <c r="H241" i="29" s="1"/>
  <c r="I241" i="29" s="1"/>
  <c r="J241" i="29" s="1"/>
  <c r="K241" i="29" s="1"/>
  <c r="L241" i="29" s="1"/>
  <c r="V241" i="29" s="1"/>
  <c r="Z241" i="29" s="1"/>
  <c r="AB241" i="29" s="1"/>
  <c r="AC241" i="29" s="1"/>
  <c r="AD241" i="29" s="1"/>
  <c r="AE241" i="29" s="1"/>
  <c r="AF241" i="29" s="1"/>
  <c r="C241" i="29"/>
  <c r="V240" i="29"/>
  <c r="Z240" i="29" s="1"/>
  <c r="AB240" i="29" s="1"/>
  <c r="AC240" i="29" s="1"/>
  <c r="AD240" i="29" s="1"/>
  <c r="AE240" i="29" s="1"/>
  <c r="AF240" i="29" s="1"/>
  <c r="E240" i="29"/>
  <c r="F240" i="29" s="1"/>
  <c r="G240" i="29" s="1"/>
  <c r="H240" i="29" s="1"/>
  <c r="I240" i="29" s="1"/>
  <c r="J240" i="29" s="1"/>
  <c r="K240" i="29" s="1"/>
  <c r="L240" i="29" s="1"/>
  <c r="C240" i="29"/>
  <c r="D240" i="29" s="1"/>
  <c r="C239" i="29"/>
  <c r="D239" i="29" s="1"/>
  <c r="E239" i="29" s="1"/>
  <c r="F239" i="29" s="1"/>
  <c r="G239" i="29" s="1"/>
  <c r="H239" i="29" s="1"/>
  <c r="I239" i="29" s="1"/>
  <c r="J239" i="29" s="1"/>
  <c r="K239" i="29" s="1"/>
  <c r="L239" i="29" s="1"/>
  <c r="V239" i="29" s="1"/>
  <c r="Z239" i="29" s="1"/>
  <c r="AB239" i="29" s="1"/>
  <c r="AC239" i="29" s="1"/>
  <c r="AD239" i="29" s="1"/>
  <c r="AE239" i="29" s="1"/>
  <c r="AF239" i="29" s="1"/>
  <c r="E238" i="29"/>
  <c r="F238" i="29" s="1"/>
  <c r="G238" i="29" s="1"/>
  <c r="H238" i="29" s="1"/>
  <c r="I238" i="29" s="1"/>
  <c r="J238" i="29" s="1"/>
  <c r="K238" i="29" s="1"/>
  <c r="L238" i="29" s="1"/>
  <c r="V238" i="29" s="1"/>
  <c r="Z238" i="29" s="1"/>
  <c r="AB238" i="29" s="1"/>
  <c r="AC238" i="29" s="1"/>
  <c r="AD238" i="29" s="1"/>
  <c r="AE238" i="29" s="1"/>
  <c r="AF238" i="29" s="1"/>
  <c r="D238" i="29"/>
  <c r="C238" i="29"/>
  <c r="K237" i="29"/>
  <c r="L237" i="29" s="1"/>
  <c r="V237" i="29" s="1"/>
  <c r="Z237" i="29" s="1"/>
  <c r="AB237" i="29" s="1"/>
  <c r="AC237" i="29" s="1"/>
  <c r="AD237" i="29" s="1"/>
  <c r="AE237" i="29" s="1"/>
  <c r="AF237" i="29" s="1"/>
  <c r="D237" i="29"/>
  <c r="E237" i="29" s="1"/>
  <c r="F237" i="29" s="1"/>
  <c r="G237" i="29" s="1"/>
  <c r="H237" i="29" s="1"/>
  <c r="I237" i="29" s="1"/>
  <c r="J237" i="29" s="1"/>
  <c r="C237" i="29"/>
  <c r="K236" i="29"/>
  <c r="L236" i="29" s="1"/>
  <c r="V236" i="29" s="1"/>
  <c r="Z236" i="29" s="1"/>
  <c r="AB236" i="29" s="1"/>
  <c r="AC236" i="29" s="1"/>
  <c r="AD236" i="29" s="1"/>
  <c r="AE236" i="29" s="1"/>
  <c r="AF236" i="29" s="1"/>
  <c r="I236" i="29"/>
  <c r="J236" i="29" s="1"/>
  <c r="C236" i="29"/>
  <c r="D236" i="29" s="1"/>
  <c r="E236" i="29" s="1"/>
  <c r="F236" i="29" s="1"/>
  <c r="G236" i="29" s="1"/>
  <c r="H236" i="29" s="1"/>
  <c r="G235" i="29"/>
  <c r="H235" i="29" s="1"/>
  <c r="I235" i="29" s="1"/>
  <c r="J235" i="29" s="1"/>
  <c r="K235" i="29" s="1"/>
  <c r="L235" i="29" s="1"/>
  <c r="V235" i="29" s="1"/>
  <c r="Z235" i="29" s="1"/>
  <c r="AB235" i="29" s="1"/>
  <c r="AC235" i="29" s="1"/>
  <c r="AD235" i="29" s="1"/>
  <c r="AE235" i="29" s="1"/>
  <c r="AF235" i="29" s="1"/>
  <c r="C235" i="29"/>
  <c r="D235" i="29" s="1"/>
  <c r="E235" i="29" s="1"/>
  <c r="F235" i="29" s="1"/>
  <c r="E234" i="29"/>
  <c r="F234" i="29" s="1"/>
  <c r="G234" i="29" s="1"/>
  <c r="H234" i="29" s="1"/>
  <c r="I234" i="29" s="1"/>
  <c r="J234" i="29" s="1"/>
  <c r="K234" i="29" s="1"/>
  <c r="L234" i="29" s="1"/>
  <c r="V234" i="29" s="1"/>
  <c r="Z234" i="29" s="1"/>
  <c r="AB234" i="29" s="1"/>
  <c r="AC234" i="29" s="1"/>
  <c r="AD234" i="29" s="1"/>
  <c r="AE234" i="29" s="1"/>
  <c r="AF234" i="29" s="1"/>
  <c r="D234" i="29"/>
  <c r="C234" i="29"/>
  <c r="C233" i="29"/>
  <c r="D233" i="29" s="1"/>
  <c r="E233" i="29" s="1"/>
  <c r="F233" i="29" s="1"/>
  <c r="G233" i="29" s="1"/>
  <c r="H233" i="29" s="1"/>
  <c r="I233" i="29" s="1"/>
  <c r="J233" i="29" s="1"/>
  <c r="K233" i="29" s="1"/>
  <c r="L233" i="29" s="1"/>
  <c r="V233" i="29" s="1"/>
  <c r="Z233" i="29" s="1"/>
  <c r="AB233" i="29" s="1"/>
  <c r="AC233" i="29" s="1"/>
  <c r="AD233" i="29" s="1"/>
  <c r="AE233" i="29" s="1"/>
  <c r="AF233" i="29" s="1"/>
  <c r="C232" i="29"/>
  <c r="D232" i="29" s="1"/>
  <c r="E232" i="29" s="1"/>
  <c r="F232" i="29" s="1"/>
  <c r="G232" i="29" s="1"/>
  <c r="H232" i="29" s="1"/>
  <c r="I232" i="29" s="1"/>
  <c r="J232" i="29" s="1"/>
  <c r="K232" i="29" s="1"/>
  <c r="L232" i="29" s="1"/>
  <c r="V232" i="29" s="1"/>
  <c r="Z232" i="29" s="1"/>
  <c r="AB232" i="29" s="1"/>
  <c r="AC232" i="29" s="1"/>
  <c r="AD232" i="29" s="1"/>
  <c r="AE232" i="29" s="1"/>
  <c r="AF232" i="29" s="1"/>
  <c r="G231" i="29"/>
  <c r="H231" i="29" s="1"/>
  <c r="I231" i="29" s="1"/>
  <c r="J231" i="29" s="1"/>
  <c r="K231" i="29" s="1"/>
  <c r="L231" i="29" s="1"/>
  <c r="V231" i="29" s="1"/>
  <c r="Z231" i="29" s="1"/>
  <c r="AB231" i="29" s="1"/>
  <c r="AC231" i="29" s="1"/>
  <c r="AD231" i="29" s="1"/>
  <c r="AE231" i="29" s="1"/>
  <c r="AF231" i="29" s="1"/>
  <c r="C231" i="29"/>
  <c r="D231" i="29" s="1"/>
  <c r="E231" i="29" s="1"/>
  <c r="F231" i="29" s="1"/>
  <c r="E230" i="29"/>
  <c r="F230" i="29" s="1"/>
  <c r="G230" i="29" s="1"/>
  <c r="H230" i="29" s="1"/>
  <c r="I230" i="29" s="1"/>
  <c r="J230" i="29" s="1"/>
  <c r="K230" i="29" s="1"/>
  <c r="L230" i="29" s="1"/>
  <c r="V230" i="29" s="1"/>
  <c r="Z230" i="29" s="1"/>
  <c r="AB230" i="29" s="1"/>
  <c r="AC230" i="29" s="1"/>
  <c r="AD230" i="29" s="1"/>
  <c r="AE230" i="29" s="1"/>
  <c r="AF230" i="29" s="1"/>
  <c r="D230" i="29"/>
  <c r="C230" i="29"/>
  <c r="E229" i="29"/>
  <c r="F229" i="29" s="1"/>
  <c r="G229" i="29" s="1"/>
  <c r="H229" i="29" s="1"/>
  <c r="I229" i="29" s="1"/>
  <c r="J229" i="29" s="1"/>
  <c r="K229" i="29" s="1"/>
  <c r="L229" i="29" s="1"/>
  <c r="V229" i="29" s="1"/>
  <c r="Z229" i="29" s="1"/>
  <c r="AB229" i="29" s="1"/>
  <c r="AC229" i="29" s="1"/>
  <c r="AD229" i="29" s="1"/>
  <c r="AE229" i="29" s="1"/>
  <c r="AF229" i="29" s="1"/>
  <c r="C229" i="29"/>
  <c r="D229" i="29" s="1"/>
  <c r="C228" i="29"/>
  <c r="D228" i="29" s="1"/>
  <c r="E228" i="29" s="1"/>
  <c r="F228" i="29" s="1"/>
  <c r="G228" i="29" s="1"/>
  <c r="H228" i="29" s="1"/>
  <c r="I228" i="29" s="1"/>
  <c r="J228" i="29" s="1"/>
  <c r="K228" i="29" s="1"/>
  <c r="L228" i="29" s="1"/>
  <c r="V228" i="29" s="1"/>
  <c r="Z228" i="29" s="1"/>
  <c r="AB228" i="29" s="1"/>
  <c r="AC228" i="29" s="1"/>
  <c r="AD228" i="29" s="1"/>
  <c r="AE228" i="29" s="1"/>
  <c r="AF228" i="29" s="1"/>
  <c r="C227" i="29"/>
  <c r="D227" i="29" s="1"/>
  <c r="E227" i="29" s="1"/>
  <c r="F227" i="29" s="1"/>
  <c r="G227" i="29" s="1"/>
  <c r="H227" i="29" s="1"/>
  <c r="I227" i="29" s="1"/>
  <c r="J227" i="29" s="1"/>
  <c r="K227" i="29" s="1"/>
  <c r="L227" i="29" s="1"/>
  <c r="V227" i="29" s="1"/>
  <c r="Z227" i="29" s="1"/>
  <c r="AB227" i="29" s="1"/>
  <c r="AC227" i="29" s="1"/>
  <c r="AD227" i="29" s="1"/>
  <c r="AE227" i="29" s="1"/>
  <c r="AF227" i="29" s="1"/>
  <c r="G226" i="29"/>
  <c r="H226" i="29" s="1"/>
  <c r="I226" i="29" s="1"/>
  <c r="J226" i="29" s="1"/>
  <c r="K226" i="29" s="1"/>
  <c r="L226" i="29" s="1"/>
  <c r="V226" i="29" s="1"/>
  <c r="Z226" i="29" s="1"/>
  <c r="AB226" i="29" s="1"/>
  <c r="AC226" i="29" s="1"/>
  <c r="AD226" i="29" s="1"/>
  <c r="AE226" i="29" s="1"/>
  <c r="AF226" i="29" s="1"/>
  <c r="D226" i="29"/>
  <c r="E226" i="29" s="1"/>
  <c r="F226" i="29" s="1"/>
  <c r="C226" i="29"/>
  <c r="C225" i="29"/>
  <c r="D225" i="29" s="1"/>
  <c r="E225" i="29" s="1"/>
  <c r="F225" i="29" s="1"/>
  <c r="G225" i="29" s="1"/>
  <c r="H225" i="29" s="1"/>
  <c r="I225" i="29" s="1"/>
  <c r="J225" i="29" s="1"/>
  <c r="K225" i="29" s="1"/>
  <c r="L225" i="29" s="1"/>
  <c r="V225" i="29" s="1"/>
  <c r="Z225" i="29" s="1"/>
  <c r="AB225" i="29" s="1"/>
  <c r="AC225" i="29" s="1"/>
  <c r="AD225" i="29" s="1"/>
  <c r="AE225" i="29" s="1"/>
  <c r="AF225" i="29" s="1"/>
  <c r="C224" i="29"/>
  <c r="D224" i="29" s="1"/>
  <c r="E224" i="29" s="1"/>
  <c r="F224" i="29" s="1"/>
  <c r="G224" i="29" s="1"/>
  <c r="H224" i="29" s="1"/>
  <c r="I224" i="29" s="1"/>
  <c r="J224" i="29" s="1"/>
  <c r="K224" i="29" s="1"/>
  <c r="L224" i="29" s="1"/>
  <c r="V224" i="29" s="1"/>
  <c r="Z224" i="29" s="1"/>
  <c r="AB224" i="29" s="1"/>
  <c r="AC224" i="29" s="1"/>
  <c r="AD224" i="29" s="1"/>
  <c r="AE224" i="29" s="1"/>
  <c r="AF224" i="29" s="1"/>
  <c r="C223" i="29"/>
  <c r="D223" i="29" s="1"/>
  <c r="E223" i="29" s="1"/>
  <c r="F223" i="29" s="1"/>
  <c r="G223" i="29" s="1"/>
  <c r="H223" i="29" s="1"/>
  <c r="I223" i="29" s="1"/>
  <c r="J223" i="29" s="1"/>
  <c r="K223" i="29" s="1"/>
  <c r="L223" i="29" s="1"/>
  <c r="V223" i="29" s="1"/>
  <c r="Z223" i="29" s="1"/>
  <c r="AB223" i="29" s="1"/>
  <c r="AC223" i="29" s="1"/>
  <c r="AD223" i="29" s="1"/>
  <c r="AE223" i="29" s="1"/>
  <c r="AF223" i="29" s="1"/>
  <c r="D222" i="29"/>
  <c r="E222" i="29" s="1"/>
  <c r="F222" i="29" s="1"/>
  <c r="G222" i="29" s="1"/>
  <c r="H222" i="29" s="1"/>
  <c r="I222" i="29" s="1"/>
  <c r="J222" i="29" s="1"/>
  <c r="K222" i="29" s="1"/>
  <c r="L222" i="29" s="1"/>
  <c r="V222" i="29" s="1"/>
  <c r="Z222" i="29" s="1"/>
  <c r="AB222" i="29" s="1"/>
  <c r="AC222" i="29" s="1"/>
  <c r="AD222" i="29" s="1"/>
  <c r="AE222" i="29" s="1"/>
  <c r="AF222" i="29" s="1"/>
  <c r="C222" i="29"/>
  <c r="C221" i="29"/>
  <c r="D221" i="29" s="1"/>
  <c r="E221" i="29" s="1"/>
  <c r="F221" i="29" s="1"/>
  <c r="G221" i="29" s="1"/>
  <c r="H221" i="29" s="1"/>
  <c r="I221" i="29" s="1"/>
  <c r="J221" i="29" s="1"/>
  <c r="K221" i="29" s="1"/>
  <c r="L221" i="29" s="1"/>
  <c r="V221" i="29" s="1"/>
  <c r="Z221" i="29" s="1"/>
  <c r="AB221" i="29" s="1"/>
  <c r="AC221" i="29" s="1"/>
  <c r="AD221" i="29" s="1"/>
  <c r="AE221" i="29" s="1"/>
  <c r="AF221" i="29" s="1"/>
  <c r="C220" i="29"/>
  <c r="D220" i="29" s="1"/>
  <c r="E220" i="29" s="1"/>
  <c r="F220" i="29" s="1"/>
  <c r="G220" i="29" s="1"/>
  <c r="H220" i="29" s="1"/>
  <c r="I220" i="29" s="1"/>
  <c r="J220" i="29" s="1"/>
  <c r="K220" i="29" s="1"/>
  <c r="L220" i="29" s="1"/>
  <c r="V220" i="29" s="1"/>
  <c r="Z220" i="29" s="1"/>
  <c r="AB220" i="29" s="1"/>
  <c r="AC220" i="29" s="1"/>
  <c r="AD220" i="29" s="1"/>
  <c r="AE220" i="29" s="1"/>
  <c r="AF220" i="29" s="1"/>
  <c r="C219" i="29"/>
  <c r="D219" i="29" s="1"/>
  <c r="E219" i="29" s="1"/>
  <c r="F219" i="29" s="1"/>
  <c r="G219" i="29" s="1"/>
  <c r="H219" i="29" s="1"/>
  <c r="I219" i="29" s="1"/>
  <c r="J219" i="29" s="1"/>
  <c r="K219" i="29" s="1"/>
  <c r="L219" i="29" s="1"/>
  <c r="V219" i="29" s="1"/>
  <c r="Z219" i="29" s="1"/>
  <c r="AB219" i="29" s="1"/>
  <c r="AC219" i="29" s="1"/>
  <c r="AD219" i="29" s="1"/>
  <c r="AE219" i="29" s="1"/>
  <c r="AF219" i="29" s="1"/>
  <c r="D218" i="29"/>
  <c r="E218" i="29" s="1"/>
  <c r="F218" i="29" s="1"/>
  <c r="G218" i="29" s="1"/>
  <c r="H218" i="29" s="1"/>
  <c r="I218" i="29" s="1"/>
  <c r="J218" i="29" s="1"/>
  <c r="K218" i="29" s="1"/>
  <c r="L218" i="29" s="1"/>
  <c r="V218" i="29" s="1"/>
  <c r="Z218" i="29" s="1"/>
  <c r="AB218" i="29" s="1"/>
  <c r="AC218" i="29" s="1"/>
  <c r="AD218" i="29" s="1"/>
  <c r="AE218" i="29" s="1"/>
  <c r="AF218" i="29" s="1"/>
  <c r="C218" i="29"/>
  <c r="C217" i="29"/>
  <c r="D217" i="29" s="1"/>
  <c r="E217" i="29" s="1"/>
  <c r="F217" i="29" s="1"/>
  <c r="G217" i="29" s="1"/>
  <c r="H217" i="29" s="1"/>
  <c r="I217" i="29" s="1"/>
  <c r="J217" i="29" s="1"/>
  <c r="K217" i="29" s="1"/>
  <c r="L217" i="29" s="1"/>
  <c r="V217" i="29" s="1"/>
  <c r="Z217" i="29" s="1"/>
  <c r="AB217" i="29" s="1"/>
  <c r="AC217" i="29" s="1"/>
  <c r="AD217" i="29" s="1"/>
  <c r="AE217" i="29" s="1"/>
  <c r="AF217" i="29" s="1"/>
  <c r="C216" i="29"/>
  <c r="D216" i="29" s="1"/>
  <c r="E216" i="29" s="1"/>
  <c r="F216" i="29" s="1"/>
  <c r="G216" i="29" s="1"/>
  <c r="H216" i="29" s="1"/>
  <c r="I216" i="29" s="1"/>
  <c r="J216" i="29" s="1"/>
  <c r="K216" i="29" s="1"/>
  <c r="L216" i="29" s="1"/>
  <c r="V216" i="29" s="1"/>
  <c r="Z216" i="29" s="1"/>
  <c r="AB216" i="29" s="1"/>
  <c r="AC216" i="29" s="1"/>
  <c r="AD216" i="29" s="1"/>
  <c r="AE216" i="29" s="1"/>
  <c r="AF216" i="29" s="1"/>
  <c r="C215" i="29"/>
  <c r="D215" i="29" s="1"/>
  <c r="E215" i="29" s="1"/>
  <c r="F215" i="29" s="1"/>
  <c r="G215" i="29" s="1"/>
  <c r="H215" i="29" s="1"/>
  <c r="I215" i="29" s="1"/>
  <c r="J215" i="29" s="1"/>
  <c r="K215" i="29" s="1"/>
  <c r="L215" i="29" s="1"/>
  <c r="V215" i="29" s="1"/>
  <c r="Z215" i="29" s="1"/>
  <c r="AB215" i="29" s="1"/>
  <c r="AC215" i="29" s="1"/>
  <c r="AD215" i="29" s="1"/>
  <c r="AE215" i="29" s="1"/>
  <c r="AF215" i="29" s="1"/>
  <c r="D214" i="29"/>
  <c r="E214" i="29" s="1"/>
  <c r="F214" i="29" s="1"/>
  <c r="G214" i="29" s="1"/>
  <c r="H214" i="29" s="1"/>
  <c r="I214" i="29" s="1"/>
  <c r="J214" i="29" s="1"/>
  <c r="K214" i="29" s="1"/>
  <c r="L214" i="29" s="1"/>
  <c r="V214" i="29" s="1"/>
  <c r="Z214" i="29" s="1"/>
  <c r="AB214" i="29" s="1"/>
  <c r="AC214" i="29" s="1"/>
  <c r="AD214" i="29" s="1"/>
  <c r="AE214" i="29" s="1"/>
  <c r="AF214" i="29" s="1"/>
  <c r="C214" i="29"/>
  <c r="C213" i="29"/>
  <c r="D213" i="29" s="1"/>
  <c r="E213" i="29" s="1"/>
  <c r="F213" i="29" s="1"/>
  <c r="G213" i="29" s="1"/>
  <c r="H213" i="29" s="1"/>
  <c r="I213" i="29" s="1"/>
  <c r="J213" i="29" s="1"/>
  <c r="K213" i="29" s="1"/>
  <c r="L213" i="29" s="1"/>
  <c r="V213" i="29" s="1"/>
  <c r="Z213" i="29" s="1"/>
  <c r="AB213" i="29" s="1"/>
  <c r="AC213" i="29" s="1"/>
  <c r="AD213" i="29" s="1"/>
  <c r="AE213" i="29" s="1"/>
  <c r="AF213" i="29" s="1"/>
  <c r="E212" i="29"/>
  <c r="F212" i="29" s="1"/>
  <c r="G212" i="29" s="1"/>
  <c r="H212" i="29" s="1"/>
  <c r="I212" i="29" s="1"/>
  <c r="J212" i="29" s="1"/>
  <c r="K212" i="29" s="1"/>
  <c r="L212" i="29" s="1"/>
  <c r="V212" i="29" s="1"/>
  <c r="Z212" i="29" s="1"/>
  <c r="AB212" i="29" s="1"/>
  <c r="AC212" i="29" s="1"/>
  <c r="AD212" i="29" s="1"/>
  <c r="AE212" i="29" s="1"/>
  <c r="AF212" i="29" s="1"/>
  <c r="C212" i="29"/>
  <c r="D212" i="29" s="1"/>
  <c r="D211" i="29"/>
  <c r="E211" i="29" s="1"/>
  <c r="F211" i="29" s="1"/>
  <c r="G211" i="29" s="1"/>
  <c r="H211" i="29" s="1"/>
  <c r="I211" i="29" s="1"/>
  <c r="J211" i="29" s="1"/>
  <c r="K211" i="29" s="1"/>
  <c r="L211" i="29" s="1"/>
  <c r="V211" i="29" s="1"/>
  <c r="Z211" i="29" s="1"/>
  <c r="AB211" i="29" s="1"/>
  <c r="AC211" i="29" s="1"/>
  <c r="AD211" i="29" s="1"/>
  <c r="AE211" i="29" s="1"/>
  <c r="AF211" i="29" s="1"/>
  <c r="C211" i="29"/>
  <c r="D210" i="29"/>
  <c r="E210" i="29" s="1"/>
  <c r="F210" i="29" s="1"/>
  <c r="G210" i="29" s="1"/>
  <c r="H210" i="29" s="1"/>
  <c r="I210" i="29" s="1"/>
  <c r="J210" i="29" s="1"/>
  <c r="K210" i="29" s="1"/>
  <c r="L210" i="29" s="1"/>
  <c r="V210" i="29" s="1"/>
  <c r="Z210" i="29" s="1"/>
  <c r="AB210" i="29" s="1"/>
  <c r="AC210" i="29" s="1"/>
  <c r="AD210" i="29" s="1"/>
  <c r="AE210" i="29" s="1"/>
  <c r="AF210" i="29" s="1"/>
  <c r="C210" i="29"/>
  <c r="H209" i="29"/>
  <c r="I209" i="29" s="1"/>
  <c r="J209" i="29" s="1"/>
  <c r="K209" i="29" s="1"/>
  <c r="L209" i="29" s="1"/>
  <c r="V209" i="29" s="1"/>
  <c r="Z209" i="29" s="1"/>
  <c r="AB209" i="29" s="1"/>
  <c r="AC209" i="29" s="1"/>
  <c r="AD209" i="29" s="1"/>
  <c r="AE209" i="29" s="1"/>
  <c r="AF209" i="29" s="1"/>
  <c r="G209" i="29"/>
  <c r="C209" i="29"/>
  <c r="D209" i="29" s="1"/>
  <c r="E209" i="29" s="1"/>
  <c r="F209" i="29" s="1"/>
  <c r="V208" i="29"/>
  <c r="Z208" i="29" s="1"/>
  <c r="AB208" i="29" s="1"/>
  <c r="AC208" i="29" s="1"/>
  <c r="AD208" i="29" s="1"/>
  <c r="AE208" i="29" s="1"/>
  <c r="AF208" i="29" s="1"/>
  <c r="C208" i="29"/>
  <c r="D208" i="29" s="1"/>
  <c r="E208" i="29" s="1"/>
  <c r="F208" i="29" s="1"/>
  <c r="G208" i="29" s="1"/>
  <c r="H208" i="29" s="1"/>
  <c r="I208" i="29" s="1"/>
  <c r="J208" i="29" s="1"/>
  <c r="K208" i="29" s="1"/>
  <c r="L208" i="29" s="1"/>
  <c r="F207" i="29"/>
  <c r="G207" i="29" s="1"/>
  <c r="H207" i="29" s="1"/>
  <c r="I207" i="29" s="1"/>
  <c r="J207" i="29" s="1"/>
  <c r="K207" i="29" s="1"/>
  <c r="L207" i="29" s="1"/>
  <c r="V207" i="29" s="1"/>
  <c r="Z207" i="29" s="1"/>
  <c r="AB207" i="29" s="1"/>
  <c r="AC207" i="29" s="1"/>
  <c r="AD207" i="29" s="1"/>
  <c r="AE207" i="29" s="1"/>
  <c r="AF207" i="29" s="1"/>
  <c r="D207" i="29"/>
  <c r="E207" i="29" s="1"/>
  <c r="C207" i="29"/>
  <c r="J206" i="29"/>
  <c r="K206" i="29" s="1"/>
  <c r="L206" i="29" s="1"/>
  <c r="V206" i="29" s="1"/>
  <c r="Z206" i="29" s="1"/>
  <c r="AB206" i="29" s="1"/>
  <c r="AC206" i="29" s="1"/>
  <c r="AD206" i="29" s="1"/>
  <c r="AE206" i="29" s="1"/>
  <c r="AF206" i="29" s="1"/>
  <c r="I206" i="29"/>
  <c r="D206" i="29"/>
  <c r="E206" i="29" s="1"/>
  <c r="F206" i="29" s="1"/>
  <c r="G206" i="29" s="1"/>
  <c r="H206" i="29" s="1"/>
  <c r="C206" i="29"/>
  <c r="F205" i="29"/>
  <c r="G205" i="29" s="1"/>
  <c r="H205" i="29" s="1"/>
  <c r="I205" i="29" s="1"/>
  <c r="J205" i="29" s="1"/>
  <c r="K205" i="29" s="1"/>
  <c r="L205" i="29" s="1"/>
  <c r="V205" i="29" s="1"/>
  <c r="Z205" i="29" s="1"/>
  <c r="AB205" i="29" s="1"/>
  <c r="AC205" i="29" s="1"/>
  <c r="AD205" i="29" s="1"/>
  <c r="AE205" i="29" s="1"/>
  <c r="AF205" i="29" s="1"/>
  <c r="E205" i="29"/>
  <c r="C205" i="29"/>
  <c r="D205" i="29" s="1"/>
  <c r="H204" i="29"/>
  <c r="I204" i="29" s="1"/>
  <c r="J204" i="29" s="1"/>
  <c r="K204" i="29" s="1"/>
  <c r="L204" i="29" s="1"/>
  <c r="V204" i="29" s="1"/>
  <c r="Z204" i="29" s="1"/>
  <c r="AB204" i="29" s="1"/>
  <c r="AC204" i="29" s="1"/>
  <c r="AD204" i="29" s="1"/>
  <c r="AE204" i="29" s="1"/>
  <c r="AF204" i="29" s="1"/>
  <c r="D204" i="29"/>
  <c r="E204" i="29" s="1"/>
  <c r="F204" i="29" s="1"/>
  <c r="G204" i="29" s="1"/>
  <c r="C204" i="29"/>
  <c r="L203" i="29"/>
  <c r="V203" i="29" s="1"/>
  <c r="Z203" i="29" s="1"/>
  <c r="AB203" i="29" s="1"/>
  <c r="AC203" i="29" s="1"/>
  <c r="AD203" i="29" s="1"/>
  <c r="AE203" i="29" s="1"/>
  <c r="AF203" i="29" s="1"/>
  <c r="C203" i="29"/>
  <c r="D203" i="29" s="1"/>
  <c r="E203" i="29" s="1"/>
  <c r="F203" i="29" s="1"/>
  <c r="G203" i="29" s="1"/>
  <c r="H203" i="29" s="1"/>
  <c r="I203" i="29" s="1"/>
  <c r="J203" i="29" s="1"/>
  <c r="K203" i="29" s="1"/>
  <c r="G202" i="29"/>
  <c r="H202" i="29" s="1"/>
  <c r="I202" i="29" s="1"/>
  <c r="J202" i="29" s="1"/>
  <c r="K202" i="29" s="1"/>
  <c r="L202" i="29" s="1"/>
  <c r="V202" i="29" s="1"/>
  <c r="Z202" i="29" s="1"/>
  <c r="AB202" i="29" s="1"/>
  <c r="AC202" i="29" s="1"/>
  <c r="AD202" i="29" s="1"/>
  <c r="AE202" i="29" s="1"/>
  <c r="AF202" i="29" s="1"/>
  <c r="D202" i="29"/>
  <c r="E202" i="29" s="1"/>
  <c r="F202" i="29" s="1"/>
  <c r="C202" i="29"/>
  <c r="J201" i="29"/>
  <c r="K201" i="29" s="1"/>
  <c r="L201" i="29" s="1"/>
  <c r="V201" i="29" s="1"/>
  <c r="Z201" i="29" s="1"/>
  <c r="AB201" i="29" s="1"/>
  <c r="AC201" i="29" s="1"/>
  <c r="AD201" i="29" s="1"/>
  <c r="AE201" i="29" s="1"/>
  <c r="AF201" i="29" s="1"/>
  <c r="C201" i="29"/>
  <c r="D201" i="29" s="1"/>
  <c r="E201" i="29" s="1"/>
  <c r="F201" i="29" s="1"/>
  <c r="G201" i="29" s="1"/>
  <c r="H201" i="29" s="1"/>
  <c r="I201" i="29" s="1"/>
  <c r="F200" i="29"/>
  <c r="G200" i="29" s="1"/>
  <c r="H200" i="29" s="1"/>
  <c r="I200" i="29" s="1"/>
  <c r="J200" i="29" s="1"/>
  <c r="K200" i="29" s="1"/>
  <c r="L200" i="29" s="1"/>
  <c r="V200" i="29" s="1"/>
  <c r="Z200" i="29" s="1"/>
  <c r="AB200" i="29" s="1"/>
  <c r="AC200" i="29" s="1"/>
  <c r="AD200" i="29" s="1"/>
  <c r="AE200" i="29" s="1"/>
  <c r="AF200" i="29" s="1"/>
  <c r="E200" i="29"/>
  <c r="D200" i="29"/>
  <c r="C200" i="29"/>
  <c r="J199" i="29"/>
  <c r="K199" i="29" s="1"/>
  <c r="L199" i="29" s="1"/>
  <c r="V199" i="29" s="1"/>
  <c r="Z199" i="29" s="1"/>
  <c r="AB199" i="29" s="1"/>
  <c r="AC199" i="29" s="1"/>
  <c r="AD199" i="29" s="1"/>
  <c r="AE199" i="29" s="1"/>
  <c r="AF199" i="29" s="1"/>
  <c r="I199" i="29"/>
  <c r="C199" i="29"/>
  <c r="D199" i="29" s="1"/>
  <c r="E199" i="29" s="1"/>
  <c r="F199" i="29" s="1"/>
  <c r="G199" i="29" s="1"/>
  <c r="H199" i="29" s="1"/>
  <c r="L198" i="29"/>
  <c r="V198" i="29" s="1"/>
  <c r="Z198" i="29" s="1"/>
  <c r="AB198" i="29" s="1"/>
  <c r="AC198" i="29" s="1"/>
  <c r="AD198" i="29" s="1"/>
  <c r="AE198" i="29" s="1"/>
  <c r="AF198" i="29" s="1"/>
  <c r="D198" i="29"/>
  <c r="E198" i="29" s="1"/>
  <c r="F198" i="29" s="1"/>
  <c r="G198" i="29" s="1"/>
  <c r="H198" i="29" s="1"/>
  <c r="I198" i="29" s="1"/>
  <c r="J198" i="29" s="1"/>
  <c r="K198" i="29" s="1"/>
  <c r="C198" i="29"/>
  <c r="H197" i="29"/>
  <c r="I197" i="29" s="1"/>
  <c r="J197" i="29" s="1"/>
  <c r="K197" i="29" s="1"/>
  <c r="L197" i="29" s="1"/>
  <c r="V197" i="29" s="1"/>
  <c r="Z197" i="29" s="1"/>
  <c r="AB197" i="29" s="1"/>
  <c r="AC197" i="29" s="1"/>
  <c r="AD197" i="29" s="1"/>
  <c r="AE197" i="29" s="1"/>
  <c r="AF197" i="29" s="1"/>
  <c r="C197" i="29"/>
  <c r="D197" i="29" s="1"/>
  <c r="E197" i="29" s="1"/>
  <c r="F197" i="29" s="1"/>
  <c r="G197" i="29" s="1"/>
  <c r="E196" i="29"/>
  <c r="F196" i="29" s="1"/>
  <c r="G196" i="29" s="1"/>
  <c r="H196" i="29" s="1"/>
  <c r="I196" i="29" s="1"/>
  <c r="J196" i="29" s="1"/>
  <c r="K196" i="29" s="1"/>
  <c r="L196" i="29" s="1"/>
  <c r="V196" i="29" s="1"/>
  <c r="Z196" i="29" s="1"/>
  <c r="AB196" i="29" s="1"/>
  <c r="AC196" i="29" s="1"/>
  <c r="AD196" i="29" s="1"/>
  <c r="AE196" i="29" s="1"/>
  <c r="AF196" i="29" s="1"/>
  <c r="D196" i="29"/>
  <c r="C196" i="29"/>
  <c r="D195" i="29"/>
  <c r="E195" i="29" s="1"/>
  <c r="F195" i="29" s="1"/>
  <c r="G195" i="29" s="1"/>
  <c r="H195" i="29" s="1"/>
  <c r="I195" i="29" s="1"/>
  <c r="J195" i="29" s="1"/>
  <c r="K195" i="29" s="1"/>
  <c r="L195" i="29" s="1"/>
  <c r="V195" i="29" s="1"/>
  <c r="Z195" i="29" s="1"/>
  <c r="AB195" i="29" s="1"/>
  <c r="AC195" i="29" s="1"/>
  <c r="AD195" i="29" s="1"/>
  <c r="AE195" i="29" s="1"/>
  <c r="AF195" i="29" s="1"/>
  <c r="C195" i="29"/>
  <c r="C194" i="29"/>
  <c r="D194" i="29" s="1"/>
  <c r="E194" i="29" s="1"/>
  <c r="F194" i="29" s="1"/>
  <c r="G194" i="29" s="1"/>
  <c r="H194" i="29" s="1"/>
  <c r="I194" i="29" s="1"/>
  <c r="J194" i="29" s="1"/>
  <c r="K194" i="29" s="1"/>
  <c r="L194" i="29" s="1"/>
  <c r="V194" i="29" s="1"/>
  <c r="Z194" i="29" s="1"/>
  <c r="AB194" i="29" s="1"/>
  <c r="AC194" i="29" s="1"/>
  <c r="AD194" i="29" s="1"/>
  <c r="AE194" i="29" s="1"/>
  <c r="AF194" i="29" s="1"/>
  <c r="C193" i="29"/>
  <c r="D193" i="29" s="1"/>
  <c r="E193" i="29" s="1"/>
  <c r="F193" i="29" s="1"/>
  <c r="G193" i="29" s="1"/>
  <c r="H193" i="29" s="1"/>
  <c r="I193" i="29" s="1"/>
  <c r="J193" i="29" s="1"/>
  <c r="K193" i="29" s="1"/>
  <c r="L193" i="29" s="1"/>
  <c r="V193" i="29" s="1"/>
  <c r="Z193" i="29" s="1"/>
  <c r="AB193" i="29" s="1"/>
  <c r="AC193" i="29" s="1"/>
  <c r="AD193" i="29" s="1"/>
  <c r="AE193" i="29" s="1"/>
  <c r="AF193" i="29" s="1"/>
  <c r="V192" i="29"/>
  <c r="Z192" i="29" s="1"/>
  <c r="AB192" i="29" s="1"/>
  <c r="AC192" i="29" s="1"/>
  <c r="AD192" i="29" s="1"/>
  <c r="AE192" i="29" s="1"/>
  <c r="AF192" i="29" s="1"/>
  <c r="D192" i="29"/>
  <c r="E192" i="29" s="1"/>
  <c r="F192" i="29" s="1"/>
  <c r="G192" i="29" s="1"/>
  <c r="H192" i="29" s="1"/>
  <c r="I192" i="29" s="1"/>
  <c r="J192" i="29" s="1"/>
  <c r="K192" i="29" s="1"/>
  <c r="L192" i="29" s="1"/>
  <c r="C192" i="29"/>
  <c r="E191" i="29"/>
  <c r="F191" i="29" s="1"/>
  <c r="G191" i="29" s="1"/>
  <c r="H191" i="29" s="1"/>
  <c r="I191" i="29" s="1"/>
  <c r="J191" i="29" s="1"/>
  <c r="K191" i="29" s="1"/>
  <c r="L191" i="29" s="1"/>
  <c r="V191" i="29" s="1"/>
  <c r="Z191" i="29" s="1"/>
  <c r="AB191" i="29" s="1"/>
  <c r="AC191" i="29" s="1"/>
  <c r="AD191" i="29" s="1"/>
  <c r="AE191" i="29" s="1"/>
  <c r="AF191" i="29" s="1"/>
  <c r="D191" i="29"/>
  <c r="C191" i="29"/>
  <c r="E190" i="29"/>
  <c r="F190" i="29" s="1"/>
  <c r="G190" i="29" s="1"/>
  <c r="H190" i="29" s="1"/>
  <c r="I190" i="29" s="1"/>
  <c r="J190" i="29" s="1"/>
  <c r="K190" i="29" s="1"/>
  <c r="L190" i="29" s="1"/>
  <c r="V190" i="29" s="1"/>
  <c r="Z190" i="29" s="1"/>
  <c r="AB190" i="29" s="1"/>
  <c r="AC190" i="29" s="1"/>
  <c r="AD190" i="29" s="1"/>
  <c r="AE190" i="29" s="1"/>
  <c r="AF190" i="29" s="1"/>
  <c r="D190" i="29"/>
  <c r="C190" i="29"/>
  <c r="H189" i="29"/>
  <c r="I189" i="29" s="1"/>
  <c r="J189" i="29" s="1"/>
  <c r="K189" i="29" s="1"/>
  <c r="L189" i="29" s="1"/>
  <c r="V189" i="29" s="1"/>
  <c r="Z189" i="29" s="1"/>
  <c r="AB189" i="29" s="1"/>
  <c r="AC189" i="29" s="1"/>
  <c r="AD189" i="29" s="1"/>
  <c r="AE189" i="29" s="1"/>
  <c r="AF189" i="29" s="1"/>
  <c r="D189" i="29"/>
  <c r="E189" i="29" s="1"/>
  <c r="F189" i="29" s="1"/>
  <c r="G189" i="29" s="1"/>
  <c r="C189" i="29"/>
  <c r="E188" i="29"/>
  <c r="F188" i="29" s="1"/>
  <c r="G188" i="29" s="1"/>
  <c r="H188" i="29" s="1"/>
  <c r="I188" i="29" s="1"/>
  <c r="J188" i="29" s="1"/>
  <c r="K188" i="29" s="1"/>
  <c r="L188" i="29" s="1"/>
  <c r="V188" i="29" s="1"/>
  <c r="Z188" i="29" s="1"/>
  <c r="AB188" i="29" s="1"/>
  <c r="AC188" i="29" s="1"/>
  <c r="AD188" i="29" s="1"/>
  <c r="AE188" i="29" s="1"/>
  <c r="AF188" i="29" s="1"/>
  <c r="D188" i="29"/>
  <c r="C188" i="29"/>
  <c r="C187" i="29"/>
  <c r="D187" i="29" s="1"/>
  <c r="E187" i="29" s="1"/>
  <c r="F187" i="29" s="1"/>
  <c r="G187" i="29" s="1"/>
  <c r="H187" i="29" s="1"/>
  <c r="I187" i="29" s="1"/>
  <c r="J187" i="29" s="1"/>
  <c r="K187" i="29" s="1"/>
  <c r="L187" i="29" s="1"/>
  <c r="V187" i="29" s="1"/>
  <c r="Z187" i="29" s="1"/>
  <c r="AB187" i="29" s="1"/>
  <c r="AC187" i="29" s="1"/>
  <c r="AD187" i="29" s="1"/>
  <c r="AE187" i="29" s="1"/>
  <c r="AF187" i="29" s="1"/>
  <c r="C186" i="29"/>
  <c r="D186" i="29" s="1"/>
  <c r="E186" i="29" s="1"/>
  <c r="F186" i="29" s="1"/>
  <c r="G186" i="29" s="1"/>
  <c r="H186" i="29" s="1"/>
  <c r="I186" i="29" s="1"/>
  <c r="J186" i="29" s="1"/>
  <c r="K186" i="29" s="1"/>
  <c r="L186" i="29" s="1"/>
  <c r="V186" i="29" s="1"/>
  <c r="Z186" i="29" s="1"/>
  <c r="AB186" i="29" s="1"/>
  <c r="AC186" i="29" s="1"/>
  <c r="AD186" i="29" s="1"/>
  <c r="AE186" i="29" s="1"/>
  <c r="AF186" i="29" s="1"/>
  <c r="G185" i="29"/>
  <c r="H185" i="29" s="1"/>
  <c r="I185" i="29" s="1"/>
  <c r="J185" i="29" s="1"/>
  <c r="K185" i="29" s="1"/>
  <c r="L185" i="29" s="1"/>
  <c r="V185" i="29" s="1"/>
  <c r="Z185" i="29" s="1"/>
  <c r="AB185" i="29" s="1"/>
  <c r="AC185" i="29" s="1"/>
  <c r="AD185" i="29" s="1"/>
  <c r="AE185" i="29" s="1"/>
  <c r="AF185" i="29" s="1"/>
  <c r="D185" i="29"/>
  <c r="E185" i="29" s="1"/>
  <c r="F185" i="29" s="1"/>
  <c r="C185" i="29"/>
  <c r="V184" i="29"/>
  <c r="Z184" i="29" s="1"/>
  <c r="AB184" i="29" s="1"/>
  <c r="AC184" i="29" s="1"/>
  <c r="AD184" i="29" s="1"/>
  <c r="AE184" i="29" s="1"/>
  <c r="AF184" i="29" s="1"/>
  <c r="E184" i="29"/>
  <c r="F184" i="29" s="1"/>
  <c r="G184" i="29" s="1"/>
  <c r="H184" i="29" s="1"/>
  <c r="I184" i="29" s="1"/>
  <c r="J184" i="29" s="1"/>
  <c r="K184" i="29" s="1"/>
  <c r="L184" i="29" s="1"/>
  <c r="D184" i="29"/>
  <c r="C184" i="29"/>
  <c r="C183" i="29"/>
  <c r="D182" i="29"/>
  <c r="E182" i="29" s="1"/>
  <c r="F182" i="29" s="1"/>
  <c r="G182" i="29" s="1"/>
  <c r="H182" i="29" s="1"/>
  <c r="I182" i="29" s="1"/>
  <c r="J182" i="29" s="1"/>
  <c r="K182" i="29" s="1"/>
  <c r="L182" i="29" s="1"/>
  <c r="V182" i="29" s="1"/>
  <c r="Z182" i="29" s="1"/>
  <c r="AB182" i="29" s="1"/>
  <c r="AC182" i="29" s="1"/>
  <c r="AD182" i="29" s="1"/>
  <c r="AE182" i="29" s="1"/>
  <c r="AF182" i="29" s="1"/>
  <c r="C182" i="29"/>
  <c r="V181" i="29"/>
  <c r="Z181" i="29" s="1"/>
  <c r="AB181" i="29" s="1"/>
  <c r="AC181" i="29" s="1"/>
  <c r="AD181" i="29" s="1"/>
  <c r="AE181" i="29" s="1"/>
  <c r="AF181" i="29" s="1"/>
  <c r="G181" i="29"/>
  <c r="H181" i="29" s="1"/>
  <c r="I181" i="29" s="1"/>
  <c r="J181" i="29" s="1"/>
  <c r="K181" i="29" s="1"/>
  <c r="L181" i="29" s="1"/>
  <c r="C181" i="29"/>
  <c r="D181" i="29" s="1"/>
  <c r="E181" i="29" s="1"/>
  <c r="F181" i="29" s="1"/>
  <c r="E180" i="29"/>
  <c r="F180" i="29" s="1"/>
  <c r="G180" i="29" s="1"/>
  <c r="H180" i="29" s="1"/>
  <c r="I180" i="29" s="1"/>
  <c r="J180" i="29" s="1"/>
  <c r="K180" i="29" s="1"/>
  <c r="L180" i="29" s="1"/>
  <c r="V180" i="29" s="1"/>
  <c r="Z180" i="29" s="1"/>
  <c r="AB180" i="29" s="1"/>
  <c r="AC180" i="29" s="1"/>
  <c r="AD180" i="29" s="1"/>
  <c r="AE180" i="29" s="1"/>
  <c r="AF180" i="29" s="1"/>
  <c r="D180" i="29"/>
  <c r="C180" i="29"/>
  <c r="C179" i="29"/>
  <c r="D179" i="29" s="1"/>
  <c r="E179" i="29" s="1"/>
  <c r="F179" i="29" s="1"/>
  <c r="G179" i="29" s="1"/>
  <c r="H179" i="29" s="1"/>
  <c r="I179" i="29" s="1"/>
  <c r="J179" i="29" s="1"/>
  <c r="K179" i="29" s="1"/>
  <c r="L179" i="29" s="1"/>
  <c r="V179" i="29" s="1"/>
  <c r="Z179" i="29" s="1"/>
  <c r="AB179" i="29" s="1"/>
  <c r="AC179" i="29" s="1"/>
  <c r="AD179" i="29" s="1"/>
  <c r="AE179" i="29" s="1"/>
  <c r="AF179" i="29" s="1"/>
  <c r="D178" i="29"/>
  <c r="E178" i="29" s="1"/>
  <c r="F178" i="29" s="1"/>
  <c r="G178" i="29" s="1"/>
  <c r="H178" i="29" s="1"/>
  <c r="I178" i="29" s="1"/>
  <c r="J178" i="29" s="1"/>
  <c r="K178" i="29" s="1"/>
  <c r="L178" i="29" s="1"/>
  <c r="V178" i="29" s="1"/>
  <c r="Z178" i="29" s="1"/>
  <c r="AB178" i="29" s="1"/>
  <c r="AC178" i="29" s="1"/>
  <c r="AD178" i="29" s="1"/>
  <c r="AE178" i="29" s="1"/>
  <c r="AF178" i="29" s="1"/>
  <c r="C178" i="29"/>
  <c r="C177" i="29"/>
  <c r="D177" i="29" s="1"/>
  <c r="E177" i="29" s="1"/>
  <c r="F177" i="29" s="1"/>
  <c r="G177" i="29" s="1"/>
  <c r="V176" i="29"/>
  <c r="Z176" i="29" s="1"/>
  <c r="AB176" i="29" s="1"/>
  <c r="AC176" i="29" s="1"/>
  <c r="AD176" i="29" s="1"/>
  <c r="AE176" i="29" s="1"/>
  <c r="AF176" i="29" s="1"/>
  <c r="E176" i="29"/>
  <c r="F176" i="29" s="1"/>
  <c r="G176" i="29" s="1"/>
  <c r="H176" i="29" s="1"/>
  <c r="I176" i="29" s="1"/>
  <c r="J176" i="29" s="1"/>
  <c r="K176" i="29" s="1"/>
  <c r="L176" i="29" s="1"/>
  <c r="D176" i="29"/>
  <c r="C176" i="29"/>
  <c r="C175" i="29"/>
  <c r="D175" i="29" s="1"/>
  <c r="E175" i="29" s="1"/>
  <c r="F175" i="29" s="1"/>
  <c r="G175" i="29" s="1"/>
  <c r="H175" i="29" s="1"/>
  <c r="I175" i="29" s="1"/>
  <c r="J175" i="29" s="1"/>
  <c r="K175" i="29" s="1"/>
  <c r="L175" i="29" s="1"/>
  <c r="V175" i="29" s="1"/>
  <c r="Z175" i="29" s="1"/>
  <c r="AB175" i="29" s="1"/>
  <c r="AC175" i="29" s="1"/>
  <c r="AD175" i="29" s="1"/>
  <c r="AE175" i="29" s="1"/>
  <c r="AF175" i="29" s="1"/>
  <c r="D174" i="29"/>
  <c r="E174" i="29" s="1"/>
  <c r="F174" i="29" s="1"/>
  <c r="G174" i="29" s="1"/>
  <c r="H174" i="29" s="1"/>
  <c r="I174" i="29" s="1"/>
  <c r="J174" i="29" s="1"/>
  <c r="K174" i="29" s="1"/>
  <c r="L174" i="29" s="1"/>
  <c r="V174" i="29" s="1"/>
  <c r="Z174" i="29" s="1"/>
  <c r="AB174" i="29" s="1"/>
  <c r="AC174" i="29" s="1"/>
  <c r="AD174" i="29" s="1"/>
  <c r="AE174" i="29" s="1"/>
  <c r="AF174" i="29" s="1"/>
  <c r="C174" i="29"/>
  <c r="G173" i="29"/>
  <c r="H173" i="29" s="1"/>
  <c r="I173" i="29" s="1"/>
  <c r="J173" i="29" s="1"/>
  <c r="K173" i="29" s="1"/>
  <c r="L173" i="29" s="1"/>
  <c r="V173" i="29" s="1"/>
  <c r="Z173" i="29" s="1"/>
  <c r="AB173" i="29" s="1"/>
  <c r="AC173" i="29" s="1"/>
  <c r="AD173" i="29" s="1"/>
  <c r="AE173" i="29" s="1"/>
  <c r="AF173" i="29" s="1"/>
  <c r="C173" i="29"/>
  <c r="D173" i="29" s="1"/>
  <c r="E173" i="29" s="1"/>
  <c r="F173" i="29" s="1"/>
  <c r="E172" i="29"/>
  <c r="F172" i="29" s="1"/>
  <c r="G172" i="29" s="1"/>
  <c r="H172" i="29" s="1"/>
  <c r="I172" i="29" s="1"/>
  <c r="J172" i="29" s="1"/>
  <c r="K172" i="29" s="1"/>
  <c r="L172" i="29" s="1"/>
  <c r="V172" i="29" s="1"/>
  <c r="Z172" i="29" s="1"/>
  <c r="AB172" i="29" s="1"/>
  <c r="AC172" i="29" s="1"/>
  <c r="AD172" i="29" s="1"/>
  <c r="AE172" i="29" s="1"/>
  <c r="AF172" i="29" s="1"/>
  <c r="D172" i="29"/>
  <c r="C172" i="29"/>
  <c r="K171" i="29"/>
  <c r="L171" i="29" s="1"/>
  <c r="V171" i="29" s="1"/>
  <c r="Z171" i="29" s="1"/>
  <c r="AB171" i="29" s="1"/>
  <c r="AC171" i="29" s="1"/>
  <c r="AD171" i="29" s="1"/>
  <c r="AE171" i="29" s="1"/>
  <c r="AF171" i="29" s="1"/>
  <c r="E171" i="29"/>
  <c r="F171" i="29" s="1"/>
  <c r="G171" i="29" s="1"/>
  <c r="H171" i="29" s="1"/>
  <c r="I171" i="29" s="1"/>
  <c r="J171" i="29" s="1"/>
  <c r="C171" i="29"/>
  <c r="D171" i="29" s="1"/>
  <c r="V170" i="29"/>
  <c r="Z170" i="29" s="1"/>
  <c r="C170" i="29"/>
  <c r="D170" i="29" s="1"/>
  <c r="E170" i="29" s="1"/>
  <c r="F170" i="29" s="1"/>
  <c r="G170" i="29" s="1"/>
  <c r="H170" i="29" s="1"/>
  <c r="I170" i="29" s="1"/>
  <c r="J170" i="29" s="1"/>
  <c r="K170" i="29" s="1"/>
  <c r="L170" i="29" s="1"/>
  <c r="C169" i="29"/>
  <c r="AG167" i="29"/>
  <c r="H166" i="29"/>
  <c r="I166" i="29" s="1"/>
  <c r="J166" i="29" s="1"/>
  <c r="K166" i="29" s="1"/>
  <c r="L166" i="29" s="1"/>
  <c r="V166" i="29" s="1"/>
  <c r="Z166" i="29" s="1"/>
  <c r="AB166" i="29" s="1"/>
  <c r="AC166" i="29" s="1"/>
  <c r="AD166" i="29" s="1"/>
  <c r="AE166" i="29" s="1"/>
  <c r="AF166" i="29" s="1"/>
  <c r="C166" i="29"/>
  <c r="D166" i="29" s="1"/>
  <c r="E166" i="29" s="1"/>
  <c r="F166" i="29" s="1"/>
  <c r="G166" i="29" s="1"/>
  <c r="F165" i="29"/>
  <c r="G165" i="29" s="1"/>
  <c r="H165" i="29" s="1"/>
  <c r="I165" i="29" s="1"/>
  <c r="J165" i="29" s="1"/>
  <c r="K165" i="29" s="1"/>
  <c r="L165" i="29" s="1"/>
  <c r="V165" i="29" s="1"/>
  <c r="Z165" i="29" s="1"/>
  <c r="AB165" i="29" s="1"/>
  <c r="AC165" i="29" s="1"/>
  <c r="AD165" i="29" s="1"/>
  <c r="AE165" i="29" s="1"/>
  <c r="AF165" i="29" s="1"/>
  <c r="E165" i="29"/>
  <c r="D165" i="29"/>
  <c r="C165" i="29"/>
  <c r="E164" i="29"/>
  <c r="F164" i="29" s="1"/>
  <c r="G164" i="29" s="1"/>
  <c r="H164" i="29" s="1"/>
  <c r="I164" i="29" s="1"/>
  <c r="J164" i="29" s="1"/>
  <c r="K164" i="29" s="1"/>
  <c r="L164" i="29" s="1"/>
  <c r="V164" i="29" s="1"/>
  <c r="Z164" i="29" s="1"/>
  <c r="AB164" i="29" s="1"/>
  <c r="AC164" i="29" s="1"/>
  <c r="AD164" i="29" s="1"/>
  <c r="AE164" i="29" s="1"/>
  <c r="AF164" i="29" s="1"/>
  <c r="D164" i="29"/>
  <c r="C164" i="29"/>
  <c r="C163" i="29"/>
  <c r="D163" i="29" s="1"/>
  <c r="E163" i="29" s="1"/>
  <c r="F163" i="29" s="1"/>
  <c r="G163" i="29" s="1"/>
  <c r="H163" i="29" s="1"/>
  <c r="I163" i="29" s="1"/>
  <c r="J163" i="29" s="1"/>
  <c r="K163" i="29" s="1"/>
  <c r="L163" i="29" s="1"/>
  <c r="V163" i="29" s="1"/>
  <c r="Z163" i="29" s="1"/>
  <c r="AB163" i="29" s="1"/>
  <c r="AC163" i="29" s="1"/>
  <c r="AD163" i="29" s="1"/>
  <c r="AE163" i="29" s="1"/>
  <c r="AF163" i="29" s="1"/>
  <c r="C162" i="29"/>
  <c r="C167" i="29" s="1"/>
  <c r="E161" i="29"/>
  <c r="F161" i="29" s="1"/>
  <c r="D161" i="29"/>
  <c r="C161" i="29"/>
  <c r="AI158" i="29"/>
  <c r="AH158" i="29"/>
  <c r="AI157" i="29"/>
  <c r="AH157" i="29"/>
  <c r="AI156" i="29"/>
  <c r="AH156" i="29"/>
  <c r="AI155" i="29"/>
  <c r="AH155" i="29"/>
  <c r="AI154" i="29"/>
  <c r="AH154" i="29"/>
  <c r="AI153" i="29"/>
  <c r="AH153" i="29"/>
  <c r="AI152" i="29"/>
  <c r="AH152" i="29"/>
  <c r="AI151" i="29"/>
  <c r="AI150" i="29"/>
  <c r="AH150" i="29"/>
  <c r="AI149" i="29"/>
  <c r="AH149" i="29"/>
  <c r="AI148" i="29"/>
  <c r="AH148" i="29"/>
  <c r="AI147" i="29"/>
  <c r="AH147" i="29"/>
  <c r="AI146" i="29"/>
  <c r="AH146" i="29"/>
  <c r="AI142" i="29"/>
  <c r="AH142" i="29"/>
  <c r="AI141" i="29"/>
  <c r="AH141" i="29"/>
  <c r="AI140" i="29"/>
  <c r="AH140" i="29"/>
  <c r="AI139" i="29"/>
  <c r="AH139" i="29"/>
  <c r="AI138" i="29"/>
  <c r="AH138" i="29"/>
  <c r="AI137" i="29"/>
  <c r="AH137" i="29"/>
  <c r="AI136" i="29"/>
  <c r="AH136" i="29"/>
  <c r="AI134" i="29"/>
  <c r="AH134" i="29"/>
  <c r="AI133" i="29"/>
  <c r="AH133" i="29"/>
  <c r="AI132" i="29"/>
  <c r="AH132" i="29"/>
  <c r="AI131" i="29"/>
  <c r="AH131" i="29"/>
  <c r="AI130" i="29"/>
  <c r="AH130" i="29"/>
  <c r="AI129" i="29"/>
  <c r="AH129" i="29"/>
  <c r="AI128" i="29"/>
  <c r="AH128" i="29"/>
  <c r="AI127" i="29"/>
  <c r="AH127" i="29"/>
  <c r="AI126" i="29"/>
  <c r="AH126" i="29"/>
  <c r="AI125" i="29"/>
  <c r="AH125" i="29"/>
  <c r="AF122" i="29"/>
  <c r="AE122" i="29"/>
  <c r="AD122" i="29"/>
  <c r="AC122" i="29"/>
  <c r="AB122" i="29"/>
  <c r="L122" i="29"/>
  <c r="K122" i="29"/>
  <c r="J122" i="29"/>
  <c r="I122" i="29"/>
  <c r="H122" i="29"/>
  <c r="G122" i="29"/>
  <c r="F122" i="29"/>
  <c r="E122" i="29"/>
  <c r="D122" i="29"/>
  <c r="C122" i="29"/>
  <c r="AF121" i="29"/>
  <c r="AE121" i="29"/>
  <c r="AD121" i="29"/>
  <c r="AC121" i="29"/>
  <c r="AB121" i="29"/>
  <c r="L121" i="29"/>
  <c r="K121" i="29"/>
  <c r="J121" i="29"/>
  <c r="I121" i="29"/>
  <c r="H121" i="29"/>
  <c r="G121" i="29"/>
  <c r="F121" i="29"/>
  <c r="E121" i="29"/>
  <c r="D121" i="29"/>
  <c r="C121" i="29"/>
  <c r="AF120" i="29"/>
  <c r="AE120" i="29"/>
  <c r="AD120" i="29"/>
  <c r="AC120" i="29"/>
  <c r="AB120" i="29"/>
  <c r="L120" i="29"/>
  <c r="K120" i="29"/>
  <c r="J120" i="29"/>
  <c r="I120" i="29"/>
  <c r="H120" i="29"/>
  <c r="G120" i="29"/>
  <c r="F120" i="29"/>
  <c r="E120" i="29"/>
  <c r="D120" i="29"/>
  <c r="C120" i="29"/>
  <c r="AF119" i="29"/>
  <c r="AE119" i="29"/>
  <c r="AD119" i="29"/>
  <c r="AC119" i="29"/>
  <c r="AB119" i="29"/>
  <c r="L119" i="29"/>
  <c r="K119" i="29"/>
  <c r="J119" i="29"/>
  <c r="I119" i="29"/>
  <c r="H119" i="29"/>
  <c r="G119" i="29"/>
  <c r="F119" i="29"/>
  <c r="E119" i="29"/>
  <c r="D119" i="29"/>
  <c r="C119" i="29"/>
  <c r="AF118" i="29"/>
  <c r="AE118" i="29"/>
  <c r="AD118" i="29"/>
  <c r="AC118" i="29"/>
  <c r="AB118" i="29"/>
  <c r="L118" i="29"/>
  <c r="K118" i="29"/>
  <c r="J118" i="29"/>
  <c r="I118" i="29"/>
  <c r="H118" i="29"/>
  <c r="G118" i="29"/>
  <c r="F118" i="29"/>
  <c r="E118" i="29"/>
  <c r="D118" i="29"/>
  <c r="C118" i="29"/>
  <c r="AF117" i="29"/>
  <c r="AE117" i="29"/>
  <c r="AD117" i="29"/>
  <c r="AC117" i="29"/>
  <c r="AC123" i="29" s="1"/>
  <c r="AB117" i="29"/>
  <c r="BD23" i="29"/>
  <c r="BB23" i="29"/>
  <c r="AW23" i="29"/>
  <c r="AV23" i="29"/>
  <c r="L117" i="29"/>
  <c r="K117" i="29"/>
  <c r="K123" i="29" s="1"/>
  <c r="AT23" i="29" s="1"/>
  <c r="J117" i="29"/>
  <c r="J123" i="29" s="1"/>
  <c r="I117" i="29"/>
  <c r="I123" i="29" s="1"/>
  <c r="H117" i="29"/>
  <c r="G117" i="29"/>
  <c r="F117" i="29"/>
  <c r="E117" i="29"/>
  <c r="D117" i="29"/>
  <c r="C117" i="29"/>
  <c r="AI114" i="29"/>
  <c r="AH114" i="29"/>
  <c r="AI112" i="29"/>
  <c r="AH112" i="29"/>
  <c r="AG112" i="29"/>
  <c r="AI111" i="29"/>
  <c r="AH111" i="29"/>
  <c r="AI110" i="29"/>
  <c r="AH110" i="29"/>
  <c r="AI109" i="29"/>
  <c r="AH109" i="29"/>
  <c r="AG108" i="29"/>
  <c r="AF108" i="29"/>
  <c r="BJ19" i="29" s="1"/>
  <c r="AE108" i="29"/>
  <c r="AD5" i="29" s="1"/>
  <c r="AD108" i="29"/>
  <c r="BH19" i="29" s="1"/>
  <c r="AC108" i="29"/>
  <c r="AB5" i="29" s="1"/>
  <c r="AB108" i="29"/>
  <c r="BG19" i="29" s="1"/>
  <c r="L108" i="29"/>
  <c r="K5" i="29" s="1"/>
  <c r="K108" i="29"/>
  <c r="J108" i="29"/>
  <c r="I108" i="29"/>
  <c r="I124" i="29" s="1"/>
  <c r="H108" i="29"/>
  <c r="G108" i="29"/>
  <c r="F108" i="29"/>
  <c r="E5" i="29" s="1"/>
  <c r="E108" i="29"/>
  <c r="AP19" i="29" s="1"/>
  <c r="D108" i="29"/>
  <c r="AO19" i="29" s="1"/>
  <c r="C108" i="29"/>
  <c r="AI107" i="29"/>
  <c r="AH107" i="29"/>
  <c r="AI106" i="29"/>
  <c r="AH106" i="29"/>
  <c r="AI105" i="29"/>
  <c r="AH105" i="29"/>
  <c r="AI104" i="29"/>
  <c r="AH104" i="29"/>
  <c r="AI103" i="29"/>
  <c r="AH103" i="29"/>
  <c r="AI102" i="29"/>
  <c r="AH102" i="29"/>
  <c r="AI101" i="29"/>
  <c r="AH101" i="29"/>
  <c r="AI100" i="29"/>
  <c r="AH100" i="29"/>
  <c r="AI99" i="29"/>
  <c r="AH99" i="29"/>
  <c r="AI98" i="29"/>
  <c r="AH98" i="29"/>
  <c r="AI97" i="29"/>
  <c r="AH97" i="29"/>
  <c r="AG96" i="29"/>
  <c r="AF96" i="29"/>
  <c r="AE96" i="29"/>
  <c r="AD96" i="29"/>
  <c r="AC96" i="29"/>
  <c r="AB96" i="29"/>
  <c r="L96" i="29"/>
  <c r="K96" i="29"/>
  <c r="J96" i="29"/>
  <c r="I96" i="29"/>
  <c r="H96" i="29"/>
  <c r="G96" i="29"/>
  <c r="F96" i="29"/>
  <c r="E96" i="29"/>
  <c r="AH96" i="29" s="1"/>
  <c r="D96" i="29"/>
  <c r="C96" i="29"/>
  <c r="AI95" i="29"/>
  <c r="AH95" i="29"/>
  <c r="AI94" i="29"/>
  <c r="AH94" i="29"/>
  <c r="AI93" i="29"/>
  <c r="AH93" i="29"/>
  <c r="AF92" i="29"/>
  <c r="AC92" i="29"/>
  <c r="BF18" i="29"/>
  <c r="R7" i="29"/>
  <c r="L92" i="29"/>
  <c r="K92" i="29"/>
  <c r="J92" i="29"/>
  <c r="I92" i="29"/>
  <c r="H92" i="29"/>
  <c r="G92" i="29"/>
  <c r="F92" i="29"/>
  <c r="E92" i="29"/>
  <c r="AP18" i="29" s="1"/>
  <c r="D92" i="29"/>
  <c r="AO18" i="29" s="1"/>
  <c r="C92" i="29"/>
  <c r="BW91" i="29"/>
  <c r="BJ91" i="29"/>
  <c r="AI91" i="29"/>
  <c r="AH91" i="29"/>
  <c r="AG91" i="29"/>
  <c r="AG92" i="29" s="1"/>
  <c r="AG3" i="29" s="1"/>
  <c r="AG6" i="29" s="1"/>
  <c r="AI90" i="29"/>
  <c r="AH90" i="29"/>
  <c r="BW89" i="29"/>
  <c r="BA89" i="29"/>
  <c r="AI89" i="29"/>
  <c r="AH89" i="29"/>
  <c r="AI88" i="29"/>
  <c r="AH88" i="29"/>
  <c r="BV87" i="29"/>
  <c r="BU87" i="29"/>
  <c r="BS87" i="29"/>
  <c r="BK87" i="29"/>
  <c r="BF87" i="29"/>
  <c r="AI87" i="29"/>
  <c r="AH87" i="29"/>
  <c r="BU86" i="29"/>
  <c r="BD86" i="29"/>
  <c r="AI86" i="29"/>
  <c r="AH86" i="29"/>
  <c r="AI85" i="29"/>
  <c r="AH85" i="29"/>
  <c r="BW84" i="29"/>
  <c r="BV84" i="29"/>
  <c r="BV91" i="29" s="1"/>
  <c r="BU84" i="29"/>
  <c r="BU91" i="29" s="1"/>
  <c r="BT84" i="29"/>
  <c r="BT91" i="29" s="1"/>
  <c r="BS84" i="29"/>
  <c r="BS91" i="29" s="1"/>
  <c r="BR84" i="29"/>
  <c r="BR91" i="29" s="1"/>
  <c r="BQ84" i="29"/>
  <c r="BQ91" i="29" s="1"/>
  <c r="BP84" i="29"/>
  <c r="BP91" i="29" s="1"/>
  <c r="BO84" i="29"/>
  <c r="BO91" i="29" s="1"/>
  <c r="BN84" i="29"/>
  <c r="BN91" i="29" s="1"/>
  <c r="BM84" i="29"/>
  <c r="BM91" i="29" s="1"/>
  <c r="BL84" i="29"/>
  <c r="BL91" i="29" s="1"/>
  <c r="BK84" i="29"/>
  <c r="BK91" i="29" s="1"/>
  <c r="BJ84" i="29"/>
  <c r="BI84" i="29"/>
  <c r="BI91" i="29" s="1"/>
  <c r="BH84" i="29"/>
  <c r="BH91" i="29" s="1"/>
  <c r="BG84" i="29"/>
  <c r="BG91" i="29" s="1"/>
  <c r="BF84" i="29"/>
  <c r="BF91" i="29" s="1"/>
  <c r="BE84" i="29"/>
  <c r="BE91" i="29" s="1"/>
  <c r="BD84" i="29"/>
  <c r="BD91" i="29" s="1"/>
  <c r="BC84" i="29"/>
  <c r="BC91" i="29" s="1"/>
  <c r="BB84" i="29"/>
  <c r="BB91" i="29" s="1"/>
  <c r="BA84" i="29"/>
  <c r="BA91" i="29" s="1"/>
  <c r="AZ84" i="29"/>
  <c r="AZ91" i="29" s="1"/>
  <c r="AI84" i="29"/>
  <c r="AH84" i="29"/>
  <c r="BW83" i="29"/>
  <c r="BW90" i="29" s="1"/>
  <c r="BV83" i="29"/>
  <c r="BV90" i="29" s="1"/>
  <c r="BU83" i="29"/>
  <c r="BU90" i="29" s="1"/>
  <c r="BT83" i="29"/>
  <c r="BT90" i="29" s="1"/>
  <c r="BS83" i="29"/>
  <c r="BS90" i="29" s="1"/>
  <c r="BR83" i="29"/>
  <c r="BR90" i="29" s="1"/>
  <c r="BQ83" i="29"/>
  <c r="BQ90" i="29" s="1"/>
  <c r="BP83" i="29"/>
  <c r="BP90" i="29" s="1"/>
  <c r="BO83" i="29"/>
  <c r="BO90" i="29" s="1"/>
  <c r="BN83" i="29"/>
  <c r="BN90" i="29" s="1"/>
  <c r="BM83" i="29"/>
  <c r="BM90" i="29" s="1"/>
  <c r="BL83" i="29"/>
  <c r="BL90" i="29" s="1"/>
  <c r="BK83" i="29"/>
  <c r="BK90" i="29" s="1"/>
  <c r="BJ83" i="29"/>
  <c r="BJ90" i="29" s="1"/>
  <c r="BI83" i="29"/>
  <c r="BI90" i="29" s="1"/>
  <c r="BH83" i="29"/>
  <c r="BH90" i="29" s="1"/>
  <c r="BG83" i="29"/>
  <c r="BG90" i="29" s="1"/>
  <c r="BF83" i="29"/>
  <c r="BF90" i="29" s="1"/>
  <c r="BE83" i="29"/>
  <c r="BE90" i="29" s="1"/>
  <c r="BD83" i="29"/>
  <c r="BD90" i="29" s="1"/>
  <c r="BC83" i="29"/>
  <c r="BC90" i="29" s="1"/>
  <c r="BB83" i="29"/>
  <c r="BB90" i="29" s="1"/>
  <c r="BA83" i="29"/>
  <c r="BA90" i="29" s="1"/>
  <c r="AZ83" i="29"/>
  <c r="AZ90" i="29" s="1"/>
  <c r="AI83" i="29"/>
  <c r="AH83" i="29"/>
  <c r="BW82" i="29"/>
  <c r="BV82" i="29"/>
  <c r="BV89" i="29" s="1"/>
  <c r="BU82" i="29"/>
  <c r="BU89" i="29" s="1"/>
  <c r="BT82" i="29"/>
  <c r="BT89" i="29" s="1"/>
  <c r="BS82" i="29"/>
  <c r="BS89" i="29" s="1"/>
  <c r="BR82" i="29"/>
  <c r="BR89" i="29" s="1"/>
  <c r="BQ82" i="29"/>
  <c r="BQ89" i="29" s="1"/>
  <c r="BP82" i="29"/>
  <c r="BP89" i="29" s="1"/>
  <c r="BO82" i="29"/>
  <c r="BO89" i="29" s="1"/>
  <c r="BN82" i="29"/>
  <c r="BN89" i="29" s="1"/>
  <c r="BM82" i="29"/>
  <c r="BM89" i="29" s="1"/>
  <c r="BL82" i="29"/>
  <c r="BL89" i="29" s="1"/>
  <c r="BK82" i="29"/>
  <c r="BK89" i="29" s="1"/>
  <c r="BJ82" i="29"/>
  <c r="BJ89" i="29" s="1"/>
  <c r="BI82" i="29"/>
  <c r="BI89" i="29" s="1"/>
  <c r="BH82" i="29"/>
  <c r="BH89" i="29" s="1"/>
  <c r="BG82" i="29"/>
  <c r="BG89" i="29" s="1"/>
  <c r="BF82" i="29"/>
  <c r="BF89" i="29" s="1"/>
  <c r="BE82" i="29"/>
  <c r="BE89" i="29" s="1"/>
  <c r="BD82" i="29"/>
  <c r="BD89" i="29" s="1"/>
  <c r="BC82" i="29"/>
  <c r="BC89" i="29" s="1"/>
  <c r="BB82" i="29"/>
  <c r="BB89" i="29" s="1"/>
  <c r="BA82" i="29"/>
  <c r="AZ82" i="29"/>
  <c r="AZ89" i="29" s="1"/>
  <c r="AI82" i="29"/>
  <c r="AH82" i="29"/>
  <c r="BW81" i="29"/>
  <c r="BW88" i="29" s="1"/>
  <c r="BV81" i="29"/>
  <c r="BV88" i="29" s="1"/>
  <c r="BU81" i="29"/>
  <c r="BU88" i="29" s="1"/>
  <c r="BT81" i="29"/>
  <c r="BT88" i="29" s="1"/>
  <c r="BS81" i="29"/>
  <c r="BS88" i="29" s="1"/>
  <c r="BR81" i="29"/>
  <c r="BR88" i="29" s="1"/>
  <c r="BQ81" i="29"/>
  <c r="BQ88" i="29" s="1"/>
  <c r="BP81" i="29"/>
  <c r="BP88" i="29" s="1"/>
  <c r="BO81" i="29"/>
  <c r="BO88" i="29" s="1"/>
  <c r="BN81" i="29"/>
  <c r="BN88" i="29" s="1"/>
  <c r="BM81" i="29"/>
  <c r="BM88" i="29" s="1"/>
  <c r="BL81" i="29"/>
  <c r="BL88" i="29" s="1"/>
  <c r="BK81" i="29"/>
  <c r="BK88" i="29" s="1"/>
  <c r="BJ81" i="29"/>
  <c r="BJ88" i="29" s="1"/>
  <c r="BI81" i="29"/>
  <c r="BI88" i="29" s="1"/>
  <c r="BH81" i="29"/>
  <c r="BH88" i="29" s="1"/>
  <c r="BG81" i="29"/>
  <c r="BG88" i="29" s="1"/>
  <c r="BF81" i="29"/>
  <c r="BF88" i="29" s="1"/>
  <c r="BE81" i="29"/>
  <c r="BE88" i="29" s="1"/>
  <c r="BD81" i="29"/>
  <c r="BD88" i="29" s="1"/>
  <c r="BC81" i="29"/>
  <c r="BC88" i="29" s="1"/>
  <c r="BB81" i="29"/>
  <c r="BB88" i="29" s="1"/>
  <c r="BA81" i="29"/>
  <c r="BA88" i="29" s="1"/>
  <c r="AZ81" i="29"/>
  <c r="AZ88" i="29" s="1"/>
  <c r="AI81" i="29"/>
  <c r="AH81" i="29"/>
  <c r="BW80" i="29"/>
  <c r="BW87" i="29" s="1"/>
  <c r="BV80" i="29"/>
  <c r="BU80" i="29"/>
  <c r="BT80" i="29"/>
  <c r="BT87" i="29" s="1"/>
  <c r="BS80" i="29"/>
  <c r="BR80" i="29"/>
  <c r="BR87" i="29" s="1"/>
  <c r="BQ80" i="29"/>
  <c r="BQ87" i="29" s="1"/>
  <c r="BP80" i="29"/>
  <c r="BP87" i="29" s="1"/>
  <c r="BO80" i="29"/>
  <c r="BO87" i="29" s="1"/>
  <c r="BN80" i="29"/>
  <c r="BN87" i="29" s="1"/>
  <c r="BM80" i="29"/>
  <c r="BM87" i="29" s="1"/>
  <c r="BL80" i="29"/>
  <c r="BL87" i="29" s="1"/>
  <c r="BK80" i="29"/>
  <c r="BJ80" i="29"/>
  <c r="BJ87" i="29" s="1"/>
  <c r="BI80" i="29"/>
  <c r="BI87" i="29" s="1"/>
  <c r="BH80" i="29"/>
  <c r="BH87" i="29" s="1"/>
  <c r="BG80" i="29"/>
  <c r="BG87" i="29" s="1"/>
  <c r="BF80" i="29"/>
  <c r="BE80" i="29"/>
  <c r="BE87" i="29" s="1"/>
  <c r="BD80" i="29"/>
  <c r="BD87" i="29" s="1"/>
  <c r="BC80" i="29"/>
  <c r="BC87" i="29" s="1"/>
  <c r="BB80" i="29"/>
  <c r="BB87" i="29" s="1"/>
  <c r="BA80" i="29"/>
  <c r="BA87" i="29" s="1"/>
  <c r="AZ80" i="29"/>
  <c r="AZ87" i="29" s="1"/>
  <c r="AI80" i="29"/>
  <c r="AH80" i="29"/>
  <c r="BW79" i="29"/>
  <c r="BW86" i="29" s="1"/>
  <c r="BV79" i="29"/>
  <c r="BV86" i="29" s="1"/>
  <c r="BU79" i="29"/>
  <c r="BT79" i="29"/>
  <c r="BT86" i="29" s="1"/>
  <c r="BS79" i="29"/>
  <c r="BS86" i="29" s="1"/>
  <c r="BR79" i="29"/>
  <c r="BR86" i="29" s="1"/>
  <c r="BQ79" i="29"/>
  <c r="BQ86" i="29" s="1"/>
  <c r="BP79" i="29"/>
  <c r="BP86" i="29" s="1"/>
  <c r="BO79" i="29"/>
  <c r="BO86" i="29" s="1"/>
  <c r="BN79" i="29"/>
  <c r="BN86" i="29" s="1"/>
  <c r="BM79" i="29"/>
  <c r="BM86" i="29" s="1"/>
  <c r="BL79" i="29"/>
  <c r="BL86" i="29" s="1"/>
  <c r="BK79" i="29"/>
  <c r="BK86" i="29" s="1"/>
  <c r="BJ79" i="29"/>
  <c r="BJ86" i="29" s="1"/>
  <c r="BI79" i="29"/>
  <c r="BI86" i="29" s="1"/>
  <c r="BH79" i="29"/>
  <c r="BH86" i="29" s="1"/>
  <c r="BG79" i="29"/>
  <c r="BG86" i="29" s="1"/>
  <c r="BF79" i="29"/>
  <c r="BF86" i="29" s="1"/>
  <c r="BE79" i="29"/>
  <c r="BE86" i="29" s="1"/>
  <c r="BD79" i="29"/>
  <c r="BC79" i="29"/>
  <c r="BC86" i="29" s="1"/>
  <c r="BB79" i="29"/>
  <c r="BB86" i="29" s="1"/>
  <c r="BA79" i="29"/>
  <c r="BA86" i="29" s="1"/>
  <c r="AZ79" i="29"/>
  <c r="AZ86" i="29" s="1"/>
  <c r="AI79" i="29"/>
  <c r="AH79" i="29"/>
  <c r="AG78" i="29"/>
  <c r="BJ17" i="29"/>
  <c r="BI17" i="29"/>
  <c r="BG17" i="29"/>
  <c r="BB17" i="29"/>
  <c r="AX17" i="29"/>
  <c r="AW17" i="29"/>
  <c r="L78" i="29"/>
  <c r="K78" i="29"/>
  <c r="J78" i="29"/>
  <c r="I78" i="29"/>
  <c r="AS17" i="29" s="1"/>
  <c r="H78" i="29"/>
  <c r="G78" i="29"/>
  <c r="AR17" i="29" s="1"/>
  <c r="F78" i="29"/>
  <c r="E78" i="29"/>
  <c r="D78" i="29"/>
  <c r="AI77" i="29"/>
  <c r="AH77" i="29"/>
  <c r="AI76" i="29"/>
  <c r="AH76" i="29"/>
  <c r="AI75" i="29"/>
  <c r="AH75" i="29"/>
  <c r="AI74" i="29"/>
  <c r="AH74" i="29"/>
  <c r="AI73" i="29"/>
  <c r="AH73" i="29"/>
  <c r="AI72" i="29"/>
  <c r="AH72" i="29"/>
  <c r="AG71" i="29"/>
  <c r="AD113" i="29"/>
  <c r="AD115" i="29" s="1"/>
  <c r="AC71" i="29"/>
  <c r="AA7" i="29"/>
  <c r="Z7" i="29"/>
  <c r="X7" i="29"/>
  <c r="W7" i="29"/>
  <c r="S7" i="29"/>
  <c r="P7" i="29"/>
  <c r="O7" i="29"/>
  <c r="L71" i="29"/>
  <c r="K71" i="29"/>
  <c r="K113" i="29" s="1"/>
  <c r="K115" i="29" s="1"/>
  <c r="J71" i="29"/>
  <c r="J113" i="29" s="1"/>
  <c r="J115" i="29" s="1"/>
  <c r="I71" i="29"/>
  <c r="H71" i="29"/>
  <c r="G71" i="29"/>
  <c r="F71" i="29"/>
  <c r="E71" i="29"/>
  <c r="D71" i="29"/>
  <c r="AH70" i="29"/>
  <c r="AI69" i="29"/>
  <c r="AH69" i="29"/>
  <c r="AI68" i="29"/>
  <c r="AH68" i="29"/>
  <c r="AI67" i="29"/>
  <c r="AH67" i="29"/>
  <c r="AI66" i="29"/>
  <c r="AH66" i="29"/>
  <c r="AI65" i="29"/>
  <c r="AH65" i="29"/>
  <c r="AI64" i="29"/>
  <c r="AH64" i="29"/>
  <c r="AI63" i="29"/>
  <c r="AH63" i="29"/>
  <c r="AI62" i="29"/>
  <c r="AH62" i="29"/>
  <c r="AI61" i="29"/>
  <c r="AH61" i="29"/>
  <c r="AI60" i="29"/>
  <c r="AH60" i="29"/>
  <c r="AI59" i="29"/>
  <c r="AH59" i="29"/>
  <c r="AI58" i="29"/>
  <c r="AH58" i="29"/>
  <c r="AI57" i="29"/>
  <c r="AH57" i="29"/>
  <c r="AI56" i="29"/>
  <c r="AH56" i="29"/>
  <c r="AI55" i="29"/>
  <c r="AH55" i="29"/>
  <c r="AI54" i="29"/>
  <c r="AH54" i="29"/>
  <c r="AI53" i="29"/>
  <c r="AH53" i="29"/>
  <c r="AI52" i="29"/>
  <c r="AH52" i="29"/>
  <c r="AI51" i="29"/>
  <c r="AH51" i="29"/>
  <c r="AI50" i="29"/>
  <c r="AH50" i="29"/>
  <c r="AI49" i="29"/>
  <c r="AH49" i="29"/>
  <c r="AI48" i="29"/>
  <c r="AH48" i="29"/>
  <c r="AI47" i="29"/>
  <c r="AH47" i="29"/>
  <c r="AI46" i="29"/>
  <c r="AH46" i="29"/>
  <c r="AI45" i="29"/>
  <c r="AH45" i="29"/>
  <c r="AI44" i="29"/>
  <c r="AH44" i="29"/>
  <c r="AI43" i="29"/>
  <c r="AH43" i="29"/>
  <c r="AI42" i="29"/>
  <c r="AH42" i="29"/>
  <c r="AI41" i="29"/>
  <c r="AH41" i="29"/>
  <c r="AI40" i="29"/>
  <c r="AH40" i="29"/>
  <c r="AI39" i="29"/>
  <c r="AH39" i="29"/>
  <c r="AI38" i="29"/>
  <c r="AH38" i="29"/>
  <c r="AI37" i="29"/>
  <c r="AH37" i="29"/>
  <c r="AI36" i="29"/>
  <c r="AH36" i="29"/>
  <c r="AI35" i="29"/>
  <c r="AH35" i="29"/>
  <c r="AI34" i="29"/>
  <c r="AH34" i="29"/>
  <c r="AI33" i="29"/>
  <c r="AH33" i="29"/>
  <c r="AI32" i="29"/>
  <c r="AH32" i="29"/>
  <c r="AI31" i="29"/>
  <c r="AH31" i="29"/>
  <c r="AI30" i="29"/>
  <c r="AH30" i="29"/>
  <c r="AI29" i="29"/>
  <c r="AH29" i="29"/>
  <c r="AI28" i="29"/>
  <c r="AH28" i="29"/>
  <c r="AI27" i="29"/>
  <c r="AH27" i="29"/>
  <c r="AI26" i="29"/>
  <c r="AH26" i="29"/>
  <c r="AI25" i="29"/>
  <c r="AH25" i="29"/>
  <c r="AI24" i="29"/>
  <c r="AH24" i="29"/>
  <c r="BF23" i="29"/>
  <c r="BE23" i="29"/>
  <c r="BC23" i="29"/>
  <c r="BA23" i="29"/>
  <c r="AZ23" i="29"/>
  <c r="AY23" i="29"/>
  <c r="AX23" i="29"/>
  <c r="AU23" i="29"/>
  <c r="AS23" i="29"/>
  <c r="AI23" i="29"/>
  <c r="AH23" i="29"/>
  <c r="AI22" i="29"/>
  <c r="AH22" i="29"/>
  <c r="BJ21" i="29"/>
  <c r="BI21" i="29"/>
  <c r="BH21" i="29"/>
  <c r="BG21" i="29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I21" i="29"/>
  <c r="AH21" i="29"/>
  <c r="BJ20" i="29"/>
  <c r="BI20" i="29"/>
  <c r="BH20" i="29"/>
  <c r="BG20" i="29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I20" i="29"/>
  <c r="AH20" i="29"/>
  <c r="BI19" i="29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S19" i="29"/>
  <c r="AR19" i="29"/>
  <c r="AN19" i="29"/>
  <c r="AI19" i="29"/>
  <c r="AH19" i="29"/>
  <c r="BJ18" i="29"/>
  <c r="BI18" i="29"/>
  <c r="BH18" i="29"/>
  <c r="BG18" i="29"/>
  <c r="BE18" i="29"/>
  <c r="BD18" i="29"/>
  <c r="BC18" i="29"/>
  <c r="BB18" i="29"/>
  <c r="BA18" i="29"/>
  <c r="AY18" i="29"/>
  <c r="AX18" i="29"/>
  <c r="AW18" i="29"/>
  <c r="AV18" i="29"/>
  <c r="AU18" i="29"/>
  <c r="AT18" i="29"/>
  <c r="AS18" i="29"/>
  <c r="AR18" i="29"/>
  <c r="AQ18" i="29"/>
  <c r="AM18" i="29"/>
  <c r="AI18" i="29"/>
  <c r="AH18" i="29"/>
  <c r="BH17" i="29"/>
  <c r="BF17" i="29"/>
  <c r="BE17" i="29"/>
  <c r="BD17" i="29"/>
  <c r="BC17" i="29"/>
  <c r="BA17" i="29"/>
  <c r="AZ17" i="29"/>
  <c r="AY17" i="29"/>
  <c r="AV17" i="29"/>
  <c r="AU17" i="29"/>
  <c r="AT17" i="29"/>
  <c r="AQ17" i="29"/>
  <c r="AP17" i="29"/>
  <c r="AN17" i="29"/>
  <c r="AM17" i="29"/>
  <c r="AI17" i="29"/>
  <c r="AH17" i="29"/>
  <c r="BI16" i="29"/>
  <c r="BH16" i="29"/>
  <c r="BG16" i="29"/>
  <c r="BF16" i="29"/>
  <c r="BD16" i="29"/>
  <c r="BC16" i="29"/>
  <c r="AZ16" i="29"/>
  <c r="AY16" i="29"/>
  <c r="AX16" i="29"/>
  <c r="AW16" i="29"/>
  <c r="AV16" i="29"/>
  <c r="AU16" i="29"/>
  <c r="AS16" i="29"/>
  <c r="AR16" i="29"/>
  <c r="AP16" i="29"/>
  <c r="AN16" i="29"/>
  <c r="AI16" i="29"/>
  <c r="AH16" i="29"/>
  <c r="AI15" i="29"/>
  <c r="AH15" i="29"/>
  <c r="AI14" i="29"/>
  <c r="AH14" i="29"/>
  <c r="AI13" i="29"/>
  <c r="AH13" i="29"/>
  <c r="AL12" i="29"/>
  <c r="AI12" i="29"/>
  <c r="AH12" i="29"/>
  <c r="AI11" i="29"/>
  <c r="AH11" i="29"/>
  <c r="Y7" i="29"/>
  <c r="Q7" i="29"/>
  <c r="K6" i="29"/>
  <c r="AC5" i="29"/>
  <c r="Z5" i="29"/>
  <c r="Y5" i="29"/>
  <c r="X5" i="29"/>
  <c r="W5" i="29"/>
  <c r="V5" i="29"/>
  <c r="U5" i="29"/>
  <c r="T5" i="29"/>
  <c r="S5" i="29"/>
  <c r="R5" i="29"/>
  <c r="Q5" i="29"/>
  <c r="P5" i="29"/>
  <c r="O5" i="29"/>
  <c r="N5" i="29"/>
  <c r="M5" i="29"/>
  <c r="L5" i="29"/>
  <c r="J5" i="29"/>
  <c r="I5" i="29"/>
  <c r="H5" i="29"/>
  <c r="G5" i="29"/>
  <c r="F5" i="29"/>
  <c r="D5" i="29"/>
  <c r="B5" i="29"/>
  <c r="AG4" i="29"/>
  <c r="K4" i="29"/>
  <c r="E4" i="29"/>
  <c r="H4" i="29" s="1"/>
  <c r="B4" i="29"/>
  <c r="AL13" i="29" s="1"/>
  <c r="AG2" i="29"/>
  <c r="S177" i="31" l="1"/>
  <c r="R135" i="31"/>
  <c r="R274" i="31"/>
  <c r="U169" i="31"/>
  <c r="U161" i="31"/>
  <c r="T167" i="31"/>
  <c r="H177" i="30"/>
  <c r="G274" i="30"/>
  <c r="H169" i="30"/>
  <c r="J161" i="30"/>
  <c r="I167" i="30"/>
  <c r="AE5" i="29"/>
  <c r="AF113" i="29"/>
  <c r="AF115" i="29" s="1"/>
  <c r="AF123" i="29"/>
  <c r="BJ23" i="29" s="1"/>
  <c r="AF116" i="29"/>
  <c r="AF7" i="29" s="1"/>
  <c r="AF124" i="29"/>
  <c r="AE123" i="29"/>
  <c r="BI23" i="29" s="1"/>
  <c r="AD123" i="29"/>
  <c r="BH23" i="29" s="1"/>
  <c r="BH22" i="29"/>
  <c r="AA5" i="29"/>
  <c r="AB123" i="29"/>
  <c r="AB124" i="29" s="1"/>
  <c r="AI119" i="29"/>
  <c r="BG22" i="29"/>
  <c r="BD22" i="29"/>
  <c r="BC22" i="29"/>
  <c r="BC25" i="29" s="1"/>
  <c r="AY22" i="29"/>
  <c r="AY25" i="29" s="1"/>
  <c r="AX22" i="29"/>
  <c r="AX25" i="29" s="1"/>
  <c r="AW22" i="29"/>
  <c r="AW25" i="29" s="1"/>
  <c r="N124" i="29"/>
  <c r="AV22" i="29"/>
  <c r="AV25" i="29" s="1"/>
  <c r="M124" i="29"/>
  <c r="AU22" i="29"/>
  <c r="AU25" i="29" s="1"/>
  <c r="L123" i="29"/>
  <c r="L113" i="29"/>
  <c r="L115" i="29" s="1"/>
  <c r="L116" i="29" s="1"/>
  <c r="L7" i="29" s="1"/>
  <c r="L124" i="29"/>
  <c r="K116" i="29"/>
  <c r="K7" i="29" s="1"/>
  <c r="K124" i="29"/>
  <c r="J116" i="29"/>
  <c r="J7" i="29" s="1"/>
  <c r="AI120" i="29"/>
  <c r="J124" i="29"/>
  <c r="AS22" i="29"/>
  <c r="AS25" i="29" s="1"/>
  <c r="I113" i="29"/>
  <c r="I115" i="29" s="1"/>
  <c r="I116" i="29" s="1"/>
  <c r="I7" i="29" s="1"/>
  <c r="H123" i="29"/>
  <c r="H124" i="29" s="1"/>
  <c r="H113" i="29"/>
  <c r="H115" i="29" s="1"/>
  <c r="H116" i="29" s="1"/>
  <c r="H7" i="29" s="1"/>
  <c r="G123" i="29"/>
  <c r="AR23" i="29" s="1"/>
  <c r="G113" i="29"/>
  <c r="G115" i="29" s="1"/>
  <c r="F123" i="29"/>
  <c r="F113" i="29"/>
  <c r="F115" i="29" s="1"/>
  <c r="F116" i="29" s="1"/>
  <c r="F7" i="29" s="1"/>
  <c r="AQ19" i="29"/>
  <c r="AQ16" i="29"/>
  <c r="AQ22" i="29" s="1"/>
  <c r="AI78" i="29"/>
  <c r="E123" i="29"/>
  <c r="AP23" i="29" s="1"/>
  <c r="AP22" i="29"/>
  <c r="AI92" i="29"/>
  <c r="AO17" i="29"/>
  <c r="D113" i="29"/>
  <c r="D115" i="29" s="1"/>
  <c r="D123" i="29"/>
  <c r="AO23" i="29" s="1"/>
  <c r="C5" i="29"/>
  <c r="D124" i="29"/>
  <c r="AI108" i="29"/>
  <c r="AH92" i="29"/>
  <c r="AN18" i="29"/>
  <c r="AN22" i="29" s="1"/>
  <c r="AF5" i="29"/>
  <c r="AM22" i="29"/>
  <c r="AM25" i="29" s="1"/>
  <c r="B124" i="29"/>
  <c r="AM23" i="29"/>
  <c r="B113" i="29"/>
  <c r="B115" i="29" s="1"/>
  <c r="B116" i="29" s="1"/>
  <c r="B7" i="29" s="1"/>
  <c r="BG95" i="29" a="1"/>
  <c r="BI116" i="29" s="1"/>
  <c r="BD25" i="29"/>
  <c r="N7" i="29"/>
  <c r="V7" i="29"/>
  <c r="AD116" i="29"/>
  <c r="AD7" i="29" s="1"/>
  <c r="BF22" i="29"/>
  <c r="BF25" i="29" s="1"/>
  <c r="BI22" i="29"/>
  <c r="BI25" i="29" s="1"/>
  <c r="AR22" i="29"/>
  <c r="AR25" i="29" s="1"/>
  <c r="BH25" i="29"/>
  <c r="AE113" i="29"/>
  <c r="AE115" i="29" s="1"/>
  <c r="AE116" i="29" s="1"/>
  <c r="AE7" i="29" s="1"/>
  <c r="AZ18" i="29"/>
  <c r="AZ22" i="29" s="1"/>
  <c r="AZ25" i="29" s="1"/>
  <c r="AG113" i="29"/>
  <c r="AI71" i="29"/>
  <c r="H177" i="29"/>
  <c r="AO16" i="29"/>
  <c r="AO22" i="29" s="1"/>
  <c r="AO25" i="29" s="1"/>
  <c r="BE16" i="29"/>
  <c r="BE22" i="29" s="1"/>
  <c r="BE25" i="29" s="1"/>
  <c r="AQ23" i="29"/>
  <c r="BG23" i="29"/>
  <c r="BG25" i="29" s="1"/>
  <c r="AH71" i="29"/>
  <c r="AG115" i="29"/>
  <c r="AJ108" i="29" a="1"/>
  <c r="AJ108" i="29" s="1"/>
  <c r="AH108" i="29"/>
  <c r="T7" i="29"/>
  <c r="AB113" i="29"/>
  <c r="AB115" i="29" s="1"/>
  <c r="AB116" i="29" s="1"/>
  <c r="AB7" i="29" s="1"/>
  <c r="AT19" i="29"/>
  <c r="E113" i="29"/>
  <c r="E115" i="29" s="1"/>
  <c r="M7" i="29"/>
  <c r="U7" i="29"/>
  <c r="AC113" i="29"/>
  <c r="AC115" i="29" s="1"/>
  <c r="AC116" i="29" s="1"/>
  <c r="AC7" i="29" s="1"/>
  <c r="AI118" i="29"/>
  <c r="AI122" i="29"/>
  <c r="G161" i="29"/>
  <c r="BA16" i="29"/>
  <c r="BA22" i="29" s="1"/>
  <c r="BA25" i="29" s="1"/>
  <c r="AH78" i="29"/>
  <c r="AI96" i="29"/>
  <c r="AC124" i="29"/>
  <c r="AB170" i="29"/>
  <c r="AC170" i="29" s="1"/>
  <c r="AD170" i="29" s="1"/>
  <c r="AE170" i="29" s="1"/>
  <c r="AF170" i="29" s="1"/>
  <c r="AT16" i="29"/>
  <c r="AT22" i="29" s="1"/>
  <c r="AT25" i="29" s="1"/>
  <c r="BB16" i="29"/>
  <c r="BB22" i="29" s="1"/>
  <c r="BB25" i="29" s="1"/>
  <c r="BJ16" i="29"/>
  <c r="BJ22" i="29" s="1"/>
  <c r="BJ25" i="29" s="1"/>
  <c r="F124" i="29"/>
  <c r="AD124" i="29"/>
  <c r="C123" i="29"/>
  <c r="C124" i="29" s="1"/>
  <c r="AI117" i="29"/>
  <c r="AH117" i="29"/>
  <c r="AI121" i="29"/>
  <c r="D183" i="29"/>
  <c r="C135" i="29"/>
  <c r="G124" i="29"/>
  <c r="AE124" i="29"/>
  <c r="C113" i="29"/>
  <c r="D162" i="29"/>
  <c r="E162" i="29" s="1"/>
  <c r="F162" i="29" s="1"/>
  <c r="G162" i="29" s="1"/>
  <c r="H162" i="29" s="1"/>
  <c r="I162" i="29" s="1"/>
  <c r="J162" i="29" s="1"/>
  <c r="K162" i="29" s="1"/>
  <c r="L162" i="29" s="1"/>
  <c r="V162" i="29" s="1"/>
  <c r="Z162" i="29" s="1"/>
  <c r="AB162" i="29" s="1"/>
  <c r="AC162" i="29" s="1"/>
  <c r="AD162" i="29" s="1"/>
  <c r="AE162" i="29" s="1"/>
  <c r="AF162" i="29" s="1"/>
  <c r="C274" i="29"/>
  <c r="AH118" i="29"/>
  <c r="AH119" i="29"/>
  <c r="AH120" i="29"/>
  <c r="AH121" i="29"/>
  <c r="AH122" i="29"/>
  <c r="D169" i="29"/>
  <c r="E167" i="29"/>
  <c r="AF70" i="28"/>
  <c r="V169" i="31" l="1"/>
  <c r="V161" i="31"/>
  <c r="U167" i="31"/>
  <c r="S135" i="31"/>
  <c r="T177" i="31"/>
  <c r="S274" i="31"/>
  <c r="J167" i="30"/>
  <c r="K161" i="30"/>
  <c r="H274" i="30"/>
  <c r="I169" i="30"/>
  <c r="I177" i="30"/>
  <c r="H135" i="30"/>
  <c r="G116" i="29"/>
  <c r="G7" i="29" s="1"/>
  <c r="AQ25" i="29"/>
  <c r="E124" i="29"/>
  <c r="E116" i="29"/>
  <c r="E7" i="29" s="1"/>
  <c r="AP25" i="29"/>
  <c r="D116" i="29"/>
  <c r="D7" i="29" s="1"/>
  <c r="BJ101" i="29"/>
  <c r="BK100" i="29"/>
  <c r="BI106" i="29"/>
  <c r="BG106" i="29"/>
  <c r="BH96" i="29"/>
  <c r="BL96" i="29"/>
  <c r="BL103" i="29"/>
  <c r="BJ100" i="29"/>
  <c r="BJ102" i="29"/>
  <c r="BG100" i="29"/>
  <c r="BI103" i="29"/>
  <c r="BJ107" i="29"/>
  <c r="BI101" i="29"/>
  <c r="BL109" i="29"/>
  <c r="BG98" i="29"/>
  <c r="BL106" i="29"/>
  <c r="BL108" i="29"/>
  <c r="BI96" i="29"/>
  <c r="BH99" i="29"/>
  <c r="BG105" i="29"/>
  <c r="BG107" i="29"/>
  <c r="BH98" i="29"/>
  <c r="BI99" i="29"/>
  <c r="BK95" i="29"/>
  <c r="BK97" i="29"/>
  <c r="BG118" i="29"/>
  <c r="BH118" i="29"/>
  <c r="BK115" i="29"/>
  <c r="BK117" i="29"/>
  <c r="BK108" i="29"/>
  <c r="BG97" i="29"/>
  <c r="BK102" i="29"/>
  <c r="BJ105" i="29"/>
  <c r="BK116" i="29"/>
  <c r="BJ97" i="29"/>
  <c r="BG114" i="29"/>
  <c r="BG110" i="29"/>
  <c r="BH103" i="29"/>
  <c r="BL113" i="29"/>
  <c r="BL100" i="29"/>
  <c r="BJ111" i="29"/>
  <c r="BI98" i="29"/>
  <c r="BG109" i="29"/>
  <c r="BL95" i="29"/>
  <c r="BJ106" i="29"/>
  <c r="BH117" i="29"/>
  <c r="BG104" i="29"/>
  <c r="BK114" i="29"/>
  <c r="BI100" i="29"/>
  <c r="BG111" i="29"/>
  <c r="BL110" i="29"/>
  <c r="BK96" i="29"/>
  <c r="BL102" i="29"/>
  <c r="BL98" i="29"/>
  <c r="BI115" i="29"/>
  <c r="BJ104" i="29"/>
  <c r="BH115" i="29"/>
  <c r="BH102" i="29"/>
  <c r="BL112" i="29"/>
  <c r="BK99" i="29"/>
  <c r="BI110" i="29"/>
  <c r="BH97" i="29"/>
  <c r="BL107" i="29"/>
  <c r="BJ118" i="29"/>
  <c r="BI105" i="29"/>
  <c r="BG116" i="29"/>
  <c r="BK101" i="29"/>
  <c r="BI112" i="29"/>
  <c r="BH116" i="29"/>
  <c r="BH95" i="29"/>
  <c r="BJ116" i="29"/>
  <c r="BJ103" i="29"/>
  <c r="BH114" i="29"/>
  <c r="BG101" i="29"/>
  <c r="BK111" i="29"/>
  <c r="BJ98" i="29"/>
  <c r="BH109" i="29"/>
  <c r="BG96" i="29"/>
  <c r="BK106" i="29"/>
  <c r="BI117" i="29"/>
  <c r="BG103" i="29"/>
  <c r="BK113" i="29"/>
  <c r="BH113" i="29"/>
  <c r="BK110" i="29"/>
  <c r="BH111" i="29"/>
  <c r="BG117" i="29"/>
  <c r="BJ114" i="29"/>
  <c r="BG112" i="29"/>
  <c r="BI108" i="29"/>
  <c r="BH100" i="29"/>
  <c r="BI111" i="29"/>
  <c r="BJ117" i="29"/>
  <c r="BK104" i="29"/>
  <c r="BL101" i="29"/>
  <c r="BJ112" i="29"/>
  <c r="BJ99" i="29"/>
  <c r="BH110" i="29"/>
  <c r="BK107" i="29"/>
  <c r="BI118" i="29"/>
  <c r="BH105" i="29"/>
  <c r="BL115" i="29"/>
  <c r="BI113" i="29"/>
  <c r="BG99" i="29"/>
  <c r="BK109" i="29"/>
  <c r="BJ96" i="29"/>
  <c r="BH107" i="29"/>
  <c r="BL117" i="29"/>
  <c r="BL104" i="29"/>
  <c r="BJ115" i="29"/>
  <c r="BI102" i="29"/>
  <c r="BG113" i="29"/>
  <c r="BL99" i="29"/>
  <c r="BJ110" i="29"/>
  <c r="BI97" i="29"/>
  <c r="BG108" i="29"/>
  <c r="BK118" i="29"/>
  <c r="BI104" i="29"/>
  <c r="BG115" i="29"/>
  <c r="BG102" i="29"/>
  <c r="BH108" i="29"/>
  <c r="BH104" i="29"/>
  <c r="BL105" i="29"/>
  <c r="BH112" i="29"/>
  <c r="BI107" i="29"/>
  <c r="BJ113" i="29"/>
  <c r="BJ109" i="29"/>
  <c r="BI95" i="29"/>
  <c r="BK112" i="29"/>
  <c r="BL118" i="29"/>
  <c r="BL114" i="29"/>
  <c r="BL97" i="29"/>
  <c r="BJ108" i="29"/>
  <c r="BJ95" i="29"/>
  <c r="BH106" i="29"/>
  <c r="BL116" i="29"/>
  <c r="BK103" i="29"/>
  <c r="BI114" i="29"/>
  <c r="BH101" i="29"/>
  <c r="BL111" i="29"/>
  <c r="BK98" i="29"/>
  <c r="BI109" i="29"/>
  <c r="BG95" i="29"/>
  <c r="BK105" i="29"/>
  <c r="E183" i="29"/>
  <c r="D135" i="29"/>
  <c r="AI124" i="29"/>
  <c r="AH124" i="29"/>
  <c r="D167" i="29"/>
  <c r="I177" i="29"/>
  <c r="D274" i="29"/>
  <c r="E169" i="29"/>
  <c r="C115" i="29"/>
  <c r="AI113" i="29"/>
  <c r="AH113" i="29"/>
  <c r="F167" i="29"/>
  <c r="AT8" i="29"/>
  <c r="AJ123" i="29" a="1"/>
  <c r="AJ123" i="29" s="1"/>
  <c r="AI123" i="29"/>
  <c r="AH123" i="29"/>
  <c r="AN23" i="29"/>
  <c r="AN25" i="29" s="1"/>
  <c r="AT9" i="29" s="1"/>
  <c r="H161" i="29"/>
  <c r="G167" i="29"/>
  <c r="AE70" i="28"/>
  <c r="AD70" i="28"/>
  <c r="AD149" i="28"/>
  <c r="T135" i="31" l="1"/>
  <c r="U177" i="31"/>
  <c r="T274" i="31"/>
  <c r="W161" i="31"/>
  <c r="V167" i="31"/>
  <c r="W169" i="31"/>
  <c r="J177" i="30"/>
  <c r="I135" i="30"/>
  <c r="I274" i="30"/>
  <c r="J169" i="30"/>
  <c r="K167" i="30"/>
  <c r="L161" i="30"/>
  <c r="H167" i="29"/>
  <c r="I161" i="29"/>
  <c r="AI115" i="29"/>
  <c r="AH115" i="29"/>
  <c r="C116" i="29"/>
  <c r="E274" i="29"/>
  <c r="F169" i="29"/>
  <c r="F183" i="29"/>
  <c r="E135" i="29"/>
  <c r="J177" i="29"/>
  <c r="AC149" i="28"/>
  <c r="AC70" i="28"/>
  <c r="AB149" i="28"/>
  <c r="AB70" i="28"/>
  <c r="AA70" i="28"/>
  <c r="AA71" i="28"/>
  <c r="AA78" i="28"/>
  <c r="AA92" i="28"/>
  <c r="AA96" i="28"/>
  <c r="AA108" i="28"/>
  <c r="AA117" i="28"/>
  <c r="AA123" i="28" s="1"/>
  <c r="AA118" i="28"/>
  <c r="AA119" i="28"/>
  <c r="AA120" i="28"/>
  <c r="AA121" i="28"/>
  <c r="AA122" i="28"/>
  <c r="AA161" i="28"/>
  <c r="AA167" i="28" s="1"/>
  <c r="AA162" i="28"/>
  <c r="AA163" i="28"/>
  <c r="AA164" i="28"/>
  <c r="AA165" i="28"/>
  <c r="AA166" i="28"/>
  <c r="AA169" i="28"/>
  <c r="AA170" i="28"/>
  <c r="AA171" i="28"/>
  <c r="AA274" i="28" s="1"/>
  <c r="AA172" i="28"/>
  <c r="AA173" i="28"/>
  <c r="AA174" i="28"/>
  <c r="AA175" i="28"/>
  <c r="AA176" i="28"/>
  <c r="AA177" i="28"/>
  <c r="AA178" i="28"/>
  <c r="AA179" i="28"/>
  <c r="AA180" i="28"/>
  <c r="AA181" i="28"/>
  <c r="AA182" i="28"/>
  <c r="AA183" i="28"/>
  <c r="AA184" i="28"/>
  <c r="AA185" i="28"/>
  <c r="AA186" i="28"/>
  <c r="AA187" i="28"/>
  <c r="AA188" i="28"/>
  <c r="AA189" i="28"/>
  <c r="AA190" i="28"/>
  <c r="AA191" i="28"/>
  <c r="AA192" i="28"/>
  <c r="AA193" i="28"/>
  <c r="AA194" i="28"/>
  <c r="AA195" i="28"/>
  <c r="AA196" i="28"/>
  <c r="AA197" i="28"/>
  <c r="AA198" i="28"/>
  <c r="AA199" i="28"/>
  <c r="AA200" i="28"/>
  <c r="AA201" i="28"/>
  <c r="AA202" i="28"/>
  <c r="AA203" i="28"/>
  <c r="AA204" i="28"/>
  <c r="AA205" i="28"/>
  <c r="AA206" i="28"/>
  <c r="AA207" i="28"/>
  <c r="AA208" i="28"/>
  <c r="AA209" i="28"/>
  <c r="AA210" i="28"/>
  <c r="AA211" i="28"/>
  <c r="AA212" i="28"/>
  <c r="AA213" i="28"/>
  <c r="AA214" i="28"/>
  <c r="AA215" i="28"/>
  <c r="AA216" i="28"/>
  <c r="AA217" i="28"/>
  <c r="AA218" i="28"/>
  <c r="AA219" i="28"/>
  <c r="AA220" i="28"/>
  <c r="AA221" i="28"/>
  <c r="AA222" i="28"/>
  <c r="AA223" i="28"/>
  <c r="AA224" i="28"/>
  <c r="AA225" i="28"/>
  <c r="AA226" i="28"/>
  <c r="AA227" i="28"/>
  <c r="AA228" i="28"/>
  <c r="AA229" i="28"/>
  <c r="AA230" i="28"/>
  <c r="AA231" i="28"/>
  <c r="AA232" i="28"/>
  <c r="AA233" i="28"/>
  <c r="AA234" i="28"/>
  <c r="AA235" i="28"/>
  <c r="AA236" i="28"/>
  <c r="AA237" i="28"/>
  <c r="AA238" i="28"/>
  <c r="AA239" i="28"/>
  <c r="AA240" i="28"/>
  <c r="AA241" i="28"/>
  <c r="AA242" i="28"/>
  <c r="AA243" i="28"/>
  <c r="AA244" i="28"/>
  <c r="AA245" i="28"/>
  <c r="AA246" i="28"/>
  <c r="AA247" i="28"/>
  <c r="AA248" i="28"/>
  <c r="AA249" i="28"/>
  <c r="AA250" i="28"/>
  <c r="AA251" i="28"/>
  <c r="AA252" i="28"/>
  <c r="AA253" i="28"/>
  <c r="AA254" i="28"/>
  <c r="AA255" i="28"/>
  <c r="AA256" i="28"/>
  <c r="AA257" i="28"/>
  <c r="AA258" i="28"/>
  <c r="AA259" i="28"/>
  <c r="AA260" i="28"/>
  <c r="AA261" i="28"/>
  <c r="AA262" i="28"/>
  <c r="AA263" i="28"/>
  <c r="AA264" i="28"/>
  <c r="AA265" i="28"/>
  <c r="AA266" i="28"/>
  <c r="AA267" i="28"/>
  <c r="AA268" i="28"/>
  <c r="AA269" i="28"/>
  <c r="AA270" i="28"/>
  <c r="AA271" i="28"/>
  <c r="AA272" i="28"/>
  <c r="AA273" i="28"/>
  <c r="Z122" i="28"/>
  <c r="Z121" i="28"/>
  <c r="Z120" i="28"/>
  <c r="Z119" i="28"/>
  <c r="Z118" i="28"/>
  <c r="Z117" i="28"/>
  <c r="Z123" i="28" s="1"/>
  <c r="Z108" i="28"/>
  <c r="Z124" i="28" s="1"/>
  <c r="Z96" i="28"/>
  <c r="Z92" i="28"/>
  <c r="Z78" i="28"/>
  <c r="Z71" i="28"/>
  <c r="Z113" i="28" s="1"/>
  <c r="Z115" i="28" s="1"/>
  <c r="Z116" i="28" s="1"/>
  <c r="Z70" i="28"/>
  <c r="Y70" i="28"/>
  <c r="Y71" i="28"/>
  <c r="Y78" i="28"/>
  <c r="Y92" i="28"/>
  <c r="Y96" i="28"/>
  <c r="Y108" i="28"/>
  <c r="Y117" i="28"/>
  <c r="Y123" i="28" s="1"/>
  <c r="Y118" i="28"/>
  <c r="Y119" i="28"/>
  <c r="Y120" i="28"/>
  <c r="Y121" i="28"/>
  <c r="Y122" i="28"/>
  <c r="Y161" i="28"/>
  <c r="Y162" i="28"/>
  <c r="Y163" i="28"/>
  <c r="Y164" i="28"/>
  <c r="Y165" i="28"/>
  <c r="Y166" i="28"/>
  <c r="Y167" i="28"/>
  <c r="Y169" i="28"/>
  <c r="Y274" i="28" s="1"/>
  <c r="Y170" i="28"/>
  <c r="Y171" i="28"/>
  <c r="Y172" i="28"/>
  <c r="Y173" i="28"/>
  <c r="Y174" i="28"/>
  <c r="Y175" i="28"/>
  <c r="Y176" i="28"/>
  <c r="Y177" i="28"/>
  <c r="Y178" i="28"/>
  <c r="Y179" i="28"/>
  <c r="Y180" i="28"/>
  <c r="Y181" i="28"/>
  <c r="Y182" i="28"/>
  <c r="Y183" i="28"/>
  <c r="Y184" i="28"/>
  <c r="Y185" i="28"/>
  <c r="Y186" i="28"/>
  <c r="Y187" i="28"/>
  <c r="Y188" i="28"/>
  <c r="Y189" i="28"/>
  <c r="Y190" i="28"/>
  <c r="Y191" i="28"/>
  <c r="Y192" i="28"/>
  <c r="Y193" i="28"/>
  <c r="Y194" i="28"/>
  <c r="Y195" i="28"/>
  <c r="Y196" i="28"/>
  <c r="Y197" i="28"/>
  <c r="Y198" i="28"/>
  <c r="Y199" i="28"/>
  <c r="Y200" i="28"/>
  <c r="Y201" i="28"/>
  <c r="Y202" i="28"/>
  <c r="Y203" i="28"/>
  <c r="Y204" i="28"/>
  <c r="Y205" i="28"/>
  <c r="Y206" i="28"/>
  <c r="Y207" i="28"/>
  <c r="Y208" i="28"/>
  <c r="Y209" i="28"/>
  <c r="Y210" i="28"/>
  <c r="Y211" i="28"/>
  <c r="Y212" i="28"/>
  <c r="Y213" i="28"/>
  <c r="Y214" i="28"/>
  <c r="Y215" i="28"/>
  <c r="Y216" i="28"/>
  <c r="Y217" i="28"/>
  <c r="Y218" i="28"/>
  <c r="Y219" i="28"/>
  <c r="Y220" i="28"/>
  <c r="Y221" i="28"/>
  <c r="Y222" i="28"/>
  <c r="Y223" i="28"/>
  <c r="Y224" i="28"/>
  <c r="Y225" i="28"/>
  <c r="Y226" i="28"/>
  <c r="Y227" i="28"/>
  <c r="Y228" i="28"/>
  <c r="Y229" i="28"/>
  <c r="Y230" i="28"/>
  <c r="Y231" i="28"/>
  <c r="Y232" i="28"/>
  <c r="Y233" i="28"/>
  <c r="Y234" i="28"/>
  <c r="Y235" i="28"/>
  <c r="Y236" i="28"/>
  <c r="Y237" i="28"/>
  <c r="Y238" i="28"/>
  <c r="Y239" i="28"/>
  <c r="Y240" i="28"/>
  <c r="Y241" i="28"/>
  <c r="Y242" i="28"/>
  <c r="Y243" i="28"/>
  <c r="Y244" i="28"/>
  <c r="Y245" i="28"/>
  <c r="Y246" i="28"/>
  <c r="Y247" i="28"/>
  <c r="Y248" i="28"/>
  <c r="Y249" i="28"/>
  <c r="Y250" i="28"/>
  <c r="Y251" i="28"/>
  <c r="Y252" i="28"/>
  <c r="Y253" i="28"/>
  <c r="Y254" i="28"/>
  <c r="Y255" i="28"/>
  <c r="Y256" i="28"/>
  <c r="Y257" i="28"/>
  <c r="Y258" i="28"/>
  <c r="Y259" i="28"/>
  <c r="Y260" i="28"/>
  <c r="Y261" i="28"/>
  <c r="Y262" i="28"/>
  <c r="Y263" i="28"/>
  <c r="Y264" i="28"/>
  <c r="Y265" i="28"/>
  <c r="Y266" i="28"/>
  <c r="Y267" i="28"/>
  <c r="Y268" i="28"/>
  <c r="Y269" i="28"/>
  <c r="Y270" i="28"/>
  <c r="Y271" i="28"/>
  <c r="Y272" i="28"/>
  <c r="Y273" i="28"/>
  <c r="X70" i="28"/>
  <c r="X71" i="28"/>
  <c r="X78" i="28"/>
  <c r="X92" i="28"/>
  <c r="X96" i="28"/>
  <c r="X108" i="28"/>
  <c r="X117" i="28"/>
  <c r="X118" i="28"/>
  <c r="X119" i="28"/>
  <c r="X120" i="28"/>
  <c r="X121" i="28"/>
  <c r="X122" i="28"/>
  <c r="X161" i="28"/>
  <c r="X162" i="28"/>
  <c r="X163" i="28"/>
  <c r="X164" i="28"/>
  <c r="X167" i="28" s="1"/>
  <c r="X165" i="28"/>
  <c r="X166" i="28"/>
  <c r="X169" i="28"/>
  <c r="X274" i="28" s="1"/>
  <c r="X170" i="28"/>
  <c r="X171" i="28"/>
  <c r="X172" i="28"/>
  <c r="X173" i="28"/>
  <c r="X174" i="28"/>
  <c r="X175" i="28"/>
  <c r="X176" i="28"/>
  <c r="X177" i="28"/>
  <c r="X135" i="28" s="1"/>
  <c r="X178" i="28"/>
  <c r="X179" i="28"/>
  <c r="X180" i="28"/>
  <c r="X181" i="28"/>
  <c r="X182" i="28"/>
  <c r="X183" i="28"/>
  <c r="X184" i="28"/>
  <c r="X185" i="28"/>
  <c r="X186" i="28"/>
  <c r="X187" i="28"/>
  <c r="X188" i="28"/>
  <c r="X189" i="28"/>
  <c r="X190" i="28"/>
  <c r="X191" i="28"/>
  <c r="X192" i="28"/>
  <c r="X193" i="28"/>
  <c r="X194" i="28"/>
  <c r="X195" i="28"/>
  <c r="X196" i="28"/>
  <c r="X197" i="28"/>
  <c r="X198" i="28"/>
  <c r="X199" i="28"/>
  <c r="X200" i="28"/>
  <c r="X201" i="28"/>
  <c r="X202" i="28"/>
  <c r="X203" i="28"/>
  <c r="X204" i="28"/>
  <c r="X205" i="28"/>
  <c r="X206" i="28"/>
  <c r="X207" i="28"/>
  <c r="X208" i="28"/>
  <c r="X209" i="28"/>
  <c r="X210" i="28"/>
  <c r="X211" i="28"/>
  <c r="X212" i="28"/>
  <c r="X213" i="28"/>
  <c r="X214" i="28"/>
  <c r="X215" i="28"/>
  <c r="X216" i="28"/>
  <c r="X217" i="28"/>
  <c r="X218" i="28"/>
  <c r="X219" i="28"/>
  <c r="X220" i="28"/>
  <c r="X221" i="28"/>
  <c r="X222" i="28"/>
  <c r="X223" i="28"/>
  <c r="X224" i="28"/>
  <c r="X225" i="28"/>
  <c r="X226" i="28"/>
  <c r="X227" i="28"/>
  <c r="X228" i="28"/>
  <c r="X229" i="28"/>
  <c r="X230" i="28"/>
  <c r="X231" i="28"/>
  <c r="X232" i="28"/>
  <c r="X233" i="28"/>
  <c r="X234" i="28"/>
  <c r="X235" i="28"/>
  <c r="X236" i="28"/>
  <c r="X237" i="28"/>
  <c r="X238" i="28"/>
  <c r="X239" i="28"/>
  <c r="X240" i="28"/>
  <c r="X241" i="28"/>
  <c r="X242" i="28"/>
  <c r="X243" i="28"/>
  <c r="X244" i="28"/>
  <c r="X245" i="28"/>
  <c r="X246" i="28"/>
  <c r="X247" i="28"/>
  <c r="X248" i="28"/>
  <c r="X249" i="28"/>
  <c r="X250" i="28"/>
  <c r="X251" i="28"/>
  <c r="X252" i="28"/>
  <c r="X253" i="28"/>
  <c r="X254" i="28"/>
  <c r="X255" i="28"/>
  <c r="X256" i="28"/>
  <c r="X257" i="28"/>
  <c r="X258" i="28"/>
  <c r="X259" i="28"/>
  <c r="X260" i="28"/>
  <c r="X261" i="28"/>
  <c r="X262" i="28"/>
  <c r="X263" i="28"/>
  <c r="X264" i="28"/>
  <c r="X265" i="28"/>
  <c r="X266" i="28"/>
  <c r="X267" i="28"/>
  <c r="X268" i="28"/>
  <c r="X269" i="28"/>
  <c r="X270" i="28"/>
  <c r="X271" i="28"/>
  <c r="X272" i="28"/>
  <c r="X273" i="28"/>
  <c r="W70" i="28"/>
  <c r="W71" i="28"/>
  <c r="W78" i="28"/>
  <c r="W92" i="28"/>
  <c r="W96" i="28"/>
  <c r="W108" i="28"/>
  <c r="W117" i="28"/>
  <c r="W118" i="28"/>
  <c r="W123" i="28" s="1"/>
  <c r="W119" i="28"/>
  <c r="W120" i="28"/>
  <c r="W121" i="28"/>
  <c r="W122" i="28"/>
  <c r="W161" i="28"/>
  <c r="W167" i="28" s="1"/>
  <c r="W162" i="28"/>
  <c r="W163" i="28"/>
  <c r="W164" i="28"/>
  <c r="W165" i="28"/>
  <c r="W166" i="28"/>
  <c r="W169" i="28"/>
  <c r="W170" i="28"/>
  <c r="W171" i="28"/>
  <c r="W172" i="28"/>
  <c r="W173" i="28"/>
  <c r="W174" i="28"/>
  <c r="W175" i="28"/>
  <c r="W176" i="28"/>
  <c r="W177" i="28"/>
  <c r="W135" i="28" s="1"/>
  <c r="W178" i="28"/>
  <c r="W179" i="28"/>
  <c r="W180" i="28"/>
  <c r="W181" i="28"/>
  <c r="W182" i="28"/>
  <c r="W183" i="28"/>
  <c r="W184" i="28"/>
  <c r="W185" i="28"/>
  <c r="W186" i="28"/>
  <c r="W187" i="28"/>
  <c r="W188" i="28"/>
  <c r="W189" i="28"/>
  <c r="W190" i="28"/>
  <c r="W191" i="28"/>
  <c r="W192" i="28"/>
  <c r="W193" i="28"/>
  <c r="W194" i="28"/>
  <c r="W195" i="28"/>
  <c r="W196" i="28"/>
  <c r="W197" i="28"/>
  <c r="W198" i="28"/>
  <c r="W199" i="28"/>
  <c r="W200" i="28"/>
  <c r="W201" i="28"/>
  <c r="W202" i="28"/>
  <c r="W203" i="28"/>
  <c r="W204" i="28"/>
  <c r="W205" i="28"/>
  <c r="W206" i="28"/>
  <c r="W207" i="28"/>
  <c r="W208" i="28"/>
  <c r="W209" i="28"/>
  <c r="W210" i="28"/>
  <c r="W211" i="28"/>
  <c r="W212" i="28"/>
  <c r="W213" i="28"/>
  <c r="W214" i="28"/>
  <c r="W215" i="28"/>
  <c r="W216" i="28"/>
  <c r="W217" i="28"/>
  <c r="W218" i="28"/>
  <c r="W219" i="28"/>
  <c r="W220" i="28"/>
  <c r="W221" i="28"/>
  <c r="W222" i="28"/>
  <c r="W223" i="28"/>
  <c r="W224" i="28"/>
  <c r="W225" i="28"/>
  <c r="W226" i="28"/>
  <c r="W227" i="28"/>
  <c r="W228" i="28"/>
  <c r="W229" i="28"/>
  <c r="W230" i="28"/>
  <c r="W231" i="28"/>
  <c r="W232" i="28"/>
  <c r="W233" i="28"/>
  <c r="W234" i="28"/>
  <c r="W235" i="28"/>
  <c r="W236" i="28"/>
  <c r="W237" i="28"/>
  <c r="W238" i="28"/>
  <c r="W239" i="28"/>
  <c r="W240" i="28"/>
  <c r="W241" i="28"/>
  <c r="W242" i="28"/>
  <c r="W243" i="28"/>
  <c r="W244" i="28"/>
  <c r="W245" i="28"/>
  <c r="W246" i="28"/>
  <c r="W247" i="28"/>
  <c r="W248" i="28"/>
  <c r="W249" i="28"/>
  <c r="W250" i="28"/>
  <c r="W251" i="28"/>
  <c r="W252" i="28"/>
  <c r="W253" i="28"/>
  <c r="W254" i="28"/>
  <c r="W255" i="28"/>
  <c r="W256" i="28"/>
  <c r="W257" i="28"/>
  <c r="W258" i="28"/>
  <c r="W259" i="28"/>
  <c r="W260" i="28"/>
  <c r="W261" i="28"/>
  <c r="W262" i="28"/>
  <c r="W263" i="28"/>
  <c r="W264" i="28"/>
  <c r="W265" i="28"/>
  <c r="W266" i="28"/>
  <c r="W267" i="28"/>
  <c r="W268" i="28"/>
  <c r="W269" i="28"/>
  <c r="W270" i="28"/>
  <c r="W271" i="28"/>
  <c r="W272" i="28"/>
  <c r="W273" i="28"/>
  <c r="W274" i="28"/>
  <c r="V70" i="28"/>
  <c r="V71" i="28"/>
  <c r="V78" i="28"/>
  <c r="V92" i="28"/>
  <c r="V96" i="28"/>
  <c r="V108" i="28"/>
  <c r="V117" i="28"/>
  <c r="V118" i="28"/>
  <c r="V119" i="28"/>
  <c r="V120" i="28"/>
  <c r="V121" i="28"/>
  <c r="V122" i="28"/>
  <c r="V161" i="28"/>
  <c r="V167" i="28" s="1"/>
  <c r="V162" i="28"/>
  <c r="V163" i="28"/>
  <c r="V164" i="28"/>
  <c r="V165" i="28"/>
  <c r="V166" i="28"/>
  <c r="V169" i="28"/>
  <c r="V170" i="28"/>
  <c r="V171" i="28"/>
  <c r="V172" i="28"/>
  <c r="V274" i="28" s="1"/>
  <c r="V173" i="28"/>
  <c r="V174" i="28"/>
  <c r="V175" i="28"/>
  <c r="V176" i="28"/>
  <c r="V177" i="28"/>
  <c r="V135" i="28" s="1"/>
  <c r="V178" i="28"/>
  <c r="V179" i="28"/>
  <c r="V180" i="28"/>
  <c r="V181" i="28"/>
  <c r="V182" i="28"/>
  <c r="V183" i="28"/>
  <c r="V184" i="28"/>
  <c r="V185" i="28"/>
  <c r="V186" i="28"/>
  <c r="V187" i="28"/>
  <c r="V188" i="28"/>
  <c r="V189" i="28"/>
  <c r="V190" i="28"/>
  <c r="V191" i="28"/>
  <c r="V192" i="28"/>
  <c r="V193" i="28"/>
  <c r="V194" i="28"/>
  <c r="V195" i="28"/>
  <c r="V196" i="28"/>
  <c r="V197" i="28"/>
  <c r="V198" i="28"/>
  <c r="V199" i="28"/>
  <c r="V200" i="28"/>
  <c r="V201" i="28"/>
  <c r="V202" i="28"/>
  <c r="V203" i="28"/>
  <c r="V204" i="28"/>
  <c r="V205" i="28"/>
  <c r="V206" i="28"/>
  <c r="V207" i="28"/>
  <c r="V208" i="28"/>
  <c r="V209" i="28"/>
  <c r="V210" i="28"/>
  <c r="V211" i="28"/>
  <c r="V212" i="28"/>
  <c r="V213" i="28"/>
  <c r="V214" i="28"/>
  <c r="V215" i="28"/>
  <c r="V216" i="28"/>
  <c r="V217" i="28"/>
  <c r="V218" i="28"/>
  <c r="V219" i="28"/>
  <c r="V220" i="28"/>
  <c r="V221" i="28"/>
  <c r="V222" i="28"/>
  <c r="V223" i="28"/>
  <c r="V224" i="28"/>
  <c r="V225" i="28"/>
  <c r="V226" i="28"/>
  <c r="V227" i="28"/>
  <c r="V228" i="28"/>
  <c r="V229" i="28"/>
  <c r="V230" i="28"/>
  <c r="V231" i="28"/>
  <c r="V232" i="28"/>
  <c r="V233" i="28"/>
  <c r="V234" i="28"/>
  <c r="V235" i="28"/>
  <c r="V236" i="28"/>
  <c r="V237" i="28"/>
  <c r="V238" i="28"/>
  <c r="V239" i="28"/>
  <c r="V240" i="28"/>
  <c r="V241" i="28"/>
  <c r="V242" i="28"/>
  <c r="V243" i="28"/>
  <c r="V244" i="28"/>
  <c r="V245" i="28"/>
  <c r="V246" i="28"/>
  <c r="V247" i="28"/>
  <c r="V248" i="28"/>
  <c r="V249" i="28"/>
  <c r="V250" i="28"/>
  <c r="V251" i="28"/>
  <c r="V252" i="28"/>
  <c r="V253" i="28"/>
  <c r="V254" i="28"/>
  <c r="V255" i="28"/>
  <c r="V256" i="28"/>
  <c r="V257" i="28"/>
  <c r="V258" i="28"/>
  <c r="V259" i="28"/>
  <c r="V260" i="28"/>
  <c r="V261" i="28"/>
  <c r="V262" i="28"/>
  <c r="V263" i="28"/>
  <c r="V264" i="28"/>
  <c r="V265" i="28"/>
  <c r="V266" i="28"/>
  <c r="V267" i="28"/>
  <c r="V268" i="28"/>
  <c r="V269" i="28"/>
  <c r="V270" i="28"/>
  <c r="V271" i="28"/>
  <c r="V272" i="28"/>
  <c r="V273" i="28"/>
  <c r="U70" i="28"/>
  <c r="U71" i="28"/>
  <c r="U78" i="28"/>
  <c r="U92" i="28"/>
  <c r="U96" i="28"/>
  <c r="U108" i="28"/>
  <c r="U117" i="28"/>
  <c r="U118" i="28"/>
  <c r="U119" i="28"/>
  <c r="U120" i="28"/>
  <c r="U121" i="28"/>
  <c r="U122" i="28"/>
  <c r="U161" i="28"/>
  <c r="U162" i="28"/>
  <c r="U163" i="28"/>
  <c r="U164" i="28"/>
  <c r="U167" i="28" s="1"/>
  <c r="U165" i="28"/>
  <c r="U166" i="28"/>
  <c r="U169" i="28"/>
  <c r="U170" i="28"/>
  <c r="U171" i="28"/>
  <c r="U274" i="28" s="1"/>
  <c r="U172" i="28"/>
  <c r="U173" i="28"/>
  <c r="U174" i="28"/>
  <c r="U175" i="28"/>
  <c r="U176" i="28"/>
  <c r="U177" i="28"/>
  <c r="U135" i="28" s="1"/>
  <c r="U178" i="28"/>
  <c r="U179" i="28"/>
  <c r="U180" i="28"/>
  <c r="U181" i="28"/>
  <c r="U182" i="28"/>
  <c r="U183" i="28"/>
  <c r="U184" i="28"/>
  <c r="U185" i="28"/>
  <c r="U186" i="28"/>
  <c r="U187" i="28"/>
  <c r="U188" i="28"/>
  <c r="U189" i="28"/>
  <c r="U190" i="28"/>
  <c r="U191" i="28"/>
  <c r="U192" i="28"/>
  <c r="U193" i="28"/>
  <c r="U194" i="28"/>
  <c r="U195" i="28"/>
  <c r="U196" i="28"/>
  <c r="U197" i="28"/>
  <c r="U198" i="28"/>
  <c r="U199" i="28"/>
  <c r="U200" i="28"/>
  <c r="U201" i="28"/>
  <c r="U202" i="28"/>
  <c r="U203" i="28"/>
  <c r="U204" i="28"/>
  <c r="U205" i="28"/>
  <c r="U206" i="28"/>
  <c r="U207" i="28"/>
  <c r="U208" i="28"/>
  <c r="U209" i="28"/>
  <c r="U210" i="28"/>
  <c r="U211" i="28"/>
  <c r="U212" i="28"/>
  <c r="U213" i="28"/>
  <c r="U214" i="28"/>
  <c r="U215" i="28"/>
  <c r="U216" i="28"/>
  <c r="U217" i="28"/>
  <c r="U218" i="28"/>
  <c r="U219" i="28"/>
  <c r="U220" i="28"/>
  <c r="U221" i="28"/>
  <c r="U222" i="28"/>
  <c r="U223" i="28"/>
  <c r="U224" i="28"/>
  <c r="U225" i="28"/>
  <c r="U226" i="28"/>
  <c r="U227" i="28"/>
  <c r="U228" i="28"/>
  <c r="U229" i="28"/>
  <c r="U230" i="28"/>
  <c r="U231" i="28"/>
  <c r="U232" i="28"/>
  <c r="U233" i="28"/>
  <c r="U234" i="28"/>
  <c r="U235" i="28"/>
  <c r="U236" i="28"/>
  <c r="U237" i="28"/>
  <c r="U238" i="28"/>
  <c r="U239" i="28"/>
  <c r="U240" i="28"/>
  <c r="U241" i="28"/>
  <c r="U242" i="28"/>
  <c r="U243" i="28"/>
  <c r="U244" i="28"/>
  <c r="U245" i="28"/>
  <c r="U246" i="28"/>
  <c r="U247" i="28"/>
  <c r="U248" i="28"/>
  <c r="U249" i="28"/>
  <c r="U250" i="28"/>
  <c r="U251" i="28"/>
  <c r="U252" i="28"/>
  <c r="U253" i="28"/>
  <c r="U254" i="28"/>
  <c r="U255" i="28"/>
  <c r="U256" i="28"/>
  <c r="U257" i="28"/>
  <c r="U258" i="28"/>
  <c r="U259" i="28"/>
  <c r="U260" i="28"/>
  <c r="U261" i="28"/>
  <c r="U262" i="28"/>
  <c r="U263" i="28"/>
  <c r="U264" i="28"/>
  <c r="U265" i="28"/>
  <c r="U266" i="28"/>
  <c r="U267" i="28"/>
  <c r="U268" i="28"/>
  <c r="U269" i="28"/>
  <c r="U270" i="28"/>
  <c r="U271" i="28"/>
  <c r="U272" i="28"/>
  <c r="U273" i="28"/>
  <c r="T135" i="28"/>
  <c r="T70" i="28"/>
  <c r="T71" i="28"/>
  <c r="T78" i="28"/>
  <c r="T92" i="28"/>
  <c r="T96" i="28"/>
  <c r="T108" i="28"/>
  <c r="T117" i="28"/>
  <c r="T118" i="28"/>
  <c r="T119" i="28"/>
  <c r="T120" i="28"/>
  <c r="T121" i="28"/>
  <c r="T122" i="28"/>
  <c r="T161" i="28"/>
  <c r="T162" i="28"/>
  <c r="T167" i="28" s="1"/>
  <c r="T163" i="28"/>
  <c r="T164" i="28"/>
  <c r="T165" i="28"/>
  <c r="T166" i="28"/>
  <c r="T169" i="28"/>
  <c r="T274" i="28" s="1"/>
  <c r="T170" i="28"/>
  <c r="T171" i="28"/>
  <c r="T172" i="28"/>
  <c r="T173" i="28"/>
  <c r="T174" i="28"/>
  <c r="T175" i="28"/>
  <c r="T176" i="28"/>
  <c r="T177" i="28"/>
  <c r="T178" i="28"/>
  <c r="T179" i="28"/>
  <c r="T180" i="28"/>
  <c r="T181" i="28"/>
  <c r="T182" i="28"/>
  <c r="T183" i="28"/>
  <c r="T184" i="28"/>
  <c r="T185" i="28"/>
  <c r="T186" i="28"/>
  <c r="T187" i="28"/>
  <c r="T188" i="28"/>
  <c r="T189" i="28"/>
  <c r="T190" i="28"/>
  <c r="T191" i="28"/>
  <c r="T192" i="28"/>
  <c r="T193" i="28"/>
  <c r="T194" i="28"/>
  <c r="T195" i="28"/>
  <c r="T196" i="28"/>
  <c r="T197" i="28"/>
  <c r="T198" i="28"/>
  <c r="T199" i="28"/>
  <c r="T200" i="28"/>
  <c r="T201" i="28"/>
  <c r="T202" i="28"/>
  <c r="T203" i="28"/>
  <c r="T204" i="28"/>
  <c r="T205" i="28"/>
  <c r="T206" i="28"/>
  <c r="T207" i="28"/>
  <c r="T208" i="28"/>
  <c r="T209" i="28"/>
  <c r="T210" i="28"/>
  <c r="T211" i="28"/>
  <c r="T212" i="28"/>
  <c r="T213" i="28"/>
  <c r="T214" i="28"/>
  <c r="T215" i="28"/>
  <c r="T216" i="28"/>
  <c r="T217" i="28"/>
  <c r="T218" i="28"/>
  <c r="T219" i="28"/>
  <c r="T220" i="28"/>
  <c r="T221" i="28"/>
  <c r="T222" i="28"/>
  <c r="T223" i="28"/>
  <c r="T224" i="28"/>
  <c r="T225" i="28"/>
  <c r="T226" i="28"/>
  <c r="T227" i="28"/>
  <c r="T228" i="28"/>
  <c r="T229" i="28"/>
  <c r="T230" i="28"/>
  <c r="T231" i="28"/>
  <c r="T232" i="28"/>
  <c r="T233" i="28"/>
  <c r="T234" i="28"/>
  <c r="T235" i="28"/>
  <c r="T236" i="28"/>
  <c r="T237" i="28"/>
  <c r="T238" i="28"/>
  <c r="T239" i="28"/>
  <c r="T240" i="28"/>
  <c r="T241" i="28"/>
  <c r="T242" i="28"/>
  <c r="T243" i="28"/>
  <c r="T244" i="28"/>
  <c r="T245" i="28"/>
  <c r="T246" i="28"/>
  <c r="T247" i="28"/>
  <c r="T248" i="28"/>
  <c r="T249" i="28"/>
  <c r="T250" i="28"/>
  <c r="T251" i="28"/>
  <c r="T252" i="28"/>
  <c r="T253" i="28"/>
  <c r="T254" i="28"/>
  <c r="T255" i="28"/>
  <c r="T256" i="28"/>
  <c r="T257" i="28"/>
  <c r="T258" i="28"/>
  <c r="T259" i="28"/>
  <c r="T260" i="28"/>
  <c r="T261" i="28"/>
  <c r="T262" i="28"/>
  <c r="T263" i="28"/>
  <c r="T264" i="28"/>
  <c r="T265" i="28"/>
  <c r="T266" i="28"/>
  <c r="T267" i="28"/>
  <c r="T268" i="28"/>
  <c r="T269" i="28"/>
  <c r="T270" i="28"/>
  <c r="T271" i="28"/>
  <c r="T272" i="28"/>
  <c r="T273" i="28"/>
  <c r="S70" i="28"/>
  <c r="S71" i="28"/>
  <c r="S78" i="28"/>
  <c r="S92" i="28"/>
  <c r="S96" i="28"/>
  <c r="S108" i="28"/>
  <c r="S117" i="28"/>
  <c r="S123" i="28" s="1"/>
  <c r="S118" i="28"/>
  <c r="S119" i="28"/>
  <c r="S120" i="28"/>
  <c r="S121" i="28"/>
  <c r="S122" i="28"/>
  <c r="S161" i="28"/>
  <c r="S167" i="28" s="1"/>
  <c r="S162" i="28"/>
  <c r="S163" i="28"/>
  <c r="S164" i="28"/>
  <c r="S165" i="28"/>
  <c r="S166" i="28"/>
  <c r="S169" i="28"/>
  <c r="S170" i="28"/>
  <c r="S171" i="28"/>
  <c r="S274" i="28" s="1"/>
  <c r="S172" i="28"/>
  <c r="S173" i="28"/>
  <c r="S174" i="28"/>
  <c r="S175" i="28"/>
  <c r="S176" i="28"/>
  <c r="S177" i="28"/>
  <c r="S178" i="28"/>
  <c r="S179" i="28"/>
  <c r="S180" i="28"/>
  <c r="S181" i="28"/>
  <c r="S182" i="28"/>
  <c r="S183" i="28"/>
  <c r="S184" i="28"/>
  <c r="S185" i="28"/>
  <c r="S186" i="28"/>
  <c r="S187" i="28"/>
  <c r="S188" i="28"/>
  <c r="S189" i="28"/>
  <c r="S135" i="28" s="1"/>
  <c r="S190" i="28"/>
  <c r="S191" i="28"/>
  <c r="S192" i="28"/>
  <c r="S193" i="28"/>
  <c r="S194" i="28"/>
  <c r="S195" i="28"/>
  <c r="S196" i="28"/>
  <c r="S197" i="28"/>
  <c r="S198" i="28"/>
  <c r="S199" i="28"/>
  <c r="S200" i="28"/>
  <c r="S201" i="28"/>
  <c r="S202" i="28"/>
  <c r="S203" i="28"/>
  <c r="S204" i="28"/>
  <c r="S205" i="28"/>
  <c r="S206" i="28"/>
  <c r="S207" i="28"/>
  <c r="S208" i="28"/>
  <c r="S209" i="28"/>
  <c r="S210" i="28"/>
  <c r="S211" i="28"/>
  <c r="S212" i="28"/>
  <c r="S213" i="28"/>
  <c r="S214" i="28"/>
  <c r="S215" i="28"/>
  <c r="S216" i="28"/>
  <c r="S217" i="28"/>
  <c r="S218" i="28"/>
  <c r="S219" i="28"/>
  <c r="S220" i="28"/>
  <c r="S221" i="28"/>
  <c r="S222" i="28"/>
  <c r="S223" i="28"/>
  <c r="S224" i="28"/>
  <c r="S225" i="28"/>
  <c r="S226" i="28"/>
  <c r="S227" i="28"/>
  <c r="S228" i="28"/>
  <c r="S229" i="28"/>
  <c r="S230" i="28"/>
  <c r="S231" i="28"/>
  <c r="S232" i="28"/>
  <c r="S233" i="28"/>
  <c r="S234" i="28"/>
  <c r="S235" i="28"/>
  <c r="S236" i="28"/>
  <c r="S237" i="28"/>
  <c r="S238" i="28"/>
  <c r="S239" i="28"/>
  <c r="S240" i="28"/>
  <c r="S241" i="28"/>
  <c r="S242" i="28"/>
  <c r="S243" i="28"/>
  <c r="S244" i="28"/>
  <c r="S245" i="28"/>
  <c r="S246" i="28"/>
  <c r="S247" i="28"/>
  <c r="S248" i="28"/>
  <c r="S249" i="28"/>
  <c r="S250" i="28"/>
  <c r="S251" i="28"/>
  <c r="S252" i="28"/>
  <c r="S253" i="28"/>
  <c r="S254" i="28"/>
  <c r="S255" i="28"/>
  <c r="S256" i="28"/>
  <c r="S257" i="28"/>
  <c r="S258" i="28"/>
  <c r="S259" i="28"/>
  <c r="S260" i="28"/>
  <c r="S261" i="28"/>
  <c r="S262" i="28"/>
  <c r="S263" i="28"/>
  <c r="S264" i="28"/>
  <c r="S265" i="28"/>
  <c r="S266" i="28"/>
  <c r="S267" i="28"/>
  <c r="S268" i="28"/>
  <c r="S269" i="28"/>
  <c r="S270" i="28"/>
  <c r="S271" i="28"/>
  <c r="S272" i="28"/>
  <c r="S273" i="28"/>
  <c r="R70" i="28"/>
  <c r="R71" i="28"/>
  <c r="R78" i="28"/>
  <c r="R92" i="28"/>
  <c r="R96" i="28"/>
  <c r="R108" i="28"/>
  <c r="R117" i="28"/>
  <c r="R123" i="28" s="1"/>
  <c r="R118" i="28"/>
  <c r="R119" i="28"/>
  <c r="R120" i="28"/>
  <c r="R121" i="28"/>
  <c r="R122" i="28"/>
  <c r="R135" i="28"/>
  <c r="X169" i="31" l="1"/>
  <c r="W167" i="31"/>
  <c r="X161" i="31"/>
  <c r="U135" i="31"/>
  <c r="V177" i="31"/>
  <c r="U274" i="31"/>
  <c r="L167" i="30"/>
  <c r="J274" i="30"/>
  <c r="K169" i="30"/>
  <c r="K177" i="30"/>
  <c r="J135" i="30"/>
  <c r="F274" i="29"/>
  <c r="G169" i="29"/>
  <c r="AI116" i="29"/>
  <c r="AH116" i="29"/>
  <c r="C7" i="29"/>
  <c r="A7" i="29" s="1"/>
  <c r="K177" i="29"/>
  <c r="I167" i="29"/>
  <c r="J161" i="29"/>
  <c r="G183" i="29"/>
  <c r="F135" i="29"/>
  <c r="AA113" i="28"/>
  <c r="AA115" i="28" s="1"/>
  <c r="AA116" i="28" s="1"/>
  <c r="AA124" i="28"/>
  <c r="Y124" i="28"/>
  <c r="Y113" i="28"/>
  <c r="Y115" i="28" s="1"/>
  <c r="Y116" i="28" s="1"/>
  <c r="X123" i="28"/>
  <c r="X124" i="28" s="1"/>
  <c r="X113" i="28"/>
  <c r="X115" i="28" s="1"/>
  <c r="X116" i="28" s="1"/>
  <c r="W124" i="28"/>
  <c r="W113" i="28"/>
  <c r="W115" i="28" s="1"/>
  <c r="W116" i="28" s="1"/>
  <c r="V123" i="28"/>
  <c r="V124" i="28" s="1"/>
  <c r="V113" i="28"/>
  <c r="V115" i="28" s="1"/>
  <c r="V116" i="28" s="1"/>
  <c r="U123" i="28"/>
  <c r="U124" i="28" s="1"/>
  <c r="U113" i="28"/>
  <c r="U115" i="28" s="1"/>
  <c r="U116" i="28" s="1"/>
  <c r="T123" i="28"/>
  <c r="T124" i="28" s="1"/>
  <c r="T113" i="28"/>
  <c r="T115" i="28" s="1"/>
  <c r="T116" i="28" s="1"/>
  <c r="S113" i="28"/>
  <c r="S115" i="28" s="1"/>
  <c r="S116" i="28" s="1"/>
  <c r="S124" i="28"/>
  <c r="R124" i="28"/>
  <c r="R113" i="28"/>
  <c r="R115" i="28" s="1"/>
  <c r="R116" i="28" s="1"/>
  <c r="X167" i="31" l="1"/>
  <c r="Y161" i="31"/>
  <c r="Y169" i="31"/>
  <c r="W177" i="31"/>
  <c r="V135" i="31"/>
  <c r="V274" i="31"/>
  <c r="L177" i="30"/>
  <c r="K135" i="30"/>
  <c r="K274" i="30"/>
  <c r="L169" i="30"/>
  <c r="L177" i="29"/>
  <c r="H183" i="29"/>
  <c r="G135" i="29"/>
  <c r="G274" i="29"/>
  <c r="H169" i="29"/>
  <c r="K161" i="29"/>
  <c r="J167" i="29"/>
  <c r="W135" i="31" l="1"/>
  <c r="X177" i="31"/>
  <c r="W274" i="31"/>
  <c r="Z169" i="31"/>
  <c r="Y167" i="31"/>
  <c r="Z161" i="31"/>
  <c r="L274" i="30"/>
  <c r="L135" i="30"/>
  <c r="I183" i="29"/>
  <c r="H135" i="29"/>
  <c r="K167" i="29"/>
  <c r="L161" i="29"/>
  <c r="H274" i="29"/>
  <c r="I169" i="29"/>
  <c r="Z167" i="31" l="1"/>
  <c r="AA161" i="31"/>
  <c r="AA169" i="31"/>
  <c r="Y177" i="31"/>
  <c r="X135" i="31"/>
  <c r="X274" i="31"/>
  <c r="L167" i="29"/>
  <c r="J183" i="29"/>
  <c r="I135" i="29"/>
  <c r="I274" i="29"/>
  <c r="J169" i="29"/>
  <c r="Z177" i="31" l="1"/>
  <c r="Y274" i="31"/>
  <c r="AB169" i="31"/>
  <c r="AB161" i="31"/>
  <c r="AA167" i="31"/>
  <c r="K183" i="29"/>
  <c r="J135" i="29"/>
  <c r="J274" i="29"/>
  <c r="K169" i="29"/>
  <c r="AC161" i="31" l="1"/>
  <c r="AB167" i="31"/>
  <c r="AC169" i="31"/>
  <c r="AA177" i="31"/>
  <c r="Z274" i="31"/>
  <c r="K274" i="29"/>
  <c r="L169" i="29"/>
  <c r="L183" i="29"/>
  <c r="K135" i="29"/>
  <c r="AB177" i="31" l="1"/>
  <c r="AA135" i="31"/>
  <c r="AA274" i="31"/>
  <c r="AD169" i="31"/>
  <c r="AC167" i="31"/>
  <c r="AD161" i="31"/>
  <c r="S161" i="30"/>
  <c r="L135" i="29"/>
  <c r="L274" i="29"/>
  <c r="AD167" i="31" l="1"/>
  <c r="AE161" i="31"/>
  <c r="AE169" i="31"/>
  <c r="AB135" i="31"/>
  <c r="AC177" i="31"/>
  <c r="AB274" i="31"/>
  <c r="S167" i="30"/>
  <c r="T161" i="30"/>
  <c r="S177" i="30"/>
  <c r="V177" i="29"/>
  <c r="Q70" i="28"/>
  <c r="Q71" i="28"/>
  <c r="Q78" i="28"/>
  <c r="Q92" i="28"/>
  <c r="Q96" i="28"/>
  <c r="Q108" i="28"/>
  <c r="Q117" i="28"/>
  <c r="Q118" i="28"/>
  <c r="Q119" i="28"/>
  <c r="Q120" i="28"/>
  <c r="Q121" i="28"/>
  <c r="Q122" i="28"/>
  <c r="Q135" i="28"/>
  <c r="P70" i="28"/>
  <c r="P71" i="28"/>
  <c r="P78" i="28"/>
  <c r="P92" i="28"/>
  <c r="P96" i="28"/>
  <c r="P108" i="28"/>
  <c r="P113" i="28" s="1"/>
  <c r="P115" i="28" s="1"/>
  <c r="P117" i="28"/>
  <c r="P118" i="28"/>
  <c r="P119" i="28"/>
  <c r="P120" i="28"/>
  <c r="P121" i="28"/>
  <c r="P122" i="28"/>
  <c r="P135" i="28"/>
  <c r="P149" i="28"/>
  <c r="AC135" i="31" l="1"/>
  <c r="AD177" i="31"/>
  <c r="AC274" i="31"/>
  <c r="AF169" i="31"/>
  <c r="AF161" i="31"/>
  <c r="AF167" i="31" s="1"/>
  <c r="AE167" i="31"/>
  <c r="S169" i="30"/>
  <c r="T177" i="30"/>
  <c r="S135" i="30"/>
  <c r="T167" i="30"/>
  <c r="U161" i="30"/>
  <c r="Q123" i="28"/>
  <c r="Q124" i="28" s="1"/>
  <c r="Q113" i="28"/>
  <c r="Q115" i="28" s="1"/>
  <c r="Q116" i="28" s="1"/>
  <c r="P123" i="28"/>
  <c r="P116" i="28" s="1"/>
  <c r="O149" i="28"/>
  <c r="O70" i="28"/>
  <c r="AE177" i="31" l="1"/>
  <c r="AD135" i="31"/>
  <c r="AD274" i="31"/>
  <c r="U167" i="30"/>
  <c r="V161" i="30"/>
  <c r="U177" i="30"/>
  <c r="T135" i="30"/>
  <c r="S274" i="30"/>
  <c r="T169" i="30"/>
  <c r="V161" i="29"/>
  <c r="P124" i="28"/>
  <c r="AF177" i="31" l="1"/>
  <c r="AE135" i="31"/>
  <c r="AE274" i="31"/>
  <c r="T274" i="30"/>
  <c r="U169" i="30"/>
  <c r="V177" i="30"/>
  <c r="U135" i="30"/>
  <c r="V167" i="30"/>
  <c r="W161" i="30"/>
  <c r="Z177" i="29"/>
  <c r="V167" i="29"/>
  <c r="AF135" i="31" l="1"/>
  <c r="AF274" i="31"/>
  <c r="X161" i="30"/>
  <c r="W167" i="30"/>
  <c r="W177" i="30"/>
  <c r="V135" i="30"/>
  <c r="U274" i="30"/>
  <c r="V169" i="30"/>
  <c r="V183" i="29"/>
  <c r="AB177" i="29"/>
  <c r="AH135" i="31" l="1"/>
  <c r="AI135" i="31"/>
  <c r="V274" i="30"/>
  <c r="W169" i="30"/>
  <c r="X177" i="30"/>
  <c r="W135" i="30"/>
  <c r="X167" i="30"/>
  <c r="Y161" i="30"/>
  <c r="V169" i="29"/>
  <c r="AC177" i="29"/>
  <c r="Y167" i="30" l="1"/>
  <c r="Z161" i="30"/>
  <c r="Y177" i="30"/>
  <c r="Z177" i="30" s="1"/>
  <c r="AA177" i="30" s="1"/>
  <c r="X135" i="30"/>
  <c r="W274" i="30"/>
  <c r="X169" i="30"/>
  <c r="Z161" i="29"/>
  <c r="AD177" i="29"/>
  <c r="V274" i="29"/>
  <c r="X274" i="30" l="1"/>
  <c r="Y169" i="30"/>
  <c r="AB177" i="30"/>
  <c r="AA135" i="30"/>
  <c r="AA161" i="30"/>
  <c r="Z167" i="30"/>
  <c r="AE177" i="29"/>
  <c r="Z183" i="29"/>
  <c r="Z167" i="29"/>
  <c r="AA167" i="30" l="1"/>
  <c r="AB161" i="30"/>
  <c r="Y274" i="30"/>
  <c r="Z169" i="30"/>
  <c r="AB161" i="29"/>
  <c r="AB183" i="29"/>
  <c r="AF177" i="29"/>
  <c r="N70" i="28"/>
  <c r="N71" i="28"/>
  <c r="N78" i="28"/>
  <c r="N92" i="28"/>
  <c r="N96" i="28"/>
  <c r="N108" i="28"/>
  <c r="N117" i="28"/>
  <c r="N123" i="28" s="1"/>
  <c r="N118" i="28"/>
  <c r="N119" i="28"/>
  <c r="N120" i="28"/>
  <c r="N121" i="28"/>
  <c r="N122" i="28"/>
  <c r="N135" i="28"/>
  <c r="M70" i="28"/>
  <c r="L70" i="28"/>
  <c r="K139" i="28"/>
  <c r="K70" i="28"/>
  <c r="J139" i="28"/>
  <c r="J70" i="28"/>
  <c r="I70" i="28"/>
  <c r="H70" i="28"/>
  <c r="F149" i="28"/>
  <c r="G70" i="28"/>
  <c r="F70" i="28"/>
  <c r="F71" i="28"/>
  <c r="F78" i="28"/>
  <c r="E149" i="28"/>
  <c r="B108" i="28"/>
  <c r="B92" i="28"/>
  <c r="B70" i="28"/>
  <c r="C70" i="28"/>
  <c r="D70" i="28"/>
  <c r="E70" i="28"/>
  <c r="D71" i="28"/>
  <c r="D78" i="28"/>
  <c r="B71" i="28"/>
  <c r="C71" i="28"/>
  <c r="B78" i="28"/>
  <c r="C78" i="28"/>
  <c r="Z274" i="30" l="1"/>
  <c r="AA169" i="30"/>
  <c r="AB167" i="30"/>
  <c r="Z169" i="29"/>
  <c r="AC183" i="29"/>
  <c r="AB135" i="29"/>
  <c r="AB167" i="29"/>
  <c r="AC161" i="29"/>
  <c r="B113" i="28"/>
  <c r="B115" i="28" s="1"/>
  <c r="B116" i="28" s="1"/>
  <c r="B7" i="28" s="1"/>
  <c r="N124" i="28"/>
  <c r="N113" i="28"/>
  <c r="N115" i="28" s="1"/>
  <c r="N116" i="28" s="1"/>
  <c r="C149" i="28"/>
  <c r="B149" i="28"/>
  <c r="AH145" i="28"/>
  <c r="AI145" i="28"/>
  <c r="AH144" i="28"/>
  <c r="AI144" i="28"/>
  <c r="AH143" i="28"/>
  <c r="AI143" i="28"/>
  <c r="AG274" i="28"/>
  <c r="B274" i="28"/>
  <c r="D273" i="28"/>
  <c r="E273" i="28" s="1"/>
  <c r="F273" i="28" s="1"/>
  <c r="G273" i="28" s="1"/>
  <c r="H273" i="28" s="1"/>
  <c r="I273" i="28" s="1"/>
  <c r="J273" i="28" s="1"/>
  <c r="K273" i="28" s="1"/>
  <c r="L273" i="28" s="1"/>
  <c r="M273" i="28" s="1"/>
  <c r="N273" i="28" s="1"/>
  <c r="O273" i="28" s="1"/>
  <c r="P273" i="28" s="1"/>
  <c r="Q273" i="28" s="1"/>
  <c r="R273" i="28" s="1"/>
  <c r="Z273" i="28" s="1"/>
  <c r="AB273" i="28" s="1"/>
  <c r="AC273" i="28" s="1"/>
  <c r="AD273" i="28" s="1"/>
  <c r="AE273" i="28" s="1"/>
  <c r="AF273" i="28" s="1"/>
  <c r="C273" i="28"/>
  <c r="D272" i="28"/>
  <c r="E272" i="28" s="1"/>
  <c r="F272" i="28" s="1"/>
  <c r="G272" i="28" s="1"/>
  <c r="H272" i="28" s="1"/>
  <c r="I272" i="28" s="1"/>
  <c r="J272" i="28" s="1"/>
  <c r="K272" i="28" s="1"/>
  <c r="L272" i="28" s="1"/>
  <c r="M272" i="28" s="1"/>
  <c r="N272" i="28" s="1"/>
  <c r="O272" i="28" s="1"/>
  <c r="P272" i="28" s="1"/>
  <c r="Q272" i="28" s="1"/>
  <c r="R272" i="28" s="1"/>
  <c r="Z272" i="28" s="1"/>
  <c r="AB272" i="28" s="1"/>
  <c r="AC272" i="28" s="1"/>
  <c r="AD272" i="28" s="1"/>
  <c r="AE272" i="28" s="1"/>
  <c r="AF272" i="28" s="1"/>
  <c r="C272" i="28"/>
  <c r="C271" i="28"/>
  <c r="D271" i="28" s="1"/>
  <c r="E271" i="28" s="1"/>
  <c r="F271" i="28" s="1"/>
  <c r="G271" i="28" s="1"/>
  <c r="H271" i="28" s="1"/>
  <c r="I271" i="28" s="1"/>
  <c r="J271" i="28" s="1"/>
  <c r="K271" i="28" s="1"/>
  <c r="L271" i="28" s="1"/>
  <c r="M271" i="28" s="1"/>
  <c r="N271" i="28" s="1"/>
  <c r="O271" i="28" s="1"/>
  <c r="P271" i="28" s="1"/>
  <c r="Q271" i="28" s="1"/>
  <c r="R271" i="28" s="1"/>
  <c r="Z271" i="28" s="1"/>
  <c r="AB271" i="28" s="1"/>
  <c r="AC271" i="28" s="1"/>
  <c r="AD271" i="28" s="1"/>
  <c r="AE271" i="28" s="1"/>
  <c r="AF271" i="28" s="1"/>
  <c r="G270" i="28"/>
  <c r="H270" i="28" s="1"/>
  <c r="I270" i="28" s="1"/>
  <c r="J270" i="28" s="1"/>
  <c r="K270" i="28" s="1"/>
  <c r="L270" i="28" s="1"/>
  <c r="M270" i="28" s="1"/>
  <c r="N270" i="28" s="1"/>
  <c r="O270" i="28" s="1"/>
  <c r="P270" i="28" s="1"/>
  <c r="Q270" i="28" s="1"/>
  <c r="R270" i="28" s="1"/>
  <c r="Z270" i="28" s="1"/>
  <c r="AB270" i="28" s="1"/>
  <c r="AC270" i="28" s="1"/>
  <c r="AD270" i="28" s="1"/>
  <c r="AE270" i="28" s="1"/>
  <c r="AF270" i="28" s="1"/>
  <c r="C270" i="28"/>
  <c r="D270" i="28" s="1"/>
  <c r="E270" i="28" s="1"/>
  <c r="F270" i="28" s="1"/>
  <c r="C269" i="28"/>
  <c r="D269" i="28" s="1"/>
  <c r="E269" i="28" s="1"/>
  <c r="F269" i="28" s="1"/>
  <c r="G269" i="28" s="1"/>
  <c r="H269" i="28" s="1"/>
  <c r="I269" i="28" s="1"/>
  <c r="J269" i="28" s="1"/>
  <c r="K269" i="28" s="1"/>
  <c r="L269" i="28" s="1"/>
  <c r="M269" i="28" s="1"/>
  <c r="N269" i="28" s="1"/>
  <c r="O269" i="28" s="1"/>
  <c r="P269" i="28" s="1"/>
  <c r="Q269" i="28" s="1"/>
  <c r="R269" i="28" s="1"/>
  <c r="Z269" i="28" s="1"/>
  <c r="AB269" i="28" s="1"/>
  <c r="AC269" i="28" s="1"/>
  <c r="AD269" i="28" s="1"/>
  <c r="AE269" i="28" s="1"/>
  <c r="AF269" i="28" s="1"/>
  <c r="C268" i="28"/>
  <c r="D268" i="28" s="1"/>
  <c r="E268" i="28" s="1"/>
  <c r="F268" i="28" s="1"/>
  <c r="G268" i="28" s="1"/>
  <c r="H268" i="28" s="1"/>
  <c r="I268" i="28" s="1"/>
  <c r="J268" i="28" s="1"/>
  <c r="K268" i="28" s="1"/>
  <c r="L268" i="28" s="1"/>
  <c r="M268" i="28" s="1"/>
  <c r="N268" i="28" s="1"/>
  <c r="O268" i="28" s="1"/>
  <c r="P268" i="28" s="1"/>
  <c r="Q268" i="28" s="1"/>
  <c r="R268" i="28" s="1"/>
  <c r="Z268" i="28" s="1"/>
  <c r="AB268" i="28" s="1"/>
  <c r="AC268" i="28" s="1"/>
  <c r="AD268" i="28" s="1"/>
  <c r="AE268" i="28" s="1"/>
  <c r="AF268" i="28" s="1"/>
  <c r="C267" i="28"/>
  <c r="D267" i="28" s="1"/>
  <c r="E267" i="28" s="1"/>
  <c r="F267" i="28" s="1"/>
  <c r="G267" i="28" s="1"/>
  <c r="H267" i="28" s="1"/>
  <c r="I267" i="28" s="1"/>
  <c r="J267" i="28" s="1"/>
  <c r="K267" i="28" s="1"/>
  <c r="L267" i="28" s="1"/>
  <c r="M267" i="28" s="1"/>
  <c r="N267" i="28" s="1"/>
  <c r="O267" i="28" s="1"/>
  <c r="P267" i="28" s="1"/>
  <c r="Q267" i="28" s="1"/>
  <c r="R267" i="28" s="1"/>
  <c r="Z267" i="28" s="1"/>
  <c r="AB267" i="28" s="1"/>
  <c r="AC267" i="28" s="1"/>
  <c r="AD267" i="28" s="1"/>
  <c r="AE267" i="28" s="1"/>
  <c r="AF267" i="28" s="1"/>
  <c r="C266" i="28"/>
  <c r="D266" i="28" s="1"/>
  <c r="E266" i="28" s="1"/>
  <c r="F266" i="28" s="1"/>
  <c r="G266" i="28" s="1"/>
  <c r="H266" i="28" s="1"/>
  <c r="I266" i="28" s="1"/>
  <c r="J266" i="28" s="1"/>
  <c r="K266" i="28" s="1"/>
  <c r="L266" i="28" s="1"/>
  <c r="M266" i="28" s="1"/>
  <c r="N266" i="28" s="1"/>
  <c r="O266" i="28" s="1"/>
  <c r="P266" i="28" s="1"/>
  <c r="Q266" i="28" s="1"/>
  <c r="R266" i="28" s="1"/>
  <c r="Z266" i="28" s="1"/>
  <c r="AB266" i="28" s="1"/>
  <c r="AC266" i="28" s="1"/>
  <c r="AD266" i="28" s="1"/>
  <c r="AE266" i="28" s="1"/>
  <c r="AF266" i="28" s="1"/>
  <c r="C265" i="28"/>
  <c r="D265" i="28" s="1"/>
  <c r="E265" i="28" s="1"/>
  <c r="F265" i="28" s="1"/>
  <c r="G265" i="28" s="1"/>
  <c r="H265" i="28" s="1"/>
  <c r="I265" i="28" s="1"/>
  <c r="J265" i="28" s="1"/>
  <c r="K265" i="28" s="1"/>
  <c r="L265" i="28" s="1"/>
  <c r="M265" i="28" s="1"/>
  <c r="N265" i="28" s="1"/>
  <c r="O265" i="28" s="1"/>
  <c r="P265" i="28" s="1"/>
  <c r="Q265" i="28" s="1"/>
  <c r="R265" i="28" s="1"/>
  <c r="Z265" i="28" s="1"/>
  <c r="AB265" i="28" s="1"/>
  <c r="AC265" i="28" s="1"/>
  <c r="AD265" i="28" s="1"/>
  <c r="AE265" i="28" s="1"/>
  <c r="AF265" i="28" s="1"/>
  <c r="E264" i="28"/>
  <c r="F264" i="28" s="1"/>
  <c r="G264" i="28" s="1"/>
  <c r="H264" i="28" s="1"/>
  <c r="I264" i="28" s="1"/>
  <c r="J264" i="28" s="1"/>
  <c r="K264" i="28" s="1"/>
  <c r="L264" i="28" s="1"/>
  <c r="M264" i="28" s="1"/>
  <c r="N264" i="28" s="1"/>
  <c r="O264" i="28" s="1"/>
  <c r="P264" i="28" s="1"/>
  <c r="Q264" i="28" s="1"/>
  <c r="R264" i="28" s="1"/>
  <c r="Z264" i="28" s="1"/>
  <c r="AB264" i="28" s="1"/>
  <c r="AC264" i="28" s="1"/>
  <c r="AD264" i="28" s="1"/>
  <c r="AE264" i="28" s="1"/>
  <c r="AF264" i="28" s="1"/>
  <c r="D264" i="28"/>
  <c r="C264" i="28"/>
  <c r="C263" i="28"/>
  <c r="D263" i="28" s="1"/>
  <c r="E263" i="28" s="1"/>
  <c r="F263" i="28" s="1"/>
  <c r="G263" i="28" s="1"/>
  <c r="H263" i="28" s="1"/>
  <c r="I263" i="28" s="1"/>
  <c r="J263" i="28" s="1"/>
  <c r="K263" i="28" s="1"/>
  <c r="L263" i="28" s="1"/>
  <c r="M263" i="28" s="1"/>
  <c r="N263" i="28" s="1"/>
  <c r="O263" i="28" s="1"/>
  <c r="P263" i="28" s="1"/>
  <c r="Q263" i="28" s="1"/>
  <c r="R263" i="28" s="1"/>
  <c r="Z263" i="28" s="1"/>
  <c r="AB263" i="28" s="1"/>
  <c r="AC263" i="28" s="1"/>
  <c r="AD263" i="28" s="1"/>
  <c r="AE263" i="28" s="1"/>
  <c r="AF263" i="28" s="1"/>
  <c r="C262" i="28"/>
  <c r="D262" i="28" s="1"/>
  <c r="E262" i="28" s="1"/>
  <c r="F262" i="28" s="1"/>
  <c r="G262" i="28" s="1"/>
  <c r="H262" i="28" s="1"/>
  <c r="I262" i="28" s="1"/>
  <c r="J262" i="28" s="1"/>
  <c r="K262" i="28" s="1"/>
  <c r="L262" i="28" s="1"/>
  <c r="M262" i="28" s="1"/>
  <c r="N262" i="28" s="1"/>
  <c r="O262" i="28" s="1"/>
  <c r="P262" i="28" s="1"/>
  <c r="Q262" i="28" s="1"/>
  <c r="R262" i="28" s="1"/>
  <c r="Z262" i="28" s="1"/>
  <c r="AB262" i="28" s="1"/>
  <c r="AC262" i="28" s="1"/>
  <c r="AD262" i="28" s="1"/>
  <c r="AE262" i="28" s="1"/>
  <c r="AF262" i="28" s="1"/>
  <c r="D261" i="28"/>
  <c r="E261" i="28" s="1"/>
  <c r="F261" i="28" s="1"/>
  <c r="G261" i="28" s="1"/>
  <c r="H261" i="28" s="1"/>
  <c r="I261" i="28" s="1"/>
  <c r="J261" i="28" s="1"/>
  <c r="K261" i="28" s="1"/>
  <c r="L261" i="28" s="1"/>
  <c r="M261" i="28" s="1"/>
  <c r="N261" i="28" s="1"/>
  <c r="O261" i="28" s="1"/>
  <c r="P261" i="28" s="1"/>
  <c r="Q261" i="28" s="1"/>
  <c r="R261" i="28" s="1"/>
  <c r="Z261" i="28" s="1"/>
  <c r="AB261" i="28" s="1"/>
  <c r="AC261" i="28" s="1"/>
  <c r="AD261" i="28" s="1"/>
  <c r="AE261" i="28" s="1"/>
  <c r="AF261" i="28" s="1"/>
  <c r="C261" i="28"/>
  <c r="C260" i="28"/>
  <c r="D260" i="28" s="1"/>
  <c r="E260" i="28" s="1"/>
  <c r="F260" i="28" s="1"/>
  <c r="G260" i="28" s="1"/>
  <c r="H260" i="28" s="1"/>
  <c r="I260" i="28" s="1"/>
  <c r="J260" i="28" s="1"/>
  <c r="K260" i="28" s="1"/>
  <c r="L260" i="28" s="1"/>
  <c r="M260" i="28" s="1"/>
  <c r="N260" i="28" s="1"/>
  <c r="O260" i="28" s="1"/>
  <c r="P260" i="28" s="1"/>
  <c r="Q260" i="28" s="1"/>
  <c r="R260" i="28" s="1"/>
  <c r="Z260" i="28" s="1"/>
  <c r="AB260" i="28" s="1"/>
  <c r="AC260" i="28" s="1"/>
  <c r="AD260" i="28" s="1"/>
  <c r="AE260" i="28" s="1"/>
  <c r="AF260" i="28" s="1"/>
  <c r="C259" i="28"/>
  <c r="D259" i="28" s="1"/>
  <c r="E259" i="28" s="1"/>
  <c r="F259" i="28" s="1"/>
  <c r="G259" i="28" s="1"/>
  <c r="H259" i="28" s="1"/>
  <c r="I259" i="28" s="1"/>
  <c r="J259" i="28" s="1"/>
  <c r="K259" i="28" s="1"/>
  <c r="L259" i="28" s="1"/>
  <c r="M259" i="28" s="1"/>
  <c r="N259" i="28" s="1"/>
  <c r="O259" i="28" s="1"/>
  <c r="P259" i="28" s="1"/>
  <c r="Q259" i="28" s="1"/>
  <c r="R259" i="28" s="1"/>
  <c r="Z259" i="28" s="1"/>
  <c r="AB259" i="28" s="1"/>
  <c r="AC259" i="28" s="1"/>
  <c r="AD259" i="28" s="1"/>
  <c r="AE259" i="28" s="1"/>
  <c r="AF259" i="28" s="1"/>
  <c r="C258" i="28"/>
  <c r="D258" i="28" s="1"/>
  <c r="E258" i="28" s="1"/>
  <c r="F258" i="28" s="1"/>
  <c r="G258" i="28" s="1"/>
  <c r="H258" i="28" s="1"/>
  <c r="I258" i="28" s="1"/>
  <c r="J258" i="28" s="1"/>
  <c r="K258" i="28" s="1"/>
  <c r="L258" i="28" s="1"/>
  <c r="M258" i="28" s="1"/>
  <c r="N258" i="28" s="1"/>
  <c r="O258" i="28" s="1"/>
  <c r="P258" i="28" s="1"/>
  <c r="Q258" i="28" s="1"/>
  <c r="R258" i="28" s="1"/>
  <c r="Z258" i="28" s="1"/>
  <c r="AB258" i="28" s="1"/>
  <c r="AC258" i="28" s="1"/>
  <c r="AD258" i="28" s="1"/>
  <c r="AE258" i="28" s="1"/>
  <c r="AF258" i="28" s="1"/>
  <c r="C257" i="28"/>
  <c r="D257" i="28" s="1"/>
  <c r="E257" i="28" s="1"/>
  <c r="F257" i="28" s="1"/>
  <c r="G257" i="28" s="1"/>
  <c r="H257" i="28" s="1"/>
  <c r="I257" i="28" s="1"/>
  <c r="J257" i="28" s="1"/>
  <c r="K257" i="28" s="1"/>
  <c r="L257" i="28" s="1"/>
  <c r="M257" i="28" s="1"/>
  <c r="N257" i="28" s="1"/>
  <c r="O257" i="28" s="1"/>
  <c r="P257" i="28" s="1"/>
  <c r="Q257" i="28" s="1"/>
  <c r="R257" i="28" s="1"/>
  <c r="Z257" i="28" s="1"/>
  <c r="AB257" i="28" s="1"/>
  <c r="AC257" i="28" s="1"/>
  <c r="AD257" i="28" s="1"/>
  <c r="AE257" i="28" s="1"/>
  <c r="AF257" i="28" s="1"/>
  <c r="C256" i="28"/>
  <c r="D256" i="28" s="1"/>
  <c r="E256" i="28" s="1"/>
  <c r="F256" i="28" s="1"/>
  <c r="G256" i="28" s="1"/>
  <c r="H256" i="28" s="1"/>
  <c r="I256" i="28" s="1"/>
  <c r="J256" i="28" s="1"/>
  <c r="K256" i="28" s="1"/>
  <c r="L256" i="28" s="1"/>
  <c r="M256" i="28" s="1"/>
  <c r="N256" i="28" s="1"/>
  <c r="O256" i="28" s="1"/>
  <c r="P256" i="28" s="1"/>
  <c r="Q256" i="28" s="1"/>
  <c r="R256" i="28" s="1"/>
  <c r="Z256" i="28" s="1"/>
  <c r="AB256" i="28" s="1"/>
  <c r="AC256" i="28" s="1"/>
  <c r="AD256" i="28" s="1"/>
  <c r="AE256" i="28" s="1"/>
  <c r="AF256" i="28" s="1"/>
  <c r="C255" i="28"/>
  <c r="D255" i="28" s="1"/>
  <c r="E255" i="28" s="1"/>
  <c r="F255" i="28" s="1"/>
  <c r="G255" i="28" s="1"/>
  <c r="H255" i="28" s="1"/>
  <c r="I255" i="28" s="1"/>
  <c r="J255" i="28" s="1"/>
  <c r="K255" i="28" s="1"/>
  <c r="L255" i="28" s="1"/>
  <c r="M255" i="28" s="1"/>
  <c r="N255" i="28" s="1"/>
  <c r="O255" i="28" s="1"/>
  <c r="P255" i="28" s="1"/>
  <c r="Q255" i="28" s="1"/>
  <c r="R255" i="28" s="1"/>
  <c r="Z255" i="28" s="1"/>
  <c r="AB255" i="28" s="1"/>
  <c r="AC255" i="28" s="1"/>
  <c r="AD255" i="28" s="1"/>
  <c r="AE255" i="28" s="1"/>
  <c r="AF255" i="28" s="1"/>
  <c r="C254" i="28"/>
  <c r="D254" i="28" s="1"/>
  <c r="E254" i="28" s="1"/>
  <c r="F254" i="28" s="1"/>
  <c r="G254" i="28" s="1"/>
  <c r="H254" i="28" s="1"/>
  <c r="I254" i="28" s="1"/>
  <c r="J254" i="28" s="1"/>
  <c r="K254" i="28" s="1"/>
  <c r="L254" i="28" s="1"/>
  <c r="M254" i="28" s="1"/>
  <c r="N254" i="28" s="1"/>
  <c r="O254" i="28" s="1"/>
  <c r="P254" i="28" s="1"/>
  <c r="Q254" i="28" s="1"/>
  <c r="R254" i="28" s="1"/>
  <c r="Z254" i="28" s="1"/>
  <c r="AB254" i="28" s="1"/>
  <c r="AC254" i="28" s="1"/>
  <c r="AD254" i="28" s="1"/>
  <c r="AE254" i="28" s="1"/>
  <c r="AF254" i="28" s="1"/>
  <c r="C253" i="28"/>
  <c r="D253" i="28" s="1"/>
  <c r="E253" i="28" s="1"/>
  <c r="F253" i="28" s="1"/>
  <c r="G253" i="28" s="1"/>
  <c r="H253" i="28" s="1"/>
  <c r="I253" i="28" s="1"/>
  <c r="J253" i="28" s="1"/>
  <c r="K253" i="28" s="1"/>
  <c r="L253" i="28" s="1"/>
  <c r="M253" i="28" s="1"/>
  <c r="N253" i="28" s="1"/>
  <c r="O253" i="28" s="1"/>
  <c r="P253" i="28" s="1"/>
  <c r="Q253" i="28" s="1"/>
  <c r="R253" i="28" s="1"/>
  <c r="Z253" i="28" s="1"/>
  <c r="AB253" i="28" s="1"/>
  <c r="AC253" i="28" s="1"/>
  <c r="AD253" i="28" s="1"/>
  <c r="AE253" i="28" s="1"/>
  <c r="AF253" i="28" s="1"/>
  <c r="C252" i="28"/>
  <c r="D252" i="28" s="1"/>
  <c r="E252" i="28" s="1"/>
  <c r="F252" i="28" s="1"/>
  <c r="G252" i="28" s="1"/>
  <c r="H252" i="28" s="1"/>
  <c r="I252" i="28" s="1"/>
  <c r="J252" i="28" s="1"/>
  <c r="K252" i="28" s="1"/>
  <c r="L252" i="28" s="1"/>
  <c r="M252" i="28" s="1"/>
  <c r="N252" i="28" s="1"/>
  <c r="O252" i="28" s="1"/>
  <c r="P252" i="28" s="1"/>
  <c r="Q252" i="28" s="1"/>
  <c r="R252" i="28" s="1"/>
  <c r="Z252" i="28" s="1"/>
  <c r="AB252" i="28" s="1"/>
  <c r="AC252" i="28" s="1"/>
  <c r="AD252" i="28" s="1"/>
  <c r="AE252" i="28" s="1"/>
  <c r="AF252" i="28" s="1"/>
  <c r="C251" i="28"/>
  <c r="D251" i="28" s="1"/>
  <c r="E251" i="28" s="1"/>
  <c r="F251" i="28" s="1"/>
  <c r="G251" i="28" s="1"/>
  <c r="H251" i="28" s="1"/>
  <c r="I251" i="28" s="1"/>
  <c r="J251" i="28" s="1"/>
  <c r="K251" i="28" s="1"/>
  <c r="L251" i="28" s="1"/>
  <c r="M251" i="28" s="1"/>
  <c r="N251" i="28" s="1"/>
  <c r="O251" i="28" s="1"/>
  <c r="P251" i="28" s="1"/>
  <c r="Q251" i="28" s="1"/>
  <c r="R251" i="28" s="1"/>
  <c r="Z251" i="28" s="1"/>
  <c r="AB251" i="28" s="1"/>
  <c r="AC251" i="28" s="1"/>
  <c r="AD251" i="28" s="1"/>
  <c r="AE251" i="28" s="1"/>
  <c r="AF251" i="28" s="1"/>
  <c r="D250" i="28"/>
  <c r="E250" i="28" s="1"/>
  <c r="F250" i="28" s="1"/>
  <c r="G250" i="28" s="1"/>
  <c r="H250" i="28" s="1"/>
  <c r="I250" i="28" s="1"/>
  <c r="J250" i="28" s="1"/>
  <c r="K250" i="28" s="1"/>
  <c r="L250" i="28" s="1"/>
  <c r="M250" i="28" s="1"/>
  <c r="N250" i="28" s="1"/>
  <c r="O250" i="28" s="1"/>
  <c r="P250" i="28" s="1"/>
  <c r="Q250" i="28" s="1"/>
  <c r="R250" i="28" s="1"/>
  <c r="Z250" i="28" s="1"/>
  <c r="AB250" i="28" s="1"/>
  <c r="AC250" i="28" s="1"/>
  <c r="AD250" i="28" s="1"/>
  <c r="AE250" i="28" s="1"/>
  <c r="AF250" i="28" s="1"/>
  <c r="C250" i="28"/>
  <c r="C249" i="28"/>
  <c r="D249" i="28" s="1"/>
  <c r="E249" i="28" s="1"/>
  <c r="F249" i="28" s="1"/>
  <c r="G249" i="28" s="1"/>
  <c r="H249" i="28" s="1"/>
  <c r="I249" i="28" s="1"/>
  <c r="J249" i="28" s="1"/>
  <c r="K249" i="28" s="1"/>
  <c r="L249" i="28" s="1"/>
  <c r="M249" i="28" s="1"/>
  <c r="N249" i="28" s="1"/>
  <c r="O249" i="28" s="1"/>
  <c r="P249" i="28" s="1"/>
  <c r="Q249" i="28" s="1"/>
  <c r="R249" i="28" s="1"/>
  <c r="Z249" i="28" s="1"/>
  <c r="AB249" i="28" s="1"/>
  <c r="AC249" i="28" s="1"/>
  <c r="AD249" i="28" s="1"/>
  <c r="AE249" i="28" s="1"/>
  <c r="AF249" i="28" s="1"/>
  <c r="C248" i="28"/>
  <c r="D248" i="28" s="1"/>
  <c r="E248" i="28" s="1"/>
  <c r="F248" i="28" s="1"/>
  <c r="G248" i="28" s="1"/>
  <c r="H248" i="28" s="1"/>
  <c r="I248" i="28" s="1"/>
  <c r="J248" i="28" s="1"/>
  <c r="K248" i="28" s="1"/>
  <c r="L248" i="28" s="1"/>
  <c r="M248" i="28" s="1"/>
  <c r="N248" i="28" s="1"/>
  <c r="O248" i="28" s="1"/>
  <c r="P248" i="28" s="1"/>
  <c r="Q248" i="28" s="1"/>
  <c r="R248" i="28" s="1"/>
  <c r="Z248" i="28" s="1"/>
  <c r="AB248" i="28" s="1"/>
  <c r="AC248" i="28" s="1"/>
  <c r="AD248" i="28" s="1"/>
  <c r="AE248" i="28" s="1"/>
  <c r="AF248" i="28" s="1"/>
  <c r="C247" i="28"/>
  <c r="D247" i="28" s="1"/>
  <c r="E247" i="28" s="1"/>
  <c r="F247" i="28" s="1"/>
  <c r="G247" i="28" s="1"/>
  <c r="H247" i="28" s="1"/>
  <c r="I247" i="28" s="1"/>
  <c r="J247" i="28" s="1"/>
  <c r="K247" i="28" s="1"/>
  <c r="L247" i="28" s="1"/>
  <c r="M247" i="28" s="1"/>
  <c r="N247" i="28" s="1"/>
  <c r="O247" i="28" s="1"/>
  <c r="P247" i="28" s="1"/>
  <c r="Q247" i="28" s="1"/>
  <c r="R247" i="28" s="1"/>
  <c r="Z247" i="28" s="1"/>
  <c r="AB247" i="28" s="1"/>
  <c r="AC247" i="28" s="1"/>
  <c r="AD247" i="28" s="1"/>
  <c r="AE247" i="28" s="1"/>
  <c r="AF247" i="28" s="1"/>
  <c r="C246" i="28"/>
  <c r="D246" i="28" s="1"/>
  <c r="E246" i="28" s="1"/>
  <c r="F246" i="28" s="1"/>
  <c r="G246" i="28" s="1"/>
  <c r="H246" i="28" s="1"/>
  <c r="I246" i="28" s="1"/>
  <c r="J246" i="28" s="1"/>
  <c r="K246" i="28" s="1"/>
  <c r="L246" i="28" s="1"/>
  <c r="M246" i="28" s="1"/>
  <c r="N246" i="28" s="1"/>
  <c r="O246" i="28" s="1"/>
  <c r="P246" i="28" s="1"/>
  <c r="Q246" i="28" s="1"/>
  <c r="R246" i="28" s="1"/>
  <c r="Z246" i="28" s="1"/>
  <c r="AB246" i="28" s="1"/>
  <c r="AC246" i="28" s="1"/>
  <c r="AD246" i="28" s="1"/>
  <c r="AE246" i="28" s="1"/>
  <c r="AF246" i="28" s="1"/>
  <c r="C245" i="28"/>
  <c r="D245" i="28" s="1"/>
  <c r="E245" i="28" s="1"/>
  <c r="F245" i="28" s="1"/>
  <c r="G245" i="28" s="1"/>
  <c r="H245" i="28" s="1"/>
  <c r="I245" i="28" s="1"/>
  <c r="J245" i="28" s="1"/>
  <c r="K245" i="28" s="1"/>
  <c r="L245" i="28" s="1"/>
  <c r="M245" i="28" s="1"/>
  <c r="N245" i="28" s="1"/>
  <c r="O245" i="28" s="1"/>
  <c r="P245" i="28" s="1"/>
  <c r="Q245" i="28" s="1"/>
  <c r="R245" i="28" s="1"/>
  <c r="Z245" i="28" s="1"/>
  <c r="AB245" i="28" s="1"/>
  <c r="AC245" i="28" s="1"/>
  <c r="AD245" i="28" s="1"/>
  <c r="AE245" i="28" s="1"/>
  <c r="AF245" i="28" s="1"/>
  <c r="C244" i="28"/>
  <c r="D244" i="28" s="1"/>
  <c r="E244" i="28" s="1"/>
  <c r="F244" i="28" s="1"/>
  <c r="G244" i="28" s="1"/>
  <c r="H244" i="28" s="1"/>
  <c r="I244" i="28" s="1"/>
  <c r="J244" i="28" s="1"/>
  <c r="K244" i="28" s="1"/>
  <c r="L244" i="28" s="1"/>
  <c r="M244" i="28" s="1"/>
  <c r="N244" i="28" s="1"/>
  <c r="O244" i="28" s="1"/>
  <c r="P244" i="28" s="1"/>
  <c r="Q244" i="28" s="1"/>
  <c r="R244" i="28" s="1"/>
  <c r="Z244" i="28" s="1"/>
  <c r="AB244" i="28" s="1"/>
  <c r="AC244" i="28" s="1"/>
  <c r="AD244" i="28" s="1"/>
  <c r="AE244" i="28" s="1"/>
  <c r="AF244" i="28" s="1"/>
  <c r="C243" i="28"/>
  <c r="D243" i="28" s="1"/>
  <c r="E243" i="28" s="1"/>
  <c r="F243" i="28" s="1"/>
  <c r="G243" i="28" s="1"/>
  <c r="H243" i="28" s="1"/>
  <c r="I243" i="28" s="1"/>
  <c r="J243" i="28" s="1"/>
  <c r="K243" i="28" s="1"/>
  <c r="L243" i="28" s="1"/>
  <c r="M243" i="28" s="1"/>
  <c r="N243" i="28" s="1"/>
  <c r="O243" i="28" s="1"/>
  <c r="P243" i="28" s="1"/>
  <c r="Q243" i="28" s="1"/>
  <c r="R243" i="28" s="1"/>
  <c r="Z243" i="28" s="1"/>
  <c r="AB243" i="28" s="1"/>
  <c r="AC243" i="28" s="1"/>
  <c r="AD243" i="28" s="1"/>
  <c r="AE243" i="28" s="1"/>
  <c r="AF243" i="28" s="1"/>
  <c r="C242" i="28"/>
  <c r="D242" i="28" s="1"/>
  <c r="E242" i="28" s="1"/>
  <c r="F242" i="28" s="1"/>
  <c r="G242" i="28" s="1"/>
  <c r="H242" i="28" s="1"/>
  <c r="I242" i="28" s="1"/>
  <c r="J242" i="28" s="1"/>
  <c r="K242" i="28" s="1"/>
  <c r="L242" i="28" s="1"/>
  <c r="M242" i="28" s="1"/>
  <c r="N242" i="28" s="1"/>
  <c r="O242" i="28" s="1"/>
  <c r="P242" i="28" s="1"/>
  <c r="Q242" i="28" s="1"/>
  <c r="R242" i="28" s="1"/>
  <c r="Z242" i="28" s="1"/>
  <c r="AB242" i="28" s="1"/>
  <c r="AC242" i="28" s="1"/>
  <c r="AD242" i="28" s="1"/>
  <c r="AE242" i="28" s="1"/>
  <c r="AF242" i="28" s="1"/>
  <c r="C241" i="28"/>
  <c r="D241" i="28" s="1"/>
  <c r="E241" i="28" s="1"/>
  <c r="F241" i="28" s="1"/>
  <c r="G241" i="28" s="1"/>
  <c r="H241" i="28" s="1"/>
  <c r="I241" i="28" s="1"/>
  <c r="J241" i="28" s="1"/>
  <c r="K241" i="28" s="1"/>
  <c r="L241" i="28" s="1"/>
  <c r="M241" i="28" s="1"/>
  <c r="N241" i="28" s="1"/>
  <c r="O241" i="28" s="1"/>
  <c r="P241" i="28" s="1"/>
  <c r="Q241" i="28" s="1"/>
  <c r="R241" i="28" s="1"/>
  <c r="Z241" i="28" s="1"/>
  <c r="AB241" i="28" s="1"/>
  <c r="AC241" i="28" s="1"/>
  <c r="AD241" i="28" s="1"/>
  <c r="AE241" i="28" s="1"/>
  <c r="AF241" i="28" s="1"/>
  <c r="C240" i="28"/>
  <c r="D240" i="28" s="1"/>
  <c r="E240" i="28" s="1"/>
  <c r="F240" i="28" s="1"/>
  <c r="G240" i="28" s="1"/>
  <c r="H240" i="28" s="1"/>
  <c r="I240" i="28" s="1"/>
  <c r="J240" i="28" s="1"/>
  <c r="K240" i="28" s="1"/>
  <c r="L240" i="28" s="1"/>
  <c r="M240" i="28" s="1"/>
  <c r="N240" i="28" s="1"/>
  <c r="O240" i="28" s="1"/>
  <c r="P240" i="28" s="1"/>
  <c r="Q240" i="28" s="1"/>
  <c r="R240" i="28" s="1"/>
  <c r="Z240" i="28" s="1"/>
  <c r="AB240" i="28" s="1"/>
  <c r="AC240" i="28" s="1"/>
  <c r="AD240" i="28" s="1"/>
  <c r="AE240" i="28" s="1"/>
  <c r="AF240" i="28" s="1"/>
  <c r="C239" i="28"/>
  <c r="D239" i="28" s="1"/>
  <c r="E239" i="28" s="1"/>
  <c r="F239" i="28" s="1"/>
  <c r="G239" i="28" s="1"/>
  <c r="H239" i="28" s="1"/>
  <c r="I239" i="28" s="1"/>
  <c r="J239" i="28" s="1"/>
  <c r="K239" i="28" s="1"/>
  <c r="L239" i="28" s="1"/>
  <c r="M239" i="28" s="1"/>
  <c r="N239" i="28" s="1"/>
  <c r="O239" i="28" s="1"/>
  <c r="P239" i="28" s="1"/>
  <c r="Q239" i="28" s="1"/>
  <c r="R239" i="28" s="1"/>
  <c r="Z239" i="28" s="1"/>
  <c r="AB239" i="28" s="1"/>
  <c r="AC239" i="28" s="1"/>
  <c r="AD239" i="28" s="1"/>
  <c r="AE239" i="28" s="1"/>
  <c r="AF239" i="28" s="1"/>
  <c r="C238" i="28"/>
  <c r="D238" i="28" s="1"/>
  <c r="E238" i="28" s="1"/>
  <c r="F238" i="28" s="1"/>
  <c r="G238" i="28" s="1"/>
  <c r="H238" i="28" s="1"/>
  <c r="I238" i="28" s="1"/>
  <c r="J238" i="28" s="1"/>
  <c r="K238" i="28" s="1"/>
  <c r="L238" i="28" s="1"/>
  <c r="M238" i="28" s="1"/>
  <c r="N238" i="28" s="1"/>
  <c r="O238" i="28" s="1"/>
  <c r="P238" i="28" s="1"/>
  <c r="Q238" i="28" s="1"/>
  <c r="R238" i="28" s="1"/>
  <c r="Z238" i="28" s="1"/>
  <c r="AB238" i="28" s="1"/>
  <c r="AC238" i="28" s="1"/>
  <c r="AD238" i="28" s="1"/>
  <c r="AE238" i="28" s="1"/>
  <c r="AF238" i="28" s="1"/>
  <c r="C237" i="28"/>
  <c r="D237" i="28" s="1"/>
  <c r="E237" i="28" s="1"/>
  <c r="F237" i="28" s="1"/>
  <c r="G237" i="28" s="1"/>
  <c r="H237" i="28" s="1"/>
  <c r="I237" i="28" s="1"/>
  <c r="J237" i="28" s="1"/>
  <c r="K237" i="28" s="1"/>
  <c r="L237" i="28" s="1"/>
  <c r="M237" i="28" s="1"/>
  <c r="N237" i="28" s="1"/>
  <c r="O237" i="28" s="1"/>
  <c r="P237" i="28" s="1"/>
  <c r="Q237" i="28" s="1"/>
  <c r="R237" i="28" s="1"/>
  <c r="Z237" i="28" s="1"/>
  <c r="AB237" i="28" s="1"/>
  <c r="AC237" i="28" s="1"/>
  <c r="AD237" i="28" s="1"/>
  <c r="AE237" i="28" s="1"/>
  <c r="AF237" i="28" s="1"/>
  <c r="C236" i="28"/>
  <c r="D236" i="28" s="1"/>
  <c r="E236" i="28" s="1"/>
  <c r="F236" i="28" s="1"/>
  <c r="G236" i="28" s="1"/>
  <c r="H236" i="28" s="1"/>
  <c r="I236" i="28" s="1"/>
  <c r="J236" i="28" s="1"/>
  <c r="K236" i="28" s="1"/>
  <c r="L236" i="28" s="1"/>
  <c r="M236" i="28" s="1"/>
  <c r="N236" i="28" s="1"/>
  <c r="O236" i="28" s="1"/>
  <c r="P236" i="28" s="1"/>
  <c r="Q236" i="28" s="1"/>
  <c r="R236" i="28" s="1"/>
  <c r="Z236" i="28" s="1"/>
  <c r="AB236" i="28" s="1"/>
  <c r="AC236" i="28" s="1"/>
  <c r="AD236" i="28" s="1"/>
  <c r="AE236" i="28" s="1"/>
  <c r="AF236" i="28" s="1"/>
  <c r="C235" i="28"/>
  <c r="D235" i="28" s="1"/>
  <c r="E235" i="28" s="1"/>
  <c r="F235" i="28" s="1"/>
  <c r="G235" i="28" s="1"/>
  <c r="H235" i="28" s="1"/>
  <c r="I235" i="28" s="1"/>
  <c r="J235" i="28" s="1"/>
  <c r="K235" i="28" s="1"/>
  <c r="L235" i="28" s="1"/>
  <c r="M235" i="28" s="1"/>
  <c r="N235" i="28" s="1"/>
  <c r="O235" i="28" s="1"/>
  <c r="P235" i="28" s="1"/>
  <c r="Q235" i="28" s="1"/>
  <c r="R235" i="28" s="1"/>
  <c r="Z235" i="28" s="1"/>
  <c r="AB235" i="28" s="1"/>
  <c r="AC235" i="28" s="1"/>
  <c r="AD235" i="28" s="1"/>
  <c r="AE235" i="28" s="1"/>
  <c r="AF235" i="28" s="1"/>
  <c r="C234" i="28"/>
  <c r="D234" i="28" s="1"/>
  <c r="E234" i="28" s="1"/>
  <c r="F234" i="28" s="1"/>
  <c r="G234" i="28" s="1"/>
  <c r="H234" i="28" s="1"/>
  <c r="I234" i="28" s="1"/>
  <c r="J234" i="28" s="1"/>
  <c r="K234" i="28" s="1"/>
  <c r="L234" i="28" s="1"/>
  <c r="M234" i="28" s="1"/>
  <c r="N234" i="28" s="1"/>
  <c r="O234" i="28" s="1"/>
  <c r="P234" i="28" s="1"/>
  <c r="Q234" i="28" s="1"/>
  <c r="R234" i="28" s="1"/>
  <c r="Z234" i="28" s="1"/>
  <c r="AB234" i="28" s="1"/>
  <c r="AC234" i="28" s="1"/>
  <c r="AD234" i="28" s="1"/>
  <c r="AE234" i="28" s="1"/>
  <c r="AF234" i="28" s="1"/>
  <c r="D233" i="28"/>
  <c r="E233" i="28" s="1"/>
  <c r="F233" i="28" s="1"/>
  <c r="G233" i="28" s="1"/>
  <c r="H233" i="28" s="1"/>
  <c r="I233" i="28" s="1"/>
  <c r="J233" i="28" s="1"/>
  <c r="K233" i="28" s="1"/>
  <c r="L233" i="28" s="1"/>
  <c r="M233" i="28" s="1"/>
  <c r="N233" i="28" s="1"/>
  <c r="O233" i="28" s="1"/>
  <c r="P233" i="28" s="1"/>
  <c r="Q233" i="28" s="1"/>
  <c r="R233" i="28" s="1"/>
  <c r="Z233" i="28" s="1"/>
  <c r="AB233" i="28" s="1"/>
  <c r="AC233" i="28" s="1"/>
  <c r="AD233" i="28" s="1"/>
  <c r="AE233" i="28" s="1"/>
  <c r="AF233" i="28" s="1"/>
  <c r="C233" i="28"/>
  <c r="C232" i="28"/>
  <c r="D232" i="28" s="1"/>
  <c r="E232" i="28" s="1"/>
  <c r="F232" i="28" s="1"/>
  <c r="G232" i="28" s="1"/>
  <c r="H232" i="28" s="1"/>
  <c r="I232" i="28" s="1"/>
  <c r="J232" i="28" s="1"/>
  <c r="K232" i="28" s="1"/>
  <c r="L232" i="28" s="1"/>
  <c r="M232" i="28" s="1"/>
  <c r="N232" i="28" s="1"/>
  <c r="O232" i="28" s="1"/>
  <c r="P232" i="28" s="1"/>
  <c r="Q232" i="28" s="1"/>
  <c r="R232" i="28" s="1"/>
  <c r="Z232" i="28" s="1"/>
  <c r="AB232" i="28" s="1"/>
  <c r="AC232" i="28" s="1"/>
  <c r="AD232" i="28" s="1"/>
  <c r="AE232" i="28" s="1"/>
  <c r="AF232" i="28" s="1"/>
  <c r="C231" i="28"/>
  <c r="D231" i="28" s="1"/>
  <c r="E231" i="28" s="1"/>
  <c r="F231" i="28" s="1"/>
  <c r="G231" i="28" s="1"/>
  <c r="H231" i="28" s="1"/>
  <c r="I231" i="28" s="1"/>
  <c r="J231" i="28" s="1"/>
  <c r="K231" i="28" s="1"/>
  <c r="L231" i="28" s="1"/>
  <c r="M231" i="28" s="1"/>
  <c r="N231" i="28" s="1"/>
  <c r="O231" i="28" s="1"/>
  <c r="P231" i="28" s="1"/>
  <c r="Q231" i="28" s="1"/>
  <c r="R231" i="28" s="1"/>
  <c r="Z231" i="28" s="1"/>
  <c r="AB231" i="28" s="1"/>
  <c r="AC231" i="28" s="1"/>
  <c r="AD231" i="28" s="1"/>
  <c r="AE231" i="28" s="1"/>
  <c r="AF231" i="28" s="1"/>
  <c r="C230" i="28"/>
  <c r="D230" i="28" s="1"/>
  <c r="E230" i="28" s="1"/>
  <c r="F230" i="28" s="1"/>
  <c r="G230" i="28" s="1"/>
  <c r="H230" i="28" s="1"/>
  <c r="I230" i="28" s="1"/>
  <c r="J230" i="28" s="1"/>
  <c r="K230" i="28" s="1"/>
  <c r="L230" i="28" s="1"/>
  <c r="M230" i="28" s="1"/>
  <c r="N230" i="28" s="1"/>
  <c r="O230" i="28" s="1"/>
  <c r="P230" i="28" s="1"/>
  <c r="Q230" i="28" s="1"/>
  <c r="R230" i="28" s="1"/>
  <c r="Z230" i="28" s="1"/>
  <c r="AB230" i="28" s="1"/>
  <c r="AC230" i="28" s="1"/>
  <c r="AD230" i="28" s="1"/>
  <c r="AE230" i="28" s="1"/>
  <c r="AF230" i="28" s="1"/>
  <c r="C229" i="28"/>
  <c r="D229" i="28" s="1"/>
  <c r="E229" i="28" s="1"/>
  <c r="F229" i="28" s="1"/>
  <c r="G229" i="28" s="1"/>
  <c r="H229" i="28" s="1"/>
  <c r="I229" i="28" s="1"/>
  <c r="J229" i="28" s="1"/>
  <c r="K229" i="28" s="1"/>
  <c r="L229" i="28" s="1"/>
  <c r="M229" i="28" s="1"/>
  <c r="N229" i="28" s="1"/>
  <c r="O229" i="28" s="1"/>
  <c r="P229" i="28" s="1"/>
  <c r="Q229" i="28" s="1"/>
  <c r="R229" i="28" s="1"/>
  <c r="Z229" i="28" s="1"/>
  <c r="AB229" i="28" s="1"/>
  <c r="AC229" i="28" s="1"/>
  <c r="AD229" i="28" s="1"/>
  <c r="AE229" i="28" s="1"/>
  <c r="AF229" i="28" s="1"/>
  <c r="G228" i="28"/>
  <c r="H228" i="28" s="1"/>
  <c r="I228" i="28" s="1"/>
  <c r="J228" i="28" s="1"/>
  <c r="K228" i="28" s="1"/>
  <c r="L228" i="28" s="1"/>
  <c r="M228" i="28" s="1"/>
  <c r="N228" i="28" s="1"/>
  <c r="O228" i="28" s="1"/>
  <c r="P228" i="28" s="1"/>
  <c r="Q228" i="28" s="1"/>
  <c r="R228" i="28" s="1"/>
  <c r="Z228" i="28" s="1"/>
  <c r="AB228" i="28" s="1"/>
  <c r="AC228" i="28" s="1"/>
  <c r="AD228" i="28" s="1"/>
  <c r="AE228" i="28" s="1"/>
  <c r="AF228" i="28" s="1"/>
  <c r="C228" i="28"/>
  <c r="D228" i="28" s="1"/>
  <c r="E228" i="28" s="1"/>
  <c r="F228" i="28" s="1"/>
  <c r="C227" i="28"/>
  <c r="D227" i="28" s="1"/>
  <c r="E227" i="28" s="1"/>
  <c r="F227" i="28" s="1"/>
  <c r="G227" i="28" s="1"/>
  <c r="H227" i="28" s="1"/>
  <c r="I227" i="28" s="1"/>
  <c r="J227" i="28" s="1"/>
  <c r="K227" i="28" s="1"/>
  <c r="L227" i="28" s="1"/>
  <c r="M227" i="28" s="1"/>
  <c r="N227" i="28" s="1"/>
  <c r="O227" i="28" s="1"/>
  <c r="P227" i="28" s="1"/>
  <c r="Q227" i="28" s="1"/>
  <c r="R227" i="28" s="1"/>
  <c r="Z227" i="28" s="1"/>
  <c r="AB227" i="28" s="1"/>
  <c r="AC227" i="28" s="1"/>
  <c r="AD227" i="28" s="1"/>
  <c r="AE227" i="28" s="1"/>
  <c r="AF227" i="28" s="1"/>
  <c r="C226" i="28"/>
  <c r="D226" i="28" s="1"/>
  <c r="E226" i="28" s="1"/>
  <c r="F226" i="28" s="1"/>
  <c r="G226" i="28" s="1"/>
  <c r="H226" i="28" s="1"/>
  <c r="I226" i="28" s="1"/>
  <c r="J226" i="28" s="1"/>
  <c r="K226" i="28" s="1"/>
  <c r="L226" i="28" s="1"/>
  <c r="M226" i="28" s="1"/>
  <c r="N226" i="28" s="1"/>
  <c r="O226" i="28" s="1"/>
  <c r="P226" i="28" s="1"/>
  <c r="Q226" i="28" s="1"/>
  <c r="R226" i="28" s="1"/>
  <c r="Z226" i="28" s="1"/>
  <c r="AB226" i="28" s="1"/>
  <c r="AC226" i="28" s="1"/>
  <c r="AD226" i="28" s="1"/>
  <c r="AE226" i="28" s="1"/>
  <c r="AF226" i="28" s="1"/>
  <c r="D225" i="28"/>
  <c r="E225" i="28" s="1"/>
  <c r="F225" i="28" s="1"/>
  <c r="G225" i="28" s="1"/>
  <c r="H225" i="28" s="1"/>
  <c r="I225" i="28" s="1"/>
  <c r="J225" i="28" s="1"/>
  <c r="K225" i="28" s="1"/>
  <c r="L225" i="28" s="1"/>
  <c r="M225" i="28" s="1"/>
  <c r="N225" i="28" s="1"/>
  <c r="O225" i="28" s="1"/>
  <c r="P225" i="28" s="1"/>
  <c r="Q225" i="28" s="1"/>
  <c r="R225" i="28" s="1"/>
  <c r="Z225" i="28" s="1"/>
  <c r="AB225" i="28" s="1"/>
  <c r="AC225" i="28" s="1"/>
  <c r="AD225" i="28" s="1"/>
  <c r="AE225" i="28" s="1"/>
  <c r="AF225" i="28" s="1"/>
  <c r="C225" i="28"/>
  <c r="C224" i="28"/>
  <c r="D224" i="28" s="1"/>
  <c r="E224" i="28" s="1"/>
  <c r="F224" i="28" s="1"/>
  <c r="G224" i="28" s="1"/>
  <c r="H224" i="28" s="1"/>
  <c r="I224" i="28" s="1"/>
  <c r="J224" i="28" s="1"/>
  <c r="K224" i="28" s="1"/>
  <c r="L224" i="28" s="1"/>
  <c r="M224" i="28" s="1"/>
  <c r="N224" i="28" s="1"/>
  <c r="O224" i="28" s="1"/>
  <c r="P224" i="28" s="1"/>
  <c r="Q224" i="28" s="1"/>
  <c r="R224" i="28" s="1"/>
  <c r="Z224" i="28" s="1"/>
  <c r="AB224" i="28" s="1"/>
  <c r="AC224" i="28" s="1"/>
  <c r="AD224" i="28" s="1"/>
  <c r="AE224" i="28" s="1"/>
  <c r="AF224" i="28" s="1"/>
  <c r="C223" i="28"/>
  <c r="D223" i="28" s="1"/>
  <c r="E223" i="28" s="1"/>
  <c r="F223" i="28" s="1"/>
  <c r="G223" i="28" s="1"/>
  <c r="H223" i="28" s="1"/>
  <c r="I223" i="28" s="1"/>
  <c r="J223" i="28" s="1"/>
  <c r="K223" i="28" s="1"/>
  <c r="L223" i="28" s="1"/>
  <c r="M223" i="28" s="1"/>
  <c r="N223" i="28" s="1"/>
  <c r="O223" i="28" s="1"/>
  <c r="P223" i="28" s="1"/>
  <c r="Q223" i="28" s="1"/>
  <c r="R223" i="28" s="1"/>
  <c r="Z223" i="28" s="1"/>
  <c r="AB223" i="28" s="1"/>
  <c r="AC223" i="28" s="1"/>
  <c r="AD223" i="28" s="1"/>
  <c r="AE223" i="28" s="1"/>
  <c r="AF223" i="28" s="1"/>
  <c r="C222" i="28"/>
  <c r="D222" i="28" s="1"/>
  <c r="E222" i="28" s="1"/>
  <c r="F222" i="28" s="1"/>
  <c r="G222" i="28" s="1"/>
  <c r="H222" i="28" s="1"/>
  <c r="I222" i="28" s="1"/>
  <c r="J222" i="28" s="1"/>
  <c r="K222" i="28" s="1"/>
  <c r="L222" i="28" s="1"/>
  <c r="M222" i="28" s="1"/>
  <c r="N222" i="28" s="1"/>
  <c r="O222" i="28" s="1"/>
  <c r="P222" i="28" s="1"/>
  <c r="Q222" i="28" s="1"/>
  <c r="R222" i="28" s="1"/>
  <c r="Z222" i="28" s="1"/>
  <c r="AB222" i="28" s="1"/>
  <c r="AC222" i="28" s="1"/>
  <c r="AD222" i="28" s="1"/>
  <c r="AE222" i="28" s="1"/>
  <c r="AF222" i="28" s="1"/>
  <c r="D221" i="28"/>
  <c r="E221" i="28" s="1"/>
  <c r="F221" i="28" s="1"/>
  <c r="G221" i="28" s="1"/>
  <c r="H221" i="28" s="1"/>
  <c r="I221" i="28" s="1"/>
  <c r="J221" i="28" s="1"/>
  <c r="K221" i="28" s="1"/>
  <c r="L221" i="28" s="1"/>
  <c r="M221" i="28" s="1"/>
  <c r="N221" i="28" s="1"/>
  <c r="O221" i="28" s="1"/>
  <c r="P221" i="28" s="1"/>
  <c r="Q221" i="28" s="1"/>
  <c r="R221" i="28" s="1"/>
  <c r="Z221" i="28" s="1"/>
  <c r="AB221" i="28" s="1"/>
  <c r="AC221" i="28" s="1"/>
  <c r="AD221" i="28" s="1"/>
  <c r="AE221" i="28" s="1"/>
  <c r="AF221" i="28" s="1"/>
  <c r="C221" i="28"/>
  <c r="C220" i="28"/>
  <c r="D220" i="28" s="1"/>
  <c r="E220" i="28" s="1"/>
  <c r="F220" i="28" s="1"/>
  <c r="G220" i="28" s="1"/>
  <c r="H220" i="28" s="1"/>
  <c r="I220" i="28" s="1"/>
  <c r="J220" i="28" s="1"/>
  <c r="K220" i="28" s="1"/>
  <c r="L220" i="28" s="1"/>
  <c r="M220" i="28" s="1"/>
  <c r="N220" i="28" s="1"/>
  <c r="O220" i="28" s="1"/>
  <c r="P220" i="28" s="1"/>
  <c r="Q220" i="28" s="1"/>
  <c r="R220" i="28" s="1"/>
  <c r="Z220" i="28" s="1"/>
  <c r="AB220" i="28" s="1"/>
  <c r="AC220" i="28" s="1"/>
  <c r="AD220" i="28" s="1"/>
  <c r="AE220" i="28" s="1"/>
  <c r="AF220" i="28" s="1"/>
  <c r="C219" i="28"/>
  <c r="D219" i="28" s="1"/>
  <c r="E219" i="28" s="1"/>
  <c r="F219" i="28" s="1"/>
  <c r="G219" i="28" s="1"/>
  <c r="H219" i="28" s="1"/>
  <c r="I219" i="28" s="1"/>
  <c r="J219" i="28" s="1"/>
  <c r="K219" i="28" s="1"/>
  <c r="L219" i="28" s="1"/>
  <c r="M219" i="28" s="1"/>
  <c r="N219" i="28" s="1"/>
  <c r="O219" i="28" s="1"/>
  <c r="P219" i="28" s="1"/>
  <c r="Q219" i="28" s="1"/>
  <c r="R219" i="28" s="1"/>
  <c r="Z219" i="28" s="1"/>
  <c r="AB219" i="28" s="1"/>
  <c r="AC219" i="28" s="1"/>
  <c r="AD219" i="28" s="1"/>
  <c r="AE219" i="28" s="1"/>
  <c r="AF219" i="28" s="1"/>
  <c r="C218" i="28"/>
  <c r="D218" i="28" s="1"/>
  <c r="E218" i="28" s="1"/>
  <c r="F218" i="28" s="1"/>
  <c r="G218" i="28" s="1"/>
  <c r="H218" i="28" s="1"/>
  <c r="I218" i="28" s="1"/>
  <c r="J218" i="28" s="1"/>
  <c r="K218" i="28" s="1"/>
  <c r="L218" i="28" s="1"/>
  <c r="M218" i="28" s="1"/>
  <c r="N218" i="28" s="1"/>
  <c r="O218" i="28" s="1"/>
  <c r="P218" i="28" s="1"/>
  <c r="Q218" i="28" s="1"/>
  <c r="R218" i="28" s="1"/>
  <c r="Z218" i="28" s="1"/>
  <c r="AB218" i="28" s="1"/>
  <c r="AC218" i="28" s="1"/>
  <c r="AD218" i="28" s="1"/>
  <c r="AE218" i="28" s="1"/>
  <c r="AF218" i="28" s="1"/>
  <c r="C217" i="28"/>
  <c r="D217" i="28" s="1"/>
  <c r="E217" i="28" s="1"/>
  <c r="F217" i="28" s="1"/>
  <c r="G217" i="28" s="1"/>
  <c r="H217" i="28" s="1"/>
  <c r="I217" i="28" s="1"/>
  <c r="J217" i="28" s="1"/>
  <c r="K217" i="28" s="1"/>
  <c r="L217" i="28" s="1"/>
  <c r="M217" i="28" s="1"/>
  <c r="N217" i="28" s="1"/>
  <c r="O217" i="28" s="1"/>
  <c r="P217" i="28" s="1"/>
  <c r="Q217" i="28" s="1"/>
  <c r="R217" i="28" s="1"/>
  <c r="Z217" i="28" s="1"/>
  <c r="AB217" i="28" s="1"/>
  <c r="AC217" i="28" s="1"/>
  <c r="AD217" i="28" s="1"/>
  <c r="AE217" i="28" s="1"/>
  <c r="AF217" i="28" s="1"/>
  <c r="C216" i="28"/>
  <c r="D216" i="28" s="1"/>
  <c r="E216" i="28" s="1"/>
  <c r="F216" i="28" s="1"/>
  <c r="G216" i="28" s="1"/>
  <c r="H216" i="28" s="1"/>
  <c r="I216" i="28" s="1"/>
  <c r="J216" i="28" s="1"/>
  <c r="K216" i="28" s="1"/>
  <c r="L216" i="28" s="1"/>
  <c r="M216" i="28" s="1"/>
  <c r="N216" i="28" s="1"/>
  <c r="O216" i="28" s="1"/>
  <c r="P216" i="28" s="1"/>
  <c r="Q216" i="28" s="1"/>
  <c r="R216" i="28" s="1"/>
  <c r="Z216" i="28" s="1"/>
  <c r="AB216" i="28" s="1"/>
  <c r="AC216" i="28" s="1"/>
  <c r="AD216" i="28" s="1"/>
  <c r="AE216" i="28" s="1"/>
  <c r="AF216" i="28" s="1"/>
  <c r="C215" i="28"/>
  <c r="D215" i="28" s="1"/>
  <c r="E215" i="28" s="1"/>
  <c r="F215" i="28" s="1"/>
  <c r="G215" i="28" s="1"/>
  <c r="H215" i="28" s="1"/>
  <c r="I215" i="28" s="1"/>
  <c r="J215" i="28" s="1"/>
  <c r="K215" i="28" s="1"/>
  <c r="L215" i="28" s="1"/>
  <c r="M215" i="28" s="1"/>
  <c r="N215" i="28" s="1"/>
  <c r="O215" i="28" s="1"/>
  <c r="P215" i="28" s="1"/>
  <c r="Q215" i="28" s="1"/>
  <c r="R215" i="28" s="1"/>
  <c r="Z215" i="28" s="1"/>
  <c r="AB215" i="28" s="1"/>
  <c r="AC215" i="28" s="1"/>
  <c r="AD215" i="28" s="1"/>
  <c r="AE215" i="28" s="1"/>
  <c r="AF215" i="28" s="1"/>
  <c r="C214" i="28"/>
  <c r="D214" i="28" s="1"/>
  <c r="E214" i="28" s="1"/>
  <c r="F214" i="28" s="1"/>
  <c r="G214" i="28" s="1"/>
  <c r="H214" i="28" s="1"/>
  <c r="I214" i="28" s="1"/>
  <c r="J214" i="28" s="1"/>
  <c r="K214" i="28" s="1"/>
  <c r="L214" i="28" s="1"/>
  <c r="M214" i="28" s="1"/>
  <c r="N214" i="28" s="1"/>
  <c r="O214" i="28" s="1"/>
  <c r="P214" i="28" s="1"/>
  <c r="Q214" i="28" s="1"/>
  <c r="R214" i="28" s="1"/>
  <c r="Z214" i="28" s="1"/>
  <c r="AB214" i="28" s="1"/>
  <c r="AC214" i="28" s="1"/>
  <c r="AD214" i="28" s="1"/>
  <c r="AE214" i="28" s="1"/>
  <c r="AF214" i="28" s="1"/>
  <c r="C213" i="28"/>
  <c r="D213" i="28" s="1"/>
  <c r="E213" i="28" s="1"/>
  <c r="F213" i="28" s="1"/>
  <c r="G213" i="28" s="1"/>
  <c r="H213" i="28" s="1"/>
  <c r="I213" i="28" s="1"/>
  <c r="J213" i="28" s="1"/>
  <c r="K213" i="28" s="1"/>
  <c r="L213" i="28" s="1"/>
  <c r="M213" i="28" s="1"/>
  <c r="N213" i="28" s="1"/>
  <c r="O213" i="28" s="1"/>
  <c r="P213" i="28" s="1"/>
  <c r="Q213" i="28" s="1"/>
  <c r="R213" i="28" s="1"/>
  <c r="Z213" i="28" s="1"/>
  <c r="AB213" i="28" s="1"/>
  <c r="AC213" i="28" s="1"/>
  <c r="AD213" i="28" s="1"/>
  <c r="AE213" i="28" s="1"/>
  <c r="AF213" i="28" s="1"/>
  <c r="C212" i="28"/>
  <c r="D212" i="28" s="1"/>
  <c r="E212" i="28" s="1"/>
  <c r="F212" i="28" s="1"/>
  <c r="G212" i="28" s="1"/>
  <c r="H212" i="28" s="1"/>
  <c r="I212" i="28" s="1"/>
  <c r="J212" i="28" s="1"/>
  <c r="K212" i="28" s="1"/>
  <c r="L212" i="28" s="1"/>
  <c r="M212" i="28" s="1"/>
  <c r="N212" i="28" s="1"/>
  <c r="O212" i="28" s="1"/>
  <c r="P212" i="28" s="1"/>
  <c r="Q212" i="28" s="1"/>
  <c r="R212" i="28" s="1"/>
  <c r="Z212" i="28" s="1"/>
  <c r="AB212" i="28" s="1"/>
  <c r="AC212" i="28" s="1"/>
  <c r="AD212" i="28" s="1"/>
  <c r="AE212" i="28" s="1"/>
  <c r="AF212" i="28" s="1"/>
  <c r="E211" i="28"/>
  <c r="F211" i="28" s="1"/>
  <c r="G211" i="28" s="1"/>
  <c r="H211" i="28" s="1"/>
  <c r="I211" i="28" s="1"/>
  <c r="J211" i="28" s="1"/>
  <c r="K211" i="28" s="1"/>
  <c r="L211" i="28" s="1"/>
  <c r="M211" i="28" s="1"/>
  <c r="N211" i="28" s="1"/>
  <c r="O211" i="28" s="1"/>
  <c r="P211" i="28" s="1"/>
  <c r="Q211" i="28" s="1"/>
  <c r="R211" i="28" s="1"/>
  <c r="Z211" i="28" s="1"/>
  <c r="AB211" i="28" s="1"/>
  <c r="AC211" i="28" s="1"/>
  <c r="AD211" i="28" s="1"/>
  <c r="AE211" i="28" s="1"/>
  <c r="AF211" i="28" s="1"/>
  <c r="C211" i="28"/>
  <c r="D211" i="28" s="1"/>
  <c r="D210" i="28"/>
  <c r="E210" i="28" s="1"/>
  <c r="F210" i="28" s="1"/>
  <c r="G210" i="28" s="1"/>
  <c r="H210" i="28" s="1"/>
  <c r="I210" i="28" s="1"/>
  <c r="J210" i="28" s="1"/>
  <c r="K210" i="28" s="1"/>
  <c r="L210" i="28" s="1"/>
  <c r="M210" i="28" s="1"/>
  <c r="N210" i="28" s="1"/>
  <c r="O210" i="28" s="1"/>
  <c r="P210" i="28" s="1"/>
  <c r="Q210" i="28" s="1"/>
  <c r="R210" i="28" s="1"/>
  <c r="Z210" i="28" s="1"/>
  <c r="AB210" i="28" s="1"/>
  <c r="AC210" i="28" s="1"/>
  <c r="AD210" i="28" s="1"/>
  <c r="AE210" i="28" s="1"/>
  <c r="AF210" i="28" s="1"/>
  <c r="C210" i="28"/>
  <c r="D209" i="28"/>
  <c r="E209" i="28" s="1"/>
  <c r="F209" i="28" s="1"/>
  <c r="G209" i="28" s="1"/>
  <c r="H209" i="28" s="1"/>
  <c r="I209" i="28" s="1"/>
  <c r="J209" i="28" s="1"/>
  <c r="K209" i="28" s="1"/>
  <c r="L209" i="28" s="1"/>
  <c r="M209" i="28" s="1"/>
  <c r="N209" i="28" s="1"/>
  <c r="O209" i="28" s="1"/>
  <c r="P209" i="28" s="1"/>
  <c r="Q209" i="28" s="1"/>
  <c r="R209" i="28" s="1"/>
  <c r="Z209" i="28" s="1"/>
  <c r="AB209" i="28" s="1"/>
  <c r="AC209" i="28" s="1"/>
  <c r="AD209" i="28" s="1"/>
  <c r="AE209" i="28" s="1"/>
  <c r="AF209" i="28" s="1"/>
  <c r="C209" i="28"/>
  <c r="C208" i="28"/>
  <c r="D208" i="28" s="1"/>
  <c r="E208" i="28" s="1"/>
  <c r="F208" i="28" s="1"/>
  <c r="G208" i="28" s="1"/>
  <c r="H208" i="28" s="1"/>
  <c r="I208" i="28" s="1"/>
  <c r="J208" i="28" s="1"/>
  <c r="K208" i="28" s="1"/>
  <c r="L208" i="28" s="1"/>
  <c r="M208" i="28" s="1"/>
  <c r="N208" i="28" s="1"/>
  <c r="O208" i="28" s="1"/>
  <c r="P208" i="28" s="1"/>
  <c r="Q208" i="28" s="1"/>
  <c r="R208" i="28" s="1"/>
  <c r="Z208" i="28" s="1"/>
  <c r="AB208" i="28" s="1"/>
  <c r="AC208" i="28" s="1"/>
  <c r="AD208" i="28" s="1"/>
  <c r="AE208" i="28" s="1"/>
  <c r="AF208" i="28" s="1"/>
  <c r="C207" i="28"/>
  <c r="D207" i="28" s="1"/>
  <c r="E207" i="28" s="1"/>
  <c r="F207" i="28" s="1"/>
  <c r="G207" i="28" s="1"/>
  <c r="H207" i="28" s="1"/>
  <c r="I207" i="28" s="1"/>
  <c r="J207" i="28" s="1"/>
  <c r="K207" i="28" s="1"/>
  <c r="L207" i="28" s="1"/>
  <c r="M207" i="28" s="1"/>
  <c r="N207" i="28" s="1"/>
  <c r="O207" i="28" s="1"/>
  <c r="P207" i="28" s="1"/>
  <c r="Q207" i="28" s="1"/>
  <c r="R207" i="28" s="1"/>
  <c r="Z207" i="28" s="1"/>
  <c r="AB207" i="28" s="1"/>
  <c r="AC207" i="28" s="1"/>
  <c r="AD207" i="28" s="1"/>
  <c r="AE207" i="28" s="1"/>
  <c r="AF207" i="28" s="1"/>
  <c r="C206" i="28"/>
  <c r="D206" i="28" s="1"/>
  <c r="E206" i="28" s="1"/>
  <c r="F206" i="28" s="1"/>
  <c r="G206" i="28" s="1"/>
  <c r="H206" i="28" s="1"/>
  <c r="I206" i="28" s="1"/>
  <c r="J206" i="28" s="1"/>
  <c r="K206" i="28" s="1"/>
  <c r="L206" i="28" s="1"/>
  <c r="M206" i="28" s="1"/>
  <c r="N206" i="28" s="1"/>
  <c r="O206" i="28" s="1"/>
  <c r="P206" i="28" s="1"/>
  <c r="Q206" i="28" s="1"/>
  <c r="R206" i="28" s="1"/>
  <c r="Z206" i="28" s="1"/>
  <c r="AB206" i="28" s="1"/>
  <c r="AC206" i="28" s="1"/>
  <c r="AD206" i="28" s="1"/>
  <c r="AE206" i="28" s="1"/>
  <c r="AF206" i="28" s="1"/>
  <c r="C205" i="28"/>
  <c r="D205" i="28" s="1"/>
  <c r="E205" i="28" s="1"/>
  <c r="F205" i="28" s="1"/>
  <c r="G205" i="28" s="1"/>
  <c r="H205" i="28" s="1"/>
  <c r="I205" i="28" s="1"/>
  <c r="J205" i="28" s="1"/>
  <c r="K205" i="28" s="1"/>
  <c r="L205" i="28" s="1"/>
  <c r="M205" i="28" s="1"/>
  <c r="N205" i="28" s="1"/>
  <c r="O205" i="28" s="1"/>
  <c r="P205" i="28" s="1"/>
  <c r="Q205" i="28" s="1"/>
  <c r="R205" i="28" s="1"/>
  <c r="Z205" i="28" s="1"/>
  <c r="AB205" i="28" s="1"/>
  <c r="AC205" i="28" s="1"/>
  <c r="AD205" i="28" s="1"/>
  <c r="AE205" i="28" s="1"/>
  <c r="AF205" i="28" s="1"/>
  <c r="D204" i="28"/>
  <c r="E204" i="28" s="1"/>
  <c r="F204" i="28" s="1"/>
  <c r="G204" i="28" s="1"/>
  <c r="H204" i="28" s="1"/>
  <c r="I204" i="28" s="1"/>
  <c r="J204" i="28" s="1"/>
  <c r="K204" i="28" s="1"/>
  <c r="L204" i="28" s="1"/>
  <c r="M204" i="28" s="1"/>
  <c r="N204" i="28" s="1"/>
  <c r="O204" i="28" s="1"/>
  <c r="P204" i="28" s="1"/>
  <c r="Q204" i="28" s="1"/>
  <c r="R204" i="28" s="1"/>
  <c r="Z204" i="28" s="1"/>
  <c r="AB204" i="28" s="1"/>
  <c r="AC204" i="28" s="1"/>
  <c r="AD204" i="28" s="1"/>
  <c r="AE204" i="28" s="1"/>
  <c r="AF204" i="28" s="1"/>
  <c r="C204" i="28"/>
  <c r="D203" i="28"/>
  <c r="E203" i="28" s="1"/>
  <c r="F203" i="28" s="1"/>
  <c r="G203" i="28" s="1"/>
  <c r="H203" i="28" s="1"/>
  <c r="I203" i="28" s="1"/>
  <c r="J203" i="28" s="1"/>
  <c r="K203" i="28" s="1"/>
  <c r="L203" i="28" s="1"/>
  <c r="M203" i="28" s="1"/>
  <c r="N203" i="28" s="1"/>
  <c r="O203" i="28" s="1"/>
  <c r="P203" i="28" s="1"/>
  <c r="Q203" i="28" s="1"/>
  <c r="R203" i="28" s="1"/>
  <c r="Z203" i="28" s="1"/>
  <c r="AB203" i="28" s="1"/>
  <c r="AC203" i="28" s="1"/>
  <c r="AD203" i="28" s="1"/>
  <c r="AE203" i="28" s="1"/>
  <c r="AF203" i="28" s="1"/>
  <c r="C203" i="28"/>
  <c r="C202" i="28"/>
  <c r="D202" i="28" s="1"/>
  <c r="E202" i="28" s="1"/>
  <c r="F202" i="28" s="1"/>
  <c r="G202" i="28" s="1"/>
  <c r="H202" i="28" s="1"/>
  <c r="I202" i="28" s="1"/>
  <c r="J202" i="28" s="1"/>
  <c r="K202" i="28" s="1"/>
  <c r="L202" i="28" s="1"/>
  <c r="M202" i="28" s="1"/>
  <c r="N202" i="28" s="1"/>
  <c r="O202" i="28" s="1"/>
  <c r="P202" i="28" s="1"/>
  <c r="Q202" i="28" s="1"/>
  <c r="R202" i="28" s="1"/>
  <c r="Z202" i="28" s="1"/>
  <c r="AB202" i="28" s="1"/>
  <c r="AC202" i="28" s="1"/>
  <c r="AD202" i="28" s="1"/>
  <c r="AE202" i="28" s="1"/>
  <c r="AF202" i="28" s="1"/>
  <c r="D201" i="28"/>
  <c r="E201" i="28" s="1"/>
  <c r="F201" i="28" s="1"/>
  <c r="G201" i="28" s="1"/>
  <c r="H201" i="28" s="1"/>
  <c r="I201" i="28" s="1"/>
  <c r="J201" i="28" s="1"/>
  <c r="K201" i="28" s="1"/>
  <c r="L201" i="28" s="1"/>
  <c r="M201" i="28" s="1"/>
  <c r="N201" i="28" s="1"/>
  <c r="O201" i="28" s="1"/>
  <c r="P201" i="28" s="1"/>
  <c r="Q201" i="28" s="1"/>
  <c r="R201" i="28" s="1"/>
  <c r="Z201" i="28" s="1"/>
  <c r="AB201" i="28" s="1"/>
  <c r="AC201" i="28" s="1"/>
  <c r="AD201" i="28" s="1"/>
  <c r="AE201" i="28" s="1"/>
  <c r="AF201" i="28" s="1"/>
  <c r="C201" i="28"/>
  <c r="C200" i="28"/>
  <c r="D200" i="28" s="1"/>
  <c r="E200" i="28" s="1"/>
  <c r="F200" i="28" s="1"/>
  <c r="G200" i="28" s="1"/>
  <c r="H200" i="28" s="1"/>
  <c r="I200" i="28" s="1"/>
  <c r="J200" i="28" s="1"/>
  <c r="K200" i="28" s="1"/>
  <c r="L200" i="28" s="1"/>
  <c r="M200" i="28" s="1"/>
  <c r="N200" i="28" s="1"/>
  <c r="O200" i="28" s="1"/>
  <c r="P200" i="28" s="1"/>
  <c r="Q200" i="28" s="1"/>
  <c r="R200" i="28" s="1"/>
  <c r="Z200" i="28" s="1"/>
  <c r="AB200" i="28" s="1"/>
  <c r="AC200" i="28" s="1"/>
  <c r="AD200" i="28" s="1"/>
  <c r="AE200" i="28" s="1"/>
  <c r="AF200" i="28" s="1"/>
  <c r="C199" i="28"/>
  <c r="D199" i="28" s="1"/>
  <c r="E199" i="28" s="1"/>
  <c r="F199" i="28" s="1"/>
  <c r="G199" i="28" s="1"/>
  <c r="H199" i="28" s="1"/>
  <c r="I199" i="28" s="1"/>
  <c r="J199" i="28" s="1"/>
  <c r="K199" i="28" s="1"/>
  <c r="L199" i="28" s="1"/>
  <c r="M199" i="28" s="1"/>
  <c r="N199" i="28" s="1"/>
  <c r="O199" i="28" s="1"/>
  <c r="P199" i="28" s="1"/>
  <c r="Q199" i="28" s="1"/>
  <c r="R199" i="28" s="1"/>
  <c r="Z199" i="28" s="1"/>
  <c r="AB199" i="28" s="1"/>
  <c r="AC199" i="28" s="1"/>
  <c r="AD199" i="28" s="1"/>
  <c r="AE199" i="28" s="1"/>
  <c r="AF199" i="28" s="1"/>
  <c r="C198" i="28"/>
  <c r="D198" i="28" s="1"/>
  <c r="E198" i="28" s="1"/>
  <c r="F198" i="28" s="1"/>
  <c r="G198" i="28" s="1"/>
  <c r="H198" i="28" s="1"/>
  <c r="I198" i="28" s="1"/>
  <c r="J198" i="28" s="1"/>
  <c r="K198" i="28" s="1"/>
  <c r="L198" i="28" s="1"/>
  <c r="M198" i="28" s="1"/>
  <c r="N198" i="28" s="1"/>
  <c r="O198" i="28" s="1"/>
  <c r="P198" i="28" s="1"/>
  <c r="Q198" i="28" s="1"/>
  <c r="R198" i="28" s="1"/>
  <c r="Z198" i="28" s="1"/>
  <c r="AB198" i="28" s="1"/>
  <c r="AC198" i="28" s="1"/>
  <c r="AD198" i="28" s="1"/>
  <c r="AE198" i="28" s="1"/>
  <c r="AF198" i="28" s="1"/>
  <c r="C197" i="28"/>
  <c r="D197" i="28" s="1"/>
  <c r="E197" i="28" s="1"/>
  <c r="F197" i="28" s="1"/>
  <c r="G197" i="28" s="1"/>
  <c r="H197" i="28" s="1"/>
  <c r="I197" i="28" s="1"/>
  <c r="J197" i="28" s="1"/>
  <c r="K197" i="28" s="1"/>
  <c r="L197" i="28" s="1"/>
  <c r="M197" i="28" s="1"/>
  <c r="N197" i="28" s="1"/>
  <c r="O197" i="28" s="1"/>
  <c r="P197" i="28" s="1"/>
  <c r="Q197" i="28" s="1"/>
  <c r="R197" i="28" s="1"/>
  <c r="Z197" i="28" s="1"/>
  <c r="AB197" i="28" s="1"/>
  <c r="AC197" i="28" s="1"/>
  <c r="AD197" i="28" s="1"/>
  <c r="AE197" i="28" s="1"/>
  <c r="AF197" i="28" s="1"/>
  <c r="C196" i="28"/>
  <c r="D196" i="28" s="1"/>
  <c r="E196" i="28" s="1"/>
  <c r="F196" i="28" s="1"/>
  <c r="G196" i="28" s="1"/>
  <c r="H196" i="28" s="1"/>
  <c r="I196" i="28" s="1"/>
  <c r="J196" i="28" s="1"/>
  <c r="K196" i="28" s="1"/>
  <c r="L196" i="28" s="1"/>
  <c r="M196" i="28" s="1"/>
  <c r="N196" i="28" s="1"/>
  <c r="O196" i="28" s="1"/>
  <c r="P196" i="28" s="1"/>
  <c r="Q196" i="28" s="1"/>
  <c r="R196" i="28" s="1"/>
  <c r="Z196" i="28" s="1"/>
  <c r="AB196" i="28" s="1"/>
  <c r="AC196" i="28" s="1"/>
  <c r="AD196" i="28" s="1"/>
  <c r="AE196" i="28" s="1"/>
  <c r="AF196" i="28" s="1"/>
  <c r="C195" i="28"/>
  <c r="D195" i="28" s="1"/>
  <c r="E195" i="28" s="1"/>
  <c r="F195" i="28" s="1"/>
  <c r="G195" i="28" s="1"/>
  <c r="H195" i="28" s="1"/>
  <c r="I195" i="28" s="1"/>
  <c r="J195" i="28" s="1"/>
  <c r="K195" i="28" s="1"/>
  <c r="L195" i="28" s="1"/>
  <c r="M195" i="28" s="1"/>
  <c r="N195" i="28" s="1"/>
  <c r="O195" i="28" s="1"/>
  <c r="P195" i="28" s="1"/>
  <c r="Q195" i="28" s="1"/>
  <c r="R195" i="28" s="1"/>
  <c r="Z195" i="28" s="1"/>
  <c r="AB195" i="28" s="1"/>
  <c r="AC195" i="28" s="1"/>
  <c r="AD195" i="28" s="1"/>
  <c r="AE195" i="28" s="1"/>
  <c r="AF195" i="28" s="1"/>
  <c r="Z194" i="28"/>
  <c r="AB194" i="28" s="1"/>
  <c r="AC194" i="28" s="1"/>
  <c r="AD194" i="28" s="1"/>
  <c r="AE194" i="28" s="1"/>
  <c r="AF194" i="28" s="1"/>
  <c r="C194" i="28"/>
  <c r="D194" i="28" s="1"/>
  <c r="E194" i="28" s="1"/>
  <c r="F194" i="28" s="1"/>
  <c r="G194" i="28" s="1"/>
  <c r="H194" i="28" s="1"/>
  <c r="I194" i="28" s="1"/>
  <c r="J194" i="28" s="1"/>
  <c r="K194" i="28" s="1"/>
  <c r="L194" i="28" s="1"/>
  <c r="M194" i="28" s="1"/>
  <c r="N194" i="28" s="1"/>
  <c r="O194" i="28" s="1"/>
  <c r="P194" i="28" s="1"/>
  <c r="Q194" i="28" s="1"/>
  <c r="R194" i="28" s="1"/>
  <c r="C193" i="28"/>
  <c r="D193" i="28" s="1"/>
  <c r="E193" i="28" s="1"/>
  <c r="F193" i="28" s="1"/>
  <c r="G193" i="28" s="1"/>
  <c r="H193" i="28" s="1"/>
  <c r="I193" i="28" s="1"/>
  <c r="J193" i="28" s="1"/>
  <c r="K193" i="28" s="1"/>
  <c r="L193" i="28" s="1"/>
  <c r="M193" i="28" s="1"/>
  <c r="N193" i="28" s="1"/>
  <c r="O193" i="28" s="1"/>
  <c r="P193" i="28" s="1"/>
  <c r="Q193" i="28" s="1"/>
  <c r="R193" i="28" s="1"/>
  <c r="Z193" i="28" s="1"/>
  <c r="AB193" i="28" s="1"/>
  <c r="AC193" i="28" s="1"/>
  <c r="AD193" i="28" s="1"/>
  <c r="AE193" i="28" s="1"/>
  <c r="AF193" i="28" s="1"/>
  <c r="D192" i="28"/>
  <c r="E192" i="28" s="1"/>
  <c r="F192" i="28" s="1"/>
  <c r="G192" i="28" s="1"/>
  <c r="H192" i="28" s="1"/>
  <c r="I192" i="28" s="1"/>
  <c r="J192" i="28" s="1"/>
  <c r="K192" i="28" s="1"/>
  <c r="L192" i="28" s="1"/>
  <c r="M192" i="28" s="1"/>
  <c r="N192" i="28" s="1"/>
  <c r="O192" i="28" s="1"/>
  <c r="P192" i="28" s="1"/>
  <c r="Q192" i="28" s="1"/>
  <c r="R192" i="28" s="1"/>
  <c r="Z192" i="28" s="1"/>
  <c r="AB192" i="28" s="1"/>
  <c r="AC192" i="28" s="1"/>
  <c r="AD192" i="28" s="1"/>
  <c r="AE192" i="28" s="1"/>
  <c r="AF192" i="28" s="1"/>
  <c r="C192" i="28"/>
  <c r="C191" i="28"/>
  <c r="D191" i="28" s="1"/>
  <c r="E191" i="28" s="1"/>
  <c r="F191" i="28" s="1"/>
  <c r="G191" i="28" s="1"/>
  <c r="H191" i="28" s="1"/>
  <c r="I191" i="28" s="1"/>
  <c r="J191" i="28" s="1"/>
  <c r="K191" i="28" s="1"/>
  <c r="L191" i="28" s="1"/>
  <c r="M191" i="28" s="1"/>
  <c r="N191" i="28" s="1"/>
  <c r="O191" i="28" s="1"/>
  <c r="P191" i="28" s="1"/>
  <c r="Q191" i="28" s="1"/>
  <c r="R191" i="28" s="1"/>
  <c r="Z191" i="28" s="1"/>
  <c r="AB191" i="28" s="1"/>
  <c r="AC191" i="28" s="1"/>
  <c r="AD191" i="28" s="1"/>
  <c r="AE191" i="28" s="1"/>
  <c r="AF191" i="28" s="1"/>
  <c r="C190" i="28"/>
  <c r="D190" i="28" s="1"/>
  <c r="E190" i="28" s="1"/>
  <c r="F190" i="28" s="1"/>
  <c r="G190" i="28" s="1"/>
  <c r="H190" i="28" s="1"/>
  <c r="I190" i="28" s="1"/>
  <c r="J190" i="28" s="1"/>
  <c r="K190" i="28" s="1"/>
  <c r="L190" i="28" s="1"/>
  <c r="M190" i="28" s="1"/>
  <c r="N190" i="28" s="1"/>
  <c r="O190" i="28" s="1"/>
  <c r="P190" i="28" s="1"/>
  <c r="Q190" i="28" s="1"/>
  <c r="R190" i="28" s="1"/>
  <c r="Z190" i="28" s="1"/>
  <c r="AB190" i="28" s="1"/>
  <c r="AC190" i="28" s="1"/>
  <c r="AD190" i="28" s="1"/>
  <c r="AE190" i="28" s="1"/>
  <c r="AF190" i="28" s="1"/>
  <c r="C189" i="28"/>
  <c r="D189" i="28" s="1"/>
  <c r="E189" i="28" s="1"/>
  <c r="F189" i="28" s="1"/>
  <c r="G189" i="28" s="1"/>
  <c r="H189" i="28" s="1"/>
  <c r="I189" i="28" s="1"/>
  <c r="J189" i="28" s="1"/>
  <c r="K189" i="28" s="1"/>
  <c r="L189" i="28" s="1"/>
  <c r="M189" i="28" s="1"/>
  <c r="N189" i="28" s="1"/>
  <c r="O189" i="28" s="1"/>
  <c r="P189" i="28" s="1"/>
  <c r="Q189" i="28" s="1"/>
  <c r="R189" i="28" s="1"/>
  <c r="Z189" i="28" s="1"/>
  <c r="AB189" i="28" s="1"/>
  <c r="AC189" i="28" s="1"/>
  <c r="AD189" i="28" s="1"/>
  <c r="AE189" i="28" s="1"/>
  <c r="AF189" i="28" s="1"/>
  <c r="D188" i="28"/>
  <c r="E188" i="28" s="1"/>
  <c r="F188" i="28" s="1"/>
  <c r="G188" i="28" s="1"/>
  <c r="H188" i="28" s="1"/>
  <c r="I188" i="28" s="1"/>
  <c r="J188" i="28" s="1"/>
  <c r="K188" i="28" s="1"/>
  <c r="L188" i="28" s="1"/>
  <c r="M188" i="28" s="1"/>
  <c r="N188" i="28" s="1"/>
  <c r="O188" i="28" s="1"/>
  <c r="P188" i="28" s="1"/>
  <c r="Q188" i="28" s="1"/>
  <c r="R188" i="28" s="1"/>
  <c r="Z188" i="28" s="1"/>
  <c r="AB188" i="28" s="1"/>
  <c r="AC188" i="28" s="1"/>
  <c r="AD188" i="28" s="1"/>
  <c r="AE188" i="28" s="1"/>
  <c r="AF188" i="28" s="1"/>
  <c r="C188" i="28"/>
  <c r="C187" i="28"/>
  <c r="D187" i="28" s="1"/>
  <c r="E187" i="28" s="1"/>
  <c r="F187" i="28" s="1"/>
  <c r="G187" i="28" s="1"/>
  <c r="H187" i="28" s="1"/>
  <c r="I187" i="28" s="1"/>
  <c r="J187" i="28" s="1"/>
  <c r="K187" i="28" s="1"/>
  <c r="L187" i="28" s="1"/>
  <c r="M187" i="28" s="1"/>
  <c r="N187" i="28" s="1"/>
  <c r="O187" i="28" s="1"/>
  <c r="P187" i="28" s="1"/>
  <c r="Q187" i="28" s="1"/>
  <c r="R187" i="28" s="1"/>
  <c r="Z187" i="28" s="1"/>
  <c r="AB187" i="28" s="1"/>
  <c r="AC187" i="28" s="1"/>
  <c r="AD187" i="28" s="1"/>
  <c r="AE187" i="28" s="1"/>
  <c r="AF187" i="28" s="1"/>
  <c r="C186" i="28"/>
  <c r="D186" i="28" s="1"/>
  <c r="E186" i="28" s="1"/>
  <c r="F186" i="28" s="1"/>
  <c r="G186" i="28" s="1"/>
  <c r="H186" i="28" s="1"/>
  <c r="I186" i="28" s="1"/>
  <c r="J186" i="28" s="1"/>
  <c r="K186" i="28" s="1"/>
  <c r="L186" i="28" s="1"/>
  <c r="M186" i="28" s="1"/>
  <c r="N186" i="28" s="1"/>
  <c r="O186" i="28" s="1"/>
  <c r="P186" i="28" s="1"/>
  <c r="Q186" i="28" s="1"/>
  <c r="R186" i="28" s="1"/>
  <c r="Z186" i="28" s="1"/>
  <c r="AB186" i="28" s="1"/>
  <c r="AC186" i="28" s="1"/>
  <c r="AD186" i="28" s="1"/>
  <c r="AE186" i="28" s="1"/>
  <c r="AF186" i="28" s="1"/>
  <c r="D185" i="28"/>
  <c r="E185" i="28" s="1"/>
  <c r="F185" i="28" s="1"/>
  <c r="G185" i="28" s="1"/>
  <c r="H185" i="28" s="1"/>
  <c r="I185" i="28" s="1"/>
  <c r="J185" i="28" s="1"/>
  <c r="K185" i="28" s="1"/>
  <c r="L185" i="28" s="1"/>
  <c r="M185" i="28" s="1"/>
  <c r="N185" i="28" s="1"/>
  <c r="O185" i="28" s="1"/>
  <c r="P185" i="28" s="1"/>
  <c r="Q185" i="28" s="1"/>
  <c r="R185" i="28" s="1"/>
  <c r="Z185" i="28" s="1"/>
  <c r="AB185" i="28" s="1"/>
  <c r="AC185" i="28" s="1"/>
  <c r="AD185" i="28" s="1"/>
  <c r="AE185" i="28" s="1"/>
  <c r="AF185" i="28" s="1"/>
  <c r="C185" i="28"/>
  <c r="C184" i="28"/>
  <c r="D184" i="28" s="1"/>
  <c r="E184" i="28" s="1"/>
  <c r="F184" i="28" s="1"/>
  <c r="G184" i="28" s="1"/>
  <c r="H184" i="28" s="1"/>
  <c r="I184" i="28" s="1"/>
  <c r="J184" i="28" s="1"/>
  <c r="K184" i="28" s="1"/>
  <c r="L184" i="28" s="1"/>
  <c r="M184" i="28" s="1"/>
  <c r="N184" i="28" s="1"/>
  <c r="O184" i="28" s="1"/>
  <c r="P184" i="28" s="1"/>
  <c r="Q184" i="28" s="1"/>
  <c r="R184" i="28" s="1"/>
  <c r="Z184" i="28" s="1"/>
  <c r="AB184" i="28" s="1"/>
  <c r="AC184" i="28" s="1"/>
  <c r="AD184" i="28" s="1"/>
  <c r="AE184" i="28" s="1"/>
  <c r="AF184" i="28" s="1"/>
  <c r="C183" i="28"/>
  <c r="C182" i="28"/>
  <c r="D182" i="28" s="1"/>
  <c r="E182" i="28" s="1"/>
  <c r="F182" i="28" s="1"/>
  <c r="G182" i="28" s="1"/>
  <c r="H182" i="28" s="1"/>
  <c r="I182" i="28" s="1"/>
  <c r="J182" i="28" s="1"/>
  <c r="K182" i="28" s="1"/>
  <c r="L182" i="28" s="1"/>
  <c r="M182" i="28" s="1"/>
  <c r="N182" i="28" s="1"/>
  <c r="O182" i="28" s="1"/>
  <c r="P182" i="28" s="1"/>
  <c r="Q182" i="28" s="1"/>
  <c r="R182" i="28" s="1"/>
  <c r="Z182" i="28" s="1"/>
  <c r="AB182" i="28" s="1"/>
  <c r="AC182" i="28" s="1"/>
  <c r="AD182" i="28" s="1"/>
  <c r="AE182" i="28" s="1"/>
  <c r="AF182" i="28" s="1"/>
  <c r="C181" i="28"/>
  <c r="D181" i="28" s="1"/>
  <c r="E181" i="28" s="1"/>
  <c r="F181" i="28" s="1"/>
  <c r="G181" i="28" s="1"/>
  <c r="H181" i="28" s="1"/>
  <c r="I181" i="28" s="1"/>
  <c r="J181" i="28" s="1"/>
  <c r="K181" i="28" s="1"/>
  <c r="L181" i="28" s="1"/>
  <c r="M181" i="28" s="1"/>
  <c r="N181" i="28" s="1"/>
  <c r="O181" i="28" s="1"/>
  <c r="P181" i="28" s="1"/>
  <c r="Q181" i="28" s="1"/>
  <c r="R181" i="28" s="1"/>
  <c r="Z181" i="28" s="1"/>
  <c r="AB181" i="28" s="1"/>
  <c r="AC181" i="28" s="1"/>
  <c r="AD181" i="28" s="1"/>
  <c r="AE181" i="28" s="1"/>
  <c r="AF181" i="28" s="1"/>
  <c r="C180" i="28"/>
  <c r="D180" i="28" s="1"/>
  <c r="E180" i="28" s="1"/>
  <c r="F180" i="28" s="1"/>
  <c r="G180" i="28" s="1"/>
  <c r="H180" i="28" s="1"/>
  <c r="I180" i="28" s="1"/>
  <c r="J180" i="28" s="1"/>
  <c r="K180" i="28" s="1"/>
  <c r="L180" i="28" s="1"/>
  <c r="M180" i="28" s="1"/>
  <c r="N180" i="28" s="1"/>
  <c r="O180" i="28" s="1"/>
  <c r="P180" i="28" s="1"/>
  <c r="Q180" i="28" s="1"/>
  <c r="R180" i="28" s="1"/>
  <c r="Z180" i="28" s="1"/>
  <c r="AB180" i="28" s="1"/>
  <c r="AC180" i="28" s="1"/>
  <c r="AD180" i="28" s="1"/>
  <c r="AE180" i="28" s="1"/>
  <c r="AF180" i="28" s="1"/>
  <c r="H179" i="28"/>
  <c r="I179" i="28" s="1"/>
  <c r="J179" i="28" s="1"/>
  <c r="K179" i="28" s="1"/>
  <c r="L179" i="28" s="1"/>
  <c r="M179" i="28" s="1"/>
  <c r="N179" i="28" s="1"/>
  <c r="O179" i="28" s="1"/>
  <c r="P179" i="28" s="1"/>
  <c r="Q179" i="28" s="1"/>
  <c r="R179" i="28" s="1"/>
  <c r="Z179" i="28" s="1"/>
  <c r="AB179" i="28" s="1"/>
  <c r="AC179" i="28" s="1"/>
  <c r="AD179" i="28" s="1"/>
  <c r="AE179" i="28" s="1"/>
  <c r="AF179" i="28" s="1"/>
  <c r="C179" i="28"/>
  <c r="D179" i="28" s="1"/>
  <c r="E179" i="28" s="1"/>
  <c r="F179" i="28" s="1"/>
  <c r="G179" i="28" s="1"/>
  <c r="C178" i="28"/>
  <c r="D178" i="28" s="1"/>
  <c r="E178" i="28" s="1"/>
  <c r="F178" i="28" s="1"/>
  <c r="G178" i="28" s="1"/>
  <c r="H178" i="28" s="1"/>
  <c r="I178" i="28" s="1"/>
  <c r="J178" i="28" s="1"/>
  <c r="K178" i="28" s="1"/>
  <c r="L178" i="28" s="1"/>
  <c r="M178" i="28" s="1"/>
  <c r="N178" i="28" s="1"/>
  <c r="O178" i="28" s="1"/>
  <c r="P178" i="28" s="1"/>
  <c r="Q178" i="28" s="1"/>
  <c r="R178" i="28" s="1"/>
  <c r="Z178" i="28" s="1"/>
  <c r="AB178" i="28" s="1"/>
  <c r="AC178" i="28" s="1"/>
  <c r="AD178" i="28" s="1"/>
  <c r="AE178" i="28" s="1"/>
  <c r="AF178" i="28" s="1"/>
  <c r="C177" i="28"/>
  <c r="D177" i="28" s="1"/>
  <c r="C176" i="28"/>
  <c r="D176" i="28" s="1"/>
  <c r="E176" i="28" s="1"/>
  <c r="F176" i="28" s="1"/>
  <c r="G176" i="28" s="1"/>
  <c r="H176" i="28" s="1"/>
  <c r="I176" i="28" s="1"/>
  <c r="J176" i="28" s="1"/>
  <c r="K176" i="28" s="1"/>
  <c r="L176" i="28" s="1"/>
  <c r="M176" i="28" s="1"/>
  <c r="N176" i="28" s="1"/>
  <c r="O176" i="28" s="1"/>
  <c r="P176" i="28" s="1"/>
  <c r="Q176" i="28" s="1"/>
  <c r="R176" i="28" s="1"/>
  <c r="Z176" i="28" s="1"/>
  <c r="AB176" i="28" s="1"/>
  <c r="AC176" i="28" s="1"/>
  <c r="AD176" i="28" s="1"/>
  <c r="AE176" i="28" s="1"/>
  <c r="AF176" i="28" s="1"/>
  <c r="J175" i="28"/>
  <c r="K175" i="28" s="1"/>
  <c r="L175" i="28" s="1"/>
  <c r="M175" i="28" s="1"/>
  <c r="N175" i="28" s="1"/>
  <c r="O175" i="28" s="1"/>
  <c r="P175" i="28" s="1"/>
  <c r="Q175" i="28" s="1"/>
  <c r="R175" i="28" s="1"/>
  <c r="Z175" i="28" s="1"/>
  <c r="AB175" i="28" s="1"/>
  <c r="AC175" i="28" s="1"/>
  <c r="AD175" i="28" s="1"/>
  <c r="AE175" i="28" s="1"/>
  <c r="AF175" i="28" s="1"/>
  <c r="C175" i="28"/>
  <c r="D175" i="28" s="1"/>
  <c r="E175" i="28" s="1"/>
  <c r="F175" i="28" s="1"/>
  <c r="G175" i="28" s="1"/>
  <c r="H175" i="28" s="1"/>
  <c r="I175" i="28" s="1"/>
  <c r="F174" i="28"/>
  <c r="G174" i="28" s="1"/>
  <c r="H174" i="28" s="1"/>
  <c r="I174" i="28" s="1"/>
  <c r="J174" i="28" s="1"/>
  <c r="K174" i="28" s="1"/>
  <c r="L174" i="28" s="1"/>
  <c r="M174" i="28" s="1"/>
  <c r="N174" i="28" s="1"/>
  <c r="O174" i="28" s="1"/>
  <c r="P174" i="28" s="1"/>
  <c r="Q174" i="28" s="1"/>
  <c r="R174" i="28" s="1"/>
  <c r="Z174" i="28" s="1"/>
  <c r="AB174" i="28" s="1"/>
  <c r="AC174" i="28" s="1"/>
  <c r="AD174" i="28" s="1"/>
  <c r="AE174" i="28" s="1"/>
  <c r="AF174" i="28" s="1"/>
  <c r="C174" i="28"/>
  <c r="D174" i="28" s="1"/>
  <c r="E174" i="28" s="1"/>
  <c r="D173" i="28"/>
  <c r="E173" i="28" s="1"/>
  <c r="F173" i="28" s="1"/>
  <c r="G173" i="28" s="1"/>
  <c r="H173" i="28" s="1"/>
  <c r="I173" i="28" s="1"/>
  <c r="J173" i="28" s="1"/>
  <c r="K173" i="28" s="1"/>
  <c r="L173" i="28" s="1"/>
  <c r="M173" i="28" s="1"/>
  <c r="N173" i="28" s="1"/>
  <c r="O173" i="28" s="1"/>
  <c r="P173" i="28" s="1"/>
  <c r="Q173" i="28" s="1"/>
  <c r="R173" i="28" s="1"/>
  <c r="Z173" i="28" s="1"/>
  <c r="AB173" i="28" s="1"/>
  <c r="AC173" i="28" s="1"/>
  <c r="AD173" i="28" s="1"/>
  <c r="AE173" i="28" s="1"/>
  <c r="AF173" i="28" s="1"/>
  <c r="C173" i="28"/>
  <c r="C172" i="28"/>
  <c r="D172" i="28" s="1"/>
  <c r="E172" i="28" s="1"/>
  <c r="F172" i="28" s="1"/>
  <c r="G172" i="28" s="1"/>
  <c r="H172" i="28" s="1"/>
  <c r="I172" i="28" s="1"/>
  <c r="J172" i="28" s="1"/>
  <c r="K172" i="28" s="1"/>
  <c r="L172" i="28" s="1"/>
  <c r="M172" i="28" s="1"/>
  <c r="N172" i="28" s="1"/>
  <c r="O172" i="28" s="1"/>
  <c r="P172" i="28" s="1"/>
  <c r="Q172" i="28" s="1"/>
  <c r="R172" i="28" s="1"/>
  <c r="Z172" i="28" s="1"/>
  <c r="AB172" i="28" s="1"/>
  <c r="AC172" i="28" s="1"/>
  <c r="AD172" i="28" s="1"/>
  <c r="AE172" i="28" s="1"/>
  <c r="AF172" i="28" s="1"/>
  <c r="C171" i="28"/>
  <c r="D171" i="28" s="1"/>
  <c r="E171" i="28" s="1"/>
  <c r="F171" i="28" s="1"/>
  <c r="G171" i="28" s="1"/>
  <c r="H171" i="28" s="1"/>
  <c r="I171" i="28" s="1"/>
  <c r="J171" i="28" s="1"/>
  <c r="K171" i="28" s="1"/>
  <c r="L171" i="28" s="1"/>
  <c r="M171" i="28" s="1"/>
  <c r="N171" i="28" s="1"/>
  <c r="O171" i="28" s="1"/>
  <c r="P171" i="28" s="1"/>
  <c r="Q171" i="28" s="1"/>
  <c r="R171" i="28" s="1"/>
  <c r="Z171" i="28" s="1"/>
  <c r="AB171" i="28" s="1"/>
  <c r="AC171" i="28" s="1"/>
  <c r="AD171" i="28" s="1"/>
  <c r="AE171" i="28" s="1"/>
  <c r="AF171" i="28" s="1"/>
  <c r="C170" i="28"/>
  <c r="D170" i="28" s="1"/>
  <c r="E170" i="28" s="1"/>
  <c r="F170" i="28" s="1"/>
  <c r="G170" i="28" s="1"/>
  <c r="H170" i="28" s="1"/>
  <c r="I170" i="28" s="1"/>
  <c r="J170" i="28" s="1"/>
  <c r="K170" i="28" s="1"/>
  <c r="L170" i="28" s="1"/>
  <c r="M170" i="28" s="1"/>
  <c r="N170" i="28" s="1"/>
  <c r="O170" i="28" s="1"/>
  <c r="P170" i="28" s="1"/>
  <c r="Q170" i="28" s="1"/>
  <c r="R170" i="28" s="1"/>
  <c r="C169" i="28"/>
  <c r="D169" i="28" s="1"/>
  <c r="AG167" i="28"/>
  <c r="I166" i="28"/>
  <c r="J166" i="28" s="1"/>
  <c r="K166" i="28" s="1"/>
  <c r="L166" i="28" s="1"/>
  <c r="M166" i="28" s="1"/>
  <c r="N166" i="28" s="1"/>
  <c r="O166" i="28" s="1"/>
  <c r="P166" i="28" s="1"/>
  <c r="Q166" i="28" s="1"/>
  <c r="R166" i="28" s="1"/>
  <c r="Z166" i="28" s="1"/>
  <c r="AB166" i="28" s="1"/>
  <c r="AC166" i="28" s="1"/>
  <c r="AD166" i="28" s="1"/>
  <c r="AE166" i="28" s="1"/>
  <c r="AF166" i="28" s="1"/>
  <c r="C166" i="28"/>
  <c r="D166" i="28" s="1"/>
  <c r="E166" i="28" s="1"/>
  <c r="F166" i="28" s="1"/>
  <c r="G166" i="28" s="1"/>
  <c r="H166" i="28" s="1"/>
  <c r="C165" i="28"/>
  <c r="C164" i="28"/>
  <c r="D164" i="28" s="1"/>
  <c r="E164" i="28" s="1"/>
  <c r="F164" i="28" s="1"/>
  <c r="G164" i="28" s="1"/>
  <c r="H164" i="28" s="1"/>
  <c r="I164" i="28" s="1"/>
  <c r="J164" i="28" s="1"/>
  <c r="K164" i="28" s="1"/>
  <c r="L164" i="28" s="1"/>
  <c r="M164" i="28" s="1"/>
  <c r="N164" i="28" s="1"/>
  <c r="O164" i="28" s="1"/>
  <c r="P164" i="28" s="1"/>
  <c r="Q164" i="28" s="1"/>
  <c r="R164" i="28" s="1"/>
  <c r="Z164" i="28" s="1"/>
  <c r="AB164" i="28" s="1"/>
  <c r="AC164" i="28" s="1"/>
  <c r="AD164" i="28" s="1"/>
  <c r="AE164" i="28" s="1"/>
  <c r="AF164" i="28" s="1"/>
  <c r="C163" i="28"/>
  <c r="D163" i="28" s="1"/>
  <c r="E163" i="28" s="1"/>
  <c r="F163" i="28" s="1"/>
  <c r="G163" i="28" s="1"/>
  <c r="H163" i="28" s="1"/>
  <c r="I163" i="28" s="1"/>
  <c r="J163" i="28" s="1"/>
  <c r="K163" i="28" s="1"/>
  <c r="L163" i="28" s="1"/>
  <c r="M163" i="28" s="1"/>
  <c r="N163" i="28" s="1"/>
  <c r="O163" i="28" s="1"/>
  <c r="P163" i="28" s="1"/>
  <c r="Q163" i="28" s="1"/>
  <c r="R163" i="28" s="1"/>
  <c r="Z163" i="28" s="1"/>
  <c r="AB163" i="28" s="1"/>
  <c r="AC163" i="28" s="1"/>
  <c r="AD163" i="28" s="1"/>
  <c r="AE163" i="28" s="1"/>
  <c r="AF163" i="28" s="1"/>
  <c r="C162" i="28"/>
  <c r="D161" i="28"/>
  <c r="E161" i="28" s="1"/>
  <c r="F161" i="28" s="1"/>
  <c r="C161" i="28"/>
  <c r="AI158" i="28"/>
  <c r="AH158" i="28"/>
  <c r="AI157" i="28"/>
  <c r="AH157" i="28"/>
  <c r="AI156" i="28"/>
  <c r="AH156" i="28"/>
  <c r="AI155" i="28"/>
  <c r="AH155" i="28"/>
  <c r="AI154" i="28"/>
  <c r="AH154" i="28"/>
  <c r="AI153" i="28"/>
  <c r="AH153" i="28"/>
  <c r="AI152" i="28"/>
  <c r="AH152" i="28"/>
  <c r="AI151" i="28"/>
  <c r="AH151" i="28"/>
  <c r="AI150" i="28"/>
  <c r="AH150" i="28"/>
  <c r="AI149" i="28"/>
  <c r="AH149" i="28"/>
  <c r="AI148" i="28"/>
  <c r="AH148" i="28"/>
  <c r="AI147" i="28"/>
  <c r="AH147" i="28"/>
  <c r="AI146" i="28"/>
  <c r="AH146" i="28"/>
  <c r="AI142" i="28"/>
  <c r="AH142" i="28"/>
  <c r="AI141" i="28"/>
  <c r="AH141" i="28"/>
  <c r="AI140" i="28"/>
  <c r="AH140" i="28"/>
  <c r="AI139" i="28"/>
  <c r="AH139" i="28"/>
  <c r="AI138" i="28"/>
  <c r="AH138" i="28"/>
  <c r="AI137" i="28"/>
  <c r="AH137" i="28"/>
  <c r="AI136" i="28"/>
  <c r="AH136" i="28"/>
  <c r="AI134" i="28"/>
  <c r="AH134" i="28"/>
  <c r="AI133" i="28"/>
  <c r="AH133" i="28"/>
  <c r="AI132" i="28"/>
  <c r="AH132" i="28"/>
  <c r="AI131" i="28"/>
  <c r="AH131" i="28"/>
  <c r="AI130" i="28"/>
  <c r="AH130" i="28"/>
  <c r="AI129" i="28"/>
  <c r="AH129" i="28"/>
  <c r="AI128" i="28"/>
  <c r="AH128" i="28"/>
  <c r="AI127" i="28"/>
  <c r="AH127" i="28"/>
  <c r="AI126" i="28"/>
  <c r="AH126" i="28"/>
  <c r="AI125" i="28"/>
  <c r="AH125" i="28"/>
  <c r="AF122" i="28"/>
  <c r="AE122" i="28"/>
  <c r="AD122" i="28"/>
  <c r="AC122" i="28"/>
  <c r="AB122" i="28"/>
  <c r="O122" i="28"/>
  <c r="M122" i="28"/>
  <c r="L122" i="28"/>
  <c r="K122" i="28"/>
  <c r="J122" i="28"/>
  <c r="I122" i="28"/>
  <c r="H122" i="28"/>
  <c r="G122" i="28"/>
  <c r="F122" i="28"/>
  <c r="E122" i="28"/>
  <c r="D122" i="28"/>
  <c r="C122" i="28"/>
  <c r="AF121" i="28"/>
  <c r="AE121" i="28"/>
  <c r="AD121" i="28"/>
  <c r="AC121" i="28"/>
  <c r="AB121" i="28"/>
  <c r="O121" i="28"/>
  <c r="M121" i="28"/>
  <c r="L121" i="28"/>
  <c r="K121" i="28"/>
  <c r="J121" i="28"/>
  <c r="I121" i="28"/>
  <c r="H121" i="28"/>
  <c r="G121" i="28"/>
  <c r="F121" i="28"/>
  <c r="E121" i="28"/>
  <c r="D121" i="28"/>
  <c r="C121" i="28"/>
  <c r="AF120" i="28"/>
  <c r="AE120" i="28"/>
  <c r="AD120" i="28"/>
  <c r="AC120" i="28"/>
  <c r="AB120" i="28"/>
  <c r="O120" i="28"/>
  <c r="M120" i="28"/>
  <c r="L120" i="28"/>
  <c r="K120" i="28"/>
  <c r="J120" i="28"/>
  <c r="I120" i="28"/>
  <c r="H120" i="28"/>
  <c r="G120" i="28"/>
  <c r="F120" i="28"/>
  <c r="E120" i="28"/>
  <c r="D120" i="28"/>
  <c r="C120" i="28"/>
  <c r="AF119" i="28"/>
  <c r="AE119" i="28"/>
  <c r="AD119" i="28"/>
  <c r="AC119" i="28"/>
  <c r="AB119" i="28"/>
  <c r="O119" i="28"/>
  <c r="M119" i="28"/>
  <c r="L119" i="28"/>
  <c r="K119" i="28"/>
  <c r="J119" i="28"/>
  <c r="I119" i="28"/>
  <c r="H119" i="28"/>
  <c r="G119" i="28"/>
  <c r="F119" i="28"/>
  <c r="E119" i="28"/>
  <c r="D119" i="28"/>
  <c r="C119" i="28"/>
  <c r="AF118" i="28"/>
  <c r="AE118" i="28"/>
  <c r="AD118" i="28"/>
  <c r="AC118" i="28"/>
  <c r="AB118" i="28"/>
  <c r="O118" i="28"/>
  <c r="M118" i="28"/>
  <c r="L118" i="28"/>
  <c r="K118" i="28"/>
  <c r="J118" i="28"/>
  <c r="I118" i="28"/>
  <c r="H118" i="28"/>
  <c r="G118" i="28"/>
  <c r="F118" i="28"/>
  <c r="E118" i="28"/>
  <c r="D118" i="28"/>
  <c r="C118" i="28"/>
  <c r="AF117" i="28"/>
  <c r="AE117" i="28"/>
  <c r="AE123" i="28" s="1"/>
  <c r="BI23" i="28" s="1"/>
  <c r="AD117" i="28"/>
  <c r="AC117" i="28"/>
  <c r="AB117" i="28"/>
  <c r="BF23" i="28"/>
  <c r="BA23" i="28"/>
  <c r="O117" i="28"/>
  <c r="M117" i="28"/>
  <c r="L117" i="28"/>
  <c r="K117" i="28"/>
  <c r="K123" i="28" s="1"/>
  <c r="AT23" i="28" s="1"/>
  <c r="J117" i="28"/>
  <c r="I117" i="28"/>
  <c r="H117" i="28"/>
  <c r="G117" i="28"/>
  <c r="F117" i="28"/>
  <c r="E117" i="28"/>
  <c r="D117" i="28"/>
  <c r="C117" i="28"/>
  <c r="AI114" i="28"/>
  <c r="AH114" i="28"/>
  <c r="AI112" i="28"/>
  <c r="AH112" i="28"/>
  <c r="AG112" i="28"/>
  <c r="AI111" i="28"/>
  <c r="AH111" i="28"/>
  <c r="AI110" i="28"/>
  <c r="AH110" i="28"/>
  <c r="AI109" i="28"/>
  <c r="AH109" i="28"/>
  <c r="AG108" i="28"/>
  <c r="AF108" i="28"/>
  <c r="AE108" i="28"/>
  <c r="AD108" i="28"/>
  <c r="BH19" i="28" s="1"/>
  <c r="AC108" i="28"/>
  <c r="AB108" i="28"/>
  <c r="BG19" i="28" s="1"/>
  <c r="BE19" i="28"/>
  <c r="P5" i="28"/>
  <c r="O108" i="28"/>
  <c r="M108" i="28"/>
  <c r="AU19" i="28" s="1"/>
  <c r="L108" i="28"/>
  <c r="K5" i="28" s="1"/>
  <c r="K108" i="28"/>
  <c r="AT19" i="28" s="1"/>
  <c r="J108" i="28"/>
  <c r="I5" i="28" s="1"/>
  <c r="I108" i="28"/>
  <c r="H5" i="28" s="1"/>
  <c r="H108" i="28"/>
  <c r="G108" i="28"/>
  <c r="F5" i="28" s="1"/>
  <c r="F108" i="28"/>
  <c r="E108" i="28"/>
  <c r="AP19" i="28" s="1"/>
  <c r="D108" i="28"/>
  <c r="C5" i="28" s="1"/>
  <c r="C108" i="28"/>
  <c r="AI107" i="28"/>
  <c r="AH107" i="28"/>
  <c r="AI106" i="28"/>
  <c r="AH106" i="28"/>
  <c r="AI105" i="28"/>
  <c r="AH105" i="28"/>
  <c r="AI104" i="28"/>
  <c r="AH104" i="28"/>
  <c r="AI103" i="28"/>
  <c r="AH103" i="28"/>
  <c r="AI102" i="28"/>
  <c r="AH102" i="28"/>
  <c r="AI101" i="28"/>
  <c r="AH101" i="28"/>
  <c r="AI100" i="28"/>
  <c r="AH100" i="28"/>
  <c r="AI99" i="28"/>
  <c r="AH99" i="28"/>
  <c r="AI98" i="28"/>
  <c r="AH98" i="28"/>
  <c r="AI97" i="28"/>
  <c r="AH97" i="28"/>
  <c r="AG96" i="28"/>
  <c r="AF96" i="28"/>
  <c r="BJ20" i="28" s="1"/>
  <c r="AE96" i="28"/>
  <c r="BI20" i="28" s="1"/>
  <c r="AD96" i="28"/>
  <c r="AC96" i="28"/>
  <c r="AB96" i="28"/>
  <c r="BE20" i="28"/>
  <c r="BD20" i="28"/>
  <c r="AZ20" i="28"/>
  <c r="AY20" i="28"/>
  <c r="O96" i="28"/>
  <c r="AW20" i="28" s="1"/>
  <c r="M96" i="28"/>
  <c r="L96" i="28"/>
  <c r="K96" i="28"/>
  <c r="AT20" i="28" s="1"/>
  <c r="J96" i="28"/>
  <c r="I96" i="28"/>
  <c r="H96" i="28"/>
  <c r="G96" i="28"/>
  <c r="AR20" i="28" s="1"/>
  <c r="F96" i="28"/>
  <c r="E96" i="28"/>
  <c r="AP20" i="28" s="1"/>
  <c r="D96" i="28"/>
  <c r="C96" i="28"/>
  <c r="AN20" i="28" s="1"/>
  <c r="AI95" i="28"/>
  <c r="AH95" i="28"/>
  <c r="AI94" i="28"/>
  <c r="AH94" i="28"/>
  <c r="AI93" i="28"/>
  <c r="AH93" i="28"/>
  <c r="AF92" i="28"/>
  <c r="BJ18" i="28" s="1"/>
  <c r="AE92" i="28"/>
  <c r="BI18" i="28" s="1"/>
  <c r="AD92" i="28"/>
  <c r="AC92" i="28"/>
  <c r="AB92" i="28"/>
  <c r="BF18" i="28"/>
  <c r="BE18" i="28"/>
  <c r="BC18" i="28"/>
  <c r="BA18" i="28"/>
  <c r="AX18" i="28"/>
  <c r="O92" i="28"/>
  <c r="AW18" i="28" s="1"/>
  <c r="AV18" i="28"/>
  <c r="M92" i="28"/>
  <c r="L92" i="28"/>
  <c r="K92" i="28"/>
  <c r="AT18" i="28" s="1"/>
  <c r="J92" i="28"/>
  <c r="I92" i="28"/>
  <c r="AS18" i="28" s="1"/>
  <c r="H92" i="28"/>
  <c r="G92" i="28"/>
  <c r="F92" i="28"/>
  <c r="E92" i="28"/>
  <c r="AP18" i="28" s="1"/>
  <c r="D92" i="28"/>
  <c r="C92" i="28"/>
  <c r="AN18" i="28" s="1"/>
  <c r="BW91" i="28"/>
  <c r="BS91" i="28"/>
  <c r="AI91" i="28"/>
  <c r="AH91" i="28"/>
  <c r="AG91" i="28"/>
  <c r="AG92" i="28" s="1"/>
  <c r="BU90" i="28"/>
  <c r="BE90" i="28"/>
  <c r="AI90" i="28"/>
  <c r="AH90" i="28"/>
  <c r="AI89" i="28"/>
  <c r="AH89" i="28"/>
  <c r="BI88" i="28"/>
  <c r="BG88" i="28"/>
  <c r="AI88" i="28"/>
  <c r="AH88" i="28"/>
  <c r="BS87" i="28"/>
  <c r="BG87" i="28"/>
  <c r="BC87" i="28"/>
  <c r="AI87" i="28"/>
  <c r="AH87" i="28"/>
  <c r="BU86" i="28"/>
  <c r="BE86" i="28"/>
  <c r="BA86" i="28"/>
  <c r="AI86" i="28"/>
  <c r="AH86" i="28"/>
  <c r="AI85" i="28"/>
  <c r="AH85" i="28"/>
  <c r="BW84" i="28"/>
  <c r="BV84" i="28"/>
  <c r="BV91" i="28" s="1"/>
  <c r="BU84" i="28"/>
  <c r="BU91" i="28" s="1"/>
  <c r="BT84" i="28"/>
  <c r="BT91" i="28" s="1"/>
  <c r="BS84" i="28"/>
  <c r="BR84" i="28"/>
  <c r="BR91" i="28" s="1"/>
  <c r="BQ84" i="28"/>
  <c r="BQ91" i="28" s="1"/>
  <c r="BP84" i="28"/>
  <c r="BP91" i="28" s="1"/>
  <c r="BO84" i="28"/>
  <c r="BO91" i="28" s="1"/>
  <c r="BN84" i="28"/>
  <c r="BN91" i="28" s="1"/>
  <c r="BM84" i="28"/>
  <c r="BM91" i="28" s="1"/>
  <c r="BL84" i="28"/>
  <c r="BL91" i="28" s="1"/>
  <c r="BK84" i="28"/>
  <c r="BK91" i="28" s="1"/>
  <c r="BJ84" i="28"/>
  <c r="BJ91" i="28" s="1"/>
  <c r="BI84" i="28"/>
  <c r="BI91" i="28" s="1"/>
  <c r="BH84" i="28"/>
  <c r="BH91" i="28" s="1"/>
  <c r="BG84" i="28"/>
  <c r="BG91" i="28" s="1"/>
  <c r="BF84" i="28"/>
  <c r="BF91" i="28" s="1"/>
  <c r="BE84" i="28"/>
  <c r="BE91" i="28" s="1"/>
  <c r="BD84" i="28"/>
  <c r="BD91" i="28" s="1"/>
  <c r="BC84" i="28"/>
  <c r="BC91" i="28" s="1"/>
  <c r="BB84" i="28"/>
  <c r="BB91" i="28" s="1"/>
  <c r="BA84" i="28"/>
  <c r="BA91" i="28" s="1"/>
  <c r="AZ84" i="28"/>
  <c r="AZ91" i="28" s="1"/>
  <c r="AI84" i="28"/>
  <c r="AH84" i="28"/>
  <c r="BW83" i="28"/>
  <c r="BW90" i="28" s="1"/>
  <c r="BV83" i="28"/>
  <c r="BV90" i="28" s="1"/>
  <c r="BU83" i="28"/>
  <c r="BT83" i="28"/>
  <c r="BT90" i="28" s="1"/>
  <c r="BS83" i="28"/>
  <c r="BS90" i="28" s="1"/>
  <c r="BR83" i="28"/>
  <c r="BR90" i="28" s="1"/>
  <c r="BQ83" i="28"/>
  <c r="BQ90" i="28" s="1"/>
  <c r="BP83" i="28"/>
  <c r="BP90" i="28" s="1"/>
  <c r="BO83" i="28"/>
  <c r="BO90" i="28" s="1"/>
  <c r="BN83" i="28"/>
  <c r="BN90" i="28" s="1"/>
  <c r="BM83" i="28"/>
  <c r="BM90" i="28" s="1"/>
  <c r="BL83" i="28"/>
  <c r="BL90" i="28" s="1"/>
  <c r="BK83" i="28"/>
  <c r="BK90" i="28" s="1"/>
  <c r="BJ83" i="28"/>
  <c r="BJ90" i="28" s="1"/>
  <c r="BI83" i="28"/>
  <c r="BI90" i="28" s="1"/>
  <c r="BH83" i="28"/>
  <c r="BH90" i="28" s="1"/>
  <c r="BG83" i="28"/>
  <c r="BG90" i="28" s="1"/>
  <c r="BF83" i="28"/>
  <c r="BF90" i="28" s="1"/>
  <c r="BE83" i="28"/>
  <c r="BD83" i="28"/>
  <c r="BD90" i="28" s="1"/>
  <c r="BC83" i="28"/>
  <c r="BC90" i="28" s="1"/>
  <c r="BB83" i="28"/>
  <c r="BB90" i="28" s="1"/>
  <c r="BA83" i="28"/>
  <c r="BA90" i="28" s="1"/>
  <c r="AZ83" i="28"/>
  <c r="AZ90" i="28" s="1"/>
  <c r="AI83" i="28"/>
  <c r="AH83" i="28"/>
  <c r="BW82" i="28"/>
  <c r="BW89" i="28" s="1"/>
  <c r="BV82" i="28"/>
  <c r="BV89" i="28" s="1"/>
  <c r="BU82" i="28"/>
  <c r="BU89" i="28" s="1"/>
  <c r="BT82" i="28"/>
  <c r="BT89" i="28" s="1"/>
  <c r="BS82" i="28"/>
  <c r="BS89" i="28" s="1"/>
  <c r="BR82" i="28"/>
  <c r="BR89" i="28" s="1"/>
  <c r="BQ82" i="28"/>
  <c r="BQ89" i="28" s="1"/>
  <c r="BP82" i="28"/>
  <c r="BP89" i="28" s="1"/>
  <c r="BO82" i="28"/>
  <c r="BO89" i="28" s="1"/>
  <c r="BN82" i="28"/>
  <c r="BN89" i="28" s="1"/>
  <c r="BM82" i="28"/>
  <c r="BM89" i="28" s="1"/>
  <c r="BL82" i="28"/>
  <c r="BL89" i="28" s="1"/>
  <c r="BK82" i="28"/>
  <c r="BK89" i="28" s="1"/>
  <c r="BJ82" i="28"/>
  <c r="BJ89" i="28" s="1"/>
  <c r="BI82" i="28"/>
  <c r="BI89" i="28" s="1"/>
  <c r="BH82" i="28"/>
  <c r="BH89" i="28" s="1"/>
  <c r="BG82" i="28"/>
  <c r="BG89" i="28" s="1"/>
  <c r="BF82" i="28"/>
  <c r="BF89" i="28" s="1"/>
  <c r="BE82" i="28"/>
  <c r="BE89" i="28" s="1"/>
  <c r="BD82" i="28"/>
  <c r="BD89" i="28" s="1"/>
  <c r="BC82" i="28"/>
  <c r="BC89" i="28" s="1"/>
  <c r="BB82" i="28"/>
  <c r="BB89" i="28" s="1"/>
  <c r="BA82" i="28"/>
  <c r="BA89" i="28" s="1"/>
  <c r="AZ82" i="28"/>
  <c r="AZ89" i="28" s="1"/>
  <c r="AI82" i="28"/>
  <c r="AH82" i="28"/>
  <c r="BW81" i="28"/>
  <c r="BW88" i="28" s="1"/>
  <c r="BV81" i="28"/>
  <c r="BV88" i="28" s="1"/>
  <c r="BU81" i="28"/>
  <c r="BU88" i="28" s="1"/>
  <c r="BT81" i="28"/>
  <c r="BT88" i="28" s="1"/>
  <c r="BS81" i="28"/>
  <c r="BS88" i="28" s="1"/>
  <c r="BR81" i="28"/>
  <c r="BR88" i="28" s="1"/>
  <c r="BQ81" i="28"/>
  <c r="BQ88" i="28" s="1"/>
  <c r="BP81" i="28"/>
  <c r="BP88" i="28" s="1"/>
  <c r="BO81" i="28"/>
  <c r="BO88" i="28" s="1"/>
  <c r="BN81" i="28"/>
  <c r="BN88" i="28" s="1"/>
  <c r="BM81" i="28"/>
  <c r="BM88" i="28" s="1"/>
  <c r="BL81" i="28"/>
  <c r="BL88" i="28" s="1"/>
  <c r="BK81" i="28"/>
  <c r="BK88" i="28" s="1"/>
  <c r="BJ81" i="28"/>
  <c r="BJ88" i="28" s="1"/>
  <c r="BI81" i="28"/>
  <c r="BH81" i="28"/>
  <c r="BH88" i="28" s="1"/>
  <c r="BG81" i="28"/>
  <c r="BF81" i="28"/>
  <c r="BF88" i="28" s="1"/>
  <c r="BE81" i="28"/>
  <c r="BE88" i="28" s="1"/>
  <c r="BD81" i="28"/>
  <c r="BD88" i="28" s="1"/>
  <c r="BC81" i="28"/>
  <c r="BC88" i="28" s="1"/>
  <c r="BB81" i="28"/>
  <c r="BB88" i="28" s="1"/>
  <c r="BA81" i="28"/>
  <c r="BA88" i="28" s="1"/>
  <c r="AZ81" i="28"/>
  <c r="AZ88" i="28" s="1"/>
  <c r="AI81" i="28"/>
  <c r="AH81" i="28"/>
  <c r="BW80" i="28"/>
  <c r="BW87" i="28" s="1"/>
  <c r="BV80" i="28"/>
  <c r="BV87" i="28" s="1"/>
  <c r="BU80" i="28"/>
  <c r="BU87" i="28" s="1"/>
  <c r="BT80" i="28"/>
  <c r="BT87" i="28" s="1"/>
  <c r="BS80" i="28"/>
  <c r="BR80" i="28"/>
  <c r="BR87" i="28" s="1"/>
  <c r="BQ80" i="28"/>
  <c r="BQ87" i="28" s="1"/>
  <c r="BP80" i="28"/>
  <c r="BP87" i="28" s="1"/>
  <c r="BO80" i="28"/>
  <c r="BO87" i="28" s="1"/>
  <c r="BN80" i="28"/>
  <c r="BN87" i="28" s="1"/>
  <c r="BM80" i="28"/>
  <c r="BM87" i="28" s="1"/>
  <c r="BL80" i="28"/>
  <c r="BL87" i="28" s="1"/>
  <c r="BK80" i="28"/>
  <c r="BK87" i="28" s="1"/>
  <c r="BJ80" i="28"/>
  <c r="BJ87" i="28" s="1"/>
  <c r="BI80" i="28"/>
  <c r="BI87" i="28" s="1"/>
  <c r="BH80" i="28"/>
  <c r="BH87" i="28" s="1"/>
  <c r="BG80" i="28"/>
  <c r="BF80" i="28"/>
  <c r="BF87" i="28" s="1"/>
  <c r="BE80" i="28"/>
  <c r="BE87" i="28" s="1"/>
  <c r="BD80" i="28"/>
  <c r="BD87" i="28" s="1"/>
  <c r="BC80" i="28"/>
  <c r="BB80" i="28"/>
  <c r="BB87" i="28" s="1"/>
  <c r="BA80" i="28"/>
  <c r="BA87" i="28" s="1"/>
  <c r="AZ80" i="28"/>
  <c r="AZ87" i="28" s="1"/>
  <c r="AI80" i="28"/>
  <c r="AH80" i="28"/>
  <c r="BW79" i="28"/>
  <c r="BW86" i="28" s="1"/>
  <c r="BV79" i="28"/>
  <c r="BV86" i="28" s="1"/>
  <c r="BU79" i="28"/>
  <c r="BT79" i="28"/>
  <c r="BT86" i="28" s="1"/>
  <c r="BS79" i="28"/>
  <c r="BS86" i="28" s="1"/>
  <c r="BR79" i="28"/>
  <c r="BR86" i="28" s="1"/>
  <c r="BQ79" i="28"/>
  <c r="BQ86" i="28" s="1"/>
  <c r="BP79" i="28"/>
  <c r="BP86" i="28" s="1"/>
  <c r="BO79" i="28"/>
  <c r="BO86" i="28" s="1"/>
  <c r="BN79" i="28"/>
  <c r="BN86" i="28" s="1"/>
  <c r="BM79" i="28"/>
  <c r="BM86" i="28" s="1"/>
  <c r="BL79" i="28"/>
  <c r="BL86" i="28" s="1"/>
  <c r="BK79" i="28"/>
  <c r="BK86" i="28" s="1"/>
  <c r="BJ79" i="28"/>
  <c r="BJ86" i="28" s="1"/>
  <c r="BI79" i="28"/>
  <c r="BI86" i="28" s="1"/>
  <c r="BH79" i="28"/>
  <c r="BH86" i="28" s="1"/>
  <c r="BG79" i="28"/>
  <c r="BG86" i="28" s="1"/>
  <c r="BF79" i="28"/>
  <c r="BF86" i="28" s="1"/>
  <c r="BE79" i="28"/>
  <c r="BD79" i="28"/>
  <c r="BD86" i="28" s="1"/>
  <c r="BC79" i="28"/>
  <c r="BC86" i="28" s="1"/>
  <c r="BB79" i="28"/>
  <c r="BB86" i="28" s="1"/>
  <c r="BA79" i="28"/>
  <c r="AZ79" i="28"/>
  <c r="AZ86" i="28" s="1"/>
  <c r="AI79" i="28"/>
  <c r="AH79" i="28"/>
  <c r="AG78" i="28"/>
  <c r="AF78" i="28"/>
  <c r="BJ17" i="28" s="1"/>
  <c r="AE78" i="28"/>
  <c r="AD78" i="28"/>
  <c r="BH17" i="28" s="1"/>
  <c r="AC78" i="28"/>
  <c r="AB78" i="28"/>
  <c r="BG17" i="28" s="1"/>
  <c r="BF17" i="28"/>
  <c r="BD17" i="28"/>
  <c r="BB17" i="28"/>
  <c r="BA17" i="28"/>
  <c r="AZ17" i="28"/>
  <c r="AX17" i="28"/>
  <c r="O78" i="28"/>
  <c r="AW17" i="28" s="1"/>
  <c r="M78" i="28"/>
  <c r="AU17" i="28" s="1"/>
  <c r="L78" i="28"/>
  <c r="K78" i="28"/>
  <c r="AT17" i="28" s="1"/>
  <c r="J78" i="28"/>
  <c r="I78" i="28"/>
  <c r="H78" i="28"/>
  <c r="G78" i="28"/>
  <c r="AR17" i="28" s="1"/>
  <c r="E78" i="28"/>
  <c r="AP17" i="28" s="1"/>
  <c r="AI77" i="28"/>
  <c r="AH77" i="28"/>
  <c r="AI76" i="28"/>
  <c r="AH76" i="28"/>
  <c r="AI75" i="28"/>
  <c r="AH75" i="28"/>
  <c r="AI74" i="28"/>
  <c r="AH74" i="28"/>
  <c r="AI73" i="28"/>
  <c r="AH73" i="28"/>
  <c r="AI72" i="28"/>
  <c r="AH72" i="28"/>
  <c r="AG71" i="28"/>
  <c r="AF71" i="28"/>
  <c r="AE71" i="28"/>
  <c r="AD71" i="28"/>
  <c r="BH16" i="28" s="1"/>
  <c r="AC71" i="28"/>
  <c r="AB71" i="28"/>
  <c r="BG16" i="28" s="1"/>
  <c r="AA7" i="28"/>
  <c r="Z7" i="28"/>
  <c r="BE16" i="28"/>
  <c r="BD16" i="28"/>
  <c r="BB16" i="28"/>
  <c r="R7" i="28"/>
  <c r="O71" i="28"/>
  <c r="AW16" i="28" s="1"/>
  <c r="M71" i="28"/>
  <c r="L71" i="28"/>
  <c r="K71" i="28"/>
  <c r="J71" i="28"/>
  <c r="I71" i="28"/>
  <c r="H71" i="28"/>
  <c r="G71" i="28"/>
  <c r="E71" i="28"/>
  <c r="AP16" i="28" s="1"/>
  <c r="AI70" i="28"/>
  <c r="AH70" i="28"/>
  <c r="AI69" i="28"/>
  <c r="AH69" i="28"/>
  <c r="AI68" i="28"/>
  <c r="AH68" i="28"/>
  <c r="AI67" i="28"/>
  <c r="AH67" i="28"/>
  <c r="AI66" i="28"/>
  <c r="AH66" i="28"/>
  <c r="AI65" i="28"/>
  <c r="AH65" i="28"/>
  <c r="AI64" i="28"/>
  <c r="AH64" i="28"/>
  <c r="AI63" i="28"/>
  <c r="AH63" i="28"/>
  <c r="AI62" i="28"/>
  <c r="AH62" i="28"/>
  <c r="AI61" i="28"/>
  <c r="AH61" i="28"/>
  <c r="AI60" i="28"/>
  <c r="AH60" i="28"/>
  <c r="AI59" i="28"/>
  <c r="AH59" i="28"/>
  <c r="AI58" i="28"/>
  <c r="AH58" i="28"/>
  <c r="AI57" i="28"/>
  <c r="AH57" i="28"/>
  <c r="AI56" i="28"/>
  <c r="AH56" i="28"/>
  <c r="AI55" i="28"/>
  <c r="AH55" i="28"/>
  <c r="AI54" i="28"/>
  <c r="AH54" i="28"/>
  <c r="AI53" i="28"/>
  <c r="AH53" i="28"/>
  <c r="AI52" i="28"/>
  <c r="AH52" i="28"/>
  <c r="AI51" i="28"/>
  <c r="AH51" i="28"/>
  <c r="AI50" i="28"/>
  <c r="AH50" i="28"/>
  <c r="AI49" i="28"/>
  <c r="AH49" i="28"/>
  <c r="AI48" i="28"/>
  <c r="AH48" i="28"/>
  <c r="AI47" i="28"/>
  <c r="AH47" i="28"/>
  <c r="AI46" i="28"/>
  <c r="AH46" i="28"/>
  <c r="AI45" i="28"/>
  <c r="AH45" i="28"/>
  <c r="AI44" i="28"/>
  <c r="AH44" i="28"/>
  <c r="AI43" i="28"/>
  <c r="AH43" i="28"/>
  <c r="AI42" i="28"/>
  <c r="AH42" i="28"/>
  <c r="AI41" i="28"/>
  <c r="AH41" i="28"/>
  <c r="AI40" i="28"/>
  <c r="AH40" i="28"/>
  <c r="AI39" i="28"/>
  <c r="AH39" i="28"/>
  <c r="AI38" i="28"/>
  <c r="AH38" i="28"/>
  <c r="AI37" i="28"/>
  <c r="AH37" i="28"/>
  <c r="AI36" i="28"/>
  <c r="AH36" i="28"/>
  <c r="AI35" i="28"/>
  <c r="AH35" i="28"/>
  <c r="AI34" i="28"/>
  <c r="AH34" i="28"/>
  <c r="AI33" i="28"/>
  <c r="AH33" i="28"/>
  <c r="AI32" i="28"/>
  <c r="AH32" i="28"/>
  <c r="AI31" i="28"/>
  <c r="AH31" i="28"/>
  <c r="AI30" i="28"/>
  <c r="AH30" i="28"/>
  <c r="AI29" i="28"/>
  <c r="AH29" i="28"/>
  <c r="AI28" i="28"/>
  <c r="AH28" i="28"/>
  <c r="AI27" i="28"/>
  <c r="AH27" i="28"/>
  <c r="AI26" i="28"/>
  <c r="AH26" i="28"/>
  <c r="AI25" i="28"/>
  <c r="AH25" i="28"/>
  <c r="AI24" i="28"/>
  <c r="AH24" i="28"/>
  <c r="AZ23" i="28"/>
  <c r="AM23" i="28"/>
  <c r="AI23" i="28"/>
  <c r="AH23" i="28"/>
  <c r="AI22" i="28"/>
  <c r="AH22" i="28"/>
  <c r="BJ21" i="28"/>
  <c r="BI21" i="28"/>
  <c r="BH21" i="28"/>
  <c r="BG21" i="28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I21" i="28"/>
  <c r="AH21" i="28"/>
  <c r="BH20" i="28"/>
  <c r="BG20" i="28"/>
  <c r="BF20" i="28"/>
  <c r="BC20" i="28"/>
  <c r="BB20" i="28"/>
  <c r="BA20" i="28"/>
  <c r="AX20" i="28"/>
  <c r="AV20" i="28"/>
  <c r="AU20" i="28"/>
  <c r="AS20" i="28"/>
  <c r="AQ20" i="28"/>
  <c r="AO20" i="28"/>
  <c r="AM20" i="28"/>
  <c r="AI20" i="28"/>
  <c r="AH20" i="28"/>
  <c r="BI19" i="28"/>
  <c r="BC19" i="28"/>
  <c r="BB19" i="28"/>
  <c r="BA19" i="28"/>
  <c r="AZ19" i="28"/>
  <c r="AX19" i="28"/>
  <c r="AW19" i="28"/>
  <c r="AO19" i="28"/>
  <c r="AM19" i="28"/>
  <c r="AI19" i="28"/>
  <c r="AH19" i="28"/>
  <c r="BH18" i="28"/>
  <c r="BG18" i="28"/>
  <c r="BD18" i="28"/>
  <c r="BB18" i="28"/>
  <c r="AZ18" i="28"/>
  <c r="AY18" i="28"/>
  <c r="AU18" i="28"/>
  <c r="AQ18" i="28"/>
  <c r="AO18" i="28"/>
  <c r="AM18" i="28"/>
  <c r="AI18" i="28"/>
  <c r="AH18" i="28"/>
  <c r="BI17" i="28"/>
  <c r="BE17" i="28"/>
  <c r="AY17" i="28"/>
  <c r="AV17" i="28"/>
  <c r="AS17" i="28"/>
  <c r="AQ17" i="28"/>
  <c r="AN17" i="28"/>
  <c r="AM17" i="28"/>
  <c r="AI17" i="28"/>
  <c r="AH17" i="28"/>
  <c r="BI16" i="28"/>
  <c r="BF16" i="28"/>
  <c r="BC16" i="28"/>
  <c r="AX16" i="28"/>
  <c r="AV16" i="28"/>
  <c r="AU16" i="28"/>
  <c r="AR16" i="28"/>
  <c r="AQ16" i="28"/>
  <c r="AN16" i="28"/>
  <c r="AM16" i="28"/>
  <c r="AI16" i="28"/>
  <c r="AH16" i="28"/>
  <c r="AI15" i="28"/>
  <c r="AH15" i="28"/>
  <c r="AI14" i="28"/>
  <c r="AH14" i="28"/>
  <c r="AI13" i="28"/>
  <c r="AH13" i="28"/>
  <c r="AL12" i="28"/>
  <c r="AI12" i="28"/>
  <c r="AH12" i="28"/>
  <c r="AI11" i="28"/>
  <c r="AH11" i="28"/>
  <c r="K6" i="28"/>
  <c r="AF5" i="28"/>
  <c r="AD5" i="28"/>
  <c r="AB5" i="28"/>
  <c r="Y5" i="28"/>
  <c r="X5" i="28"/>
  <c r="V5" i="28"/>
  <c r="T5" i="28"/>
  <c r="S5" i="28"/>
  <c r="Q5" i="28"/>
  <c r="N5" i="28"/>
  <c r="AG4" i="28"/>
  <c r="K4" i="28"/>
  <c r="E4" i="28"/>
  <c r="H4" i="28" s="1"/>
  <c r="B4" i="28"/>
  <c r="AL13" i="28" s="1"/>
  <c r="AG3" i="28"/>
  <c r="AE177" i="30" l="1"/>
  <c r="AA274" i="30"/>
  <c r="AB169" i="30"/>
  <c r="AC167" i="29"/>
  <c r="AD161" i="29"/>
  <c r="AD183" i="29"/>
  <c r="AC135" i="29"/>
  <c r="Z274" i="29"/>
  <c r="BH22" i="28"/>
  <c r="AA5" i="28"/>
  <c r="AB123" i="28"/>
  <c r="BG23" i="28" s="1"/>
  <c r="BG22" i="28"/>
  <c r="O123" i="28"/>
  <c r="AW23" i="28" s="1"/>
  <c r="L5" i="28"/>
  <c r="M113" i="28"/>
  <c r="M115" i="28" s="1"/>
  <c r="L123" i="28"/>
  <c r="J123" i="28"/>
  <c r="J124" i="28"/>
  <c r="L113" i="28"/>
  <c r="L115" i="28" s="1"/>
  <c r="L116" i="28" s="1"/>
  <c r="L7" i="28" s="1"/>
  <c r="H123" i="28"/>
  <c r="AX23" i="28"/>
  <c r="BE23" i="28"/>
  <c r="AF123" i="28"/>
  <c r="BJ23" i="28" s="1"/>
  <c r="AX22" i="28"/>
  <c r="D165" i="28"/>
  <c r="E165" i="28" s="1"/>
  <c r="F165" i="28" s="1"/>
  <c r="G165" i="28" s="1"/>
  <c r="H165" i="28" s="1"/>
  <c r="I165" i="28" s="1"/>
  <c r="J165" i="28" s="1"/>
  <c r="K165" i="28" s="1"/>
  <c r="L165" i="28" s="1"/>
  <c r="M165" i="28" s="1"/>
  <c r="N165" i="28" s="1"/>
  <c r="O165" i="28" s="1"/>
  <c r="P165" i="28" s="1"/>
  <c r="Q165" i="28" s="1"/>
  <c r="R165" i="28" s="1"/>
  <c r="Z165" i="28" s="1"/>
  <c r="AB165" i="28" s="1"/>
  <c r="AC165" i="28" s="1"/>
  <c r="AD165" i="28" s="1"/>
  <c r="AE165" i="28" s="1"/>
  <c r="AF165" i="28" s="1"/>
  <c r="AM22" i="28"/>
  <c r="AM25" i="28" s="1"/>
  <c r="AZ16" i="28"/>
  <c r="AZ22" i="28" s="1"/>
  <c r="AZ25" i="28" s="1"/>
  <c r="BF19" i="28"/>
  <c r="BF22" i="28" s="1"/>
  <c r="BF25" i="28" s="1"/>
  <c r="AG113" i="28"/>
  <c r="M123" i="28"/>
  <c r="AC123" i="28"/>
  <c r="AC124" i="28" s="1"/>
  <c r="BB22" i="28"/>
  <c r="L124" i="28"/>
  <c r="G123" i="28"/>
  <c r="AR23" i="28" s="1"/>
  <c r="AS19" i="28"/>
  <c r="G113" i="28"/>
  <c r="G115" i="28" s="1"/>
  <c r="G116" i="28" s="1"/>
  <c r="G7" i="28" s="1"/>
  <c r="AR19" i="28"/>
  <c r="AH118" i="28"/>
  <c r="D5" i="28"/>
  <c r="E113" i="28"/>
  <c r="E115" i="28" s="1"/>
  <c r="E123" i="28"/>
  <c r="AP23" i="28" s="1"/>
  <c r="E124" i="28"/>
  <c r="AI119" i="28"/>
  <c r="D113" i="28"/>
  <c r="D115" i="28" s="1"/>
  <c r="C113" i="28"/>
  <c r="C115" i="28" s="1"/>
  <c r="Z170" i="28"/>
  <c r="AT16" i="28"/>
  <c r="AT22" i="28" s="1"/>
  <c r="AT25" i="28" s="1"/>
  <c r="K113" i="28"/>
  <c r="K115" i="28" s="1"/>
  <c r="K116" i="28" s="1"/>
  <c r="K7" i="28" s="1"/>
  <c r="AH71" i="28"/>
  <c r="AP22" i="28"/>
  <c r="AI96" i="28"/>
  <c r="AQ19" i="28"/>
  <c r="AQ22" i="28" s="1"/>
  <c r="E5" i="28"/>
  <c r="AV19" i="28"/>
  <c r="AV22" i="28" s="1"/>
  <c r="M5" i="28"/>
  <c r="AC5" i="28"/>
  <c r="AI117" i="28"/>
  <c r="C123" i="28"/>
  <c r="C124" i="28" s="1"/>
  <c r="AH117" i="28"/>
  <c r="AR18" i="28"/>
  <c r="AR22" i="28" s="1"/>
  <c r="AI92" i="28"/>
  <c r="O113" i="28"/>
  <c r="O115" i="28" s="1"/>
  <c r="O116" i="28" s="1"/>
  <c r="O7" i="28" s="1"/>
  <c r="AG115" i="28"/>
  <c r="D123" i="28"/>
  <c r="G161" i="28"/>
  <c r="E177" i="28"/>
  <c r="AH121" i="28"/>
  <c r="BA16" i="28"/>
  <c r="BA22" i="28" s="1"/>
  <c r="BA25" i="28" s="1"/>
  <c r="S7" i="28"/>
  <c r="BD19" i="28"/>
  <c r="BD22" i="28" s="1"/>
  <c r="BD25" i="28" s="1"/>
  <c r="U5" i="28"/>
  <c r="AG2" i="28"/>
  <c r="AG6" i="28" s="1"/>
  <c r="AI78" i="28"/>
  <c r="AH78" i="28"/>
  <c r="AO17" i="28"/>
  <c r="BG95" i="28" a="1"/>
  <c r="AH96" i="28"/>
  <c r="H124" i="28"/>
  <c r="G5" i="28"/>
  <c r="O5" i="28"/>
  <c r="W5" i="28"/>
  <c r="BJ19" i="28"/>
  <c r="AE5" i="28"/>
  <c r="AU22" i="28"/>
  <c r="H113" i="28"/>
  <c r="H115" i="28" s="1"/>
  <c r="H116" i="28" s="1"/>
  <c r="H7" i="28" s="1"/>
  <c r="P7" i="28"/>
  <c r="BE22" i="28"/>
  <c r="BE25" i="28" s="1"/>
  <c r="BJ16" i="28"/>
  <c r="AF113" i="28"/>
  <c r="AF115" i="28" s="1"/>
  <c r="U7" i="28"/>
  <c r="BC17" i="28"/>
  <c r="BC22" i="28" s="1"/>
  <c r="AC113" i="28"/>
  <c r="AC115" i="28" s="1"/>
  <c r="X7" i="28"/>
  <c r="F123" i="28"/>
  <c r="AQ23" i="28" s="1"/>
  <c r="AV23" i="28"/>
  <c r="BD23" i="28"/>
  <c r="AD123" i="28"/>
  <c r="BH23" i="28" s="1"/>
  <c r="AI120" i="28"/>
  <c r="AH120" i="28"/>
  <c r="BI22" i="28"/>
  <c r="BI25" i="28" s="1"/>
  <c r="AY16" i="28"/>
  <c r="I113" i="28"/>
  <c r="I115" i="28" s="1"/>
  <c r="AS16" i="28"/>
  <c r="AS22" i="28" s="1"/>
  <c r="D162" i="28"/>
  <c r="C167" i="28"/>
  <c r="J113" i="28"/>
  <c r="J115" i="28" s="1"/>
  <c r="J116" i="28" s="1"/>
  <c r="J7" i="28" s="1"/>
  <c r="AI71" i="28"/>
  <c r="AW22" i="28"/>
  <c r="AW25" i="28" s="1"/>
  <c r="AE113" i="28"/>
  <c r="AE115" i="28" s="1"/>
  <c r="AE116" i="28" s="1"/>
  <c r="AE7" i="28" s="1"/>
  <c r="AI108" i="28"/>
  <c r="AB113" i="28"/>
  <c r="AB115" i="28" s="1"/>
  <c r="AB116" i="28" s="1"/>
  <c r="AB7" i="28" s="1"/>
  <c r="I123" i="28"/>
  <c r="AY23" i="28"/>
  <c r="AO16" i="28"/>
  <c r="AY19" i="28"/>
  <c r="AH92" i="28"/>
  <c r="G124" i="28"/>
  <c r="O124" i="28"/>
  <c r="AE124" i="28"/>
  <c r="AI118" i="28"/>
  <c r="K124" i="28"/>
  <c r="AI122" i="28"/>
  <c r="AH122" i="28"/>
  <c r="F113" i="28"/>
  <c r="F115" i="28" s="1"/>
  <c r="AD113" i="28"/>
  <c r="AD115" i="28" s="1"/>
  <c r="AH108" i="28"/>
  <c r="AJ108" i="28" a="1"/>
  <c r="AJ108" i="28" s="1"/>
  <c r="D274" i="28"/>
  <c r="E169" i="28"/>
  <c r="C135" i="28"/>
  <c r="D183" i="28"/>
  <c r="E183" i="28" s="1"/>
  <c r="F183" i="28" s="1"/>
  <c r="G183" i="28" s="1"/>
  <c r="H183" i="28" s="1"/>
  <c r="I183" i="28" s="1"/>
  <c r="J183" i="28" s="1"/>
  <c r="K183" i="28" s="1"/>
  <c r="L183" i="28" s="1"/>
  <c r="M183" i="28" s="1"/>
  <c r="N183" i="28" s="1"/>
  <c r="O183" i="28" s="1"/>
  <c r="P183" i="28" s="1"/>
  <c r="Q183" i="28" s="1"/>
  <c r="R183" i="28" s="1"/>
  <c r="Z183" i="28" s="1"/>
  <c r="AB183" i="28" s="1"/>
  <c r="AC183" i="28" s="1"/>
  <c r="AD183" i="28" s="1"/>
  <c r="AE183" i="28" s="1"/>
  <c r="AF183" i="28" s="1"/>
  <c r="B5" i="28"/>
  <c r="J5" i="28"/>
  <c r="R5" i="28"/>
  <c r="Z5" i="28"/>
  <c r="AN19" i="28"/>
  <c r="AN22" i="28" s="1"/>
  <c r="AH119" i="28"/>
  <c r="AI121" i="28"/>
  <c r="C274" i="28"/>
  <c r="AF177" i="30" l="1"/>
  <c r="AE161" i="30"/>
  <c r="AB274" i="30"/>
  <c r="AB169" i="29"/>
  <c r="AE183" i="29"/>
  <c r="AD135" i="29"/>
  <c r="AD167" i="29"/>
  <c r="AE161" i="29"/>
  <c r="AF116" i="28"/>
  <c r="AF7" i="28" s="1"/>
  <c r="AF124" i="28"/>
  <c r="BJ22" i="28"/>
  <c r="BJ25" i="28" s="1"/>
  <c r="BH25" i="28"/>
  <c r="BG25" i="28"/>
  <c r="AB124" i="28"/>
  <c r="AY22" i="28"/>
  <c r="AX25" i="28"/>
  <c r="AU23" i="28"/>
  <c r="M124" i="28"/>
  <c r="AD116" i="28"/>
  <c r="AD7" i="28" s="1"/>
  <c r="W7" i="28"/>
  <c r="F116" i="28"/>
  <c r="F7" i="28" s="1"/>
  <c r="AC116" i="28"/>
  <c r="AC7" i="28" s="1"/>
  <c r="AU25" i="28"/>
  <c r="D135" i="28"/>
  <c r="AR25" i="28"/>
  <c r="AQ25" i="28"/>
  <c r="M116" i="28"/>
  <c r="M7" i="28" s="1"/>
  <c r="AP25" i="28"/>
  <c r="BC23" i="28"/>
  <c r="BC25" i="28" s="1"/>
  <c r="E116" i="28"/>
  <c r="E7" i="28" s="1"/>
  <c r="F124" i="28"/>
  <c r="AI113" i="28"/>
  <c r="Q7" i="28"/>
  <c r="D116" i="28"/>
  <c r="D7" i="28" s="1"/>
  <c r="Y7" i="28"/>
  <c r="BB23" i="28"/>
  <c r="BB25" i="28" s="1"/>
  <c r="D124" i="28"/>
  <c r="AO23" i="28"/>
  <c r="AI123" i="28"/>
  <c r="AH123" i="28"/>
  <c r="AN23" i="28"/>
  <c r="AN25" i="28" s="1"/>
  <c r="AJ123" i="28" a="1"/>
  <c r="AJ123" i="28" s="1"/>
  <c r="AS23" i="28"/>
  <c r="AS25" i="28" s="1"/>
  <c r="I124" i="28"/>
  <c r="AY25" i="28"/>
  <c r="AH113" i="28"/>
  <c r="E162" i="28"/>
  <c r="D167" i="28"/>
  <c r="E135" i="28"/>
  <c r="F177" i="28"/>
  <c r="AD124" i="28"/>
  <c r="AB170" i="28"/>
  <c r="AC170" i="28" s="1"/>
  <c r="AD170" i="28" s="1"/>
  <c r="AE170" i="28" s="1"/>
  <c r="AF170" i="28" s="1"/>
  <c r="N7" i="28"/>
  <c r="T7" i="28"/>
  <c r="I116" i="28"/>
  <c r="I7" i="28" s="1"/>
  <c r="H161" i="28"/>
  <c r="E274" i="28"/>
  <c r="F169" i="28"/>
  <c r="V7" i="28"/>
  <c r="AI115" i="28"/>
  <c r="AH115" i="28"/>
  <c r="C116" i="28"/>
  <c r="AO22" i="28"/>
  <c r="AV25" i="28"/>
  <c r="BK118" i="28"/>
  <c r="BI117" i="28"/>
  <c r="BG116" i="28"/>
  <c r="BK114" i="28"/>
  <c r="BI113" i="28"/>
  <c r="BG112" i="28"/>
  <c r="BK110" i="28"/>
  <c r="BI109" i="28"/>
  <c r="BG108" i="28"/>
  <c r="BK106" i="28"/>
  <c r="BI105" i="28"/>
  <c r="BG104" i="28"/>
  <c r="BK102" i="28"/>
  <c r="BI101" i="28"/>
  <c r="BG100" i="28"/>
  <c r="BK98" i="28"/>
  <c r="BI97" i="28"/>
  <c r="BG96" i="28"/>
  <c r="BL117" i="28"/>
  <c r="BJ116" i="28"/>
  <c r="BH115" i="28"/>
  <c r="BL113" i="28"/>
  <c r="BJ112" i="28"/>
  <c r="BH111" i="28"/>
  <c r="BL109" i="28"/>
  <c r="BJ108" i="28"/>
  <c r="BH107" i="28"/>
  <c r="BL105" i="28"/>
  <c r="BJ104" i="28"/>
  <c r="BH103" i="28"/>
  <c r="BL101" i="28"/>
  <c r="BJ100" i="28"/>
  <c r="BH99" i="28"/>
  <c r="BL97" i="28"/>
  <c r="BJ96" i="28"/>
  <c r="BH95" i="28"/>
  <c r="BH117" i="28"/>
  <c r="BJ115" i="28"/>
  <c r="BK113" i="28"/>
  <c r="BL111" i="28"/>
  <c r="BH110" i="28"/>
  <c r="BI108" i="28"/>
  <c r="BJ106" i="28"/>
  <c r="BL104" i="28"/>
  <c r="BG103" i="28"/>
  <c r="BH101" i="28"/>
  <c r="BJ99" i="28"/>
  <c r="BK97" i="28"/>
  <c r="BL95" i="28"/>
  <c r="BG117" i="28"/>
  <c r="BI115" i="28"/>
  <c r="BJ113" i="28"/>
  <c r="BK111" i="28"/>
  <c r="BG110" i="28"/>
  <c r="BI106" i="28"/>
  <c r="BK104" i="28"/>
  <c r="BL102" i="28"/>
  <c r="BG101" i="28"/>
  <c r="BI99" i="28"/>
  <c r="BJ97" i="28"/>
  <c r="BL118" i="28"/>
  <c r="BH108" i="28"/>
  <c r="BK95" i="28"/>
  <c r="BJ118" i="28"/>
  <c r="BL116" i="28"/>
  <c r="BG115" i="28"/>
  <c r="BH113" i="28"/>
  <c r="BJ111" i="28"/>
  <c r="BK109" i="28"/>
  <c r="BL107" i="28"/>
  <c r="BH106" i="28"/>
  <c r="BI104" i="28"/>
  <c r="BJ102" i="28"/>
  <c r="BL100" i="28"/>
  <c r="BG99" i="28"/>
  <c r="BH97" i="28"/>
  <c r="BJ95" i="28"/>
  <c r="BI102" i="28"/>
  <c r="BG97" i="28"/>
  <c r="BI118" i="28"/>
  <c r="BK116" i="28"/>
  <c r="BL114" i="28"/>
  <c r="BG113" i="28"/>
  <c r="BI111" i="28"/>
  <c r="BJ109" i="28"/>
  <c r="BK107" i="28"/>
  <c r="BG106" i="28"/>
  <c r="BH104" i="28"/>
  <c r="BK100" i="28"/>
  <c r="BL98" i="28"/>
  <c r="BI95" i="28"/>
  <c r="BG118" i="28"/>
  <c r="BH116" i="28"/>
  <c r="BI114" i="28"/>
  <c r="BK112" i="28"/>
  <c r="BL110" i="28"/>
  <c r="BG109" i="28"/>
  <c r="BI107" i="28"/>
  <c r="BJ105" i="28"/>
  <c r="BK103" i="28"/>
  <c r="BG102" i="28"/>
  <c r="BH100" i="28"/>
  <c r="BI98" i="28"/>
  <c r="BK96" i="28"/>
  <c r="BJ117" i="28"/>
  <c r="BI112" i="28"/>
  <c r="BJ107" i="28"/>
  <c r="BI103" i="28"/>
  <c r="BH98" i="28"/>
  <c r="BH112" i="28"/>
  <c r="BG98" i="28"/>
  <c r="BH118" i="28"/>
  <c r="BL108" i="28"/>
  <c r="BK99" i="28"/>
  <c r="BK117" i="28"/>
  <c r="BJ103" i="28"/>
  <c r="BI116" i="28"/>
  <c r="BG107" i="28"/>
  <c r="BH102" i="28"/>
  <c r="BL115" i="28"/>
  <c r="BG111" i="28"/>
  <c r="BL106" i="28"/>
  <c r="BK101" i="28"/>
  <c r="BL96" i="28"/>
  <c r="BK115" i="28"/>
  <c r="BJ110" i="28"/>
  <c r="BK105" i="28"/>
  <c r="BJ101" i="28"/>
  <c r="BI96" i="28"/>
  <c r="BL112" i="28"/>
  <c r="BJ114" i="28"/>
  <c r="BI110" i="28"/>
  <c r="BH105" i="28"/>
  <c r="BI100" i="28"/>
  <c r="BH96" i="28"/>
  <c r="BH114" i="28"/>
  <c r="BH109" i="28"/>
  <c r="BG105" i="28"/>
  <c r="BL99" i="28"/>
  <c r="BG95" i="28"/>
  <c r="BG114" i="28"/>
  <c r="BL103" i="28"/>
  <c r="BK108" i="28"/>
  <c r="BJ98" i="28"/>
  <c r="AF161" i="30" l="1"/>
  <c r="AF167" i="30" s="1"/>
  <c r="AE167" i="30"/>
  <c r="AF161" i="29"/>
  <c r="AF167" i="29" s="1"/>
  <c r="AE167" i="29"/>
  <c r="AF183" i="29"/>
  <c r="AF135" i="29" s="1"/>
  <c r="AB274" i="29"/>
  <c r="AC169" i="29"/>
  <c r="AI124" i="28"/>
  <c r="F162" i="28"/>
  <c r="E167" i="28"/>
  <c r="AH124" i="28"/>
  <c r="AO25" i="28"/>
  <c r="AT9" i="28" s="1"/>
  <c r="F274" i="28"/>
  <c r="G169" i="28"/>
  <c r="I161" i="28"/>
  <c r="G177" i="28"/>
  <c r="F135" i="28"/>
  <c r="AT8" i="28"/>
  <c r="AI116" i="28"/>
  <c r="AH116" i="28"/>
  <c r="C7" i="28"/>
  <c r="A7" i="28" s="1"/>
  <c r="AC70" i="27"/>
  <c r="AD70" i="27"/>
  <c r="AE70" i="27"/>
  <c r="AF70" i="27"/>
  <c r="AH135" i="30" l="1"/>
  <c r="AE169" i="30"/>
  <c r="AH135" i="29"/>
  <c r="AI135" i="29"/>
  <c r="AC274" i="29"/>
  <c r="AD169" i="29"/>
  <c r="G274" i="28"/>
  <c r="H169" i="28"/>
  <c r="H177" i="28"/>
  <c r="G135" i="28"/>
  <c r="G162" i="28"/>
  <c r="F167" i="28"/>
  <c r="J161" i="28"/>
  <c r="AB70" i="27"/>
  <c r="AI135" i="30" l="1"/>
  <c r="AE274" i="30"/>
  <c r="AF169" i="30"/>
  <c r="AF274" i="30" s="1"/>
  <c r="AD274" i="29"/>
  <c r="AE169" i="29"/>
  <c r="I177" i="28"/>
  <c r="H135" i="28"/>
  <c r="K161" i="28"/>
  <c r="H274" i="28"/>
  <c r="I169" i="28"/>
  <c r="H162" i="28"/>
  <c r="G167" i="28"/>
  <c r="X70" i="27"/>
  <c r="Y70" i="27"/>
  <c r="Z70" i="27"/>
  <c r="AA70" i="27"/>
  <c r="V70" i="27"/>
  <c r="W70" i="27"/>
  <c r="U70" i="27"/>
  <c r="AE274" i="29" l="1"/>
  <c r="AF169" i="29"/>
  <c r="AF274" i="29" s="1"/>
  <c r="L161" i="28"/>
  <c r="I274" i="28"/>
  <c r="J169" i="28"/>
  <c r="J177" i="28"/>
  <c r="I135" i="28"/>
  <c r="I162" i="28"/>
  <c r="H167" i="28"/>
  <c r="J162" i="28" l="1"/>
  <c r="I167" i="28"/>
  <c r="K177" i="28"/>
  <c r="J135" i="28"/>
  <c r="J274" i="28"/>
  <c r="K169" i="28"/>
  <c r="M161" i="28"/>
  <c r="S70" i="27"/>
  <c r="L177" i="28" l="1"/>
  <c r="K135" i="28"/>
  <c r="N161" i="28"/>
  <c r="K274" i="28"/>
  <c r="L169" i="28"/>
  <c r="K162" i="28"/>
  <c r="J167" i="28"/>
  <c r="R71" i="27"/>
  <c r="R78" i="27"/>
  <c r="R92" i="27"/>
  <c r="R96" i="27"/>
  <c r="R108" i="27"/>
  <c r="R113" i="27" s="1"/>
  <c r="R115" i="27" s="1"/>
  <c r="R117" i="27"/>
  <c r="R118" i="27"/>
  <c r="R119" i="27"/>
  <c r="R120" i="27"/>
  <c r="R121" i="27"/>
  <c r="R122" i="27"/>
  <c r="R135" i="27"/>
  <c r="Q71" i="27"/>
  <c r="Q78" i="27"/>
  <c r="Q92" i="27"/>
  <c r="Q96" i="27"/>
  <c r="Q108" i="27"/>
  <c r="Q113" i="27" s="1"/>
  <c r="Q115" i="27" s="1"/>
  <c r="Q117" i="27"/>
  <c r="Q118" i="27"/>
  <c r="Q119" i="27"/>
  <c r="Q120" i="27"/>
  <c r="Q121" i="27"/>
  <c r="Q122" i="27"/>
  <c r="Q135" i="27"/>
  <c r="P71" i="27"/>
  <c r="P78" i="27"/>
  <c r="P92" i="27"/>
  <c r="P96" i="27"/>
  <c r="P108" i="27"/>
  <c r="P117" i="27"/>
  <c r="P118" i="27"/>
  <c r="P119" i="27"/>
  <c r="P120" i="27"/>
  <c r="P121" i="27"/>
  <c r="P122" i="27"/>
  <c r="P135" i="27"/>
  <c r="P138" i="27"/>
  <c r="L162" i="28" l="1"/>
  <c r="K167" i="28"/>
  <c r="L274" i="28"/>
  <c r="M169" i="28"/>
  <c r="O161" i="28"/>
  <c r="L135" i="28"/>
  <c r="M177" i="28"/>
  <c r="R123" i="27"/>
  <c r="R124" i="27" s="1"/>
  <c r="R116" i="27"/>
  <c r="Q123" i="27"/>
  <c r="Q124" i="27" s="1"/>
  <c r="P113" i="27"/>
  <c r="P115" i="27" s="1"/>
  <c r="P123" i="27"/>
  <c r="P124" i="27" s="1"/>
  <c r="O138" i="27"/>
  <c r="O70" i="27"/>
  <c r="O71" i="27"/>
  <c r="M135" i="28" l="1"/>
  <c r="N177" i="28"/>
  <c r="P161" i="28"/>
  <c r="M274" i="28"/>
  <c r="N169" i="28"/>
  <c r="M162" i="28"/>
  <c r="L167" i="28"/>
  <c r="Q116" i="27"/>
  <c r="P116" i="27"/>
  <c r="N162" i="28" l="1"/>
  <c r="M167" i="28"/>
  <c r="N274" i="28"/>
  <c r="O169" i="28"/>
  <c r="Q161" i="28"/>
  <c r="O177" i="28"/>
  <c r="O162" i="28" l="1"/>
  <c r="N167" i="28"/>
  <c r="O135" i="28"/>
  <c r="P177" i="28"/>
  <c r="Q177" i="28" s="1"/>
  <c r="R161" i="28"/>
  <c r="O274" i="28"/>
  <c r="P169" i="28"/>
  <c r="P162" i="28" l="1"/>
  <c r="O167" i="28"/>
  <c r="P274" i="28"/>
  <c r="Q169" i="28"/>
  <c r="R177" i="28"/>
  <c r="Q162" i="28" l="1"/>
  <c r="P167" i="28"/>
  <c r="Q274" i="28"/>
  <c r="R169" i="28"/>
  <c r="R162" i="28" l="1"/>
  <c r="Q167" i="28"/>
  <c r="R274" i="28"/>
  <c r="R167" i="28" l="1"/>
  <c r="Z177" i="28" l="1"/>
  <c r="Z161" i="28"/>
  <c r="AB177" i="28" l="1"/>
  <c r="AC177" i="28" l="1"/>
  <c r="AB161" i="28"/>
  <c r="AB135" i="28" s="1"/>
  <c r="Z169" i="28"/>
  <c r="Z162" i="28" l="1"/>
  <c r="Z274" i="28"/>
  <c r="AC161" i="28"/>
  <c r="AC135" i="28"/>
  <c r="AD177" i="28"/>
  <c r="Z167" i="28" l="1"/>
  <c r="AE177" i="28"/>
  <c r="AD161" i="28"/>
  <c r="AD135" i="28" s="1"/>
  <c r="AB169" i="28"/>
  <c r="AB162" i="28" l="1"/>
  <c r="AB274" i="28"/>
  <c r="AC169" i="28"/>
  <c r="AE161" i="28"/>
  <c r="AF177" i="28"/>
  <c r="AE135" i="28"/>
  <c r="AC162" i="28" l="1"/>
  <c r="AB167" i="28"/>
  <c r="AF161" i="28"/>
  <c r="AC274" i="28"/>
  <c r="AD169" i="28"/>
  <c r="AD162" i="28" l="1"/>
  <c r="AC167" i="28"/>
  <c r="AF135" i="28"/>
  <c r="AD274" i="28"/>
  <c r="AE169" i="28"/>
  <c r="AI135" i="28" l="1"/>
  <c r="AH135" i="28"/>
  <c r="AE162" i="28"/>
  <c r="AD167" i="28"/>
  <c r="AE274" i="28"/>
  <c r="AF169" i="28"/>
  <c r="AF274" i="28" s="1"/>
  <c r="AF162" i="28" l="1"/>
  <c r="AF167" i="28" s="1"/>
  <c r="AE167" i="28"/>
  <c r="N70" i="27" l="1"/>
  <c r="N71" i="27"/>
  <c r="N78" i="27"/>
  <c r="N92" i="27"/>
  <c r="N96" i="27"/>
  <c r="N108" i="27"/>
  <c r="N117" i="27"/>
  <c r="N123" i="27" s="1"/>
  <c r="N118" i="27"/>
  <c r="N119" i="27"/>
  <c r="N120" i="27"/>
  <c r="N121" i="27"/>
  <c r="N122" i="27"/>
  <c r="N135" i="27"/>
  <c r="N138" i="27"/>
  <c r="N124" i="27" l="1"/>
  <c r="N113" i="27"/>
  <c r="N115" i="27" s="1"/>
  <c r="N116" i="27" s="1"/>
  <c r="M138" i="27"/>
  <c r="M70" i="27"/>
  <c r="G70" i="27"/>
  <c r="AH145" i="27"/>
  <c r="AI145" i="27"/>
  <c r="AH144" i="27"/>
  <c r="AI144" i="27"/>
  <c r="AH143" i="27"/>
  <c r="AI143" i="27"/>
  <c r="F70" i="27"/>
  <c r="F71" i="27"/>
  <c r="F113" i="27" s="1"/>
  <c r="F115" i="27" s="1"/>
  <c r="F116" i="27" s="1"/>
  <c r="F78" i="27"/>
  <c r="F92" i="27"/>
  <c r="F96" i="27"/>
  <c r="F108" i="27"/>
  <c r="F117" i="27"/>
  <c r="F123" i="27" s="1"/>
  <c r="F124" i="27" s="1"/>
  <c r="F118" i="27"/>
  <c r="F119" i="27"/>
  <c r="F120" i="27"/>
  <c r="F121" i="27"/>
  <c r="F122" i="27"/>
  <c r="F135" i="27"/>
  <c r="F274" i="27"/>
  <c r="E70" i="27"/>
  <c r="E71" i="27"/>
  <c r="E78" i="27"/>
  <c r="E92" i="27"/>
  <c r="E96" i="27"/>
  <c r="E108" i="27"/>
  <c r="E117" i="27"/>
  <c r="E123" i="27" s="1"/>
  <c r="E118" i="27"/>
  <c r="E119" i="27"/>
  <c r="E120" i="27"/>
  <c r="E121" i="27"/>
  <c r="E122" i="27"/>
  <c r="E274" i="27"/>
  <c r="D70" i="27"/>
  <c r="D71" i="27"/>
  <c r="D78" i="27"/>
  <c r="D92" i="27"/>
  <c r="D96" i="27"/>
  <c r="D108" i="27"/>
  <c r="D117" i="27"/>
  <c r="D123" i="27" s="1"/>
  <c r="D118" i="27"/>
  <c r="D119" i="27"/>
  <c r="D120" i="27"/>
  <c r="D121" i="27"/>
  <c r="D122" i="27"/>
  <c r="D135" i="27"/>
  <c r="D274" i="27"/>
  <c r="C70" i="27"/>
  <c r="C71" i="27"/>
  <c r="C78" i="27"/>
  <c r="C92" i="27"/>
  <c r="C96" i="27"/>
  <c r="C108" i="27"/>
  <c r="C117" i="27"/>
  <c r="C123" i="27" s="1"/>
  <c r="C118" i="27"/>
  <c r="C119" i="27"/>
  <c r="C120" i="27"/>
  <c r="C121" i="27"/>
  <c r="C122" i="27"/>
  <c r="C135" i="27"/>
  <c r="C274" i="27"/>
  <c r="E124" i="27" l="1"/>
  <c r="E113" i="27"/>
  <c r="E115" i="27" s="1"/>
  <c r="E116" i="27" s="1"/>
  <c r="E135" i="27"/>
  <c r="D124" i="27"/>
  <c r="D113" i="27"/>
  <c r="D115" i="27" s="1"/>
  <c r="D116" i="27" s="1"/>
  <c r="C124" i="27"/>
  <c r="C113" i="27"/>
  <c r="C115" i="27" s="1"/>
  <c r="C116" i="27" s="1"/>
  <c r="B135" i="27" l="1"/>
  <c r="B122" i="27"/>
  <c r="B121" i="27"/>
  <c r="B120" i="27"/>
  <c r="B119" i="27"/>
  <c r="B118" i="27"/>
  <c r="B117" i="27"/>
  <c r="B108" i="27"/>
  <c r="AM19" i="27" s="1"/>
  <c r="B96" i="27"/>
  <c r="AM20" i="27" s="1"/>
  <c r="B92" i="27"/>
  <c r="AM18" i="27" s="1"/>
  <c r="B78" i="27"/>
  <c r="B71" i="27"/>
  <c r="B70" i="27"/>
  <c r="AG274" i="27"/>
  <c r="B274" i="27"/>
  <c r="G273" i="27"/>
  <c r="H273" i="27" s="1"/>
  <c r="I273" i="27" s="1"/>
  <c r="J273" i="27" s="1"/>
  <c r="K273" i="27" s="1"/>
  <c r="L273" i="27" s="1"/>
  <c r="M273" i="27" s="1"/>
  <c r="N273" i="27" s="1"/>
  <c r="O273" i="27" s="1"/>
  <c r="P273" i="27" s="1"/>
  <c r="Q273" i="27" s="1"/>
  <c r="R273" i="27" s="1"/>
  <c r="S273" i="27" s="1"/>
  <c r="T273" i="27" s="1"/>
  <c r="U273" i="27" s="1"/>
  <c r="V273" i="27" s="1"/>
  <c r="W273" i="27" s="1"/>
  <c r="X273" i="27" s="1"/>
  <c r="Y273" i="27" s="1"/>
  <c r="Z273" i="27" s="1"/>
  <c r="AA273" i="27" s="1"/>
  <c r="AB273" i="27" s="1"/>
  <c r="AC273" i="27" s="1"/>
  <c r="AD273" i="27" s="1"/>
  <c r="AE273" i="27" s="1"/>
  <c r="AF273" i="27" s="1"/>
  <c r="G272" i="27"/>
  <c r="H272" i="27" s="1"/>
  <c r="I272" i="27" s="1"/>
  <c r="J272" i="27" s="1"/>
  <c r="K272" i="27" s="1"/>
  <c r="L272" i="27" s="1"/>
  <c r="M272" i="27" s="1"/>
  <c r="N272" i="27" s="1"/>
  <c r="O272" i="27" s="1"/>
  <c r="P272" i="27" s="1"/>
  <c r="Q272" i="27" s="1"/>
  <c r="R272" i="27" s="1"/>
  <c r="S272" i="27" s="1"/>
  <c r="T272" i="27" s="1"/>
  <c r="U272" i="27" s="1"/>
  <c r="V272" i="27" s="1"/>
  <c r="W272" i="27" s="1"/>
  <c r="X272" i="27" s="1"/>
  <c r="Y272" i="27" s="1"/>
  <c r="Z272" i="27" s="1"/>
  <c r="AA272" i="27" s="1"/>
  <c r="AB272" i="27" s="1"/>
  <c r="AC272" i="27" s="1"/>
  <c r="AD272" i="27" s="1"/>
  <c r="AE272" i="27" s="1"/>
  <c r="AF272" i="27" s="1"/>
  <c r="G271" i="27"/>
  <c r="H271" i="27" s="1"/>
  <c r="I271" i="27" s="1"/>
  <c r="J271" i="27" s="1"/>
  <c r="K271" i="27" s="1"/>
  <c r="L271" i="27" s="1"/>
  <c r="M271" i="27" s="1"/>
  <c r="N271" i="27" s="1"/>
  <c r="O271" i="27" s="1"/>
  <c r="P271" i="27" s="1"/>
  <c r="Q271" i="27" s="1"/>
  <c r="R271" i="27" s="1"/>
  <c r="S271" i="27" s="1"/>
  <c r="T271" i="27" s="1"/>
  <c r="U271" i="27" s="1"/>
  <c r="V271" i="27" s="1"/>
  <c r="W271" i="27" s="1"/>
  <c r="X271" i="27" s="1"/>
  <c r="Y271" i="27" s="1"/>
  <c r="Z271" i="27" s="1"/>
  <c r="AA271" i="27" s="1"/>
  <c r="AB271" i="27" s="1"/>
  <c r="AC271" i="27" s="1"/>
  <c r="AD271" i="27" s="1"/>
  <c r="AE271" i="27" s="1"/>
  <c r="AF271" i="27" s="1"/>
  <c r="G270" i="27"/>
  <c r="H270" i="27" s="1"/>
  <c r="I270" i="27" s="1"/>
  <c r="J270" i="27" s="1"/>
  <c r="K270" i="27" s="1"/>
  <c r="L270" i="27" s="1"/>
  <c r="M270" i="27" s="1"/>
  <c r="N270" i="27" s="1"/>
  <c r="O270" i="27" s="1"/>
  <c r="P270" i="27" s="1"/>
  <c r="Q270" i="27" s="1"/>
  <c r="R270" i="27" s="1"/>
  <c r="S270" i="27" s="1"/>
  <c r="T270" i="27" s="1"/>
  <c r="U270" i="27" s="1"/>
  <c r="V270" i="27" s="1"/>
  <c r="W270" i="27" s="1"/>
  <c r="X270" i="27" s="1"/>
  <c r="Y270" i="27" s="1"/>
  <c r="Z270" i="27" s="1"/>
  <c r="AA270" i="27" s="1"/>
  <c r="AB270" i="27" s="1"/>
  <c r="AC270" i="27" s="1"/>
  <c r="AD270" i="27" s="1"/>
  <c r="AE270" i="27" s="1"/>
  <c r="AF270" i="27" s="1"/>
  <c r="G269" i="27"/>
  <c r="H269" i="27" s="1"/>
  <c r="I269" i="27" s="1"/>
  <c r="J269" i="27" s="1"/>
  <c r="K269" i="27" s="1"/>
  <c r="L269" i="27" s="1"/>
  <c r="M269" i="27" s="1"/>
  <c r="N269" i="27" s="1"/>
  <c r="O269" i="27" s="1"/>
  <c r="P269" i="27" s="1"/>
  <c r="Q269" i="27" s="1"/>
  <c r="R269" i="27" s="1"/>
  <c r="S269" i="27" s="1"/>
  <c r="T269" i="27" s="1"/>
  <c r="U269" i="27" s="1"/>
  <c r="V269" i="27" s="1"/>
  <c r="W269" i="27" s="1"/>
  <c r="X269" i="27" s="1"/>
  <c r="Y269" i="27" s="1"/>
  <c r="Z269" i="27" s="1"/>
  <c r="AA269" i="27" s="1"/>
  <c r="AB269" i="27" s="1"/>
  <c r="AC269" i="27" s="1"/>
  <c r="AD269" i="27" s="1"/>
  <c r="AE269" i="27" s="1"/>
  <c r="AF269" i="27" s="1"/>
  <c r="G268" i="27"/>
  <c r="H268" i="27" s="1"/>
  <c r="I268" i="27" s="1"/>
  <c r="J268" i="27" s="1"/>
  <c r="K268" i="27" s="1"/>
  <c r="L268" i="27" s="1"/>
  <c r="M268" i="27" s="1"/>
  <c r="N268" i="27" s="1"/>
  <c r="O268" i="27" s="1"/>
  <c r="P268" i="27" s="1"/>
  <c r="Q268" i="27" s="1"/>
  <c r="R268" i="27" s="1"/>
  <c r="S268" i="27" s="1"/>
  <c r="T268" i="27" s="1"/>
  <c r="U268" i="27" s="1"/>
  <c r="V268" i="27" s="1"/>
  <c r="W268" i="27" s="1"/>
  <c r="X268" i="27" s="1"/>
  <c r="Y268" i="27" s="1"/>
  <c r="Z268" i="27" s="1"/>
  <c r="AA268" i="27" s="1"/>
  <c r="AB268" i="27" s="1"/>
  <c r="AC268" i="27" s="1"/>
  <c r="AD268" i="27" s="1"/>
  <c r="AE268" i="27" s="1"/>
  <c r="AF268" i="27" s="1"/>
  <c r="G267" i="27"/>
  <c r="H267" i="27" s="1"/>
  <c r="I267" i="27" s="1"/>
  <c r="J267" i="27" s="1"/>
  <c r="K267" i="27" s="1"/>
  <c r="L267" i="27" s="1"/>
  <c r="M267" i="27" s="1"/>
  <c r="N267" i="27" s="1"/>
  <c r="O267" i="27" s="1"/>
  <c r="P267" i="27" s="1"/>
  <c r="Q267" i="27" s="1"/>
  <c r="R267" i="27" s="1"/>
  <c r="S267" i="27" s="1"/>
  <c r="T267" i="27" s="1"/>
  <c r="U267" i="27" s="1"/>
  <c r="V267" i="27" s="1"/>
  <c r="W267" i="27" s="1"/>
  <c r="X267" i="27" s="1"/>
  <c r="Y267" i="27" s="1"/>
  <c r="Z267" i="27" s="1"/>
  <c r="AA267" i="27" s="1"/>
  <c r="AB267" i="27" s="1"/>
  <c r="AC267" i="27" s="1"/>
  <c r="AD267" i="27" s="1"/>
  <c r="AE267" i="27" s="1"/>
  <c r="AF267" i="27" s="1"/>
  <c r="G266" i="27"/>
  <c r="H266" i="27" s="1"/>
  <c r="I266" i="27" s="1"/>
  <c r="J266" i="27" s="1"/>
  <c r="K266" i="27" s="1"/>
  <c r="L266" i="27" s="1"/>
  <c r="M266" i="27" s="1"/>
  <c r="N266" i="27" s="1"/>
  <c r="O266" i="27" s="1"/>
  <c r="P266" i="27" s="1"/>
  <c r="Q266" i="27" s="1"/>
  <c r="R266" i="27" s="1"/>
  <c r="S266" i="27" s="1"/>
  <c r="T266" i="27" s="1"/>
  <c r="U266" i="27" s="1"/>
  <c r="V266" i="27" s="1"/>
  <c r="W266" i="27" s="1"/>
  <c r="X266" i="27" s="1"/>
  <c r="Y266" i="27" s="1"/>
  <c r="Z266" i="27" s="1"/>
  <c r="AA266" i="27" s="1"/>
  <c r="AB266" i="27" s="1"/>
  <c r="AC266" i="27" s="1"/>
  <c r="AD266" i="27" s="1"/>
  <c r="AE266" i="27" s="1"/>
  <c r="AF266" i="27" s="1"/>
  <c r="G265" i="27"/>
  <c r="H265" i="27" s="1"/>
  <c r="I265" i="27" s="1"/>
  <c r="J265" i="27" s="1"/>
  <c r="K265" i="27" s="1"/>
  <c r="L265" i="27" s="1"/>
  <c r="M265" i="27" s="1"/>
  <c r="N265" i="27" s="1"/>
  <c r="O265" i="27" s="1"/>
  <c r="P265" i="27" s="1"/>
  <c r="Q265" i="27" s="1"/>
  <c r="R265" i="27" s="1"/>
  <c r="S265" i="27" s="1"/>
  <c r="T265" i="27" s="1"/>
  <c r="U265" i="27" s="1"/>
  <c r="V265" i="27" s="1"/>
  <c r="W265" i="27" s="1"/>
  <c r="X265" i="27" s="1"/>
  <c r="Y265" i="27" s="1"/>
  <c r="Z265" i="27" s="1"/>
  <c r="AA265" i="27" s="1"/>
  <c r="AB265" i="27" s="1"/>
  <c r="AC265" i="27" s="1"/>
  <c r="AD265" i="27" s="1"/>
  <c r="AE265" i="27" s="1"/>
  <c r="AF265" i="27" s="1"/>
  <c r="G264" i="27"/>
  <c r="H264" i="27" s="1"/>
  <c r="I264" i="27" s="1"/>
  <c r="J264" i="27" s="1"/>
  <c r="K264" i="27" s="1"/>
  <c r="L264" i="27" s="1"/>
  <c r="M264" i="27" s="1"/>
  <c r="N264" i="27" s="1"/>
  <c r="O264" i="27" s="1"/>
  <c r="P264" i="27" s="1"/>
  <c r="Q264" i="27" s="1"/>
  <c r="R264" i="27" s="1"/>
  <c r="S264" i="27" s="1"/>
  <c r="T264" i="27" s="1"/>
  <c r="U264" i="27" s="1"/>
  <c r="V264" i="27" s="1"/>
  <c r="W264" i="27" s="1"/>
  <c r="X264" i="27" s="1"/>
  <c r="Y264" i="27" s="1"/>
  <c r="Z264" i="27" s="1"/>
  <c r="AA264" i="27" s="1"/>
  <c r="AB264" i="27" s="1"/>
  <c r="AC264" i="27" s="1"/>
  <c r="AD264" i="27" s="1"/>
  <c r="AE264" i="27" s="1"/>
  <c r="AF264" i="27" s="1"/>
  <c r="G263" i="27"/>
  <c r="H263" i="27" s="1"/>
  <c r="I263" i="27" s="1"/>
  <c r="J263" i="27" s="1"/>
  <c r="K263" i="27" s="1"/>
  <c r="L263" i="27" s="1"/>
  <c r="M263" i="27" s="1"/>
  <c r="N263" i="27" s="1"/>
  <c r="O263" i="27" s="1"/>
  <c r="P263" i="27" s="1"/>
  <c r="Q263" i="27" s="1"/>
  <c r="R263" i="27" s="1"/>
  <c r="S263" i="27" s="1"/>
  <c r="T263" i="27" s="1"/>
  <c r="U263" i="27" s="1"/>
  <c r="V263" i="27" s="1"/>
  <c r="W263" i="27" s="1"/>
  <c r="X263" i="27" s="1"/>
  <c r="Y263" i="27" s="1"/>
  <c r="Z263" i="27" s="1"/>
  <c r="AA263" i="27" s="1"/>
  <c r="AB263" i="27" s="1"/>
  <c r="AC263" i="27" s="1"/>
  <c r="AD263" i="27" s="1"/>
  <c r="AE263" i="27" s="1"/>
  <c r="AF263" i="27" s="1"/>
  <c r="G262" i="27"/>
  <c r="H262" i="27" s="1"/>
  <c r="I262" i="27" s="1"/>
  <c r="J262" i="27" s="1"/>
  <c r="K262" i="27" s="1"/>
  <c r="L262" i="27" s="1"/>
  <c r="M262" i="27" s="1"/>
  <c r="N262" i="27" s="1"/>
  <c r="O262" i="27" s="1"/>
  <c r="P262" i="27" s="1"/>
  <c r="Q262" i="27" s="1"/>
  <c r="R262" i="27" s="1"/>
  <c r="S262" i="27" s="1"/>
  <c r="T262" i="27" s="1"/>
  <c r="U262" i="27" s="1"/>
  <c r="V262" i="27" s="1"/>
  <c r="W262" i="27" s="1"/>
  <c r="X262" i="27" s="1"/>
  <c r="Y262" i="27" s="1"/>
  <c r="Z262" i="27" s="1"/>
  <c r="AA262" i="27" s="1"/>
  <c r="AB262" i="27" s="1"/>
  <c r="AC262" i="27" s="1"/>
  <c r="AD262" i="27" s="1"/>
  <c r="AE262" i="27" s="1"/>
  <c r="AF262" i="27" s="1"/>
  <c r="G261" i="27"/>
  <c r="H261" i="27" s="1"/>
  <c r="I261" i="27" s="1"/>
  <c r="J261" i="27" s="1"/>
  <c r="K261" i="27" s="1"/>
  <c r="L261" i="27" s="1"/>
  <c r="M261" i="27" s="1"/>
  <c r="N261" i="27" s="1"/>
  <c r="O261" i="27" s="1"/>
  <c r="P261" i="27" s="1"/>
  <c r="Q261" i="27" s="1"/>
  <c r="R261" i="27" s="1"/>
  <c r="S261" i="27" s="1"/>
  <c r="T261" i="27" s="1"/>
  <c r="U261" i="27" s="1"/>
  <c r="V261" i="27" s="1"/>
  <c r="W261" i="27" s="1"/>
  <c r="X261" i="27" s="1"/>
  <c r="Y261" i="27" s="1"/>
  <c r="Z261" i="27" s="1"/>
  <c r="AA261" i="27" s="1"/>
  <c r="AB261" i="27" s="1"/>
  <c r="AC261" i="27" s="1"/>
  <c r="AD261" i="27" s="1"/>
  <c r="AE261" i="27" s="1"/>
  <c r="AF261" i="27" s="1"/>
  <c r="G260" i="27"/>
  <c r="H260" i="27" s="1"/>
  <c r="I260" i="27" s="1"/>
  <c r="J260" i="27" s="1"/>
  <c r="K260" i="27" s="1"/>
  <c r="L260" i="27" s="1"/>
  <c r="M260" i="27" s="1"/>
  <c r="N260" i="27" s="1"/>
  <c r="O260" i="27" s="1"/>
  <c r="P260" i="27" s="1"/>
  <c r="Q260" i="27" s="1"/>
  <c r="R260" i="27" s="1"/>
  <c r="S260" i="27" s="1"/>
  <c r="T260" i="27" s="1"/>
  <c r="U260" i="27" s="1"/>
  <c r="V260" i="27" s="1"/>
  <c r="W260" i="27" s="1"/>
  <c r="X260" i="27" s="1"/>
  <c r="Y260" i="27" s="1"/>
  <c r="Z260" i="27" s="1"/>
  <c r="AA260" i="27" s="1"/>
  <c r="AB260" i="27" s="1"/>
  <c r="AC260" i="27" s="1"/>
  <c r="AD260" i="27" s="1"/>
  <c r="AE260" i="27" s="1"/>
  <c r="AF260" i="27" s="1"/>
  <c r="G259" i="27"/>
  <c r="H259" i="27" s="1"/>
  <c r="I259" i="27" s="1"/>
  <c r="J259" i="27" s="1"/>
  <c r="K259" i="27" s="1"/>
  <c r="L259" i="27" s="1"/>
  <c r="M259" i="27" s="1"/>
  <c r="N259" i="27" s="1"/>
  <c r="O259" i="27" s="1"/>
  <c r="P259" i="27" s="1"/>
  <c r="Q259" i="27" s="1"/>
  <c r="R259" i="27" s="1"/>
  <c r="S259" i="27" s="1"/>
  <c r="T259" i="27" s="1"/>
  <c r="U259" i="27" s="1"/>
  <c r="V259" i="27" s="1"/>
  <c r="W259" i="27" s="1"/>
  <c r="X259" i="27" s="1"/>
  <c r="Y259" i="27" s="1"/>
  <c r="Z259" i="27" s="1"/>
  <c r="AA259" i="27" s="1"/>
  <c r="AB259" i="27" s="1"/>
  <c r="AC259" i="27" s="1"/>
  <c r="AD259" i="27" s="1"/>
  <c r="AE259" i="27" s="1"/>
  <c r="AF259" i="27" s="1"/>
  <c r="G258" i="27"/>
  <c r="H258" i="27" s="1"/>
  <c r="I258" i="27" s="1"/>
  <c r="J258" i="27" s="1"/>
  <c r="K258" i="27" s="1"/>
  <c r="L258" i="27" s="1"/>
  <c r="M258" i="27" s="1"/>
  <c r="N258" i="27" s="1"/>
  <c r="O258" i="27" s="1"/>
  <c r="P258" i="27" s="1"/>
  <c r="Q258" i="27" s="1"/>
  <c r="R258" i="27" s="1"/>
  <c r="S258" i="27" s="1"/>
  <c r="T258" i="27" s="1"/>
  <c r="U258" i="27" s="1"/>
  <c r="V258" i="27" s="1"/>
  <c r="W258" i="27" s="1"/>
  <c r="X258" i="27" s="1"/>
  <c r="Y258" i="27" s="1"/>
  <c r="Z258" i="27" s="1"/>
  <c r="AA258" i="27" s="1"/>
  <c r="AB258" i="27" s="1"/>
  <c r="AC258" i="27" s="1"/>
  <c r="AD258" i="27" s="1"/>
  <c r="AE258" i="27" s="1"/>
  <c r="AF258" i="27" s="1"/>
  <c r="G257" i="27"/>
  <c r="H257" i="27" s="1"/>
  <c r="I257" i="27" s="1"/>
  <c r="J257" i="27" s="1"/>
  <c r="K257" i="27" s="1"/>
  <c r="L257" i="27" s="1"/>
  <c r="M257" i="27" s="1"/>
  <c r="N257" i="27" s="1"/>
  <c r="O257" i="27" s="1"/>
  <c r="P257" i="27" s="1"/>
  <c r="Q257" i="27" s="1"/>
  <c r="R257" i="27" s="1"/>
  <c r="S257" i="27" s="1"/>
  <c r="T257" i="27" s="1"/>
  <c r="U257" i="27" s="1"/>
  <c r="V257" i="27" s="1"/>
  <c r="W257" i="27" s="1"/>
  <c r="X257" i="27" s="1"/>
  <c r="Y257" i="27" s="1"/>
  <c r="Z257" i="27" s="1"/>
  <c r="AA257" i="27" s="1"/>
  <c r="AB257" i="27" s="1"/>
  <c r="AC257" i="27" s="1"/>
  <c r="AD257" i="27" s="1"/>
  <c r="AE257" i="27" s="1"/>
  <c r="AF257" i="27" s="1"/>
  <c r="G256" i="27"/>
  <c r="H256" i="27" s="1"/>
  <c r="I256" i="27" s="1"/>
  <c r="J256" i="27" s="1"/>
  <c r="K256" i="27" s="1"/>
  <c r="L256" i="27" s="1"/>
  <c r="M256" i="27" s="1"/>
  <c r="N256" i="27" s="1"/>
  <c r="O256" i="27" s="1"/>
  <c r="P256" i="27" s="1"/>
  <c r="Q256" i="27" s="1"/>
  <c r="R256" i="27" s="1"/>
  <c r="S256" i="27" s="1"/>
  <c r="T256" i="27" s="1"/>
  <c r="U256" i="27" s="1"/>
  <c r="V256" i="27" s="1"/>
  <c r="W256" i="27" s="1"/>
  <c r="X256" i="27" s="1"/>
  <c r="Y256" i="27" s="1"/>
  <c r="Z256" i="27" s="1"/>
  <c r="AA256" i="27" s="1"/>
  <c r="AB256" i="27" s="1"/>
  <c r="AC256" i="27" s="1"/>
  <c r="AD256" i="27" s="1"/>
  <c r="AE256" i="27" s="1"/>
  <c r="AF256" i="27" s="1"/>
  <c r="G255" i="27"/>
  <c r="H255" i="27" s="1"/>
  <c r="I255" i="27" s="1"/>
  <c r="J255" i="27" s="1"/>
  <c r="K255" i="27" s="1"/>
  <c r="L255" i="27" s="1"/>
  <c r="M255" i="27" s="1"/>
  <c r="N255" i="27" s="1"/>
  <c r="O255" i="27" s="1"/>
  <c r="P255" i="27" s="1"/>
  <c r="Q255" i="27" s="1"/>
  <c r="R255" i="27" s="1"/>
  <c r="S255" i="27" s="1"/>
  <c r="T255" i="27" s="1"/>
  <c r="U255" i="27" s="1"/>
  <c r="V255" i="27" s="1"/>
  <c r="W255" i="27" s="1"/>
  <c r="X255" i="27" s="1"/>
  <c r="Y255" i="27" s="1"/>
  <c r="Z255" i="27" s="1"/>
  <c r="AA255" i="27" s="1"/>
  <c r="AB255" i="27" s="1"/>
  <c r="AC255" i="27" s="1"/>
  <c r="AD255" i="27" s="1"/>
  <c r="AE255" i="27" s="1"/>
  <c r="AF255" i="27" s="1"/>
  <c r="G254" i="27"/>
  <c r="H254" i="27" s="1"/>
  <c r="I254" i="27" s="1"/>
  <c r="J254" i="27" s="1"/>
  <c r="K254" i="27" s="1"/>
  <c r="L254" i="27" s="1"/>
  <c r="M254" i="27" s="1"/>
  <c r="N254" i="27" s="1"/>
  <c r="O254" i="27" s="1"/>
  <c r="P254" i="27" s="1"/>
  <c r="Q254" i="27" s="1"/>
  <c r="R254" i="27" s="1"/>
  <c r="S254" i="27" s="1"/>
  <c r="T254" i="27" s="1"/>
  <c r="U254" i="27" s="1"/>
  <c r="V254" i="27" s="1"/>
  <c r="W254" i="27" s="1"/>
  <c r="X254" i="27" s="1"/>
  <c r="Y254" i="27" s="1"/>
  <c r="Z254" i="27" s="1"/>
  <c r="AA254" i="27" s="1"/>
  <c r="AB254" i="27" s="1"/>
  <c r="AC254" i="27" s="1"/>
  <c r="AD254" i="27" s="1"/>
  <c r="AE254" i="27" s="1"/>
  <c r="AF254" i="27" s="1"/>
  <c r="G253" i="27"/>
  <c r="H253" i="27" s="1"/>
  <c r="I253" i="27" s="1"/>
  <c r="J253" i="27" s="1"/>
  <c r="K253" i="27" s="1"/>
  <c r="L253" i="27" s="1"/>
  <c r="M253" i="27" s="1"/>
  <c r="N253" i="27" s="1"/>
  <c r="O253" i="27" s="1"/>
  <c r="P253" i="27" s="1"/>
  <c r="Q253" i="27" s="1"/>
  <c r="R253" i="27" s="1"/>
  <c r="S253" i="27" s="1"/>
  <c r="T253" i="27" s="1"/>
  <c r="U253" i="27" s="1"/>
  <c r="V253" i="27" s="1"/>
  <c r="W253" i="27" s="1"/>
  <c r="X253" i="27" s="1"/>
  <c r="Y253" i="27" s="1"/>
  <c r="Z253" i="27" s="1"/>
  <c r="AA253" i="27" s="1"/>
  <c r="AB253" i="27" s="1"/>
  <c r="AC253" i="27" s="1"/>
  <c r="AD253" i="27" s="1"/>
  <c r="AE253" i="27" s="1"/>
  <c r="AF253" i="27" s="1"/>
  <c r="G252" i="27"/>
  <c r="H252" i="27" s="1"/>
  <c r="I252" i="27" s="1"/>
  <c r="J252" i="27" s="1"/>
  <c r="K252" i="27" s="1"/>
  <c r="L252" i="27" s="1"/>
  <c r="M252" i="27" s="1"/>
  <c r="N252" i="27" s="1"/>
  <c r="O252" i="27" s="1"/>
  <c r="P252" i="27" s="1"/>
  <c r="Q252" i="27" s="1"/>
  <c r="R252" i="27" s="1"/>
  <c r="S252" i="27" s="1"/>
  <c r="T252" i="27" s="1"/>
  <c r="U252" i="27" s="1"/>
  <c r="V252" i="27" s="1"/>
  <c r="W252" i="27" s="1"/>
  <c r="X252" i="27" s="1"/>
  <c r="Y252" i="27" s="1"/>
  <c r="Z252" i="27" s="1"/>
  <c r="AA252" i="27" s="1"/>
  <c r="AB252" i="27" s="1"/>
  <c r="AC252" i="27" s="1"/>
  <c r="AD252" i="27" s="1"/>
  <c r="AE252" i="27" s="1"/>
  <c r="AF252" i="27" s="1"/>
  <c r="G251" i="27"/>
  <c r="H251" i="27" s="1"/>
  <c r="I251" i="27" s="1"/>
  <c r="J251" i="27" s="1"/>
  <c r="K251" i="27" s="1"/>
  <c r="L251" i="27" s="1"/>
  <c r="M251" i="27" s="1"/>
  <c r="N251" i="27" s="1"/>
  <c r="O251" i="27" s="1"/>
  <c r="P251" i="27" s="1"/>
  <c r="Q251" i="27" s="1"/>
  <c r="R251" i="27" s="1"/>
  <c r="S251" i="27" s="1"/>
  <c r="T251" i="27" s="1"/>
  <c r="U251" i="27" s="1"/>
  <c r="V251" i="27" s="1"/>
  <c r="W251" i="27" s="1"/>
  <c r="X251" i="27" s="1"/>
  <c r="Y251" i="27" s="1"/>
  <c r="Z251" i="27" s="1"/>
  <c r="AA251" i="27" s="1"/>
  <c r="AB251" i="27" s="1"/>
  <c r="AC251" i="27" s="1"/>
  <c r="AD251" i="27" s="1"/>
  <c r="AE251" i="27" s="1"/>
  <c r="AF251" i="27" s="1"/>
  <c r="G250" i="27"/>
  <c r="H250" i="27" s="1"/>
  <c r="I250" i="27" s="1"/>
  <c r="J250" i="27" s="1"/>
  <c r="K250" i="27" s="1"/>
  <c r="L250" i="27" s="1"/>
  <c r="M250" i="27" s="1"/>
  <c r="N250" i="27" s="1"/>
  <c r="O250" i="27" s="1"/>
  <c r="P250" i="27" s="1"/>
  <c r="Q250" i="27" s="1"/>
  <c r="R250" i="27" s="1"/>
  <c r="S250" i="27" s="1"/>
  <c r="T250" i="27" s="1"/>
  <c r="U250" i="27" s="1"/>
  <c r="V250" i="27" s="1"/>
  <c r="W250" i="27" s="1"/>
  <c r="X250" i="27" s="1"/>
  <c r="Y250" i="27" s="1"/>
  <c r="Z250" i="27" s="1"/>
  <c r="AA250" i="27" s="1"/>
  <c r="AB250" i="27" s="1"/>
  <c r="AC250" i="27" s="1"/>
  <c r="AD250" i="27" s="1"/>
  <c r="AE250" i="27" s="1"/>
  <c r="AF250" i="27" s="1"/>
  <c r="G249" i="27"/>
  <c r="H249" i="27" s="1"/>
  <c r="I249" i="27" s="1"/>
  <c r="J249" i="27" s="1"/>
  <c r="K249" i="27" s="1"/>
  <c r="L249" i="27" s="1"/>
  <c r="M249" i="27" s="1"/>
  <c r="N249" i="27" s="1"/>
  <c r="O249" i="27" s="1"/>
  <c r="P249" i="27" s="1"/>
  <c r="Q249" i="27" s="1"/>
  <c r="R249" i="27" s="1"/>
  <c r="S249" i="27" s="1"/>
  <c r="T249" i="27" s="1"/>
  <c r="U249" i="27" s="1"/>
  <c r="V249" i="27" s="1"/>
  <c r="W249" i="27" s="1"/>
  <c r="X249" i="27" s="1"/>
  <c r="Y249" i="27" s="1"/>
  <c r="Z249" i="27" s="1"/>
  <c r="AA249" i="27" s="1"/>
  <c r="AB249" i="27" s="1"/>
  <c r="AC249" i="27" s="1"/>
  <c r="AD249" i="27" s="1"/>
  <c r="AE249" i="27" s="1"/>
  <c r="AF249" i="27" s="1"/>
  <c r="G248" i="27"/>
  <c r="H248" i="27" s="1"/>
  <c r="I248" i="27" s="1"/>
  <c r="J248" i="27" s="1"/>
  <c r="K248" i="27" s="1"/>
  <c r="L248" i="27" s="1"/>
  <c r="M248" i="27" s="1"/>
  <c r="N248" i="27" s="1"/>
  <c r="O248" i="27" s="1"/>
  <c r="P248" i="27" s="1"/>
  <c r="Q248" i="27" s="1"/>
  <c r="R248" i="27" s="1"/>
  <c r="S248" i="27" s="1"/>
  <c r="T248" i="27" s="1"/>
  <c r="U248" i="27" s="1"/>
  <c r="V248" i="27" s="1"/>
  <c r="W248" i="27" s="1"/>
  <c r="X248" i="27" s="1"/>
  <c r="Y248" i="27" s="1"/>
  <c r="Z248" i="27" s="1"/>
  <c r="AA248" i="27" s="1"/>
  <c r="AB248" i="27" s="1"/>
  <c r="AC248" i="27" s="1"/>
  <c r="AD248" i="27" s="1"/>
  <c r="AE248" i="27" s="1"/>
  <c r="AF248" i="27" s="1"/>
  <c r="G247" i="27"/>
  <c r="H247" i="27" s="1"/>
  <c r="I247" i="27" s="1"/>
  <c r="J247" i="27" s="1"/>
  <c r="K247" i="27" s="1"/>
  <c r="L247" i="27" s="1"/>
  <c r="M247" i="27" s="1"/>
  <c r="N247" i="27" s="1"/>
  <c r="O247" i="27" s="1"/>
  <c r="P247" i="27" s="1"/>
  <c r="Q247" i="27" s="1"/>
  <c r="R247" i="27" s="1"/>
  <c r="S247" i="27" s="1"/>
  <c r="T247" i="27" s="1"/>
  <c r="U247" i="27" s="1"/>
  <c r="V247" i="27" s="1"/>
  <c r="W247" i="27" s="1"/>
  <c r="X247" i="27" s="1"/>
  <c r="Y247" i="27" s="1"/>
  <c r="Z247" i="27" s="1"/>
  <c r="AA247" i="27" s="1"/>
  <c r="AB247" i="27" s="1"/>
  <c r="AC247" i="27" s="1"/>
  <c r="AD247" i="27" s="1"/>
  <c r="AE247" i="27" s="1"/>
  <c r="AF247" i="27" s="1"/>
  <c r="G246" i="27"/>
  <c r="H246" i="27" s="1"/>
  <c r="I246" i="27" s="1"/>
  <c r="J246" i="27" s="1"/>
  <c r="K246" i="27" s="1"/>
  <c r="L246" i="27" s="1"/>
  <c r="M246" i="27" s="1"/>
  <c r="N246" i="27" s="1"/>
  <c r="O246" i="27" s="1"/>
  <c r="P246" i="27" s="1"/>
  <c r="Q246" i="27" s="1"/>
  <c r="R246" i="27" s="1"/>
  <c r="S246" i="27" s="1"/>
  <c r="T246" i="27" s="1"/>
  <c r="U246" i="27" s="1"/>
  <c r="V246" i="27" s="1"/>
  <c r="W246" i="27" s="1"/>
  <c r="X246" i="27" s="1"/>
  <c r="Y246" i="27" s="1"/>
  <c r="Z246" i="27" s="1"/>
  <c r="AA246" i="27" s="1"/>
  <c r="AB246" i="27" s="1"/>
  <c r="AC246" i="27" s="1"/>
  <c r="AD246" i="27" s="1"/>
  <c r="AE246" i="27" s="1"/>
  <c r="AF246" i="27" s="1"/>
  <c r="G245" i="27"/>
  <c r="H245" i="27" s="1"/>
  <c r="I245" i="27" s="1"/>
  <c r="J245" i="27" s="1"/>
  <c r="K245" i="27" s="1"/>
  <c r="L245" i="27" s="1"/>
  <c r="M245" i="27" s="1"/>
  <c r="N245" i="27" s="1"/>
  <c r="O245" i="27" s="1"/>
  <c r="P245" i="27" s="1"/>
  <c r="Q245" i="27" s="1"/>
  <c r="R245" i="27" s="1"/>
  <c r="S245" i="27" s="1"/>
  <c r="T245" i="27" s="1"/>
  <c r="U245" i="27" s="1"/>
  <c r="V245" i="27" s="1"/>
  <c r="W245" i="27" s="1"/>
  <c r="X245" i="27" s="1"/>
  <c r="Y245" i="27" s="1"/>
  <c r="Z245" i="27" s="1"/>
  <c r="AA245" i="27" s="1"/>
  <c r="AB245" i="27" s="1"/>
  <c r="AC245" i="27" s="1"/>
  <c r="AD245" i="27" s="1"/>
  <c r="AE245" i="27" s="1"/>
  <c r="AF245" i="27" s="1"/>
  <c r="G244" i="27"/>
  <c r="H244" i="27" s="1"/>
  <c r="I244" i="27" s="1"/>
  <c r="J244" i="27" s="1"/>
  <c r="K244" i="27" s="1"/>
  <c r="L244" i="27" s="1"/>
  <c r="M244" i="27" s="1"/>
  <c r="N244" i="27" s="1"/>
  <c r="O244" i="27" s="1"/>
  <c r="P244" i="27" s="1"/>
  <c r="Q244" i="27" s="1"/>
  <c r="R244" i="27" s="1"/>
  <c r="S244" i="27" s="1"/>
  <c r="T244" i="27" s="1"/>
  <c r="U244" i="27" s="1"/>
  <c r="V244" i="27" s="1"/>
  <c r="W244" i="27" s="1"/>
  <c r="X244" i="27" s="1"/>
  <c r="Y244" i="27" s="1"/>
  <c r="Z244" i="27" s="1"/>
  <c r="AA244" i="27" s="1"/>
  <c r="AB244" i="27" s="1"/>
  <c r="AC244" i="27" s="1"/>
  <c r="AD244" i="27" s="1"/>
  <c r="AE244" i="27" s="1"/>
  <c r="AF244" i="27" s="1"/>
  <c r="G243" i="27"/>
  <c r="H243" i="27" s="1"/>
  <c r="I243" i="27" s="1"/>
  <c r="J243" i="27" s="1"/>
  <c r="K243" i="27" s="1"/>
  <c r="L243" i="27" s="1"/>
  <c r="M243" i="27" s="1"/>
  <c r="N243" i="27" s="1"/>
  <c r="O243" i="27" s="1"/>
  <c r="P243" i="27" s="1"/>
  <c r="Q243" i="27" s="1"/>
  <c r="R243" i="27" s="1"/>
  <c r="S243" i="27" s="1"/>
  <c r="T243" i="27" s="1"/>
  <c r="U243" i="27" s="1"/>
  <c r="V243" i="27" s="1"/>
  <c r="W243" i="27" s="1"/>
  <c r="X243" i="27" s="1"/>
  <c r="Y243" i="27" s="1"/>
  <c r="Z243" i="27" s="1"/>
  <c r="AA243" i="27" s="1"/>
  <c r="AB243" i="27" s="1"/>
  <c r="AC243" i="27" s="1"/>
  <c r="AD243" i="27" s="1"/>
  <c r="AE243" i="27" s="1"/>
  <c r="AF243" i="27" s="1"/>
  <c r="G242" i="27"/>
  <c r="H242" i="27" s="1"/>
  <c r="I242" i="27" s="1"/>
  <c r="J242" i="27" s="1"/>
  <c r="K242" i="27" s="1"/>
  <c r="L242" i="27" s="1"/>
  <c r="M242" i="27" s="1"/>
  <c r="N242" i="27" s="1"/>
  <c r="O242" i="27" s="1"/>
  <c r="P242" i="27" s="1"/>
  <c r="Q242" i="27" s="1"/>
  <c r="R242" i="27" s="1"/>
  <c r="S242" i="27" s="1"/>
  <c r="T242" i="27" s="1"/>
  <c r="U242" i="27" s="1"/>
  <c r="V242" i="27" s="1"/>
  <c r="W242" i="27" s="1"/>
  <c r="X242" i="27" s="1"/>
  <c r="Y242" i="27" s="1"/>
  <c r="Z242" i="27" s="1"/>
  <c r="AA242" i="27" s="1"/>
  <c r="AB242" i="27" s="1"/>
  <c r="AC242" i="27" s="1"/>
  <c r="AD242" i="27" s="1"/>
  <c r="AE242" i="27" s="1"/>
  <c r="AF242" i="27" s="1"/>
  <c r="G241" i="27"/>
  <c r="H241" i="27" s="1"/>
  <c r="I241" i="27" s="1"/>
  <c r="J241" i="27" s="1"/>
  <c r="K241" i="27" s="1"/>
  <c r="L241" i="27" s="1"/>
  <c r="M241" i="27" s="1"/>
  <c r="N241" i="27" s="1"/>
  <c r="O241" i="27" s="1"/>
  <c r="P241" i="27" s="1"/>
  <c r="Q241" i="27" s="1"/>
  <c r="R241" i="27" s="1"/>
  <c r="S241" i="27" s="1"/>
  <c r="T241" i="27" s="1"/>
  <c r="U241" i="27" s="1"/>
  <c r="V241" i="27" s="1"/>
  <c r="W241" i="27" s="1"/>
  <c r="X241" i="27" s="1"/>
  <c r="Y241" i="27" s="1"/>
  <c r="Z241" i="27" s="1"/>
  <c r="AA241" i="27" s="1"/>
  <c r="AB241" i="27" s="1"/>
  <c r="AC241" i="27" s="1"/>
  <c r="AD241" i="27" s="1"/>
  <c r="AE241" i="27" s="1"/>
  <c r="AF241" i="27" s="1"/>
  <c r="G240" i="27"/>
  <c r="H240" i="27" s="1"/>
  <c r="I240" i="27" s="1"/>
  <c r="J240" i="27" s="1"/>
  <c r="K240" i="27" s="1"/>
  <c r="L240" i="27" s="1"/>
  <c r="M240" i="27" s="1"/>
  <c r="N240" i="27" s="1"/>
  <c r="O240" i="27" s="1"/>
  <c r="P240" i="27" s="1"/>
  <c r="Q240" i="27" s="1"/>
  <c r="R240" i="27" s="1"/>
  <c r="S240" i="27" s="1"/>
  <c r="T240" i="27" s="1"/>
  <c r="U240" i="27" s="1"/>
  <c r="V240" i="27" s="1"/>
  <c r="W240" i="27" s="1"/>
  <c r="X240" i="27" s="1"/>
  <c r="Y240" i="27" s="1"/>
  <c r="Z240" i="27" s="1"/>
  <c r="AA240" i="27" s="1"/>
  <c r="AB240" i="27" s="1"/>
  <c r="AC240" i="27" s="1"/>
  <c r="AD240" i="27" s="1"/>
  <c r="AE240" i="27" s="1"/>
  <c r="AF240" i="27" s="1"/>
  <c r="G239" i="27"/>
  <c r="H239" i="27" s="1"/>
  <c r="I239" i="27" s="1"/>
  <c r="J239" i="27" s="1"/>
  <c r="K239" i="27" s="1"/>
  <c r="L239" i="27" s="1"/>
  <c r="M239" i="27" s="1"/>
  <c r="N239" i="27" s="1"/>
  <c r="O239" i="27" s="1"/>
  <c r="P239" i="27" s="1"/>
  <c r="Q239" i="27" s="1"/>
  <c r="R239" i="27" s="1"/>
  <c r="S239" i="27" s="1"/>
  <c r="T239" i="27" s="1"/>
  <c r="U239" i="27" s="1"/>
  <c r="V239" i="27" s="1"/>
  <c r="W239" i="27" s="1"/>
  <c r="X239" i="27" s="1"/>
  <c r="Y239" i="27" s="1"/>
  <c r="Z239" i="27" s="1"/>
  <c r="AA239" i="27" s="1"/>
  <c r="AB239" i="27" s="1"/>
  <c r="AC239" i="27" s="1"/>
  <c r="AD239" i="27" s="1"/>
  <c r="AE239" i="27" s="1"/>
  <c r="AF239" i="27" s="1"/>
  <c r="G238" i="27"/>
  <c r="H238" i="27" s="1"/>
  <c r="I238" i="27" s="1"/>
  <c r="J238" i="27" s="1"/>
  <c r="K238" i="27" s="1"/>
  <c r="L238" i="27" s="1"/>
  <c r="M238" i="27" s="1"/>
  <c r="N238" i="27" s="1"/>
  <c r="O238" i="27" s="1"/>
  <c r="P238" i="27" s="1"/>
  <c r="Q238" i="27" s="1"/>
  <c r="R238" i="27" s="1"/>
  <c r="S238" i="27" s="1"/>
  <c r="T238" i="27" s="1"/>
  <c r="U238" i="27" s="1"/>
  <c r="V238" i="27" s="1"/>
  <c r="W238" i="27" s="1"/>
  <c r="X238" i="27" s="1"/>
  <c r="Y238" i="27" s="1"/>
  <c r="Z238" i="27" s="1"/>
  <c r="AA238" i="27" s="1"/>
  <c r="AB238" i="27" s="1"/>
  <c r="AC238" i="27" s="1"/>
  <c r="AD238" i="27" s="1"/>
  <c r="AE238" i="27" s="1"/>
  <c r="AF238" i="27" s="1"/>
  <c r="G237" i="27"/>
  <c r="H237" i="27" s="1"/>
  <c r="I237" i="27" s="1"/>
  <c r="J237" i="27" s="1"/>
  <c r="K237" i="27" s="1"/>
  <c r="L237" i="27" s="1"/>
  <c r="M237" i="27" s="1"/>
  <c r="N237" i="27" s="1"/>
  <c r="O237" i="27" s="1"/>
  <c r="P237" i="27" s="1"/>
  <c r="Q237" i="27" s="1"/>
  <c r="R237" i="27" s="1"/>
  <c r="S237" i="27" s="1"/>
  <c r="T237" i="27" s="1"/>
  <c r="U237" i="27" s="1"/>
  <c r="V237" i="27" s="1"/>
  <c r="W237" i="27" s="1"/>
  <c r="X237" i="27" s="1"/>
  <c r="Y237" i="27" s="1"/>
  <c r="Z237" i="27" s="1"/>
  <c r="AA237" i="27" s="1"/>
  <c r="AB237" i="27" s="1"/>
  <c r="AC237" i="27" s="1"/>
  <c r="AD237" i="27" s="1"/>
  <c r="AE237" i="27" s="1"/>
  <c r="AF237" i="27" s="1"/>
  <c r="G236" i="27"/>
  <c r="H236" i="27" s="1"/>
  <c r="I236" i="27" s="1"/>
  <c r="J236" i="27" s="1"/>
  <c r="K236" i="27" s="1"/>
  <c r="L236" i="27" s="1"/>
  <c r="M236" i="27" s="1"/>
  <c r="N236" i="27" s="1"/>
  <c r="O236" i="27" s="1"/>
  <c r="P236" i="27" s="1"/>
  <c r="Q236" i="27" s="1"/>
  <c r="R236" i="27" s="1"/>
  <c r="S236" i="27" s="1"/>
  <c r="T236" i="27" s="1"/>
  <c r="U236" i="27" s="1"/>
  <c r="V236" i="27" s="1"/>
  <c r="W236" i="27" s="1"/>
  <c r="X236" i="27" s="1"/>
  <c r="Y236" i="27" s="1"/>
  <c r="Z236" i="27" s="1"/>
  <c r="AA236" i="27" s="1"/>
  <c r="AB236" i="27" s="1"/>
  <c r="AC236" i="27" s="1"/>
  <c r="AD236" i="27" s="1"/>
  <c r="AE236" i="27" s="1"/>
  <c r="AF236" i="27" s="1"/>
  <c r="G235" i="27"/>
  <c r="H235" i="27" s="1"/>
  <c r="I235" i="27" s="1"/>
  <c r="J235" i="27" s="1"/>
  <c r="K235" i="27" s="1"/>
  <c r="L235" i="27" s="1"/>
  <c r="M235" i="27" s="1"/>
  <c r="N235" i="27" s="1"/>
  <c r="O235" i="27" s="1"/>
  <c r="P235" i="27" s="1"/>
  <c r="Q235" i="27" s="1"/>
  <c r="R235" i="27" s="1"/>
  <c r="S235" i="27" s="1"/>
  <c r="T235" i="27" s="1"/>
  <c r="U235" i="27" s="1"/>
  <c r="V235" i="27" s="1"/>
  <c r="W235" i="27" s="1"/>
  <c r="X235" i="27" s="1"/>
  <c r="Y235" i="27" s="1"/>
  <c r="Z235" i="27" s="1"/>
  <c r="AA235" i="27" s="1"/>
  <c r="AB235" i="27" s="1"/>
  <c r="AC235" i="27" s="1"/>
  <c r="AD235" i="27" s="1"/>
  <c r="AE235" i="27" s="1"/>
  <c r="AF235" i="27" s="1"/>
  <c r="G234" i="27"/>
  <c r="H234" i="27" s="1"/>
  <c r="I234" i="27" s="1"/>
  <c r="J234" i="27" s="1"/>
  <c r="K234" i="27" s="1"/>
  <c r="L234" i="27" s="1"/>
  <c r="M234" i="27" s="1"/>
  <c r="N234" i="27" s="1"/>
  <c r="O234" i="27" s="1"/>
  <c r="P234" i="27" s="1"/>
  <c r="Q234" i="27" s="1"/>
  <c r="R234" i="27" s="1"/>
  <c r="S234" i="27" s="1"/>
  <c r="T234" i="27" s="1"/>
  <c r="U234" i="27" s="1"/>
  <c r="V234" i="27" s="1"/>
  <c r="W234" i="27" s="1"/>
  <c r="X234" i="27" s="1"/>
  <c r="Y234" i="27" s="1"/>
  <c r="Z234" i="27" s="1"/>
  <c r="AA234" i="27" s="1"/>
  <c r="AB234" i="27" s="1"/>
  <c r="AC234" i="27" s="1"/>
  <c r="AD234" i="27" s="1"/>
  <c r="AE234" i="27" s="1"/>
  <c r="AF234" i="27" s="1"/>
  <c r="G233" i="27"/>
  <c r="H233" i="27" s="1"/>
  <c r="I233" i="27" s="1"/>
  <c r="J233" i="27" s="1"/>
  <c r="K233" i="27" s="1"/>
  <c r="L233" i="27" s="1"/>
  <c r="M233" i="27" s="1"/>
  <c r="N233" i="27" s="1"/>
  <c r="O233" i="27" s="1"/>
  <c r="P233" i="27" s="1"/>
  <c r="Q233" i="27" s="1"/>
  <c r="R233" i="27" s="1"/>
  <c r="S233" i="27" s="1"/>
  <c r="T233" i="27" s="1"/>
  <c r="U233" i="27" s="1"/>
  <c r="V233" i="27" s="1"/>
  <c r="W233" i="27" s="1"/>
  <c r="X233" i="27" s="1"/>
  <c r="Y233" i="27" s="1"/>
  <c r="Z233" i="27" s="1"/>
  <c r="AA233" i="27" s="1"/>
  <c r="AB233" i="27" s="1"/>
  <c r="AC233" i="27" s="1"/>
  <c r="AD233" i="27" s="1"/>
  <c r="AE233" i="27" s="1"/>
  <c r="AF233" i="27" s="1"/>
  <c r="G232" i="27"/>
  <c r="H232" i="27" s="1"/>
  <c r="I232" i="27" s="1"/>
  <c r="J232" i="27" s="1"/>
  <c r="K232" i="27" s="1"/>
  <c r="L232" i="27" s="1"/>
  <c r="M232" i="27" s="1"/>
  <c r="N232" i="27" s="1"/>
  <c r="O232" i="27" s="1"/>
  <c r="P232" i="27" s="1"/>
  <c r="Q232" i="27" s="1"/>
  <c r="R232" i="27" s="1"/>
  <c r="S232" i="27" s="1"/>
  <c r="T232" i="27" s="1"/>
  <c r="U232" i="27" s="1"/>
  <c r="V232" i="27" s="1"/>
  <c r="W232" i="27" s="1"/>
  <c r="X232" i="27" s="1"/>
  <c r="Y232" i="27" s="1"/>
  <c r="Z232" i="27" s="1"/>
  <c r="AA232" i="27" s="1"/>
  <c r="AB232" i="27" s="1"/>
  <c r="AC232" i="27" s="1"/>
  <c r="AD232" i="27" s="1"/>
  <c r="AE232" i="27" s="1"/>
  <c r="AF232" i="27" s="1"/>
  <c r="G231" i="27"/>
  <c r="H231" i="27" s="1"/>
  <c r="I231" i="27" s="1"/>
  <c r="J231" i="27" s="1"/>
  <c r="K231" i="27" s="1"/>
  <c r="L231" i="27" s="1"/>
  <c r="M231" i="27" s="1"/>
  <c r="N231" i="27" s="1"/>
  <c r="O231" i="27" s="1"/>
  <c r="P231" i="27" s="1"/>
  <c r="Q231" i="27" s="1"/>
  <c r="R231" i="27" s="1"/>
  <c r="S231" i="27" s="1"/>
  <c r="T231" i="27" s="1"/>
  <c r="U231" i="27" s="1"/>
  <c r="V231" i="27" s="1"/>
  <c r="W231" i="27" s="1"/>
  <c r="X231" i="27" s="1"/>
  <c r="Y231" i="27" s="1"/>
  <c r="Z231" i="27" s="1"/>
  <c r="AA231" i="27" s="1"/>
  <c r="AB231" i="27" s="1"/>
  <c r="AC231" i="27" s="1"/>
  <c r="AD231" i="27" s="1"/>
  <c r="AE231" i="27" s="1"/>
  <c r="AF231" i="27" s="1"/>
  <c r="G230" i="27"/>
  <c r="H230" i="27" s="1"/>
  <c r="I230" i="27" s="1"/>
  <c r="J230" i="27" s="1"/>
  <c r="K230" i="27" s="1"/>
  <c r="L230" i="27" s="1"/>
  <c r="M230" i="27" s="1"/>
  <c r="N230" i="27" s="1"/>
  <c r="O230" i="27" s="1"/>
  <c r="P230" i="27" s="1"/>
  <c r="Q230" i="27" s="1"/>
  <c r="R230" i="27" s="1"/>
  <c r="S230" i="27" s="1"/>
  <c r="T230" i="27" s="1"/>
  <c r="U230" i="27" s="1"/>
  <c r="V230" i="27" s="1"/>
  <c r="W230" i="27" s="1"/>
  <c r="X230" i="27" s="1"/>
  <c r="Y230" i="27" s="1"/>
  <c r="Z230" i="27" s="1"/>
  <c r="AA230" i="27" s="1"/>
  <c r="AB230" i="27" s="1"/>
  <c r="AC230" i="27" s="1"/>
  <c r="AD230" i="27" s="1"/>
  <c r="AE230" i="27" s="1"/>
  <c r="AF230" i="27" s="1"/>
  <c r="G229" i="27"/>
  <c r="H229" i="27" s="1"/>
  <c r="I229" i="27" s="1"/>
  <c r="J229" i="27" s="1"/>
  <c r="K229" i="27" s="1"/>
  <c r="L229" i="27" s="1"/>
  <c r="M229" i="27" s="1"/>
  <c r="N229" i="27" s="1"/>
  <c r="O229" i="27" s="1"/>
  <c r="P229" i="27" s="1"/>
  <c r="Q229" i="27" s="1"/>
  <c r="R229" i="27" s="1"/>
  <c r="S229" i="27" s="1"/>
  <c r="T229" i="27" s="1"/>
  <c r="U229" i="27" s="1"/>
  <c r="V229" i="27" s="1"/>
  <c r="W229" i="27" s="1"/>
  <c r="X229" i="27" s="1"/>
  <c r="Y229" i="27" s="1"/>
  <c r="Z229" i="27" s="1"/>
  <c r="AA229" i="27" s="1"/>
  <c r="AB229" i="27" s="1"/>
  <c r="AC229" i="27" s="1"/>
  <c r="AD229" i="27" s="1"/>
  <c r="AE229" i="27" s="1"/>
  <c r="AF229" i="27" s="1"/>
  <c r="G228" i="27"/>
  <c r="H228" i="27" s="1"/>
  <c r="I228" i="27" s="1"/>
  <c r="J228" i="27" s="1"/>
  <c r="K228" i="27" s="1"/>
  <c r="L228" i="27" s="1"/>
  <c r="M228" i="27" s="1"/>
  <c r="N228" i="27" s="1"/>
  <c r="O228" i="27" s="1"/>
  <c r="P228" i="27" s="1"/>
  <c r="Q228" i="27" s="1"/>
  <c r="R228" i="27" s="1"/>
  <c r="S228" i="27" s="1"/>
  <c r="T228" i="27" s="1"/>
  <c r="U228" i="27" s="1"/>
  <c r="V228" i="27" s="1"/>
  <c r="W228" i="27" s="1"/>
  <c r="X228" i="27" s="1"/>
  <c r="Y228" i="27" s="1"/>
  <c r="Z228" i="27" s="1"/>
  <c r="AA228" i="27" s="1"/>
  <c r="AB228" i="27" s="1"/>
  <c r="AC228" i="27" s="1"/>
  <c r="AD228" i="27" s="1"/>
  <c r="AE228" i="27" s="1"/>
  <c r="AF228" i="27" s="1"/>
  <c r="G227" i="27"/>
  <c r="H227" i="27" s="1"/>
  <c r="I227" i="27" s="1"/>
  <c r="J227" i="27" s="1"/>
  <c r="K227" i="27" s="1"/>
  <c r="L227" i="27" s="1"/>
  <c r="M227" i="27" s="1"/>
  <c r="N227" i="27" s="1"/>
  <c r="O227" i="27" s="1"/>
  <c r="P227" i="27" s="1"/>
  <c r="Q227" i="27" s="1"/>
  <c r="R227" i="27" s="1"/>
  <c r="S227" i="27" s="1"/>
  <c r="T227" i="27" s="1"/>
  <c r="U227" i="27" s="1"/>
  <c r="V227" i="27" s="1"/>
  <c r="W227" i="27" s="1"/>
  <c r="X227" i="27" s="1"/>
  <c r="Y227" i="27" s="1"/>
  <c r="Z227" i="27" s="1"/>
  <c r="AA227" i="27" s="1"/>
  <c r="AB227" i="27" s="1"/>
  <c r="AC227" i="27" s="1"/>
  <c r="AD227" i="27" s="1"/>
  <c r="AE227" i="27" s="1"/>
  <c r="AF227" i="27" s="1"/>
  <c r="G226" i="27"/>
  <c r="H226" i="27" s="1"/>
  <c r="I226" i="27" s="1"/>
  <c r="J226" i="27" s="1"/>
  <c r="K226" i="27" s="1"/>
  <c r="L226" i="27" s="1"/>
  <c r="M226" i="27" s="1"/>
  <c r="N226" i="27" s="1"/>
  <c r="O226" i="27" s="1"/>
  <c r="P226" i="27" s="1"/>
  <c r="Q226" i="27" s="1"/>
  <c r="R226" i="27" s="1"/>
  <c r="S226" i="27" s="1"/>
  <c r="T226" i="27" s="1"/>
  <c r="U226" i="27" s="1"/>
  <c r="V226" i="27" s="1"/>
  <c r="W226" i="27" s="1"/>
  <c r="X226" i="27" s="1"/>
  <c r="Y226" i="27" s="1"/>
  <c r="Z226" i="27" s="1"/>
  <c r="AA226" i="27" s="1"/>
  <c r="AB226" i="27" s="1"/>
  <c r="AC226" i="27" s="1"/>
  <c r="AD226" i="27" s="1"/>
  <c r="AE226" i="27" s="1"/>
  <c r="AF226" i="27" s="1"/>
  <c r="G225" i="27"/>
  <c r="H225" i="27" s="1"/>
  <c r="I225" i="27" s="1"/>
  <c r="J225" i="27" s="1"/>
  <c r="K225" i="27" s="1"/>
  <c r="L225" i="27" s="1"/>
  <c r="M225" i="27" s="1"/>
  <c r="N225" i="27" s="1"/>
  <c r="O225" i="27" s="1"/>
  <c r="P225" i="27" s="1"/>
  <c r="Q225" i="27" s="1"/>
  <c r="R225" i="27" s="1"/>
  <c r="S225" i="27" s="1"/>
  <c r="T225" i="27" s="1"/>
  <c r="U225" i="27" s="1"/>
  <c r="V225" i="27" s="1"/>
  <c r="W225" i="27" s="1"/>
  <c r="X225" i="27" s="1"/>
  <c r="Y225" i="27" s="1"/>
  <c r="Z225" i="27" s="1"/>
  <c r="AA225" i="27" s="1"/>
  <c r="AB225" i="27" s="1"/>
  <c r="AC225" i="27" s="1"/>
  <c r="AD225" i="27" s="1"/>
  <c r="AE225" i="27" s="1"/>
  <c r="AF225" i="27" s="1"/>
  <c r="G224" i="27"/>
  <c r="H224" i="27" s="1"/>
  <c r="I224" i="27" s="1"/>
  <c r="J224" i="27" s="1"/>
  <c r="K224" i="27" s="1"/>
  <c r="L224" i="27" s="1"/>
  <c r="M224" i="27" s="1"/>
  <c r="N224" i="27" s="1"/>
  <c r="O224" i="27" s="1"/>
  <c r="P224" i="27" s="1"/>
  <c r="Q224" i="27" s="1"/>
  <c r="R224" i="27" s="1"/>
  <c r="S224" i="27" s="1"/>
  <c r="T224" i="27" s="1"/>
  <c r="U224" i="27" s="1"/>
  <c r="V224" i="27" s="1"/>
  <c r="W224" i="27" s="1"/>
  <c r="X224" i="27" s="1"/>
  <c r="Y224" i="27" s="1"/>
  <c r="Z224" i="27" s="1"/>
  <c r="AA224" i="27" s="1"/>
  <c r="AB224" i="27" s="1"/>
  <c r="AC224" i="27" s="1"/>
  <c r="AD224" i="27" s="1"/>
  <c r="AE224" i="27" s="1"/>
  <c r="AF224" i="27" s="1"/>
  <c r="G223" i="27"/>
  <c r="H223" i="27" s="1"/>
  <c r="I223" i="27" s="1"/>
  <c r="J223" i="27" s="1"/>
  <c r="K223" i="27" s="1"/>
  <c r="L223" i="27" s="1"/>
  <c r="M223" i="27" s="1"/>
  <c r="N223" i="27" s="1"/>
  <c r="O223" i="27" s="1"/>
  <c r="P223" i="27" s="1"/>
  <c r="Q223" i="27" s="1"/>
  <c r="R223" i="27" s="1"/>
  <c r="S223" i="27" s="1"/>
  <c r="T223" i="27" s="1"/>
  <c r="U223" i="27" s="1"/>
  <c r="V223" i="27" s="1"/>
  <c r="W223" i="27" s="1"/>
  <c r="X223" i="27" s="1"/>
  <c r="Y223" i="27" s="1"/>
  <c r="Z223" i="27" s="1"/>
  <c r="AA223" i="27" s="1"/>
  <c r="AB223" i="27" s="1"/>
  <c r="AC223" i="27" s="1"/>
  <c r="AD223" i="27" s="1"/>
  <c r="AE223" i="27" s="1"/>
  <c r="AF223" i="27" s="1"/>
  <c r="G222" i="27"/>
  <c r="H222" i="27" s="1"/>
  <c r="I222" i="27" s="1"/>
  <c r="J222" i="27" s="1"/>
  <c r="K222" i="27" s="1"/>
  <c r="L222" i="27" s="1"/>
  <c r="M222" i="27" s="1"/>
  <c r="N222" i="27" s="1"/>
  <c r="O222" i="27" s="1"/>
  <c r="P222" i="27" s="1"/>
  <c r="Q222" i="27" s="1"/>
  <c r="R222" i="27" s="1"/>
  <c r="S222" i="27" s="1"/>
  <c r="T222" i="27" s="1"/>
  <c r="U222" i="27" s="1"/>
  <c r="V222" i="27" s="1"/>
  <c r="W222" i="27" s="1"/>
  <c r="X222" i="27" s="1"/>
  <c r="Y222" i="27" s="1"/>
  <c r="Z222" i="27" s="1"/>
  <c r="AA222" i="27" s="1"/>
  <c r="AB222" i="27" s="1"/>
  <c r="AC222" i="27" s="1"/>
  <c r="AD222" i="27" s="1"/>
  <c r="AE222" i="27" s="1"/>
  <c r="AF222" i="27" s="1"/>
  <c r="G221" i="27"/>
  <c r="H221" i="27" s="1"/>
  <c r="I221" i="27" s="1"/>
  <c r="J221" i="27" s="1"/>
  <c r="K221" i="27" s="1"/>
  <c r="L221" i="27" s="1"/>
  <c r="M221" i="27" s="1"/>
  <c r="N221" i="27" s="1"/>
  <c r="O221" i="27" s="1"/>
  <c r="P221" i="27" s="1"/>
  <c r="Q221" i="27" s="1"/>
  <c r="R221" i="27" s="1"/>
  <c r="S221" i="27" s="1"/>
  <c r="T221" i="27" s="1"/>
  <c r="U221" i="27" s="1"/>
  <c r="V221" i="27" s="1"/>
  <c r="W221" i="27" s="1"/>
  <c r="X221" i="27" s="1"/>
  <c r="Y221" i="27" s="1"/>
  <c r="Z221" i="27" s="1"/>
  <c r="AA221" i="27" s="1"/>
  <c r="AB221" i="27" s="1"/>
  <c r="AC221" i="27" s="1"/>
  <c r="AD221" i="27" s="1"/>
  <c r="AE221" i="27" s="1"/>
  <c r="AF221" i="27" s="1"/>
  <c r="G220" i="27"/>
  <c r="H220" i="27" s="1"/>
  <c r="I220" i="27" s="1"/>
  <c r="J220" i="27" s="1"/>
  <c r="K220" i="27" s="1"/>
  <c r="L220" i="27" s="1"/>
  <c r="M220" i="27" s="1"/>
  <c r="N220" i="27" s="1"/>
  <c r="O220" i="27" s="1"/>
  <c r="P220" i="27" s="1"/>
  <c r="Q220" i="27" s="1"/>
  <c r="R220" i="27" s="1"/>
  <c r="S220" i="27" s="1"/>
  <c r="T220" i="27" s="1"/>
  <c r="U220" i="27" s="1"/>
  <c r="V220" i="27" s="1"/>
  <c r="W220" i="27" s="1"/>
  <c r="X220" i="27" s="1"/>
  <c r="Y220" i="27" s="1"/>
  <c r="Z220" i="27" s="1"/>
  <c r="AA220" i="27" s="1"/>
  <c r="AB220" i="27" s="1"/>
  <c r="AC220" i="27" s="1"/>
  <c r="AD220" i="27" s="1"/>
  <c r="AE220" i="27" s="1"/>
  <c r="AF220" i="27" s="1"/>
  <c r="G219" i="27"/>
  <c r="H219" i="27" s="1"/>
  <c r="I219" i="27" s="1"/>
  <c r="J219" i="27" s="1"/>
  <c r="K219" i="27" s="1"/>
  <c r="L219" i="27" s="1"/>
  <c r="M219" i="27" s="1"/>
  <c r="N219" i="27" s="1"/>
  <c r="O219" i="27" s="1"/>
  <c r="P219" i="27" s="1"/>
  <c r="Q219" i="27" s="1"/>
  <c r="R219" i="27" s="1"/>
  <c r="S219" i="27" s="1"/>
  <c r="T219" i="27" s="1"/>
  <c r="U219" i="27" s="1"/>
  <c r="V219" i="27" s="1"/>
  <c r="W219" i="27" s="1"/>
  <c r="X219" i="27" s="1"/>
  <c r="Y219" i="27" s="1"/>
  <c r="Z219" i="27" s="1"/>
  <c r="AA219" i="27" s="1"/>
  <c r="AB219" i="27" s="1"/>
  <c r="AC219" i="27" s="1"/>
  <c r="AD219" i="27" s="1"/>
  <c r="AE219" i="27" s="1"/>
  <c r="AF219" i="27" s="1"/>
  <c r="G218" i="27"/>
  <c r="H218" i="27" s="1"/>
  <c r="I218" i="27" s="1"/>
  <c r="J218" i="27" s="1"/>
  <c r="K218" i="27" s="1"/>
  <c r="L218" i="27" s="1"/>
  <c r="M218" i="27" s="1"/>
  <c r="N218" i="27" s="1"/>
  <c r="O218" i="27" s="1"/>
  <c r="P218" i="27" s="1"/>
  <c r="Q218" i="27" s="1"/>
  <c r="R218" i="27" s="1"/>
  <c r="S218" i="27" s="1"/>
  <c r="T218" i="27" s="1"/>
  <c r="U218" i="27" s="1"/>
  <c r="V218" i="27" s="1"/>
  <c r="W218" i="27" s="1"/>
  <c r="X218" i="27" s="1"/>
  <c r="Y218" i="27" s="1"/>
  <c r="Z218" i="27" s="1"/>
  <c r="AA218" i="27" s="1"/>
  <c r="AB218" i="27" s="1"/>
  <c r="AC218" i="27" s="1"/>
  <c r="AD218" i="27" s="1"/>
  <c r="AE218" i="27" s="1"/>
  <c r="AF218" i="27" s="1"/>
  <c r="G217" i="27"/>
  <c r="H217" i="27" s="1"/>
  <c r="I217" i="27" s="1"/>
  <c r="J217" i="27" s="1"/>
  <c r="K217" i="27" s="1"/>
  <c r="L217" i="27" s="1"/>
  <c r="M217" i="27" s="1"/>
  <c r="N217" i="27" s="1"/>
  <c r="O217" i="27" s="1"/>
  <c r="P217" i="27" s="1"/>
  <c r="Q217" i="27" s="1"/>
  <c r="R217" i="27" s="1"/>
  <c r="S217" i="27" s="1"/>
  <c r="T217" i="27" s="1"/>
  <c r="U217" i="27" s="1"/>
  <c r="V217" i="27" s="1"/>
  <c r="W217" i="27" s="1"/>
  <c r="X217" i="27" s="1"/>
  <c r="Y217" i="27" s="1"/>
  <c r="Z217" i="27" s="1"/>
  <c r="AA217" i="27" s="1"/>
  <c r="AB217" i="27" s="1"/>
  <c r="AC217" i="27" s="1"/>
  <c r="AD217" i="27" s="1"/>
  <c r="AE217" i="27" s="1"/>
  <c r="AF217" i="27" s="1"/>
  <c r="G216" i="27"/>
  <c r="H216" i="27" s="1"/>
  <c r="I216" i="27" s="1"/>
  <c r="J216" i="27" s="1"/>
  <c r="K216" i="27" s="1"/>
  <c r="L216" i="27" s="1"/>
  <c r="M216" i="27" s="1"/>
  <c r="N216" i="27" s="1"/>
  <c r="O216" i="27" s="1"/>
  <c r="P216" i="27" s="1"/>
  <c r="Q216" i="27" s="1"/>
  <c r="R216" i="27" s="1"/>
  <c r="S216" i="27" s="1"/>
  <c r="T216" i="27" s="1"/>
  <c r="U216" i="27" s="1"/>
  <c r="V216" i="27" s="1"/>
  <c r="W216" i="27" s="1"/>
  <c r="X216" i="27" s="1"/>
  <c r="Y216" i="27" s="1"/>
  <c r="Z216" i="27" s="1"/>
  <c r="AA216" i="27" s="1"/>
  <c r="AB216" i="27" s="1"/>
  <c r="AC216" i="27" s="1"/>
  <c r="AD216" i="27" s="1"/>
  <c r="AE216" i="27" s="1"/>
  <c r="AF216" i="27" s="1"/>
  <c r="G215" i="27"/>
  <c r="H215" i="27" s="1"/>
  <c r="I215" i="27" s="1"/>
  <c r="J215" i="27" s="1"/>
  <c r="K215" i="27" s="1"/>
  <c r="L215" i="27" s="1"/>
  <c r="M215" i="27" s="1"/>
  <c r="N215" i="27" s="1"/>
  <c r="O215" i="27" s="1"/>
  <c r="P215" i="27" s="1"/>
  <c r="Q215" i="27" s="1"/>
  <c r="R215" i="27" s="1"/>
  <c r="S215" i="27" s="1"/>
  <c r="T215" i="27" s="1"/>
  <c r="U215" i="27" s="1"/>
  <c r="V215" i="27" s="1"/>
  <c r="W215" i="27" s="1"/>
  <c r="X215" i="27" s="1"/>
  <c r="Y215" i="27" s="1"/>
  <c r="Z215" i="27" s="1"/>
  <c r="AA215" i="27" s="1"/>
  <c r="AB215" i="27" s="1"/>
  <c r="AC215" i="27" s="1"/>
  <c r="AD215" i="27" s="1"/>
  <c r="AE215" i="27" s="1"/>
  <c r="AF215" i="27" s="1"/>
  <c r="G214" i="27"/>
  <c r="H214" i="27" s="1"/>
  <c r="I214" i="27" s="1"/>
  <c r="J214" i="27" s="1"/>
  <c r="K214" i="27" s="1"/>
  <c r="L214" i="27" s="1"/>
  <c r="M214" i="27" s="1"/>
  <c r="N214" i="27" s="1"/>
  <c r="O214" i="27" s="1"/>
  <c r="P214" i="27" s="1"/>
  <c r="Q214" i="27" s="1"/>
  <c r="R214" i="27" s="1"/>
  <c r="S214" i="27" s="1"/>
  <c r="T214" i="27" s="1"/>
  <c r="U214" i="27" s="1"/>
  <c r="V214" i="27" s="1"/>
  <c r="W214" i="27" s="1"/>
  <c r="X214" i="27" s="1"/>
  <c r="Y214" i="27" s="1"/>
  <c r="Z214" i="27" s="1"/>
  <c r="AA214" i="27" s="1"/>
  <c r="AB214" i="27" s="1"/>
  <c r="AC214" i="27" s="1"/>
  <c r="AD214" i="27" s="1"/>
  <c r="AE214" i="27" s="1"/>
  <c r="AF214" i="27" s="1"/>
  <c r="G213" i="27"/>
  <c r="H213" i="27" s="1"/>
  <c r="I213" i="27" s="1"/>
  <c r="J213" i="27" s="1"/>
  <c r="K213" i="27" s="1"/>
  <c r="L213" i="27" s="1"/>
  <c r="M213" i="27" s="1"/>
  <c r="N213" i="27" s="1"/>
  <c r="O213" i="27" s="1"/>
  <c r="P213" i="27" s="1"/>
  <c r="Q213" i="27" s="1"/>
  <c r="R213" i="27" s="1"/>
  <c r="S213" i="27" s="1"/>
  <c r="T213" i="27" s="1"/>
  <c r="U213" i="27" s="1"/>
  <c r="V213" i="27" s="1"/>
  <c r="W213" i="27" s="1"/>
  <c r="X213" i="27" s="1"/>
  <c r="Y213" i="27" s="1"/>
  <c r="Z213" i="27" s="1"/>
  <c r="AA213" i="27" s="1"/>
  <c r="AB213" i="27" s="1"/>
  <c r="AC213" i="27" s="1"/>
  <c r="AD213" i="27" s="1"/>
  <c r="AE213" i="27" s="1"/>
  <c r="AF213" i="27" s="1"/>
  <c r="G212" i="27"/>
  <c r="H212" i="27" s="1"/>
  <c r="I212" i="27" s="1"/>
  <c r="J212" i="27" s="1"/>
  <c r="K212" i="27" s="1"/>
  <c r="L212" i="27" s="1"/>
  <c r="M212" i="27" s="1"/>
  <c r="N212" i="27" s="1"/>
  <c r="O212" i="27" s="1"/>
  <c r="P212" i="27" s="1"/>
  <c r="Q212" i="27" s="1"/>
  <c r="R212" i="27" s="1"/>
  <c r="S212" i="27" s="1"/>
  <c r="T212" i="27" s="1"/>
  <c r="U212" i="27" s="1"/>
  <c r="V212" i="27" s="1"/>
  <c r="W212" i="27" s="1"/>
  <c r="X212" i="27" s="1"/>
  <c r="Y212" i="27" s="1"/>
  <c r="Z212" i="27" s="1"/>
  <c r="AA212" i="27" s="1"/>
  <c r="AB212" i="27" s="1"/>
  <c r="AC212" i="27" s="1"/>
  <c r="AD212" i="27" s="1"/>
  <c r="AE212" i="27" s="1"/>
  <c r="AF212" i="27" s="1"/>
  <c r="G211" i="27"/>
  <c r="H211" i="27" s="1"/>
  <c r="I211" i="27" s="1"/>
  <c r="J211" i="27" s="1"/>
  <c r="K211" i="27" s="1"/>
  <c r="L211" i="27" s="1"/>
  <c r="M211" i="27" s="1"/>
  <c r="N211" i="27" s="1"/>
  <c r="O211" i="27" s="1"/>
  <c r="P211" i="27" s="1"/>
  <c r="Q211" i="27" s="1"/>
  <c r="R211" i="27" s="1"/>
  <c r="S211" i="27" s="1"/>
  <c r="T211" i="27" s="1"/>
  <c r="U211" i="27" s="1"/>
  <c r="V211" i="27" s="1"/>
  <c r="W211" i="27" s="1"/>
  <c r="X211" i="27" s="1"/>
  <c r="Y211" i="27" s="1"/>
  <c r="Z211" i="27" s="1"/>
  <c r="AA211" i="27" s="1"/>
  <c r="AB211" i="27" s="1"/>
  <c r="AC211" i="27" s="1"/>
  <c r="AD211" i="27" s="1"/>
  <c r="AE211" i="27" s="1"/>
  <c r="AF211" i="27" s="1"/>
  <c r="G210" i="27"/>
  <c r="H210" i="27" s="1"/>
  <c r="I210" i="27" s="1"/>
  <c r="J210" i="27" s="1"/>
  <c r="K210" i="27" s="1"/>
  <c r="L210" i="27" s="1"/>
  <c r="M210" i="27" s="1"/>
  <c r="N210" i="27" s="1"/>
  <c r="O210" i="27" s="1"/>
  <c r="P210" i="27" s="1"/>
  <c r="Q210" i="27" s="1"/>
  <c r="R210" i="27" s="1"/>
  <c r="S210" i="27" s="1"/>
  <c r="T210" i="27" s="1"/>
  <c r="U210" i="27" s="1"/>
  <c r="V210" i="27" s="1"/>
  <c r="W210" i="27" s="1"/>
  <c r="X210" i="27" s="1"/>
  <c r="Y210" i="27" s="1"/>
  <c r="Z210" i="27" s="1"/>
  <c r="AA210" i="27" s="1"/>
  <c r="AB210" i="27" s="1"/>
  <c r="AC210" i="27" s="1"/>
  <c r="AD210" i="27" s="1"/>
  <c r="AE210" i="27" s="1"/>
  <c r="AF210" i="27" s="1"/>
  <c r="G209" i="27"/>
  <c r="H209" i="27" s="1"/>
  <c r="I209" i="27" s="1"/>
  <c r="J209" i="27" s="1"/>
  <c r="K209" i="27" s="1"/>
  <c r="L209" i="27" s="1"/>
  <c r="M209" i="27" s="1"/>
  <c r="N209" i="27" s="1"/>
  <c r="O209" i="27" s="1"/>
  <c r="P209" i="27" s="1"/>
  <c r="Q209" i="27" s="1"/>
  <c r="R209" i="27" s="1"/>
  <c r="S209" i="27" s="1"/>
  <c r="T209" i="27" s="1"/>
  <c r="U209" i="27" s="1"/>
  <c r="V209" i="27" s="1"/>
  <c r="W209" i="27" s="1"/>
  <c r="X209" i="27" s="1"/>
  <c r="Y209" i="27" s="1"/>
  <c r="Z209" i="27" s="1"/>
  <c r="AA209" i="27" s="1"/>
  <c r="AB209" i="27" s="1"/>
  <c r="AC209" i="27" s="1"/>
  <c r="AD209" i="27" s="1"/>
  <c r="AE209" i="27" s="1"/>
  <c r="AF209" i="27" s="1"/>
  <c r="G208" i="27"/>
  <c r="H208" i="27" s="1"/>
  <c r="I208" i="27" s="1"/>
  <c r="J208" i="27" s="1"/>
  <c r="K208" i="27" s="1"/>
  <c r="L208" i="27" s="1"/>
  <c r="M208" i="27" s="1"/>
  <c r="N208" i="27" s="1"/>
  <c r="O208" i="27" s="1"/>
  <c r="P208" i="27" s="1"/>
  <c r="Q208" i="27" s="1"/>
  <c r="R208" i="27" s="1"/>
  <c r="S208" i="27" s="1"/>
  <c r="T208" i="27" s="1"/>
  <c r="U208" i="27" s="1"/>
  <c r="V208" i="27" s="1"/>
  <c r="W208" i="27" s="1"/>
  <c r="X208" i="27" s="1"/>
  <c r="Y208" i="27" s="1"/>
  <c r="Z208" i="27" s="1"/>
  <c r="AA208" i="27" s="1"/>
  <c r="AB208" i="27" s="1"/>
  <c r="AC208" i="27" s="1"/>
  <c r="AD208" i="27" s="1"/>
  <c r="AE208" i="27" s="1"/>
  <c r="AF208" i="27" s="1"/>
  <c r="G207" i="27"/>
  <c r="H207" i="27" s="1"/>
  <c r="I207" i="27" s="1"/>
  <c r="J207" i="27" s="1"/>
  <c r="K207" i="27" s="1"/>
  <c r="L207" i="27" s="1"/>
  <c r="M207" i="27" s="1"/>
  <c r="N207" i="27" s="1"/>
  <c r="O207" i="27" s="1"/>
  <c r="P207" i="27" s="1"/>
  <c r="Q207" i="27" s="1"/>
  <c r="R207" i="27" s="1"/>
  <c r="S207" i="27" s="1"/>
  <c r="T207" i="27" s="1"/>
  <c r="U207" i="27" s="1"/>
  <c r="V207" i="27" s="1"/>
  <c r="W207" i="27" s="1"/>
  <c r="X207" i="27" s="1"/>
  <c r="Y207" i="27" s="1"/>
  <c r="Z207" i="27" s="1"/>
  <c r="AA207" i="27" s="1"/>
  <c r="AB207" i="27" s="1"/>
  <c r="AC207" i="27" s="1"/>
  <c r="AD207" i="27" s="1"/>
  <c r="AE207" i="27" s="1"/>
  <c r="AF207" i="27" s="1"/>
  <c r="G206" i="27"/>
  <c r="H206" i="27" s="1"/>
  <c r="I206" i="27" s="1"/>
  <c r="J206" i="27" s="1"/>
  <c r="K206" i="27" s="1"/>
  <c r="L206" i="27" s="1"/>
  <c r="M206" i="27" s="1"/>
  <c r="N206" i="27" s="1"/>
  <c r="O206" i="27" s="1"/>
  <c r="P206" i="27" s="1"/>
  <c r="Q206" i="27" s="1"/>
  <c r="R206" i="27" s="1"/>
  <c r="S206" i="27" s="1"/>
  <c r="T206" i="27" s="1"/>
  <c r="U206" i="27" s="1"/>
  <c r="V206" i="27" s="1"/>
  <c r="W206" i="27" s="1"/>
  <c r="X206" i="27" s="1"/>
  <c r="Y206" i="27" s="1"/>
  <c r="Z206" i="27" s="1"/>
  <c r="AA206" i="27" s="1"/>
  <c r="AB206" i="27" s="1"/>
  <c r="AC206" i="27" s="1"/>
  <c r="AD206" i="27" s="1"/>
  <c r="AE206" i="27" s="1"/>
  <c r="AF206" i="27" s="1"/>
  <c r="G205" i="27"/>
  <c r="H205" i="27" s="1"/>
  <c r="I205" i="27" s="1"/>
  <c r="J205" i="27" s="1"/>
  <c r="K205" i="27" s="1"/>
  <c r="L205" i="27" s="1"/>
  <c r="M205" i="27" s="1"/>
  <c r="N205" i="27" s="1"/>
  <c r="O205" i="27" s="1"/>
  <c r="P205" i="27" s="1"/>
  <c r="Q205" i="27" s="1"/>
  <c r="R205" i="27" s="1"/>
  <c r="S205" i="27" s="1"/>
  <c r="T205" i="27" s="1"/>
  <c r="U205" i="27" s="1"/>
  <c r="V205" i="27" s="1"/>
  <c r="W205" i="27" s="1"/>
  <c r="X205" i="27" s="1"/>
  <c r="Y205" i="27" s="1"/>
  <c r="Z205" i="27" s="1"/>
  <c r="AA205" i="27" s="1"/>
  <c r="AB205" i="27" s="1"/>
  <c r="AC205" i="27" s="1"/>
  <c r="AD205" i="27" s="1"/>
  <c r="AE205" i="27" s="1"/>
  <c r="AF205" i="27" s="1"/>
  <c r="G204" i="27"/>
  <c r="H204" i="27" s="1"/>
  <c r="I204" i="27" s="1"/>
  <c r="J204" i="27" s="1"/>
  <c r="K204" i="27" s="1"/>
  <c r="L204" i="27" s="1"/>
  <c r="M204" i="27" s="1"/>
  <c r="N204" i="27" s="1"/>
  <c r="O204" i="27" s="1"/>
  <c r="P204" i="27" s="1"/>
  <c r="Q204" i="27" s="1"/>
  <c r="R204" i="27" s="1"/>
  <c r="S204" i="27" s="1"/>
  <c r="T204" i="27" s="1"/>
  <c r="U204" i="27" s="1"/>
  <c r="V204" i="27" s="1"/>
  <c r="W204" i="27" s="1"/>
  <c r="X204" i="27" s="1"/>
  <c r="Y204" i="27" s="1"/>
  <c r="Z204" i="27" s="1"/>
  <c r="AA204" i="27" s="1"/>
  <c r="AB204" i="27" s="1"/>
  <c r="AC204" i="27" s="1"/>
  <c r="AD204" i="27" s="1"/>
  <c r="AE204" i="27" s="1"/>
  <c r="AF204" i="27" s="1"/>
  <c r="G203" i="27"/>
  <c r="H203" i="27" s="1"/>
  <c r="I203" i="27" s="1"/>
  <c r="J203" i="27" s="1"/>
  <c r="K203" i="27" s="1"/>
  <c r="L203" i="27" s="1"/>
  <c r="M203" i="27" s="1"/>
  <c r="N203" i="27" s="1"/>
  <c r="O203" i="27" s="1"/>
  <c r="P203" i="27" s="1"/>
  <c r="Q203" i="27" s="1"/>
  <c r="R203" i="27" s="1"/>
  <c r="S203" i="27" s="1"/>
  <c r="T203" i="27" s="1"/>
  <c r="U203" i="27" s="1"/>
  <c r="V203" i="27" s="1"/>
  <c r="W203" i="27" s="1"/>
  <c r="X203" i="27" s="1"/>
  <c r="Y203" i="27" s="1"/>
  <c r="Z203" i="27" s="1"/>
  <c r="AA203" i="27" s="1"/>
  <c r="AB203" i="27" s="1"/>
  <c r="AC203" i="27" s="1"/>
  <c r="AD203" i="27" s="1"/>
  <c r="AE203" i="27" s="1"/>
  <c r="AF203" i="27" s="1"/>
  <c r="G202" i="27"/>
  <c r="H202" i="27" s="1"/>
  <c r="I202" i="27" s="1"/>
  <c r="J202" i="27" s="1"/>
  <c r="K202" i="27" s="1"/>
  <c r="L202" i="27" s="1"/>
  <c r="M202" i="27" s="1"/>
  <c r="N202" i="27" s="1"/>
  <c r="O202" i="27" s="1"/>
  <c r="P202" i="27" s="1"/>
  <c r="Q202" i="27" s="1"/>
  <c r="R202" i="27" s="1"/>
  <c r="S202" i="27" s="1"/>
  <c r="T202" i="27" s="1"/>
  <c r="U202" i="27" s="1"/>
  <c r="V202" i="27" s="1"/>
  <c r="W202" i="27" s="1"/>
  <c r="X202" i="27" s="1"/>
  <c r="Y202" i="27" s="1"/>
  <c r="Z202" i="27" s="1"/>
  <c r="AA202" i="27" s="1"/>
  <c r="AB202" i="27" s="1"/>
  <c r="AC202" i="27" s="1"/>
  <c r="AD202" i="27" s="1"/>
  <c r="AE202" i="27" s="1"/>
  <c r="AF202" i="27" s="1"/>
  <c r="G201" i="27"/>
  <c r="H201" i="27" s="1"/>
  <c r="I201" i="27" s="1"/>
  <c r="J201" i="27" s="1"/>
  <c r="K201" i="27" s="1"/>
  <c r="L201" i="27" s="1"/>
  <c r="M201" i="27" s="1"/>
  <c r="N201" i="27" s="1"/>
  <c r="O201" i="27" s="1"/>
  <c r="P201" i="27" s="1"/>
  <c r="Q201" i="27" s="1"/>
  <c r="R201" i="27" s="1"/>
  <c r="S201" i="27" s="1"/>
  <c r="T201" i="27" s="1"/>
  <c r="U201" i="27" s="1"/>
  <c r="V201" i="27" s="1"/>
  <c r="W201" i="27" s="1"/>
  <c r="X201" i="27" s="1"/>
  <c r="Y201" i="27" s="1"/>
  <c r="Z201" i="27" s="1"/>
  <c r="AA201" i="27" s="1"/>
  <c r="AB201" i="27" s="1"/>
  <c r="AC201" i="27" s="1"/>
  <c r="AD201" i="27" s="1"/>
  <c r="AE201" i="27" s="1"/>
  <c r="AF201" i="27" s="1"/>
  <c r="G200" i="27"/>
  <c r="H200" i="27" s="1"/>
  <c r="I200" i="27" s="1"/>
  <c r="J200" i="27" s="1"/>
  <c r="K200" i="27" s="1"/>
  <c r="L200" i="27" s="1"/>
  <c r="M200" i="27" s="1"/>
  <c r="N200" i="27" s="1"/>
  <c r="O200" i="27" s="1"/>
  <c r="P200" i="27" s="1"/>
  <c r="Q200" i="27" s="1"/>
  <c r="R200" i="27" s="1"/>
  <c r="S200" i="27" s="1"/>
  <c r="T200" i="27" s="1"/>
  <c r="U200" i="27" s="1"/>
  <c r="V200" i="27" s="1"/>
  <c r="W200" i="27" s="1"/>
  <c r="X200" i="27" s="1"/>
  <c r="Y200" i="27" s="1"/>
  <c r="Z200" i="27" s="1"/>
  <c r="AA200" i="27" s="1"/>
  <c r="AB200" i="27" s="1"/>
  <c r="AC200" i="27" s="1"/>
  <c r="AD200" i="27" s="1"/>
  <c r="AE200" i="27" s="1"/>
  <c r="AF200" i="27" s="1"/>
  <c r="G199" i="27"/>
  <c r="H199" i="27" s="1"/>
  <c r="I199" i="27" s="1"/>
  <c r="J199" i="27" s="1"/>
  <c r="K199" i="27" s="1"/>
  <c r="L199" i="27" s="1"/>
  <c r="M199" i="27" s="1"/>
  <c r="N199" i="27" s="1"/>
  <c r="O199" i="27" s="1"/>
  <c r="P199" i="27" s="1"/>
  <c r="Q199" i="27" s="1"/>
  <c r="R199" i="27" s="1"/>
  <c r="S199" i="27" s="1"/>
  <c r="T199" i="27" s="1"/>
  <c r="U199" i="27" s="1"/>
  <c r="V199" i="27" s="1"/>
  <c r="W199" i="27" s="1"/>
  <c r="X199" i="27" s="1"/>
  <c r="Y199" i="27" s="1"/>
  <c r="Z199" i="27" s="1"/>
  <c r="AA199" i="27" s="1"/>
  <c r="AB199" i="27" s="1"/>
  <c r="AC199" i="27" s="1"/>
  <c r="AD199" i="27" s="1"/>
  <c r="AE199" i="27" s="1"/>
  <c r="AF199" i="27" s="1"/>
  <c r="G198" i="27"/>
  <c r="H198" i="27" s="1"/>
  <c r="I198" i="27" s="1"/>
  <c r="J198" i="27" s="1"/>
  <c r="K198" i="27" s="1"/>
  <c r="L198" i="27" s="1"/>
  <c r="M198" i="27" s="1"/>
  <c r="N198" i="27" s="1"/>
  <c r="O198" i="27" s="1"/>
  <c r="P198" i="27" s="1"/>
  <c r="Q198" i="27" s="1"/>
  <c r="R198" i="27" s="1"/>
  <c r="S198" i="27" s="1"/>
  <c r="T198" i="27" s="1"/>
  <c r="U198" i="27" s="1"/>
  <c r="V198" i="27" s="1"/>
  <c r="W198" i="27" s="1"/>
  <c r="X198" i="27" s="1"/>
  <c r="Y198" i="27" s="1"/>
  <c r="Z198" i="27" s="1"/>
  <c r="AA198" i="27" s="1"/>
  <c r="AB198" i="27" s="1"/>
  <c r="AC198" i="27" s="1"/>
  <c r="AD198" i="27" s="1"/>
  <c r="AE198" i="27" s="1"/>
  <c r="AF198" i="27" s="1"/>
  <c r="G197" i="27"/>
  <c r="H197" i="27" s="1"/>
  <c r="I197" i="27" s="1"/>
  <c r="J197" i="27" s="1"/>
  <c r="K197" i="27" s="1"/>
  <c r="L197" i="27" s="1"/>
  <c r="M197" i="27" s="1"/>
  <c r="N197" i="27" s="1"/>
  <c r="O197" i="27" s="1"/>
  <c r="P197" i="27" s="1"/>
  <c r="Q197" i="27" s="1"/>
  <c r="R197" i="27" s="1"/>
  <c r="S197" i="27" s="1"/>
  <c r="T197" i="27" s="1"/>
  <c r="U197" i="27" s="1"/>
  <c r="V197" i="27" s="1"/>
  <c r="W197" i="27" s="1"/>
  <c r="X197" i="27" s="1"/>
  <c r="Y197" i="27" s="1"/>
  <c r="Z197" i="27" s="1"/>
  <c r="AA197" i="27" s="1"/>
  <c r="AB197" i="27" s="1"/>
  <c r="AC197" i="27" s="1"/>
  <c r="AD197" i="27" s="1"/>
  <c r="AE197" i="27" s="1"/>
  <c r="AF197" i="27" s="1"/>
  <c r="G196" i="27"/>
  <c r="H196" i="27" s="1"/>
  <c r="I196" i="27" s="1"/>
  <c r="J196" i="27" s="1"/>
  <c r="K196" i="27" s="1"/>
  <c r="L196" i="27" s="1"/>
  <c r="M196" i="27" s="1"/>
  <c r="N196" i="27" s="1"/>
  <c r="O196" i="27" s="1"/>
  <c r="P196" i="27" s="1"/>
  <c r="Q196" i="27" s="1"/>
  <c r="R196" i="27" s="1"/>
  <c r="S196" i="27" s="1"/>
  <c r="T196" i="27" s="1"/>
  <c r="U196" i="27" s="1"/>
  <c r="V196" i="27" s="1"/>
  <c r="W196" i="27" s="1"/>
  <c r="X196" i="27" s="1"/>
  <c r="Y196" i="27" s="1"/>
  <c r="Z196" i="27" s="1"/>
  <c r="AA196" i="27" s="1"/>
  <c r="AB196" i="27" s="1"/>
  <c r="AC196" i="27" s="1"/>
  <c r="AD196" i="27" s="1"/>
  <c r="AE196" i="27" s="1"/>
  <c r="AF196" i="27" s="1"/>
  <c r="G195" i="27"/>
  <c r="H195" i="27" s="1"/>
  <c r="I195" i="27" s="1"/>
  <c r="J195" i="27" s="1"/>
  <c r="K195" i="27" s="1"/>
  <c r="L195" i="27" s="1"/>
  <c r="M195" i="27" s="1"/>
  <c r="N195" i="27" s="1"/>
  <c r="O195" i="27" s="1"/>
  <c r="P195" i="27" s="1"/>
  <c r="Q195" i="27" s="1"/>
  <c r="R195" i="27" s="1"/>
  <c r="S195" i="27" s="1"/>
  <c r="T195" i="27" s="1"/>
  <c r="U195" i="27" s="1"/>
  <c r="V195" i="27" s="1"/>
  <c r="W195" i="27" s="1"/>
  <c r="X195" i="27" s="1"/>
  <c r="Y195" i="27" s="1"/>
  <c r="Z195" i="27" s="1"/>
  <c r="AA195" i="27" s="1"/>
  <c r="AB195" i="27" s="1"/>
  <c r="AC195" i="27" s="1"/>
  <c r="AD195" i="27" s="1"/>
  <c r="AE195" i="27" s="1"/>
  <c r="AF195" i="27" s="1"/>
  <c r="G194" i="27"/>
  <c r="H194" i="27" s="1"/>
  <c r="I194" i="27" s="1"/>
  <c r="J194" i="27" s="1"/>
  <c r="K194" i="27" s="1"/>
  <c r="L194" i="27" s="1"/>
  <c r="M194" i="27" s="1"/>
  <c r="N194" i="27" s="1"/>
  <c r="O194" i="27" s="1"/>
  <c r="P194" i="27" s="1"/>
  <c r="Q194" i="27" s="1"/>
  <c r="R194" i="27" s="1"/>
  <c r="S194" i="27" s="1"/>
  <c r="T194" i="27" s="1"/>
  <c r="U194" i="27" s="1"/>
  <c r="V194" i="27" s="1"/>
  <c r="W194" i="27" s="1"/>
  <c r="X194" i="27" s="1"/>
  <c r="Y194" i="27" s="1"/>
  <c r="Z194" i="27" s="1"/>
  <c r="AA194" i="27" s="1"/>
  <c r="AB194" i="27" s="1"/>
  <c r="AC194" i="27" s="1"/>
  <c r="AD194" i="27" s="1"/>
  <c r="AE194" i="27" s="1"/>
  <c r="AF194" i="27" s="1"/>
  <c r="G193" i="27"/>
  <c r="H193" i="27" s="1"/>
  <c r="I193" i="27" s="1"/>
  <c r="J193" i="27" s="1"/>
  <c r="K193" i="27" s="1"/>
  <c r="L193" i="27" s="1"/>
  <c r="M193" i="27" s="1"/>
  <c r="N193" i="27" s="1"/>
  <c r="O193" i="27" s="1"/>
  <c r="P193" i="27" s="1"/>
  <c r="Q193" i="27" s="1"/>
  <c r="R193" i="27" s="1"/>
  <c r="S193" i="27" s="1"/>
  <c r="T193" i="27" s="1"/>
  <c r="U193" i="27" s="1"/>
  <c r="V193" i="27" s="1"/>
  <c r="W193" i="27" s="1"/>
  <c r="X193" i="27" s="1"/>
  <c r="Y193" i="27" s="1"/>
  <c r="Z193" i="27" s="1"/>
  <c r="AA193" i="27" s="1"/>
  <c r="AB193" i="27" s="1"/>
  <c r="AC193" i="27" s="1"/>
  <c r="AD193" i="27" s="1"/>
  <c r="AE193" i="27" s="1"/>
  <c r="AF193" i="27" s="1"/>
  <c r="G192" i="27"/>
  <c r="H192" i="27" s="1"/>
  <c r="I192" i="27" s="1"/>
  <c r="J192" i="27" s="1"/>
  <c r="K192" i="27" s="1"/>
  <c r="L192" i="27" s="1"/>
  <c r="M192" i="27" s="1"/>
  <c r="N192" i="27" s="1"/>
  <c r="O192" i="27" s="1"/>
  <c r="P192" i="27" s="1"/>
  <c r="Q192" i="27" s="1"/>
  <c r="R192" i="27" s="1"/>
  <c r="S192" i="27" s="1"/>
  <c r="T192" i="27" s="1"/>
  <c r="U192" i="27" s="1"/>
  <c r="V192" i="27" s="1"/>
  <c r="W192" i="27" s="1"/>
  <c r="X192" i="27" s="1"/>
  <c r="Y192" i="27" s="1"/>
  <c r="Z192" i="27" s="1"/>
  <c r="AA192" i="27" s="1"/>
  <c r="AB192" i="27" s="1"/>
  <c r="AC192" i="27" s="1"/>
  <c r="AD192" i="27" s="1"/>
  <c r="AE192" i="27" s="1"/>
  <c r="AF192" i="27" s="1"/>
  <c r="G191" i="27"/>
  <c r="H191" i="27" s="1"/>
  <c r="I191" i="27" s="1"/>
  <c r="J191" i="27" s="1"/>
  <c r="K191" i="27" s="1"/>
  <c r="L191" i="27" s="1"/>
  <c r="M191" i="27" s="1"/>
  <c r="N191" i="27" s="1"/>
  <c r="O191" i="27" s="1"/>
  <c r="P191" i="27" s="1"/>
  <c r="Q191" i="27" s="1"/>
  <c r="R191" i="27" s="1"/>
  <c r="S191" i="27" s="1"/>
  <c r="T191" i="27" s="1"/>
  <c r="U191" i="27" s="1"/>
  <c r="V191" i="27" s="1"/>
  <c r="W191" i="27" s="1"/>
  <c r="X191" i="27" s="1"/>
  <c r="Y191" i="27" s="1"/>
  <c r="Z191" i="27" s="1"/>
  <c r="AA191" i="27" s="1"/>
  <c r="AB191" i="27" s="1"/>
  <c r="AC191" i="27" s="1"/>
  <c r="AD191" i="27" s="1"/>
  <c r="AE191" i="27" s="1"/>
  <c r="AF191" i="27" s="1"/>
  <c r="G190" i="27"/>
  <c r="H190" i="27" s="1"/>
  <c r="I190" i="27" s="1"/>
  <c r="J190" i="27" s="1"/>
  <c r="K190" i="27" s="1"/>
  <c r="L190" i="27" s="1"/>
  <c r="M190" i="27" s="1"/>
  <c r="N190" i="27" s="1"/>
  <c r="O190" i="27" s="1"/>
  <c r="P190" i="27" s="1"/>
  <c r="Q190" i="27" s="1"/>
  <c r="R190" i="27" s="1"/>
  <c r="S190" i="27" s="1"/>
  <c r="T190" i="27" s="1"/>
  <c r="U190" i="27" s="1"/>
  <c r="V190" i="27" s="1"/>
  <c r="W190" i="27" s="1"/>
  <c r="X190" i="27" s="1"/>
  <c r="Y190" i="27" s="1"/>
  <c r="Z190" i="27" s="1"/>
  <c r="AA190" i="27" s="1"/>
  <c r="AB190" i="27" s="1"/>
  <c r="AC190" i="27" s="1"/>
  <c r="AD190" i="27" s="1"/>
  <c r="AE190" i="27" s="1"/>
  <c r="AF190" i="27" s="1"/>
  <c r="G189" i="27"/>
  <c r="H189" i="27" s="1"/>
  <c r="I189" i="27" s="1"/>
  <c r="J189" i="27" s="1"/>
  <c r="K189" i="27" s="1"/>
  <c r="L189" i="27" s="1"/>
  <c r="M189" i="27" s="1"/>
  <c r="N189" i="27" s="1"/>
  <c r="O189" i="27" s="1"/>
  <c r="P189" i="27" s="1"/>
  <c r="Q189" i="27" s="1"/>
  <c r="R189" i="27" s="1"/>
  <c r="S189" i="27" s="1"/>
  <c r="T189" i="27" s="1"/>
  <c r="U189" i="27" s="1"/>
  <c r="V189" i="27" s="1"/>
  <c r="W189" i="27" s="1"/>
  <c r="X189" i="27" s="1"/>
  <c r="Y189" i="27" s="1"/>
  <c r="Z189" i="27" s="1"/>
  <c r="AA189" i="27" s="1"/>
  <c r="AB189" i="27" s="1"/>
  <c r="AC189" i="27" s="1"/>
  <c r="AD189" i="27" s="1"/>
  <c r="AE189" i="27" s="1"/>
  <c r="AF189" i="27" s="1"/>
  <c r="G188" i="27"/>
  <c r="H188" i="27" s="1"/>
  <c r="I188" i="27" s="1"/>
  <c r="J188" i="27" s="1"/>
  <c r="K188" i="27" s="1"/>
  <c r="L188" i="27" s="1"/>
  <c r="M188" i="27" s="1"/>
  <c r="N188" i="27" s="1"/>
  <c r="O188" i="27" s="1"/>
  <c r="P188" i="27" s="1"/>
  <c r="Q188" i="27" s="1"/>
  <c r="R188" i="27" s="1"/>
  <c r="S188" i="27" s="1"/>
  <c r="T188" i="27" s="1"/>
  <c r="U188" i="27" s="1"/>
  <c r="V188" i="27" s="1"/>
  <c r="W188" i="27" s="1"/>
  <c r="X188" i="27" s="1"/>
  <c r="Y188" i="27" s="1"/>
  <c r="Z188" i="27" s="1"/>
  <c r="AA188" i="27" s="1"/>
  <c r="AB188" i="27" s="1"/>
  <c r="AC188" i="27" s="1"/>
  <c r="AD188" i="27" s="1"/>
  <c r="AE188" i="27" s="1"/>
  <c r="AF188" i="27" s="1"/>
  <c r="G187" i="27"/>
  <c r="H187" i="27" s="1"/>
  <c r="I187" i="27" s="1"/>
  <c r="J187" i="27" s="1"/>
  <c r="K187" i="27" s="1"/>
  <c r="L187" i="27" s="1"/>
  <c r="M187" i="27" s="1"/>
  <c r="N187" i="27" s="1"/>
  <c r="O187" i="27" s="1"/>
  <c r="P187" i="27" s="1"/>
  <c r="Q187" i="27" s="1"/>
  <c r="R187" i="27" s="1"/>
  <c r="S187" i="27" s="1"/>
  <c r="T187" i="27" s="1"/>
  <c r="U187" i="27" s="1"/>
  <c r="V187" i="27" s="1"/>
  <c r="W187" i="27" s="1"/>
  <c r="X187" i="27" s="1"/>
  <c r="Y187" i="27" s="1"/>
  <c r="Z187" i="27" s="1"/>
  <c r="AA187" i="27" s="1"/>
  <c r="AB187" i="27" s="1"/>
  <c r="AC187" i="27" s="1"/>
  <c r="AD187" i="27" s="1"/>
  <c r="AE187" i="27" s="1"/>
  <c r="AF187" i="27" s="1"/>
  <c r="G186" i="27"/>
  <c r="H186" i="27" s="1"/>
  <c r="I186" i="27" s="1"/>
  <c r="J186" i="27" s="1"/>
  <c r="K186" i="27" s="1"/>
  <c r="L186" i="27" s="1"/>
  <c r="M186" i="27" s="1"/>
  <c r="N186" i="27" s="1"/>
  <c r="O186" i="27" s="1"/>
  <c r="P186" i="27" s="1"/>
  <c r="Q186" i="27" s="1"/>
  <c r="R186" i="27" s="1"/>
  <c r="S186" i="27" s="1"/>
  <c r="T186" i="27" s="1"/>
  <c r="U186" i="27" s="1"/>
  <c r="V186" i="27" s="1"/>
  <c r="W186" i="27" s="1"/>
  <c r="X186" i="27" s="1"/>
  <c r="Y186" i="27" s="1"/>
  <c r="Z186" i="27" s="1"/>
  <c r="AA186" i="27" s="1"/>
  <c r="AB186" i="27" s="1"/>
  <c r="AC186" i="27" s="1"/>
  <c r="AD186" i="27" s="1"/>
  <c r="AE186" i="27" s="1"/>
  <c r="AF186" i="27" s="1"/>
  <c r="G185" i="27"/>
  <c r="H185" i="27" s="1"/>
  <c r="I185" i="27" s="1"/>
  <c r="J185" i="27" s="1"/>
  <c r="K185" i="27" s="1"/>
  <c r="L185" i="27" s="1"/>
  <c r="M185" i="27" s="1"/>
  <c r="N185" i="27" s="1"/>
  <c r="O185" i="27" s="1"/>
  <c r="P185" i="27" s="1"/>
  <c r="Q185" i="27" s="1"/>
  <c r="R185" i="27" s="1"/>
  <c r="S185" i="27" s="1"/>
  <c r="T185" i="27" s="1"/>
  <c r="U185" i="27" s="1"/>
  <c r="V185" i="27" s="1"/>
  <c r="W185" i="27" s="1"/>
  <c r="X185" i="27" s="1"/>
  <c r="Y185" i="27" s="1"/>
  <c r="Z185" i="27" s="1"/>
  <c r="AA185" i="27" s="1"/>
  <c r="AB185" i="27" s="1"/>
  <c r="AC185" i="27" s="1"/>
  <c r="AD185" i="27" s="1"/>
  <c r="AE185" i="27" s="1"/>
  <c r="AF185" i="27" s="1"/>
  <c r="G184" i="27"/>
  <c r="H184" i="27" s="1"/>
  <c r="I184" i="27" s="1"/>
  <c r="J184" i="27" s="1"/>
  <c r="K184" i="27" s="1"/>
  <c r="L184" i="27" s="1"/>
  <c r="M184" i="27" s="1"/>
  <c r="N184" i="27" s="1"/>
  <c r="O184" i="27" s="1"/>
  <c r="P184" i="27" s="1"/>
  <c r="Q184" i="27" s="1"/>
  <c r="R184" i="27" s="1"/>
  <c r="S184" i="27" s="1"/>
  <c r="T184" i="27" s="1"/>
  <c r="U184" i="27" s="1"/>
  <c r="V184" i="27" s="1"/>
  <c r="W184" i="27" s="1"/>
  <c r="X184" i="27" s="1"/>
  <c r="Y184" i="27" s="1"/>
  <c r="Z184" i="27" s="1"/>
  <c r="AA184" i="27" s="1"/>
  <c r="AB184" i="27" s="1"/>
  <c r="AC184" i="27" s="1"/>
  <c r="AD184" i="27" s="1"/>
  <c r="AE184" i="27" s="1"/>
  <c r="AF184" i="27" s="1"/>
  <c r="G183" i="27"/>
  <c r="H183" i="27" s="1"/>
  <c r="I183" i="27" s="1"/>
  <c r="J183" i="27" s="1"/>
  <c r="K183" i="27" s="1"/>
  <c r="L183" i="27" s="1"/>
  <c r="M183" i="27" s="1"/>
  <c r="N183" i="27" s="1"/>
  <c r="O183" i="27" s="1"/>
  <c r="P183" i="27" s="1"/>
  <c r="Q183" i="27" s="1"/>
  <c r="R183" i="27" s="1"/>
  <c r="S183" i="27" s="1"/>
  <c r="T183" i="27" s="1"/>
  <c r="U183" i="27" s="1"/>
  <c r="V183" i="27" s="1"/>
  <c r="W183" i="27" s="1"/>
  <c r="X183" i="27" s="1"/>
  <c r="Y183" i="27" s="1"/>
  <c r="Z183" i="27" s="1"/>
  <c r="AA183" i="27" s="1"/>
  <c r="AB183" i="27" s="1"/>
  <c r="AC183" i="27" s="1"/>
  <c r="AD183" i="27" s="1"/>
  <c r="AE183" i="27" s="1"/>
  <c r="AF183" i="27" s="1"/>
  <c r="G182" i="27"/>
  <c r="H182" i="27" s="1"/>
  <c r="I182" i="27" s="1"/>
  <c r="J182" i="27" s="1"/>
  <c r="K182" i="27" s="1"/>
  <c r="L182" i="27" s="1"/>
  <c r="M182" i="27" s="1"/>
  <c r="N182" i="27" s="1"/>
  <c r="O182" i="27" s="1"/>
  <c r="P182" i="27" s="1"/>
  <c r="Q182" i="27" s="1"/>
  <c r="R182" i="27" s="1"/>
  <c r="S182" i="27" s="1"/>
  <c r="T182" i="27" s="1"/>
  <c r="U182" i="27" s="1"/>
  <c r="V182" i="27" s="1"/>
  <c r="W182" i="27" s="1"/>
  <c r="X182" i="27" s="1"/>
  <c r="Y182" i="27" s="1"/>
  <c r="Z182" i="27" s="1"/>
  <c r="AA182" i="27" s="1"/>
  <c r="AB182" i="27" s="1"/>
  <c r="AC182" i="27" s="1"/>
  <c r="AD182" i="27" s="1"/>
  <c r="AE182" i="27" s="1"/>
  <c r="AF182" i="27" s="1"/>
  <c r="G181" i="27"/>
  <c r="H181" i="27" s="1"/>
  <c r="I181" i="27" s="1"/>
  <c r="J181" i="27" s="1"/>
  <c r="K181" i="27" s="1"/>
  <c r="L181" i="27" s="1"/>
  <c r="M181" i="27" s="1"/>
  <c r="N181" i="27" s="1"/>
  <c r="O181" i="27" s="1"/>
  <c r="P181" i="27" s="1"/>
  <c r="Q181" i="27" s="1"/>
  <c r="R181" i="27" s="1"/>
  <c r="S181" i="27" s="1"/>
  <c r="T181" i="27" s="1"/>
  <c r="U181" i="27" s="1"/>
  <c r="V181" i="27" s="1"/>
  <c r="W181" i="27" s="1"/>
  <c r="X181" i="27" s="1"/>
  <c r="Y181" i="27" s="1"/>
  <c r="Z181" i="27" s="1"/>
  <c r="AA181" i="27" s="1"/>
  <c r="AB181" i="27" s="1"/>
  <c r="AC181" i="27" s="1"/>
  <c r="AD181" i="27" s="1"/>
  <c r="AE181" i="27" s="1"/>
  <c r="AF181" i="27" s="1"/>
  <c r="G180" i="27"/>
  <c r="H180" i="27" s="1"/>
  <c r="I180" i="27" s="1"/>
  <c r="J180" i="27" s="1"/>
  <c r="K180" i="27" s="1"/>
  <c r="L180" i="27" s="1"/>
  <c r="M180" i="27" s="1"/>
  <c r="N180" i="27" s="1"/>
  <c r="O180" i="27" s="1"/>
  <c r="P180" i="27" s="1"/>
  <c r="Q180" i="27" s="1"/>
  <c r="R180" i="27" s="1"/>
  <c r="S180" i="27" s="1"/>
  <c r="T180" i="27" s="1"/>
  <c r="U180" i="27" s="1"/>
  <c r="V180" i="27" s="1"/>
  <c r="W180" i="27" s="1"/>
  <c r="X180" i="27" s="1"/>
  <c r="Y180" i="27" s="1"/>
  <c r="Z180" i="27" s="1"/>
  <c r="AA180" i="27" s="1"/>
  <c r="AB180" i="27" s="1"/>
  <c r="AC180" i="27" s="1"/>
  <c r="AD180" i="27" s="1"/>
  <c r="AE180" i="27" s="1"/>
  <c r="AF180" i="27" s="1"/>
  <c r="G179" i="27"/>
  <c r="H179" i="27" s="1"/>
  <c r="I179" i="27" s="1"/>
  <c r="J179" i="27" s="1"/>
  <c r="K179" i="27" s="1"/>
  <c r="L179" i="27" s="1"/>
  <c r="M179" i="27" s="1"/>
  <c r="N179" i="27" s="1"/>
  <c r="O179" i="27" s="1"/>
  <c r="P179" i="27" s="1"/>
  <c r="Q179" i="27" s="1"/>
  <c r="R179" i="27" s="1"/>
  <c r="S179" i="27" s="1"/>
  <c r="T179" i="27" s="1"/>
  <c r="U179" i="27" s="1"/>
  <c r="V179" i="27" s="1"/>
  <c r="W179" i="27" s="1"/>
  <c r="X179" i="27" s="1"/>
  <c r="Y179" i="27" s="1"/>
  <c r="Z179" i="27" s="1"/>
  <c r="AA179" i="27" s="1"/>
  <c r="AB179" i="27" s="1"/>
  <c r="AC179" i="27" s="1"/>
  <c r="AD179" i="27" s="1"/>
  <c r="AE179" i="27" s="1"/>
  <c r="AF179" i="27" s="1"/>
  <c r="G178" i="27"/>
  <c r="H178" i="27" s="1"/>
  <c r="I178" i="27" s="1"/>
  <c r="J178" i="27" s="1"/>
  <c r="K178" i="27" s="1"/>
  <c r="L178" i="27" s="1"/>
  <c r="M178" i="27" s="1"/>
  <c r="N178" i="27" s="1"/>
  <c r="O178" i="27" s="1"/>
  <c r="P178" i="27" s="1"/>
  <c r="Q178" i="27" s="1"/>
  <c r="R178" i="27" s="1"/>
  <c r="S178" i="27" s="1"/>
  <c r="T178" i="27" s="1"/>
  <c r="U178" i="27" s="1"/>
  <c r="V178" i="27" s="1"/>
  <c r="W178" i="27" s="1"/>
  <c r="X178" i="27" s="1"/>
  <c r="Y178" i="27" s="1"/>
  <c r="Z178" i="27" s="1"/>
  <c r="AA178" i="27" s="1"/>
  <c r="AB178" i="27" s="1"/>
  <c r="AC178" i="27" s="1"/>
  <c r="AD178" i="27" s="1"/>
  <c r="AE178" i="27" s="1"/>
  <c r="AF178" i="27" s="1"/>
  <c r="G176" i="27"/>
  <c r="H176" i="27" s="1"/>
  <c r="I176" i="27" s="1"/>
  <c r="J176" i="27" s="1"/>
  <c r="K176" i="27" s="1"/>
  <c r="L176" i="27" s="1"/>
  <c r="M176" i="27" s="1"/>
  <c r="N176" i="27" s="1"/>
  <c r="O176" i="27" s="1"/>
  <c r="P176" i="27" s="1"/>
  <c r="Q176" i="27" s="1"/>
  <c r="R176" i="27" s="1"/>
  <c r="S176" i="27" s="1"/>
  <c r="T176" i="27" s="1"/>
  <c r="U176" i="27" s="1"/>
  <c r="V176" i="27" s="1"/>
  <c r="W176" i="27" s="1"/>
  <c r="X176" i="27" s="1"/>
  <c r="Y176" i="27" s="1"/>
  <c r="Z176" i="27" s="1"/>
  <c r="AA176" i="27" s="1"/>
  <c r="AB176" i="27" s="1"/>
  <c r="AC176" i="27" s="1"/>
  <c r="AD176" i="27" s="1"/>
  <c r="AE176" i="27" s="1"/>
  <c r="AF176" i="27" s="1"/>
  <c r="G175" i="27"/>
  <c r="H175" i="27" s="1"/>
  <c r="I175" i="27" s="1"/>
  <c r="J175" i="27" s="1"/>
  <c r="K175" i="27" s="1"/>
  <c r="L175" i="27" s="1"/>
  <c r="M175" i="27" s="1"/>
  <c r="N175" i="27" s="1"/>
  <c r="O175" i="27" s="1"/>
  <c r="P175" i="27" s="1"/>
  <c r="Q175" i="27" s="1"/>
  <c r="R175" i="27" s="1"/>
  <c r="S175" i="27" s="1"/>
  <c r="T175" i="27" s="1"/>
  <c r="U175" i="27" s="1"/>
  <c r="V175" i="27" s="1"/>
  <c r="W175" i="27" s="1"/>
  <c r="X175" i="27" s="1"/>
  <c r="Y175" i="27" s="1"/>
  <c r="Z175" i="27" s="1"/>
  <c r="AA175" i="27" s="1"/>
  <c r="AB175" i="27" s="1"/>
  <c r="AC175" i="27" s="1"/>
  <c r="AD175" i="27" s="1"/>
  <c r="AE175" i="27" s="1"/>
  <c r="AF175" i="27" s="1"/>
  <c r="G174" i="27"/>
  <c r="H174" i="27" s="1"/>
  <c r="I174" i="27" s="1"/>
  <c r="J174" i="27" s="1"/>
  <c r="K174" i="27" s="1"/>
  <c r="L174" i="27" s="1"/>
  <c r="M174" i="27" s="1"/>
  <c r="N174" i="27" s="1"/>
  <c r="O174" i="27" s="1"/>
  <c r="P174" i="27" s="1"/>
  <c r="Q174" i="27" s="1"/>
  <c r="R174" i="27" s="1"/>
  <c r="S174" i="27" s="1"/>
  <c r="T174" i="27" s="1"/>
  <c r="U174" i="27" s="1"/>
  <c r="V174" i="27" s="1"/>
  <c r="W174" i="27" s="1"/>
  <c r="X174" i="27" s="1"/>
  <c r="Y174" i="27" s="1"/>
  <c r="Z174" i="27" s="1"/>
  <c r="AA174" i="27" s="1"/>
  <c r="AB174" i="27" s="1"/>
  <c r="AC174" i="27" s="1"/>
  <c r="AD174" i="27" s="1"/>
  <c r="AE174" i="27" s="1"/>
  <c r="AF174" i="27" s="1"/>
  <c r="G173" i="27"/>
  <c r="H173" i="27" s="1"/>
  <c r="I173" i="27" s="1"/>
  <c r="J173" i="27" s="1"/>
  <c r="K173" i="27" s="1"/>
  <c r="L173" i="27" s="1"/>
  <c r="M173" i="27" s="1"/>
  <c r="N173" i="27" s="1"/>
  <c r="O173" i="27" s="1"/>
  <c r="P173" i="27" s="1"/>
  <c r="Q173" i="27" s="1"/>
  <c r="R173" i="27" s="1"/>
  <c r="S173" i="27" s="1"/>
  <c r="T173" i="27" s="1"/>
  <c r="U173" i="27" s="1"/>
  <c r="V173" i="27" s="1"/>
  <c r="W173" i="27" s="1"/>
  <c r="X173" i="27" s="1"/>
  <c r="Y173" i="27" s="1"/>
  <c r="Z173" i="27" s="1"/>
  <c r="AA173" i="27" s="1"/>
  <c r="AB173" i="27" s="1"/>
  <c r="AC173" i="27" s="1"/>
  <c r="AD173" i="27" s="1"/>
  <c r="AE173" i="27" s="1"/>
  <c r="AF173" i="27" s="1"/>
  <c r="G172" i="27"/>
  <c r="H172" i="27" s="1"/>
  <c r="I172" i="27" s="1"/>
  <c r="J172" i="27" s="1"/>
  <c r="K172" i="27" s="1"/>
  <c r="L172" i="27" s="1"/>
  <c r="M172" i="27" s="1"/>
  <c r="N172" i="27" s="1"/>
  <c r="O172" i="27" s="1"/>
  <c r="P172" i="27" s="1"/>
  <c r="Q172" i="27" s="1"/>
  <c r="R172" i="27" s="1"/>
  <c r="S172" i="27" s="1"/>
  <c r="T172" i="27" s="1"/>
  <c r="U172" i="27" s="1"/>
  <c r="V172" i="27" s="1"/>
  <c r="W172" i="27" s="1"/>
  <c r="X172" i="27" s="1"/>
  <c r="Y172" i="27" s="1"/>
  <c r="Z172" i="27" s="1"/>
  <c r="AA172" i="27" s="1"/>
  <c r="AB172" i="27" s="1"/>
  <c r="AC172" i="27" s="1"/>
  <c r="AD172" i="27" s="1"/>
  <c r="AE172" i="27" s="1"/>
  <c r="AF172" i="27" s="1"/>
  <c r="G171" i="27"/>
  <c r="H171" i="27" s="1"/>
  <c r="I171" i="27" s="1"/>
  <c r="J171" i="27" s="1"/>
  <c r="K171" i="27" s="1"/>
  <c r="L171" i="27" s="1"/>
  <c r="M171" i="27" s="1"/>
  <c r="N171" i="27" s="1"/>
  <c r="O171" i="27" s="1"/>
  <c r="P171" i="27" s="1"/>
  <c r="Q171" i="27" s="1"/>
  <c r="R171" i="27" s="1"/>
  <c r="S171" i="27" s="1"/>
  <c r="T171" i="27" s="1"/>
  <c r="U171" i="27" s="1"/>
  <c r="V171" i="27" s="1"/>
  <c r="W171" i="27" s="1"/>
  <c r="X171" i="27" s="1"/>
  <c r="Y171" i="27" s="1"/>
  <c r="Z171" i="27" s="1"/>
  <c r="AA171" i="27" s="1"/>
  <c r="AB171" i="27" s="1"/>
  <c r="AC171" i="27" s="1"/>
  <c r="AD171" i="27" s="1"/>
  <c r="AE171" i="27" s="1"/>
  <c r="AF171" i="27" s="1"/>
  <c r="G170" i="27"/>
  <c r="H170" i="27" s="1"/>
  <c r="I170" i="27" s="1"/>
  <c r="J170" i="27" s="1"/>
  <c r="K170" i="27" s="1"/>
  <c r="L170" i="27" s="1"/>
  <c r="M170" i="27" s="1"/>
  <c r="N170" i="27" s="1"/>
  <c r="O170" i="27" s="1"/>
  <c r="P170" i="27" s="1"/>
  <c r="Q170" i="27" s="1"/>
  <c r="R170" i="27" s="1"/>
  <c r="S170" i="27" s="1"/>
  <c r="T170" i="27" s="1"/>
  <c r="U170" i="27" s="1"/>
  <c r="V170" i="27" s="1"/>
  <c r="W170" i="27" s="1"/>
  <c r="X170" i="27" s="1"/>
  <c r="Y170" i="27" s="1"/>
  <c r="AI158" i="27"/>
  <c r="AH158" i="27"/>
  <c r="AI157" i="27"/>
  <c r="AH157" i="27"/>
  <c r="AI156" i="27"/>
  <c r="AH156" i="27"/>
  <c r="AI155" i="27"/>
  <c r="AH155" i="27"/>
  <c r="AI154" i="27"/>
  <c r="AH154" i="27"/>
  <c r="AI153" i="27"/>
  <c r="AH153" i="27"/>
  <c r="AI152" i="27"/>
  <c r="AH152" i="27"/>
  <c r="AI151" i="27"/>
  <c r="AH151" i="27"/>
  <c r="AI150" i="27"/>
  <c r="AH150" i="27"/>
  <c r="AI149" i="27"/>
  <c r="AH149" i="27"/>
  <c r="AI148" i="27"/>
  <c r="AH148" i="27"/>
  <c r="AI147" i="27"/>
  <c r="AH147" i="27"/>
  <c r="AI146" i="27"/>
  <c r="AH146" i="27"/>
  <c r="AI142" i="27"/>
  <c r="AH142" i="27"/>
  <c r="AI141" i="27"/>
  <c r="AH141" i="27"/>
  <c r="AI140" i="27"/>
  <c r="AH140" i="27"/>
  <c r="AI139" i="27"/>
  <c r="AH139" i="27"/>
  <c r="AI138" i="27"/>
  <c r="AH138" i="27"/>
  <c r="AI137" i="27"/>
  <c r="AH137" i="27"/>
  <c r="AI136" i="27"/>
  <c r="AH136" i="27"/>
  <c r="AI134" i="27"/>
  <c r="AH134" i="27"/>
  <c r="AI133" i="27"/>
  <c r="AH133" i="27"/>
  <c r="AI132" i="27"/>
  <c r="AH132" i="27"/>
  <c r="AI131" i="27"/>
  <c r="AH131" i="27"/>
  <c r="AI130" i="27"/>
  <c r="AH130" i="27"/>
  <c r="AI129" i="27"/>
  <c r="AH129" i="27"/>
  <c r="AI128" i="27"/>
  <c r="AH128" i="27"/>
  <c r="AI127" i="27"/>
  <c r="AH127" i="27"/>
  <c r="AI126" i="27"/>
  <c r="AH126" i="27"/>
  <c r="AI125" i="27"/>
  <c r="AH125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O122" i="27"/>
  <c r="M122" i="27"/>
  <c r="L122" i="27"/>
  <c r="K122" i="27"/>
  <c r="J122" i="27"/>
  <c r="I122" i="27"/>
  <c r="H122" i="27"/>
  <c r="G122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O121" i="27"/>
  <c r="M121" i="27"/>
  <c r="L121" i="27"/>
  <c r="K121" i="27"/>
  <c r="J121" i="27"/>
  <c r="I121" i="27"/>
  <c r="H121" i="27"/>
  <c r="G121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O120" i="27"/>
  <c r="M120" i="27"/>
  <c r="L120" i="27"/>
  <c r="K120" i="27"/>
  <c r="J120" i="27"/>
  <c r="I120" i="27"/>
  <c r="H120" i="27"/>
  <c r="G120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O119" i="27"/>
  <c r="M119" i="27"/>
  <c r="L119" i="27"/>
  <c r="K119" i="27"/>
  <c r="J119" i="27"/>
  <c r="I119" i="27"/>
  <c r="H119" i="27"/>
  <c r="G119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O118" i="27"/>
  <c r="M118" i="27"/>
  <c r="L118" i="27"/>
  <c r="K118" i="27"/>
  <c r="J118" i="27"/>
  <c r="I118" i="27"/>
  <c r="H118" i="27"/>
  <c r="G118" i="27"/>
  <c r="AF117" i="27"/>
  <c r="AE117" i="27"/>
  <c r="AD117" i="27"/>
  <c r="AD123" i="27" s="1"/>
  <c r="BH23" i="27" s="1"/>
  <c r="AC117" i="27"/>
  <c r="AB117" i="27"/>
  <c r="AA117" i="27"/>
  <c r="Z117" i="27"/>
  <c r="Z123" i="27" s="1"/>
  <c r="BF23" i="27" s="1"/>
  <c r="Y117" i="27"/>
  <c r="X117" i="27"/>
  <c r="W117" i="27"/>
  <c r="V117" i="27"/>
  <c r="U117" i="27"/>
  <c r="T117" i="27"/>
  <c r="S117" i="27"/>
  <c r="AZ23" i="27"/>
  <c r="O117" i="27"/>
  <c r="O123" i="27" s="1"/>
  <c r="AW23" i="27" s="1"/>
  <c r="AV23" i="27"/>
  <c r="M117" i="27"/>
  <c r="L117" i="27"/>
  <c r="K117" i="27"/>
  <c r="J117" i="27"/>
  <c r="I117" i="27"/>
  <c r="H117" i="27"/>
  <c r="G117" i="27"/>
  <c r="AQ23" i="27"/>
  <c r="AI114" i="27"/>
  <c r="AH114" i="27"/>
  <c r="AI112" i="27"/>
  <c r="AH112" i="27"/>
  <c r="AG112" i="27"/>
  <c r="AI111" i="27"/>
  <c r="AH111" i="27"/>
  <c r="AI110" i="27"/>
  <c r="AH110" i="27"/>
  <c r="AI109" i="27"/>
  <c r="AH109" i="27"/>
  <c r="AG108" i="27"/>
  <c r="AF108" i="27"/>
  <c r="AE108" i="27"/>
  <c r="AD108" i="27"/>
  <c r="AD124" i="27" s="1"/>
  <c r="AC108" i="27"/>
  <c r="AB108" i="27"/>
  <c r="AA108" i="27"/>
  <c r="Z108" i="27"/>
  <c r="Y108" i="27"/>
  <c r="X108" i="27"/>
  <c r="BE19" i="27" s="1"/>
  <c r="W108" i="27"/>
  <c r="V108" i="27"/>
  <c r="U108" i="27"/>
  <c r="BC19" i="27" s="1"/>
  <c r="T108" i="27"/>
  <c r="S108" i="27"/>
  <c r="O108" i="27"/>
  <c r="N5" i="27" s="1"/>
  <c r="M108" i="27"/>
  <c r="L5" i="27" s="1"/>
  <c r="L108" i="27"/>
  <c r="K5" i="27" s="1"/>
  <c r="K108" i="27"/>
  <c r="J108" i="27"/>
  <c r="I108" i="27"/>
  <c r="AS19" i="27" s="1"/>
  <c r="H108" i="27"/>
  <c r="G108" i="27"/>
  <c r="AR19" i="27" s="1"/>
  <c r="AI107" i="27"/>
  <c r="AH107" i="27"/>
  <c r="AI106" i="27"/>
  <c r="AH106" i="27"/>
  <c r="AI105" i="27"/>
  <c r="AH105" i="27"/>
  <c r="AI104" i="27"/>
  <c r="AH104" i="27"/>
  <c r="AI103" i="27"/>
  <c r="AH103" i="27"/>
  <c r="AI102" i="27"/>
  <c r="AH102" i="27"/>
  <c r="AI101" i="27"/>
  <c r="AH101" i="27"/>
  <c r="AI100" i="27"/>
  <c r="AH100" i="27"/>
  <c r="AI99" i="27"/>
  <c r="AH99" i="27"/>
  <c r="AI98" i="27"/>
  <c r="AH98" i="27"/>
  <c r="AI97" i="27"/>
  <c r="AH97" i="27"/>
  <c r="AG96" i="27"/>
  <c r="AF96" i="27"/>
  <c r="AE96" i="27"/>
  <c r="AD96" i="27"/>
  <c r="AC96" i="27"/>
  <c r="AB96" i="27"/>
  <c r="AA96" i="27"/>
  <c r="Z96" i="27"/>
  <c r="BF20" i="27" s="1"/>
  <c r="Y96" i="27"/>
  <c r="X96" i="27"/>
  <c r="W96" i="27"/>
  <c r="V96" i="27"/>
  <c r="U96" i="27"/>
  <c r="BC20" i="27" s="1"/>
  <c r="T96" i="27"/>
  <c r="S96" i="27"/>
  <c r="AZ20" i="27"/>
  <c r="AY20" i="27"/>
  <c r="O96" i="27"/>
  <c r="M96" i="27"/>
  <c r="AU20" i="27" s="1"/>
  <c r="L96" i="27"/>
  <c r="K96" i="27"/>
  <c r="J96" i="27"/>
  <c r="I96" i="27"/>
  <c r="H96" i="27"/>
  <c r="G96" i="27"/>
  <c r="AR20" i="27" s="1"/>
  <c r="AI95" i="27"/>
  <c r="AH95" i="27"/>
  <c r="AI94" i="27"/>
  <c r="AH94" i="27"/>
  <c r="AI93" i="27"/>
  <c r="AH93" i="27"/>
  <c r="AF92" i="27"/>
  <c r="BJ18" i="27" s="1"/>
  <c r="AE92" i="27"/>
  <c r="AD92" i="27"/>
  <c r="AC92" i="27"/>
  <c r="AB92" i="27"/>
  <c r="BG18" i="27" s="1"/>
  <c r="AA92" i="27"/>
  <c r="Z92" i="27"/>
  <c r="BF18" i="27" s="1"/>
  <c r="Y92" i="27"/>
  <c r="X92" i="27"/>
  <c r="W92" i="27"/>
  <c r="V92" i="27"/>
  <c r="BD18" i="27" s="1"/>
  <c r="U92" i="27"/>
  <c r="BC18" i="27" s="1"/>
  <c r="T92" i="27"/>
  <c r="S92" i="27"/>
  <c r="AY18" i="27"/>
  <c r="O92" i="27"/>
  <c r="AW18" i="27" s="1"/>
  <c r="AV18" i="27"/>
  <c r="M92" i="27"/>
  <c r="AU18" i="27" s="1"/>
  <c r="L92" i="27"/>
  <c r="K92" i="27"/>
  <c r="J92" i="27"/>
  <c r="I92" i="27"/>
  <c r="AS18" i="27" s="1"/>
  <c r="H92" i="27"/>
  <c r="G92" i="27"/>
  <c r="AR18" i="27" s="1"/>
  <c r="AQ18" i="27"/>
  <c r="AP18" i="27"/>
  <c r="BT91" i="27"/>
  <c r="BS91" i="27"/>
  <c r="BR91" i="27"/>
  <c r="BP91" i="27"/>
  <c r="BG91" i="27"/>
  <c r="BF91" i="27"/>
  <c r="BD91" i="27"/>
  <c r="AZ91" i="27"/>
  <c r="AI91" i="27"/>
  <c r="AH91" i="27"/>
  <c r="AG91" i="27"/>
  <c r="AG92" i="27" s="1"/>
  <c r="AG3" i="27" s="1"/>
  <c r="BV90" i="27"/>
  <c r="BC90" i="27"/>
  <c r="AI90" i="27"/>
  <c r="AH90" i="27"/>
  <c r="BW89" i="27"/>
  <c r="AI89" i="27"/>
  <c r="AH89" i="27"/>
  <c r="BF88" i="27"/>
  <c r="AI88" i="27"/>
  <c r="AH88" i="27"/>
  <c r="BS87" i="27"/>
  <c r="BP87" i="27"/>
  <c r="BG87" i="27"/>
  <c r="AZ87" i="27"/>
  <c r="AI87" i="27"/>
  <c r="AH87" i="27"/>
  <c r="AI86" i="27"/>
  <c r="AH86" i="27"/>
  <c r="AI85" i="27"/>
  <c r="AH85" i="27"/>
  <c r="BW84" i="27"/>
  <c r="BW91" i="27" s="1"/>
  <c r="BV84" i="27"/>
  <c r="BV91" i="27" s="1"/>
  <c r="BU84" i="27"/>
  <c r="BU91" i="27" s="1"/>
  <c r="BT84" i="27"/>
  <c r="BS84" i="27"/>
  <c r="BR84" i="27"/>
  <c r="BQ84" i="27"/>
  <c r="BQ91" i="27" s="1"/>
  <c r="BP84" i="27"/>
  <c r="BO84" i="27"/>
  <c r="BO91" i="27" s="1"/>
  <c r="BN84" i="27"/>
  <c r="BN91" i="27" s="1"/>
  <c r="BM84" i="27"/>
  <c r="BM91" i="27" s="1"/>
  <c r="BL84" i="27"/>
  <c r="BL91" i="27" s="1"/>
  <c r="BK84" i="27"/>
  <c r="BK91" i="27" s="1"/>
  <c r="BJ84" i="27"/>
  <c r="BJ91" i="27" s="1"/>
  <c r="BI84" i="27"/>
  <c r="BI91" i="27" s="1"/>
  <c r="BH84" i="27"/>
  <c r="BH91" i="27" s="1"/>
  <c r="BG84" i="27"/>
  <c r="BF84" i="27"/>
  <c r="BE84" i="27"/>
  <c r="BE91" i="27" s="1"/>
  <c r="BD84" i="27"/>
  <c r="BC84" i="27"/>
  <c r="BC91" i="27" s="1"/>
  <c r="BB84" i="27"/>
  <c r="BB91" i="27" s="1"/>
  <c r="BA84" i="27"/>
  <c r="BA91" i="27" s="1"/>
  <c r="AZ84" i="27"/>
  <c r="AI84" i="27"/>
  <c r="AH84" i="27"/>
  <c r="BW83" i="27"/>
  <c r="BW90" i="27" s="1"/>
  <c r="BV83" i="27"/>
  <c r="BU83" i="27"/>
  <c r="BU90" i="27" s="1"/>
  <c r="BT83" i="27"/>
  <c r="BT90" i="27" s="1"/>
  <c r="BS83" i="27"/>
  <c r="BS90" i="27" s="1"/>
  <c r="BR83" i="27"/>
  <c r="BR90" i="27" s="1"/>
  <c r="BQ83" i="27"/>
  <c r="BQ90" i="27" s="1"/>
  <c r="BP83" i="27"/>
  <c r="BP90" i="27" s="1"/>
  <c r="BO83" i="27"/>
  <c r="BO90" i="27" s="1"/>
  <c r="BN83" i="27"/>
  <c r="BN90" i="27" s="1"/>
  <c r="BM83" i="27"/>
  <c r="BM90" i="27" s="1"/>
  <c r="BL83" i="27"/>
  <c r="BL90" i="27" s="1"/>
  <c r="BK83" i="27"/>
  <c r="BK90" i="27" s="1"/>
  <c r="BJ83" i="27"/>
  <c r="BJ90" i="27" s="1"/>
  <c r="BI83" i="27"/>
  <c r="BI90" i="27" s="1"/>
  <c r="BH83" i="27"/>
  <c r="BH90" i="27" s="1"/>
  <c r="BG83" i="27"/>
  <c r="BG90" i="27" s="1"/>
  <c r="BF83" i="27"/>
  <c r="BF90" i="27" s="1"/>
  <c r="BE83" i="27"/>
  <c r="BE90" i="27" s="1"/>
  <c r="BD83" i="27"/>
  <c r="BD90" i="27" s="1"/>
  <c r="BC83" i="27"/>
  <c r="BB83" i="27"/>
  <c r="BB90" i="27" s="1"/>
  <c r="BA83" i="27"/>
  <c r="BA90" i="27" s="1"/>
  <c r="AZ83" i="27"/>
  <c r="AZ90" i="27" s="1"/>
  <c r="AI83" i="27"/>
  <c r="AH83" i="27"/>
  <c r="BW82" i="27"/>
  <c r="BV82" i="27"/>
  <c r="BV89" i="27" s="1"/>
  <c r="BU82" i="27"/>
  <c r="BU89" i="27" s="1"/>
  <c r="BT82" i="27"/>
  <c r="BT89" i="27" s="1"/>
  <c r="BS82" i="27"/>
  <c r="BS89" i="27" s="1"/>
  <c r="BR82" i="27"/>
  <c r="BR89" i="27" s="1"/>
  <c r="BQ82" i="27"/>
  <c r="BQ89" i="27" s="1"/>
  <c r="BP82" i="27"/>
  <c r="BP89" i="27" s="1"/>
  <c r="BO82" i="27"/>
  <c r="BO89" i="27" s="1"/>
  <c r="BN82" i="27"/>
  <c r="BN89" i="27" s="1"/>
  <c r="BM82" i="27"/>
  <c r="BM89" i="27" s="1"/>
  <c r="BL82" i="27"/>
  <c r="BL89" i="27" s="1"/>
  <c r="BK82" i="27"/>
  <c r="BK89" i="27" s="1"/>
  <c r="BJ82" i="27"/>
  <c r="BJ89" i="27" s="1"/>
  <c r="BI82" i="27"/>
  <c r="BI89" i="27" s="1"/>
  <c r="BH82" i="27"/>
  <c r="BH89" i="27" s="1"/>
  <c r="BG82" i="27"/>
  <c r="BG89" i="27" s="1"/>
  <c r="BF82" i="27"/>
  <c r="BF89" i="27" s="1"/>
  <c r="BE82" i="27"/>
  <c r="BE89" i="27" s="1"/>
  <c r="BD82" i="27"/>
  <c r="BD89" i="27" s="1"/>
  <c r="BC82" i="27"/>
  <c r="BC89" i="27" s="1"/>
  <c r="BB82" i="27"/>
  <c r="BB89" i="27" s="1"/>
  <c r="BA82" i="27"/>
  <c r="BA89" i="27" s="1"/>
  <c r="AZ82" i="27"/>
  <c r="AZ89" i="27" s="1"/>
  <c r="AI82" i="27"/>
  <c r="AH82" i="27"/>
  <c r="BW81" i="27"/>
  <c r="BW88" i="27" s="1"/>
  <c r="BV81" i="27"/>
  <c r="BV88" i="27" s="1"/>
  <c r="BU81" i="27"/>
  <c r="BU88" i="27" s="1"/>
  <c r="BT81" i="27"/>
  <c r="BT88" i="27" s="1"/>
  <c r="BS81" i="27"/>
  <c r="BS88" i="27" s="1"/>
  <c r="BR81" i="27"/>
  <c r="BR88" i="27" s="1"/>
  <c r="BQ81" i="27"/>
  <c r="BQ88" i="27" s="1"/>
  <c r="BP81" i="27"/>
  <c r="BP88" i="27" s="1"/>
  <c r="BO81" i="27"/>
  <c r="BO88" i="27" s="1"/>
  <c r="BN81" i="27"/>
  <c r="BN88" i="27" s="1"/>
  <c r="BM81" i="27"/>
  <c r="BM88" i="27" s="1"/>
  <c r="BL81" i="27"/>
  <c r="BL88" i="27" s="1"/>
  <c r="BK81" i="27"/>
  <c r="BK88" i="27" s="1"/>
  <c r="BJ81" i="27"/>
  <c r="BJ88" i="27" s="1"/>
  <c r="BI81" i="27"/>
  <c r="BI88" i="27" s="1"/>
  <c r="BH81" i="27"/>
  <c r="BH88" i="27" s="1"/>
  <c r="BG81" i="27"/>
  <c r="BG88" i="27" s="1"/>
  <c r="BF81" i="27"/>
  <c r="BE81" i="27"/>
  <c r="BE88" i="27" s="1"/>
  <c r="BD81" i="27"/>
  <c r="BD88" i="27" s="1"/>
  <c r="BC81" i="27"/>
  <c r="BC88" i="27" s="1"/>
  <c r="BB81" i="27"/>
  <c r="BB88" i="27" s="1"/>
  <c r="BA81" i="27"/>
  <c r="BA88" i="27" s="1"/>
  <c r="AZ81" i="27"/>
  <c r="AZ88" i="27" s="1"/>
  <c r="AI81" i="27"/>
  <c r="AH81" i="27"/>
  <c r="BW80" i="27"/>
  <c r="BW87" i="27" s="1"/>
  <c r="BV80" i="27"/>
  <c r="BV87" i="27" s="1"/>
  <c r="BU80" i="27"/>
  <c r="BU87" i="27" s="1"/>
  <c r="BT80" i="27"/>
  <c r="BT87" i="27" s="1"/>
  <c r="BS80" i="27"/>
  <c r="BR80" i="27"/>
  <c r="BR87" i="27" s="1"/>
  <c r="BQ80" i="27"/>
  <c r="BQ87" i="27" s="1"/>
  <c r="BP80" i="27"/>
  <c r="BO80" i="27"/>
  <c r="BO87" i="27" s="1"/>
  <c r="BN80" i="27"/>
  <c r="BN87" i="27" s="1"/>
  <c r="BM80" i="27"/>
  <c r="BM87" i="27" s="1"/>
  <c r="BL80" i="27"/>
  <c r="BL87" i="27" s="1"/>
  <c r="BK80" i="27"/>
  <c r="BK87" i="27" s="1"/>
  <c r="BJ80" i="27"/>
  <c r="BJ87" i="27" s="1"/>
  <c r="BI80" i="27"/>
  <c r="BI87" i="27" s="1"/>
  <c r="BH80" i="27"/>
  <c r="BH87" i="27" s="1"/>
  <c r="BG80" i="27"/>
  <c r="BF80" i="27"/>
  <c r="BF87" i="27" s="1"/>
  <c r="BE80" i="27"/>
  <c r="BE87" i="27" s="1"/>
  <c r="BD80" i="27"/>
  <c r="BD87" i="27" s="1"/>
  <c r="BC80" i="27"/>
  <c r="BC87" i="27" s="1"/>
  <c r="BB80" i="27"/>
  <c r="BB87" i="27" s="1"/>
  <c r="BA80" i="27"/>
  <c r="BA87" i="27" s="1"/>
  <c r="AZ80" i="27"/>
  <c r="AI80" i="27"/>
  <c r="AH80" i="27"/>
  <c r="BW79" i="27"/>
  <c r="BW86" i="27" s="1"/>
  <c r="BV79" i="27"/>
  <c r="BV86" i="27" s="1"/>
  <c r="BU79" i="27"/>
  <c r="BU86" i="27" s="1"/>
  <c r="BT79" i="27"/>
  <c r="BT86" i="27" s="1"/>
  <c r="BS79" i="27"/>
  <c r="BS86" i="27" s="1"/>
  <c r="BR79" i="27"/>
  <c r="BR86" i="27" s="1"/>
  <c r="BQ79" i="27"/>
  <c r="BQ86" i="27" s="1"/>
  <c r="BP79" i="27"/>
  <c r="BP86" i="27" s="1"/>
  <c r="BO79" i="27"/>
  <c r="BO86" i="27" s="1"/>
  <c r="BN79" i="27"/>
  <c r="BN86" i="27" s="1"/>
  <c r="BM79" i="27"/>
  <c r="BM86" i="27" s="1"/>
  <c r="BL79" i="27"/>
  <c r="BL86" i="27" s="1"/>
  <c r="BK79" i="27"/>
  <c r="BK86" i="27" s="1"/>
  <c r="BJ79" i="27"/>
  <c r="BJ86" i="27" s="1"/>
  <c r="BI79" i="27"/>
  <c r="BI86" i="27" s="1"/>
  <c r="BH79" i="27"/>
  <c r="BH86" i="27" s="1"/>
  <c r="BG79" i="27"/>
  <c r="BG86" i="27" s="1"/>
  <c r="BF79" i="27"/>
  <c r="BF86" i="27" s="1"/>
  <c r="BE79" i="27"/>
  <c r="BE86" i="27" s="1"/>
  <c r="BD79" i="27"/>
  <c r="BD86" i="27" s="1"/>
  <c r="BC79" i="27"/>
  <c r="BC86" i="27" s="1"/>
  <c r="BB79" i="27"/>
  <c r="BB86" i="27" s="1"/>
  <c r="BA79" i="27"/>
  <c r="BA86" i="27" s="1"/>
  <c r="AZ79" i="27"/>
  <c r="AZ86" i="27" s="1"/>
  <c r="AI79" i="27"/>
  <c r="AH79" i="27"/>
  <c r="AG78" i="27"/>
  <c r="AF78" i="27"/>
  <c r="AE78" i="27"/>
  <c r="BI17" i="27" s="1"/>
  <c r="AD78" i="27"/>
  <c r="BH17" i="27" s="1"/>
  <c r="AC78" i="27"/>
  <c r="AB78" i="27"/>
  <c r="AA78" i="27"/>
  <c r="Z78" i="27"/>
  <c r="Y78" i="27"/>
  <c r="X78" i="27"/>
  <c r="W78" i="27"/>
  <c r="V78" i="27"/>
  <c r="BD17" i="27" s="1"/>
  <c r="U78" i="27"/>
  <c r="BC17" i="27" s="1"/>
  <c r="T78" i="27"/>
  <c r="S78" i="27"/>
  <c r="AZ17" i="27"/>
  <c r="O78" i="27"/>
  <c r="AV17" i="27"/>
  <c r="M78" i="27"/>
  <c r="AU17" i="27" s="1"/>
  <c r="L78" i="27"/>
  <c r="K78" i="27"/>
  <c r="J78" i="27"/>
  <c r="I78" i="27"/>
  <c r="AS17" i="27" s="1"/>
  <c r="H78" i="27"/>
  <c r="G78" i="27"/>
  <c r="AR17" i="27" s="1"/>
  <c r="AQ17" i="27"/>
  <c r="AP17" i="27"/>
  <c r="AI77" i="27"/>
  <c r="AH77" i="27"/>
  <c r="AI76" i="27"/>
  <c r="AH76" i="27"/>
  <c r="AI75" i="27"/>
  <c r="AH75" i="27"/>
  <c r="AI74" i="27"/>
  <c r="AH74" i="27"/>
  <c r="AI73" i="27"/>
  <c r="AH73" i="27"/>
  <c r="AI72" i="27"/>
  <c r="AH72" i="27"/>
  <c r="AG71" i="27"/>
  <c r="AF71" i="27"/>
  <c r="AE71" i="27"/>
  <c r="BI16" i="27" s="1"/>
  <c r="AD71" i="27"/>
  <c r="AC71" i="27"/>
  <c r="AB71" i="27"/>
  <c r="AA71" i="27"/>
  <c r="Z71" i="27"/>
  <c r="Z113" i="27" s="1"/>
  <c r="Z115" i="27" s="1"/>
  <c r="Z116" i="27" s="1"/>
  <c r="Z7" i="27" s="1"/>
  <c r="Y71" i="27"/>
  <c r="X71" i="27"/>
  <c r="BE16" i="27" s="1"/>
  <c r="W71" i="27"/>
  <c r="V71" i="27"/>
  <c r="BD16" i="27" s="1"/>
  <c r="U71" i="27"/>
  <c r="T71" i="27"/>
  <c r="S71" i="27"/>
  <c r="AZ16" i="27"/>
  <c r="Q7" i="27"/>
  <c r="N7" i="27"/>
  <c r="M71" i="27"/>
  <c r="L71" i="27"/>
  <c r="K71" i="27"/>
  <c r="J71" i="27"/>
  <c r="I71" i="27"/>
  <c r="H71" i="27"/>
  <c r="G71" i="27"/>
  <c r="F7" i="27"/>
  <c r="D7" i="27"/>
  <c r="AI70" i="27"/>
  <c r="AH70" i="27"/>
  <c r="AI69" i="27"/>
  <c r="AH69" i="27"/>
  <c r="AI68" i="27"/>
  <c r="AH68" i="27"/>
  <c r="AI67" i="27"/>
  <c r="AH67" i="27"/>
  <c r="AI66" i="27"/>
  <c r="AH66" i="27"/>
  <c r="AI65" i="27"/>
  <c r="AH65" i="27"/>
  <c r="AI64" i="27"/>
  <c r="AH64" i="27"/>
  <c r="AI63" i="27"/>
  <c r="AH63" i="27"/>
  <c r="AI62" i="27"/>
  <c r="AH62" i="27"/>
  <c r="AI61" i="27"/>
  <c r="AH61" i="27"/>
  <c r="AI60" i="27"/>
  <c r="AH60" i="27"/>
  <c r="AI59" i="27"/>
  <c r="AH59" i="27"/>
  <c r="AI58" i="27"/>
  <c r="AH58" i="27"/>
  <c r="AI57" i="27"/>
  <c r="AH57" i="27"/>
  <c r="AI56" i="27"/>
  <c r="AH56" i="27"/>
  <c r="AI55" i="27"/>
  <c r="AH55" i="27"/>
  <c r="AI54" i="27"/>
  <c r="AH54" i="27"/>
  <c r="AI53" i="27"/>
  <c r="AH53" i="27"/>
  <c r="AI52" i="27"/>
  <c r="AH52" i="27"/>
  <c r="AI51" i="27"/>
  <c r="AH51" i="27"/>
  <c r="AI50" i="27"/>
  <c r="AH50" i="27"/>
  <c r="AI49" i="27"/>
  <c r="AH49" i="27"/>
  <c r="AI48" i="27"/>
  <c r="AH48" i="27"/>
  <c r="AI47" i="27"/>
  <c r="AH47" i="27"/>
  <c r="AI46" i="27"/>
  <c r="AH46" i="27"/>
  <c r="AI45" i="27"/>
  <c r="AH45" i="27"/>
  <c r="AI44" i="27"/>
  <c r="AH44" i="27"/>
  <c r="AI43" i="27"/>
  <c r="AH43" i="27"/>
  <c r="AI42" i="27"/>
  <c r="AH42" i="27"/>
  <c r="AI41" i="27"/>
  <c r="AH41" i="27"/>
  <c r="AI40" i="27"/>
  <c r="AH40" i="27"/>
  <c r="AI39" i="27"/>
  <c r="AH39" i="27"/>
  <c r="AI38" i="27"/>
  <c r="AH38" i="27"/>
  <c r="AI37" i="27"/>
  <c r="AH37" i="27"/>
  <c r="AI36" i="27"/>
  <c r="AH36" i="27"/>
  <c r="AI35" i="27"/>
  <c r="AH35" i="27"/>
  <c r="AI34" i="27"/>
  <c r="AH34" i="27"/>
  <c r="AI33" i="27"/>
  <c r="AH33" i="27"/>
  <c r="AI32" i="27"/>
  <c r="AH32" i="27"/>
  <c r="AI31" i="27"/>
  <c r="AH31" i="27"/>
  <c r="AI30" i="27"/>
  <c r="AH30" i="27"/>
  <c r="AI29" i="27"/>
  <c r="AH29" i="27"/>
  <c r="AI28" i="27"/>
  <c r="AH28" i="27"/>
  <c r="AI27" i="27"/>
  <c r="AH27" i="27"/>
  <c r="AI26" i="27"/>
  <c r="AH26" i="27"/>
  <c r="AI25" i="27"/>
  <c r="AH25" i="27"/>
  <c r="AI24" i="27"/>
  <c r="AH24" i="27"/>
  <c r="AY23" i="27"/>
  <c r="AX23" i="27"/>
  <c r="AP23" i="27"/>
  <c r="AO23" i="27"/>
  <c r="AI23" i="27"/>
  <c r="AH23" i="27"/>
  <c r="AI22" i="27"/>
  <c r="AH22" i="27"/>
  <c r="BJ21" i="27"/>
  <c r="BI21" i="27"/>
  <c r="BH21" i="27"/>
  <c r="BG21" i="27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I21" i="27"/>
  <c r="AH21" i="27"/>
  <c r="BJ20" i="27"/>
  <c r="BI20" i="27"/>
  <c r="BH20" i="27"/>
  <c r="BG20" i="27"/>
  <c r="BE20" i="27"/>
  <c r="BD20" i="27"/>
  <c r="BB20" i="27"/>
  <c r="BA20" i="27"/>
  <c r="AX20" i="27"/>
  <c r="AW20" i="27"/>
  <c r="AV20" i="27"/>
  <c r="AT20" i="27"/>
  <c r="AQ20" i="27"/>
  <c r="AP20" i="27"/>
  <c r="AO20" i="27"/>
  <c r="AN20" i="27"/>
  <c r="AI20" i="27"/>
  <c r="AH20" i="27"/>
  <c r="BI19" i="27"/>
  <c r="BH19" i="27"/>
  <c r="BG19" i="27"/>
  <c r="BF19" i="27"/>
  <c r="BB19" i="27"/>
  <c r="AZ19" i="27"/>
  <c r="AY19" i="27"/>
  <c r="AX19" i="27"/>
  <c r="AQ19" i="27"/>
  <c r="AP19" i="27"/>
  <c r="AO19" i="27"/>
  <c r="AI19" i="27"/>
  <c r="AH19" i="27"/>
  <c r="BI18" i="27"/>
  <c r="BH18" i="27"/>
  <c r="BE18" i="27"/>
  <c r="BB18" i="27"/>
  <c r="BA18" i="27"/>
  <c r="AZ18" i="27"/>
  <c r="AX18" i="27"/>
  <c r="AT18" i="27"/>
  <c r="AO18" i="27"/>
  <c r="AN18" i="27"/>
  <c r="AI18" i="27"/>
  <c r="AH18" i="27"/>
  <c r="BJ17" i="27"/>
  <c r="BG17" i="27"/>
  <c r="BF17" i="27"/>
  <c r="BE17" i="27"/>
  <c r="BB17" i="27"/>
  <c r="BA17" i="27"/>
  <c r="AY17" i="27"/>
  <c r="AX17" i="27"/>
  <c r="AW17" i="27"/>
  <c r="AT17" i="27"/>
  <c r="AO17" i="27"/>
  <c r="AN17" i="27"/>
  <c r="AM17" i="27"/>
  <c r="AI17" i="27"/>
  <c r="AH17" i="27"/>
  <c r="BJ16" i="27"/>
  <c r="BG16" i="27"/>
  <c r="BB16" i="27"/>
  <c r="AX16" i="27"/>
  <c r="AW16" i="27"/>
  <c r="AV16" i="27"/>
  <c r="AR16" i="27"/>
  <c r="AQ16" i="27"/>
  <c r="AP16" i="27"/>
  <c r="AO16" i="27"/>
  <c r="AN16" i="27"/>
  <c r="AM16" i="27"/>
  <c r="AI16" i="27"/>
  <c r="AH16" i="27"/>
  <c r="AI15" i="27"/>
  <c r="AH15" i="27"/>
  <c r="AI14" i="27"/>
  <c r="AH14" i="27"/>
  <c r="AI13" i="27"/>
  <c r="AH13" i="27"/>
  <c r="AL12" i="27"/>
  <c r="AI12" i="27"/>
  <c r="AH12" i="27"/>
  <c r="AI11" i="27"/>
  <c r="AH11" i="27"/>
  <c r="K6" i="27"/>
  <c r="AD5" i="27"/>
  <c r="AC5" i="27"/>
  <c r="AB5" i="27"/>
  <c r="AA5" i="27"/>
  <c r="Y5" i="27"/>
  <c r="X5" i="27"/>
  <c r="V5" i="27"/>
  <c r="U5" i="27"/>
  <c r="S5" i="27"/>
  <c r="Q5" i="27"/>
  <c r="P5" i="27"/>
  <c r="O5" i="27"/>
  <c r="M5" i="27"/>
  <c r="I5" i="27"/>
  <c r="E5" i="27"/>
  <c r="D5" i="27"/>
  <c r="C5" i="27"/>
  <c r="K4" i="27"/>
  <c r="E4" i="27"/>
  <c r="H4" i="27" s="1"/>
  <c r="B4" i="27"/>
  <c r="AL13" i="27" s="1"/>
  <c r="AF123" i="27" l="1"/>
  <c r="BJ23" i="27" s="1"/>
  <c r="AF113" i="27"/>
  <c r="AF115" i="27" s="1"/>
  <c r="AF116" i="27" s="1"/>
  <c r="AF7" i="27" s="1"/>
  <c r="BJ19" i="27"/>
  <c r="AE5" i="27"/>
  <c r="AE123" i="27"/>
  <c r="BI23" i="27" s="1"/>
  <c r="AC123" i="27"/>
  <c r="AC124" i="27" s="1"/>
  <c r="AD113" i="27"/>
  <c r="AD115" i="27" s="1"/>
  <c r="AD116" i="27" s="1"/>
  <c r="AD7" i="27" s="1"/>
  <c r="BI22" i="27"/>
  <c r="AE113" i="27"/>
  <c r="AE115" i="27" s="1"/>
  <c r="AE116" i="27" s="1"/>
  <c r="AE7" i="27" s="1"/>
  <c r="BH16" i="27"/>
  <c r="BH22" i="27" s="1"/>
  <c r="BH25" i="27" s="1"/>
  <c r="BJ22" i="27"/>
  <c r="BJ25" i="27" s="1"/>
  <c r="AB123" i="27"/>
  <c r="BG23" i="27" s="1"/>
  <c r="BG22" i="27"/>
  <c r="BG25" i="27" s="1"/>
  <c r="AB113" i="27"/>
  <c r="AB115" i="27" s="1"/>
  <c r="AB116" i="27" s="1"/>
  <c r="AB7" i="27" s="1"/>
  <c r="AA123" i="27"/>
  <c r="AA113" i="27"/>
  <c r="AA115" i="27" s="1"/>
  <c r="AA116" i="27" s="1"/>
  <c r="AA7" i="27" s="1"/>
  <c r="Y123" i="27"/>
  <c r="Y124" i="27"/>
  <c r="AG113" i="27"/>
  <c r="W5" i="27"/>
  <c r="X123" i="27"/>
  <c r="BE23" i="27" s="1"/>
  <c r="W123" i="27"/>
  <c r="W113" i="27"/>
  <c r="W115" i="27" s="1"/>
  <c r="W116" i="27" s="1"/>
  <c r="W7" i="27" s="1"/>
  <c r="V123" i="27"/>
  <c r="BD23" i="27" s="1"/>
  <c r="V113" i="27"/>
  <c r="V115" i="27" s="1"/>
  <c r="V116" i="27" s="1"/>
  <c r="V7" i="27" s="1"/>
  <c r="U123" i="27"/>
  <c r="BC23" i="27" s="1"/>
  <c r="T5" i="27"/>
  <c r="Y113" i="27"/>
  <c r="Y115" i="27" s="1"/>
  <c r="Y116" i="27" s="1"/>
  <c r="Y7" i="27" s="1"/>
  <c r="T123" i="27"/>
  <c r="BB23" i="27" s="1"/>
  <c r="T124" i="27"/>
  <c r="T113" i="27"/>
  <c r="T115" i="27" s="1"/>
  <c r="T116" i="27" s="1"/>
  <c r="T7" i="27" s="1"/>
  <c r="BB22" i="27"/>
  <c r="BB25" i="27" s="1"/>
  <c r="S123" i="27"/>
  <c r="BA23" i="27" s="1"/>
  <c r="S113" i="27"/>
  <c r="S115" i="27" s="1"/>
  <c r="S116" i="27" s="1"/>
  <c r="S7" i="27" s="1"/>
  <c r="S124" i="27"/>
  <c r="BA16" i="27"/>
  <c r="AX22" i="27"/>
  <c r="AX25" i="27" s="1"/>
  <c r="O113" i="27"/>
  <c r="O115" i="27" s="1"/>
  <c r="M123" i="27"/>
  <c r="AU19" i="27"/>
  <c r="M124" i="27"/>
  <c r="L123" i="27"/>
  <c r="AI120" i="27"/>
  <c r="L124" i="27"/>
  <c r="L113" i="27"/>
  <c r="L115" i="27" s="1"/>
  <c r="L116" i="27" s="1"/>
  <c r="L7" i="27" s="1"/>
  <c r="AI121" i="27"/>
  <c r="K123" i="27"/>
  <c r="AT23" i="27" s="1"/>
  <c r="K113" i="27"/>
  <c r="K115" i="27" s="1"/>
  <c r="K116" i="27" s="1"/>
  <c r="K7" i="27" s="1"/>
  <c r="J113" i="27"/>
  <c r="J115" i="27" s="1"/>
  <c r="AI118" i="27"/>
  <c r="J123" i="27"/>
  <c r="J124" i="27" s="1"/>
  <c r="G123" i="27"/>
  <c r="AR23" i="27" s="1"/>
  <c r="F5" i="27"/>
  <c r="H123" i="27"/>
  <c r="H124" i="27"/>
  <c r="I123" i="27"/>
  <c r="AS23" i="27" s="1"/>
  <c r="AI119" i="27"/>
  <c r="AR22" i="27"/>
  <c r="AR25" i="27" s="1"/>
  <c r="G5" i="27"/>
  <c r="H5" i="27"/>
  <c r="I113" i="27"/>
  <c r="I115" i="27" s="1"/>
  <c r="AO22" i="27"/>
  <c r="AO25" i="27" s="1"/>
  <c r="B123" i="27"/>
  <c r="AM23" i="27" s="1"/>
  <c r="AF5" i="27"/>
  <c r="AI92" i="27"/>
  <c r="B113" i="27"/>
  <c r="B115" i="27" s="1"/>
  <c r="B124" i="27"/>
  <c r="B116" i="27"/>
  <c r="B7" i="27" s="1"/>
  <c r="AM22" i="27"/>
  <c r="AI71" i="27"/>
  <c r="AH96" i="27"/>
  <c r="Z170" i="27"/>
  <c r="Y135" i="27"/>
  <c r="AP22" i="27"/>
  <c r="AP25" i="27" s="1"/>
  <c r="BI25" i="27"/>
  <c r="AQ22" i="27"/>
  <c r="AQ25" i="27" s="1"/>
  <c r="BE22" i="27"/>
  <c r="BE25" i="27" s="1"/>
  <c r="AZ22" i="27"/>
  <c r="AZ25" i="27" s="1"/>
  <c r="O116" i="27"/>
  <c r="O7" i="27" s="1"/>
  <c r="AG115" i="27"/>
  <c r="BF16" i="27"/>
  <c r="BF22" i="27" s="1"/>
  <c r="BF25" i="27" s="1"/>
  <c r="AI96" i="27"/>
  <c r="AH121" i="27"/>
  <c r="U124" i="27"/>
  <c r="AY16" i="27"/>
  <c r="AY22" i="27" s="1"/>
  <c r="AY25" i="27" s="1"/>
  <c r="BA19" i="27"/>
  <c r="BA22" i="27" s="1"/>
  <c r="BA25" i="27" s="1"/>
  <c r="V124" i="27"/>
  <c r="AH120" i="27"/>
  <c r="X124" i="27"/>
  <c r="E7" i="27"/>
  <c r="M113" i="27"/>
  <c r="M115" i="27" s="1"/>
  <c r="M116" i="27" s="1"/>
  <c r="M7" i="27" s="1"/>
  <c r="U113" i="27"/>
  <c r="U115" i="27" s="1"/>
  <c r="U116" i="27" s="1"/>
  <c r="U7" i="27" s="1"/>
  <c r="AC113" i="27"/>
  <c r="AC115" i="27" s="1"/>
  <c r="AC116" i="27" s="1"/>
  <c r="AC7" i="27" s="1"/>
  <c r="G124" i="27"/>
  <c r="O124" i="27"/>
  <c r="W124" i="27"/>
  <c r="AE124" i="27"/>
  <c r="G113" i="27"/>
  <c r="G115" i="27" s="1"/>
  <c r="G116" i="27" s="1"/>
  <c r="G7" i="27" s="1"/>
  <c r="AI117" i="27"/>
  <c r="AH119" i="27"/>
  <c r="G177" i="27"/>
  <c r="AA124" i="27"/>
  <c r="AG4" i="27"/>
  <c r="AJ108" i="27" a="1"/>
  <c r="AJ108" i="27" s="1"/>
  <c r="AI108" i="27"/>
  <c r="R7" i="27"/>
  <c r="AH122" i="27"/>
  <c r="AS16" i="27"/>
  <c r="AS20" i="27"/>
  <c r="AU23" i="27"/>
  <c r="AH78" i="27"/>
  <c r="AH92" i="27"/>
  <c r="AH118" i="27"/>
  <c r="B5" i="27"/>
  <c r="J5" i="27"/>
  <c r="R5" i="27"/>
  <c r="Z5" i="27"/>
  <c r="AT16" i="27"/>
  <c r="AN19" i="27"/>
  <c r="AN22" i="27" s="1"/>
  <c r="AV19" i="27"/>
  <c r="AV22" i="27" s="1"/>
  <c r="AV25" i="27" s="1"/>
  <c r="BD19" i="27"/>
  <c r="BD22" i="27" s="1"/>
  <c r="BD25" i="27" s="1"/>
  <c r="AN23" i="27"/>
  <c r="AI78" i="27"/>
  <c r="AH117" i="27"/>
  <c r="AH71" i="27"/>
  <c r="AT19" i="27"/>
  <c r="BG95" i="27" a="1"/>
  <c r="AG2" i="27"/>
  <c r="AG6" i="27" s="1"/>
  <c r="AU16" i="27"/>
  <c r="AU22" i="27" s="1"/>
  <c r="BC16" i="27"/>
  <c r="BC22" i="27" s="1"/>
  <c r="BC25" i="27" s="1"/>
  <c r="AW19" i="27"/>
  <c r="AW22" i="27" s="1"/>
  <c r="AW25" i="27" s="1"/>
  <c r="H113" i="27"/>
  <c r="H115" i="27" s="1"/>
  <c r="H116" i="27" s="1"/>
  <c r="H7" i="27" s="1"/>
  <c r="P7" i="27"/>
  <c r="X113" i="27"/>
  <c r="X115" i="27" s="1"/>
  <c r="X116" i="27" s="1"/>
  <c r="X7" i="27" s="1"/>
  <c r="Z124" i="27"/>
  <c r="AH108" i="27"/>
  <c r="AI122" i="27"/>
  <c r="AB124" i="27"/>
  <c r="AF124" i="27" l="1"/>
  <c r="K124" i="27"/>
  <c r="J116" i="27"/>
  <c r="J7" i="27" s="1"/>
  <c r="AI123" i="27"/>
  <c r="I124" i="27"/>
  <c r="AH124" i="27" s="1"/>
  <c r="I116" i="27"/>
  <c r="I7" i="27" s="1"/>
  <c r="AJ123" i="27" a="1"/>
  <c r="AJ123" i="27" s="1"/>
  <c r="AH123" i="27"/>
  <c r="AM25" i="27"/>
  <c r="AN25" i="27"/>
  <c r="AT22" i="27"/>
  <c r="AT25" i="27" s="1"/>
  <c r="AI124" i="27"/>
  <c r="AH115" i="27"/>
  <c r="AI115" i="27"/>
  <c r="BJ118" i="27"/>
  <c r="BH117" i="27"/>
  <c r="BL115" i="27"/>
  <c r="BJ114" i="27"/>
  <c r="BH113" i="27"/>
  <c r="BL111" i="27"/>
  <c r="BJ110" i="27"/>
  <c r="BH109" i="27"/>
  <c r="BL107" i="27"/>
  <c r="BJ106" i="27"/>
  <c r="BH105" i="27"/>
  <c r="BL103" i="27"/>
  <c r="BJ102" i="27"/>
  <c r="BH101" i="27"/>
  <c r="BL99" i="27"/>
  <c r="BJ98" i="27"/>
  <c r="BH97" i="27"/>
  <c r="BL95" i="27"/>
  <c r="BL117" i="27"/>
  <c r="BJ116" i="27"/>
  <c r="BH115" i="27"/>
  <c r="BL113" i="27"/>
  <c r="BJ112" i="27"/>
  <c r="BH111" i="27"/>
  <c r="BL109" i="27"/>
  <c r="BJ108" i="27"/>
  <c r="BH107" i="27"/>
  <c r="BL105" i="27"/>
  <c r="BJ104" i="27"/>
  <c r="BH103" i="27"/>
  <c r="BL101" i="27"/>
  <c r="BJ100" i="27"/>
  <c r="BH99" i="27"/>
  <c r="BL97" i="27"/>
  <c r="BJ96" i="27"/>
  <c r="BH95" i="27"/>
  <c r="BK117" i="27"/>
  <c r="BI116" i="27"/>
  <c r="BG115" i="27"/>
  <c r="BK113" i="27"/>
  <c r="BI112" i="27"/>
  <c r="BG111" i="27"/>
  <c r="BK109" i="27"/>
  <c r="BI108" i="27"/>
  <c r="BG107" i="27"/>
  <c r="BK105" i="27"/>
  <c r="BI104" i="27"/>
  <c r="BG103" i="27"/>
  <c r="BK101" i="27"/>
  <c r="BI100" i="27"/>
  <c r="BG99" i="27"/>
  <c r="BK97" i="27"/>
  <c r="BI118" i="27"/>
  <c r="BH116" i="27"/>
  <c r="BH114" i="27"/>
  <c r="BG112" i="27"/>
  <c r="BG110" i="27"/>
  <c r="BK107" i="27"/>
  <c r="BJ105" i="27"/>
  <c r="BJ103" i="27"/>
  <c r="BI101" i="27"/>
  <c r="BI99" i="27"/>
  <c r="BG97" i="27"/>
  <c r="BI95" i="27"/>
  <c r="BK115" i="27"/>
  <c r="BJ111" i="27"/>
  <c r="BI107" i="27"/>
  <c r="BL102" i="27"/>
  <c r="BK98" i="27"/>
  <c r="BK112" i="27"/>
  <c r="BH106" i="27"/>
  <c r="BG102" i="27"/>
  <c r="BK95" i="27"/>
  <c r="BH118" i="27"/>
  <c r="BG116" i="27"/>
  <c r="BG114" i="27"/>
  <c r="BK111" i="27"/>
  <c r="BJ109" i="27"/>
  <c r="BJ107" i="27"/>
  <c r="BI105" i="27"/>
  <c r="BI103" i="27"/>
  <c r="BG101" i="27"/>
  <c r="BL98" i="27"/>
  <c r="BL96" i="27"/>
  <c r="BG95" i="27"/>
  <c r="BG118" i="27"/>
  <c r="BJ113" i="27"/>
  <c r="BI109" i="27"/>
  <c r="BG105" i="27"/>
  <c r="BL100" i="27"/>
  <c r="BK96" i="27"/>
  <c r="BK114" i="27"/>
  <c r="BH108" i="27"/>
  <c r="BK99" i="27"/>
  <c r="BJ97" i="27"/>
  <c r="BK116" i="27"/>
  <c r="BH110" i="27"/>
  <c r="BG106" i="27"/>
  <c r="BI97" i="27"/>
  <c r="BI110" i="27"/>
  <c r="BJ117" i="27"/>
  <c r="BJ115" i="27"/>
  <c r="BI113" i="27"/>
  <c r="BI111" i="27"/>
  <c r="BG109" i="27"/>
  <c r="BL106" i="27"/>
  <c r="BL104" i="27"/>
  <c r="BK102" i="27"/>
  <c r="BK100" i="27"/>
  <c r="BI98" i="27"/>
  <c r="BI96" i="27"/>
  <c r="BL118" i="27"/>
  <c r="BH112" i="27"/>
  <c r="BJ99" i="27"/>
  <c r="BI117" i="27"/>
  <c r="BI115" i="27"/>
  <c r="BG113" i="27"/>
  <c r="BL110" i="27"/>
  <c r="BL108" i="27"/>
  <c r="BK106" i="27"/>
  <c r="BK104" i="27"/>
  <c r="BI102" i="27"/>
  <c r="BH100" i="27"/>
  <c r="BH98" i="27"/>
  <c r="BH96" i="27"/>
  <c r="BL116" i="27"/>
  <c r="BK118" i="27"/>
  <c r="BK103" i="27"/>
  <c r="BG117" i="27"/>
  <c r="BL114" i="27"/>
  <c r="BL112" i="27"/>
  <c r="BK110" i="27"/>
  <c r="BK108" i="27"/>
  <c r="BI106" i="27"/>
  <c r="BH104" i="27"/>
  <c r="BH102" i="27"/>
  <c r="BG100" i="27"/>
  <c r="BG98" i="27"/>
  <c r="BG96" i="27"/>
  <c r="BG104" i="27"/>
  <c r="BI114" i="27"/>
  <c r="BG108" i="27"/>
  <c r="BJ101" i="27"/>
  <c r="BJ95" i="27"/>
  <c r="AH113" i="27"/>
  <c r="AI113" i="27"/>
  <c r="AS22" i="27"/>
  <c r="AS25" i="27" s="1"/>
  <c r="H177" i="27"/>
  <c r="AU25" i="27"/>
  <c r="AA170" i="27"/>
  <c r="AB170" i="27" s="1"/>
  <c r="AC170" i="27" s="1"/>
  <c r="AD170" i="27" s="1"/>
  <c r="AE170" i="27" s="1"/>
  <c r="AF170" i="27" s="1"/>
  <c r="Z135" i="27"/>
  <c r="AT9" i="27" l="1"/>
  <c r="AH116" i="27"/>
  <c r="AI116" i="27"/>
  <c r="C7" i="27"/>
  <c r="A7" i="27" s="1"/>
  <c r="I177" i="27"/>
  <c r="AT8" i="27"/>
  <c r="AF135" i="26"/>
  <c r="AF70" i="26"/>
  <c r="AF71" i="26"/>
  <c r="AF78" i="26"/>
  <c r="AF92" i="26"/>
  <c r="AF96" i="26"/>
  <c r="J177" i="27" l="1"/>
  <c r="G135" i="27"/>
  <c r="G169" i="27"/>
  <c r="AE70" i="26"/>
  <c r="AE71" i="26"/>
  <c r="AE78" i="26"/>
  <c r="AE92" i="26"/>
  <c r="AE96" i="26"/>
  <c r="AE108" i="26"/>
  <c r="AE117" i="26"/>
  <c r="AE123" i="26" s="1"/>
  <c r="AE118" i="26"/>
  <c r="AE119" i="26"/>
  <c r="AE120" i="26"/>
  <c r="AE121" i="26"/>
  <c r="AE122" i="26"/>
  <c r="AE135" i="26"/>
  <c r="AC70" i="26"/>
  <c r="AD70" i="26"/>
  <c r="AC71" i="26"/>
  <c r="AD71" i="26"/>
  <c r="AC78" i="26"/>
  <c r="AD78" i="26"/>
  <c r="AC92" i="26"/>
  <c r="AD92" i="26"/>
  <c r="AC96" i="26"/>
  <c r="AC113" i="26" s="1"/>
  <c r="AC115" i="26" s="1"/>
  <c r="AD96" i="26"/>
  <c r="AC108" i="26"/>
  <c r="AD108" i="26"/>
  <c r="AC117" i="26"/>
  <c r="AC123" i="26" s="1"/>
  <c r="AD117" i="26"/>
  <c r="AD123" i="26" s="1"/>
  <c r="AC118" i="26"/>
  <c r="AD118" i="26"/>
  <c r="AC119" i="26"/>
  <c r="AD119" i="26"/>
  <c r="AC120" i="26"/>
  <c r="AD120" i="26"/>
  <c r="AC121" i="26"/>
  <c r="AD121" i="26"/>
  <c r="AC122" i="26"/>
  <c r="AD122" i="26"/>
  <c r="AC135" i="26"/>
  <c r="AD135" i="26"/>
  <c r="AB70" i="26"/>
  <c r="AB71" i="26"/>
  <c r="AB78" i="26"/>
  <c r="AB92" i="26"/>
  <c r="AB96" i="26"/>
  <c r="AB108" i="26"/>
  <c r="AB117" i="26"/>
  <c r="AB123" i="26" s="1"/>
  <c r="AB118" i="26"/>
  <c r="AB119" i="26"/>
  <c r="AB120" i="26"/>
  <c r="AB121" i="26"/>
  <c r="AB122" i="26"/>
  <c r="AB161" i="26"/>
  <c r="AB167" i="26" s="1"/>
  <c r="AB162" i="26"/>
  <c r="AB163" i="26"/>
  <c r="AB164" i="26"/>
  <c r="AB165" i="26"/>
  <c r="AB166" i="26"/>
  <c r="AB169" i="26"/>
  <c r="AB170" i="26"/>
  <c r="AB171" i="26"/>
  <c r="AB274" i="26" s="1"/>
  <c r="AB172" i="26"/>
  <c r="AB173" i="26"/>
  <c r="AB174" i="26"/>
  <c r="AB175" i="26"/>
  <c r="AB176" i="26"/>
  <c r="AB177" i="26"/>
  <c r="AB178" i="26"/>
  <c r="AB179" i="26"/>
  <c r="AB180" i="26"/>
  <c r="AB181" i="26"/>
  <c r="AB182" i="26"/>
  <c r="AB183" i="26"/>
  <c r="AB184" i="26"/>
  <c r="AB185" i="26"/>
  <c r="AB186" i="26"/>
  <c r="AB187" i="26"/>
  <c r="AB188" i="26"/>
  <c r="AB189" i="26"/>
  <c r="AB135" i="26" s="1"/>
  <c r="AB190" i="26"/>
  <c r="AB191" i="26"/>
  <c r="AB192" i="26"/>
  <c r="AB193" i="26"/>
  <c r="AB194" i="26"/>
  <c r="AB195" i="26"/>
  <c r="AB196" i="26"/>
  <c r="AB197" i="26"/>
  <c r="AB198" i="26"/>
  <c r="AB199" i="26"/>
  <c r="AB200" i="26"/>
  <c r="AB201" i="26"/>
  <c r="AB202" i="26"/>
  <c r="AB203" i="26"/>
  <c r="AB204" i="26"/>
  <c r="AB205" i="26"/>
  <c r="AB206" i="26"/>
  <c r="AB207" i="26"/>
  <c r="AB208" i="26"/>
  <c r="AB209" i="26"/>
  <c r="AB210" i="26"/>
  <c r="AB211" i="26"/>
  <c r="AB212" i="26"/>
  <c r="AB213" i="26"/>
  <c r="AB214" i="26"/>
  <c r="AB215" i="26"/>
  <c r="AB216" i="26"/>
  <c r="AB217" i="26"/>
  <c r="AB218" i="26"/>
  <c r="AB219" i="26"/>
  <c r="AB220" i="26"/>
  <c r="AB221" i="26"/>
  <c r="AB222" i="26"/>
  <c r="AB223" i="26"/>
  <c r="AB224" i="26"/>
  <c r="AB225" i="26"/>
  <c r="AB226" i="26"/>
  <c r="AB227" i="26"/>
  <c r="AB228" i="26"/>
  <c r="AB229" i="26"/>
  <c r="AB230" i="26"/>
  <c r="AB231" i="26"/>
  <c r="AB232" i="26"/>
  <c r="AB233" i="26"/>
  <c r="AB234" i="26"/>
  <c r="AB235" i="26"/>
  <c r="AB236" i="26"/>
  <c r="AB237" i="26"/>
  <c r="AB238" i="26"/>
  <c r="AB239" i="26"/>
  <c r="AB240" i="26"/>
  <c r="AB241" i="26"/>
  <c r="AB242" i="26"/>
  <c r="AB243" i="26"/>
  <c r="AB244" i="26"/>
  <c r="AB245" i="26"/>
  <c r="AB246" i="26"/>
  <c r="AB247" i="26"/>
  <c r="AB248" i="26"/>
  <c r="AB249" i="26"/>
  <c r="AB250" i="26"/>
  <c r="AB251" i="26"/>
  <c r="AB252" i="26"/>
  <c r="AB253" i="26"/>
  <c r="AB254" i="26"/>
  <c r="AB255" i="26"/>
  <c r="AB256" i="26"/>
  <c r="AB257" i="26"/>
  <c r="AB258" i="26"/>
  <c r="AB259" i="26"/>
  <c r="AB260" i="26"/>
  <c r="AB261" i="26"/>
  <c r="AB262" i="26"/>
  <c r="AB263" i="26"/>
  <c r="AB264" i="26"/>
  <c r="AB265" i="26"/>
  <c r="AB266" i="26"/>
  <c r="AB267" i="26"/>
  <c r="AB268" i="26"/>
  <c r="AB269" i="26"/>
  <c r="AB270" i="26"/>
  <c r="AB271" i="26"/>
  <c r="AB272" i="26"/>
  <c r="AB273" i="26"/>
  <c r="AA70" i="26"/>
  <c r="Z70" i="26"/>
  <c r="S70" i="26"/>
  <c r="T70" i="26"/>
  <c r="U70" i="26"/>
  <c r="V70" i="26"/>
  <c r="W70" i="26"/>
  <c r="X70" i="26"/>
  <c r="Y70" i="26"/>
  <c r="Y78" i="26"/>
  <c r="Y92" i="26"/>
  <c r="G274" i="27" l="1"/>
  <c r="H169" i="27"/>
  <c r="H135" i="27"/>
  <c r="K177" i="27"/>
  <c r="AE124" i="26"/>
  <c r="AE113" i="26"/>
  <c r="AE115" i="26" s="1"/>
  <c r="AE116" i="26" s="1"/>
  <c r="AD113" i="26"/>
  <c r="AD115" i="26" s="1"/>
  <c r="AD116" i="26" s="1"/>
  <c r="AC116" i="26"/>
  <c r="AD124" i="26"/>
  <c r="AC124" i="26"/>
  <c r="AB113" i="26"/>
  <c r="AB115" i="26" s="1"/>
  <c r="AB116" i="26" s="1"/>
  <c r="AB124" i="26"/>
  <c r="L177" i="27" l="1"/>
  <c r="I135" i="27"/>
  <c r="H274" i="27"/>
  <c r="I169" i="27"/>
  <c r="I274" i="27" l="1"/>
  <c r="J169" i="27"/>
  <c r="J135" i="27"/>
  <c r="M177" i="27"/>
  <c r="N177" i="27" l="1"/>
  <c r="K135" i="27"/>
  <c r="J274" i="27"/>
  <c r="K169" i="27"/>
  <c r="L135" i="27" l="1"/>
  <c r="K274" i="27"/>
  <c r="L169" i="27"/>
  <c r="O177" i="27"/>
  <c r="P177" i="27" l="1"/>
  <c r="Q177" i="27" s="1"/>
  <c r="L274" i="27"/>
  <c r="M169" i="27"/>
  <c r="M135" i="27"/>
  <c r="M274" i="27" l="1"/>
  <c r="N169" i="27"/>
  <c r="R177" i="27"/>
  <c r="S177" i="27" l="1"/>
  <c r="N274" i="27"/>
  <c r="O169" i="27"/>
  <c r="O135" i="27"/>
  <c r="O274" i="27" l="1"/>
  <c r="P169" i="27"/>
  <c r="T177" i="27"/>
  <c r="U177" i="27" l="1"/>
  <c r="P274" i="27"/>
  <c r="Q169" i="27"/>
  <c r="Q274" i="27" l="1"/>
  <c r="R169" i="27"/>
  <c r="V177" i="27"/>
  <c r="W177" i="27" l="1"/>
  <c r="R274" i="27"/>
  <c r="S169" i="27"/>
  <c r="S135" i="27"/>
  <c r="X177" i="27" l="1"/>
  <c r="T135" i="27"/>
  <c r="S274" i="27"/>
  <c r="T169" i="27"/>
  <c r="T274" i="27" l="1"/>
  <c r="U169" i="27"/>
  <c r="U135" i="27"/>
  <c r="Y177" i="27"/>
  <c r="Z177" i="27" s="1"/>
  <c r="AA177" i="27" s="1"/>
  <c r="AB177" i="27" l="1"/>
  <c r="V135" i="27"/>
  <c r="U274" i="27"/>
  <c r="V169" i="27"/>
  <c r="V274" i="27" l="1"/>
  <c r="W169" i="27"/>
  <c r="W135" i="27"/>
  <c r="AC177" i="27"/>
  <c r="AD177" i="27" l="1"/>
  <c r="X135" i="27"/>
  <c r="W274" i="27"/>
  <c r="X169" i="27"/>
  <c r="X274" i="27" l="1"/>
  <c r="Y169" i="27"/>
  <c r="AE177" i="27"/>
  <c r="AF177" i="27" l="1"/>
  <c r="Y274" i="27"/>
  <c r="Z169" i="27"/>
  <c r="Z274" i="27" l="1"/>
  <c r="AA169" i="27"/>
  <c r="AA135" i="27"/>
  <c r="AB135" i="27" l="1"/>
  <c r="AA274" i="27"/>
  <c r="AB169" i="27"/>
  <c r="AB274" i="27" l="1"/>
  <c r="AC169" i="27"/>
  <c r="AC135" i="27"/>
  <c r="AD135" i="27" l="1"/>
  <c r="AC274" i="27"/>
  <c r="AD169" i="27"/>
  <c r="AD274" i="27" l="1"/>
  <c r="AE169" i="27"/>
  <c r="AE135" i="27"/>
  <c r="AF135" i="27" l="1"/>
  <c r="AE274" i="27"/>
  <c r="AF169" i="27"/>
  <c r="AF274" i="27" s="1"/>
  <c r="AI135" i="27" l="1"/>
  <c r="AH135" i="27"/>
  <c r="U71" i="26" l="1"/>
  <c r="U78" i="26"/>
  <c r="T78" i="26"/>
  <c r="M71" i="26" l="1"/>
  <c r="M78" i="26"/>
  <c r="M92" i="26"/>
  <c r="M96" i="26"/>
  <c r="M108" i="26"/>
  <c r="M117" i="26"/>
  <c r="M123" i="26" s="1"/>
  <c r="M118" i="26"/>
  <c r="M119" i="26"/>
  <c r="M120" i="26"/>
  <c r="M121" i="26"/>
  <c r="M122" i="26"/>
  <c r="M135" i="26"/>
  <c r="AH145" i="26"/>
  <c r="AI145" i="26"/>
  <c r="AH144" i="26"/>
  <c r="AI144" i="26"/>
  <c r="AH143" i="26"/>
  <c r="AI143" i="26"/>
  <c r="E70" i="26"/>
  <c r="E71" i="26"/>
  <c r="E78" i="26"/>
  <c r="E92" i="26"/>
  <c r="E96" i="26"/>
  <c r="E108" i="26"/>
  <c r="E117" i="26"/>
  <c r="E123" i="26" s="1"/>
  <c r="E118" i="26"/>
  <c r="E119" i="26"/>
  <c r="E120" i="26"/>
  <c r="E121" i="26"/>
  <c r="E122" i="26"/>
  <c r="E274" i="26"/>
  <c r="D70" i="26"/>
  <c r="D71" i="26"/>
  <c r="D78" i="26"/>
  <c r="D92" i="26"/>
  <c r="D96" i="26"/>
  <c r="D108" i="26"/>
  <c r="D117" i="26"/>
  <c r="D123" i="26" s="1"/>
  <c r="D118" i="26"/>
  <c r="D119" i="26"/>
  <c r="D120" i="26"/>
  <c r="D121" i="26"/>
  <c r="D122" i="26"/>
  <c r="D274" i="26"/>
  <c r="M113" i="26" l="1"/>
  <c r="M115" i="26" s="1"/>
  <c r="M116" i="26" s="1"/>
  <c r="M124" i="26"/>
  <c r="E113" i="26"/>
  <c r="E115" i="26" s="1"/>
  <c r="E116" i="26" s="1"/>
  <c r="E124" i="26"/>
  <c r="D124" i="26"/>
  <c r="D113" i="26"/>
  <c r="D115" i="26" s="1"/>
  <c r="D116" i="26" s="1"/>
  <c r="C70" i="26"/>
  <c r="C71" i="26"/>
  <c r="C78" i="26"/>
  <c r="C92" i="26"/>
  <c r="C96" i="26"/>
  <c r="C108" i="26"/>
  <c r="C117" i="26"/>
  <c r="C123" i="26" s="1"/>
  <c r="C118" i="26"/>
  <c r="C119" i="26"/>
  <c r="C120" i="26"/>
  <c r="C121" i="26"/>
  <c r="C122" i="26"/>
  <c r="C274" i="26"/>
  <c r="C113" i="26" l="1"/>
  <c r="C115" i="26" s="1"/>
  <c r="C116" i="26" s="1"/>
  <c r="C124" i="26"/>
  <c r="B122" i="26"/>
  <c r="B121" i="26"/>
  <c r="B120" i="26"/>
  <c r="B119" i="26"/>
  <c r="B118" i="26"/>
  <c r="B117" i="26"/>
  <c r="B108" i="26"/>
  <c r="AF5" i="26" s="1"/>
  <c r="B96" i="26"/>
  <c r="B92" i="26"/>
  <c r="AM18" i="26" s="1"/>
  <c r="B78" i="26"/>
  <c r="AM17" i="26" s="1"/>
  <c r="B71" i="26"/>
  <c r="AM16" i="26" s="1"/>
  <c r="B70" i="26"/>
  <c r="AG274" i="26"/>
  <c r="B274" i="26"/>
  <c r="F273" i="26"/>
  <c r="G273" i="26" s="1"/>
  <c r="H273" i="26" s="1"/>
  <c r="I273" i="26" s="1"/>
  <c r="J273" i="26" s="1"/>
  <c r="K273" i="26" s="1"/>
  <c r="L273" i="26" s="1"/>
  <c r="M273" i="26" s="1"/>
  <c r="N273" i="26" s="1"/>
  <c r="O273" i="26" s="1"/>
  <c r="P273" i="26" s="1"/>
  <c r="Q273" i="26" s="1"/>
  <c r="R273" i="26" s="1"/>
  <c r="S273" i="26" s="1"/>
  <c r="T273" i="26" s="1"/>
  <c r="U273" i="26" s="1"/>
  <c r="V273" i="26" s="1"/>
  <c r="W273" i="26" s="1"/>
  <c r="X273" i="26" s="1"/>
  <c r="Y273" i="26" s="1"/>
  <c r="Z273" i="26" s="1"/>
  <c r="AA273" i="26" s="1"/>
  <c r="AC273" i="26" s="1"/>
  <c r="AD273" i="26" s="1"/>
  <c r="AE273" i="26" s="1"/>
  <c r="AF273" i="26" s="1"/>
  <c r="F272" i="26"/>
  <c r="G272" i="26" s="1"/>
  <c r="H272" i="26" s="1"/>
  <c r="I272" i="26" s="1"/>
  <c r="J272" i="26" s="1"/>
  <c r="K272" i="26" s="1"/>
  <c r="L272" i="26" s="1"/>
  <c r="M272" i="26" s="1"/>
  <c r="N272" i="26" s="1"/>
  <c r="O272" i="26" s="1"/>
  <c r="P272" i="26" s="1"/>
  <c r="Q272" i="26" s="1"/>
  <c r="R272" i="26" s="1"/>
  <c r="S272" i="26" s="1"/>
  <c r="T272" i="26" s="1"/>
  <c r="U272" i="26" s="1"/>
  <c r="V272" i="26" s="1"/>
  <c r="W272" i="26" s="1"/>
  <c r="X272" i="26" s="1"/>
  <c r="Y272" i="26" s="1"/>
  <c r="Z272" i="26" s="1"/>
  <c r="AA272" i="26" s="1"/>
  <c r="AC272" i="26" s="1"/>
  <c r="AD272" i="26" s="1"/>
  <c r="AE272" i="26" s="1"/>
  <c r="AF272" i="26" s="1"/>
  <c r="F271" i="26"/>
  <c r="G271" i="26" s="1"/>
  <c r="H271" i="26" s="1"/>
  <c r="I271" i="26" s="1"/>
  <c r="J271" i="26" s="1"/>
  <c r="K271" i="26" s="1"/>
  <c r="L271" i="26" s="1"/>
  <c r="M271" i="26" s="1"/>
  <c r="N271" i="26" s="1"/>
  <c r="O271" i="26" s="1"/>
  <c r="P271" i="26" s="1"/>
  <c r="Q271" i="26" s="1"/>
  <c r="R271" i="26" s="1"/>
  <c r="S271" i="26" s="1"/>
  <c r="T271" i="26" s="1"/>
  <c r="U271" i="26" s="1"/>
  <c r="V271" i="26" s="1"/>
  <c r="W271" i="26" s="1"/>
  <c r="X271" i="26" s="1"/>
  <c r="Y271" i="26" s="1"/>
  <c r="Z271" i="26" s="1"/>
  <c r="AA271" i="26" s="1"/>
  <c r="AC271" i="26" s="1"/>
  <c r="AD271" i="26" s="1"/>
  <c r="AE271" i="26" s="1"/>
  <c r="AF271" i="26" s="1"/>
  <c r="F270" i="26"/>
  <c r="G270" i="26" s="1"/>
  <c r="H270" i="26" s="1"/>
  <c r="I270" i="26" s="1"/>
  <c r="J270" i="26" s="1"/>
  <c r="K270" i="26" s="1"/>
  <c r="L270" i="26" s="1"/>
  <c r="M270" i="26" s="1"/>
  <c r="N270" i="26" s="1"/>
  <c r="O270" i="26" s="1"/>
  <c r="P270" i="26" s="1"/>
  <c r="Q270" i="26" s="1"/>
  <c r="R270" i="26" s="1"/>
  <c r="S270" i="26" s="1"/>
  <c r="T270" i="26" s="1"/>
  <c r="U270" i="26" s="1"/>
  <c r="V270" i="26" s="1"/>
  <c r="W270" i="26" s="1"/>
  <c r="X270" i="26" s="1"/>
  <c r="Y270" i="26" s="1"/>
  <c r="Z270" i="26" s="1"/>
  <c r="AA270" i="26" s="1"/>
  <c r="AC270" i="26" s="1"/>
  <c r="AD270" i="26" s="1"/>
  <c r="AE270" i="26" s="1"/>
  <c r="AF270" i="26" s="1"/>
  <c r="F269" i="26"/>
  <c r="G269" i="26" s="1"/>
  <c r="H269" i="26" s="1"/>
  <c r="I269" i="26" s="1"/>
  <c r="J269" i="26" s="1"/>
  <c r="K269" i="26" s="1"/>
  <c r="L269" i="26" s="1"/>
  <c r="M269" i="26" s="1"/>
  <c r="N269" i="26" s="1"/>
  <c r="O269" i="26" s="1"/>
  <c r="P269" i="26" s="1"/>
  <c r="Q269" i="26" s="1"/>
  <c r="R269" i="26" s="1"/>
  <c r="S269" i="26" s="1"/>
  <c r="T269" i="26" s="1"/>
  <c r="U269" i="26" s="1"/>
  <c r="V269" i="26" s="1"/>
  <c r="W269" i="26" s="1"/>
  <c r="X269" i="26" s="1"/>
  <c r="Y269" i="26" s="1"/>
  <c r="Z269" i="26" s="1"/>
  <c r="AA269" i="26" s="1"/>
  <c r="AC269" i="26" s="1"/>
  <c r="AD269" i="26" s="1"/>
  <c r="AE269" i="26" s="1"/>
  <c r="AF269" i="26" s="1"/>
  <c r="F268" i="26"/>
  <c r="G268" i="26" s="1"/>
  <c r="H268" i="26" s="1"/>
  <c r="I268" i="26" s="1"/>
  <c r="J268" i="26" s="1"/>
  <c r="K268" i="26" s="1"/>
  <c r="L268" i="26" s="1"/>
  <c r="M268" i="26" s="1"/>
  <c r="N268" i="26" s="1"/>
  <c r="O268" i="26" s="1"/>
  <c r="P268" i="26" s="1"/>
  <c r="Q268" i="26" s="1"/>
  <c r="R268" i="26" s="1"/>
  <c r="S268" i="26" s="1"/>
  <c r="T268" i="26" s="1"/>
  <c r="U268" i="26" s="1"/>
  <c r="V268" i="26" s="1"/>
  <c r="W268" i="26" s="1"/>
  <c r="X268" i="26" s="1"/>
  <c r="Y268" i="26" s="1"/>
  <c r="Z268" i="26" s="1"/>
  <c r="AA268" i="26" s="1"/>
  <c r="AC268" i="26" s="1"/>
  <c r="AD268" i="26" s="1"/>
  <c r="AE268" i="26" s="1"/>
  <c r="AF268" i="26" s="1"/>
  <c r="F267" i="26"/>
  <c r="G267" i="26" s="1"/>
  <c r="H267" i="26" s="1"/>
  <c r="I267" i="26" s="1"/>
  <c r="J267" i="26" s="1"/>
  <c r="K267" i="26" s="1"/>
  <c r="L267" i="26" s="1"/>
  <c r="M267" i="26" s="1"/>
  <c r="N267" i="26" s="1"/>
  <c r="O267" i="26" s="1"/>
  <c r="P267" i="26" s="1"/>
  <c r="Q267" i="26" s="1"/>
  <c r="R267" i="26" s="1"/>
  <c r="S267" i="26" s="1"/>
  <c r="T267" i="26" s="1"/>
  <c r="U267" i="26" s="1"/>
  <c r="V267" i="26" s="1"/>
  <c r="W267" i="26" s="1"/>
  <c r="X267" i="26" s="1"/>
  <c r="Y267" i="26" s="1"/>
  <c r="Z267" i="26" s="1"/>
  <c r="AA267" i="26" s="1"/>
  <c r="AC267" i="26" s="1"/>
  <c r="AD267" i="26" s="1"/>
  <c r="AE267" i="26" s="1"/>
  <c r="AF267" i="26" s="1"/>
  <c r="L266" i="26"/>
  <c r="M266" i="26" s="1"/>
  <c r="N266" i="26" s="1"/>
  <c r="O266" i="26" s="1"/>
  <c r="P266" i="26" s="1"/>
  <c r="Q266" i="26" s="1"/>
  <c r="R266" i="26" s="1"/>
  <c r="S266" i="26" s="1"/>
  <c r="T266" i="26" s="1"/>
  <c r="U266" i="26" s="1"/>
  <c r="V266" i="26" s="1"/>
  <c r="W266" i="26" s="1"/>
  <c r="X266" i="26" s="1"/>
  <c r="Y266" i="26" s="1"/>
  <c r="Z266" i="26" s="1"/>
  <c r="AA266" i="26" s="1"/>
  <c r="AC266" i="26" s="1"/>
  <c r="AD266" i="26" s="1"/>
  <c r="AE266" i="26" s="1"/>
  <c r="AF266" i="26" s="1"/>
  <c r="F266" i="26"/>
  <c r="G266" i="26" s="1"/>
  <c r="H266" i="26" s="1"/>
  <c r="I266" i="26" s="1"/>
  <c r="J266" i="26" s="1"/>
  <c r="K266" i="26" s="1"/>
  <c r="F265" i="26"/>
  <c r="G265" i="26" s="1"/>
  <c r="H265" i="26" s="1"/>
  <c r="I265" i="26" s="1"/>
  <c r="J265" i="26" s="1"/>
  <c r="K265" i="26" s="1"/>
  <c r="L265" i="26" s="1"/>
  <c r="M265" i="26" s="1"/>
  <c r="N265" i="26" s="1"/>
  <c r="O265" i="26" s="1"/>
  <c r="P265" i="26" s="1"/>
  <c r="Q265" i="26" s="1"/>
  <c r="R265" i="26" s="1"/>
  <c r="S265" i="26" s="1"/>
  <c r="T265" i="26" s="1"/>
  <c r="U265" i="26" s="1"/>
  <c r="V265" i="26" s="1"/>
  <c r="W265" i="26" s="1"/>
  <c r="X265" i="26" s="1"/>
  <c r="Y265" i="26" s="1"/>
  <c r="Z265" i="26" s="1"/>
  <c r="AA265" i="26" s="1"/>
  <c r="AC265" i="26" s="1"/>
  <c r="AD265" i="26" s="1"/>
  <c r="AE265" i="26" s="1"/>
  <c r="AF265" i="26" s="1"/>
  <c r="F264" i="26"/>
  <c r="G264" i="26" s="1"/>
  <c r="H264" i="26" s="1"/>
  <c r="I264" i="26" s="1"/>
  <c r="J264" i="26" s="1"/>
  <c r="K264" i="26" s="1"/>
  <c r="L264" i="26" s="1"/>
  <c r="M264" i="26" s="1"/>
  <c r="N264" i="26" s="1"/>
  <c r="O264" i="26" s="1"/>
  <c r="P264" i="26" s="1"/>
  <c r="Q264" i="26" s="1"/>
  <c r="R264" i="26" s="1"/>
  <c r="S264" i="26" s="1"/>
  <c r="T264" i="26" s="1"/>
  <c r="U264" i="26" s="1"/>
  <c r="V264" i="26" s="1"/>
  <c r="W264" i="26" s="1"/>
  <c r="X264" i="26" s="1"/>
  <c r="Y264" i="26" s="1"/>
  <c r="Z264" i="26" s="1"/>
  <c r="AA264" i="26" s="1"/>
  <c r="AC264" i="26" s="1"/>
  <c r="AD264" i="26" s="1"/>
  <c r="AE264" i="26" s="1"/>
  <c r="AF264" i="26" s="1"/>
  <c r="O263" i="26"/>
  <c r="P263" i="26" s="1"/>
  <c r="Q263" i="26" s="1"/>
  <c r="R263" i="26" s="1"/>
  <c r="S263" i="26" s="1"/>
  <c r="T263" i="26" s="1"/>
  <c r="U263" i="26" s="1"/>
  <c r="V263" i="26" s="1"/>
  <c r="W263" i="26" s="1"/>
  <c r="X263" i="26" s="1"/>
  <c r="Y263" i="26" s="1"/>
  <c r="Z263" i="26" s="1"/>
  <c r="AA263" i="26" s="1"/>
  <c r="AC263" i="26" s="1"/>
  <c r="AD263" i="26" s="1"/>
  <c r="AE263" i="26" s="1"/>
  <c r="AF263" i="26" s="1"/>
  <c r="F263" i="26"/>
  <c r="G263" i="26" s="1"/>
  <c r="H263" i="26" s="1"/>
  <c r="I263" i="26" s="1"/>
  <c r="J263" i="26" s="1"/>
  <c r="K263" i="26" s="1"/>
  <c r="L263" i="26" s="1"/>
  <c r="M263" i="26" s="1"/>
  <c r="N263" i="26" s="1"/>
  <c r="F262" i="26"/>
  <c r="G262" i="26" s="1"/>
  <c r="H262" i="26" s="1"/>
  <c r="I262" i="26" s="1"/>
  <c r="J262" i="26" s="1"/>
  <c r="K262" i="26" s="1"/>
  <c r="L262" i="26" s="1"/>
  <c r="M262" i="26" s="1"/>
  <c r="N262" i="26" s="1"/>
  <c r="O262" i="26" s="1"/>
  <c r="P262" i="26" s="1"/>
  <c r="Q262" i="26" s="1"/>
  <c r="R262" i="26" s="1"/>
  <c r="S262" i="26" s="1"/>
  <c r="T262" i="26" s="1"/>
  <c r="U262" i="26" s="1"/>
  <c r="V262" i="26" s="1"/>
  <c r="W262" i="26" s="1"/>
  <c r="X262" i="26" s="1"/>
  <c r="Y262" i="26" s="1"/>
  <c r="Z262" i="26" s="1"/>
  <c r="AA262" i="26" s="1"/>
  <c r="AC262" i="26" s="1"/>
  <c r="AD262" i="26" s="1"/>
  <c r="AE262" i="26" s="1"/>
  <c r="AF262" i="26" s="1"/>
  <c r="F261" i="26"/>
  <c r="G261" i="26" s="1"/>
  <c r="H261" i="26" s="1"/>
  <c r="I261" i="26" s="1"/>
  <c r="J261" i="26" s="1"/>
  <c r="K261" i="26" s="1"/>
  <c r="L261" i="26" s="1"/>
  <c r="M261" i="26" s="1"/>
  <c r="N261" i="26" s="1"/>
  <c r="O261" i="26" s="1"/>
  <c r="P261" i="26" s="1"/>
  <c r="Q261" i="26" s="1"/>
  <c r="R261" i="26" s="1"/>
  <c r="S261" i="26" s="1"/>
  <c r="T261" i="26" s="1"/>
  <c r="U261" i="26" s="1"/>
  <c r="V261" i="26" s="1"/>
  <c r="W261" i="26" s="1"/>
  <c r="X261" i="26" s="1"/>
  <c r="Y261" i="26" s="1"/>
  <c r="Z261" i="26" s="1"/>
  <c r="AA261" i="26" s="1"/>
  <c r="AC261" i="26" s="1"/>
  <c r="AD261" i="26" s="1"/>
  <c r="AE261" i="26" s="1"/>
  <c r="AF261" i="26" s="1"/>
  <c r="F260" i="26"/>
  <c r="G260" i="26" s="1"/>
  <c r="H260" i="26" s="1"/>
  <c r="I260" i="26" s="1"/>
  <c r="J260" i="26" s="1"/>
  <c r="K260" i="26" s="1"/>
  <c r="L260" i="26" s="1"/>
  <c r="M260" i="26" s="1"/>
  <c r="N260" i="26" s="1"/>
  <c r="O260" i="26" s="1"/>
  <c r="P260" i="26" s="1"/>
  <c r="Q260" i="26" s="1"/>
  <c r="R260" i="26" s="1"/>
  <c r="S260" i="26" s="1"/>
  <c r="T260" i="26" s="1"/>
  <c r="U260" i="26" s="1"/>
  <c r="V260" i="26" s="1"/>
  <c r="W260" i="26" s="1"/>
  <c r="X260" i="26" s="1"/>
  <c r="Y260" i="26" s="1"/>
  <c r="Z260" i="26" s="1"/>
  <c r="AA260" i="26" s="1"/>
  <c r="AC260" i="26" s="1"/>
  <c r="AD260" i="26" s="1"/>
  <c r="AE260" i="26" s="1"/>
  <c r="AF260" i="26" s="1"/>
  <c r="F259" i="26"/>
  <c r="G259" i="26" s="1"/>
  <c r="H259" i="26" s="1"/>
  <c r="I259" i="26" s="1"/>
  <c r="J259" i="26" s="1"/>
  <c r="K259" i="26" s="1"/>
  <c r="L259" i="26" s="1"/>
  <c r="M259" i="26" s="1"/>
  <c r="N259" i="26" s="1"/>
  <c r="O259" i="26" s="1"/>
  <c r="P259" i="26" s="1"/>
  <c r="Q259" i="26" s="1"/>
  <c r="R259" i="26" s="1"/>
  <c r="S259" i="26" s="1"/>
  <c r="T259" i="26" s="1"/>
  <c r="U259" i="26" s="1"/>
  <c r="V259" i="26" s="1"/>
  <c r="W259" i="26" s="1"/>
  <c r="X259" i="26" s="1"/>
  <c r="Y259" i="26" s="1"/>
  <c r="Z259" i="26" s="1"/>
  <c r="AA259" i="26" s="1"/>
  <c r="AC259" i="26" s="1"/>
  <c r="AD259" i="26" s="1"/>
  <c r="AE259" i="26" s="1"/>
  <c r="AF259" i="26" s="1"/>
  <c r="J258" i="26"/>
  <c r="K258" i="26" s="1"/>
  <c r="L258" i="26" s="1"/>
  <c r="M258" i="26" s="1"/>
  <c r="N258" i="26" s="1"/>
  <c r="O258" i="26" s="1"/>
  <c r="P258" i="26" s="1"/>
  <c r="Q258" i="26" s="1"/>
  <c r="R258" i="26" s="1"/>
  <c r="S258" i="26" s="1"/>
  <c r="T258" i="26" s="1"/>
  <c r="U258" i="26" s="1"/>
  <c r="V258" i="26" s="1"/>
  <c r="W258" i="26" s="1"/>
  <c r="X258" i="26" s="1"/>
  <c r="Y258" i="26" s="1"/>
  <c r="Z258" i="26" s="1"/>
  <c r="AA258" i="26" s="1"/>
  <c r="AC258" i="26" s="1"/>
  <c r="AD258" i="26" s="1"/>
  <c r="AE258" i="26" s="1"/>
  <c r="AF258" i="26" s="1"/>
  <c r="F258" i="26"/>
  <c r="G258" i="26" s="1"/>
  <c r="H258" i="26" s="1"/>
  <c r="I258" i="26" s="1"/>
  <c r="F257" i="26"/>
  <c r="G257" i="26" s="1"/>
  <c r="H257" i="26" s="1"/>
  <c r="I257" i="26" s="1"/>
  <c r="J257" i="26" s="1"/>
  <c r="K257" i="26" s="1"/>
  <c r="L257" i="26" s="1"/>
  <c r="M257" i="26" s="1"/>
  <c r="N257" i="26" s="1"/>
  <c r="O257" i="26" s="1"/>
  <c r="P257" i="26" s="1"/>
  <c r="Q257" i="26" s="1"/>
  <c r="R257" i="26" s="1"/>
  <c r="S257" i="26" s="1"/>
  <c r="T257" i="26" s="1"/>
  <c r="U257" i="26" s="1"/>
  <c r="V257" i="26" s="1"/>
  <c r="W257" i="26" s="1"/>
  <c r="X257" i="26" s="1"/>
  <c r="Y257" i="26" s="1"/>
  <c r="Z257" i="26" s="1"/>
  <c r="AA257" i="26" s="1"/>
  <c r="AC257" i="26" s="1"/>
  <c r="AD257" i="26" s="1"/>
  <c r="AE257" i="26" s="1"/>
  <c r="AF257" i="26" s="1"/>
  <c r="F256" i="26"/>
  <c r="G256" i="26" s="1"/>
  <c r="H256" i="26" s="1"/>
  <c r="I256" i="26" s="1"/>
  <c r="J256" i="26" s="1"/>
  <c r="K256" i="26" s="1"/>
  <c r="L256" i="26" s="1"/>
  <c r="M256" i="26" s="1"/>
  <c r="N256" i="26" s="1"/>
  <c r="O256" i="26" s="1"/>
  <c r="P256" i="26" s="1"/>
  <c r="Q256" i="26" s="1"/>
  <c r="R256" i="26" s="1"/>
  <c r="S256" i="26" s="1"/>
  <c r="T256" i="26" s="1"/>
  <c r="U256" i="26" s="1"/>
  <c r="V256" i="26" s="1"/>
  <c r="W256" i="26" s="1"/>
  <c r="X256" i="26" s="1"/>
  <c r="Y256" i="26" s="1"/>
  <c r="Z256" i="26" s="1"/>
  <c r="AA256" i="26" s="1"/>
  <c r="AC256" i="26" s="1"/>
  <c r="AD256" i="26" s="1"/>
  <c r="AE256" i="26" s="1"/>
  <c r="AF256" i="26" s="1"/>
  <c r="F255" i="26"/>
  <c r="G255" i="26" s="1"/>
  <c r="H255" i="26" s="1"/>
  <c r="I255" i="26" s="1"/>
  <c r="J255" i="26" s="1"/>
  <c r="K255" i="26" s="1"/>
  <c r="L255" i="26" s="1"/>
  <c r="M255" i="26" s="1"/>
  <c r="N255" i="26" s="1"/>
  <c r="O255" i="26" s="1"/>
  <c r="P255" i="26" s="1"/>
  <c r="Q255" i="26" s="1"/>
  <c r="R255" i="26" s="1"/>
  <c r="S255" i="26" s="1"/>
  <c r="T255" i="26" s="1"/>
  <c r="U255" i="26" s="1"/>
  <c r="V255" i="26" s="1"/>
  <c r="W255" i="26" s="1"/>
  <c r="X255" i="26" s="1"/>
  <c r="Y255" i="26" s="1"/>
  <c r="Z255" i="26" s="1"/>
  <c r="AA255" i="26" s="1"/>
  <c r="AC255" i="26" s="1"/>
  <c r="AD255" i="26" s="1"/>
  <c r="AE255" i="26" s="1"/>
  <c r="AF255" i="26" s="1"/>
  <c r="F254" i="26"/>
  <c r="G254" i="26" s="1"/>
  <c r="H254" i="26" s="1"/>
  <c r="I254" i="26" s="1"/>
  <c r="J254" i="26" s="1"/>
  <c r="K254" i="26" s="1"/>
  <c r="L254" i="26" s="1"/>
  <c r="M254" i="26" s="1"/>
  <c r="N254" i="26" s="1"/>
  <c r="O254" i="26" s="1"/>
  <c r="P254" i="26" s="1"/>
  <c r="Q254" i="26" s="1"/>
  <c r="R254" i="26" s="1"/>
  <c r="S254" i="26" s="1"/>
  <c r="T254" i="26" s="1"/>
  <c r="U254" i="26" s="1"/>
  <c r="V254" i="26" s="1"/>
  <c r="W254" i="26" s="1"/>
  <c r="X254" i="26" s="1"/>
  <c r="Y254" i="26" s="1"/>
  <c r="Z254" i="26" s="1"/>
  <c r="AA254" i="26" s="1"/>
  <c r="AC254" i="26" s="1"/>
  <c r="AD254" i="26" s="1"/>
  <c r="AE254" i="26" s="1"/>
  <c r="AF254" i="26" s="1"/>
  <c r="Q253" i="26"/>
  <c r="R253" i="26" s="1"/>
  <c r="S253" i="26" s="1"/>
  <c r="T253" i="26" s="1"/>
  <c r="U253" i="26" s="1"/>
  <c r="V253" i="26" s="1"/>
  <c r="W253" i="26" s="1"/>
  <c r="X253" i="26" s="1"/>
  <c r="Y253" i="26" s="1"/>
  <c r="Z253" i="26" s="1"/>
  <c r="AA253" i="26" s="1"/>
  <c r="AC253" i="26" s="1"/>
  <c r="AD253" i="26" s="1"/>
  <c r="AE253" i="26" s="1"/>
  <c r="AF253" i="26" s="1"/>
  <c r="F253" i="26"/>
  <c r="G253" i="26" s="1"/>
  <c r="H253" i="26" s="1"/>
  <c r="I253" i="26" s="1"/>
  <c r="J253" i="26" s="1"/>
  <c r="K253" i="26" s="1"/>
  <c r="L253" i="26" s="1"/>
  <c r="M253" i="26" s="1"/>
  <c r="N253" i="26" s="1"/>
  <c r="O253" i="26" s="1"/>
  <c r="P253" i="26" s="1"/>
  <c r="H252" i="26"/>
  <c r="I252" i="26" s="1"/>
  <c r="J252" i="26" s="1"/>
  <c r="K252" i="26" s="1"/>
  <c r="L252" i="26" s="1"/>
  <c r="M252" i="26" s="1"/>
  <c r="N252" i="26" s="1"/>
  <c r="O252" i="26" s="1"/>
  <c r="P252" i="26" s="1"/>
  <c r="Q252" i="26" s="1"/>
  <c r="R252" i="26" s="1"/>
  <c r="S252" i="26" s="1"/>
  <c r="T252" i="26" s="1"/>
  <c r="U252" i="26" s="1"/>
  <c r="V252" i="26" s="1"/>
  <c r="W252" i="26" s="1"/>
  <c r="X252" i="26" s="1"/>
  <c r="Y252" i="26" s="1"/>
  <c r="Z252" i="26" s="1"/>
  <c r="AA252" i="26" s="1"/>
  <c r="AC252" i="26" s="1"/>
  <c r="AD252" i="26" s="1"/>
  <c r="AE252" i="26" s="1"/>
  <c r="AF252" i="26" s="1"/>
  <c r="F252" i="26"/>
  <c r="G252" i="26" s="1"/>
  <c r="F251" i="26"/>
  <c r="G251" i="26" s="1"/>
  <c r="H251" i="26" s="1"/>
  <c r="I251" i="26" s="1"/>
  <c r="J251" i="26" s="1"/>
  <c r="K251" i="26" s="1"/>
  <c r="L251" i="26" s="1"/>
  <c r="M251" i="26" s="1"/>
  <c r="N251" i="26" s="1"/>
  <c r="O251" i="26" s="1"/>
  <c r="P251" i="26" s="1"/>
  <c r="Q251" i="26" s="1"/>
  <c r="R251" i="26" s="1"/>
  <c r="S251" i="26" s="1"/>
  <c r="T251" i="26" s="1"/>
  <c r="U251" i="26" s="1"/>
  <c r="V251" i="26" s="1"/>
  <c r="W251" i="26" s="1"/>
  <c r="X251" i="26" s="1"/>
  <c r="Y251" i="26" s="1"/>
  <c r="Z251" i="26" s="1"/>
  <c r="AA251" i="26" s="1"/>
  <c r="AC251" i="26" s="1"/>
  <c r="AD251" i="26" s="1"/>
  <c r="AE251" i="26" s="1"/>
  <c r="AF251" i="26" s="1"/>
  <c r="F250" i="26"/>
  <c r="G250" i="26" s="1"/>
  <c r="H250" i="26" s="1"/>
  <c r="I250" i="26" s="1"/>
  <c r="J250" i="26" s="1"/>
  <c r="K250" i="26" s="1"/>
  <c r="L250" i="26" s="1"/>
  <c r="M250" i="26" s="1"/>
  <c r="N250" i="26" s="1"/>
  <c r="O250" i="26" s="1"/>
  <c r="P250" i="26" s="1"/>
  <c r="Q250" i="26" s="1"/>
  <c r="R250" i="26" s="1"/>
  <c r="S250" i="26" s="1"/>
  <c r="T250" i="26" s="1"/>
  <c r="U250" i="26" s="1"/>
  <c r="V250" i="26" s="1"/>
  <c r="W250" i="26" s="1"/>
  <c r="X250" i="26" s="1"/>
  <c r="Y250" i="26" s="1"/>
  <c r="Z250" i="26" s="1"/>
  <c r="AA250" i="26" s="1"/>
  <c r="AC250" i="26" s="1"/>
  <c r="AD250" i="26" s="1"/>
  <c r="AE250" i="26" s="1"/>
  <c r="AF250" i="26" s="1"/>
  <c r="F249" i="26"/>
  <c r="G249" i="26" s="1"/>
  <c r="H249" i="26" s="1"/>
  <c r="I249" i="26" s="1"/>
  <c r="J249" i="26" s="1"/>
  <c r="K249" i="26" s="1"/>
  <c r="L249" i="26" s="1"/>
  <c r="M249" i="26" s="1"/>
  <c r="N249" i="26" s="1"/>
  <c r="O249" i="26" s="1"/>
  <c r="P249" i="26" s="1"/>
  <c r="Q249" i="26" s="1"/>
  <c r="R249" i="26" s="1"/>
  <c r="S249" i="26" s="1"/>
  <c r="T249" i="26" s="1"/>
  <c r="U249" i="26" s="1"/>
  <c r="V249" i="26" s="1"/>
  <c r="W249" i="26" s="1"/>
  <c r="X249" i="26" s="1"/>
  <c r="Y249" i="26" s="1"/>
  <c r="Z249" i="26" s="1"/>
  <c r="AA249" i="26" s="1"/>
  <c r="AC249" i="26" s="1"/>
  <c r="AD249" i="26" s="1"/>
  <c r="AE249" i="26" s="1"/>
  <c r="AF249" i="26" s="1"/>
  <c r="F248" i="26"/>
  <c r="G248" i="26" s="1"/>
  <c r="H248" i="26" s="1"/>
  <c r="I248" i="26" s="1"/>
  <c r="J248" i="26" s="1"/>
  <c r="K248" i="26" s="1"/>
  <c r="L248" i="26" s="1"/>
  <c r="M248" i="26" s="1"/>
  <c r="N248" i="26" s="1"/>
  <c r="O248" i="26" s="1"/>
  <c r="P248" i="26" s="1"/>
  <c r="Q248" i="26" s="1"/>
  <c r="R248" i="26" s="1"/>
  <c r="S248" i="26" s="1"/>
  <c r="T248" i="26" s="1"/>
  <c r="U248" i="26" s="1"/>
  <c r="V248" i="26" s="1"/>
  <c r="W248" i="26" s="1"/>
  <c r="X248" i="26" s="1"/>
  <c r="Y248" i="26" s="1"/>
  <c r="Z248" i="26" s="1"/>
  <c r="AA248" i="26" s="1"/>
  <c r="AC248" i="26" s="1"/>
  <c r="AD248" i="26" s="1"/>
  <c r="AE248" i="26" s="1"/>
  <c r="AF248" i="26" s="1"/>
  <c r="F247" i="26"/>
  <c r="G247" i="26" s="1"/>
  <c r="H247" i="26" s="1"/>
  <c r="I247" i="26" s="1"/>
  <c r="J247" i="26" s="1"/>
  <c r="K247" i="26" s="1"/>
  <c r="L247" i="26" s="1"/>
  <c r="M247" i="26" s="1"/>
  <c r="N247" i="26" s="1"/>
  <c r="O247" i="26" s="1"/>
  <c r="P247" i="26" s="1"/>
  <c r="Q247" i="26" s="1"/>
  <c r="R247" i="26" s="1"/>
  <c r="S247" i="26" s="1"/>
  <c r="T247" i="26" s="1"/>
  <c r="U247" i="26" s="1"/>
  <c r="V247" i="26" s="1"/>
  <c r="W247" i="26" s="1"/>
  <c r="X247" i="26" s="1"/>
  <c r="Y247" i="26" s="1"/>
  <c r="Z247" i="26" s="1"/>
  <c r="AA247" i="26" s="1"/>
  <c r="AC247" i="26" s="1"/>
  <c r="AD247" i="26" s="1"/>
  <c r="AE247" i="26" s="1"/>
  <c r="AF247" i="26" s="1"/>
  <c r="F246" i="26"/>
  <c r="G246" i="26" s="1"/>
  <c r="H246" i="26" s="1"/>
  <c r="I246" i="26" s="1"/>
  <c r="J246" i="26" s="1"/>
  <c r="K246" i="26" s="1"/>
  <c r="L246" i="26" s="1"/>
  <c r="M246" i="26" s="1"/>
  <c r="N246" i="26" s="1"/>
  <c r="O246" i="26" s="1"/>
  <c r="P246" i="26" s="1"/>
  <c r="Q246" i="26" s="1"/>
  <c r="R246" i="26" s="1"/>
  <c r="S246" i="26" s="1"/>
  <c r="T246" i="26" s="1"/>
  <c r="U246" i="26" s="1"/>
  <c r="V246" i="26" s="1"/>
  <c r="W246" i="26" s="1"/>
  <c r="X246" i="26" s="1"/>
  <c r="Y246" i="26" s="1"/>
  <c r="Z246" i="26" s="1"/>
  <c r="AA246" i="26" s="1"/>
  <c r="AC246" i="26" s="1"/>
  <c r="AD246" i="26" s="1"/>
  <c r="AE246" i="26" s="1"/>
  <c r="AF246" i="26" s="1"/>
  <c r="F245" i="26"/>
  <c r="G245" i="26" s="1"/>
  <c r="H245" i="26" s="1"/>
  <c r="I245" i="26" s="1"/>
  <c r="J245" i="26" s="1"/>
  <c r="K245" i="26" s="1"/>
  <c r="L245" i="26" s="1"/>
  <c r="M245" i="26" s="1"/>
  <c r="N245" i="26" s="1"/>
  <c r="O245" i="26" s="1"/>
  <c r="P245" i="26" s="1"/>
  <c r="Q245" i="26" s="1"/>
  <c r="R245" i="26" s="1"/>
  <c r="S245" i="26" s="1"/>
  <c r="T245" i="26" s="1"/>
  <c r="U245" i="26" s="1"/>
  <c r="V245" i="26" s="1"/>
  <c r="W245" i="26" s="1"/>
  <c r="X245" i="26" s="1"/>
  <c r="Y245" i="26" s="1"/>
  <c r="Z245" i="26" s="1"/>
  <c r="AA245" i="26" s="1"/>
  <c r="AC245" i="26" s="1"/>
  <c r="AD245" i="26" s="1"/>
  <c r="AE245" i="26" s="1"/>
  <c r="AF245" i="26" s="1"/>
  <c r="F244" i="26"/>
  <c r="G244" i="26" s="1"/>
  <c r="H244" i="26" s="1"/>
  <c r="I244" i="26" s="1"/>
  <c r="J244" i="26" s="1"/>
  <c r="K244" i="26" s="1"/>
  <c r="L244" i="26" s="1"/>
  <c r="M244" i="26" s="1"/>
  <c r="N244" i="26" s="1"/>
  <c r="O244" i="26" s="1"/>
  <c r="P244" i="26" s="1"/>
  <c r="Q244" i="26" s="1"/>
  <c r="R244" i="26" s="1"/>
  <c r="S244" i="26" s="1"/>
  <c r="T244" i="26" s="1"/>
  <c r="U244" i="26" s="1"/>
  <c r="V244" i="26" s="1"/>
  <c r="W244" i="26" s="1"/>
  <c r="X244" i="26" s="1"/>
  <c r="Y244" i="26" s="1"/>
  <c r="Z244" i="26" s="1"/>
  <c r="AA244" i="26" s="1"/>
  <c r="AC244" i="26" s="1"/>
  <c r="AD244" i="26" s="1"/>
  <c r="AE244" i="26" s="1"/>
  <c r="AF244" i="26" s="1"/>
  <c r="F243" i="26"/>
  <c r="G243" i="26" s="1"/>
  <c r="H243" i="26" s="1"/>
  <c r="I243" i="26" s="1"/>
  <c r="J243" i="26" s="1"/>
  <c r="K243" i="26" s="1"/>
  <c r="L243" i="26" s="1"/>
  <c r="M243" i="26" s="1"/>
  <c r="N243" i="26" s="1"/>
  <c r="O243" i="26" s="1"/>
  <c r="P243" i="26" s="1"/>
  <c r="Q243" i="26" s="1"/>
  <c r="R243" i="26" s="1"/>
  <c r="S243" i="26" s="1"/>
  <c r="T243" i="26" s="1"/>
  <c r="U243" i="26" s="1"/>
  <c r="V243" i="26" s="1"/>
  <c r="W243" i="26" s="1"/>
  <c r="X243" i="26" s="1"/>
  <c r="Y243" i="26" s="1"/>
  <c r="Z243" i="26" s="1"/>
  <c r="AA243" i="26" s="1"/>
  <c r="AC243" i="26" s="1"/>
  <c r="AD243" i="26" s="1"/>
  <c r="AE243" i="26" s="1"/>
  <c r="AF243" i="26" s="1"/>
  <c r="F242" i="26"/>
  <c r="G242" i="26" s="1"/>
  <c r="H242" i="26" s="1"/>
  <c r="I242" i="26" s="1"/>
  <c r="J242" i="26" s="1"/>
  <c r="K242" i="26" s="1"/>
  <c r="L242" i="26" s="1"/>
  <c r="M242" i="26" s="1"/>
  <c r="N242" i="26" s="1"/>
  <c r="O242" i="26" s="1"/>
  <c r="P242" i="26" s="1"/>
  <c r="Q242" i="26" s="1"/>
  <c r="R242" i="26" s="1"/>
  <c r="S242" i="26" s="1"/>
  <c r="T242" i="26" s="1"/>
  <c r="U242" i="26" s="1"/>
  <c r="V242" i="26" s="1"/>
  <c r="W242" i="26" s="1"/>
  <c r="X242" i="26" s="1"/>
  <c r="Y242" i="26" s="1"/>
  <c r="Z242" i="26" s="1"/>
  <c r="AA242" i="26" s="1"/>
  <c r="AC242" i="26" s="1"/>
  <c r="AD242" i="26" s="1"/>
  <c r="AE242" i="26" s="1"/>
  <c r="AF242" i="26" s="1"/>
  <c r="F241" i="26"/>
  <c r="G241" i="26" s="1"/>
  <c r="H241" i="26" s="1"/>
  <c r="I241" i="26" s="1"/>
  <c r="J241" i="26" s="1"/>
  <c r="K241" i="26" s="1"/>
  <c r="L241" i="26" s="1"/>
  <c r="M241" i="26" s="1"/>
  <c r="N241" i="26" s="1"/>
  <c r="O241" i="26" s="1"/>
  <c r="P241" i="26" s="1"/>
  <c r="Q241" i="26" s="1"/>
  <c r="R241" i="26" s="1"/>
  <c r="S241" i="26" s="1"/>
  <c r="T241" i="26" s="1"/>
  <c r="U241" i="26" s="1"/>
  <c r="V241" i="26" s="1"/>
  <c r="W241" i="26" s="1"/>
  <c r="X241" i="26" s="1"/>
  <c r="Y241" i="26" s="1"/>
  <c r="Z241" i="26" s="1"/>
  <c r="AA241" i="26" s="1"/>
  <c r="AC241" i="26" s="1"/>
  <c r="AD241" i="26" s="1"/>
  <c r="AE241" i="26" s="1"/>
  <c r="AF241" i="26" s="1"/>
  <c r="F240" i="26"/>
  <c r="G240" i="26" s="1"/>
  <c r="H240" i="26" s="1"/>
  <c r="I240" i="26" s="1"/>
  <c r="J240" i="26" s="1"/>
  <c r="K240" i="26" s="1"/>
  <c r="L240" i="26" s="1"/>
  <c r="M240" i="26" s="1"/>
  <c r="N240" i="26" s="1"/>
  <c r="O240" i="26" s="1"/>
  <c r="P240" i="26" s="1"/>
  <c r="Q240" i="26" s="1"/>
  <c r="R240" i="26" s="1"/>
  <c r="S240" i="26" s="1"/>
  <c r="T240" i="26" s="1"/>
  <c r="U240" i="26" s="1"/>
  <c r="V240" i="26" s="1"/>
  <c r="W240" i="26" s="1"/>
  <c r="X240" i="26" s="1"/>
  <c r="Y240" i="26" s="1"/>
  <c r="Z240" i="26" s="1"/>
  <c r="AA240" i="26" s="1"/>
  <c r="AC240" i="26" s="1"/>
  <c r="AD240" i="26" s="1"/>
  <c r="AE240" i="26" s="1"/>
  <c r="AF240" i="26" s="1"/>
  <c r="F239" i="26"/>
  <c r="G239" i="26" s="1"/>
  <c r="H239" i="26" s="1"/>
  <c r="I239" i="26" s="1"/>
  <c r="J239" i="26" s="1"/>
  <c r="K239" i="26" s="1"/>
  <c r="L239" i="26" s="1"/>
  <c r="M239" i="26" s="1"/>
  <c r="N239" i="26" s="1"/>
  <c r="O239" i="26" s="1"/>
  <c r="P239" i="26" s="1"/>
  <c r="Q239" i="26" s="1"/>
  <c r="R239" i="26" s="1"/>
  <c r="S239" i="26" s="1"/>
  <c r="T239" i="26" s="1"/>
  <c r="U239" i="26" s="1"/>
  <c r="V239" i="26" s="1"/>
  <c r="W239" i="26" s="1"/>
  <c r="X239" i="26" s="1"/>
  <c r="Y239" i="26" s="1"/>
  <c r="Z239" i="26" s="1"/>
  <c r="AA239" i="26" s="1"/>
  <c r="AC239" i="26" s="1"/>
  <c r="AD239" i="26" s="1"/>
  <c r="AE239" i="26" s="1"/>
  <c r="AF239" i="26" s="1"/>
  <c r="F238" i="26"/>
  <c r="G238" i="26" s="1"/>
  <c r="H238" i="26" s="1"/>
  <c r="I238" i="26" s="1"/>
  <c r="J238" i="26" s="1"/>
  <c r="K238" i="26" s="1"/>
  <c r="L238" i="26" s="1"/>
  <c r="M238" i="26" s="1"/>
  <c r="N238" i="26" s="1"/>
  <c r="O238" i="26" s="1"/>
  <c r="P238" i="26" s="1"/>
  <c r="Q238" i="26" s="1"/>
  <c r="R238" i="26" s="1"/>
  <c r="S238" i="26" s="1"/>
  <c r="T238" i="26" s="1"/>
  <c r="U238" i="26" s="1"/>
  <c r="V238" i="26" s="1"/>
  <c r="W238" i="26" s="1"/>
  <c r="X238" i="26" s="1"/>
  <c r="Y238" i="26" s="1"/>
  <c r="Z238" i="26" s="1"/>
  <c r="AA238" i="26" s="1"/>
  <c r="AC238" i="26" s="1"/>
  <c r="AD238" i="26" s="1"/>
  <c r="AE238" i="26" s="1"/>
  <c r="AF238" i="26" s="1"/>
  <c r="F237" i="26"/>
  <c r="G237" i="26" s="1"/>
  <c r="H237" i="26" s="1"/>
  <c r="I237" i="26" s="1"/>
  <c r="J237" i="26" s="1"/>
  <c r="K237" i="26" s="1"/>
  <c r="L237" i="26" s="1"/>
  <c r="M237" i="26" s="1"/>
  <c r="N237" i="26" s="1"/>
  <c r="O237" i="26" s="1"/>
  <c r="P237" i="26" s="1"/>
  <c r="Q237" i="26" s="1"/>
  <c r="R237" i="26" s="1"/>
  <c r="S237" i="26" s="1"/>
  <c r="T237" i="26" s="1"/>
  <c r="U237" i="26" s="1"/>
  <c r="V237" i="26" s="1"/>
  <c r="W237" i="26" s="1"/>
  <c r="X237" i="26" s="1"/>
  <c r="Y237" i="26" s="1"/>
  <c r="Z237" i="26" s="1"/>
  <c r="AA237" i="26" s="1"/>
  <c r="AC237" i="26" s="1"/>
  <c r="AD237" i="26" s="1"/>
  <c r="AE237" i="26" s="1"/>
  <c r="AF237" i="26" s="1"/>
  <c r="F236" i="26"/>
  <c r="G236" i="26" s="1"/>
  <c r="H236" i="26" s="1"/>
  <c r="I236" i="26" s="1"/>
  <c r="J236" i="26" s="1"/>
  <c r="K236" i="26" s="1"/>
  <c r="L236" i="26" s="1"/>
  <c r="M236" i="26" s="1"/>
  <c r="N236" i="26" s="1"/>
  <c r="O236" i="26" s="1"/>
  <c r="P236" i="26" s="1"/>
  <c r="Q236" i="26" s="1"/>
  <c r="R236" i="26" s="1"/>
  <c r="S236" i="26" s="1"/>
  <c r="T236" i="26" s="1"/>
  <c r="U236" i="26" s="1"/>
  <c r="V236" i="26" s="1"/>
  <c r="W236" i="26" s="1"/>
  <c r="X236" i="26" s="1"/>
  <c r="Y236" i="26" s="1"/>
  <c r="Z236" i="26" s="1"/>
  <c r="AA236" i="26" s="1"/>
  <c r="AC236" i="26" s="1"/>
  <c r="AD236" i="26" s="1"/>
  <c r="AE236" i="26" s="1"/>
  <c r="AF236" i="26" s="1"/>
  <c r="F235" i="26"/>
  <c r="G235" i="26" s="1"/>
  <c r="H235" i="26" s="1"/>
  <c r="I235" i="26" s="1"/>
  <c r="J235" i="26" s="1"/>
  <c r="K235" i="26" s="1"/>
  <c r="L235" i="26" s="1"/>
  <c r="M235" i="26" s="1"/>
  <c r="N235" i="26" s="1"/>
  <c r="O235" i="26" s="1"/>
  <c r="P235" i="26" s="1"/>
  <c r="Q235" i="26" s="1"/>
  <c r="R235" i="26" s="1"/>
  <c r="S235" i="26" s="1"/>
  <c r="T235" i="26" s="1"/>
  <c r="U235" i="26" s="1"/>
  <c r="V235" i="26" s="1"/>
  <c r="W235" i="26" s="1"/>
  <c r="X235" i="26" s="1"/>
  <c r="Y235" i="26" s="1"/>
  <c r="Z235" i="26" s="1"/>
  <c r="AA235" i="26" s="1"/>
  <c r="AC235" i="26" s="1"/>
  <c r="AD235" i="26" s="1"/>
  <c r="AE235" i="26" s="1"/>
  <c r="AF235" i="26" s="1"/>
  <c r="F234" i="26"/>
  <c r="G234" i="26" s="1"/>
  <c r="H234" i="26" s="1"/>
  <c r="I234" i="26" s="1"/>
  <c r="J234" i="26" s="1"/>
  <c r="K234" i="26" s="1"/>
  <c r="L234" i="26" s="1"/>
  <c r="M234" i="26" s="1"/>
  <c r="N234" i="26" s="1"/>
  <c r="O234" i="26" s="1"/>
  <c r="P234" i="26" s="1"/>
  <c r="Q234" i="26" s="1"/>
  <c r="R234" i="26" s="1"/>
  <c r="S234" i="26" s="1"/>
  <c r="T234" i="26" s="1"/>
  <c r="U234" i="26" s="1"/>
  <c r="V234" i="26" s="1"/>
  <c r="W234" i="26" s="1"/>
  <c r="X234" i="26" s="1"/>
  <c r="Y234" i="26" s="1"/>
  <c r="Z234" i="26" s="1"/>
  <c r="AA234" i="26" s="1"/>
  <c r="AC234" i="26" s="1"/>
  <c r="AD234" i="26" s="1"/>
  <c r="AE234" i="26" s="1"/>
  <c r="AF234" i="26" s="1"/>
  <c r="F233" i="26"/>
  <c r="G233" i="26" s="1"/>
  <c r="H233" i="26" s="1"/>
  <c r="I233" i="26" s="1"/>
  <c r="J233" i="26" s="1"/>
  <c r="K233" i="26" s="1"/>
  <c r="L233" i="26" s="1"/>
  <c r="M233" i="26" s="1"/>
  <c r="N233" i="26" s="1"/>
  <c r="O233" i="26" s="1"/>
  <c r="P233" i="26" s="1"/>
  <c r="Q233" i="26" s="1"/>
  <c r="R233" i="26" s="1"/>
  <c r="S233" i="26" s="1"/>
  <c r="T233" i="26" s="1"/>
  <c r="U233" i="26" s="1"/>
  <c r="V233" i="26" s="1"/>
  <c r="W233" i="26" s="1"/>
  <c r="X233" i="26" s="1"/>
  <c r="Y233" i="26" s="1"/>
  <c r="Z233" i="26" s="1"/>
  <c r="AA233" i="26" s="1"/>
  <c r="AC233" i="26" s="1"/>
  <c r="AD233" i="26" s="1"/>
  <c r="AE233" i="26" s="1"/>
  <c r="AF233" i="26" s="1"/>
  <c r="F232" i="26"/>
  <c r="G232" i="26" s="1"/>
  <c r="H232" i="26" s="1"/>
  <c r="I232" i="26" s="1"/>
  <c r="J232" i="26" s="1"/>
  <c r="K232" i="26" s="1"/>
  <c r="L232" i="26" s="1"/>
  <c r="M232" i="26" s="1"/>
  <c r="N232" i="26" s="1"/>
  <c r="O232" i="26" s="1"/>
  <c r="P232" i="26" s="1"/>
  <c r="Q232" i="26" s="1"/>
  <c r="R232" i="26" s="1"/>
  <c r="S232" i="26" s="1"/>
  <c r="T232" i="26" s="1"/>
  <c r="U232" i="26" s="1"/>
  <c r="V232" i="26" s="1"/>
  <c r="W232" i="26" s="1"/>
  <c r="X232" i="26" s="1"/>
  <c r="Y232" i="26" s="1"/>
  <c r="Z232" i="26" s="1"/>
  <c r="AA232" i="26" s="1"/>
  <c r="AC232" i="26" s="1"/>
  <c r="AD232" i="26" s="1"/>
  <c r="AE232" i="26" s="1"/>
  <c r="AF232" i="26" s="1"/>
  <c r="F231" i="26"/>
  <c r="G231" i="26" s="1"/>
  <c r="H231" i="26" s="1"/>
  <c r="I231" i="26" s="1"/>
  <c r="J231" i="26" s="1"/>
  <c r="K231" i="26" s="1"/>
  <c r="L231" i="26" s="1"/>
  <c r="M231" i="26" s="1"/>
  <c r="N231" i="26" s="1"/>
  <c r="O231" i="26" s="1"/>
  <c r="P231" i="26" s="1"/>
  <c r="Q231" i="26" s="1"/>
  <c r="R231" i="26" s="1"/>
  <c r="S231" i="26" s="1"/>
  <c r="T231" i="26" s="1"/>
  <c r="U231" i="26" s="1"/>
  <c r="V231" i="26" s="1"/>
  <c r="W231" i="26" s="1"/>
  <c r="X231" i="26" s="1"/>
  <c r="Y231" i="26" s="1"/>
  <c r="Z231" i="26" s="1"/>
  <c r="AA231" i="26" s="1"/>
  <c r="AC231" i="26" s="1"/>
  <c r="AD231" i="26" s="1"/>
  <c r="AE231" i="26" s="1"/>
  <c r="AF231" i="26" s="1"/>
  <c r="H230" i="26"/>
  <c r="I230" i="26" s="1"/>
  <c r="J230" i="26" s="1"/>
  <c r="K230" i="26" s="1"/>
  <c r="L230" i="26" s="1"/>
  <c r="M230" i="26" s="1"/>
  <c r="N230" i="26" s="1"/>
  <c r="O230" i="26" s="1"/>
  <c r="P230" i="26" s="1"/>
  <c r="Q230" i="26" s="1"/>
  <c r="R230" i="26" s="1"/>
  <c r="S230" i="26" s="1"/>
  <c r="T230" i="26" s="1"/>
  <c r="U230" i="26" s="1"/>
  <c r="V230" i="26" s="1"/>
  <c r="W230" i="26" s="1"/>
  <c r="X230" i="26" s="1"/>
  <c r="Y230" i="26" s="1"/>
  <c r="Z230" i="26" s="1"/>
  <c r="AA230" i="26" s="1"/>
  <c r="AC230" i="26" s="1"/>
  <c r="AD230" i="26" s="1"/>
  <c r="AE230" i="26" s="1"/>
  <c r="AF230" i="26" s="1"/>
  <c r="F230" i="26"/>
  <c r="G230" i="26" s="1"/>
  <c r="F229" i="26"/>
  <c r="G229" i="26" s="1"/>
  <c r="H229" i="26" s="1"/>
  <c r="I229" i="26" s="1"/>
  <c r="J229" i="26" s="1"/>
  <c r="K229" i="26" s="1"/>
  <c r="L229" i="26" s="1"/>
  <c r="M229" i="26" s="1"/>
  <c r="N229" i="26" s="1"/>
  <c r="O229" i="26" s="1"/>
  <c r="P229" i="26" s="1"/>
  <c r="Q229" i="26" s="1"/>
  <c r="R229" i="26" s="1"/>
  <c r="S229" i="26" s="1"/>
  <c r="T229" i="26" s="1"/>
  <c r="U229" i="26" s="1"/>
  <c r="V229" i="26" s="1"/>
  <c r="W229" i="26" s="1"/>
  <c r="X229" i="26" s="1"/>
  <c r="Y229" i="26" s="1"/>
  <c r="Z229" i="26" s="1"/>
  <c r="AA229" i="26" s="1"/>
  <c r="AC229" i="26" s="1"/>
  <c r="AD229" i="26" s="1"/>
  <c r="AE229" i="26" s="1"/>
  <c r="AF229" i="26" s="1"/>
  <c r="F228" i="26"/>
  <c r="G228" i="26" s="1"/>
  <c r="H228" i="26" s="1"/>
  <c r="I228" i="26" s="1"/>
  <c r="J228" i="26" s="1"/>
  <c r="K228" i="26" s="1"/>
  <c r="L228" i="26" s="1"/>
  <c r="M228" i="26" s="1"/>
  <c r="N228" i="26" s="1"/>
  <c r="O228" i="26" s="1"/>
  <c r="P228" i="26" s="1"/>
  <c r="Q228" i="26" s="1"/>
  <c r="R228" i="26" s="1"/>
  <c r="S228" i="26" s="1"/>
  <c r="T228" i="26" s="1"/>
  <c r="U228" i="26" s="1"/>
  <c r="V228" i="26" s="1"/>
  <c r="W228" i="26" s="1"/>
  <c r="X228" i="26" s="1"/>
  <c r="Y228" i="26" s="1"/>
  <c r="Z228" i="26" s="1"/>
  <c r="AA228" i="26" s="1"/>
  <c r="AC228" i="26" s="1"/>
  <c r="AD228" i="26" s="1"/>
  <c r="AE228" i="26" s="1"/>
  <c r="AF228" i="26" s="1"/>
  <c r="F227" i="26"/>
  <c r="G227" i="26" s="1"/>
  <c r="H227" i="26" s="1"/>
  <c r="I227" i="26" s="1"/>
  <c r="J227" i="26" s="1"/>
  <c r="K227" i="26" s="1"/>
  <c r="L227" i="26" s="1"/>
  <c r="M227" i="26" s="1"/>
  <c r="N227" i="26" s="1"/>
  <c r="O227" i="26" s="1"/>
  <c r="P227" i="26" s="1"/>
  <c r="Q227" i="26" s="1"/>
  <c r="R227" i="26" s="1"/>
  <c r="S227" i="26" s="1"/>
  <c r="T227" i="26" s="1"/>
  <c r="U227" i="26" s="1"/>
  <c r="V227" i="26" s="1"/>
  <c r="W227" i="26" s="1"/>
  <c r="X227" i="26" s="1"/>
  <c r="Y227" i="26" s="1"/>
  <c r="Z227" i="26" s="1"/>
  <c r="AA227" i="26" s="1"/>
  <c r="AC227" i="26" s="1"/>
  <c r="AD227" i="26" s="1"/>
  <c r="AE227" i="26" s="1"/>
  <c r="AF227" i="26" s="1"/>
  <c r="F226" i="26"/>
  <c r="G226" i="26" s="1"/>
  <c r="H226" i="26" s="1"/>
  <c r="I226" i="26" s="1"/>
  <c r="J226" i="26" s="1"/>
  <c r="K226" i="26" s="1"/>
  <c r="L226" i="26" s="1"/>
  <c r="M226" i="26" s="1"/>
  <c r="N226" i="26" s="1"/>
  <c r="O226" i="26" s="1"/>
  <c r="P226" i="26" s="1"/>
  <c r="Q226" i="26" s="1"/>
  <c r="R226" i="26" s="1"/>
  <c r="S226" i="26" s="1"/>
  <c r="T226" i="26" s="1"/>
  <c r="U226" i="26" s="1"/>
  <c r="V226" i="26" s="1"/>
  <c r="W226" i="26" s="1"/>
  <c r="X226" i="26" s="1"/>
  <c r="Y226" i="26" s="1"/>
  <c r="Z226" i="26" s="1"/>
  <c r="AA226" i="26" s="1"/>
  <c r="AC226" i="26" s="1"/>
  <c r="AD226" i="26" s="1"/>
  <c r="AE226" i="26" s="1"/>
  <c r="AF226" i="26" s="1"/>
  <c r="F225" i="26"/>
  <c r="G225" i="26" s="1"/>
  <c r="H225" i="26" s="1"/>
  <c r="I225" i="26" s="1"/>
  <c r="J225" i="26" s="1"/>
  <c r="K225" i="26" s="1"/>
  <c r="L225" i="26" s="1"/>
  <c r="M225" i="26" s="1"/>
  <c r="N225" i="26" s="1"/>
  <c r="O225" i="26" s="1"/>
  <c r="P225" i="26" s="1"/>
  <c r="Q225" i="26" s="1"/>
  <c r="R225" i="26" s="1"/>
  <c r="S225" i="26" s="1"/>
  <c r="T225" i="26" s="1"/>
  <c r="U225" i="26" s="1"/>
  <c r="V225" i="26" s="1"/>
  <c r="W225" i="26" s="1"/>
  <c r="X225" i="26" s="1"/>
  <c r="Y225" i="26" s="1"/>
  <c r="Z225" i="26" s="1"/>
  <c r="AA225" i="26" s="1"/>
  <c r="AC225" i="26" s="1"/>
  <c r="AD225" i="26" s="1"/>
  <c r="AE225" i="26" s="1"/>
  <c r="AF225" i="26" s="1"/>
  <c r="F224" i="26"/>
  <c r="G224" i="26" s="1"/>
  <c r="H224" i="26" s="1"/>
  <c r="I224" i="26" s="1"/>
  <c r="J224" i="26" s="1"/>
  <c r="K224" i="26" s="1"/>
  <c r="L224" i="26" s="1"/>
  <c r="M224" i="26" s="1"/>
  <c r="N224" i="26" s="1"/>
  <c r="O224" i="26" s="1"/>
  <c r="P224" i="26" s="1"/>
  <c r="Q224" i="26" s="1"/>
  <c r="R224" i="26" s="1"/>
  <c r="S224" i="26" s="1"/>
  <c r="T224" i="26" s="1"/>
  <c r="U224" i="26" s="1"/>
  <c r="V224" i="26" s="1"/>
  <c r="W224" i="26" s="1"/>
  <c r="X224" i="26" s="1"/>
  <c r="Y224" i="26" s="1"/>
  <c r="Z224" i="26" s="1"/>
  <c r="AA224" i="26" s="1"/>
  <c r="AC224" i="26" s="1"/>
  <c r="AD224" i="26" s="1"/>
  <c r="AE224" i="26" s="1"/>
  <c r="AF224" i="26" s="1"/>
  <c r="F223" i="26"/>
  <c r="G223" i="26" s="1"/>
  <c r="H223" i="26" s="1"/>
  <c r="I223" i="26" s="1"/>
  <c r="J223" i="26" s="1"/>
  <c r="K223" i="26" s="1"/>
  <c r="L223" i="26" s="1"/>
  <c r="M223" i="26" s="1"/>
  <c r="N223" i="26" s="1"/>
  <c r="O223" i="26" s="1"/>
  <c r="P223" i="26" s="1"/>
  <c r="Q223" i="26" s="1"/>
  <c r="R223" i="26" s="1"/>
  <c r="S223" i="26" s="1"/>
  <c r="T223" i="26" s="1"/>
  <c r="U223" i="26" s="1"/>
  <c r="V223" i="26" s="1"/>
  <c r="W223" i="26" s="1"/>
  <c r="X223" i="26" s="1"/>
  <c r="Y223" i="26" s="1"/>
  <c r="Z223" i="26" s="1"/>
  <c r="AA223" i="26" s="1"/>
  <c r="AC223" i="26" s="1"/>
  <c r="AD223" i="26" s="1"/>
  <c r="AE223" i="26" s="1"/>
  <c r="AF223" i="26" s="1"/>
  <c r="F222" i="26"/>
  <c r="G222" i="26" s="1"/>
  <c r="H222" i="26" s="1"/>
  <c r="I222" i="26" s="1"/>
  <c r="J222" i="26" s="1"/>
  <c r="K222" i="26" s="1"/>
  <c r="L222" i="26" s="1"/>
  <c r="M222" i="26" s="1"/>
  <c r="N222" i="26" s="1"/>
  <c r="O222" i="26" s="1"/>
  <c r="P222" i="26" s="1"/>
  <c r="Q222" i="26" s="1"/>
  <c r="R222" i="26" s="1"/>
  <c r="S222" i="26" s="1"/>
  <c r="T222" i="26" s="1"/>
  <c r="U222" i="26" s="1"/>
  <c r="V222" i="26" s="1"/>
  <c r="W222" i="26" s="1"/>
  <c r="X222" i="26" s="1"/>
  <c r="Y222" i="26" s="1"/>
  <c r="Z222" i="26" s="1"/>
  <c r="AA222" i="26" s="1"/>
  <c r="AC222" i="26" s="1"/>
  <c r="AD222" i="26" s="1"/>
  <c r="AE222" i="26" s="1"/>
  <c r="AF222" i="26" s="1"/>
  <c r="F221" i="26"/>
  <c r="G221" i="26" s="1"/>
  <c r="H221" i="26" s="1"/>
  <c r="I221" i="26" s="1"/>
  <c r="J221" i="26" s="1"/>
  <c r="K221" i="26" s="1"/>
  <c r="L221" i="26" s="1"/>
  <c r="M221" i="26" s="1"/>
  <c r="N221" i="26" s="1"/>
  <c r="O221" i="26" s="1"/>
  <c r="P221" i="26" s="1"/>
  <c r="Q221" i="26" s="1"/>
  <c r="R221" i="26" s="1"/>
  <c r="S221" i="26" s="1"/>
  <c r="T221" i="26" s="1"/>
  <c r="U221" i="26" s="1"/>
  <c r="V221" i="26" s="1"/>
  <c r="W221" i="26" s="1"/>
  <c r="X221" i="26" s="1"/>
  <c r="Y221" i="26" s="1"/>
  <c r="Z221" i="26" s="1"/>
  <c r="AA221" i="26" s="1"/>
  <c r="AC221" i="26" s="1"/>
  <c r="AD221" i="26" s="1"/>
  <c r="AE221" i="26" s="1"/>
  <c r="AF221" i="26" s="1"/>
  <c r="F220" i="26"/>
  <c r="G220" i="26" s="1"/>
  <c r="H220" i="26" s="1"/>
  <c r="I220" i="26" s="1"/>
  <c r="J220" i="26" s="1"/>
  <c r="K220" i="26" s="1"/>
  <c r="L220" i="26" s="1"/>
  <c r="M220" i="26" s="1"/>
  <c r="N220" i="26" s="1"/>
  <c r="O220" i="26" s="1"/>
  <c r="P220" i="26" s="1"/>
  <c r="Q220" i="26" s="1"/>
  <c r="R220" i="26" s="1"/>
  <c r="S220" i="26" s="1"/>
  <c r="T220" i="26" s="1"/>
  <c r="U220" i="26" s="1"/>
  <c r="V220" i="26" s="1"/>
  <c r="W220" i="26" s="1"/>
  <c r="X220" i="26" s="1"/>
  <c r="Y220" i="26" s="1"/>
  <c r="Z220" i="26" s="1"/>
  <c r="AA220" i="26" s="1"/>
  <c r="AC220" i="26" s="1"/>
  <c r="AD220" i="26" s="1"/>
  <c r="AE220" i="26" s="1"/>
  <c r="AF220" i="26" s="1"/>
  <c r="F219" i="26"/>
  <c r="G219" i="26" s="1"/>
  <c r="H219" i="26" s="1"/>
  <c r="I219" i="26" s="1"/>
  <c r="J219" i="26" s="1"/>
  <c r="K219" i="26" s="1"/>
  <c r="L219" i="26" s="1"/>
  <c r="M219" i="26" s="1"/>
  <c r="N219" i="26" s="1"/>
  <c r="O219" i="26" s="1"/>
  <c r="P219" i="26" s="1"/>
  <c r="Q219" i="26" s="1"/>
  <c r="R219" i="26" s="1"/>
  <c r="S219" i="26" s="1"/>
  <c r="T219" i="26" s="1"/>
  <c r="U219" i="26" s="1"/>
  <c r="V219" i="26" s="1"/>
  <c r="W219" i="26" s="1"/>
  <c r="X219" i="26" s="1"/>
  <c r="Y219" i="26" s="1"/>
  <c r="Z219" i="26" s="1"/>
  <c r="AA219" i="26" s="1"/>
  <c r="AC219" i="26" s="1"/>
  <c r="AD219" i="26" s="1"/>
  <c r="AE219" i="26" s="1"/>
  <c r="AF219" i="26" s="1"/>
  <c r="F218" i="26"/>
  <c r="G218" i="26" s="1"/>
  <c r="H218" i="26" s="1"/>
  <c r="I218" i="26" s="1"/>
  <c r="J218" i="26" s="1"/>
  <c r="K218" i="26" s="1"/>
  <c r="L218" i="26" s="1"/>
  <c r="M218" i="26" s="1"/>
  <c r="N218" i="26" s="1"/>
  <c r="O218" i="26" s="1"/>
  <c r="P218" i="26" s="1"/>
  <c r="Q218" i="26" s="1"/>
  <c r="R218" i="26" s="1"/>
  <c r="S218" i="26" s="1"/>
  <c r="T218" i="26" s="1"/>
  <c r="U218" i="26" s="1"/>
  <c r="V218" i="26" s="1"/>
  <c r="W218" i="26" s="1"/>
  <c r="X218" i="26" s="1"/>
  <c r="Y218" i="26" s="1"/>
  <c r="Z218" i="26" s="1"/>
  <c r="AA218" i="26" s="1"/>
  <c r="AC218" i="26" s="1"/>
  <c r="AD218" i="26" s="1"/>
  <c r="AE218" i="26" s="1"/>
  <c r="AF218" i="26" s="1"/>
  <c r="F217" i="26"/>
  <c r="G217" i="26" s="1"/>
  <c r="H217" i="26" s="1"/>
  <c r="I217" i="26" s="1"/>
  <c r="J217" i="26" s="1"/>
  <c r="K217" i="26" s="1"/>
  <c r="L217" i="26" s="1"/>
  <c r="M217" i="26" s="1"/>
  <c r="N217" i="26" s="1"/>
  <c r="O217" i="26" s="1"/>
  <c r="P217" i="26" s="1"/>
  <c r="Q217" i="26" s="1"/>
  <c r="R217" i="26" s="1"/>
  <c r="S217" i="26" s="1"/>
  <c r="T217" i="26" s="1"/>
  <c r="U217" i="26" s="1"/>
  <c r="V217" i="26" s="1"/>
  <c r="W217" i="26" s="1"/>
  <c r="X217" i="26" s="1"/>
  <c r="Y217" i="26" s="1"/>
  <c r="Z217" i="26" s="1"/>
  <c r="AA217" i="26" s="1"/>
  <c r="AC217" i="26" s="1"/>
  <c r="AD217" i="26" s="1"/>
  <c r="AE217" i="26" s="1"/>
  <c r="AF217" i="26" s="1"/>
  <c r="F216" i="26"/>
  <c r="G216" i="26" s="1"/>
  <c r="H216" i="26" s="1"/>
  <c r="I216" i="26" s="1"/>
  <c r="J216" i="26" s="1"/>
  <c r="K216" i="26" s="1"/>
  <c r="L216" i="26" s="1"/>
  <c r="M216" i="26" s="1"/>
  <c r="N216" i="26" s="1"/>
  <c r="O216" i="26" s="1"/>
  <c r="P216" i="26" s="1"/>
  <c r="Q216" i="26" s="1"/>
  <c r="R216" i="26" s="1"/>
  <c r="S216" i="26" s="1"/>
  <c r="T216" i="26" s="1"/>
  <c r="U216" i="26" s="1"/>
  <c r="V216" i="26" s="1"/>
  <c r="W216" i="26" s="1"/>
  <c r="X216" i="26" s="1"/>
  <c r="Y216" i="26" s="1"/>
  <c r="Z216" i="26" s="1"/>
  <c r="AA216" i="26" s="1"/>
  <c r="AC216" i="26" s="1"/>
  <c r="AD216" i="26" s="1"/>
  <c r="AE216" i="26" s="1"/>
  <c r="AF216" i="26" s="1"/>
  <c r="F215" i="26"/>
  <c r="G215" i="26" s="1"/>
  <c r="H215" i="26" s="1"/>
  <c r="I215" i="26" s="1"/>
  <c r="J215" i="26" s="1"/>
  <c r="K215" i="26" s="1"/>
  <c r="L215" i="26" s="1"/>
  <c r="M215" i="26" s="1"/>
  <c r="N215" i="26" s="1"/>
  <c r="O215" i="26" s="1"/>
  <c r="P215" i="26" s="1"/>
  <c r="Q215" i="26" s="1"/>
  <c r="R215" i="26" s="1"/>
  <c r="S215" i="26" s="1"/>
  <c r="T215" i="26" s="1"/>
  <c r="U215" i="26" s="1"/>
  <c r="V215" i="26" s="1"/>
  <c r="W215" i="26" s="1"/>
  <c r="X215" i="26" s="1"/>
  <c r="Y215" i="26" s="1"/>
  <c r="Z215" i="26" s="1"/>
  <c r="AA215" i="26" s="1"/>
  <c r="AC215" i="26" s="1"/>
  <c r="AD215" i="26" s="1"/>
  <c r="AE215" i="26" s="1"/>
  <c r="AF215" i="26" s="1"/>
  <c r="H214" i="26"/>
  <c r="I214" i="26" s="1"/>
  <c r="J214" i="26" s="1"/>
  <c r="K214" i="26" s="1"/>
  <c r="L214" i="26" s="1"/>
  <c r="M214" i="26" s="1"/>
  <c r="N214" i="26" s="1"/>
  <c r="O214" i="26" s="1"/>
  <c r="P214" i="26" s="1"/>
  <c r="Q214" i="26" s="1"/>
  <c r="R214" i="26" s="1"/>
  <c r="S214" i="26" s="1"/>
  <c r="T214" i="26" s="1"/>
  <c r="U214" i="26" s="1"/>
  <c r="V214" i="26" s="1"/>
  <c r="W214" i="26" s="1"/>
  <c r="X214" i="26" s="1"/>
  <c r="Y214" i="26" s="1"/>
  <c r="Z214" i="26" s="1"/>
  <c r="AA214" i="26" s="1"/>
  <c r="AC214" i="26" s="1"/>
  <c r="AD214" i="26" s="1"/>
  <c r="AE214" i="26" s="1"/>
  <c r="AF214" i="26" s="1"/>
  <c r="F214" i="26"/>
  <c r="G214" i="26" s="1"/>
  <c r="F213" i="26"/>
  <c r="G213" i="26" s="1"/>
  <c r="H213" i="26" s="1"/>
  <c r="I213" i="26" s="1"/>
  <c r="J213" i="26" s="1"/>
  <c r="K213" i="26" s="1"/>
  <c r="L213" i="26" s="1"/>
  <c r="M213" i="26" s="1"/>
  <c r="N213" i="26" s="1"/>
  <c r="O213" i="26" s="1"/>
  <c r="P213" i="26" s="1"/>
  <c r="Q213" i="26" s="1"/>
  <c r="R213" i="26" s="1"/>
  <c r="S213" i="26" s="1"/>
  <c r="T213" i="26" s="1"/>
  <c r="U213" i="26" s="1"/>
  <c r="V213" i="26" s="1"/>
  <c r="W213" i="26" s="1"/>
  <c r="X213" i="26" s="1"/>
  <c r="Y213" i="26" s="1"/>
  <c r="Z213" i="26" s="1"/>
  <c r="AA213" i="26" s="1"/>
  <c r="AC213" i="26" s="1"/>
  <c r="AD213" i="26" s="1"/>
  <c r="AE213" i="26" s="1"/>
  <c r="AF213" i="26" s="1"/>
  <c r="F212" i="26"/>
  <c r="G212" i="26" s="1"/>
  <c r="H212" i="26" s="1"/>
  <c r="I212" i="26" s="1"/>
  <c r="J212" i="26" s="1"/>
  <c r="K212" i="26" s="1"/>
  <c r="L212" i="26" s="1"/>
  <c r="M212" i="26" s="1"/>
  <c r="N212" i="26" s="1"/>
  <c r="O212" i="26" s="1"/>
  <c r="P212" i="26" s="1"/>
  <c r="Q212" i="26" s="1"/>
  <c r="R212" i="26" s="1"/>
  <c r="S212" i="26" s="1"/>
  <c r="T212" i="26" s="1"/>
  <c r="U212" i="26" s="1"/>
  <c r="V212" i="26" s="1"/>
  <c r="W212" i="26" s="1"/>
  <c r="X212" i="26" s="1"/>
  <c r="Y212" i="26" s="1"/>
  <c r="Z212" i="26" s="1"/>
  <c r="AA212" i="26" s="1"/>
  <c r="AC212" i="26" s="1"/>
  <c r="AD212" i="26" s="1"/>
  <c r="AE212" i="26" s="1"/>
  <c r="AF212" i="26" s="1"/>
  <c r="F211" i="26"/>
  <c r="G211" i="26" s="1"/>
  <c r="H211" i="26" s="1"/>
  <c r="I211" i="26" s="1"/>
  <c r="J211" i="26" s="1"/>
  <c r="K211" i="26" s="1"/>
  <c r="L211" i="26" s="1"/>
  <c r="M211" i="26" s="1"/>
  <c r="N211" i="26" s="1"/>
  <c r="O211" i="26" s="1"/>
  <c r="P211" i="26" s="1"/>
  <c r="Q211" i="26" s="1"/>
  <c r="R211" i="26" s="1"/>
  <c r="S211" i="26" s="1"/>
  <c r="T211" i="26" s="1"/>
  <c r="U211" i="26" s="1"/>
  <c r="V211" i="26" s="1"/>
  <c r="W211" i="26" s="1"/>
  <c r="X211" i="26" s="1"/>
  <c r="Y211" i="26" s="1"/>
  <c r="Z211" i="26" s="1"/>
  <c r="AA211" i="26" s="1"/>
  <c r="AC211" i="26" s="1"/>
  <c r="AD211" i="26" s="1"/>
  <c r="AE211" i="26" s="1"/>
  <c r="AF211" i="26" s="1"/>
  <c r="F210" i="26"/>
  <c r="G210" i="26" s="1"/>
  <c r="H210" i="26" s="1"/>
  <c r="I210" i="26" s="1"/>
  <c r="J210" i="26" s="1"/>
  <c r="K210" i="26" s="1"/>
  <c r="L210" i="26" s="1"/>
  <c r="M210" i="26" s="1"/>
  <c r="N210" i="26" s="1"/>
  <c r="O210" i="26" s="1"/>
  <c r="P210" i="26" s="1"/>
  <c r="Q210" i="26" s="1"/>
  <c r="R210" i="26" s="1"/>
  <c r="S210" i="26" s="1"/>
  <c r="T210" i="26" s="1"/>
  <c r="U210" i="26" s="1"/>
  <c r="V210" i="26" s="1"/>
  <c r="W210" i="26" s="1"/>
  <c r="X210" i="26" s="1"/>
  <c r="Y210" i="26" s="1"/>
  <c r="Z210" i="26" s="1"/>
  <c r="AA210" i="26" s="1"/>
  <c r="AC210" i="26" s="1"/>
  <c r="AD210" i="26" s="1"/>
  <c r="AE210" i="26" s="1"/>
  <c r="AF210" i="26" s="1"/>
  <c r="F209" i="26"/>
  <c r="G209" i="26" s="1"/>
  <c r="H209" i="26" s="1"/>
  <c r="I209" i="26" s="1"/>
  <c r="J209" i="26" s="1"/>
  <c r="K209" i="26" s="1"/>
  <c r="L209" i="26" s="1"/>
  <c r="M209" i="26" s="1"/>
  <c r="N209" i="26" s="1"/>
  <c r="O209" i="26" s="1"/>
  <c r="P209" i="26" s="1"/>
  <c r="Q209" i="26" s="1"/>
  <c r="R209" i="26" s="1"/>
  <c r="S209" i="26" s="1"/>
  <c r="T209" i="26" s="1"/>
  <c r="U209" i="26" s="1"/>
  <c r="V209" i="26" s="1"/>
  <c r="W209" i="26" s="1"/>
  <c r="X209" i="26" s="1"/>
  <c r="Y209" i="26" s="1"/>
  <c r="Z209" i="26" s="1"/>
  <c r="AA209" i="26" s="1"/>
  <c r="AC209" i="26" s="1"/>
  <c r="AD209" i="26" s="1"/>
  <c r="AE209" i="26" s="1"/>
  <c r="AF209" i="26" s="1"/>
  <c r="F208" i="26"/>
  <c r="G208" i="26" s="1"/>
  <c r="H208" i="26" s="1"/>
  <c r="I208" i="26" s="1"/>
  <c r="J208" i="26" s="1"/>
  <c r="K208" i="26" s="1"/>
  <c r="L208" i="26" s="1"/>
  <c r="M208" i="26" s="1"/>
  <c r="N208" i="26" s="1"/>
  <c r="O208" i="26" s="1"/>
  <c r="P208" i="26" s="1"/>
  <c r="Q208" i="26" s="1"/>
  <c r="R208" i="26" s="1"/>
  <c r="S208" i="26" s="1"/>
  <c r="T208" i="26" s="1"/>
  <c r="U208" i="26" s="1"/>
  <c r="V208" i="26" s="1"/>
  <c r="W208" i="26" s="1"/>
  <c r="X208" i="26" s="1"/>
  <c r="Y208" i="26" s="1"/>
  <c r="Z208" i="26" s="1"/>
  <c r="AA208" i="26" s="1"/>
  <c r="AC208" i="26" s="1"/>
  <c r="AD208" i="26" s="1"/>
  <c r="AE208" i="26" s="1"/>
  <c r="AF208" i="26" s="1"/>
  <c r="F207" i="26"/>
  <c r="G207" i="26" s="1"/>
  <c r="H207" i="26" s="1"/>
  <c r="I207" i="26" s="1"/>
  <c r="J207" i="26" s="1"/>
  <c r="K207" i="26" s="1"/>
  <c r="L207" i="26" s="1"/>
  <c r="M207" i="26" s="1"/>
  <c r="N207" i="26" s="1"/>
  <c r="O207" i="26" s="1"/>
  <c r="P207" i="26" s="1"/>
  <c r="Q207" i="26" s="1"/>
  <c r="R207" i="26" s="1"/>
  <c r="S207" i="26" s="1"/>
  <c r="T207" i="26" s="1"/>
  <c r="U207" i="26" s="1"/>
  <c r="V207" i="26" s="1"/>
  <c r="W207" i="26" s="1"/>
  <c r="X207" i="26" s="1"/>
  <c r="Y207" i="26" s="1"/>
  <c r="Z207" i="26" s="1"/>
  <c r="AA207" i="26" s="1"/>
  <c r="AC207" i="26" s="1"/>
  <c r="AD207" i="26" s="1"/>
  <c r="AE207" i="26" s="1"/>
  <c r="AF207" i="26" s="1"/>
  <c r="F206" i="26"/>
  <c r="G206" i="26" s="1"/>
  <c r="H206" i="26" s="1"/>
  <c r="I206" i="26" s="1"/>
  <c r="J206" i="26" s="1"/>
  <c r="K206" i="26" s="1"/>
  <c r="L206" i="26" s="1"/>
  <c r="M206" i="26" s="1"/>
  <c r="N206" i="26" s="1"/>
  <c r="O206" i="26" s="1"/>
  <c r="P206" i="26" s="1"/>
  <c r="Q206" i="26" s="1"/>
  <c r="R206" i="26" s="1"/>
  <c r="S206" i="26" s="1"/>
  <c r="T206" i="26" s="1"/>
  <c r="U206" i="26" s="1"/>
  <c r="V206" i="26" s="1"/>
  <c r="W206" i="26" s="1"/>
  <c r="X206" i="26" s="1"/>
  <c r="Y206" i="26" s="1"/>
  <c r="Z206" i="26" s="1"/>
  <c r="AA206" i="26" s="1"/>
  <c r="AC206" i="26" s="1"/>
  <c r="AD206" i="26" s="1"/>
  <c r="AE206" i="26" s="1"/>
  <c r="AF206" i="26" s="1"/>
  <c r="F205" i="26"/>
  <c r="G205" i="26" s="1"/>
  <c r="H205" i="26" s="1"/>
  <c r="I205" i="26" s="1"/>
  <c r="J205" i="26" s="1"/>
  <c r="K205" i="26" s="1"/>
  <c r="L205" i="26" s="1"/>
  <c r="M205" i="26" s="1"/>
  <c r="N205" i="26" s="1"/>
  <c r="O205" i="26" s="1"/>
  <c r="P205" i="26" s="1"/>
  <c r="Q205" i="26" s="1"/>
  <c r="R205" i="26" s="1"/>
  <c r="S205" i="26" s="1"/>
  <c r="T205" i="26" s="1"/>
  <c r="U205" i="26" s="1"/>
  <c r="V205" i="26" s="1"/>
  <c r="W205" i="26" s="1"/>
  <c r="X205" i="26" s="1"/>
  <c r="Y205" i="26" s="1"/>
  <c r="Z205" i="26" s="1"/>
  <c r="AA205" i="26" s="1"/>
  <c r="AC205" i="26" s="1"/>
  <c r="AD205" i="26" s="1"/>
  <c r="AE205" i="26" s="1"/>
  <c r="AF205" i="26" s="1"/>
  <c r="F204" i="26"/>
  <c r="G204" i="26" s="1"/>
  <c r="H204" i="26" s="1"/>
  <c r="I204" i="26" s="1"/>
  <c r="J204" i="26" s="1"/>
  <c r="K204" i="26" s="1"/>
  <c r="L204" i="26" s="1"/>
  <c r="M204" i="26" s="1"/>
  <c r="N204" i="26" s="1"/>
  <c r="O204" i="26" s="1"/>
  <c r="P204" i="26" s="1"/>
  <c r="Q204" i="26" s="1"/>
  <c r="R204" i="26" s="1"/>
  <c r="S204" i="26" s="1"/>
  <c r="T204" i="26" s="1"/>
  <c r="U204" i="26" s="1"/>
  <c r="V204" i="26" s="1"/>
  <c r="W204" i="26" s="1"/>
  <c r="X204" i="26" s="1"/>
  <c r="Y204" i="26" s="1"/>
  <c r="Z204" i="26" s="1"/>
  <c r="AA204" i="26" s="1"/>
  <c r="AC204" i="26" s="1"/>
  <c r="AD204" i="26" s="1"/>
  <c r="AE204" i="26" s="1"/>
  <c r="AF204" i="26" s="1"/>
  <c r="F203" i="26"/>
  <c r="G203" i="26" s="1"/>
  <c r="H203" i="26" s="1"/>
  <c r="I203" i="26" s="1"/>
  <c r="J203" i="26" s="1"/>
  <c r="K203" i="26" s="1"/>
  <c r="L203" i="26" s="1"/>
  <c r="M203" i="26" s="1"/>
  <c r="N203" i="26" s="1"/>
  <c r="O203" i="26" s="1"/>
  <c r="P203" i="26" s="1"/>
  <c r="Q203" i="26" s="1"/>
  <c r="R203" i="26" s="1"/>
  <c r="S203" i="26" s="1"/>
  <c r="T203" i="26" s="1"/>
  <c r="U203" i="26" s="1"/>
  <c r="V203" i="26" s="1"/>
  <c r="W203" i="26" s="1"/>
  <c r="X203" i="26" s="1"/>
  <c r="Y203" i="26" s="1"/>
  <c r="Z203" i="26" s="1"/>
  <c r="AA203" i="26" s="1"/>
  <c r="AC203" i="26" s="1"/>
  <c r="AD203" i="26" s="1"/>
  <c r="AE203" i="26" s="1"/>
  <c r="AF203" i="26" s="1"/>
  <c r="F202" i="26"/>
  <c r="G202" i="26" s="1"/>
  <c r="H202" i="26" s="1"/>
  <c r="I202" i="26" s="1"/>
  <c r="J202" i="26" s="1"/>
  <c r="K202" i="26" s="1"/>
  <c r="L202" i="26" s="1"/>
  <c r="M202" i="26" s="1"/>
  <c r="N202" i="26" s="1"/>
  <c r="O202" i="26" s="1"/>
  <c r="P202" i="26" s="1"/>
  <c r="Q202" i="26" s="1"/>
  <c r="R202" i="26" s="1"/>
  <c r="S202" i="26" s="1"/>
  <c r="T202" i="26" s="1"/>
  <c r="U202" i="26" s="1"/>
  <c r="V202" i="26" s="1"/>
  <c r="W202" i="26" s="1"/>
  <c r="X202" i="26" s="1"/>
  <c r="Y202" i="26" s="1"/>
  <c r="Z202" i="26" s="1"/>
  <c r="AA202" i="26" s="1"/>
  <c r="AC202" i="26" s="1"/>
  <c r="AD202" i="26" s="1"/>
  <c r="AE202" i="26" s="1"/>
  <c r="AF202" i="26" s="1"/>
  <c r="F201" i="26"/>
  <c r="G201" i="26" s="1"/>
  <c r="H201" i="26" s="1"/>
  <c r="I201" i="26" s="1"/>
  <c r="J201" i="26" s="1"/>
  <c r="K201" i="26" s="1"/>
  <c r="L201" i="26" s="1"/>
  <c r="M201" i="26" s="1"/>
  <c r="N201" i="26" s="1"/>
  <c r="O201" i="26" s="1"/>
  <c r="P201" i="26" s="1"/>
  <c r="Q201" i="26" s="1"/>
  <c r="R201" i="26" s="1"/>
  <c r="S201" i="26" s="1"/>
  <c r="T201" i="26" s="1"/>
  <c r="U201" i="26" s="1"/>
  <c r="V201" i="26" s="1"/>
  <c r="W201" i="26" s="1"/>
  <c r="X201" i="26" s="1"/>
  <c r="Y201" i="26" s="1"/>
  <c r="Z201" i="26" s="1"/>
  <c r="AA201" i="26" s="1"/>
  <c r="AC201" i="26" s="1"/>
  <c r="AD201" i="26" s="1"/>
  <c r="AE201" i="26" s="1"/>
  <c r="AF201" i="26" s="1"/>
  <c r="F200" i="26"/>
  <c r="G200" i="26" s="1"/>
  <c r="H200" i="26" s="1"/>
  <c r="I200" i="26" s="1"/>
  <c r="J200" i="26" s="1"/>
  <c r="K200" i="26" s="1"/>
  <c r="L200" i="26" s="1"/>
  <c r="M200" i="26" s="1"/>
  <c r="N200" i="26" s="1"/>
  <c r="O200" i="26" s="1"/>
  <c r="P200" i="26" s="1"/>
  <c r="Q200" i="26" s="1"/>
  <c r="R200" i="26" s="1"/>
  <c r="S200" i="26" s="1"/>
  <c r="T200" i="26" s="1"/>
  <c r="U200" i="26" s="1"/>
  <c r="V200" i="26" s="1"/>
  <c r="W200" i="26" s="1"/>
  <c r="X200" i="26" s="1"/>
  <c r="Y200" i="26" s="1"/>
  <c r="Z200" i="26" s="1"/>
  <c r="AA200" i="26" s="1"/>
  <c r="AC200" i="26" s="1"/>
  <c r="AD200" i="26" s="1"/>
  <c r="AE200" i="26" s="1"/>
  <c r="AF200" i="26" s="1"/>
  <c r="F199" i="26"/>
  <c r="G199" i="26" s="1"/>
  <c r="H199" i="26" s="1"/>
  <c r="I199" i="26" s="1"/>
  <c r="J199" i="26" s="1"/>
  <c r="K199" i="26" s="1"/>
  <c r="L199" i="26" s="1"/>
  <c r="M199" i="26" s="1"/>
  <c r="N199" i="26" s="1"/>
  <c r="O199" i="26" s="1"/>
  <c r="P199" i="26" s="1"/>
  <c r="Q199" i="26" s="1"/>
  <c r="R199" i="26" s="1"/>
  <c r="S199" i="26" s="1"/>
  <c r="T199" i="26" s="1"/>
  <c r="U199" i="26" s="1"/>
  <c r="V199" i="26" s="1"/>
  <c r="W199" i="26" s="1"/>
  <c r="X199" i="26" s="1"/>
  <c r="Y199" i="26" s="1"/>
  <c r="Z199" i="26" s="1"/>
  <c r="AA199" i="26" s="1"/>
  <c r="AC199" i="26" s="1"/>
  <c r="AD199" i="26" s="1"/>
  <c r="AE199" i="26" s="1"/>
  <c r="AF199" i="26" s="1"/>
  <c r="F198" i="26"/>
  <c r="G198" i="26" s="1"/>
  <c r="H198" i="26" s="1"/>
  <c r="I198" i="26" s="1"/>
  <c r="J198" i="26" s="1"/>
  <c r="K198" i="26" s="1"/>
  <c r="L198" i="26" s="1"/>
  <c r="M198" i="26" s="1"/>
  <c r="N198" i="26" s="1"/>
  <c r="O198" i="26" s="1"/>
  <c r="P198" i="26" s="1"/>
  <c r="Q198" i="26" s="1"/>
  <c r="R198" i="26" s="1"/>
  <c r="S198" i="26" s="1"/>
  <c r="T198" i="26" s="1"/>
  <c r="U198" i="26" s="1"/>
  <c r="V198" i="26" s="1"/>
  <c r="W198" i="26" s="1"/>
  <c r="X198" i="26" s="1"/>
  <c r="Y198" i="26" s="1"/>
  <c r="Z198" i="26" s="1"/>
  <c r="AA198" i="26" s="1"/>
  <c r="AC198" i="26" s="1"/>
  <c r="AD198" i="26" s="1"/>
  <c r="AE198" i="26" s="1"/>
  <c r="AF198" i="26" s="1"/>
  <c r="F197" i="26"/>
  <c r="G197" i="26" s="1"/>
  <c r="H197" i="26" s="1"/>
  <c r="I197" i="26" s="1"/>
  <c r="J197" i="26" s="1"/>
  <c r="K197" i="26" s="1"/>
  <c r="L197" i="26" s="1"/>
  <c r="M197" i="26" s="1"/>
  <c r="N197" i="26" s="1"/>
  <c r="O197" i="26" s="1"/>
  <c r="P197" i="26" s="1"/>
  <c r="Q197" i="26" s="1"/>
  <c r="R197" i="26" s="1"/>
  <c r="S197" i="26" s="1"/>
  <c r="T197" i="26" s="1"/>
  <c r="U197" i="26" s="1"/>
  <c r="V197" i="26" s="1"/>
  <c r="W197" i="26" s="1"/>
  <c r="X197" i="26" s="1"/>
  <c r="Y197" i="26" s="1"/>
  <c r="Z197" i="26" s="1"/>
  <c r="AA197" i="26" s="1"/>
  <c r="AC197" i="26" s="1"/>
  <c r="AD197" i="26" s="1"/>
  <c r="AE197" i="26" s="1"/>
  <c r="AF197" i="26" s="1"/>
  <c r="F196" i="26"/>
  <c r="G196" i="26" s="1"/>
  <c r="H196" i="26" s="1"/>
  <c r="I196" i="26" s="1"/>
  <c r="J196" i="26" s="1"/>
  <c r="K196" i="26" s="1"/>
  <c r="L196" i="26" s="1"/>
  <c r="M196" i="26" s="1"/>
  <c r="N196" i="26" s="1"/>
  <c r="O196" i="26" s="1"/>
  <c r="P196" i="26" s="1"/>
  <c r="Q196" i="26" s="1"/>
  <c r="R196" i="26" s="1"/>
  <c r="S196" i="26" s="1"/>
  <c r="T196" i="26" s="1"/>
  <c r="U196" i="26" s="1"/>
  <c r="V196" i="26" s="1"/>
  <c r="W196" i="26" s="1"/>
  <c r="X196" i="26" s="1"/>
  <c r="Y196" i="26" s="1"/>
  <c r="Z196" i="26" s="1"/>
  <c r="AA196" i="26" s="1"/>
  <c r="AC196" i="26" s="1"/>
  <c r="AD196" i="26" s="1"/>
  <c r="AE196" i="26" s="1"/>
  <c r="AF196" i="26" s="1"/>
  <c r="F195" i="26"/>
  <c r="G195" i="26" s="1"/>
  <c r="H195" i="26" s="1"/>
  <c r="I195" i="26" s="1"/>
  <c r="J195" i="26" s="1"/>
  <c r="K195" i="26" s="1"/>
  <c r="L195" i="26" s="1"/>
  <c r="M195" i="26" s="1"/>
  <c r="N195" i="26" s="1"/>
  <c r="O195" i="26" s="1"/>
  <c r="P195" i="26" s="1"/>
  <c r="Q195" i="26" s="1"/>
  <c r="R195" i="26" s="1"/>
  <c r="S195" i="26" s="1"/>
  <c r="T195" i="26" s="1"/>
  <c r="U195" i="26" s="1"/>
  <c r="V195" i="26" s="1"/>
  <c r="W195" i="26" s="1"/>
  <c r="X195" i="26" s="1"/>
  <c r="Y195" i="26" s="1"/>
  <c r="Z195" i="26" s="1"/>
  <c r="AA195" i="26" s="1"/>
  <c r="AC195" i="26" s="1"/>
  <c r="AD195" i="26" s="1"/>
  <c r="AE195" i="26" s="1"/>
  <c r="AF195" i="26" s="1"/>
  <c r="F194" i="26"/>
  <c r="G194" i="26" s="1"/>
  <c r="H194" i="26" s="1"/>
  <c r="I194" i="26" s="1"/>
  <c r="J194" i="26" s="1"/>
  <c r="K194" i="26" s="1"/>
  <c r="L194" i="26" s="1"/>
  <c r="M194" i="26" s="1"/>
  <c r="N194" i="26" s="1"/>
  <c r="O194" i="26" s="1"/>
  <c r="P194" i="26" s="1"/>
  <c r="Q194" i="26" s="1"/>
  <c r="R194" i="26" s="1"/>
  <c r="S194" i="26" s="1"/>
  <c r="T194" i="26" s="1"/>
  <c r="U194" i="26" s="1"/>
  <c r="V194" i="26" s="1"/>
  <c r="W194" i="26" s="1"/>
  <c r="X194" i="26" s="1"/>
  <c r="Y194" i="26" s="1"/>
  <c r="Z194" i="26" s="1"/>
  <c r="AA194" i="26" s="1"/>
  <c r="AC194" i="26" s="1"/>
  <c r="AD194" i="26" s="1"/>
  <c r="AE194" i="26" s="1"/>
  <c r="AF194" i="26" s="1"/>
  <c r="F193" i="26"/>
  <c r="G193" i="26" s="1"/>
  <c r="H193" i="26" s="1"/>
  <c r="I193" i="26" s="1"/>
  <c r="J193" i="26" s="1"/>
  <c r="K193" i="26" s="1"/>
  <c r="L193" i="26" s="1"/>
  <c r="M193" i="26" s="1"/>
  <c r="N193" i="26" s="1"/>
  <c r="O193" i="26" s="1"/>
  <c r="P193" i="26" s="1"/>
  <c r="Q193" i="26" s="1"/>
  <c r="R193" i="26" s="1"/>
  <c r="S193" i="26" s="1"/>
  <c r="T193" i="26" s="1"/>
  <c r="U193" i="26" s="1"/>
  <c r="V193" i="26" s="1"/>
  <c r="W193" i="26" s="1"/>
  <c r="X193" i="26" s="1"/>
  <c r="Y193" i="26" s="1"/>
  <c r="Z193" i="26" s="1"/>
  <c r="AA193" i="26" s="1"/>
  <c r="AC193" i="26" s="1"/>
  <c r="AD193" i="26" s="1"/>
  <c r="AE193" i="26" s="1"/>
  <c r="AF193" i="26" s="1"/>
  <c r="F192" i="26"/>
  <c r="G192" i="26" s="1"/>
  <c r="H192" i="26" s="1"/>
  <c r="I192" i="26" s="1"/>
  <c r="J192" i="26" s="1"/>
  <c r="K192" i="26" s="1"/>
  <c r="L192" i="26" s="1"/>
  <c r="M192" i="26" s="1"/>
  <c r="N192" i="26" s="1"/>
  <c r="O192" i="26" s="1"/>
  <c r="P192" i="26" s="1"/>
  <c r="Q192" i="26" s="1"/>
  <c r="R192" i="26" s="1"/>
  <c r="S192" i="26" s="1"/>
  <c r="T192" i="26" s="1"/>
  <c r="U192" i="26" s="1"/>
  <c r="V192" i="26" s="1"/>
  <c r="W192" i="26" s="1"/>
  <c r="X192" i="26" s="1"/>
  <c r="Y192" i="26" s="1"/>
  <c r="Z192" i="26" s="1"/>
  <c r="AA192" i="26" s="1"/>
  <c r="AC192" i="26" s="1"/>
  <c r="AD192" i="26" s="1"/>
  <c r="AE192" i="26" s="1"/>
  <c r="AF192" i="26" s="1"/>
  <c r="F191" i="26"/>
  <c r="G191" i="26" s="1"/>
  <c r="H191" i="26" s="1"/>
  <c r="I191" i="26" s="1"/>
  <c r="J191" i="26" s="1"/>
  <c r="K191" i="26" s="1"/>
  <c r="L191" i="26" s="1"/>
  <c r="M191" i="26" s="1"/>
  <c r="N191" i="26" s="1"/>
  <c r="O191" i="26" s="1"/>
  <c r="P191" i="26" s="1"/>
  <c r="Q191" i="26" s="1"/>
  <c r="R191" i="26" s="1"/>
  <c r="S191" i="26" s="1"/>
  <c r="T191" i="26" s="1"/>
  <c r="U191" i="26" s="1"/>
  <c r="V191" i="26" s="1"/>
  <c r="W191" i="26" s="1"/>
  <c r="X191" i="26" s="1"/>
  <c r="Y191" i="26" s="1"/>
  <c r="Z191" i="26" s="1"/>
  <c r="AA191" i="26" s="1"/>
  <c r="AC191" i="26" s="1"/>
  <c r="AD191" i="26" s="1"/>
  <c r="AE191" i="26" s="1"/>
  <c r="AF191" i="26" s="1"/>
  <c r="F190" i="26"/>
  <c r="G190" i="26" s="1"/>
  <c r="H190" i="26" s="1"/>
  <c r="I190" i="26" s="1"/>
  <c r="J190" i="26" s="1"/>
  <c r="K190" i="26" s="1"/>
  <c r="L190" i="26" s="1"/>
  <c r="M190" i="26" s="1"/>
  <c r="N190" i="26" s="1"/>
  <c r="O190" i="26" s="1"/>
  <c r="P190" i="26" s="1"/>
  <c r="Q190" i="26" s="1"/>
  <c r="R190" i="26" s="1"/>
  <c r="S190" i="26" s="1"/>
  <c r="T190" i="26" s="1"/>
  <c r="U190" i="26" s="1"/>
  <c r="V190" i="26" s="1"/>
  <c r="W190" i="26" s="1"/>
  <c r="X190" i="26" s="1"/>
  <c r="Y190" i="26" s="1"/>
  <c r="Z190" i="26" s="1"/>
  <c r="AA190" i="26" s="1"/>
  <c r="AC190" i="26" s="1"/>
  <c r="AD190" i="26" s="1"/>
  <c r="AE190" i="26" s="1"/>
  <c r="AF190" i="26" s="1"/>
  <c r="F189" i="26"/>
  <c r="G189" i="26" s="1"/>
  <c r="H189" i="26" s="1"/>
  <c r="I189" i="26" s="1"/>
  <c r="J189" i="26" s="1"/>
  <c r="K189" i="26" s="1"/>
  <c r="L189" i="26" s="1"/>
  <c r="M189" i="26" s="1"/>
  <c r="N189" i="26" s="1"/>
  <c r="O189" i="26" s="1"/>
  <c r="P189" i="26" s="1"/>
  <c r="Q189" i="26" s="1"/>
  <c r="R189" i="26" s="1"/>
  <c r="S189" i="26" s="1"/>
  <c r="T189" i="26" s="1"/>
  <c r="U189" i="26" s="1"/>
  <c r="V189" i="26" s="1"/>
  <c r="W189" i="26" s="1"/>
  <c r="X189" i="26" s="1"/>
  <c r="Y189" i="26" s="1"/>
  <c r="Z189" i="26" s="1"/>
  <c r="AA189" i="26" s="1"/>
  <c r="AC189" i="26" s="1"/>
  <c r="AD189" i="26" s="1"/>
  <c r="AE189" i="26" s="1"/>
  <c r="AF189" i="26" s="1"/>
  <c r="F188" i="26"/>
  <c r="G188" i="26" s="1"/>
  <c r="H188" i="26" s="1"/>
  <c r="I188" i="26" s="1"/>
  <c r="J188" i="26" s="1"/>
  <c r="K188" i="26" s="1"/>
  <c r="L188" i="26" s="1"/>
  <c r="M188" i="26" s="1"/>
  <c r="N188" i="26" s="1"/>
  <c r="O188" i="26" s="1"/>
  <c r="P188" i="26" s="1"/>
  <c r="Q188" i="26" s="1"/>
  <c r="R188" i="26" s="1"/>
  <c r="S188" i="26" s="1"/>
  <c r="T188" i="26" s="1"/>
  <c r="U188" i="26" s="1"/>
  <c r="V188" i="26" s="1"/>
  <c r="W188" i="26" s="1"/>
  <c r="X188" i="26" s="1"/>
  <c r="Y188" i="26" s="1"/>
  <c r="Z188" i="26" s="1"/>
  <c r="AA188" i="26" s="1"/>
  <c r="AC188" i="26" s="1"/>
  <c r="AD188" i="26" s="1"/>
  <c r="AE188" i="26" s="1"/>
  <c r="AF188" i="26" s="1"/>
  <c r="F187" i="26"/>
  <c r="G187" i="26" s="1"/>
  <c r="H187" i="26" s="1"/>
  <c r="I187" i="26" s="1"/>
  <c r="J187" i="26" s="1"/>
  <c r="K187" i="26" s="1"/>
  <c r="L187" i="26" s="1"/>
  <c r="M187" i="26" s="1"/>
  <c r="N187" i="26" s="1"/>
  <c r="O187" i="26" s="1"/>
  <c r="P187" i="26" s="1"/>
  <c r="Q187" i="26" s="1"/>
  <c r="R187" i="26" s="1"/>
  <c r="S187" i="26" s="1"/>
  <c r="T187" i="26" s="1"/>
  <c r="U187" i="26" s="1"/>
  <c r="V187" i="26" s="1"/>
  <c r="W187" i="26" s="1"/>
  <c r="X187" i="26" s="1"/>
  <c r="Y187" i="26" s="1"/>
  <c r="Z187" i="26" s="1"/>
  <c r="AA187" i="26" s="1"/>
  <c r="AC187" i="26" s="1"/>
  <c r="AD187" i="26" s="1"/>
  <c r="AE187" i="26" s="1"/>
  <c r="AF187" i="26" s="1"/>
  <c r="F186" i="26"/>
  <c r="G186" i="26" s="1"/>
  <c r="H186" i="26" s="1"/>
  <c r="I186" i="26" s="1"/>
  <c r="J186" i="26" s="1"/>
  <c r="K186" i="26" s="1"/>
  <c r="L186" i="26" s="1"/>
  <c r="M186" i="26" s="1"/>
  <c r="N186" i="26" s="1"/>
  <c r="O186" i="26" s="1"/>
  <c r="P186" i="26" s="1"/>
  <c r="Q186" i="26" s="1"/>
  <c r="R186" i="26" s="1"/>
  <c r="S186" i="26" s="1"/>
  <c r="T186" i="26" s="1"/>
  <c r="U186" i="26" s="1"/>
  <c r="V186" i="26" s="1"/>
  <c r="W186" i="26" s="1"/>
  <c r="X186" i="26" s="1"/>
  <c r="Y186" i="26" s="1"/>
  <c r="Z186" i="26" s="1"/>
  <c r="AA186" i="26" s="1"/>
  <c r="AC186" i="26" s="1"/>
  <c r="AD186" i="26" s="1"/>
  <c r="AE186" i="26" s="1"/>
  <c r="AF186" i="26" s="1"/>
  <c r="F185" i="26"/>
  <c r="G185" i="26" s="1"/>
  <c r="H185" i="26" s="1"/>
  <c r="I185" i="26" s="1"/>
  <c r="J185" i="26" s="1"/>
  <c r="K185" i="26" s="1"/>
  <c r="L185" i="26" s="1"/>
  <c r="M185" i="26" s="1"/>
  <c r="N185" i="26" s="1"/>
  <c r="O185" i="26" s="1"/>
  <c r="P185" i="26" s="1"/>
  <c r="Q185" i="26" s="1"/>
  <c r="R185" i="26" s="1"/>
  <c r="S185" i="26" s="1"/>
  <c r="T185" i="26" s="1"/>
  <c r="U185" i="26" s="1"/>
  <c r="V185" i="26" s="1"/>
  <c r="W185" i="26" s="1"/>
  <c r="X185" i="26" s="1"/>
  <c r="Y185" i="26" s="1"/>
  <c r="Z185" i="26" s="1"/>
  <c r="AA185" i="26" s="1"/>
  <c r="AC185" i="26" s="1"/>
  <c r="AD185" i="26" s="1"/>
  <c r="AE185" i="26" s="1"/>
  <c r="AF185" i="26" s="1"/>
  <c r="F184" i="26"/>
  <c r="G184" i="26" s="1"/>
  <c r="H184" i="26" s="1"/>
  <c r="I184" i="26" s="1"/>
  <c r="J184" i="26" s="1"/>
  <c r="K184" i="26" s="1"/>
  <c r="L184" i="26" s="1"/>
  <c r="M184" i="26" s="1"/>
  <c r="N184" i="26" s="1"/>
  <c r="O184" i="26" s="1"/>
  <c r="P184" i="26" s="1"/>
  <c r="Q184" i="26" s="1"/>
  <c r="R184" i="26" s="1"/>
  <c r="S184" i="26" s="1"/>
  <c r="T184" i="26" s="1"/>
  <c r="U184" i="26" s="1"/>
  <c r="V184" i="26" s="1"/>
  <c r="W184" i="26" s="1"/>
  <c r="X184" i="26" s="1"/>
  <c r="Y184" i="26" s="1"/>
  <c r="Z184" i="26" s="1"/>
  <c r="AA184" i="26" s="1"/>
  <c r="AC184" i="26" s="1"/>
  <c r="AD184" i="26" s="1"/>
  <c r="AE184" i="26" s="1"/>
  <c r="AF184" i="26" s="1"/>
  <c r="F183" i="26"/>
  <c r="G183" i="26" s="1"/>
  <c r="H183" i="26" s="1"/>
  <c r="I183" i="26" s="1"/>
  <c r="J183" i="26" s="1"/>
  <c r="K183" i="26" s="1"/>
  <c r="L183" i="26" s="1"/>
  <c r="M183" i="26" s="1"/>
  <c r="N183" i="26" s="1"/>
  <c r="O183" i="26" s="1"/>
  <c r="P183" i="26" s="1"/>
  <c r="Q183" i="26" s="1"/>
  <c r="R183" i="26" s="1"/>
  <c r="S183" i="26" s="1"/>
  <c r="T183" i="26" s="1"/>
  <c r="U183" i="26" s="1"/>
  <c r="V183" i="26" s="1"/>
  <c r="W183" i="26" s="1"/>
  <c r="X183" i="26" s="1"/>
  <c r="Y183" i="26" s="1"/>
  <c r="Z183" i="26" s="1"/>
  <c r="AA183" i="26" s="1"/>
  <c r="AC183" i="26" s="1"/>
  <c r="AD183" i="26" s="1"/>
  <c r="AE183" i="26" s="1"/>
  <c r="AF183" i="26" s="1"/>
  <c r="F182" i="26"/>
  <c r="G182" i="26" s="1"/>
  <c r="H182" i="26" s="1"/>
  <c r="I182" i="26" s="1"/>
  <c r="J182" i="26" s="1"/>
  <c r="K182" i="26" s="1"/>
  <c r="L182" i="26" s="1"/>
  <c r="M182" i="26" s="1"/>
  <c r="N182" i="26" s="1"/>
  <c r="O182" i="26" s="1"/>
  <c r="P182" i="26" s="1"/>
  <c r="Q182" i="26" s="1"/>
  <c r="R182" i="26" s="1"/>
  <c r="S182" i="26" s="1"/>
  <c r="T182" i="26" s="1"/>
  <c r="U182" i="26" s="1"/>
  <c r="V182" i="26" s="1"/>
  <c r="W182" i="26" s="1"/>
  <c r="X182" i="26" s="1"/>
  <c r="Y182" i="26" s="1"/>
  <c r="Z182" i="26" s="1"/>
  <c r="AA182" i="26" s="1"/>
  <c r="AC182" i="26" s="1"/>
  <c r="AD182" i="26" s="1"/>
  <c r="AE182" i="26" s="1"/>
  <c r="AF182" i="26" s="1"/>
  <c r="F181" i="26"/>
  <c r="G181" i="26" s="1"/>
  <c r="H181" i="26" s="1"/>
  <c r="I181" i="26" s="1"/>
  <c r="J181" i="26" s="1"/>
  <c r="K181" i="26" s="1"/>
  <c r="L181" i="26" s="1"/>
  <c r="M181" i="26" s="1"/>
  <c r="N181" i="26" s="1"/>
  <c r="O181" i="26" s="1"/>
  <c r="P181" i="26" s="1"/>
  <c r="Q181" i="26" s="1"/>
  <c r="R181" i="26" s="1"/>
  <c r="S181" i="26" s="1"/>
  <c r="T181" i="26" s="1"/>
  <c r="U181" i="26" s="1"/>
  <c r="V181" i="26" s="1"/>
  <c r="W181" i="26" s="1"/>
  <c r="X181" i="26" s="1"/>
  <c r="Y181" i="26" s="1"/>
  <c r="Z181" i="26" s="1"/>
  <c r="AA181" i="26" s="1"/>
  <c r="AC181" i="26" s="1"/>
  <c r="AD181" i="26" s="1"/>
  <c r="AE181" i="26" s="1"/>
  <c r="AF181" i="26" s="1"/>
  <c r="F180" i="26"/>
  <c r="G180" i="26" s="1"/>
  <c r="H180" i="26" s="1"/>
  <c r="I180" i="26" s="1"/>
  <c r="J180" i="26" s="1"/>
  <c r="K180" i="26" s="1"/>
  <c r="L180" i="26" s="1"/>
  <c r="M180" i="26" s="1"/>
  <c r="N180" i="26" s="1"/>
  <c r="O180" i="26" s="1"/>
  <c r="P180" i="26" s="1"/>
  <c r="Q180" i="26" s="1"/>
  <c r="R180" i="26" s="1"/>
  <c r="S180" i="26" s="1"/>
  <c r="T180" i="26" s="1"/>
  <c r="U180" i="26" s="1"/>
  <c r="V180" i="26" s="1"/>
  <c r="W180" i="26" s="1"/>
  <c r="X180" i="26" s="1"/>
  <c r="Y180" i="26" s="1"/>
  <c r="Z180" i="26" s="1"/>
  <c r="AA180" i="26" s="1"/>
  <c r="AC180" i="26" s="1"/>
  <c r="AD180" i="26" s="1"/>
  <c r="AE180" i="26" s="1"/>
  <c r="AF180" i="26" s="1"/>
  <c r="F179" i="26"/>
  <c r="G179" i="26" s="1"/>
  <c r="H179" i="26" s="1"/>
  <c r="I179" i="26" s="1"/>
  <c r="J179" i="26" s="1"/>
  <c r="K179" i="26" s="1"/>
  <c r="L179" i="26" s="1"/>
  <c r="M179" i="26" s="1"/>
  <c r="N179" i="26" s="1"/>
  <c r="O179" i="26" s="1"/>
  <c r="P179" i="26" s="1"/>
  <c r="Q179" i="26" s="1"/>
  <c r="R179" i="26" s="1"/>
  <c r="S179" i="26" s="1"/>
  <c r="T179" i="26" s="1"/>
  <c r="U179" i="26" s="1"/>
  <c r="V179" i="26" s="1"/>
  <c r="W179" i="26" s="1"/>
  <c r="X179" i="26" s="1"/>
  <c r="Y179" i="26" s="1"/>
  <c r="Z179" i="26" s="1"/>
  <c r="AA179" i="26" s="1"/>
  <c r="AC179" i="26" s="1"/>
  <c r="AD179" i="26" s="1"/>
  <c r="AE179" i="26" s="1"/>
  <c r="AF179" i="26" s="1"/>
  <c r="F178" i="26"/>
  <c r="G178" i="26" s="1"/>
  <c r="H178" i="26" s="1"/>
  <c r="I178" i="26" s="1"/>
  <c r="J178" i="26" s="1"/>
  <c r="K178" i="26" s="1"/>
  <c r="L178" i="26" s="1"/>
  <c r="M178" i="26" s="1"/>
  <c r="N178" i="26" s="1"/>
  <c r="O178" i="26" s="1"/>
  <c r="P178" i="26" s="1"/>
  <c r="Q178" i="26" s="1"/>
  <c r="R178" i="26" s="1"/>
  <c r="S178" i="26" s="1"/>
  <c r="T178" i="26" s="1"/>
  <c r="U178" i="26" s="1"/>
  <c r="V178" i="26" s="1"/>
  <c r="W178" i="26" s="1"/>
  <c r="X178" i="26" s="1"/>
  <c r="Y178" i="26" s="1"/>
  <c r="Z178" i="26" s="1"/>
  <c r="AA178" i="26" s="1"/>
  <c r="AC178" i="26" s="1"/>
  <c r="AD178" i="26" s="1"/>
  <c r="AE178" i="26" s="1"/>
  <c r="AF178" i="26" s="1"/>
  <c r="F176" i="26"/>
  <c r="G176" i="26" s="1"/>
  <c r="H176" i="26" s="1"/>
  <c r="I176" i="26" s="1"/>
  <c r="J176" i="26" s="1"/>
  <c r="K176" i="26" s="1"/>
  <c r="L176" i="26" s="1"/>
  <c r="M176" i="26" s="1"/>
  <c r="N176" i="26" s="1"/>
  <c r="O176" i="26" s="1"/>
  <c r="P176" i="26" s="1"/>
  <c r="Q176" i="26" s="1"/>
  <c r="R176" i="26" s="1"/>
  <c r="S176" i="26" s="1"/>
  <c r="T176" i="26" s="1"/>
  <c r="U176" i="26" s="1"/>
  <c r="V176" i="26" s="1"/>
  <c r="W176" i="26" s="1"/>
  <c r="X176" i="26" s="1"/>
  <c r="Y176" i="26" s="1"/>
  <c r="Z176" i="26" s="1"/>
  <c r="AA176" i="26" s="1"/>
  <c r="AC176" i="26" s="1"/>
  <c r="AD176" i="26" s="1"/>
  <c r="AE176" i="26" s="1"/>
  <c r="AF176" i="26" s="1"/>
  <c r="F175" i="26"/>
  <c r="G175" i="26" s="1"/>
  <c r="H175" i="26" s="1"/>
  <c r="I175" i="26" s="1"/>
  <c r="J175" i="26" s="1"/>
  <c r="K175" i="26" s="1"/>
  <c r="L175" i="26" s="1"/>
  <c r="M175" i="26" s="1"/>
  <c r="N175" i="26" s="1"/>
  <c r="O175" i="26" s="1"/>
  <c r="P175" i="26" s="1"/>
  <c r="Q175" i="26" s="1"/>
  <c r="R175" i="26" s="1"/>
  <c r="S175" i="26" s="1"/>
  <c r="T175" i="26" s="1"/>
  <c r="U175" i="26" s="1"/>
  <c r="V175" i="26" s="1"/>
  <c r="W175" i="26" s="1"/>
  <c r="X175" i="26" s="1"/>
  <c r="Y175" i="26" s="1"/>
  <c r="Z175" i="26" s="1"/>
  <c r="AA175" i="26" s="1"/>
  <c r="AC175" i="26" s="1"/>
  <c r="AD175" i="26" s="1"/>
  <c r="AE175" i="26" s="1"/>
  <c r="AF175" i="26" s="1"/>
  <c r="F174" i="26"/>
  <c r="G174" i="26" s="1"/>
  <c r="H174" i="26" s="1"/>
  <c r="I174" i="26" s="1"/>
  <c r="J174" i="26" s="1"/>
  <c r="K174" i="26" s="1"/>
  <c r="L174" i="26" s="1"/>
  <c r="M174" i="26" s="1"/>
  <c r="N174" i="26" s="1"/>
  <c r="O174" i="26" s="1"/>
  <c r="P174" i="26" s="1"/>
  <c r="Q174" i="26" s="1"/>
  <c r="R174" i="26" s="1"/>
  <c r="S174" i="26" s="1"/>
  <c r="T174" i="26" s="1"/>
  <c r="U174" i="26" s="1"/>
  <c r="V174" i="26" s="1"/>
  <c r="W174" i="26" s="1"/>
  <c r="X174" i="26" s="1"/>
  <c r="Y174" i="26" s="1"/>
  <c r="Z174" i="26" s="1"/>
  <c r="AA174" i="26" s="1"/>
  <c r="AC174" i="26" s="1"/>
  <c r="AD174" i="26" s="1"/>
  <c r="AE174" i="26" s="1"/>
  <c r="AF174" i="26" s="1"/>
  <c r="F173" i="26"/>
  <c r="G173" i="26" s="1"/>
  <c r="H173" i="26" s="1"/>
  <c r="I173" i="26" s="1"/>
  <c r="J173" i="26" s="1"/>
  <c r="K173" i="26" s="1"/>
  <c r="L173" i="26" s="1"/>
  <c r="M173" i="26" s="1"/>
  <c r="N173" i="26" s="1"/>
  <c r="O173" i="26" s="1"/>
  <c r="P173" i="26" s="1"/>
  <c r="Q173" i="26" s="1"/>
  <c r="R173" i="26" s="1"/>
  <c r="S173" i="26" s="1"/>
  <c r="T173" i="26" s="1"/>
  <c r="U173" i="26" s="1"/>
  <c r="V173" i="26" s="1"/>
  <c r="W173" i="26" s="1"/>
  <c r="X173" i="26" s="1"/>
  <c r="Y173" i="26" s="1"/>
  <c r="Z173" i="26" s="1"/>
  <c r="AA173" i="26" s="1"/>
  <c r="AC173" i="26" s="1"/>
  <c r="AD173" i="26" s="1"/>
  <c r="AE173" i="26" s="1"/>
  <c r="AF173" i="26" s="1"/>
  <c r="F172" i="26"/>
  <c r="G172" i="26" s="1"/>
  <c r="H172" i="26" s="1"/>
  <c r="I172" i="26" s="1"/>
  <c r="J172" i="26" s="1"/>
  <c r="K172" i="26" s="1"/>
  <c r="L172" i="26" s="1"/>
  <c r="M172" i="26" s="1"/>
  <c r="N172" i="26" s="1"/>
  <c r="O172" i="26" s="1"/>
  <c r="P172" i="26" s="1"/>
  <c r="Q172" i="26" s="1"/>
  <c r="R172" i="26" s="1"/>
  <c r="S172" i="26" s="1"/>
  <c r="T172" i="26" s="1"/>
  <c r="U172" i="26" s="1"/>
  <c r="V172" i="26" s="1"/>
  <c r="W172" i="26" s="1"/>
  <c r="X172" i="26" s="1"/>
  <c r="Y172" i="26" s="1"/>
  <c r="Z172" i="26" s="1"/>
  <c r="AA172" i="26" s="1"/>
  <c r="AC172" i="26" s="1"/>
  <c r="AD172" i="26" s="1"/>
  <c r="AE172" i="26" s="1"/>
  <c r="AF172" i="26" s="1"/>
  <c r="F171" i="26"/>
  <c r="G171" i="26" s="1"/>
  <c r="H171" i="26" s="1"/>
  <c r="I171" i="26" s="1"/>
  <c r="J171" i="26" s="1"/>
  <c r="K171" i="26" s="1"/>
  <c r="L171" i="26" s="1"/>
  <c r="M171" i="26" s="1"/>
  <c r="N171" i="26" s="1"/>
  <c r="O171" i="26" s="1"/>
  <c r="P171" i="26" s="1"/>
  <c r="Q171" i="26" s="1"/>
  <c r="R171" i="26" s="1"/>
  <c r="S171" i="26" s="1"/>
  <c r="T171" i="26" s="1"/>
  <c r="U171" i="26" s="1"/>
  <c r="V171" i="26" s="1"/>
  <c r="W171" i="26" s="1"/>
  <c r="X171" i="26" s="1"/>
  <c r="Y171" i="26" s="1"/>
  <c r="Z171" i="26" s="1"/>
  <c r="AA171" i="26" s="1"/>
  <c r="AC171" i="26" s="1"/>
  <c r="AD171" i="26" s="1"/>
  <c r="AE171" i="26" s="1"/>
  <c r="AF171" i="26" s="1"/>
  <c r="F170" i="26"/>
  <c r="G170" i="26" s="1"/>
  <c r="H170" i="26" s="1"/>
  <c r="I170" i="26" s="1"/>
  <c r="J170" i="26" s="1"/>
  <c r="K170" i="26" s="1"/>
  <c r="L170" i="26" s="1"/>
  <c r="M170" i="26" s="1"/>
  <c r="N170" i="26" s="1"/>
  <c r="O170" i="26" s="1"/>
  <c r="P170" i="26" s="1"/>
  <c r="Q170" i="26" s="1"/>
  <c r="R170" i="26" s="1"/>
  <c r="S170" i="26" s="1"/>
  <c r="T170" i="26" s="1"/>
  <c r="U170" i="26" s="1"/>
  <c r="V170" i="26" s="1"/>
  <c r="W170" i="26" s="1"/>
  <c r="X170" i="26" s="1"/>
  <c r="Y170" i="26" s="1"/>
  <c r="AG167" i="26"/>
  <c r="F165" i="26"/>
  <c r="G165" i="26" s="1"/>
  <c r="H165" i="26" s="1"/>
  <c r="I165" i="26" s="1"/>
  <c r="J165" i="26" s="1"/>
  <c r="K165" i="26" s="1"/>
  <c r="L165" i="26" s="1"/>
  <c r="M165" i="26" s="1"/>
  <c r="N165" i="26" s="1"/>
  <c r="O165" i="26" s="1"/>
  <c r="P165" i="26" s="1"/>
  <c r="Q165" i="26" s="1"/>
  <c r="R165" i="26" s="1"/>
  <c r="S165" i="26" s="1"/>
  <c r="T165" i="26" s="1"/>
  <c r="U165" i="26" s="1"/>
  <c r="V165" i="26" s="1"/>
  <c r="W165" i="26" s="1"/>
  <c r="X165" i="26" s="1"/>
  <c r="Y165" i="26" s="1"/>
  <c r="Z165" i="26" s="1"/>
  <c r="AA165" i="26" s="1"/>
  <c r="AC165" i="26" s="1"/>
  <c r="AD165" i="26" s="1"/>
  <c r="AE165" i="26" s="1"/>
  <c r="AF165" i="26" s="1"/>
  <c r="F164" i="26"/>
  <c r="G164" i="26" s="1"/>
  <c r="H164" i="26" s="1"/>
  <c r="I164" i="26" s="1"/>
  <c r="J164" i="26" s="1"/>
  <c r="K164" i="26" s="1"/>
  <c r="L164" i="26" s="1"/>
  <c r="M164" i="26" s="1"/>
  <c r="N164" i="26" s="1"/>
  <c r="O164" i="26" s="1"/>
  <c r="P164" i="26" s="1"/>
  <c r="Q164" i="26" s="1"/>
  <c r="R164" i="26" s="1"/>
  <c r="S164" i="26" s="1"/>
  <c r="T164" i="26" s="1"/>
  <c r="U164" i="26" s="1"/>
  <c r="V164" i="26" s="1"/>
  <c r="W164" i="26" s="1"/>
  <c r="X164" i="26" s="1"/>
  <c r="Y164" i="26" s="1"/>
  <c r="Z164" i="26" s="1"/>
  <c r="AA164" i="26" s="1"/>
  <c r="AC164" i="26" s="1"/>
  <c r="AD164" i="26" s="1"/>
  <c r="AE164" i="26" s="1"/>
  <c r="AF164" i="26" s="1"/>
  <c r="F163" i="26"/>
  <c r="G163" i="26" s="1"/>
  <c r="H163" i="26" s="1"/>
  <c r="I163" i="26" s="1"/>
  <c r="J163" i="26" s="1"/>
  <c r="K163" i="26" s="1"/>
  <c r="L163" i="26" s="1"/>
  <c r="M163" i="26" s="1"/>
  <c r="N163" i="26" s="1"/>
  <c r="O163" i="26" s="1"/>
  <c r="P163" i="26" s="1"/>
  <c r="Q163" i="26" s="1"/>
  <c r="R163" i="26" s="1"/>
  <c r="S163" i="26" s="1"/>
  <c r="T163" i="26" s="1"/>
  <c r="U163" i="26" s="1"/>
  <c r="V163" i="26" s="1"/>
  <c r="W163" i="26" s="1"/>
  <c r="X163" i="26" s="1"/>
  <c r="Y163" i="26" s="1"/>
  <c r="Z163" i="26" s="1"/>
  <c r="AA163" i="26" s="1"/>
  <c r="AC163" i="26" s="1"/>
  <c r="AD163" i="26" s="1"/>
  <c r="AE163" i="26" s="1"/>
  <c r="AF163" i="26" s="1"/>
  <c r="F161" i="26"/>
  <c r="AI158" i="26"/>
  <c r="AH158" i="26"/>
  <c r="AI157" i="26"/>
  <c r="AH157" i="26"/>
  <c r="AI156" i="26"/>
  <c r="AH156" i="26"/>
  <c r="AI155" i="26"/>
  <c r="AH155" i="26"/>
  <c r="AI154" i="26"/>
  <c r="AH154" i="26"/>
  <c r="AI153" i="26"/>
  <c r="AH153" i="26"/>
  <c r="AI152" i="26"/>
  <c r="AH152" i="26"/>
  <c r="AI151" i="26"/>
  <c r="AH151" i="26"/>
  <c r="AI150" i="26"/>
  <c r="AH150" i="26"/>
  <c r="AI149" i="26"/>
  <c r="AH149" i="26"/>
  <c r="AI148" i="26"/>
  <c r="AH148" i="26"/>
  <c r="AI147" i="26"/>
  <c r="AH147" i="26"/>
  <c r="AI146" i="26"/>
  <c r="AH146" i="26"/>
  <c r="AI142" i="26"/>
  <c r="AH142" i="26"/>
  <c r="AI141" i="26"/>
  <c r="AH141" i="26"/>
  <c r="AI140" i="26"/>
  <c r="AH140" i="26"/>
  <c r="AI139" i="26"/>
  <c r="AH139" i="26"/>
  <c r="AI138" i="26"/>
  <c r="AH138" i="26"/>
  <c r="AI137" i="26"/>
  <c r="AH137" i="26"/>
  <c r="AI136" i="26"/>
  <c r="AH136" i="26"/>
  <c r="AI134" i="26"/>
  <c r="AH134" i="26"/>
  <c r="AI133" i="26"/>
  <c r="AH133" i="26"/>
  <c r="AI132" i="26"/>
  <c r="AH132" i="26"/>
  <c r="AI131" i="26"/>
  <c r="AH131" i="26"/>
  <c r="AI130" i="26"/>
  <c r="AH130" i="26"/>
  <c r="AI129" i="26"/>
  <c r="AH129" i="26"/>
  <c r="AI128" i="26"/>
  <c r="AH128" i="26"/>
  <c r="AI127" i="26"/>
  <c r="AH127" i="26"/>
  <c r="AI126" i="26"/>
  <c r="AH126" i="26"/>
  <c r="AI125" i="26"/>
  <c r="AH125" i="26"/>
  <c r="AF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L122" i="26"/>
  <c r="K122" i="26"/>
  <c r="J122" i="26"/>
  <c r="I122" i="26"/>
  <c r="H122" i="26"/>
  <c r="G122" i="26"/>
  <c r="F122" i="26"/>
  <c r="AF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L121" i="26"/>
  <c r="K121" i="26"/>
  <c r="J121" i="26"/>
  <c r="I121" i="26"/>
  <c r="H121" i="26"/>
  <c r="G121" i="26"/>
  <c r="F121" i="26"/>
  <c r="AF120" i="26"/>
  <c r="BI23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L120" i="26"/>
  <c r="K120" i="26"/>
  <c r="J120" i="26"/>
  <c r="I120" i="26"/>
  <c r="H120" i="26"/>
  <c r="G120" i="26"/>
  <c r="F120" i="26"/>
  <c r="AF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L119" i="26"/>
  <c r="K119" i="26"/>
  <c r="J119" i="26"/>
  <c r="I119" i="26"/>
  <c r="H119" i="26"/>
  <c r="G119" i="26"/>
  <c r="F119" i="26"/>
  <c r="AF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L118" i="26"/>
  <c r="K118" i="26"/>
  <c r="J118" i="26"/>
  <c r="I118" i="26"/>
  <c r="H118" i="26"/>
  <c r="G118" i="26"/>
  <c r="F118" i="26"/>
  <c r="AF117" i="26"/>
  <c r="BH23" i="26"/>
  <c r="BG23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P123" i="26" s="1"/>
  <c r="AX23" i="26" s="1"/>
  <c r="O117" i="26"/>
  <c r="O123" i="26" s="1"/>
  <c r="AW23" i="26" s="1"/>
  <c r="N117" i="26"/>
  <c r="L117" i="26"/>
  <c r="K117" i="26"/>
  <c r="J117" i="26"/>
  <c r="J123" i="26" s="1"/>
  <c r="I117" i="26"/>
  <c r="H117" i="26"/>
  <c r="G117" i="26"/>
  <c r="F117" i="26"/>
  <c r="F123" i="26" s="1"/>
  <c r="AQ23" i="26" s="1"/>
  <c r="AP23" i="26"/>
  <c r="AO23" i="26"/>
  <c r="AI114" i="26"/>
  <c r="AH114" i="26"/>
  <c r="M7" i="26"/>
  <c r="E7" i="26"/>
  <c r="AI112" i="26"/>
  <c r="AH112" i="26"/>
  <c r="AG112" i="26"/>
  <c r="AI111" i="26"/>
  <c r="AH111" i="26"/>
  <c r="AI110" i="26"/>
  <c r="AH110" i="26"/>
  <c r="AI109" i="26"/>
  <c r="AH109" i="26"/>
  <c r="AG108" i="26"/>
  <c r="AF108" i="26"/>
  <c r="AE5" i="26" s="1"/>
  <c r="AA108" i="26"/>
  <c r="Z5" i="26" s="1"/>
  <c r="Z108" i="26"/>
  <c r="Y108" i="26"/>
  <c r="X5" i="26" s="1"/>
  <c r="X108" i="26"/>
  <c r="W5" i="26" s="1"/>
  <c r="W108" i="26"/>
  <c r="V5" i="26" s="1"/>
  <c r="V108" i="26"/>
  <c r="BD19" i="26" s="1"/>
  <c r="U108" i="26"/>
  <c r="T108" i="26"/>
  <c r="S108" i="26"/>
  <c r="R108" i="26"/>
  <c r="AZ19" i="26" s="1"/>
  <c r="Q108" i="26"/>
  <c r="P5" i="26" s="1"/>
  <c r="P108" i="26"/>
  <c r="P124" i="26" s="1"/>
  <c r="O108" i="26"/>
  <c r="N108" i="26"/>
  <c r="L108" i="26"/>
  <c r="K5" i="26" s="1"/>
  <c r="K108" i="26"/>
  <c r="AT19" i="26" s="1"/>
  <c r="J108" i="26"/>
  <c r="I5" i="26" s="1"/>
  <c r="I108" i="26"/>
  <c r="H5" i="26" s="1"/>
  <c r="H108" i="26"/>
  <c r="G108" i="26"/>
  <c r="F108" i="26"/>
  <c r="AQ19" i="26" s="1"/>
  <c r="AI107" i="26"/>
  <c r="AH107" i="26"/>
  <c r="AI106" i="26"/>
  <c r="AH106" i="26"/>
  <c r="AI105" i="26"/>
  <c r="AH105" i="26"/>
  <c r="AI104" i="26"/>
  <c r="AH104" i="26"/>
  <c r="AI103" i="26"/>
  <c r="AH103" i="26"/>
  <c r="AI102" i="26"/>
  <c r="AH102" i="26"/>
  <c r="AI101" i="26"/>
  <c r="AH101" i="26"/>
  <c r="AI100" i="26"/>
  <c r="AH100" i="26"/>
  <c r="AI99" i="26"/>
  <c r="AH99" i="26"/>
  <c r="AI98" i="26"/>
  <c r="AH98" i="26"/>
  <c r="AI97" i="26"/>
  <c r="AH97" i="26"/>
  <c r="AG96" i="26"/>
  <c r="BJ20" i="26"/>
  <c r="AA96" i="26"/>
  <c r="Z96" i="26"/>
  <c r="BF20" i="26" s="1"/>
  <c r="Y96" i="26"/>
  <c r="X96" i="26"/>
  <c r="BE20" i="26" s="1"/>
  <c r="W96" i="26"/>
  <c r="V96" i="26"/>
  <c r="U96" i="26"/>
  <c r="T96" i="26"/>
  <c r="BB20" i="26" s="1"/>
  <c r="S96" i="26"/>
  <c r="R96" i="26"/>
  <c r="AZ20" i="26" s="1"/>
  <c r="Q96" i="26"/>
  <c r="P96" i="26"/>
  <c r="AX20" i="26" s="1"/>
  <c r="O96" i="26"/>
  <c r="N96" i="26"/>
  <c r="L96" i="26"/>
  <c r="K96" i="26"/>
  <c r="AT20" i="26" s="1"/>
  <c r="J96" i="26"/>
  <c r="I96" i="26"/>
  <c r="H96" i="26"/>
  <c r="G96" i="26"/>
  <c r="F96" i="26"/>
  <c r="AQ20" i="26" s="1"/>
  <c r="AI95" i="26"/>
  <c r="AH95" i="26"/>
  <c r="AI94" i="26"/>
  <c r="AH94" i="26"/>
  <c r="AI93" i="26"/>
  <c r="AH93" i="26"/>
  <c r="BJ18" i="26"/>
  <c r="AA92" i="26"/>
  <c r="Z92" i="26"/>
  <c r="BF18" i="26" s="1"/>
  <c r="X92" i="26"/>
  <c r="BE18" i="26" s="1"/>
  <c r="W92" i="26"/>
  <c r="V92" i="26"/>
  <c r="U92" i="26"/>
  <c r="T92" i="26"/>
  <c r="S92" i="26"/>
  <c r="BA18" i="26" s="1"/>
  <c r="R92" i="26"/>
  <c r="AZ18" i="26" s="1"/>
  <c r="Q92" i="26"/>
  <c r="P92" i="26"/>
  <c r="AX18" i="26" s="1"/>
  <c r="O92" i="26"/>
  <c r="AW18" i="26" s="1"/>
  <c r="N92" i="26"/>
  <c r="AV18" i="26" s="1"/>
  <c r="L92" i="26"/>
  <c r="K92" i="26"/>
  <c r="AT18" i="26" s="1"/>
  <c r="J92" i="26"/>
  <c r="I92" i="26"/>
  <c r="AS18" i="26" s="1"/>
  <c r="H92" i="26"/>
  <c r="G92" i="26"/>
  <c r="AR18" i="26" s="1"/>
  <c r="F92" i="26"/>
  <c r="BR91" i="26"/>
  <c r="BP91" i="26"/>
  <c r="BO91" i="26"/>
  <c r="BM91" i="26"/>
  <c r="BJ91" i="26"/>
  <c r="BH91" i="26"/>
  <c r="BE91" i="26"/>
  <c r="BB91" i="26"/>
  <c r="AI91" i="26"/>
  <c r="AH91" i="26"/>
  <c r="AG91" i="26"/>
  <c r="AG92" i="26" s="1"/>
  <c r="AG3" i="26" s="1"/>
  <c r="BB90" i="26"/>
  <c r="AI90" i="26"/>
  <c r="AH90" i="26"/>
  <c r="BD89" i="26"/>
  <c r="AI89" i="26"/>
  <c r="AH89" i="26"/>
  <c r="BT88" i="26"/>
  <c r="AI88" i="26"/>
  <c r="AH88" i="26"/>
  <c r="BN87" i="26"/>
  <c r="BI87" i="26"/>
  <c r="BH87" i="26"/>
  <c r="BA87" i="26"/>
  <c r="AI87" i="26"/>
  <c r="AH87" i="26"/>
  <c r="AI86" i="26"/>
  <c r="AH86" i="26"/>
  <c r="AI85" i="26"/>
  <c r="AH85" i="26"/>
  <c r="BW84" i="26"/>
  <c r="BW91" i="26" s="1"/>
  <c r="BV84" i="26"/>
  <c r="BV91" i="26" s="1"/>
  <c r="BU84" i="26"/>
  <c r="BU91" i="26" s="1"/>
  <c r="BT84" i="26"/>
  <c r="BT91" i="26" s="1"/>
  <c r="BS84" i="26"/>
  <c r="BS91" i="26" s="1"/>
  <c r="BR84" i="26"/>
  <c r="BQ84" i="26"/>
  <c r="BQ91" i="26" s="1"/>
  <c r="BP84" i="26"/>
  <c r="BO84" i="26"/>
  <c r="BN84" i="26"/>
  <c r="BN91" i="26" s="1"/>
  <c r="BM84" i="26"/>
  <c r="BL84" i="26"/>
  <c r="BL91" i="26" s="1"/>
  <c r="BK84" i="26"/>
  <c r="BK91" i="26" s="1"/>
  <c r="BJ84" i="26"/>
  <c r="BI84" i="26"/>
  <c r="BI91" i="26" s="1"/>
  <c r="BH84" i="26"/>
  <c r="BG84" i="26"/>
  <c r="BG91" i="26" s="1"/>
  <c r="BF84" i="26"/>
  <c r="BF91" i="26" s="1"/>
  <c r="BE84" i="26"/>
  <c r="BD84" i="26"/>
  <c r="BD91" i="26" s="1"/>
  <c r="BC84" i="26"/>
  <c r="BC91" i="26" s="1"/>
  <c r="BB84" i="26"/>
  <c r="BA84" i="26"/>
  <c r="BA91" i="26" s="1"/>
  <c r="AZ84" i="26"/>
  <c r="AZ91" i="26" s="1"/>
  <c r="AI84" i="26"/>
  <c r="AH84" i="26"/>
  <c r="BW83" i="26"/>
  <c r="BW90" i="26" s="1"/>
  <c r="BV83" i="26"/>
  <c r="BV90" i="26" s="1"/>
  <c r="BU83" i="26"/>
  <c r="BU90" i="26" s="1"/>
  <c r="BT83" i="26"/>
  <c r="BT90" i="26" s="1"/>
  <c r="BS83" i="26"/>
  <c r="BS90" i="26" s="1"/>
  <c r="BR83" i="26"/>
  <c r="BR90" i="26" s="1"/>
  <c r="BQ83" i="26"/>
  <c r="BQ90" i="26" s="1"/>
  <c r="BP83" i="26"/>
  <c r="BP90" i="26" s="1"/>
  <c r="BO83" i="26"/>
  <c r="BO90" i="26" s="1"/>
  <c r="BN83" i="26"/>
  <c r="BN90" i="26" s="1"/>
  <c r="BM83" i="26"/>
  <c r="BM90" i="26" s="1"/>
  <c r="BL83" i="26"/>
  <c r="BL90" i="26" s="1"/>
  <c r="BK83" i="26"/>
  <c r="BK90" i="26" s="1"/>
  <c r="BJ83" i="26"/>
  <c r="BJ90" i="26" s="1"/>
  <c r="BI83" i="26"/>
  <c r="BI90" i="26" s="1"/>
  <c r="BH83" i="26"/>
  <c r="BH90" i="26" s="1"/>
  <c r="BG83" i="26"/>
  <c r="BG90" i="26" s="1"/>
  <c r="BF83" i="26"/>
  <c r="BF90" i="26" s="1"/>
  <c r="BE83" i="26"/>
  <c r="BE90" i="26" s="1"/>
  <c r="BD83" i="26"/>
  <c r="BD90" i="26" s="1"/>
  <c r="BC83" i="26"/>
  <c r="BC90" i="26" s="1"/>
  <c r="BB83" i="26"/>
  <c r="BA83" i="26"/>
  <c r="BA90" i="26" s="1"/>
  <c r="AZ83" i="26"/>
  <c r="AZ90" i="26" s="1"/>
  <c r="AI83" i="26"/>
  <c r="AH83" i="26"/>
  <c r="BW82" i="26"/>
  <c r="BW89" i="26" s="1"/>
  <c r="BV82" i="26"/>
  <c r="BV89" i="26" s="1"/>
  <c r="BU82" i="26"/>
  <c r="BU89" i="26" s="1"/>
  <c r="BT82" i="26"/>
  <c r="BT89" i="26" s="1"/>
  <c r="BS82" i="26"/>
  <c r="BS89" i="26" s="1"/>
  <c r="BR82" i="26"/>
  <c r="BR89" i="26" s="1"/>
  <c r="BQ82" i="26"/>
  <c r="BQ89" i="26" s="1"/>
  <c r="BP82" i="26"/>
  <c r="BP89" i="26" s="1"/>
  <c r="BO82" i="26"/>
  <c r="BO89" i="26" s="1"/>
  <c r="BN82" i="26"/>
  <c r="BN89" i="26" s="1"/>
  <c r="BM82" i="26"/>
  <c r="BM89" i="26" s="1"/>
  <c r="BL82" i="26"/>
  <c r="BL89" i="26" s="1"/>
  <c r="BK82" i="26"/>
  <c r="BK89" i="26" s="1"/>
  <c r="BJ82" i="26"/>
  <c r="BJ89" i="26" s="1"/>
  <c r="BI82" i="26"/>
  <c r="BI89" i="26" s="1"/>
  <c r="BH82" i="26"/>
  <c r="BH89" i="26" s="1"/>
  <c r="BG82" i="26"/>
  <c r="BG89" i="26" s="1"/>
  <c r="BF82" i="26"/>
  <c r="BF89" i="26" s="1"/>
  <c r="BE82" i="26"/>
  <c r="BE89" i="26" s="1"/>
  <c r="BD82" i="26"/>
  <c r="BC82" i="26"/>
  <c r="BC89" i="26" s="1"/>
  <c r="BB82" i="26"/>
  <c r="BB89" i="26" s="1"/>
  <c r="BA82" i="26"/>
  <c r="BA89" i="26" s="1"/>
  <c r="AZ82" i="26"/>
  <c r="AZ89" i="26" s="1"/>
  <c r="AI82" i="26"/>
  <c r="AH82" i="26"/>
  <c r="BW81" i="26"/>
  <c r="BW88" i="26" s="1"/>
  <c r="BV81" i="26"/>
  <c r="BV88" i="26" s="1"/>
  <c r="BU81" i="26"/>
  <c r="BU88" i="26" s="1"/>
  <c r="BT81" i="26"/>
  <c r="BS81" i="26"/>
  <c r="BS88" i="26" s="1"/>
  <c r="BR81" i="26"/>
  <c r="BR88" i="26" s="1"/>
  <c r="BQ81" i="26"/>
  <c r="BQ88" i="26" s="1"/>
  <c r="BP81" i="26"/>
  <c r="BP88" i="26" s="1"/>
  <c r="BO81" i="26"/>
  <c r="BO88" i="26" s="1"/>
  <c r="BN81" i="26"/>
  <c r="BN88" i="26" s="1"/>
  <c r="BM81" i="26"/>
  <c r="BM88" i="26" s="1"/>
  <c r="BL81" i="26"/>
  <c r="BL88" i="26" s="1"/>
  <c r="BK81" i="26"/>
  <c r="BK88" i="26" s="1"/>
  <c r="BJ81" i="26"/>
  <c r="BJ88" i="26" s="1"/>
  <c r="BI81" i="26"/>
  <c r="BI88" i="26" s="1"/>
  <c r="BH81" i="26"/>
  <c r="BH88" i="26" s="1"/>
  <c r="BG81" i="26"/>
  <c r="BG88" i="26" s="1"/>
  <c r="BF81" i="26"/>
  <c r="BF88" i="26" s="1"/>
  <c r="BE81" i="26"/>
  <c r="BE88" i="26" s="1"/>
  <c r="BD81" i="26"/>
  <c r="BD88" i="26" s="1"/>
  <c r="BC81" i="26"/>
  <c r="BC88" i="26" s="1"/>
  <c r="BB81" i="26"/>
  <c r="BB88" i="26" s="1"/>
  <c r="BA81" i="26"/>
  <c r="BA88" i="26" s="1"/>
  <c r="AZ81" i="26"/>
  <c r="AZ88" i="26" s="1"/>
  <c r="AI81" i="26"/>
  <c r="AH81" i="26"/>
  <c r="BW80" i="26"/>
  <c r="BW87" i="26" s="1"/>
  <c r="BV80" i="26"/>
  <c r="BV87" i="26" s="1"/>
  <c r="BU80" i="26"/>
  <c r="BU87" i="26" s="1"/>
  <c r="BT80" i="26"/>
  <c r="BT87" i="26" s="1"/>
  <c r="BS80" i="26"/>
  <c r="BS87" i="26" s="1"/>
  <c r="BR80" i="26"/>
  <c r="BR87" i="26" s="1"/>
  <c r="BQ80" i="26"/>
  <c r="BQ87" i="26" s="1"/>
  <c r="BP80" i="26"/>
  <c r="BP87" i="26" s="1"/>
  <c r="BO80" i="26"/>
  <c r="BO87" i="26" s="1"/>
  <c r="BN80" i="26"/>
  <c r="BM80" i="26"/>
  <c r="BM87" i="26" s="1"/>
  <c r="BL80" i="26"/>
  <c r="BL87" i="26" s="1"/>
  <c r="BK80" i="26"/>
  <c r="BK87" i="26" s="1"/>
  <c r="BJ80" i="26"/>
  <c r="BJ87" i="26" s="1"/>
  <c r="BI80" i="26"/>
  <c r="BH80" i="26"/>
  <c r="BG80" i="26"/>
  <c r="BG87" i="26" s="1"/>
  <c r="BF80" i="26"/>
  <c r="BF87" i="26" s="1"/>
  <c r="BE80" i="26"/>
  <c r="BE87" i="26" s="1"/>
  <c r="BD80" i="26"/>
  <c r="BD87" i="26" s="1"/>
  <c r="BC80" i="26"/>
  <c r="BC87" i="26" s="1"/>
  <c r="BB80" i="26"/>
  <c r="BB87" i="26" s="1"/>
  <c r="BA80" i="26"/>
  <c r="AZ80" i="26"/>
  <c r="AZ87" i="26" s="1"/>
  <c r="AI80" i="26"/>
  <c r="AH80" i="26"/>
  <c r="BW79" i="26"/>
  <c r="BW86" i="26" s="1"/>
  <c r="BV79" i="26"/>
  <c r="BV86" i="26" s="1"/>
  <c r="BU79" i="26"/>
  <c r="BU86" i="26" s="1"/>
  <c r="BT79" i="26"/>
  <c r="BT86" i="26" s="1"/>
  <c r="BS79" i="26"/>
  <c r="BS86" i="26" s="1"/>
  <c r="BR79" i="26"/>
  <c r="BR86" i="26" s="1"/>
  <c r="BQ79" i="26"/>
  <c r="BQ86" i="26" s="1"/>
  <c r="BP79" i="26"/>
  <c r="BP86" i="26" s="1"/>
  <c r="BO79" i="26"/>
  <c r="BO86" i="26" s="1"/>
  <c r="BN79" i="26"/>
  <c r="BN86" i="26" s="1"/>
  <c r="BM79" i="26"/>
  <c r="BM86" i="26" s="1"/>
  <c r="BL79" i="26"/>
  <c r="BL86" i="26" s="1"/>
  <c r="BK79" i="26"/>
  <c r="BK86" i="26" s="1"/>
  <c r="BJ79" i="26"/>
  <c r="BJ86" i="26" s="1"/>
  <c r="BI79" i="26"/>
  <c r="BI86" i="26" s="1"/>
  <c r="BH79" i="26"/>
  <c r="BH86" i="26" s="1"/>
  <c r="BG79" i="26"/>
  <c r="BG86" i="26" s="1"/>
  <c r="BF79" i="26"/>
  <c r="BF86" i="26" s="1"/>
  <c r="BE79" i="26"/>
  <c r="BE86" i="26" s="1"/>
  <c r="BD79" i="26"/>
  <c r="BD86" i="26" s="1"/>
  <c r="BC79" i="26"/>
  <c r="BC86" i="26" s="1"/>
  <c r="BB79" i="26"/>
  <c r="BB86" i="26" s="1"/>
  <c r="BA79" i="26"/>
  <c r="BA86" i="26" s="1"/>
  <c r="AZ79" i="26"/>
  <c r="AZ86" i="26" s="1"/>
  <c r="AI79" i="26"/>
  <c r="AH79" i="26"/>
  <c r="AG78" i="26"/>
  <c r="BH17" i="26"/>
  <c r="BG17" i="26"/>
  <c r="AA78" i="26"/>
  <c r="Z78" i="26"/>
  <c r="X78" i="26"/>
  <c r="BE17" i="26" s="1"/>
  <c r="W78" i="26"/>
  <c r="V78" i="26"/>
  <c r="BD17" i="26" s="1"/>
  <c r="BB17" i="26"/>
  <c r="S78" i="26"/>
  <c r="R78" i="26"/>
  <c r="AZ17" i="26" s="1"/>
  <c r="Q78" i="26"/>
  <c r="AY17" i="26" s="1"/>
  <c r="P78" i="26"/>
  <c r="O78" i="26"/>
  <c r="AW17" i="26" s="1"/>
  <c r="N78" i="26"/>
  <c r="AV17" i="26" s="1"/>
  <c r="L78" i="26"/>
  <c r="K78" i="26"/>
  <c r="J78" i="26"/>
  <c r="I78" i="26"/>
  <c r="H78" i="26"/>
  <c r="G78" i="26"/>
  <c r="F78" i="26"/>
  <c r="AQ17" i="26" s="1"/>
  <c r="AI77" i="26"/>
  <c r="AH77" i="26"/>
  <c r="AI76" i="26"/>
  <c r="AH76" i="26"/>
  <c r="AI75" i="26"/>
  <c r="AH75" i="26"/>
  <c r="AI74" i="26"/>
  <c r="AH74" i="26"/>
  <c r="AI73" i="26"/>
  <c r="AH73" i="26"/>
  <c r="AI72" i="26"/>
  <c r="AH72" i="26"/>
  <c r="AG71" i="26"/>
  <c r="AG113" i="26" s="1"/>
  <c r="BI16" i="26"/>
  <c r="AD7" i="26"/>
  <c r="AB7" i="26"/>
  <c r="AA71" i="26"/>
  <c r="AA113" i="26" s="1"/>
  <c r="AA115" i="26" s="1"/>
  <c r="Z71" i="26"/>
  <c r="Y71" i="26"/>
  <c r="X71" i="26"/>
  <c r="W71" i="26"/>
  <c r="V71" i="26"/>
  <c r="T71" i="26"/>
  <c r="T113" i="26" s="1"/>
  <c r="T115" i="26" s="1"/>
  <c r="S71" i="26"/>
  <c r="R71" i="26"/>
  <c r="Q71" i="26"/>
  <c r="P71" i="26"/>
  <c r="O71" i="26"/>
  <c r="N71" i="26"/>
  <c r="L71" i="26"/>
  <c r="K71" i="26"/>
  <c r="J71" i="26"/>
  <c r="I71" i="26"/>
  <c r="AS16" i="26" s="1"/>
  <c r="H71" i="26"/>
  <c r="G71" i="26"/>
  <c r="AR16" i="26" s="1"/>
  <c r="F71" i="26"/>
  <c r="AQ16" i="26" s="1"/>
  <c r="D7" i="26"/>
  <c r="AI70" i="26"/>
  <c r="AH70" i="26"/>
  <c r="AI69" i="26"/>
  <c r="AH69" i="26"/>
  <c r="AI68" i="26"/>
  <c r="AH68" i="26"/>
  <c r="AI67" i="26"/>
  <c r="AH67" i="26"/>
  <c r="AI66" i="26"/>
  <c r="AH66" i="26"/>
  <c r="AI65" i="26"/>
  <c r="AH65" i="26"/>
  <c r="AI64" i="26"/>
  <c r="AH64" i="26"/>
  <c r="AI63" i="26"/>
  <c r="AH63" i="26"/>
  <c r="AI62" i="26"/>
  <c r="AH62" i="26"/>
  <c r="AI61" i="26"/>
  <c r="AH61" i="26"/>
  <c r="AI60" i="26"/>
  <c r="AH60" i="26"/>
  <c r="AI59" i="26"/>
  <c r="AH59" i="26"/>
  <c r="AI58" i="26"/>
  <c r="AH58" i="26"/>
  <c r="AI57" i="26"/>
  <c r="AH57" i="26"/>
  <c r="AI56" i="26"/>
  <c r="AH56" i="26"/>
  <c r="AI55" i="26"/>
  <c r="AH55" i="26"/>
  <c r="AI54" i="26"/>
  <c r="AH54" i="26"/>
  <c r="AI53" i="26"/>
  <c r="AH53" i="26"/>
  <c r="AI52" i="26"/>
  <c r="AH52" i="26"/>
  <c r="AI51" i="26"/>
  <c r="AH51" i="26"/>
  <c r="AI50" i="26"/>
  <c r="AH50" i="26"/>
  <c r="AI49" i="26"/>
  <c r="AH49" i="26"/>
  <c r="AI48" i="26"/>
  <c r="AH48" i="26"/>
  <c r="AI47" i="26"/>
  <c r="AH47" i="26"/>
  <c r="AI46" i="26"/>
  <c r="AH46" i="26"/>
  <c r="AI45" i="26"/>
  <c r="AH45" i="26"/>
  <c r="AI44" i="26"/>
  <c r="AH44" i="26"/>
  <c r="AI43" i="26"/>
  <c r="AH43" i="26"/>
  <c r="AI42" i="26"/>
  <c r="AH42" i="26"/>
  <c r="AI41" i="26"/>
  <c r="AH41" i="26"/>
  <c r="AI40" i="26"/>
  <c r="AH40" i="26"/>
  <c r="AI39" i="26"/>
  <c r="AH39" i="26"/>
  <c r="AI38" i="26"/>
  <c r="AH38" i="26"/>
  <c r="AI37" i="26"/>
  <c r="AH37" i="26"/>
  <c r="AI36" i="26"/>
  <c r="AH36" i="26"/>
  <c r="AI35" i="26"/>
  <c r="AH35" i="26"/>
  <c r="AI34" i="26"/>
  <c r="AH34" i="26"/>
  <c r="AI33" i="26"/>
  <c r="AH33" i="26"/>
  <c r="AI32" i="26"/>
  <c r="AH32" i="26"/>
  <c r="AI31" i="26"/>
  <c r="AH31" i="26"/>
  <c r="AI30" i="26"/>
  <c r="AH30" i="26"/>
  <c r="AI29" i="26"/>
  <c r="AH29" i="26"/>
  <c r="AI28" i="26"/>
  <c r="AH28" i="26"/>
  <c r="AI27" i="26"/>
  <c r="AH27" i="26"/>
  <c r="AI26" i="26"/>
  <c r="AH26" i="26"/>
  <c r="AI25" i="26"/>
  <c r="AH25" i="26"/>
  <c r="AI24" i="26"/>
  <c r="AH24" i="26"/>
  <c r="AI23" i="26"/>
  <c r="AH23" i="26"/>
  <c r="AI22" i="26"/>
  <c r="AH22" i="26"/>
  <c r="BJ21" i="26"/>
  <c r="BI21" i="26"/>
  <c r="BH21" i="26"/>
  <c r="BG21" i="26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I21" i="26"/>
  <c r="AH21" i="26"/>
  <c r="BI20" i="26"/>
  <c r="BH20" i="26"/>
  <c r="BG20" i="26"/>
  <c r="BD20" i="26"/>
  <c r="BC20" i="26"/>
  <c r="BA20" i="26"/>
  <c r="AY20" i="26"/>
  <c r="AW20" i="26"/>
  <c r="AV20" i="26"/>
  <c r="AU20" i="26"/>
  <c r="AS20" i="26"/>
  <c r="AR20" i="26"/>
  <c r="AP20" i="26"/>
  <c r="AO20" i="26"/>
  <c r="AN20" i="26"/>
  <c r="AM20" i="26"/>
  <c r="AI20" i="26"/>
  <c r="AH20" i="26"/>
  <c r="BI19" i="26"/>
  <c r="BH19" i="26"/>
  <c r="BG19" i="26"/>
  <c r="BF19" i="26"/>
  <c r="BB19" i="26"/>
  <c r="AW19" i="26"/>
  <c r="AV19" i="26"/>
  <c r="AU19" i="26"/>
  <c r="AR19" i="26"/>
  <c r="AP19" i="26"/>
  <c r="AO19" i="26"/>
  <c r="AI19" i="26"/>
  <c r="AH19" i="26"/>
  <c r="BI18" i="26"/>
  <c r="BH18" i="26"/>
  <c r="BG18" i="26"/>
  <c r="BD18" i="26"/>
  <c r="BC18" i="26"/>
  <c r="BB18" i="26"/>
  <c r="AY18" i="26"/>
  <c r="AU18" i="26"/>
  <c r="AQ18" i="26"/>
  <c r="AP18" i="26"/>
  <c r="AO18" i="26"/>
  <c r="AN18" i="26"/>
  <c r="AI18" i="26"/>
  <c r="AH18" i="26"/>
  <c r="BJ17" i="26"/>
  <c r="BI17" i="26"/>
  <c r="BF17" i="26"/>
  <c r="BC17" i="26"/>
  <c r="BA17" i="26"/>
  <c r="AX17" i="26"/>
  <c r="AU17" i="26"/>
  <c r="AT17" i="26"/>
  <c r="AS17" i="26"/>
  <c r="AR17" i="26"/>
  <c r="AP17" i="26"/>
  <c r="AN17" i="26"/>
  <c r="AI17" i="26"/>
  <c r="AH17" i="26"/>
  <c r="BH16" i="26"/>
  <c r="BG16" i="26"/>
  <c r="BD16" i="26"/>
  <c r="BC16" i="26"/>
  <c r="BB16" i="26"/>
  <c r="AW16" i="26"/>
  <c r="AV16" i="26"/>
  <c r="AU16" i="26"/>
  <c r="AT16" i="26"/>
  <c r="AP16" i="26"/>
  <c r="AO16" i="26"/>
  <c r="AN16" i="26"/>
  <c r="AI16" i="26"/>
  <c r="AH16" i="26"/>
  <c r="AI15" i="26"/>
  <c r="AH15" i="26"/>
  <c r="AI14" i="26"/>
  <c r="AH14" i="26"/>
  <c r="AI13" i="26"/>
  <c r="AH13" i="26"/>
  <c r="AL12" i="26"/>
  <c r="AI12" i="26"/>
  <c r="AH12" i="26"/>
  <c r="AI11" i="26"/>
  <c r="AH11" i="26"/>
  <c r="K6" i="26"/>
  <c r="AD5" i="26"/>
  <c r="AC5" i="26"/>
  <c r="AB5" i="26"/>
  <c r="AA5" i="26"/>
  <c r="Y5" i="26"/>
  <c r="S5" i="26"/>
  <c r="N5" i="26"/>
  <c r="M5" i="26"/>
  <c r="L5" i="26"/>
  <c r="G5" i="26"/>
  <c r="F5" i="26"/>
  <c r="D5" i="26"/>
  <c r="C5" i="26"/>
  <c r="AG4" i="26"/>
  <c r="K4" i="26"/>
  <c r="E4" i="26"/>
  <c r="H4" i="26" s="1"/>
  <c r="B4" i="26"/>
  <c r="AL13" i="26" s="1"/>
  <c r="AG2" i="26"/>
  <c r="AF70" i="25"/>
  <c r="AF71" i="25"/>
  <c r="AF78" i="25"/>
  <c r="AF92" i="25"/>
  <c r="AF96" i="25"/>
  <c r="AF108" i="25"/>
  <c r="AF117" i="25"/>
  <c r="AF118" i="25"/>
  <c r="AF119" i="25"/>
  <c r="AF120" i="25"/>
  <c r="AF121" i="25"/>
  <c r="AF122" i="25"/>
  <c r="AE70" i="25"/>
  <c r="AE71" i="25"/>
  <c r="AE78" i="25"/>
  <c r="AE92" i="25"/>
  <c r="AE96" i="25"/>
  <c r="AE108" i="25"/>
  <c r="AE117" i="25"/>
  <c r="AE123" i="25" s="1"/>
  <c r="AE118" i="25"/>
  <c r="AE119" i="25"/>
  <c r="AE120" i="25"/>
  <c r="AE121" i="25"/>
  <c r="AE122" i="25"/>
  <c r="AF123" i="26" l="1"/>
  <c r="BJ23" i="26" s="1"/>
  <c r="BJ19" i="26"/>
  <c r="AF113" i="26"/>
  <c r="AF115" i="26" s="1"/>
  <c r="AF116" i="26" s="1"/>
  <c r="AF7" i="26" s="1"/>
  <c r="BI22" i="26"/>
  <c r="BH22" i="26"/>
  <c r="BH25" i="26" s="1"/>
  <c r="BG22" i="26"/>
  <c r="BG25" i="26" s="1"/>
  <c r="AA123" i="26"/>
  <c r="AA116" i="26" s="1"/>
  <c r="AA7" i="26" s="1"/>
  <c r="Z123" i="26"/>
  <c r="BF23" i="26" s="1"/>
  <c r="Z113" i="26"/>
  <c r="Z115" i="26" s="1"/>
  <c r="Y113" i="26"/>
  <c r="Y115" i="26" s="1"/>
  <c r="Y123" i="26"/>
  <c r="X123" i="26"/>
  <c r="BE23" i="26" s="1"/>
  <c r="BE19" i="26"/>
  <c r="X113" i="26"/>
  <c r="X115" i="26" s="1"/>
  <c r="X116" i="26" s="1"/>
  <c r="X7" i="26" s="1"/>
  <c r="X124" i="26"/>
  <c r="W113" i="26"/>
  <c r="W115" i="26" s="1"/>
  <c r="W123" i="26"/>
  <c r="V113" i="26"/>
  <c r="V115" i="26" s="1"/>
  <c r="U5" i="26"/>
  <c r="V123" i="26"/>
  <c r="BD23" i="26" s="1"/>
  <c r="U113" i="26"/>
  <c r="U115" i="26" s="1"/>
  <c r="BC19" i="26"/>
  <c r="T5" i="26"/>
  <c r="BC22" i="26"/>
  <c r="U123" i="26"/>
  <c r="BC23" i="26" s="1"/>
  <c r="T123" i="26"/>
  <c r="BB23" i="26" s="1"/>
  <c r="S113" i="26"/>
  <c r="S115" i="26" s="1"/>
  <c r="BD22" i="26"/>
  <c r="BB22" i="26"/>
  <c r="BB25" i="26" s="1"/>
  <c r="S123" i="26"/>
  <c r="BA23" i="26" s="1"/>
  <c r="S124" i="26"/>
  <c r="S116" i="26"/>
  <c r="S7" i="26" s="1"/>
  <c r="Q5" i="26"/>
  <c r="R113" i="26"/>
  <c r="R115" i="26" s="1"/>
  <c r="R123" i="26"/>
  <c r="AZ23" i="26" s="1"/>
  <c r="Q113" i="26"/>
  <c r="Q115" i="26" s="1"/>
  <c r="Q123" i="26"/>
  <c r="AY23" i="26" s="1"/>
  <c r="O5" i="26"/>
  <c r="AX19" i="26"/>
  <c r="P113" i="26"/>
  <c r="P115" i="26" s="1"/>
  <c r="P116" i="26" s="1"/>
  <c r="P7" i="26" s="1"/>
  <c r="O113" i="26"/>
  <c r="O115" i="26" s="1"/>
  <c r="N113" i="26"/>
  <c r="N115" i="26" s="1"/>
  <c r="AI121" i="26"/>
  <c r="N123" i="26"/>
  <c r="AV23" i="26" s="1"/>
  <c r="AV22" i="26"/>
  <c r="AV25" i="26" s="1"/>
  <c r="AU22" i="26"/>
  <c r="AT22" i="26"/>
  <c r="K113" i="26"/>
  <c r="K115" i="26" s="1"/>
  <c r="K116" i="26" s="1"/>
  <c r="K7" i="26" s="1"/>
  <c r="L113" i="26"/>
  <c r="L115" i="26" s="1"/>
  <c r="K123" i="26"/>
  <c r="AT23" i="26" s="1"/>
  <c r="AT25" i="26" s="1"/>
  <c r="L123" i="26"/>
  <c r="L124" i="26" s="1"/>
  <c r="L116" i="26"/>
  <c r="L7" i="26" s="1"/>
  <c r="AI120" i="26"/>
  <c r="AI117" i="26"/>
  <c r="J113" i="26"/>
  <c r="J115" i="26" s="1"/>
  <c r="J116" i="26" s="1"/>
  <c r="J7" i="26" s="1"/>
  <c r="AI122" i="26"/>
  <c r="I123" i="26"/>
  <c r="AS23" i="26" s="1"/>
  <c r="AH71" i="26"/>
  <c r="E5" i="26"/>
  <c r="H123" i="26"/>
  <c r="H124" i="26" s="1"/>
  <c r="G123" i="26"/>
  <c r="AR23" i="26" s="1"/>
  <c r="F113" i="26"/>
  <c r="F115" i="26" s="1"/>
  <c r="F116" i="26" s="1"/>
  <c r="F7" i="26" s="1"/>
  <c r="AH96" i="26"/>
  <c r="AH92" i="26"/>
  <c r="G113" i="26"/>
  <c r="G115" i="26" s="1"/>
  <c r="G116" i="26" s="1"/>
  <c r="G7" i="26" s="1"/>
  <c r="AR22" i="26"/>
  <c r="AR25" i="26" s="1"/>
  <c r="AQ22" i="26"/>
  <c r="AQ25" i="26" s="1"/>
  <c r="AP22" i="26"/>
  <c r="AP25" i="26" s="1"/>
  <c r="AM19" i="26"/>
  <c r="B123" i="26"/>
  <c r="AM23" i="26" s="1"/>
  <c r="AI108" i="26"/>
  <c r="B124" i="26"/>
  <c r="B113" i="26"/>
  <c r="B115" i="26" s="1"/>
  <c r="B116" i="26" s="1"/>
  <c r="B7" i="26" s="1"/>
  <c r="AI92" i="26"/>
  <c r="AH78" i="26"/>
  <c r="BG95" i="26" a="1"/>
  <c r="BL112" i="26" s="1"/>
  <c r="AM22" i="26"/>
  <c r="AM25" i="26" s="1"/>
  <c r="AH118" i="26"/>
  <c r="Z170" i="26"/>
  <c r="Y135" i="26"/>
  <c r="AN22" i="26"/>
  <c r="AW22" i="26"/>
  <c r="AW25" i="26" s="1"/>
  <c r="O116" i="26"/>
  <c r="O7" i="26" s="1"/>
  <c r="AU23" i="26"/>
  <c r="AU25" i="26"/>
  <c r="V116" i="26"/>
  <c r="V7" i="26" s="1"/>
  <c r="AG115" i="26"/>
  <c r="BD25" i="26"/>
  <c r="W116" i="26"/>
  <c r="W7" i="26" s="1"/>
  <c r="AG6" i="26"/>
  <c r="BI25" i="26"/>
  <c r="AC7" i="26"/>
  <c r="J124" i="26"/>
  <c r="AE7" i="26"/>
  <c r="AX16" i="26"/>
  <c r="AX22" i="26" s="1"/>
  <c r="AX25" i="26" s="1"/>
  <c r="B5" i="26"/>
  <c r="J5" i="26"/>
  <c r="R5" i="26"/>
  <c r="BJ16" i="26"/>
  <c r="BJ22" i="26" s="1"/>
  <c r="BJ25" i="26" s="1"/>
  <c r="AN19" i="26"/>
  <c r="AI78" i="26"/>
  <c r="AH119" i="26"/>
  <c r="K124" i="26"/>
  <c r="Y124" i="26"/>
  <c r="Z124" i="26"/>
  <c r="AH108" i="26"/>
  <c r="AH117" i="26"/>
  <c r="G161" i="26"/>
  <c r="BE16" i="26"/>
  <c r="BE22" i="26" s="1"/>
  <c r="BE25" i="26" s="1"/>
  <c r="AY19" i="26"/>
  <c r="Q124" i="26"/>
  <c r="AI71" i="26"/>
  <c r="AI96" i="26"/>
  <c r="AJ108" i="26" a="1"/>
  <c r="AJ108" i="26" s="1"/>
  <c r="H113" i="26"/>
  <c r="H115" i="26" s="1"/>
  <c r="H116" i="26" s="1"/>
  <c r="H7" i="26" s="1"/>
  <c r="AY16" i="26"/>
  <c r="AO17" i="26"/>
  <c r="AO22" i="26" s="1"/>
  <c r="AO25" i="26" s="1"/>
  <c r="AS19" i="26"/>
  <c r="AS22" i="26" s="1"/>
  <c r="AS25" i="26" s="1"/>
  <c r="BA19" i="26"/>
  <c r="I113" i="26"/>
  <c r="I115" i="26" s="1"/>
  <c r="I116" i="26" s="1"/>
  <c r="I7" i="26" s="1"/>
  <c r="AH122" i="26"/>
  <c r="AA124" i="26"/>
  <c r="BF16" i="26"/>
  <c r="BF22" i="26" s="1"/>
  <c r="BF25" i="26" s="1"/>
  <c r="AZ16" i="26"/>
  <c r="AZ22" i="26" s="1"/>
  <c r="AZ25" i="26" s="1"/>
  <c r="F124" i="26"/>
  <c r="N124" i="26"/>
  <c r="V124" i="26"/>
  <c r="AI119" i="26"/>
  <c r="AH121" i="26"/>
  <c r="BA16" i="26"/>
  <c r="G124" i="26"/>
  <c r="O124" i="26"/>
  <c r="W124" i="26"/>
  <c r="AI118" i="26"/>
  <c r="AH120" i="26"/>
  <c r="F166" i="26"/>
  <c r="G166" i="26" s="1"/>
  <c r="H166" i="26" s="1"/>
  <c r="I166" i="26" s="1"/>
  <c r="J166" i="26" s="1"/>
  <c r="K166" i="26" s="1"/>
  <c r="L166" i="26" s="1"/>
  <c r="M166" i="26" s="1"/>
  <c r="N166" i="26" s="1"/>
  <c r="O166" i="26" s="1"/>
  <c r="P166" i="26" s="1"/>
  <c r="Q166" i="26" s="1"/>
  <c r="R166" i="26" s="1"/>
  <c r="S166" i="26" s="1"/>
  <c r="T166" i="26" s="1"/>
  <c r="U166" i="26" s="1"/>
  <c r="V166" i="26" s="1"/>
  <c r="W166" i="26" s="1"/>
  <c r="X166" i="26" s="1"/>
  <c r="Y166" i="26" s="1"/>
  <c r="Z166" i="26" s="1"/>
  <c r="AA166" i="26" s="1"/>
  <c r="AC166" i="26" s="1"/>
  <c r="AD166" i="26" s="1"/>
  <c r="AE166" i="26" s="1"/>
  <c r="AF166" i="26" s="1"/>
  <c r="AF123" i="25"/>
  <c r="AF124" i="25"/>
  <c r="AF113" i="25"/>
  <c r="AF115" i="25" s="1"/>
  <c r="AF116" i="25" s="1"/>
  <c r="AE124" i="25"/>
  <c r="AE113" i="25"/>
  <c r="AE115" i="25" s="1"/>
  <c r="AE116" i="25" s="1"/>
  <c r="AD70" i="25"/>
  <c r="AD71" i="25"/>
  <c r="AD78" i="25"/>
  <c r="AD92" i="25"/>
  <c r="AD96" i="25"/>
  <c r="AD108" i="25"/>
  <c r="AD113" i="25" s="1"/>
  <c r="AD115" i="25" s="1"/>
  <c r="AD117" i="25"/>
  <c r="AD118" i="25"/>
  <c r="AD119" i="25"/>
  <c r="AD120" i="25"/>
  <c r="AD121" i="25"/>
  <c r="AD122" i="25"/>
  <c r="AC70" i="25"/>
  <c r="AC71" i="25"/>
  <c r="AC78" i="25"/>
  <c r="AC92" i="25"/>
  <c r="AC96" i="25"/>
  <c r="AC108" i="25"/>
  <c r="AC117" i="25"/>
  <c r="AC123" i="25" s="1"/>
  <c r="AC118" i="25"/>
  <c r="AC119" i="25"/>
  <c r="AC120" i="25"/>
  <c r="AC121" i="25"/>
  <c r="AC122" i="25"/>
  <c r="AF124" i="26" l="1"/>
  <c r="Z116" i="26"/>
  <c r="Z7" i="26" s="1"/>
  <c r="Y116" i="26"/>
  <c r="Y7" i="26" s="1"/>
  <c r="BC25" i="26"/>
  <c r="U124" i="26"/>
  <c r="U116" i="26"/>
  <c r="U7" i="26" s="1"/>
  <c r="T116" i="26"/>
  <c r="T7" i="26" s="1"/>
  <c r="T124" i="26"/>
  <c r="BA22" i="26"/>
  <c r="BA25" i="26" s="1"/>
  <c r="R116" i="26"/>
  <c r="R7" i="26" s="1"/>
  <c r="R124" i="26"/>
  <c r="Q116" i="26"/>
  <c r="Q7" i="26" s="1"/>
  <c r="N116" i="26"/>
  <c r="N7" i="26" s="1"/>
  <c r="I124" i="26"/>
  <c r="BI102" i="26"/>
  <c r="BI104" i="26"/>
  <c r="BJ103" i="26"/>
  <c r="BK95" i="26"/>
  <c r="BL99" i="26"/>
  <c r="BI113" i="26"/>
  <c r="BI96" i="26"/>
  <c r="BJ96" i="26"/>
  <c r="BL117" i="26"/>
  <c r="BG98" i="26"/>
  <c r="BJ95" i="26"/>
  <c r="BL116" i="26"/>
  <c r="BK99" i="26"/>
  <c r="BL103" i="26"/>
  <c r="BK114" i="26"/>
  <c r="BG99" i="26"/>
  <c r="BL97" i="26"/>
  <c r="BL95" i="26"/>
  <c r="BI99" i="26"/>
  <c r="BL96" i="26"/>
  <c r="BG101" i="26"/>
  <c r="BJ110" i="26"/>
  <c r="BG103" i="26"/>
  <c r="BH99" i="26"/>
  <c r="BG102" i="26"/>
  <c r="BJ99" i="26"/>
  <c r="BI97" i="26"/>
  <c r="BL111" i="26"/>
  <c r="BL98" i="26"/>
  <c r="BG106" i="26"/>
  <c r="BK103" i="26"/>
  <c r="BI101" i="26"/>
  <c r="BH100" i="26"/>
  <c r="BK105" i="26"/>
  <c r="BL105" i="26"/>
  <c r="BJ101" i="26"/>
  <c r="BI107" i="26"/>
  <c r="BL104" i="26"/>
  <c r="BK111" i="26"/>
  <c r="BG104" i="26"/>
  <c r="BJ113" i="26"/>
  <c r="BG115" i="26"/>
  <c r="BJ108" i="26"/>
  <c r="BI95" i="26"/>
  <c r="BK116" i="26"/>
  <c r="BH114" i="26"/>
  <c r="BG113" i="26"/>
  <c r="BG112" i="26"/>
  <c r="BG95" i="26"/>
  <c r="BH95" i="26"/>
  <c r="BJ116" i="26"/>
  <c r="BK96" i="26"/>
  <c r="BG118" i="26"/>
  <c r="BJ115" i="26"/>
  <c r="BL107" i="26"/>
  <c r="BH101" i="26"/>
  <c r="BL101" i="26"/>
  <c r="BI110" i="26"/>
  <c r="BK102" i="26"/>
  <c r="BH108" i="26"/>
  <c r="BK113" i="26"/>
  <c r="BH107" i="26"/>
  <c r="BJ105" i="26"/>
  <c r="BK108" i="26"/>
  <c r="BH106" i="26"/>
  <c r="BL115" i="26"/>
  <c r="BI114" i="26"/>
  <c r="BJ114" i="26"/>
  <c r="BI105" i="26"/>
  <c r="BG116" i="26"/>
  <c r="BH117" i="26"/>
  <c r="BG107" i="26"/>
  <c r="BK117" i="26"/>
  <c r="BL109" i="26"/>
  <c r="BJ109" i="26"/>
  <c r="BG110" i="26"/>
  <c r="BJ107" i="26"/>
  <c r="BH118" i="26"/>
  <c r="BJ102" i="26"/>
  <c r="BG105" i="26"/>
  <c r="BK115" i="26"/>
  <c r="BG96" i="26"/>
  <c r="BK106" i="26"/>
  <c r="BI117" i="26"/>
  <c r="BH96" i="26"/>
  <c r="BK97" i="26"/>
  <c r="BI108" i="26"/>
  <c r="BJ97" i="26"/>
  <c r="BJ100" i="26"/>
  <c r="BH111" i="26"/>
  <c r="BH105" i="26"/>
  <c r="BH112" i="26"/>
  <c r="BK100" i="26"/>
  <c r="BI111" i="26"/>
  <c r="BH98" i="26"/>
  <c r="BL108" i="26"/>
  <c r="BI106" i="26"/>
  <c r="BH113" i="26"/>
  <c r="BJ111" i="26"/>
  <c r="BI116" i="26"/>
  <c r="BG117" i="26"/>
  <c r="BG108" i="26"/>
  <c r="BK118" i="26"/>
  <c r="BK109" i="26"/>
  <c r="BL106" i="26"/>
  <c r="BJ112" i="26"/>
  <c r="BH109" i="26"/>
  <c r="BL114" i="26"/>
  <c r="BK112" i="26"/>
  <c r="BH110" i="26"/>
  <c r="BG97" i="26"/>
  <c r="BK107" i="26"/>
  <c r="BI118" i="26"/>
  <c r="BK98" i="26"/>
  <c r="BI109" i="26"/>
  <c r="BJ98" i="26"/>
  <c r="BL102" i="26"/>
  <c r="BI100" i="26"/>
  <c r="BG111" i="26"/>
  <c r="BL110" i="26"/>
  <c r="BH103" i="26"/>
  <c r="BL113" i="26"/>
  <c r="BJ117" i="26"/>
  <c r="BI103" i="26"/>
  <c r="BG114" i="26"/>
  <c r="BL100" i="26"/>
  <c r="BI98" i="26"/>
  <c r="BG109" i="26"/>
  <c r="BH97" i="26"/>
  <c r="BG100" i="26"/>
  <c r="BK110" i="26"/>
  <c r="BJ106" i="26"/>
  <c r="BH104" i="26"/>
  <c r="BK101" i="26"/>
  <c r="BI112" i="26"/>
  <c r="BH116" i="26"/>
  <c r="BJ104" i="26"/>
  <c r="BH115" i="26"/>
  <c r="BJ118" i="26"/>
  <c r="BL118" i="26"/>
  <c r="BK104" i="26"/>
  <c r="BI115" i="26"/>
  <c r="BH102" i="26"/>
  <c r="F162" i="26"/>
  <c r="AI113" i="26"/>
  <c r="AH123" i="26"/>
  <c r="AI123" i="26"/>
  <c r="AJ123" i="26" a="1"/>
  <c r="AJ123" i="26" s="1"/>
  <c r="AN23" i="26"/>
  <c r="AN25" i="26" s="1"/>
  <c r="F169" i="26"/>
  <c r="F177" i="26"/>
  <c r="H161" i="26"/>
  <c r="AH115" i="26"/>
  <c r="AI115" i="26"/>
  <c r="AY22" i="26"/>
  <c r="AY25" i="26" s="1"/>
  <c r="AH113" i="26"/>
  <c r="AA170" i="26"/>
  <c r="AC170" i="26" s="1"/>
  <c r="AD170" i="26" s="1"/>
  <c r="AE170" i="26" s="1"/>
  <c r="AF170" i="26" s="1"/>
  <c r="Z135" i="26"/>
  <c r="AD123" i="25"/>
  <c r="AD124" i="25" s="1"/>
  <c r="AC124" i="25"/>
  <c r="AC113" i="25"/>
  <c r="AC115" i="25" s="1"/>
  <c r="AC116" i="25" s="1"/>
  <c r="AB70" i="25"/>
  <c r="AB71" i="25"/>
  <c r="AB78" i="25"/>
  <c r="AB92" i="25"/>
  <c r="AB96" i="25"/>
  <c r="AB108" i="25"/>
  <c r="AB117" i="25"/>
  <c r="AB123" i="25" s="1"/>
  <c r="AB118" i="25"/>
  <c r="AB119" i="25"/>
  <c r="AB120" i="25"/>
  <c r="AB121" i="25"/>
  <c r="AB122" i="25"/>
  <c r="AB161" i="25"/>
  <c r="AB162" i="25"/>
  <c r="AB163" i="25"/>
  <c r="AB164" i="25"/>
  <c r="AB165" i="25"/>
  <c r="AB166" i="25"/>
  <c r="AB167" i="25"/>
  <c r="AB169" i="25"/>
  <c r="AB274" i="25" s="1"/>
  <c r="AB170" i="25"/>
  <c r="AB171" i="25"/>
  <c r="AB172" i="25"/>
  <c r="AB173" i="25"/>
  <c r="AB174" i="25"/>
  <c r="AB175" i="25"/>
  <c r="AB176" i="25"/>
  <c r="AB177" i="25"/>
  <c r="AB178" i="25"/>
  <c r="AB179" i="25"/>
  <c r="AB180" i="25"/>
  <c r="AB181" i="25"/>
  <c r="AB182" i="25"/>
  <c r="AB183" i="25"/>
  <c r="AB184" i="25"/>
  <c r="AB185" i="25"/>
  <c r="AB186" i="25"/>
  <c r="AB187" i="25"/>
  <c r="AB188" i="25"/>
  <c r="AB189" i="25"/>
  <c r="AB190" i="25"/>
  <c r="AB191" i="25"/>
  <c r="AB192" i="25"/>
  <c r="AB193" i="25"/>
  <c r="AB194" i="25"/>
  <c r="AB195" i="25"/>
  <c r="AB196" i="25"/>
  <c r="AB197" i="25"/>
  <c r="AB198" i="25"/>
  <c r="AB199" i="25"/>
  <c r="AB200" i="25"/>
  <c r="AB201" i="25"/>
  <c r="AB202" i="25"/>
  <c r="AB203" i="25"/>
  <c r="AB204" i="25"/>
  <c r="AB205" i="25"/>
  <c r="AB206" i="25"/>
  <c r="AB207" i="25"/>
  <c r="AB208" i="25"/>
  <c r="AB209" i="25"/>
  <c r="AB210" i="25"/>
  <c r="AB211" i="25"/>
  <c r="AB212" i="25"/>
  <c r="AB213" i="25"/>
  <c r="AB214" i="25"/>
  <c r="AB215" i="25"/>
  <c r="AB216" i="25"/>
  <c r="AB217" i="25"/>
  <c r="AB218" i="25"/>
  <c r="AB219" i="25"/>
  <c r="AB220" i="25"/>
  <c r="AB221" i="25"/>
  <c r="AB222" i="25"/>
  <c r="AB223" i="25"/>
  <c r="AB224" i="25"/>
  <c r="AB225" i="25"/>
  <c r="AB226" i="25"/>
  <c r="AB227" i="25"/>
  <c r="AB228" i="25"/>
  <c r="AB229" i="25"/>
  <c r="AB230" i="25"/>
  <c r="AB231" i="25"/>
  <c r="AB232" i="25"/>
  <c r="AB233" i="25"/>
  <c r="AB234" i="25"/>
  <c r="AB235" i="25"/>
  <c r="AB236" i="25"/>
  <c r="AB237" i="25"/>
  <c r="AB238" i="25"/>
  <c r="AB239" i="25"/>
  <c r="AB240" i="25"/>
  <c r="AB241" i="25"/>
  <c r="AB242" i="25"/>
  <c r="AB243" i="25"/>
  <c r="AB244" i="25"/>
  <c r="AB245" i="25"/>
  <c r="AB246" i="25"/>
  <c r="AB247" i="25"/>
  <c r="AB248" i="25"/>
  <c r="AB249" i="25"/>
  <c r="AB250" i="25"/>
  <c r="AB251" i="25"/>
  <c r="AB252" i="25"/>
  <c r="AB253" i="25"/>
  <c r="AB254" i="25"/>
  <c r="AB255" i="25"/>
  <c r="AB256" i="25"/>
  <c r="AB257" i="25"/>
  <c r="AB258" i="25"/>
  <c r="AB259" i="25"/>
  <c r="AB260" i="25"/>
  <c r="AB261" i="25"/>
  <c r="AB262" i="25"/>
  <c r="AB263" i="25"/>
  <c r="AB264" i="25"/>
  <c r="AB265" i="25"/>
  <c r="AB266" i="25"/>
  <c r="AB267" i="25"/>
  <c r="AB268" i="25"/>
  <c r="AB269" i="25"/>
  <c r="AB270" i="25"/>
  <c r="AB271" i="25"/>
  <c r="AB272" i="25"/>
  <c r="AB273" i="25"/>
  <c r="AA70" i="25"/>
  <c r="Z70" i="25"/>
  <c r="Y70" i="25"/>
  <c r="X70" i="25"/>
  <c r="AT9" i="26" l="1"/>
  <c r="C7" i="26"/>
  <c r="A7" i="26" s="1"/>
  <c r="AI116" i="26"/>
  <c r="AH116" i="26"/>
  <c r="AI124" i="26"/>
  <c r="AH124" i="26"/>
  <c r="I161" i="26"/>
  <c r="G177" i="26"/>
  <c r="F135" i="26"/>
  <c r="AT8" i="26"/>
  <c r="F274" i="26"/>
  <c r="G169" i="26"/>
  <c r="G162" i="26"/>
  <c r="F167" i="26"/>
  <c r="AD116" i="25"/>
  <c r="AB124" i="25"/>
  <c r="AB113" i="25"/>
  <c r="AB115" i="25" s="1"/>
  <c r="AB116" i="25" s="1"/>
  <c r="G274" i="26" l="1"/>
  <c r="H169" i="26"/>
  <c r="H162" i="26"/>
  <c r="G167" i="26"/>
  <c r="H177" i="26"/>
  <c r="G135" i="26"/>
  <c r="J161" i="26"/>
  <c r="I177" i="26" l="1"/>
  <c r="H135" i="26"/>
  <c r="I162" i="26"/>
  <c r="H167" i="26"/>
  <c r="H274" i="26"/>
  <c r="I169" i="26"/>
  <c r="K161" i="26"/>
  <c r="L161" i="26" l="1"/>
  <c r="I274" i="26"/>
  <c r="J169" i="26"/>
  <c r="J162" i="26"/>
  <c r="I167" i="26"/>
  <c r="I135" i="26"/>
  <c r="J177" i="26"/>
  <c r="J135" i="26" l="1"/>
  <c r="K177" i="26"/>
  <c r="K162" i="26"/>
  <c r="J167" i="26"/>
  <c r="J274" i="26"/>
  <c r="K169" i="26"/>
  <c r="M161" i="26"/>
  <c r="K274" i="26" l="1"/>
  <c r="L169" i="26"/>
  <c r="N161" i="26"/>
  <c r="L162" i="26"/>
  <c r="K167" i="26"/>
  <c r="K135" i="26"/>
  <c r="L177" i="26"/>
  <c r="M177" i="26" l="1"/>
  <c r="L135" i="26"/>
  <c r="M162" i="26"/>
  <c r="L167" i="26"/>
  <c r="O161" i="26"/>
  <c r="L274" i="26"/>
  <c r="M169" i="26"/>
  <c r="N162" i="26" l="1"/>
  <c r="M167" i="26"/>
  <c r="M274" i="26"/>
  <c r="N169" i="26"/>
  <c r="P161" i="26"/>
  <c r="N177" i="26"/>
  <c r="W70" i="25"/>
  <c r="W71" i="25"/>
  <c r="W78" i="25"/>
  <c r="O177" i="26" l="1"/>
  <c r="N135" i="26"/>
  <c r="Q161" i="26"/>
  <c r="N274" i="26"/>
  <c r="O169" i="26"/>
  <c r="O162" i="26"/>
  <c r="N167" i="26"/>
  <c r="V70" i="25"/>
  <c r="U149" i="25"/>
  <c r="U70" i="25"/>
  <c r="U71" i="25"/>
  <c r="U78" i="25"/>
  <c r="T70" i="25"/>
  <c r="AH145" i="25"/>
  <c r="AI145" i="25"/>
  <c r="AH144" i="25"/>
  <c r="AI144" i="25"/>
  <c r="AH143" i="25"/>
  <c r="AI143" i="25"/>
  <c r="S70" i="25"/>
  <c r="P162" i="26" l="1"/>
  <c r="O167" i="26"/>
  <c r="O274" i="26"/>
  <c r="P169" i="26"/>
  <c r="R161" i="26"/>
  <c r="P177" i="26"/>
  <c r="Q177" i="26" s="1"/>
  <c r="O135" i="26"/>
  <c r="R70" i="25"/>
  <c r="R71" i="25"/>
  <c r="R78" i="25"/>
  <c r="R92" i="25"/>
  <c r="R96" i="25"/>
  <c r="R108" i="25"/>
  <c r="R117" i="25"/>
  <c r="R118" i="25"/>
  <c r="R119" i="25"/>
  <c r="R120" i="25"/>
  <c r="R121" i="25"/>
  <c r="R122" i="25"/>
  <c r="R161" i="25"/>
  <c r="R162" i="25"/>
  <c r="R163" i="25"/>
  <c r="R167" i="25" s="1"/>
  <c r="R164" i="25"/>
  <c r="R165" i="25"/>
  <c r="R166" i="25"/>
  <c r="R169" i="25"/>
  <c r="R274" i="25" s="1"/>
  <c r="R170" i="25"/>
  <c r="R171" i="25"/>
  <c r="R172" i="25"/>
  <c r="R173" i="25"/>
  <c r="R174" i="25"/>
  <c r="R175" i="25"/>
  <c r="R176" i="25"/>
  <c r="R177" i="25"/>
  <c r="R135" i="25" s="1"/>
  <c r="R178" i="25"/>
  <c r="R179" i="25"/>
  <c r="R180" i="25"/>
  <c r="R181" i="25"/>
  <c r="R182" i="25"/>
  <c r="R183" i="25"/>
  <c r="R184" i="25"/>
  <c r="R185" i="25"/>
  <c r="R186" i="25"/>
  <c r="R187" i="25"/>
  <c r="R188" i="25"/>
  <c r="R189" i="25"/>
  <c r="R190" i="25"/>
  <c r="R191" i="25"/>
  <c r="R192" i="25"/>
  <c r="R193" i="25"/>
  <c r="R194" i="25"/>
  <c r="R195" i="25"/>
  <c r="R196" i="25"/>
  <c r="R197" i="25"/>
  <c r="R198" i="25"/>
  <c r="R199" i="25"/>
  <c r="R200" i="25"/>
  <c r="R201" i="25"/>
  <c r="R202" i="25"/>
  <c r="R203" i="25"/>
  <c r="R204" i="25"/>
  <c r="R205" i="25"/>
  <c r="R206" i="25"/>
  <c r="R207" i="25"/>
  <c r="R208" i="25"/>
  <c r="R209" i="25"/>
  <c r="R210" i="25"/>
  <c r="R211" i="25"/>
  <c r="R212" i="25"/>
  <c r="R213" i="25"/>
  <c r="R214" i="25"/>
  <c r="R215" i="25"/>
  <c r="R216" i="25"/>
  <c r="R217" i="25"/>
  <c r="R218" i="25"/>
  <c r="R219" i="25"/>
  <c r="R220" i="25"/>
  <c r="R221" i="25"/>
  <c r="R222" i="25"/>
  <c r="R223" i="25"/>
  <c r="R224" i="25"/>
  <c r="R225" i="25"/>
  <c r="R226" i="25"/>
  <c r="R227" i="25"/>
  <c r="R228" i="25"/>
  <c r="R229" i="25"/>
  <c r="R230" i="25"/>
  <c r="R231" i="25"/>
  <c r="R232" i="25"/>
  <c r="R233" i="25"/>
  <c r="R234" i="25"/>
  <c r="R235" i="25"/>
  <c r="R236" i="25"/>
  <c r="R237" i="25"/>
  <c r="R238" i="25"/>
  <c r="R239" i="25"/>
  <c r="R240" i="25"/>
  <c r="R241" i="25"/>
  <c r="R242" i="25"/>
  <c r="R243" i="25"/>
  <c r="R244" i="25"/>
  <c r="R245" i="25"/>
  <c r="R246" i="25"/>
  <c r="R247" i="25"/>
  <c r="R248" i="25"/>
  <c r="R249" i="25"/>
  <c r="R250" i="25"/>
  <c r="R251" i="25"/>
  <c r="R252" i="25"/>
  <c r="R253" i="25"/>
  <c r="R254" i="25"/>
  <c r="R255" i="25"/>
  <c r="R256" i="25"/>
  <c r="R257" i="25"/>
  <c r="R258" i="25"/>
  <c r="R259" i="25"/>
  <c r="R260" i="25"/>
  <c r="R261" i="25"/>
  <c r="R262" i="25"/>
  <c r="R263" i="25"/>
  <c r="R264" i="25"/>
  <c r="R265" i="25"/>
  <c r="R266" i="25"/>
  <c r="R267" i="25"/>
  <c r="R268" i="25"/>
  <c r="R269" i="25"/>
  <c r="R270" i="25"/>
  <c r="R271" i="25"/>
  <c r="R272" i="25"/>
  <c r="R273" i="25"/>
  <c r="Q70" i="25"/>
  <c r="Q71" i="25"/>
  <c r="Q78" i="25"/>
  <c r="Q92" i="25"/>
  <c r="Q96" i="25"/>
  <c r="Q108" i="25"/>
  <c r="Q117" i="25"/>
  <c r="Q123" i="25" s="1"/>
  <c r="Q118" i="25"/>
  <c r="Q119" i="25"/>
  <c r="Q120" i="25"/>
  <c r="Q121" i="25"/>
  <c r="Q122" i="25"/>
  <c r="Q161" i="25"/>
  <c r="Q162" i="25"/>
  <c r="Q163" i="25"/>
  <c r="Q164" i="25"/>
  <c r="Q165" i="25"/>
  <c r="Q166" i="25"/>
  <c r="Q167" i="25" s="1"/>
  <c r="Q169" i="25"/>
  <c r="Q274" i="25" s="1"/>
  <c r="Q170" i="25"/>
  <c r="Q171" i="25"/>
  <c r="Q172" i="25"/>
  <c r="Q173" i="25"/>
  <c r="Q174" i="25"/>
  <c r="Q175" i="25"/>
  <c r="Q176" i="25"/>
  <c r="Q177" i="25"/>
  <c r="Q135" i="25" s="1"/>
  <c r="Q178" i="25"/>
  <c r="Q179" i="25"/>
  <c r="Q180" i="25"/>
  <c r="Q181" i="25"/>
  <c r="Q182" i="25"/>
  <c r="Q183" i="25"/>
  <c r="Q184" i="25"/>
  <c r="Q185" i="25"/>
  <c r="Q186" i="25"/>
  <c r="Q187" i="25"/>
  <c r="Q188" i="25"/>
  <c r="Q189" i="25"/>
  <c r="Q190" i="25"/>
  <c r="Q191" i="25"/>
  <c r="Q192" i="25"/>
  <c r="Q193" i="25"/>
  <c r="Q194" i="25"/>
  <c r="Q195" i="25"/>
  <c r="Q196" i="25"/>
  <c r="Q197" i="25"/>
  <c r="Q198" i="25"/>
  <c r="Q199" i="25"/>
  <c r="Q200" i="25"/>
  <c r="Q201" i="25"/>
  <c r="Q202" i="25"/>
  <c r="Q203" i="25"/>
  <c r="Q204" i="25"/>
  <c r="Q205" i="25"/>
  <c r="Q206" i="25"/>
  <c r="Q207" i="25"/>
  <c r="Q208" i="25"/>
  <c r="Q209" i="25"/>
  <c r="Q210" i="25"/>
  <c r="Q211" i="25"/>
  <c r="Q212" i="25"/>
  <c r="Q213" i="25"/>
  <c r="Q214" i="25"/>
  <c r="Q215" i="25"/>
  <c r="Q216" i="25"/>
  <c r="Q217" i="25"/>
  <c r="Q218" i="25"/>
  <c r="Q219" i="25"/>
  <c r="Q220" i="25"/>
  <c r="Q221" i="25"/>
  <c r="Q222" i="25"/>
  <c r="Q223" i="25"/>
  <c r="Q224" i="25"/>
  <c r="Q225" i="25"/>
  <c r="Q226" i="25"/>
  <c r="Q227" i="25"/>
  <c r="Q228" i="25"/>
  <c r="Q229" i="25"/>
  <c r="Q230" i="25"/>
  <c r="Q231" i="25"/>
  <c r="Q232" i="25"/>
  <c r="Q233" i="25"/>
  <c r="Q234" i="25"/>
  <c r="Q235" i="25"/>
  <c r="Q236" i="25"/>
  <c r="Q237" i="25"/>
  <c r="Q238" i="25"/>
  <c r="Q239" i="25"/>
  <c r="Q240" i="25"/>
  <c r="Q241" i="25"/>
  <c r="Q242" i="25"/>
  <c r="Q243" i="25"/>
  <c r="Q244" i="25"/>
  <c r="Q245" i="25"/>
  <c r="Q246" i="25"/>
  <c r="Q247" i="25"/>
  <c r="Q248" i="25"/>
  <c r="Q249" i="25"/>
  <c r="Q250" i="25"/>
  <c r="Q251" i="25"/>
  <c r="Q252" i="25"/>
  <c r="Q253" i="25"/>
  <c r="Q254" i="25"/>
  <c r="Q255" i="25"/>
  <c r="Q256" i="25"/>
  <c r="Q257" i="25"/>
  <c r="Q258" i="25"/>
  <c r="Q259" i="25"/>
  <c r="Q260" i="25"/>
  <c r="Q261" i="25"/>
  <c r="Q262" i="25"/>
  <c r="Q263" i="25"/>
  <c r="Q264" i="25"/>
  <c r="Q265" i="25"/>
  <c r="Q266" i="25"/>
  <c r="Q267" i="25"/>
  <c r="Q268" i="25"/>
  <c r="Q269" i="25"/>
  <c r="Q270" i="25"/>
  <c r="Q271" i="25"/>
  <c r="Q272" i="25"/>
  <c r="Q273" i="25"/>
  <c r="P70" i="25"/>
  <c r="P71" i="25"/>
  <c r="P78" i="25"/>
  <c r="P92" i="25"/>
  <c r="P96" i="25"/>
  <c r="P108" i="25"/>
  <c r="P117" i="25"/>
  <c r="P123" i="25" s="1"/>
  <c r="P118" i="25"/>
  <c r="P119" i="25"/>
  <c r="P120" i="25"/>
  <c r="P121" i="25"/>
  <c r="P122" i="25"/>
  <c r="P161" i="25"/>
  <c r="P167" i="25" s="1"/>
  <c r="P162" i="25"/>
  <c r="P163" i="25"/>
  <c r="P164" i="25"/>
  <c r="P165" i="25"/>
  <c r="P166" i="25"/>
  <c r="P169" i="25"/>
  <c r="P170" i="25"/>
  <c r="P171" i="25"/>
  <c r="P274" i="25" s="1"/>
  <c r="P172" i="25"/>
  <c r="P173" i="25"/>
  <c r="P174" i="25"/>
  <c r="P175" i="25"/>
  <c r="P176" i="25"/>
  <c r="P177" i="25"/>
  <c r="P135" i="25" s="1"/>
  <c r="P178" i="25"/>
  <c r="P179" i="25"/>
  <c r="P180" i="25"/>
  <c r="P181" i="25"/>
  <c r="P182" i="25"/>
  <c r="P183" i="25"/>
  <c r="P184" i="25"/>
  <c r="P185" i="25"/>
  <c r="P186" i="25"/>
  <c r="P187" i="25"/>
  <c r="P188" i="25"/>
  <c r="P189" i="25"/>
  <c r="P190" i="25"/>
  <c r="P191" i="25"/>
  <c r="P192" i="25"/>
  <c r="P193" i="25"/>
  <c r="P194" i="25"/>
  <c r="P195" i="25"/>
  <c r="P196" i="25"/>
  <c r="P197" i="25"/>
  <c r="P198" i="25"/>
  <c r="P199" i="25"/>
  <c r="P200" i="25"/>
  <c r="P201" i="25"/>
  <c r="P202" i="25"/>
  <c r="P203" i="25"/>
  <c r="P204" i="25"/>
  <c r="P205" i="25"/>
  <c r="P206" i="25"/>
  <c r="P207" i="25"/>
  <c r="P208" i="25"/>
  <c r="P209" i="25"/>
  <c r="P210" i="25"/>
  <c r="P211" i="25"/>
  <c r="P212" i="25"/>
  <c r="P213" i="25"/>
  <c r="P214" i="25"/>
  <c r="P215" i="25"/>
  <c r="P216" i="25"/>
  <c r="P217" i="25"/>
  <c r="P218" i="25"/>
  <c r="P219" i="25"/>
  <c r="P220" i="25"/>
  <c r="P221" i="25"/>
  <c r="P222" i="25"/>
  <c r="P223" i="25"/>
  <c r="P224" i="25"/>
  <c r="P225" i="25"/>
  <c r="P226" i="25"/>
  <c r="P227" i="25"/>
  <c r="P228" i="25"/>
  <c r="P229" i="25"/>
  <c r="P230" i="25"/>
  <c r="P231" i="25"/>
  <c r="P232" i="25"/>
  <c r="P233" i="25"/>
  <c r="P234" i="25"/>
  <c r="P235" i="25"/>
  <c r="P236" i="25"/>
  <c r="P237" i="25"/>
  <c r="P238" i="25"/>
  <c r="P239" i="25"/>
  <c r="P240" i="25"/>
  <c r="P241" i="25"/>
  <c r="P242" i="25"/>
  <c r="P243" i="25"/>
  <c r="P244" i="25"/>
  <c r="P245" i="25"/>
  <c r="P246" i="25"/>
  <c r="P247" i="25"/>
  <c r="P248" i="25"/>
  <c r="P249" i="25"/>
  <c r="P250" i="25"/>
  <c r="P251" i="25"/>
  <c r="P252" i="25"/>
  <c r="P253" i="25"/>
  <c r="P254" i="25"/>
  <c r="P255" i="25"/>
  <c r="P256" i="25"/>
  <c r="P257" i="25"/>
  <c r="P258" i="25"/>
  <c r="P259" i="25"/>
  <c r="P260" i="25"/>
  <c r="P261" i="25"/>
  <c r="P262" i="25"/>
  <c r="P263" i="25"/>
  <c r="P264" i="25"/>
  <c r="P265" i="25"/>
  <c r="P266" i="25"/>
  <c r="P267" i="25"/>
  <c r="P268" i="25"/>
  <c r="P269" i="25"/>
  <c r="P270" i="25"/>
  <c r="P271" i="25"/>
  <c r="P272" i="25"/>
  <c r="P273" i="25"/>
  <c r="O70" i="25"/>
  <c r="O71" i="25"/>
  <c r="O78" i="25"/>
  <c r="O92" i="25"/>
  <c r="O96" i="25"/>
  <c r="O108" i="25"/>
  <c r="O124" i="25" s="1"/>
  <c r="O117" i="25"/>
  <c r="O123" i="25" s="1"/>
  <c r="O118" i="25"/>
  <c r="O119" i="25"/>
  <c r="O120" i="25"/>
  <c r="O121" i="25"/>
  <c r="O122" i="25"/>
  <c r="O161" i="25"/>
  <c r="O167" i="25" s="1"/>
  <c r="O162" i="25"/>
  <c r="O163" i="25"/>
  <c r="O164" i="25"/>
  <c r="O165" i="25"/>
  <c r="O166" i="25"/>
  <c r="O169" i="25"/>
  <c r="O170" i="25"/>
  <c r="O171" i="25"/>
  <c r="O274" i="25" s="1"/>
  <c r="O172" i="25"/>
  <c r="O173" i="25"/>
  <c r="O174" i="25"/>
  <c r="O175" i="25"/>
  <c r="O176" i="25"/>
  <c r="O177" i="25"/>
  <c r="O135" i="25" s="1"/>
  <c r="O178" i="25"/>
  <c r="O179" i="25"/>
  <c r="O180" i="25"/>
  <c r="O181" i="25"/>
  <c r="O182" i="25"/>
  <c r="O183" i="25"/>
  <c r="O184" i="25"/>
  <c r="O185" i="25"/>
  <c r="O186" i="25"/>
  <c r="O187" i="25"/>
  <c r="O188" i="25"/>
  <c r="O189" i="25"/>
  <c r="O190" i="25"/>
  <c r="O191" i="25"/>
  <c r="O192" i="25"/>
  <c r="O193" i="25"/>
  <c r="O194" i="25"/>
  <c r="O195" i="25"/>
  <c r="O196" i="25"/>
  <c r="O197" i="25"/>
  <c r="O198" i="25"/>
  <c r="O199" i="25"/>
  <c r="O200" i="25"/>
  <c r="O201" i="25"/>
  <c r="O202" i="25"/>
  <c r="O203" i="25"/>
  <c r="O204" i="25"/>
  <c r="O205" i="25"/>
  <c r="O206" i="25"/>
  <c r="O207" i="25"/>
  <c r="O208" i="25"/>
  <c r="O209" i="25"/>
  <c r="O210" i="25"/>
  <c r="O211" i="25"/>
  <c r="O212" i="25"/>
  <c r="O213" i="25"/>
  <c r="O214" i="25"/>
  <c r="O215" i="25"/>
  <c r="O216" i="25"/>
  <c r="O217" i="25"/>
  <c r="O218" i="25"/>
  <c r="O219" i="25"/>
  <c r="O220" i="25"/>
  <c r="O221" i="25"/>
  <c r="O222" i="25"/>
  <c r="O223" i="25"/>
  <c r="O224" i="25"/>
  <c r="O225" i="25"/>
  <c r="O226" i="25"/>
  <c r="O227" i="25"/>
  <c r="O228" i="25"/>
  <c r="O229" i="25"/>
  <c r="O230" i="25"/>
  <c r="O231" i="25"/>
  <c r="O232" i="25"/>
  <c r="O233" i="25"/>
  <c r="O234" i="25"/>
  <c r="O235" i="25"/>
  <c r="O236" i="25"/>
  <c r="O237" i="25"/>
  <c r="O238" i="25"/>
  <c r="O239" i="25"/>
  <c r="O240" i="25"/>
  <c r="O241" i="25"/>
  <c r="O242" i="25"/>
  <c r="O243" i="25"/>
  <c r="O244" i="25"/>
  <c r="O245" i="25"/>
  <c r="O246" i="25"/>
  <c r="O247" i="25"/>
  <c r="O248" i="25"/>
  <c r="O249" i="25"/>
  <c r="O250" i="25"/>
  <c r="O251" i="25"/>
  <c r="O252" i="25"/>
  <c r="O253" i="25"/>
  <c r="O254" i="25"/>
  <c r="O255" i="25"/>
  <c r="O256" i="25"/>
  <c r="O257" i="25"/>
  <c r="O258" i="25"/>
  <c r="O259" i="25"/>
  <c r="O260" i="25"/>
  <c r="O261" i="25"/>
  <c r="O262" i="25"/>
  <c r="O263" i="25"/>
  <c r="O264" i="25"/>
  <c r="O265" i="25"/>
  <c r="O266" i="25"/>
  <c r="O267" i="25"/>
  <c r="O268" i="25"/>
  <c r="O269" i="25"/>
  <c r="O270" i="25"/>
  <c r="O271" i="25"/>
  <c r="O272" i="25"/>
  <c r="O273" i="25"/>
  <c r="N70" i="25"/>
  <c r="N71" i="25"/>
  <c r="N78" i="25"/>
  <c r="N92" i="25"/>
  <c r="N96" i="25"/>
  <c r="N108" i="25"/>
  <c r="N117" i="25"/>
  <c r="N123" i="25" s="1"/>
  <c r="N118" i="25"/>
  <c r="N119" i="25"/>
  <c r="N120" i="25"/>
  <c r="N121" i="25"/>
  <c r="N122" i="25"/>
  <c r="N161" i="25"/>
  <c r="N167" i="25" s="1"/>
  <c r="N162" i="25"/>
  <c r="N163" i="25"/>
  <c r="N164" i="25"/>
  <c r="N165" i="25"/>
  <c r="N166" i="25"/>
  <c r="N169" i="25"/>
  <c r="N170" i="25"/>
  <c r="N171" i="25"/>
  <c r="N274" i="25" s="1"/>
  <c r="N172" i="25"/>
  <c r="N173" i="25"/>
  <c r="N174" i="25"/>
  <c r="N175" i="25"/>
  <c r="N176" i="25"/>
  <c r="N177" i="25"/>
  <c r="N135" i="25" s="1"/>
  <c r="N178" i="25"/>
  <c r="N179" i="25"/>
  <c r="N180" i="25"/>
  <c r="N181" i="25"/>
  <c r="N182" i="25"/>
  <c r="N183" i="25"/>
  <c r="N184" i="25"/>
  <c r="N185" i="25"/>
  <c r="N186" i="25"/>
  <c r="N187" i="25"/>
  <c r="N188" i="25"/>
  <c r="N189" i="25"/>
  <c r="N190" i="25"/>
  <c r="N191" i="25"/>
  <c r="N192" i="25"/>
  <c r="N193" i="25"/>
  <c r="N194" i="25"/>
  <c r="N195" i="25"/>
  <c r="N196" i="25"/>
  <c r="N197" i="25"/>
  <c r="N198" i="25"/>
  <c r="N199" i="25"/>
  <c r="N200" i="25"/>
  <c r="N201" i="25"/>
  <c r="N202" i="25"/>
  <c r="N203" i="25"/>
  <c r="N204" i="25"/>
  <c r="N205" i="25"/>
  <c r="N206" i="25"/>
  <c r="N207" i="25"/>
  <c r="N208" i="25"/>
  <c r="N209" i="25"/>
  <c r="N210" i="25"/>
  <c r="N211" i="25"/>
  <c r="N212" i="25"/>
  <c r="N213" i="25"/>
  <c r="N214" i="25"/>
  <c r="N215" i="25"/>
  <c r="N216" i="25"/>
  <c r="N217" i="25"/>
  <c r="N218" i="25"/>
  <c r="N219" i="25"/>
  <c r="N220" i="25"/>
  <c r="N221" i="25"/>
  <c r="N222" i="25"/>
  <c r="N223" i="25"/>
  <c r="N224" i="25"/>
  <c r="N225" i="25"/>
  <c r="N226" i="25"/>
  <c r="N227" i="25"/>
  <c r="N228" i="25"/>
  <c r="N229" i="25"/>
  <c r="N230" i="25"/>
  <c r="N231" i="25"/>
  <c r="N232" i="25"/>
  <c r="N233" i="25"/>
  <c r="N234" i="25"/>
  <c r="N235" i="25"/>
  <c r="N236" i="25"/>
  <c r="N237" i="25"/>
  <c r="N238" i="25"/>
  <c r="N239" i="25"/>
  <c r="N240" i="25"/>
  <c r="N241" i="25"/>
  <c r="N242" i="25"/>
  <c r="N243" i="25"/>
  <c r="N244" i="25"/>
  <c r="N245" i="25"/>
  <c r="N246" i="25"/>
  <c r="N247" i="25"/>
  <c r="N248" i="25"/>
  <c r="N249" i="25"/>
  <c r="N250" i="25"/>
  <c r="N251" i="25"/>
  <c r="N252" i="25"/>
  <c r="N253" i="25"/>
  <c r="N254" i="25"/>
  <c r="N255" i="25"/>
  <c r="N256" i="25"/>
  <c r="N257" i="25"/>
  <c r="N258" i="25"/>
  <c r="N259" i="25"/>
  <c r="N260" i="25"/>
  <c r="N261" i="25"/>
  <c r="N262" i="25"/>
  <c r="N263" i="25"/>
  <c r="N264" i="25"/>
  <c r="N265" i="25"/>
  <c r="N266" i="25"/>
  <c r="N267" i="25"/>
  <c r="N268" i="25"/>
  <c r="N269" i="25"/>
  <c r="N270" i="25"/>
  <c r="N271" i="25"/>
  <c r="N272" i="25"/>
  <c r="N273" i="25"/>
  <c r="M70" i="25"/>
  <c r="M71" i="25"/>
  <c r="M78" i="25"/>
  <c r="M92" i="25"/>
  <c r="M96" i="25"/>
  <c r="M108" i="25"/>
  <c r="M117" i="25"/>
  <c r="M118" i="25"/>
  <c r="M119" i="25"/>
  <c r="M120" i="25"/>
  <c r="M121" i="25"/>
  <c r="M122" i="25"/>
  <c r="M161" i="25"/>
  <c r="M167" i="25" s="1"/>
  <c r="M162" i="25"/>
  <c r="M163" i="25"/>
  <c r="M164" i="25"/>
  <c r="M165" i="25"/>
  <c r="M166" i="25"/>
  <c r="M169" i="25"/>
  <c r="M170" i="25"/>
  <c r="M171" i="25"/>
  <c r="M172" i="25"/>
  <c r="M173" i="25"/>
  <c r="M174" i="25"/>
  <c r="M175" i="25"/>
  <c r="M176" i="25"/>
  <c r="M177" i="25"/>
  <c r="M135" i="25" s="1"/>
  <c r="M178" i="25"/>
  <c r="M179" i="25"/>
  <c r="M180" i="25"/>
  <c r="M181" i="25"/>
  <c r="M182" i="25"/>
  <c r="M183" i="25"/>
  <c r="M184" i="25"/>
  <c r="M185" i="25"/>
  <c r="M186" i="25"/>
  <c r="M187" i="25"/>
  <c r="M188" i="25"/>
  <c r="M189" i="25"/>
  <c r="M190" i="25"/>
  <c r="M191" i="25"/>
  <c r="M192" i="25"/>
  <c r="M193" i="25"/>
  <c r="M194" i="25"/>
  <c r="M195" i="25"/>
  <c r="M196" i="25"/>
  <c r="M197" i="25"/>
  <c r="M198" i="25"/>
  <c r="M199" i="25"/>
  <c r="M200" i="25"/>
  <c r="M201" i="25"/>
  <c r="M202" i="25"/>
  <c r="M203" i="25"/>
  <c r="M204" i="25"/>
  <c r="M205" i="25"/>
  <c r="M206" i="25"/>
  <c r="M207" i="25"/>
  <c r="M208" i="25"/>
  <c r="M209" i="25"/>
  <c r="M210" i="25"/>
  <c r="M211" i="25"/>
  <c r="M212" i="25"/>
  <c r="M213" i="25"/>
  <c r="M214" i="25"/>
  <c r="M215" i="25"/>
  <c r="M216" i="25"/>
  <c r="M217" i="25"/>
  <c r="M218" i="25"/>
  <c r="M219" i="25"/>
  <c r="M220" i="25"/>
  <c r="M221" i="25"/>
  <c r="M222" i="25"/>
  <c r="M223" i="25"/>
  <c r="M224" i="25"/>
  <c r="M225" i="25"/>
  <c r="M226" i="25"/>
  <c r="M227" i="25"/>
  <c r="M228" i="25"/>
  <c r="M229" i="25"/>
  <c r="M230" i="25"/>
  <c r="M231" i="25"/>
  <c r="M232" i="25"/>
  <c r="M233" i="25"/>
  <c r="M234" i="25"/>
  <c r="M235" i="25"/>
  <c r="M236" i="25"/>
  <c r="M237" i="25"/>
  <c r="M238" i="25"/>
  <c r="M239" i="25"/>
  <c r="M240" i="25"/>
  <c r="M241" i="25"/>
  <c r="M242" i="25"/>
  <c r="M243" i="25"/>
  <c r="M244" i="25"/>
  <c r="M245" i="25"/>
  <c r="M246" i="25"/>
  <c r="M247" i="25"/>
  <c r="M248" i="25"/>
  <c r="M249" i="25"/>
  <c r="M250" i="25"/>
  <c r="M251" i="25"/>
  <c r="M252" i="25"/>
  <c r="M253" i="25"/>
  <c r="M254" i="25"/>
  <c r="M255" i="25"/>
  <c r="M256" i="25"/>
  <c r="M257" i="25"/>
  <c r="M258" i="25"/>
  <c r="M259" i="25"/>
  <c r="M260" i="25"/>
  <c r="M261" i="25"/>
  <c r="M262" i="25"/>
  <c r="M263" i="25"/>
  <c r="M264" i="25"/>
  <c r="M265" i="25"/>
  <c r="M266" i="25"/>
  <c r="M267" i="25"/>
  <c r="M268" i="25"/>
  <c r="M269" i="25"/>
  <c r="M270" i="25"/>
  <c r="M271" i="25"/>
  <c r="M272" i="25"/>
  <c r="M273" i="25"/>
  <c r="M274" i="25"/>
  <c r="P274" i="26" l="1"/>
  <c r="Q169" i="26"/>
  <c r="R177" i="26"/>
  <c r="Q135" i="26"/>
  <c r="S161" i="26"/>
  <c r="Q162" i="26"/>
  <c r="P167" i="26"/>
  <c r="R123" i="25"/>
  <c r="R124" i="25" s="1"/>
  <c r="R113" i="25"/>
  <c r="R115" i="25" s="1"/>
  <c r="Q124" i="25"/>
  <c r="Q113" i="25"/>
  <c r="Q115" i="25" s="1"/>
  <c r="Q116" i="25" s="1"/>
  <c r="P124" i="25"/>
  <c r="P113" i="25"/>
  <c r="P115" i="25" s="1"/>
  <c r="P116" i="25" s="1"/>
  <c r="O113" i="25"/>
  <c r="O115" i="25" s="1"/>
  <c r="O116" i="25" s="1"/>
  <c r="N113" i="25"/>
  <c r="N115" i="25" s="1"/>
  <c r="N116" i="25" s="1"/>
  <c r="N124" i="25"/>
  <c r="M123" i="25"/>
  <c r="M113" i="25"/>
  <c r="M115" i="25" s="1"/>
  <c r="M116" i="25" s="1"/>
  <c r="M124" i="25"/>
  <c r="K70" i="25"/>
  <c r="L70" i="25"/>
  <c r="K71" i="25"/>
  <c r="L71" i="25"/>
  <c r="K78" i="25"/>
  <c r="L78" i="25"/>
  <c r="L150" i="25"/>
  <c r="I150" i="25"/>
  <c r="J150" i="25"/>
  <c r="K150" i="25"/>
  <c r="J70" i="25"/>
  <c r="I70" i="25"/>
  <c r="H150" i="25"/>
  <c r="H70" i="25"/>
  <c r="G70" i="25"/>
  <c r="G150" i="25"/>
  <c r="R162" i="26" l="1"/>
  <c r="Q167" i="26"/>
  <c r="T161" i="26"/>
  <c r="R135" i="26"/>
  <c r="S177" i="26"/>
  <c r="Q274" i="26"/>
  <c r="R169" i="26"/>
  <c r="R116" i="25"/>
  <c r="F70" i="25"/>
  <c r="F150" i="25"/>
  <c r="E150" i="25"/>
  <c r="E70" i="25"/>
  <c r="E71" i="25"/>
  <c r="E78" i="25"/>
  <c r="E92" i="25"/>
  <c r="E96" i="25"/>
  <c r="E108" i="25"/>
  <c r="E117" i="25"/>
  <c r="E118" i="25"/>
  <c r="E119" i="25"/>
  <c r="E120" i="25"/>
  <c r="E121" i="25"/>
  <c r="E122" i="25"/>
  <c r="E135" i="25"/>
  <c r="R274" i="26" l="1"/>
  <c r="S169" i="26"/>
  <c r="S135" i="26"/>
  <c r="T177" i="26"/>
  <c r="U161" i="26"/>
  <c r="S162" i="26"/>
  <c r="R167" i="26"/>
  <c r="E113" i="25"/>
  <c r="E115" i="25" s="1"/>
  <c r="E123" i="25"/>
  <c r="D71" i="25"/>
  <c r="D78" i="25"/>
  <c r="D92" i="25"/>
  <c r="D96" i="25"/>
  <c r="D108" i="25"/>
  <c r="D113" i="25" s="1"/>
  <c r="D115" i="25" s="1"/>
  <c r="D117" i="25"/>
  <c r="D118" i="25"/>
  <c r="D119" i="25"/>
  <c r="D120" i="25"/>
  <c r="D121" i="25"/>
  <c r="D122" i="25"/>
  <c r="D135" i="25"/>
  <c r="C71" i="25"/>
  <c r="AN16" i="25" s="1"/>
  <c r="C78" i="25"/>
  <c r="AN17" i="25" s="1"/>
  <c r="C92" i="25"/>
  <c r="C96" i="25"/>
  <c r="C108" i="25"/>
  <c r="C117" i="25"/>
  <c r="C123" i="25" s="1"/>
  <c r="C118" i="25"/>
  <c r="C119" i="25"/>
  <c r="C120" i="25"/>
  <c r="C121" i="25"/>
  <c r="C122" i="25"/>
  <c r="C135" i="25"/>
  <c r="B135" i="25"/>
  <c r="B122" i="25"/>
  <c r="B121" i="25"/>
  <c r="B120" i="25"/>
  <c r="B119" i="25"/>
  <c r="B118" i="25"/>
  <c r="B117" i="25"/>
  <c r="B108" i="25"/>
  <c r="B96" i="25"/>
  <c r="AM20" i="25" s="1"/>
  <c r="B92" i="25"/>
  <c r="B78" i="25"/>
  <c r="AM17" i="25" s="1"/>
  <c r="B71" i="25"/>
  <c r="AG274" i="25"/>
  <c r="B274" i="25"/>
  <c r="D273" i="25"/>
  <c r="E273" i="25" s="1"/>
  <c r="F273" i="25" s="1"/>
  <c r="G273" i="25" s="1"/>
  <c r="H273" i="25" s="1"/>
  <c r="I273" i="25" s="1"/>
  <c r="J273" i="25" s="1"/>
  <c r="K273" i="25" s="1"/>
  <c r="L273" i="25" s="1"/>
  <c r="S273" i="25" s="1"/>
  <c r="T273" i="25" s="1"/>
  <c r="U273" i="25" s="1"/>
  <c r="V273" i="25" s="1"/>
  <c r="W273" i="25" s="1"/>
  <c r="X273" i="25" s="1"/>
  <c r="Y273" i="25" s="1"/>
  <c r="Z273" i="25" s="1"/>
  <c r="AA273" i="25" s="1"/>
  <c r="AC273" i="25" s="1"/>
  <c r="AD273" i="25" s="1"/>
  <c r="AE273" i="25" s="1"/>
  <c r="AF273" i="25" s="1"/>
  <c r="C273" i="25"/>
  <c r="C272" i="25"/>
  <c r="D272" i="25" s="1"/>
  <c r="E272" i="25" s="1"/>
  <c r="F272" i="25" s="1"/>
  <c r="G272" i="25" s="1"/>
  <c r="H272" i="25" s="1"/>
  <c r="I272" i="25" s="1"/>
  <c r="J272" i="25" s="1"/>
  <c r="K272" i="25" s="1"/>
  <c r="L272" i="25" s="1"/>
  <c r="S272" i="25" s="1"/>
  <c r="T272" i="25" s="1"/>
  <c r="U272" i="25" s="1"/>
  <c r="V272" i="25" s="1"/>
  <c r="W272" i="25" s="1"/>
  <c r="X272" i="25" s="1"/>
  <c r="Y272" i="25" s="1"/>
  <c r="Z272" i="25" s="1"/>
  <c r="AA272" i="25" s="1"/>
  <c r="AC272" i="25" s="1"/>
  <c r="AD272" i="25" s="1"/>
  <c r="AE272" i="25" s="1"/>
  <c r="AF272" i="25" s="1"/>
  <c r="E271" i="25"/>
  <c r="F271" i="25" s="1"/>
  <c r="G271" i="25" s="1"/>
  <c r="H271" i="25" s="1"/>
  <c r="I271" i="25" s="1"/>
  <c r="J271" i="25" s="1"/>
  <c r="K271" i="25" s="1"/>
  <c r="L271" i="25" s="1"/>
  <c r="S271" i="25" s="1"/>
  <c r="T271" i="25" s="1"/>
  <c r="U271" i="25" s="1"/>
  <c r="V271" i="25" s="1"/>
  <c r="W271" i="25" s="1"/>
  <c r="X271" i="25" s="1"/>
  <c r="Y271" i="25" s="1"/>
  <c r="Z271" i="25" s="1"/>
  <c r="AA271" i="25" s="1"/>
  <c r="AC271" i="25" s="1"/>
  <c r="AD271" i="25" s="1"/>
  <c r="AE271" i="25" s="1"/>
  <c r="AF271" i="25" s="1"/>
  <c r="C271" i="25"/>
  <c r="D271" i="25" s="1"/>
  <c r="C270" i="25"/>
  <c r="D270" i="25" s="1"/>
  <c r="E270" i="25" s="1"/>
  <c r="F270" i="25" s="1"/>
  <c r="G270" i="25" s="1"/>
  <c r="H270" i="25" s="1"/>
  <c r="I270" i="25" s="1"/>
  <c r="J270" i="25" s="1"/>
  <c r="K270" i="25" s="1"/>
  <c r="L270" i="25" s="1"/>
  <c r="S270" i="25" s="1"/>
  <c r="T270" i="25" s="1"/>
  <c r="U270" i="25" s="1"/>
  <c r="V270" i="25" s="1"/>
  <c r="W270" i="25" s="1"/>
  <c r="X270" i="25" s="1"/>
  <c r="Y270" i="25" s="1"/>
  <c r="Z270" i="25" s="1"/>
  <c r="AA270" i="25" s="1"/>
  <c r="AC270" i="25" s="1"/>
  <c r="AD270" i="25" s="1"/>
  <c r="AE270" i="25" s="1"/>
  <c r="AF270" i="25" s="1"/>
  <c r="I269" i="25"/>
  <c r="J269" i="25" s="1"/>
  <c r="K269" i="25" s="1"/>
  <c r="L269" i="25" s="1"/>
  <c r="S269" i="25" s="1"/>
  <c r="T269" i="25" s="1"/>
  <c r="U269" i="25" s="1"/>
  <c r="V269" i="25" s="1"/>
  <c r="W269" i="25" s="1"/>
  <c r="X269" i="25" s="1"/>
  <c r="Y269" i="25" s="1"/>
  <c r="Z269" i="25" s="1"/>
  <c r="AA269" i="25" s="1"/>
  <c r="AC269" i="25" s="1"/>
  <c r="AD269" i="25" s="1"/>
  <c r="AE269" i="25" s="1"/>
  <c r="AF269" i="25" s="1"/>
  <c r="D269" i="25"/>
  <c r="E269" i="25" s="1"/>
  <c r="F269" i="25" s="1"/>
  <c r="G269" i="25" s="1"/>
  <c r="H269" i="25" s="1"/>
  <c r="C269" i="25"/>
  <c r="C268" i="25"/>
  <c r="D268" i="25" s="1"/>
  <c r="E268" i="25" s="1"/>
  <c r="F268" i="25" s="1"/>
  <c r="G268" i="25" s="1"/>
  <c r="H268" i="25" s="1"/>
  <c r="I268" i="25" s="1"/>
  <c r="J268" i="25" s="1"/>
  <c r="K268" i="25" s="1"/>
  <c r="L268" i="25" s="1"/>
  <c r="S268" i="25" s="1"/>
  <c r="T268" i="25" s="1"/>
  <c r="U268" i="25" s="1"/>
  <c r="V268" i="25" s="1"/>
  <c r="W268" i="25" s="1"/>
  <c r="X268" i="25" s="1"/>
  <c r="Y268" i="25" s="1"/>
  <c r="Z268" i="25" s="1"/>
  <c r="AA268" i="25" s="1"/>
  <c r="AC268" i="25" s="1"/>
  <c r="AD268" i="25" s="1"/>
  <c r="AE268" i="25" s="1"/>
  <c r="AF268" i="25" s="1"/>
  <c r="E267" i="25"/>
  <c r="F267" i="25" s="1"/>
  <c r="G267" i="25" s="1"/>
  <c r="H267" i="25" s="1"/>
  <c r="I267" i="25" s="1"/>
  <c r="J267" i="25" s="1"/>
  <c r="K267" i="25" s="1"/>
  <c r="L267" i="25" s="1"/>
  <c r="S267" i="25" s="1"/>
  <c r="T267" i="25" s="1"/>
  <c r="U267" i="25" s="1"/>
  <c r="V267" i="25" s="1"/>
  <c r="W267" i="25" s="1"/>
  <c r="X267" i="25" s="1"/>
  <c r="Y267" i="25" s="1"/>
  <c r="Z267" i="25" s="1"/>
  <c r="AA267" i="25" s="1"/>
  <c r="AC267" i="25" s="1"/>
  <c r="AD267" i="25" s="1"/>
  <c r="AE267" i="25" s="1"/>
  <c r="AF267" i="25" s="1"/>
  <c r="C267" i="25"/>
  <c r="D267" i="25" s="1"/>
  <c r="C266" i="25"/>
  <c r="D266" i="25" s="1"/>
  <c r="E266" i="25" s="1"/>
  <c r="F266" i="25" s="1"/>
  <c r="G266" i="25" s="1"/>
  <c r="H266" i="25" s="1"/>
  <c r="I266" i="25" s="1"/>
  <c r="J266" i="25" s="1"/>
  <c r="K266" i="25" s="1"/>
  <c r="L266" i="25" s="1"/>
  <c r="S266" i="25" s="1"/>
  <c r="T266" i="25" s="1"/>
  <c r="U266" i="25" s="1"/>
  <c r="V266" i="25" s="1"/>
  <c r="W266" i="25" s="1"/>
  <c r="X266" i="25" s="1"/>
  <c r="Y266" i="25" s="1"/>
  <c r="Z266" i="25" s="1"/>
  <c r="AA266" i="25" s="1"/>
  <c r="AC266" i="25" s="1"/>
  <c r="AD266" i="25" s="1"/>
  <c r="AE266" i="25" s="1"/>
  <c r="AF266" i="25" s="1"/>
  <c r="D265" i="25"/>
  <c r="E265" i="25" s="1"/>
  <c r="F265" i="25" s="1"/>
  <c r="G265" i="25" s="1"/>
  <c r="H265" i="25" s="1"/>
  <c r="I265" i="25" s="1"/>
  <c r="J265" i="25" s="1"/>
  <c r="K265" i="25" s="1"/>
  <c r="L265" i="25" s="1"/>
  <c r="S265" i="25" s="1"/>
  <c r="T265" i="25" s="1"/>
  <c r="U265" i="25" s="1"/>
  <c r="V265" i="25" s="1"/>
  <c r="W265" i="25" s="1"/>
  <c r="X265" i="25" s="1"/>
  <c r="Y265" i="25" s="1"/>
  <c r="Z265" i="25" s="1"/>
  <c r="AA265" i="25" s="1"/>
  <c r="AC265" i="25" s="1"/>
  <c r="AD265" i="25" s="1"/>
  <c r="AE265" i="25" s="1"/>
  <c r="AF265" i="25" s="1"/>
  <c r="C265" i="25"/>
  <c r="S264" i="25"/>
  <c r="T264" i="25" s="1"/>
  <c r="U264" i="25" s="1"/>
  <c r="V264" i="25" s="1"/>
  <c r="W264" i="25" s="1"/>
  <c r="X264" i="25" s="1"/>
  <c r="Y264" i="25" s="1"/>
  <c r="Z264" i="25" s="1"/>
  <c r="AA264" i="25" s="1"/>
  <c r="AC264" i="25" s="1"/>
  <c r="AD264" i="25" s="1"/>
  <c r="AE264" i="25" s="1"/>
  <c r="AF264" i="25" s="1"/>
  <c r="C264" i="25"/>
  <c r="D264" i="25" s="1"/>
  <c r="E264" i="25" s="1"/>
  <c r="F264" i="25" s="1"/>
  <c r="G264" i="25" s="1"/>
  <c r="H264" i="25" s="1"/>
  <c r="I264" i="25" s="1"/>
  <c r="J264" i="25" s="1"/>
  <c r="K264" i="25" s="1"/>
  <c r="L264" i="25" s="1"/>
  <c r="C263" i="25"/>
  <c r="D263" i="25" s="1"/>
  <c r="E263" i="25" s="1"/>
  <c r="F263" i="25" s="1"/>
  <c r="G263" i="25" s="1"/>
  <c r="H263" i="25" s="1"/>
  <c r="I263" i="25" s="1"/>
  <c r="J263" i="25" s="1"/>
  <c r="K263" i="25" s="1"/>
  <c r="L263" i="25" s="1"/>
  <c r="S263" i="25" s="1"/>
  <c r="T263" i="25" s="1"/>
  <c r="U263" i="25" s="1"/>
  <c r="V263" i="25" s="1"/>
  <c r="W263" i="25" s="1"/>
  <c r="X263" i="25" s="1"/>
  <c r="Y263" i="25" s="1"/>
  <c r="Z263" i="25" s="1"/>
  <c r="AA263" i="25" s="1"/>
  <c r="AC263" i="25" s="1"/>
  <c r="AD263" i="25" s="1"/>
  <c r="AE263" i="25" s="1"/>
  <c r="AF263" i="25" s="1"/>
  <c r="F262" i="25"/>
  <c r="G262" i="25" s="1"/>
  <c r="H262" i="25" s="1"/>
  <c r="I262" i="25" s="1"/>
  <c r="J262" i="25" s="1"/>
  <c r="K262" i="25" s="1"/>
  <c r="L262" i="25" s="1"/>
  <c r="S262" i="25" s="1"/>
  <c r="T262" i="25" s="1"/>
  <c r="U262" i="25" s="1"/>
  <c r="V262" i="25" s="1"/>
  <c r="W262" i="25" s="1"/>
  <c r="X262" i="25" s="1"/>
  <c r="Y262" i="25" s="1"/>
  <c r="Z262" i="25" s="1"/>
  <c r="AA262" i="25" s="1"/>
  <c r="AC262" i="25" s="1"/>
  <c r="AD262" i="25" s="1"/>
  <c r="AE262" i="25" s="1"/>
  <c r="AF262" i="25" s="1"/>
  <c r="C262" i="25"/>
  <c r="D262" i="25" s="1"/>
  <c r="E262" i="25" s="1"/>
  <c r="K261" i="25"/>
  <c r="L261" i="25" s="1"/>
  <c r="S261" i="25" s="1"/>
  <c r="T261" i="25" s="1"/>
  <c r="U261" i="25" s="1"/>
  <c r="V261" i="25" s="1"/>
  <c r="W261" i="25" s="1"/>
  <c r="X261" i="25" s="1"/>
  <c r="Y261" i="25" s="1"/>
  <c r="Z261" i="25" s="1"/>
  <c r="AA261" i="25" s="1"/>
  <c r="AC261" i="25" s="1"/>
  <c r="AD261" i="25" s="1"/>
  <c r="AE261" i="25" s="1"/>
  <c r="AF261" i="25" s="1"/>
  <c r="J261" i="25"/>
  <c r="C261" i="25"/>
  <c r="D261" i="25" s="1"/>
  <c r="E261" i="25" s="1"/>
  <c r="F261" i="25" s="1"/>
  <c r="G261" i="25" s="1"/>
  <c r="H261" i="25" s="1"/>
  <c r="I261" i="25" s="1"/>
  <c r="C260" i="25"/>
  <c r="D260" i="25" s="1"/>
  <c r="E260" i="25" s="1"/>
  <c r="F260" i="25" s="1"/>
  <c r="G260" i="25" s="1"/>
  <c r="H260" i="25" s="1"/>
  <c r="I260" i="25" s="1"/>
  <c r="J260" i="25" s="1"/>
  <c r="K260" i="25" s="1"/>
  <c r="L260" i="25" s="1"/>
  <c r="S260" i="25" s="1"/>
  <c r="T260" i="25" s="1"/>
  <c r="U260" i="25" s="1"/>
  <c r="V260" i="25" s="1"/>
  <c r="W260" i="25" s="1"/>
  <c r="X260" i="25" s="1"/>
  <c r="Y260" i="25" s="1"/>
  <c r="Z260" i="25" s="1"/>
  <c r="AA260" i="25" s="1"/>
  <c r="AC260" i="25" s="1"/>
  <c r="AD260" i="25" s="1"/>
  <c r="AE260" i="25" s="1"/>
  <c r="AF260" i="25" s="1"/>
  <c r="F259" i="25"/>
  <c r="G259" i="25" s="1"/>
  <c r="H259" i="25" s="1"/>
  <c r="I259" i="25" s="1"/>
  <c r="J259" i="25" s="1"/>
  <c r="K259" i="25" s="1"/>
  <c r="L259" i="25" s="1"/>
  <c r="S259" i="25" s="1"/>
  <c r="T259" i="25" s="1"/>
  <c r="U259" i="25" s="1"/>
  <c r="V259" i="25" s="1"/>
  <c r="W259" i="25" s="1"/>
  <c r="X259" i="25" s="1"/>
  <c r="Y259" i="25" s="1"/>
  <c r="Z259" i="25" s="1"/>
  <c r="AA259" i="25" s="1"/>
  <c r="AC259" i="25" s="1"/>
  <c r="AD259" i="25" s="1"/>
  <c r="AE259" i="25" s="1"/>
  <c r="AF259" i="25" s="1"/>
  <c r="C259" i="25"/>
  <c r="D259" i="25" s="1"/>
  <c r="E259" i="25" s="1"/>
  <c r="C258" i="25"/>
  <c r="D258" i="25" s="1"/>
  <c r="E258" i="25" s="1"/>
  <c r="F258" i="25" s="1"/>
  <c r="G258" i="25" s="1"/>
  <c r="H258" i="25" s="1"/>
  <c r="I258" i="25" s="1"/>
  <c r="J258" i="25" s="1"/>
  <c r="K258" i="25" s="1"/>
  <c r="L258" i="25" s="1"/>
  <c r="S258" i="25" s="1"/>
  <c r="T258" i="25" s="1"/>
  <c r="U258" i="25" s="1"/>
  <c r="V258" i="25" s="1"/>
  <c r="W258" i="25" s="1"/>
  <c r="X258" i="25" s="1"/>
  <c r="Y258" i="25" s="1"/>
  <c r="Z258" i="25" s="1"/>
  <c r="AA258" i="25" s="1"/>
  <c r="AC258" i="25" s="1"/>
  <c r="AD258" i="25" s="1"/>
  <c r="AE258" i="25" s="1"/>
  <c r="AF258" i="25" s="1"/>
  <c r="E257" i="25"/>
  <c r="F257" i="25" s="1"/>
  <c r="G257" i="25" s="1"/>
  <c r="H257" i="25" s="1"/>
  <c r="I257" i="25" s="1"/>
  <c r="J257" i="25" s="1"/>
  <c r="K257" i="25" s="1"/>
  <c r="L257" i="25" s="1"/>
  <c r="S257" i="25" s="1"/>
  <c r="T257" i="25" s="1"/>
  <c r="U257" i="25" s="1"/>
  <c r="V257" i="25" s="1"/>
  <c r="W257" i="25" s="1"/>
  <c r="X257" i="25" s="1"/>
  <c r="Y257" i="25" s="1"/>
  <c r="Z257" i="25" s="1"/>
  <c r="AA257" i="25" s="1"/>
  <c r="AC257" i="25" s="1"/>
  <c r="AD257" i="25" s="1"/>
  <c r="AE257" i="25" s="1"/>
  <c r="AF257" i="25" s="1"/>
  <c r="C257" i="25"/>
  <c r="D257" i="25" s="1"/>
  <c r="K256" i="25"/>
  <c r="L256" i="25" s="1"/>
  <c r="S256" i="25" s="1"/>
  <c r="T256" i="25" s="1"/>
  <c r="U256" i="25" s="1"/>
  <c r="V256" i="25" s="1"/>
  <c r="W256" i="25" s="1"/>
  <c r="X256" i="25" s="1"/>
  <c r="Y256" i="25" s="1"/>
  <c r="Z256" i="25" s="1"/>
  <c r="AA256" i="25" s="1"/>
  <c r="AC256" i="25" s="1"/>
  <c r="AD256" i="25" s="1"/>
  <c r="AE256" i="25" s="1"/>
  <c r="AF256" i="25" s="1"/>
  <c r="J256" i="25"/>
  <c r="C256" i="25"/>
  <c r="D256" i="25" s="1"/>
  <c r="E256" i="25" s="1"/>
  <c r="F256" i="25" s="1"/>
  <c r="G256" i="25" s="1"/>
  <c r="H256" i="25" s="1"/>
  <c r="I256" i="25" s="1"/>
  <c r="C255" i="25"/>
  <c r="D255" i="25" s="1"/>
  <c r="E255" i="25" s="1"/>
  <c r="F255" i="25" s="1"/>
  <c r="G255" i="25" s="1"/>
  <c r="H255" i="25" s="1"/>
  <c r="I255" i="25" s="1"/>
  <c r="J255" i="25" s="1"/>
  <c r="K255" i="25" s="1"/>
  <c r="L255" i="25" s="1"/>
  <c r="S255" i="25" s="1"/>
  <c r="T255" i="25" s="1"/>
  <c r="U255" i="25" s="1"/>
  <c r="V255" i="25" s="1"/>
  <c r="W255" i="25" s="1"/>
  <c r="X255" i="25" s="1"/>
  <c r="Y255" i="25" s="1"/>
  <c r="Z255" i="25" s="1"/>
  <c r="AA255" i="25" s="1"/>
  <c r="AC255" i="25" s="1"/>
  <c r="AD255" i="25" s="1"/>
  <c r="AE255" i="25" s="1"/>
  <c r="AF255" i="25" s="1"/>
  <c r="G254" i="25"/>
  <c r="H254" i="25" s="1"/>
  <c r="I254" i="25" s="1"/>
  <c r="J254" i="25" s="1"/>
  <c r="K254" i="25" s="1"/>
  <c r="L254" i="25" s="1"/>
  <c r="S254" i="25" s="1"/>
  <c r="T254" i="25" s="1"/>
  <c r="U254" i="25" s="1"/>
  <c r="V254" i="25" s="1"/>
  <c r="W254" i="25" s="1"/>
  <c r="X254" i="25" s="1"/>
  <c r="Y254" i="25" s="1"/>
  <c r="Z254" i="25" s="1"/>
  <c r="AA254" i="25" s="1"/>
  <c r="AC254" i="25" s="1"/>
  <c r="AD254" i="25" s="1"/>
  <c r="AE254" i="25" s="1"/>
  <c r="AF254" i="25" s="1"/>
  <c r="E254" i="25"/>
  <c r="F254" i="25" s="1"/>
  <c r="D254" i="25"/>
  <c r="C254" i="25"/>
  <c r="C253" i="25"/>
  <c r="D253" i="25" s="1"/>
  <c r="E253" i="25" s="1"/>
  <c r="F253" i="25" s="1"/>
  <c r="G253" i="25" s="1"/>
  <c r="H253" i="25" s="1"/>
  <c r="I253" i="25" s="1"/>
  <c r="J253" i="25" s="1"/>
  <c r="K253" i="25" s="1"/>
  <c r="L253" i="25" s="1"/>
  <c r="S253" i="25" s="1"/>
  <c r="T253" i="25" s="1"/>
  <c r="U253" i="25" s="1"/>
  <c r="V253" i="25" s="1"/>
  <c r="W253" i="25" s="1"/>
  <c r="X253" i="25" s="1"/>
  <c r="Y253" i="25" s="1"/>
  <c r="Z253" i="25" s="1"/>
  <c r="AA253" i="25" s="1"/>
  <c r="AC253" i="25" s="1"/>
  <c r="AD253" i="25" s="1"/>
  <c r="AE253" i="25" s="1"/>
  <c r="AF253" i="25" s="1"/>
  <c r="F252" i="25"/>
  <c r="G252" i="25" s="1"/>
  <c r="H252" i="25" s="1"/>
  <c r="I252" i="25" s="1"/>
  <c r="J252" i="25" s="1"/>
  <c r="K252" i="25" s="1"/>
  <c r="L252" i="25" s="1"/>
  <c r="S252" i="25" s="1"/>
  <c r="T252" i="25" s="1"/>
  <c r="U252" i="25" s="1"/>
  <c r="V252" i="25" s="1"/>
  <c r="W252" i="25" s="1"/>
  <c r="X252" i="25" s="1"/>
  <c r="Y252" i="25" s="1"/>
  <c r="Z252" i="25" s="1"/>
  <c r="AA252" i="25" s="1"/>
  <c r="AC252" i="25" s="1"/>
  <c r="AD252" i="25" s="1"/>
  <c r="AE252" i="25" s="1"/>
  <c r="AF252" i="25" s="1"/>
  <c r="E252" i="25"/>
  <c r="D252" i="25"/>
  <c r="C252" i="25"/>
  <c r="C251" i="25"/>
  <c r="D251" i="25" s="1"/>
  <c r="E251" i="25" s="1"/>
  <c r="F251" i="25" s="1"/>
  <c r="G251" i="25" s="1"/>
  <c r="H251" i="25" s="1"/>
  <c r="I251" i="25" s="1"/>
  <c r="J251" i="25" s="1"/>
  <c r="K251" i="25" s="1"/>
  <c r="L251" i="25" s="1"/>
  <c r="S251" i="25" s="1"/>
  <c r="T251" i="25" s="1"/>
  <c r="U251" i="25" s="1"/>
  <c r="V251" i="25" s="1"/>
  <c r="W251" i="25" s="1"/>
  <c r="X251" i="25" s="1"/>
  <c r="Y251" i="25" s="1"/>
  <c r="Z251" i="25" s="1"/>
  <c r="AA251" i="25" s="1"/>
  <c r="AC251" i="25" s="1"/>
  <c r="AD251" i="25" s="1"/>
  <c r="AE251" i="25" s="1"/>
  <c r="AF251" i="25" s="1"/>
  <c r="D250" i="25"/>
  <c r="E250" i="25" s="1"/>
  <c r="F250" i="25" s="1"/>
  <c r="G250" i="25" s="1"/>
  <c r="H250" i="25" s="1"/>
  <c r="I250" i="25" s="1"/>
  <c r="J250" i="25" s="1"/>
  <c r="K250" i="25" s="1"/>
  <c r="L250" i="25" s="1"/>
  <c r="S250" i="25" s="1"/>
  <c r="T250" i="25" s="1"/>
  <c r="U250" i="25" s="1"/>
  <c r="V250" i="25" s="1"/>
  <c r="W250" i="25" s="1"/>
  <c r="X250" i="25" s="1"/>
  <c r="Y250" i="25" s="1"/>
  <c r="Z250" i="25" s="1"/>
  <c r="AA250" i="25" s="1"/>
  <c r="AC250" i="25" s="1"/>
  <c r="AD250" i="25" s="1"/>
  <c r="AE250" i="25" s="1"/>
  <c r="AF250" i="25" s="1"/>
  <c r="C250" i="25"/>
  <c r="C249" i="25"/>
  <c r="D249" i="25" s="1"/>
  <c r="E249" i="25" s="1"/>
  <c r="F249" i="25" s="1"/>
  <c r="G249" i="25" s="1"/>
  <c r="H249" i="25" s="1"/>
  <c r="I249" i="25" s="1"/>
  <c r="J249" i="25" s="1"/>
  <c r="K249" i="25" s="1"/>
  <c r="L249" i="25" s="1"/>
  <c r="S249" i="25" s="1"/>
  <c r="T249" i="25" s="1"/>
  <c r="U249" i="25" s="1"/>
  <c r="V249" i="25" s="1"/>
  <c r="W249" i="25" s="1"/>
  <c r="X249" i="25" s="1"/>
  <c r="Y249" i="25" s="1"/>
  <c r="Z249" i="25" s="1"/>
  <c r="AA249" i="25" s="1"/>
  <c r="AC249" i="25" s="1"/>
  <c r="AD249" i="25" s="1"/>
  <c r="AE249" i="25" s="1"/>
  <c r="AF249" i="25" s="1"/>
  <c r="E248" i="25"/>
  <c r="F248" i="25" s="1"/>
  <c r="G248" i="25" s="1"/>
  <c r="H248" i="25" s="1"/>
  <c r="I248" i="25" s="1"/>
  <c r="J248" i="25" s="1"/>
  <c r="K248" i="25" s="1"/>
  <c r="L248" i="25" s="1"/>
  <c r="S248" i="25" s="1"/>
  <c r="T248" i="25" s="1"/>
  <c r="U248" i="25" s="1"/>
  <c r="V248" i="25" s="1"/>
  <c r="W248" i="25" s="1"/>
  <c r="X248" i="25" s="1"/>
  <c r="Y248" i="25" s="1"/>
  <c r="Z248" i="25" s="1"/>
  <c r="AA248" i="25" s="1"/>
  <c r="AC248" i="25" s="1"/>
  <c r="AD248" i="25" s="1"/>
  <c r="AE248" i="25" s="1"/>
  <c r="AF248" i="25" s="1"/>
  <c r="D248" i="25"/>
  <c r="C248" i="25"/>
  <c r="F247" i="25"/>
  <c r="G247" i="25" s="1"/>
  <c r="H247" i="25" s="1"/>
  <c r="I247" i="25" s="1"/>
  <c r="J247" i="25" s="1"/>
  <c r="K247" i="25" s="1"/>
  <c r="L247" i="25" s="1"/>
  <c r="S247" i="25" s="1"/>
  <c r="T247" i="25" s="1"/>
  <c r="U247" i="25" s="1"/>
  <c r="V247" i="25" s="1"/>
  <c r="W247" i="25" s="1"/>
  <c r="X247" i="25" s="1"/>
  <c r="Y247" i="25" s="1"/>
  <c r="Z247" i="25" s="1"/>
  <c r="AA247" i="25" s="1"/>
  <c r="AC247" i="25" s="1"/>
  <c r="AD247" i="25" s="1"/>
  <c r="AE247" i="25" s="1"/>
  <c r="AF247" i="25" s="1"/>
  <c r="E247" i="25"/>
  <c r="D247" i="25"/>
  <c r="C247" i="25"/>
  <c r="J246" i="25"/>
  <c r="K246" i="25" s="1"/>
  <c r="L246" i="25" s="1"/>
  <c r="S246" i="25" s="1"/>
  <c r="T246" i="25" s="1"/>
  <c r="U246" i="25" s="1"/>
  <c r="V246" i="25" s="1"/>
  <c r="W246" i="25" s="1"/>
  <c r="X246" i="25" s="1"/>
  <c r="Y246" i="25" s="1"/>
  <c r="Z246" i="25" s="1"/>
  <c r="AA246" i="25" s="1"/>
  <c r="AC246" i="25" s="1"/>
  <c r="AD246" i="25" s="1"/>
  <c r="AE246" i="25" s="1"/>
  <c r="AF246" i="25" s="1"/>
  <c r="I246" i="25"/>
  <c r="C246" i="25"/>
  <c r="D246" i="25" s="1"/>
  <c r="E246" i="25" s="1"/>
  <c r="F246" i="25" s="1"/>
  <c r="G246" i="25" s="1"/>
  <c r="H246" i="25" s="1"/>
  <c r="S245" i="25"/>
  <c r="T245" i="25" s="1"/>
  <c r="U245" i="25" s="1"/>
  <c r="V245" i="25" s="1"/>
  <c r="W245" i="25" s="1"/>
  <c r="X245" i="25" s="1"/>
  <c r="Y245" i="25" s="1"/>
  <c r="Z245" i="25" s="1"/>
  <c r="AA245" i="25" s="1"/>
  <c r="AC245" i="25" s="1"/>
  <c r="AD245" i="25" s="1"/>
  <c r="AE245" i="25" s="1"/>
  <c r="AF245" i="25" s="1"/>
  <c r="E245" i="25"/>
  <c r="F245" i="25" s="1"/>
  <c r="G245" i="25" s="1"/>
  <c r="H245" i="25" s="1"/>
  <c r="I245" i="25" s="1"/>
  <c r="J245" i="25" s="1"/>
  <c r="K245" i="25" s="1"/>
  <c r="L245" i="25" s="1"/>
  <c r="D245" i="25"/>
  <c r="C245" i="25"/>
  <c r="S244" i="25"/>
  <c r="T244" i="25" s="1"/>
  <c r="U244" i="25" s="1"/>
  <c r="V244" i="25" s="1"/>
  <c r="W244" i="25" s="1"/>
  <c r="X244" i="25" s="1"/>
  <c r="Y244" i="25" s="1"/>
  <c r="Z244" i="25" s="1"/>
  <c r="AA244" i="25" s="1"/>
  <c r="AC244" i="25" s="1"/>
  <c r="AD244" i="25" s="1"/>
  <c r="AE244" i="25" s="1"/>
  <c r="AF244" i="25" s="1"/>
  <c r="C244" i="25"/>
  <c r="D244" i="25" s="1"/>
  <c r="E244" i="25" s="1"/>
  <c r="F244" i="25" s="1"/>
  <c r="G244" i="25" s="1"/>
  <c r="H244" i="25" s="1"/>
  <c r="I244" i="25" s="1"/>
  <c r="J244" i="25" s="1"/>
  <c r="K244" i="25" s="1"/>
  <c r="L244" i="25" s="1"/>
  <c r="E243" i="25"/>
  <c r="F243" i="25" s="1"/>
  <c r="G243" i="25" s="1"/>
  <c r="H243" i="25" s="1"/>
  <c r="I243" i="25" s="1"/>
  <c r="J243" i="25" s="1"/>
  <c r="K243" i="25" s="1"/>
  <c r="L243" i="25" s="1"/>
  <c r="S243" i="25" s="1"/>
  <c r="T243" i="25" s="1"/>
  <c r="U243" i="25" s="1"/>
  <c r="V243" i="25" s="1"/>
  <c r="W243" i="25" s="1"/>
  <c r="X243" i="25" s="1"/>
  <c r="Y243" i="25" s="1"/>
  <c r="Z243" i="25" s="1"/>
  <c r="AA243" i="25" s="1"/>
  <c r="AC243" i="25" s="1"/>
  <c r="AD243" i="25" s="1"/>
  <c r="AE243" i="25" s="1"/>
  <c r="AF243" i="25" s="1"/>
  <c r="D243" i="25"/>
  <c r="C243" i="25"/>
  <c r="D242" i="25"/>
  <c r="E242" i="25" s="1"/>
  <c r="F242" i="25" s="1"/>
  <c r="G242" i="25" s="1"/>
  <c r="H242" i="25" s="1"/>
  <c r="I242" i="25" s="1"/>
  <c r="J242" i="25" s="1"/>
  <c r="K242" i="25" s="1"/>
  <c r="L242" i="25" s="1"/>
  <c r="S242" i="25" s="1"/>
  <c r="T242" i="25" s="1"/>
  <c r="U242" i="25" s="1"/>
  <c r="V242" i="25" s="1"/>
  <c r="W242" i="25" s="1"/>
  <c r="X242" i="25" s="1"/>
  <c r="Y242" i="25" s="1"/>
  <c r="Z242" i="25" s="1"/>
  <c r="AA242" i="25" s="1"/>
  <c r="AC242" i="25" s="1"/>
  <c r="AD242" i="25" s="1"/>
  <c r="AE242" i="25" s="1"/>
  <c r="AF242" i="25" s="1"/>
  <c r="C242" i="25"/>
  <c r="H241" i="25"/>
  <c r="I241" i="25" s="1"/>
  <c r="J241" i="25" s="1"/>
  <c r="K241" i="25" s="1"/>
  <c r="L241" i="25" s="1"/>
  <c r="S241" i="25" s="1"/>
  <c r="T241" i="25" s="1"/>
  <c r="U241" i="25" s="1"/>
  <c r="V241" i="25" s="1"/>
  <c r="W241" i="25" s="1"/>
  <c r="X241" i="25" s="1"/>
  <c r="Y241" i="25" s="1"/>
  <c r="Z241" i="25" s="1"/>
  <c r="AA241" i="25" s="1"/>
  <c r="AC241" i="25" s="1"/>
  <c r="AD241" i="25" s="1"/>
  <c r="AE241" i="25" s="1"/>
  <c r="AF241" i="25" s="1"/>
  <c r="G241" i="25"/>
  <c r="E241" i="25"/>
  <c r="F241" i="25" s="1"/>
  <c r="D241" i="25"/>
  <c r="C241" i="25"/>
  <c r="J240" i="25"/>
  <c r="K240" i="25" s="1"/>
  <c r="L240" i="25" s="1"/>
  <c r="S240" i="25" s="1"/>
  <c r="T240" i="25" s="1"/>
  <c r="U240" i="25" s="1"/>
  <c r="V240" i="25" s="1"/>
  <c r="W240" i="25" s="1"/>
  <c r="X240" i="25" s="1"/>
  <c r="Y240" i="25" s="1"/>
  <c r="Z240" i="25" s="1"/>
  <c r="AA240" i="25" s="1"/>
  <c r="AC240" i="25" s="1"/>
  <c r="AD240" i="25" s="1"/>
  <c r="AE240" i="25" s="1"/>
  <c r="AF240" i="25" s="1"/>
  <c r="H240" i="25"/>
  <c r="I240" i="25" s="1"/>
  <c r="G240" i="25"/>
  <c r="F240" i="25"/>
  <c r="E240" i="25"/>
  <c r="C240" i="25"/>
  <c r="D240" i="25" s="1"/>
  <c r="K239" i="25"/>
  <c r="L239" i="25" s="1"/>
  <c r="S239" i="25" s="1"/>
  <c r="T239" i="25" s="1"/>
  <c r="U239" i="25" s="1"/>
  <c r="V239" i="25" s="1"/>
  <c r="W239" i="25" s="1"/>
  <c r="X239" i="25" s="1"/>
  <c r="Y239" i="25" s="1"/>
  <c r="Z239" i="25" s="1"/>
  <c r="AA239" i="25" s="1"/>
  <c r="AC239" i="25" s="1"/>
  <c r="AD239" i="25" s="1"/>
  <c r="AE239" i="25" s="1"/>
  <c r="AF239" i="25" s="1"/>
  <c r="J239" i="25"/>
  <c r="C239" i="25"/>
  <c r="D239" i="25" s="1"/>
  <c r="E239" i="25" s="1"/>
  <c r="F239" i="25" s="1"/>
  <c r="G239" i="25" s="1"/>
  <c r="H239" i="25" s="1"/>
  <c r="I239" i="25" s="1"/>
  <c r="E238" i="25"/>
  <c r="F238" i="25" s="1"/>
  <c r="G238" i="25" s="1"/>
  <c r="H238" i="25" s="1"/>
  <c r="I238" i="25" s="1"/>
  <c r="J238" i="25" s="1"/>
  <c r="K238" i="25" s="1"/>
  <c r="L238" i="25" s="1"/>
  <c r="S238" i="25" s="1"/>
  <c r="T238" i="25" s="1"/>
  <c r="U238" i="25" s="1"/>
  <c r="V238" i="25" s="1"/>
  <c r="W238" i="25" s="1"/>
  <c r="X238" i="25" s="1"/>
  <c r="Y238" i="25" s="1"/>
  <c r="Z238" i="25" s="1"/>
  <c r="AA238" i="25" s="1"/>
  <c r="AC238" i="25" s="1"/>
  <c r="AD238" i="25" s="1"/>
  <c r="AE238" i="25" s="1"/>
  <c r="AF238" i="25" s="1"/>
  <c r="D238" i="25"/>
  <c r="C238" i="25"/>
  <c r="L237" i="25"/>
  <c r="S237" i="25" s="1"/>
  <c r="T237" i="25" s="1"/>
  <c r="U237" i="25" s="1"/>
  <c r="V237" i="25" s="1"/>
  <c r="W237" i="25" s="1"/>
  <c r="X237" i="25" s="1"/>
  <c r="Y237" i="25" s="1"/>
  <c r="Z237" i="25" s="1"/>
  <c r="AA237" i="25" s="1"/>
  <c r="AC237" i="25" s="1"/>
  <c r="AD237" i="25" s="1"/>
  <c r="AE237" i="25" s="1"/>
  <c r="AF237" i="25" s="1"/>
  <c r="C237" i="25"/>
  <c r="D237" i="25" s="1"/>
  <c r="E237" i="25" s="1"/>
  <c r="F237" i="25" s="1"/>
  <c r="G237" i="25" s="1"/>
  <c r="H237" i="25" s="1"/>
  <c r="I237" i="25" s="1"/>
  <c r="J237" i="25" s="1"/>
  <c r="K237" i="25" s="1"/>
  <c r="E236" i="25"/>
  <c r="F236" i="25" s="1"/>
  <c r="G236" i="25" s="1"/>
  <c r="H236" i="25" s="1"/>
  <c r="I236" i="25" s="1"/>
  <c r="J236" i="25" s="1"/>
  <c r="K236" i="25" s="1"/>
  <c r="L236" i="25" s="1"/>
  <c r="S236" i="25" s="1"/>
  <c r="T236" i="25" s="1"/>
  <c r="U236" i="25" s="1"/>
  <c r="V236" i="25" s="1"/>
  <c r="W236" i="25" s="1"/>
  <c r="X236" i="25" s="1"/>
  <c r="Y236" i="25" s="1"/>
  <c r="Z236" i="25" s="1"/>
  <c r="AA236" i="25" s="1"/>
  <c r="AC236" i="25" s="1"/>
  <c r="AD236" i="25" s="1"/>
  <c r="AE236" i="25" s="1"/>
  <c r="AF236" i="25" s="1"/>
  <c r="C236" i="25"/>
  <c r="D236" i="25" s="1"/>
  <c r="K235" i="25"/>
  <c r="L235" i="25" s="1"/>
  <c r="S235" i="25" s="1"/>
  <c r="T235" i="25" s="1"/>
  <c r="U235" i="25" s="1"/>
  <c r="V235" i="25" s="1"/>
  <c r="W235" i="25" s="1"/>
  <c r="X235" i="25" s="1"/>
  <c r="Y235" i="25" s="1"/>
  <c r="Z235" i="25" s="1"/>
  <c r="AA235" i="25" s="1"/>
  <c r="AC235" i="25" s="1"/>
  <c r="AD235" i="25" s="1"/>
  <c r="AE235" i="25" s="1"/>
  <c r="AF235" i="25" s="1"/>
  <c r="J235" i="25"/>
  <c r="H235" i="25"/>
  <c r="I235" i="25" s="1"/>
  <c r="G235" i="25"/>
  <c r="C235" i="25"/>
  <c r="D235" i="25" s="1"/>
  <c r="E235" i="25" s="1"/>
  <c r="F235" i="25" s="1"/>
  <c r="E234" i="25"/>
  <c r="F234" i="25" s="1"/>
  <c r="G234" i="25" s="1"/>
  <c r="H234" i="25" s="1"/>
  <c r="I234" i="25" s="1"/>
  <c r="J234" i="25" s="1"/>
  <c r="K234" i="25" s="1"/>
  <c r="L234" i="25" s="1"/>
  <c r="S234" i="25" s="1"/>
  <c r="T234" i="25" s="1"/>
  <c r="U234" i="25" s="1"/>
  <c r="V234" i="25" s="1"/>
  <c r="W234" i="25" s="1"/>
  <c r="X234" i="25" s="1"/>
  <c r="Y234" i="25" s="1"/>
  <c r="Z234" i="25" s="1"/>
  <c r="AA234" i="25" s="1"/>
  <c r="AC234" i="25" s="1"/>
  <c r="AD234" i="25" s="1"/>
  <c r="AE234" i="25" s="1"/>
  <c r="AF234" i="25" s="1"/>
  <c r="D234" i="25"/>
  <c r="C234" i="25"/>
  <c r="F233" i="25"/>
  <c r="G233" i="25" s="1"/>
  <c r="H233" i="25" s="1"/>
  <c r="I233" i="25" s="1"/>
  <c r="J233" i="25" s="1"/>
  <c r="K233" i="25" s="1"/>
  <c r="L233" i="25" s="1"/>
  <c r="S233" i="25" s="1"/>
  <c r="T233" i="25" s="1"/>
  <c r="U233" i="25" s="1"/>
  <c r="V233" i="25" s="1"/>
  <c r="W233" i="25" s="1"/>
  <c r="X233" i="25" s="1"/>
  <c r="Y233" i="25" s="1"/>
  <c r="Z233" i="25" s="1"/>
  <c r="AA233" i="25" s="1"/>
  <c r="AC233" i="25" s="1"/>
  <c r="AD233" i="25" s="1"/>
  <c r="AE233" i="25" s="1"/>
  <c r="AF233" i="25" s="1"/>
  <c r="E233" i="25"/>
  <c r="D233" i="25"/>
  <c r="C233" i="25"/>
  <c r="C232" i="25"/>
  <c r="D232" i="25" s="1"/>
  <c r="E232" i="25" s="1"/>
  <c r="F232" i="25" s="1"/>
  <c r="G232" i="25" s="1"/>
  <c r="H232" i="25" s="1"/>
  <c r="I232" i="25" s="1"/>
  <c r="J232" i="25" s="1"/>
  <c r="K232" i="25" s="1"/>
  <c r="L232" i="25" s="1"/>
  <c r="S232" i="25" s="1"/>
  <c r="T232" i="25" s="1"/>
  <c r="U232" i="25" s="1"/>
  <c r="V232" i="25" s="1"/>
  <c r="W232" i="25" s="1"/>
  <c r="X232" i="25" s="1"/>
  <c r="Y232" i="25" s="1"/>
  <c r="Z232" i="25" s="1"/>
  <c r="AA232" i="25" s="1"/>
  <c r="AC232" i="25" s="1"/>
  <c r="AD232" i="25" s="1"/>
  <c r="AE232" i="25" s="1"/>
  <c r="AF232" i="25" s="1"/>
  <c r="G231" i="25"/>
  <c r="H231" i="25" s="1"/>
  <c r="I231" i="25" s="1"/>
  <c r="J231" i="25" s="1"/>
  <c r="K231" i="25" s="1"/>
  <c r="L231" i="25" s="1"/>
  <c r="S231" i="25" s="1"/>
  <c r="T231" i="25" s="1"/>
  <c r="U231" i="25" s="1"/>
  <c r="V231" i="25" s="1"/>
  <c r="W231" i="25" s="1"/>
  <c r="X231" i="25" s="1"/>
  <c r="Y231" i="25" s="1"/>
  <c r="Z231" i="25" s="1"/>
  <c r="AA231" i="25" s="1"/>
  <c r="AC231" i="25" s="1"/>
  <c r="AD231" i="25" s="1"/>
  <c r="AE231" i="25" s="1"/>
  <c r="AF231" i="25" s="1"/>
  <c r="C231" i="25"/>
  <c r="D231" i="25" s="1"/>
  <c r="E231" i="25" s="1"/>
  <c r="F231" i="25" s="1"/>
  <c r="F230" i="25"/>
  <c r="G230" i="25" s="1"/>
  <c r="H230" i="25" s="1"/>
  <c r="I230" i="25" s="1"/>
  <c r="J230" i="25" s="1"/>
  <c r="K230" i="25" s="1"/>
  <c r="L230" i="25" s="1"/>
  <c r="S230" i="25" s="1"/>
  <c r="T230" i="25" s="1"/>
  <c r="U230" i="25" s="1"/>
  <c r="V230" i="25" s="1"/>
  <c r="W230" i="25" s="1"/>
  <c r="X230" i="25" s="1"/>
  <c r="Y230" i="25" s="1"/>
  <c r="Z230" i="25" s="1"/>
  <c r="AA230" i="25" s="1"/>
  <c r="AC230" i="25" s="1"/>
  <c r="AD230" i="25" s="1"/>
  <c r="AE230" i="25" s="1"/>
  <c r="AF230" i="25" s="1"/>
  <c r="E230" i="25"/>
  <c r="D230" i="25"/>
  <c r="C230" i="25"/>
  <c r="E229" i="25"/>
  <c r="F229" i="25" s="1"/>
  <c r="G229" i="25" s="1"/>
  <c r="H229" i="25" s="1"/>
  <c r="I229" i="25" s="1"/>
  <c r="J229" i="25" s="1"/>
  <c r="K229" i="25" s="1"/>
  <c r="L229" i="25" s="1"/>
  <c r="S229" i="25" s="1"/>
  <c r="T229" i="25" s="1"/>
  <c r="U229" i="25" s="1"/>
  <c r="V229" i="25" s="1"/>
  <c r="W229" i="25" s="1"/>
  <c r="X229" i="25" s="1"/>
  <c r="Y229" i="25" s="1"/>
  <c r="Z229" i="25" s="1"/>
  <c r="AA229" i="25" s="1"/>
  <c r="AC229" i="25" s="1"/>
  <c r="AD229" i="25" s="1"/>
  <c r="AE229" i="25" s="1"/>
  <c r="AF229" i="25" s="1"/>
  <c r="D229" i="25"/>
  <c r="C229" i="25"/>
  <c r="K228" i="25"/>
  <c r="L228" i="25" s="1"/>
  <c r="S228" i="25" s="1"/>
  <c r="T228" i="25" s="1"/>
  <c r="U228" i="25" s="1"/>
  <c r="V228" i="25" s="1"/>
  <c r="W228" i="25" s="1"/>
  <c r="X228" i="25" s="1"/>
  <c r="Y228" i="25" s="1"/>
  <c r="Z228" i="25" s="1"/>
  <c r="AA228" i="25" s="1"/>
  <c r="AC228" i="25" s="1"/>
  <c r="AD228" i="25" s="1"/>
  <c r="AE228" i="25" s="1"/>
  <c r="AF228" i="25" s="1"/>
  <c r="C228" i="25"/>
  <c r="D228" i="25" s="1"/>
  <c r="E228" i="25" s="1"/>
  <c r="F228" i="25" s="1"/>
  <c r="G228" i="25" s="1"/>
  <c r="H228" i="25" s="1"/>
  <c r="I228" i="25" s="1"/>
  <c r="J228" i="25" s="1"/>
  <c r="C227" i="25"/>
  <c r="D227" i="25" s="1"/>
  <c r="E227" i="25" s="1"/>
  <c r="F227" i="25" s="1"/>
  <c r="G227" i="25" s="1"/>
  <c r="H227" i="25" s="1"/>
  <c r="I227" i="25" s="1"/>
  <c r="J227" i="25" s="1"/>
  <c r="K227" i="25" s="1"/>
  <c r="L227" i="25" s="1"/>
  <c r="S227" i="25" s="1"/>
  <c r="T227" i="25" s="1"/>
  <c r="U227" i="25" s="1"/>
  <c r="V227" i="25" s="1"/>
  <c r="W227" i="25" s="1"/>
  <c r="X227" i="25" s="1"/>
  <c r="Y227" i="25" s="1"/>
  <c r="Z227" i="25" s="1"/>
  <c r="AA227" i="25" s="1"/>
  <c r="AC227" i="25" s="1"/>
  <c r="AD227" i="25" s="1"/>
  <c r="AE227" i="25" s="1"/>
  <c r="AF227" i="25" s="1"/>
  <c r="S226" i="25"/>
  <c r="T226" i="25" s="1"/>
  <c r="U226" i="25" s="1"/>
  <c r="V226" i="25" s="1"/>
  <c r="W226" i="25" s="1"/>
  <c r="X226" i="25" s="1"/>
  <c r="Y226" i="25" s="1"/>
  <c r="Z226" i="25" s="1"/>
  <c r="AA226" i="25" s="1"/>
  <c r="AC226" i="25" s="1"/>
  <c r="AD226" i="25" s="1"/>
  <c r="AE226" i="25" s="1"/>
  <c r="AF226" i="25" s="1"/>
  <c r="J226" i="25"/>
  <c r="K226" i="25" s="1"/>
  <c r="L226" i="25" s="1"/>
  <c r="I226" i="25"/>
  <c r="E226" i="25"/>
  <c r="F226" i="25" s="1"/>
  <c r="G226" i="25" s="1"/>
  <c r="H226" i="25" s="1"/>
  <c r="D226" i="25"/>
  <c r="C226" i="25"/>
  <c r="C225" i="25"/>
  <c r="D225" i="25" s="1"/>
  <c r="E225" i="25" s="1"/>
  <c r="F225" i="25" s="1"/>
  <c r="G225" i="25" s="1"/>
  <c r="H225" i="25" s="1"/>
  <c r="I225" i="25" s="1"/>
  <c r="J225" i="25" s="1"/>
  <c r="K225" i="25" s="1"/>
  <c r="L225" i="25" s="1"/>
  <c r="S225" i="25" s="1"/>
  <c r="T225" i="25" s="1"/>
  <c r="U225" i="25" s="1"/>
  <c r="V225" i="25" s="1"/>
  <c r="W225" i="25" s="1"/>
  <c r="X225" i="25" s="1"/>
  <c r="Y225" i="25" s="1"/>
  <c r="Z225" i="25" s="1"/>
  <c r="AA225" i="25" s="1"/>
  <c r="AC225" i="25" s="1"/>
  <c r="AD225" i="25" s="1"/>
  <c r="AE225" i="25" s="1"/>
  <c r="AF225" i="25" s="1"/>
  <c r="E224" i="25"/>
  <c r="F224" i="25" s="1"/>
  <c r="G224" i="25" s="1"/>
  <c r="H224" i="25" s="1"/>
  <c r="I224" i="25" s="1"/>
  <c r="J224" i="25" s="1"/>
  <c r="K224" i="25" s="1"/>
  <c r="L224" i="25" s="1"/>
  <c r="S224" i="25" s="1"/>
  <c r="T224" i="25" s="1"/>
  <c r="U224" i="25" s="1"/>
  <c r="V224" i="25" s="1"/>
  <c r="W224" i="25" s="1"/>
  <c r="X224" i="25" s="1"/>
  <c r="Y224" i="25" s="1"/>
  <c r="Z224" i="25" s="1"/>
  <c r="AA224" i="25" s="1"/>
  <c r="AC224" i="25" s="1"/>
  <c r="AD224" i="25" s="1"/>
  <c r="AE224" i="25" s="1"/>
  <c r="AF224" i="25" s="1"/>
  <c r="D224" i="25"/>
  <c r="C224" i="25"/>
  <c r="K223" i="25"/>
  <c r="L223" i="25" s="1"/>
  <c r="S223" i="25" s="1"/>
  <c r="T223" i="25" s="1"/>
  <c r="U223" i="25" s="1"/>
  <c r="V223" i="25" s="1"/>
  <c r="W223" i="25" s="1"/>
  <c r="X223" i="25" s="1"/>
  <c r="Y223" i="25" s="1"/>
  <c r="Z223" i="25" s="1"/>
  <c r="AA223" i="25" s="1"/>
  <c r="AC223" i="25" s="1"/>
  <c r="AD223" i="25" s="1"/>
  <c r="AE223" i="25" s="1"/>
  <c r="AF223" i="25" s="1"/>
  <c r="C223" i="25"/>
  <c r="D223" i="25" s="1"/>
  <c r="E223" i="25" s="1"/>
  <c r="F223" i="25" s="1"/>
  <c r="G223" i="25" s="1"/>
  <c r="H223" i="25" s="1"/>
  <c r="I223" i="25" s="1"/>
  <c r="J223" i="25" s="1"/>
  <c r="C222" i="25"/>
  <c r="D222" i="25" s="1"/>
  <c r="E222" i="25" s="1"/>
  <c r="F222" i="25" s="1"/>
  <c r="G222" i="25" s="1"/>
  <c r="H222" i="25" s="1"/>
  <c r="I222" i="25" s="1"/>
  <c r="J222" i="25" s="1"/>
  <c r="K222" i="25" s="1"/>
  <c r="L222" i="25" s="1"/>
  <c r="S222" i="25" s="1"/>
  <c r="T222" i="25" s="1"/>
  <c r="U222" i="25" s="1"/>
  <c r="V222" i="25" s="1"/>
  <c r="W222" i="25" s="1"/>
  <c r="X222" i="25" s="1"/>
  <c r="Y222" i="25" s="1"/>
  <c r="Z222" i="25" s="1"/>
  <c r="AA222" i="25" s="1"/>
  <c r="AC222" i="25" s="1"/>
  <c r="AD222" i="25" s="1"/>
  <c r="AE222" i="25" s="1"/>
  <c r="AF222" i="25" s="1"/>
  <c r="J221" i="25"/>
  <c r="K221" i="25" s="1"/>
  <c r="L221" i="25" s="1"/>
  <c r="S221" i="25" s="1"/>
  <c r="T221" i="25" s="1"/>
  <c r="U221" i="25" s="1"/>
  <c r="V221" i="25" s="1"/>
  <c r="W221" i="25" s="1"/>
  <c r="X221" i="25" s="1"/>
  <c r="Y221" i="25" s="1"/>
  <c r="Z221" i="25" s="1"/>
  <c r="AA221" i="25" s="1"/>
  <c r="AC221" i="25" s="1"/>
  <c r="AD221" i="25" s="1"/>
  <c r="AE221" i="25" s="1"/>
  <c r="AF221" i="25" s="1"/>
  <c r="H221" i="25"/>
  <c r="I221" i="25" s="1"/>
  <c r="G221" i="25"/>
  <c r="C221" i="25"/>
  <c r="D221" i="25" s="1"/>
  <c r="E221" i="25" s="1"/>
  <c r="F221" i="25" s="1"/>
  <c r="S220" i="25"/>
  <c r="T220" i="25" s="1"/>
  <c r="U220" i="25" s="1"/>
  <c r="V220" i="25" s="1"/>
  <c r="W220" i="25" s="1"/>
  <c r="X220" i="25" s="1"/>
  <c r="Y220" i="25" s="1"/>
  <c r="Z220" i="25" s="1"/>
  <c r="AA220" i="25" s="1"/>
  <c r="AC220" i="25" s="1"/>
  <c r="AD220" i="25" s="1"/>
  <c r="AE220" i="25" s="1"/>
  <c r="AF220" i="25" s="1"/>
  <c r="I220" i="25"/>
  <c r="J220" i="25" s="1"/>
  <c r="K220" i="25" s="1"/>
  <c r="L220" i="25" s="1"/>
  <c r="E220" i="25"/>
  <c r="F220" i="25" s="1"/>
  <c r="G220" i="25" s="1"/>
  <c r="H220" i="25" s="1"/>
  <c r="D220" i="25"/>
  <c r="C220" i="25"/>
  <c r="F219" i="25"/>
  <c r="G219" i="25" s="1"/>
  <c r="H219" i="25" s="1"/>
  <c r="I219" i="25" s="1"/>
  <c r="J219" i="25" s="1"/>
  <c r="K219" i="25" s="1"/>
  <c r="L219" i="25" s="1"/>
  <c r="S219" i="25" s="1"/>
  <c r="T219" i="25" s="1"/>
  <c r="U219" i="25" s="1"/>
  <c r="V219" i="25" s="1"/>
  <c r="W219" i="25" s="1"/>
  <c r="X219" i="25" s="1"/>
  <c r="Y219" i="25" s="1"/>
  <c r="Z219" i="25" s="1"/>
  <c r="AA219" i="25" s="1"/>
  <c r="AC219" i="25" s="1"/>
  <c r="AD219" i="25" s="1"/>
  <c r="AE219" i="25" s="1"/>
  <c r="AF219" i="25" s="1"/>
  <c r="E219" i="25"/>
  <c r="D219" i="25"/>
  <c r="C219" i="25"/>
  <c r="C218" i="25"/>
  <c r="D218" i="25" s="1"/>
  <c r="E218" i="25" s="1"/>
  <c r="F218" i="25" s="1"/>
  <c r="G218" i="25" s="1"/>
  <c r="H218" i="25" s="1"/>
  <c r="I218" i="25" s="1"/>
  <c r="J218" i="25" s="1"/>
  <c r="K218" i="25" s="1"/>
  <c r="L218" i="25" s="1"/>
  <c r="S218" i="25" s="1"/>
  <c r="T218" i="25" s="1"/>
  <c r="U218" i="25" s="1"/>
  <c r="V218" i="25" s="1"/>
  <c r="W218" i="25" s="1"/>
  <c r="X218" i="25" s="1"/>
  <c r="Y218" i="25" s="1"/>
  <c r="Z218" i="25" s="1"/>
  <c r="AA218" i="25" s="1"/>
  <c r="AC218" i="25" s="1"/>
  <c r="AD218" i="25" s="1"/>
  <c r="AE218" i="25" s="1"/>
  <c r="AF218" i="25" s="1"/>
  <c r="C217" i="25"/>
  <c r="D217" i="25" s="1"/>
  <c r="E217" i="25" s="1"/>
  <c r="F217" i="25" s="1"/>
  <c r="G217" i="25" s="1"/>
  <c r="H217" i="25" s="1"/>
  <c r="I217" i="25" s="1"/>
  <c r="J217" i="25" s="1"/>
  <c r="K217" i="25" s="1"/>
  <c r="L217" i="25" s="1"/>
  <c r="S217" i="25" s="1"/>
  <c r="T217" i="25" s="1"/>
  <c r="U217" i="25" s="1"/>
  <c r="V217" i="25" s="1"/>
  <c r="W217" i="25" s="1"/>
  <c r="X217" i="25" s="1"/>
  <c r="Y217" i="25" s="1"/>
  <c r="Z217" i="25" s="1"/>
  <c r="AA217" i="25" s="1"/>
  <c r="AC217" i="25" s="1"/>
  <c r="AD217" i="25" s="1"/>
  <c r="AE217" i="25" s="1"/>
  <c r="AF217" i="25" s="1"/>
  <c r="I216" i="25"/>
  <c r="J216" i="25" s="1"/>
  <c r="K216" i="25" s="1"/>
  <c r="L216" i="25" s="1"/>
  <c r="S216" i="25" s="1"/>
  <c r="T216" i="25" s="1"/>
  <c r="U216" i="25" s="1"/>
  <c r="V216" i="25" s="1"/>
  <c r="W216" i="25" s="1"/>
  <c r="X216" i="25" s="1"/>
  <c r="Y216" i="25" s="1"/>
  <c r="Z216" i="25" s="1"/>
  <c r="AA216" i="25" s="1"/>
  <c r="AC216" i="25" s="1"/>
  <c r="AD216" i="25" s="1"/>
  <c r="AE216" i="25" s="1"/>
  <c r="AF216" i="25" s="1"/>
  <c r="D216" i="25"/>
  <c r="E216" i="25" s="1"/>
  <c r="F216" i="25" s="1"/>
  <c r="G216" i="25" s="1"/>
  <c r="H216" i="25" s="1"/>
  <c r="C216" i="25"/>
  <c r="F215" i="25"/>
  <c r="G215" i="25" s="1"/>
  <c r="H215" i="25" s="1"/>
  <c r="I215" i="25" s="1"/>
  <c r="J215" i="25" s="1"/>
  <c r="K215" i="25" s="1"/>
  <c r="L215" i="25" s="1"/>
  <c r="S215" i="25" s="1"/>
  <c r="T215" i="25" s="1"/>
  <c r="U215" i="25" s="1"/>
  <c r="V215" i="25" s="1"/>
  <c r="W215" i="25" s="1"/>
  <c r="X215" i="25" s="1"/>
  <c r="Y215" i="25" s="1"/>
  <c r="Z215" i="25" s="1"/>
  <c r="AA215" i="25" s="1"/>
  <c r="AC215" i="25" s="1"/>
  <c r="AD215" i="25" s="1"/>
  <c r="AE215" i="25" s="1"/>
  <c r="AF215" i="25" s="1"/>
  <c r="E215" i="25"/>
  <c r="D215" i="25"/>
  <c r="C215" i="25"/>
  <c r="F214" i="25"/>
  <c r="G214" i="25" s="1"/>
  <c r="H214" i="25" s="1"/>
  <c r="I214" i="25" s="1"/>
  <c r="J214" i="25" s="1"/>
  <c r="K214" i="25" s="1"/>
  <c r="L214" i="25" s="1"/>
  <c r="S214" i="25" s="1"/>
  <c r="T214" i="25" s="1"/>
  <c r="U214" i="25" s="1"/>
  <c r="V214" i="25" s="1"/>
  <c r="W214" i="25" s="1"/>
  <c r="X214" i="25" s="1"/>
  <c r="Y214" i="25" s="1"/>
  <c r="Z214" i="25" s="1"/>
  <c r="AA214" i="25" s="1"/>
  <c r="AC214" i="25" s="1"/>
  <c r="AD214" i="25" s="1"/>
  <c r="AE214" i="25" s="1"/>
  <c r="AF214" i="25" s="1"/>
  <c r="D214" i="25"/>
  <c r="E214" i="25" s="1"/>
  <c r="C214" i="25"/>
  <c r="I213" i="25"/>
  <c r="J213" i="25" s="1"/>
  <c r="K213" i="25" s="1"/>
  <c r="L213" i="25" s="1"/>
  <c r="S213" i="25" s="1"/>
  <c r="T213" i="25" s="1"/>
  <c r="U213" i="25" s="1"/>
  <c r="V213" i="25" s="1"/>
  <c r="W213" i="25" s="1"/>
  <c r="X213" i="25" s="1"/>
  <c r="Y213" i="25" s="1"/>
  <c r="Z213" i="25" s="1"/>
  <c r="AA213" i="25" s="1"/>
  <c r="AC213" i="25" s="1"/>
  <c r="AD213" i="25" s="1"/>
  <c r="AE213" i="25" s="1"/>
  <c r="AF213" i="25" s="1"/>
  <c r="D213" i="25"/>
  <c r="E213" i="25" s="1"/>
  <c r="F213" i="25" s="1"/>
  <c r="G213" i="25" s="1"/>
  <c r="H213" i="25" s="1"/>
  <c r="C213" i="25"/>
  <c r="G212" i="25"/>
  <c r="H212" i="25" s="1"/>
  <c r="I212" i="25" s="1"/>
  <c r="J212" i="25" s="1"/>
  <c r="K212" i="25" s="1"/>
  <c r="L212" i="25" s="1"/>
  <c r="S212" i="25" s="1"/>
  <c r="T212" i="25" s="1"/>
  <c r="U212" i="25" s="1"/>
  <c r="V212" i="25" s="1"/>
  <c r="W212" i="25" s="1"/>
  <c r="X212" i="25" s="1"/>
  <c r="Y212" i="25" s="1"/>
  <c r="Z212" i="25" s="1"/>
  <c r="AA212" i="25" s="1"/>
  <c r="AC212" i="25" s="1"/>
  <c r="AD212" i="25" s="1"/>
  <c r="AE212" i="25" s="1"/>
  <c r="AF212" i="25" s="1"/>
  <c r="C212" i="25"/>
  <c r="D212" i="25" s="1"/>
  <c r="E212" i="25" s="1"/>
  <c r="F212" i="25" s="1"/>
  <c r="E211" i="25"/>
  <c r="F211" i="25" s="1"/>
  <c r="G211" i="25" s="1"/>
  <c r="H211" i="25" s="1"/>
  <c r="I211" i="25" s="1"/>
  <c r="J211" i="25" s="1"/>
  <c r="K211" i="25" s="1"/>
  <c r="L211" i="25" s="1"/>
  <c r="S211" i="25" s="1"/>
  <c r="T211" i="25" s="1"/>
  <c r="U211" i="25" s="1"/>
  <c r="V211" i="25" s="1"/>
  <c r="W211" i="25" s="1"/>
  <c r="X211" i="25" s="1"/>
  <c r="Y211" i="25" s="1"/>
  <c r="Z211" i="25" s="1"/>
  <c r="AA211" i="25" s="1"/>
  <c r="AC211" i="25" s="1"/>
  <c r="AD211" i="25" s="1"/>
  <c r="AE211" i="25" s="1"/>
  <c r="AF211" i="25" s="1"/>
  <c r="D211" i="25"/>
  <c r="C211" i="25"/>
  <c r="S210" i="25"/>
  <c r="T210" i="25" s="1"/>
  <c r="U210" i="25" s="1"/>
  <c r="V210" i="25" s="1"/>
  <c r="W210" i="25" s="1"/>
  <c r="X210" i="25" s="1"/>
  <c r="Y210" i="25" s="1"/>
  <c r="Z210" i="25" s="1"/>
  <c r="AA210" i="25" s="1"/>
  <c r="AC210" i="25" s="1"/>
  <c r="AD210" i="25" s="1"/>
  <c r="AE210" i="25" s="1"/>
  <c r="AF210" i="25" s="1"/>
  <c r="L210" i="25"/>
  <c r="D210" i="25"/>
  <c r="E210" i="25" s="1"/>
  <c r="F210" i="25" s="1"/>
  <c r="G210" i="25" s="1"/>
  <c r="H210" i="25" s="1"/>
  <c r="I210" i="25" s="1"/>
  <c r="J210" i="25" s="1"/>
  <c r="K210" i="25" s="1"/>
  <c r="C210" i="25"/>
  <c r="J209" i="25"/>
  <c r="K209" i="25" s="1"/>
  <c r="L209" i="25" s="1"/>
  <c r="S209" i="25" s="1"/>
  <c r="T209" i="25" s="1"/>
  <c r="U209" i="25" s="1"/>
  <c r="V209" i="25" s="1"/>
  <c r="W209" i="25" s="1"/>
  <c r="X209" i="25" s="1"/>
  <c r="Y209" i="25" s="1"/>
  <c r="Z209" i="25" s="1"/>
  <c r="AA209" i="25" s="1"/>
  <c r="AC209" i="25" s="1"/>
  <c r="AD209" i="25" s="1"/>
  <c r="AE209" i="25" s="1"/>
  <c r="AF209" i="25" s="1"/>
  <c r="I209" i="25"/>
  <c r="E209" i="25"/>
  <c r="F209" i="25" s="1"/>
  <c r="G209" i="25" s="1"/>
  <c r="H209" i="25" s="1"/>
  <c r="D209" i="25"/>
  <c r="C209" i="25"/>
  <c r="H208" i="25"/>
  <c r="I208" i="25" s="1"/>
  <c r="J208" i="25" s="1"/>
  <c r="K208" i="25" s="1"/>
  <c r="L208" i="25" s="1"/>
  <c r="S208" i="25" s="1"/>
  <c r="T208" i="25" s="1"/>
  <c r="U208" i="25" s="1"/>
  <c r="V208" i="25" s="1"/>
  <c r="W208" i="25" s="1"/>
  <c r="X208" i="25" s="1"/>
  <c r="Y208" i="25" s="1"/>
  <c r="Z208" i="25" s="1"/>
  <c r="AA208" i="25" s="1"/>
  <c r="AC208" i="25" s="1"/>
  <c r="AD208" i="25" s="1"/>
  <c r="AE208" i="25" s="1"/>
  <c r="AF208" i="25" s="1"/>
  <c r="G208" i="25"/>
  <c r="C208" i="25"/>
  <c r="D208" i="25" s="1"/>
  <c r="E208" i="25" s="1"/>
  <c r="F208" i="25" s="1"/>
  <c r="I207" i="25"/>
  <c r="J207" i="25" s="1"/>
  <c r="K207" i="25" s="1"/>
  <c r="L207" i="25" s="1"/>
  <c r="S207" i="25" s="1"/>
  <c r="T207" i="25" s="1"/>
  <c r="U207" i="25" s="1"/>
  <c r="V207" i="25" s="1"/>
  <c r="W207" i="25" s="1"/>
  <c r="X207" i="25" s="1"/>
  <c r="Y207" i="25" s="1"/>
  <c r="Z207" i="25" s="1"/>
  <c r="AA207" i="25" s="1"/>
  <c r="AC207" i="25" s="1"/>
  <c r="AD207" i="25" s="1"/>
  <c r="AE207" i="25" s="1"/>
  <c r="AF207" i="25" s="1"/>
  <c r="F207" i="25"/>
  <c r="G207" i="25" s="1"/>
  <c r="H207" i="25" s="1"/>
  <c r="E207" i="25"/>
  <c r="D207" i="25"/>
  <c r="C207" i="25"/>
  <c r="S206" i="25"/>
  <c r="T206" i="25" s="1"/>
  <c r="U206" i="25" s="1"/>
  <c r="V206" i="25" s="1"/>
  <c r="W206" i="25" s="1"/>
  <c r="X206" i="25" s="1"/>
  <c r="Y206" i="25" s="1"/>
  <c r="Z206" i="25" s="1"/>
  <c r="AA206" i="25" s="1"/>
  <c r="AC206" i="25" s="1"/>
  <c r="AD206" i="25" s="1"/>
  <c r="AE206" i="25" s="1"/>
  <c r="AF206" i="25" s="1"/>
  <c r="L206" i="25"/>
  <c r="C206" i="25"/>
  <c r="D206" i="25" s="1"/>
  <c r="E206" i="25" s="1"/>
  <c r="F206" i="25" s="1"/>
  <c r="G206" i="25" s="1"/>
  <c r="H206" i="25" s="1"/>
  <c r="I206" i="25" s="1"/>
  <c r="J206" i="25" s="1"/>
  <c r="K206" i="25" s="1"/>
  <c r="D205" i="25"/>
  <c r="E205" i="25" s="1"/>
  <c r="F205" i="25" s="1"/>
  <c r="G205" i="25" s="1"/>
  <c r="H205" i="25" s="1"/>
  <c r="I205" i="25" s="1"/>
  <c r="J205" i="25" s="1"/>
  <c r="K205" i="25" s="1"/>
  <c r="L205" i="25" s="1"/>
  <c r="S205" i="25" s="1"/>
  <c r="T205" i="25" s="1"/>
  <c r="U205" i="25" s="1"/>
  <c r="V205" i="25" s="1"/>
  <c r="W205" i="25" s="1"/>
  <c r="X205" i="25" s="1"/>
  <c r="Y205" i="25" s="1"/>
  <c r="Z205" i="25" s="1"/>
  <c r="AA205" i="25" s="1"/>
  <c r="AC205" i="25" s="1"/>
  <c r="AD205" i="25" s="1"/>
  <c r="AE205" i="25" s="1"/>
  <c r="AF205" i="25" s="1"/>
  <c r="C205" i="25"/>
  <c r="J204" i="25"/>
  <c r="K204" i="25" s="1"/>
  <c r="L204" i="25" s="1"/>
  <c r="S204" i="25" s="1"/>
  <c r="T204" i="25" s="1"/>
  <c r="U204" i="25" s="1"/>
  <c r="V204" i="25" s="1"/>
  <c r="W204" i="25" s="1"/>
  <c r="X204" i="25" s="1"/>
  <c r="Y204" i="25" s="1"/>
  <c r="Z204" i="25" s="1"/>
  <c r="AA204" i="25" s="1"/>
  <c r="AC204" i="25" s="1"/>
  <c r="AD204" i="25" s="1"/>
  <c r="AE204" i="25" s="1"/>
  <c r="AF204" i="25" s="1"/>
  <c r="H204" i="25"/>
  <c r="I204" i="25" s="1"/>
  <c r="G204" i="25"/>
  <c r="C204" i="25"/>
  <c r="D204" i="25" s="1"/>
  <c r="E204" i="25" s="1"/>
  <c r="F204" i="25" s="1"/>
  <c r="E203" i="25"/>
  <c r="F203" i="25" s="1"/>
  <c r="G203" i="25" s="1"/>
  <c r="H203" i="25" s="1"/>
  <c r="I203" i="25" s="1"/>
  <c r="J203" i="25" s="1"/>
  <c r="K203" i="25" s="1"/>
  <c r="L203" i="25" s="1"/>
  <c r="S203" i="25" s="1"/>
  <c r="T203" i="25" s="1"/>
  <c r="U203" i="25" s="1"/>
  <c r="V203" i="25" s="1"/>
  <c r="W203" i="25" s="1"/>
  <c r="X203" i="25" s="1"/>
  <c r="Y203" i="25" s="1"/>
  <c r="Z203" i="25" s="1"/>
  <c r="AA203" i="25" s="1"/>
  <c r="AC203" i="25" s="1"/>
  <c r="AD203" i="25" s="1"/>
  <c r="AE203" i="25" s="1"/>
  <c r="AF203" i="25" s="1"/>
  <c r="D203" i="25"/>
  <c r="C203" i="25"/>
  <c r="C202" i="25"/>
  <c r="D202" i="25" s="1"/>
  <c r="E202" i="25" s="1"/>
  <c r="F202" i="25" s="1"/>
  <c r="G202" i="25" s="1"/>
  <c r="H202" i="25" s="1"/>
  <c r="I202" i="25" s="1"/>
  <c r="J202" i="25" s="1"/>
  <c r="K202" i="25" s="1"/>
  <c r="L202" i="25" s="1"/>
  <c r="S202" i="25" s="1"/>
  <c r="T202" i="25" s="1"/>
  <c r="U202" i="25" s="1"/>
  <c r="V202" i="25" s="1"/>
  <c r="W202" i="25" s="1"/>
  <c r="X202" i="25" s="1"/>
  <c r="Y202" i="25" s="1"/>
  <c r="Z202" i="25" s="1"/>
  <c r="AA202" i="25" s="1"/>
  <c r="AC202" i="25" s="1"/>
  <c r="AD202" i="25" s="1"/>
  <c r="AE202" i="25" s="1"/>
  <c r="AF202" i="25" s="1"/>
  <c r="K201" i="25"/>
  <c r="L201" i="25" s="1"/>
  <c r="S201" i="25" s="1"/>
  <c r="T201" i="25" s="1"/>
  <c r="U201" i="25" s="1"/>
  <c r="V201" i="25" s="1"/>
  <c r="W201" i="25" s="1"/>
  <c r="X201" i="25" s="1"/>
  <c r="Y201" i="25" s="1"/>
  <c r="Z201" i="25" s="1"/>
  <c r="AA201" i="25" s="1"/>
  <c r="AC201" i="25" s="1"/>
  <c r="AD201" i="25" s="1"/>
  <c r="AE201" i="25" s="1"/>
  <c r="AF201" i="25" s="1"/>
  <c r="C201" i="25"/>
  <c r="D201" i="25" s="1"/>
  <c r="E201" i="25" s="1"/>
  <c r="F201" i="25" s="1"/>
  <c r="G201" i="25" s="1"/>
  <c r="H201" i="25" s="1"/>
  <c r="I201" i="25" s="1"/>
  <c r="J201" i="25" s="1"/>
  <c r="G200" i="25"/>
  <c r="H200" i="25" s="1"/>
  <c r="I200" i="25" s="1"/>
  <c r="J200" i="25" s="1"/>
  <c r="K200" i="25" s="1"/>
  <c r="L200" i="25" s="1"/>
  <c r="S200" i="25" s="1"/>
  <c r="T200" i="25" s="1"/>
  <c r="U200" i="25" s="1"/>
  <c r="V200" i="25" s="1"/>
  <c r="W200" i="25" s="1"/>
  <c r="X200" i="25" s="1"/>
  <c r="Y200" i="25" s="1"/>
  <c r="Z200" i="25" s="1"/>
  <c r="AA200" i="25" s="1"/>
  <c r="AC200" i="25" s="1"/>
  <c r="AD200" i="25" s="1"/>
  <c r="AE200" i="25" s="1"/>
  <c r="AF200" i="25" s="1"/>
  <c r="C200" i="25"/>
  <c r="D200" i="25" s="1"/>
  <c r="E200" i="25" s="1"/>
  <c r="F200" i="25" s="1"/>
  <c r="G199" i="25"/>
  <c r="H199" i="25" s="1"/>
  <c r="I199" i="25" s="1"/>
  <c r="J199" i="25" s="1"/>
  <c r="K199" i="25" s="1"/>
  <c r="L199" i="25" s="1"/>
  <c r="S199" i="25" s="1"/>
  <c r="T199" i="25" s="1"/>
  <c r="U199" i="25" s="1"/>
  <c r="V199" i="25" s="1"/>
  <c r="W199" i="25" s="1"/>
  <c r="X199" i="25" s="1"/>
  <c r="Y199" i="25" s="1"/>
  <c r="Z199" i="25" s="1"/>
  <c r="AA199" i="25" s="1"/>
  <c r="AC199" i="25" s="1"/>
  <c r="AD199" i="25" s="1"/>
  <c r="AE199" i="25" s="1"/>
  <c r="AF199" i="25" s="1"/>
  <c r="F199" i="25"/>
  <c r="E199" i="25"/>
  <c r="D199" i="25"/>
  <c r="C199" i="25"/>
  <c r="C198" i="25"/>
  <c r="E197" i="25"/>
  <c r="F197" i="25" s="1"/>
  <c r="G197" i="25" s="1"/>
  <c r="H197" i="25" s="1"/>
  <c r="I197" i="25" s="1"/>
  <c r="J197" i="25" s="1"/>
  <c r="K197" i="25" s="1"/>
  <c r="L197" i="25" s="1"/>
  <c r="S197" i="25" s="1"/>
  <c r="T197" i="25" s="1"/>
  <c r="U197" i="25" s="1"/>
  <c r="V197" i="25" s="1"/>
  <c r="W197" i="25" s="1"/>
  <c r="X197" i="25" s="1"/>
  <c r="Y197" i="25" s="1"/>
  <c r="Z197" i="25" s="1"/>
  <c r="AA197" i="25" s="1"/>
  <c r="AC197" i="25" s="1"/>
  <c r="AD197" i="25" s="1"/>
  <c r="AE197" i="25" s="1"/>
  <c r="AF197" i="25" s="1"/>
  <c r="D197" i="25"/>
  <c r="C197" i="25"/>
  <c r="C196" i="25"/>
  <c r="D196" i="25" s="1"/>
  <c r="E196" i="25" s="1"/>
  <c r="F196" i="25" s="1"/>
  <c r="G196" i="25" s="1"/>
  <c r="H196" i="25" s="1"/>
  <c r="I196" i="25" s="1"/>
  <c r="J196" i="25" s="1"/>
  <c r="K196" i="25" s="1"/>
  <c r="L196" i="25" s="1"/>
  <c r="S196" i="25" s="1"/>
  <c r="T196" i="25" s="1"/>
  <c r="U196" i="25" s="1"/>
  <c r="V196" i="25" s="1"/>
  <c r="W196" i="25" s="1"/>
  <c r="X196" i="25" s="1"/>
  <c r="Y196" i="25" s="1"/>
  <c r="Z196" i="25" s="1"/>
  <c r="AA196" i="25" s="1"/>
  <c r="AC196" i="25" s="1"/>
  <c r="AD196" i="25" s="1"/>
  <c r="AE196" i="25" s="1"/>
  <c r="AF196" i="25" s="1"/>
  <c r="F195" i="25"/>
  <c r="G195" i="25" s="1"/>
  <c r="H195" i="25" s="1"/>
  <c r="I195" i="25" s="1"/>
  <c r="J195" i="25" s="1"/>
  <c r="K195" i="25" s="1"/>
  <c r="L195" i="25" s="1"/>
  <c r="S195" i="25" s="1"/>
  <c r="T195" i="25" s="1"/>
  <c r="U195" i="25" s="1"/>
  <c r="V195" i="25" s="1"/>
  <c r="W195" i="25" s="1"/>
  <c r="X195" i="25" s="1"/>
  <c r="Y195" i="25" s="1"/>
  <c r="Z195" i="25" s="1"/>
  <c r="AA195" i="25" s="1"/>
  <c r="AC195" i="25" s="1"/>
  <c r="AD195" i="25" s="1"/>
  <c r="AE195" i="25" s="1"/>
  <c r="AF195" i="25" s="1"/>
  <c r="E195" i="25"/>
  <c r="D195" i="25"/>
  <c r="C195" i="25"/>
  <c r="L194" i="25"/>
  <c r="S194" i="25" s="1"/>
  <c r="T194" i="25" s="1"/>
  <c r="U194" i="25" s="1"/>
  <c r="V194" i="25" s="1"/>
  <c r="W194" i="25" s="1"/>
  <c r="X194" i="25" s="1"/>
  <c r="Y194" i="25" s="1"/>
  <c r="Z194" i="25" s="1"/>
  <c r="AA194" i="25" s="1"/>
  <c r="AC194" i="25" s="1"/>
  <c r="AD194" i="25" s="1"/>
  <c r="AE194" i="25" s="1"/>
  <c r="AF194" i="25" s="1"/>
  <c r="K194" i="25"/>
  <c r="C194" i="25"/>
  <c r="D194" i="25" s="1"/>
  <c r="E194" i="25" s="1"/>
  <c r="F194" i="25" s="1"/>
  <c r="G194" i="25" s="1"/>
  <c r="H194" i="25" s="1"/>
  <c r="I194" i="25" s="1"/>
  <c r="J194" i="25" s="1"/>
  <c r="J193" i="25"/>
  <c r="K193" i="25" s="1"/>
  <c r="L193" i="25" s="1"/>
  <c r="S193" i="25" s="1"/>
  <c r="T193" i="25" s="1"/>
  <c r="U193" i="25" s="1"/>
  <c r="V193" i="25" s="1"/>
  <c r="W193" i="25" s="1"/>
  <c r="X193" i="25" s="1"/>
  <c r="Y193" i="25" s="1"/>
  <c r="Z193" i="25" s="1"/>
  <c r="AA193" i="25" s="1"/>
  <c r="AC193" i="25" s="1"/>
  <c r="AD193" i="25" s="1"/>
  <c r="AE193" i="25" s="1"/>
  <c r="AF193" i="25" s="1"/>
  <c r="D193" i="25"/>
  <c r="E193" i="25" s="1"/>
  <c r="F193" i="25" s="1"/>
  <c r="G193" i="25" s="1"/>
  <c r="H193" i="25" s="1"/>
  <c r="I193" i="25" s="1"/>
  <c r="C193" i="25"/>
  <c r="G192" i="25"/>
  <c r="H192" i="25" s="1"/>
  <c r="I192" i="25" s="1"/>
  <c r="J192" i="25" s="1"/>
  <c r="K192" i="25" s="1"/>
  <c r="L192" i="25" s="1"/>
  <c r="S192" i="25" s="1"/>
  <c r="T192" i="25" s="1"/>
  <c r="U192" i="25" s="1"/>
  <c r="V192" i="25" s="1"/>
  <c r="W192" i="25" s="1"/>
  <c r="X192" i="25" s="1"/>
  <c r="Y192" i="25" s="1"/>
  <c r="Z192" i="25" s="1"/>
  <c r="AA192" i="25" s="1"/>
  <c r="AC192" i="25" s="1"/>
  <c r="AD192" i="25" s="1"/>
  <c r="AE192" i="25" s="1"/>
  <c r="AF192" i="25" s="1"/>
  <c r="D192" i="25"/>
  <c r="E192" i="25" s="1"/>
  <c r="F192" i="25" s="1"/>
  <c r="C192" i="25"/>
  <c r="F191" i="25"/>
  <c r="G191" i="25" s="1"/>
  <c r="H191" i="25" s="1"/>
  <c r="I191" i="25" s="1"/>
  <c r="J191" i="25" s="1"/>
  <c r="K191" i="25" s="1"/>
  <c r="L191" i="25" s="1"/>
  <c r="S191" i="25" s="1"/>
  <c r="T191" i="25" s="1"/>
  <c r="U191" i="25" s="1"/>
  <c r="V191" i="25" s="1"/>
  <c r="W191" i="25" s="1"/>
  <c r="X191" i="25" s="1"/>
  <c r="Y191" i="25" s="1"/>
  <c r="Z191" i="25" s="1"/>
  <c r="AA191" i="25" s="1"/>
  <c r="AC191" i="25" s="1"/>
  <c r="AD191" i="25" s="1"/>
  <c r="AE191" i="25" s="1"/>
  <c r="AF191" i="25" s="1"/>
  <c r="E191" i="25"/>
  <c r="D191" i="25"/>
  <c r="C191" i="25"/>
  <c r="G190" i="25"/>
  <c r="H190" i="25" s="1"/>
  <c r="I190" i="25" s="1"/>
  <c r="J190" i="25" s="1"/>
  <c r="K190" i="25" s="1"/>
  <c r="L190" i="25" s="1"/>
  <c r="S190" i="25" s="1"/>
  <c r="T190" i="25" s="1"/>
  <c r="U190" i="25" s="1"/>
  <c r="V190" i="25" s="1"/>
  <c r="W190" i="25" s="1"/>
  <c r="X190" i="25" s="1"/>
  <c r="Y190" i="25" s="1"/>
  <c r="Z190" i="25" s="1"/>
  <c r="AA190" i="25" s="1"/>
  <c r="AC190" i="25" s="1"/>
  <c r="AD190" i="25" s="1"/>
  <c r="AE190" i="25" s="1"/>
  <c r="AF190" i="25" s="1"/>
  <c r="F190" i="25"/>
  <c r="E190" i="25"/>
  <c r="D190" i="25"/>
  <c r="C190" i="25"/>
  <c r="D189" i="25"/>
  <c r="C189" i="25"/>
  <c r="K188" i="25"/>
  <c r="L188" i="25" s="1"/>
  <c r="S188" i="25" s="1"/>
  <c r="T188" i="25" s="1"/>
  <c r="U188" i="25" s="1"/>
  <c r="V188" i="25" s="1"/>
  <c r="W188" i="25" s="1"/>
  <c r="X188" i="25" s="1"/>
  <c r="Y188" i="25" s="1"/>
  <c r="Z188" i="25" s="1"/>
  <c r="AA188" i="25" s="1"/>
  <c r="AC188" i="25" s="1"/>
  <c r="AD188" i="25" s="1"/>
  <c r="AE188" i="25" s="1"/>
  <c r="AF188" i="25" s="1"/>
  <c r="G188" i="25"/>
  <c r="H188" i="25" s="1"/>
  <c r="I188" i="25" s="1"/>
  <c r="J188" i="25" s="1"/>
  <c r="C188" i="25"/>
  <c r="D188" i="25" s="1"/>
  <c r="E188" i="25" s="1"/>
  <c r="F188" i="25" s="1"/>
  <c r="F187" i="25"/>
  <c r="G187" i="25" s="1"/>
  <c r="H187" i="25" s="1"/>
  <c r="I187" i="25" s="1"/>
  <c r="J187" i="25" s="1"/>
  <c r="K187" i="25" s="1"/>
  <c r="L187" i="25" s="1"/>
  <c r="S187" i="25" s="1"/>
  <c r="T187" i="25" s="1"/>
  <c r="U187" i="25" s="1"/>
  <c r="V187" i="25" s="1"/>
  <c r="W187" i="25" s="1"/>
  <c r="X187" i="25" s="1"/>
  <c r="Y187" i="25" s="1"/>
  <c r="Z187" i="25" s="1"/>
  <c r="AA187" i="25" s="1"/>
  <c r="AC187" i="25" s="1"/>
  <c r="AD187" i="25" s="1"/>
  <c r="AE187" i="25" s="1"/>
  <c r="AF187" i="25" s="1"/>
  <c r="E187" i="25"/>
  <c r="D187" i="25"/>
  <c r="C187" i="25"/>
  <c r="K186" i="25"/>
  <c r="L186" i="25" s="1"/>
  <c r="S186" i="25" s="1"/>
  <c r="T186" i="25" s="1"/>
  <c r="U186" i="25" s="1"/>
  <c r="V186" i="25" s="1"/>
  <c r="W186" i="25" s="1"/>
  <c r="X186" i="25" s="1"/>
  <c r="Y186" i="25" s="1"/>
  <c r="Z186" i="25" s="1"/>
  <c r="AA186" i="25" s="1"/>
  <c r="AC186" i="25" s="1"/>
  <c r="AD186" i="25" s="1"/>
  <c r="AE186" i="25" s="1"/>
  <c r="AF186" i="25" s="1"/>
  <c r="F186" i="25"/>
  <c r="G186" i="25" s="1"/>
  <c r="H186" i="25" s="1"/>
  <c r="I186" i="25" s="1"/>
  <c r="J186" i="25" s="1"/>
  <c r="C186" i="25"/>
  <c r="D186" i="25" s="1"/>
  <c r="E186" i="25" s="1"/>
  <c r="C185" i="25"/>
  <c r="D185" i="25" s="1"/>
  <c r="E185" i="25" s="1"/>
  <c r="F185" i="25" s="1"/>
  <c r="G185" i="25" s="1"/>
  <c r="H185" i="25" s="1"/>
  <c r="I185" i="25" s="1"/>
  <c r="J185" i="25" s="1"/>
  <c r="K185" i="25" s="1"/>
  <c r="L185" i="25" s="1"/>
  <c r="S185" i="25" s="1"/>
  <c r="T185" i="25" s="1"/>
  <c r="U185" i="25" s="1"/>
  <c r="V185" i="25" s="1"/>
  <c r="W185" i="25" s="1"/>
  <c r="X185" i="25" s="1"/>
  <c r="Y185" i="25" s="1"/>
  <c r="Z185" i="25" s="1"/>
  <c r="AA185" i="25" s="1"/>
  <c r="AC185" i="25" s="1"/>
  <c r="AD185" i="25" s="1"/>
  <c r="AE185" i="25" s="1"/>
  <c r="AF185" i="25" s="1"/>
  <c r="I184" i="25"/>
  <c r="J184" i="25" s="1"/>
  <c r="K184" i="25" s="1"/>
  <c r="L184" i="25" s="1"/>
  <c r="S184" i="25" s="1"/>
  <c r="T184" i="25" s="1"/>
  <c r="U184" i="25" s="1"/>
  <c r="V184" i="25" s="1"/>
  <c r="W184" i="25" s="1"/>
  <c r="X184" i="25" s="1"/>
  <c r="Y184" i="25" s="1"/>
  <c r="Z184" i="25" s="1"/>
  <c r="AA184" i="25" s="1"/>
  <c r="AC184" i="25" s="1"/>
  <c r="AD184" i="25" s="1"/>
  <c r="AE184" i="25" s="1"/>
  <c r="AF184" i="25" s="1"/>
  <c r="F184" i="25"/>
  <c r="G184" i="25" s="1"/>
  <c r="H184" i="25" s="1"/>
  <c r="D184" i="25"/>
  <c r="E184" i="25" s="1"/>
  <c r="C184" i="25"/>
  <c r="E183" i="25"/>
  <c r="F183" i="25" s="1"/>
  <c r="G183" i="25" s="1"/>
  <c r="H183" i="25" s="1"/>
  <c r="I183" i="25" s="1"/>
  <c r="J183" i="25" s="1"/>
  <c r="K183" i="25" s="1"/>
  <c r="L183" i="25" s="1"/>
  <c r="S183" i="25" s="1"/>
  <c r="T183" i="25" s="1"/>
  <c r="U183" i="25" s="1"/>
  <c r="V183" i="25" s="1"/>
  <c r="W183" i="25" s="1"/>
  <c r="X183" i="25" s="1"/>
  <c r="Y183" i="25" s="1"/>
  <c r="Z183" i="25" s="1"/>
  <c r="AA183" i="25" s="1"/>
  <c r="AC183" i="25" s="1"/>
  <c r="AD183" i="25" s="1"/>
  <c r="AE183" i="25" s="1"/>
  <c r="AF183" i="25" s="1"/>
  <c r="D183" i="25"/>
  <c r="C183" i="25"/>
  <c r="H182" i="25"/>
  <c r="I182" i="25" s="1"/>
  <c r="J182" i="25" s="1"/>
  <c r="K182" i="25" s="1"/>
  <c r="L182" i="25" s="1"/>
  <c r="S182" i="25" s="1"/>
  <c r="T182" i="25" s="1"/>
  <c r="U182" i="25" s="1"/>
  <c r="V182" i="25" s="1"/>
  <c r="W182" i="25" s="1"/>
  <c r="X182" i="25" s="1"/>
  <c r="Y182" i="25" s="1"/>
  <c r="Z182" i="25" s="1"/>
  <c r="AA182" i="25" s="1"/>
  <c r="AC182" i="25" s="1"/>
  <c r="AD182" i="25" s="1"/>
  <c r="AE182" i="25" s="1"/>
  <c r="AF182" i="25" s="1"/>
  <c r="C182" i="25"/>
  <c r="D182" i="25" s="1"/>
  <c r="E182" i="25" s="1"/>
  <c r="F182" i="25" s="1"/>
  <c r="G182" i="25" s="1"/>
  <c r="C181" i="25"/>
  <c r="D181" i="25" s="1"/>
  <c r="E181" i="25" s="1"/>
  <c r="F181" i="25" s="1"/>
  <c r="G181" i="25" s="1"/>
  <c r="H181" i="25" s="1"/>
  <c r="I181" i="25" s="1"/>
  <c r="J181" i="25" s="1"/>
  <c r="K181" i="25" s="1"/>
  <c r="L181" i="25" s="1"/>
  <c r="S181" i="25" s="1"/>
  <c r="T181" i="25" s="1"/>
  <c r="U181" i="25" s="1"/>
  <c r="V181" i="25" s="1"/>
  <c r="W181" i="25" s="1"/>
  <c r="X181" i="25" s="1"/>
  <c r="Y181" i="25" s="1"/>
  <c r="Z181" i="25" s="1"/>
  <c r="AA181" i="25" s="1"/>
  <c r="AC181" i="25" s="1"/>
  <c r="AD181" i="25" s="1"/>
  <c r="AE181" i="25" s="1"/>
  <c r="AF181" i="25" s="1"/>
  <c r="J180" i="25"/>
  <c r="K180" i="25" s="1"/>
  <c r="L180" i="25" s="1"/>
  <c r="S180" i="25" s="1"/>
  <c r="T180" i="25" s="1"/>
  <c r="U180" i="25" s="1"/>
  <c r="V180" i="25" s="1"/>
  <c r="W180" i="25" s="1"/>
  <c r="X180" i="25" s="1"/>
  <c r="Y180" i="25" s="1"/>
  <c r="Z180" i="25" s="1"/>
  <c r="AA180" i="25" s="1"/>
  <c r="AC180" i="25" s="1"/>
  <c r="AD180" i="25" s="1"/>
  <c r="AE180" i="25" s="1"/>
  <c r="AF180" i="25" s="1"/>
  <c r="G180" i="25"/>
  <c r="H180" i="25" s="1"/>
  <c r="I180" i="25" s="1"/>
  <c r="F180" i="25"/>
  <c r="E180" i="25"/>
  <c r="D180" i="25"/>
  <c r="C180" i="25"/>
  <c r="C179" i="25"/>
  <c r="D179" i="25" s="1"/>
  <c r="E179" i="25" s="1"/>
  <c r="F179" i="25" s="1"/>
  <c r="G179" i="25" s="1"/>
  <c r="H179" i="25" s="1"/>
  <c r="I179" i="25" s="1"/>
  <c r="J179" i="25" s="1"/>
  <c r="K179" i="25" s="1"/>
  <c r="L179" i="25" s="1"/>
  <c r="S179" i="25" s="1"/>
  <c r="T179" i="25" s="1"/>
  <c r="U179" i="25" s="1"/>
  <c r="V179" i="25" s="1"/>
  <c r="W179" i="25" s="1"/>
  <c r="X179" i="25" s="1"/>
  <c r="Y179" i="25" s="1"/>
  <c r="Z179" i="25" s="1"/>
  <c r="AA179" i="25" s="1"/>
  <c r="AC179" i="25" s="1"/>
  <c r="AD179" i="25" s="1"/>
  <c r="AE179" i="25" s="1"/>
  <c r="AF179" i="25" s="1"/>
  <c r="E178" i="25"/>
  <c r="F178" i="25" s="1"/>
  <c r="G178" i="25" s="1"/>
  <c r="H178" i="25" s="1"/>
  <c r="I178" i="25" s="1"/>
  <c r="J178" i="25" s="1"/>
  <c r="K178" i="25" s="1"/>
  <c r="L178" i="25" s="1"/>
  <c r="S178" i="25" s="1"/>
  <c r="T178" i="25" s="1"/>
  <c r="U178" i="25" s="1"/>
  <c r="V178" i="25" s="1"/>
  <c r="W178" i="25" s="1"/>
  <c r="X178" i="25" s="1"/>
  <c r="Y178" i="25" s="1"/>
  <c r="Z178" i="25" s="1"/>
  <c r="AA178" i="25" s="1"/>
  <c r="AC178" i="25" s="1"/>
  <c r="AD178" i="25" s="1"/>
  <c r="AE178" i="25" s="1"/>
  <c r="AF178" i="25" s="1"/>
  <c r="D178" i="25"/>
  <c r="C178" i="25"/>
  <c r="H177" i="25"/>
  <c r="C177" i="25"/>
  <c r="D177" i="25" s="1"/>
  <c r="E177" i="25" s="1"/>
  <c r="F177" i="25" s="1"/>
  <c r="G177" i="25" s="1"/>
  <c r="F176" i="25"/>
  <c r="G176" i="25" s="1"/>
  <c r="H176" i="25" s="1"/>
  <c r="I176" i="25" s="1"/>
  <c r="J176" i="25" s="1"/>
  <c r="K176" i="25" s="1"/>
  <c r="L176" i="25" s="1"/>
  <c r="S176" i="25" s="1"/>
  <c r="T176" i="25" s="1"/>
  <c r="U176" i="25" s="1"/>
  <c r="V176" i="25" s="1"/>
  <c r="W176" i="25" s="1"/>
  <c r="X176" i="25" s="1"/>
  <c r="Y176" i="25" s="1"/>
  <c r="Z176" i="25" s="1"/>
  <c r="AA176" i="25" s="1"/>
  <c r="AC176" i="25" s="1"/>
  <c r="AD176" i="25" s="1"/>
  <c r="AE176" i="25" s="1"/>
  <c r="AF176" i="25" s="1"/>
  <c r="E176" i="25"/>
  <c r="D176" i="25"/>
  <c r="C176" i="25"/>
  <c r="C175" i="25"/>
  <c r="D175" i="25" s="1"/>
  <c r="E175" i="25" s="1"/>
  <c r="F175" i="25" s="1"/>
  <c r="G175" i="25" s="1"/>
  <c r="H175" i="25" s="1"/>
  <c r="I175" i="25" s="1"/>
  <c r="J175" i="25" s="1"/>
  <c r="K175" i="25" s="1"/>
  <c r="L175" i="25" s="1"/>
  <c r="S175" i="25" s="1"/>
  <c r="T175" i="25" s="1"/>
  <c r="U175" i="25" s="1"/>
  <c r="V175" i="25" s="1"/>
  <c r="W175" i="25" s="1"/>
  <c r="X175" i="25" s="1"/>
  <c r="Y175" i="25" s="1"/>
  <c r="Z175" i="25" s="1"/>
  <c r="AA175" i="25" s="1"/>
  <c r="AC175" i="25" s="1"/>
  <c r="AD175" i="25" s="1"/>
  <c r="AE175" i="25" s="1"/>
  <c r="AF175" i="25" s="1"/>
  <c r="C174" i="25"/>
  <c r="D174" i="25" s="1"/>
  <c r="E174" i="25" s="1"/>
  <c r="F174" i="25" s="1"/>
  <c r="G174" i="25" s="1"/>
  <c r="H174" i="25" s="1"/>
  <c r="I174" i="25" s="1"/>
  <c r="J174" i="25" s="1"/>
  <c r="K174" i="25" s="1"/>
  <c r="L174" i="25" s="1"/>
  <c r="S174" i="25" s="1"/>
  <c r="T174" i="25" s="1"/>
  <c r="U174" i="25" s="1"/>
  <c r="V174" i="25" s="1"/>
  <c r="W174" i="25" s="1"/>
  <c r="X174" i="25" s="1"/>
  <c r="Y174" i="25" s="1"/>
  <c r="Z174" i="25" s="1"/>
  <c r="AA174" i="25" s="1"/>
  <c r="AC174" i="25" s="1"/>
  <c r="AD174" i="25" s="1"/>
  <c r="AE174" i="25" s="1"/>
  <c r="AF174" i="25" s="1"/>
  <c r="C173" i="25"/>
  <c r="D173" i="25" s="1"/>
  <c r="E173" i="25" s="1"/>
  <c r="F173" i="25" s="1"/>
  <c r="G173" i="25" s="1"/>
  <c r="H173" i="25" s="1"/>
  <c r="I173" i="25" s="1"/>
  <c r="J173" i="25" s="1"/>
  <c r="K173" i="25" s="1"/>
  <c r="L173" i="25" s="1"/>
  <c r="S173" i="25" s="1"/>
  <c r="T173" i="25" s="1"/>
  <c r="U173" i="25" s="1"/>
  <c r="V173" i="25" s="1"/>
  <c r="W173" i="25" s="1"/>
  <c r="X173" i="25" s="1"/>
  <c r="Y173" i="25" s="1"/>
  <c r="Z173" i="25" s="1"/>
  <c r="AA173" i="25" s="1"/>
  <c r="AC173" i="25" s="1"/>
  <c r="AD173" i="25" s="1"/>
  <c r="AE173" i="25" s="1"/>
  <c r="AF173" i="25" s="1"/>
  <c r="F172" i="25"/>
  <c r="G172" i="25" s="1"/>
  <c r="H172" i="25" s="1"/>
  <c r="I172" i="25" s="1"/>
  <c r="J172" i="25" s="1"/>
  <c r="K172" i="25" s="1"/>
  <c r="L172" i="25" s="1"/>
  <c r="S172" i="25" s="1"/>
  <c r="T172" i="25" s="1"/>
  <c r="U172" i="25" s="1"/>
  <c r="V172" i="25" s="1"/>
  <c r="W172" i="25" s="1"/>
  <c r="X172" i="25" s="1"/>
  <c r="Y172" i="25" s="1"/>
  <c r="Z172" i="25" s="1"/>
  <c r="AA172" i="25" s="1"/>
  <c r="AC172" i="25" s="1"/>
  <c r="AD172" i="25" s="1"/>
  <c r="AE172" i="25" s="1"/>
  <c r="AF172" i="25" s="1"/>
  <c r="E172" i="25"/>
  <c r="D172" i="25"/>
  <c r="C172" i="25"/>
  <c r="C171" i="25"/>
  <c r="D171" i="25" s="1"/>
  <c r="E171" i="25" s="1"/>
  <c r="F171" i="25" s="1"/>
  <c r="G171" i="25" s="1"/>
  <c r="H171" i="25" s="1"/>
  <c r="I171" i="25" s="1"/>
  <c r="J171" i="25" s="1"/>
  <c r="K171" i="25" s="1"/>
  <c r="L171" i="25" s="1"/>
  <c r="S171" i="25" s="1"/>
  <c r="T171" i="25" s="1"/>
  <c r="U171" i="25" s="1"/>
  <c r="V171" i="25" s="1"/>
  <c r="W171" i="25" s="1"/>
  <c r="X171" i="25" s="1"/>
  <c r="Y171" i="25" s="1"/>
  <c r="Z171" i="25" s="1"/>
  <c r="AA171" i="25" s="1"/>
  <c r="AC171" i="25" s="1"/>
  <c r="AD171" i="25" s="1"/>
  <c r="AE171" i="25" s="1"/>
  <c r="AF171" i="25" s="1"/>
  <c r="L170" i="25"/>
  <c r="S170" i="25" s="1"/>
  <c r="T170" i="25" s="1"/>
  <c r="U170" i="25" s="1"/>
  <c r="V170" i="25" s="1"/>
  <c r="W170" i="25" s="1"/>
  <c r="X170" i="25" s="1"/>
  <c r="Y170" i="25" s="1"/>
  <c r="D170" i="25"/>
  <c r="E170" i="25" s="1"/>
  <c r="F170" i="25" s="1"/>
  <c r="G170" i="25" s="1"/>
  <c r="H170" i="25" s="1"/>
  <c r="I170" i="25" s="1"/>
  <c r="J170" i="25" s="1"/>
  <c r="K170" i="25" s="1"/>
  <c r="C170" i="25"/>
  <c r="D169" i="25"/>
  <c r="C169" i="25"/>
  <c r="AG167" i="25"/>
  <c r="AG91" i="25" s="1"/>
  <c r="AG92" i="25" s="1"/>
  <c r="C166" i="25"/>
  <c r="D166" i="25" s="1"/>
  <c r="E166" i="25" s="1"/>
  <c r="F166" i="25" s="1"/>
  <c r="G166" i="25" s="1"/>
  <c r="H166" i="25" s="1"/>
  <c r="I166" i="25" s="1"/>
  <c r="J166" i="25" s="1"/>
  <c r="K166" i="25" s="1"/>
  <c r="L166" i="25" s="1"/>
  <c r="S166" i="25" s="1"/>
  <c r="T166" i="25" s="1"/>
  <c r="U166" i="25" s="1"/>
  <c r="V166" i="25" s="1"/>
  <c r="W166" i="25" s="1"/>
  <c r="X166" i="25" s="1"/>
  <c r="Y166" i="25" s="1"/>
  <c r="Z166" i="25" s="1"/>
  <c r="AA166" i="25" s="1"/>
  <c r="AC166" i="25" s="1"/>
  <c r="AD166" i="25" s="1"/>
  <c r="AE166" i="25" s="1"/>
  <c r="AF166" i="25" s="1"/>
  <c r="G165" i="25"/>
  <c r="H165" i="25" s="1"/>
  <c r="I165" i="25" s="1"/>
  <c r="J165" i="25" s="1"/>
  <c r="K165" i="25" s="1"/>
  <c r="L165" i="25" s="1"/>
  <c r="S165" i="25" s="1"/>
  <c r="T165" i="25" s="1"/>
  <c r="U165" i="25" s="1"/>
  <c r="V165" i="25" s="1"/>
  <c r="W165" i="25" s="1"/>
  <c r="X165" i="25" s="1"/>
  <c r="Y165" i="25" s="1"/>
  <c r="Z165" i="25" s="1"/>
  <c r="AA165" i="25" s="1"/>
  <c r="AC165" i="25" s="1"/>
  <c r="AD165" i="25" s="1"/>
  <c r="AE165" i="25" s="1"/>
  <c r="AF165" i="25" s="1"/>
  <c r="E165" i="25"/>
  <c r="F165" i="25" s="1"/>
  <c r="D165" i="25"/>
  <c r="C165" i="25"/>
  <c r="D164" i="25"/>
  <c r="E164" i="25" s="1"/>
  <c r="F164" i="25" s="1"/>
  <c r="G164" i="25" s="1"/>
  <c r="H164" i="25" s="1"/>
  <c r="I164" i="25" s="1"/>
  <c r="J164" i="25" s="1"/>
  <c r="K164" i="25" s="1"/>
  <c r="L164" i="25" s="1"/>
  <c r="S164" i="25" s="1"/>
  <c r="T164" i="25" s="1"/>
  <c r="U164" i="25" s="1"/>
  <c r="V164" i="25" s="1"/>
  <c r="W164" i="25" s="1"/>
  <c r="X164" i="25" s="1"/>
  <c r="Y164" i="25" s="1"/>
  <c r="Z164" i="25" s="1"/>
  <c r="AA164" i="25" s="1"/>
  <c r="AC164" i="25" s="1"/>
  <c r="AD164" i="25" s="1"/>
  <c r="AE164" i="25" s="1"/>
  <c r="AF164" i="25" s="1"/>
  <c r="C164" i="25"/>
  <c r="C163" i="25"/>
  <c r="D163" i="25" s="1"/>
  <c r="E163" i="25" s="1"/>
  <c r="F163" i="25" s="1"/>
  <c r="G163" i="25" s="1"/>
  <c r="H163" i="25" s="1"/>
  <c r="I163" i="25" s="1"/>
  <c r="J163" i="25" s="1"/>
  <c r="K163" i="25" s="1"/>
  <c r="L163" i="25" s="1"/>
  <c r="S163" i="25" s="1"/>
  <c r="T163" i="25" s="1"/>
  <c r="U163" i="25" s="1"/>
  <c r="V163" i="25" s="1"/>
  <c r="W163" i="25" s="1"/>
  <c r="X163" i="25" s="1"/>
  <c r="Y163" i="25" s="1"/>
  <c r="Z163" i="25" s="1"/>
  <c r="AA163" i="25" s="1"/>
  <c r="AC163" i="25" s="1"/>
  <c r="AD163" i="25" s="1"/>
  <c r="AE163" i="25" s="1"/>
  <c r="AF163" i="25" s="1"/>
  <c r="F162" i="25"/>
  <c r="G162" i="25" s="1"/>
  <c r="H162" i="25" s="1"/>
  <c r="I162" i="25" s="1"/>
  <c r="J162" i="25" s="1"/>
  <c r="K162" i="25" s="1"/>
  <c r="L162" i="25" s="1"/>
  <c r="S162" i="25" s="1"/>
  <c r="T162" i="25" s="1"/>
  <c r="U162" i="25" s="1"/>
  <c r="V162" i="25" s="1"/>
  <c r="W162" i="25" s="1"/>
  <c r="X162" i="25" s="1"/>
  <c r="Y162" i="25" s="1"/>
  <c r="Z162" i="25" s="1"/>
  <c r="AA162" i="25" s="1"/>
  <c r="AC162" i="25" s="1"/>
  <c r="AD162" i="25" s="1"/>
  <c r="AE162" i="25" s="1"/>
  <c r="AF162" i="25" s="1"/>
  <c r="E162" i="25"/>
  <c r="C162" i="25"/>
  <c r="D162" i="25" s="1"/>
  <c r="C161" i="25"/>
  <c r="D161" i="25" s="1"/>
  <c r="AI158" i="25"/>
  <c r="AH158" i="25"/>
  <c r="AI157" i="25"/>
  <c r="AH157" i="25"/>
  <c r="AI156" i="25"/>
  <c r="AH156" i="25"/>
  <c r="AI155" i="25"/>
  <c r="AH155" i="25"/>
  <c r="AI154" i="25"/>
  <c r="AH154" i="25"/>
  <c r="AI153" i="25"/>
  <c r="AH153" i="25"/>
  <c r="AI152" i="25"/>
  <c r="AH152" i="25"/>
  <c r="AI151" i="25"/>
  <c r="AH151" i="25"/>
  <c r="AI150" i="25"/>
  <c r="AH150" i="25"/>
  <c r="AI149" i="25"/>
  <c r="AH149" i="25"/>
  <c r="AI148" i="25"/>
  <c r="AH148" i="25"/>
  <c r="AI147" i="25"/>
  <c r="AH147" i="25"/>
  <c r="AI146" i="25"/>
  <c r="AH146" i="25"/>
  <c r="AI142" i="25"/>
  <c r="AH142" i="25"/>
  <c r="AI141" i="25"/>
  <c r="AH141" i="25"/>
  <c r="AI140" i="25"/>
  <c r="AH140" i="25"/>
  <c r="AI139" i="25"/>
  <c r="AH139" i="25"/>
  <c r="AI138" i="25"/>
  <c r="AH138" i="25"/>
  <c r="AI137" i="25"/>
  <c r="AH137" i="25"/>
  <c r="AI136" i="25"/>
  <c r="AH136" i="25"/>
  <c r="AI134" i="25"/>
  <c r="AH134" i="25"/>
  <c r="AI133" i="25"/>
  <c r="AH133" i="25"/>
  <c r="AI132" i="25"/>
  <c r="AH132" i="25"/>
  <c r="AI131" i="25"/>
  <c r="AH131" i="25"/>
  <c r="AI130" i="25"/>
  <c r="AH130" i="25"/>
  <c r="AI129" i="25"/>
  <c r="AH129" i="25"/>
  <c r="AI128" i="25"/>
  <c r="AH128" i="25"/>
  <c r="AI127" i="25"/>
  <c r="AH127" i="25"/>
  <c r="AI126" i="25"/>
  <c r="AH126" i="25"/>
  <c r="AI125" i="25"/>
  <c r="AH125" i="25"/>
  <c r="AA122" i="25"/>
  <c r="Z122" i="25"/>
  <c r="Y122" i="25"/>
  <c r="X122" i="25"/>
  <c r="W122" i="25"/>
  <c r="V122" i="25"/>
  <c r="U122" i="25"/>
  <c r="T122" i="25"/>
  <c r="S122" i="25"/>
  <c r="L122" i="25"/>
  <c r="K122" i="25"/>
  <c r="J122" i="25"/>
  <c r="I122" i="25"/>
  <c r="H122" i="25"/>
  <c r="G122" i="25"/>
  <c r="F122" i="25"/>
  <c r="AA121" i="25"/>
  <c r="Z121" i="25"/>
  <c r="Y121" i="25"/>
  <c r="X121" i="25"/>
  <c r="W121" i="25"/>
  <c r="V121" i="25"/>
  <c r="U121" i="25"/>
  <c r="T121" i="25"/>
  <c r="S121" i="25"/>
  <c r="L121" i="25"/>
  <c r="K121" i="25"/>
  <c r="J121" i="25"/>
  <c r="I121" i="25"/>
  <c r="H121" i="25"/>
  <c r="G121" i="25"/>
  <c r="F121" i="25"/>
  <c r="AA120" i="25"/>
  <c r="Z120" i="25"/>
  <c r="Y120" i="25"/>
  <c r="X120" i="25"/>
  <c r="W120" i="25"/>
  <c r="V120" i="25"/>
  <c r="U120" i="25"/>
  <c r="T120" i="25"/>
  <c r="S120" i="25"/>
  <c r="L120" i="25"/>
  <c r="K120" i="25"/>
  <c r="J120" i="25"/>
  <c r="I120" i="25"/>
  <c r="H120" i="25"/>
  <c r="G120" i="25"/>
  <c r="F120" i="25"/>
  <c r="BH23" i="25"/>
  <c r="AA119" i="25"/>
  <c r="Z119" i="25"/>
  <c r="Y119" i="25"/>
  <c r="X119" i="25"/>
  <c r="W119" i="25"/>
  <c r="V119" i="25"/>
  <c r="U119" i="25"/>
  <c r="T119" i="25"/>
  <c r="S119" i="25"/>
  <c r="L119" i="25"/>
  <c r="K119" i="25"/>
  <c r="J119" i="25"/>
  <c r="I119" i="25"/>
  <c r="H119" i="25"/>
  <c r="G119" i="25"/>
  <c r="F119" i="25"/>
  <c r="AA118" i="25"/>
  <c r="Z118" i="25"/>
  <c r="Y118" i="25"/>
  <c r="X118" i="25"/>
  <c r="W118" i="25"/>
  <c r="V118" i="25"/>
  <c r="U118" i="25"/>
  <c r="T118" i="25"/>
  <c r="S118" i="25"/>
  <c r="AU23" i="25"/>
  <c r="L118" i="25"/>
  <c r="K118" i="25"/>
  <c r="J118" i="25"/>
  <c r="I118" i="25"/>
  <c r="H118" i="25"/>
  <c r="G118" i="25"/>
  <c r="F118" i="25"/>
  <c r="BI23" i="25"/>
  <c r="AA117" i="25"/>
  <c r="Z117" i="25"/>
  <c r="Z123" i="25" s="1"/>
  <c r="Z124" i="25" s="1"/>
  <c r="Y117" i="25"/>
  <c r="X117" i="25"/>
  <c r="W117" i="25"/>
  <c r="V117" i="25"/>
  <c r="U117" i="25"/>
  <c r="T117" i="25"/>
  <c r="S117" i="25"/>
  <c r="AY23" i="25"/>
  <c r="AW23" i="25"/>
  <c r="AV23" i="25"/>
  <c r="L117" i="25"/>
  <c r="K117" i="25"/>
  <c r="J117" i="25"/>
  <c r="J123" i="25" s="1"/>
  <c r="J124" i="25" s="1"/>
  <c r="I117" i="25"/>
  <c r="I123" i="25" s="1"/>
  <c r="AS23" i="25" s="1"/>
  <c r="H117" i="25"/>
  <c r="G117" i="25"/>
  <c r="F117" i="25"/>
  <c r="AI114" i="25"/>
  <c r="AH114" i="25"/>
  <c r="AI112" i="25"/>
  <c r="AH112" i="25"/>
  <c r="AG112" i="25"/>
  <c r="AI111" i="25"/>
  <c r="AH111" i="25"/>
  <c r="AI110" i="25"/>
  <c r="AH110" i="25"/>
  <c r="AI109" i="25"/>
  <c r="AH109" i="25"/>
  <c r="AG108" i="25"/>
  <c r="AA108" i="25"/>
  <c r="Z108" i="25"/>
  <c r="Y108" i="25"/>
  <c r="X5" i="25" s="1"/>
  <c r="X108" i="25"/>
  <c r="BE19" i="25" s="1"/>
  <c r="W108" i="25"/>
  <c r="V108" i="25"/>
  <c r="U108" i="25"/>
  <c r="T108" i="25"/>
  <c r="S5" i="25" s="1"/>
  <c r="S108" i="25"/>
  <c r="L108" i="25"/>
  <c r="K5" i="25" s="1"/>
  <c r="K108" i="25"/>
  <c r="J108" i="25"/>
  <c r="I5" i="25" s="1"/>
  <c r="I108" i="25"/>
  <c r="I124" i="25" s="1"/>
  <c r="H108" i="25"/>
  <c r="G108" i="25"/>
  <c r="F108" i="25"/>
  <c r="AI107" i="25"/>
  <c r="AH107" i="25"/>
  <c r="AI106" i="25"/>
  <c r="AH106" i="25"/>
  <c r="AI105" i="25"/>
  <c r="AH105" i="25"/>
  <c r="AI104" i="25"/>
  <c r="AH104" i="25"/>
  <c r="AI103" i="25"/>
  <c r="AH103" i="25"/>
  <c r="AI102" i="25"/>
  <c r="AH102" i="25"/>
  <c r="AI101" i="25"/>
  <c r="AH101" i="25"/>
  <c r="AI100" i="25"/>
  <c r="AH100" i="25"/>
  <c r="AI99" i="25"/>
  <c r="AH99" i="25"/>
  <c r="AI98" i="25"/>
  <c r="AH98" i="25"/>
  <c r="AI97" i="25"/>
  <c r="AH97" i="25"/>
  <c r="AG96" i="25"/>
  <c r="AA96" i="25"/>
  <c r="Z96" i="25"/>
  <c r="Y96" i="25"/>
  <c r="AI96" i="25" s="1"/>
  <c r="X96" i="25"/>
  <c r="W96" i="25"/>
  <c r="V96" i="25"/>
  <c r="U96" i="25"/>
  <c r="BC20" i="25" s="1"/>
  <c r="T96" i="25"/>
  <c r="BB20" i="25" s="1"/>
  <c r="S96" i="25"/>
  <c r="AU20" i="25"/>
  <c r="L96" i="25"/>
  <c r="K96" i="25"/>
  <c r="AT20" i="25" s="1"/>
  <c r="J96" i="25"/>
  <c r="I96" i="25"/>
  <c r="H96" i="25"/>
  <c r="G96" i="25"/>
  <c r="F96" i="25"/>
  <c r="AP20" i="25"/>
  <c r="AO20" i="25"/>
  <c r="AI95" i="25"/>
  <c r="AH95" i="25"/>
  <c r="AI94" i="25"/>
  <c r="AH94" i="25"/>
  <c r="AI93" i="25"/>
  <c r="AH93" i="25"/>
  <c r="BG18" i="25"/>
  <c r="AA92" i="25"/>
  <c r="Z92" i="25"/>
  <c r="BF18" i="25" s="1"/>
  <c r="Y92" i="25"/>
  <c r="X92" i="25"/>
  <c r="BE18" i="25" s="1"/>
  <c r="W92" i="25"/>
  <c r="V92" i="25"/>
  <c r="U92" i="25"/>
  <c r="BC18" i="25" s="1"/>
  <c r="T92" i="25"/>
  <c r="BB18" i="25" s="1"/>
  <c r="S92" i="25"/>
  <c r="BA18" i="25" s="1"/>
  <c r="AY18" i="25"/>
  <c r="AU18" i="25"/>
  <c r="L92" i="25"/>
  <c r="K92" i="25"/>
  <c r="J92" i="25"/>
  <c r="I92" i="25"/>
  <c r="AS18" i="25" s="1"/>
  <c r="H92" i="25"/>
  <c r="G92" i="25"/>
  <c r="AR18" i="25" s="1"/>
  <c r="F92" i="25"/>
  <c r="AQ18" i="25" s="1"/>
  <c r="AP18" i="25"/>
  <c r="BQ91" i="25"/>
  <c r="BN91" i="25"/>
  <c r="BK91" i="25"/>
  <c r="BF91" i="25"/>
  <c r="BC91" i="25"/>
  <c r="BA91" i="25"/>
  <c r="AI91" i="25"/>
  <c r="AH91" i="25"/>
  <c r="BV90" i="25"/>
  <c r="BU90" i="25"/>
  <c r="BF90" i="25"/>
  <c r="AI90" i="25"/>
  <c r="AH90" i="25"/>
  <c r="BP89" i="25"/>
  <c r="BG89" i="25"/>
  <c r="AI89" i="25"/>
  <c r="AH89" i="25"/>
  <c r="BR88" i="25"/>
  <c r="BG88" i="25"/>
  <c r="AI88" i="25"/>
  <c r="AH88" i="25"/>
  <c r="BK87" i="25"/>
  <c r="BD87" i="25"/>
  <c r="BC87" i="25"/>
  <c r="BA87" i="25"/>
  <c r="AI87" i="25"/>
  <c r="AH87" i="25"/>
  <c r="AI86" i="25"/>
  <c r="AH86" i="25"/>
  <c r="AI85" i="25"/>
  <c r="AH85" i="25"/>
  <c r="BW84" i="25"/>
  <c r="BW91" i="25" s="1"/>
  <c r="BV84" i="25"/>
  <c r="BV91" i="25" s="1"/>
  <c r="BU84" i="25"/>
  <c r="BU91" i="25" s="1"/>
  <c r="BT84" i="25"/>
  <c r="BT91" i="25" s="1"/>
  <c r="BS84" i="25"/>
  <c r="BS91" i="25" s="1"/>
  <c r="BR84" i="25"/>
  <c r="BR91" i="25" s="1"/>
  <c r="BQ84" i="25"/>
  <c r="BP84" i="25"/>
  <c r="BP91" i="25" s="1"/>
  <c r="BO84" i="25"/>
  <c r="BO91" i="25" s="1"/>
  <c r="BN84" i="25"/>
  <c r="BM84" i="25"/>
  <c r="BM91" i="25" s="1"/>
  <c r="BL84" i="25"/>
  <c r="BL91" i="25" s="1"/>
  <c r="BK84" i="25"/>
  <c r="BJ84" i="25"/>
  <c r="BJ91" i="25" s="1"/>
  <c r="BI84" i="25"/>
  <c r="BI91" i="25" s="1"/>
  <c r="BH84" i="25"/>
  <c r="BH91" i="25" s="1"/>
  <c r="BG84" i="25"/>
  <c r="BG91" i="25" s="1"/>
  <c r="BF84" i="25"/>
  <c r="BE84" i="25"/>
  <c r="BE91" i="25" s="1"/>
  <c r="BD84" i="25"/>
  <c r="BD91" i="25" s="1"/>
  <c r="BC84" i="25"/>
  <c r="BB84" i="25"/>
  <c r="BB91" i="25" s="1"/>
  <c r="BA84" i="25"/>
  <c r="AZ84" i="25"/>
  <c r="AZ91" i="25" s="1"/>
  <c r="AI84" i="25"/>
  <c r="AH84" i="25"/>
  <c r="BW83" i="25"/>
  <c r="BW90" i="25" s="1"/>
  <c r="BV83" i="25"/>
  <c r="BU83" i="25"/>
  <c r="BT83" i="25"/>
  <c r="BT90" i="25" s="1"/>
  <c r="BS83" i="25"/>
  <c r="BS90" i="25" s="1"/>
  <c r="BR83" i="25"/>
  <c r="BR90" i="25" s="1"/>
  <c r="BQ83" i="25"/>
  <c r="BQ90" i="25" s="1"/>
  <c r="BP83" i="25"/>
  <c r="BP90" i="25" s="1"/>
  <c r="BO83" i="25"/>
  <c r="BO90" i="25" s="1"/>
  <c r="BN83" i="25"/>
  <c r="BN90" i="25" s="1"/>
  <c r="BM83" i="25"/>
  <c r="BM90" i="25" s="1"/>
  <c r="BL83" i="25"/>
  <c r="BL90" i="25" s="1"/>
  <c r="BK83" i="25"/>
  <c r="BK90" i="25" s="1"/>
  <c r="BJ83" i="25"/>
  <c r="BJ90" i="25" s="1"/>
  <c r="BI83" i="25"/>
  <c r="BI90" i="25" s="1"/>
  <c r="BH83" i="25"/>
  <c r="BH90" i="25" s="1"/>
  <c r="BG83" i="25"/>
  <c r="BG90" i="25" s="1"/>
  <c r="BF83" i="25"/>
  <c r="BE83" i="25"/>
  <c r="BE90" i="25" s="1"/>
  <c r="BD83" i="25"/>
  <c r="BD90" i="25" s="1"/>
  <c r="BC83" i="25"/>
  <c r="BC90" i="25" s="1"/>
  <c r="BB83" i="25"/>
  <c r="BB90" i="25" s="1"/>
  <c r="BA83" i="25"/>
  <c r="BA90" i="25" s="1"/>
  <c r="AZ83" i="25"/>
  <c r="AZ90" i="25" s="1"/>
  <c r="AI83" i="25"/>
  <c r="AH83" i="25"/>
  <c r="BW82" i="25"/>
  <c r="BW89" i="25" s="1"/>
  <c r="BV82" i="25"/>
  <c r="BV89" i="25" s="1"/>
  <c r="BU82" i="25"/>
  <c r="BU89" i="25" s="1"/>
  <c r="BT82" i="25"/>
  <c r="BT89" i="25" s="1"/>
  <c r="BS82" i="25"/>
  <c r="BS89" i="25" s="1"/>
  <c r="BR82" i="25"/>
  <c r="BR89" i="25" s="1"/>
  <c r="BQ82" i="25"/>
  <c r="BQ89" i="25" s="1"/>
  <c r="BP82" i="25"/>
  <c r="BO82" i="25"/>
  <c r="BO89" i="25" s="1"/>
  <c r="BN82" i="25"/>
  <c r="BN89" i="25" s="1"/>
  <c r="BM82" i="25"/>
  <c r="BM89" i="25" s="1"/>
  <c r="BL82" i="25"/>
  <c r="BL89" i="25" s="1"/>
  <c r="BK82" i="25"/>
  <c r="BK89" i="25" s="1"/>
  <c r="BJ82" i="25"/>
  <c r="BJ89" i="25" s="1"/>
  <c r="BI82" i="25"/>
  <c r="BI89" i="25" s="1"/>
  <c r="BH82" i="25"/>
  <c r="BH89" i="25" s="1"/>
  <c r="BG82" i="25"/>
  <c r="BF82" i="25"/>
  <c r="BF89" i="25" s="1"/>
  <c r="BE82" i="25"/>
  <c r="BE89" i="25" s="1"/>
  <c r="BD82" i="25"/>
  <c r="BD89" i="25" s="1"/>
  <c r="BC82" i="25"/>
  <c r="BC89" i="25" s="1"/>
  <c r="BB82" i="25"/>
  <c r="BB89" i="25" s="1"/>
  <c r="BA82" i="25"/>
  <c r="BA89" i="25" s="1"/>
  <c r="AZ82" i="25"/>
  <c r="AZ89" i="25" s="1"/>
  <c r="AI82" i="25"/>
  <c r="AH82" i="25"/>
  <c r="BW81" i="25"/>
  <c r="BW88" i="25" s="1"/>
  <c r="BV81" i="25"/>
  <c r="BV88" i="25" s="1"/>
  <c r="BU81" i="25"/>
  <c r="BU88" i="25" s="1"/>
  <c r="BT81" i="25"/>
  <c r="BT88" i="25" s="1"/>
  <c r="BS81" i="25"/>
  <c r="BS88" i="25" s="1"/>
  <c r="BR81" i="25"/>
  <c r="BQ81" i="25"/>
  <c r="BQ88" i="25" s="1"/>
  <c r="BP81" i="25"/>
  <c r="BP88" i="25" s="1"/>
  <c r="BO81" i="25"/>
  <c r="BO88" i="25" s="1"/>
  <c r="BN81" i="25"/>
  <c r="BN88" i="25" s="1"/>
  <c r="BM81" i="25"/>
  <c r="BM88" i="25" s="1"/>
  <c r="BL81" i="25"/>
  <c r="BL88" i="25" s="1"/>
  <c r="BK81" i="25"/>
  <c r="BK88" i="25" s="1"/>
  <c r="BJ81" i="25"/>
  <c r="BJ88" i="25" s="1"/>
  <c r="BI81" i="25"/>
  <c r="BI88" i="25" s="1"/>
  <c r="BH81" i="25"/>
  <c r="BH88" i="25" s="1"/>
  <c r="BG81" i="25"/>
  <c r="BF81" i="25"/>
  <c r="BF88" i="25" s="1"/>
  <c r="BE81" i="25"/>
  <c r="BE88" i="25" s="1"/>
  <c r="BD81" i="25"/>
  <c r="BD88" i="25" s="1"/>
  <c r="BC81" i="25"/>
  <c r="BC88" i="25" s="1"/>
  <c r="BB81" i="25"/>
  <c r="BB88" i="25" s="1"/>
  <c r="BA81" i="25"/>
  <c r="BA88" i="25" s="1"/>
  <c r="AZ81" i="25"/>
  <c r="AZ88" i="25" s="1"/>
  <c r="AI81" i="25"/>
  <c r="AH81" i="25"/>
  <c r="BW80" i="25"/>
  <c r="BW87" i="25" s="1"/>
  <c r="BV80" i="25"/>
  <c r="BV87" i="25" s="1"/>
  <c r="BU80" i="25"/>
  <c r="BU87" i="25" s="1"/>
  <c r="BT80" i="25"/>
  <c r="BT87" i="25" s="1"/>
  <c r="BS80" i="25"/>
  <c r="BS87" i="25" s="1"/>
  <c r="BR80" i="25"/>
  <c r="BR87" i="25" s="1"/>
  <c r="BQ80" i="25"/>
  <c r="BQ87" i="25" s="1"/>
  <c r="BP80" i="25"/>
  <c r="BP87" i="25" s="1"/>
  <c r="BO80" i="25"/>
  <c r="BO87" i="25" s="1"/>
  <c r="BN80" i="25"/>
  <c r="BN87" i="25" s="1"/>
  <c r="BM80" i="25"/>
  <c r="BM87" i="25" s="1"/>
  <c r="BL80" i="25"/>
  <c r="BL87" i="25" s="1"/>
  <c r="BK80" i="25"/>
  <c r="BJ80" i="25"/>
  <c r="BJ87" i="25" s="1"/>
  <c r="BI80" i="25"/>
  <c r="BI87" i="25" s="1"/>
  <c r="BH80" i="25"/>
  <c r="BH87" i="25" s="1"/>
  <c r="BG80" i="25"/>
  <c r="BG87" i="25" s="1"/>
  <c r="BF80" i="25"/>
  <c r="BF87" i="25" s="1"/>
  <c r="BE80" i="25"/>
  <c r="BE87" i="25" s="1"/>
  <c r="BD80" i="25"/>
  <c r="BC80" i="25"/>
  <c r="BB80" i="25"/>
  <c r="BB87" i="25" s="1"/>
  <c r="BA80" i="25"/>
  <c r="AZ80" i="25"/>
  <c r="AZ87" i="25" s="1"/>
  <c r="AI80" i="25"/>
  <c r="AH80" i="25"/>
  <c r="BW79" i="25"/>
  <c r="BW86" i="25" s="1"/>
  <c r="BV79" i="25"/>
  <c r="BV86" i="25" s="1"/>
  <c r="BU79" i="25"/>
  <c r="BU86" i="25" s="1"/>
  <c r="BT79" i="25"/>
  <c r="BT86" i="25" s="1"/>
  <c r="BS79" i="25"/>
  <c r="BS86" i="25" s="1"/>
  <c r="BR79" i="25"/>
  <c r="BR86" i="25" s="1"/>
  <c r="BQ79" i="25"/>
  <c r="BQ86" i="25" s="1"/>
  <c r="BP79" i="25"/>
  <c r="BP86" i="25" s="1"/>
  <c r="BO79" i="25"/>
  <c r="BO86" i="25" s="1"/>
  <c r="BN79" i="25"/>
  <c r="BN86" i="25" s="1"/>
  <c r="BM79" i="25"/>
  <c r="BM86" i="25" s="1"/>
  <c r="BL79" i="25"/>
  <c r="BL86" i="25" s="1"/>
  <c r="BK79" i="25"/>
  <c r="BK86" i="25" s="1"/>
  <c r="BJ79" i="25"/>
  <c r="BJ86" i="25" s="1"/>
  <c r="BI79" i="25"/>
  <c r="BI86" i="25" s="1"/>
  <c r="BH79" i="25"/>
  <c r="BH86" i="25" s="1"/>
  <c r="BG79" i="25"/>
  <c r="BG86" i="25" s="1"/>
  <c r="BF79" i="25"/>
  <c r="BF86" i="25" s="1"/>
  <c r="BE79" i="25"/>
  <c r="BE86" i="25" s="1"/>
  <c r="BD79" i="25"/>
  <c r="BD86" i="25" s="1"/>
  <c r="BC79" i="25"/>
  <c r="BC86" i="25" s="1"/>
  <c r="BB79" i="25"/>
  <c r="BB86" i="25" s="1"/>
  <c r="BA79" i="25"/>
  <c r="BA86" i="25" s="1"/>
  <c r="AZ79" i="25"/>
  <c r="AI79" i="25"/>
  <c r="AH79" i="25"/>
  <c r="AG78" i="25"/>
  <c r="BI17" i="25"/>
  <c r="BG17" i="25"/>
  <c r="AA78" i="25"/>
  <c r="Z78" i="25"/>
  <c r="Y78" i="25"/>
  <c r="X78" i="25"/>
  <c r="V78" i="25"/>
  <c r="BC17" i="25"/>
  <c r="T78" i="25"/>
  <c r="S78" i="25"/>
  <c r="BA17" i="25" s="1"/>
  <c r="AZ17" i="25"/>
  <c r="AY17" i="25"/>
  <c r="AW17" i="25"/>
  <c r="AU17" i="25"/>
  <c r="J78" i="25"/>
  <c r="I78" i="25"/>
  <c r="AS17" i="25" s="1"/>
  <c r="H78" i="25"/>
  <c r="G78" i="25"/>
  <c r="AR17" i="25" s="1"/>
  <c r="F78" i="25"/>
  <c r="AQ17" i="25" s="1"/>
  <c r="AI77" i="25"/>
  <c r="AH77" i="25"/>
  <c r="AI76" i="25"/>
  <c r="AH76" i="25"/>
  <c r="AI75" i="25"/>
  <c r="AH75" i="25"/>
  <c r="AI74" i="25"/>
  <c r="AH74" i="25"/>
  <c r="AI73" i="25"/>
  <c r="AH73" i="25"/>
  <c r="AI72" i="25"/>
  <c r="AH72" i="25"/>
  <c r="AG71" i="25"/>
  <c r="AG2" i="25" s="1"/>
  <c r="AG6" i="25" s="1"/>
  <c r="AE7" i="25"/>
  <c r="AD7" i="25"/>
  <c r="AA71" i="25"/>
  <c r="Z71" i="25"/>
  <c r="Y71" i="25"/>
  <c r="X71" i="25"/>
  <c r="BE16" i="25" s="1"/>
  <c r="V71" i="25"/>
  <c r="T71" i="25"/>
  <c r="S71" i="25"/>
  <c r="BA16" i="25" s="1"/>
  <c r="R7" i="25"/>
  <c r="AY16" i="25"/>
  <c r="P7" i="25"/>
  <c r="O7" i="25"/>
  <c r="J71" i="25"/>
  <c r="I71" i="25"/>
  <c r="H71" i="25"/>
  <c r="G71" i="25"/>
  <c r="AR16" i="25" s="1"/>
  <c r="F71" i="25"/>
  <c r="AQ16" i="25" s="1"/>
  <c r="AI70" i="25"/>
  <c r="AH70" i="25"/>
  <c r="AI69" i="25"/>
  <c r="AH69" i="25"/>
  <c r="AI68" i="25"/>
  <c r="AH68" i="25"/>
  <c r="AI67" i="25"/>
  <c r="AH67" i="25"/>
  <c r="AI66" i="25"/>
  <c r="AH66" i="25"/>
  <c r="AI65" i="25"/>
  <c r="AH65" i="25"/>
  <c r="AI64" i="25"/>
  <c r="AH64" i="25"/>
  <c r="AI63" i="25"/>
  <c r="AH63" i="25"/>
  <c r="AI62" i="25"/>
  <c r="AH62" i="25"/>
  <c r="AI61" i="25"/>
  <c r="AH61" i="25"/>
  <c r="AI60" i="25"/>
  <c r="AH60" i="25"/>
  <c r="AI59" i="25"/>
  <c r="AH59" i="25"/>
  <c r="AI58" i="25"/>
  <c r="AH58" i="25"/>
  <c r="AI57" i="25"/>
  <c r="AH57" i="25"/>
  <c r="AI56" i="25"/>
  <c r="AH56" i="25"/>
  <c r="AI55" i="25"/>
  <c r="AH55" i="25"/>
  <c r="AI54" i="25"/>
  <c r="AH54" i="25"/>
  <c r="AI53" i="25"/>
  <c r="AH53" i="25"/>
  <c r="AI52" i="25"/>
  <c r="AH52" i="25"/>
  <c r="AI51" i="25"/>
  <c r="AH51" i="25"/>
  <c r="AI50" i="25"/>
  <c r="AH50" i="25"/>
  <c r="AI49" i="25"/>
  <c r="AH49" i="25"/>
  <c r="AI48" i="25"/>
  <c r="AH48" i="25"/>
  <c r="AI47" i="25"/>
  <c r="AH47" i="25"/>
  <c r="AI46" i="25"/>
  <c r="AH46" i="25"/>
  <c r="AI45" i="25"/>
  <c r="AH45" i="25"/>
  <c r="AI44" i="25"/>
  <c r="AH44" i="25"/>
  <c r="AI43" i="25"/>
  <c r="AH43" i="25"/>
  <c r="AI42" i="25"/>
  <c r="AH42" i="25"/>
  <c r="AI41" i="25"/>
  <c r="AH41" i="25"/>
  <c r="AI40" i="25"/>
  <c r="AH40" i="25"/>
  <c r="AI39" i="25"/>
  <c r="AH39" i="25"/>
  <c r="AI38" i="25"/>
  <c r="AH38" i="25"/>
  <c r="AI37" i="25"/>
  <c r="AH37" i="25"/>
  <c r="AI36" i="25"/>
  <c r="AH36" i="25"/>
  <c r="AI35" i="25"/>
  <c r="AH35" i="25"/>
  <c r="AI34" i="25"/>
  <c r="AH34" i="25"/>
  <c r="AI33" i="25"/>
  <c r="AH33" i="25"/>
  <c r="AI32" i="25"/>
  <c r="AH32" i="25"/>
  <c r="AI31" i="25"/>
  <c r="AH31" i="25"/>
  <c r="AI30" i="25"/>
  <c r="AH30" i="25"/>
  <c r="AI29" i="25"/>
  <c r="AH29" i="25"/>
  <c r="AI28" i="25"/>
  <c r="AH28" i="25"/>
  <c r="AI27" i="25"/>
  <c r="AH27" i="25"/>
  <c r="AI26" i="25"/>
  <c r="AH26" i="25"/>
  <c r="AI25" i="25"/>
  <c r="AH25" i="25"/>
  <c r="AI24" i="25"/>
  <c r="AH24" i="25"/>
  <c r="AZ23" i="25"/>
  <c r="AP23" i="25"/>
  <c r="AI23" i="25"/>
  <c r="AH23" i="25"/>
  <c r="AI22" i="25"/>
  <c r="AH22" i="25"/>
  <c r="BJ21" i="25"/>
  <c r="BI21" i="25"/>
  <c r="BH21" i="25"/>
  <c r="BG21" i="25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I21" i="25"/>
  <c r="AH21" i="25"/>
  <c r="BJ20" i="25"/>
  <c r="BI20" i="25"/>
  <c r="BH20" i="25"/>
  <c r="BG20" i="25"/>
  <c r="BF20" i="25"/>
  <c r="BE20" i="25"/>
  <c r="BD20" i="25"/>
  <c r="BA20" i="25"/>
  <c r="AZ20" i="25"/>
  <c r="AY20" i="25"/>
  <c r="AX20" i="25"/>
  <c r="AW20" i="25"/>
  <c r="AV20" i="25"/>
  <c r="AS20" i="25"/>
  <c r="AR20" i="25"/>
  <c r="AQ20" i="25"/>
  <c r="AN20" i="25"/>
  <c r="AI20" i="25"/>
  <c r="AH20" i="25"/>
  <c r="BJ19" i="25"/>
  <c r="BI19" i="25"/>
  <c r="BH19" i="25"/>
  <c r="BF19" i="25"/>
  <c r="BC19" i="25"/>
  <c r="BB19" i="25"/>
  <c r="BA19" i="25"/>
  <c r="AZ19" i="25"/>
  <c r="AY19" i="25"/>
  <c r="AX19" i="25"/>
  <c r="AU19" i="25"/>
  <c r="AT19" i="25"/>
  <c r="AP19" i="25"/>
  <c r="AN19" i="25"/>
  <c r="AM19" i="25"/>
  <c r="AI19" i="25"/>
  <c r="AH19" i="25"/>
  <c r="BJ18" i="25"/>
  <c r="BI18" i="25"/>
  <c r="BH18" i="25"/>
  <c r="BD18" i="25"/>
  <c r="AZ18" i="25"/>
  <c r="AX18" i="25"/>
  <c r="AW18" i="25"/>
  <c r="AV18" i="25"/>
  <c r="AT18" i="25"/>
  <c r="AO18" i="25"/>
  <c r="AN18" i="25"/>
  <c r="AM18" i="25"/>
  <c r="AI18" i="25"/>
  <c r="AH18" i="25"/>
  <c r="BH17" i="25"/>
  <c r="BF17" i="25"/>
  <c r="BE17" i="25"/>
  <c r="BD17" i="25"/>
  <c r="BB17" i="25"/>
  <c r="AX17" i="25"/>
  <c r="AV17" i="25"/>
  <c r="AT17" i="25"/>
  <c r="AP17" i="25"/>
  <c r="AO17" i="25"/>
  <c r="AI17" i="25"/>
  <c r="AH17" i="25"/>
  <c r="BJ16" i="25"/>
  <c r="BI16" i="25"/>
  <c r="BH16" i="25"/>
  <c r="BF16" i="25"/>
  <c r="AZ16" i="25"/>
  <c r="AX16" i="25"/>
  <c r="AW16" i="25"/>
  <c r="AP16" i="25"/>
  <c r="AI16" i="25"/>
  <c r="AH16" i="25"/>
  <c r="AI15" i="25"/>
  <c r="AH15" i="25"/>
  <c r="AI14" i="25"/>
  <c r="AH14" i="25"/>
  <c r="AI13" i="25"/>
  <c r="AH13" i="25"/>
  <c r="AL12" i="25"/>
  <c r="AI12" i="25"/>
  <c r="AH12" i="25"/>
  <c r="AI11" i="25"/>
  <c r="AH11" i="25"/>
  <c r="K6" i="25"/>
  <c r="AE5" i="25"/>
  <c r="AD5" i="25"/>
  <c r="AB5" i="25"/>
  <c r="Z5" i="25"/>
  <c r="Y5" i="25"/>
  <c r="T5" i="25"/>
  <c r="R5" i="25"/>
  <c r="Q5" i="25"/>
  <c r="P5" i="25"/>
  <c r="O5" i="25"/>
  <c r="N5" i="25"/>
  <c r="L5" i="25"/>
  <c r="J5" i="25"/>
  <c r="G5" i="25"/>
  <c r="D5" i="25"/>
  <c r="B5" i="25"/>
  <c r="AG4" i="25"/>
  <c r="K4" i="25"/>
  <c r="E4" i="25"/>
  <c r="H4" i="25" s="1"/>
  <c r="B4" i="25"/>
  <c r="AL13" i="25" s="1"/>
  <c r="AG3" i="25"/>
  <c r="AF70" i="24"/>
  <c r="AF71" i="24"/>
  <c r="AF78" i="24"/>
  <c r="AF92" i="24"/>
  <c r="AF96" i="24"/>
  <c r="AF108" i="24"/>
  <c r="AF117" i="24"/>
  <c r="AF118" i="24"/>
  <c r="AF119" i="24"/>
  <c r="AF120" i="24"/>
  <c r="AF121" i="24"/>
  <c r="AF122" i="24"/>
  <c r="AF135" i="24"/>
  <c r="V161" i="26" l="1"/>
  <c r="T135" i="26"/>
  <c r="U177" i="26"/>
  <c r="S274" i="26"/>
  <c r="T169" i="26"/>
  <c r="T162" i="26"/>
  <c r="S167" i="26"/>
  <c r="BH22" i="25"/>
  <c r="BH25" i="25" s="1"/>
  <c r="AA123" i="25"/>
  <c r="AA124" i="25" s="1"/>
  <c r="Z113" i="25"/>
  <c r="Z115" i="25" s="1"/>
  <c r="Z116" i="25" s="1"/>
  <c r="Z7" i="25" s="1"/>
  <c r="BF23" i="25"/>
  <c r="Y123" i="25"/>
  <c r="Y113" i="25"/>
  <c r="Y115" i="25" s="1"/>
  <c r="Y116" i="25" s="1"/>
  <c r="Y7" i="25" s="1"/>
  <c r="Y124" i="25"/>
  <c r="X113" i="25"/>
  <c r="X115" i="25" s="1"/>
  <c r="W5" i="25"/>
  <c r="X123" i="25"/>
  <c r="W123" i="25"/>
  <c r="W124" i="25" s="1"/>
  <c r="V5" i="25"/>
  <c r="W113" i="25"/>
  <c r="W115" i="25" s="1"/>
  <c r="W116" i="25" s="1"/>
  <c r="W7" i="25" s="1"/>
  <c r="V123" i="25"/>
  <c r="BD23" i="25" s="1"/>
  <c r="V113" i="25"/>
  <c r="V115" i="25" s="1"/>
  <c r="V116" i="25" s="1"/>
  <c r="V7" i="25" s="1"/>
  <c r="U123" i="25"/>
  <c r="BC23" i="25" s="1"/>
  <c r="T123" i="25"/>
  <c r="S123" i="25"/>
  <c r="BA23" i="25" s="1"/>
  <c r="BA22" i="25"/>
  <c r="AZ22" i="25"/>
  <c r="AY22" i="25"/>
  <c r="AY25" i="25" s="1"/>
  <c r="AX22" i="25"/>
  <c r="L123" i="25"/>
  <c r="L124" i="25" s="1"/>
  <c r="L113" i="25"/>
  <c r="L115" i="25" s="1"/>
  <c r="K123" i="25"/>
  <c r="AT23" i="25" s="1"/>
  <c r="K124" i="25"/>
  <c r="J113" i="25"/>
  <c r="J115" i="25" s="1"/>
  <c r="J116" i="25" s="1"/>
  <c r="J7" i="25" s="1"/>
  <c r="H5" i="25"/>
  <c r="I113" i="25"/>
  <c r="I115" i="25" s="1"/>
  <c r="I116" i="25" s="1"/>
  <c r="I7" i="25" s="1"/>
  <c r="AS19" i="25"/>
  <c r="AH121" i="25"/>
  <c r="H123" i="25"/>
  <c r="H124" i="25" s="1"/>
  <c r="BD16" i="25"/>
  <c r="BE22" i="25"/>
  <c r="H113" i="25"/>
  <c r="H115" i="25" s="1"/>
  <c r="H116" i="25" s="1"/>
  <c r="H7" i="25" s="1"/>
  <c r="AF7" i="25"/>
  <c r="G123" i="25"/>
  <c r="AR23" i="25" s="1"/>
  <c r="G113" i="25"/>
  <c r="G115" i="25" s="1"/>
  <c r="G116" i="25" s="1"/>
  <c r="G7" i="25" s="1"/>
  <c r="AR19" i="25"/>
  <c r="AR22" i="25" s="1"/>
  <c r="AR25" i="25" s="1"/>
  <c r="F5" i="25"/>
  <c r="AI71" i="25"/>
  <c r="AI92" i="25"/>
  <c r="F113" i="25"/>
  <c r="F115" i="25" s="1"/>
  <c r="F123" i="25"/>
  <c r="AQ23" i="25" s="1"/>
  <c r="E116" i="25"/>
  <c r="E7" i="25" s="1"/>
  <c r="E124" i="25"/>
  <c r="D123" i="25"/>
  <c r="D116" i="25" s="1"/>
  <c r="D124" i="25"/>
  <c r="C124" i="25"/>
  <c r="C113" i="25"/>
  <c r="C115" i="25" s="1"/>
  <c r="C116" i="25" s="1"/>
  <c r="AI119" i="25"/>
  <c r="AN22" i="25"/>
  <c r="B123" i="25"/>
  <c r="AM23" i="25" s="1"/>
  <c r="AI108" i="25"/>
  <c r="B113" i="25"/>
  <c r="B115" i="25" s="1"/>
  <c r="B116" i="25" s="1"/>
  <c r="B7" i="25" s="1"/>
  <c r="AJ108" i="25" a="1"/>
  <c r="AJ108" i="25" s="1"/>
  <c r="AF5" i="25"/>
  <c r="AM16" i="25"/>
  <c r="AM22" i="25" s="1"/>
  <c r="AM25" i="25" s="1"/>
  <c r="AI78" i="25"/>
  <c r="AH78" i="25"/>
  <c r="Z170" i="25"/>
  <c r="Y135" i="25"/>
  <c r="T124" i="25"/>
  <c r="BB23" i="25"/>
  <c r="BG23" i="25"/>
  <c r="AB7" i="25"/>
  <c r="N7" i="25"/>
  <c r="AH122" i="25"/>
  <c r="E189" i="25"/>
  <c r="F189" i="25" s="1"/>
  <c r="X124" i="25"/>
  <c r="BE23" i="25"/>
  <c r="BA25" i="25"/>
  <c r="AH92" i="25"/>
  <c r="Q7" i="25"/>
  <c r="AT16" i="25"/>
  <c r="AT22" i="25" s="1"/>
  <c r="AT25" i="25" s="1"/>
  <c r="K113" i="25"/>
  <c r="K115" i="25" s="1"/>
  <c r="K116" i="25" s="1"/>
  <c r="K7" i="25" s="1"/>
  <c r="S113" i="25"/>
  <c r="S115" i="25" s="1"/>
  <c r="S116" i="25" s="1"/>
  <c r="S7" i="25" s="1"/>
  <c r="AA113" i="25"/>
  <c r="AA115" i="25" s="1"/>
  <c r="AA116" i="25" s="1"/>
  <c r="AA7" i="25" s="1"/>
  <c r="AG115" i="25"/>
  <c r="AI118" i="25"/>
  <c r="AH118" i="25"/>
  <c r="AI122" i="25"/>
  <c r="C167" i="25"/>
  <c r="AZ25" i="25"/>
  <c r="AP22" i="25"/>
  <c r="AP25" i="25" s="1"/>
  <c r="AS16" i="25"/>
  <c r="AS22" i="25" s="1"/>
  <c r="AS25" i="25" s="1"/>
  <c r="T113" i="25"/>
  <c r="T115" i="25" s="1"/>
  <c r="T116" i="25" s="1"/>
  <c r="T7" i="25" s="1"/>
  <c r="BB16" i="25"/>
  <c r="BB22" i="25" s="1"/>
  <c r="AN23" i="25"/>
  <c r="AN25" i="25" s="1"/>
  <c r="E169" i="25"/>
  <c r="AV16" i="25"/>
  <c r="AV22" i="25" s="1"/>
  <c r="AV25" i="25" s="1"/>
  <c r="BF22" i="25"/>
  <c r="BF25" i="25" s="1"/>
  <c r="BJ17" i="25"/>
  <c r="BJ22" i="25" s="1"/>
  <c r="M7" i="25"/>
  <c r="AU16" i="25"/>
  <c r="AU22" i="25" s="1"/>
  <c r="AU25" i="25" s="1"/>
  <c r="U113" i="25"/>
  <c r="U115" i="25" s="1"/>
  <c r="U116" i="25" s="1"/>
  <c r="U7" i="25" s="1"/>
  <c r="BC16" i="25"/>
  <c r="BC22" i="25" s="1"/>
  <c r="BC25" i="25" s="1"/>
  <c r="AC7" i="25"/>
  <c r="AH108" i="25"/>
  <c r="AO19" i="25"/>
  <c r="C5" i="25"/>
  <c r="BG19" i="25"/>
  <c r="AA5" i="25"/>
  <c r="AI117" i="25"/>
  <c r="AH117" i="25"/>
  <c r="AI121" i="25"/>
  <c r="I177" i="25"/>
  <c r="AH71" i="25"/>
  <c r="AO16" i="25"/>
  <c r="AO22" i="25" s="1"/>
  <c r="BG16" i="25"/>
  <c r="BG22" i="25" s="1"/>
  <c r="AX23" i="25"/>
  <c r="AX25" i="25" s="1"/>
  <c r="BJ23" i="25"/>
  <c r="AH96" i="25"/>
  <c r="U124" i="25"/>
  <c r="AH120" i="25"/>
  <c r="D167" i="25"/>
  <c r="AQ19" i="25"/>
  <c r="AQ22" i="25" s="1"/>
  <c r="AQ25" i="25" s="1"/>
  <c r="E5" i="25"/>
  <c r="F124" i="25"/>
  <c r="M5" i="25"/>
  <c r="AV19" i="25"/>
  <c r="U5" i="25"/>
  <c r="V124" i="25"/>
  <c r="BD19" i="25"/>
  <c r="AC5" i="25"/>
  <c r="AI120" i="25"/>
  <c r="E161" i="25"/>
  <c r="BI22" i="25"/>
  <c r="BI25" i="25" s="1"/>
  <c r="BG95" i="25" a="1"/>
  <c r="AG113" i="25"/>
  <c r="AH119" i="25"/>
  <c r="D198" i="25"/>
  <c r="E198" i="25" s="1"/>
  <c r="F198" i="25" s="1"/>
  <c r="G198" i="25" s="1"/>
  <c r="H198" i="25" s="1"/>
  <c r="I198" i="25" s="1"/>
  <c r="J198" i="25" s="1"/>
  <c r="K198" i="25" s="1"/>
  <c r="L198" i="25" s="1"/>
  <c r="S198" i="25" s="1"/>
  <c r="T198" i="25" s="1"/>
  <c r="U198" i="25" s="1"/>
  <c r="V198" i="25" s="1"/>
  <c r="W198" i="25" s="1"/>
  <c r="X198" i="25" s="1"/>
  <c r="Y198" i="25" s="1"/>
  <c r="Z198" i="25" s="1"/>
  <c r="AA198" i="25" s="1"/>
  <c r="AC198" i="25" s="1"/>
  <c r="AD198" i="25" s="1"/>
  <c r="AE198" i="25" s="1"/>
  <c r="AF198" i="25" s="1"/>
  <c r="AW19" i="25"/>
  <c r="AW22" i="25" s="1"/>
  <c r="AZ86" i="25"/>
  <c r="C274" i="25"/>
  <c r="AF113" i="24"/>
  <c r="AF115" i="24" s="1"/>
  <c r="AF123" i="24"/>
  <c r="AF124" i="24" s="1"/>
  <c r="V177" i="26" l="1"/>
  <c r="U135" i="26"/>
  <c r="U162" i="26"/>
  <c r="T167" i="26"/>
  <c r="T274" i="26"/>
  <c r="U169" i="26"/>
  <c r="W161" i="26"/>
  <c r="BG25" i="25"/>
  <c r="X116" i="25"/>
  <c r="X7" i="25" s="1"/>
  <c r="BE25" i="25"/>
  <c r="BD22" i="25"/>
  <c r="BD25" i="25" s="1"/>
  <c r="BB25" i="25"/>
  <c r="S124" i="25"/>
  <c r="AI123" i="25"/>
  <c r="L116" i="25"/>
  <c r="L7" i="25" s="1"/>
  <c r="G124" i="25"/>
  <c r="F116" i="25"/>
  <c r="F7" i="25" s="1"/>
  <c r="B124" i="25"/>
  <c r="AW25" i="25"/>
  <c r="AT8" i="25"/>
  <c r="AH124" i="25"/>
  <c r="AI124" i="25"/>
  <c r="E274" i="25"/>
  <c r="F169" i="25"/>
  <c r="D274" i="25"/>
  <c r="AH123" i="25"/>
  <c r="E167" i="25"/>
  <c r="F161" i="25"/>
  <c r="D7" i="25"/>
  <c r="BL118" i="25"/>
  <c r="BJ117" i="25"/>
  <c r="BH116" i="25"/>
  <c r="BL114" i="25"/>
  <c r="BJ113" i="25"/>
  <c r="BH112" i="25"/>
  <c r="BL110" i="25"/>
  <c r="BJ109" i="25"/>
  <c r="BH108" i="25"/>
  <c r="BL106" i="25"/>
  <c r="BJ105" i="25"/>
  <c r="BH104" i="25"/>
  <c r="BL102" i="25"/>
  <c r="BJ101" i="25"/>
  <c r="BH100" i="25"/>
  <c r="BL98" i="25"/>
  <c r="BJ97" i="25"/>
  <c r="BH96" i="25"/>
  <c r="BK118" i="25"/>
  <c r="BI117" i="25"/>
  <c r="BG116" i="25"/>
  <c r="BK114" i="25"/>
  <c r="BI113" i="25"/>
  <c r="BG112" i="25"/>
  <c r="BK110" i="25"/>
  <c r="BI109" i="25"/>
  <c r="BG108" i="25"/>
  <c r="BK106" i="25"/>
  <c r="BI105" i="25"/>
  <c r="BG104" i="25"/>
  <c r="BK102" i="25"/>
  <c r="BI101" i="25"/>
  <c r="BG100" i="25"/>
  <c r="BK98" i="25"/>
  <c r="BI97" i="25"/>
  <c r="BG96" i="25"/>
  <c r="BJ118" i="25"/>
  <c r="BH117" i="25"/>
  <c r="BL115" i="25"/>
  <c r="BJ114" i="25"/>
  <c r="BH113" i="25"/>
  <c r="BL111" i="25"/>
  <c r="BJ110" i="25"/>
  <c r="BH109" i="25"/>
  <c r="BL107" i="25"/>
  <c r="BJ106" i="25"/>
  <c r="BH105" i="25"/>
  <c r="BL103" i="25"/>
  <c r="BJ102" i="25"/>
  <c r="BH101" i="25"/>
  <c r="BL99" i="25"/>
  <c r="BJ98" i="25"/>
  <c r="BH97" i="25"/>
  <c r="BL95" i="25"/>
  <c r="BL116" i="25"/>
  <c r="BJ111" i="25"/>
  <c r="BL108" i="25"/>
  <c r="BH106" i="25"/>
  <c r="BJ103" i="25"/>
  <c r="BL100" i="25"/>
  <c r="BH98" i="25"/>
  <c r="BI118" i="25"/>
  <c r="BG117" i="25"/>
  <c r="BK115" i="25"/>
  <c r="BI114" i="25"/>
  <c r="BG113" i="25"/>
  <c r="BK111" i="25"/>
  <c r="BI110" i="25"/>
  <c r="BG109" i="25"/>
  <c r="BK107" i="25"/>
  <c r="BI106" i="25"/>
  <c r="BG105" i="25"/>
  <c r="BK103" i="25"/>
  <c r="BI102" i="25"/>
  <c r="BG101" i="25"/>
  <c r="BK99" i="25"/>
  <c r="BI98" i="25"/>
  <c r="BG97" i="25"/>
  <c r="BK95" i="25"/>
  <c r="BH118" i="25"/>
  <c r="BJ115" i="25"/>
  <c r="BH114" i="25"/>
  <c r="BL112" i="25"/>
  <c r="BH110" i="25"/>
  <c r="BJ107" i="25"/>
  <c r="BL104" i="25"/>
  <c r="BH102" i="25"/>
  <c r="BJ99" i="25"/>
  <c r="BL96" i="25"/>
  <c r="BI116" i="25"/>
  <c r="BJ112" i="25"/>
  <c r="BK108" i="25"/>
  <c r="BK105" i="25"/>
  <c r="BL101" i="25"/>
  <c r="BG98" i="25"/>
  <c r="BH95" i="25"/>
  <c r="BI115" i="25"/>
  <c r="BI112" i="25"/>
  <c r="BJ108" i="25"/>
  <c r="BK104" i="25"/>
  <c r="BK101" i="25"/>
  <c r="BL97" i="25"/>
  <c r="BG95" i="25"/>
  <c r="BH115" i="25"/>
  <c r="BI111" i="25"/>
  <c r="BI108" i="25"/>
  <c r="BJ104" i="25"/>
  <c r="BK100" i="25"/>
  <c r="BK97" i="25"/>
  <c r="BL117" i="25"/>
  <c r="BG111" i="25"/>
  <c r="BH107" i="25"/>
  <c r="BI103" i="25"/>
  <c r="BI100" i="25"/>
  <c r="BJ96" i="25"/>
  <c r="BJ116" i="25"/>
  <c r="BG118" i="25"/>
  <c r="BG115" i="25"/>
  <c r="BH111" i="25"/>
  <c r="BI107" i="25"/>
  <c r="BI104" i="25"/>
  <c r="BJ100" i="25"/>
  <c r="BK96" i="25"/>
  <c r="BG114" i="25"/>
  <c r="BK112" i="25"/>
  <c r="BK109" i="25"/>
  <c r="BL105" i="25"/>
  <c r="BG102" i="25"/>
  <c r="BG99" i="25"/>
  <c r="BI95" i="25"/>
  <c r="BK117" i="25"/>
  <c r="BL113" i="25"/>
  <c r="BG110" i="25"/>
  <c r="BG107" i="25"/>
  <c r="BH103" i="25"/>
  <c r="BI99" i="25"/>
  <c r="BI96" i="25"/>
  <c r="BK116" i="25"/>
  <c r="BK113" i="25"/>
  <c r="BL109" i="25"/>
  <c r="BG106" i="25"/>
  <c r="BG103" i="25"/>
  <c r="BH99" i="25"/>
  <c r="BJ95" i="25"/>
  <c r="AI113" i="25"/>
  <c r="AH113" i="25"/>
  <c r="AO23" i="25"/>
  <c r="AO25" i="25" s="1"/>
  <c r="Z135" i="25"/>
  <c r="AA170" i="25"/>
  <c r="AC170" i="25" s="1"/>
  <c r="AD170" i="25" s="1"/>
  <c r="AE170" i="25" s="1"/>
  <c r="AF170" i="25" s="1"/>
  <c r="J177" i="25"/>
  <c r="BJ25" i="25"/>
  <c r="AJ123" i="25" a="1"/>
  <c r="AJ123" i="25" s="1"/>
  <c r="G189" i="25"/>
  <c r="F135" i="25"/>
  <c r="AF116" i="24"/>
  <c r="X161" i="26" l="1"/>
  <c r="U274" i="26"/>
  <c r="V169" i="26"/>
  <c r="V162" i="26"/>
  <c r="U167" i="26"/>
  <c r="W177" i="26"/>
  <c r="V135" i="26"/>
  <c r="AT9" i="25"/>
  <c r="K177" i="25"/>
  <c r="F274" i="25"/>
  <c r="G169" i="25"/>
  <c r="AI115" i="25"/>
  <c r="AH115" i="25"/>
  <c r="H189" i="25"/>
  <c r="F167" i="25"/>
  <c r="G161" i="25"/>
  <c r="X177" i="26" l="1"/>
  <c r="W135" i="26"/>
  <c r="W162" i="26"/>
  <c r="V167" i="26"/>
  <c r="V274" i="26"/>
  <c r="W169" i="26"/>
  <c r="Y161" i="26"/>
  <c r="C7" i="25"/>
  <c r="A7" i="25" s="1"/>
  <c r="AI116" i="25"/>
  <c r="AH116" i="25"/>
  <c r="G274" i="25"/>
  <c r="H169" i="25"/>
  <c r="H161" i="25"/>
  <c r="G167" i="25"/>
  <c r="G135" i="25"/>
  <c r="L177" i="25"/>
  <c r="I189" i="25"/>
  <c r="H135" i="25"/>
  <c r="Z161" i="26" l="1"/>
  <c r="W274" i="26"/>
  <c r="X169" i="26"/>
  <c r="X162" i="26"/>
  <c r="W167" i="26"/>
  <c r="Y177" i="26"/>
  <c r="Z177" i="26" s="1"/>
  <c r="AA177" i="26" s="1"/>
  <c r="X135" i="26"/>
  <c r="H167" i="25"/>
  <c r="I161" i="25"/>
  <c r="H274" i="25"/>
  <c r="I169" i="25"/>
  <c r="J189" i="25"/>
  <c r="I135" i="25"/>
  <c r="AA135" i="26" l="1"/>
  <c r="Y162" i="26"/>
  <c r="X167" i="26"/>
  <c r="X274" i="26"/>
  <c r="Y169" i="26"/>
  <c r="AA161" i="26"/>
  <c r="K189" i="25"/>
  <c r="I274" i="25"/>
  <c r="J169" i="25"/>
  <c r="I167" i="25"/>
  <c r="J161" i="25"/>
  <c r="Y274" i="26" l="1"/>
  <c r="Z169" i="26"/>
  <c r="Z162" i="26"/>
  <c r="Y167" i="26"/>
  <c r="AC177" i="26"/>
  <c r="L189" i="25"/>
  <c r="J167" i="25"/>
  <c r="K161" i="25"/>
  <c r="J274" i="25"/>
  <c r="K169" i="25"/>
  <c r="J135" i="25"/>
  <c r="AD177" i="26" l="1"/>
  <c r="AA162" i="26"/>
  <c r="Z167" i="26"/>
  <c r="Z274" i="26"/>
  <c r="AA169" i="26"/>
  <c r="AC161" i="26"/>
  <c r="K274" i="25"/>
  <c r="L169" i="25"/>
  <c r="K167" i="25"/>
  <c r="L161" i="25"/>
  <c r="K135" i="25"/>
  <c r="L135" i="25"/>
  <c r="AE70" i="24"/>
  <c r="AE71" i="24"/>
  <c r="AE78" i="24"/>
  <c r="AE92" i="24"/>
  <c r="AE96" i="24"/>
  <c r="AE108" i="24"/>
  <c r="AE117" i="24"/>
  <c r="AE118" i="24"/>
  <c r="AE119" i="24"/>
  <c r="AE120" i="24"/>
  <c r="AE121" i="24"/>
  <c r="AE122" i="24"/>
  <c r="AE135" i="24"/>
  <c r="AE177" i="26" l="1"/>
  <c r="AD161" i="26"/>
  <c r="AA274" i="26"/>
  <c r="AA167" i="26"/>
  <c r="L167" i="25"/>
  <c r="L274" i="25"/>
  <c r="AE113" i="24"/>
  <c r="AE115" i="24" s="1"/>
  <c r="AE123" i="24"/>
  <c r="AE124" i="24" s="1"/>
  <c r="AD70" i="24"/>
  <c r="AD71" i="24"/>
  <c r="AD78" i="24"/>
  <c r="AD92" i="24"/>
  <c r="AD96" i="24"/>
  <c r="AD108" i="24"/>
  <c r="AD117" i="24"/>
  <c r="AD118" i="24"/>
  <c r="AD119" i="24"/>
  <c r="AD120" i="24"/>
  <c r="AD121" i="24"/>
  <c r="AD122" i="24"/>
  <c r="AD135" i="24"/>
  <c r="AC169" i="26" l="1"/>
  <c r="AE161" i="26"/>
  <c r="AC162" i="26"/>
  <c r="AF177" i="26"/>
  <c r="S177" i="25"/>
  <c r="AE116" i="24"/>
  <c r="AD123" i="24"/>
  <c r="AD124" i="24" s="1"/>
  <c r="AD113" i="24"/>
  <c r="AD115" i="24" s="1"/>
  <c r="AD116" i="24" s="1"/>
  <c r="AC70" i="24"/>
  <c r="AC71" i="24"/>
  <c r="AC78" i="24"/>
  <c r="AC92" i="24"/>
  <c r="AC96" i="24"/>
  <c r="AC108" i="24"/>
  <c r="AC117" i="24"/>
  <c r="AC123" i="24" s="1"/>
  <c r="AC118" i="24"/>
  <c r="AC119" i="24"/>
  <c r="AC120" i="24"/>
  <c r="AC121" i="24"/>
  <c r="AC122" i="24"/>
  <c r="AC135" i="24"/>
  <c r="AD162" i="26" l="1"/>
  <c r="AC167" i="26"/>
  <c r="AF161" i="26"/>
  <c r="AC274" i="26"/>
  <c r="AD169" i="26"/>
  <c r="T177" i="25"/>
  <c r="AC124" i="24"/>
  <c r="AC113" i="24"/>
  <c r="AC115" i="24" s="1"/>
  <c r="AC116" i="24" s="1"/>
  <c r="AB70" i="24"/>
  <c r="AD274" i="26" l="1"/>
  <c r="AE169" i="26"/>
  <c r="AE162" i="26"/>
  <c r="AD167" i="26"/>
  <c r="U177" i="25"/>
  <c r="AA71" i="24"/>
  <c r="AA78" i="24"/>
  <c r="AA92" i="24"/>
  <c r="AA96" i="24"/>
  <c r="AA108" i="24"/>
  <c r="AA113" i="24" s="1"/>
  <c r="AA115" i="24" s="1"/>
  <c r="AA117" i="24"/>
  <c r="AA118" i="24"/>
  <c r="AA119" i="24"/>
  <c r="AA120" i="24"/>
  <c r="AA121" i="24"/>
  <c r="AA122" i="24"/>
  <c r="AA161" i="24"/>
  <c r="AA162" i="24"/>
  <c r="AA163" i="24"/>
  <c r="AA164" i="24"/>
  <c r="AA167" i="24" s="1"/>
  <c r="AA165" i="24"/>
  <c r="AA166" i="24"/>
  <c r="AA169" i="24"/>
  <c r="AA170" i="24"/>
  <c r="AA171" i="24"/>
  <c r="AA172" i="24"/>
  <c r="AA173" i="24"/>
  <c r="AA274" i="24" s="1"/>
  <c r="AA174" i="24"/>
  <c r="AA175" i="24"/>
  <c r="AA176" i="24"/>
  <c r="AA177" i="24"/>
  <c r="AA178" i="24"/>
  <c r="AA179" i="24"/>
  <c r="AA180" i="24"/>
  <c r="AA181" i="24"/>
  <c r="AA182" i="24"/>
  <c r="AA183" i="24"/>
  <c r="AA184" i="24"/>
  <c r="AA185" i="24"/>
  <c r="AA186" i="24"/>
  <c r="AA187" i="24"/>
  <c r="AA188" i="24"/>
  <c r="AA189" i="24"/>
  <c r="AA190" i="24"/>
  <c r="AA191" i="24"/>
  <c r="AA192" i="24"/>
  <c r="AA193" i="24"/>
  <c r="AA194" i="24"/>
  <c r="AA195" i="24"/>
  <c r="AA196" i="24"/>
  <c r="AA197" i="24"/>
  <c r="AA198" i="24"/>
  <c r="AA199" i="24"/>
  <c r="AA200" i="24"/>
  <c r="AA201" i="24"/>
  <c r="AA202" i="24"/>
  <c r="AA203" i="24"/>
  <c r="AA204" i="24"/>
  <c r="AA205" i="24"/>
  <c r="AA206" i="24"/>
  <c r="AA207" i="24"/>
  <c r="AA208" i="24"/>
  <c r="AA209" i="24"/>
  <c r="AA210" i="24"/>
  <c r="AA211" i="24"/>
  <c r="AA212" i="24"/>
  <c r="AA213" i="24"/>
  <c r="AA214" i="24"/>
  <c r="AA215" i="24"/>
  <c r="AA216" i="24"/>
  <c r="AA217" i="24"/>
  <c r="AA218" i="24"/>
  <c r="AA219" i="24"/>
  <c r="AA220" i="24"/>
  <c r="AA221" i="24"/>
  <c r="AA222" i="24"/>
  <c r="AA223" i="24"/>
  <c r="AA224" i="24"/>
  <c r="AA225" i="24"/>
  <c r="AA226" i="24"/>
  <c r="AA227" i="24"/>
  <c r="AA228" i="24"/>
  <c r="AA229" i="24"/>
  <c r="AA230" i="24"/>
  <c r="AA231" i="24"/>
  <c r="AA232" i="24"/>
  <c r="AA233" i="24"/>
  <c r="AA234" i="24"/>
  <c r="AA235" i="24"/>
  <c r="AA236" i="24"/>
  <c r="AA237" i="24"/>
  <c r="AA238" i="24"/>
  <c r="AA239" i="24"/>
  <c r="AA240" i="24"/>
  <c r="AA241" i="24"/>
  <c r="AA242" i="24"/>
  <c r="AA243" i="24"/>
  <c r="AA244" i="24"/>
  <c r="AA245" i="24"/>
  <c r="AA246" i="24"/>
  <c r="AA247" i="24"/>
  <c r="AA248" i="24"/>
  <c r="AA249" i="24"/>
  <c r="AA250" i="24"/>
  <c r="AA251" i="24"/>
  <c r="AA252" i="24"/>
  <c r="AA253" i="24"/>
  <c r="AA254" i="24"/>
  <c r="AA255" i="24"/>
  <c r="AA256" i="24"/>
  <c r="AA257" i="24"/>
  <c r="AA258" i="24"/>
  <c r="AA259" i="24"/>
  <c r="AA260" i="24"/>
  <c r="AA261" i="24"/>
  <c r="AA262" i="24"/>
  <c r="AA263" i="24"/>
  <c r="AA264" i="24"/>
  <c r="AA265" i="24"/>
  <c r="AA266" i="24"/>
  <c r="AA267" i="24"/>
  <c r="AA268" i="24"/>
  <c r="AA269" i="24"/>
  <c r="AA270" i="24"/>
  <c r="AA271" i="24"/>
  <c r="AA272" i="24"/>
  <c r="AA273" i="24"/>
  <c r="Z78" i="24"/>
  <c r="Z71" i="24"/>
  <c r="Z92" i="24"/>
  <c r="Z96" i="24"/>
  <c r="Z108" i="24"/>
  <c r="Z117" i="24"/>
  <c r="Z118" i="24"/>
  <c r="Z119" i="24"/>
  <c r="Z120" i="24"/>
  <c r="Z121" i="24"/>
  <c r="Z122" i="24"/>
  <c r="Z161" i="24"/>
  <c r="Z167" i="24" s="1"/>
  <c r="Z162" i="24"/>
  <c r="Z163" i="24"/>
  <c r="Z164" i="24"/>
  <c r="Z165" i="24"/>
  <c r="Z166" i="24"/>
  <c r="Z169" i="24"/>
  <c r="Z170" i="24"/>
  <c r="Z171" i="24"/>
  <c r="Z274" i="24" s="1"/>
  <c r="Z172" i="24"/>
  <c r="Z173" i="24"/>
  <c r="Z174" i="24"/>
  <c r="Z175" i="24"/>
  <c r="Z176" i="24"/>
  <c r="Z177" i="24"/>
  <c r="Z178" i="24"/>
  <c r="Z179" i="24"/>
  <c r="Z180" i="24"/>
  <c r="Z181" i="24"/>
  <c r="Z182" i="24"/>
  <c r="Z183" i="24"/>
  <c r="Z184" i="24"/>
  <c r="Z185" i="24"/>
  <c r="Z186" i="24"/>
  <c r="Z187" i="24"/>
  <c r="Z188" i="24"/>
  <c r="Z189" i="24"/>
  <c r="Z190" i="24"/>
  <c r="Z191" i="24"/>
  <c r="Z192" i="24"/>
  <c r="Z193" i="24"/>
  <c r="Z194" i="24"/>
  <c r="Z195" i="24"/>
  <c r="Z196" i="24"/>
  <c r="Z197" i="24"/>
  <c r="Z198" i="24"/>
  <c r="Z199" i="24"/>
  <c r="Z200" i="24"/>
  <c r="Z201" i="24"/>
  <c r="Z202" i="24"/>
  <c r="Z203" i="24"/>
  <c r="Z204" i="24"/>
  <c r="Z205" i="24"/>
  <c r="Z206" i="24"/>
  <c r="Z207" i="24"/>
  <c r="Z208" i="24"/>
  <c r="Z209" i="24"/>
  <c r="Z210" i="24"/>
  <c r="Z211" i="24"/>
  <c r="Z212" i="24"/>
  <c r="Z213" i="24"/>
  <c r="Z214" i="24"/>
  <c r="Z215" i="24"/>
  <c r="Z216" i="24"/>
  <c r="Z217" i="24"/>
  <c r="Z218" i="24"/>
  <c r="Z219" i="24"/>
  <c r="Z220" i="24"/>
  <c r="Z221" i="24"/>
  <c r="Z222" i="24"/>
  <c r="Z223" i="24"/>
  <c r="Z224" i="24"/>
  <c r="Z225" i="24"/>
  <c r="Z226" i="24"/>
  <c r="Z227" i="24"/>
  <c r="Z228" i="24"/>
  <c r="Z229" i="24"/>
  <c r="Z230" i="24"/>
  <c r="Z231" i="24"/>
  <c r="Z232" i="24"/>
  <c r="Z233" i="24"/>
  <c r="Z234" i="24"/>
  <c r="Z235" i="24"/>
  <c r="Z236" i="24"/>
  <c r="Z237" i="24"/>
  <c r="Z238" i="24"/>
  <c r="Z239" i="24"/>
  <c r="Z240" i="24"/>
  <c r="Z241" i="24"/>
  <c r="Z242" i="24"/>
  <c r="Z243" i="24"/>
  <c r="Z244" i="24"/>
  <c r="Z245" i="24"/>
  <c r="Z246" i="24"/>
  <c r="Z247" i="24"/>
  <c r="Z248" i="24"/>
  <c r="Z249" i="24"/>
  <c r="Z250" i="24"/>
  <c r="Z251" i="24"/>
  <c r="Z252" i="24"/>
  <c r="Z253" i="24"/>
  <c r="Z254" i="24"/>
  <c r="Z255" i="24"/>
  <c r="Z256" i="24"/>
  <c r="Z257" i="24"/>
  <c r="Z258" i="24"/>
  <c r="Z259" i="24"/>
  <c r="Z260" i="24"/>
  <c r="Z261" i="24"/>
  <c r="Z262" i="24"/>
  <c r="Z263" i="24"/>
  <c r="Z264" i="24"/>
  <c r="Z265" i="24"/>
  <c r="Z266" i="24"/>
  <c r="Z267" i="24"/>
  <c r="Z268" i="24"/>
  <c r="Z269" i="24"/>
  <c r="Z270" i="24"/>
  <c r="Z271" i="24"/>
  <c r="Z272" i="24"/>
  <c r="Z273" i="24"/>
  <c r="Y78" i="24"/>
  <c r="Y92" i="24"/>
  <c r="Y96" i="24"/>
  <c r="Y108" i="24"/>
  <c r="Y117" i="24"/>
  <c r="Y118" i="24"/>
  <c r="Y119" i="24"/>
  <c r="Y120" i="24"/>
  <c r="Y121" i="24"/>
  <c r="Y122" i="24"/>
  <c r="Y161" i="24"/>
  <c r="Y167" i="24" s="1"/>
  <c r="Y162" i="24"/>
  <c r="Y163" i="24"/>
  <c r="Y164" i="24"/>
  <c r="Y165" i="24"/>
  <c r="Y166" i="24"/>
  <c r="Y169" i="24"/>
  <c r="Y274" i="24" s="1"/>
  <c r="Y170" i="24"/>
  <c r="Y171" i="24"/>
  <c r="Y172" i="24"/>
  <c r="Y173" i="24"/>
  <c r="Y174" i="24"/>
  <c r="Y175" i="24"/>
  <c r="Y176" i="24"/>
  <c r="Y177" i="24"/>
  <c r="Y178" i="24"/>
  <c r="Y179" i="24"/>
  <c r="Y180" i="24"/>
  <c r="Y181" i="24"/>
  <c r="Y182" i="24"/>
  <c r="Y183" i="24"/>
  <c r="Y184" i="24"/>
  <c r="Y185" i="24"/>
  <c r="Y186" i="24"/>
  <c r="Y187" i="24"/>
  <c r="Y188" i="24"/>
  <c r="Y189" i="24"/>
  <c r="Y190" i="24"/>
  <c r="Y191" i="24"/>
  <c r="Y192" i="24"/>
  <c r="Y193" i="24"/>
  <c r="Y194" i="24"/>
  <c r="Y195" i="24"/>
  <c r="Y196" i="24"/>
  <c r="Y197" i="24"/>
  <c r="Y198" i="24"/>
  <c r="Y199" i="24"/>
  <c r="Y200" i="24"/>
  <c r="Y201" i="24"/>
  <c r="Y202" i="24"/>
  <c r="Y203" i="24"/>
  <c r="Y204" i="24"/>
  <c r="Y205" i="24"/>
  <c r="Y206" i="24"/>
  <c r="Y207" i="24"/>
  <c r="Y208" i="24"/>
  <c r="Y209" i="24"/>
  <c r="Y210" i="24"/>
  <c r="Y211" i="24"/>
  <c r="Y212" i="24"/>
  <c r="Y213" i="24"/>
  <c r="Y214" i="24"/>
  <c r="Y215" i="24"/>
  <c r="Y216" i="24"/>
  <c r="Y217" i="24"/>
  <c r="Y218" i="24"/>
  <c r="Y219" i="24"/>
  <c r="Y220" i="24"/>
  <c r="Y221" i="24"/>
  <c r="Y222" i="24"/>
  <c r="Y223" i="24"/>
  <c r="Y224" i="24"/>
  <c r="Y225" i="24"/>
  <c r="Y226" i="24"/>
  <c r="Y227" i="24"/>
  <c r="Y228" i="24"/>
  <c r="Y229" i="24"/>
  <c r="Y230" i="24"/>
  <c r="Y231" i="24"/>
  <c r="Y232" i="24"/>
  <c r="Y233" i="24"/>
  <c r="Y234" i="24"/>
  <c r="Y235" i="24"/>
  <c r="Y236" i="24"/>
  <c r="Y237" i="24"/>
  <c r="Y238" i="24"/>
  <c r="Y239" i="24"/>
  <c r="Y240" i="24"/>
  <c r="Y241" i="24"/>
  <c r="Y242" i="24"/>
  <c r="Y243" i="24"/>
  <c r="Y244" i="24"/>
  <c r="Y245" i="24"/>
  <c r="Y246" i="24"/>
  <c r="Y247" i="24"/>
  <c r="Y248" i="24"/>
  <c r="Y249" i="24"/>
  <c r="Y250" i="24"/>
  <c r="Y251" i="24"/>
  <c r="Y252" i="24"/>
  <c r="Y253" i="24"/>
  <c r="Y254" i="24"/>
  <c r="Y255" i="24"/>
  <c r="Y256" i="24"/>
  <c r="Y257" i="24"/>
  <c r="Y258" i="24"/>
  <c r="Y259" i="24"/>
  <c r="Y260" i="24"/>
  <c r="Y261" i="24"/>
  <c r="Y262" i="24"/>
  <c r="Y263" i="24"/>
  <c r="Y264" i="24"/>
  <c r="Y265" i="24"/>
  <c r="Y266" i="24"/>
  <c r="Y267" i="24"/>
  <c r="Y268" i="24"/>
  <c r="Y269" i="24"/>
  <c r="Y270" i="24"/>
  <c r="Y271" i="24"/>
  <c r="Y272" i="24"/>
  <c r="Y273" i="24"/>
  <c r="Y71" i="24"/>
  <c r="X70" i="24"/>
  <c r="X71" i="24"/>
  <c r="X78" i="24"/>
  <c r="X92" i="24"/>
  <c r="X96" i="24"/>
  <c r="X108" i="24"/>
  <c r="X117" i="24"/>
  <c r="X123" i="24" s="1"/>
  <c r="X118" i="24"/>
  <c r="X119" i="24"/>
  <c r="X120" i="24"/>
  <c r="X121" i="24"/>
  <c r="X122" i="24"/>
  <c r="X161" i="24"/>
  <c r="X167" i="24" s="1"/>
  <c r="X162" i="24"/>
  <c r="X163" i="24"/>
  <c r="X164" i="24"/>
  <c r="X165" i="24"/>
  <c r="X166" i="24"/>
  <c r="X169" i="24"/>
  <c r="X170" i="24"/>
  <c r="X171" i="24"/>
  <c r="X274" i="24" s="1"/>
  <c r="X172" i="24"/>
  <c r="X173" i="24"/>
  <c r="X174" i="24"/>
  <c r="X175" i="24"/>
  <c r="X176" i="24"/>
  <c r="X177" i="24"/>
  <c r="X178" i="24"/>
  <c r="X179" i="24"/>
  <c r="X180" i="24"/>
  <c r="X181" i="24"/>
  <c r="X182" i="24"/>
  <c r="X183" i="24"/>
  <c r="X184" i="24"/>
  <c r="X185" i="24"/>
  <c r="X186" i="24"/>
  <c r="X187" i="24"/>
  <c r="X188" i="24"/>
  <c r="X189" i="24"/>
  <c r="X190" i="24"/>
  <c r="X191" i="24"/>
  <c r="X192" i="24"/>
  <c r="X193" i="24"/>
  <c r="X194" i="24"/>
  <c r="X195" i="24"/>
  <c r="X196" i="24"/>
  <c r="X197" i="24"/>
  <c r="X198" i="24"/>
  <c r="X199" i="24"/>
  <c r="X200" i="24"/>
  <c r="X201" i="24"/>
  <c r="X202" i="24"/>
  <c r="X203" i="24"/>
  <c r="X204" i="24"/>
  <c r="X205" i="24"/>
  <c r="X206" i="24"/>
  <c r="X207" i="24"/>
  <c r="X208" i="24"/>
  <c r="X209" i="24"/>
  <c r="X210" i="24"/>
  <c r="X211" i="24"/>
  <c r="X212" i="24"/>
  <c r="X213" i="24"/>
  <c r="X214" i="24"/>
  <c r="X215" i="24"/>
  <c r="X216" i="24"/>
  <c r="X217" i="24"/>
  <c r="X218" i="24"/>
  <c r="X219" i="24"/>
  <c r="X220" i="24"/>
  <c r="X221" i="24"/>
  <c r="X222" i="24"/>
  <c r="X223" i="24"/>
  <c r="X224" i="24"/>
  <c r="X225" i="24"/>
  <c r="X226" i="24"/>
  <c r="X227" i="24"/>
  <c r="X228" i="24"/>
  <c r="X229" i="24"/>
  <c r="X230" i="24"/>
  <c r="X231" i="24"/>
  <c r="X232" i="24"/>
  <c r="X233" i="24"/>
  <c r="X234" i="24"/>
  <c r="X235" i="24"/>
  <c r="X236" i="24"/>
  <c r="X237" i="24"/>
  <c r="X238" i="24"/>
  <c r="X239" i="24"/>
  <c r="X240" i="24"/>
  <c r="X241" i="24"/>
  <c r="X242" i="24"/>
  <c r="X243" i="24"/>
  <c r="X244" i="24"/>
  <c r="X245" i="24"/>
  <c r="X246" i="24"/>
  <c r="X247" i="24"/>
  <c r="X248" i="24"/>
  <c r="X249" i="24"/>
  <c r="X250" i="24"/>
  <c r="X251" i="24"/>
  <c r="X252" i="24"/>
  <c r="X253" i="24"/>
  <c r="X254" i="24"/>
  <c r="X255" i="24"/>
  <c r="X256" i="24"/>
  <c r="X257" i="24"/>
  <c r="X258" i="24"/>
  <c r="X259" i="24"/>
  <c r="X260" i="24"/>
  <c r="X261" i="24"/>
  <c r="X262" i="24"/>
  <c r="X263" i="24"/>
  <c r="X264" i="24"/>
  <c r="X265" i="24"/>
  <c r="X266" i="24"/>
  <c r="X267" i="24"/>
  <c r="X268" i="24"/>
  <c r="X269" i="24"/>
  <c r="X270" i="24"/>
  <c r="X271" i="24"/>
  <c r="X272" i="24"/>
  <c r="X273" i="24"/>
  <c r="W70" i="24"/>
  <c r="W71" i="24"/>
  <c r="W78" i="24"/>
  <c r="W92" i="24"/>
  <c r="W96" i="24"/>
  <c r="W108" i="24"/>
  <c r="W117" i="24"/>
  <c r="W123" i="24" s="1"/>
  <c r="W118" i="24"/>
  <c r="W119" i="24"/>
  <c r="W120" i="24"/>
  <c r="W121" i="24"/>
  <c r="W122" i="24"/>
  <c r="W161" i="24"/>
  <c r="W162" i="24"/>
  <c r="W163" i="24"/>
  <c r="W164" i="24"/>
  <c r="W165" i="24"/>
  <c r="W166" i="24"/>
  <c r="W167" i="24"/>
  <c r="W169" i="24"/>
  <c r="W170" i="24"/>
  <c r="W171" i="24"/>
  <c r="W172" i="24"/>
  <c r="W274" i="24" s="1"/>
  <c r="W173" i="24"/>
  <c r="W174" i="24"/>
  <c r="W175" i="24"/>
  <c r="W176" i="24"/>
  <c r="W177" i="24"/>
  <c r="W178" i="24"/>
  <c r="W179" i="24"/>
  <c r="W180" i="24"/>
  <c r="W181" i="24"/>
  <c r="W182" i="24"/>
  <c r="W183" i="24"/>
  <c r="W184" i="24"/>
  <c r="W185" i="24"/>
  <c r="W186" i="24"/>
  <c r="W187" i="24"/>
  <c r="W188" i="24"/>
  <c r="W189" i="24"/>
  <c r="W190" i="24"/>
  <c r="W191" i="24"/>
  <c r="W192" i="24"/>
  <c r="W193" i="24"/>
  <c r="W194" i="24"/>
  <c r="W195" i="24"/>
  <c r="W196" i="24"/>
  <c r="W197" i="24"/>
  <c r="W198" i="24"/>
  <c r="W199" i="24"/>
  <c r="W200" i="24"/>
  <c r="W201" i="24"/>
  <c r="W202" i="24"/>
  <c r="W203" i="24"/>
  <c r="W204" i="24"/>
  <c r="W205" i="24"/>
  <c r="W206" i="24"/>
  <c r="W207" i="24"/>
  <c r="W208" i="24"/>
  <c r="W209" i="24"/>
  <c r="W210" i="24"/>
  <c r="W211" i="24"/>
  <c r="W212" i="24"/>
  <c r="W213" i="24"/>
  <c r="W214" i="24"/>
  <c r="W215" i="24"/>
  <c r="W216" i="24"/>
  <c r="W217" i="24"/>
  <c r="W218" i="24"/>
  <c r="W219" i="24"/>
  <c r="W220" i="24"/>
  <c r="W221" i="24"/>
  <c r="W222" i="24"/>
  <c r="W223" i="24"/>
  <c r="W224" i="24"/>
  <c r="W225" i="24"/>
  <c r="W226" i="24"/>
  <c r="W227" i="24"/>
  <c r="W228" i="24"/>
  <c r="W229" i="24"/>
  <c r="W230" i="24"/>
  <c r="W231" i="24"/>
  <c r="W232" i="24"/>
  <c r="W233" i="24"/>
  <c r="W234" i="24"/>
  <c r="W235" i="24"/>
  <c r="W236" i="24"/>
  <c r="W237" i="24"/>
  <c r="W238" i="24"/>
  <c r="W239" i="24"/>
  <c r="W240" i="24"/>
  <c r="W241" i="24"/>
  <c r="W242" i="24"/>
  <c r="W243" i="24"/>
  <c r="W244" i="24"/>
  <c r="W245" i="24"/>
  <c r="W246" i="24"/>
  <c r="W247" i="24"/>
  <c r="W248" i="24"/>
  <c r="W249" i="24"/>
  <c r="W250" i="24"/>
  <c r="W251" i="24"/>
  <c r="W252" i="24"/>
  <c r="W253" i="24"/>
  <c r="W254" i="24"/>
  <c r="W255" i="24"/>
  <c r="W256" i="24"/>
  <c r="W257" i="24"/>
  <c r="W258" i="24"/>
  <c r="W259" i="24"/>
  <c r="W260" i="24"/>
  <c r="W261" i="24"/>
  <c r="W262" i="24"/>
  <c r="W263" i="24"/>
  <c r="W264" i="24"/>
  <c r="W265" i="24"/>
  <c r="W266" i="24"/>
  <c r="W267" i="24"/>
  <c r="W268" i="24"/>
  <c r="W269" i="24"/>
  <c r="W270" i="24"/>
  <c r="W271" i="24"/>
  <c r="W272" i="24"/>
  <c r="W273" i="24"/>
  <c r="V70" i="24"/>
  <c r="V71" i="24"/>
  <c r="V78" i="24"/>
  <c r="V92" i="24"/>
  <c r="V96" i="24"/>
  <c r="V108" i="24"/>
  <c r="V117" i="24"/>
  <c r="V118" i="24"/>
  <c r="V119" i="24"/>
  <c r="V120" i="24"/>
  <c r="V121" i="24"/>
  <c r="V122" i="24"/>
  <c r="U70" i="24"/>
  <c r="U71" i="24"/>
  <c r="U78" i="24"/>
  <c r="U92" i="24"/>
  <c r="U96" i="24"/>
  <c r="U108" i="24"/>
  <c r="U117" i="24"/>
  <c r="U123" i="24" s="1"/>
  <c r="U118" i="24"/>
  <c r="U119" i="24"/>
  <c r="U120" i="24"/>
  <c r="U121" i="24"/>
  <c r="U122" i="24"/>
  <c r="U161" i="24"/>
  <c r="U167" i="24" s="1"/>
  <c r="U162" i="24"/>
  <c r="U163" i="24"/>
  <c r="U164" i="24"/>
  <c r="U165" i="24"/>
  <c r="U166" i="24"/>
  <c r="U169" i="24"/>
  <c r="U170" i="24"/>
  <c r="U171" i="24"/>
  <c r="U274" i="24" s="1"/>
  <c r="U172" i="24"/>
  <c r="U173" i="24"/>
  <c r="U174" i="24"/>
  <c r="U175" i="24"/>
  <c r="U176" i="24"/>
  <c r="U177" i="24"/>
  <c r="U178" i="24"/>
  <c r="U179" i="24"/>
  <c r="U180" i="24"/>
  <c r="U181" i="24"/>
  <c r="U182" i="24"/>
  <c r="U183" i="24"/>
  <c r="U184" i="24"/>
  <c r="U185" i="24"/>
  <c r="U186" i="24"/>
  <c r="U187" i="24"/>
  <c r="U188" i="24"/>
  <c r="U189" i="24"/>
  <c r="U190" i="24"/>
  <c r="U191" i="24"/>
  <c r="U192" i="24"/>
  <c r="U193" i="24"/>
  <c r="U194" i="24"/>
  <c r="U195" i="24"/>
  <c r="U196" i="24"/>
  <c r="U197" i="24"/>
  <c r="U198" i="24"/>
  <c r="U199" i="24"/>
  <c r="U200" i="24"/>
  <c r="U201" i="24"/>
  <c r="U202" i="24"/>
  <c r="U203" i="24"/>
  <c r="U204" i="24"/>
  <c r="U205" i="24"/>
  <c r="U206" i="24"/>
  <c r="U207" i="24"/>
  <c r="U208" i="24"/>
  <c r="U209" i="24"/>
  <c r="U210" i="24"/>
  <c r="U211" i="24"/>
  <c r="U212" i="24"/>
  <c r="U213" i="24"/>
  <c r="U214" i="24"/>
  <c r="U215" i="24"/>
  <c r="U216" i="24"/>
  <c r="U217" i="24"/>
  <c r="U218" i="24"/>
  <c r="U219" i="24"/>
  <c r="U220" i="24"/>
  <c r="U221" i="24"/>
  <c r="U222" i="24"/>
  <c r="U223" i="24"/>
  <c r="U224" i="24"/>
  <c r="U225" i="24"/>
  <c r="U226" i="24"/>
  <c r="U227" i="24"/>
  <c r="U228" i="24"/>
  <c r="U229" i="24"/>
  <c r="U230" i="24"/>
  <c r="U231" i="24"/>
  <c r="U232" i="24"/>
  <c r="U233" i="24"/>
  <c r="U234" i="24"/>
  <c r="U235" i="24"/>
  <c r="U236" i="24"/>
  <c r="U237" i="24"/>
  <c r="U238" i="24"/>
  <c r="U239" i="24"/>
  <c r="U240" i="24"/>
  <c r="U241" i="24"/>
  <c r="U242" i="24"/>
  <c r="U243" i="24"/>
  <c r="U244" i="24"/>
  <c r="U245" i="24"/>
  <c r="U246" i="24"/>
  <c r="U247" i="24"/>
  <c r="U248" i="24"/>
  <c r="U249" i="24"/>
  <c r="U250" i="24"/>
  <c r="U251" i="24"/>
  <c r="U252" i="24"/>
  <c r="U253" i="24"/>
  <c r="U254" i="24"/>
  <c r="U255" i="24"/>
  <c r="U256" i="24"/>
  <c r="U257" i="24"/>
  <c r="U258" i="24"/>
  <c r="U259" i="24"/>
  <c r="U260" i="24"/>
  <c r="U261" i="24"/>
  <c r="U262" i="24"/>
  <c r="U263" i="24"/>
  <c r="U264" i="24"/>
  <c r="U265" i="24"/>
  <c r="U266" i="24"/>
  <c r="U267" i="24"/>
  <c r="U268" i="24"/>
  <c r="U269" i="24"/>
  <c r="U270" i="24"/>
  <c r="U271" i="24"/>
  <c r="U272" i="24"/>
  <c r="U273" i="24"/>
  <c r="AH135" i="26" l="1"/>
  <c r="AI135" i="26"/>
  <c r="AF162" i="26"/>
  <c r="AF167" i="26" s="1"/>
  <c r="AE167" i="26"/>
  <c r="AE274" i="26"/>
  <c r="AF169" i="26"/>
  <c r="AF274" i="26" s="1"/>
  <c r="V177" i="25"/>
  <c r="S189" i="25"/>
  <c r="AA123" i="24"/>
  <c r="AA116" i="24" s="1"/>
  <c r="Z123" i="24"/>
  <c r="Z113" i="24"/>
  <c r="Z115" i="24" s="1"/>
  <c r="Z116" i="24" s="1"/>
  <c r="Z124" i="24"/>
  <c r="Y123" i="24"/>
  <c r="Y113" i="24"/>
  <c r="Y115" i="24" s="1"/>
  <c r="Y116" i="24" s="1"/>
  <c r="Y124" i="24"/>
  <c r="X113" i="24"/>
  <c r="X115" i="24" s="1"/>
  <c r="X116" i="24" s="1"/>
  <c r="X124" i="24"/>
  <c r="W124" i="24"/>
  <c r="W113" i="24"/>
  <c r="W115" i="24" s="1"/>
  <c r="W116" i="24" s="1"/>
  <c r="V123" i="24"/>
  <c r="V124" i="24" s="1"/>
  <c r="V113" i="24"/>
  <c r="V115" i="24" s="1"/>
  <c r="V116" i="24" s="1"/>
  <c r="U113" i="24"/>
  <c r="U115" i="24" s="1"/>
  <c r="U116" i="24" s="1"/>
  <c r="U124" i="24"/>
  <c r="T70" i="24"/>
  <c r="T71" i="24"/>
  <c r="T78" i="24"/>
  <c r="T92" i="24"/>
  <c r="T96" i="24"/>
  <c r="T108" i="24"/>
  <c r="T117" i="24"/>
  <c r="T118" i="24"/>
  <c r="T119" i="24"/>
  <c r="T120" i="24"/>
  <c r="T121" i="24"/>
  <c r="T122" i="24"/>
  <c r="S70" i="24"/>
  <c r="S71" i="24"/>
  <c r="S78" i="24"/>
  <c r="S92" i="24"/>
  <c r="S96" i="24"/>
  <c r="S108" i="24"/>
  <c r="S117" i="24"/>
  <c r="S123" i="24" s="1"/>
  <c r="S118" i="24"/>
  <c r="S119" i="24"/>
  <c r="S120" i="24"/>
  <c r="S121" i="24"/>
  <c r="S122" i="24"/>
  <c r="S161" i="24"/>
  <c r="S167" i="24" s="1"/>
  <c r="S162" i="24"/>
  <c r="S163" i="24"/>
  <c r="S164" i="24"/>
  <c r="S165" i="24"/>
  <c r="S166" i="24"/>
  <c r="S169" i="24"/>
  <c r="S274" i="24" s="1"/>
  <c r="S170" i="24"/>
  <c r="S171" i="24"/>
  <c r="S172" i="24"/>
  <c r="S173" i="24"/>
  <c r="S174" i="24"/>
  <c r="S175" i="24"/>
  <c r="S176" i="24"/>
  <c r="S177" i="24"/>
  <c r="S178" i="24"/>
  <c r="S179" i="24"/>
  <c r="S180" i="24"/>
  <c r="S181" i="24"/>
  <c r="S182" i="24"/>
  <c r="S183" i="24"/>
  <c r="S184" i="24"/>
  <c r="S185" i="24"/>
  <c r="S186" i="24"/>
  <c r="S187" i="24"/>
  <c r="S188" i="24"/>
  <c r="S189" i="24"/>
  <c r="S190" i="24"/>
  <c r="S191" i="24"/>
  <c r="S192" i="24"/>
  <c r="S193" i="24"/>
  <c r="S194" i="24"/>
  <c r="S195" i="24"/>
  <c r="S196" i="24"/>
  <c r="S197" i="24"/>
  <c r="S198" i="24"/>
  <c r="S199" i="24"/>
  <c r="S200" i="24"/>
  <c r="S201" i="24"/>
  <c r="S202" i="24"/>
  <c r="S203" i="24"/>
  <c r="S204" i="24"/>
  <c r="S205" i="24"/>
  <c r="S206" i="24"/>
  <c r="S207" i="24"/>
  <c r="S208" i="24"/>
  <c r="S209" i="24"/>
  <c r="S210" i="24"/>
  <c r="S211" i="24"/>
  <c r="S212" i="24"/>
  <c r="S213" i="24"/>
  <c r="S214" i="24"/>
  <c r="S215" i="24"/>
  <c r="S216" i="24"/>
  <c r="S217" i="24"/>
  <c r="S218" i="24"/>
  <c r="S219" i="24"/>
  <c r="S220" i="24"/>
  <c r="S221" i="24"/>
  <c r="S222" i="24"/>
  <c r="S223" i="24"/>
  <c r="S224" i="24"/>
  <c r="S225" i="24"/>
  <c r="S226" i="24"/>
  <c r="S227" i="24"/>
  <c r="S228" i="24"/>
  <c r="S229" i="24"/>
  <c r="S230" i="24"/>
  <c r="S231" i="24"/>
  <c r="S232" i="24"/>
  <c r="S233" i="24"/>
  <c r="S234" i="24"/>
  <c r="S235" i="24"/>
  <c r="S236" i="24"/>
  <c r="S237" i="24"/>
  <c r="S238" i="24"/>
  <c r="S239" i="24"/>
  <c r="S240" i="24"/>
  <c r="S241" i="24"/>
  <c r="S242" i="24"/>
  <c r="S243" i="24"/>
  <c r="S244" i="24"/>
  <c r="S245" i="24"/>
  <c r="S246" i="24"/>
  <c r="S247" i="24"/>
  <c r="S248" i="24"/>
  <c r="S249" i="24"/>
  <c r="S250" i="24"/>
  <c r="S251" i="24"/>
  <c r="S252" i="24"/>
  <c r="S253" i="24"/>
  <c r="S254" i="24"/>
  <c r="S255" i="24"/>
  <c r="S256" i="24"/>
  <c r="S257" i="24"/>
  <c r="S258" i="24"/>
  <c r="S259" i="24"/>
  <c r="S260" i="24"/>
  <c r="S261" i="24"/>
  <c r="S262" i="24"/>
  <c r="S263" i="24"/>
  <c r="S264" i="24"/>
  <c r="S265" i="24"/>
  <c r="S266" i="24"/>
  <c r="S267" i="24"/>
  <c r="S268" i="24"/>
  <c r="S269" i="24"/>
  <c r="S270" i="24"/>
  <c r="S271" i="24"/>
  <c r="S272" i="24"/>
  <c r="S273" i="24"/>
  <c r="R70" i="24"/>
  <c r="R71" i="24"/>
  <c r="R78" i="24"/>
  <c r="R92" i="24"/>
  <c r="R96" i="24"/>
  <c r="R108" i="24"/>
  <c r="R117" i="24"/>
  <c r="R118" i="24"/>
  <c r="R119" i="24"/>
  <c r="R120" i="24"/>
  <c r="R121" i="24"/>
  <c r="R122" i="24"/>
  <c r="R161" i="24"/>
  <c r="R167" i="24" s="1"/>
  <c r="R162" i="24"/>
  <c r="R163" i="24"/>
  <c r="R164" i="24"/>
  <c r="R165" i="24"/>
  <c r="R166" i="24"/>
  <c r="R169" i="24"/>
  <c r="R170" i="24"/>
  <c r="R171" i="24"/>
  <c r="R274" i="24" s="1"/>
  <c r="R172" i="24"/>
  <c r="R173" i="24"/>
  <c r="R174" i="24"/>
  <c r="R175" i="24"/>
  <c r="R176" i="24"/>
  <c r="R177" i="24"/>
  <c r="R135" i="24" s="1"/>
  <c r="R178" i="24"/>
  <c r="R179" i="24"/>
  <c r="R180" i="24"/>
  <c r="R181" i="24"/>
  <c r="R182" i="24"/>
  <c r="R183" i="24"/>
  <c r="R184" i="24"/>
  <c r="R185" i="24"/>
  <c r="R186" i="24"/>
  <c r="R187" i="24"/>
  <c r="R188" i="24"/>
  <c r="R189" i="24"/>
  <c r="R190" i="24"/>
  <c r="R191" i="24"/>
  <c r="R192" i="24"/>
  <c r="R193" i="24"/>
  <c r="R194" i="24"/>
  <c r="R195" i="24"/>
  <c r="R196" i="24"/>
  <c r="R197" i="24"/>
  <c r="R198" i="24"/>
  <c r="R199" i="24"/>
  <c r="R200" i="24"/>
  <c r="R201" i="24"/>
  <c r="R202" i="24"/>
  <c r="R203" i="24"/>
  <c r="R204" i="24"/>
  <c r="R205" i="24"/>
  <c r="R206" i="24"/>
  <c r="R207" i="24"/>
  <c r="R208" i="24"/>
  <c r="R209" i="24"/>
  <c r="R210" i="24"/>
  <c r="R211" i="24"/>
  <c r="R212" i="24"/>
  <c r="R213" i="24"/>
  <c r="R214" i="24"/>
  <c r="R215" i="24"/>
  <c r="R216" i="24"/>
  <c r="R217" i="24"/>
  <c r="R218" i="24"/>
  <c r="R219" i="24"/>
  <c r="R220" i="24"/>
  <c r="R221" i="24"/>
  <c r="R222" i="24"/>
  <c r="R223" i="24"/>
  <c r="R224" i="24"/>
  <c r="R225" i="24"/>
  <c r="R226" i="24"/>
  <c r="R227" i="24"/>
  <c r="R228" i="24"/>
  <c r="R229" i="24"/>
  <c r="R230" i="24"/>
  <c r="R231" i="24"/>
  <c r="R232" i="24"/>
  <c r="R233" i="24"/>
  <c r="R234" i="24"/>
  <c r="R235" i="24"/>
  <c r="R236" i="24"/>
  <c r="R237" i="24"/>
  <c r="R238" i="24"/>
  <c r="R239" i="24"/>
  <c r="R240" i="24"/>
  <c r="R241" i="24"/>
  <c r="R242" i="24"/>
  <c r="R243" i="24"/>
  <c r="R244" i="24"/>
  <c r="R245" i="24"/>
  <c r="R246" i="24"/>
  <c r="R247" i="24"/>
  <c r="R248" i="24"/>
  <c r="R249" i="24"/>
  <c r="R250" i="24"/>
  <c r="R251" i="24"/>
  <c r="R252" i="24"/>
  <c r="R253" i="24"/>
  <c r="R254" i="24"/>
  <c r="R255" i="24"/>
  <c r="R256" i="24"/>
  <c r="R257" i="24"/>
  <c r="R258" i="24"/>
  <c r="R259" i="24"/>
  <c r="R260" i="24"/>
  <c r="R261" i="24"/>
  <c r="R262" i="24"/>
  <c r="R263" i="24"/>
  <c r="R264" i="24"/>
  <c r="R265" i="24"/>
  <c r="R266" i="24"/>
  <c r="R267" i="24"/>
  <c r="R268" i="24"/>
  <c r="R269" i="24"/>
  <c r="R270" i="24"/>
  <c r="R271" i="24"/>
  <c r="R272" i="24"/>
  <c r="R273" i="24"/>
  <c r="Q70" i="24"/>
  <c r="Q71" i="24"/>
  <c r="Q78" i="24"/>
  <c r="Q92" i="24"/>
  <c r="Q96" i="24"/>
  <c r="Q108" i="24"/>
  <c r="Q117" i="24"/>
  <c r="Q118" i="24"/>
  <c r="Q119" i="24"/>
  <c r="Q120" i="24"/>
  <c r="Q121" i="24"/>
  <c r="Q122" i="24"/>
  <c r="Q161" i="24"/>
  <c r="Q162" i="24"/>
  <c r="Q167" i="24" s="1"/>
  <c r="Q163" i="24"/>
  <c r="Q164" i="24"/>
  <c r="Q165" i="24"/>
  <c r="Q166" i="24"/>
  <c r="Q169" i="24"/>
  <c r="Q170" i="24"/>
  <c r="Q171" i="24"/>
  <c r="Q274" i="24" s="1"/>
  <c r="Q172" i="24"/>
  <c r="Q173" i="24"/>
  <c r="Q174" i="24"/>
  <c r="Q175" i="24"/>
  <c r="Q176" i="24"/>
  <c r="Q177" i="24"/>
  <c r="Q135" i="24" s="1"/>
  <c r="Q178" i="24"/>
  <c r="Q179" i="24"/>
  <c r="Q180" i="24"/>
  <c r="Q181" i="24"/>
  <c r="Q182" i="24"/>
  <c r="Q183" i="24"/>
  <c r="Q184" i="24"/>
  <c r="Q185" i="24"/>
  <c r="Q186" i="24"/>
  <c r="Q187" i="24"/>
  <c r="Q188" i="24"/>
  <c r="Q189" i="24"/>
  <c r="Q190" i="24"/>
  <c r="Q191" i="24"/>
  <c r="Q192" i="24"/>
  <c r="Q193" i="24"/>
  <c r="Q194" i="24"/>
  <c r="Q195" i="24"/>
  <c r="Q196" i="24"/>
  <c r="Q197" i="24"/>
  <c r="Q198" i="24"/>
  <c r="Q199" i="24"/>
  <c r="Q200" i="24"/>
  <c r="Q201" i="24"/>
  <c r="Q202" i="24"/>
  <c r="Q203" i="24"/>
  <c r="Q204" i="24"/>
  <c r="Q205" i="24"/>
  <c r="Q206" i="24"/>
  <c r="Q207" i="24"/>
  <c r="Q208" i="24"/>
  <c r="Q209" i="24"/>
  <c r="Q210" i="24"/>
  <c r="Q211" i="24"/>
  <c r="Q212" i="24"/>
  <c r="Q213" i="24"/>
  <c r="Q214" i="24"/>
  <c r="Q215" i="24"/>
  <c r="Q216" i="24"/>
  <c r="Q217" i="24"/>
  <c r="Q218" i="24"/>
  <c r="Q219" i="24"/>
  <c r="Q220" i="24"/>
  <c r="Q221" i="24"/>
  <c r="Q222" i="24"/>
  <c r="Q223" i="24"/>
  <c r="Q224" i="24"/>
  <c r="Q225" i="24"/>
  <c r="Q226" i="24"/>
  <c r="Q227" i="24"/>
  <c r="Q228" i="24"/>
  <c r="Q229" i="24"/>
  <c r="Q230" i="24"/>
  <c r="Q231" i="24"/>
  <c r="Q232" i="24"/>
  <c r="Q233" i="24"/>
  <c r="Q234" i="24"/>
  <c r="Q235" i="24"/>
  <c r="Q236" i="24"/>
  <c r="Q237" i="24"/>
  <c r="Q238" i="24"/>
  <c r="Q239" i="24"/>
  <c r="Q240" i="24"/>
  <c r="Q241" i="24"/>
  <c r="Q242" i="24"/>
  <c r="Q243" i="24"/>
  <c r="Q244" i="24"/>
  <c r="Q245" i="24"/>
  <c r="Q246" i="24"/>
  <c r="Q247" i="24"/>
  <c r="Q248" i="24"/>
  <c r="Q249" i="24"/>
  <c r="Q250" i="24"/>
  <c r="Q251" i="24"/>
  <c r="Q252" i="24"/>
  <c r="Q253" i="24"/>
  <c r="Q254" i="24"/>
  <c r="Q255" i="24"/>
  <c r="Q256" i="24"/>
  <c r="Q257" i="24"/>
  <c r="Q258" i="24"/>
  <c r="Q259" i="24"/>
  <c r="Q260" i="24"/>
  <c r="Q261" i="24"/>
  <c r="Q262" i="24"/>
  <c r="Q263" i="24"/>
  <c r="Q264" i="24"/>
  <c r="Q265" i="24"/>
  <c r="Q266" i="24"/>
  <c r="Q267" i="24"/>
  <c r="Q268" i="24"/>
  <c r="Q269" i="24"/>
  <c r="Q270" i="24"/>
  <c r="Q271" i="24"/>
  <c r="Q272" i="24"/>
  <c r="Q273" i="24"/>
  <c r="P70" i="24"/>
  <c r="P71" i="24"/>
  <c r="P78" i="24"/>
  <c r="P92" i="24"/>
  <c r="P96" i="24"/>
  <c r="P108" i="24"/>
  <c r="P117" i="24"/>
  <c r="P123" i="24" s="1"/>
  <c r="P118" i="24"/>
  <c r="P119" i="24"/>
  <c r="P120" i="24"/>
  <c r="P121" i="24"/>
  <c r="P122" i="24"/>
  <c r="P135" i="24"/>
  <c r="P161" i="24"/>
  <c r="P162" i="24"/>
  <c r="P163" i="24"/>
  <c r="P164" i="24"/>
  <c r="P165" i="24"/>
  <c r="P166" i="24"/>
  <c r="P167" i="24"/>
  <c r="P169" i="24"/>
  <c r="P170" i="24"/>
  <c r="P171" i="24"/>
  <c r="P172" i="24"/>
  <c r="P173" i="24"/>
  <c r="P174" i="24"/>
  <c r="P175" i="24"/>
  <c r="P176" i="24"/>
  <c r="P177" i="24"/>
  <c r="P178" i="24"/>
  <c r="P179" i="24"/>
  <c r="P180" i="24"/>
  <c r="P181" i="24"/>
  <c r="P182" i="24"/>
  <c r="P183" i="24"/>
  <c r="P184" i="24"/>
  <c r="P185" i="24"/>
  <c r="P186" i="24"/>
  <c r="P187" i="24"/>
  <c r="P188" i="24"/>
  <c r="P189" i="24"/>
  <c r="P190" i="24"/>
  <c r="P191" i="24"/>
  <c r="P192" i="24"/>
  <c r="P193" i="24"/>
  <c r="P194" i="24"/>
  <c r="P195" i="24"/>
  <c r="P196" i="24"/>
  <c r="P197" i="24"/>
  <c r="P198" i="24"/>
  <c r="P199" i="24"/>
  <c r="P200" i="24"/>
  <c r="P201" i="24"/>
  <c r="P202" i="24"/>
  <c r="P203" i="24"/>
  <c r="P204" i="24"/>
  <c r="P205" i="24"/>
  <c r="P206" i="24"/>
  <c r="P207" i="24"/>
  <c r="P208" i="24"/>
  <c r="P209" i="24"/>
  <c r="P210" i="24"/>
  <c r="P211" i="24"/>
  <c r="P212" i="24"/>
  <c r="P213" i="24"/>
  <c r="P214" i="24"/>
  <c r="P215" i="24"/>
  <c r="P216" i="24"/>
  <c r="P217" i="24"/>
  <c r="P218" i="24"/>
  <c r="P219" i="24"/>
  <c r="P220" i="24"/>
  <c r="P221" i="24"/>
  <c r="P222" i="24"/>
  <c r="P223" i="24"/>
  <c r="P224" i="24"/>
  <c r="P225" i="24"/>
  <c r="P226" i="24"/>
  <c r="P227" i="24"/>
  <c r="P228" i="24"/>
  <c r="P229" i="24"/>
  <c r="P230" i="24"/>
  <c r="P231" i="24"/>
  <c r="P232" i="24"/>
  <c r="P233" i="24"/>
  <c r="P234" i="24"/>
  <c r="P235" i="24"/>
  <c r="P236" i="24"/>
  <c r="P237" i="24"/>
  <c r="P238" i="24"/>
  <c r="P239" i="24"/>
  <c r="P240" i="24"/>
  <c r="P241" i="24"/>
  <c r="P242" i="24"/>
  <c r="P243" i="24"/>
  <c r="P244" i="24"/>
  <c r="P245" i="24"/>
  <c r="P246" i="24"/>
  <c r="P247" i="24"/>
  <c r="P248" i="24"/>
  <c r="P249" i="24"/>
  <c r="P250" i="24"/>
  <c r="P251" i="24"/>
  <c r="P252" i="24"/>
  <c r="P253" i="24"/>
  <c r="P254" i="24"/>
  <c r="P255" i="24"/>
  <c r="P256" i="24"/>
  <c r="P257" i="24"/>
  <c r="P258" i="24"/>
  <c r="P259" i="24"/>
  <c r="P260" i="24"/>
  <c r="P261" i="24"/>
  <c r="P262" i="24"/>
  <c r="P263" i="24"/>
  <c r="P264" i="24"/>
  <c r="P265" i="24"/>
  <c r="P266" i="24"/>
  <c r="P267" i="24"/>
  <c r="P268" i="24"/>
  <c r="P269" i="24"/>
  <c r="P270" i="24"/>
  <c r="P271" i="24"/>
  <c r="P272" i="24"/>
  <c r="P273" i="24"/>
  <c r="P274" i="24"/>
  <c r="T189" i="25" l="1"/>
  <c r="W177" i="25"/>
  <c r="AA124" i="24"/>
  <c r="T113" i="24"/>
  <c r="T115" i="24" s="1"/>
  <c r="T123" i="24"/>
  <c r="T124" i="24" s="1"/>
  <c r="S113" i="24"/>
  <c r="S115" i="24" s="1"/>
  <c r="S116" i="24" s="1"/>
  <c r="S124" i="24"/>
  <c r="R123" i="24"/>
  <c r="R113" i="24"/>
  <c r="R115" i="24" s="1"/>
  <c r="Q123" i="24"/>
  <c r="Q124" i="24"/>
  <c r="Q113" i="24"/>
  <c r="Q115" i="24" s="1"/>
  <c r="Q116" i="24" s="1"/>
  <c r="R124" i="24"/>
  <c r="R116" i="24"/>
  <c r="P124" i="24"/>
  <c r="P113" i="24"/>
  <c r="P115" i="24" s="1"/>
  <c r="P116" i="24" s="1"/>
  <c r="X177" i="25" l="1"/>
  <c r="S161" i="25"/>
  <c r="S169" i="25"/>
  <c r="U189" i="25"/>
  <c r="T116" i="24"/>
  <c r="V189" i="25" l="1"/>
  <c r="S274" i="25"/>
  <c r="T169" i="25"/>
  <c r="S167" i="25"/>
  <c r="T161" i="25"/>
  <c r="S135" i="25"/>
  <c r="Y177" i="25"/>
  <c r="Z177" i="25" s="1"/>
  <c r="AA177" i="25" s="1"/>
  <c r="T274" i="25" l="1"/>
  <c r="U169" i="25"/>
  <c r="T167" i="25"/>
  <c r="U161" i="25"/>
  <c r="T135" i="25"/>
  <c r="W189" i="25"/>
  <c r="X189" i="25" l="1"/>
  <c r="V161" i="25"/>
  <c r="U167" i="25"/>
  <c r="U135" i="25"/>
  <c r="U274" i="25"/>
  <c r="V169" i="25"/>
  <c r="AC177" i="25"/>
  <c r="AD177" i="25" l="1"/>
  <c r="V274" i="25"/>
  <c r="W169" i="25"/>
  <c r="W161" i="25"/>
  <c r="V167" i="25"/>
  <c r="V135" i="25"/>
  <c r="Y189" i="25"/>
  <c r="Z189" i="25" s="1"/>
  <c r="AA189" i="25" s="1"/>
  <c r="X161" i="25" l="1"/>
  <c r="W167" i="25"/>
  <c r="W135" i="25"/>
  <c r="W274" i="25"/>
  <c r="X169" i="25"/>
  <c r="AE177" i="25"/>
  <c r="AF177" i="25" l="1"/>
  <c r="X274" i="25"/>
  <c r="Y169" i="25"/>
  <c r="X167" i="25"/>
  <c r="Y161" i="25"/>
  <c r="X135" i="25"/>
  <c r="AC189" i="25"/>
  <c r="AD189" i="25" l="1"/>
  <c r="Y167" i="25"/>
  <c r="Z161" i="25"/>
  <c r="Y274" i="25"/>
  <c r="Z169" i="25"/>
  <c r="Z167" i="25" l="1"/>
  <c r="AA161" i="25"/>
  <c r="Z274" i="25"/>
  <c r="AA169" i="25"/>
  <c r="AE189" i="25"/>
  <c r="AA274" i="25" l="1"/>
  <c r="AF189" i="25"/>
  <c r="AA167" i="25"/>
  <c r="AA135" i="25"/>
  <c r="AC161" i="25" l="1"/>
  <c r="AC169" i="25"/>
  <c r="AC167" i="25" l="1"/>
  <c r="AD161" i="25"/>
  <c r="AC274" i="25"/>
  <c r="AD169" i="25"/>
  <c r="AD274" i="25" l="1"/>
  <c r="AE169" i="25"/>
  <c r="AE161" i="25"/>
  <c r="AD167" i="25"/>
  <c r="AF161" i="25" l="1"/>
  <c r="AE167" i="25"/>
  <c r="AE274" i="25"/>
  <c r="AF169" i="25"/>
  <c r="AF274" i="25" s="1"/>
  <c r="AF167" i="25" l="1"/>
  <c r="AI135" i="25" l="1"/>
  <c r="AH135" i="25"/>
  <c r="O70" i="24" l="1"/>
  <c r="O71" i="24"/>
  <c r="O78" i="24"/>
  <c r="O92" i="24"/>
  <c r="O96" i="24"/>
  <c r="O108" i="24"/>
  <c r="O113" i="24" s="1"/>
  <c r="O115" i="24" s="1"/>
  <c r="O117" i="24"/>
  <c r="O123" i="24" s="1"/>
  <c r="O118" i="24"/>
  <c r="O119" i="24"/>
  <c r="O120" i="24"/>
  <c r="O121" i="24"/>
  <c r="O122" i="24"/>
  <c r="O135" i="24"/>
  <c r="O161" i="24"/>
  <c r="O162" i="24"/>
  <c r="O163" i="24"/>
  <c r="O164" i="24"/>
  <c r="O165" i="24"/>
  <c r="O166" i="24"/>
  <c r="O167" i="24"/>
  <c r="O169" i="24"/>
  <c r="O170" i="24"/>
  <c r="O171" i="24"/>
  <c r="O172" i="24"/>
  <c r="O173" i="24"/>
  <c r="O174" i="24"/>
  <c r="O175" i="24"/>
  <c r="O176" i="24"/>
  <c r="O177" i="24"/>
  <c r="O178" i="24"/>
  <c r="O179" i="24"/>
  <c r="O180" i="24"/>
  <c r="O181" i="24"/>
  <c r="O182" i="24"/>
  <c r="O183" i="24"/>
  <c r="O184" i="24"/>
  <c r="O185" i="24"/>
  <c r="O186" i="24"/>
  <c r="O187" i="24"/>
  <c r="O188" i="24"/>
  <c r="O189" i="24"/>
  <c r="O190" i="24"/>
  <c r="O191" i="24"/>
  <c r="O192" i="24"/>
  <c r="O193" i="24"/>
  <c r="O194" i="24"/>
  <c r="O195" i="24"/>
  <c r="O196" i="24"/>
  <c r="O197" i="24"/>
  <c r="O198" i="24"/>
  <c r="O199" i="24"/>
  <c r="O200" i="24"/>
  <c r="O201" i="24"/>
  <c r="O202" i="24"/>
  <c r="O203" i="24"/>
  <c r="O204" i="24"/>
  <c r="O205" i="24"/>
  <c r="O206" i="24"/>
  <c r="O207" i="24"/>
  <c r="O208" i="24"/>
  <c r="O209" i="24"/>
  <c r="O210" i="24"/>
  <c r="O211" i="24"/>
  <c r="O212" i="24"/>
  <c r="O213" i="24"/>
  <c r="O214" i="24"/>
  <c r="O215" i="24"/>
  <c r="O216" i="24"/>
  <c r="O217" i="24"/>
  <c r="O218" i="24"/>
  <c r="O219" i="24"/>
  <c r="O220" i="24"/>
  <c r="O221" i="24"/>
  <c r="O222" i="24"/>
  <c r="O223" i="24"/>
  <c r="O224" i="24"/>
  <c r="O225" i="24"/>
  <c r="O226" i="24"/>
  <c r="O227" i="24"/>
  <c r="O228" i="24"/>
  <c r="O229" i="24"/>
  <c r="O230" i="24"/>
  <c r="O231" i="24"/>
  <c r="O232" i="24"/>
  <c r="O233" i="24"/>
  <c r="O234" i="24"/>
  <c r="O235" i="24"/>
  <c r="O236" i="24"/>
  <c r="O237" i="24"/>
  <c r="O238" i="24"/>
  <c r="O239" i="24"/>
  <c r="O240" i="24"/>
  <c r="O241" i="24"/>
  <c r="O242" i="24"/>
  <c r="O243" i="24"/>
  <c r="O244" i="24"/>
  <c r="O245" i="24"/>
  <c r="O246" i="24"/>
  <c r="O247" i="24"/>
  <c r="O248" i="24"/>
  <c r="O249" i="24"/>
  <c r="O250" i="24"/>
  <c r="O251" i="24"/>
  <c r="O252" i="24"/>
  <c r="O253" i="24"/>
  <c r="O254" i="24"/>
  <c r="O255" i="24"/>
  <c r="O256" i="24"/>
  <c r="O257" i="24"/>
  <c r="O258" i="24"/>
  <c r="O259" i="24"/>
  <c r="O260" i="24"/>
  <c r="O261" i="24"/>
  <c r="O262" i="24"/>
  <c r="O263" i="24"/>
  <c r="O264" i="24"/>
  <c r="O265" i="24"/>
  <c r="O266" i="24"/>
  <c r="O267" i="24"/>
  <c r="O268" i="24"/>
  <c r="O269" i="24"/>
  <c r="O270" i="24"/>
  <c r="O271" i="24"/>
  <c r="O272" i="24"/>
  <c r="O273" i="24"/>
  <c r="O274" i="24"/>
  <c r="N70" i="24"/>
  <c r="N71" i="24"/>
  <c r="N78" i="24"/>
  <c r="N92" i="24"/>
  <c r="N96" i="24"/>
  <c r="N108" i="24"/>
  <c r="N117" i="24"/>
  <c r="N123" i="24" s="1"/>
  <c r="N118" i="24"/>
  <c r="N119" i="24"/>
  <c r="N120" i="24"/>
  <c r="N121" i="24"/>
  <c r="N122" i="24"/>
  <c r="N161" i="24"/>
  <c r="N162" i="24"/>
  <c r="N163" i="24"/>
  <c r="N164" i="24"/>
  <c r="N165" i="24"/>
  <c r="N166" i="24"/>
  <c r="N167" i="24"/>
  <c r="N169" i="24"/>
  <c r="N170" i="24"/>
  <c r="N171" i="24"/>
  <c r="N172" i="24"/>
  <c r="N173" i="24"/>
  <c r="N174" i="24"/>
  <c r="N175" i="24"/>
  <c r="N176" i="24"/>
  <c r="N177" i="24"/>
  <c r="N135" i="24" s="1"/>
  <c r="N178" i="24"/>
  <c r="N179" i="24"/>
  <c r="N180" i="24"/>
  <c r="N181" i="24"/>
  <c r="N182" i="24"/>
  <c r="N183" i="24"/>
  <c r="N184" i="24"/>
  <c r="N185" i="24"/>
  <c r="N186" i="24"/>
  <c r="N187" i="24"/>
  <c r="N188" i="24"/>
  <c r="N189" i="24"/>
  <c r="N190" i="24"/>
  <c r="N191" i="24"/>
  <c r="N192" i="24"/>
  <c r="N193" i="24"/>
  <c r="N194" i="24"/>
  <c r="N195" i="24"/>
  <c r="N196" i="24"/>
  <c r="N197" i="24"/>
  <c r="N198" i="24"/>
  <c r="N199" i="24"/>
  <c r="N200" i="24"/>
  <c r="N201" i="24"/>
  <c r="N202" i="24"/>
  <c r="N203" i="24"/>
  <c r="N204" i="24"/>
  <c r="N205" i="24"/>
  <c r="N206" i="24"/>
  <c r="N207" i="24"/>
  <c r="N208" i="24"/>
  <c r="N209" i="24"/>
  <c r="N210" i="24"/>
  <c r="N211" i="24"/>
  <c r="N212" i="24"/>
  <c r="N213" i="24"/>
  <c r="N214" i="24"/>
  <c r="N215" i="24"/>
  <c r="N216" i="24"/>
  <c r="N217" i="24"/>
  <c r="N218" i="24"/>
  <c r="N219" i="24"/>
  <c r="N220" i="24"/>
  <c r="N221" i="24"/>
  <c r="N222" i="24"/>
  <c r="N223" i="24"/>
  <c r="N224" i="24"/>
  <c r="N225" i="24"/>
  <c r="N226" i="24"/>
  <c r="N227" i="24"/>
  <c r="N228" i="24"/>
  <c r="N229" i="24"/>
  <c r="N230" i="24"/>
  <c r="N231" i="24"/>
  <c r="N232" i="24"/>
  <c r="N233" i="24"/>
  <c r="N234" i="24"/>
  <c r="N235" i="24"/>
  <c r="N236" i="24"/>
  <c r="N237" i="24"/>
  <c r="N238" i="24"/>
  <c r="N239" i="24"/>
  <c r="N240" i="24"/>
  <c r="N241" i="24"/>
  <c r="N242" i="24"/>
  <c r="N243" i="24"/>
  <c r="N244" i="24"/>
  <c r="N245" i="24"/>
  <c r="N246" i="24"/>
  <c r="N247" i="24"/>
  <c r="N248" i="24"/>
  <c r="N249" i="24"/>
  <c r="N250" i="24"/>
  <c r="N251" i="24"/>
  <c r="N252" i="24"/>
  <c r="N253" i="24"/>
  <c r="N254" i="24"/>
  <c r="N255" i="24"/>
  <c r="N256" i="24"/>
  <c r="N257" i="24"/>
  <c r="N258" i="24"/>
  <c r="N259" i="24"/>
  <c r="N260" i="24"/>
  <c r="N261" i="24"/>
  <c r="N262" i="24"/>
  <c r="N263" i="24"/>
  <c r="N264" i="24"/>
  <c r="N274" i="24" s="1"/>
  <c r="N265" i="24"/>
  <c r="N266" i="24"/>
  <c r="N267" i="24"/>
  <c r="N268" i="24"/>
  <c r="N269" i="24"/>
  <c r="N270" i="24"/>
  <c r="N271" i="24"/>
  <c r="N272" i="24"/>
  <c r="N273" i="24"/>
  <c r="M70" i="24"/>
  <c r="M71" i="24"/>
  <c r="M78" i="24"/>
  <c r="M92" i="24"/>
  <c r="M96" i="24"/>
  <c r="M108" i="24"/>
  <c r="M117" i="24"/>
  <c r="M123" i="24" s="1"/>
  <c r="M118" i="24"/>
  <c r="M119" i="24"/>
  <c r="M120" i="24"/>
  <c r="M121" i="24"/>
  <c r="M122" i="24"/>
  <c r="M161" i="24"/>
  <c r="M162" i="24"/>
  <c r="M163" i="24"/>
  <c r="M164" i="24"/>
  <c r="M165" i="24"/>
  <c r="M166" i="24"/>
  <c r="M167" i="24"/>
  <c r="M169" i="24"/>
  <c r="M274" i="24" s="1"/>
  <c r="M170" i="24"/>
  <c r="M171" i="24"/>
  <c r="M172" i="24"/>
  <c r="M173" i="24"/>
  <c r="M174" i="24"/>
  <c r="M175" i="24"/>
  <c r="M176" i="24"/>
  <c r="M177" i="24"/>
  <c r="M135" i="24" s="1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L70" i="24"/>
  <c r="K70" i="24"/>
  <c r="J70" i="24"/>
  <c r="O116" i="24" l="1"/>
  <c r="O124" i="24"/>
  <c r="N124" i="24"/>
  <c r="N113" i="24"/>
  <c r="N115" i="24" s="1"/>
  <c r="N116" i="24" s="1"/>
  <c r="M124" i="24"/>
  <c r="M113" i="24"/>
  <c r="M115" i="24" s="1"/>
  <c r="M116" i="24" s="1"/>
  <c r="I70" i="24"/>
  <c r="H70" i="24"/>
  <c r="G70" i="24" l="1"/>
  <c r="F70" i="24" l="1"/>
  <c r="E70" i="24"/>
  <c r="C70" i="24" l="1"/>
  <c r="D70" i="24"/>
  <c r="AH145" i="24"/>
  <c r="AI145" i="24"/>
  <c r="AH144" i="24"/>
  <c r="AI144" i="24"/>
  <c r="AH143" i="24"/>
  <c r="AI143" i="24"/>
  <c r="C79" i="24"/>
  <c r="B135" i="24"/>
  <c r="B122" i="24"/>
  <c r="B121" i="24"/>
  <c r="B120" i="24"/>
  <c r="B119" i="24"/>
  <c r="B118" i="24"/>
  <c r="B117" i="24"/>
  <c r="B123" i="24" s="1"/>
  <c r="B108" i="24"/>
  <c r="AF5" i="24" s="1"/>
  <c r="B96" i="24"/>
  <c r="B92" i="24"/>
  <c r="AM18" i="24" s="1"/>
  <c r="B78" i="24"/>
  <c r="B71" i="24"/>
  <c r="B70" i="24"/>
  <c r="AG274" i="24"/>
  <c r="B274" i="24"/>
  <c r="J273" i="24"/>
  <c r="K273" i="24" s="1"/>
  <c r="L273" i="24" s="1"/>
  <c r="T273" i="24" s="1"/>
  <c r="V273" i="24" s="1"/>
  <c r="AB273" i="24" s="1"/>
  <c r="AC273" i="24" s="1"/>
  <c r="AD273" i="24" s="1"/>
  <c r="AE273" i="24" s="1"/>
  <c r="AF273" i="24" s="1"/>
  <c r="C273" i="24"/>
  <c r="D273" i="24" s="1"/>
  <c r="E273" i="24" s="1"/>
  <c r="F273" i="24" s="1"/>
  <c r="G273" i="24" s="1"/>
  <c r="H273" i="24" s="1"/>
  <c r="I273" i="24" s="1"/>
  <c r="H272" i="24"/>
  <c r="I272" i="24" s="1"/>
  <c r="J272" i="24" s="1"/>
  <c r="K272" i="24" s="1"/>
  <c r="L272" i="24" s="1"/>
  <c r="T272" i="24" s="1"/>
  <c r="V272" i="24" s="1"/>
  <c r="AB272" i="24" s="1"/>
  <c r="AC272" i="24" s="1"/>
  <c r="AD272" i="24" s="1"/>
  <c r="AE272" i="24" s="1"/>
  <c r="AF272" i="24" s="1"/>
  <c r="C272" i="24"/>
  <c r="D272" i="24" s="1"/>
  <c r="E272" i="24" s="1"/>
  <c r="F272" i="24" s="1"/>
  <c r="G272" i="24" s="1"/>
  <c r="T271" i="24"/>
  <c r="V271" i="24" s="1"/>
  <c r="AB271" i="24" s="1"/>
  <c r="AC271" i="24" s="1"/>
  <c r="AD271" i="24" s="1"/>
  <c r="AE271" i="24" s="1"/>
  <c r="AF271" i="24" s="1"/>
  <c r="G271" i="24"/>
  <c r="H271" i="24" s="1"/>
  <c r="I271" i="24" s="1"/>
  <c r="J271" i="24" s="1"/>
  <c r="K271" i="24" s="1"/>
  <c r="L271" i="24" s="1"/>
  <c r="D271" i="24"/>
  <c r="E271" i="24" s="1"/>
  <c r="F271" i="24" s="1"/>
  <c r="C271" i="24"/>
  <c r="T270" i="24"/>
  <c r="V270" i="24" s="1"/>
  <c r="AB270" i="24" s="1"/>
  <c r="AC270" i="24" s="1"/>
  <c r="AD270" i="24" s="1"/>
  <c r="AE270" i="24" s="1"/>
  <c r="AF270" i="24" s="1"/>
  <c r="E270" i="24"/>
  <c r="F270" i="24" s="1"/>
  <c r="G270" i="24" s="1"/>
  <c r="H270" i="24" s="1"/>
  <c r="I270" i="24" s="1"/>
  <c r="J270" i="24" s="1"/>
  <c r="K270" i="24" s="1"/>
  <c r="L270" i="24" s="1"/>
  <c r="D270" i="24"/>
  <c r="C270" i="24"/>
  <c r="J269" i="24"/>
  <c r="K269" i="24" s="1"/>
  <c r="L269" i="24" s="1"/>
  <c r="T269" i="24" s="1"/>
  <c r="V269" i="24" s="1"/>
  <c r="AB269" i="24" s="1"/>
  <c r="AC269" i="24" s="1"/>
  <c r="AD269" i="24" s="1"/>
  <c r="AE269" i="24" s="1"/>
  <c r="AF269" i="24" s="1"/>
  <c r="C269" i="24"/>
  <c r="D269" i="24" s="1"/>
  <c r="E269" i="24" s="1"/>
  <c r="F269" i="24" s="1"/>
  <c r="G269" i="24" s="1"/>
  <c r="H269" i="24" s="1"/>
  <c r="I269" i="24" s="1"/>
  <c r="H268" i="24"/>
  <c r="I268" i="24" s="1"/>
  <c r="J268" i="24" s="1"/>
  <c r="K268" i="24" s="1"/>
  <c r="L268" i="24" s="1"/>
  <c r="T268" i="24" s="1"/>
  <c r="V268" i="24" s="1"/>
  <c r="AB268" i="24" s="1"/>
  <c r="AC268" i="24" s="1"/>
  <c r="AD268" i="24" s="1"/>
  <c r="AE268" i="24" s="1"/>
  <c r="AF268" i="24" s="1"/>
  <c r="F268" i="24"/>
  <c r="G268" i="24" s="1"/>
  <c r="E268" i="24"/>
  <c r="D268" i="24"/>
  <c r="C268" i="24"/>
  <c r="G267" i="24"/>
  <c r="H267" i="24" s="1"/>
  <c r="I267" i="24" s="1"/>
  <c r="J267" i="24" s="1"/>
  <c r="K267" i="24" s="1"/>
  <c r="L267" i="24" s="1"/>
  <c r="T267" i="24" s="1"/>
  <c r="V267" i="24" s="1"/>
  <c r="AB267" i="24" s="1"/>
  <c r="AC267" i="24" s="1"/>
  <c r="AD267" i="24" s="1"/>
  <c r="AE267" i="24" s="1"/>
  <c r="AF267" i="24" s="1"/>
  <c r="D267" i="24"/>
  <c r="E267" i="24" s="1"/>
  <c r="F267" i="24" s="1"/>
  <c r="C267" i="24"/>
  <c r="E266" i="24"/>
  <c r="F266" i="24" s="1"/>
  <c r="G266" i="24" s="1"/>
  <c r="H266" i="24" s="1"/>
  <c r="I266" i="24" s="1"/>
  <c r="J266" i="24" s="1"/>
  <c r="K266" i="24" s="1"/>
  <c r="L266" i="24" s="1"/>
  <c r="T266" i="24" s="1"/>
  <c r="V266" i="24" s="1"/>
  <c r="AB266" i="24" s="1"/>
  <c r="AC266" i="24" s="1"/>
  <c r="AD266" i="24" s="1"/>
  <c r="AE266" i="24" s="1"/>
  <c r="AF266" i="24" s="1"/>
  <c r="D266" i="24"/>
  <c r="C266" i="24"/>
  <c r="J265" i="24"/>
  <c r="K265" i="24" s="1"/>
  <c r="L265" i="24" s="1"/>
  <c r="T265" i="24" s="1"/>
  <c r="V265" i="24" s="1"/>
  <c r="AB265" i="24" s="1"/>
  <c r="AC265" i="24" s="1"/>
  <c r="AD265" i="24" s="1"/>
  <c r="AE265" i="24" s="1"/>
  <c r="AF265" i="24" s="1"/>
  <c r="C265" i="24"/>
  <c r="D265" i="24" s="1"/>
  <c r="E265" i="24" s="1"/>
  <c r="F265" i="24" s="1"/>
  <c r="G265" i="24" s="1"/>
  <c r="H265" i="24" s="1"/>
  <c r="I265" i="24" s="1"/>
  <c r="F264" i="24"/>
  <c r="G264" i="24" s="1"/>
  <c r="H264" i="24" s="1"/>
  <c r="I264" i="24" s="1"/>
  <c r="J264" i="24" s="1"/>
  <c r="K264" i="24" s="1"/>
  <c r="L264" i="24" s="1"/>
  <c r="T264" i="24" s="1"/>
  <c r="V264" i="24" s="1"/>
  <c r="AB264" i="24" s="1"/>
  <c r="AC264" i="24" s="1"/>
  <c r="AD264" i="24" s="1"/>
  <c r="AE264" i="24" s="1"/>
  <c r="AF264" i="24" s="1"/>
  <c r="E264" i="24"/>
  <c r="D264" i="24"/>
  <c r="C264" i="24"/>
  <c r="G263" i="24"/>
  <c r="H263" i="24" s="1"/>
  <c r="I263" i="24" s="1"/>
  <c r="J263" i="24" s="1"/>
  <c r="K263" i="24" s="1"/>
  <c r="L263" i="24" s="1"/>
  <c r="T263" i="24" s="1"/>
  <c r="V263" i="24" s="1"/>
  <c r="AB263" i="24" s="1"/>
  <c r="AC263" i="24" s="1"/>
  <c r="AD263" i="24" s="1"/>
  <c r="AE263" i="24" s="1"/>
  <c r="AF263" i="24" s="1"/>
  <c r="F263" i="24"/>
  <c r="D263" i="24"/>
  <c r="E263" i="24" s="1"/>
  <c r="C263" i="24"/>
  <c r="L262" i="24"/>
  <c r="T262" i="24" s="1"/>
  <c r="V262" i="24" s="1"/>
  <c r="AB262" i="24" s="1"/>
  <c r="AC262" i="24" s="1"/>
  <c r="AD262" i="24" s="1"/>
  <c r="AE262" i="24" s="1"/>
  <c r="AF262" i="24" s="1"/>
  <c r="D262" i="24"/>
  <c r="E262" i="24" s="1"/>
  <c r="F262" i="24" s="1"/>
  <c r="G262" i="24" s="1"/>
  <c r="H262" i="24" s="1"/>
  <c r="I262" i="24" s="1"/>
  <c r="J262" i="24" s="1"/>
  <c r="K262" i="24" s="1"/>
  <c r="C262" i="24"/>
  <c r="J261" i="24"/>
  <c r="K261" i="24" s="1"/>
  <c r="L261" i="24" s="1"/>
  <c r="T261" i="24" s="1"/>
  <c r="V261" i="24" s="1"/>
  <c r="AB261" i="24" s="1"/>
  <c r="AC261" i="24" s="1"/>
  <c r="AD261" i="24" s="1"/>
  <c r="AE261" i="24" s="1"/>
  <c r="AF261" i="24" s="1"/>
  <c r="H261" i="24"/>
  <c r="I261" i="24" s="1"/>
  <c r="C261" i="24"/>
  <c r="D261" i="24" s="1"/>
  <c r="E261" i="24" s="1"/>
  <c r="F261" i="24" s="1"/>
  <c r="G261" i="24" s="1"/>
  <c r="I260" i="24"/>
  <c r="J260" i="24" s="1"/>
  <c r="K260" i="24" s="1"/>
  <c r="L260" i="24" s="1"/>
  <c r="T260" i="24" s="1"/>
  <c r="V260" i="24" s="1"/>
  <c r="AB260" i="24" s="1"/>
  <c r="AC260" i="24" s="1"/>
  <c r="AD260" i="24" s="1"/>
  <c r="AE260" i="24" s="1"/>
  <c r="AF260" i="24" s="1"/>
  <c r="F260" i="24"/>
  <c r="G260" i="24" s="1"/>
  <c r="H260" i="24" s="1"/>
  <c r="E260" i="24"/>
  <c r="D260" i="24"/>
  <c r="C260" i="24"/>
  <c r="D259" i="24"/>
  <c r="E259" i="24" s="1"/>
  <c r="F259" i="24" s="1"/>
  <c r="G259" i="24" s="1"/>
  <c r="H259" i="24" s="1"/>
  <c r="I259" i="24" s="1"/>
  <c r="J259" i="24" s="1"/>
  <c r="K259" i="24" s="1"/>
  <c r="L259" i="24" s="1"/>
  <c r="T259" i="24" s="1"/>
  <c r="V259" i="24" s="1"/>
  <c r="AB259" i="24" s="1"/>
  <c r="AC259" i="24" s="1"/>
  <c r="AD259" i="24" s="1"/>
  <c r="AE259" i="24" s="1"/>
  <c r="AF259" i="24" s="1"/>
  <c r="C259" i="24"/>
  <c r="I258" i="24"/>
  <c r="J258" i="24" s="1"/>
  <c r="K258" i="24" s="1"/>
  <c r="L258" i="24" s="1"/>
  <c r="T258" i="24" s="1"/>
  <c r="V258" i="24" s="1"/>
  <c r="AB258" i="24" s="1"/>
  <c r="AC258" i="24" s="1"/>
  <c r="AD258" i="24" s="1"/>
  <c r="AE258" i="24" s="1"/>
  <c r="AF258" i="24" s="1"/>
  <c r="D258" i="24"/>
  <c r="E258" i="24" s="1"/>
  <c r="F258" i="24" s="1"/>
  <c r="G258" i="24" s="1"/>
  <c r="H258" i="24" s="1"/>
  <c r="C258" i="24"/>
  <c r="H257" i="24"/>
  <c r="I257" i="24" s="1"/>
  <c r="J257" i="24" s="1"/>
  <c r="K257" i="24" s="1"/>
  <c r="L257" i="24" s="1"/>
  <c r="T257" i="24" s="1"/>
  <c r="V257" i="24" s="1"/>
  <c r="AB257" i="24" s="1"/>
  <c r="AC257" i="24" s="1"/>
  <c r="AD257" i="24" s="1"/>
  <c r="AE257" i="24" s="1"/>
  <c r="AF257" i="24" s="1"/>
  <c r="C257" i="24"/>
  <c r="D257" i="24" s="1"/>
  <c r="E257" i="24" s="1"/>
  <c r="F257" i="24" s="1"/>
  <c r="G257" i="24" s="1"/>
  <c r="E256" i="24"/>
  <c r="F256" i="24" s="1"/>
  <c r="G256" i="24" s="1"/>
  <c r="H256" i="24" s="1"/>
  <c r="I256" i="24" s="1"/>
  <c r="J256" i="24" s="1"/>
  <c r="K256" i="24" s="1"/>
  <c r="L256" i="24" s="1"/>
  <c r="T256" i="24" s="1"/>
  <c r="V256" i="24" s="1"/>
  <c r="AB256" i="24" s="1"/>
  <c r="AC256" i="24" s="1"/>
  <c r="AD256" i="24" s="1"/>
  <c r="AE256" i="24" s="1"/>
  <c r="AF256" i="24" s="1"/>
  <c r="D256" i="24"/>
  <c r="C256" i="24"/>
  <c r="G255" i="24"/>
  <c r="H255" i="24" s="1"/>
  <c r="I255" i="24" s="1"/>
  <c r="J255" i="24" s="1"/>
  <c r="K255" i="24" s="1"/>
  <c r="L255" i="24" s="1"/>
  <c r="T255" i="24" s="1"/>
  <c r="V255" i="24" s="1"/>
  <c r="AB255" i="24" s="1"/>
  <c r="AC255" i="24" s="1"/>
  <c r="AD255" i="24" s="1"/>
  <c r="AE255" i="24" s="1"/>
  <c r="AF255" i="24" s="1"/>
  <c r="F255" i="24"/>
  <c r="D255" i="24"/>
  <c r="E255" i="24" s="1"/>
  <c r="C255" i="24"/>
  <c r="I254" i="24"/>
  <c r="J254" i="24" s="1"/>
  <c r="K254" i="24" s="1"/>
  <c r="L254" i="24" s="1"/>
  <c r="T254" i="24" s="1"/>
  <c r="V254" i="24" s="1"/>
  <c r="AB254" i="24" s="1"/>
  <c r="AC254" i="24" s="1"/>
  <c r="AD254" i="24" s="1"/>
  <c r="AE254" i="24" s="1"/>
  <c r="AF254" i="24" s="1"/>
  <c r="E254" i="24"/>
  <c r="F254" i="24" s="1"/>
  <c r="G254" i="24" s="1"/>
  <c r="H254" i="24" s="1"/>
  <c r="D254" i="24"/>
  <c r="C254" i="24"/>
  <c r="F253" i="24"/>
  <c r="G253" i="24" s="1"/>
  <c r="H253" i="24" s="1"/>
  <c r="I253" i="24" s="1"/>
  <c r="J253" i="24" s="1"/>
  <c r="K253" i="24" s="1"/>
  <c r="L253" i="24" s="1"/>
  <c r="T253" i="24" s="1"/>
  <c r="V253" i="24" s="1"/>
  <c r="AB253" i="24" s="1"/>
  <c r="AC253" i="24" s="1"/>
  <c r="AD253" i="24" s="1"/>
  <c r="AE253" i="24" s="1"/>
  <c r="AF253" i="24" s="1"/>
  <c r="C253" i="24"/>
  <c r="D253" i="24" s="1"/>
  <c r="E253" i="24" s="1"/>
  <c r="I252" i="24"/>
  <c r="J252" i="24" s="1"/>
  <c r="K252" i="24" s="1"/>
  <c r="L252" i="24" s="1"/>
  <c r="T252" i="24" s="1"/>
  <c r="V252" i="24" s="1"/>
  <c r="AB252" i="24" s="1"/>
  <c r="AC252" i="24" s="1"/>
  <c r="AD252" i="24" s="1"/>
  <c r="AE252" i="24" s="1"/>
  <c r="AF252" i="24" s="1"/>
  <c r="E252" i="24"/>
  <c r="F252" i="24" s="1"/>
  <c r="G252" i="24" s="1"/>
  <c r="H252" i="24" s="1"/>
  <c r="D252" i="24"/>
  <c r="C252" i="24"/>
  <c r="T251" i="24"/>
  <c r="V251" i="24" s="1"/>
  <c r="AB251" i="24" s="1"/>
  <c r="AC251" i="24" s="1"/>
  <c r="AD251" i="24" s="1"/>
  <c r="AE251" i="24" s="1"/>
  <c r="AF251" i="24" s="1"/>
  <c r="L251" i="24"/>
  <c r="D251" i="24"/>
  <c r="E251" i="24" s="1"/>
  <c r="F251" i="24" s="1"/>
  <c r="G251" i="24" s="1"/>
  <c r="H251" i="24" s="1"/>
  <c r="I251" i="24" s="1"/>
  <c r="J251" i="24" s="1"/>
  <c r="K251" i="24" s="1"/>
  <c r="C251" i="24"/>
  <c r="C250" i="24"/>
  <c r="D250" i="24" s="1"/>
  <c r="E250" i="24" s="1"/>
  <c r="F250" i="24" s="1"/>
  <c r="G250" i="24" s="1"/>
  <c r="H250" i="24" s="1"/>
  <c r="I250" i="24" s="1"/>
  <c r="J250" i="24" s="1"/>
  <c r="K250" i="24" s="1"/>
  <c r="L250" i="24" s="1"/>
  <c r="T250" i="24" s="1"/>
  <c r="V250" i="24" s="1"/>
  <c r="AB250" i="24" s="1"/>
  <c r="AC250" i="24" s="1"/>
  <c r="AD250" i="24" s="1"/>
  <c r="AE250" i="24" s="1"/>
  <c r="AF250" i="24" s="1"/>
  <c r="I249" i="24"/>
  <c r="J249" i="24" s="1"/>
  <c r="K249" i="24" s="1"/>
  <c r="L249" i="24" s="1"/>
  <c r="T249" i="24" s="1"/>
  <c r="V249" i="24" s="1"/>
  <c r="AB249" i="24" s="1"/>
  <c r="AC249" i="24" s="1"/>
  <c r="AD249" i="24" s="1"/>
  <c r="AE249" i="24" s="1"/>
  <c r="AF249" i="24" s="1"/>
  <c r="C249" i="24"/>
  <c r="D249" i="24" s="1"/>
  <c r="E249" i="24" s="1"/>
  <c r="F249" i="24" s="1"/>
  <c r="G249" i="24" s="1"/>
  <c r="H249" i="24" s="1"/>
  <c r="T248" i="24"/>
  <c r="V248" i="24" s="1"/>
  <c r="AB248" i="24" s="1"/>
  <c r="AC248" i="24" s="1"/>
  <c r="AD248" i="24" s="1"/>
  <c r="AE248" i="24" s="1"/>
  <c r="AF248" i="24" s="1"/>
  <c r="D248" i="24"/>
  <c r="E248" i="24" s="1"/>
  <c r="F248" i="24" s="1"/>
  <c r="G248" i="24" s="1"/>
  <c r="H248" i="24" s="1"/>
  <c r="I248" i="24" s="1"/>
  <c r="J248" i="24" s="1"/>
  <c r="K248" i="24" s="1"/>
  <c r="L248" i="24" s="1"/>
  <c r="C248" i="24"/>
  <c r="G247" i="24"/>
  <c r="H247" i="24" s="1"/>
  <c r="I247" i="24" s="1"/>
  <c r="J247" i="24" s="1"/>
  <c r="K247" i="24" s="1"/>
  <c r="L247" i="24" s="1"/>
  <c r="T247" i="24" s="1"/>
  <c r="V247" i="24" s="1"/>
  <c r="AB247" i="24" s="1"/>
  <c r="AC247" i="24" s="1"/>
  <c r="AD247" i="24" s="1"/>
  <c r="AE247" i="24" s="1"/>
  <c r="AF247" i="24" s="1"/>
  <c r="E247" i="24"/>
  <c r="F247" i="24" s="1"/>
  <c r="D247" i="24"/>
  <c r="C247" i="24"/>
  <c r="L246" i="24"/>
  <c r="T246" i="24" s="1"/>
  <c r="V246" i="24" s="1"/>
  <c r="AB246" i="24" s="1"/>
  <c r="AC246" i="24" s="1"/>
  <c r="AD246" i="24" s="1"/>
  <c r="AE246" i="24" s="1"/>
  <c r="AF246" i="24" s="1"/>
  <c r="K246" i="24"/>
  <c r="C246" i="24"/>
  <c r="D246" i="24" s="1"/>
  <c r="E246" i="24" s="1"/>
  <c r="F246" i="24" s="1"/>
  <c r="G246" i="24" s="1"/>
  <c r="H246" i="24" s="1"/>
  <c r="I246" i="24" s="1"/>
  <c r="J246" i="24" s="1"/>
  <c r="C245" i="24"/>
  <c r="D245" i="24" s="1"/>
  <c r="E245" i="24" s="1"/>
  <c r="F245" i="24" s="1"/>
  <c r="G245" i="24" s="1"/>
  <c r="H245" i="24" s="1"/>
  <c r="I245" i="24" s="1"/>
  <c r="J245" i="24" s="1"/>
  <c r="K245" i="24" s="1"/>
  <c r="L245" i="24" s="1"/>
  <c r="T245" i="24" s="1"/>
  <c r="V245" i="24" s="1"/>
  <c r="AB245" i="24" s="1"/>
  <c r="AC245" i="24" s="1"/>
  <c r="AD245" i="24" s="1"/>
  <c r="AE245" i="24" s="1"/>
  <c r="AF245" i="24" s="1"/>
  <c r="D244" i="24"/>
  <c r="E244" i="24" s="1"/>
  <c r="F244" i="24" s="1"/>
  <c r="G244" i="24" s="1"/>
  <c r="H244" i="24" s="1"/>
  <c r="I244" i="24" s="1"/>
  <c r="J244" i="24" s="1"/>
  <c r="K244" i="24" s="1"/>
  <c r="L244" i="24" s="1"/>
  <c r="T244" i="24" s="1"/>
  <c r="V244" i="24" s="1"/>
  <c r="AB244" i="24" s="1"/>
  <c r="AC244" i="24" s="1"/>
  <c r="AD244" i="24" s="1"/>
  <c r="AE244" i="24" s="1"/>
  <c r="AF244" i="24" s="1"/>
  <c r="C244" i="24"/>
  <c r="D243" i="24"/>
  <c r="E243" i="24" s="1"/>
  <c r="F243" i="24" s="1"/>
  <c r="G243" i="24" s="1"/>
  <c r="H243" i="24" s="1"/>
  <c r="I243" i="24" s="1"/>
  <c r="J243" i="24" s="1"/>
  <c r="K243" i="24" s="1"/>
  <c r="L243" i="24" s="1"/>
  <c r="T243" i="24" s="1"/>
  <c r="V243" i="24" s="1"/>
  <c r="AB243" i="24" s="1"/>
  <c r="AC243" i="24" s="1"/>
  <c r="AD243" i="24" s="1"/>
  <c r="AE243" i="24" s="1"/>
  <c r="AF243" i="24" s="1"/>
  <c r="C243" i="24"/>
  <c r="J242" i="24"/>
  <c r="K242" i="24" s="1"/>
  <c r="L242" i="24" s="1"/>
  <c r="T242" i="24" s="1"/>
  <c r="V242" i="24" s="1"/>
  <c r="AB242" i="24" s="1"/>
  <c r="AC242" i="24" s="1"/>
  <c r="AD242" i="24" s="1"/>
  <c r="AE242" i="24" s="1"/>
  <c r="AF242" i="24" s="1"/>
  <c r="H242" i="24"/>
  <c r="I242" i="24" s="1"/>
  <c r="E242" i="24"/>
  <c r="F242" i="24" s="1"/>
  <c r="G242" i="24" s="1"/>
  <c r="C242" i="24"/>
  <c r="D242" i="24" s="1"/>
  <c r="H241" i="24"/>
  <c r="I241" i="24" s="1"/>
  <c r="J241" i="24" s="1"/>
  <c r="K241" i="24" s="1"/>
  <c r="L241" i="24" s="1"/>
  <c r="T241" i="24" s="1"/>
  <c r="V241" i="24" s="1"/>
  <c r="AB241" i="24" s="1"/>
  <c r="AC241" i="24" s="1"/>
  <c r="AD241" i="24" s="1"/>
  <c r="AE241" i="24" s="1"/>
  <c r="AF241" i="24" s="1"/>
  <c r="F241" i="24"/>
  <c r="G241" i="24" s="1"/>
  <c r="C241" i="24"/>
  <c r="D241" i="24" s="1"/>
  <c r="E241" i="24" s="1"/>
  <c r="T240" i="24"/>
  <c r="V240" i="24" s="1"/>
  <c r="AB240" i="24" s="1"/>
  <c r="AC240" i="24" s="1"/>
  <c r="AD240" i="24" s="1"/>
  <c r="AE240" i="24" s="1"/>
  <c r="AF240" i="24" s="1"/>
  <c r="F240" i="24"/>
  <c r="G240" i="24" s="1"/>
  <c r="H240" i="24" s="1"/>
  <c r="I240" i="24" s="1"/>
  <c r="J240" i="24" s="1"/>
  <c r="K240" i="24" s="1"/>
  <c r="L240" i="24" s="1"/>
  <c r="D240" i="24"/>
  <c r="E240" i="24" s="1"/>
  <c r="C240" i="24"/>
  <c r="I239" i="24"/>
  <c r="J239" i="24" s="1"/>
  <c r="K239" i="24" s="1"/>
  <c r="L239" i="24" s="1"/>
  <c r="T239" i="24" s="1"/>
  <c r="V239" i="24" s="1"/>
  <c r="AB239" i="24" s="1"/>
  <c r="AC239" i="24" s="1"/>
  <c r="AD239" i="24" s="1"/>
  <c r="AE239" i="24" s="1"/>
  <c r="AF239" i="24" s="1"/>
  <c r="E239" i="24"/>
  <c r="F239" i="24" s="1"/>
  <c r="G239" i="24" s="1"/>
  <c r="H239" i="24" s="1"/>
  <c r="D239" i="24"/>
  <c r="C239" i="24"/>
  <c r="D238" i="24"/>
  <c r="E238" i="24" s="1"/>
  <c r="F238" i="24" s="1"/>
  <c r="G238" i="24" s="1"/>
  <c r="H238" i="24" s="1"/>
  <c r="I238" i="24" s="1"/>
  <c r="J238" i="24" s="1"/>
  <c r="K238" i="24" s="1"/>
  <c r="L238" i="24" s="1"/>
  <c r="T238" i="24" s="1"/>
  <c r="V238" i="24" s="1"/>
  <c r="AB238" i="24" s="1"/>
  <c r="AC238" i="24" s="1"/>
  <c r="AD238" i="24" s="1"/>
  <c r="AE238" i="24" s="1"/>
  <c r="AF238" i="24" s="1"/>
  <c r="C238" i="24"/>
  <c r="F237" i="24"/>
  <c r="G237" i="24" s="1"/>
  <c r="H237" i="24" s="1"/>
  <c r="I237" i="24" s="1"/>
  <c r="J237" i="24" s="1"/>
  <c r="K237" i="24" s="1"/>
  <c r="L237" i="24" s="1"/>
  <c r="T237" i="24" s="1"/>
  <c r="V237" i="24" s="1"/>
  <c r="AB237" i="24" s="1"/>
  <c r="AC237" i="24" s="1"/>
  <c r="AD237" i="24" s="1"/>
  <c r="AE237" i="24" s="1"/>
  <c r="AF237" i="24" s="1"/>
  <c r="C237" i="24"/>
  <c r="D237" i="24" s="1"/>
  <c r="E237" i="24" s="1"/>
  <c r="C236" i="24"/>
  <c r="D236" i="24" s="1"/>
  <c r="E236" i="24" s="1"/>
  <c r="F236" i="24" s="1"/>
  <c r="G236" i="24" s="1"/>
  <c r="H236" i="24" s="1"/>
  <c r="I236" i="24" s="1"/>
  <c r="J236" i="24" s="1"/>
  <c r="K236" i="24" s="1"/>
  <c r="L236" i="24" s="1"/>
  <c r="T236" i="24" s="1"/>
  <c r="V236" i="24" s="1"/>
  <c r="AB236" i="24" s="1"/>
  <c r="AC236" i="24" s="1"/>
  <c r="AD236" i="24" s="1"/>
  <c r="AE236" i="24" s="1"/>
  <c r="AF236" i="24" s="1"/>
  <c r="G235" i="24"/>
  <c r="H235" i="24" s="1"/>
  <c r="I235" i="24" s="1"/>
  <c r="J235" i="24" s="1"/>
  <c r="K235" i="24" s="1"/>
  <c r="L235" i="24" s="1"/>
  <c r="T235" i="24" s="1"/>
  <c r="V235" i="24" s="1"/>
  <c r="AB235" i="24" s="1"/>
  <c r="AC235" i="24" s="1"/>
  <c r="AD235" i="24" s="1"/>
  <c r="AE235" i="24" s="1"/>
  <c r="AF235" i="24" s="1"/>
  <c r="D235" i="24"/>
  <c r="E235" i="24" s="1"/>
  <c r="F235" i="24" s="1"/>
  <c r="C235" i="24"/>
  <c r="I234" i="24"/>
  <c r="J234" i="24" s="1"/>
  <c r="K234" i="24" s="1"/>
  <c r="L234" i="24" s="1"/>
  <c r="T234" i="24" s="1"/>
  <c r="V234" i="24" s="1"/>
  <c r="AB234" i="24" s="1"/>
  <c r="AC234" i="24" s="1"/>
  <c r="AD234" i="24" s="1"/>
  <c r="AE234" i="24" s="1"/>
  <c r="AF234" i="24" s="1"/>
  <c r="G234" i="24"/>
  <c r="H234" i="24" s="1"/>
  <c r="E234" i="24"/>
  <c r="F234" i="24" s="1"/>
  <c r="D234" i="24"/>
  <c r="C234" i="24"/>
  <c r="E233" i="24"/>
  <c r="F233" i="24" s="1"/>
  <c r="G233" i="24" s="1"/>
  <c r="H233" i="24" s="1"/>
  <c r="I233" i="24" s="1"/>
  <c r="J233" i="24" s="1"/>
  <c r="K233" i="24" s="1"/>
  <c r="L233" i="24" s="1"/>
  <c r="T233" i="24" s="1"/>
  <c r="V233" i="24" s="1"/>
  <c r="AB233" i="24" s="1"/>
  <c r="AC233" i="24" s="1"/>
  <c r="AD233" i="24" s="1"/>
  <c r="AE233" i="24" s="1"/>
  <c r="AF233" i="24" s="1"/>
  <c r="C233" i="24"/>
  <c r="D233" i="24" s="1"/>
  <c r="D232" i="24"/>
  <c r="E232" i="24" s="1"/>
  <c r="F232" i="24" s="1"/>
  <c r="G232" i="24" s="1"/>
  <c r="H232" i="24" s="1"/>
  <c r="I232" i="24" s="1"/>
  <c r="J232" i="24" s="1"/>
  <c r="K232" i="24" s="1"/>
  <c r="L232" i="24" s="1"/>
  <c r="T232" i="24" s="1"/>
  <c r="V232" i="24" s="1"/>
  <c r="AB232" i="24" s="1"/>
  <c r="AC232" i="24" s="1"/>
  <c r="AD232" i="24" s="1"/>
  <c r="AE232" i="24" s="1"/>
  <c r="AF232" i="24" s="1"/>
  <c r="C232" i="24"/>
  <c r="D231" i="24"/>
  <c r="E231" i="24" s="1"/>
  <c r="F231" i="24" s="1"/>
  <c r="G231" i="24" s="1"/>
  <c r="H231" i="24" s="1"/>
  <c r="I231" i="24" s="1"/>
  <c r="J231" i="24" s="1"/>
  <c r="K231" i="24" s="1"/>
  <c r="L231" i="24" s="1"/>
  <c r="T231" i="24" s="1"/>
  <c r="V231" i="24" s="1"/>
  <c r="AB231" i="24" s="1"/>
  <c r="AC231" i="24" s="1"/>
  <c r="AD231" i="24" s="1"/>
  <c r="AE231" i="24" s="1"/>
  <c r="AF231" i="24" s="1"/>
  <c r="C231" i="24"/>
  <c r="C230" i="24"/>
  <c r="D230" i="24" s="1"/>
  <c r="E230" i="24" s="1"/>
  <c r="F230" i="24" s="1"/>
  <c r="G230" i="24" s="1"/>
  <c r="H230" i="24" s="1"/>
  <c r="I230" i="24" s="1"/>
  <c r="J230" i="24" s="1"/>
  <c r="K230" i="24" s="1"/>
  <c r="L230" i="24" s="1"/>
  <c r="T230" i="24" s="1"/>
  <c r="V230" i="24" s="1"/>
  <c r="AB230" i="24" s="1"/>
  <c r="AC230" i="24" s="1"/>
  <c r="AD230" i="24" s="1"/>
  <c r="AE230" i="24" s="1"/>
  <c r="AF230" i="24" s="1"/>
  <c r="F229" i="24"/>
  <c r="G229" i="24" s="1"/>
  <c r="H229" i="24" s="1"/>
  <c r="I229" i="24" s="1"/>
  <c r="J229" i="24" s="1"/>
  <c r="K229" i="24" s="1"/>
  <c r="L229" i="24" s="1"/>
  <c r="T229" i="24" s="1"/>
  <c r="V229" i="24" s="1"/>
  <c r="AB229" i="24" s="1"/>
  <c r="AC229" i="24" s="1"/>
  <c r="AD229" i="24" s="1"/>
  <c r="AE229" i="24" s="1"/>
  <c r="AF229" i="24" s="1"/>
  <c r="E229" i="24"/>
  <c r="C229" i="24"/>
  <c r="D229" i="24" s="1"/>
  <c r="D228" i="24"/>
  <c r="E228" i="24" s="1"/>
  <c r="F228" i="24" s="1"/>
  <c r="G228" i="24" s="1"/>
  <c r="H228" i="24" s="1"/>
  <c r="I228" i="24" s="1"/>
  <c r="J228" i="24" s="1"/>
  <c r="K228" i="24" s="1"/>
  <c r="L228" i="24" s="1"/>
  <c r="T228" i="24" s="1"/>
  <c r="V228" i="24" s="1"/>
  <c r="AB228" i="24" s="1"/>
  <c r="AC228" i="24" s="1"/>
  <c r="AD228" i="24" s="1"/>
  <c r="AE228" i="24" s="1"/>
  <c r="AF228" i="24" s="1"/>
  <c r="C228" i="24"/>
  <c r="E227" i="24"/>
  <c r="F227" i="24" s="1"/>
  <c r="G227" i="24" s="1"/>
  <c r="H227" i="24" s="1"/>
  <c r="I227" i="24" s="1"/>
  <c r="J227" i="24" s="1"/>
  <c r="K227" i="24" s="1"/>
  <c r="L227" i="24" s="1"/>
  <c r="T227" i="24" s="1"/>
  <c r="V227" i="24" s="1"/>
  <c r="AB227" i="24" s="1"/>
  <c r="AC227" i="24" s="1"/>
  <c r="AD227" i="24" s="1"/>
  <c r="AE227" i="24" s="1"/>
  <c r="AF227" i="24" s="1"/>
  <c r="D227" i="24"/>
  <c r="C227" i="24"/>
  <c r="C226" i="24"/>
  <c r="D226" i="24" s="1"/>
  <c r="E226" i="24" s="1"/>
  <c r="F226" i="24" s="1"/>
  <c r="G226" i="24" s="1"/>
  <c r="H226" i="24" s="1"/>
  <c r="I226" i="24" s="1"/>
  <c r="J226" i="24" s="1"/>
  <c r="K226" i="24" s="1"/>
  <c r="L226" i="24" s="1"/>
  <c r="T226" i="24" s="1"/>
  <c r="V226" i="24" s="1"/>
  <c r="AB226" i="24" s="1"/>
  <c r="AC226" i="24" s="1"/>
  <c r="AD226" i="24" s="1"/>
  <c r="AE226" i="24" s="1"/>
  <c r="AF226" i="24" s="1"/>
  <c r="I225" i="24"/>
  <c r="J225" i="24" s="1"/>
  <c r="K225" i="24" s="1"/>
  <c r="L225" i="24" s="1"/>
  <c r="T225" i="24" s="1"/>
  <c r="V225" i="24" s="1"/>
  <c r="AB225" i="24" s="1"/>
  <c r="AC225" i="24" s="1"/>
  <c r="AD225" i="24" s="1"/>
  <c r="AE225" i="24" s="1"/>
  <c r="AF225" i="24" s="1"/>
  <c r="E225" i="24"/>
  <c r="F225" i="24" s="1"/>
  <c r="G225" i="24" s="1"/>
  <c r="H225" i="24" s="1"/>
  <c r="D225" i="24"/>
  <c r="C225" i="24"/>
  <c r="E224" i="24"/>
  <c r="F224" i="24" s="1"/>
  <c r="G224" i="24" s="1"/>
  <c r="H224" i="24" s="1"/>
  <c r="I224" i="24" s="1"/>
  <c r="J224" i="24" s="1"/>
  <c r="K224" i="24" s="1"/>
  <c r="L224" i="24" s="1"/>
  <c r="T224" i="24" s="1"/>
  <c r="V224" i="24" s="1"/>
  <c r="AB224" i="24" s="1"/>
  <c r="AC224" i="24" s="1"/>
  <c r="AD224" i="24" s="1"/>
  <c r="AE224" i="24" s="1"/>
  <c r="AF224" i="24" s="1"/>
  <c r="C224" i="24"/>
  <c r="D224" i="24" s="1"/>
  <c r="T223" i="24"/>
  <c r="V223" i="24" s="1"/>
  <c r="AB223" i="24" s="1"/>
  <c r="AC223" i="24" s="1"/>
  <c r="AD223" i="24" s="1"/>
  <c r="AE223" i="24" s="1"/>
  <c r="AF223" i="24" s="1"/>
  <c r="D223" i="24"/>
  <c r="E223" i="24" s="1"/>
  <c r="F223" i="24" s="1"/>
  <c r="G223" i="24" s="1"/>
  <c r="H223" i="24" s="1"/>
  <c r="I223" i="24" s="1"/>
  <c r="J223" i="24" s="1"/>
  <c r="K223" i="24" s="1"/>
  <c r="L223" i="24" s="1"/>
  <c r="C223" i="24"/>
  <c r="C222" i="24"/>
  <c r="D222" i="24" s="1"/>
  <c r="E222" i="24" s="1"/>
  <c r="F222" i="24" s="1"/>
  <c r="G222" i="24" s="1"/>
  <c r="H222" i="24" s="1"/>
  <c r="I222" i="24" s="1"/>
  <c r="J222" i="24" s="1"/>
  <c r="K222" i="24" s="1"/>
  <c r="L222" i="24" s="1"/>
  <c r="T222" i="24" s="1"/>
  <c r="V222" i="24" s="1"/>
  <c r="AB222" i="24" s="1"/>
  <c r="AC222" i="24" s="1"/>
  <c r="AD222" i="24" s="1"/>
  <c r="AE222" i="24" s="1"/>
  <c r="AF222" i="24" s="1"/>
  <c r="L221" i="24"/>
  <c r="T221" i="24" s="1"/>
  <c r="V221" i="24" s="1"/>
  <c r="AB221" i="24" s="1"/>
  <c r="AC221" i="24" s="1"/>
  <c r="AD221" i="24" s="1"/>
  <c r="AE221" i="24" s="1"/>
  <c r="AF221" i="24" s="1"/>
  <c r="I221" i="24"/>
  <c r="J221" i="24" s="1"/>
  <c r="K221" i="24" s="1"/>
  <c r="H221" i="24"/>
  <c r="D221" i="24"/>
  <c r="E221" i="24" s="1"/>
  <c r="F221" i="24" s="1"/>
  <c r="G221" i="24" s="1"/>
  <c r="C221" i="24"/>
  <c r="G220" i="24"/>
  <c r="H220" i="24" s="1"/>
  <c r="I220" i="24" s="1"/>
  <c r="J220" i="24" s="1"/>
  <c r="K220" i="24" s="1"/>
  <c r="L220" i="24" s="1"/>
  <c r="T220" i="24" s="1"/>
  <c r="V220" i="24" s="1"/>
  <c r="AB220" i="24" s="1"/>
  <c r="AC220" i="24" s="1"/>
  <c r="AD220" i="24" s="1"/>
  <c r="AE220" i="24" s="1"/>
  <c r="AF220" i="24" s="1"/>
  <c r="C220" i="24"/>
  <c r="D220" i="24" s="1"/>
  <c r="E220" i="24" s="1"/>
  <c r="F220" i="24" s="1"/>
  <c r="E219" i="24"/>
  <c r="F219" i="24" s="1"/>
  <c r="G219" i="24" s="1"/>
  <c r="H219" i="24" s="1"/>
  <c r="I219" i="24" s="1"/>
  <c r="J219" i="24" s="1"/>
  <c r="K219" i="24" s="1"/>
  <c r="L219" i="24" s="1"/>
  <c r="T219" i="24" s="1"/>
  <c r="V219" i="24" s="1"/>
  <c r="AB219" i="24" s="1"/>
  <c r="AC219" i="24" s="1"/>
  <c r="AD219" i="24" s="1"/>
  <c r="AE219" i="24" s="1"/>
  <c r="AF219" i="24" s="1"/>
  <c r="C219" i="24"/>
  <c r="D219" i="24" s="1"/>
  <c r="G218" i="24"/>
  <c r="H218" i="24" s="1"/>
  <c r="I218" i="24" s="1"/>
  <c r="J218" i="24" s="1"/>
  <c r="K218" i="24" s="1"/>
  <c r="L218" i="24" s="1"/>
  <c r="T218" i="24" s="1"/>
  <c r="V218" i="24" s="1"/>
  <c r="AB218" i="24" s="1"/>
  <c r="AC218" i="24" s="1"/>
  <c r="AD218" i="24" s="1"/>
  <c r="AE218" i="24" s="1"/>
  <c r="AF218" i="24" s="1"/>
  <c r="E218" i="24"/>
  <c r="F218" i="24" s="1"/>
  <c r="C218" i="24"/>
  <c r="D218" i="24" s="1"/>
  <c r="C217" i="24"/>
  <c r="D217" i="24" s="1"/>
  <c r="E217" i="24" s="1"/>
  <c r="F217" i="24" s="1"/>
  <c r="G217" i="24" s="1"/>
  <c r="H217" i="24" s="1"/>
  <c r="I217" i="24" s="1"/>
  <c r="J217" i="24" s="1"/>
  <c r="K217" i="24" s="1"/>
  <c r="L217" i="24" s="1"/>
  <c r="T217" i="24" s="1"/>
  <c r="V217" i="24" s="1"/>
  <c r="AB217" i="24" s="1"/>
  <c r="AC217" i="24" s="1"/>
  <c r="AD217" i="24" s="1"/>
  <c r="AE217" i="24" s="1"/>
  <c r="AF217" i="24" s="1"/>
  <c r="D216" i="24"/>
  <c r="E216" i="24" s="1"/>
  <c r="F216" i="24" s="1"/>
  <c r="G216" i="24" s="1"/>
  <c r="H216" i="24" s="1"/>
  <c r="I216" i="24" s="1"/>
  <c r="J216" i="24" s="1"/>
  <c r="K216" i="24" s="1"/>
  <c r="L216" i="24" s="1"/>
  <c r="T216" i="24" s="1"/>
  <c r="V216" i="24" s="1"/>
  <c r="AB216" i="24" s="1"/>
  <c r="AC216" i="24" s="1"/>
  <c r="AD216" i="24" s="1"/>
  <c r="AE216" i="24" s="1"/>
  <c r="AF216" i="24" s="1"/>
  <c r="C216" i="24"/>
  <c r="G215" i="24"/>
  <c r="H215" i="24" s="1"/>
  <c r="I215" i="24" s="1"/>
  <c r="J215" i="24" s="1"/>
  <c r="K215" i="24" s="1"/>
  <c r="L215" i="24" s="1"/>
  <c r="T215" i="24" s="1"/>
  <c r="V215" i="24" s="1"/>
  <c r="AB215" i="24" s="1"/>
  <c r="AC215" i="24" s="1"/>
  <c r="AD215" i="24" s="1"/>
  <c r="AE215" i="24" s="1"/>
  <c r="AF215" i="24" s="1"/>
  <c r="C215" i="24"/>
  <c r="D215" i="24" s="1"/>
  <c r="E215" i="24" s="1"/>
  <c r="F215" i="24" s="1"/>
  <c r="C214" i="24"/>
  <c r="D214" i="24" s="1"/>
  <c r="E214" i="24" s="1"/>
  <c r="F214" i="24" s="1"/>
  <c r="G214" i="24" s="1"/>
  <c r="H214" i="24" s="1"/>
  <c r="I214" i="24" s="1"/>
  <c r="J214" i="24" s="1"/>
  <c r="K214" i="24" s="1"/>
  <c r="L214" i="24" s="1"/>
  <c r="T214" i="24" s="1"/>
  <c r="V214" i="24" s="1"/>
  <c r="AB214" i="24" s="1"/>
  <c r="AC214" i="24" s="1"/>
  <c r="AD214" i="24" s="1"/>
  <c r="AE214" i="24" s="1"/>
  <c r="AF214" i="24" s="1"/>
  <c r="J213" i="24"/>
  <c r="K213" i="24" s="1"/>
  <c r="L213" i="24" s="1"/>
  <c r="T213" i="24" s="1"/>
  <c r="V213" i="24" s="1"/>
  <c r="AB213" i="24" s="1"/>
  <c r="AC213" i="24" s="1"/>
  <c r="AD213" i="24" s="1"/>
  <c r="AE213" i="24" s="1"/>
  <c r="AF213" i="24" s="1"/>
  <c r="I213" i="24"/>
  <c r="E213" i="24"/>
  <c r="F213" i="24" s="1"/>
  <c r="G213" i="24" s="1"/>
  <c r="H213" i="24" s="1"/>
  <c r="D213" i="24"/>
  <c r="C213" i="24"/>
  <c r="K212" i="24"/>
  <c r="L212" i="24" s="1"/>
  <c r="T212" i="24" s="1"/>
  <c r="V212" i="24" s="1"/>
  <c r="AB212" i="24" s="1"/>
  <c r="AC212" i="24" s="1"/>
  <c r="AD212" i="24" s="1"/>
  <c r="AE212" i="24" s="1"/>
  <c r="AF212" i="24" s="1"/>
  <c r="C212" i="24"/>
  <c r="D212" i="24" s="1"/>
  <c r="E212" i="24" s="1"/>
  <c r="F212" i="24" s="1"/>
  <c r="G212" i="24" s="1"/>
  <c r="H212" i="24" s="1"/>
  <c r="I212" i="24" s="1"/>
  <c r="J212" i="24" s="1"/>
  <c r="T211" i="24"/>
  <c r="V211" i="24" s="1"/>
  <c r="AB211" i="24" s="1"/>
  <c r="AC211" i="24" s="1"/>
  <c r="AD211" i="24" s="1"/>
  <c r="AE211" i="24" s="1"/>
  <c r="AF211" i="24" s="1"/>
  <c r="H211" i="24"/>
  <c r="I211" i="24" s="1"/>
  <c r="J211" i="24" s="1"/>
  <c r="K211" i="24" s="1"/>
  <c r="L211" i="24" s="1"/>
  <c r="E211" i="24"/>
  <c r="F211" i="24" s="1"/>
  <c r="G211" i="24" s="1"/>
  <c r="D211" i="24"/>
  <c r="C211" i="24"/>
  <c r="H210" i="24"/>
  <c r="I210" i="24" s="1"/>
  <c r="J210" i="24" s="1"/>
  <c r="K210" i="24" s="1"/>
  <c r="L210" i="24" s="1"/>
  <c r="T210" i="24" s="1"/>
  <c r="V210" i="24" s="1"/>
  <c r="AB210" i="24" s="1"/>
  <c r="AC210" i="24" s="1"/>
  <c r="AD210" i="24" s="1"/>
  <c r="AE210" i="24" s="1"/>
  <c r="AF210" i="24" s="1"/>
  <c r="C210" i="24"/>
  <c r="D210" i="24" s="1"/>
  <c r="E210" i="24" s="1"/>
  <c r="F210" i="24" s="1"/>
  <c r="G210" i="24" s="1"/>
  <c r="C209" i="24"/>
  <c r="D209" i="24" s="1"/>
  <c r="E209" i="24" s="1"/>
  <c r="F209" i="24" s="1"/>
  <c r="G209" i="24" s="1"/>
  <c r="H209" i="24" s="1"/>
  <c r="I209" i="24" s="1"/>
  <c r="J209" i="24" s="1"/>
  <c r="K209" i="24" s="1"/>
  <c r="L209" i="24" s="1"/>
  <c r="T209" i="24" s="1"/>
  <c r="V209" i="24" s="1"/>
  <c r="AB209" i="24" s="1"/>
  <c r="AC209" i="24" s="1"/>
  <c r="AD209" i="24" s="1"/>
  <c r="AE209" i="24" s="1"/>
  <c r="AF209" i="24" s="1"/>
  <c r="G208" i="24"/>
  <c r="H208" i="24" s="1"/>
  <c r="I208" i="24" s="1"/>
  <c r="J208" i="24" s="1"/>
  <c r="K208" i="24" s="1"/>
  <c r="L208" i="24" s="1"/>
  <c r="T208" i="24" s="1"/>
  <c r="V208" i="24" s="1"/>
  <c r="AB208" i="24" s="1"/>
  <c r="AC208" i="24" s="1"/>
  <c r="AD208" i="24" s="1"/>
  <c r="AE208" i="24" s="1"/>
  <c r="AF208" i="24" s="1"/>
  <c r="D208" i="24"/>
  <c r="E208" i="24" s="1"/>
  <c r="F208" i="24" s="1"/>
  <c r="C208" i="24"/>
  <c r="G207" i="24"/>
  <c r="H207" i="24" s="1"/>
  <c r="I207" i="24" s="1"/>
  <c r="J207" i="24" s="1"/>
  <c r="K207" i="24" s="1"/>
  <c r="L207" i="24" s="1"/>
  <c r="T207" i="24" s="1"/>
  <c r="V207" i="24" s="1"/>
  <c r="AB207" i="24" s="1"/>
  <c r="AC207" i="24" s="1"/>
  <c r="AD207" i="24" s="1"/>
  <c r="AE207" i="24" s="1"/>
  <c r="AF207" i="24" s="1"/>
  <c r="F207" i="24"/>
  <c r="E207" i="24"/>
  <c r="D207" i="24"/>
  <c r="C207" i="24"/>
  <c r="G206" i="24"/>
  <c r="H206" i="24" s="1"/>
  <c r="I206" i="24" s="1"/>
  <c r="J206" i="24" s="1"/>
  <c r="K206" i="24" s="1"/>
  <c r="L206" i="24" s="1"/>
  <c r="T206" i="24" s="1"/>
  <c r="V206" i="24" s="1"/>
  <c r="AB206" i="24" s="1"/>
  <c r="AC206" i="24" s="1"/>
  <c r="AD206" i="24" s="1"/>
  <c r="AE206" i="24" s="1"/>
  <c r="AF206" i="24" s="1"/>
  <c r="F206" i="24"/>
  <c r="E206" i="24"/>
  <c r="D206" i="24"/>
  <c r="C206" i="24"/>
  <c r="J205" i="24"/>
  <c r="K205" i="24" s="1"/>
  <c r="L205" i="24" s="1"/>
  <c r="T205" i="24" s="1"/>
  <c r="V205" i="24" s="1"/>
  <c r="AB205" i="24" s="1"/>
  <c r="AC205" i="24" s="1"/>
  <c r="AD205" i="24" s="1"/>
  <c r="AE205" i="24" s="1"/>
  <c r="AF205" i="24" s="1"/>
  <c r="I205" i="24"/>
  <c r="D205" i="24"/>
  <c r="E205" i="24" s="1"/>
  <c r="F205" i="24" s="1"/>
  <c r="G205" i="24" s="1"/>
  <c r="H205" i="24" s="1"/>
  <c r="C205" i="24"/>
  <c r="L204" i="24"/>
  <c r="T204" i="24" s="1"/>
  <c r="V204" i="24" s="1"/>
  <c r="AB204" i="24" s="1"/>
  <c r="AC204" i="24" s="1"/>
  <c r="AD204" i="24" s="1"/>
  <c r="AE204" i="24" s="1"/>
  <c r="AF204" i="24" s="1"/>
  <c r="C204" i="24"/>
  <c r="D204" i="24" s="1"/>
  <c r="E204" i="24" s="1"/>
  <c r="F204" i="24" s="1"/>
  <c r="G204" i="24" s="1"/>
  <c r="H204" i="24" s="1"/>
  <c r="I204" i="24" s="1"/>
  <c r="J204" i="24" s="1"/>
  <c r="K204" i="24" s="1"/>
  <c r="C203" i="24"/>
  <c r="D203" i="24" s="1"/>
  <c r="E203" i="24" s="1"/>
  <c r="F203" i="24" s="1"/>
  <c r="G203" i="24" s="1"/>
  <c r="H203" i="24" s="1"/>
  <c r="I203" i="24" s="1"/>
  <c r="J203" i="24" s="1"/>
  <c r="K203" i="24" s="1"/>
  <c r="L203" i="24" s="1"/>
  <c r="T203" i="24" s="1"/>
  <c r="V203" i="24" s="1"/>
  <c r="AB203" i="24" s="1"/>
  <c r="AC203" i="24" s="1"/>
  <c r="AD203" i="24" s="1"/>
  <c r="AE203" i="24" s="1"/>
  <c r="AF203" i="24" s="1"/>
  <c r="I202" i="24"/>
  <c r="J202" i="24" s="1"/>
  <c r="K202" i="24" s="1"/>
  <c r="L202" i="24" s="1"/>
  <c r="T202" i="24" s="1"/>
  <c r="V202" i="24" s="1"/>
  <c r="AB202" i="24" s="1"/>
  <c r="AC202" i="24" s="1"/>
  <c r="AD202" i="24" s="1"/>
  <c r="AE202" i="24" s="1"/>
  <c r="AF202" i="24" s="1"/>
  <c r="H202" i="24"/>
  <c r="D202" i="24"/>
  <c r="E202" i="24" s="1"/>
  <c r="F202" i="24" s="1"/>
  <c r="G202" i="24" s="1"/>
  <c r="C202" i="24"/>
  <c r="E201" i="24"/>
  <c r="F201" i="24" s="1"/>
  <c r="G201" i="24" s="1"/>
  <c r="H201" i="24" s="1"/>
  <c r="I201" i="24" s="1"/>
  <c r="J201" i="24" s="1"/>
  <c r="K201" i="24" s="1"/>
  <c r="L201" i="24" s="1"/>
  <c r="T201" i="24" s="1"/>
  <c r="V201" i="24" s="1"/>
  <c r="AB201" i="24" s="1"/>
  <c r="AC201" i="24" s="1"/>
  <c r="AD201" i="24" s="1"/>
  <c r="AE201" i="24" s="1"/>
  <c r="AF201" i="24" s="1"/>
  <c r="D201" i="24"/>
  <c r="C201" i="24"/>
  <c r="C200" i="24"/>
  <c r="D200" i="24" s="1"/>
  <c r="E200" i="24" s="1"/>
  <c r="F200" i="24" s="1"/>
  <c r="G200" i="24" s="1"/>
  <c r="H200" i="24" s="1"/>
  <c r="I200" i="24" s="1"/>
  <c r="J200" i="24" s="1"/>
  <c r="K200" i="24" s="1"/>
  <c r="L200" i="24" s="1"/>
  <c r="T200" i="24" s="1"/>
  <c r="V200" i="24" s="1"/>
  <c r="AB200" i="24" s="1"/>
  <c r="AC200" i="24" s="1"/>
  <c r="AD200" i="24" s="1"/>
  <c r="AE200" i="24" s="1"/>
  <c r="AF200" i="24" s="1"/>
  <c r="T199" i="24"/>
  <c r="V199" i="24" s="1"/>
  <c r="AB199" i="24" s="1"/>
  <c r="AC199" i="24" s="1"/>
  <c r="AD199" i="24" s="1"/>
  <c r="AE199" i="24" s="1"/>
  <c r="AF199" i="24" s="1"/>
  <c r="D199" i="24"/>
  <c r="E199" i="24" s="1"/>
  <c r="F199" i="24" s="1"/>
  <c r="G199" i="24" s="1"/>
  <c r="H199" i="24" s="1"/>
  <c r="I199" i="24" s="1"/>
  <c r="J199" i="24" s="1"/>
  <c r="K199" i="24" s="1"/>
  <c r="L199" i="24" s="1"/>
  <c r="C199" i="24"/>
  <c r="G198" i="24"/>
  <c r="H198" i="24" s="1"/>
  <c r="I198" i="24" s="1"/>
  <c r="J198" i="24" s="1"/>
  <c r="K198" i="24" s="1"/>
  <c r="L198" i="24" s="1"/>
  <c r="T198" i="24" s="1"/>
  <c r="V198" i="24" s="1"/>
  <c r="AB198" i="24" s="1"/>
  <c r="AC198" i="24" s="1"/>
  <c r="AD198" i="24" s="1"/>
  <c r="AE198" i="24" s="1"/>
  <c r="AF198" i="24" s="1"/>
  <c r="D198" i="24"/>
  <c r="E198" i="24" s="1"/>
  <c r="F198" i="24" s="1"/>
  <c r="C198" i="24"/>
  <c r="J197" i="24"/>
  <c r="K197" i="24" s="1"/>
  <c r="L197" i="24" s="1"/>
  <c r="T197" i="24" s="1"/>
  <c r="V197" i="24" s="1"/>
  <c r="AB197" i="24" s="1"/>
  <c r="AC197" i="24" s="1"/>
  <c r="AD197" i="24" s="1"/>
  <c r="AE197" i="24" s="1"/>
  <c r="AF197" i="24" s="1"/>
  <c r="G197" i="24"/>
  <c r="H197" i="24" s="1"/>
  <c r="I197" i="24" s="1"/>
  <c r="E197" i="24"/>
  <c r="F197" i="24" s="1"/>
  <c r="D197" i="24"/>
  <c r="C197" i="24"/>
  <c r="T196" i="24"/>
  <c r="V196" i="24" s="1"/>
  <c r="AB196" i="24" s="1"/>
  <c r="AC196" i="24" s="1"/>
  <c r="AD196" i="24" s="1"/>
  <c r="AE196" i="24" s="1"/>
  <c r="AF196" i="24" s="1"/>
  <c r="K196" i="24"/>
  <c r="L196" i="24" s="1"/>
  <c r="E196" i="24"/>
  <c r="F196" i="24" s="1"/>
  <c r="G196" i="24" s="1"/>
  <c r="H196" i="24" s="1"/>
  <c r="I196" i="24" s="1"/>
  <c r="J196" i="24" s="1"/>
  <c r="C196" i="24"/>
  <c r="D196" i="24" s="1"/>
  <c r="C195" i="24"/>
  <c r="D195" i="24" s="1"/>
  <c r="E195" i="24" s="1"/>
  <c r="F195" i="24" s="1"/>
  <c r="G195" i="24" s="1"/>
  <c r="H195" i="24" s="1"/>
  <c r="I195" i="24" s="1"/>
  <c r="J195" i="24" s="1"/>
  <c r="K195" i="24" s="1"/>
  <c r="L195" i="24" s="1"/>
  <c r="T195" i="24" s="1"/>
  <c r="V195" i="24" s="1"/>
  <c r="AB195" i="24" s="1"/>
  <c r="AC195" i="24" s="1"/>
  <c r="AD195" i="24" s="1"/>
  <c r="AE195" i="24" s="1"/>
  <c r="AF195" i="24" s="1"/>
  <c r="T194" i="24"/>
  <c r="V194" i="24" s="1"/>
  <c r="AB194" i="24" s="1"/>
  <c r="AC194" i="24" s="1"/>
  <c r="AD194" i="24" s="1"/>
  <c r="AE194" i="24" s="1"/>
  <c r="AF194" i="24" s="1"/>
  <c r="D194" i="24"/>
  <c r="E194" i="24" s="1"/>
  <c r="F194" i="24" s="1"/>
  <c r="G194" i="24" s="1"/>
  <c r="H194" i="24" s="1"/>
  <c r="I194" i="24" s="1"/>
  <c r="J194" i="24" s="1"/>
  <c r="K194" i="24" s="1"/>
  <c r="L194" i="24" s="1"/>
  <c r="C194" i="24"/>
  <c r="H193" i="24"/>
  <c r="I193" i="24" s="1"/>
  <c r="J193" i="24" s="1"/>
  <c r="K193" i="24" s="1"/>
  <c r="L193" i="24" s="1"/>
  <c r="T193" i="24" s="1"/>
  <c r="V193" i="24" s="1"/>
  <c r="AB193" i="24" s="1"/>
  <c r="AC193" i="24" s="1"/>
  <c r="AD193" i="24" s="1"/>
  <c r="AE193" i="24" s="1"/>
  <c r="AF193" i="24" s="1"/>
  <c r="G193" i="24"/>
  <c r="E193" i="24"/>
  <c r="F193" i="24" s="1"/>
  <c r="D193" i="24"/>
  <c r="C193" i="24"/>
  <c r="F192" i="24"/>
  <c r="G192" i="24" s="1"/>
  <c r="H192" i="24" s="1"/>
  <c r="I192" i="24" s="1"/>
  <c r="J192" i="24" s="1"/>
  <c r="K192" i="24" s="1"/>
  <c r="L192" i="24" s="1"/>
  <c r="T192" i="24" s="1"/>
  <c r="V192" i="24" s="1"/>
  <c r="AB192" i="24" s="1"/>
  <c r="AC192" i="24" s="1"/>
  <c r="AD192" i="24" s="1"/>
  <c r="AE192" i="24" s="1"/>
  <c r="AF192" i="24" s="1"/>
  <c r="E192" i="24"/>
  <c r="C192" i="24"/>
  <c r="D192" i="24" s="1"/>
  <c r="C191" i="24"/>
  <c r="D191" i="24" s="1"/>
  <c r="E191" i="24" s="1"/>
  <c r="F191" i="24" s="1"/>
  <c r="G191" i="24" s="1"/>
  <c r="H191" i="24" s="1"/>
  <c r="I191" i="24" s="1"/>
  <c r="J191" i="24" s="1"/>
  <c r="K191" i="24" s="1"/>
  <c r="L191" i="24" s="1"/>
  <c r="T191" i="24" s="1"/>
  <c r="V191" i="24" s="1"/>
  <c r="AB191" i="24" s="1"/>
  <c r="AC191" i="24" s="1"/>
  <c r="AD191" i="24" s="1"/>
  <c r="AE191" i="24" s="1"/>
  <c r="AF191" i="24" s="1"/>
  <c r="L190" i="24"/>
  <c r="T190" i="24" s="1"/>
  <c r="V190" i="24" s="1"/>
  <c r="AB190" i="24" s="1"/>
  <c r="AC190" i="24" s="1"/>
  <c r="AD190" i="24" s="1"/>
  <c r="AE190" i="24" s="1"/>
  <c r="AF190" i="24" s="1"/>
  <c r="D190" i="24"/>
  <c r="E190" i="24" s="1"/>
  <c r="F190" i="24" s="1"/>
  <c r="G190" i="24" s="1"/>
  <c r="H190" i="24" s="1"/>
  <c r="I190" i="24" s="1"/>
  <c r="J190" i="24" s="1"/>
  <c r="K190" i="24" s="1"/>
  <c r="C190" i="24"/>
  <c r="E189" i="24"/>
  <c r="F189" i="24" s="1"/>
  <c r="G189" i="24" s="1"/>
  <c r="H189" i="24" s="1"/>
  <c r="I189" i="24" s="1"/>
  <c r="J189" i="24" s="1"/>
  <c r="K189" i="24" s="1"/>
  <c r="L189" i="24" s="1"/>
  <c r="T189" i="24" s="1"/>
  <c r="V189" i="24" s="1"/>
  <c r="AB189" i="24" s="1"/>
  <c r="AC189" i="24" s="1"/>
  <c r="AD189" i="24" s="1"/>
  <c r="AE189" i="24" s="1"/>
  <c r="AF189" i="24" s="1"/>
  <c r="D189" i="24"/>
  <c r="C189" i="24"/>
  <c r="L188" i="24"/>
  <c r="T188" i="24" s="1"/>
  <c r="V188" i="24" s="1"/>
  <c r="AB188" i="24" s="1"/>
  <c r="AC188" i="24" s="1"/>
  <c r="AD188" i="24" s="1"/>
  <c r="AE188" i="24" s="1"/>
  <c r="AF188" i="24" s="1"/>
  <c r="K188" i="24"/>
  <c r="C188" i="24"/>
  <c r="D188" i="24" s="1"/>
  <c r="E188" i="24" s="1"/>
  <c r="F188" i="24" s="1"/>
  <c r="G188" i="24" s="1"/>
  <c r="H188" i="24" s="1"/>
  <c r="I188" i="24" s="1"/>
  <c r="J188" i="24" s="1"/>
  <c r="E187" i="24"/>
  <c r="F187" i="24" s="1"/>
  <c r="G187" i="24" s="1"/>
  <c r="H187" i="24" s="1"/>
  <c r="I187" i="24" s="1"/>
  <c r="J187" i="24" s="1"/>
  <c r="K187" i="24" s="1"/>
  <c r="L187" i="24" s="1"/>
  <c r="T187" i="24" s="1"/>
  <c r="V187" i="24" s="1"/>
  <c r="AB187" i="24" s="1"/>
  <c r="AC187" i="24" s="1"/>
  <c r="AD187" i="24" s="1"/>
  <c r="AE187" i="24" s="1"/>
  <c r="AF187" i="24" s="1"/>
  <c r="C187" i="24"/>
  <c r="D187" i="24" s="1"/>
  <c r="H186" i="24"/>
  <c r="I186" i="24" s="1"/>
  <c r="J186" i="24" s="1"/>
  <c r="K186" i="24" s="1"/>
  <c r="L186" i="24" s="1"/>
  <c r="T186" i="24" s="1"/>
  <c r="V186" i="24" s="1"/>
  <c r="AB186" i="24" s="1"/>
  <c r="AC186" i="24" s="1"/>
  <c r="AD186" i="24" s="1"/>
  <c r="AE186" i="24" s="1"/>
  <c r="AF186" i="24" s="1"/>
  <c r="G186" i="24"/>
  <c r="C186" i="24"/>
  <c r="D186" i="24" s="1"/>
  <c r="E186" i="24" s="1"/>
  <c r="F186" i="24" s="1"/>
  <c r="E185" i="24"/>
  <c r="F185" i="24" s="1"/>
  <c r="G185" i="24" s="1"/>
  <c r="H185" i="24" s="1"/>
  <c r="I185" i="24" s="1"/>
  <c r="J185" i="24" s="1"/>
  <c r="K185" i="24" s="1"/>
  <c r="L185" i="24" s="1"/>
  <c r="T185" i="24" s="1"/>
  <c r="V185" i="24" s="1"/>
  <c r="AB185" i="24" s="1"/>
  <c r="AC185" i="24" s="1"/>
  <c r="AD185" i="24" s="1"/>
  <c r="AE185" i="24" s="1"/>
  <c r="AF185" i="24" s="1"/>
  <c r="D185" i="24"/>
  <c r="C185" i="24"/>
  <c r="E184" i="24"/>
  <c r="F184" i="24" s="1"/>
  <c r="G184" i="24" s="1"/>
  <c r="H184" i="24" s="1"/>
  <c r="I184" i="24" s="1"/>
  <c r="J184" i="24" s="1"/>
  <c r="K184" i="24" s="1"/>
  <c r="L184" i="24" s="1"/>
  <c r="T184" i="24" s="1"/>
  <c r="V184" i="24" s="1"/>
  <c r="AB184" i="24" s="1"/>
  <c r="AC184" i="24" s="1"/>
  <c r="AD184" i="24" s="1"/>
  <c r="AE184" i="24" s="1"/>
  <c r="AF184" i="24" s="1"/>
  <c r="C184" i="24"/>
  <c r="D184" i="24" s="1"/>
  <c r="C183" i="24"/>
  <c r="C182" i="24"/>
  <c r="D182" i="24" s="1"/>
  <c r="E182" i="24" s="1"/>
  <c r="F182" i="24" s="1"/>
  <c r="G182" i="24" s="1"/>
  <c r="H182" i="24" s="1"/>
  <c r="I182" i="24" s="1"/>
  <c r="J182" i="24" s="1"/>
  <c r="K182" i="24" s="1"/>
  <c r="L182" i="24" s="1"/>
  <c r="T182" i="24" s="1"/>
  <c r="V182" i="24" s="1"/>
  <c r="AB182" i="24" s="1"/>
  <c r="AC182" i="24" s="1"/>
  <c r="AD182" i="24" s="1"/>
  <c r="AE182" i="24" s="1"/>
  <c r="AF182" i="24" s="1"/>
  <c r="T181" i="24"/>
  <c r="V181" i="24" s="1"/>
  <c r="AB181" i="24" s="1"/>
  <c r="AC181" i="24" s="1"/>
  <c r="AD181" i="24" s="1"/>
  <c r="AE181" i="24" s="1"/>
  <c r="AF181" i="24" s="1"/>
  <c r="E181" i="24"/>
  <c r="F181" i="24" s="1"/>
  <c r="G181" i="24" s="1"/>
  <c r="H181" i="24" s="1"/>
  <c r="I181" i="24" s="1"/>
  <c r="J181" i="24" s="1"/>
  <c r="K181" i="24" s="1"/>
  <c r="L181" i="24" s="1"/>
  <c r="D181" i="24"/>
  <c r="C181" i="24"/>
  <c r="K180" i="24"/>
  <c r="L180" i="24" s="1"/>
  <c r="T180" i="24" s="1"/>
  <c r="V180" i="24" s="1"/>
  <c r="AB180" i="24" s="1"/>
  <c r="AC180" i="24" s="1"/>
  <c r="AD180" i="24" s="1"/>
  <c r="AE180" i="24" s="1"/>
  <c r="AF180" i="24" s="1"/>
  <c r="G180" i="24"/>
  <c r="H180" i="24" s="1"/>
  <c r="I180" i="24" s="1"/>
  <c r="J180" i="24" s="1"/>
  <c r="D180" i="24"/>
  <c r="E180" i="24" s="1"/>
  <c r="F180" i="24" s="1"/>
  <c r="C180" i="24"/>
  <c r="E179" i="24"/>
  <c r="F179" i="24" s="1"/>
  <c r="G179" i="24" s="1"/>
  <c r="H179" i="24" s="1"/>
  <c r="I179" i="24" s="1"/>
  <c r="J179" i="24" s="1"/>
  <c r="K179" i="24" s="1"/>
  <c r="L179" i="24" s="1"/>
  <c r="T179" i="24" s="1"/>
  <c r="V179" i="24" s="1"/>
  <c r="AB179" i="24" s="1"/>
  <c r="AC179" i="24" s="1"/>
  <c r="AD179" i="24" s="1"/>
  <c r="AE179" i="24" s="1"/>
  <c r="AF179" i="24" s="1"/>
  <c r="C179" i="24"/>
  <c r="D179" i="24" s="1"/>
  <c r="I178" i="24"/>
  <c r="J178" i="24" s="1"/>
  <c r="K178" i="24" s="1"/>
  <c r="L178" i="24" s="1"/>
  <c r="T178" i="24" s="1"/>
  <c r="V178" i="24" s="1"/>
  <c r="AB178" i="24" s="1"/>
  <c r="AC178" i="24" s="1"/>
  <c r="AD178" i="24" s="1"/>
  <c r="AE178" i="24" s="1"/>
  <c r="AF178" i="24" s="1"/>
  <c r="C178" i="24"/>
  <c r="D178" i="24" s="1"/>
  <c r="E178" i="24" s="1"/>
  <c r="F178" i="24" s="1"/>
  <c r="G178" i="24" s="1"/>
  <c r="H178" i="24" s="1"/>
  <c r="F177" i="24"/>
  <c r="E177" i="24"/>
  <c r="D177" i="24"/>
  <c r="C177" i="24"/>
  <c r="C176" i="24"/>
  <c r="D176" i="24" s="1"/>
  <c r="E176" i="24" s="1"/>
  <c r="F176" i="24" s="1"/>
  <c r="G176" i="24" s="1"/>
  <c r="H176" i="24" s="1"/>
  <c r="I176" i="24" s="1"/>
  <c r="J176" i="24" s="1"/>
  <c r="K176" i="24" s="1"/>
  <c r="L176" i="24" s="1"/>
  <c r="T176" i="24" s="1"/>
  <c r="V176" i="24" s="1"/>
  <c r="AB176" i="24" s="1"/>
  <c r="AC176" i="24" s="1"/>
  <c r="AD176" i="24" s="1"/>
  <c r="AE176" i="24" s="1"/>
  <c r="AF176" i="24" s="1"/>
  <c r="T175" i="24"/>
  <c r="V175" i="24" s="1"/>
  <c r="AB175" i="24" s="1"/>
  <c r="AC175" i="24" s="1"/>
  <c r="AD175" i="24" s="1"/>
  <c r="AE175" i="24" s="1"/>
  <c r="AF175" i="24" s="1"/>
  <c r="C175" i="24"/>
  <c r="D175" i="24" s="1"/>
  <c r="E175" i="24" s="1"/>
  <c r="F175" i="24" s="1"/>
  <c r="G175" i="24" s="1"/>
  <c r="H175" i="24" s="1"/>
  <c r="I175" i="24" s="1"/>
  <c r="J175" i="24" s="1"/>
  <c r="K175" i="24" s="1"/>
  <c r="L175" i="24" s="1"/>
  <c r="D174" i="24"/>
  <c r="E174" i="24" s="1"/>
  <c r="F174" i="24" s="1"/>
  <c r="G174" i="24" s="1"/>
  <c r="H174" i="24" s="1"/>
  <c r="I174" i="24" s="1"/>
  <c r="J174" i="24" s="1"/>
  <c r="K174" i="24" s="1"/>
  <c r="L174" i="24" s="1"/>
  <c r="T174" i="24" s="1"/>
  <c r="V174" i="24" s="1"/>
  <c r="AB174" i="24" s="1"/>
  <c r="AC174" i="24" s="1"/>
  <c r="AD174" i="24" s="1"/>
  <c r="AE174" i="24" s="1"/>
  <c r="AF174" i="24" s="1"/>
  <c r="C174" i="24"/>
  <c r="G173" i="24"/>
  <c r="H173" i="24" s="1"/>
  <c r="I173" i="24" s="1"/>
  <c r="J173" i="24" s="1"/>
  <c r="K173" i="24" s="1"/>
  <c r="L173" i="24" s="1"/>
  <c r="T173" i="24" s="1"/>
  <c r="V173" i="24" s="1"/>
  <c r="AB173" i="24" s="1"/>
  <c r="AC173" i="24" s="1"/>
  <c r="AD173" i="24" s="1"/>
  <c r="AE173" i="24" s="1"/>
  <c r="AF173" i="24" s="1"/>
  <c r="E173" i="24"/>
  <c r="F173" i="24" s="1"/>
  <c r="D173" i="24"/>
  <c r="C173" i="24"/>
  <c r="T172" i="24"/>
  <c r="V172" i="24" s="1"/>
  <c r="AB172" i="24" s="1"/>
  <c r="AC172" i="24" s="1"/>
  <c r="AD172" i="24" s="1"/>
  <c r="AE172" i="24" s="1"/>
  <c r="AF172" i="24" s="1"/>
  <c r="D172" i="24"/>
  <c r="E172" i="24" s="1"/>
  <c r="F172" i="24" s="1"/>
  <c r="G172" i="24" s="1"/>
  <c r="H172" i="24" s="1"/>
  <c r="I172" i="24" s="1"/>
  <c r="J172" i="24" s="1"/>
  <c r="K172" i="24" s="1"/>
  <c r="L172" i="24" s="1"/>
  <c r="C172" i="24"/>
  <c r="T171" i="24"/>
  <c r="V171" i="24" s="1"/>
  <c r="AB171" i="24" s="1"/>
  <c r="AC171" i="24" s="1"/>
  <c r="AD171" i="24" s="1"/>
  <c r="AE171" i="24" s="1"/>
  <c r="AF171" i="24" s="1"/>
  <c r="I171" i="24"/>
  <c r="J171" i="24" s="1"/>
  <c r="K171" i="24" s="1"/>
  <c r="L171" i="24" s="1"/>
  <c r="C171" i="24"/>
  <c r="D171" i="24" s="1"/>
  <c r="E171" i="24" s="1"/>
  <c r="F171" i="24" s="1"/>
  <c r="G171" i="24" s="1"/>
  <c r="H171" i="24" s="1"/>
  <c r="F170" i="24"/>
  <c r="G170" i="24" s="1"/>
  <c r="H170" i="24" s="1"/>
  <c r="I170" i="24" s="1"/>
  <c r="J170" i="24" s="1"/>
  <c r="K170" i="24" s="1"/>
  <c r="L170" i="24" s="1"/>
  <c r="T170" i="24" s="1"/>
  <c r="V170" i="24" s="1"/>
  <c r="D170" i="24"/>
  <c r="E170" i="24" s="1"/>
  <c r="C170" i="24"/>
  <c r="D169" i="24"/>
  <c r="C169" i="24"/>
  <c r="AG167" i="24"/>
  <c r="AG91" i="24" s="1"/>
  <c r="L166" i="24"/>
  <c r="T166" i="24" s="1"/>
  <c r="V166" i="24" s="1"/>
  <c r="AB166" i="24" s="1"/>
  <c r="AC166" i="24" s="1"/>
  <c r="AD166" i="24" s="1"/>
  <c r="AE166" i="24" s="1"/>
  <c r="AF166" i="24" s="1"/>
  <c r="D166" i="24"/>
  <c r="E166" i="24" s="1"/>
  <c r="F166" i="24" s="1"/>
  <c r="G166" i="24" s="1"/>
  <c r="H166" i="24" s="1"/>
  <c r="I166" i="24" s="1"/>
  <c r="J166" i="24" s="1"/>
  <c r="K166" i="24" s="1"/>
  <c r="C166" i="24"/>
  <c r="I165" i="24"/>
  <c r="J165" i="24" s="1"/>
  <c r="K165" i="24" s="1"/>
  <c r="L165" i="24" s="1"/>
  <c r="T165" i="24" s="1"/>
  <c r="V165" i="24" s="1"/>
  <c r="AB165" i="24" s="1"/>
  <c r="AC165" i="24" s="1"/>
  <c r="AD165" i="24" s="1"/>
  <c r="AE165" i="24" s="1"/>
  <c r="AF165" i="24" s="1"/>
  <c r="E165" i="24"/>
  <c r="F165" i="24" s="1"/>
  <c r="G165" i="24" s="1"/>
  <c r="H165" i="24" s="1"/>
  <c r="D165" i="24"/>
  <c r="C165" i="24"/>
  <c r="C164" i="24"/>
  <c r="D164" i="24" s="1"/>
  <c r="E164" i="24" s="1"/>
  <c r="F164" i="24" s="1"/>
  <c r="G164" i="24" s="1"/>
  <c r="H164" i="24" s="1"/>
  <c r="I164" i="24" s="1"/>
  <c r="J164" i="24" s="1"/>
  <c r="K164" i="24" s="1"/>
  <c r="L164" i="24" s="1"/>
  <c r="T164" i="24" s="1"/>
  <c r="V164" i="24" s="1"/>
  <c r="AB164" i="24" s="1"/>
  <c r="AC164" i="24" s="1"/>
  <c r="AD164" i="24" s="1"/>
  <c r="AE164" i="24" s="1"/>
  <c r="AF164" i="24" s="1"/>
  <c r="E163" i="24"/>
  <c r="F163" i="24" s="1"/>
  <c r="G163" i="24" s="1"/>
  <c r="H163" i="24" s="1"/>
  <c r="I163" i="24" s="1"/>
  <c r="J163" i="24" s="1"/>
  <c r="K163" i="24" s="1"/>
  <c r="L163" i="24" s="1"/>
  <c r="T163" i="24" s="1"/>
  <c r="V163" i="24" s="1"/>
  <c r="AB163" i="24" s="1"/>
  <c r="AC163" i="24" s="1"/>
  <c r="AD163" i="24" s="1"/>
  <c r="AE163" i="24" s="1"/>
  <c r="AF163" i="24" s="1"/>
  <c r="C163" i="24"/>
  <c r="D163" i="24" s="1"/>
  <c r="C162" i="24"/>
  <c r="F161" i="24"/>
  <c r="E161" i="24"/>
  <c r="D161" i="24"/>
  <c r="C161" i="24"/>
  <c r="AI158" i="24"/>
  <c r="AH158" i="24"/>
  <c r="AI157" i="24"/>
  <c r="AH157" i="24"/>
  <c r="AI156" i="24"/>
  <c r="AH156" i="24"/>
  <c r="AI155" i="24"/>
  <c r="AH155" i="24"/>
  <c r="AI154" i="24"/>
  <c r="AH154" i="24"/>
  <c r="AI153" i="24"/>
  <c r="AH153" i="24"/>
  <c r="AI152" i="24"/>
  <c r="AH152" i="24"/>
  <c r="AI151" i="24"/>
  <c r="AH151" i="24"/>
  <c r="AI150" i="24"/>
  <c r="AH150" i="24"/>
  <c r="AI149" i="24"/>
  <c r="AH149" i="24"/>
  <c r="AI148" i="24"/>
  <c r="AH148" i="24"/>
  <c r="AI147" i="24"/>
  <c r="AH147" i="24"/>
  <c r="AI146" i="24"/>
  <c r="AH146" i="24"/>
  <c r="AI142" i="24"/>
  <c r="AH142" i="24"/>
  <c r="AI141" i="24"/>
  <c r="AH141" i="24"/>
  <c r="AI140" i="24"/>
  <c r="AH140" i="24"/>
  <c r="AI139" i="24"/>
  <c r="AH139" i="24"/>
  <c r="AI138" i="24"/>
  <c r="AH138" i="24"/>
  <c r="AI137" i="24"/>
  <c r="AH137" i="24"/>
  <c r="AI136" i="24"/>
  <c r="AH136" i="24"/>
  <c r="AI134" i="24"/>
  <c r="AH134" i="24"/>
  <c r="AI133" i="24"/>
  <c r="AH133" i="24"/>
  <c r="AI132" i="24"/>
  <c r="AH132" i="24"/>
  <c r="AI131" i="24"/>
  <c r="AH131" i="24"/>
  <c r="AI130" i="24"/>
  <c r="AH130" i="24"/>
  <c r="AI129" i="24"/>
  <c r="AH129" i="24"/>
  <c r="AI128" i="24"/>
  <c r="AH128" i="24"/>
  <c r="AI127" i="24"/>
  <c r="AH127" i="24"/>
  <c r="AI126" i="24"/>
  <c r="AH126" i="24"/>
  <c r="AI125" i="24"/>
  <c r="AH125" i="24"/>
  <c r="AW23" i="24"/>
  <c r="AB122" i="24"/>
  <c r="AU23" i="24"/>
  <c r="L122" i="24"/>
  <c r="K122" i="24"/>
  <c r="J122" i="24"/>
  <c r="I122" i="24"/>
  <c r="H122" i="24"/>
  <c r="G122" i="24"/>
  <c r="F122" i="24"/>
  <c r="E122" i="24"/>
  <c r="D122" i="24"/>
  <c r="C122" i="24"/>
  <c r="AB121" i="24"/>
  <c r="L121" i="24"/>
  <c r="K121" i="24"/>
  <c r="J121" i="24"/>
  <c r="I121" i="24"/>
  <c r="H121" i="24"/>
  <c r="G121" i="24"/>
  <c r="F121" i="24"/>
  <c r="E121" i="24"/>
  <c r="D121" i="24"/>
  <c r="C121" i="24"/>
  <c r="AB120" i="24"/>
  <c r="L120" i="24"/>
  <c r="K120" i="24"/>
  <c r="J120" i="24"/>
  <c r="I120" i="24"/>
  <c r="H120" i="24"/>
  <c r="G120" i="24"/>
  <c r="F120" i="24"/>
  <c r="E120" i="24"/>
  <c r="D120" i="24"/>
  <c r="C120" i="24"/>
  <c r="AB119" i="24"/>
  <c r="L119" i="24"/>
  <c r="K119" i="24"/>
  <c r="J119" i="24"/>
  <c r="I119" i="24"/>
  <c r="H119" i="24"/>
  <c r="G119" i="24"/>
  <c r="F119" i="24"/>
  <c r="E119" i="24"/>
  <c r="D119" i="24"/>
  <c r="C119" i="24"/>
  <c r="AB118" i="24"/>
  <c r="L118" i="24"/>
  <c r="K118" i="24"/>
  <c r="J118" i="24"/>
  <c r="I118" i="24"/>
  <c r="H118" i="24"/>
  <c r="G118" i="24"/>
  <c r="F118" i="24"/>
  <c r="E118" i="24"/>
  <c r="D118" i="24"/>
  <c r="C118" i="24"/>
  <c r="BH23" i="24"/>
  <c r="AB117" i="24"/>
  <c r="BD23" i="24"/>
  <c r="AZ23" i="24"/>
  <c r="AV23" i="24"/>
  <c r="L117" i="24"/>
  <c r="K117" i="24"/>
  <c r="J117" i="24"/>
  <c r="I117" i="24"/>
  <c r="H117" i="24"/>
  <c r="G117" i="24"/>
  <c r="F117" i="24"/>
  <c r="E117" i="24"/>
  <c r="D117" i="24"/>
  <c r="C117" i="24"/>
  <c r="W7" i="24"/>
  <c r="AI114" i="24"/>
  <c r="AH114" i="24"/>
  <c r="AI112" i="24"/>
  <c r="AH112" i="24"/>
  <c r="AG112" i="24"/>
  <c r="AI111" i="24"/>
  <c r="AH111" i="24"/>
  <c r="AI110" i="24"/>
  <c r="AH110" i="24"/>
  <c r="AI109" i="24"/>
  <c r="AH109" i="24"/>
  <c r="AG108" i="24"/>
  <c r="AB5" i="24"/>
  <c r="AB108" i="24"/>
  <c r="AA5" i="24" s="1"/>
  <c r="BC19" i="24"/>
  <c r="L5" i="24"/>
  <c r="L108" i="24"/>
  <c r="K5" i="24" s="1"/>
  <c r="K108" i="24"/>
  <c r="AT19" i="24" s="1"/>
  <c r="J108" i="24"/>
  <c r="I5" i="24" s="1"/>
  <c r="I108" i="24"/>
  <c r="H5" i="24" s="1"/>
  <c r="H108" i="24"/>
  <c r="G5" i="24" s="1"/>
  <c r="G108" i="24"/>
  <c r="AR19" i="24" s="1"/>
  <c r="F108" i="24"/>
  <c r="E5" i="24" s="1"/>
  <c r="E108" i="24"/>
  <c r="D108" i="24"/>
  <c r="C5" i="24" s="1"/>
  <c r="C108" i="24"/>
  <c r="AI107" i="24"/>
  <c r="AH107" i="24"/>
  <c r="AI106" i="24"/>
  <c r="AH106" i="24"/>
  <c r="AI105" i="24"/>
  <c r="AH105" i="24"/>
  <c r="AI104" i="24"/>
  <c r="AH104" i="24"/>
  <c r="AI103" i="24"/>
  <c r="AH103" i="24"/>
  <c r="AI102" i="24"/>
  <c r="AH102" i="24"/>
  <c r="AI101" i="24"/>
  <c r="AH101" i="24"/>
  <c r="AI100" i="24"/>
  <c r="AH100" i="24"/>
  <c r="AI99" i="24"/>
  <c r="AH99" i="24"/>
  <c r="AI98" i="24"/>
  <c r="AH98" i="24"/>
  <c r="AI97" i="24"/>
  <c r="AH97" i="24"/>
  <c r="AG96" i="24"/>
  <c r="AG4" i="24" s="1"/>
  <c r="AG6" i="24" s="1"/>
  <c r="BH20" i="24"/>
  <c r="AB96" i="24"/>
  <c r="BG20" i="24" s="1"/>
  <c r="BC20" i="24"/>
  <c r="BB20" i="24"/>
  <c r="AU20" i="24"/>
  <c r="L96" i="24"/>
  <c r="K96" i="24"/>
  <c r="J96" i="24"/>
  <c r="I96" i="24"/>
  <c r="H96" i="24"/>
  <c r="G96" i="24"/>
  <c r="F96" i="24"/>
  <c r="AQ20" i="24" s="1"/>
  <c r="E96" i="24"/>
  <c r="AP20" i="24" s="1"/>
  <c r="D96" i="24"/>
  <c r="C96" i="24"/>
  <c r="AI95" i="24"/>
  <c r="AH95" i="24"/>
  <c r="AI94" i="24"/>
  <c r="AH94" i="24"/>
  <c r="AI93" i="24"/>
  <c r="AH93" i="24"/>
  <c r="AG92" i="24"/>
  <c r="AB92" i="24"/>
  <c r="BG18" i="24" s="1"/>
  <c r="BC18" i="24"/>
  <c r="BB18" i="24"/>
  <c r="AZ18" i="24"/>
  <c r="AY18" i="24"/>
  <c r="AU18" i="24"/>
  <c r="L92" i="24"/>
  <c r="K92" i="24"/>
  <c r="AT18" i="24" s="1"/>
  <c r="J92" i="24"/>
  <c r="I92" i="24"/>
  <c r="H92" i="24"/>
  <c r="G92" i="24"/>
  <c r="F92" i="24"/>
  <c r="AQ18" i="24" s="1"/>
  <c r="E92" i="24"/>
  <c r="AP18" i="24" s="1"/>
  <c r="D92" i="24"/>
  <c r="AO18" i="24" s="1"/>
  <c r="C92" i="24"/>
  <c r="AN18" i="24" s="1"/>
  <c r="BS91" i="24"/>
  <c r="BO91" i="24"/>
  <c r="BG91" i="24"/>
  <c r="BF91" i="24"/>
  <c r="BD91" i="24"/>
  <c r="BC91" i="24"/>
  <c r="AI91" i="24"/>
  <c r="AH91" i="24"/>
  <c r="AI90" i="24"/>
  <c r="AH90" i="24"/>
  <c r="BO89" i="24"/>
  <c r="BF89" i="24"/>
  <c r="AZ89" i="24"/>
  <c r="AI89" i="24"/>
  <c r="AH89" i="24"/>
  <c r="BE88" i="24"/>
  <c r="AI88" i="24"/>
  <c r="AH88" i="24"/>
  <c r="BG87" i="24"/>
  <c r="BD87" i="24"/>
  <c r="AI87" i="24"/>
  <c r="AH87" i="24"/>
  <c r="BA86" i="24"/>
  <c r="AI86" i="24"/>
  <c r="AH86" i="24"/>
  <c r="AI85" i="24"/>
  <c r="AH85" i="24"/>
  <c r="BW84" i="24"/>
  <c r="BW91" i="24" s="1"/>
  <c r="BV84" i="24"/>
  <c r="BV91" i="24" s="1"/>
  <c r="BU84" i="24"/>
  <c r="BU91" i="24" s="1"/>
  <c r="BT84" i="24"/>
  <c r="BT91" i="24" s="1"/>
  <c r="BS84" i="24"/>
  <c r="BR84" i="24"/>
  <c r="BR91" i="24" s="1"/>
  <c r="BQ84" i="24"/>
  <c r="BQ91" i="24" s="1"/>
  <c r="BP84" i="24"/>
  <c r="BP91" i="24" s="1"/>
  <c r="BO84" i="24"/>
  <c r="BN84" i="24"/>
  <c r="BN91" i="24" s="1"/>
  <c r="BM84" i="24"/>
  <c r="BM91" i="24" s="1"/>
  <c r="BL84" i="24"/>
  <c r="BL91" i="24" s="1"/>
  <c r="BK84" i="24"/>
  <c r="BK91" i="24" s="1"/>
  <c r="BJ84" i="24"/>
  <c r="BJ91" i="24" s="1"/>
  <c r="BI84" i="24"/>
  <c r="BI91" i="24" s="1"/>
  <c r="BH84" i="24"/>
  <c r="BH91" i="24" s="1"/>
  <c r="BG84" i="24"/>
  <c r="BF84" i="24"/>
  <c r="BE84" i="24"/>
  <c r="BE91" i="24" s="1"/>
  <c r="BD84" i="24"/>
  <c r="BC84" i="24"/>
  <c r="BB84" i="24"/>
  <c r="BB91" i="24" s="1"/>
  <c r="BA84" i="24"/>
  <c r="BA91" i="24" s="1"/>
  <c r="AZ84" i="24"/>
  <c r="AZ91" i="24" s="1"/>
  <c r="AI84" i="24"/>
  <c r="AH84" i="24"/>
  <c r="BW83" i="24"/>
  <c r="BW90" i="24" s="1"/>
  <c r="BV83" i="24"/>
  <c r="BV90" i="24" s="1"/>
  <c r="BU83" i="24"/>
  <c r="BU90" i="24" s="1"/>
  <c r="BT83" i="24"/>
  <c r="BT90" i="24" s="1"/>
  <c r="BS83" i="24"/>
  <c r="BS90" i="24" s="1"/>
  <c r="BR83" i="24"/>
  <c r="BR90" i="24" s="1"/>
  <c r="BQ83" i="24"/>
  <c r="BQ90" i="24" s="1"/>
  <c r="BP83" i="24"/>
  <c r="BP90" i="24" s="1"/>
  <c r="BO83" i="24"/>
  <c r="BO90" i="24" s="1"/>
  <c r="BN83" i="24"/>
  <c r="BN90" i="24" s="1"/>
  <c r="BM83" i="24"/>
  <c r="BM90" i="24" s="1"/>
  <c r="BL83" i="24"/>
  <c r="BL90" i="24" s="1"/>
  <c r="BK83" i="24"/>
  <c r="BK90" i="24" s="1"/>
  <c r="BJ83" i="24"/>
  <c r="BJ90" i="24" s="1"/>
  <c r="BI83" i="24"/>
  <c r="BI90" i="24" s="1"/>
  <c r="BH83" i="24"/>
  <c r="BH90" i="24" s="1"/>
  <c r="BG83" i="24"/>
  <c r="BG90" i="24" s="1"/>
  <c r="BF83" i="24"/>
  <c r="BF90" i="24" s="1"/>
  <c r="BE83" i="24"/>
  <c r="BE90" i="24" s="1"/>
  <c r="BD83" i="24"/>
  <c r="BD90" i="24" s="1"/>
  <c r="BC83" i="24"/>
  <c r="BC90" i="24" s="1"/>
  <c r="BB83" i="24"/>
  <c r="BB90" i="24" s="1"/>
  <c r="BA83" i="24"/>
  <c r="BA90" i="24" s="1"/>
  <c r="AZ83" i="24"/>
  <c r="AZ90" i="24" s="1"/>
  <c r="AI83" i="24"/>
  <c r="AH83" i="24"/>
  <c r="BW82" i="24"/>
  <c r="BW89" i="24" s="1"/>
  <c r="BV82" i="24"/>
  <c r="BV89" i="24" s="1"/>
  <c r="BU82" i="24"/>
  <c r="BU89" i="24" s="1"/>
  <c r="BT82" i="24"/>
  <c r="BT89" i="24" s="1"/>
  <c r="BS82" i="24"/>
  <c r="BS89" i="24" s="1"/>
  <c r="BR82" i="24"/>
  <c r="BR89" i="24" s="1"/>
  <c r="BQ82" i="24"/>
  <c r="BQ89" i="24" s="1"/>
  <c r="BP82" i="24"/>
  <c r="BP89" i="24" s="1"/>
  <c r="BO82" i="24"/>
  <c r="BN82" i="24"/>
  <c r="BN89" i="24" s="1"/>
  <c r="BM82" i="24"/>
  <c r="BM89" i="24" s="1"/>
  <c r="BL82" i="24"/>
  <c r="BL89" i="24" s="1"/>
  <c r="BK82" i="24"/>
  <c r="BK89" i="24" s="1"/>
  <c r="BJ82" i="24"/>
  <c r="BJ89" i="24" s="1"/>
  <c r="BI82" i="24"/>
  <c r="BI89" i="24" s="1"/>
  <c r="BH82" i="24"/>
  <c r="BH89" i="24" s="1"/>
  <c r="BG82" i="24"/>
  <c r="BG89" i="24" s="1"/>
  <c r="BF82" i="24"/>
  <c r="BE82" i="24"/>
  <c r="BE89" i="24" s="1"/>
  <c r="BD82" i="24"/>
  <c r="BD89" i="24" s="1"/>
  <c r="BC82" i="24"/>
  <c r="BC89" i="24" s="1"/>
  <c r="BB82" i="24"/>
  <c r="BB89" i="24" s="1"/>
  <c r="BA82" i="24"/>
  <c r="BA89" i="24" s="1"/>
  <c r="AZ82" i="24"/>
  <c r="AI82" i="24"/>
  <c r="AH82" i="24"/>
  <c r="BW81" i="24"/>
  <c r="BW88" i="24" s="1"/>
  <c r="BV81" i="24"/>
  <c r="BV88" i="24" s="1"/>
  <c r="BU81" i="24"/>
  <c r="BU88" i="24" s="1"/>
  <c r="BT81" i="24"/>
  <c r="BT88" i="24" s="1"/>
  <c r="BS81" i="24"/>
  <c r="BS88" i="24" s="1"/>
  <c r="BR81" i="24"/>
  <c r="BR88" i="24" s="1"/>
  <c r="BQ81" i="24"/>
  <c r="BQ88" i="24" s="1"/>
  <c r="BP81" i="24"/>
  <c r="BP88" i="24" s="1"/>
  <c r="BO81" i="24"/>
  <c r="BO88" i="24" s="1"/>
  <c r="BN81" i="24"/>
  <c r="BN88" i="24" s="1"/>
  <c r="BM81" i="24"/>
  <c r="BM88" i="24" s="1"/>
  <c r="BL81" i="24"/>
  <c r="BL88" i="24" s="1"/>
  <c r="BK81" i="24"/>
  <c r="BK88" i="24" s="1"/>
  <c r="BJ81" i="24"/>
  <c r="BJ88" i="24" s="1"/>
  <c r="BI81" i="24"/>
  <c r="BI88" i="24" s="1"/>
  <c r="BH81" i="24"/>
  <c r="BH88" i="24" s="1"/>
  <c r="BG81" i="24"/>
  <c r="BG88" i="24" s="1"/>
  <c r="BF81" i="24"/>
  <c r="BF88" i="24" s="1"/>
  <c r="BE81" i="24"/>
  <c r="BD81" i="24"/>
  <c r="BD88" i="24" s="1"/>
  <c r="BC81" i="24"/>
  <c r="BC88" i="24" s="1"/>
  <c r="BB81" i="24"/>
  <c r="BB88" i="24" s="1"/>
  <c r="BA81" i="24"/>
  <c r="BA88" i="24" s="1"/>
  <c r="AZ81" i="24"/>
  <c r="AZ88" i="24" s="1"/>
  <c r="AI81" i="24"/>
  <c r="AH81" i="24"/>
  <c r="BW80" i="24"/>
  <c r="BW87" i="24" s="1"/>
  <c r="BV80" i="24"/>
  <c r="BV87" i="24" s="1"/>
  <c r="BU80" i="24"/>
  <c r="BU87" i="24" s="1"/>
  <c r="BT80" i="24"/>
  <c r="BT87" i="24" s="1"/>
  <c r="BS80" i="24"/>
  <c r="BS87" i="24" s="1"/>
  <c r="BR80" i="24"/>
  <c r="BR87" i="24" s="1"/>
  <c r="BQ80" i="24"/>
  <c r="BQ87" i="24" s="1"/>
  <c r="BP80" i="24"/>
  <c r="BP87" i="24" s="1"/>
  <c r="BO80" i="24"/>
  <c r="BO87" i="24" s="1"/>
  <c r="BN80" i="24"/>
  <c r="BN87" i="24" s="1"/>
  <c r="BM80" i="24"/>
  <c r="BM87" i="24" s="1"/>
  <c r="BL80" i="24"/>
  <c r="BL87" i="24" s="1"/>
  <c r="BK80" i="24"/>
  <c r="BK87" i="24" s="1"/>
  <c r="BJ80" i="24"/>
  <c r="BJ87" i="24" s="1"/>
  <c r="BI80" i="24"/>
  <c r="BI87" i="24" s="1"/>
  <c r="BH80" i="24"/>
  <c r="BH87" i="24" s="1"/>
  <c r="BG80" i="24"/>
  <c r="BF80" i="24"/>
  <c r="BF87" i="24" s="1"/>
  <c r="BE80" i="24"/>
  <c r="BE87" i="24" s="1"/>
  <c r="BD80" i="24"/>
  <c r="BC80" i="24"/>
  <c r="BC87" i="24" s="1"/>
  <c r="BB80" i="24"/>
  <c r="BB87" i="24" s="1"/>
  <c r="BA80" i="24"/>
  <c r="BA87" i="24" s="1"/>
  <c r="AZ80" i="24"/>
  <c r="AZ87" i="24" s="1"/>
  <c r="AI80" i="24"/>
  <c r="AH80" i="24"/>
  <c r="BW79" i="24"/>
  <c r="BW86" i="24" s="1"/>
  <c r="BV79" i="24"/>
  <c r="BV86" i="24" s="1"/>
  <c r="BU79" i="24"/>
  <c r="BU86" i="24" s="1"/>
  <c r="BT79" i="24"/>
  <c r="BT86" i="24" s="1"/>
  <c r="BS79" i="24"/>
  <c r="BS86" i="24" s="1"/>
  <c r="BR79" i="24"/>
  <c r="BR86" i="24" s="1"/>
  <c r="BQ79" i="24"/>
  <c r="BQ86" i="24" s="1"/>
  <c r="BP79" i="24"/>
  <c r="BP86" i="24" s="1"/>
  <c r="BO79" i="24"/>
  <c r="BO86" i="24" s="1"/>
  <c r="BN79" i="24"/>
  <c r="BN86" i="24" s="1"/>
  <c r="BM79" i="24"/>
  <c r="BM86" i="24" s="1"/>
  <c r="BL79" i="24"/>
  <c r="BL86" i="24" s="1"/>
  <c r="BK79" i="24"/>
  <c r="BK86" i="24" s="1"/>
  <c r="BJ79" i="24"/>
  <c r="BJ86" i="24" s="1"/>
  <c r="BI79" i="24"/>
  <c r="BI86" i="24" s="1"/>
  <c r="BH79" i="24"/>
  <c r="BH86" i="24" s="1"/>
  <c r="BG79" i="24"/>
  <c r="BG86" i="24" s="1"/>
  <c r="BF79" i="24"/>
  <c r="BF86" i="24" s="1"/>
  <c r="BE79" i="24"/>
  <c r="BE86" i="24" s="1"/>
  <c r="BD79" i="24"/>
  <c r="BD86" i="24" s="1"/>
  <c r="BC79" i="24"/>
  <c r="BC86" i="24" s="1"/>
  <c r="BB79" i="24"/>
  <c r="BB86" i="24" s="1"/>
  <c r="BA79" i="24"/>
  <c r="AZ79" i="24"/>
  <c r="AI79" i="24"/>
  <c r="AH79" i="24"/>
  <c r="AG78" i="24"/>
  <c r="BJ17" i="24"/>
  <c r="AB78" i="24"/>
  <c r="AA7" i="24"/>
  <c r="BF17" i="24"/>
  <c r="BE17" i="24"/>
  <c r="BD17" i="24"/>
  <c r="BA17" i="24"/>
  <c r="AV17" i="24"/>
  <c r="AU17" i="24"/>
  <c r="L78" i="24"/>
  <c r="K78" i="24"/>
  <c r="J78" i="24"/>
  <c r="I78" i="24"/>
  <c r="AS17" i="24" s="1"/>
  <c r="H78" i="24"/>
  <c r="G78" i="24"/>
  <c r="F78" i="24"/>
  <c r="E78" i="24"/>
  <c r="D78" i="24"/>
  <c r="AI77" i="24"/>
  <c r="AH77" i="24"/>
  <c r="AI76" i="24"/>
  <c r="AH76" i="24"/>
  <c r="AI75" i="24"/>
  <c r="AH75" i="24"/>
  <c r="AI74" i="24"/>
  <c r="AH74" i="24"/>
  <c r="AI73" i="24"/>
  <c r="AH73" i="24"/>
  <c r="AI72" i="24"/>
  <c r="AH72" i="24"/>
  <c r="AG71" i="24"/>
  <c r="AD7" i="24"/>
  <c r="AB71" i="24"/>
  <c r="BG16" i="24" s="1"/>
  <c r="BF16" i="24"/>
  <c r="AV16" i="24"/>
  <c r="L71" i="24"/>
  <c r="K71" i="24"/>
  <c r="J71" i="24"/>
  <c r="I71" i="24"/>
  <c r="AS16" i="24" s="1"/>
  <c r="H71" i="24"/>
  <c r="G71" i="24"/>
  <c r="G113" i="24" s="1"/>
  <c r="G115" i="24" s="1"/>
  <c r="F71" i="24"/>
  <c r="E71" i="24"/>
  <c r="D71" i="24"/>
  <c r="AO16" i="24" s="1"/>
  <c r="AI70" i="24"/>
  <c r="AH70" i="24"/>
  <c r="AI69" i="24"/>
  <c r="AH69" i="24"/>
  <c r="AI68" i="24"/>
  <c r="AH68" i="24"/>
  <c r="AI67" i="24"/>
  <c r="AH67" i="24"/>
  <c r="AI66" i="24"/>
  <c r="AH66" i="24"/>
  <c r="AI65" i="24"/>
  <c r="AH65" i="24"/>
  <c r="AI64" i="24"/>
  <c r="AH64" i="24"/>
  <c r="AI63" i="24"/>
  <c r="AH63" i="24"/>
  <c r="AI62" i="24"/>
  <c r="AH62" i="24"/>
  <c r="AI61" i="24"/>
  <c r="AH61" i="24"/>
  <c r="AI60" i="24"/>
  <c r="AH60" i="24"/>
  <c r="AI59" i="24"/>
  <c r="AH59" i="24"/>
  <c r="AI58" i="24"/>
  <c r="AH58" i="24"/>
  <c r="AI57" i="24"/>
  <c r="AH57" i="24"/>
  <c r="AI56" i="24"/>
  <c r="AH56" i="24"/>
  <c r="AI55" i="24"/>
  <c r="AH55" i="24"/>
  <c r="AI54" i="24"/>
  <c r="AH54" i="24"/>
  <c r="AI53" i="24"/>
  <c r="AH53" i="24"/>
  <c r="AI52" i="24"/>
  <c r="AH52" i="24"/>
  <c r="AI51" i="24"/>
  <c r="AH51" i="24"/>
  <c r="AI50" i="24"/>
  <c r="AH50" i="24"/>
  <c r="AI49" i="24"/>
  <c r="AH49" i="24"/>
  <c r="AI48" i="24"/>
  <c r="AH48" i="24"/>
  <c r="AI47" i="24"/>
  <c r="AH47" i="24"/>
  <c r="AI46" i="24"/>
  <c r="AH46" i="24"/>
  <c r="AI45" i="24"/>
  <c r="AH45" i="24"/>
  <c r="AI44" i="24"/>
  <c r="AH44" i="24"/>
  <c r="AI43" i="24"/>
  <c r="AH43" i="24"/>
  <c r="AI42" i="24"/>
  <c r="AH42" i="24"/>
  <c r="AI41" i="24"/>
  <c r="AH41" i="24"/>
  <c r="AI40" i="24"/>
  <c r="AH40" i="24"/>
  <c r="AI39" i="24"/>
  <c r="AH39" i="24"/>
  <c r="AI38" i="24"/>
  <c r="AH38" i="24"/>
  <c r="AI37" i="24"/>
  <c r="AH37" i="24"/>
  <c r="AI36" i="24"/>
  <c r="AH36" i="24"/>
  <c r="AI35" i="24"/>
  <c r="AH35" i="24"/>
  <c r="AI34" i="24"/>
  <c r="AH34" i="24"/>
  <c r="AI33" i="24"/>
  <c r="AH33" i="24"/>
  <c r="AI32" i="24"/>
  <c r="AH32" i="24"/>
  <c r="AI31" i="24"/>
  <c r="AH31" i="24"/>
  <c r="AI30" i="24"/>
  <c r="AH30" i="24"/>
  <c r="AI29" i="24"/>
  <c r="AH29" i="24"/>
  <c r="AI28" i="24"/>
  <c r="AH28" i="24"/>
  <c r="AI27" i="24"/>
  <c r="AH27" i="24"/>
  <c r="AI26" i="24"/>
  <c r="AH26" i="24"/>
  <c r="AI25" i="24"/>
  <c r="AH25" i="24"/>
  <c r="AI24" i="24"/>
  <c r="AH24" i="24"/>
  <c r="BJ23" i="24"/>
  <c r="BI23" i="24"/>
  <c r="BF23" i="24"/>
  <c r="BE23" i="24"/>
  <c r="BA23" i="24"/>
  <c r="AX23" i="24"/>
  <c r="AI23" i="24"/>
  <c r="AH23" i="24"/>
  <c r="AI22" i="24"/>
  <c r="AH22" i="24"/>
  <c r="BJ21" i="24"/>
  <c r="BI21" i="24"/>
  <c r="BH21" i="24"/>
  <c r="BG21" i="24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I21" i="24"/>
  <c r="AH21" i="24"/>
  <c r="BJ20" i="24"/>
  <c r="BI20" i="24"/>
  <c r="BF20" i="24"/>
  <c r="BE20" i="24"/>
  <c r="BD20" i="24"/>
  <c r="BA20" i="24"/>
  <c r="AZ20" i="24"/>
  <c r="AY20" i="24"/>
  <c r="AX20" i="24"/>
  <c r="AW20" i="24"/>
  <c r="AV20" i="24"/>
  <c r="AT20" i="24"/>
  <c r="AR20" i="24"/>
  <c r="AN20" i="24"/>
  <c r="AM20" i="24"/>
  <c r="AI20" i="24"/>
  <c r="AH20" i="24"/>
  <c r="BJ19" i="24"/>
  <c r="BI19" i="24"/>
  <c r="BG19" i="24"/>
  <c r="BF19" i="24"/>
  <c r="BE19" i="24"/>
  <c r="BD19" i="24"/>
  <c r="BB19" i="24"/>
  <c r="BA19" i="24"/>
  <c r="AY19" i="24"/>
  <c r="AX19" i="24"/>
  <c r="AV19" i="24"/>
  <c r="AU19" i="24"/>
  <c r="AN19" i="24"/>
  <c r="AM19" i="24"/>
  <c r="AI19" i="24"/>
  <c r="AH19" i="24"/>
  <c r="BJ18" i="24"/>
  <c r="BI18" i="24"/>
  <c r="BH18" i="24"/>
  <c r="BF18" i="24"/>
  <c r="BE18" i="24"/>
  <c r="BD18" i="24"/>
  <c r="BA18" i="24"/>
  <c r="AX18" i="24"/>
  <c r="AW18" i="24"/>
  <c r="AV18" i="24"/>
  <c r="AS18" i="24"/>
  <c r="AR18" i="24"/>
  <c r="AI18" i="24"/>
  <c r="AH18" i="24"/>
  <c r="BI17" i="24"/>
  <c r="BH17" i="24"/>
  <c r="BG17" i="24"/>
  <c r="BC17" i="24"/>
  <c r="BB17" i="24"/>
  <c r="AZ17" i="24"/>
  <c r="AY17" i="24"/>
  <c r="AX17" i="24"/>
  <c r="AW17" i="24"/>
  <c r="AR17" i="24"/>
  <c r="AQ17" i="24"/>
  <c r="AP17" i="24"/>
  <c r="AO17" i="24"/>
  <c r="AN17" i="24"/>
  <c r="AM17" i="24"/>
  <c r="AI17" i="24"/>
  <c r="AH17" i="24"/>
  <c r="BJ16" i="24"/>
  <c r="BI16" i="24"/>
  <c r="BE16" i="24"/>
  <c r="BD16" i="24"/>
  <c r="BB16" i="24"/>
  <c r="BA16" i="24"/>
  <c r="AZ16" i="24"/>
  <c r="AY16" i="24"/>
  <c r="AX16" i="24"/>
  <c r="AT16" i="24"/>
  <c r="AN16" i="24"/>
  <c r="AM16" i="24"/>
  <c r="AI16" i="24"/>
  <c r="AH16" i="24"/>
  <c r="AI15" i="24"/>
  <c r="AH15" i="24"/>
  <c r="AI14" i="24"/>
  <c r="AH14" i="24"/>
  <c r="AI13" i="24"/>
  <c r="AH13" i="24"/>
  <c r="AL12" i="24"/>
  <c r="AI12" i="24"/>
  <c r="AH12" i="24"/>
  <c r="AI11" i="24"/>
  <c r="AH11" i="24"/>
  <c r="AE7" i="24"/>
  <c r="R7" i="24"/>
  <c r="K6" i="24"/>
  <c r="AE5" i="24"/>
  <c r="AD5" i="24"/>
  <c r="AC5" i="24"/>
  <c r="Z5" i="24"/>
  <c r="Y5" i="24"/>
  <c r="X5" i="24"/>
  <c r="W5" i="24"/>
  <c r="V5" i="24"/>
  <c r="U5" i="24"/>
  <c r="S5" i="24"/>
  <c r="R5" i="24"/>
  <c r="Q5" i="24"/>
  <c r="P5" i="24"/>
  <c r="O5" i="24"/>
  <c r="N5" i="24"/>
  <c r="M5" i="24"/>
  <c r="F5" i="24"/>
  <c r="B5" i="24"/>
  <c r="K4" i="24"/>
  <c r="E4" i="24"/>
  <c r="H4" i="24" s="1"/>
  <c r="B4" i="24"/>
  <c r="AL13" i="24" s="1"/>
  <c r="AG3" i="24"/>
  <c r="AG2" i="24"/>
  <c r="AF70" i="23"/>
  <c r="AE70" i="23"/>
  <c r="AD70" i="23"/>
  <c r="BI22" i="24" l="1"/>
  <c r="BI25" i="24" s="1"/>
  <c r="BH16" i="24"/>
  <c r="BE22" i="24"/>
  <c r="BE25" i="24" s="1"/>
  <c r="BD22" i="24"/>
  <c r="BA22" i="24"/>
  <c r="BA25" i="24" s="1"/>
  <c r="AX22" i="24"/>
  <c r="AX25" i="24" s="1"/>
  <c r="AV22" i="24"/>
  <c r="K123" i="24"/>
  <c r="AT23" i="24" s="1"/>
  <c r="J5" i="24"/>
  <c r="K124" i="24"/>
  <c r="K113" i="24"/>
  <c r="K115" i="24" s="1"/>
  <c r="K116" i="24" s="1"/>
  <c r="K7" i="24" s="1"/>
  <c r="J123" i="24"/>
  <c r="J113" i="24"/>
  <c r="J115" i="24" s="1"/>
  <c r="J116" i="24" s="1"/>
  <c r="J7" i="24" s="1"/>
  <c r="AS19" i="24"/>
  <c r="H123" i="24"/>
  <c r="H124" i="24" s="1"/>
  <c r="G123" i="24"/>
  <c r="AR23" i="24" s="1"/>
  <c r="AQ19" i="24"/>
  <c r="F123" i="24"/>
  <c r="AQ23" i="24" s="1"/>
  <c r="F113" i="24"/>
  <c r="F115" i="24" s="1"/>
  <c r="F116" i="24" s="1"/>
  <c r="F7" i="24" s="1"/>
  <c r="E123" i="24"/>
  <c r="AP23" i="24" s="1"/>
  <c r="AH71" i="24"/>
  <c r="AH78" i="24"/>
  <c r="AI78" i="24"/>
  <c r="AH120" i="24"/>
  <c r="AO19" i="24"/>
  <c r="C113" i="24"/>
  <c r="C123" i="24"/>
  <c r="AN22" i="24"/>
  <c r="B113" i="24"/>
  <c r="B115" i="24" s="1"/>
  <c r="AH108" i="24"/>
  <c r="AM23" i="24"/>
  <c r="B124" i="24"/>
  <c r="B116" i="24"/>
  <c r="B7" i="24" s="1"/>
  <c r="AH119" i="24"/>
  <c r="AH118" i="24"/>
  <c r="AM22" i="24"/>
  <c r="AM25" i="24" s="1"/>
  <c r="AV25" i="24"/>
  <c r="AS22" i="24"/>
  <c r="BD25" i="24"/>
  <c r="I113" i="24"/>
  <c r="I115" i="24" s="1"/>
  <c r="I116" i="24" s="1"/>
  <c r="I7" i="24" s="1"/>
  <c r="AS20" i="24"/>
  <c r="D124" i="24"/>
  <c r="V7" i="24"/>
  <c r="AY22" i="24"/>
  <c r="O7" i="24"/>
  <c r="AW16" i="24"/>
  <c r="G124" i="24"/>
  <c r="G177" i="24"/>
  <c r="BJ22" i="24"/>
  <c r="BJ25" i="24" s="1"/>
  <c r="H113" i="24"/>
  <c r="H115" i="24" s="1"/>
  <c r="H116" i="24" s="1"/>
  <c r="H7" i="24" s="1"/>
  <c r="X7" i="24"/>
  <c r="C115" i="24"/>
  <c r="D5" i="24"/>
  <c r="T5" i="24"/>
  <c r="AQ16" i="24"/>
  <c r="AQ22" i="24" s="1"/>
  <c r="AT17" i="24"/>
  <c r="AT22" i="24" s="1"/>
  <c r="AT25" i="24" s="1"/>
  <c r="Z7" i="24"/>
  <c r="AI119" i="24"/>
  <c r="C124" i="24"/>
  <c r="AH96" i="24"/>
  <c r="N7" i="24"/>
  <c r="AI121" i="24"/>
  <c r="AH121" i="24"/>
  <c r="P7" i="24"/>
  <c r="AF7" i="24"/>
  <c r="AH92" i="24"/>
  <c r="S7" i="24"/>
  <c r="G161" i="24"/>
  <c r="Q7" i="24"/>
  <c r="AG113" i="24"/>
  <c r="AI92" i="24"/>
  <c r="J124" i="24"/>
  <c r="AZ19" i="24"/>
  <c r="AZ22" i="24" s="1"/>
  <c r="AZ25" i="24" s="1"/>
  <c r="AR16" i="24"/>
  <c r="AR22" i="24" s="1"/>
  <c r="AR25" i="24" s="1"/>
  <c r="AN23" i="24"/>
  <c r="AN25" i="24" s="1"/>
  <c r="BF22" i="24"/>
  <c r="BF25" i="24" s="1"/>
  <c r="AI118" i="24"/>
  <c r="D123" i="24"/>
  <c r="AO23" i="24" s="1"/>
  <c r="Y7" i="24"/>
  <c r="AO20" i="24"/>
  <c r="AO22" i="24" s="1"/>
  <c r="AO25" i="24" s="1"/>
  <c r="E124" i="24"/>
  <c r="AP19" i="24"/>
  <c r="AH117" i="24"/>
  <c r="AB123" i="24"/>
  <c r="BG23" i="24" s="1"/>
  <c r="AP16" i="24"/>
  <c r="E113" i="24"/>
  <c r="E115" i="24" s="1"/>
  <c r="E116" i="24" s="1"/>
  <c r="E7" i="24" s="1"/>
  <c r="M7" i="24"/>
  <c r="AU16" i="24"/>
  <c r="AU22" i="24" s="1"/>
  <c r="AU25" i="24" s="1"/>
  <c r="U7" i="24"/>
  <c r="BC16" i="24"/>
  <c r="BC22" i="24" s="1"/>
  <c r="AI122" i="24"/>
  <c r="AH122" i="24"/>
  <c r="BB22" i="24"/>
  <c r="BG95" i="24" a="1"/>
  <c r="AZ86" i="24"/>
  <c r="AJ108" i="24" a="1"/>
  <c r="AJ108" i="24" s="1"/>
  <c r="I123" i="24"/>
  <c r="AI120" i="24"/>
  <c r="C167" i="24"/>
  <c r="D162" i="24"/>
  <c r="BG22" i="24"/>
  <c r="AI71" i="24"/>
  <c r="D113" i="24"/>
  <c r="D115" i="24" s="1"/>
  <c r="D116" i="24" s="1"/>
  <c r="D7" i="24" s="1"/>
  <c r="L113" i="24"/>
  <c r="L115" i="24" s="1"/>
  <c r="AB113" i="24"/>
  <c r="AB115" i="24" s="1"/>
  <c r="AI96" i="24"/>
  <c r="F124" i="24"/>
  <c r="BH19" i="24"/>
  <c r="BH22" i="24" s="1"/>
  <c r="BH25" i="24" s="1"/>
  <c r="AI117" i="24"/>
  <c r="L123" i="24"/>
  <c r="L124" i="24" s="1"/>
  <c r="BB23" i="24"/>
  <c r="AW19" i="24"/>
  <c r="BC23" i="24"/>
  <c r="C135" i="24"/>
  <c r="E169" i="24"/>
  <c r="D183" i="24"/>
  <c r="AI108" i="24"/>
  <c r="AG115" i="24"/>
  <c r="C274" i="24"/>
  <c r="AC149" i="23"/>
  <c r="AC150" i="23"/>
  <c r="AC70" i="23"/>
  <c r="G116" i="24" l="1"/>
  <c r="G7" i="24" s="1"/>
  <c r="AQ25" i="24"/>
  <c r="E183" i="24"/>
  <c r="D135" i="24"/>
  <c r="AB116" i="24"/>
  <c r="AB7" i="24" s="1"/>
  <c r="AP22" i="24"/>
  <c r="AP25" i="24" s="1"/>
  <c r="H161" i="24"/>
  <c r="E162" i="24"/>
  <c r="D167" i="24"/>
  <c r="BB25" i="24"/>
  <c r="D274" i="24"/>
  <c r="T7" i="24"/>
  <c r="AI123" i="24"/>
  <c r="L116" i="24"/>
  <c r="L7" i="24" s="1"/>
  <c r="AS23" i="24"/>
  <c r="AS25" i="24" s="1"/>
  <c r="I124" i="24"/>
  <c r="AC7" i="24"/>
  <c r="AY23" i="24"/>
  <c r="AY25" i="24" s="1"/>
  <c r="BC25" i="24"/>
  <c r="AH113" i="24"/>
  <c r="AJ123" i="24" a="1"/>
  <c r="AJ123" i="24" s="1"/>
  <c r="C116" i="24"/>
  <c r="AI115" i="24"/>
  <c r="AH115" i="24"/>
  <c r="AW22" i="24"/>
  <c r="AW25" i="24" s="1"/>
  <c r="AB170" i="24"/>
  <c r="AC170" i="24" s="1"/>
  <c r="AD170" i="24" s="1"/>
  <c r="AE170" i="24" s="1"/>
  <c r="AF170" i="24" s="1"/>
  <c r="AH123" i="24"/>
  <c r="E274" i="24"/>
  <c r="F169" i="24"/>
  <c r="H177" i="24"/>
  <c r="AI113" i="24"/>
  <c r="BK117" i="24"/>
  <c r="BI116" i="24"/>
  <c r="BG115" i="24"/>
  <c r="BK113" i="24"/>
  <c r="BI112" i="24"/>
  <c r="BG111" i="24"/>
  <c r="BK109" i="24"/>
  <c r="BI108" i="24"/>
  <c r="BG107" i="24"/>
  <c r="BK105" i="24"/>
  <c r="BI104" i="24"/>
  <c r="BG103" i="24"/>
  <c r="BK101" i="24"/>
  <c r="BI100" i="24"/>
  <c r="BG99" i="24"/>
  <c r="BK97" i="24"/>
  <c r="BI96" i="24"/>
  <c r="BG95" i="24"/>
  <c r="BL118" i="24"/>
  <c r="BJ117" i="24"/>
  <c r="BH116" i="24"/>
  <c r="BL114" i="24"/>
  <c r="BJ113" i="24"/>
  <c r="BH112" i="24"/>
  <c r="BL110" i="24"/>
  <c r="BJ109" i="24"/>
  <c r="BH108" i="24"/>
  <c r="BL106" i="24"/>
  <c r="BJ105" i="24"/>
  <c r="BH104" i="24"/>
  <c r="BL102" i="24"/>
  <c r="BJ101" i="24"/>
  <c r="BH100" i="24"/>
  <c r="BL98" i="24"/>
  <c r="BJ97" i="24"/>
  <c r="BH96" i="24"/>
  <c r="BJ118" i="24"/>
  <c r="BH117" i="24"/>
  <c r="BL115" i="24"/>
  <c r="BJ114" i="24"/>
  <c r="BH113" i="24"/>
  <c r="BL111" i="24"/>
  <c r="BJ110" i="24"/>
  <c r="BH109" i="24"/>
  <c r="BL107" i="24"/>
  <c r="BJ106" i="24"/>
  <c r="BH105" i="24"/>
  <c r="BL103" i="24"/>
  <c r="BJ102" i="24"/>
  <c r="BH101" i="24"/>
  <c r="BL99" i="24"/>
  <c r="BJ98" i="24"/>
  <c r="BH97" i="24"/>
  <c r="BL95" i="24"/>
  <c r="BI118" i="24"/>
  <c r="BG117" i="24"/>
  <c r="BK115" i="24"/>
  <c r="BI114" i="24"/>
  <c r="BG113" i="24"/>
  <c r="BK111" i="24"/>
  <c r="BI110" i="24"/>
  <c r="BG109" i="24"/>
  <c r="BK107" i="24"/>
  <c r="BI106" i="24"/>
  <c r="BG105" i="24"/>
  <c r="BK103" i="24"/>
  <c r="BI102" i="24"/>
  <c r="BG101" i="24"/>
  <c r="BK99" i="24"/>
  <c r="BI98" i="24"/>
  <c r="BG97" i="24"/>
  <c r="BK95" i="24"/>
  <c r="BJ116" i="24"/>
  <c r="BL113" i="24"/>
  <c r="BH111" i="24"/>
  <c r="BJ108" i="24"/>
  <c r="BL105" i="24"/>
  <c r="BH103" i="24"/>
  <c r="BJ100" i="24"/>
  <c r="BL97" i="24"/>
  <c r="BH95" i="24"/>
  <c r="BG118" i="24"/>
  <c r="BI115" i="24"/>
  <c r="BK112" i="24"/>
  <c r="BG110" i="24"/>
  <c r="BI107" i="24"/>
  <c r="BK104" i="24"/>
  <c r="BG102" i="24"/>
  <c r="BI99" i="24"/>
  <c r="BK96" i="24"/>
  <c r="BJ115" i="24"/>
  <c r="BG112" i="24"/>
  <c r="BK108" i="24"/>
  <c r="BL104" i="24"/>
  <c r="BI101" i="24"/>
  <c r="BG98" i="24"/>
  <c r="BK118" i="24"/>
  <c r="BH115" i="24"/>
  <c r="BJ111" i="24"/>
  <c r="BG108" i="24"/>
  <c r="BJ104" i="24"/>
  <c r="BL100" i="24"/>
  <c r="BI97" i="24"/>
  <c r="BL117" i="24"/>
  <c r="BH114" i="24"/>
  <c r="BK110" i="24"/>
  <c r="BH107" i="24"/>
  <c r="BJ103" i="24"/>
  <c r="BG100" i="24"/>
  <c r="BJ96" i="24"/>
  <c r="BI117" i="24"/>
  <c r="BG114" i="24"/>
  <c r="BH110" i="24"/>
  <c r="BK106" i="24"/>
  <c r="BI103" i="24"/>
  <c r="BJ99" i="24"/>
  <c r="BG96" i="24"/>
  <c r="BL116" i="24"/>
  <c r="BI113" i="24"/>
  <c r="BH106" i="24"/>
  <c r="BH99" i="24"/>
  <c r="BI109" i="24"/>
  <c r="BH102" i="24"/>
  <c r="BI95" i="24"/>
  <c r="BG116" i="24"/>
  <c r="BJ112" i="24"/>
  <c r="BL108" i="24"/>
  <c r="BI105" i="24"/>
  <c r="BL101" i="24"/>
  <c r="BH98" i="24"/>
  <c r="BH118" i="24"/>
  <c r="BK114" i="24"/>
  <c r="BJ107" i="24"/>
  <c r="BG104" i="24"/>
  <c r="BL96" i="24"/>
  <c r="BL109" i="24"/>
  <c r="BK102" i="24"/>
  <c r="BJ95" i="24"/>
  <c r="BK116" i="24"/>
  <c r="BL112" i="24"/>
  <c r="BG106" i="24"/>
  <c r="BK98" i="24"/>
  <c r="BI111" i="24"/>
  <c r="BK100" i="24"/>
  <c r="AB124" i="24"/>
  <c r="BG25" i="24"/>
  <c r="AB150" i="23"/>
  <c r="AB149" i="23"/>
  <c r="AB70" i="23"/>
  <c r="AA71" i="23"/>
  <c r="AA78" i="23"/>
  <c r="AA92" i="23"/>
  <c r="AA96" i="23"/>
  <c r="AA108" i="23"/>
  <c r="AA117" i="23"/>
  <c r="AA118" i="23"/>
  <c r="AA119" i="23"/>
  <c r="AA120" i="23"/>
  <c r="AA121" i="23"/>
  <c r="AA122" i="23"/>
  <c r="Z71" i="23"/>
  <c r="Z78" i="23"/>
  <c r="Z92" i="23"/>
  <c r="Z96" i="23"/>
  <c r="Z108" i="23"/>
  <c r="Z113" i="23" s="1"/>
  <c r="Z115" i="23" s="1"/>
  <c r="Z117" i="23"/>
  <c r="Z118" i="23"/>
  <c r="Z119" i="23"/>
  <c r="Z120" i="23"/>
  <c r="Z121" i="23"/>
  <c r="Z122" i="23"/>
  <c r="Z161" i="23"/>
  <c r="Z167" i="23" s="1"/>
  <c r="Z162" i="23"/>
  <c r="Z163" i="23"/>
  <c r="Z164" i="23"/>
  <c r="Z165" i="23"/>
  <c r="Z166" i="23"/>
  <c r="Z169" i="23"/>
  <c r="Z170" i="23"/>
  <c r="Z171" i="23"/>
  <c r="Z274" i="23" s="1"/>
  <c r="Z172" i="23"/>
  <c r="Z173" i="23"/>
  <c r="Z174" i="23"/>
  <c r="Z175" i="23"/>
  <c r="Z176" i="23"/>
  <c r="Z177" i="23"/>
  <c r="Z178" i="23"/>
  <c r="Z179" i="23"/>
  <c r="Z180" i="23"/>
  <c r="Z181" i="23"/>
  <c r="Z182" i="23"/>
  <c r="Z183" i="23"/>
  <c r="Z184" i="23"/>
  <c r="Z185" i="23"/>
  <c r="Z186" i="23"/>
  <c r="Z187" i="23"/>
  <c r="Z188" i="23"/>
  <c r="Z189" i="23"/>
  <c r="Z190" i="23"/>
  <c r="Z191" i="23"/>
  <c r="Z192" i="23"/>
  <c r="Z193" i="23"/>
  <c r="Z194" i="23"/>
  <c r="Z195" i="23"/>
  <c r="Z196" i="23"/>
  <c r="Z197" i="23"/>
  <c r="Z198" i="23"/>
  <c r="Z199" i="23"/>
  <c r="Z200" i="23"/>
  <c r="Z201" i="23"/>
  <c r="Z202" i="23"/>
  <c r="Z203" i="23"/>
  <c r="Z204" i="23"/>
  <c r="Z205" i="23"/>
  <c r="Z206" i="23"/>
  <c r="Z207" i="23"/>
  <c r="Z208" i="23"/>
  <c r="Z209" i="23"/>
  <c r="Z210" i="23"/>
  <c r="Z211" i="23"/>
  <c r="Z212" i="23"/>
  <c r="Z213" i="23"/>
  <c r="Z214" i="23"/>
  <c r="Z215" i="23"/>
  <c r="Z216" i="23"/>
  <c r="Z217" i="23"/>
  <c r="Z218" i="23"/>
  <c r="Z219" i="23"/>
  <c r="Z220" i="23"/>
  <c r="Z221" i="23"/>
  <c r="Z222" i="23"/>
  <c r="Z223" i="23"/>
  <c r="Z224" i="23"/>
  <c r="Z225" i="23"/>
  <c r="Z226" i="23"/>
  <c r="Z227" i="23"/>
  <c r="Z228" i="23"/>
  <c r="Z229" i="23"/>
  <c r="Z230" i="23"/>
  <c r="Z231" i="23"/>
  <c r="Z232" i="23"/>
  <c r="Z233" i="23"/>
  <c r="Z234" i="23"/>
  <c r="Z235" i="23"/>
  <c r="Z236" i="23"/>
  <c r="Z237" i="23"/>
  <c r="Z238" i="23"/>
  <c r="Z239" i="23"/>
  <c r="Z240" i="23"/>
  <c r="Z241" i="23"/>
  <c r="Z242" i="23"/>
  <c r="Z243" i="23"/>
  <c r="Z244" i="23"/>
  <c r="Z245" i="23"/>
  <c r="Z246" i="23"/>
  <c r="Z247" i="23"/>
  <c r="Z248" i="23"/>
  <c r="Z249" i="23"/>
  <c r="Z250" i="23"/>
  <c r="Z251" i="23"/>
  <c r="Z252" i="23"/>
  <c r="Z253" i="23"/>
  <c r="Z254" i="23"/>
  <c r="Z255" i="23"/>
  <c r="Z256" i="23"/>
  <c r="Z257" i="23"/>
  <c r="Z258" i="23"/>
  <c r="Z259" i="23"/>
  <c r="Z260" i="23"/>
  <c r="Z261" i="23"/>
  <c r="Z262" i="23"/>
  <c r="Z263" i="23"/>
  <c r="Z264" i="23"/>
  <c r="Z265" i="23"/>
  <c r="Z266" i="23"/>
  <c r="Z267" i="23"/>
  <c r="Z268" i="23"/>
  <c r="Z269" i="23"/>
  <c r="Z270" i="23"/>
  <c r="Z271" i="23"/>
  <c r="Z272" i="23"/>
  <c r="Z273" i="23"/>
  <c r="Y71" i="23"/>
  <c r="Y78" i="23"/>
  <c r="Y92" i="23"/>
  <c r="Y96" i="23"/>
  <c r="Y108" i="23"/>
  <c r="Y113" i="23" s="1"/>
  <c r="Y115" i="23" s="1"/>
  <c r="Y117" i="23"/>
  <c r="Y118" i="23"/>
  <c r="Y119" i="23"/>
  <c r="Y120" i="23"/>
  <c r="Y121" i="23"/>
  <c r="Y122" i="23"/>
  <c r="X71" i="23"/>
  <c r="X78" i="23"/>
  <c r="X92" i="23"/>
  <c r="X96" i="23"/>
  <c r="X108" i="23"/>
  <c r="X117" i="23"/>
  <c r="X123" i="23" s="1"/>
  <c r="X118" i="23"/>
  <c r="X119" i="23"/>
  <c r="X120" i="23"/>
  <c r="X121" i="23"/>
  <c r="X122" i="23"/>
  <c r="AH124" i="24" l="1"/>
  <c r="AI124" i="24"/>
  <c r="AT9" i="24"/>
  <c r="I161" i="24"/>
  <c r="AT8" i="24"/>
  <c r="I177" i="24"/>
  <c r="F274" i="24"/>
  <c r="G169" i="24"/>
  <c r="AI116" i="24"/>
  <c r="AH116" i="24"/>
  <c r="C7" i="24"/>
  <c r="A7" i="24" s="1"/>
  <c r="F162" i="24"/>
  <c r="E167" i="24"/>
  <c r="F183" i="24"/>
  <c r="E135" i="24"/>
  <c r="AA123" i="23"/>
  <c r="AA124" i="23" s="1"/>
  <c r="AA113" i="23"/>
  <c r="AA115" i="23" s="1"/>
  <c r="AA116" i="23" s="1"/>
  <c r="Z123" i="23"/>
  <c r="Z116" i="23"/>
  <c r="Z124" i="23"/>
  <c r="Y123" i="23"/>
  <c r="Y116" i="23" s="1"/>
  <c r="X124" i="23"/>
  <c r="X113" i="23"/>
  <c r="X115" i="23" s="1"/>
  <c r="X116" i="23" s="1"/>
  <c r="W71" i="23"/>
  <c r="W78" i="23"/>
  <c r="W92" i="23"/>
  <c r="W96" i="23"/>
  <c r="W108" i="23"/>
  <c r="W117" i="23"/>
  <c r="W118" i="23"/>
  <c r="W119" i="23"/>
  <c r="W120" i="23"/>
  <c r="W121" i="23"/>
  <c r="W122" i="23"/>
  <c r="V71" i="23"/>
  <c r="V78" i="23"/>
  <c r="V92" i="23"/>
  <c r="V96" i="23"/>
  <c r="V108" i="23"/>
  <c r="V117" i="23"/>
  <c r="V118" i="23"/>
  <c r="V119" i="23"/>
  <c r="V120" i="23"/>
  <c r="V121" i="23"/>
  <c r="V122" i="23"/>
  <c r="U71" i="23"/>
  <c r="U78" i="23"/>
  <c r="U92" i="23"/>
  <c r="U96" i="23"/>
  <c r="U108" i="23"/>
  <c r="U117" i="23"/>
  <c r="U118" i="23"/>
  <c r="U119" i="23"/>
  <c r="U120" i="23"/>
  <c r="U121" i="23"/>
  <c r="U122" i="23"/>
  <c r="G183" i="24" l="1"/>
  <c r="F135" i="24"/>
  <c r="G162" i="24"/>
  <c r="F167" i="24"/>
  <c r="G274" i="24"/>
  <c r="H169" i="24"/>
  <c r="J177" i="24"/>
  <c r="J161" i="24"/>
  <c r="Y124" i="23"/>
  <c r="W123" i="23"/>
  <c r="W124" i="23" s="1"/>
  <c r="W113" i="23"/>
  <c r="W115" i="23" s="1"/>
  <c r="W116" i="23" s="1"/>
  <c r="V123" i="23"/>
  <c r="V124" i="23"/>
  <c r="V113" i="23"/>
  <c r="V115" i="23" s="1"/>
  <c r="V116" i="23" s="1"/>
  <c r="U123" i="23"/>
  <c r="U113" i="23"/>
  <c r="U115" i="23" s="1"/>
  <c r="U116" i="23" s="1"/>
  <c r="U124" i="23"/>
  <c r="T71" i="23"/>
  <c r="T78" i="23"/>
  <c r="T92" i="23"/>
  <c r="T96" i="23"/>
  <c r="T108" i="23"/>
  <c r="T117" i="23"/>
  <c r="T118" i="23"/>
  <c r="T119" i="23"/>
  <c r="T120" i="23"/>
  <c r="T121" i="23"/>
  <c r="T122" i="23"/>
  <c r="K177" i="24" l="1"/>
  <c r="H274" i="24"/>
  <c r="I169" i="24"/>
  <c r="H162" i="24"/>
  <c r="G167" i="24"/>
  <c r="K161" i="24"/>
  <c r="H183" i="24"/>
  <c r="G135" i="24"/>
  <c r="T123" i="23"/>
  <c r="T124" i="23" s="1"/>
  <c r="T113" i="23"/>
  <c r="T115" i="23" s="1"/>
  <c r="S71" i="23"/>
  <c r="S78" i="23"/>
  <c r="S92" i="23"/>
  <c r="S96" i="23"/>
  <c r="S108" i="23"/>
  <c r="S117" i="23"/>
  <c r="S118" i="23"/>
  <c r="S119" i="23"/>
  <c r="S120" i="23"/>
  <c r="S121" i="23"/>
  <c r="S122" i="23"/>
  <c r="S135" i="23"/>
  <c r="I162" i="24" l="1"/>
  <c r="H167" i="24"/>
  <c r="I274" i="24"/>
  <c r="J169" i="24"/>
  <c r="I183" i="24"/>
  <c r="H135" i="24"/>
  <c r="L161" i="24"/>
  <c r="L177" i="24"/>
  <c r="T116" i="23"/>
  <c r="S123" i="23"/>
  <c r="S124" i="23"/>
  <c r="S113" i="23"/>
  <c r="S115" i="23" s="1"/>
  <c r="S116" i="23" s="1"/>
  <c r="J183" i="24" l="1"/>
  <c r="I135" i="24"/>
  <c r="J274" i="24"/>
  <c r="K169" i="24"/>
  <c r="J162" i="24"/>
  <c r="I167" i="24"/>
  <c r="L169" i="24" l="1"/>
  <c r="K183" i="24"/>
  <c r="J135" i="24"/>
  <c r="K162" i="24"/>
  <c r="J167" i="24"/>
  <c r="R71" i="23"/>
  <c r="R78" i="23"/>
  <c r="R92" i="23"/>
  <c r="R96" i="23"/>
  <c r="R108" i="23"/>
  <c r="R117" i="23"/>
  <c r="R118" i="23"/>
  <c r="R119" i="23"/>
  <c r="R120" i="23"/>
  <c r="R121" i="23"/>
  <c r="R122" i="23"/>
  <c r="R135" i="23"/>
  <c r="L183" i="24" l="1"/>
  <c r="L274" i="24" s="1"/>
  <c r="K135" i="24"/>
  <c r="K274" i="24"/>
  <c r="L162" i="24"/>
  <c r="K167" i="24"/>
  <c r="R123" i="23"/>
  <c r="R113" i="23"/>
  <c r="R115" i="23" s="1"/>
  <c r="R124" i="23"/>
  <c r="R116" i="23"/>
  <c r="Q71" i="23"/>
  <c r="Q78" i="23"/>
  <c r="Q92" i="23"/>
  <c r="Q96" i="23"/>
  <c r="Q108" i="23"/>
  <c r="Q117" i="23"/>
  <c r="Q118" i="23"/>
  <c r="Q119" i="23"/>
  <c r="Q120" i="23"/>
  <c r="Q121" i="23"/>
  <c r="Q122" i="23"/>
  <c r="Q135" i="23"/>
  <c r="P135" i="23"/>
  <c r="P71" i="23"/>
  <c r="P78" i="23"/>
  <c r="P92" i="23"/>
  <c r="P96" i="23"/>
  <c r="L167" i="24" l="1"/>
  <c r="L135" i="24"/>
  <c r="Q123" i="23"/>
  <c r="Q124" i="23"/>
  <c r="Q113" i="23"/>
  <c r="Q115" i="23" s="1"/>
  <c r="Q116" i="23" s="1"/>
  <c r="O71" i="23"/>
  <c r="O78" i="23"/>
  <c r="O92" i="23"/>
  <c r="O96" i="23"/>
  <c r="O108" i="23"/>
  <c r="O117" i="23"/>
  <c r="O118" i="23"/>
  <c r="O119" i="23"/>
  <c r="O120" i="23"/>
  <c r="O121" i="23"/>
  <c r="O122" i="23"/>
  <c r="O135" i="23"/>
  <c r="N71" i="23"/>
  <c r="N78" i="23"/>
  <c r="N92" i="23"/>
  <c r="N96" i="23"/>
  <c r="N108" i="23"/>
  <c r="N113" i="23" s="1"/>
  <c r="N115" i="23" s="1"/>
  <c r="N117" i="23"/>
  <c r="N118" i="23"/>
  <c r="N119" i="23"/>
  <c r="N120" i="23"/>
  <c r="N121" i="23"/>
  <c r="N122" i="23"/>
  <c r="N135" i="23"/>
  <c r="O113" i="23" l="1"/>
  <c r="O115" i="23" s="1"/>
  <c r="O123" i="23"/>
  <c r="O124" i="23" s="1"/>
  <c r="N123" i="23"/>
  <c r="N124" i="23" s="1"/>
  <c r="N116" i="23"/>
  <c r="M71" i="23"/>
  <c r="M78" i="23"/>
  <c r="M92" i="23"/>
  <c r="M96" i="23"/>
  <c r="M108" i="23"/>
  <c r="M117" i="23"/>
  <c r="M118" i="23"/>
  <c r="M119" i="23"/>
  <c r="M120" i="23"/>
  <c r="M121" i="23"/>
  <c r="M122" i="23"/>
  <c r="M135" i="23"/>
  <c r="F92" i="23"/>
  <c r="D70" i="23"/>
  <c r="E70" i="23"/>
  <c r="C70" i="23"/>
  <c r="O116" i="23" l="1"/>
  <c r="M123" i="23"/>
  <c r="M113" i="23"/>
  <c r="M115" i="23" s="1"/>
  <c r="M116" i="23" s="1"/>
  <c r="M124" i="23"/>
  <c r="AH145" i="23"/>
  <c r="AI145" i="23"/>
  <c r="AH144" i="23"/>
  <c r="AI144" i="23"/>
  <c r="AH143" i="23"/>
  <c r="AI143" i="23"/>
  <c r="T177" i="24" l="1"/>
  <c r="B78" i="23"/>
  <c r="C78" i="23"/>
  <c r="B70" i="23"/>
  <c r="AE70" i="22"/>
  <c r="AE71" i="22"/>
  <c r="AE78" i="22"/>
  <c r="T161" i="24" l="1"/>
  <c r="AG274" i="23"/>
  <c r="B274" i="23"/>
  <c r="D273" i="23"/>
  <c r="E273" i="23" s="1"/>
  <c r="F273" i="23" s="1"/>
  <c r="G273" i="23" s="1"/>
  <c r="H273" i="23" s="1"/>
  <c r="I273" i="23" s="1"/>
  <c r="J273" i="23" s="1"/>
  <c r="K273" i="23" s="1"/>
  <c r="L273" i="23" s="1"/>
  <c r="M273" i="23" s="1"/>
  <c r="N273" i="23" s="1"/>
  <c r="O273" i="23" s="1"/>
  <c r="P273" i="23" s="1"/>
  <c r="Q273" i="23" s="1"/>
  <c r="R273" i="23" s="1"/>
  <c r="S273" i="23" s="1"/>
  <c r="T273" i="23" s="1"/>
  <c r="U273" i="23" s="1"/>
  <c r="V273" i="23" s="1"/>
  <c r="W273" i="23" s="1"/>
  <c r="X273" i="23" s="1"/>
  <c r="Y273" i="23" s="1"/>
  <c r="AA273" i="23" s="1"/>
  <c r="AB273" i="23" s="1"/>
  <c r="AC273" i="23" s="1"/>
  <c r="AD273" i="23" s="1"/>
  <c r="AE273" i="23" s="1"/>
  <c r="AF273" i="23" s="1"/>
  <c r="C273" i="23"/>
  <c r="C272" i="23"/>
  <c r="D272" i="23" s="1"/>
  <c r="E272" i="23" s="1"/>
  <c r="F272" i="23" s="1"/>
  <c r="G272" i="23" s="1"/>
  <c r="H272" i="23" s="1"/>
  <c r="I272" i="23" s="1"/>
  <c r="J272" i="23" s="1"/>
  <c r="K272" i="23" s="1"/>
  <c r="L272" i="23" s="1"/>
  <c r="M272" i="23" s="1"/>
  <c r="N272" i="23" s="1"/>
  <c r="O272" i="23" s="1"/>
  <c r="P272" i="23" s="1"/>
  <c r="Q272" i="23" s="1"/>
  <c r="R272" i="23" s="1"/>
  <c r="S272" i="23" s="1"/>
  <c r="T272" i="23" s="1"/>
  <c r="U272" i="23" s="1"/>
  <c r="V272" i="23" s="1"/>
  <c r="W272" i="23" s="1"/>
  <c r="X272" i="23" s="1"/>
  <c r="Y272" i="23" s="1"/>
  <c r="AA272" i="23" s="1"/>
  <c r="AB272" i="23" s="1"/>
  <c r="AC272" i="23" s="1"/>
  <c r="AD272" i="23" s="1"/>
  <c r="AE272" i="23" s="1"/>
  <c r="AF272" i="23" s="1"/>
  <c r="N271" i="23"/>
  <c r="O271" i="23" s="1"/>
  <c r="P271" i="23" s="1"/>
  <c r="Q271" i="23" s="1"/>
  <c r="R271" i="23" s="1"/>
  <c r="S271" i="23" s="1"/>
  <c r="T271" i="23" s="1"/>
  <c r="U271" i="23" s="1"/>
  <c r="V271" i="23" s="1"/>
  <c r="W271" i="23" s="1"/>
  <c r="X271" i="23" s="1"/>
  <c r="Y271" i="23" s="1"/>
  <c r="AA271" i="23" s="1"/>
  <c r="AB271" i="23" s="1"/>
  <c r="AC271" i="23" s="1"/>
  <c r="AD271" i="23" s="1"/>
  <c r="AE271" i="23" s="1"/>
  <c r="AF271" i="23" s="1"/>
  <c r="C271" i="23"/>
  <c r="D271" i="23" s="1"/>
  <c r="E271" i="23" s="1"/>
  <c r="F271" i="23" s="1"/>
  <c r="G271" i="23" s="1"/>
  <c r="H271" i="23" s="1"/>
  <c r="I271" i="23" s="1"/>
  <c r="J271" i="23" s="1"/>
  <c r="K271" i="23" s="1"/>
  <c r="L271" i="23" s="1"/>
  <c r="M271" i="23" s="1"/>
  <c r="C270" i="23"/>
  <c r="D270" i="23" s="1"/>
  <c r="E270" i="23" s="1"/>
  <c r="F270" i="23" s="1"/>
  <c r="G270" i="23" s="1"/>
  <c r="H270" i="23" s="1"/>
  <c r="I270" i="23" s="1"/>
  <c r="J270" i="23" s="1"/>
  <c r="K270" i="23" s="1"/>
  <c r="L270" i="23" s="1"/>
  <c r="M270" i="23" s="1"/>
  <c r="N270" i="23" s="1"/>
  <c r="O270" i="23" s="1"/>
  <c r="P270" i="23" s="1"/>
  <c r="Q270" i="23" s="1"/>
  <c r="R270" i="23" s="1"/>
  <c r="S270" i="23" s="1"/>
  <c r="T270" i="23" s="1"/>
  <c r="U270" i="23" s="1"/>
  <c r="V270" i="23" s="1"/>
  <c r="W270" i="23" s="1"/>
  <c r="X270" i="23" s="1"/>
  <c r="Y270" i="23" s="1"/>
  <c r="AA270" i="23" s="1"/>
  <c r="AB270" i="23" s="1"/>
  <c r="AC270" i="23" s="1"/>
  <c r="AD270" i="23" s="1"/>
  <c r="AE270" i="23" s="1"/>
  <c r="AF270" i="23" s="1"/>
  <c r="J269" i="23"/>
  <c r="K269" i="23" s="1"/>
  <c r="L269" i="23" s="1"/>
  <c r="M269" i="23" s="1"/>
  <c r="N269" i="23" s="1"/>
  <c r="O269" i="23" s="1"/>
  <c r="P269" i="23" s="1"/>
  <c r="Q269" i="23" s="1"/>
  <c r="R269" i="23" s="1"/>
  <c r="S269" i="23" s="1"/>
  <c r="T269" i="23" s="1"/>
  <c r="U269" i="23" s="1"/>
  <c r="V269" i="23" s="1"/>
  <c r="W269" i="23" s="1"/>
  <c r="X269" i="23" s="1"/>
  <c r="Y269" i="23" s="1"/>
  <c r="AA269" i="23" s="1"/>
  <c r="AB269" i="23" s="1"/>
  <c r="AC269" i="23" s="1"/>
  <c r="AD269" i="23" s="1"/>
  <c r="AE269" i="23" s="1"/>
  <c r="AF269" i="23" s="1"/>
  <c r="D269" i="23"/>
  <c r="E269" i="23" s="1"/>
  <c r="F269" i="23" s="1"/>
  <c r="G269" i="23" s="1"/>
  <c r="H269" i="23" s="1"/>
  <c r="I269" i="23" s="1"/>
  <c r="C269" i="23"/>
  <c r="W268" i="23"/>
  <c r="X268" i="23" s="1"/>
  <c r="Y268" i="23" s="1"/>
  <c r="AA268" i="23" s="1"/>
  <c r="AB268" i="23" s="1"/>
  <c r="AC268" i="23" s="1"/>
  <c r="AD268" i="23" s="1"/>
  <c r="AE268" i="23" s="1"/>
  <c r="AF268" i="23" s="1"/>
  <c r="C268" i="23"/>
  <c r="D268" i="23" s="1"/>
  <c r="E268" i="23" s="1"/>
  <c r="F268" i="23" s="1"/>
  <c r="G268" i="23" s="1"/>
  <c r="H268" i="23" s="1"/>
  <c r="I268" i="23" s="1"/>
  <c r="J268" i="23" s="1"/>
  <c r="K268" i="23" s="1"/>
  <c r="L268" i="23" s="1"/>
  <c r="M268" i="23" s="1"/>
  <c r="N268" i="23" s="1"/>
  <c r="O268" i="23" s="1"/>
  <c r="P268" i="23" s="1"/>
  <c r="Q268" i="23" s="1"/>
  <c r="R268" i="23" s="1"/>
  <c r="S268" i="23" s="1"/>
  <c r="T268" i="23" s="1"/>
  <c r="U268" i="23" s="1"/>
  <c r="V268" i="23" s="1"/>
  <c r="N267" i="23"/>
  <c r="O267" i="23" s="1"/>
  <c r="P267" i="23" s="1"/>
  <c r="Q267" i="23" s="1"/>
  <c r="R267" i="23" s="1"/>
  <c r="S267" i="23" s="1"/>
  <c r="T267" i="23" s="1"/>
  <c r="U267" i="23" s="1"/>
  <c r="V267" i="23" s="1"/>
  <c r="W267" i="23" s="1"/>
  <c r="X267" i="23" s="1"/>
  <c r="Y267" i="23" s="1"/>
  <c r="AA267" i="23" s="1"/>
  <c r="AB267" i="23" s="1"/>
  <c r="AC267" i="23" s="1"/>
  <c r="AD267" i="23" s="1"/>
  <c r="AE267" i="23" s="1"/>
  <c r="AF267" i="23" s="1"/>
  <c r="H267" i="23"/>
  <c r="I267" i="23" s="1"/>
  <c r="J267" i="23" s="1"/>
  <c r="K267" i="23" s="1"/>
  <c r="L267" i="23" s="1"/>
  <c r="M267" i="23" s="1"/>
  <c r="C267" i="23"/>
  <c r="D267" i="23" s="1"/>
  <c r="E267" i="23" s="1"/>
  <c r="F267" i="23" s="1"/>
  <c r="G267" i="23" s="1"/>
  <c r="F266" i="23"/>
  <c r="G266" i="23" s="1"/>
  <c r="H266" i="23" s="1"/>
  <c r="I266" i="23" s="1"/>
  <c r="J266" i="23" s="1"/>
  <c r="K266" i="23" s="1"/>
  <c r="L266" i="23" s="1"/>
  <c r="M266" i="23" s="1"/>
  <c r="N266" i="23" s="1"/>
  <c r="O266" i="23" s="1"/>
  <c r="P266" i="23" s="1"/>
  <c r="Q266" i="23" s="1"/>
  <c r="R266" i="23" s="1"/>
  <c r="S266" i="23" s="1"/>
  <c r="T266" i="23" s="1"/>
  <c r="U266" i="23" s="1"/>
  <c r="V266" i="23" s="1"/>
  <c r="W266" i="23" s="1"/>
  <c r="X266" i="23" s="1"/>
  <c r="Y266" i="23" s="1"/>
  <c r="AA266" i="23" s="1"/>
  <c r="AB266" i="23" s="1"/>
  <c r="AC266" i="23" s="1"/>
  <c r="AD266" i="23" s="1"/>
  <c r="AE266" i="23" s="1"/>
  <c r="AF266" i="23" s="1"/>
  <c r="D266" i="23"/>
  <c r="E266" i="23" s="1"/>
  <c r="C266" i="23"/>
  <c r="M265" i="23"/>
  <c r="N265" i="23" s="1"/>
  <c r="O265" i="23" s="1"/>
  <c r="P265" i="23" s="1"/>
  <c r="Q265" i="23" s="1"/>
  <c r="R265" i="23" s="1"/>
  <c r="S265" i="23" s="1"/>
  <c r="T265" i="23" s="1"/>
  <c r="U265" i="23" s="1"/>
  <c r="V265" i="23" s="1"/>
  <c r="W265" i="23" s="1"/>
  <c r="X265" i="23" s="1"/>
  <c r="Y265" i="23" s="1"/>
  <c r="AA265" i="23" s="1"/>
  <c r="AB265" i="23" s="1"/>
  <c r="AC265" i="23" s="1"/>
  <c r="AD265" i="23" s="1"/>
  <c r="AE265" i="23" s="1"/>
  <c r="AF265" i="23" s="1"/>
  <c r="I265" i="23"/>
  <c r="J265" i="23" s="1"/>
  <c r="K265" i="23" s="1"/>
  <c r="L265" i="23" s="1"/>
  <c r="C265" i="23"/>
  <c r="D265" i="23" s="1"/>
  <c r="E265" i="23" s="1"/>
  <c r="F265" i="23" s="1"/>
  <c r="G265" i="23" s="1"/>
  <c r="H265" i="23" s="1"/>
  <c r="AA264" i="23"/>
  <c r="AB264" i="23" s="1"/>
  <c r="AC264" i="23" s="1"/>
  <c r="AD264" i="23" s="1"/>
  <c r="AE264" i="23" s="1"/>
  <c r="AF264" i="23" s="1"/>
  <c r="W264" i="23"/>
  <c r="X264" i="23" s="1"/>
  <c r="Y264" i="23" s="1"/>
  <c r="Q264" i="23"/>
  <c r="R264" i="23" s="1"/>
  <c r="S264" i="23" s="1"/>
  <c r="T264" i="23" s="1"/>
  <c r="U264" i="23" s="1"/>
  <c r="V264" i="23" s="1"/>
  <c r="D264" i="23"/>
  <c r="E264" i="23" s="1"/>
  <c r="F264" i="23" s="1"/>
  <c r="G264" i="23" s="1"/>
  <c r="H264" i="23" s="1"/>
  <c r="I264" i="23" s="1"/>
  <c r="J264" i="23" s="1"/>
  <c r="K264" i="23" s="1"/>
  <c r="L264" i="23" s="1"/>
  <c r="M264" i="23" s="1"/>
  <c r="N264" i="23" s="1"/>
  <c r="O264" i="23" s="1"/>
  <c r="P264" i="23" s="1"/>
  <c r="C264" i="23"/>
  <c r="J263" i="23"/>
  <c r="K263" i="23" s="1"/>
  <c r="L263" i="23" s="1"/>
  <c r="M263" i="23" s="1"/>
  <c r="N263" i="23" s="1"/>
  <c r="O263" i="23" s="1"/>
  <c r="P263" i="23" s="1"/>
  <c r="Q263" i="23" s="1"/>
  <c r="R263" i="23" s="1"/>
  <c r="S263" i="23" s="1"/>
  <c r="T263" i="23" s="1"/>
  <c r="U263" i="23" s="1"/>
  <c r="V263" i="23" s="1"/>
  <c r="W263" i="23" s="1"/>
  <c r="X263" i="23" s="1"/>
  <c r="Y263" i="23" s="1"/>
  <c r="AA263" i="23" s="1"/>
  <c r="AB263" i="23" s="1"/>
  <c r="AC263" i="23" s="1"/>
  <c r="AD263" i="23" s="1"/>
  <c r="AE263" i="23" s="1"/>
  <c r="AF263" i="23" s="1"/>
  <c r="I263" i="23"/>
  <c r="C263" i="23"/>
  <c r="D263" i="23" s="1"/>
  <c r="E263" i="23" s="1"/>
  <c r="F263" i="23" s="1"/>
  <c r="G263" i="23" s="1"/>
  <c r="H263" i="23" s="1"/>
  <c r="D262" i="23"/>
  <c r="E262" i="23" s="1"/>
  <c r="F262" i="23" s="1"/>
  <c r="G262" i="23" s="1"/>
  <c r="H262" i="23" s="1"/>
  <c r="I262" i="23" s="1"/>
  <c r="J262" i="23" s="1"/>
  <c r="K262" i="23" s="1"/>
  <c r="L262" i="23" s="1"/>
  <c r="M262" i="23" s="1"/>
  <c r="N262" i="23" s="1"/>
  <c r="O262" i="23" s="1"/>
  <c r="P262" i="23" s="1"/>
  <c r="Q262" i="23" s="1"/>
  <c r="R262" i="23" s="1"/>
  <c r="S262" i="23" s="1"/>
  <c r="T262" i="23" s="1"/>
  <c r="U262" i="23" s="1"/>
  <c r="V262" i="23" s="1"/>
  <c r="W262" i="23" s="1"/>
  <c r="X262" i="23" s="1"/>
  <c r="Y262" i="23" s="1"/>
  <c r="AA262" i="23" s="1"/>
  <c r="AB262" i="23" s="1"/>
  <c r="AC262" i="23" s="1"/>
  <c r="AD262" i="23" s="1"/>
  <c r="AE262" i="23" s="1"/>
  <c r="AF262" i="23" s="1"/>
  <c r="C262" i="23"/>
  <c r="F261" i="23"/>
  <c r="G261" i="23" s="1"/>
  <c r="H261" i="23" s="1"/>
  <c r="I261" i="23" s="1"/>
  <c r="J261" i="23" s="1"/>
  <c r="K261" i="23" s="1"/>
  <c r="L261" i="23" s="1"/>
  <c r="M261" i="23" s="1"/>
  <c r="N261" i="23" s="1"/>
  <c r="O261" i="23" s="1"/>
  <c r="P261" i="23" s="1"/>
  <c r="Q261" i="23" s="1"/>
  <c r="R261" i="23" s="1"/>
  <c r="S261" i="23" s="1"/>
  <c r="T261" i="23" s="1"/>
  <c r="U261" i="23" s="1"/>
  <c r="V261" i="23" s="1"/>
  <c r="W261" i="23" s="1"/>
  <c r="X261" i="23" s="1"/>
  <c r="Y261" i="23" s="1"/>
  <c r="AA261" i="23" s="1"/>
  <c r="AB261" i="23" s="1"/>
  <c r="AC261" i="23" s="1"/>
  <c r="AD261" i="23" s="1"/>
  <c r="AE261" i="23" s="1"/>
  <c r="AF261" i="23" s="1"/>
  <c r="C261" i="23"/>
  <c r="D261" i="23" s="1"/>
  <c r="E261" i="23" s="1"/>
  <c r="D260" i="23"/>
  <c r="E260" i="23" s="1"/>
  <c r="F260" i="23" s="1"/>
  <c r="G260" i="23" s="1"/>
  <c r="H260" i="23" s="1"/>
  <c r="I260" i="23" s="1"/>
  <c r="J260" i="23" s="1"/>
  <c r="K260" i="23" s="1"/>
  <c r="L260" i="23" s="1"/>
  <c r="M260" i="23" s="1"/>
  <c r="N260" i="23" s="1"/>
  <c r="O260" i="23" s="1"/>
  <c r="P260" i="23" s="1"/>
  <c r="Q260" i="23" s="1"/>
  <c r="R260" i="23" s="1"/>
  <c r="S260" i="23" s="1"/>
  <c r="T260" i="23" s="1"/>
  <c r="U260" i="23" s="1"/>
  <c r="V260" i="23" s="1"/>
  <c r="W260" i="23" s="1"/>
  <c r="X260" i="23" s="1"/>
  <c r="Y260" i="23" s="1"/>
  <c r="AA260" i="23" s="1"/>
  <c r="AB260" i="23" s="1"/>
  <c r="AC260" i="23" s="1"/>
  <c r="AD260" i="23" s="1"/>
  <c r="AE260" i="23" s="1"/>
  <c r="AF260" i="23" s="1"/>
  <c r="C260" i="23"/>
  <c r="C259" i="23"/>
  <c r="D259" i="23" s="1"/>
  <c r="E259" i="23" s="1"/>
  <c r="F259" i="23" s="1"/>
  <c r="G259" i="23" s="1"/>
  <c r="H259" i="23" s="1"/>
  <c r="I259" i="23" s="1"/>
  <c r="J259" i="23" s="1"/>
  <c r="K259" i="23" s="1"/>
  <c r="L259" i="23" s="1"/>
  <c r="M259" i="23" s="1"/>
  <c r="N259" i="23" s="1"/>
  <c r="O259" i="23" s="1"/>
  <c r="P259" i="23" s="1"/>
  <c r="Q259" i="23" s="1"/>
  <c r="R259" i="23" s="1"/>
  <c r="S259" i="23" s="1"/>
  <c r="T259" i="23" s="1"/>
  <c r="U259" i="23" s="1"/>
  <c r="V259" i="23" s="1"/>
  <c r="W259" i="23" s="1"/>
  <c r="X259" i="23" s="1"/>
  <c r="Y259" i="23" s="1"/>
  <c r="AA259" i="23" s="1"/>
  <c r="AB259" i="23" s="1"/>
  <c r="AC259" i="23" s="1"/>
  <c r="AD259" i="23" s="1"/>
  <c r="AE259" i="23" s="1"/>
  <c r="AF259" i="23" s="1"/>
  <c r="X258" i="23"/>
  <c r="Y258" i="23" s="1"/>
  <c r="AA258" i="23" s="1"/>
  <c r="AB258" i="23" s="1"/>
  <c r="AC258" i="23" s="1"/>
  <c r="AD258" i="23" s="1"/>
  <c r="AE258" i="23" s="1"/>
  <c r="AF258" i="23" s="1"/>
  <c r="D258" i="23"/>
  <c r="E258" i="23" s="1"/>
  <c r="F258" i="23" s="1"/>
  <c r="G258" i="23" s="1"/>
  <c r="H258" i="23" s="1"/>
  <c r="I258" i="23" s="1"/>
  <c r="J258" i="23" s="1"/>
  <c r="K258" i="23" s="1"/>
  <c r="L258" i="23" s="1"/>
  <c r="M258" i="23" s="1"/>
  <c r="N258" i="23" s="1"/>
  <c r="O258" i="23" s="1"/>
  <c r="P258" i="23" s="1"/>
  <c r="Q258" i="23" s="1"/>
  <c r="R258" i="23" s="1"/>
  <c r="S258" i="23" s="1"/>
  <c r="T258" i="23" s="1"/>
  <c r="U258" i="23" s="1"/>
  <c r="V258" i="23" s="1"/>
  <c r="W258" i="23" s="1"/>
  <c r="C258" i="23"/>
  <c r="L257" i="23"/>
  <c r="M257" i="23" s="1"/>
  <c r="N257" i="23" s="1"/>
  <c r="O257" i="23" s="1"/>
  <c r="P257" i="23" s="1"/>
  <c r="Q257" i="23" s="1"/>
  <c r="R257" i="23" s="1"/>
  <c r="S257" i="23" s="1"/>
  <c r="T257" i="23" s="1"/>
  <c r="U257" i="23" s="1"/>
  <c r="V257" i="23" s="1"/>
  <c r="W257" i="23" s="1"/>
  <c r="X257" i="23" s="1"/>
  <c r="Y257" i="23" s="1"/>
  <c r="AA257" i="23" s="1"/>
  <c r="AB257" i="23" s="1"/>
  <c r="AC257" i="23" s="1"/>
  <c r="AD257" i="23" s="1"/>
  <c r="AE257" i="23" s="1"/>
  <c r="AF257" i="23" s="1"/>
  <c r="E257" i="23"/>
  <c r="F257" i="23" s="1"/>
  <c r="G257" i="23" s="1"/>
  <c r="H257" i="23" s="1"/>
  <c r="I257" i="23" s="1"/>
  <c r="J257" i="23" s="1"/>
  <c r="K257" i="23" s="1"/>
  <c r="D257" i="23"/>
  <c r="C257" i="23"/>
  <c r="S256" i="23"/>
  <c r="T256" i="23" s="1"/>
  <c r="U256" i="23" s="1"/>
  <c r="V256" i="23" s="1"/>
  <c r="W256" i="23" s="1"/>
  <c r="X256" i="23" s="1"/>
  <c r="Y256" i="23" s="1"/>
  <c r="AA256" i="23" s="1"/>
  <c r="AB256" i="23" s="1"/>
  <c r="AC256" i="23" s="1"/>
  <c r="AD256" i="23" s="1"/>
  <c r="AE256" i="23" s="1"/>
  <c r="AF256" i="23" s="1"/>
  <c r="O256" i="23"/>
  <c r="P256" i="23" s="1"/>
  <c r="Q256" i="23" s="1"/>
  <c r="R256" i="23" s="1"/>
  <c r="C256" i="23"/>
  <c r="D256" i="23" s="1"/>
  <c r="E256" i="23" s="1"/>
  <c r="F256" i="23" s="1"/>
  <c r="G256" i="23" s="1"/>
  <c r="H256" i="23" s="1"/>
  <c r="I256" i="23" s="1"/>
  <c r="J256" i="23" s="1"/>
  <c r="K256" i="23" s="1"/>
  <c r="L256" i="23" s="1"/>
  <c r="M256" i="23" s="1"/>
  <c r="N256" i="23" s="1"/>
  <c r="AC255" i="23"/>
  <c r="AD255" i="23" s="1"/>
  <c r="AE255" i="23" s="1"/>
  <c r="AF255" i="23" s="1"/>
  <c r="C255" i="23"/>
  <c r="D255" i="23" s="1"/>
  <c r="E255" i="23" s="1"/>
  <c r="F255" i="23" s="1"/>
  <c r="G255" i="23" s="1"/>
  <c r="H255" i="23" s="1"/>
  <c r="I255" i="23" s="1"/>
  <c r="J255" i="23" s="1"/>
  <c r="K255" i="23" s="1"/>
  <c r="L255" i="23" s="1"/>
  <c r="M255" i="23" s="1"/>
  <c r="N255" i="23" s="1"/>
  <c r="O255" i="23" s="1"/>
  <c r="P255" i="23" s="1"/>
  <c r="Q255" i="23" s="1"/>
  <c r="R255" i="23" s="1"/>
  <c r="S255" i="23" s="1"/>
  <c r="T255" i="23" s="1"/>
  <c r="U255" i="23" s="1"/>
  <c r="V255" i="23" s="1"/>
  <c r="W255" i="23" s="1"/>
  <c r="X255" i="23" s="1"/>
  <c r="Y255" i="23" s="1"/>
  <c r="AA255" i="23" s="1"/>
  <c r="AB255" i="23" s="1"/>
  <c r="P254" i="23"/>
  <c r="Q254" i="23" s="1"/>
  <c r="R254" i="23" s="1"/>
  <c r="S254" i="23" s="1"/>
  <c r="T254" i="23" s="1"/>
  <c r="U254" i="23" s="1"/>
  <c r="V254" i="23" s="1"/>
  <c r="W254" i="23" s="1"/>
  <c r="X254" i="23" s="1"/>
  <c r="Y254" i="23" s="1"/>
  <c r="AA254" i="23" s="1"/>
  <c r="AB254" i="23" s="1"/>
  <c r="AC254" i="23" s="1"/>
  <c r="AD254" i="23" s="1"/>
  <c r="AE254" i="23" s="1"/>
  <c r="AF254" i="23" s="1"/>
  <c r="C254" i="23"/>
  <c r="D254" i="23" s="1"/>
  <c r="E254" i="23" s="1"/>
  <c r="F254" i="23" s="1"/>
  <c r="G254" i="23" s="1"/>
  <c r="H254" i="23" s="1"/>
  <c r="I254" i="23" s="1"/>
  <c r="J254" i="23" s="1"/>
  <c r="K254" i="23" s="1"/>
  <c r="L254" i="23" s="1"/>
  <c r="M254" i="23" s="1"/>
  <c r="N254" i="23" s="1"/>
  <c r="O254" i="23" s="1"/>
  <c r="E253" i="23"/>
  <c r="F253" i="23" s="1"/>
  <c r="G253" i="23" s="1"/>
  <c r="H253" i="23" s="1"/>
  <c r="I253" i="23" s="1"/>
  <c r="J253" i="23" s="1"/>
  <c r="K253" i="23" s="1"/>
  <c r="L253" i="23" s="1"/>
  <c r="M253" i="23" s="1"/>
  <c r="N253" i="23" s="1"/>
  <c r="O253" i="23" s="1"/>
  <c r="P253" i="23" s="1"/>
  <c r="Q253" i="23" s="1"/>
  <c r="R253" i="23" s="1"/>
  <c r="S253" i="23" s="1"/>
  <c r="T253" i="23" s="1"/>
  <c r="U253" i="23" s="1"/>
  <c r="V253" i="23" s="1"/>
  <c r="W253" i="23" s="1"/>
  <c r="X253" i="23" s="1"/>
  <c r="Y253" i="23" s="1"/>
  <c r="AA253" i="23" s="1"/>
  <c r="AB253" i="23" s="1"/>
  <c r="AC253" i="23" s="1"/>
  <c r="AD253" i="23" s="1"/>
  <c r="AE253" i="23" s="1"/>
  <c r="AF253" i="23" s="1"/>
  <c r="D253" i="23"/>
  <c r="C253" i="23"/>
  <c r="Y252" i="23"/>
  <c r="AA252" i="23" s="1"/>
  <c r="AB252" i="23" s="1"/>
  <c r="AC252" i="23" s="1"/>
  <c r="AD252" i="23" s="1"/>
  <c r="AE252" i="23" s="1"/>
  <c r="AF252" i="23" s="1"/>
  <c r="D252" i="23"/>
  <c r="E252" i="23" s="1"/>
  <c r="F252" i="23" s="1"/>
  <c r="G252" i="23" s="1"/>
  <c r="H252" i="23" s="1"/>
  <c r="I252" i="23" s="1"/>
  <c r="J252" i="23" s="1"/>
  <c r="K252" i="23" s="1"/>
  <c r="L252" i="23" s="1"/>
  <c r="M252" i="23" s="1"/>
  <c r="N252" i="23" s="1"/>
  <c r="O252" i="23" s="1"/>
  <c r="P252" i="23" s="1"/>
  <c r="Q252" i="23" s="1"/>
  <c r="R252" i="23" s="1"/>
  <c r="S252" i="23" s="1"/>
  <c r="T252" i="23" s="1"/>
  <c r="U252" i="23" s="1"/>
  <c r="V252" i="23" s="1"/>
  <c r="W252" i="23" s="1"/>
  <c r="X252" i="23" s="1"/>
  <c r="C252" i="23"/>
  <c r="D251" i="23"/>
  <c r="E251" i="23" s="1"/>
  <c r="F251" i="23" s="1"/>
  <c r="G251" i="23" s="1"/>
  <c r="H251" i="23" s="1"/>
  <c r="I251" i="23" s="1"/>
  <c r="J251" i="23" s="1"/>
  <c r="K251" i="23" s="1"/>
  <c r="L251" i="23" s="1"/>
  <c r="M251" i="23" s="1"/>
  <c r="N251" i="23" s="1"/>
  <c r="O251" i="23" s="1"/>
  <c r="P251" i="23" s="1"/>
  <c r="Q251" i="23" s="1"/>
  <c r="R251" i="23" s="1"/>
  <c r="S251" i="23" s="1"/>
  <c r="T251" i="23" s="1"/>
  <c r="U251" i="23" s="1"/>
  <c r="V251" i="23" s="1"/>
  <c r="W251" i="23" s="1"/>
  <c r="X251" i="23" s="1"/>
  <c r="Y251" i="23" s="1"/>
  <c r="AA251" i="23" s="1"/>
  <c r="AB251" i="23" s="1"/>
  <c r="AC251" i="23" s="1"/>
  <c r="AD251" i="23" s="1"/>
  <c r="AE251" i="23" s="1"/>
  <c r="AF251" i="23" s="1"/>
  <c r="C251" i="23"/>
  <c r="N250" i="23"/>
  <c r="O250" i="23" s="1"/>
  <c r="P250" i="23" s="1"/>
  <c r="Q250" i="23" s="1"/>
  <c r="R250" i="23" s="1"/>
  <c r="S250" i="23" s="1"/>
  <c r="T250" i="23" s="1"/>
  <c r="U250" i="23" s="1"/>
  <c r="V250" i="23" s="1"/>
  <c r="W250" i="23" s="1"/>
  <c r="X250" i="23" s="1"/>
  <c r="Y250" i="23" s="1"/>
  <c r="AA250" i="23" s="1"/>
  <c r="AB250" i="23" s="1"/>
  <c r="AC250" i="23" s="1"/>
  <c r="AD250" i="23" s="1"/>
  <c r="AE250" i="23" s="1"/>
  <c r="AF250" i="23" s="1"/>
  <c r="C250" i="23"/>
  <c r="D250" i="23" s="1"/>
  <c r="E250" i="23" s="1"/>
  <c r="F250" i="23" s="1"/>
  <c r="G250" i="23" s="1"/>
  <c r="H250" i="23" s="1"/>
  <c r="I250" i="23" s="1"/>
  <c r="J250" i="23" s="1"/>
  <c r="K250" i="23" s="1"/>
  <c r="L250" i="23" s="1"/>
  <c r="M250" i="23" s="1"/>
  <c r="Q249" i="23"/>
  <c r="R249" i="23" s="1"/>
  <c r="S249" i="23" s="1"/>
  <c r="T249" i="23" s="1"/>
  <c r="U249" i="23" s="1"/>
  <c r="V249" i="23" s="1"/>
  <c r="W249" i="23" s="1"/>
  <c r="X249" i="23" s="1"/>
  <c r="Y249" i="23" s="1"/>
  <c r="AA249" i="23" s="1"/>
  <c r="AB249" i="23" s="1"/>
  <c r="AC249" i="23" s="1"/>
  <c r="AD249" i="23" s="1"/>
  <c r="AE249" i="23" s="1"/>
  <c r="AF249" i="23" s="1"/>
  <c r="N249" i="23"/>
  <c r="O249" i="23" s="1"/>
  <c r="P249" i="23" s="1"/>
  <c r="M249" i="23"/>
  <c r="E249" i="23"/>
  <c r="F249" i="23" s="1"/>
  <c r="G249" i="23" s="1"/>
  <c r="H249" i="23" s="1"/>
  <c r="I249" i="23" s="1"/>
  <c r="J249" i="23" s="1"/>
  <c r="K249" i="23" s="1"/>
  <c r="L249" i="23" s="1"/>
  <c r="D249" i="23"/>
  <c r="C249" i="23"/>
  <c r="C248" i="23"/>
  <c r="D248" i="23" s="1"/>
  <c r="E248" i="23" s="1"/>
  <c r="F248" i="23" s="1"/>
  <c r="G248" i="23" s="1"/>
  <c r="H248" i="23" s="1"/>
  <c r="I248" i="23" s="1"/>
  <c r="J248" i="23" s="1"/>
  <c r="K248" i="23" s="1"/>
  <c r="L248" i="23" s="1"/>
  <c r="M248" i="23" s="1"/>
  <c r="N248" i="23" s="1"/>
  <c r="O248" i="23" s="1"/>
  <c r="P248" i="23" s="1"/>
  <c r="Q248" i="23" s="1"/>
  <c r="R248" i="23" s="1"/>
  <c r="S248" i="23" s="1"/>
  <c r="T248" i="23" s="1"/>
  <c r="U248" i="23" s="1"/>
  <c r="V248" i="23" s="1"/>
  <c r="W248" i="23" s="1"/>
  <c r="X248" i="23" s="1"/>
  <c r="Y248" i="23" s="1"/>
  <c r="AA248" i="23" s="1"/>
  <c r="AB248" i="23" s="1"/>
  <c r="AC248" i="23" s="1"/>
  <c r="AD248" i="23" s="1"/>
  <c r="AE248" i="23" s="1"/>
  <c r="AF248" i="23" s="1"/>
  <c r="P247" i="23"/>
  <c r="Q247" i="23" s="1"/>
  <c r="R247" i="23" s="1"/>
  <c r="S247" i="23" s="1"/>
  <c r="T247" i="23" s="1"/>
  <c r="U247" i="23" s="1"/>
  <c r="V247" i="23" s="1"/>
  <c r="W247" i="23" s="1"/>
  <c r="X247" i="23" s="1"/>
  <c r="Y247" i="23" s="1"/>
  <c r="AA247" i="23" s="1"/>
  <c r="AB247" i="23" s="1"/>
  <c r="AC247" i="23" s="1"/>
  <c r="AD247" i="23" s="1"/>
  <c r="AE247" i="23" s="1"/>
  <c r="AF247" i="23" s="1"/>
  <c r="D247" i="23"/>
  <c r="E247" i="23" s="1"/>
  <c r="F247" i="23" s="1"/>
  <c r="G247" i="23" s="1"/>
  <c r="H247" i="23" s="1"/>
  <c r="I247" i="23" s="1"/>
  <c r="J247" i="23" s="1"/>
  <c r="K247" i="23" s="1"/>
  <c r="L247" i="23" s="1"/>
  <c r="M247" i="23" s="1"/>
  <c r="N247" i="23" s="1"/>
  <c r="O247" i="23" s="1"/>
  <c r="C247" i="23"/>
  <c r="R246" i="23"/>
  <c r="S246" i="23" s="1"/>
  <c r="T246" i="23" s="1"/>
  <c r="U246" i="23" s="1"/>
  <c r="V246" i="23" s="1"/>
  <c r="W246" i="23" s="1"/>
  <c r="X246" i="23" s="1"/>
  <c r="Y246" i="23" s="1"/>
  <c r="AA246" i="23" s="1"/>
  <c r="AB246" i="23" s="1"/>
  <c r="AC246" i="23" s="1"/>
  <c r="AD246" i="23" s="1"/>
  <c r="AE246" i="23" s="1"/>
  <c r="AF246" i="23" s="1"/>
  <c r="C246" i="23"/>
  <c r="D246" i="23" s="1"/>
  <c r="E246" i="23" s="1"/>
  <c r="F246" i="23" s="1"/>
  <c r="G246" i="23" s="1"/>
  <c r="H246" i="23" s="1"/>
  <c r="I246" i="23" s="1"/>
  <c r="J246" i="23" s="1"/>
  <c r="K246" i="23" s="1"/>
  <c r="L246" i="23" s="1"/>
  <c r="M246" i="23" s="1"/>
  <c r="N246" i="23" s="1"/>
  <c r="O246" i="23" s="1"/>
  <c r="P246" i="23" s="1"/>
  <c r="Q246" i="23" s="1"/>
  <c r="U245" i="23"/>
  <c r="V245" i="23" s="1"/>
  <c r="W245" i="23" s="1"/>
  <c r="X245" i="23" s="1"/>
  <c r="Y245" i="23" s="1"/>
  <c r="AA245" i="23" s="1"/>
  <c r="AB245" i="23" s="1"/>
  <c r="AC245" i="23" s="1"/>
  <c r="AD245" i="23" s="1"/>
  <c r="AE245" i="23" s="1"/>
  <c r="AF245" i="23" s="1"/>
  <c r="O245" i="23"/>
  <c r="P245" i="23" s="1"/>
  <c r="Q245" i="23" s="1"/>
  <c r="R245" i="23" s="1"/>
  <c r="S245" i="23" s="1"/>
  <c r="T245" i="23" s="1"/>
  <c r="D245" i="23"/>
  <c r="E245" i="23" s="1"/>
  <c r="F245" i="23" s="1"/>
  <c r="G245" i="23" s="1"/>
  <c r="H245" i="23" s="1"/>
  <c r="I245" i="23" s="1"/>
  <c r="J245" i="23" s="1"/>
  <c r="K245" i="23" s="1"/>
  <c r="L245" i="23" s="1"/>
  <c r="M245" i="23" s="1"/>
  <c r="N245" i="23" s="1"/>
  <c r="C245" i="23"/>
  <c r="X244" i="23"/>
  <c r="Y244" i="23" s="1"/>
  <c r="AA244" i="23" s="1"/>
  <c r="AB244" i="23" s="1"/>
  <c r="AC244" i="23" s="1"/>
  <c r="AD244" i="23" s="1"/>
  <c r="AE244" i="23" s="1"/>
  <c r="AF244" i="23" s="1"/>
  <c r="C244" i="23"/>
  <c r="D244" i="23" s="1"/>
  <c r="E244" i="23" s="1"/>
  <c r="F244" i="23" s="1"/>
  <c r="G244" i="23" s="1"/>
  <c r="H244" i="23" s="1"/>
  <c r="I244" i="23" s="1"/>
  <c r="J244" i="23" s="1"/>
  <c r="K244" i="23" s="1"/>
  <c r="L244" i="23" s="1"/>
  <c r="M244" i="23" s="1"/>
  <c r="N244" i="23" s="1"/>
  <c r="O244" i="23" s="1"/>
  <c r="P244" i="23" s="1"/>
  <c r="Q244" i="23" s="1"/>
  <c r="R244" i="23" s="1"/>
  <c r="S244" i="23" s="1"/>
  <c r="T244" i="23" s="1"/>
  <c r="U244" i="23" s="1"/>
  <c r="V244" i="23" s="1"/>
  <c r="W244" i="23" s="1"/>
  <c r="I243" i="23"/>
  <c r="J243" i="23" s="1"/>
  <c r="K243" i="23" s="1"/>
  <c r="L243" i="23" s="1"/>
  <c r="M243" i="23" s="1"/>
  <c r="N243" i="23" s="1"/>
  <c r="O243" i="23" s="1"/>
  <c r="P243" i="23" s="1"/>
  <c r="Q243" i="23" s="1"/>
  <c r="R243" i="23" s="1"/>
  <c r="S243" i="23" s="1"/>
  <c r="T243" i="23" s="1"/>
  <c r="U243" i="23" s="1"/>
  <c r="V243" i="23" s="1"/>
  <c r="W243" i="23" s="1"/>
  <c r="X243" i="23" s="1"/>
  <c r="Y243" i="23" s="1"/>
  <c r="AA243" i="23" s="1"/>
  <c r="AB243" i="23" s="1"/>
  <c r="AC243" i="23" s="1"/>
  <c r="AD243" i="23" s="1"/>
  <c r="AE243" i="23" s="1"/>
  <c r="AF243" i="23" s="1"/>
  <c r="C243" i="23"/>
  <c r="D243" i="23" s="1"/>
  <c r="E243" i="23" s="1"/>
  <c r="F243" i="23" s="1"/>
  <c r="G243" i="23" s="1"/>
  <c r="H243" i="23" s="1"/>
  <c r="V242" i="23"/>
  <c r="W242" i="23" s="1"/>
  <c r="X242" i="23" s="1"/>
  <c r="Y242" i="23" s="1"/>
  <c r="AA242" i="23" s="1"/>
  <c r="AB242" i="23" s="1"/>
  <c r="AC242" i="23" s="1"/>
  <c r="AD242" i="23" s="1"/>
  <c r="AE242" i="23" s="1"/>
  <c r="AF242" i="23" s="1"/>
  <c r="C242" i="23"/>
  <c r="D242" i="23" s="1"/>
  <c r="E242" i="23" s="1"/>
  <c r="F242" i="23" s="1"/>
  <c r="G242" i="23" s="1"/>
  <c r="H242" i="23" s="1"/>
  <c r="I242" i="23" s="1"/>
  <c r="J242" i="23" s="1"/>
  <c r="K242" i="23" s="1"/>
  <c r="L242" i="23" s="1"/>
  <c r="M242" i="23" s="1"/>
  <c r="N242" i="23" s="1"/>
  <c r="O242" i="23" s="1"/>
  <c r="P242" i="23" s="1"/>
  <c r="Q242" i="23" s="1"/>
  <c r="R242" i="23" s="1"/>
  <c r="S242" i="23" s="1"/>
  <c r="T242" i="23" s="1"/>
  <c r="U242" i="23" s="1"/>
  <c r="G241" i="23"/>
  <c r="H241" i="23" s="1"/>
  <c r="I241" i="23" s="1"/>
  <c r="J241" i="23" s="1"/>
  <c r="K241" i="23" s="1"/>
  <c r="L241" i="23" s="1"/>
  <c r="M241" i="23" s="1"/>
  <c r="N241" i="23" s="1"/>
  <c r="O241" i="23" s="1"/>
  <c r="P241" i="23" s="1"/>
  <c r="Q241" i="23" s="1"/>
  <c r="R241" i="23" s="1"/>
  <c r="S241" i="23" s="1"/>
  <c r="T241" i="23" s="1"/>
  <c r="U241" i="23" s="1"/>
  <c r="V241" i="23" s="1"/>
  <c r="W241" i="23" s="1"/>
  <c r="X241" i="23" s="1"/>
  <c r="Y241" i="23" s="1"/>
  <c r="AA241" i="23" s="1"/>
  <c r="AB241" i="23" s="1"/>
  <c r="AC241" i="23" s="1"/>
  <c r="AD241" i="23" s="1"/>
  <c r="AE241" i="23" s="1"/>
  <c r="AF241" i="23" s="1"/>
  <c r="F241" i="23"/>
  <c r="C241" i="23"/>
  <c r="D241" i="23" s="1"/>
  <c r="E241" i="23" s="1"/>
  <c r="AC240" i="23"/>
  <c r="AD240" i="23" s="1"/>
  <c r="AE240" i="23" s="1"/>
  <c r="AF240" i="23" s="1"/>
  <c r="T240" i="23"/>
  <c r="U240" i="23" s="1"/>
  <c r="V240" i="23" s="1"/>
  <c r="W240" i="23" s="1"/>
  <c r="X240" i="23" s="1"/>
  <c r="Y240" i="23" s="1"/>
  <c r="AA240" i="23" s="1"/>
  <c r="AB240" i="23" s="1"/>
  <c r="G240" i="23"/>
  <c r="H240" i="23" s="1"/>
  <c r="I240" i="23" s="1"/>
  <c r="J240" i="23" s="1"/>
  <c r="K240" i="23" s="1"/>
  <c r="L240" i="23" s="1"/>
  <c r="M240" i="23" s="1"/>
  <c r="N240" i="23" s="1"/>
  <c r="O240" i="23" s="1"/>
  <c r="P240" i="23" s="1"/>
  <c r="Q240" i="23" s="1"/>
  <c r="R240" i="23" s="1"/>
  <c r="S240" i="23" s="1"/>
  <c r="E240" i="23"/>
  <c r="F240" i="23" s="1"/>
  <c r="D240" i="23"/>
  <c r="C240" i="23"/>
  <c r="J239" i="23"/>
  <c r="K239" i="23" s="1"/>
  <c r="L239" i="23" s="1"/>
  <c r="M239" i="23" s="1"/>
  <c r="N239" i="23" s="1"/>
  <c r="O239" i="23" s="1"/>
  <c r="P239" i="23" s="1"/>
  <c r="Q239" i="23" s="1"/>
  <c r="R239" i="23" s="1"/>
  <c r="S239" i="23" s="1"/>
  <c r="T239" i="23" s="1"/>
  <c r="U239" i="23" s="1"/>
  <c r="V239" i="23" s="1"/>
  <c r="W239" i="23" s="1"/>
  <c r="X239" i="23" s="1"/>
  <c r="Y239" i="23" s="1"/>
  <c r="AA239" i="23" s="1"/>
  <c r="AB239" i="23" s="1"/>
  <c r="AC239" i="23" s="1"/>
  <c r="AD239" i="23" s="1"/>
  <c r="AE239" i="23" s="1"/>
  <c r="AF239" i="23" s="1"/>
  <c r="E239" i="23"/>
  <c r="F239" i="23" s="1"/>
  <c r="G239" i="23" s="1"/>
  <c r="H239" i="23" s="1"/>
  <c r="I239" i="23" s="1"/>
  <c r="C239" i="23"/>
  <c r="D239" i="23" s="1"/>
  <c r="H238" i="23"/>
  <c r="I238" i="23" s="1"/>
  <c r="J238" i="23" s="1"/>
  <c r="K238" i="23" s="1"/>
  <c r="L238" i="23" s="1"/>
  <c r="M238" i="23" s="1"/>
  <c r="N238" i="23" s="1"/>
  <c r="O238" i="23" s="1"/>
  <c r="P238" i="23" s="1"/>
  <c r="Q238" i="23" s="1"/>
  <c r="R238" i="23" s="1"/>
  <c r="S238" i="23" s="1"/>
  <c r="T238" i="23" s="1"/>
  <c r="U238" i="23" s="1"/>
  <c r="V238" i="23" s="1"/>
  <c r="W238" i="23" s="1"/>
  <c r="X238" i="23" s="1"/>
  <c r="Y238" i="23" s="1"/>
  <c r="AA238" i="23" s="1"/>
  <c r="AB238" i="23" s="1"/>
  <c r="AC238" i="23" s="1"/>
  <c r="AD238" i="23" s="1"/>
  <c r="AE238" i="23" s="1"/>
  <c r="AF238" i="23" s="1"/>
  <c r="C238" i="23"/>
  <c r="D238" i="23" s="1"/>
  <c r="E238" i="23" s="1"/>
  <c r="F238" i="23" s="1"/>
  <c r="G238" i="23" s="1"/>
  <c r="O237" i="23"/>
  <c r="P237" i="23" s="1"/>
  <c r="Q237" i="23" s="1"/>
  <c r="R237" i="23" s="1"/>
  <c r="S237" i="23" s="1"/>
  <c r="T237" i="23" s="1"/>
  <c r="U237" i="23" s="1"/>
  <c r="V237" i="23" s="1"/>
  <c r="W237" i="23" s="1"/>
  <c r="X237" i="23" s="1"/>
  <c r="Y237" i="23" s="1"/>
  <c r="AA237" i="23" s="1"/>
  <c r="AB237" i="23" s="1"/>
  <c r="AC237" i="23" s="1"/>
  <c r="AD237" i="23" s="1"/>
  <c r="AE237" i="23" s="1"/>
  <c r="AF237" i="23" s="1"/>
  <c r="F237" i="23"/>
  <c r="G237" i="23" s="1"/>
  <c r="H237" i="23" s="1"/>
  <c r="I237" i="23" s="1"/>
  <c r="J237" i="23" s="1"/>
  <c r="K237" i="23" s="1"/>
  <c r="L237" i="23" s="1"/>
  <c r="M237" i="23" s="1"/>
  <c r="N237" i="23" s="1"/>
  <c r="C237" i="23"/>
  <c r="D237" i="23" s="1"/>
  <c r="E237" i="23" s="1"/>
  <c r="O236" i="23"/>
  <c r="P236" i="23" s="1"/>
  <c r="Q236" i="23" s="1"/>
  <c r="R236" i="23" s="1"/>
  <c r="S236" i="23" s="1"/>
  <c r="T236" i="23" s="1"/>
  <c r="U236" i="23" s="1"/>
  <c r="V236" i="23" s="1"/>
  <c r="W236" i="23" s="1"/>
  <c r="X236" i="23" s="1"/>
  <c r="Y236" i="23" s="1"/>
  <c r="AA236" i="23" s="1"/>
  <c r="AB236" i="23" s="1"/>
  <c r="AC236" i="23" s="1"/>
  <c r="AD236" i="23" s="1"/>
  <c r="AE236" i="23" s="1"/>
  <c r="AF236" i="23" s="1"/>
  <c r="D236" i="23"/>
  <c r="E236" i="23" s="1"/>
  <c r="F236" i="23" s="1"/>
  <c r="G236" i="23" s="1"/>
  <c r="H236" i="23" s="1"/>
  <c r="I236" i="23" s="1"/>
  <c r="J236" i="23" s="1"/>
  <c r="K236" i="23" s="1"/>
  <c r="L236" i="23" s="1"/>
  <c r="M236" i="23" s="1"/>
  <c r="N236" i="23" s="1"/>
  <c r="C236" i="23"/>
  <c r="V235" i="23"/>
  <c r="W235" i="23" s="1"/>
  <c r="X235" i="23" s="1"/>
  <c r="Y235" i="23" s="1"/>
  <c r="AA235" i="23" s="1"/>
  <c r="AB235" i="23" s="1"/>
  <c r="AC235" i="23" s="1"/>
  <c r="AD235" i="23" s="1"/>
  <c r="AE235" i="23" s="1"/>
  <c r="AF235" i="23" s="1"/>
  <c r="U235" i="23"/>
  <c r="J235" i="23"/>
  <c r="K235" i="23" s="1"/>
  <c r="L235" i="23" s="1"/>
  <c r="M235" i="23" s="1"/>
  <c r="N235" i="23" s="1"/>
  <c r="O235" i="23" s="1"/>
  <c r="P235" i="23" s="1"/>
  <c r="Q235" i="23" s="1"/>
  <c r="R235" i="23" s="1"/>
  <c r="S235" i="23" s="1"/>
  <c r="T235" i="23" s="1"/>
  <c r="G235" i="23"/>
  <c r="H235" i="23" s="1"/>
  <c r="I235" i="23" s="1"/>
  <c r="C235" i="23"/>
  <c r="D235" i="23" s="1"/>
  <c r="E235" i="23" s="1"/>
  <c r="F235" i="23" s="1"/>
  <c r="D234" i="23"/>
  <c r="E234" i="23" s="1"/>
  <c r="F234" i="23" s="1"/>
  <c r="G234" i="23" s="1"/>
  <c r="H234" i="23" s="1"/>
  <c r="I234" i="23" s="1"/>
  <c r="J234" i="23" s="1"/>
  <c r="K234" i="23" s="1"/>
  <c r="L234" i="23" s="1"/>
  <c r="M234" i="23" s="1"/>
  <c r="N234" i="23" s="1"/>
  <c r="O234" i="23" s="1"/>
  <c r="P234" i="23" s="1"/>
  <c r="Q234" i="23" s="1"/>
  <c r="R234" i="23" s="1"/>
  <c r="S234" i="23" s="1"/>
  <c r="T234" i="23" s="1"/>
  <c r="U234" i="23" s="1"/>
  <c r="V234" i="23" s="1"/>
  <c r="W234" i="23" s="1"/>
  <c r="X234" i="23" s="1"/>
  <c r="Y234" i="23" s="1"/>
  <c r="AA234" i="23" s="1"/>
  <c r="AB234" i="23" s="1"/>
  <c r="AC234" i="23" s="1"/>
  <c r="AD234" i="23" s="1"/>
  <c r="AE234" i="23" s="1"/>
  <c r="AF234" i="23" s="1"/>
  <c r="C234" i="23"/>
  <c r="I233" i="23"/>
  <c r="J233" i="23" s="1"/>
  <c r="K233" i="23" s="1"/>
  <c r="L233" i="23" s="1"/>
  <c r="M233" i="23" s="1"/>
  <c r="N233" i="23" s="1"/>
  <c r="O233" i="23" s="1"/>
  <c r="P233" i="23" s="1"/>
  <c r="Q233" i="23" s="1"/>
  <c r="R233" i="23" s="1"/>
  <c r="S233" i="23" s="1"/>
  <c r="T233" i="23" s="1"/>
  <c r="U233" i="23" s="1"/>
  <c r="V233" i="23" s="1"/>
  <c r="W233" i="23" s="1"/>
  <c r="X233" i="23" s="1"/>
  <c r="Y233" i="23" s="1"/>
  <c r="AA233" i="23" s="1"/>
  <c r="AB233" i="23" s="1"/>
  <c r="AC233" i="23" s="1"/>
  <c r="AD233" i="23" s="1"/>
  <c r="AE233" i="23" s="1"/>
  <c r="AF233" i="23" s="1"/>
  <c r="F233" i="23"/>
  <c r="G233" i="23" s="1"/>
  <c r="H233" i="23" s="1"/>
  <c r="C233" i="23"/>
  <c r="D233" i="23" s="1"/>
  <c r="E233" i="23" s="1"/>
  <c r="O232" i="23"/>
  <c r="P232" i="23" s="1"/>
  <c r="Q232" i="23" s="1"/>
  <c r="R232" i="23" s="1"/>
  <c r="S232" i="23" s="1"/>
  <c r="T232" i="23" s="1"/>
  <c r="U232" i="23" s="1"/>
  <c r="V232" i="23" s="1"/>
  <c r="W232" i="23" s="1"/>
  <c r="X232" i="23" s="1"/>
  <c r="Y232" i="23" s="1"/>
  <c r="AA232" i="23" s="1"/>
  <c r="AB232" i="23" s="1"/>
  <c r="AC232" i="23" s="1"/>
  <c r="AD232" i="23" s="1"/>
  <c r="AE232" i="23" s="1"/>
  <c r="AF232" i="23" s="1"/>
  <c r="D232" i="23"/>
  <c r="E232" i="23" s="1"/>
  <c r="F232" i="23" s="1"/>
  <c r="G232" i="23" s="1"/>
  <c r="H232" i="23" s="1"/>
  <c r="I232" i="23" s="1"/>
  <c r="J232" i="23" s="1"/>
  <c r="K232" i="23" s="1"/>
  <c r="L232" i="23" s="1"/>
  <c r="M232" i="23" s="1"/>
  <c r="N232" i="23" s="1"/>
  <c r="C232" i="23"/>
  <c r="R231" i="23"/>
  <c r="S231" i="23" s="1"/>
  <c r="T231" i="23" s="1"/>
  <c r="U231" i="23" s="1"/>
  <c r="V231" i="23" s="1"/>
  <c r="W231" i="23" s="1"/>
  <c r="X231" i="23" s="1"/>
  <c r="Y231" i="23" s="1"/>
  <c r="AA231" i="23" s="1"/>
  <c r="AB231" i="23" s="1"/>
  <c r="AC231" i="23" s="1"/>
  <c r="AD231" i="23" s="1"/>
  <c r="AE231" i="23" s="1"/>
  <c r="AF231" i="23" s="1"/>
  <c r="F231" i="23"/>
  <c r="G231" i="23" s="1"/>
  <c r="H231" i="23" s="1"/>
  <c r="I231" i="23" s="1"/>
  <c r="J231" i="23" s="1"/>
  <c r="K231" i="23" s="1"/>
  <c r="L231" i="23" s="1"/>
  <c r="M231" i="23" s="1"/>
  <c r="N231" i="23" s="1"/>
  <c r="O231" i="23" s="1"/>
  <c r="P231" i="23" s="1"/>
  <c r="Q231" i="23" s="1"/>
  <c r="C231" i="23"/>
  <c r="D231" i="23" s="1"/>
  <c r="E231" i="23" s="1"/>
  <c r="AA230" i="23"/>
  <c r="AB230" i="23" s="1"/>
  <c r="AC230" i="23" s="1"/>
  <c r="AD230" i="23" s="1"/>
  <c r="AE230" i="23" s="1"/>
  <c r="AF230" i="23" s="1"/>
  <c r="Q230" i="23"/>
  <c r="R230" i="23" s="1"/>
  <c r="S230" i="23" s="1"/>
  <c r="T230" i="23" s="1"/>
  <c r="U230" i="23" s="1"/>
  <c r="V230" i="23" s="1"/>
  <c r="W230" i="23" s="1"/>
  <c r="X230" i="23" s="1"/>
  <c r="Y230" i="23" s="1"/>
  <c r="E230" i="23"/>
  <c r="F230" i="23" s="1"/>
  <c r="G230" i="23" s="1"/>
  <c r="H230" i="23" s="1"/>
  <c r="I230" i="23" s="1"/>
  <c r="J230" i="23" s="1"/>
  <c r="K230" i="23" s="1"/>
  <c r="L230" i="23" s="1"/>
  <c r="M230" i="23" s="1"/>
  <c r="N230" i="23" s="1"/>
  <c r="O230" i="23" s="1"/>
  <c r="P230" i="23" s="1"/>
  <c r="D230" i="23"/>
  <c r="C230" i="23"/>
  <c r="X229" i="23"/>
  <c r="Y229" i="23" s="1"/>
  <c r="AA229" i="23" s="1"/>
  <c r="AB229" i="23" s="1"/>
  <c r="AC229" i="23" s="1"/>
  <c r="AD229" i="23" s="1"/>
  <c r="AE229" i="23" s="1"/>
  <c r="AF229" i="23" s="1"/>
  <c r="C229" i="23"/>
  <c r="D229" i="23" s="1"/>
  <c r="E229" i="23" s="1"/>
  <c r="F229" i="23" s="1"/>
  <c r="G229" i="23" s="1"/>
  <c r="H229" i="23" s="1"/>
  <c r="I229" i="23" s="1"/>
  <c r="J229" i="23" s="1"/>
  <c r="K229" i="23" s="1"/>
  <c r="L229" i="23" s="1"/>
  <c r="M229" i="23" s="1"/>
  <c r="N229" i="23" s="1"/>
  <c r="O229" i="23" s="1"/>
  <c r="P229" i="23" s="1"/>
  <c r="Q229" i="23" s="1"/>
  <c r="R229" i="23" s="1"/>
  <c r="S229" i="23" s="1"/>
  <c r="T229" i="23" s="1"/>
  <c r="U229" i="23" s="1"/>
  <c r="V229" i="23" s="1"/>
  <c r="W229" i="23" s="1"/>
  <c r="M228" i="23"/>
  <c r="N228" i="23" s="1"/>
  <c r="O228" i="23" s="1"/>
  <c r="P228" i="23" s="1"/>
  <c r="Q228" i="23" s="1"/>
  <c r="R228" i="23" s="1"/>
  <c r="S228" i="23" s="1"/>
  <c r="T228" i="23" s="1"/>
  <c r="U228" i="23" s="1"/>
  <c r="V228" i="23" s="1"/>
  <c r="W228" i="23" s="1"/>
  <c r="X228" i="23" s="1"/>
  <c r="Y228" i="23" s="1"/>
  <c r="AA228" i="23" s="1"/>
  <c r="AB228" i="23" s="1"/>
  <c r="AC228" i="23" s="1"/>
  <c r="AD228" i="23" s="1"/>
  <c r="AE228" i="23" s="1"/>
  <c r="AF228" i="23" s="1"/>
  <c r="L228" i="23"/>
  <c r="E228" i="23"/>
  <c r="F228" i="23" s="1"/>
  <c r="G228" i="23" s="1"/>
  <c r="H228" i="23" s="1"/>
  <c r="I228" i="23" s="1"/>
  <c r="J228" i="23" s="1"/>
  <c r="K228" i="23" s="1"/>
  <c r="D228" i="23"/>
  <c r="C228" i="23"/>
  <c r="E227" i="23"/>
  <c r="F227" i="23" s="1"/>
  <c r="G227" i="23" s="1"/>
  <c r="H227" i="23" s="1"/>
  <c r="I227" i="23" s="1"/>
  <c r="J227" i="23" s="1"/>
  <c r="K227" i="23" s="1"/>
  <c r="L227" i="23" s="1"/>
  <c r="M227" i="23" s="1"/>
  <c r="N227" i="23" s="1"/>
  <c r="O227" i="23" s="1"/>
  <c r="P227" i="23" s="1"/>
  <c r="Q227" i="23" s="1"/>
  <c r="R227" i="23" s="1"/>
  <c r="S227" i="23" s="1"/>
  <c r="T227" i="23" s="1"/>
  <c r="U227" i="23" s="1"/>
  <c r="V227" i="23" s="1"/>
  <c r="W227" i="23" s="1"/>
  <c r="X227" i="23" s="1"/>
  <c r="Y227" i="23" s="1"/>
  <c r="AA227" i="23" s="1"/>
  <c r="AB227" i="23" s="1"/>
  <c r="AC227" i="23" s="1"/>
  <c r="AD227" i="23" s="1"/>
  <c r="AE227" i="23" s="1"/>
  <c r="AF227" i="23" s="1"/>
  <c r="D227" i="23"/>
  <c r="C227" i="23"/>
  <c r="AC226" i="23"/>
  <c r="AD226" i="23" s="1"/>
  <c r="AE226" i="23" s="1"/>
  <c r="AF226" i="23" s="1"/>
  <c r="I226" i="23"/>
  <c r="J226" i="23" s="1"/>
  <c r="K226" i="23" s="1"/>
  <c r="L226" i="23" s="1"/>
  <c r="M226" i="23" s="1"/>
  <c r="N226" i="23" s="1"/>
  <c r="O226" i="23" s="1"/>
  <c r="P226" i="23" s="1"/>
  <c r="Q226" i="23" s="1"/>
  <c r="R226" i="23" s="1"/>
  <c r="S226" i="23" s="1"/>
  <c r="T226" i="23" s="1"/>
  <c r="U226" i="23" s="1"/>
  <c r="V226" i="23" s="1"/>
  <c r="W226" i="23" s="1"/>
  <c r="X226" i="23" s="1"/>
  <c r="Y226" i="23" s="1"/>
  <c r="AA226" i="23" s="1"/>
  <c r="AB226" i="23" s="1"/>
  <c r="C226" i="23"/>
  <c r="D226" i="23" s="1"/>
  <c r="E226" i="23" s="1"/>
  <c r="F226" i="23" s="1"/>
  <c r="G226" i="23" s="1"/>
  <c r="H226" i="23" s="1"/>
  <c r="V225" i="23"/>
  <c r="W225" i="23" s="1"/>
  <c r="X225" i="23" s="1"/>
  <c r="Y225" i="23" s="1"/>
  <c r="AA225" i="23" s="1"/>
  <c r="AB225" i="23" s="1"/>
  <c r="AC225" i="23" s="1"/>
  <c r="AD225" i="23" s="1"/>
  <c r="AE225" i="23" s="1"/>
  <c r="AF225" i="23" s="1"/>
  <c r="Q225" i="23"/>
  <c r="R225" i="23" s="1"/>
  <c r="S225" i="23" s="1"/>
  <c r="T225" i="23" s="1"/>
  <c r="U225" i="23" s="1"/>
  <c r="G225" i="23"/>
  <c r="H225" i="23" s="1"/>
  <c r="I225" i="23" s="1"/>
  <c r="J225" i="23" s="1"/>
  <c r="K225" i="23" s="1"/>
  <c r="L225" i="23" s="1"/>
  <c r="M225" i="23" s="1"/>
  <c r="N225" i="23" s="1"/>
  <c r="O225" i="23" s="1"/>
  <c r="P225" i="23" s="1"/>
  <c r="F225" i="23"/>
  <c r="C225" i="23"/>
  <c r="D225" i="23" s="1"/>
  <c r="E225" i="23" s="1"/>
  <c r="AD224" i="23"/>
  <c r="AE224" i="23" s="1"/>
  <c r="AF224" i="23" s="1"/>
  <c r="O224" i="23"/>
  <c r="P224" i="23" s="1"/>
  <c r="Q224" i="23" s="1"/>
  <c r="R224" i="23" s="1"/>
  <c r="S224" i="23" s="1"/>
  <c r="T224" i="23" s="1"/>
  <c r="U224" i="23" s="1"/>
  <c r="V224" i="23" s="1"/>
  <c r="W224" i="23" s="1"/>
  <c r="X224" i="23" s="1"/>
  <c r="Y224" i="23" s="1"/>
  <c r="AA224" i="23" s="1"/>
  <c r="AB224" i="23" s="1"/>
  <c r="AC224" i="23" s="1"/>
  <c r="H224" i="23"/>
  <c r="I224" i="23" s="1"/>
  <c r="J224" i="23" s="1"/>
  <c r="K224" i="23" s="1"/>
  <c r="L224" i="23" s="1"/>
  <c r="M224" i="23" s="1"/>
  <c r="N224" i="23" s="1"/>
  <c r="F224" i="23"/>
  <c r="G224" i="23" s="1"/>
  <c r="E224" i="23"/>
  <c r="D224" i="23"/>
  <c r="C224" i="23"/>
  <c r="D223" i="23"/>
  <c r="E223" i="23" s="1"/>
  <c r="F223" i="23" s="1"/>
  <c r="G223" i="23" s="1"/>
  <c r="H223" i="23" s="1"/>
  <c r="I223" i="23" s="1"/>
  <c r="J223" i="23" s="1"/>
  <c r="K223" i="23" s="1"/>
  <c r="L223" i="23" s="1"/>
  <c r="M223" i="23" s="1"/>
  <c r="N223" i="23" s="1"/>
  <c r="O223" i="23" s="1"/>
  <c r="P223" i="23" s="1"/>
  <c r="Q223" i="23" s="1"/>
  <c r="R223" i="23" s="1"/>
  <c r="S223" i="23" s="1"/>
  <c r="T223" i="23" s="1"/>
  <c r="U223" i="23" s="1"/>
  <c r="V223" i="23" s="1"/>
  <c r="W223" i="23" s="1"/>
  <c r="X223" i="23" s="1"/>
  <c r="Y223" i="23" s="1"/>
  <c r="AA223" i="23" s="1"/>
  <c r="AB223" i="23" s="1"/>
  <c r="AC223" i="23" s="1"/>
  <c r="AD223" i="23" s="1"/>
  <c r="AE223" i="23" s="1"/>
  <c r="AF223" i="23" s="1"/>
  <c r="C223" i="23"/>
  <c r="R222" i="23"/>
  <c r="S222" i="23" s="1"/>
  <c r="T222" i="23" s="1"/>
  <c r="U222" i="23" s="1"/>
  <c r="V222" i="23" s="1"/>
  <c r="W222" i="23" s="1"/>
  <c r="X222" i="23" s="1"/>
  <c r="Y222" i="23" s="1"/>
  <c r="AA222" i="23" s="1"/>
  <c r="AB222" i="23" s="1"/>
  <c r="AC222" i="23" s="1"/>
  <c r="AD222" i="23" s="1"/>
  <c r="AE222" i="23" s="1"/>
  <c r="AF222" i="23" s="1"/>
  <c r="M222" i="23"/>
  <c r="N222" i="23" s="1"/>
  <c r="O222" i="23" s="1"/>
  <c r="P222" i="23" s="1"/>
  <c r="Q222" i="23" s="1"/>
  <c r="C222" i="23"/>
  <c r="D222" i="23" s="1"/>
  <c r="E222" i="23" s="1"/>
  <c r="F222" i="23" s="1"/>
  <c r="G222" i="23" s="1"/>
  <c r="H222" i="23" s="1"/>
  <c r="I222" i="23" s="1"/>
  <c r="J222" i="23" s="1"/>
  <c r="K222" i="23" s="1"/>
  <c r="L222" i="23" s="1"/>
  <c r="AA221" i="23"/>
  <c r="AB221" i="23" s="1"/>
  <c r="AC221" i="23" s="1"/>
  <c r="AD221" i="23" s="1"/>
  <c r="AE221" i="23" s="1"/>
  <c r="AF221" i="23" s="1"/>
  <c r="H221" i="23"/>
  <c r="I221" i="23" s="1"/>
  <c r="J221" i="23" s="1"/>
  <c r="K221" i="23" s="1"/>
  <c r="L221" i="23" s="1"/>
  <c r="M221" i="23" s="1"/>
  <c r="N221" i="23" s="1"/>
  <c r="O221" i="23" s="1"/>
  <c r="P221" i="23" s="1"/>
  <c r="Q221" i="23" s="1"/>
  <c r="R221" i="23" s="1"/>
  <c r="S221" i="23" s="1"/>
  <c r="T221" i="23" s="1"/>
  <c r="U221" i="23" s="1"/>
  <c r="V221" i="23" s="1"/>
  <c r="W221" i="23" s="1"/>
  <c r="X221" i="23" s="1"/>
  <c r="Y221" i="23" s="1"/>
  <c r="E221" i="23"/>
  <c r="F221" i="23" s="1"/>
  <c r="G221" i="23" s="1"/>
  <c r="C221" i="23"/>
  <c r="D221" i="23" s="1"/>
  <c r="H220" i="23"/>
  <c r="I220" i="23" s="1"/>
  <c r="J220" i="23" s="1"/>
  <c r="K220" i="23" s="1"/>
  <c r="L220" i="23" s="1"/>
  <c r="M220" i="23" s="1"/>
  <c r="N220" i="23" s="1"/>
  <c r="O220" i="23" s="1"/>
  <c r="P220" i="23" s="1"/>
  <c r="Q220" i="23" s="1"/>
  <c r="R220" i="23" s="1"/>
  <c r="S220" i="23" s="1"/>
  <c r="T220" i="23" s="1"/>
  <c r="U220" i="23" s="1"/>
  <c r="V220" i="23" s="1"/>
  <c r="W220" i="23" s="1"/>
  <c r="X220" i="23" s="1"/>
  <c r="Y220" i="23" s="1"/>
  <c r="AA220" i="23" s="1"/>
  <c r="AB220" i="23" s="1"/>
  <c r="AC220" i="23" s="1"/>
  <c r="AD220" i="23" s="1"/>
  <c r="AE220" i="23" s="1"/>
  <c r="AF220" i="23" s="1"/>
  <c r="D220" i="23"/>
  <c r="E220" i="23" s="1"/>
  <c r="F220" i="23" s="1"/>
  <c r="G220" i="23" s="1"/>
  <c r="C220" i="23"/>
  <c r="V219" i="23"/>
  <c r="W219" i="23" s="1"/>
  <c r="X219" i="23" s="1"/>
  <c r="Y219" i="23" s="1"/>
  <c r="AA219" i="23" s="1"/>
  <c r="AB219" i="23" s="1"/>
  <c r="AC219" i="23" s="1"/>
  <c r="AD219" i="23" s="1"/>
  <c r="AE219" i="23" s="1"/>
  <c r="AF219" i="23" s="1"/>
  <c r="G219" i="23"/>
  <c r="H219" i="23" s="1"/>
  <c r="I219" i="23" s="1"/>
  <c r="J219" i="23" s="1"/>
  <c r="K219" i="23" s="1"/>
  <c r="L219" i="23" s="1"/>
  <c r="M219" i="23" s="1"/>
  <c r="N219" i="23" s="1"/>
  <c r="O219" i="23" s="1"/>
  <c r="P219" i="23" s="1"/>
  <c r="Q219" i="23" s="1"/>
  <c r="R219" i="23" s="1"/>
  <c r="S219" i="23" s="1"/>
  <c r="T219" i="23" s="1"/>
  <c r="U219" i="23" s="1"/>
  <c r="F219" i="23"/>
  <c r="C219" i="23"/>
  <c r="D219" i="23" s="1"/>
  <c r="E219" i="23" s="1"/>
  <c r="U218" i="23"/>
  <c r="V218" i="23" s="1"/>
  <c r="W218" i="23" s="1"/>
  <c r="X218" i="23" s="1"/>
  <c r="Y218" i="23" s="1"/>
  <c r="AA218" i="23" s="1"/>
  <c r="AB218" i="23" s="1"/>
  <c r="AC218" i="23" s="1"/>
  <c r="AD218" i="23" s="1"/>
  <c r="AE218" i="23" s="1"/>
  <c r="AF218" i="23" s="1"/>
  <c r="G218" i="23"/>
  <c r="H218" i="23" s="1"/>
  <c r="I218" i="23" s="1"/>
  <c r="J218" i="23" s="1"/>
  <c r="K218" i="23" s="1"/>
  <c r="L218" i="23" s="1"/>
  <c r="M218" i="23" s="1"/>
  <c r="N218" i="23" s="1"/>
  <c r="O218" i="23" s="1"/>
  <c r="P218" i="23" s="1"/>
  <c r="Q218" i="23" s="1"/>
  <c r="R218" i="23" s="1"/>
  <c r="S218" i="23" s="1"/>
  <c r="T218" i="23" s="1"/>
  <c r="E218" i="23"/>
  <c r="F218" i="23" s="1"/>
  <c r="D218" i="23"/>
  <c r="C218" i="23"/>
  <c r="C217" i="23"/>
  <c r="D217" i="23" s="1"/>
  <c r="E217" i="23" s="1"/>
  <c r="F217" i="23" s="1"/>
  <c r="G217" i="23" s="1"/>
  <c r="H217" i="23" s="1"/>
  <c r="I217" i="23" s="1"/>
  <c r="J217" i="23" s="1"/>
  <c r="K217" i="23" s="1"/>
  <c r="L217" i="23" s="1"/>
  <c r="M217" i="23" s="1"/>
  <c r="N217" i="23" s="1"/>
  <c r="O217" i="23" s="1"/>
  <c r="P217" i="23" s="1"/>
  <c r="Q217" i="23" s="1"/>
  <c r="R217" i="23" s="1"/>
  <c r="S217" i="23" s="1"/>
  <c r="T217" i="23" s="1"/>
  <c r="U217" i="23" s="1"/>
  <c r="V217" i="23" s="1"/>
  <c r="W217" i="23" s="1"/>
  <c r="X217" i="23" s="1"/>
  <c r="Y217" i="23" s="1"/>
  <c r="AA217" i="23" s="1"/>
  <c r="AB217" i="23" s="1"/>
  <c r="AC217" i="23" s="1"/>
  <c r="AD217" i="23" s="1"/>
  <c r="AE217" i="23" s="1"/>
  <c r="AF217" i="23" s="1"/>
  <c r="L216" i="23"/>
  <c r="M216" i="23" s="1"/>
  <c r="N216" i="23" s="1"/>
  <c r="O216" i="23" s="1"/>
  <c r="P216" i="23" s="1"/>
  <c r="Q216" i="23" s="1"/>
  <c r="R216" i="23" s="1"/>
  <c r="S216" i="23" s="1"/>
  <c r="T216" i="23" s="1"/>
  <c r="U216" i="23" s="1"/>
  <c r="V216" i="23" s="1"/>
  <c r="W216" i="23" s="1"/>
  <c r="X216" i="23" s="1"/>
  <c r="Y216" i="23" s="1"/>
  <c r="AA216" i="23" s="1"/>
  <c r="AB216" i="23" s="1"/>
  <c r="AC216" i="23" s="1"/>
  <c r="AD216" i="23" s="1"/>
  <c r="AE216" i="23" s="1"/>
  <c r="AF216" i="23" s="1"/>
  <c r="D216" i="23"/>
  <c r="E216" i="23" s="1"/>
  <c r="F216" i="23" s="1"/>
  <c r="G216" i="23" s="1"/>
  <c r="H216" i="23" s="1"/>
  <c r="I216" i="23" s="1"/>
  <c r="J216" i="23" s="1"/>
  <c r="K216" i="23" s="1"/>
  <c r="C216" i="23"/>
  <c r="J215" i="23"/>
  <c r="K215" i="23" s="1"/>
  <c r="L215" i="23" s="1"/>
  <c r="M215" i="23" s="1"/>
  <c r="N215" i="23" s="1"/>
  <c r="O215" i="23" s="1"/>
  <c r="P215" i="23" s="1"/>
  <c r="Q215" i="23" s="1"/>
  <c r="R215" i="23" s="1"/>
  <c r="S215" i="23" s="1"/>
  <c r="T215" i="23" s="1"/>
  <c r="U215" i="23" s="1"/>
  <c r="V215" i="23" s="1"/>
  <c r="W215" i="23" s="1"/>
  <c r="X215" i="23" s="1"/>
  <c r="Y215" i="23" s="1"/>
  <c r="AA215" i="23" s="1"/>
  <c r="AB215" i="23" s="1"/>
  <c r="AC215" i="23" s="1"/>
  <c r="AD215" i="23" s="1"/>
  <c r="AE215" i="23" s="1"/>
  <c r="AF215" i="23" s="1"/>
  <c r="C215" i="23"/>
  <c r="D215" i="23" s="1"/>
  <c r="E215" i="23" s="1"/>
  <c r="F215" i="23" s="1"/>
  <c r="G215" i="23" s="1"/>
  <c r="H215" i="23" s="1"/>
  <c r="I215" i="23" s="1"/>
  <c r="T214" i="23"/>
  <c r="U214" i="23" s="1"/>
  <c r="V214" i="23" s="1"/>
  <c r="W214" i="23" s="1"/>
  <c r="X214" i="23" s="1"/>
  <c r="Y214" i="23" s="1"/>
  <c r="AA214" i="23" s="1"/>
  <c r="AB214" i="23" s="1"/>
  <c r="AC214" i="23" s="1"/>
  <c r="AD214" i="23" s="1"/>
  <c r="AE214" i="23" s="1"/>
  <c r="AF214" i="23" s="1"/>
  <c r="L214" i="23"/>
  <c r="M214" i="23" s="1"/>
  <c r="N214" i="23" s="1"/>
  <c r="O214" i="23" s="1"/>
  <c r="P214" i="23" s="1"/>
  <c r="Q214" i="23" s="1"/>
  <c r="R214" i="23" s="1"/>
  <c r="S214" i="23" s="1"/>
  <c r="D214" i="23"/>
  <c r="E214" i="23" s="1"/>
  <c r="F214" i="23" s="1"/>
  <c r="G214" i="23" s="1"/>
  <c r="H214" i="23" s="1"/>
  <c r="I214" i="23" s="1"/>
  <c r="J214" i="23" s="1"/>
  <c r="K214" i="23" s="1"/>
  <c r="C214" i="23"/>
  <c r="E213" i="23"/>
  <c r="F213" i="23" s="1"/>
  <c r="G213" i="23" s="1"/>
  <c r="H213" i="23" s="1"/>
  <c r="I213" i="23" s="1"/>
  <c r="J213" i="23" s="1"/>
  <c r="K213" i="23" s="1"/>
  <c r="L213" i="23" s="1"/>
  <c r="M213" i="23" s="1"/>
  <c r="N213" i="23" s="1"/>
  <c r="O213" i="23" s="1"/>
  <c r="P213" i="23" s="1"/>
  <c r="Q213" i="23" s="1"/>
  <c r="R213" i="23" s="1"/>
  <c r="S213" i="23" s="1"/>
  <c r="T213" i="23" s="1"/>
  <c r="U213" i="23" s="1"/>
  <c r="V213" i="23" s="1"/>
  <c r="W213" i="23" s="1"/>
  <c r="X213" i="23" s="1"/>
  <c r="Y213" i="23" s="1"/>
  <c r="AA213" i="23" s="1"/>
  <c r="AB213" i="23" s="1"/>
  <c r="AC213" i="23" s="1"/>
  <c r="AD213" i="23" s="1"/>
  <c r="AE213" i="23" s="1"/>
  <c r="AF213" i="23" s="1"/>
  <c r="C213" i="23"/>
  <c r="D213" i="23" s="1"/>
  <c r="E212" i="23"/>
  <c r="F212" i="23" s="1"/>
  <c r="G212" i="23" s="1"/>
  <c r="H212" i="23" s="1"/>
  <c r="I212" i="23" s="1"/>
  <c r="J212" i="23" s="1"/>
  <c r="K212" i="23" s="1"/>
  <c r="L212" i="23" s="1"/>
  <c r="M212" i="23" s="1"/>
  <c r="N212" i="23" s="1"/>
  <c r="O212" i="23" s="1"/>
  <c r="P212" i="23" s="1"/>
  <c r="Q212" i="23" s="1"/>
  <c r="R212" i="23" s="1"/>
  <c r="S212" i="23" s="1"/>
  <c r="T212" i="23" s="1"/>
  <c r="U212" i="23" s="1"/>
  <c r="V212" i="23" s="1"/>
  <c r="W212" i="23" s="1"/>
  <c r="X212" i="23" s="1"/>
  <c r="Y212" i="23" s="1"/>
  <c r="AA212" i="23" s="1"/>
  <c r="AB212" i="23" s="1"/>
  <c r="AC212" i="23" s="1"/>
  <c r="AD212" i="23" s="1"/>
  <c r="AE212" i="23" s="1"/>
  <c r="AF212" i="23" s="1"/>
  <c r="D212" i="23"/>
  <c r="C212" i="23"/>
  <c r="Q211" i="23"/>
  <c r="R211" i="23" s="1"/>
  <c r="S211" i="23" s="1"/>
  <c r="T211" i="23" s="1"/>
  <c r="U211" i="23" s="1"/>
  <c r="V211" i="23" s="1"/>
  <c r="W211" i="23" s="1"/>
  <c r="X211" i="23" s="1"/>
  <c r="Y211" i="23" s="1"/>
  <c r="AA211" i="23" s="1"/>
  <c r="AB211" i="23" s="1"/>
  <c r="AC211" i="23" s="1"/>
  <c r="AD211" i="23" s="1"/>
  <c r="AE211" i="23" s="1"/>
  <c r="AF211" i="23" s="1"/>
  <c r="C211" i="23"/>
  <c r="D211" i="23" s="1"/>
  <c r="E211" i="23" s="1"/>
  <c r="F211" i="23" s="1"/>
  <c r="G211" i="23" s="1"/>
  <c r="H211" i="23" s="1"/>
  <c r="I211" i="23" s="1"/>
  <c r="J211" i="23" s="1"/>
  <c r="K211" i="23" s="1"/>
  <c r="L211" i="23" s="1"/>
  <c r="M211" i="23" s="1"/>
  <c r="N211" i="23" s="1"/>
  <c r="O211" i="23" s="1"/>
  <c r="P211" i="23" s="1"/>
  <c r="H210" i="23"/>
  <c r="I210" i="23" s="1"/>
  <c r="J210" i="23" s="1"/>
  <c r="K210" i="23" s="1"/>
  <c r="L210" i="23" s="1"/>
  <c r="M210" i="23" s="1"/>
  <c r="N210" i="23" s="1"/>
  <c r="O210" i="23" s="1"/>
  <c r="P210" i="23" s="1"/>
  <c r="Q210" i="23" s="1"/>
  <c r="R210" i="23" s="1"/>
  <c r="S210" i="23" s="1"/>
  <c r="T210" i="23" s="1"/>
  <c r="U210" i="23" s="1"/>
  <c r="V210" i="23" s="1"/>
  <c r="W210" i="23" s="1"/>
  <c r="X210" i="23" s="1"/>
  <c r="Y210" i="23" s="1"/>
  <c r="AA210" i="23" s="1"/>
  <c r="AB210" i="23" s="1"/>
  <c r="AC210" i="23" s="1"/>
  <c r="AD210" i="23" s="1"/>
  <c r="AE210" i="23" s="1"/>
  <c r="AF210" i="23" s="1"/>
  <c r="G210" i="23"/>
  <c r="E210" i="23"/>
  <c r="F210" i="23" s="1"/>
  <c r="D210" i="23"/>
  <c r="C210" i="23"/>
  <c r="C209" i="23"/>
  <c r="D209" i="23" s="1"/>
  <c r="E209" i="23" s="1"/>
  <c r="F209" i="23" s="1"/>
  <c r="G209" i="23" s="1"/>
  <c r="H209" i="23" s="1"/>
  <c r="I209" i="23" s="1"/>
  <c r="J209" i="23" s="1"/>
  <c r="K209" i="23" s="1"/>
  <c r="L209" i="23" s="1"/>
  <c r="M209" i="23" s="1"/>
  <c r="N209" i="23" s="1"/>
  <c r="O209" i="23" s="1"/>
  <c r="P209" i="23" s="1"/>
  <c r="Q209" i="23" s="1"/>
  <c r="R209" i="23" s="1"/>
  <c r="S209" i="23" s="1"/>
  <c r="T209" i="23" s="1"/>
  <c r="U209" i="23" s="1"/>
  <c r="V209" i="23" s="1"/>
  <c r="W209" i="23" s="1"/>
  <c r="X209" i="23" s="1"/>
  <c r="Y209" i="23" s="1"/>
  <c r="AA209" i="23" s="1"/>
  <c r="AB209" i="23" s="1"/>
  <c r="AC209" i="23" s="1"/>
  <c r="AD209" i="23" s="1"/>
  <c r="AE209" i="23" s="1"/>
  <c r="AF209" i="23" s="1"/>
  <c r="Q208" i="23"/>
  <c r="R208" i="23" s="1"/>
  <c r="S208" i="23" s="1"/>
  <c r="T208" i="23" s="1"/>
  <c r="U208" i="23" s="1"/>
  <c r="V208" i="23" s="1"/>
  <c r="W208" i="23" s="1"/>
  <c r="X208" i="23" s="1"/>
  <c r="Y208" i="23" s="1"/>
  <c r="AA208" i="23" s="1"/>
  <c r="AB208" i="23" s="1"/>
  <c r="AC208" i="23" s="1"/>
  <c r="AD208" i="23" s="1"/>
  <c r="AE208" i="23" s="1"/>
  <c r="AF208" i="23" s="1"/>
  <c r="K208" i="23"/>
  <c r="L208" i="23" s="1"/>
  <c r="M208" i="23" s="1"/>
  <c r="N208" i="23" s="1"/>
  <c r="O208" i="23" s="1"/>
  <c r="P208" i="23" s="1"/>
  <c r="E208" i="23"/>
  <c r="F208" i="23" s="1"/>
  <c r="G208" i="23" s="1"/>
  <c r="H208" i="23" s="1"/>
  <c r="I208" i="23" s="1"/>
  <c r="J208" i="23" s="1"/>
  <c r="D208" i="23"/>
  <c r="C208" i="23"/>
  <c r="J207" i="23"/>
  <c r="K207" i="23" s="1"/>
  <c r="L207" i="23" s="1"/>
  <c r="M207" i="23" s="1"/>
  <c r="N207" i="23" s="1"/>
  <c r="O207" i="23" s="1"/>
  <c r="P207" i="23" s="1"/>
  <c r="Q207" i="23" s="1"/>
  <c r="R207" i="23" s="1"/>
  <c r="S207" i="23" s="1"/>
  <c r="T207" i="23" s="1"/>
  <c r="U207" i="23" s="1"/>
  <c r="V207" i="23" s="1"/>
  <c r="W207" i="23" s="1"/>
  <c r="X207" i="23" s="1"/>
  <c r="Y207" i="23" s="1"/>
  <c r="AA207" i="23" s="1"/>
  <c r="AB207" i="23" s="1"/>
  <c r="AC207" i="23" s="1"/>
  <c r="AD207" i="23" s="1"/>
  <c r="AE207" i="23" s="1"/>
  <c r="AF207" i="23" s="1"/>
  <c r="C207" i="23"/>
  <c r="D207" i="23" s="1"/>
  <c r="E207" i="23" s="1"/>
  <c r="F207" i="23" s="1"/>
  <c r="G207" i="23" s="1"/>
  <c r="H207" i="23" s="1"/>
  <c r="I207" i="23" s="1"/>
  <c r="E206" i="23"/>
  <c r="F206" i="23" s="1"/>
  <c r="G206" i="23" s="1"/>
  <c r="H206" i="23" s="1"/>
  <c r="I206" i="23" s="1"/>
  <c r="J206" i="23" s="1"/>
  <c r="K206" i="23" s="1"/>
  <c r="L206" i="23" s="1"/>
  <c r="M206" i="23" s="1"/>
  <c r="N206" i="23" s="1"/>
  <c r="O206" i="23" s="1"/>
  <c r="P206" i="23" s="1"/>
  <c r="Q206" i="23" s="1"/>
  <c r="R206" i="23" s="1"/>
  <c r="S206" i="23" s="1"/>
  <c r="T206" i="23" s="1"/>
  <c r="U206" i="23" s="1"/>
  <c r="V206" i="23" s="1"/>
  <c r="W206" i="23" s="1"/>
  <c r="X206" i="23" s="1"/>
  <c r="Y206" i="23" s="1"/>
  <c r="AA206" i="23" s="1"/>
  <c r="AB206" i="23" s="1"/>
  <c r="AC206" i="23" s="1"/>
  <c r="AD206" i="23" s="1"/>
  <c r="AE206" i="23" s="1"/>
  <c r="AF206" i="23" s="1"/>
  <c r="D206" i="23"/>
  <c r="C206" i="23"/>
  <c r="Q205" i="23"/>
  <c r="R205" i="23" s="1"/>
  <c r="S205" i="23" s="1"/>
  <c r="T205" i="23" s="1"/>
  <c r="U205" i="23" s="1"/>
  <c r="V205" i="23" s="1"/>
  <c r="W205" i="23" s="1"/>
  <c r="X205" i="23" s="1"/>
  <c r="Y205" i="23" s="1"/>
  <c r="AA205" i="23" s="1"/>
  <c r="AB205" i="23" s="1"/>
  <c r="AC205" i="23" s="1"/>
  <c r="AD205" i="23" s="1"/>
  <c r="AE205" i="23" s="1"/>
  <c r="AF205" i="23" s="1"/>
  <c r="I205" i="23"/>
  <c r="J205" i="23" s="1"/>
  <c r="K205" i="23" s="1"/>
  <c r="L205" i="23" s="1"/>
  <c r="M205" i="23" s="1"/>
  <c r="N205" i="23" s="1"/>
  <c r="O205" i="23" s="1"/>
  <c r="P205" i="23" s="1"/>
  <c r="D205" i="23"/>
  <c r="E205" i="23" s="1"/>
  <c r="F205" i="23" s="1"/>
  <c r="G205" i="23" s="1"/>
  <c r="H205" i="23" s="1"/>
  <c r="C205" i="23"/>
  <c r="C204" i="23"/>
  <c r="D204" i="23" s="1"/>
  <c r="E204" i="23" s="1"/>
  <c r="F204" i="23" s="1"/>
  <c r="G204" i="23" s="1"/>
  <c r="H204" i="23" s="1"/>
  <c r="I204" i="23" s="1"/>
  <c r="J204" i="23" s="1"/>
  <c r="K204" i="23" s="1"/>
  <c r="L204" i="23" s="1"/>
  <c r="M204" i="23" s="1"/>
  <c r="N204" i="23" s="1"/>
  <c r="O204" i="23" s="1"/>
  <c r="P204" i="23" s="1"/>
  <c r="Q204" i="23" s="1"/>
  <c r="R204" i="23" s="1"/>
  <c r="S204" i="23" s="1"/>
  <c r="T204" i="23" s="1"/>
  <c r="U204" i="23" s="1"/>
  <c r="V204" i="23" s="1"/>
  <c r="W204" i="23" s="1"/>
  <c r="X204" i="23" s="1"/>
  <c r="Y204" i="23" s="1"/>
  <c r="AA204" i="23" s="1"/>
  <c r="AB204" i="23" s="1"/>
  <c r="AC204" i="23" s="1"/>
  <c r="AD204" i="23" s="1"/>
  <c r="AE204" i="23" s="1"/>
  <c r="AF204" i="23" s="1"/>
  <c r="E203" i="23"/>
  <c r="F203" i="23" s="1"/>
  <c r="G203" i="23" s="1"/>
  <c r="H203" i="23" s="1"/>
  <c r="I203" i="23" s="1"/>
  <c r="J203" i="23" s="1"/>
  <c r="K203" i="23" s="1"/>
  <c r="L203" i="23" s="1"/>
  <c r="M203" i="23" s="1"/>
  <c r="N203" i="23" s="1"/>
  <c r="O203" i="23" s="1"/>
  <c r="P203" i="23" s="1"/>
  <c r="Q203" i="23" s="1"/>
  <c r="R203" i="23" s="1"/>
  <c r="S203" i="23" s="1"/>
  <c r="T203" i="23" s="1"/>
  <c r="U203" i="23" s="1"/>
  <c r="V203" i="23" s="1"/>
  <c r="W203" i="23" s="1"/>
  <c r="X203" i="23" s="1"/>
  <c r="Y203" i="23" s="1"/>
  <c r="AA203" i="23" s="1"/>
  <c r="AB203" i="23" s="1"/>
  <c r="AC203" i="23" s="1"/>
  <c r="AD203" i="23" s="1"/>
  <c r="AE203" i="23" s="1"/>
  <c r="AF203" i="23" s="1"/>
  <c r="C203" i="23"/>
  <c r="D203" i="23" s="1"/>
  <c r="F202" i="23"/>
  <c r="G202" i="23" s="1"/>
  <c r="H202" i="23" s="1"/>
  <c r="I202" i="23" s="1"/>
  <c r="J202" i="23" s="1"/>
  <c r="K202" i="23" s="1"/>
  <c r="L202" i="23" s="1"/>
  <c r="M202" i="23" s="1"/>
  <c r="N202" i="23" s="1"/>
  <c r="O202" i="23" s="1"/>
  <c r="P202" i="23" s="1"/>
  <c r="Q202" i="23" s="1"/>
  <c r="R202" i="23" s="1"/>
  <c r="S202" i="23" s="1"/>
  <c r="T202" i="23" s="1"/>
  <c r="U202" i="23" s="1"/>
  <c r="V202" i="23" s="1"/>
  <c r="W202" i="23" s="1"/>
  <c r="X202" i="23" s="1"/>
  <c r="Y202" i="23" s="1"/>
  <c r="AA202" i="23" s="1"/>
  <c r="AB202" i="23" s="1"/>
  <c r="AC202" i="23" s="1"/>
  <c r="AD202" i="23" s="1"/>
  <c r="AE202" i="23" s="1"/>
  <c r="AF202" i="23" s="1"/>
  <c r="E202" i="23"/>
  <c r="C202" i="23"/>
  <c r="D202" i="23" s="1"/>
  <c r="I201" i="23"/>
  <c r="J201" i="23" s="1"/>
  <c r="K201" i="23" s="1"/>
  <c r="L201" i="23" s="1"/>
  <c r="M201" i="23" s="1"/>
  <c r="N201" i="23" s="1"/>
  <c r="O201" i="23" s="1"/>
  <c r="P201" i="23" s="1"/>
  <c r="Q201" i="23" s="1"/>
  <c r="R201" i="23" s="1"/>
  <c r="S201" i="23" s="1"/>
  <c r="T201" i="23" s="1"/>
  <c r="U201" i="23" s="1"/>
  <c r="V201" i="23" s="1"/>
  <c r="W201" i="23" s="1"/>
  <c r="X201" i="23" s="1"/>
  <c r="Y201" i="23" s="1"/>
  <c r="AA201" i="23" s="1"/>
  <c r="AB201" i="23" s="1"/>
  <c r="AC201" i="23" s="1"/>
  <c r="AD201" i="23" s="1"/>
  <c r="AE201" i="23" s="1"/>
  <c r="AF201" i="23" s="1"/>
  <c r="G201" i="23"/>
  <c r="H201" i="23" s="1"/>
  <c r="E201" i="23"/>
  <c r="F201" i="23" s="1"/>
  <c r="D201" i="23"/>
  <c r="C201" i="23"/>
  <c r="C200" i="23"/>
  <c r="D200" i="23" s="1"/>
  <c r="E200" i="23" s="1"/>
  <c r="F200" i="23" s="1"/>
  <c r="G200" i="23" s="1"/>
  <c r="H200" i="23" s="1"/>
  <c r="I200" i="23" s="1"/>
  <c r="J200" i="23" s="1"/>
  <c r="K200" i="23" s="1"/>
  <c r="L200" i="23" s="1"/>
  <c r="M200" i="23" s="1"/>
  <c r="N200" i="23" s="1"/>
  <c r="O200" i="23" s="1"/>
  <c r="P200" i="23" s="1"/>
  <c r="Q200" i="23" s="1"/>
  <c r="R200" i="23" s="1"/>
  <c r="S200" i="23" s="1"/>
  <c r="T200" i="23" s="1"/>
  <c r="U200" i="23" s="1"/>
  <c r="V200" i="23" s="1"/>
  <c r="W200" i="23" s="1"/>
  <c r="X200" i="23" s="1"/>
  <c r="Y200" i="23" s="1"/>
  <c r="AA200" i="23" s="1"/>
  <c r="AB200" i="23" s="1"/>
  <c r="AC200" i="23" s="1"/>
  <c r="AD200" i="23" s="1"/>
  <c r="AE200" i="23" s="1"/>
  <c r="AF200" i="23" s="1"/>
  <c r="C199" i="23"/>
  <c r="D199" i="23" s="1"/>
  <c r="E199" i="23" s="1"/>
  <c r="F199" i="23" s="1"/>
  <c r="G199" i="23" s="1"/>
  <c r="H199" i="23" s="1"/>
  <c r="I199" i="23" s="1"/>
  <c r="J199" i="23" s="1"/>
  <c r="K199" i="23" s="1"/>
  <c r="L199" i="23" s="1"/>
  <c r="M199" i="23" s="1"/>
  <c r="N199" i="23" s="1"/>
  <c r="O199" i="23" s="1"/>
  <c r="P199" i="23" s="1"/>
  <c r="Q199" i="23" s="1"/>
  <c r="R199" i="23" s="1"/>
  <c r="S199" i="23" s="1"/>
  <c r="T199" i="23" s="1"/>
  <c r="U199" i="23" s="1"/>
  <c r="V199" i="23" s="1"/>
  <c r="W199" i="23" s="1"/>
  <c r="X199" i="23" s="1"/>
  <c r="Y199" i="23" s="1"/>
  <c r="AA199" i="23" s="1"/>
  <c r="AB199" i="23" s="1"/>
  <c r="AC199" i="23" s="1"/>
  <c r="AD199" i="23" s="1"/>
  <c r="AE199" i="23" s="1"/>
  <c r="AF199" i="23" s="1"/>
  <c r="I198" i="23"/>
  <c r="J198" i="23" s="1"/>
  <c r="K198" i="23" s="1"/>
  <c r="L198" i="23" s="1"/>
  <c r="M198" i="23" s="1"/>
  <c r="N198" i="23" s="1"/>
  <c r="O198" i="23" s="1"/>
  <c r="P198" i="23" s="1"/>
  <c r="Q198" i="23" s="1"/>
  <c r="R198" i="23" s="1"/>
  <c r="S198" i="23" s="1"/>
  <c r="T198" i="23" s="1"/>
  <c r="U198" i="23" s="1"/>
  <c r="V198" i="23" s="1"/>
  <c r="W198" i="23" s="1"/>
  <c r="X198" i="23" s="1"/>
  <c r="Y198" i="23" s="1"/>
  <c r="AA198" i="23" s="1"/>
  <c r="AB198" i="23" s="1"/>
  <c r="AC198" i="23" s="1"/>
  <c r="AD198" i="23" s="1"/>
  <c r="AE198" i="23" s="1"/>
  <c r="AF198" i="23" s="1"/>
  <c r="C198" i="23"/>
  <c r="D198" i="23" s="1"/>
  <c r="E198" i="23" s="1"/>
  <c r="F198" i="23" s="1"/>
  <c r="G198" i="23" s="1"/>
  <c r="H198" i="23" s="1"/>
  <c r="G197" i="23"/>
  <c r="H197" i="23" s="1"/>
  <c r="I197" i="23" s="1"/>
  <c r="J197" i="23" s="1"/>
  <c r="K197" i="23" s="1"/>
  <c r="L197" i="23" s="1"/>
  <c r="M197" i="23" s="1"/>
  <c r="N197" i="23" s="1"/>
  <c r="O197" i="23" s="1"/>
  <c r="P197" i="23" s="1"/>
  <c r="Q197" i="23" s="1"/>
  <c r="R197" i="23" s="1"/>
  <c r="S197" i="23" s="1"/>
  <c r="T197" i="23" s="1"/>
  <c r="U197" i="23" s="1"/>
  <c r="V197" i="23" s="1"/>
  <c r="W197" i="23" s="1"/>
  <c r="X197" i="23" s="1"/>
  <c r="Y197" i="23" s="1"/>
  <c r="AA197" i="23" s="1"/>
  <c r="AB197" i="23" s="1"/>
  <c r="AC197" i="23" s="1"/>
  <c r="AD197" i="23" s="1"/>
  <c r="AE197" i="23" s="1"/>
  <c r="AF197" i="23" s="1"/>
  <c r="C197" i="23"/>
  <c r="D197" i="23" s="1"/>
  <c r="E197" i="23" s="1"/>
  <c r="F197" i="23" s="1"/>
  <c r="C196" i="23"/>
  <c r="D196" i="23" s="1"/>
  <c r="E196" i="23" s="1"/>
  <c r="F196" i="23" s="1"/>
  <c r="G196" i="23" s="1"/>
  <c r="H196" i="23" s="1"/>
  <c r="I196" i="23" s="1"/>
  <c r="J196" i="23" s="1"/>
  <c r="K196" i="23" s="1"/>
  <c r="L196" i="23" s="1"/>
  <c r="M196" i="23" s="1"/>
  <c r="N196" i="23" s="1"/>
  <c r="O196" i="23" s="1"/>
  <c r="P196" i="23" s="1"/>
  <c r="Q196" i="23" s="1"/>
  <c r="R196" i="23" s="1"/>
  <c r="S196" i="23" s="1"/>
  <c r="T196" i="23" s="1"/>
  <c r="U196" i="23" s="1"/>
  <c r="V196" i="23" s="1"/>
  <c r="W196" i="23" s="1"/>
  <c r="X196" i="23" s="1"/>
  <c r="Y196" i="23" s="1"/>
  <c r="AA196" i="23" s="1"/>
  <c r="AB196" i="23" s="1"/>
  <c r="AC196" i="23" s="1"/>
  <c r="AD196" i="23" s="1"/>
  <c r="AE196" i="23" s="1"/>
  <c r="AF196" i="23" s="1"/>
  <c r="D195" i="23"/>
  <c r="E195" i="23" s="1"/>
  <c r="F195" i="23" s="1"/>
  <c r="G195" i="23" s="1"/>
  <c r="H195" i="23" s="1"/>
  <c r="I195" i="23" s="1"/>
  <c r="J195" i="23" s="1"/>
  <c r="K195" i="23" s="1"/>
  <c r="L195" i="23" s="1"/>
  <c r="M195" i="23" s="1"/>
  <c r="N195" i="23" s="1"/>
  <c r="O195" i="23" s="1"/>
  <c r="P195" i="23" s="1"/>
  <c r="Q195" i="23" s="1"/>
  <c r="R195" i="23" s="1"/>
  <c r="S195" i="23" s="1"/>
  <c r="T195" i="23" s="1"/>
  <c r="U195" i="23" s="1"/>
  <c r="V195" i="23" s="1"/>
  <c r="W195" i="23" s="1"/>
  <c r="X195" i="23" s="1"/>
  <c r="Y195" i="23" s="1"/>
  <c r="AA195" i="23" s="1"/>
  <c r="AB195" i="23" s="1"/>
  <c r="AC195" i="23" s="1"/>
  <c r="AD195" i="23" s="1"/>
  <c r="AE195" i="23" s="1"/>
  <c r="AF195" i="23" s="1"/>
  <c r="C195" i="23"/>
  <c r="G194" i="23"/>
  <c r="H194" i="23" s="1"/>
  <c r="I194" i="23" s="1"/>
  <c r="J194" i="23" s="1"/>
  <c r="K194" i="23" s="1"/>
  <c r="L194" i="23" s="1"/>
  <c r="M194" i="23" s="1"/>
  <c r="N194" i="23" s="1"/>
  <c r="O194" i="23" s="1"/>
  <c r="P194" i="23" s="1"/>
  <c r="Q194" i="23" s="1"/>
  <c r="R194" i="23" s="1"/>
  <c r="S194" i="23" s="1"/>
  <c r="T194" i="23" s="1"/>
  <c r="U194" i="23" s="1"/>
  <c r="V194" i="23" s="1"/>
  <c r="W194" i="23" s="1"/>
  <c r="X194" i="23" s="1"/>
  <c r="Y194" i="23" s="1"/>
  <c r="AA194" i="23" s="1"/>
  <c r="AB194" i="23" s="1"/>
  <c r="AC194" i="23" s="1"/>
  <c r="AD194" i="23" s="1"/>
  <c r="AE194" i="23" s="1"/>
  <c r="AF194" i="23" s="1"/>
  <c r="F194" i="23"/>
  <c r="D194" i="23"/>
  <c r="E194" i="23" s="1"/>
  <c r="C194" i="23"/>
  <c r="K193" i="23"/>
  <c r="L193" i="23" s="1"/>
  <c r="M193" i="23" s="1"/>
  <c r="N193" i="23" s="1"/>
  <c r="O193" i="23" s="1"/>
  <c r="P193" i="23" s="1"/>
  <c r="Q193" i="23" s="1"/>
  <c r="R193" i="23" s="1"/>
  <c r="S193" i="23" s="1"/>
  <c r="T193" i="23" s="1"/>
  <c r="U193" i="23" s="1"/>
  <c r="V193" i="23" s="1"/>
  <c r="W193" i="23" s="1"/>
  <c r="X193" i="23" s="1"/>
  <c r="Y193" i="23" s="1"/>
  <c r="AA193" i="23" s="1"/>
  <c r="AB193" i="23" s="1"/>
  <c r="AC193" i="23" s="1"/>
  <c r="AD193" i="23" s="1"/>
  <c r="AE193" i="23" s="1"/>
  <c r="AF193" i="23" s="1"/>
  <c r="C193" i="23"/>
  <c r="D193" i="23" s="1"/>
  <c r="E193" i="23" s="1"/>
  <c r="F193" i="23" s="1"/>
  <c r="G193" i="23" s="1"/>
  <c r="H193" i="23" s="1"/>
  <c r="I193" i="23" s="1"/>
  <c r="J193" i="23" s="1"/>
  <c r="I192" i="23"/>
  <c r="J192" i="23" s="1"/>
  <c r="K192" i="23" s="1"/>
  <c r="L192" i="23" s="1"/>
  <c r="M192" i="23" s="1"/>
  <c r="N192" i="23" s="1"/>
  <c r="O192" i="23" s="1"/>
  <c r="P192" i="23" s="1"/>
  <c r="Q192" i="23" s="1"/>
  <c r="R192" i="23" s="1"/>
  <c r="S192" i="23" s="1"/>
  <c r="T192" i="23" s="1"/>
  <c r="U192" i="23" s="1"/>
  <c r="V192" i="23" s="1"/>
  <c r="W192" i="23" s="1"/>
  <c r="X192" i="23" s="1"/>
  <c r="Y192" i="23" s="1"/>
  <c r="AA192" i="23" s="1"/>
  <c r="AB192" i="23" s="1"/>
  <c r="AC192" i="23" s="1"/>
  <c r="AD192" i="23" s="1"/>
  <c r="AE192" i="23" s="1"/>
  <c r="AF192" i="23" s="1"/>
  <c r="C192" i="23"/>
  <c r="D192" i="23" s="1"/>
  <c r="E192" i="23" s="1"/>
  <c r="F192" i="23" s="1"/>
  <c r="G192" i="23" s="1"/>
  <c r="H192" i="23" s="1"/>
  <c r="C191" i="23"/>
  <c r="D191" i="23" s="1"/>
  <c r="E191" i="23" s="1"/>
  <c r="F191" i="23" s="1"/>
  <c r="G191" i="23" s="1"/>
  <c r="H191" i="23" s="1"/>
  <c r="I191" i="23" s="1"/>
  <c r="J191" i="23" s="1"/>
  <c r="K191" i="23" s="1"/>
  <c r="L191" i="23" s="1"/>
  <c r="M191" i="23" s="1"/>
  <c r="N191" i="23" s="1"/>
  <c r="O191" i="23" s="1"/>
  <c r="P191" i="23" s="1"/>
  <c r="Q191" i="23" s="1"/>
  <c r="R191" i="23" s="1"/>
  <c r="S191" i="23" s="1"/>
  <c r="T191" i="23" s="1"/>
  <c r="U191" i="23" s="1"/>
  <c r="V191" i="23" s="1"/>
  <c r="W191" i="23" s="1"/>
  <c r="X191" i="23" s="1"/>
  <c r="Y191" i="23" s="1"/>
  <c r="AA191" i="23" s="1"/>
  <c r="AB191" i="23" s="1"/>
  <c r="AC191" i="23" s="1"/>
  <c r="AD191" i="23" s="1"/>
  <c r="AE191" i="23" s="1"/>
  <c r="AF191" i="23" s="1"/>
  <c r="E190" i="23"/>
  <c r="F190" i="23" s="1"/>
  <c r="G190" i="23" s="1"/>
  <c r="H190" i="23" s="1"/>
  <c r="I190" i="23" s="1"/>
  <c r="J190" i="23" s="1"/>
  <c r="K190" i="23" s="1"/>
  <c r="L190" i="23" s="1"/>
  <c r="M190" i="23" s="1"/>
  <c r="N190" i="23" s="1"/>
  <c r="O190" i="23" s="1"/>
  <c r="P190" i="23" s="1"/>
  <c r="Q190" i="23" s="1"/>
  <c r="R190" i="23" s="1"/>
  <c r="S190" i="23" s="1"/>
  <c r="T190" i="23" s="1"/>
  <c r="U190" i="23" s="1"/>
  <c r="V190" i="23" s="1"/>
  <c r="W190" i="23" s="1"/>
  <c r="X190" i="23" s="1"/>
  <c r="Y190" i="23" s="1"/>
  <c r="AA190" i="23" s="1"/>
  <c r="AB190" i="23" s="1"/>
  <c r="AC190" i="23" s="1"/>
  <c r="AD190" i="23" s="1"/>
  <c r="AE190" i="23" s="1"/>
  <c r="AF190" i="23" s="1"/>
  <c r="D190" i="23"/>
  <c r="C190" i="23"/>
  <c r="C189" i="23"/>
  <c r="D189" i="23" s="1"/>
  <c r="E189" i="23" s="1"/>
  <c r="F189" i="23" s="1"/>
  <c r="G189" i="23" s="1"/>
  <c r="H189" i="23" s="1"/>
  <c r="I189" i="23" s="1"/>
  <c r="J189" i="23" s="1"/>
  <c r="K189" i="23" s="1"/>
  <c r="L189" i="23" s="1"/>
  <c r="M189" i="23" s="1"/>
  <c r="N189" i="23" s="1"/>
  <c r="O189" i="23" s="1"/>
  <c r="P189" i="23" s="1"/>
  <c r="Q189" i="23" s="1"/>
  <c r="R189" i="23" s="1"/>
  <c r="S189" i="23" s="1"/>
  <c r="T189" i="23" s="1"/>
  <c r="U189" i="23" s="1"/>
  <c r="V189" i="23" s="1"/>
  <c r="W189" i="23" s="1"/>
  <c r="X189" i="23" s="1"/>
  <c r="Y189" i="23" s="1"/>
  <c r="AA189" i="23" s="1"/>
  <c r="AB189" i="23" s="1"/>
  <c r="AC189" i="23" s="1"/>
  <c r="AD189" i="23" s="1"/>
  <c r="AE189" i="23" s="1"/>
  <c r="AF189" i="23" s="1"/>
  <c r="E188" i="23"/>
  <c r="F188" i="23" s="1"/>
  <c r="G188" i="23" s="1"/>
  <c r="H188" i="23" s="1"/>
  <c r="I188" i="23" s="1"/>
  <c r="J188" i="23" s="1"/>
  <c r="K188" i="23" s="1"/>
  <c r="L188" i="23" s="1"/>
  <c r="M188" i="23" s="1"/>
  <c r="N188" i="23" s="1"/>
  <c r="O188" i="23" s="1"/>
  <c r="P188" i="23" s="1"/>
  <c r="Q188" i="23" s="1"/>
  <c r="R188" i="23" s="1"/>
  <c r="S188" i="23" s="1"/>
  <c r="T188" i="23" s="1"/>
  <c r="U188" i="23" s="1"/>
  <c r="V188" i="23" s="1"/>
  <c r="W188" i="23" s="1"/>
  <c r="X188" i="23" s="1"/>
  <c r="Y188" i="23" s="1"/>
  <c r="AA188" i="23" s="1"/>
  <c r="AB188" i="23" s="1"/>
  <c r="AC188" i="23" s="1"/>
  <c r="AD188" i="23" s="1"/>
  <c r="AE188" i="23" s="1"/>
  <c r="AF188" i="23" s="1"/>
  <c r="C188" i="23"/>
  <c r="D188" i="23" s="1"/>
  <c r="Q187" i="23"/>
  <c r="R187" i="23" s="1"/>
  <c r="S187" i="23" s="1"/>
  <c r="T187" i="23" s="1"/>
  <c r="U187" i="23" s="1"/>
  <c r="V187" i="23" s="1"/>
  <c r="W187" i="23" s="1"/>
  <c r="X187" i="23" s="1"/>
  <c r="Y187" i="23" s="1"/>
  <c r="AA187" i="23" s="1"/>
  <c r="AB187" i="23" s="1"/>
  <c r="AC187" i="23" s="1"/>
  <c r="AD187" i="23" s="1"/>
  <c r="AE187" i="23" s="1"/>
  <c r="AF187" i="23" s="1"/>
  <c r="H187" i="23"/>
  <c r="I187" i="23" s="1"/>
  <c r="J187" i="23" s="1"/>
  <c r="K187" i="23" s="1"/>
  <c r="L187" i="23" s="1"/>
  <c r="M187" i="23" s="1"/>
  <c r="N187" i="23" s="1"/>
  <c r="O187" i="23" s="1"/>
  <c r="P187" i="23" s="1"/>
  <c r="F187" i="23"/>
  <c r="G187" i="23" s="1"/>
  <c r="D187" i="23"/>
  <c r="E187" i="23" s="1"/>
  <c r="C187" i="23"/>
  <c r="P186" i="23"/>
  <c r="Q186" i="23" s="1"/>
  <c r="R186" i="23" s="1"/>
  <c r="S186" i="23" s="1"/>
  <c r="T186" i="23" s="1"/>
  <c r="U186" i="23" s="1"/>
  <c r="V186" i="23" s="1"/>
  <c r="W186" i="23" s="1"/>
  <c r="X186" i="23" s="1"/>
  <c r="Y186" i="23" s="1"/>
  <c r="AA186" i="23" s="1"/>
  <c r="AB186" i="23" s="1"/>
  <c r="AC186" i="23" s="1"/>
  <c r="AD186" i="23" s="1"/>
  <c r="AE186" i="23" s="1"/>
  <c r="AF186" i="23" s="1"/>
  <c r="L186" i="23"/>
  <c r="M186" i="23" s="1"/>
  <c r="N186" i="23" s="1"/>
  <c r="O186" i="23" s="1"/>
  <c r="D186" i="23"/>
  <c r="E186" i="23" s="1"/>
  <c r="F186" i="23" s="1"/>
  <c r="G186" i="23" s="1"/>
  <c r="H186" i="23" s="1"/>
  <c r="I186" i="23" s="1"/>
  <c r="J186" i="23" s="1"/>
  <c r="K186" i="23" s="1"/>
  <c r="C186" i="23"/>
  <c r="L185" i="23"/>
  <c r="M185" i="23" s="1"/>
  <c r="N185" i="23" s="1"/>
  <c r="O185" i="23" s="1"/>
  <c r="P185" i="23" s="1"/>
  <c r="Q185" i="23" s="1"/>
  <c r="R185" i="23" s="1"/>
  <c r="S185" i="23" s="1"/>
  <c r="T185" i="23" s="1"/>
  <c r="U185" i="23" s="1"/>
  <c r="V185" i="23" s="1"/>
  <c r="W185" i="23" s="1"/>
  <c r="X185" i="23" s="1"/>
  <c r="Y185" i="23" s="1"/>
  <c r="AA185" i="23" s="1"/>
  <c r="AB185" i="23" s="1"/>
  <c r="AC185" i="23" s="1"/>
  <c r="AD185" i="23" s="1"/>
  <c r="AE185" i="23" s="1"/>
  <c r="AF185" i="23" s="1"/>
  <c r="K185" i="23"/>
  <c r="C185" i="23"/>
  <c r="D185" i="23" s="1"/>
  <c r="E185" i="23" s="1"/>
  <c r="F185" i="23" s="1"/>
  <c r="G185" i="23" s="1"/>
  <c r="H185" i="23" s="1"/>
  <c r="I185" i="23" s="1"/>
  <c r="J185" i="23" s="1"/>
  <c r="I184" i="23"/>
  <c r="J184" i="23" s="1"/>
  <c r="K184" i="23" s="1"/>
  <c r="L184" i="23" s="1"/>
  <c r="M184" i="23" s="1"/>
  <c r="N184" i="23" s="1"/>
  <c r="O184" i="23" s="1"/>
  <c r="P184" i="23" s="1"/>
  <c r="Q184" i="23" s="1"/>
  <c r="R184" i="23" s="1"/>
  <c r="S184" i="23" s="1"/>
  <c r="T184" i="23" s="1"/>
  <c r="U184" i="23" s="1"/>
  <c r="V184" i="23" s="1"/>
  <c r="W184" i="23" s="1"/>
  <c r="X184" i="23" s="1"/>
  <c r="Y184" i="23" s="1"/>
  <c r="AA184" i="23" s="1"/>
  <c r="AB184" i="23" s="1"/>
  <c r="AC184" i="23" s="1"/>
  <c r="AD184" i="23" s="1"/>
  <c r="AE184" i="23" s="1"/>
  <c r="AF184" i="23" s="1"/>
  <c r="E184" i="23"/>
  <c r="F184" i="23" s="1"/>
  <c r="G184" i="23" s="1"/>
  <c r="H184" i="23" s="1"/>
  <c r="D184" i="23"/>
  <c r="C184" i="23"/>
  <c r="H183" i="23"/>
  <c r="I183" i="23" s="1"/>
  <c r="J183" i="23" s="1"/>
  <c r="K183" i="23" s="1"/>
  <c r="L183" i="23" s="1"/>
  <c r="M183" i="23" s="1"/>
  <c r="N183" i="23" s="1"/>
  <c r="O183" i="23" s="1"/>
  <c r="P183" i="23" s="1"/>
  <c r="Q183" i="23" s="1"/>
  <c r="R183" i="23" s="1"/>
  <c r="S183" i="23" s="1"/>
  <c r="T183" i="23" s="1"/>
  <c r="U183" i="23" s="1"/>
  <c r="V183" i="23" s="1"/>
  <c r="W183" i="23" s="1"/>
  <c r="X183" i="23" s="1"/>
  <c r="Y183" i="23" s="1"/>
  <c r="AA183" i="23" s="1"/>
  <c r="AB183" i="23" s="1"/>
  <c r="AC183" i="23" s="1"/>
  <c r="AD183" i="23" s="1"/>
  <c r="AE183" i="23" s="1"/>
  <c r="AF183" i="23" s="1"/>
  <c r="G183" i="23"/>
  <c r="C183" i="23"/>
  <c r="D183" i="23" s="1"/>
  <c r="E183" i="23" s="1"/>
  <c r="F183" i="23" s="1"/>
  <c r="D182" i="23"/>
  <c r="E182" i="23" s="1"/>
  <c r="F182" i="23" s="1"/>
  <c r="G182" i="23" s="1"/>
  <c r="H182" i="23" s="1"/>
  <c r="I182" i="23" s="1"/>
  <c r="J182" i="23" s="1"/>
  <c r="K182" i="23" s="1"/>
  <c r="L182" i="23" s="1"/>
  <c r="M182" i="23" s="1"/>
  <c r="N182" i="23" s="1"/>
  <c r="O182" i="23" s="1"/>
  <c r="P182" i="23" s="1"/>
  <c r="Q182" i="23" s="1"/>
  <c r="R182" i="23" s="1"/>
  <c r="S182" i="23" s="1"/>
  <c r="T182" i="23" s="1"/>
  <c r="U182" i="23" s="1"/>
  <c r="V182" i="23" s="1"/>
  <c r="W182" i="23" s="1"/>
  <c r="X182" i="23" s="1"/>
  <c r="Y182" i="23" s="1"/>
  <c r="AA182" i="23" s="1"/>
  <c r="AB182" i="23" s="1"/>
  <c r="AC182" i="23" s="1"/>
  <c r="AD182" i="23" s="1"/>
  <c r="AE182" i="23" s="1"/>
  <c r="AF182" i="23" s="1"/>
  <c r="C182" i="23"/>
  <c r="E181" i="23"/>
  <c r="F181" i="23" s="1"/>
  <c r="G181" i="23" s="1"/>
  <c r="H181" i="23" s="1"/>
  <c r="I181" i="23" s="1"/>
  <c r="J181" i="23" s="1"/>
  <c r="K181" i="23" s="1"/>
  <c r="L181" i="23" s="1"/>
  <c r="M181" i="23" s="1"/>
  <c r="N181" i="23" s="1"/>
  <c r="O181" i="23" s="1"/>
  <c r="P181" i="23" s="1"/>
  <c r="Q181" i="23" s="1"/>
  <c r="R181" i="23" s="1"/>
  <c r="S181" i="23" s="1"/>
  <c r="T181" i="23" s="1"/>
  <c r="U181" i="23" s="1"/>
  <c r="V181" i="23" s="1"/>
  <c r="W181" i="23" s="1"/>
  <c r="X181" i="23" s="1"/>
  <c r="Y181" i="23" s="1"/>
  <c r="AA181" i="23" s="1"/>
  <c r="AB181" i="23" s="1"/>
  <c r="AC181" i="23" s="1"/>
  <c r="AD181" i="23" s="1"/>
  <c r="AE181" i="23" s="1"/>
  <c r="AF181" i="23" s="1"/>
  <c r="D181" i="23"/>
  <c r="C181" i="23"/>
  <c r="C180" i="23"/>
  <c r="D180" i="23" s="1"/>
  <c r="E180" i="23" s="1"/>
  <c r="F180" i="23" s="1"/>
  <c r="G180" i="23" s="1"/>
  <c r="H180" i="23" s="1"/>
  <c r="I180" i="23" s="1"/>
  <c r="J180" i="23" s="1"/>
  <c r="K180" i="23" s="1"/>
  <c r="L180" i="23" s="1"/>
  <c r="M180" i="23" s="1"/>
  <c r="N180" i="23" s="1"/>
  <c r="O180" i="23" s="1"/>
  <c r="P180" i="23" s="1"/>
  <c r="Q180" i="23" s="1"/>
  <c r="R180" i="23" s="1"/>
  <c r="S180" i="23" s="1"/>
  <c r="T180" i="23" s="1"/>
  <c r="U180" i="23" s="1"/>
  <c r="V180" i="23" s="1"/>
  <c r="W180" i="23" s="1"/>
  <c r="X180" i="23" s="1"/>
  <c r="Y180" i="23" s="1"/>
  <c r="AA180" i="23" s="1"/>
  <c r="AB180" i="23" s="1"/>
  <c r="AC180" i="23" s="1"/>
  <c r="AD180" i="23" s="1"/>
  <c r="AE180" i="23" s="1"/>
  <c r="AF180" i="23" s="1"/>
  <c r="C179" i="23"/>
  <c r="D179" i="23" s="1"/>
  <c r="E179" i="23" s="1"/>
  <c r="F179" i="23" s="1"/>
  <c r="G179" i="23" s="1"/>
  <c r="H179" i="23" s="1"/>
  <c r="I179" i="23" s="1"/>
  <c r="J179" i="23" s="1"/>
  <c r="K179" i="23" s="1"/>
  <c r="L179" i="23" s="1"/>
  <c r="M179" i="23" s="1"/>
  <c r="N179" i="23" s="1"/>
  <c r="O179" i="23" s="1"/>
  <c r="P179" i="23" s="1"/>
  <c r="Q179" i="23" s="1"/>
  <c r="R179" i="23" s="1"/>
  <c r="S179" i="23" s="1"/>
  <c r="T179" i="23" s="1"/>
  <c r="U179" i="23" s="1"/>
  <c r="V179" i="23" s="1"/>
  <c r="W179" i="23" s="1"/>
  <c r="X179" i="23" s="1"/>
  <c r="Y179" i="23" s="1"/>
  <c r="AA179" i="23" s="1"/>
  <c r="AB179" i="23" s="1"/>
  <c r="AC179" i="23" s="1"/>
  <c r="AD179" i="23" s="1"/>
  <c r="AE179" i="23" s="1"/>
  <c r="AF179" i="23" s="1"/>
  <c r="H178" i="23"/>
  <c r="I178" i="23" s="1"/>
  <c r="J178" i="23" s="1"/>
  <c r="K178" i="23" s="1"/>
  <c r="L178" i="23" s="1"/>
  <c r="M178" i="23" s="1"/>
  <c r="N178" i="23" s="1"/>
  <c r="O178" i="23" s="1"/>
  <c r="P178" i="23" s="1"/>
  <c r="Q178" i="23" s="1"/>
  <c r="R178" i="23" s="1"/>
  <c r="S178" i="23" s="1"/>
  <c r="T178" i="23" s="1"/>
  <c r="U178" i="23" s="1"/>
  <c r="V178" i="23" s="1"/>
  <c r="W178" i="23" s="1"/>
  <c r="X178" i="23" s="1"/>
  <c r="Y178" i="23" s="1"/>
  <c r="AA178" i="23" s="1"/>
  <c r="AB178" i="23" s="1"/>
  <c r="AC178" i="23" s="1"/>
  <c r="AD178" i="23" s="1"/>
  <c r="AE178" i="23" s="1"/>
  <c r="AF178" i="23" s="1"/>
  <c r="D178" i="23"/>
  <c r="E178" i="23" s="1"/>
  <c r="F178" i="23" s="1"/>
  <c r="G178" i="23" s="1"/>
  <c r="C178" i="23"/>
  <c r="C177" i="23"/>
  <c r="D177" i="23" s="1"/>
  <c r="E176" i="23"/>
  <c r="F176" i="23" s="1"/>
  <c r="G176" i="23" s="1"/>
  <c r="H176" i="23" s="1"/>
  <c r="I176" i="23" s="1"/>
  <c r="J176" i="23" s="1"/>
  <c r="K176" i="23" s="1"/>
  <c r="L176" i="23" s="1"/>
  <c r="M176" i="23" s="1"/>
  <c r="N176" i="23" s="1"/>
  <c r="O176" i="23" s="1"/>
  <c r="P176" i="23" s="1"/>
  <c r="Q176" i="23" s="1"/>
  <c r="R176" i="23" s="1"/>
  <c r="S176" i="23" s="1"/>
  <c r="T176" i="23" s="1"/>
  <c r="U176" i="23" s="1"/>
  <c r="V176" i="23" s="1"/>
  <c r="W176" i="23" s="1"/>
  <c r="X176" i="23" s="1"/>
  <c r="Y176" i="23" s="1"/>
  <c r="AA176" i="23" s="1"/>
  <c r="AB176" i="23" s="1"/>
  <c r="AC176" i="23" s="1"/>
  <c r="AD176" i="23" s="1"/>
  <c r="AE176" i="23" s="1"/>
  <c r="AF176" i="23" s="1"/>
  <c r="C176" i="23"/>
  <c r="D176" i="23" s="1"/>
  <c r="G175" i="23"/>
  <c r="H175" i="23" s="1"/>
  <c r="I175" i="23" s="1"/>
  <c r="J175" i="23" s="1"/>
  <c r="K175" i="23" s="1"/>
  <c r="L175" i="23" s="1"/>
  <c r="M175" i="23" s="1"/>
  <c r="N175" i="23" s="1"/>
  <c r="O175" i="23" s="1"/>
  <c r="P175" i="23" s="1"/>
  <c r="Q175" i="23" s="1"/>
  <c r="R175" i="23" s="1"/>
  <c r="S175" i="23" s="1"/>
  <c r="T175" i="23" s="1"/>
  <c r="U175" i="23" s="1"/>
  <c r="V175" i="23" s="1"/>
  <c r="W175" i="23" s="1"/>
  <c r="X175" i="23" s="1"/>
  <c r="Y175" i="23" s="1"/>
  <c r="AA175" i="23" s="1"/>
  <c r="AB175" i="23" s="1"/>
  <c r="AC175" i="23" s="1"/>
  <c r="AD175" i="23" s="1"/>
  <c r="AE175" i="23" s="1"/>
  <c r="AF175" i="23" s="1"/>
  <c r="D175" i="23"/>
  <c r="E175" i="23" s="1"/>
  <c r="F175" i="23" s="1"/>
  <c r="C175" i="23"/>
  <c r="E174" i="23"/>
  <c r="F174" i="23" s="1"/>
  <c r="G174" i="23" s="1"/>
  <c r="H174" i="23" s="1"/>
  <c r="I174" i="23" s="1"/>
  <c r="J174" i="23" s="1"/>
  <c r="K174" i="23" s="1"/>
  <c r="L174" i="23" s="1"/>
  <c r="M174" i="23" s="1"/>
  <c r="N174" i="23" s="1"/>
  <c r="O174" i="23" s="1"/>
  <c r="P174" i="23" s="1"/>
  <c r="Q174" i="23" s="1"/>
  <c r="R174" i="23" s="1"/>
  <c r="S174" i="23" s="1"/>
  <c r="T174" i="23" s="1"/>
  <c r="U174" i="23" s="1"/>
  <c r="V174" i="23" s="1"/>
  <c r="W174" i="23" s="1"/>
  <c r="X174" i="23" s="1"/>
  <c r="Y174" i="23" s="1"/>
  <c r="AA174" i="23" s="1"/>
  <c r="AB174" i="23" s="1"/>
  <c r="AC174" i="23" s="1"/>
  <c r="AD174" i="23" s="1"/>
  <c r="AE174" i="23" s="1"/>
  <c r="AF174" i="23" s="1"/>
  <c r="C174" i="23"/>
  <c r="D174" i="23" s="1"/>
  <c r="D173" i="23"/>
  <c r="E173" i="23" s="1"/>
  <c r="F173" i="23" s="1"/>
  <c r="G173" i="23" s="1"/>
  <c r="H173" i="23" s="1"/>
  <c r="I173" i="23" s="1"/>
  <c r="J173" i="23" s="1"/>
  <c r="K173" i="23" s="1"/>
  <c r="L173" i="23" s="1"/>
  <c r="M173" i="23" s="1"/>
  <c r="N173" i="23" s="1"/>
  <c r="O173" i="23" s="1"/>
  <c r="P173" i="23" s="1"/>
  <c r="Q173" i="23" s="1"/>
  <c r="R173" i="23" s="1"/>
  <c r="S173" i="23" s="1"/>
  <c r="T173" i="23" s="1"/>
  <c r="U173" i="23" s="1"/>
  <c r="V173" i="23" s="1"/>
  <c r="W173" i="23" s="1"/>
  <c r="X173" i="23" s="1"/>
  <c r="Y173" i="23" s="1"/>
  <c r="AA173" i="23" s="1"/>
  <c r="AB173" i="23" s="1"/>
  <c r="AC173" i="23" s="1"/>
  <c r="AD173" i="23" s="1"/>
  <c r="AE173" i="23" s="1"/>
  <c r="AF173" i="23" s="1"/>
  <c r="C173" i="23"/>
  <c r="C172" i="23"/>
  <c r="D172" i="23" s="1"/>
  <c r="E172" i="23" s="1"/>
  <c r="F172" i="23" s="1"/>
  <c r="G172" i="23" s="1"/>
  <c r="H172" i="23" s="1"/>
  <c r="I172" i="23" s="1"/>
  <c r="J172" i="23" s="1"/>
  <c r="K172" i="23" s="1"/>
  <c r="L172" i="23" s="1"/>
  <c r="M172" i="23" s="1"/>
  <c r="N172" i="23" s="1"/>
  <c r="O172" i="23" s="1"/>
  <c r="P172" i="23" s="1"/>
  <c r="Q172" i="23" s="1"/>
  <c r="R172" i="23" s="1"/>
  <c r="S172" i="23" s="1"/>
  <c r="T172" i="23" s="1"/>
  <c r="U172" i="23" s="1"/>
  <c r="V172" i="23" s="1"/>
  <c r="W172" i="23" s="1"/>
  <c r="X172" i="23" s="1"/>
  <c r="Y172" i="23" s="1"/>
  <c r="AA172" i="23" s="1"/>
  <c r="AB172" i="23" s="1"/>
  <c r="AC172" i="23" s="1"/>
  <c r="AD172" i="23" s="1"/>
  <c r="AE172" i="23" s="1"/>
  <c r="AF172" i="23" s="1"/>
  <c r="E171" i="23"/>
  <c r="F171" i="23" s="1"/>
  <c r="G171" i="23" s="1"/>
  <c r="H171" i="23" s="1"/>
  <c r="I171" i="23" s="1"/>
  <c r="J171" i="23" s="1"/>
  <c r="K171" i="23" s="1"/>
  <c r="L171" i="23" s="1"/>
  <c r="M171" i="23" s="1"/>
  <c r="N171" i="23" s="1"/>
  <c r="O171" i="23" s="1"/>
  <c r="P171" i="23" s="1"/>
  <c r="Q171" i="23" s="1"/>
  <c r="R171" i="23" s="1"/>
  <c r="S171" i="23" s="1"/>
  <c r="T171" i="23" s="1"/>
  <c r="U171" i="23" s="1"/>
  <c r="V171" i="23" s="1"/>
  <c r="W171" i="23" s="1"/>
  <c r="X171" i="23" s="1"/>
  <c r="Y171" i="23" s="1"/>
  <c r="AA171" i="23" s="1"/>
  <c r="AB171" i="23" s="1"/>
  <c r="AC171" i="23" s="1"/>
  <c r="AD171" i="23" s="1"/>
  <c r="AE171" i="23" s="1"/>
  <c r="AF171" i="23" s="1"/>
  <c r="C171" i="23"/>
  <c r="D171" i="23" s="1"/>
  <c r="C170" i="23"/>
  <c r="D170" i="23" s="1"/>
  <c r="E170" i="23" s="1"/>
  <c r="F170" i="23" s="1"/>
  <c r="G170" i="23" s="1"/>
  <c r="H170" i="23" s="1"/>
  <c r="I170" i="23" s="1"/>
  <c r="J170" i="23" s="1"/>
  <c r="K170" i="23" s="1"/>
  <c r="L170" i="23" s="1"/>
  <c r="M170" i="23" s="1"/>
  <c r="N170" i="23" s="1"/>
  <c r="O170" i="23" s="1"/>
  <c r="P170" i="23" s="1"/>
  <c r="Q170" i="23" s="1"/>
  <c r="R170" i="23" s="1"/>
  <c r="S170" i="23" s="1"/>
  <c r="T170" i="23" s="1"/>
  <c r="U170" i="23" s="1"/>
  <c r="V170" i="23" s="1"/>
  <c r="W170" i="23" s="1"/>
  <c r="X170" i="23" s="1"/>
  <c r="Y170" i="23" s="1"/>
  <c r="C169" i="23"/>
  <c r="AG167" i="23"/>
  <c r="D166" i="23"/>
  <c r="E166" i="23" s="1"/>
  <c r="F166" i="23" s="1"/>
  <c r="G166" i="23" s="1"/>
  <c r="H166" i="23" s="1"/>
  <c r="I166" i="23" s="1"/>
  <c r="J166" i="23" s="1"/>
  <c r="K166" i="23" s="1"/>
  <c r="L166" i="23" s="1"/>
  <c r="M166" i="23" s="1"/>
  <c r="N166" i="23" s="1"/>
  <c r="O166" i="23" s="1"/>
  <c r="P166" i="23" s="1"/>
  <c r="Q166" i="23" s="1"/>
  <c r="R166" i="23" s="1"/>
  <c r="S166" i="23" s="1"/>
  <c r="T166" i="23" s="1"/>
  <c r="U166" i="23" s="1"/>
  <c r="V166" i="23" s="1"/>
  <c r="W166" i="23" s="1"/>
  <c r="X166" i="23" s="1"/>
  <c r="Y166" i="23" s="1"/>
  <c r="AA166" i="23" s="1"/>
  <c r="AB166" i="23" s="1"/>
  <c r="AC166" i="23" s="1"/>
  <c r="AD166" i="23" s="1"/>
  <c r="AE166" i="23" s="1"/>
  <c r="AF166" i="23" s="1"/>
  <c r="C166" i="23"/>
  <c r="C165" i="23"/>
  <c r="D165" i="23" s="1"/>
  <c r="E165" i="23" s="1"/>
  <c r="F165" i="23" s="1"/>
  <c r="G165" i="23" s="1"/>
  <c r="H165" i="23" s="1"/>
  <c r="I165" i="23" s="1"/>
  <c r="J165" i="23" s="1"/>
  <c r="K165" i="23" s="1"/>
  <c r="L165" i="23" s="1"/>
  <c r="M165" i="23" s="1"/>
  <c r="N165" i="23" s="1"/>
  <c r="O165" i="23" s="1"/>
  <c r="P165" i="23" s="1"/>
  <c r="Q165" i="23" s="1"/>
  <c r="R165" i="23" s="1"/>
  <c r="S165" i="23" s="1"/>
  <c r="T165" i="23" s="1"/>
  <c r="U165" i="23" s="1"/>
  <c r="V165" i="23" s="1"/>
  <c r="W165" i="23" s="1"/>
  <c r="X165" i="23" s="1"/>
  <c r="Y165" i="23" s="1"/>
  <c r="AA165" i="23" s="1"/>
  <c r="AB165" i="23" s="1"/>
  <c r="AC165" i="23" s="1"/>
  <c r="AD165" i="23" s="1"/>
  <c r="AE165" i="23" s="1"/>
  <c r="AF165" i="23" s="1"/>
  <c r="D164" i="23"/>
  <c r="E164" i="23" s="1"/>
  <c r="F164" i="23" s="1"/>
  <c r="G164" i="23" s="1"/>
  <c r="H164" i="23" s="1"/>
  <c r="I164" i="23" s="1"/>
  <c r="J164" i="23" s="1"/>
  <c r="K164" i="23" s="1"/>
  <c r="L164" i="23" s="1"/>
  <c r="M164" i="23" s="1"/>
  <c r="N164" i="23" s="1"/>
  <c r="O164" i="23" s="1"/>
  <c r="P164" i="23" s="1"/>
  <c r="Q164" i="23" s="1"/>
  <c r="R164" i="23" s="1"/>
  <c r="S164" i="23" s="1"/>
  <c r="T164" i="23" s="1"/>
  <c r="U164" i="23" s="1"/>
  <c r="V164" i="23" s="1"/>
  <c r="W164" i="23" s="1"/>
  <c r="X164" i="23" s="1"/>
  <c r="Y164" i="23" s="1"/>
  <c r="AA164" i="23" s="1"/>
  <c r="AB164" i="23" s="1"/>
  <c r="AC164" i="23" s="1"/>
  <c r="AD164" i="23" s="1"/>
  <c r="AE164" i="23" s="1"/>
  <c r="AF164" i="23" s="1"/>
  <c r="C164" i="23"/>
  <c r="C163" i="23"/>
  <c r="D163" i="23" s="1"/>
  <c r="E163" i="23" s="1"/>
  <c r="F163" i="23" s="1"/>
  <c r="G163" i="23" s="1"/>
  <c r="H163" i="23" s="1"/>
  <c r="I163" i="23" s="1"/>
  <c r="J163" i="23" s="1"/>
  <c r="K163" i="23" s="1"/>
  <c r="L163" i="23" s="1"/>
  <c r="M163" i="23" s="1"/>
  <c r="N163" i="23" s="1"/>
  <c r="O163" i="23" s="1"/>
  <c r="P163" i="23" s="1"/>
  <c r="Q163" i="23" s="1"/>
  <c r="R163" i="23" s="1"/>
  <c r="S163" i="23" s="1"/>
  <c r="T163" i="23" s="1"/>
  <c r="U163" i="23" s="1"/>
  <c r="V163" i="23" s="1"/>
  <c r="W163" i="23" s="1"/>
  <c r="X163" i="23" s="1"/>
  <c r="Y163" i="23" s="1"/>
  <c r="AA163" i="23" s="1"/>
  <c r="AB163" i="23" s="1"/>
  <c r="AC163" i="23" s="1"/>
  <c r="AD163" i="23" s="1"/>
  <c r="AE163" i="23" s="1"/>
  <c r="AF163" i="23" s="1"/>
  <c r="E162" i="23"/>
  <c r="F162" i="23" s="1"/>
  <c r="G162" i="23" s="1"/>
  <c r="H162" i="23" s="1"/>
  <c r="I162" i="23" s="1"/>
  <c r="J162" i="23" s="1"/>
  <c r="K162" i="23" s="1"/>
  <c r="L162" i="23" s="1"/>
  <c r="M162" i="23" s="1"/>
  <c r="N162" i="23" s="1"/>
  <c r="O162" i="23" s="1"/>
  <c r="P162" i="23" s="1"/>
  <c r="Q162" i="23" s="1"/>
  <c r="R162" i="23" s="1"/>
  <c r="S162" i="23" s="1"/>
  <c r="T162" i="23" s="1"/>
  <c r="U162" i="23" s="1"/>
  <c r="V162" i="23" s="1"/>
  <c r="W162" i="23" s="1"/>
  <c r="X162" i="23" s="1"/>
  <c r="Y162" i="23" s="1"/>
  <c r="AA162" i="23" s="1"/>
  <c r="AB162" i="23" s="1"/>
  <c r="AC162" i="23" s="1"/>
  <c r="AD162" i="23" s="1"/>
  <c r="AE162" i="23" s="1"/>
  <c r="AF162" i="23" s="1"/>
  <c r="D162" i="23"/>
  <c r="C162" i="23"/>
  <c r="C161" i="23"/>
  <c r="D161" i="23" s="1"/>
  <c r="AI158" i="23"/>
  <c r="AH158" i="23"/>
  <c r="AI157" i="23"/>
  <c r="AH157" i="23"/>
  <c r="AI156" i="23"/>
  <c r="AH156" i="23"/>
  <c r="AI155" i="23"/>
  <c r="AH155" i="23"/>
  <c r="AI154" i="23"/>
  <c r="AH154" i="23"/>
  <c r="AI153" i="23"/>
  <c r="AH153" i="23"/>
  <c r="AI152" i="23"/>
  <c r="AH152" i="23"/>
  <c r="AI151" i="23"/>
  <c r="AH151" i="23"/>
  <c r="AI150" i="23"/>
  <c r="AH150" i="23"/>
  <c r="AI149" i="23"/>
  <c r="AH149" i="23"/>
  <c r="AI148" i="23"/>
  <c r="AH148" i="23"/>
  <c r="AI147" i="23"/>
  <c r="AH147" i="23"/>
  <c r="AI146" i="23"/>
  <c r="AH146" i="23"/>
  <c r="AI142" i="23"/>
  <c r="AH142" i="23"/>
  <c r="AI141" i="23"/>
  <c r="AH141" i="23"/>
  <c r="AI140" i="23"/>
  <c r="AH140" i="23"/>
  <c r="AI139" i="23"/>
  <c r="AH139" i="23"/>
  <c r="AI138" i="23"/>
  <c r="AH138" i="23"/>
  <c r="AI137" i="23"/>
  <c r="AH137" i="23"/>
  <c r="AI136" i="23"/>
  <c r="AH136" i="23"/>
  <c r="C135" i="23"/>
  <c r="AI134" i="23"/>
  <c r="AH134" i="23"/>
  <c r="AI133" i="23"/>
  <c r="AH133" i="23"/>
  <c r="AI132" i="23"/>
  <c r="AH132" i="23"/>
  <c r="AI131" i="23"/>
  <c r="AH131" i="23"/>
  <c r="AI130" i="23"/>
  <c r="AH130" i="23"/>
  <c r="AI129" i="23"/>
  <c r="AH129" i="23"/>
  <c r="AI128" i="23"/>
  <c r="AH128" i="23"/>
  <c r="AI127" i="23"/>
  <c r="AH127" i="23"/>
  <c r="AI126" i="23"/>
  <c r="AH126" i="23"/>
  <c r="AI125" i="23"/>
  <c r="AH125" i="23"/>
  <c r="BE23" i="23"/>
  <c r="BA23" i="23"/>
  <c r="AF122" i="23"/>
  <c r="AE122" i="23"/>
  <c r="AD122" i="23"/>
  <c r="AC122" i="23"/>
  <c r="AB122" i="23"/>
  <c r="P122" i="23"/>
  <c r="L122" i="23"/>
  <c r="K122" i="23"/>
  <c r="J122" i="23"/>
  <c r="I122" i="23"/>
  <c r="H122" i="23"/>
  <c r="G122" i="23"/>
  <c r="F122" i="23"/>
  <c r="E122" i="23"/>
  <c r="D122" i="23"/>
  <c r="C122" i="23"/>
  <c r="AF121" i="23"/>
  <c r="AE121" i="23"/>
  <c r="AD121" i="23"/>
  <c r="AC121" i="23"/>
  <c r="AB121" i="23"/>
  <c r="P121" i="23"/>
  <c r="L121" i="23"/>
  <c r="K121" i="23"/>
  <c r="J121" i="23"/>
  <c r="I121" i="23"/>
  <c r="H121" i="23"/>
  <c r="G121" i="23"/>
  <c r="F121" i="23"/>
  <c r="E121" i="23"/>
  <c r="D121" i="23"/>
  <c r="C121" i="23"/>
  <c r="AF120" i="23"/>
  <c r="AE120" i="23"/>
  <c r="AD120" i="23"/>
  <c r="AC120" i="23"/>
  <c r="AB120" i="23"/>
  <c r="P120" i="23"/>
  <c r="L120" i="23"/>
  <c r="K120" i="23"/>
  <c r="J120" i="23"/>
  <c r="I120" i="23"/>
  <c r="H120" i="23"/>
  <c r="G120" i="23"/>
  <c r="F120" i="23"/>
  <c r="E120" i="23"/>
  <c r="D120" i="23"/>
  <c r="C120" i="23"/>
  <c r="AF119" i="23"/>
  <c r="AE119" i="23"/>
  <c r="AD119" i="23"/>
  <c r="AC119" i="23"/>
  <c r="AB119" i="23"/>
  <c r="P119" i="23"/>
  <c r="L119" i="23"/>
  <c r="K119" i="23"/>
  <c r="J119" i="23"/>
  <c r="I119" i="23"/>
  <c r="H119" i="23"/>
  <c r="G119" i="23"/>
  <c r="F119" i="23"/>
  <c r="E119" i="23"/>
  <c r="D119" i="23"/>
  <c r="C119" i="23"/>
  <c r="AF118" i="23"/>
  <c r="AE118" i="23"/>
  <c r="AD118" i="23"/>
  <c r="AC118" i="23"/>
  <c r="AC123" i="23" s="1"/>
  <c r="AB118" i="23"/>
  <c r="P118" i="23"/>
  <c r="L118" i="23"/>
  <c r="K118" i="23"/>
  <c r="J118" i="23"/>
  <c r="I118" i="23"/>
  <c r="H118" i="23"/>
  <c r="G118" i="23"/>
  <c r="F118" i="23"/>
  <c r="E118" i="23"/>
  <c r="D118" i="23"/>
  <c r="C118" i="23"/>
  <c r="AF117" i="23"/>
  <c r="AF123" i="23" s="1"/>
  <c r="AE117" i="23"/>
  <c r="AE123" i="23" s="1"/>
  <c r="BI23" i="23" s="1"/>
  <c r="AD117" i="23"/>
  <c r="AD123" i="23" s="1"/>
  <c r="AC117" i="23"/>
  <c r="AB117" i="23"/>
  <c r="AB123" i="23" s="1"/>
  <c r="BG23" i="23" s="1"/>
  <c r="BD23" i="23"/>
  <c r="P117" i="23"/>
  <c r="AV23" i="23"/>
  <c r="L117" i="23"/>
  <c r="K117" i="23"/>
  <c r="J117" i="23"/>
  <c r="I117" i="23"/>
  <c r="H117" i="23"/>
  <c r="G117" i="23"/>
  <c r="F117" i="23"/>
  <c r="E117" i="23"/>
  <c r="D117" i="23"/>
  <c r="D123" i="23" s="1"/>
  <c r="AO23" i="23" s="1"/>
  <c r="C117" i="23"/>
  <c r="AI114" i="23"/>
  <c r="AH114" i="23"/>
  <c r="AA7" i="23"/>
  <c r="AI112" i="23"/>
  <c r="AH112" i="23"/>
  <c r="AG112" i="23"/>
  <c r="AI111" i="23"/>
  <c r="AH111" i="23"/>
  <c r="AI110" i="23"/>
  <c r="AH110" i="23"/>
  <c r="AI109" i="23"/>
  <c r="AH109" i="23"/>
  <c r="AG108" i="23"/>
  <c r="AF108" i="23"/>
  <c r="AE108" i="23"/>
  <c r="BI19" i="23" s="1"/>
  <c r="AD108" i="23"/>
  <c r="AC5" i="23" s="1"/>
  <c r="AC108" i="23"/>
  <c r="AB5" i="23" s="1"/>
  <c r="AB108" i="23"/>
  <c r="AA5" i="23" s="1"/>
  <c r="BD19" i="23"/>
  <c r="BA19" i="23"/>
  <c r="P108" i="23"/>
  <c r="AX19" i="23" s="1"/>
  <c r="L108" i="23"/>
  <c r="K108" i="23"/>
  <c r="J5" i="23" s="1"/>
  <c r="J108" i="23"/>
  <c r="I5" i="23" s="1"/>
  <c r="I108" i="23"/>
  <c r="AS19" i="23" s="1"/>
  <c r="H108" i="23"/>
  <c r="G108" i="23"/>
  <c r="AR19" i="23" s="1"/>
  <c r="F108" i="23"/>
  <c r="E5" i="23" s="1"/>
  <c r="E108" i="23"/>
  <c r="AP19" i="23" s="1"/>
  <c r="D108" i="23"/>
  <c r="AO19" i="23" s="1"/>
  <c r="C108" i="23"/>
  <c r="AI107" i="23"/>
  <c r="AH107" i="23"/>
  <c r="AI106" i="23"/>
  <c r="AH106" i="23"/>
  <c r="AI105" i="23"/>
  <c r="AH105" i="23"/>
  <c r="AI104" i="23"/>
  <c r="AH104" i="23"/>
  <c r="AI103" i="23"/>
  <c r="AH103" i="23"/>
  <c r="AI102" i="23"/>
  <c r="AH102" i="23"/>
  <c r="AI101" i="23"/>
  <c r="AH101" i="23"/>
  <c r="AI100" i="23"/>
  <c r="AH100" i="23"/>
  <c r="AI99" i="23"/>
  <c r="AH99" i="23"/>
  <c r="AI98" i="23"/>
  <c r="AH98" i="23"/>
  <c r="AI97" i="23"/>
  <c r="AH97" i="23"/>
  <c r="AG96" i="23"/>
  <c r="AF96" i="23"/>
  <c r="BJ20" i="23" s="1"/>
  <c r="AE96" i="23"/>
  <c r="AD96" i="23"/>
  <c r="BH20" i="23" s="1"/>
  <c r="AC96" i="23"/>
  <c r="AB96" i="23"/>
  <c r="BD20" i="23"/>
  <c r="AZ20" i="23"/>
  <c r="AY20" i="23"/>
  <c r="AV20" i="23"/>
  <c r="L96" i="23"/>
  <c r="K96" i="23"/>
  <c r="J96" i="23"/>
  <c r="I96" i="23"/>
  <c r="H96" i="23"/>
  <c r="G96" i="23"/>
  <c r="F96" i="23"/>
  <c r="AQ20" i="23" s="1"/>
  <c r="E96" i="23"/>
  <c r="D96" i="23"/>
  <c r="C96" i="23"/>
  <c r="AI95" i="23"/>
  <c r="AH95" i="23"/>
  <c r="AI94" i="23"/>
  <c r="AH94" i="23"/>
  <c r="AI93" i="23"/>
  <c r="AH93" i="23"/>
  <c r="AG92" i="23"/>
  <c r="AF92" i="23"/>
  <c r="BJ18" i="23" s="1"/>
  <c r="AE92" i="23"/>
  <c r="AD92" i="23"/>
  <c r="AC92" i="23"/>
  <c r="AB92" i="23"/>
  <c r="BE18" i="23"/>
  <c r="BC18" i="23"/>
  <c r="AU18" i="23"/>
  <c r="L92" i="23"/>
  <c r="K92" i="23"/>
  <c r="AT18" i="23" s="1"/>
  <c r="J92" i="23"/>
  <c r="I92" i="23"/>
  <c r="H92" i="23"/>
  <c r="G92" i="23"/>
  <c r="AR18" i="23" s="1"/>
  <c r="E92" i="23"/>
  <c r="D92" i="23"/>
  <c r="C92" i="23"/>
  <c r="AN18" i="23" s="1"/>
  <c r="BW91" i="23"/>
  <c r="BV91" i="23"/>
  <c r="BU91" i="23"/>
  <c r="BS91" i="23"/>
  <c r="BO91" i="23"/>
  <c r="BJ91" i="23"/>
  <c r="BC91" i="23"/>
  <c r="BB91" i="23"/>
  <c r="AZ91" i="23"/>
  <c r="AI91" i="23"/>
  <c r="AH91" i="23"/>
  <c r="AG91" i="23"/>
  <c r="AI90" i="23"/>
  <c r="AH90" i="23"/>
  <c r="BW89" i="23"/>
  <c r="BC89" i="23"/>
  <c r="AI89" i="23"/>
  <c r="AH89" i="23"/>
  <c r="BT88" i="23"/>
  <c r="BE88" i="23"/>
  <c r="AI88" i="23"/>
  <c r="AH88" i="23"/>
  <c r="BW87" i="23"/>
  <c r="BK87" i="23"/>
  <c r="BC87" i="23"/>
  <c r="AI87" i="23"/>
  <c r="AH87" i="23"/>
  <c r="BF86" i="23"/>
  <c r="BE86" i="23"/>
  <c r="AZ86" i="23"/>
  <c r="AI86" i="23"/>
  <c r="AH86" i="23"/>
  <c r="AI85" i="23"/>
  <c r="AH85" i="23"/>
  <c r="BW84" i="23"/>
  <c r="BV84" i="23"/>
  <c r="BU84" i="23"/>
  <c r="BT84" i="23"/>
  <c r="BT91" i="23" s="1"/>
  <c r="BS84" i="23"/>
  <c r="BR84" i="23"/>
  <c r="BR91" i="23" s="1"/>
  <c r="BQ84" i="23"/>
  <c r="BQ91" i="23" s="1"/>
  <c r="BP84" i="23"/>
  <c r="BP91" i="23" s="1"/>
  <c r="BO84" i="23"/>
  <c r="BN84" i="23"/>
  <c r="BN91" i="23" s="1"/>
  <c r="BM84" i="23"/>
  <c r="BM91" i="23" s="1"/>
  <c r="BL84" i="23"/>
  <c r="BL91" i="23" s="1"/>
  <c r="BK84" i="23"/>
  <c r="BK91" i="23" s="1"/>
  <c r="BJ84" i="23"/>
  <c r="BI84" i="23"/>
  <c r="BI91" i="23" s="1"/>
  <c r="BH84" i="23"/>
  <c r="BH91" i="23" s="1"/>
  <c r="BG84" i="23"/>
  <c r="BG91" i="23" s="1"/>
  <c r="BF84" i="23"/>
  <c r="BF91" i="23" s="1"/>
  <c r="BE84" i="23"/>
  <c r="BE91" i="23" s="1"/>
  <c r="BD84" i="23"/>
  <c r="BD91" i="23" s="1"/>
  <c r="BC84" i="23"/>
  <c r="BB84" i="23"/>
  <c r="BA84" i="23"/>
  <c r="BA91" i="23" s="1"/>
  <c r="AZ84" i="23"/>
  <c r="AI84" i="23"/>
  <c r="AH84" i="23"/>
  <c r="BW83" i="23"/>
  <c r="BW90" i="23" s="1"/>
  <c r="BV83" i="23"/>
  <c r="BV90" i="23" s="1"/>
  <c r="BU83" i="23"/>
  <c r="BU90" i="23" s="1"/>
  <c r="BT83" i="23"/>
  <c r="BT90" i="23" s="1"/>
  <c r="BS83" i="23"/>
  <c r="BS90" i="23" s="1"/>
  <c r="BR83" i="23"/>
  <c r="BR90" i="23" s="1"/>
  <c r="BQ83" i="23"/>
  <c r="BQ90" i="23" s="1"/>
  <c r="BP83" i="23"/>
  <c r="BP90" i="23" s="1"/>
  <c r="BO83" i="23"/>
  <c r="BO90" i="23" s="1"/>
  <c r="BN83" i="23"/>
  <c r="BN90" i="23" s="1"/>
  <c r="BM83" i="23"/>
  <c r="BM90" i="23" s="1"/>
  <c r="BL83" i="23"/>
  <c r="BL90" i="23" s="1"/>
  <c r="BK83" i="23"/>
  <c r="BK90" i="23" s="1"/>
  <c r="BJ83" i="23"/>
  <c r="BJ90" i="23" s="1"/>
  <c r="BI83" i="23"/>
  <c r="BI90" i="23" s="1"/>
  <c r="BH83" i="23"/>
  <c r="BH90" i="23" s="1"/>
  <c r="BG83" i="23"/>
  <c r="BG90" i="23" s="1"/>
  <c r="BF83" i="23"/>
  <c r="BF90" i="23" s="1"/>
  <c r="BE83" i="23"/>
  <c r="BE90" i="23" s="1"/>
  <c r="BD83" i="23"/>
  <c r="BD90" i="23" s="1"/>
  <c r="BC83" i="23"/>
  <c r="BC90" i="23" s="1"/>
  <c r="BB83" i="23"/>
  <c r="BB90" i="23" s="1"/>
  <c r="BA83" i="23"/>
  <c r="BA90" i="23" s="1"/>
  <c r="AZ83" i="23"/>
  <c r="AZ90" i="23" s="1"/>
  <c r="AI83" i="23"/>
  <c r="AH83" i="23"/>
  <c r="BW82" i="23"/>
  <c r="BV82" i="23"/>
  <c r="BV89" i="23" s="1"/>
  <c r="BU82" i="23"/>
  <c r="BU89" i="23" s="1"/>
  <c r="BT82" i="23"/>
  <c r="BT89" i="23" s="1"/>
  <c r="BS82" i="23"/>
  <c r="BS89" i="23" s="1"/>
  <c r="BR82" i="23"/>
  <c r="BR89" i="23" s="1"/>
  <c r="BQ82" i="23"/>
  <c r="BQ89" i="23" s="1"/>
  <c r="BP82" i="23"/>
  <c r="BP89" i="23" s="1"/>
  <c r="BO82" i="23"/>
  <c r="BO89" i="23" s="1"/>
  <c r="BN82" i="23"/>
  <c r="BN89" i="23" s="1"/>
  <c r="BM82" i="23"/>
  <c r="BM89" i="23" s="1"/>
  <c r="BL82" i="23"/>
  <c r="BL89" i="23" s="1"/>
  <c r="BK82" i="23"/>
  <c r="BK89" i="23" s="1"/>
  <c r="BJ82" i="23"/>
  <c r="BJ89" i="23" s="1"/>
  <c r="BI82" i="23"/>
  <c r="BI89" i="23" s="1"/>
  <c r="BH82" i="23"/>
  <c r="BH89" i="23" s="1"/>
  <c r="BG82" i="23"/>
  <c r="BG89" i="23" s="1"/>
  <c r="BF82" i="23"/>
  <c r="BF89" i="23" s="1"/>
  <c r="BE82" i="23"/>
  <c r="BE89" i="23" s="1"/>
  <c r="BD82" i="23"/>
  <c r="BD89" i="23" s="1"/>
  <c r="BC82" i="23"/>
  <c r="BB82" i="23"/>
  <c r="BB89" i="23" s="1"/>
  <c r="BA82" i="23"/>
  <c r="BA89" i="23" s="1"/>
  <c r="AZ82" i="23"/>
  <c r="AZ89" i="23" s="1"/>
  <c r="AI82" i="23"/>
  <c r="AH82" i="23"/>
  <c r="BW81" i="23"/>
  <c r="BW88" i="23" s="1"/>
  <c r="BV81" i="23"/>
  <c r="BV88" i="23" s="1"/>
  <c r="BU81" i="23"/>
  <c r="BU88" i="23" s="1"/>
  <c r="BT81" i="23"/>
  <c r="BS81" i="23"/>
  <c r="BS88" i="23" s="1"/>
  <c r="BR81" i="23"/>
  <c r="BR88" i="23" s="1"/>
  <c r="BQ81" i="23"/>
  <c r="BQ88" i="23" s="1"/>
  <c r="BP81" i="23"/>
  <c r="BP88" i="23" s="1"/>
  <c r="BO81" i="23"/>
  <c r="BO88" i="23" s="1"/>
  <c r="BN81" i="23"/>
  <c r="BN88" i="23" s="1"/>
  <c r="BM81" i="23"/>
  <c r="BM88" i="23" s="1"/>
  <c r="BL81" i="23"/>
  <c r="BL88" i="23" s="1"/>
  <c r="BK81" i="23"/>
  <c r="BK88" i="23" s="1"/>
  <c r="BJ81" i="23"/>
  <c r="BJ88" i="23" s="1"/>
  <c r="BI81" i="23"/>
  <c r="BI88" i="23" s="1"/>
  <c r="BH81" i="23"/>
  <c r="BH88" i="23" s="1"/>
  <c r="BG81" i="23"/>
  <c r="BG88" i="23" s="1"/>
  <c r="BF81" i="23"/>
  <c r="BF88" i="23" s="1"/>
  <c r="BE81" i="23"/>
  <c r="BD81" i="23"/>
  <c r="BD88" i="23" s="1"/>
  <c r="BC81" i="23"/>
  <c r="BC88" i="23" s="1"/>
  <c r="BB81" i="23"/>
  <c r="BB88" i="23" s="1"/>
  <c r="BA81" i="23"/>
  <c r="BA88" i="23" s="1"/>
  <c r="AZ81" i="23"/>
  <c r="AZ88" i="23" s="1"/>
  <c r="AI81" i="23"/>
  <c r="AH81" i="23"/>
  <c r="BW80" i="23"/>
  <c r="BV80" i="23"/>
  <c r="BV87" i="23" s="1"/>
  <c r="BU80" i="23"/>
  <c r="BU87" i="23" s="1"/>
  <c r="BT80" i="23"/>
  <c r="BT87" i="23" s="1"/>
  <c r="BS80" i="23"/>
  <c r="BS87" i="23" s="1"/>
  <c r="BR80" i="23"/>
  <c r="BR87" i="23" s="1"/>
  <c r="BQ80" i="23"/>
  <c r="BQ87" i="23" s="1"/>
  <c r="BP80" i="23"/>
  <c r="BP87" i="23" s="1"/>
  <c r="BO80" i="23"/>
  <c r="BO87" i="23" s="1"/>
  <c r="BN80" i="23"/>
  <c r="BN87" i="23" s="1"/>
  <c r="BM80" i="23"/>
  <c r="BM87" i="23" s="1"/>
  <c r="BL80" i="23"/>
  <c r="BL87" i="23" s="1"/>
  <c r="BK80" i="23"/>
  <c r="BJ80" i="23"/>
  <c r="BJ87" i="23" s="1"/>
  <c r="BI80" i="23"/>
  <c r="BI87" i="23" s="1"/>
  <c r="BH80" i="23"/>
  <c r="BH87" i="23" s="1"/>
  <c r="BG80" i="23"/>
  <c r="BG87" i="23" s="1"/>
  <c r="BF80" i="23"/>
  <c r="BF87" i="23" s="1"/>
  <c r="BE80" i="23"/>
  <c r="BE87" i="23" s="1"/>
  <c r="BD80" i="23"/>
  <c r="BD87" i="23" s="1"/>
  <c r="BC80" i="23"/>
  <c r="BB80" i="23"/>
  <c r="BB87" i="23" s="1"/>
  <c r="BA80" i="23"/>
  <c r="BA87" i="23" s="1"/>
  <c r="AZ80" i="23"/>
  <c r="AZ87" i="23" s="1"/>
  <c r="AI80" i="23"/>
  <c r="AH80" i="23"/>
  <c r="BW79" i="23"/>
  <c r="BW86" i="23" s="1"/>
  <c r="BV79" i="23"/>
  <c r="BV86" i="23" s="1"/>
  <c r="BU79" i="23"/>
  <c r="BU86" i="23" s="1"/>
  <c r="BT79" i="23"/>
  <c r="BT86" i="23" s="1"/>
  <c r="BS79" i="23"/>
  <c r="BS86" i="23" s="1"/>
  <c r="BR79" i="23"/>
  <c r="BR86" i="23" s="1"/>
  <c r="BQ79" i="23"/>
  <c r="BQ86" i="23" s="1"/>
  <c r="BP79" i="23"/>
  <c r="BP86" i="23" s="1"/>
  <c r="BO79" i="23"/>
  <c r="BO86" i="23" s="1"/>
  <c r="BN79" i="23"/>
  <c r="BN86" i="23" s="1"/>
  <c r="BM79" i="23"/>
  <c r="BM86" i="23" s="1"/>
  <c r="BL79" i="23"/>
  <c r="BL86" i="23" s="1"/>
  <c r="BK79" i="23"/>
  <c r="BK86" i="23" s="1"/>
  <c r="BJ79" i="23"/>
  <c r="BJ86" i="23" s="1"/>
  <c r="BI79" i="23"/>
  <c r="BI86" i="23" s="1"/>
  <c r="BH79" i="23"/>
  <c r="BH86" i="23" s="1"/>
  <c r="BG79" i="23"/>
  <c r="BG86" i="23" s="1"/>
  <c r="BF79" i="23"/>
  <c r="BE79" i="23"/>
  <c r="BD79" i="23"/>
  <c r="BD86" i="23" s="1"/>
  <c r="BC79" i="23"/>
  <c r="BC86" i="23" s="1"/>
  <c r="BB79" i="23"/>
  <c r="BB86" i="23" s="1"/>
  <c r="BA79" i="23"/>
  <c r="BA86" i="23" s="1"/>
  <c r="AZ79" i="23"/>
  <c r="AI79" i="23"/>
  <c r="AH79" i="23"/>
  <c r="AG78" i="23"/>
  <c r="AF78" i="23"/>
  <c r="AE78" i="23"/>
  <c r="AD78" i="23"/>
  <c r="AC78" i="23"/>
  <c r="AB78" i="23"/>
  <c r="W7" i="23"/>
  <c r="AZ17" i="23"/>
  <c r="AW17" i="23"/>
  <c r="L78" i="23"/>
  <c r="K78" i="23"/>
  <c r="J78" i="23"/>
  <c r="I78" i="23"/>
  <c r="H78" i="23"/>
  <c r="G78" i="23"/>
  <c r="F78" i="23"/>
  <c r="AQ17" i="23" s="1"/>
  <c r="E78" i="23"/>
  <c r="D78" i="23"/>
  <c r="AI77" i="23"/>
  <c r="AH77" i="23"/>
  <c r="AI76" i="23"/>
  <c r="AH76" i="23"/>
  <c r="AI75" i="23"/>
  <c r="AH75" i="23"/>
  <c r="AI74" i="23"/>
  <c r="AH74" i="23"/>
  <c r="AI73" i="23"/>
  <c r="AH73" i="23"/>
  <c r="AI72" i="23"/>
  <c r="AH72" i="23"/>
  <c r="AG71" i="23"/>
  <c r="AF71" i="23"/>
  <c r="AE71" i="23"/>
  <c r="AD71" i="23"/>
  <c r="AC71" i="23"/>
  <c r="AB71" i="23"/>
  <c r="Z7" i="23"/>
  <c r="BD16" i="23"/>
  <c r="BC16" i="23"/>
  <c r="AV16" i="23"/>
  <c r="AU16" i="23"/>
  <c r="L71" i="23"/>
  <c r="K71" i="23"/>
  <c r="AT16" i="23" s="1"/>
  <c r="J71" i="23"/>
  <c r="I71" i="23"/>
  <c r="H71" i="23"/>
  <c r="G71" i="23"/>
  <c r="F71" i="23"/>
  <c r="AQ16" i="23" s="1"/>
  <c r="E71" i="23"/>
  <c r="D71" i="23"/>
  <c r="AO16" i="23" s="1"/>
  <c r="AI70" i="23"/>
  <c r="AH70" i="23"/>
  <c r="AI69" i="23"/>
  <c r="AH69" i="23"/>
  <c r="AI68" i="23"/>
  <c r="AH68" i="23"/>
  <c r="AI67" i="23"/>
  <c r="AH67" i="23"/>
  <c r="AI66" i="23"/>
  <c r="AH66" i="23"/>
  <c r="AI65" i="23"/>
  <c r="AH65" i="23"/>
  <c r="AI64" i="23"/>
  <c r="AH64" i="23"/>
  <c r="AI63" i="23"/>
  <c r="AH63" i="23"/>
  <c r="AI62" i="23"/>
  <c r="AH62" i="23"/>
  <c r="AI61" i="23"/>
  <c r="AH61" i="23"/>
  <c r="AI60" i="23"/>
  <c r="AH60" i="23"/>
  <c r="AI59" i="23"/>
  <c r="AH59" i="23"/>
  <c r="AI58" i="23"/>
  <c r="AH58" i="23"/>
  <c r="AI57" i="23"/>
  <c r="AH57" i="23"/>
  <c r="AI56" i="23"/>
  <c r="AH56" i="23"/>
  <c r="AI55" i="23"/>
  <c r="AH55" i="23"/>
  <c r="AI54" i="23"/>
  <c r="AH54" i="23"/>
  <c r="AI53" i="23"/>
  <c r="AH53" i="23"/>
  <c r="AI52" i="23"/>
  <c r="AH52" i="23"/>
  <c r="AI51" i="23"/>
  <c r="AH51" i="23"/>
  <c r="AI50" i="23"/>
  <c r="AH50" i="23"/>
  <c r="AI49" i="23"/>
  <c r="AH49" i="23"/>
  <c r="AI48" i="23"/>
  <c r="AH48" i="23"/>
  <c r="AI47" i="23"/>
  <c r="AH47" i="23"/>
  <c r="AI46" i="23"/>
  <c r="AH46" i="23"/>
  <c r="AI45" i="23"/>
  <c r="AH45" i="23"/>
  <c r="AI44" i="23"/>
  <c r="AH44" i="23"/>
  <c r="AI43" i="23"/>
  <c r="AH43" i="23"/>
  <c r="AI42" i="23"/>
  <c r="AH42" i="23"/>
  <c r="AI41" i="23"/>
  <c r="AH41" i="23"/>
  <c r="AI40" i="23"/>
  <c r="AH40" i="23"/>
  <c r="AI39" i="23"/>
  <c r="AH39" i="23"/>
  <c r="AI38" i="23"/>
  <c r="AH38" i="23"/>
  <c r="AI37" i="23"/>
  <c r="AH37" i="23"/>
  <c r="AI36" i="23"/>
  <c r="AH36" i="23"/>
  <c r="AI35" i="23"/>
  <c r="AH35" i="23"/>
  <c r="AI34" i="23"/>
  <c r="AH34" i="23"/>
  <c r="AI33" i="23"/>
  <c r="AH33" i="23"/>
  <c r="AI32" i="23"/>
  <c r="AH32" i="23"/>
  <c r="AI31" i="23"/>
  <c r="AH31" i="23"/>
  <c r="AI30" i="23"/>
  <c r="AH30" i="23"/>
  <c r="AI29" i="23"/>
  <c r="AH29" i="23"/>
  <c r="AI28" i="23"/>
  <c r="AH28" i="23"/>
  <c r="AI27" i="23"/>
  <c r="AH27" i="23"/>
  <c r="AI26" i="23"/>
  <c r="AH26" i="23"/>
  <c r="AI25" i="23"/>
  <c r="AH25" i="23"/>
  <c r="AI24" i="23"/>
  <c r="AH24" i="23"/>
  <c r="BJ23" i="23"/>
  <c r="BH23" i="23"/>
  <c r="BF23" i="23"/>
  <c r="BC23" i="23"/>
  <c r="BB23" i="23"/>
  <c r="AZ23" i="23"/>
  <c r="AY23" i="23"/>
  <c r="AU23" i="23"/>
  <c r="AM23" i="23"/>
  <c r="AI23" i="23"/>
  <c r="AH23" i="23"/>
  <c r="AI22" i="23"/>
  <c r="AH22" i="23"/>
  <c r="BJ21" i="23"/>
  <c r="BI21" i="23"/>
  <c r="BH21" i="23"/>
  <c r="BG21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I21" i="23"/>
  <c r="AH21" i="23"/>
  <c r="BI20" i="23"/>
  <c r="BG20" i="23"/>
  <c r="BF20" i="23"/>
  <c r="BE20" i="23"/>
  <c r="BC20" i="23"/>
  <c r="BB20" i="23"/>
  <c r="BA20" i="23"/>
  <c r="AX20" i="23"/>
  <c r="AW20" i="23"/>
  <c r="AU20" i="23"/>
  <c r="AT20" i="23"/>
  <c r="AS20" i="23"/>
  <c r="AR20" i="23"/>
  <c r="AP20" i="23"/>
  <c r="AO20" i="23"/>
  <c r="AN20" i="23"/>
  <c r="AM20" i="23"/>
  <c r="AI20" i="23"/>
  <c r="AH20" i="23"/>
  <c r="BJ19" i="23"/>
  <c r="BF19" i="23"/>
  <c r="BE19" i="23"/>
  <c r="BC19" i="23"/>
  <c r="BB19" i="23"/>
  <c r="AZ19" i="23"/>
  <c r="AY19" i="23"/>
  <c r="AW19" i="23"/>
  <c r="AU19" i="23"/>
  <c r="AM19" i="23"/>
  <c r="AI19" i="23"/>
  <c r="AH19" i="23"/>
  <c r="BI18" i="23"/>
  <c r="BH18" i="23"/>
  <c r="BG18" i="23"/>
  <c r="BF18" i="23"/>
  <c r="BD18" i="23"/>
  <c r="BB18" i="23"/>
  <c r="BA18" i="23"/>
  <c r="AZ18" i="23"/>
  <c r="AY18" i="23"/>
  <c r="AX18" i="23"/>
  <c r="AW18" i="23"/>
  <c r="AV18" i="23"/>
  <c r="AS18" i="23"/>
  <c r="AQ18" i="23"/>
  <c r="AP18" i="23"/>
  <c r="AO18" i="23"/>
  <c r="AM18" i="23"/>
  <c r="AI18" i="23"/>
  <c r="AH18" i="23"/>
  <c r="BJ17" i="23"/>
  <c r="BI17" i="23"/>
  <c r="BH17" i="23"/>
  <c r="BG17" i="23"/>
  <c r="BF17" i="23"/>
  <c r="BE17" i="23"/>
  <c r="BD17" i="23"/>
  <c r="BC17" i="23"/>
  <c r="BB17" i="23"/>
  <c r="BA17" i="23"/>
  <c r="AY17" i="23"/>
  <c r="AX17" i="23"/>
  <c r="AV17" i="23"/>
  <c r="AU17" i="23"/>
  <c r="AT17" i="23"/>
  <c r="AS17" i="23"/>
  <c r="AR17" i="23"/>
  <c r="AP17" i="23"/>
  <c r="AN17" i="23"/>
  <c r="AM17" i="23"/>
  <c r="AI17" i="23"/>
  <c r="AH17" i="23"/>
  <c r="BJ16" i="23"/>
  <c r="BJ22" i="23" s="1"/>
  <c r="BJ25" i="23" s="1"/>
  <c r="BI16" i="23"/>
  <c r="BH16" i="23"/>
  <c r="BF16" i="23"/>
  <c r="BE16" i="23"/>
  <c r="BB16" i="23"/>
  <c r="BA16" i="23"/>
  <c r="AX16" i="23"/>
  <c r="AW16" i="23"/>
  <c r="AS16" i="23"/>
  <c r="AR16" i="23"/>
  <c r="AN16" i="23"/>
  <c r="AM16" i="23"/>
  <c r="AI16" i="23"/>
  <c r="AH16" i="23"/>
  <c r="AI15" i="23"/>
  <c r="AH15" i="23"/>
  <c r="AI14" i="23"/>
  <c r="AH14" i="23"/>
  <c r="AI13" i="23"/>
  <c r="AH13" i="23"/>
  <c r="AL12" i="23"/>
  <c r="AI12" i="23"/>
  <c r="AH12" i="23"/>
  <c r="AI11" i="23"/>
  <c r="AH11" i="23"/>
  <c r="B7" i="23"/>
  <c r="K6" i="23"/>
  <c r="AF5" i="23"/>
  <c r="AE5" i="23"/>
  <c r="Z5" i="23"/>
  <c r="Y5" i="23"/>
  <c r="W5" i="23"/>
  <c r="V5" i="23"/>
  <c r="U5" i="23"/>
  <c r="T5" i="23"/>
  <c r="S5" i="23"/>
  <c r="R5" i="23"/>
  <c r="Q5" i="23"/>
  <c r="N5" i="23"/>
  <c r="M5" i="23"/>
  <c r="L5" i="23"/>
  <c r="G5" i="23"/>
  <c r="C5" i="23"/>
  <c r="B5" i="23"/>
  <c r="AG4" i="23"/>
  <c r="AG6" i="23" s="1"/>
  <c r="K4" i="23"/>
  <c r="E4" i="23"/>
  <c r="H4" i="23" s="1"/>
  <c r="B4" i="23"/>
  <c r="AL13" i="23" s="1"/>
  <c r="AG3" i="23"/>
  <c r="AG2" i="23"/>
  <c r="V177" i="24" l="1"/>
  <c r="AD5" i="23"/>
  <c r="AE113" i="23"/>
  <c r="AE115" i="23" s="1"/>
  <c r="AE116" i="23" s="1"/>
  <c r="AE7" i="23" s="1"/>
  <c r="AD113" i="23"/>
  <c r="AD115" i="23" s="1"/>
  <c r="AD116" i="23" s="1"/>
  <c r="AD7" i="23" s="1"/>
  <c r="BH19" i="23"/>
  <c r="BH22" i="23" s="1"/>
  <c r="BH25" i="23" s="1"/>
  <c r="AD124" i="23"/>
  <c r="AC113" i="23"/>
  <c r="AC115" i="23" s="1"/>
  <c r="AC116" i="23" s="1"/>
  <c r="AC7" i="23" s="1"/>
  <c r="AC124" i="23"/>
  <c r="AB124" i="23"/>
  <c r="BG19" i="23"/>
  <c r="AB113" i="23"/>
  <c r="AB115" i="23" s="1"/>
  <c r="AB116" i="23" s="1"/>
  <c r="AB7" i="23" s="1"/>
  <c r="BG16" i="23"/>
  <c r="BG22" i="23" s="1"/>
  <c r="BG25" i="23" s="1"/>
  <c r="BE22" i="23"/>
  <c r="BD22" i="23"/>
  <c r="BD25" i="23" s="1"/>
  <c r="BC22" i="23"/>
  <c r="BC25" i="23" s="1"/>
  <c r="BB22" i="23"/>
  <c r="BB25" i="23" s="1"/>
  <c r="P123" i="23"/>
  <c r="AX23" i="23" s="1"/>
  <c r="O5" i="23"/>
  <c r="AU22" i="23"/>
  <c r="AU25" i="23" s="1"/>
  <c r="L123" i="23"/>
  <c r="L124" i="23"/>
  <c r="K5" i="23"/>
  <c r="L113" i="23"/>
  <c r="L115" i="23" s="1"/>
  <c r="L116" i="23" s="1"/>
  <c r="L7" i="23" s="1"/>
  <c r="AI119" i="23"/>
  <c r="K123" i="23"/>
  <c r="AT23" i="23" s="1"/>
  <c r="K113" i="23"/>
  <c r="K115" i="23" s="1"/>
  <c r="J123" i="23"/>
  <c r="J124" i="23"/>
  <c r="J113" i="23"/>
  <c r="J115" i="23" s="1"/>
  <c r="J116" i="23" s="1"/>
  <c r="J7" i="23" s="1"/>
  <c r="I123" i="23"/>
  <c r="AS23" i="23" s="1"/>
  <c r="AS22" i="23"/>
  <c r="AS25" i="23" s="1"/>
  <c r="H123" i="23"/>
  <c r="F5" i="23"/>
  <c r="G123" i="23"/>
  <c r="AR23" i="23" s="1"/>
  <c r="AR22" i="23"/>
  <c r="AQ19" i="23"/>
  <c r="F123" i="23"/>
  <c r="AQ23" i="23" s="1"/>
  <c r="AQ22" i="23"/>
  <c r="AH78" i="23"/>
  <c r="AH92" i="23"/>
  <c r="AI122" i="23"/>
  <c r="D5" i="23"/>
  <c r="AI118" i="23"/>
  <c r="E123" i="23"/>
  <c r="E124" i="23" s="1"/>
  <c r="E113" i="23"/>
  <c r="E115" i="23" s="1"/>
  <c r="E116" i="23" s="1"/>
  <c r="E7" i="23" s="1"/>
  <c r="AP23" i="23"/>
  <c r="AI120" i="23"/>
  <c r="D124" i="23"/>
  <c r="D113" i="23"/>
  <c r="D115" i="23" s="1"/>
  <c r="D116" i="23" s="1"/>
  <c r="D7" i="23" s="1"/>
  <c r="AI121" i="23"/>
  <c r="C123" i="23"/>
  <c r="AI117" i="23"/>
  <c r="C113" i="23"/>
  <c r="C115" i="23" s="1"/>
  <c r="BF22" i="23"/>
  <c r="BF25" i="23" s="1"/>
  <c r="AW22" i="23"/>
  <c r="R7" i="23"/>
  <c r="AZ16" i="23"/>
  <c r="AZ22" i="23" s="1"/>
  <c r="AZ25" i="23" s="1"/>
  <c r="AW23" i="23"/>
  <c r="BI22" i="23"/>
  <c r="BI25" i="23" s="1"/>
  <c r="AH71" i="23"/>
  <c r="BA22" i="23"/>
  <c r="BA25" i="23" s="1"/>
  <c r="BE25" i="23"/>
  <c r="AX22" i="23"/>
  <c r="AX25" i="23" s="1"/>
  <c r="AG115" i="23"/>
  <c r="M7" i="23"/>
  <c r="C124" i="23"/>
  <c r="E161" i="23"/>
  <c r="D167" i="23"/>
  <c r="AP16" i="23"/>
  <c r="AP22" i="23" s="1"/>
  <c r="AP25" i="23" s="1"/>
  <c r="T7" i="23"/>
  <c r="BG95" i="23" a="1"/>
  <c r="AH108" i="23"/>
  <c r="N7" i="23"/>
  <c r="AH96" i="23"/>
  <c r="S7" i="23"/>
  <c r="C167" i="23"/>
  <c r="AI92" i="23"/>
  <c r="AI96" i="23"/>
  <c r="U7" i="23"/>
  <c r="AI71" i="23"/>
  <c r="AJ108" i="23" a="1"/>
  <c r="AJ108" i="23" s="1"/>
  <c r="AI108" i="23"/>
  <c r="AN19" i="23"/>
  <c r="AN22" i="23" s="1"/>
  <c r="AN25" i="23" s="1"/>
  <c r="I124" i="23"/>
  <c r="H113" i="23"/>
  <c r="H115" i="23" s="1"/>
  <c r="H116" i="23" s="1"/>
  <c r="H7" i="23" s="1"/>
  <c r="P113" i="23"/>
  <c r="P115" i="23" s="1"/>
  <c r="P116" i="23" s="1"/>
  <c r="P7" i="23" s="1"/>
  <c r="X7" i="23"/>
  <c r="AF113" i="23"/>
  <c r="AF115" i="23" s="1"/>
  <c r="AF116" i="23" s="1"/>
  <c r="AF7" i="23" s="1"/>
  <c r="F124" i="23"/>
  <c r="AV19" i="23"/>
  <c r="AV22" i="23" s="1"/>
  <c r="AV25" i="23" s="1"/>
  <c r="F113" i="23"/>
  <c r="F115" i="23" s="1"/>
  <c r="V7" i="23"/>
  <c r="AH117" i="23"/>
  <c r="AH118" i="23"/>
  <c r="AH119" i="23"/>
  <c r="AH120" i="23"/>
  <c r="AH121" i="23"/>
  <c r="AH122" i="23"/>
  <c r="AE124" i="23"/>
  <c r="E177" i="23"/>
  <c r="D135" i="23"/>
  <c r="AN23" i="23"/>
  <c r="C274" i="23"/>
  <c r="D169" i="23"/>
  <c r="AT19" i="23"/>
  <c r="AT22" i="23" s="1"/>
  <c r="AO17" i="23"/>
  <c r="AO22" i="23" s="1"/>
  <c r="AO25" i="23" s="1"/>
  <c r="AI78" i="23"/>
  <c r="H5" i="23"/>
  <c r="P5" i="23"/>
  <c r="X5" i="23"/>
  <c r="AM22" i="23"/>
  <c r="I113" i="23"/>
  <c r="I115" i="23" s="1"/>
  <c r="I116" i="23" s="1"/>
  <c r="I7" i="23" s="1"/>
  <c r="Q7" i="23"/>
  <c r="AY16" i="23"/>
  <c r="AY22" i="23" s="1"/>
  <c r="AY25" i="23" s="1"/>
  <c r="Y7" i="23"/>
  <c r="AG113" i="23"/>
  <c r="G124" i="23"/>
  <c r="G113" i="23"/>
  <c r="G115" i="23" s="1"/>
  <c r="G116" i="23" s="1"/>
  <c r="G7" i="23" s="1"/>
  <c r="O7" i="23"/>
  <c r="H124" i="23"/>
  <c r="P124" i="23"/>
  <c r="AF124" i="23"/>
  <c r="AE135" i="22"/>
  <c r="T183" i="24" l="1"/>
  <c r="T169" i="24"/>
  <c r="V161" i="24"/>
  <c r="AT25" i="23"/>
  <c r="K116" i="23"/>
  <c r="K7" i="23" s="1"/>
  <c r="K124" i="23"/>
  <c r="AI124" i="23" s="1"/>
  <c r="AJ123" i="23" a="1"/>
  <c r="AJ123" i="23" s="1"/>
  <c r="AR25" i="23"/>
  <c r="F116" i="23"/>
  <c r="F7" i="23" s="1"/>
  <c r="AQ25" i="23"/>
  <c r="AI123" i="23"/>
  <c r="AH123" i="23"/>
  <c r="AA170" i="23"/>
  <c r="AB170" i="23" s="1"/>
  <c r="AC170" i="23" s="1"/>
  <c r="AD170" i="23" s="1"/>
  <c r="AE170" i="23" s="1"/>
  <c r="AF170" i="23" s="1"/>
  <c r="BL117" i="23"/>
  <c r="BJ116" i="23"/>
  <c r="BH115" i="23"/>
  <c r="BL113" i="23"/>
  <c r="BJ112" i="23"/>
  <c r="BH111" i="23"/>
  <c r="BL109" i="23"/>
  <c r="BJ108" i="23"/>
  <c r="BH107" i="23"/>
  <c r="BL105" i="23"/>
  <c r="BJ104" i="23"/>
  <c r="BH103" i="23"/>
  <c r="BL101" i="23"/>
  <c r="BJ100" i="23"/>
  <c r="BH99" i="23"/>
  <c r="BL97" i="23"/>
  <c r="BJ96" i="23"/>
  <c r="BH95" i="23"/>
  <c r="BK117" i="23"/>
  <c r="BI116" i="23"/>
  <c r="BG115" i="23"/>
  <c r="BK113" i="23"/>
  <c r="BI112" i="23"/>
  <c r="BG111" i="23"/>
  <c r="BK109" i="23"/>
  <c r="BI108" i="23"/>
  <c r="BG107" i="23"/>
  <c r="BK105" i="23"/>
  <c r="BI104" i="23"/>
  <c r="BG103" i="23"/>
  <c r="BK101" i="23"/>
  <c r="BI100" i="23"/>
  <c r="BG99" i="23"/>
  <c r="BK97" i="23"/>
  <c r="BI96" i="23"/>
  <c r="BG95" i="23"/>
  <c r="BI118" i="23"/>
  <c r="BG117" i="23"/>
  <c r="BK115" i="23"/>
  <c r="BI114" i="23"/>
  <c r="BG113" i="23"/>
  <c r="BK111" i="23"/>
  <c r="BI110" i="23"/>
  <c r="BG109" i="23"/>
  <c r="BK107" i="23"/>
  <c r="BI106" i="23"/>
  <c r="BG105" i="23"/>
  <c r="BK103" i="23"/>
  <c r="BI102" i="23"/>
  <c r="BG101" i="23"/>
  <c r="BK99" i="23"/>
  <c r="BI98" i="23"/>
  <c r="BG97" i="23"/>
  <c r="BK95" i="23"/>
  <c r="BJ117" i="23"/>
  <c r="BJ115" i="23"/>
  <c r="BI113" i="23"/>
  <c r="BI111" i="23"/>
  <c r="BH109" i="23"/>
  <c r="BL106" i="23"/>
  <c r="BL104" i="23"/>
  <c r="BK102" i="23"/>
  <c r="BK100" i="23"/>
  <c r="BJ98" i="23"/>
  <c r="BH96" i="23"/>
  <c r="BK116" i="23"/>
  <c r="BJ114" i="23"/>
  <c r="BH110" i="23"/>
  <c r="BG106" i="23"/>
  <c r="BJ101" i="23"/>
  <c r="BI95" i="23"/>
  <c r="BG118" i="23"/>
  <c r="BL115" i="23"/>
  <c r="BJ111" i="23"/>
  <c r="BI107" i="23"/>
  <c r="BL102" i="23"/>
  <c r="BK98" i="23"/>
  <c r="BI117" i="23"/>
  <c r="BI115" i="23"/>
  <c r="BH113" i="23"/>
  <c r="BL110" i="23"/>
  <c r="BL108" i="23"/>
  <c r="BK106" i="23"/>
  <c r="BK104" i="23"/>
  <c r="BJ102" i="23"/>
  <c r="BH100" i="23"/>
  <c r="BH98" i="23"/>
  <c r="BG96" i="23"/>
  <c r="BH108" i="23"/>
  <c r="BK118" i="23"/>
  <c r="BH112" i="23"/>
  <c r="BG108" i="23"/>
  <c r="BL103" i="23"/>
  <c r="BI97" i="23"/>
  <c r="BH117" i="23"/>
  <c r="BL114" i="23"/>
  <c r="BL112" i="23"/>
  <c r="BK110" i="23"/>
  <c r="BK108" i="23"/>
  <c r="BJ106" i="23"/>
  <c r="BH104" i="23"/>
  <c r="BH102" i="23"/>
  <c r="BG100" i="23"/>
  <c r="BG98" i="23"/>
  <c r="BL95" i="23"/>
  <c r="BL118" i="23"/>
  <c r="BL116" i="23"/>
  <c r="BK114" i="23"/>
  <c r="BK112" i="23"/>
  <c r="BJ110" i="23"/>
  <c r="BG104" i="23"/>
  <c r="BG102" i="23"/>
  <c r="BL99" i="23"/>
  <c r="BJ97" i="23"/>
  <c r="BJ95" i="23"/>
  <c r="BJ99" i="23"/>
  <c r="BH106" i="23"/>
  <c r="BJ118" i="23"/>
  <c r="BH116" i="23"/>
  <c r="BH114" i="23"/>
  <c r="BG112" i="23"/>
  <c r="BG110" i="23"/>
  <c r="BL107" i="23"/>
  <c r="BJ105" i="23"/>
  <c r="BJ103" i="23"/>
  <c r="BI101" i="23"/>
  <c r="BI99" i="23"/>
  <c r="BH97" i="23"/>
  <c r="BH118" i="23"/>
  <c r="BG116" i="23"/>
  <c r="BG114" i="23"/>
  <c r="BL111" i="23"/>
  <c r="BJ109" i="23"/>
  <c r="BJ107" i="23"/>
  <c r="BI105" i="23"/>
  <c r="BI103" i="23"/>
  <c r="BH101" i="23"/>
  <c r="BL98" i="23"/>
  <c r="BL96" i="23"/>
  <c r="BJ113" i="23"/>
  <c r="BI109" i="23"/>
  <c r="BH105" i="23"/>
  <c r="BL100" i="23"/>
  <c r="BK96" i="23"/>
  <c r="AH113" i="23"/>
  <c r="AT8" i="23"/>
  <c r="AM25" i="23"/>
  <c r="D274" i="23"/>
  <c r="E169" i="23"/>
  <c r="AI113" i="23"/>
  <c r="AW25" i="23"/>
  <c r="C116" i="23"/>
  <c r="AI115" i="23"/>
  <c r="AH115" i="23"/>
  <c r="F177" i="23"/>
  <c r="E135" i="23"/>
  <c r="E167" i="23"/>
  <c r="F161" i="23"/>
  <c r="AD70" i="22"/>
  <c r="T274" i="24" l="1"/>
  <c r="T162" i="24"/>
  <c r="AH124" i="23"/>
  <c r="AT9" i="23"/>
  <c r="G177" i="23"/>
  <c r="F135" i="23"/>
  <c r="G161" i="23"/>
  <c r="F167" i="23"/>
  <c r="AI116" i="23"/>
  <c r="C7" i="23"/>
  <c r="A7" i="23" s="1"/>
  <c r="AH116" i="23"/>
  <c r="E274" i="23"/>
  <c r="F169" i="23"/>
  <c r="AC135" i="22"/>
  <c r="AC149" i="22"/>
  <c r="AC70" i="22"/>
  <c r="AC71" i="22"/>
  <c r="AC78" i="22"/>
  <c r="AB149" i="22"/>
  <c r="AB70" i="22"/>
  <c r="Y70" i="22"/>
  <c r="Z70" i="22"/>
  <c r="AA70" i="22"/>
  <c r="V183" i="24" l="1"/>
  <c r="T167" i="24"/>
  <c r="V169" i="24"/>
  <c r="H161" i="23"/>
  <c r="G167" i="23"/>
  <c r="F274" i="23"/>
  <c r="G169" i="23"/>
  <c r="H177" i="23"/>
  <c r="G135" i="23"/>
  <c r="Y79" i="22"/>
  <c r="X79" i="22"/>
  <c r="V70" i="22"/>
  <c r="W70" i="22"/>
  <c r="X70" i="22"/>
  <c r="W79" i="22"/>
  <c r="V162" i="24" l="1"/>
  <c r="V274" i="24"/>
  <c r="AB177" i="24"/>
  <c r="I177" i="23"/>
  <c r="H135" i="23"/>
  <c r="G274" i="23"/>
  <c r="H169" i="23"/>
  <c r="H167" i="23"/>
  <c r="I161" i="23"/>
  <c r="V79" i="22"/>
  <c r="V167" i="24" l="1"/>
  <c r="AC177" i="24"/>
  <c r="I167" i="23"/>
  <c r="J161" i="23"/>
  <c r="H274" i="23"/>
  <c r="I169" i="23"/>
  <c r="J177" i="23"/>
  <c r="I135" i="23"/>
  <c r="U79" i="22"/>
  <c r="T70" i="22"/>
  <c r="U70" i="22"/>
  <c r="T79" i="22"/>
  <c r="S150" i="22"/>
  <c r="S149" i="22"/>
  <c r="S138" i="22"/>
  <c r="S70" i="22"/>
  <c r="R71" i="22"/>
  <c r="R78" i="22"/>
  <c r="R92" i="22"/>
  <c r="R96" i="22"/>
  <c r="R108" i="22"/>
  <c r="R117" i="22"/>
  <c r="R118" i="22"/>
  <c r="R119" i="22"/>
  <c r="R120" i="22"/>
  <c r="R121" i="22"/>
  <c r="R122" i="22"/>
  <c r="R135" i="22"/>
  <c r="AD177" i="24" l="1"/>
  <c r="K177" i="23"/>
  <c r="J135" i="23"/>
  <c r="I274" i="23"/>
  <c r="J169" i="23"/>
  <c r="J167" i="23"/>
  <c r="K161" i="23"/>
  <c r="R123" i="22"/>
  <c r="R113" i="22"/>
  <c r="R115" i="22" s="1"/>
  <c r="R116" i="22" s="1"/>
  <c r="R124" i="22"/>
  <c r="AE177" i="24" l="1"/>
  <c r="AB183" i="24"/>
  <c r="AB161" i="24"/>
  <c r="K135" i="23"/>
  <c r="L177" i="23"/>
  <c r="K167" i="23"/>
  <c r="L161" i="23"/>
  <c r="J274" i="23"/>
  <c r="K169" i="23"/>
  <c r="AC183" i="24" l="1"/>
  <c r="AB135" i="24"/>
  <c r="AC161" i="24"/>
  <c r="AF177" i="24"/>
  <c r="K274" i="23"/>
  <c r="L169" i="23"/>
  <c r="M161" i="23"/>
  <c r="L167" i="23"/>
  <c r="M177" i="23"/>
  <c r="L135" i="23"/>
  <c r="AD161" i="24" l="1"/>
  <c r="AB169" i="24"/>
  <c r="AD183" i="24"/>
  <c r="M167" i="23"/>
  <c r="N161" i="23"/>
  <c r="N177" i="23"/>
  <c r="L274" i="23"/>
  <c r="M169" i="23"/>
  <c r="AE183" i="24" l="1"/>
  <c r="AB274" i="24"/>
  <c r="AC169" i="24"/>
  <c r="AE161" i="24"/>
  <c r="AB162" i="24"/>
  <c r="M274" i="23"/>
  <c r="N169" i="23"/>
  <c r="O177" i="23"/>
  <c r="O161" i="23"/>
  <c r="N167" i="23"/>
  <c r="AC162" i="24" l="1"/>
  <c r="AB167" i="24"/>
  <c r="AF161" i="24"/>
  <c r="AC274" i="24"/>
  <c r="AD169" i="24"/>
  <c r="AF183" i="24"/>
  <c r="P177" i="23"/>
  <c r="Q177" i="23" s="1"/>
  <c r="O167" i="23"/>
  <c r="P161" i="23"/>
  <c r="N274" i="23"/>
  <c r="O169" i="23"/>
  <c r="Q71" i="22"/>
  <c r="Q78" i="22"/>
  <c r="Q92" i="22"/>
  <c r="Q96" i="22"/>
  <c r="AI135" i="24" l="1"/>
  <c r="AH135" i="24"/>
  <c r="AD274" i="24"/>
  <c r="AE169" i="24"/>
  <c r="AD162" i="24"/>
  <c r="AC167" i="24"/>
  <c r="O274" i="23"/>
  <c r="P169" i="23"/>
  <c r="Q161" i="23"/>
  <c r="P167" i="23"/>
  <c r="R177" i="23"/>
  <c r="O71" i="22"/>
  <c r="P71" i="22"/>
  <c r="O78" i="22"/>
  <c r="P78" i="22"/>
  <c r="O92" i="22"/>
  <c r="P92" i="22"/>
  <c r="AX18" i="22" s="1"/>
  <c r="O96" i="22"/>
  <c r="AW20" i="22" s="1"/>
  <c r="P96" i="22"/>
  <c r="AX20" i="22" s="1"/>
  <c r="O108" i="22"/>
  <c r="N5" i="22" s="1"/>
  <c r="P108" i="22"/>
  <c r="O117" i="22"/>
  <c r="P117" i="22"/>
  <c r="O118" i="22"/>
  <c r="P118" i="22"/>
  <c r="O119" i="22"/>
  <c r="P119" i="22"/>
  <c r="O120" i="22"/>
  <c r="P120" i="22"/>
  <c r="O121" i="22"/>
  <c r="P121" i="22"/>
  <c r="O122" i="22"/>
  <c r="P122" i="22"/>
  <c r="O135" i="22"/>
  <c r="P135" i="22"/>
  <c r="N71" i="22"/>
  <c r="N78" i="22"/>
  <c r="N92" i="22"/>
  <c r="N96" i="22"/>
  <c r="N108" i="22"/>
  <c r="N113" i="22" s="1"/>
  <c r="N115" i="22" s="1"/>
  <c r="N117" i="22"/>
  <c r="N118" i="22"/>
  <c r="N119" i="22"/>
  <c r="N120" i="22"/>
  <c r="N121" i="22"/>
  <c r="N122" i="22"/>
  <c r="N135" i="22"/>
  <c r="M71" i="22"/>
  <c r="M78" i="22"/>
  <c r="M92" i="22"/>
  <c r="M96" i="22"/>
  <c r="AU20" i="22" s="1"/>
  <c r="M108" i="22"/>
  <c r="M117" i="22"/>
  <c r="M118" i="22"/>
  <c r="M119" i="22"/>
  <c r="M120" i="22"/>
  <c r="M121" i="22"/>
  <c r="M122" i="22"/>
  <c r="M135" i="22"/>
  <c r="AH145" i="22"/>
  <c r="AI145" i="22"/>
  <c r="AH144" i="22"/>
  <c r="AI144" i="22"/>
  <c r="AH143" i="22"/>
  <c r="AI143" i="22"/>
  <c r="F71" i="22"/>
  <c r="F78" i="22"/>
  <c r="F92" i="22"/>
  <c r="F96" i="22"/>
  <c r="F108" i="22"/>
  <c r="AQ19" i="22" s="1"/>
  <c r="F117" i="22"/>
  <c r="F118" i="22"/>
  <c r="F119" i="22"/>
  <c r="F120" i="22"/>
  <c r="F121" i="22"/>
  <c r="F122" i="22"/>
  <c r="F135" i="22"/>
  <c r="F274" i="22"/>
  <c r="E71" i="22"/>
  <c r="E78" i="22"/>
  <c r="E92" i="22"/>
  <c r="E96" i="22"/>
  <c r="E108" i="22"/>
  <c r="E113" i="22" s="1"/>
  <c r="E115" i="22" s="1"/>
  <c r="E117" i="22"/>
  <c r="E118" i="22"/>
  <c r="E119" i="22"/>
  <c r="E120" i="22"/>
  <c r="E121" i="22"/>
  <c r="E122" i="22"/>
  <c r="E135" i="22"/>
  <c r="E274" i="22"/>
  <c r="D71" i="22"/>
  <c r="D78" i="22"/>
  <c r="D92" i="22"/>
  <c r="D96" i="22"/>
  <c r="D108" i="22"/>
  <c r="C5" i="22" s="1"/>
  <c r="D117" i="22"/>
  <c r="D118" i="22"/>
  <c r="D119" i="22"/>
  <c r="D120" i="22"/>
  <c r="D121" i="22"/>
  <c r="D122" i="22"/>
  <c r="D135" i="22"/>
  <c r="D274" i="22"/>
  <c r="C71" i="22"/>
  <c r="AN16" i="22" s="1"/>
  <c r="C78" i="22"/>
  <c r="AN17" i="22" s="1"/>
  <c r="C92" i="22"/>
  <c r="C96" i="22"/>
  <c r="C108" i="22"/>
  <c r="C117" i="22"/>
  <c r="C118" i="22"/>
  <c r="C119" i="22"/>
  <c r="C120" i="22"/>
  <c r="C121" i="22"/>
  <c r="C122" i="22"/>
  <c r="C135" i="22"/>
  <c r="C274" i="22"/>
  <c r="B135" i="22"/>
  <c r="B122" i="22"/>
  <c r="B121" i="22"/>
  <c r="B120" i="22"/>
  <c r="B119" i="22"/>
  <c r="B118" i="22"/>
  <c r="B117" i="22"/>
  <c r="B123" i="22" s="1"/>
  <c r="AM23" i="22" s="1"/>
  <c r="B108" i="22"/>
  <c r="AF5" i="22" s="1"/>
  <c r="B96" i="22"/>
  <c r="B92" i="22"/>
  <c r="AM18" i="22" s="1"/>
  <c r="B78" i="22"/>
  <c r="B71" i="22"/>
  <c r="AG274" i="22"/>
  <c r="B274" i="22"/>
  <c r="G273" i="22"/>
  <c r="H273" i="22" s="1"/>
  <c r="I273" i="22" s="1"/>
  <c r="J273" i="22" s="1"/>
  <c r="K273" i="22" s="1"/>
  <c r="L273" i="22" s="1"/>
  <c r="M273" i="22" s="1"/>
  <c r="N273" i="22" s="1"/>
  <c r="O273" i="22" s="1"/>
  <c r="P273" i="22" s="1"/>
  <c r="Q273" i="22" s="1"/>
  <c r="R273" i="22" s="1"/>
  <c r="S273" i="22" s="1"/>
  <c r="T273" i="22" s="1"/>
  <c r="U273" i="22" s="1"/>
  <c r="V273" i="22" s="1"/>
  <c r="W273" i="22" s="1"/>
  <c r="X273" i="22" s="1"/>
  <c r="Y273" i="22" s="1"/>
  <c r="Z273" i="22" s="1"/>
  <c r="AA273" i="22" s="1"/>
  <c r="AB273" i="22" s="1"/>
  <c r="AC273" i="22" s="1"/>
  <c r="AD273" i="22" s="1"/>
  <c r="AE273" i="22" s="1"/>
  <c r="AF273" i="22" s="1"/>
  <c r="G272" i="22"/>
  <c r="H272" i="22" s="1"/>
  <c r="I272" i="22" s="1"/>
  <c r="J272" i="22" s="1"/>
  <c r="K272" i="22" s="1"/>
  <c r="L272" i="22" s="1"/>
  <c r="M272" i="22" s="1"/>
  <c r="N272" i="22" s="1"/>
  <c r="O272" i="22" s="1"/>
  <c r="P272" i="22" s="1"/>
  <c r="Q272" i="22" s="1"/>
  <c r="R272" i="22" s="1"/>
  <c r="S272" i="22" s="1"/>
  <c r="T272" i="22" s="1"/>
  <c r="U272" i="22" s="1"/>
  <c r="V272" i="22" s="1"/>
  <c r="W272" i="22" s="1"/>
  <c r="X272" i="22" s="1"/>
  <c r="Y272" i="22" s="1"/>
  <c r="Z272" i="22" s="1"/>
  <c r="AA272" i="22" s="1"/>
  <c r="AB272" i="22" s="1"/>
  <c r="AC272" i="22" s="1"/>
  <c r="AD272" i="22" s="1"/>
  <c r="AE272" i="22" s="1"/>
  <c r="AF272" i="22" s="1"/>
  <c r="G271" i="22"/>
  <c r="H271" i="22" s="1"/>
  <c r="I271" i="22" s="1"/>
  <c r="J271" i="22" s="1"/>
  <c r="K271" i="22" s="1"/>
  <c r="L271" i="22" s="1"/>
  <c r="M271" i="22" s="1"/>
  <c r="N271" i="22" s="1"/>
  <c r="O271" i="22" s="1"/>
  <c r="P271" i="22" s="1"/>
  <c r="Q271" i="22" s="1"/>
  <c r="R271" i="22" s="1"/>
  <c r="S271" i="22" s="1"/>
  <c r="T271" i="22" s="1"/>
  <c r="U271" i="22" s="1"/>
  <c r="V271" i="22" s="1"/>
  <c r="W271" i="22" s="1"/>
  <c r="X271" i="22" s="1"/>
  <c r="Y271" i="22" s="1"/>
  <c r="Z271" i="22" s="1"/>
  <c r="AA271" i="22" s="1"/>
  <c r="AB271" i="22" s="1"/>
  <c r="AC271" i="22" s="1"/>
  <c r="AD271" i="22" s="1"/>
  <c r="AE271" i="22" s="1"/>
  <c r="AF271" i="22" s="1"/>
  <c r="G270" i="22"/>
  <c r="H270" i="22" s="1"/>
  <c r="I270" i="22" s="1"/>
  <c r="J270" i="22" s="1"/>
  <c r="K270" i="22" s="1"/>
  <c r="L270" i="22" s="1"/>
  <c r="M270" i="22" s="1"/>
  <c r="N270" i="22" s="1"/>
  <c r="O270" i="22" s="1"/>
  <c r="P270" i="22" s="1"/>
  <c r="Q270" i="22" s="1"/>
  <c r="R270" i="22" s="1"/>
  <c r="S270" i="22" s="1"/>
  <c r="T270" i="22" s="1"/>
  <c r="U270" i="22" s="1"/>
  <c r="V270" i="22" s="1"/>
  <c r="W270" i="22" s="1"/>
  <c r="X270" i="22" s="1"/>
  <c r="Y270" i="22" s="1"/>
  <c r="Z270" i="22" s="1"/>
  <c r="AA270" i="22" s="1"/>
  <c r="AB270" i="22" s="1"/>
  <c r="AC270" i="22" s="1"/>
  <c r="AD270" i="22" s="1"/>
  <c r="AE270" i="22" s="1"/>
  <c r="AF270" i="22" s="1"/>
  <c r="G269" i="22"/>
  <c r="H269" i="22" s="1"/>
  <c r="I269" i="22" s="1"/>
  <c r="J269" i="22" s="1"/>
  <c r="K269" i="22" s="1"/>
  <c r="L269" i="22" s="1"/>
  <c r="M269" i="22" s="1"/>
  <c r="N269" i="22" s="1"/>
  <c r="O269" i="22" s="1"/>
  <c r="P269" i="22" s="1"/>
  <c r="Q269" i="22" s="1"/>
  <c r="R269" i="22" s="1"/>
  <c r="S269" i="22" s="1"/>
  <c r="T269" i="22" s="1"/>
  <c r="U269" i="22" s="1"/>
  <c r="V269" i="22" s="1"/>
  <c r="W269" i="22" s="1"/>
  <c r="X269" i="22" s="1"/>
  <c r="Y269" i="22" s="1"/>
  <c r="Z269" i="22" s="1"/>
  <c r="AA269" i="22" s="1"/>
  <c r="AB269" i="22" s="1"/>
  <c r="AC269" i="22" s="1"/>
  <c r="AD269" i="22" s="1"/>
  <c r="AE269" i="22" s="1"/>
  <c r="AF269" i="22" s="1"/>
  <c r="G268" i="22"/>
  <c r="H268" i="22" s="1"/>
  <c r="I268" i="22" s="1"/>
  <c r="J268" i="22" s="1"/>
  <c r="K268" i="22" s="1"/>
  <c r="L268" i="22" s="1"/>
  <c r="M268" i="22" s="1"/>
  <c r="N268" i="22" s="1"/>
  <c r="O268" i="22" s="1"/>
  <c r="P268" i="22" s="1"/>
  <c r="Q268" i="22" s="1"/>
  <c r="R268" i="22" s="1"/>
  <c r="S268" i="22" s="1"/>
  <c r="T268" i="22" s="1"/>
  <c r="U268" i="22" s="1"/>
  <c r="V268" i="22" s="1"/>
  <c r="W268" i="22" s="1"/>
  <c r="X268" i="22" s="1"/>
  <c r="Y268" i="22" s="1"/>
  <c r="Z268" i="22" s="1"/>
  <c r="AA268" i="22" s="1"/>
  <c r="AB268" i="22" s="1"/>
  <c r="AC268" i="22" s="1"/>
  <c r="AD268" i="22" s="1"/>
  <c r="AE268" i="22" s="1"/>
  <c r="AF268" i="22" s="1"/>
  <c r="G267" i="22"/>
  <c r="H267" i="22" s="1"/>
  <c r="I267" i="22" s="1"/>
  <c r="J267" i="22" s="1"/>
  <c r="K267" i="22" s="1"/>
  <c r="L267" i="22" s="1"/>
  <c r="M267" i="22" s="1"/>
  <c r="N267" i="22" s="1"/>
  <c r="O267" i="22" s="1"/>
  <c r="P267" i="22" s="1"/>
  <c r="Q267" i="22" s="1"/>
  <c r="R267" i="22" s="1"/>
  <c r="S267" i="22" s="1"/>
  <c r="T267" i="22" s="1"/>
  <c r="U267" i="22" s="1"/>
  <c r="V267" i="22" s="1"/>
  <c r="W267" i="22" s="1"/>
  <c r="X267" i="22" s="1"/>
  <c r="Y267" i="22" s="1"/>
  <c r="Z267" i="22" s="1"/>
  <c r="AA267" i="22" s="1"/>
  <c r="AB267" i="22" s="1"/>
  <c r="AC267" i="22" s="1"/>
  <c r="AD267" i="22" s="1"/>
  <c r="AE267" i="22" s="1"/>
  <c r="AF267" i="22" s="1"/>
  <c r="G266" i="22"/>
  <c r="H266" i="22" s="1"/>
  <c r="I266" i="22" s="1"/>
  <c r="J266" i="22" s="1"/>
  <c r="K266" i="22" s="1"/>
  <c r="L266" i="22" s="1"/>
  <c r="M266" i="22" s="1"/>
  <c r="N266" i="22" s="1"/>
  <c r="O266" i="22" s="1"/>
  <c r="P266" i="22" s="1"/>
  <c r="Q266" i="22" s="1"/>
  <c r="R266" i="22" s="1"/>
  <c r="S266" i="22" s="1"/>
  <c r="T266" i="22" s="1"/>
  <c r="U266" i="22" s="1"/>
  <c r="V266" i="22" s="1"/>
  <c r="W266" i="22" s="1"/>
  <c r="X266" i="22" s="1"/>
  <c r="Y266" i="22" s="1"/>
  <c r="Z266" i="22" s="1"/>
  <c r="AA266" i="22" s="1"/>
  <c r="AB266" i="22" s="1"/>
  <c r="AC266" i="22" s="1"/>
  <c r="AD266" i="22" s="1"/>
  <c r="AE266" i="22" s="1"/>
  <c r="AF266" i="22" s="1"/>
  <c r="G265" i="22"/>
  <c r="H265" i="22" s="1"/>
  <c r="I265" i="22" s="1"/>
  <c r="J265" i="22" s="1"/>
  <c r="K265" i="22" s="1"/>
  <c r="L265" i="22" s="1"/>
  <c r="M265" i="22" s="1"/>
  <c r="N265" i="22" s="1"/>
  <c r="O265" i="22" s="1"/>
  <c r="P265" i="22" s="1"/>
  <c r="Q265" i="22" s="1"/>
  <c r="R265" i="22" s="1"/>
  <c r="S265" i="22" s="1"/>
  <c r="T265" i="22" s="1"/>
  <c r="U265" i="22" s="1"/>
  <c r="V265" i="22" s="1"/>
  <c r="W265" i="22" s="1"/>
  <c r="X265" i="22" s="1"/>
  <c r="Y265" i="22" s="1"/>
  <c r="Z265" i="22" s="1"/>
  <c r="AA265" i="22" s="1"/>
  <c r="AB265" i="22" s="1"/>
  <c r="AC265" i="22" s="1"/>
  <c r="AD265" i="22" s="1"/>
  <c r="AE265" i="22" s="1"/>
  <c r="AF265" i="22" s="1"/>
  <c r="G264" i="22"/>
  <c r="H264" i="22" s="1"/>
  <c r="I264" i="22" s="1"/>
  <c r="J264" i="22" s="1"/>
  <c r="K264" i="22" s="1"/>
  <c r="L264" i="22" s="1"/>
  <c r="M264" i="22" s="1"/>
  <c r="N264" i="22" s="1"/>
  <c r="O264" i="22" s="1"/>
  <c r="P264" i="22" s="1"/>
  <c r="Q264" i="22" s="1"/>
  <c r="R264" i="22" s="1"/>
  <c r="S264" i="22" s="1"/>
  <c r="T264" i="22" s="1"/>
  <c r="U264" i="22" s="1"/>
  <c r="V264" i="22" s="1"/>
  <c r="W264" i="22" s="1"/>
  <c r="X264" i="22" s="1"/>
  <c r="Y264" i="22" s="1"/>
  <c r="Z264" i="22" s="1"/>
  <c r="AA264" i="22" s="1"/>
  <c r="AB264" i="22" s="1"/>
  <c r="AC264" i="22" s="1"/>
  <c r="AD264" i="22" s="1"/>
  <c r="AE264" i="22" s="1"/>
  <c r="AF264" i="22" s="1"/>
  <c r="G263" i="22"/>
  <c r="H263" i="22" s="1"/>
  <c r="I263" i="22" s="1"/>
  <c r="J263" i="22" s="1"/>
  <c r="K263" i="22" s="1"/>
  <c r="L263" i="22" s="1"/>
  <c r="M263" i="22" s="1"/>
  <c r="N263" i="22" s="1"/>
  <c r="O263" i="22" s="1"/>
  <c r="P263" i="22" s="1"/>
  <c r="Q263" i="22" s="1"/>
  <c r="R263" i="22" s="1"/>
  <c r="S263" i="22" s="1"/>
  <c r="T263" i="22" s="1"/>
  <c r="U263" i="22" s="1"/>
  <c r="V263" i="22" s="1"/>
  <c r="W263" i="22" s="1"/>
  <c r="X263" i="22" s="1"/>
  <c r="Y263" i="22" s="1"/>
  <c r="Z263" i="22" s="1"/>
  <c r="AA263" i="22" s="1"/>
  <c r="AB263" i="22" s="1"/>
  <c r="AC263" i="22" s="1"/>
  <c r="AD263" i="22" s="1"/>
  <c r="AE263" i="22" s="1"/>
  <c r="AF263" i="22" s="1"/>
  <c r="G262" i="22"/>
  <c r="H262" i="22" s="1"/>
  <c r="I262" i="22" s="1"/>
  <c r="J262" i="22" s="1"/>
  <c r="K262" i="22" s="1"/>
  <c r="L262" i="22" s="1"/>
  <c r="M262" i="22" s="1"/>
  <c r="N262" i="22" s="1"/>
  <c r="O262" i="22" s="1"/>
  <c r="P262" i="22" s="1"/>
  <c r="Q262" i="22" s="1"/>
  <c r="R262" i="22" s="1"/>
  <c r="S262" i="22" s="1"/>
  <c r="T262" i="22" s="1"/>
  <c r="U262" i="22" s="1"/>
  <c r="V262" i="22" s="1"/>
  <c r="W262" i="22" s="1"/>
  <c r="X262" i="22" s="1"/>
  <c r="Y262" i="22" s="1"/>
  <c r="Z262" i="22" s="1"/>
  <c r="AA262" i="22" s="1"/>
  <c r="AB262" i="22" s="1"/>
  <c r="AC262" i="22" s="1"/>
  <c r="AD262" i="22" s="1"/>
  <c r="AE262" i="22" s="1"/>
  <c r="AF262" i="22" s="1"/>
  <c r="G261" i="22"/>
  <c r="H261" i="22" s="1"/>
  <c r="I261" i="22" s="1"/>
  <c r="J261" i="22" s="1"/>
  <c r="K261" i="22" s="1"/>
  <c r="L261" i="22" s="1"/>
  <c r="M261" i="22" s="1"/>
  <c r="N261" i="22" s="1"/>
  <c r="O261" i="22" s="1"/>
  <c r="P261" i="22" s="1"/>
  <c r="Q261" i="22" s="1"/>
  <c r="R261" i="22" s="1"/>
  <c r="S261" i="22" s="1"/>
  <c r="T261" i="22" s="1"/>
  <c r="U261" i="22" s="1"/>
  <c r="V261" i="22" s="1"/>
  <c r="W261" i="22" s="1"/>
  <c r="X261" i="22" s="1"/>
  <c r="Y261" i="22" s="1"/>
  <c r="Z261" i="22" s="1"/>
  <c r="AA261" i="22" s="1"/>
  <c r="AB261" i="22" s="1"/>
  <c r="AC261" i="22" s="1"/>
  <c r="AD261" i="22" s="1"/>
  <c r="AE261" i="22" s="1"/>
  <c r="AF261" i="22" s="1"/>
  <c r="G260" i="22"/>
  <c r="H260" i="22" s="1"/>
  <c r="I260" i="22" s="1"/>
  <c r="J260" i="22" s="1"/>
  <c r="K260" i="22" s="1"/>
  <c r="L260" i="22" s="1"/>
  <c r="M260" i="22" s="1"/>
  <c r="N260" i="22" s="1"/>
  <c r="O260" i="22" s="1"/>
  <c r="P260" i="22" s="1"/>
  <c r="Q260" i="22" s="1"/>
  <c r="R260" i="22" s="1"/>
  <c r="S260" i="22" s="1"/>
  <c r="T260" i="22" s="1"/>
  <c r="U260" i="22" s="1"/>
  <c r="V260" i="22" s="1"/>
  <c r="W260" i="22" s="1"/>
  <c r="X260" i="22" s="1"/>
  <c r="Y260" i="22" s="1"/>
  <c r="Z260" i="22" s="1"/>
  <c r="AA260" i="22" s="1"/>
  <c r="AB260" i="22" s="1"/>
  <c r="AC260" i="22" s="1"/>
  <c r="AD260" i="22" s="1"/>
  <c r="AE260" i="22" s="1"/>
  <c r="AF260" i="22" s="1"/>
  <c r="G259" i="22"/>
  <c r="H259" i="22" s="1"/>
  <c r="I259" i="22" s="1"/>
  <c r="J259" i="22" s="1"/>
  <c r="K259" i="22" s="1"/>
  <c r="L259" i="22" s="1"/>
  <c r="M259" i="22" s="1"/>
  <c r="N259" i="22" s="1"/>
  <c r="O259" i="22" s="1"/>
  <c r="P259" i="22" s="1"/>
  <c r="Q259" i="22" s="1"/>
  <c r="R259" i="22" s="1"/>
  <c r="S259" i="22" s="1"/>
  <c r="T259" i="22" s="1"/>
  <c r="U259" i="22" s="1"/>
  <c r="V259" i="22" s="1"/>
  <c r="W259" i="22" s="1"/>
  <c r="X259" i="22" s="1"/>
  <c r="Y259" i="22" s="1"/>
  <c r="Z259" i="22" s="1"/>
  <c r="AA259" i="22" s="1"/>
  <c r="AB259" i="22" s="1"/>
  <c r="AC259" i="22" s="1"/>
  <c r="AD259" i="22" s="1"/>
  <c r="AE259" i="22" s="1"/>
  <c r="AF259" i="22" s="1"/>
  <c r="G258" i="22"/>
  <c r="H258" i="22" s="1"/>
  <c r="I258" i="22" s="1"/>
  <c r="J258" i="22" s="1"/>
  <c r="K258" i="22" s="1"/>
  <c r="L258" i="22" s="1"/>
  <c r="M258" i="22" s="1"/>
  <c r="N258" i="22" s="1"/>
  <c r="O258" i="22" s="1"/>
  <c r="P258" i="22" s="1"/>
  <c r="Q258" i="22" s="1"/>
  <c r="R258" i="22" s="1"/>
  <c r="S258" i="22" s="1"/>
  <c r="T258" i="22" s="1"/>
  <c r="U258" i="22" s="1"/>
  <c r="V258" i="22" s="1"/>
  <c r="W258" i="22" s="1"/>
  <c r="X258" i="22" s="1"/>
  <c r="Y258" i="22" s="1"/>
  <c r="Z258" i="22" s="1"/>
  <c r="AA258" i="22" s="1"/>
  <c r="AB258" i="22" s="1"/>
  <c r="AC258" i="22" s="1"/>
  <c r="AD258" i="22" s="1"/>
  <c r="AE258" i="22" s="1"/>
  <c r="AF258" i="22" s="1"/>
  <c r="G257" i="22"/>
  <c r="H257" i="22" s="1"/>
  <c r="I257" i="22" s="1"/>
  <c r="J257" i="22" s="1"/>
  <c r="K257" i="22" s="1"/>
  <c r="L257" i="22" s="1"/>
  <c r="M257" i="22" s="1"/>
  <c r="N257" i="22" s="1"/>
  <c r="O257" i="22" s="1"/>
  <c r="P257" i="22" s="1"/>
  <c r="Q257" i="22" s="1"/>
  <c r="R257" i="22" s="1"/>
  <c r="S257" i="22" s="1"/>
  <c r="T257" i="22" s="1"/>
  <c r="U257" i="22" s="1"/>
  <c r="V257" i="22" s="1"/>
  <c r="W257" i="22" s="1"/>
  <c r="X257" i="22" s="1"/>
  <c r="Y257" i="22" s="1"/>
  <c r="Z257" i="22" s="1"/>
  <c r="AA257" i="22" s="1"/>
  <c r="AB257" i="22" s="1"/>
  <c r="AC257" i="22" s="1"/>
  <c r="AD257" i="22" s="1"/>
  <c r="AE257" i="22" s="1"/>
  <c r="AF257" i="22" s="1"/>
  <c r="G256" i="22"/>
  <c r="H256" i="22" s="1"/>
  <c r="I256" i="22" s="1"/>
  <c r="J256" i="22" s="1"/>
  <c r="K256" i="22" s="1"/>
  <c r="L256" i="22" s="1"/>
  <c r="M256" i="22" s="1"/>
  <c r="N256" i="22" s="1"/>
  <c r="O256" i="22" s="1"/>
  <c r="P256" i="22" s="1"/>
  <c r="Q256" i="22" s="1"/>
  <c r="R256" i="22" s="1"/>
  <c r="S256" i="22" s="1"/>
  <c r="T256" i="22" s="1"/>
  <c r="U256" i="22" s="1"/>
  <c r="V256" i="22" s="1"/>
  <c r="W256" i="22" s="1"/>
  <c r="X256" i="22" s="1"/>
  <c r="Y256" i="22" s="1"/>
  <c r="Z256" i="22" s="1"/>
  <c r="AA256" i="22" s="1"/>
  <c r="AB256" i="22" s="1"/>
  <c r="AC256" i="22" s="1"/>
  <c r="AD256" i="22" s="1"/>
  <c r="AE256" i="22" s="1"/>
  <c r="AF256" i="22" s="1"/>
  <c r="G255" i="22"/>
  <c r="H255" i="22" s="1"/>
  <c r="I255" i="22" s="1"/>
  <c r="J255" i="22" s="1"/>
  <c r="K255" i="22" s="1"/>
  <c r="L255" i="22" s="1"/>
  <c r="M255" i="22" s="1"/>
  <c r="N255" i="22" s="1"/>
  <c r="O255" i="22" s="1"/>
  <c r="P255" i="22" s="1"/>
  <c r="Q255" i="22" s="1"/>
  <c r="R255" i="22" s="1"/>
  <c r="S255" i="22" s="1"/>
  <c r="T255" i="22" s="1"/>
  <c r="U255" i="22" s="1"/>
  <c r="V255" i="22" s="1"/>
  <c r="W255" i="22" s="1"/>
  <c r="X255" i="22" s="1"/>
  <c r="Y255" i="22" s="1"/>
  <c r="Z255" i="22" s="1"/>
  <c r="AA255" i="22" s="1"/>
  <c r="AB255" i="22" s="1"/>
  <c r="AC255" i="22" s="1"/>
  <c r="AD255" i="22" s="1"/>
  <c r="AE255" i="22" s="1"/>
  <c r="AF255" i="22" s="1"/>
  <c r="G254" i="22"/>
  <c r="H254" i="22" s="1"/>
  <c r="I254" i="22" s="1"/>
  <c r="J254" i="22" s="1"/>
  <c r="K254" i="22" s="1"/>
  <c r="L254" i="22" s="1"/>
  <c r="M254" i="22" s="1"/>
  <c r="N254" i="22" s="1"/>
  <c r="O254" i="22" s="1"/>
  <c r="P254" i="22" s="1"/>
  <c r="Q254" i="22" s="1"/>
  <c r="R254" i="22" s="1"/>
  <c r="S254" i="22" s="1"/>
  <c r="T254" i="22" s="1"/>
  <c r="U254" i="22" s="1"/>
  <c r="V254" i="22" s="1"/>
  <c r="W254" i="22" s="1"/>
  <c r="X254" i="22" s="1"/>
  <c r="Y254" i="22" s="1"/>
  <c r="Z254" i="22" s="1"/>
  <c r="AA254" i="22" s="1"/>
  <c r="AB254" i="22" s="1"/>
  <c r="AC254" i="22" s="1"/>
  <c r="AD254" i="22" s="1"/>
  <c r="AE254" i="22" s="1"/>
  <c r="AF254" i="22" s="1"/>
  <c r="G253" i="22"/>
  <c r="H253" i="22" s="1"/>
  <c r="I253" i="22" s="1"/>
  <c r="J253" i="22" s="1"/>
  <c r="K253" i="22" s="1"/>
  <c r="L253" i="22" s="1"/>
  <c r="M253" i="22" s="1"/>
  <c r="N253" i="22" s="1"/>
  <c r="O253" i="22" s="1"/>
  <c r="P253" i="22" s="1"/>
  <c r="Q253" i="22" s="1"/>
  <c r="R253" i="22" s="1"/>
  <c r="S253" i="22" s="1"/>
  <c r="T253" i="22" s="1"/>
  <c r="U253" i="22" s="1"/>
  <c r="V253" i="22" s="1"/>
  <c r="W253" i="22" s="1"/>
  <c r="X253" i="22" s="1"/>
  <c r="Y253" i="22" s="1"/>
  <c r="Z253" i="22" s="1"/>
  <c r="AA253" i="22" s="1"/>
  <c r="AB253" i="22" s="1"/>
  <c r="AC253" i="22" s="1"/>
  <c r="AD253" i="22" s="1"/>
  <c r="AE253" i="22" s="1"/>
  <c r="AF253" i="22" s="1"/>
  <c r="G252" i="22"/>
  <c r="H252" i="22" s="1"/>
  <c r="I252" i="22" s="1"/>
  <c r="J252" i="22" s="1"/>
  <c r="K252" i="22" s="1"/>
  <c r="L252" i="22" s="1"/>
  <c r="M252" i="22" s="1"/>
  <c r="N252" i="22" s="1"/>
  <c r="O252" i="22" s="1"/>
  <c r="P252" i="22" s="1"/>
  <c r="Q252" i="22" s="1"/>
  <c r="R252" i="22" s="1"/>
  <c r="S252" i="22" s="1"/>
  <c r="T252" i="22" s="1"/>
  <c r="U252" i="22" s="1"/>
  <c r="V252" i="22" s="1"/>
  <c r="W252" i="22" s="1"/>
  <c r="X252" i="22" s="1"/>
  <c r="Y252" i="22" s="1"/>
  <c r="Z252" i="22" s="1"/>
  <c r="AA252" i="22" s="1"/>
  <c r="AB252" i="22" s="1"/>
  <c r="AC252" i="22" s="1"/>
  <c r="AD252" i="22" s="1"/>
  <c r="AE252" i="22" s="1"/>
  <c r="AF252" i="22" s="1"/>
  <c r="G251" i="22"/>
  <c r="H251" i="22" s="1"/>
  <c r="I251" i="22" s="1"/>
  <c r="J251" i="22" s="1"/>
  <c r="K251" i="22" s="1"/>
  <c r="L251" i="22" s="1"/>
  <c r="M251" i="22" s="1"/>
  <c r="N251" i="22" s="1"/>
  <c r="O251" i="22" s="1"/>
  <c r="P251" i="22" s="1"/>
  <c r="Q251" i="22" s="1"/>
  <c r="R251" i="22" s="1"/>
  <c r="S251" i="22" s="1"/>
  <c r="T251" i="22" s="1"/>
  <c r="U251" i="22" s="1"/>
  <c r="V251" i="22" s="1"/>
  <c r="W251" i="22" s="1"/>
  <c r="X251" i="22" s="1"/>
  <c r="Y251" i="22" s="1"/>
  <c r="Z251" i="22" s="1"/>
  <c r="AA251" i="22" s="1"/>
  <c r="AB251" i="22" s="1"/>
  <c r="AC251" i="22" s="1"/>
  <c r="AD251" i="22" s="1"/>
  <c r="AE251" i="22" s="1"/>
  <c r="AF251" i="22" s="1"/>
  <c r="G250" i="22"/>
  <c r="H250" i="22" s="1"/>
  <c r="I250" i="22" s="1"/>
  <c r="J250" i="22" s="1"/>
  <c r="K250" i="22" s="1"/>
  <c r="L250" i="22" s="1"/>
  <c r="M250" i="22" s="1"/>
  <c r="N250" i="22" s="1"/>
  <c r="O250" i="22" s="1"/>
  <c r="P250" i="22" s="1"/>
  <c r="Q250" i="22" s="1"/>
  <c r="R250" i="22" s="1"/>
  <c r="S250" i="22" s="1"/>
  <c r="T250" i="22" s="1"/>
  <c r="U250" i="22" s="1"/>
  <c r="V250" i="22" s="1"/>
  <c r="W250" i="22" s="1"/>
  <c r="X250" i="22" s="1"/>
  <c r="Y250" i="22" s="1"/>
  <c r="Z250" i="22" s="1"/>
  <c r="AA250" i="22" s="1"/>
  <c r="AB250" i="22" s="1"/>
  <c r="AC250" i="22" s="1"/>
  <c r="AD250" i="22" s="1"/>
  <c r="AE250" i="22" s="1"/>
  <c r="AF250" i="22" s="1"/>
  <c r="G249" i="22"/>
  <c r="H249" i="22" s="1"/>
  <c r="I249" i="22" s="1"/>
  <c r="J249" i="22" s="1"/>
  <c r="K249" i="22" s="1"/>
  <c r="L249" i="22" s="1"/>
  <c r="M249" i="22" s="1"/>
  <c r="N249" i="22" s="1"/>
  <c r="O249" i="22" s="1"/>
  <c r="P249" i="22" s="1"/>
  <c r="Q249" i="22" s="1"/>
  <c r="R249" i="22" s="1"/>
  <c r="S249" i="22" s="1"/>
  <c r="T249" i="22" s="1"/>
  <c r="U249" i="22" s="1"/>
  <c r="V249" i="22" s="1"/>
  <c r="W249" i="22" s="1"/>
  <c r="X249" i="22" s="1"/>
  <c r="Y249" i="22" s="1"/>
  <c r="Z249" i="22" s="1"/>
  <c r="AA249" i="22" s="1"/>
  <c r="AB249" i="22" s="1"/>
  <c r="AC249" i="22" s="1"/>
  <c r="AD249" i="22" s="1"/>
  <c r="AE249" i="22" s="1"/>
  <c r="AF249" i="22" s="1"/>
  <c r="G248" i="22"/>
  <c r="H248" i="22" s="1"/>
  <c r="I248" i="22" s="1"/>
  <c r="J248" i="22" s="1"/>
  <c r="K248" i="22" s="1"/>
  <c r="L248" i="22" s="1"/>
  <c r="M248" i="22" s="1"/>
  <c r="N248" i="22" s="1"/>
  <c r="O248" i="22" s="1"/>
  <c r="P248" i="22" s="1"/>
  <c r="Q248" i="22" s="1"/>
  <c r="R248" i="22" s="1"/>
  <c r="S248" i="22" s="1"/>
  <c r="T248" i="22" s="1"/>
  <c r="U248" i="22" s="1"/>
  <c r="V248" i="22" s="1"/>
  <c r="W248" i="22" s="1"/>
  <c r="X248" i="22" s="1"/>
  <c r="Y248" i="22" s="1"/>
  <c r="Z248" i="22" s="1"/>
  <c r="AA248" i="22" s="1"/>
  <c r="AB248" i="22" s="1"/>
  <c r="AC248" i="22" s="1"/>
  <c r="AD248" i="22" s="1"/>
  <c r="AE248" i="22" s="1"/>
  <c r="AF248" i="22" s="1"/>
  <c r="G247" i="22"/>
  <c r="H247" i="22" s="1"/>
  <c r="I247" i="22" s="1"/>
  <c r="J247" i="22" s="1"/>
  <c r="K247" i="22" s="1"/>
  <c r="L247" i="22" s="1"/>
  <c r="M247" i="22" s="1"/>
  <c r="N247" i="22" s="1"/>
  <c r="O247" i="22" s="1"/>
  <c r="P247" i="22" s="1"/>
  <c r="Q247" i="22" s="1"/>
  <c r="R247" i="22" s="1"/>
  <c r="S247" i="22" s="1"/>
  <c r="T247" i="22" s="1"/>
  <c r="U247" i="22" s="1"/>
  <c r="V247" i="22" s="1"/>
  <c r="W247" i="22" s="1"/>
  <c r="X247" i="22" s="1"/>
  <c r="Y247" i="22" s="1"/>
  <c r="Z247" i="22" s="1"/>
  <c r="AA247" i="22" s="1"/>
  <c r="AB247" i="22" s="1"/>
  <c r="AC247" i="22" s="1"/>
  <c r="AD247" i="22" s="1"/>
  <c r="AE247" i="22" s="1"/>
  <c r="AF247" i="22" s="1"/>
  <c r="G246" i="22"/>
  <c r="H246" i="22" s="1"/>
  <c r="I246" i="22" s="1"/>
  <c r="J246" i="22" s="1"/>
  <c r="K246" i="22" s="1"/>
  <c r="L246" i="22" s="1"/>
  <c r="M246" i="22" s="1"/>
  <c r="N246" i="22" s="1"/>
  <c r="O246" i="22" s="1"/>
  <c r="P246" i="22" s="1"/>
  <c r="Q246" i="22" s="1"/>
  <c r="R246" i="22" s="1"/>
  <c r="S246" i="22" s="1"/>
  <c r="T246" i="22" s="1"/>
  <c r="U246" i="22" s="1"/>
  <c r="V246" i="22" s="1"/>
  <c r="W246" i="22" s="1"/>
  <c r="X246" i="22" s="1"/>
  <c r="Y246" i="22" s="1"/>
  <c r="Z246" i="22" s="1"/>
  <c r="AA246" i="22" s="1"/>
  <c r="AB246" i="22" s="1"/>
  <c r="AC246" i="22" s="1"/>
  <c r="AD246" i="22" s="1"/>
  <c r="AE246" i="22" s="1"/>
  <c r="AF246" i="22" s="1"/>
  <c r="G245" i="22"/>
  <c r="H245" i="22" s="1"/>
  <c r="I245" i="22" s="1"/>
  <c r="J245" i="22" s="1"/>
  <c r="K245" i="22" s="1"/>
  <c r="L245" i="22" s="1"/>
  <c r="M245" i="22" s="1"/>
  <c r="N245" i="22" s="1"/>
  <c r="O245" i="22" s="1"/>
  <c r="P245" i="22" s="1"/>
  <c r="Q245" i="22" s="1"/>
  <c r="R245" i="22" s="1"/>
  <c r="S245" i="22" s="1"/>
  <c r="T245" i="22" s="1"/>
  <c r="U245" i="22" s="1"/>
  <c r="V245" i="22" s="1"/>
  <c r="W245" i="22" s="1"/>
  <c r="X245" i="22" s="1"/>
  <c r="Y245" i="22" s="1"/>
  <c r="Z245" i="22" s="1"/>
  <c r="AA245" i="22" s="1"/>
  <c r="AB245" i="22" s="1"/>
  <c r="AC245" i="22" s="1"/>
  <c r="AD245" i="22" s="1"/>
  <c r="AE245" i="22" s="1"/>
  <c r="AF245" i="22" s="1"/>
  <c r="G244" i="22"/>
  <c r="H244" i="22" s="1"/>
  <c r="I244" i="22" s="1"/>
  <c r="J244" i="22" s="1"/>
  <c r="K244" i="22" s="1"/>
  <c r="L244" i="22" s="1"/>
  <c r="M244" i="22" s="1"/>
  <c r="N244" i="22" s="1"/>
  <c r="O244" i="22" s="1"/>
  <c r="P244" i="22" s="1"/>
  <c r="Q244" i="22" s="1"/>
  <c r="R244" i="22" s="1"/>
  <c r="S244" i="22" s="1"/>
  <c r="T244" i="22" s="1"/>
  <c r="U244" i="22" s="1"/>
  <c r="V244" i="22" s="1"/>
  <c r="W244" i="22" s="1"/>
  <c r="X244" i="22" s="1"/>
  <c r="Y244" i="22" s="1"/>
  <c r="Z244" i="22" s="1"/>
  <c r="AA244" i="22" s="1"/>
  <c r="AB244" i="22" s="1"/>
  <c r="AC244" i="22" s="1"/>
  <c r="AD244" i="22" s="1"/>
  <c r="AE244" i="22" s="1"/>
  <c r="AF244" i="22" s="1"/>
  <c r="G243" i="22"/>
  <c r="H243" i="22" s="1"/>
  <c r="I243" i="22" s="1"/>
  <c r="J243" i="22" s="1"/>
  <c r="K243" i="22" s="1"/>
  <c r="L243" i="22" s="1"/>
  <c r="M243" i="22" s="1"/>
  <c r="N243" i="22" s="1"/>
  <c r="O243" i="22" s="1"/>
  <c r="P243" i="22" s="1"/>
  <c r="Q243" i="22" s="1"/>
  <c r="R243" i="22" s="1"/>
  <c r="S243" i="22" s="1"/>
  <c r="T243" i="22" s="1"/>
  <c r="U243" i="22" s="1"/>
  <c r="V243" i="22" s="1"/>
  <c r="W243" i="22" s="1"/>
  <c r="X243" i="22" s="1"/>
  <c r="Y243" i="22" s="1"/>
  <c r="Z243" i="22" s="1"/>
  <c r="AA243" i="22" s="1"/>
  <c r="AB243" i="22" s="1"/>
  <c r="AC243" i="22" s="1"/>
  <c r="AD243" i="22" s="1"/>
  <c r="AE243" i="22" s="1"/>
  <c r="AF243" i="22" s="1"/>
  <c r="G242" i="22"/>
  <c r="H242" i="22" s="1"/>
  <c r="I242" i="22" s="1"/>
  <c r="J242" i="22" s="1"/>
  <c r="K242" i="22" s="1"/>
  <c r="L242" i="22" s="1"/>
  <c r="M242" i="22" s="1"/>
  <c r="N242" i="22" s="1"/>
  <c r="O242" i="22" s="1"/>
  <c r="P242" i="22" s="1"/>
  <c r="Q242" i="22" s="1"/>
  <c r="R242" i="22" s="1"/>
  <c r="S242" i="22" s="1"/>
  <c r="T242" i="22" s="1"/>
  <c r="U242" i="22" s="1"/>
  <c r="V242" i="22" s="1"/>
  <c r="W242" i="22" s="1"/>
  <c r="X242" i="22" s="1"/>
  <c r="Y242" i="22" s="1"/>
  <c r="Z242" i="22" s="1"/>
  <c r="AA242" i="22" s="1"/>
  <c r="AB242" i="22" s="1"/>
  <c r="AC242" i="22" s="1"/>
  <c r="AD242" i="22" s="1"/>
  <c r="AE242" i="22" s="1"/>
  <c r="AF242" i="22" s="1"/>
  <c r="G241" i="22"/>
  <c r="H241" i="22" s="1"/>
  <c r="I241" i="22" s="1"/>
  <c r="J241" i="22" s="1"/>
  <c r="K241" i="22" s="1"/>
  <c r="L241" i="22" s="1"/>
  <c r="M241" i="22" s="1"/>
  <c r="N241" i="22" s="1"/>
  <c r="O241" i="22" s="1"/>
  <c r="P241" i="22" s="1"/>
  <c r="Q241" i="22" s="1"/>
  <c r="R241" i="22" s="1"/>
  <c r="S241" i="22" s="1"/>
  <c r="T241" i="22" s="1"/>
  <c r="U241" i="22" s="1"/>
  <c r="V241" i="22" s="1"/>
  <c r="W241" i="22" s="1"/>
  <c r="X241" i="22" s="1"/>
  <c r="Y241" i="22" s="1"/>
  <c r="Z241" i="22" s="1"/>
  <c r="AA241" i="22" s="1"/>
  <c r="AB241" i="22" s="1"/>
  <c r="AC241" i="22" s="1"/>
  <c r="AD241" i="22" s="1"/>
  <c r="AE241" i="22" s="1"/>
  <c r="AF241" i="22" s="1"/>
  <c r="G240" i="22"/>
  <c r="H240" i="22" s="1"/>
  <c r="I240" i="22" s="1"/>
  <c r="J240" i="22" s="1"/>
  <c r="K240" i="22" s="1"/>
  <c r="L240" i="22" s="1"/>
  <c r="M240" i="22" s="1"/>
  <c r="N240" i="22" s="1"/>
  <c r="O240" i="22" s="1"/>
  <c r="P240" i="22" s="1"/>
  <c r="Q240" i="22" s="1"/>
  <c r="R240" i="22" s="1"/>
  <c r="S240" i="22" s="1"/>
  <c r="T240" i="22" s="1"/>
  <c r="U240" i="22" s="1"/>
  <c r="V240" i="22" s="1"/>
  <c r="W240" i="22" s="1"/>
  <c r="X240" i="22" s="1"/>
  <c r="Y240" i="22" s="1"/>
  <c r="Z240" i="22" s="1"/>
  <c r="AA240" i="22" s="1"/>
  <c r="AB240" i="22" s="1"/>
  <c r="AC240" i="22" s="1"/>
  <c r="AD240" i="22" s="1"/>
  <c r="AE240" i="22" s="1"/>
  <c r="AF240" i="22" s="1"/>
  <c r="G239" i="22"/>
  <c r="H239" i="22" s="1"/>
  <c r="I239" i="22" s="1"/>
  <c r="J239" i="22" s="1"/>
  <c r="K239" i="22" s="1"/>
  <c r="L239" i="22" s="1"/>
  <c r="M239" i="22" s="1"/>
  <c r="N239" i="22" s="1"/>
  <c r="O239" i="22" s="1"/>
  <c r="P239" i="22" s="1"/>
  <c r="Q239" i="22" s="1"/>
  <c r="R239" i="22" s="1"/>
  <c r="S239" i="22" s="1"/>
  <c r="T239" i="22" s="1"/>
  <c r="U239" i="22" s="1"/>
  <c r="V239" i="22" s="1"/>
  <c r="W239" i="22" s="1"/>
  <c r="X239" i="22" s="1"/>
  <c r="Y239" i="22" s="1"/>
  <c r="Z239" i="22" s="1"/>
  <c r="AA239" i="22" s="1"/>
  <c r="AB239" i="22" s="1"/>
  <c r="AC239" i="22" s="1"/>
  <c r="AD239" i="22" s="1"/>
  <c r="AE239" i="22" s="1"/>
  <c r="AF239" i="22" s="1"/>
  <c r="G238" i="22"/>
  <c r="H238" i="22" s="1"/>
  <c r="I238" i="22" s="1"/>
  <c r="J238" i="22" s="1"/>
  <c r="K238" i="22" s="1"/>
  <c r="L238" i="22" s="1"/>
  <c r="M238" i="22" s="1"/>
  <c r="N238" i="22" s="1"/>
  <c r="O238" i="22" s="1"/>
  <c r="P238" i="22" s="1"/>
  <c r="Q238" i="22" s="1"/>
  <c r="R238" i="22" s="1"/>
  <c r="S238" i="22" s="1"/>
  <c r="T238" i="22" s="1"/>
  <c r="U238" i="22" s="1"/>
  <c r="V238" i="22" s="1"/>
  <c r="W238" i="22" s="1"/>
  <c r="X238" i="22" s="1"/>
  <c r="Y238" i="22" s="1"/>
  <c r="Z238" i="22" s="1"/>
  <c r="AA238" i="22" s="1"/>
  <c r="AB238" i="22" s="1"/>
  <c r="AC238" i="22" s="1"/>
  <c r="AD238" i="22" s="1"/>
  <c r="AE238" i="22" s="1"/>
  <c r="AF238" i="22" s="1"/>
  <c r="G237" i="22"/>
  <c r="H237" i="22" s="1"/>
  <c r="I237" i="22" s="1"/>
  <c r="J237" i="22" s="1"/>
  <c r="K237" i="22" s="1"/>
  <c r="L237" i="22" s="1"/>
  <c r="M237" i="22" s="1"/>
  <c r="N237" i="22" s="1"/>
  <c r="O237" i="22" s="1"/>
  <c r="P237" i="22" s="1"/>
  <c r="Q237" i="22" s="1"/>
  <c r="R237" i="22" s="1"/>
  <c r="S237" i="22" s="1"/>
  <c r="T237" i="22" s="1"/>
  <c r="U237" i="22" s="1"/>
  <c r="V237" i="22" s="1"/>
  <c r="W237" i="22" s="1"/>
  <c r="X237" i="22" s="1"/>
  <c r="Y237" i="22" s="1"/>
  <c r="Z237" i="22" s="1"/>
  <c r="AA237" i="22" s="1"/>
  <c r="AB237" i="22" s="1"/>
  <c r="AC237" i="22" s="1"/>
  <c r="AD237" i="22" s="1"/>
  <c r="AE237" i="22" s="1"/>
  <c r="AF237" i="22" s="1"/>
  <c r="G236" i="22"/>
  <c r="H236" i="22" s="1"/>
  <c r="I236" i="22" s="1"/>
  <c r="J236" i="22" s="1"/>
  <c r="K236" i="22" s="1"/>
  <c r="L236" i="22" s="1"/>
  <c r="M236" i="22" s="1"/>
  <c r="N236" i="22" s="1"/>
  <c r="O236" i="22" s="1"/>
  <c r="P236" i="22" s="1"/>
  <c r="Q236" i="22" s="1"/>
  <c r="R236" i="22" s="1"/>
  <c r="S236" i="22" s="1"/>
  <c r="T236" i="22" s="1"/>
  <c r="U236" i="22" s="1"/>
  <c r="V236" i="22" s="1"/>
  <c r="W236" i="22" s="1"/>
  <c r="X236" i="22" s="1"/>
  <c r="Y236" i="22" s="1"/>
  <c r="Z236" i="22" s="1"/>
  <c r="AA236" i="22" s="1"/>
  <c r="AB236" i="22" s="1"/>
  <c r="AC236" i="22" s="1"/>
  <c r="AD236" i="22" s="1"/>
  <c r="AE236" i="22" s="1"/>
  <c r="AF236" i="22" s="1"/>
  <c r="G235" i="22"/>
  <c r="H235" i="22" s="1"/>
  <c r="I235" i="22" s="1"/>
  <c r="J235" i="22" s="1"/>
  <c r="K235" i="22" s="1"/>
  <c r="L235" i="22" s="1"/>
  <c r="M235" i="22" s="1"/>
  <c r="N235" i="22" s="1"/>
  <c r="O235" i="22" s="1"/>
  <c r="P235" i="22" s="1"/>
  <c r="Q235" i="22" s="1"/>
  <c r="R235" i="22" s="1"/>
  <c r="S235" i="22" s="1"/>
  <c r="T235" i="22" s="1"/>
  <c r="U235" i="22" s="1"/>
  <c r="V235" i="22" s="1"/>
  <c r="W235" i="22" s="1"/>
  <c r="X235" i="22" s="1"/>
  <c r="Y235" i="22" s="1"/>
  <c r="Z235" i="22" s="1"/>
  <c r="AA235" i="22" s="1"/>
  <c r="AB235" i="22" s="1"/>
  <c r="AC235" i="22" s="1"/>
  <c r="AD235" i="22" s="1"/>
  <c r="AE235" i="22" s="1"/>
  <c r="AF235" i="22" s="1"/>
  <c r="G234" i="22"/>
  <c r="H234" i="22" s="1"/>
  <c r="I234" i="22" s="1"/>
  <c r="J234" i="22" s="1"/>
  <c r="K234" i="22" s="1"/>
  <c r="L234" i="22" s="1"/>
  <c r="M234" i="22" s="1"/>
  <c r="N234" i="22" s="1"/>
  <c r="O234" i="22" s="1"/>
  <c r="P234" i="22" s="1"/>
  <c r="Q234" i="22" s="1"/>
  <c r="R234" i="22" s="1"/>
  <c r="S234" i="22" s="1"/>
  <c r="T234" i="22" s="1"/>
  <c r="U234" i="22" s="1"/>
  <c r="V234" i="22" s="1"/>
  <c r="W234" i="22" s="1"/>
  <c r="X234" i="22" s="1"/>
  <c r="Y234" i="22" s="1"/>
  <c r="Z234" i="22" s="1"/>
  <c r="AA234" i="22" s="1"/>
  <c r="AB234" i="22" s="1"/>
  <c r="AC234" i="22" s="1"/>
  <c r="AD234" i="22" s="1"/>
  <c r="AE234" i="22" s="1"/>
  <c r="AF234" i="22" s="1"/>
  <c r="G233" i="22"/>
  <c r="H233" i="22" s="1"/>
  <c r="I233" i="22" s="1"/>
  <c r="J233" i="22" s="1"/>
  <c r="K233" i="22" s="1"/>
  <c r="L233" i="22" s="1"/>
  <c r="M233" i="22" s="1"/>
  <c r="N233" i="22" s="1"/>
  <c r="O233" i="22" s="1"/>
  <c r="P233" i="22" s="1"/>
  <c r="Q233" i="22" s="1"/>
  <c r="R233" i="22" s="1"/>
  <c r="S233" i="22" s="1"/>
  <c r="T233" i="22" s="1"/>
  <c r="U233" i="22" s="1"/>
  <c r="V233" i="22" s="1"/>
  <c r="W233" i="22" s="1"/>
  <c r="X233" i="22" s="1"/>
  <c r="Y233" i="22" s="1"/>
  <c r="Z233" i="22" s="1"/>
  <c r="AA233" i="22" s="1"/>
  <c r="AB233" i="22" s="1"/>
  <c r="AC233" i="22" s="1"/>
  <c r="AD233" i="22" s="1"/>
  <c r="AE233" i="22" s="1"/>
  <c r="AF233" i="22" s="1"/>
  <c r="G232" i="22"/>
  <c r="H232" i="22" s="1"/>
  <c r="I232" i="22" s="1"/>
  <c r="J232" i="22" s="1"/>
  <c r="K232" i="22" s="1"/>
  <c r="L232" i="22" s="1"/>
  <c r="M232" i="22" s="1"/>
  <c r="N232" i="22" s="1"/>
  <c r="O232" i="22" s="1"/>
  <c r="P232" i="22" s="1"/>
  <c r="Q232" i="22" s="1"/>
  <c r="R232" i="22" s="1"/>
  <c r="S232" i="22" s="1"/>
  <c r="T232" i="22" s="1"/>
  <c r="U232" i="22" s="1"/>
  <c r="V232" i="22" s="1"/>
  <c r="W232" i="22" s="1"/>
  <c r="X232" i="22" s="1"/>
  <c r="Y232" i="22" s="1"/>
  <c r="Z232" i="22" s="1"/>
  <c r="AA232" i="22" s="1"/>
  <c r="AB232" i="22" s="1"/>
  <c r="AC232" i="22" s="1"/>
  <c r="AD232" i="22" s="1"/>
  <c r="AE232" i="22" s="1"/>
  <c r="AF232" i="22" s="1"/>
  <c r="G231" i="22"/>
  <c r="H231" i="22" s="1"/>
  <c r="I231" i="22" s="1"/>
  <c r="J231" i="22" s="1"/>
  <c r="K231" i="22" s="1"/>
  <c r="L231" i="22" s="1"/>
  <c r="M231" i="22" s="1"/>
  <c r="N231" i="22" s="1"/>
  <c r="O231" i="22" s="1"/>
  <c r="P231" i="22" s="1"/>
  <c r="Q231" i="22" s="1"/>
  <c r="R231" i="22" s="1"/>
  <c r="S231" i="22" s="1"/>
  <c r="T231" i="22" s="1"/>
  <c r="U231" i="22" s="1"/>
  <c r="V231" i="22" s="1"/>
  <c r="W231" i="22" s="1"/>
  <c r="X231" i="22" s="1"/>
  <c r="Y231" i="22" s="1"/>
  <c r="Z231" i="22" s="1"/>
  <c r="AA231" i="22" s="1"/>
  <c r="AB231" i="22" s="1"/>
  <c r="AC231" i="22" s="1"/>
  <c r="AD231" i="22" s="1"/>
  <c r="AE231" i="22" s="1"/>
  <c r="AF231" i="22" s="1"/>
  <c r="G230" i="22"/>
  <c r="H230" i="22" s="1"/>
  <c r="I230" i="22" s="1"/>
  <c r="J230" i="22" s="1"/>
  <c r="K230" i="22" s="1"/>
  <c r="L230" i="22" s="1"/>
  <c r="M230" i="22" s="1"/>
  <c r="N230" i="22" s="1"/>
  <c r="O230" i="22" s="1"/>
  <c r="P230" i="22" s="1"/>
  <c r="Q230" i="22" s="1"/>
  <c r="R230" i="22" s="1"/>
  <c r="S230" i="22" s="1"/>
  <c r="T230" i="22" s="1"/>
  <c r="U230" i="22" s="1"/>
  <c r="V230" i="22" s="1"/>
  <c r="W230" i="22" s="1"/>
  <c r="X230" i="22" s="1"/>
  <c r="Y230" i="22" s="1"/>
  <c r="Z230" i="22" s="1"/>
  <c r="AA230" i="22" s="1"/>
  <c r="AB230" i="22" s="1"/>
  <c r="AC230" i="22" s="1"/>
  <c r="AD230" i="22" s="1"/>
  <c r="AE230" i="22" s="1"/>
  <c r="AF230" i="22" s="1"/>
  <c r="L229" i="22"/>
  <c r="M229" i="22" s="1"/>
  <c r="N229" i="22" s="1"/>
  <c r="O229" i="22" s="1"/>
  <c r="P229" i="22" s="1"/>
  <c r="Q229" i="22" s="1"/>
  <c r="R229" i="22" s="1"/>
  <c r="S229" i="22" s="1"/>
  <c r="T229" i="22" s="1"/>
  <c r="U229" i="22" s="1"/>
  <c r="V229" i="22" s="1"/>
  <c r="W229" i="22" s="1"/>
  <c r="X229" i="22" s="1"/>
  <c r="Y229" i="22" s="1"/>
  <c r="Z229" i="22" s="1"/>
  <c r="AA229" i="22" s="1"/>
  <c r="AB229" i="22" s="1"/>
  <c r="AC229" i="22" s="1"/>
  <c r="AD229" i="22" s="1"/>
  <c r="AE229" i="22" s="1"/>
  <c r="AF229" i="22" s="1"/>
  <c r="G229" i="22"/>
  <c r="H229" i="22" s="1"/>
  <c r="I229" i="22" s="1"/>
  <c r="J229" i="22" s="1"/>
  <c r="K229" i="22" s="1"/>
  <c r="G228" i="22"/>
  <c r="H228" i="22" s="1"/>
  <c r="I228" i="22" s="1"/>
  <c r="J228" i="22" s="1"/>
  <c r="K228" i="22" s="1"/>
  <c r="L228" i="22" s="1"/>
  <c r="M228" i="22" s="1"/>
  <c r="N228" i="22" s="1"/>
  <c r="O228" i="22" s="1"/>
  <c r="P228" i="22" s="1"/>
  <c r="Q228" i="22" s="1"/>
  <c r="R228" i="22" s="1"/>
  <c r="S228" i="22" s="1"/>
  <c r="T228" i="22" s="1"/>
  <c r="U228" i="22" s="1"/>
  <c r="V228" i="22" s="1"/>
  <c r="W228" i="22" s="1"/>
  <c r="X228" i="22" s="1"/>
  <c r="Y228" i="22" s="1"/>
  <c r="Z228" i="22" s="1"/>
  <c r="AA228" i="22" s="1"/>
  <c r="AB228" i="22" s="1"/>
  <c r="AC228" i="22" s="1"/>
  <c r="AD228" i="22" s="1"/>
  <c r="AE228" i="22" s="1"/>
  <c r="AF228" i="22" s="1"/>
  <c r="G227" i="22"/>
  <c r="H227" i="22" s="1"/>
  <c r="I227" i="22" s="1"/>
  <c r="J227" i="22" s="1"/>
  <c r="K227" i="22" s="1"/>
  <c r="L227" i="22" s="1"/>
  <c r="M227" i="22" s="1"/>
  <c r="N227" i="22" s="1"/>
  <c r="O227" i="22" s="1"/>
  <c r="P227" i="22" s="1"/>
  <c r="Q227" i="22" s="1"/>
  <c r="R227" i="22" s="1"/>
  <c r="S227" i="22" s="1"/>
  <c r="T227" i="22" s="1"/>
  <c r="U227" i="22" s="1"/>
  <c r="V227" i="22" s="1"/>
  <c r="W227" i="22" s="1"/>
  <c r="X227" i="22" s="1"/>
  <c r="Y227" i="22" s="1"/>
  <c r="Z227" i="22" s="1"/>
  <c r="AA227" i="22" s="1"/>
  <c r="AB227" i="22" s="1"/>
  <c r="AC227" i="22" s="1"/>
  <c r="AD227" i="22" s="1"/>
  <c r="AE227" i="22" s="1"/>
  <c r="AF227" i="22" s="1"/>
  <c r="G226" i="22"/>
  <c r="H226" i="22" s="1"/>
  <c r="I226" i="22" s="1"/>
  <c r="J226" i="22" s="1"/>
  <c r="K226" i="22" s="1"/>
  <c r="L226" i="22" s="1"/>
  <c r="M226" i="22" s="1"/>
  <c r="N226" i="22" s="1"/>
  <c r="O226" i="22" s="1"/>
  <c r="P226" i="22" s="1"/>
  <c r="Q226" i="22" s="1"/>
  <c r="R226" i="22" s="1"/>
  <c r="S226" i="22" s="1"/>
  <c r="T226" i="22" s="1"/>
  <c r="U226" i="22" s="1"/>
  <c r="V226" i="22" s="1"/>
  <c r="W226" i="22" s="1"/>
  <c r="X226" i="22" s="1"/>
  <c r="Y226" i="22" s="1"/>
  <c r="Z226" i="22" s="1"/>
  <c r="AA226" i="22" s="1"/>
  <c r="AB226" i="22" s="1"/>
  <c r="AC226" i="22" s="1"/>
  <c r="AD226" i="22" s="1"/>
  <c r="AE226" i="22" s="1"/>
  <c r="AF226" i="22" s="1"/>
  <c r="G225" i="22"/>
  <c r="H225" i="22" s="1"/>
  <c r="I225" i="22" s="1"/>
  <c r="J225" i="22" s="1"/>
  <c r="K225" i="22" s="1"/>
  <c r="L225" i="22" s="1"/>
  <c r="M225" i="22" s="1"/>
  <c r="N225" i="22" s="1"/>
  <c r="O225" i="22" s="1"/>
  <c r="P225" i="22" s="1"/>
  <c r="Q225" i="22" s="1"/>
  <c r="R225" i="22" s="1"/>
  <c r="S225" i="22" s="1"/>
  <c r="T225" i="22" s="1"/>
  <c r="U225" i="22" s="1"/>
  <c r="V225" i="22" s="1"/>
  <c r="W225" i="22" s="1"/>
  <c r="X225" i="22" s="1"/>
  <c r="Y225" i="22" s="1"/>
  <c r="Z225" i="22" s="1"/>
  <c r="AA225" i="22" s="1"/>
  <c r="AB225" i="22" s="1"/>
  <c r="AC225" i="22" s="1"/>
  <c r="AD225" i="22" s="1"/>
  <c r="AE225" i="22" s="1"/>
  <c r="AF225" i="22" s="1"/>
  <c r="H224" i="22"/>
  <c r="I224" i="22" s="1"/>
  <c r="J224" i="22" s="1"/>
  <c r="K224" i="22" s="1"/>
  <c r="L224" i="22" s="1"/>
  <c r="M224" i="22" s="1"/>
  <c r="N224" i="22" s="1"/>
  <c r="O224" i="22" s="1"/>
  <c r="P224" i="22" s="1"/>
  <c r="Q224" i="22" s="1"/>
  <c r="R224" i="22" s="1"/>
  <c r="S224" i="22" s="1"/>
  <c r="T224" i="22" s="1"/>
  <c r="U224" i="22" s="1"/>
  <c r="V224" i="22" s="1"/>
  <c r="W224" i="22" s="1"/>
  <c r="X224" i="22" s="1"/>
  <c r="Y224" i="22" s="1"/>
  <c r="Z224" i="22" s="1"/>
  <c r="AA224" i="22" s="1"/>
  <c r="AB224" i="22" s="1"/>
  <c r="AC224" i="22" s="1"/>
  <c r="AD224" i="22" s="1"/>
  <c r="AE224" i="22" s="1"/>
  <c r="AF224" i="22" s="1"/>
  <c r="G224" i="22"/>
  <c r="G223" i="22"/>
  <c r="H223" i="22" s="1"/>
  <c r="I223" i="22" s="1"/>
  <c r="J223" i="22" s="1"/>
  <c r="K223" i="22" s="1"/>
  <c r="L223" i="22" s="1"/>
  <c r="M223" i="22" s="1"/>
  <c r="N223" i="22" s="1"/>
  <c r="O223" i="22" s="1"/>
  <c r="P223" i="22" s="1"/>
  <c r="Q223" i="22" s="1"/>
  <c r="R223" i="22" s="1"/>
  <c r="S223" i="22" s="1"/>
  <c r="T223" i="22" s="1"/>
  <c r="U223" i="22" s="1"/>
  <c r="V223" i="22" s="1"/>
  <c r="W223" i="22" s="1"/>
  <c r="X223" i="22" s="1"/>
  <c r="Y223" i="22" s="1"/>
  <c r="Z223" i="22" s="1"/>
  <c r="AA223" i="22" s="1"/>
  <c r="AB223" i="22" s="1"/>
  <c r="AC223" i="22" s="1"/>
  <c r="AD223" i="22" s="1"/>
  <c r="AE223" i="22" s="1"/>
  <c r="AF223" i="22" s="1"/>
  <c r="G222" i="22"/>
  <c r="H222" i="22" s="1"/>
  <c r="I222" i="22" s="1"/>
  <c r="J222" i="22" s="1"/>
  <c r="K222" i="22" s="1"/>
  <c r="L222" i="22" s="1"/>
  <c r="M222" i="22" s="1"/>
  <c r="N222" i="22" s="1"/>
  <c r="O222" i="22" s="1"/>
  <c r="P222" i="22" s="1"/>
  <c r="Q222" i="22" s="1"/>
  <c r="R222" i="22" s="1"/>
  <c r="S222" i="22" s="1"/>
  <c r="T222" i="22" s="1"/>
  <c r="U222" i="22" s="1"/>
  <c r="V222" i="22" s="1"/>
  <c r="W222" i="22" s="1"/>
  <c r="X222" i="22" s="1"/>
  <c r="Y222" i="22" s="1"/>
  <c r="Z222" i="22" s="1"/>
  <c r="AA222" i="22" s="1"/>
  <c r="AB222" i="22" s="1"/>
  <c r="AC222" i="22" s="1"/>
  <c r="AD222" i="22" s="1"/>
  <c r="AE222" i="22" s="1"/>
  <c r="AF222" i="22" s="1"/>
  <c r="G221" i="22"/>
  <c r="H221" i="22" s="1"/>
  <c r="I221" i="22" s="1"/>
  <c r="J221" i="22" s="1"/>
  <c r="K221" i="22" s="1"/>
  <c r="L221" i="22" s="1"/>
  <c r="M221" i="22" s="1"/>
  <c r="N221" i="22" s="1"/>
  <c r="O221" i="22" s="1"/>
  <c r="P221" i="22" s="1"/>
  <c r="Q221" i="22" s="1"/>
  <c r="R221" i="22" s="1"/>
  <c r="S221" i="22" s="1"/>
  <c r="T221" i="22" s="1"/>
  <c r="U221" i="22" s="1"/>
  <c r="V221" i="22" s="1"/>
  <c r="W221" i="22" s="1"/>
  <c r="X221" i="22" s="1"/>
  <c r="Y221" i="22" s="1"/>
  <c r="Z221" i="22" s="1"/>
  <c r="AA221" i="22" s="1"/>
  <c r="AB221" i="22" s="1"/>
  <c r="AC221" i="22" s="1"/>
  <c r="AD221" i="22" s="1"/>
  <c r="AE221" i="22" s="1"/>
  <c r="AF221" i="22" s="1"/>
  <c r="G220" i="22"/>
  <c r="H220" i="22" s="1"/>
  <c r="I220" i="22" s="1"/>
  <c r="J220" i="22" s="1"/>
  <c r="K220" i="22" s="1"/>
  <c r="L220" i="22" s="1"/>
  <c r="M220" i="22" s="1"/>
  <c r="N220" i="22" s="1"/>
  <c r="O220" i="22" s="1"/>
  <c r="P220" i="22" s="1"/>
  <c r="Q220" i="22" s="1"/>
  <c r="R220" i="22" s="1"/>
  <c r="S220" i="22" s="1"/>
  <c r="T220" i="22" s="1"/>
  <c r="U220" i="22" s="1"/>
  <c r="V220" i="22" s="1"/>
  <c r="W220" i="22" s="1"/>
  <c r="X220" i="22" s="1"/>
  <c r="Y220" i="22" s="1"/>
  <c r="Z220" i="22" s="1"/>
  <c r="AA220" i="22" s="1"/>
  <c r="AB220" i="22" s="1"/>
  <c r="AC220" i="22" s="1"/>
  <c r="AD220" i="22" s="1"/>
  <c r="AE220" i="22" s="1"/>
  <c r="AF220" i="22" s="1"/>
  <c r="G219" i="22"/>
  <c r="H219" i="22" s="1"/>
  <c r="I219" i="22" s="1"/>
  <c r="J219" i="22" s="1"/>
  <c r="K219" i="22" s="1"/>
  <c r="L219" i="22" s="1"/>
  <c r="M219" i="22" s="1"/>
  <c r="N219" i="22" s="1"/>
  <c r="O219" i="22" s="1"/>
  <c r="P219" i="22" s="1"/>
  <c r="Q219" i="22" s="1"/>
  <c r="R219" i="22" s="1"/>
  <c r="S219" i="22" s="1"/>
  <c r="T219" i="22" s="1"/>
  <c r="U219" i="22" s="1"/>
  <c r="V219" i="22" s="1"/>
  <c r="W219" i="22" s="1"/>
  <c r="X219" i="22" s="1"/>
  <c r="Y219" i="22" s="1"/>
  <c r="Z219" i="22" s="1"/>
  <c r="AA219" i="22" s="1"/>
  <c r="AB219" i="22" s="1"/>
  <c r="AC219" i="22" s="1"/>
  <c r="AD219" i="22" s="1"/>
  <c r="AE219" i="22" s="1"/>
  <c r="AF219" i="22" s="1"/>
  <c r="G218" i="22"/>
  <c r="H218" i="22" s="1"/>
  <c r="I218" i="22" s="1"/>
  <c r="J218" i="22" s="1"/>
  <c r="K218" i="22" s="1"/>
  <c r="L218" i="22" s="1"/>
  <c r="M218" i="22" s="1"/>
  <c r="N218" i="22" s="1"/>
  <c r="O218" i="22" s="1"/>
  <c r="P218" i="22" s="1"/>
  <c r="Q218" i="22" s="1"/>
  <c r="R218" i="22" s="1"/>
  <c r="S218" i="22" s="1"/>
  <c r="T218" i="22" s="1"/>
  <c r="U218" i="22" s="1"/>
  <c r="V218" i="22" s="1"/>
  <c r="W218" i="22" s="1"/>
  <c r="X218" i="22" s="1"/>
  <c r="Y218" i="22" s="1"/>
  <c r="Z218" i="22" s="1"/>
  <c r="AA218" i="22" s="1"/>
  <c r="AB218" i="22" s="1"/>
  <c r="AC218" i="22" s="1"/>
  <c r="AD218" i="22" s="1"/>
  <c r="AE218" i="22" s="1"/>
  <c r="AF218" i="22" s="1"/>
  <c r="G217" i="22"/>
  <c r="H217" i="22" s="1"/>
  <c r="I217" i="22" s="1"/>
  <c r="J217" i="22" s="1"/>
  <c r="K217" i="22" s="1"/>
  <c r="L217" i="22" s="1"/>
  <c r="M217" i="22" s="1"/>
  <c r="N217" i="22" s="1"/>
  <c r="O217" i="22" s="1"/>
  <c r="P217" i="22" s="1"/>
  <c r="Q217" i="22" s="1"/>
  <c r="R217" i="22" s="1"/>
  <c r="S217" i="22" s="1"/>
  <c r="T217" i="22" s="1"/>
  <c r="U217" i="22" s="1"/>
  <c r="V217" i="22" s="1"/>
  <c r="W217" i="22" s="1"/>
  <c r="X217" i="22" s="1"/>
  <c r="Y217" i="22" s="1"/>
  <c r="Z217" i="22" s="1"/>
  <c r="AA217" i="22" s="1"/>
  <c r="AB217" i="22" s="1"/>
  <c r="AC217" i="22" s="1"/>
  <c r="AD217" i="22" s="1"/>
  <c r="AE217" i="22" s="1"/>
  <c r="AF217" i="22" s="1"/>
  <c r="G216" i="22"/>
  <c r="H216" i="22" s="1"/>
  <c r="I216" i="22" s="1"/>
  <c r="J216" i="22" s="1"/>
  <c r="K216" i="22" s="1"/>
  <c r="L216" i="22" s="1"/>
  <c r="M216" i="22" s="1"/>
  <c r="N216" i="22" s="1"/>
  <c r="O216" i="22" s="1"/>
  <c r="P216" i="22" s="1"/>
  <c r="Q216" i="22" s="1"/>
  <c r="R216" i="22" s="1"/>
  <c r="S216" i="22" s="1"/>
  <c r="T216" i="22" s="1"/>
  <c r="U216" i="22" s="1"/>
  <c r="V216" i="22" s="1"/>
  <c r="W216" i="22" s="1"/>
  <c r="X216" i="22" s="1"/>
  <c r="Y216" i="22" s="1"/>
  <c r="Z216" i="22" s="1"/>
  <c r="AA216" i="22" s="1"/>
  <c r="AB216" i="22" s="1"/>
  <c r="AC216" i="22" s="1"/>
  <c r="AD216" i="22" s="1"/>
  <c r="AE216" i="22" s="1"/>
  <c r="AF216" i="22" s="1"/>
  <c r="G215" i="22"/>
  <c r="H215" i="22" s="1"/>
  <c r="I215" i="22" s="1"/>
  <c r="J215" i="22" s="1"/>
  <c r="K215" i="22" s="1"/>
  <c r="L215" i="22" s="1"/>
  <c r="M215" i="22" s="1"/>
  <c r="N215" i="22" s="1"/>
  <c r="O215" i="22" s="1"/>
  <c r="P215" i="22" s="1"/>
  <c r="Q215" i="22" s="1"/>
  <c r="R215" i="22" s="1"/>
  <c r="S215" i="22" s="1"/>
  <c r="T215" i="22" s="1"/>
  <c r="U215" i="22" s="1"/>
  <c r="V215" i="22" s="1"/>
  <c r="W215" i="22" s="1"/>
  <c r="X215" i="22" s="1"/>
  <c r="Y215" i="22" s="1"/>
  <c r="Z215" i="22" s="1"/>
  <c r="AA215" i="22" s="1"/>
  <c r="AB215" i="22" s="1"/>
  <c r="AC215" i="22" s="1"/>
  <c r="AD215" i="22" s="1"/>
  <c r="AE215" i="22" s="1"/>
  <c r="AF215" i="22" s="1"/>
  <c r="G214" i="22"/>
  <c r="H214" i="22" s="1"/>
  <c r="I214" i="22" s="1"/>
  <c r="J214" i="22" s="1"/>
  <c r="K214" i="22" s="1"/>
  <c r="L214" i="22" s="1"/>
  <c r="M214" i="22" s="1"/>
  <c r="N214" i="22" s="1"/>
  <c r="O214" i="22" s="1"/>
  <c r="P214" i="22" s="1"/>
  <c r="Q214" i="22" s="1"/>
  <c r="R214" i="22" s="1"/>
  <c r="S214" i="22" s="1"/>
  <c r="T214" i="22" s="1"/>
  <c r="U214" i="22" s="1"/>
  <c r="V214" i="22" s="1"/>
  <c r="W214" i="22" s="1"/>
  <c r="X214" i="22" s="1"/>
  <c r="Y214" i="22" s="1"/>
  <c r="Z214" i="22" s="1"/>
  <c r="AA214" i="22" s="1"/>
  <c r="AB214" i="22" s="1"/>
  <c r="AC214" i="22" s="1"/>
  <c r="AD214" i="22" s="1"/>
  <c r="AE214" i="22" s="1"/>
  <c r="AF214" i="22" s="1"/>
  <c r="G213" i="22"/>
  <c r="H213" i="22" s="1"/>
  <c r="I213" i="22" s="1"/>
  <c r="J213" i="22" s="1"/>
  <c r="K213" i="22" s="1"/>
  <c r="L213" i="22" s="1"/>
  <c r="M213" i="22" s="1"/>
  <c r="N213" i="22" s="1"/>
  <c r="O213" i="22" s="1"/>
  <c r="P213" i="22" s="1"/>
  <c r="Q213" i="22" s="1"/>
  <c r="R213" i="22" s="1"/>
  <c r="S213" i="22" s="1"/>
  <c r="T213" i="22" s="1"/>
  <c r="U213" i="22" s="1"/>
  <c r="V213" i="22" s="1"/>
  <c r="W213" i="22" s="1"/>
  <c r="X213" i="22" s="1"/>
  <c r="Y213" i="22" s="1"/>
  <c r="Z213" i="22" s="1"/>
  <c r="AA213" i="22" s="1"/>
  <c r="AB213" i="22" s="1"/>
  <c r="AC213" i="22" s="1"/>
  <c r="AD213" i="22" s="1"/>
  <c r="AE213" i="22" s="1"/>
  <c r="AF213" i="22" s="1"/>
  <c r="G212" i="22"/>
  <c r="H212" i="22" s="1"/>
  <c r="I212" i="22" s="1"/>
  <c r="J212" i="22" s="1"/>
  <c r="K212" i="22" s="1"/>
  <c r="L212" i="22" s="1"/>
  <c r="M212" i="22" s="1"/>
  <c r="N212" i="22" s="1"/>
  <c r="O212" i="22" s="1"/>
  <c r="P212" i="22" s="1"/>
  <c r="Q212" i="22" s="1"/>
  <c r="R212" i="22" s="1"/>
  <c r="S212" i="22" s="1"/>
  <c r="T212" i="22" s="1"/>
  <c r="U212" i="22" s="1"/>
  <c r="V212" i="22" s="1"/>
  <c r="W212" i="22" s="1"/>
  <c r="X212" i="22" s="1"/>
  <c r="Y212" i="22" s="1"/>
  <c r="Z212" i="22" s="1"/>
  <c r="AA212" i="22" s="1"/>
  <c r="AB212" i="22" s="1"/>
  <c r="AC212" i="22" s="1"/>
  <c r="AD212" i="22" s="1"/>
  <c r="AE212" i="22" s="1"/>
  <c r="AF212" i="22" s="1"/>
  <c r="G211" i="22"/>
  <c r="H211" i="22" s="1"/>
  <c r="I211" i="22" s="1"/>
  <c r="J211" i="22" s="1"/>
  <c r="K211" i="22" s="1"/>
  <c r="L211" i="22" s="1"/>
  <c r="M211" i="22" s="1"/>
  <c r="N211" i="22" s="1"/>
  <c r="O211" i="22" s="1"/>
  <c r="P211" i="22" s="1"/>
  <c r="Q211" i="22" s="1"/>
  <c r="R211" i="22" s="1"/>
  <c r="S211" i="22" s="1"/>
  <c r="T211" i="22" s="1"/>
  <c r="U211" i="22" s="1"/>
  <c r="V211" i="22" s="1"/>
  <c r="W211" i="22" s="1"/>
  <c r="X211" i="22" s="1"/>
  <c r="Y211" i="22" s="1"/>
  <c r="Z211" i="22" s="1"/>
  <c r="AA211" i="22" s="1"/>
  <c r="AB211" i="22" s="1"/>
  <c r="AC211" i="22" s="1"/>
  <c r="AD211" i="22" s="1"/>
  <c r="AE211" i="22" s="1"/>
  <c r="AF211" i="22" s="1"/>
  <c r="G210" i="22"/>
  <c r="H210" i="22" s="1"/>
  <c r="I210" i="22" s="1"/>
  <c r="J210" i="22" s="1"/>
  <c r="K210" i="22" s="1"/>
  <c r="L210" i="22" s="1"/>
  <c r="M210" i="22" s="1"/>
  <c r="N210" i="22" s="1"/>
  <c r="O210" i="22" s="1"/>
  <c r="P210" i="22" s="1"/>
  <c r="Q210" i="22" s="1"/>
  <c r="R210" i="22" s="1"/>
  <c r="S210" i="22" s="1"/>
  <c r="T210" i="22" s="1"/>
  <c r="U210" i="22" s="1"/>
  <c r="V210" i="22" s="1"/>
  <c r="W210" i="22" s="1"/>
  <c r="X210" i="22" s="1"/>
  <c r="Y210" i="22" s="1"/>
  <c r="Z210" i="22" s="1"/>
  <c r="AA210" i="22" s="1"/>
  <c r="AB210" i="22" s="1"/>
  <c r="AC210" i="22" s="1"/>
  <c r="AD210" i="22" s="1"/>
  <c r="AE210" i="22" s="1"/>
  <c r="AF210" i="22" s="1"/>
  <c r="G209" i="22"/>
  <c r="H209" i="22" s="1"/>
  <c r="I209" i="22" s="1"/>
  <c r="J209" i="22" s="1"/>
  <c r="K209" i="22" s="1"/>
  <c r="L209" i="22" s="1"/>
  <c r="M209" i="22" s="1"/>
  <c r="N209" i="22" s="1"/>
  <c r="O209" i="22" s="1"/>
  <c r="P209" i="22" s="1"/>
  <c r="Q209" i="22" s="1"/>
  <c r="R209" i="22" s="1"/>
  <c r="S209" i="22" s="1"/>
  <c r="T209" i="22" s="1"/>
  <c r="U209" i="22" s="1"/>
  <c r="V209" i="22" s="1"/>
  <c r="W209" i="22" s="1"/>
  <c r="X209" i="22" s="1"/>
  <c r="Y209" i="22" s="1"/>
  <c r="Z209" i="22" s="1"/>
  <c r="AA209" i="22" s="1"/>
  <c r="AB209" i="22" s="1"/>
  <c r="AC209" i="22" s="1"/>
  <c r="AD209" i="22" s="1"/>
  <c r="AE209" i="22" s="1"/>
  <c r="AF209" i="22" s="1"/>
  <c r="G208" i="22"/>
  <c r="H208" i="22" s="1"/>
  <c r="I208" i="22" s="1"/>
  <c r="J208" i="22" s="1"/>
  <c r="K208" i="22" s="1"/>
  <c r="L208" i="22" s="1"/>
  <c r="M208" i="22" s="1"/>
  <c r="N208" i="22" s="1"/>
  <c r="O208" i="22" s="1"/>
  <c r="P208" i="22" s="1"/>
  <c r="Q208" i="22" s="1"/>
  <c r="R208" i="22" s="1"/>
  <c r="S208" i="22" s="1"/>
  <c r="T208" i="22" s="1"/>
  <c r="U208" i="22" s="1"/>
  <c r="V208" i="22" s="1"/>
  <c r="W208" i="22" s="1"/>
  <c r="X208" i="22" s="1"/>
  <c r="Y208" i="22" s="1"/>
  <c r="Z208" i="22" s="1"/>
  <c r="AA208" i="22" s="1"/>
  <c r="AB208" i="22" s="1"/>
  <c r="AC208" i="22" s="1"/>
  <c r="AD208" i="22" s="1"/>
  <c r="AE208" i="22" s="1"/>
  <c r="AF208" i="22" s="1"/>
  <c r="G207" i="22"/>
  <c r="H207" i="22" s="1"/>
  <c r="I207" i="22" s="1"/>
  <c r="J207" i="22" s="1"/>
  <c r="K207" i="22" s="1"/>
  <c r="L207" i="22" s="1"/>
  <c r="M207" i="22" s="1"/>
  <c r="N207" i="22" s="1"/>
  <c r="O207" i="22" s="1"/>
  <c r="P207" i="22" s="1"/>
  <c r="Q207" i="22" s="1"/>
  <c r="R207" i="22" s="1"/>
  <c r="S207" i="22" s="1"/>
  <c r="T207" i="22" s="1"/>
  <c r="U207" i="22" s="1"/>
  <c r="V207" i="22" s="1"/>
  <c r="W207" i="22" s="1"/>
  <c r="X207" i="22" s="1"/>
  <c r="Y207" i="22" s="1"/>
  <c r="Z207" i="22" s="1"/>
  <c r="AA207" i="22" s="1"/>
  <c r="AB207" i="22" s="1"/>
  <c r="AC207" i="22" s="1"/>
  <c r="AD207" i="22" s="1"/>
  <c r="AE207" i="22" s="1"/>
  <c r="AF207" i="22" s="1"/>
  <c r="G206" i="22"/>
  <c r="H206" i="22" s="1"/>
  <c r="I206" i="22" s="1"/>
  <c r="J206" i="22" s="1"/>
  <c r="K206" i="22" s="1"/>
  <c r="L206" i="22" s="1"/>
  <c r="M206" i="22" s="1"/>
  <c r="N206" i="22" s="1"/>
  <c r="O206" i="22" s="1"/>
  <c r="P206" i="22" s="1"/>
  <c r="Q206" i="22" s="1"/>
  <c r="R206" i="22" s="1"/>
  <c r="S206" i="22" s="1"/>
  <c r="T206" i="22" s="1"/>
  <c r="U206" i="22" s="1"/>
  <c r="V206" i="22" s="1"/>
  <c r="W206" i="22" s="1"/>
  <c r="X206" i="22" s="1"/>
  <c r="Y206" i="22" s="1"/>
  <c r="Z206" i="22" s="1"/>
  <c r="AA206" i="22" s="1"/>
  <c r="AB206" i="22" s="1"/>
  <c r="AC206" i="22" s="1"/>
  <c r="AD206" i="22" s="1"/>
  <c r="AE206" i="22" s="1"/>
  <c r="AF206" i="22" s="1"/>
  <c r="G205" i="22"/>
  <c r="H205" i="22" s="1"/>
  <c r="I205" i="22" s="1"/>
  <c r="J205" i="22" s="1"/>
  <c r="K205" i="22" s="1"/>
  <c r="L205" i="22" s="1"/>
  <c r="M205" i="22" s="1"/>
  <c r="N205" i="22" s="1"/>
  <c r="O205" i="22" s="1"/>
  <c r="P205" i="22" s="1"/>
  <c r="Q205" i="22" s="1"/>
  <c r="R205" i="22" s="1"/>
  <c r="S205" i="22" s="1"/>
  <c r="T205" i="22" s="1"/>
  <c r="U205" i="22" s="1"/>
  <c r="V205" i="22" s="1"/>
  <c r="W205" i="22" s="1"/>
  <c r="X205" i="22" s="1"/>
  <c r="Y205" i="22" s="1"/>
  <c r="Z205" i="22" s="1"/>
  <c r="AA205" i="22" s="1"/>
  <c r="AB205" i="22" s="1"/>
  <c r="AC205" i="22" s="1"/>
  <c r="AD205" i="22" s="1"/>
  <c r="AE205" i="22" s="1"/>
  <c r="AF205" i="22" s="1"/>
  <c r="G204" i="22"/>
  <c r="H204" i="22" s="1"/>
  <c r="I204" i="22" s="1"/>
  <c r="J204" i="22" s="1"/>
  <c r="K204" i="22" s="1"/>
  <c r="L204" i="22" s="1"/>
  <c r="M204" i="22" s="1"/>
  <c r="N204" i="22" s="1"/>
  <c r="O204" i="22" s="1"/>
  <c r="P204" i="22" s="1"/>
  <c r="Q204" i="22" s="1"/>
  <c r="R204" i="22" s="1"/>
  <c r="S204" i="22" s="1"/>
  <c r="T204" i="22" s="1"/>
  <c r="U204" i="22" s="1"/>
  <c r="V204" i="22" s="1"/>
  <c r="W204" i="22" s="1"/>
  <c r="X204" i="22" s="1"/>
  <c r="Y204" i="22" s="1"/>
  <c r="Z204" i="22" s="1"/>
  <c r="AA204" i="22" s="1"/>
  <c r="AB204" i="22" s="1"/>
  <c r="AC204" i="22" s="1"/>
  <c r="AD204" i="22" s="1"/>
  <c r="AE204" i="22" s="1"/>
  <c r="AF204" i="22" s="1"/>
  <c r="G203" i="22"/>
  <c r="H203" i="22" s="1"/>
  <c r="I203" i="22" s="1"/>
  <c r="J203" i="22" s="1"/>
  <c r="K203" i="22" s="1"/>
  <c r="L203" i="22" s="1"/>
  <c r="M203" i="22" s="1"/>
  <c r="N203" i="22" s="1"/>
  <c r="O203" i="22" s="1"/>
  <c r="P203" i="22" s="1"/>
  <c r="Q203" i="22" s="1"/>
  <c r="R203" i="22" s="1"/>
  <c r="S203" i="22" s="1"/>
  <c r="T203" i="22" s="1"/>
  <c r="U203" i="22" s="1"/>
  <c r="V203" i="22" s="1"/>
  <c r="W203" i="22" s="1"/>
  <c r="X203" i="22" s="1"/>
  <c r="Y203" i="22" s="1"/>
  <c r="Z203" i="22" s="1"/>
  <c r="AA203" i="22" s="1"/>
  <c r="AB203" i="22" s="1"/>
  <c r="AC203" i="22" s="1"/>
  <c r="AD203" i="22" s="1"/>
  <c r="AE203" i="22" s="1"/>
  <c r="AF203" i="22" s="1"/>
  <c r="G202" i="22"/>
  <c r="H202" i="22" s="1"/>
  <c r="I202" i="22" s="1"/>
  <c r="J202" i="22" s="1"/>
  <c r="K202" i="22" s="1"/>
  <c r="L202" i="22" s="1"/>
  <c r="M202" i="22" s="1"/>
  <c r="N202" i="22" s="1"/>
  <c r="O202" i="22" s="1"/>
  <c r="P202" i="22" s="1"/>
  <c r="Q202" i="22" s="1"/>
  <c r="R202" i="22" s="1"/>
  <c r="S202" i="22" s="1"/>
  <c r="T202" i="22" s="1"/>
  <c r="U202" i="22" s="1"/>
  <c r="V202" i="22" s="1"/>
  <c r="W202" i="22" s="1"/>
  <c r="X202" i="22" s="1"/>
  <c r="Y202" i="22" s="1"/>
  <c r="Z202" i="22" s="1"/>
  <c r="AA202" i="22" s="1"/>
  <c r="AB202" i="22" s="1"/>
  <c r="AC202" i="22" s="1"/>
  <c r="AD202" i="22" s="1"/>
  <c r="AE202" i="22" s="1"/>
  <c r="AF202" i="22" s="1"/>
  <c r="G201" i="22"/>
  <c r="H201" i="22" s="1"/>
  <c r="I201" i="22" s="1"/>
  <c r="J201" i="22" s="1"/>
  <c r="K201" i="22" s="1"/>
  <c r="L201" i="22" s="1"/>
  <c r="M201" i="22" s="1"/>
  <c r="N201" i="22" s="1"/>
  <c r="O201" i="22" s="1"/>
  <c r="P201" i="22" s="1"/>
  <c r="Q201" i="22" s="1"/>
  <c r="R201" i="22" s="1"/>
  <c r="S201" i="22" s="1"/>
  <c r="T201" i="22" s="1"/>
  <c r="U201" i="22" s="1"/>
  <c r="V201" i="22" s="1"/>
  <c r="W201" i="22" s="1"/>
  <c r="X201" i="22" s="1"/>
  <c r="Y201" i="22" s="1"/>
  <c r="Z201" i="22" s="1"/>
  <c r="AA201" i="22" s="1"/>
  <c r="AB201" i="22" s="1"/>
  <c r="AC201" i="22" s="1"/>
  <c r="AD201" i="22" s="1"/>
  <c r="AE201" i="22" s="1"/>
  <c r="AF201" i="22" s="1"/>
  <c r="G200" i="22"/>
  <c r="H200" i="22" s="1"/>
  <c r="I200" i="22" s="1"/>
  <c r="J200" i="22" s="1"/>
  <c r="K200" i="22" s="1"/>
  <c r="L200" i="22" s="1"/>
  <c r="M200" i="22" s="1"/>
  <c r="N200" i="22" s="1"/>
  <c r="O200" i="22" s="1"/>
  <c r="P200" i="22" s="1"/>
  <c r="Q200" i="22" s="1"/>
  <c r="R200" i="22" s="1"/>
  <c r="S200" i="22" s="1"/>
  <c r="T200" i="22" s="1"/>
  <c r="U200" i="22" s="1"/>
  <c r="V200" i="22" s="1"/>
  <c r="W200" i="22" s="1"/>
  <c r="X200" i="22" s="1"/>
  <c r="Y200" i="22" s="1"/>
  <c r="Z200" i="22" s="1"/>
  <c r="AA200" i="22" s="1"/>
  <c r="AB200" i="22" s="1"/>
  <c r="AC200" i="22" s="1"/>
  <c r="AD200" i="22" s="1"/>
  <c r="AE200" i="22" s="1"/>
  <c r="AF200" i="22" s="1"/>
  <c r="G199" i="22"/>
  <c r="H199" i="22" s="1"/>
  <c r="I199" i="22" s="1"/>
  <c r="J199" i="22" s="1"/>
  <c r="K199" i="22" s="1"/>
  <c r="L199" i="22" s="1"/>
  <c r="M199" i="22" s="1"/>
  <c r="N199" i="22" s="1"/>
  <c r="O199" i="22" s="1"/>
  <c r="P199" i="22" s="1"/>
  <c r="Q199" i="22" s="1"/>
  <c r="R199" i="22" s="1"/>
  <c r="S199" i="22" s="1"/>
  <c r="T199" i="22" s="1"/>
  <c r="U199" i="22" s="1"/>
  <c r="V199" i="22" s="1"/>
  <c r="W199" i="22" s="1"/>
  <c r="X199" i="22" s="1"/>
  <c r="Y199" i="22" s="1"/>
  <c r="Z199" i="22" s="1"/>
  <c r="AA199" i="22" s="1"/>
  <c r="AB199" i="22" s="1"/>
  <c r="AC199" i="22" s="1"/>
  <c r="AD199" i="22" s="1"/>
  <c r="AE199" i="22" s="1"/>
  <c r="AF199" i="22" s="1"/>
  <c r="G198" i="22"/>
  <c r="H198" i="22" s="1"/>
  <c r="I198" i="22" s="1"/>
  <c r="J198" i="22" s="1"/>
  <c r="K198" i="22" s="1"/>
  <c r="L198" i="22" s="1"/>
  <c r="M198" i="22" s="1"/>
  <c r="N198" i="22" s="1"/>
  <c r="O198" i="22" s="1"/>
  <c r="P198" i="22" s="1"/>
  <c r="Q198" i="22" s="1"/>
  <c r="R198" i="22" s="1"/>
  <c r="S198" i="22" s="1"/>
  <c r="T198" i="22" s="1"/>
  <c r="U198" i="22" s="1"/>
  <c r="V198" i="22" s="1"/>
  <c r="W198" i="22" s="1"/>
  <c r="X198" i="22" s="1"/>
  <c r="Y198" i="22" s="1"/>
  <c r="Z198" i="22" s="1"/>
  <c r="AA198" i="22" s="1"/>
  <c r="AB198" i="22" s="1"/>
  <c r="AC198" i="22" s="1"/>
  <c r="AD198" i="22" s="1"/>
  <c r="AE198" i="22" s="1"/>
  <c r="AF198" i="22" s="1"/>
  <c r="G197" i="22"/>
  <c r="H197" i="22" s="1"/>
  <c r="I197" i="22" s="1"/>
  <c r="J197" i="22" s="1"/>
  <c r="K197" i="22" s="1"/>
  <c r="L197" i="22" s="1"/>
  <c r="M197" i="22" s="1"/>
  <c r="N197" i="22" s="1"/>
  <c r="O197" i="22" s="1"/>
  <c r="P197" i="22" s="1"/>
  <c r="Q197" i="22" s="1"/>
  <c r="R197" i="22" s="1"/>
  <c r="S197" i="22" s="1"/>
  <c r="T197" i="22" s="1"/>
  <c r="U197" i="22" s="1"/>
  <c r="V197" i="22" s="1"/>
  <c r="W197" i="22" s="1"/>
  <c r="X197" i="22" s="1"/>
  <c r="Y197" i="22" s="1"/>
  <c r="Z197" i="22" s="1"/>
  <c r="AA197" i="22" s="1"/>
  <c r="AB197" i="22" s="1"/>
  <c r="AC197" i="22" s="1"/>
  <c r="AD197" i="22" s="1"/>
  <c r="AE197" i="22" s="1"/>
  <c r="AF197" i="22" s="1"/>
  <c r="G196" i="22"/>
  <c r="H196" i="22" s="1"/>
  <c r="I196" i="22" s="1"/>
  <c r="J196" i="22" s="1"/>
  <c r="K196" i="22" s="1"/>
  <c r="L196" i="22" s="1"/>
  <c r="M196" i="22" s="1"/>
  <c r="N196" i="22" s="1"/>
  <c r="O196" i="22" s="1"/>
  <c r="P196" i="22" s="1"/>
  <c r="Q196" i="22" s="1"/>
  <c r="R196" i="22" s="1"/>
  <c r="S196" i="22" s="1"/>
  <c r="T196" i="22" s="1"/>
  <c r="U196" i="22" s="1"/>
  <c r="V196" i="22" s="1"/>
  <c r="W196" i="22" s="1"/>
  <c r="X196" i="22" s="1"/>
  <c r="Y196" i="22" s="1"/>
  <c r="Z196" i="22" s="1"/>
  <c r="AA196" i="22" s="1"/>
  <c r="AB196" i="22" s="1"/>
  <c r="AC196" i="22" s="1"/>
  <c r="AD196" i="22" s="1"/>
  <c r="AE196" i="22" s="1"/>
  <c r="AF196" i="22" s="1"/>
  <c r="G195" i="22"/>
  <c r="H195" i="22" s="1"/>
  <c r="I195" i="22" s="1"/>
  <c r="J195" i="22" s="1"/>
  <c r="K195" i="22" s="1"/>
  <c r="L195" i="22" s="1"/>
  <c r="M195" i="22" s="1"/>
  <c r="N195" i="22" s="1"/>
  <c r="O195" i="22" s="1"/>
  <c r="P195" i="22" s="1"/>
  <c r="Q195" i="22" s="1"/>
  <c r="R195" i="22" s="1"/>
  <c r="S195" i="22" s="1"/>
  <c r="T195" i="22" s="1"/>
  <c r="U195" i="22" s="1"/>
  <c r="V195" i="22" s="1"/>
  <c r="W195" i="22" s="1"/>
  <c r="X195" i="22" s="1"/>
  <c r="Y195" i="22" s="1"/>
  <c r="Z195" i="22" s="1"/>
  <c r="AA195" i="22" s="1"/>
  <c r="AB195" i="22" s="1"/>
  <c r="AC195" i="22" s="1"/>
  <c r="AD195" i="22" s="1"/>
  <c r="AE195" i="22" s="1"/>
  <c r="AF195" i="22" s="1"/>
  <c r="G194" i="22"/>
  <c r="H194" i="22" s="1"/>
  <c r="I194" i="22" s="1"/>
  <c r="J194" i="22" s="1"/>
  <c r="K194" i="22" s="1"/>
  <c r="L194" i="22" s="1"/>
  <c r="M194" i="22" s="1"/>
  <c r="N194" i="22" s="1"/>
  <c r="O194" i="22" s="1"/>
  <c r="P194" i="22" s="1"/>
  <c r="Q194" i="22" s="1"/>
  <c r="R194" i="22" s="1"/>
  <c r="S194" i="22" s="1"/>
  <c r="T194" i="22" s="1"/>
  <c r="U194" i="22" s="1"/>
  <c r="V194" i="22" s="1"/>
  <c r="W194" i="22" s="1"/>
  <c r="X194" i="22" s="1"/>
  <c r="Y194" i="22" s="1"/>
  <c r="Z194" i="22" s="1"/>
  <c r="AA194" i="22" s="1"/>
  <c r="AB194" i="22" s="1"/>
  <c r="AC194" i="22" s="1"/>
  <c r="AD194" i="22" s="1"/>
  <c r="AE194" i="22" s="1"/>
  <c r="AF194" i="22" s="1"/>
  <c r="G193" i="22"/>
  <c r="H193" i="22" s="1"/>
  <c r="I193" i="22" s="1"/>
  <c r="J193" i="22" s="1"/>
  <c r="K193" i="22" s="1"/>
  <c r="L193" i="22" s="1"/>
  <c r="M193" i="22" s="1"/>
  <c r="N193" i="22" s="1"/>
  <c r="O193" i="22" s="1"/>
  <c r="P193" i="22" s="1"/>
  <c r="Q193" i="22" s="1"/>
  <c r="R193" i="22" s="1"/>
  <c r="S193" i="22" s="1"/>
  <c r="T193" i="22" s="1"/>
  <c r="U193" i="22" s="1"/>
  <c r="V193" i="22" s="1"/>
  <c r="W193" i="22" s="1"/>
  <c r="X193" i="22" s="1"/>
  <c r="Y193" i="22" s="1"/>
  <c r="Z193" i="22" s="1"/>
  <c r="AA193" i="22" s="1"/>
  <c r="AB193" i="22" s="1"/>
  <c r="AC193" i="22" s="1"/>
  <c r="AD193" i="22" s="1"/>
  <c r="AE193" i="22" s="1"/>
  <c r="AF193" i="22" s="1"/>
  <c r="G192" i="22"/>
  <c r="H192" i="22" s="1"/>
  <c r="I192" i="22" s="1"/>
  <c r="J192" i="22" s="1"/>
  <c r="K192" i="22" s="1"/>
  <c r="L192" i="22" s="1"/>
  <c r="M192" i="22" s="1"/>
  <c r="N192" i="22" s="1"/>
  <c r="O192" i="22" s="1"/>
  <c r="P192" i="22" s="1"/>
  <c r="Q192" i="22" s="1"/>
  <c r="R192" i="22" s="1"/>
  <c r="S192" i="22" s="1"/>
  <c r="T192" i="22" s="1"/>
  <c r="U192" i="22" s="1"/>
  <c r="V192" i="22" s="1"/>
  <c r="W192" i="22" s="1"/>
  <c r="X192" i="22" s="1"/>
  <c r="Y192" i="22" s="1"/>
  <c r="Z192" i="22" s="1"/>
  <c r="AA192" i="22" s="1"/>
  <c r="AB192" i="22" s="1"/>
  <c r="AC192" i="22" s="1"/>
  <c r="AD192" i="22" s="1"/>
  <c r="AE192" i="22" s="1"/>
  <c r="AF192" i="22" s="1"/>
  <c r="G191" i="22"/>
  <c r="H191" i="22" s="1"/>
  <c r="I191" i="22" s="1"/>
  <c r="J191" i="22" s="1"/>
  <c r="K191" i="22" s="1"/>
  <c r="L191" i="22" s="1"/>
  <c r="M191" i="22" s="1"/>
  <c r="N191" i="22" s="1"/>
  <c r="O191" i="22" s="1"/>
  <c r="P191" i="22" s="1"/>
  <c r="Q191" i="22" s="1"/>
  <c r="R191" i="22" s="1"/>
  <c r="S191" i="22" s="1"/>
  <c r="T191" i="22" s="1"/>
  <c r="U191" i="22" s="1"/>
  <c r="V191" i="22" s="1"/>
  <c r="W191" i="22" s="1"/>
  <c r="X191" i="22" s="1"/>
  <c r="Y191" i="22" s="1"/>
  <c r="Z191" i="22" s="1"/>
  <c r="AA191" i="22" s="1"/>
  <c r="AB191" i="22" s="1"/>
  <c r="AC191" i="22" s="1"/>
  <c r="AD191" i="22" s="1"/>
  <c r="AE191" i="22" s="1"/>
  <c r="AF191" i="22" s="1"/>
  <c r="G190" i="22"/>
  <c r="H190" i="22" s="1"/>
  <c r="I190" i="22" s="1"/>
  <c r="J190" i="22" s="1"/>
  <c r="K190" i="22" s="1"/>
  <c r="L190" i="22" s="1"/>
  <c r="M190" i="22" s="1"/>
  <c r="N190" i="22" s="1"/>
  <c r="O190" i="22" s="1"/>
  <c r="P190" i="22" s="1"/>
  <c r="Q190" i="22" s="1"/>
  <c r="R190" i="22" s="1"/>
  <c r="S190" i="22" s="1"/>
  <c r="T190" i="22" s="1"/>
  <c r="U190" i="22" s="1"/>
  <c r="V190" i="22" s="1"/>
  <c r="W190" i="22" s="1"/>
  <c r="X190" i="22" s="1"/>
  <c r="Y190" i="22" s="1"/>
  <c r="Z190" i="22" s="1"/>
  <c r="AA190" i="22" s="1"/>
  <c r="AB190" i="22" s="1"/>
  <c r="AC190" i="22" s="1"/>
  <c r="AD190" i="22" s="1"/>
  <c r="AE190" i="22" s="1"/>
  <c r="AF190" i="22" s="1"/>
  <c r="G188" i="22"/>
  <c r="H188" i="22" s="1"/>
  <c r="I188" i="22" s="1"/>
  <c r="J188" i="22" s="1"/>
  <c r="K188" i="22" s="1"/>
  <c r="L188" i="22" s="1"/>
  <c r="M188" i="22" s="1"/>
  <c r="N188" i="22" s="1"/>
  <c r="O188" i="22" s="1"/>
  <c r="P188" i="22" s="1"/>
  <c r="Q188" i="22" s="1"/>
  <c r="R188" i="22" s="1"/>
  <c r="S188" i="22" s="1"/>
  <c r="T188" i="22" s="1"/>
  <c r="U188" i="22" s="1"/>
  <c r="V188" i="22" s="1"/>
  <c r="W188" i="22" s="1"/>
  <c r="X188" i="22" s="1"/>
  <c r="Y188" i="22" s="1"/>
  <c r="Z188" i="22" s="1"/>
  <c r="AA188" i="22" s="1"/>
  <c r="AB188" i="22" s="1"/>
  <c r="AC188" i="22" s="1"/>
  <c r="AD188" i="22" s="1"/>
  <c r="AE188" i="22" s="1"/>
  <c r="AF188" i="22" s="1"/>
  <c r="G187" i="22"/>
  <c r="H187" i="22" s="1"/>
  <c r="I187" i="22" s="1"/>
  <c r="J187" i="22" s="1"/>
  <c r="K187" i="22" s="1"/>
  <c r="L187" i="22" s="1"/>
  <c r="M187" i="22" s="1"/>
  <c r="N187" i="22" s="1"/>
  <c r="O187" i="22" s="1"/>
  <c r="P187" i="22" s="1"/>
  <c r="Q187" i="22" s="1"/>
  <c r="R187" i="22" s="1"/>
  <c r="S187" i="22" s="1"/>
  <c r="T187" i="22" s="1"/>
  <c r="U187" i="22" s="1"/>
  <c r="V187" i="22" s="1"/>
  <c r="W187" i="22" s="1"/>
  <c r="X187" i="22" s="1"/>
  <c r="Y187" i="22" s="1"/>
  <c r="Z187" i="22" s="1"/>
  <c r="AA187" i="22" s="1"/>
  <c r="AB187" i="22" s="1"/>
  <c r="AC187" i="22" s="1"/>
  <c r="AD187" i="22" s="1"/>
  <c r="AE187" i="22" s="1"/>
  <c r="AF187" i="22" s="1"/>
  <c r="G186" i="22"/>
  <c r="H186" i="22" s="1"/>
  <c r="I186" i="22" s="1"/>
  <c r="J186" i="22" s="1"/>
  <c r="K186" i="22" s="1"/>
  <c r="L186" i="22" s="1"/>
  <c r="M186" i="22" s="1"/>
  <c r="N186" i="22" s="1"/>
  <c r="O186" i="22" s="1"/>
  <c r="P186" i="22" s="1"/>
  <c r="Q186" i="22" s="1"/>
  <c r="R186" i="22" s="1"/>
  <c r="S186" i="22" s="1"/>
  <c r="T186" i="22" s="1"/>
  <c r="U186" i="22" s="1"/>
  <c r="V186" i="22" s="1"/>
  <c r="W186" i="22" s="1"/>
  <c r="X186" i="22" s="1"/>
  <c r="Y186" i="22" s="1"/>
  <c r="Z186" i="22" s="1"/>
  <c r="AA186" i="22" s="1"/>
  <c r="AB186" i="22" s="1"/>
  <c r="AC186" i="22" s="1"/>
  <c r="AD186" i="22" s="1"/>
  <c r="AE186" i="22" s="1"/>
  <c r="AF186" i="22" s="1"/>
  <c r="G185" i="22"/>
  <c r="H185" i="22" s="1"/>
  <c r="I185" i="22" s="1"/>
  <c r="J185" i="22" s="1"/>
  <c r="K185" i="22" s="1"/>
  <c r="L185" i="22" s="1"/>
  <c r="M185" i="22" s="1"/>
  <c r="N185" i="22" s="1"/>
  <c r="O185" i="22" s="1"/>
  <c r="P185" i="22" s="1"/>
  <c r="Q185" i="22" s="1"/>
  <c r="R185" i="22" s="1"/>
  <c r="S185" i="22" s="1"/>
  <c r="T185" i="22" s="1"/>
  <c r="U185" i="22" s="1"/>
  <c r="V185" i="22" s="1"/>
  <c r="W185" i="22" s="1"/>
  <c r="X185" i="22" s="1"/>
  <c r="Y185" i="22" s="1"/>
  <c r="Z185" i="22" s="1"/>
  <c r="AA185" i="22" s="1"/>
  <c r="AB185" i="22" s="1"/>
  <c r="AC185" i="22" s="1"/>
  <c r="AD185" i="22" s="1"/>
  <c r="AE185" i="22" s="1"/>
  <c r="AF185" i="22" s="1"/>
  <c r="G184" i="22"/>
  <c r="H184" i="22" s="1"/>
  <c r="I184" i="22" s="1"/>
  <c r="J184" i="22" s="1"/>
  <c r="K184" i="22" s="1"/>
  <c r="L184" i="22" s="1"/>
  <c r="M184" i="22" s="1"/>
  <c r="N184" i="22" s="1"/>
  <c r="O184" i="22" s="1"/>
  <c r="P184" i="22" s="1"/>
  <c r="Q184" i="22" s="1"/>
  <c r="R184" i="22" s="1"/>
  <c r="S184" i="22" s="1"/>
  <c r="T184" i="22" s="1"/>
  <c r="U184" i="22" s="1"/>
  <c r="V184" i="22" s="1"/>
  <c r="W184" i="22" s="1"/>
  <c r="X184" i="22" s="1"/>
  <c r="Y184" i="22" s="1"/>
  <c r="Z184" i="22" s="1"/>
  <c r="AA184" i="22" s="1"/>
  <c r="AB184" i="22" s="1"/>
  <c r="AC184" i="22" s="1"/>
  <c r="AD184" i="22" s="1"/>
  <c r="AE184" i="22" s="1"/>
  <c r="AF184" i="22" s="1"/>
  <c r="G183" i="22"/>
  <c r="H183" i="22" s="1"/>
  <c r="I183" i="22" s="1"/>
  <c r="J183" i="22" s="1"/>
  <c r="K183" i="22" s="1"/>
  <c r="L183" i="22" s="1"/>
  <c r="M183" i="22" s="1"/>
  <c r="N183" i="22" s="1"/>
  <c r="O183" i="22" s="1"/>
  <c r="P183" i="22" s="1"/>
  <c r="Q183" i="22" s="1"/>
  <c r="R183" i="22" s="1"/>
  <c r="S183" i="22" s="1"/>
  <c r="T183" i="22" s="1"/>
  <c r="U183" i="22" s="1"/>
  <c r="V183" i="22" s="1"/>
  <c r="W183" i="22" s="1"/>
  <c r="X183" i="22" s="1"/>
  <c r="Y183" i="22" s="1"/>
  <c r="Z183" i="22" s="1"/>
  <c r="AA183" i="22" s="1"/>
  <c r="AB183" i="22" s="1"/>
  <c r="AC183" i="22" s="1"/>
  <c r="AD183" i="22" s="1"/>
  <c r="AE183" i="22" s="1"/>
  <c r="AF183" i="22" s="1"/>
  <c r="G182" i="22"/>
  <c r="H182" i="22" s="1"/>
  <c r="I182" i="22" s="1"/>
  <c r="J182" i="22" s="1"/>
  <c r="K182" i="22" s="1"/>
  <c r="L182" i="22" s="1"/>
  <c r="M182" i="22" s="1"/>
  <c r="N182" i="22" s="1"/>
  <c r="O182" i="22" s="1"/>
  <c r="P182" i="22" s="1"/>
  <c r="Q182" i="22" s="1"/>
  <c r="R182" i="22" s="1"/>
  <c r="S182" i="22" s="1"/>
  <c r="T182" i="22" s="1"/>
  <c r="U182" i="22" s="1"/>
  <c r="V182" i="22" s="1"/>
  <c r="W182" i="22" s="1"/>
  <c r="X182" i="22" s="1"/>
  <c r="Y182" i="22" s="1"/>
  <c r="Z182" i="22" s="1"/>
  <c r="AA182" i="22" s="1"/>
  <c r="AB182" i="22" s="1"/>
  <c r="AC182" i="22" s="1"/>
  <c r="AD182" i="22" s="1"/>
  <c r="AE182" i="22" s="1"/>
  <c r="AF182" i="22" s="1"/>
  <c r="G181" i="22"/>
  <c r="H181" i="22" s="1"/>
  <c r="I181" i="22" s="1"/>
  <c r="J181" i="22" s="1"/>
  <c r="K181" i="22" s="1"/>
  <c r="L181" i="22" s="1"/>
  <c r="M181" i="22" s="1"/>
  <c r="N181" i="22" s="1"/>
  <c r="O181" i="22" s="1"/>
  <c r="P181" i="22" s="1"/>
  <c r="Q181" i="22" s="1"/>
  <c r="R181" i="22" s="1"/>
  <c r="S181" i="22" s="1"/>
  <c r="T181" i="22" s="1"/>
  <c r="U181" i="22" s="1"/>
  <c r="V181" i="22" s="1"/>
  <c r="W181" i="22" s="1"/>
  <c r="X181" i="22" s="1"/>
  <c r="Y181" i="22" s="1"/>
  <c r="Z181" i="22" s="1"/>
  <c r="AA181" i="22" s="1"/>
  <c r="AB181" i="22" s="1"/>
  <c r="AC181" i="22" s="1"/>
  <c r="AD181" i="22" s="1"/>
  <c r="AE181" i="22" s="1"/>
  <c r="AF181" i="22" s="1"/>
  <c r="G180" i="22"/>
  <c r="H180" i="22" s="1"/>
  <c r="I180" i="22" s="1"/>
  <c r="J180" i="22" s="1"/>
  <c r="K180" i="22" s="1"/>
  <c r="L180" i="22" s="1"/>
  <c r="M180" i="22" s="1"/>
  <c r="N180" i="22" s="1"/>
  <c r="O180" i="22" s="1"/>
  <c r="P180" i="22" s="1"/>
  <c r="Q180" i="22" s="1"/>
  <c r="R180" i="22" s="1"/>
  <c r="S180" i="22" s="1"/>
  <c r="T180" i="22" s="1"/>
  <c r="U180" i="22" s="1"/>
  <c r="V180" i="22" s="1"/>
  <c r="W180" i="22" s="1"/>
  <c r="X180" i="22" s="1"/>
  <c r="Y180" i="22" s="1"/>
  <c r="Z180" i="22" s="1"/>
  <c r="AA180" i="22" s="1"/>
  <c r="AB180" i="22" s="1"/>
  <c r="AC180" i="22" s="1"/>
  <c r="AD180" i="22" s="1"/>
  <c r="AE180" i="22" s="1"/>
  <c r="AF180" i="22" s="1"/>
  <c r="G179" i="22"/>
  <c r="H179" i="22" s="1"/>
  <c r="I179" i="22" s="1"/>
  <c r="J179" i="22" s="1"/>
  <c r="K179" i="22" s="1"/>
  <c r="L179" i="22" s="1"/>
  <c r="M179" i="22" s="1"/>
  <c r="N179" i="22" s="1"/>
  <c r="O179" i="22" s="1"/>
  <c r="P179" i="22" s="1"/>
  <c r="Q179" i="22" s="1"/>
  <c r="R179" i="22" s="1"/>
  <c r="S179" i="22" s="1"/>
  <c r="T179" i="22" s="1"/>
  <c r="U179" i="22" s="1"/>
  <c r="V179" i="22" s="1"/>
  <c r="W179" i="22" s="1"/>
  <c r="X179" i="22" s="1"/>
  <c r="Y179" i="22" s="1"/>
  <c r="Z179" i="22" s="1"/>
  <c r="AA179" i="22" s="1"/>
  <c r="AB179" i="22" s="1"/>
  <c r="AC179" i="22" s="1"/>
  <c r="AD179" i="22" s="1"/>
  <c r="AE179" i="22" s="1"/>
  <c r="AF179" i="22" s="1"/>
  <c r="G178" i="22"/>
  <c r="H178" i="22" s="1"/>
  <c r="I178" i="22" s="1"/>
  <c r="J178" i="22" s="1"/>
  <c r="K178" i="22" s="1"/>
  <c r="L178" i="22" s="1"/>
  <c r="M178" i="22" s="1"/>
  <c r="N178" i="22" s="1"/>
  <c r="O178" i="22" s="1"/>
  <c r="P178" i="22" s="1"/>
  <c r="Q178" i="22" s="1"/>
  <c r="R178" i="22" s="1"/>
  <c r="S178" i="22" s="1"/>
  <c r="T178" i="22" s="1"/>
  <c r="U178" i="22" s="1"/>
  <c r="V178" i="22" s="1"/>
  <c r="W178" i="22" s="1"/>
  <c r="X178" i="22" s="1"/>
  <c r="Y178" i="22" s="1"/>
  <c r="Z178" i="22" s="1"/>
  <c r="AA178" i="22" s="1"/>
  <c r="AB178" i="22" s="1"/>
  <c r="AC178" i="22" s="1"/>
  <c r="AD178" i="22" s="1"/>
  <c r="AE178" i="22" s="1"/>
  <c r="AF178" i="22" s="1"/>
  <c r="G176" i="22"/>
  <c r="H176" i="22" s="1"/>
  <c r="I176" i="22" s="1"/>
  <c r="J176" i="22" s="1"/>
  <c r="K176" i="22" s="1"/>
  <c r="L176" i="22" s="1"/>
  <c r="M176" i="22" s="1"/>
  <c r="N176" i="22" s="1"/>
  <c r="O176" i="22" s="1"/>
  <c r="P176" i="22" s="1"/>
  <c r="Q176" i="22" s="1"/>
  <c r="R176" i="22" s="1"/>
  <c r="S176" i="22" s="1"/>
  <c r="T176" i="22" s="1"/>
  <c r="U176" i="22" s="1"/>
  <c r="V176" i="22" s="1"/>
  <c r="W176" i="22" s="1"/>
  <c r="X176" i="22" s="1"/>
  <c r="Y176" i="22" s="1"/>
  <c r="Z176" i="22" s="1"/>
  <c r="AA176" i="22" s="1"/>
  <c r="AB176" i="22" s="1"/>
  <c r="AC176" i="22" s="1"/>
  <c r="AD176" i="22" s="1"/>
  <c r="AE176" i="22" s="1"/>
  <c r="AF176" i="22" s="1"/>
  <c r="G175" i="22"/>
  <c r="H175" i="22" s="1"/>
  <c r="I175" i="22" s="1"/>
  <c r="J175" i="22" s="1"/>
  <c r="K175" i="22" s="1"/>
  <c r="L175" i="22" s="1"/>
  <c r="M175" i="22" s="1"/>
  <c r="N175" i="22" s="1"/>
  <c r="O175" i="22" s="1"/>
  <c r="P175" i="22" s="1"/>
  <c r="Q175" i="22" s="1"/>
  <c r="R175" i="22" s="1"/>
  <c r="S175" i="22" s="1"/>
  <c r="T175" i="22" s="1"/>
  <c r="U175" i="22" s="1"/>
  <c r="V175" i="22" s="1"/>
  <c r="W175" i="22" s="1"/>
  <c r="X175" i="22" s="1"/>
  <c r="Y175" i="22" s="1"/>
  <c r="Z175" i="22" s="1"/>
  <c r="AA175" i="22" s="1"/>
  <c r="AB175" i="22" s="1"/>
  <c r="AC175" i="22" s="1"/>
  <c r="AD175" i="22" s="1"/>
  <c r="AE175" i="22" s="1"/>
  <c r="AF175" i="22" s="1"/>
  <c r="G174" i="22"/>
  <c r="H174" i="22" s="1"/>
  <c r="I174" i="22" s="1"/>
  <c r="J174" i="22" s="1"/>
  <c r="K174" i="22" s="1"/>
  <c r="L174" i="22" s="1"/>
  <c r="M174" i="22" s="1"/>
  <c r="N174" i="22" s="1"/>
  <c r="O174" i="22" s="1"/>
  <c r="P174" i="22" s="1"/>
  <c r="Q174" i="22" s="1"/>
  <c r="R174" i="22" s="1"/>
  <c r="S174" i="22" s="1"/>
  <c r="T174" i="22" s="1"/>
  <c r="U174" i="22" s="1"/>
  <c r="V174" i="22" s="1"/>
  <c r="W174" i="22" s="1"/>
  <c r="X174" i="22" s="1"/>
  <c r="Y174" i="22" s="1"/>
  <c r="Z174" i="22" s="1"/>
  <c r="AA174" i="22" s="1"/>
  <c r="AB174" i="22" s="1"/>
  <c r="AC174" i="22" s="1"/>
  <c r="AD174" i="22" s="1"/>
  <c r="AE174" i="22" s="1"/>
  <c r="AF174" i="22" s="1"/>
  <c r="G173" i="22"/>
  <c r="H173" i="22" s="1"/>
  <c r="I173" i="22" s="1"/>
  <c r="J173" i="22" s="1"/>
  <c r="K173" i="22" s="1"/>
  <c r="L173" i="22" s="1"/>
  <c r="M173" i="22" s="1"/>
  <c r="N173" i="22" s="1"/>
  <c r="O173" i="22" s="1"/>
  <c r="P173" i="22" s="1"/>
  <c r="Q173" i="22" s="1"/>
  <c r="R173" i="22" s="1"/>
  <c r="S173" i="22" s="1"/>
  <c r="T173" i="22" s="1"/>
  <c r="U173" i="22" s="1"/>
  <c r="V173" i="22" s="1"/>
  <c r="W173" i="22" s="1"/>
  <c r="X173" i="22" s="1"/>
  <c r="Y173" i="22" s="1"/>
  <c r="Z173" i="22" s="1"/>
  <c r="AA173" i="22" s="1"/>
  <c r="AB173" i="22" s="1"/>
  <c r="AC173" i="22" s="1"/>
  <c r="AD173" i="22" s="1"/>
  <c r="AE173" i="22" s="1"/>
  <c r="AF173" i="22" s="1"/>
  <c r="G172" i="22"/>
  <c r="H172" i="22" s="1"/>
  <c r="I172" i="22" s="1"/>
  <c r="J172" i="22" s="1"/>
  <c r="K172" i="22" s="1"/>
  <c r="L172" i="22" s="1"/>
  <c r="M172" i="22" s="1"/>
  <c r="N172" i="22" s="1"/>
  <c r="O172" i="22" s="1"/>
  <c r="P172" i="22" s="1"/>
  <c r="Q172" i="22" s="1"/>
  <c r="R172" i="22" s="1"/>
  <c r="S172" i="22" s="1"/>
  <c r="T172" i="22" s="1"/>
  <c r="U172" i="22" s="1"/>
  <c r="V172" i="22" s="1"/>
  <c r="W172" i="22" s="1"/>
  <c r="X172" i="22" s="1"/>
  <c r="Y172" i="22" s="1"/>
  <c r="Z172" i="22" s="1"/>
  <c r="AA172" i="22" s="1"/>
  <c r="AB172" i="22" s="1"/>
  <c r="AC172" i="22" s="1"/>
  <c r="AD172" i="22" s="1"/>
  <c r="AE172" i="22" s="1"/>
  <c r="AF172" i="22" s="1"/>
  <c r="G171" i="22"/>
  <c r="H171" i="22" s="1"/>
  <c r="I171" i="22" s="1"/>
  <c r="J171" i="22" s="1"/>
  <c r="K171" i="22" s="1"/>
  <c r="L171" i="22" s="1"/>
  <c r="M171" i="22" s="1"/>
  <c r="N171" i="22" s="1"/>
  <c r="O171" i="22" s="1"/>
  <c r="P171" i="22" s="1"/>
  <c r="Q171" i="22" s="1"/>
  <c r="R171" i="22" s="1"/>
  <c r="S171" i="22" s="1"/>
  <c r="T171" i="22" s="1"/>
  <c r="U171" i="22" s="1"/>
  <c r="V171" i="22" s="1"/>
  <c r="W171" i="22" s="1"/>
  <c r="X171" i="22" s="1"/>
  <c r="Y171" i="22" s="1"/>
  <c r="Z171" i="22" s="1"/>
  <c r="AA171" i="22" s="1"/>
  <c r="AB171" i="22" s="1"/>
  <c r="AC171" i="22" s="1"/>
  <c r="AD171" i="22" s="1"/>
  <c r="AE171" i="22" s="1"/>
  <c r="AF171" i="22" s="1"/>
  <c r="G170" i="22"/>
  <c r="H170" i="22" s="1"/>
  <c r="I170" i="22" s="1"/>
  <c r="J170" i="22" s="1"/>
  <c r="K170" i="22" s="1"/>
  <c r="L170" i="22" s="1"/>
  <c r="M170" i="22" s="1"/>
  <c r="N170" i="22" s="1"/>
  <c r="O170" i="22" s="1"/>
  <c r="P170" i="22" s="1"/>
  <c r="Q170" i="22" s="1"/>
  <c r="R170" i="22" s="1"/>
  <c r="S170" i="22" s="1"/>
  <c r="T170" i="22" s="1"/>
  <c r="U170" i="22" s="1"/>
  <c r="V170" i="22" s="1"/>
  <c r="W170" i="22" s="1"/>
  <c r="X170" i="22" s="1"/>
  <c r="Y170" i="22" s="1"/>
  <c r="AG167" i="22"/>
  <c r="G166" i="22"/>
  <c r="H166" i="22" s="1"/>
  <c r="I166" i="22" s="1"/>
  <c r="J166" i="22" s="1"/>
  <c r="K166" i="22" s="1"/>
  <c r="L166" i="22" s="1"/>
  <c r="M166" i="22" s="1"/>
  <c r="N166" i="22" s="1"/>
  <c r="O166" i="22" s="1"/>
  <c r="P166" i="22" s="1"/>
  <c r="Q166" i="22" s="1"/>
  <c r="R166" i="22" s="1"/>
  <c r="S166" i="22" s="1"/>
  <c r="T166" i="22" s="1"/>
  <c r="U166" i="22" s="1"/>
  <c r="V166" i="22" s="1"/>
  <c r="W166" i="22" s="1"/>
  <c r="X166" i="22" s="1"/>
  <c r="Y166" i="22" s="1"/>
  <c r="Z166" i="22" s="1"/>
  <c r="AA166" i="22" s="1"/>
  <c r="AB166" i="22" s="1"/>
  <c r="AC166" i="22" s="1"/>
  <c r="AD166" i="22" s="1"/>
  <c r="AE166" i="22" s="1"/>
  <c r="AF166" i="22" s="1"/>
  <c r="G165" i="22"/>
  <c r="H165" i="22" s="1"/>
  <c r="I165" i="22" s="1"/>
  <c r="J165" i="22" s="1"/>
  <c r="K165" i="22" s="1"/>
  <c r="L165" i="22" s="1"/>
  <c r="M165" i="22" s="1"/>
  <c r="N165" i="22" s="1"/>
  <c r="O165" i="22" s="1"/>
  <c r="P165" i="22" s="1"/>
  <c r="Q165" i="22" s="1"/>
  <c r="R165" i="22" s="1"/>
  <c r="S165" i="22" s="1"/>
  <c r="T165" i="22" s="1"/>
  <c r="U165" i="22" s="1"/>
  <c r="V165" i="22" s="1"/>
  <c r="W165" i="22" s="1"/>
  <c r="X165" i="22" s="1"/>
  <c r="Y165" i="22" s="1"/>
  <c r="Z165" i="22" s="1"/>
  <c r="AA165" i="22" s="1"/>
  <c r="AB165" i="22" s="1"/>
  <c r="AC165" i="22" s="1"/>
  <c r="AD165" i="22" s="1"/>
  <c r="AE165" i="22" s="1"/>
  <c r="AF165" i="22" s="1"/>
  <c r="G164" i="22"/>
  <c r="H164" i="22" s="1"/>
  <c r="I164" i="22" s="1"/>
  <c r="J164" i="22" s="1"/>
  <c r="K164" i="22" s="1"/>
  <c r="L164" i="22" s="1"/>
  <c r="M164" i="22" s="1"/>
  <c r="N164" i="22" s="1"/>
  <c r="O164" i="22" s="1"/>
  <c r="P164" i="22" s="1"/>
  <c r="Q164" i="22" s="1"/>
  <c r="R164" i="22" s="1"/>
  <c r="S164" i="22" s="1"/>
  <c r="T164" i="22" s="1"/>
  <c r="U164" i="22" s="1"/>
  <c r="V164" i="22" s="1"/>
  <c r="W164" i="22" s="1"/>
  <c r="X164" i="22" s="1"/>
  <c r="Y164" i="22" s="1"/>
  <c r="Z164" i="22" s="1"/>
  <c r="AA164" i="22" s="1"/>
  <c r="AB164" i="22" s="1"/>
  <c r="AC164" i="22" s="1"/>
  <c r="AD164" i="22" s="1"/>
  <c r="AE164" i="22" s="1"/>
  <c r="AF164" i="22" s="1"/>
  <c r="G163" i="22"/>
  <c r="H163" i="22" s="1"/>
  <c r="I163" i="22" s="1"/>
  <c r="J163" i="22" s="1"/>
  <c r="K163" i="22" s="1"/>
  <c r="L163" i="22" s="1"/>
  <c r="M163" i="22" s="1"/>
  <c r="N163" i="22" s="1"/>
  <c r="O163" i="22" s="1"/>
  <c r="P163" i="22" s="1"/>
  <c r="Q163" i="22" s="1"/>
  <c r="R163" i="22" s="1"/>
  <c r="S163" i="22" s="1"/>
  <c r="T163" i="22" s="1"/>
  <c r="U163" i="22" s="1"/>
  <c r="V163" i="22" s="1"/>
  <c r="W163" i="22" s="1"/>
  <c r="X163" i="22" s="1"/>
  <c r="Y163" i="22" s="1"/>
  <c r="Z163" i="22" s="1"/>
  <c r="AA163" i="22" s="1"/>
  <c r="AB163" i="22" s="1"/>
  <c r="AC163" i="22" s="1"/>
  <c r="AD163" i="22" s="1"/>
  <c r="AE163" i="22" s="1"/>
  <c r="AF163" i="22" s="1"/>
  <c r="G162" i="22"/>
  <c r="H162" i="22" s="1"/>
  <c r="I162" i="22" s="1"/>
  <c r="J162" i="22" s="1"/>
  <c r="K162" i="22" s="1"/>
  <c r="L162" i="22" s="1"/>
  <c r="M162" i="22" s="1"/>
  <c r="N162" i="22" s="1"/>
  <c r="O162" i="22" s="1"/>
  <c r="P162" i="22" s="1"/>
  <c r="Q162" i="22" s="1"/>
  <c r="R162" i="22" s="1"/>
  <c r="S162" i="22" s="1"/>
  <c r="T162" i="22" s="1"/>
  <c r="U162" i="22" s="1"/>
  <c r="V162" i="22" s="1"/>
  <c r="W162" i="22" s="1"/>
  <c r="X162" i="22" s="1"/>
  <c r="Y162" i="22" s="1"/>
  <c r="Z162" i="22" s="1"/>
  <c r="AA162" i="22" s="1"/>
  <c r="AB162" i="22" s="1"/>
  <c r="AC162" i="22" s="1"/>
  <c r="AD162" i="22" s="1"/>
  <c r="AE162" i="22" s="1"/>
  <c r="AF162" i="22" s="1"/>
  <c r="AI158" i="22"/>
  <c r="AH158" i="22"/>
  <c r="AI157" i="22"/>
  <c r="AH157" i="22"/>
  <c r="AI156" i="22"/>
  <c r="AH156" i="22"/>
  <c r="AI155" i="22"/>
  <c r="AH155" i="22"/>
  <c r="AI154" i="22"/>
  <c r="AH154" i="22"/>
  <c r="AI153" i="22"/>
  <c r="AH153" i="22"/>
  <c r="AI152" i="22"/>
  <c r="AH152" i="22"/>
  <c r="AI151" i="22"/>
  <c r="AH151" i="22"/>
  <c r="AI150" i="22"/>
  <c r="AH150" i="22"/>
  <c r="AI149" i="22"/>
  <c r="AH149" i="22"/>
  <c r="AI148" i="22"/>
  <c r="AH148" i="22"/>
  <c r="AI147" i="22"/>
  <c r="AH147" i="22"/>
  <c r="AI146" i="22"/>
  <c r="AH146" i="22"/>
  <c r="AI142" i="22"/>
  <c r="AH142" i="22"/>
  <c r="AI141" i="22"/>
  <c r="AH141" i="22"/>
  <c r="AI140" i="22"/>
  <c r="AH140" i="22"/>
  <c r="AI139" i="22"/>
  <c r="AH139" i="22"/>
  <c r="AI138" i="22"/>
  <c r="AH138" i="22"/>
  <c r="AI137" i="22"/>
  <c r="AH137" i="22"/>
  <c r="AI136" i="22"/>
  <c r="AH136" i="22"/>
  <c r="AI134" i="22"/>
  <c r="AH134" i="22"/>
  <c r="AI133" i="22"/>
  <c r="AH133" i="22"/>
  <c r="AI132" i="22"/>
  <c r="AH132" i="22"/>
  <c r="AI131" i="22"/>
  <c r="AH131" i="22"/>
  <c r="AI130" i="22"/>
  <c r="AH130" i="22"/>
  <c r="AI129" i="22"/>
  <c r="AH129" i="22"/>
  <c r="AI128" i="22"/>
  <c r="AH128" i="22"/>
  <c r="AI127" i="22"/>
  <c r="AH127" i="22"/>
  <c r="AI126" i="22"/>
  <c r="AH126" i="22"/>
  <c r="AI125" i="22"/>
  <c r="AH125" i="22"/>
  <c r="AF122" i="22"/>
  <c r="AE122" i="22"/>
  <c r="AD122" i="22"/>
  <c r="AC122" i="22"/>
  <c r="AB122" i="22"/>
  <c r="AA122" i="22"/>
  <c r="Z122" i="22"/>
  <c r="Y122" i="22"/>
  <c r="Y123" i="22" s="1"/>
  <c r="X122" i="22"/>
  <c r="W122" i="22"/>
  <c r="V122" i="22"/>
  <c r="U122" i="22"/>
  <c r="T122" i="22"/>
  <c r="S122" i="22"/>
  <c r="Q122" i="22"/>
  <c r="L122" i="22"/>
  <c r="K122" i="22"/>
  <c r="J122" i="22"/>
  <c r="I122" i="22"/>
  <c r="H122" i="22"/>
  <c r="G122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Q121" i="22"/>
  <c r="L121" i="22"/>
  <c r="K121" i="22"/>
  <c r="J121" i="22"/>
  <c r="I121" i="22"/>
  <c r="H121" i="22"/>
  <c r="G121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Q120" i="22"/>
  <c r="L120" i="22"/>
  <c r="K120" i="22"/>
  <c r="J120" i="22"/>
  <c r="I120" i="22"/>
  <c r="H120" i="22"/>
  <c r="G120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Q119" i="22"/>
  <c r="L119" i="22"/>
  <c r="K119" i="22"/>
  <c r="J119" i="22"/>
  <c r="I119" i="22"/>
  <c r="H119" i="22"/>
  <c r="G119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Q118" i="22"/>
  <c r="L118" i="22"/>
  <c r="K118" i="22"/>
  <c r="J118" i="22"/>
  <c r="I118" i="22"/>
  <c r="H118" i="22"/>
  <c r="G118" i="22"/>
  <c r="AF117" i="22"/>
  <c r="AF123" i="22" s="1"/>
  <c r="BJ23" i="22" s="1"/>
  <c r="AE117" i="22"/>
  <c r="AD117" i="22"/>
  <c r="AD123" i="22" s="1"/>
  <c r="BH23" i="22" s="1"/>
  <c r="AC117" i="22"/>
  <c r="AB117" i="22"/>
  <c r="AA117" i="22"/>
  <c r="Z117" i="22"/>
  <c r="Y117" i="22"/>
  <c r="X117" i="22"/>
  <c r="W117" i="22"/>
  <c r="V117" i="22"/>
  <c r="U117" i="22"/>
  <c r="T117" i="22"/>
  <c r="S117" i="22"/>
  <c r="AZ23" i="22"/>
  <c r="Q117" i="22"/>
  <c r="L117" i="22"/>
  <c r="L123" i="22" s="1"/>
  <c r="K117" i="22"/>
  <c r="J117" i="22"/>
  <c r="I117" i="22"/>
  <c r="I123" i="22" s="1"/>
  <c r="AS23" i="22" s="1"/>
  <c r="H117" i="22"/>
  <c r="G117" i="22"/>
  <c r="AI114" i="22"/>
  <c r="AH114" i="22"/>
  <c r="AI112" i="22"/>
  <c r="AH112" i="22"/>
  <c r="AG112" i="22"/>
  <c r="AI111" i="22"/>
  <c r="AH111" i="22"/>
  <c r="AI110" i="22"/>
  <c r="AH110" i="22"/>
  <c r="AI109" i="22"/>
  <c r="AH109" i="22"/>
  <c r="AG108" i="22"/>
  <c r="AF108" i="22"/>
  <c r="AE108" i="22"/>
  <c r="BI19" i="22" s="1"/>
  <c r="AD108" i="22"/>
  <c r="AC108" i="22"/>
  <c r="AB5" i="22" s="1"/>
  <c r="AB108" i="22"/>
  <c r="BG19" i="22" s="1"/>
  <c r="AA108" i="22"/>
  <c r="Z5" i="22" s="1"/>
  <c r="Z108" i="22"/>
  <c r="Y108" i="22"/>
  <c r="X5" i="22" s="1"/>
  <c r="X108" i="22"/>
  <c r="BE19" i="22" s="1"/>
  <c r="W108" i="22"/>
  <c r="V108" i="22"/>
  <c r="U108" i="22"/>
  <c r="T108" i="22"/>
  <c r="S5" i="22" s="1"/>
  <c r="S108" i="22"/>
  <c r="R5" i="22" s="1"/>
  <c r="Q108" i="22"/>
  <c r="L108" i="22"/>
  <c r="K108" i="22"/>
  <c r="J108" i="22"/>
  <c r="I108" i="22"/>
  <c r="H108" i="22"/>
  <c r="G108" i="22"/>
  <c r="AR19" i="22" s="1"/>
  <c r="AI107" i="22"/>
  <c r="AH107" i="22"/>
  <c r="AI106" i="22"/>
  <c r="AH106" i="22"/>
  <c r="AI105" i="22"/>
  <c r="AH105" i="22"/>
  <c r="AI104" i="22"/>
  <c r="AH104" i="22"/>
  <c r="AI103" i="22"/>
  <c r="AH103" i="22"/>
  <c r="AI102" i="22"/>
  <c r="AH102" i="22"/>
  <c r="AI101" i="22"/>
  <c r="AH101" i="22"/>
  <c r="AI100" i="22"/>
  <c r="AH100" i="22"/>
  <c r="AI99" i="22"/>
  <c r="AH99" i="22"/>
  <c r="AI98" i="22"/>
  <c r="AH98" i="22"/>
  <c r="AI97" i="22"/>
  <c r="AH97" i="22"/>
  <c r="AG96" i="22"/>
  <c r="AG4" i="22" s="1"/>
  <c r="AF96" i="22"/>
  <c r="BJ20" i="22" s="1"/>
  <c r="AE96" i="22"/>
  <c r="BI20" i="22" s="1"/>
  <c r="AD96" i="22"/>
  <c r="BH20" i="22" s="1"/>
  <c r="AC96" i="22"/>
  <c r="AB96" i="22"/>
  <c r="AA96" i="22"/>
  <c r="Z96" i="22"/>
  <c r="BF20" i="22" s="1"/>
  <c r="Y96" i="22"/>
  <c r="X96" i="22"/>
  <c r="BE20" i="22" s="1"/>
  <c r="W96" i="22"/>
  <c r="V96" i="22"/>
  <c r="U96" i="22"/>
  <c r="T96" i="22"/>
  <c r="S96" i="22"/>
  <c r="AZ20" i="22"/>
  <c r="AY20" i="22"/>
  <c r="L96" i="22"/>
  <c r="K96" i="22"/>
  <c r="AT20" i="22" s="1"/>
  <c r="J96" i="22"/>
  <c r="I96" i="22"/>
  <c r="AS20" i="22" s="1"/>
  <c r="H96" i="22"/>
  <c r="G96" i="22"/>
  <c r="AQ20" i="22"/>
  <c r="AI95" i="22"/>
  <c r="AH95" i="22"/>
  <c r="AI94" i="22"/>
  <c r="AH94" i="22"/>
  <c r="AI93" i="22"/>
  <c r="AH93" i="22"/>
  <c r="AF92" i="22"/>
  <c r="BJ18" i="22" s="1"/>
  <c r="AE92" i="22"/>
  <c r="BI18" i="22" s="1"/>
  <c r="AD92" i="22"/>
  <c r="BH18" i="22" s="1"/>
  <c r="AC92" i="22"/>
  <c r="AB92" i="22"/>
  <c r="BG18" i="22" s="1"/>
  <c r="AA92" i="22"/>
  <c r="Z92" i="22"/>
  <c r="BF18" i="22" s="1"/>
  <c r="Y92" i="22"/>
  <c r="X92" i="22"/>
  <c r="W92" i="22"/>
  <c r="V92" i="22"/>
  <c r="BD18" i="22" s="1"/>
  <c r="U92" i="22"/>
  <c r="BC18" i="22" s="1"/>
  <c r="T92" i="22"/>
  <c r="BB18" i="22" s="1"/>
  <c r="S92" i="22"/>
  <c r="BA18" i="22" s="1"/>
  <c r="AV18" i="22"/>
  <c r="L92" i="22"/>
  <c r="K92" i="22"/>
  <c r="J92" i="22"/>
  <c r="I92" i="22"/>
  <c r="H92" i="22"/>
  <c r="G92" i="22"/>
  <c r="AR18" i="22" s="1"/>
  <c r="AQ18" i="22"/>
  <c r="BP91" i="22"/>
  <c r="BO91" i="22"/>
  <c r="BN91" i="22"/>
  <c r="BH91" i="22"/>
  <c r="BF91" i="22"/>
  <c r="AZ91" i="22"/>
  <c r="AI91" i="22"/>
  <c r="AH91" i="22"/>
  <c r="AG91" i="22"/>
  <c r="AG92" i="22" s="1"/>
  <c r="BS90" i="22"/>
  <c r="AZ90" i="22"/>
  <c r="AI90" i="22"/>
  <c r="AH90" i="22"/>
  <c r="BU89" i="22"/>
  <c r="BQ89" i="22"/>
  <c r="BP89" i="22"/>
  <c r="BM89" i="22"/>
  <c r="BC89" i="22"/>
  <c r="AI89" i="22"/>
  <c r="AH89" i="22"/>
  <c r="BW88" i="22"/>
  <c r="BV88" i="22"/>
  <c r="BN88" i="22"/>
  <c r="AI88" i="22"/>
  <c r="AH88" i="22"/>
  <c r="BQ87" i="22"/>
  <c r="BP87" i="22"/>
  <c r="BO87" i="22"/>
  <c r="BI87" i="22"/>
  <c r="BF87" i="22"/>
  <c r="BE87" i="22"/>
  <c r="BA87" i="22"/>
  <c r="AZ87" i="22"/>
  <c r="AI87" i="22"/>
  <c r="AH87" i="22"/>
  <c r="BS86" i="22"/>
  <c r="BA86" i="22"/>
  <c r="AI86" i="22"/>
  <c r="AH86" i="22"/>
  <c r="AI85" i="22"/>
  <c r="AH85" i="22"/>
  <c r="BW84" i="22"/>
  <c r="BW91" i="22" s="1"/>
  <c r="BV84" i="22"/>
  <c r="BV91" i="22" s="1"/>
  <c r="BU84" i="22"/>
  <c r="BU91" i="22" s="1"/>
  <c r="BT84" i="22"/>
  <c r="BT91" i="22" s="1"/>
  <c r="BS84" i="22"/>
  <c r="BS91" i="22" s="1"/>
  <c r="BR84" i="22"/>
  <c r="BR91" i="22" s="1"/>
  <c r="BQ84" i="22"/>
  <c r="BQ91" i="22" s="1"/>
  <c r="BP84" i="22"/>
  <c r="BO84" i="22"/>
  <c r="BN84" i="22"/>
  <c r="BM84" i="22"/>
  <c r="BM91" i="22" s="1"/>
  <c r="BL84" i="22"/>
  <c r="BL91" i="22" s="1"/>
  <c r="BK84" i="22"/>
  <c r="BK91" i="22" s="1"/>
  <c r="BJ84" i="22"/>
  <c r="BJ91" i="22" s="1"/>
  <c r="BI84" i="22"/>
  <c r="BI91" i="22" s="1"/>
  <c r="BH84" i="22"/>
  <c r="BG84" i="22"/>
  <c r="BG91" i="22" s="1"/>
  <c r="BF84" i="22"/>
  <c r="BE84" i="22"/>
  <c r="BE91" i="22" s="1"/>
  <c r="BD84" i="22"/>
  <c r="BD91" i="22" s="1"/>
  <c r="BC84" i="22"/>
  <c r="BC91" i="22" s="1"/>
  <c r="BB84" i="22"/>
  <c r="BB91" i="22" s="1"/>
  <c r="BA84" i="22"/>
  <c r="BA91" i="22" s="1"/>
  <c r="AZ84" i="22"/>
  <c r="AI84" i="22"/>
  <c r="AH84" i="22"/>
  <c r="BW83" i="22"/>
  <c r="BW90" i="22" s="1"/>
  <c r="BV83" i="22"/>
  <c r="BV90" i="22" s="1"/>
  <c r="BU83" i="22"/>
  <c r="BU90" i="22" s="1"/>
  <c r="BT83" i="22"/>
  <c r="BT90" i="22" s="1"/>
  <c r="BS83" i="22"/>
  <c r="BR83" i="22"/>
  <c r="BR90" i="22" s="1"/>
  <c r="BQ83" i="22"/>
  <c r="BQ90" i="22" s="1"/>
  <c r="BP83" i="22"/>
  <c r="BP90" i="22" s="1"/>
  <c r="BO83" i="22"/>
  <c r="BO90" i="22" s="1"/>
  <c r="BN83" i="22"/>
  <c r="BN90" i="22" s="1"/>
  <c r="BM83" i="22"/>
  <c r="BM90" i="22" s="1"/>
  <c r="BL83" i="22"/>
  <c r="BL90" i="22" s="1"/>
  <c r="BK83" i="22"/>
  <c r="BK90" i="22" s="1"/>
  <c r="BJ83" i="22"/>
  <c r="BJ90" i="22" s="1"/>
  <c r="BI83" i="22"/>
  <c r="BI90" i="22" s="1"/>
  <c r="BH83" i="22"/>
  <c r="BH90" i="22" s="1"/>
  <c r="BG83" i="22"/>
  <c r="BG90" i="22" s="1"/>
  <c r="BF83" i="22"/>
  <c r="BF90" i="22" s="1"/>
  <c r="BE83" i="22"/>
  <c r="BE90" i="22" s="1"/>
  <c r="BD83" i="22"/>
  <c r="BD90" i="22" s="1"/>
  <c r="BC83" i="22"/>
  <c r="BC90" i="22" s="1"/>
  <c r="BB83" i="22"/>
  <c r="BB90" i="22" s="1"/>
  <c r="BA83" i="22"/>
  <c r="BA90" i="22" s="1"/>
  <c r="AZ83" i="22"/>
  <c r="AI83" i="22"/>
  <c r="AH83" i="22"/>
  <c r="BW82" i="22"/>
  <c r="BW89" i="22" s="1"/>
  <c r="BV82" i="22"/>
  <c r="BV89" i="22" s="1"/>
  <c r="BU82" i="22"/>
  <c r="BT82" i="22"/>
  <c r="BT89" i="22" s="1"/>
  <c r="BS82" i="22"/>
  <c r="BS89" i="22" s="1"/>
  <c r="BR82" i="22"/>
  <c r="BR89" i="22" s="1"/>
  <c r="BQ82" i="22"/>
  <c r="BP82" i="22"/>
  <c r="BO82" i="22"/>
  <c r="BO89" i="22" s="1"/>
  <c r="BN82" i="22"/>
  <c r="BN89" i="22" s="1"/>
  <c r="BM82" i="22"/>
  <c r="BL82" i="22"/>
  <c r="BL89" i="22" s="1"/>
  <c r="BK82" i="22"/>
  <c r="BK89" i="22" s="1"/>
  <c r="BJ82" i="22"/>
  <c r="BJ89" i="22" s="1"/>
  <c r="BI82" i="22"/>
  <c r="BI89" i="22" s="1"/>
  <c r="BH82" i="22"/>
  <c r="BH89" i="22" s="1"/>
  <c r="BG82" i="22"/>
  <c r="BG89" i="22" s="1"/>
  <c r="BF82" i="22"/>
  <c r="BF89" i="22" s="1"/>
  <c r="BE82" i="22"/>
  <c r="BE89" i="22" s="1"/>
  <c r="BD82" i="22"/>
  <c r="BD89" i="22" s="1"/>
  <c r="BC82" i="22"/>
  <c r="BB82" i="22"/>
  <c r="BB89" i="22" s="1"/>
  <c r="BA82" i="22"/>
  <c r="BA89" i="22" s="1"/>
  <c r="AZ82" i="22"/>
  <c r="AZ89" i="22" s="1"/>
  <c r="AI82" i="22"/>
  <c r="AH82" i="22"/>
  <c r="BW81" i="22"/>
  <c r="BV81" i="22"/>
  <c r="BU81" i="22"/>
  <c r="BU88" i="22" s="1"/>
  <c r="BT81" i="22"/>
  <c r="BT88" i="22" s="1"/>
  <c r="BS81" i="22"/>
  <c r="BS88" i="22" s="1"/>
  <c r="BR81" i="22"/>
  <c r="BR88" i="22" s="1"/>
  <c r="BQ81" i="22"/>
  <c r="BQ88" i="22" s="1"/>
  <c r="BP81" i="22"/>
  <c r="BP88" i="22" s="1"/>
  <c r="BO81" i="22"/>
  <c r="BO88" i="22" s="1"/>
  <c r="BN81" i="22"/>
  <c r="BM81" i="22"/>
  <c r="BM88" i="22" s="1"/>
  <c r="BL81" i="22"/>
  <c r="BL88" i="22" s="1"/>
  <c r="BK81" i="22"/>
  <c r="BK88" i="22" s="1"/>
  <c r="BJ81" i="22"/>
  <c r="BJ88" i="22" s="1"/>
  <c r="BI81" i="22"/>
  <c r="BI88" i="22" s="1"/>
  <c r="BH81" i="22"/>
  <c r="BH88" i="22" s="1"/>
  <c r="BG81" i="22"/>
  <c r="BG88" i="22" s="1"/>
  <c r="BF81" i="22"/>
  <c r="BF88" i="22" s="1"/>
  <c r="BE81" i="22"/>
  <c r="BE88" i="22" s="1"/>
  <c r="BD81" i="22"/>
  <c r="BD88" i="22" s="1"/>
  <c r="BC81" i="22"/>
  <c r="BC88" i="22" s="1"/>
  <c r="BB81" i="22"/>
  <c r="BB88" i="22" s="1"/>
  <c r="BA81" i="22"/>
  <c r="BA88" i="22" s="1"/>
  <c r="AZ81" i="22"/>
  <c r="AZ88" i="22" s="1"/>
  <c r="AI81" i="22"/>
  <c r="AH81" i="22"/>
  <c r="BW80" i="22"/>
  <c r="BW87" i="22" s="1"/>
  <c r="BV80" i="22"/>
  <c r="BV87" i="22" s="1"/>
  <c r="BU80" i="22"/>
  <c r="BU87" i="22" s="1"/>
  <c r="BT80" i="22"/>
  <c r="BT87" i="22" s="1"/>
  <c r="BS80" i="22"/>
  <c r="BS87" i="22" s="1"/>
  <c r="BR80" i="22"/>
  <c r="BR87" i="22" s="1"/>
  <c r="BQ80" i="22"/>
  <c r="BP80" i="22"/>
  <c r="BO80" i="22"/>
  <c r="BN80" i="22"/>
  <c r="BN87" i="22" s="1"/>
  <c r="BM80" i="22"/>
  <c r="BM87" i="22" s="1"/>
  <c r="BL80" i="22"/>
  <c r="BL87" i="22" s="1"/>
  <c r="BK80" i="22"/>
  <c r="BK87" i="22" s="1"/>
  <c r="BJ80" i="22"/>
  <c r="BJ87" i="22" s="1"/>
  <c r="BI80" i="22"/>
  <c r="BH80" i="22"/>
  <c r="BH87" i="22" s="1"/>
  <c r="BG80" i="22"/>
  <c r="BG87" i="22" s="1"/>
  <c r="BF80" i="22"/>
  <c r="BE80" i="22"/>
  <c r="BD80" i="22"/>
  <c r="BD87" i="22" s="1"/>
  <c r="BC80" i="22"/>
  <c r="BC87" i="22" s="1"/>
  <c r="BB80" i="22"/>
  <c r="BB87" i="22" s="1"/>
  <c r="BA80" i="22"/>
  <c r="AZ80" i="22"/>
  <c r="AI80" i="22"/>
  <c r="AH80" i="22"/>
  <c r="BW79" i="22"/>
  <c r="BW86" i="22" s="1"/>
  <c r="BV79" i="22"/>
  <c r="BV86" i="22" s="1"/>
  <c r="BU79" i="22"/>
  <c r="BU86" i="22" s="1"/>
  <c r="BT79" i="22"/>
  <c r="BT86" i="22" s="1"/>
  <c r="BS79" i="22"/>
  <c r="BR79" i="22"/>
  <c r="BR86" i="22" s="1"/>
  <c r="BQ79" i="22"/>
  <c r="BQ86" i="22" s="1"/>
  <c r="BP79" i="22"/>
  <c r="BP86" i="22" s="1"/>
  <c r="BO79" i="22"/>
  <c r="BO86" i="22" s="1"/>
  <c r="BN79" i="22"/>
  <c r="BN86" i="22" s="1"/>
  <c r="BM79" i="22"/>
  <c r="BM86" i="22" s="1"/>
  <c r="BL79" i="22"/>
  <c r="BL86" i="22" s="1"/>
  <c r="BK79" i="22"/>
  <c r="BK86" i="22" s="1"/>
  <c r="BJ79" i="22"/>
  <c r="BJ86" i="22" s="1"/>
  <c r="BI79" i="22"/>
  <c r="BI86" i="22" s="1"/>
  <c r="BH79" i="22"/>
  <c r="BH86" i="22" s="1"/>
  <c r="BG79" i="22"/>
  <c r="BG86" i="22" s="1"/>
  <c r="BF79" i="22"/>
  <c r="BF86" i="22" s="1"/>
  <c r="BE79" i="22"/>
  <c r="BE86" i="22" s="1"/>
  <c r="BD79" i="22"/>
  <c r="BD86" i="22" s="1"/>
  <c r="BC79" i="22"/>
  <c r="BC86" i="22" s="1"/>
  <c r="BB79" i="22"/>
  <c r="BB86" i="22" s="1"/>
  <c r="BA79" i="22"/>
  <c r="AZ79" i="22"/>
  <c r="AZ86" i="22" s="1"/>
  <c r="AI79" i="22"/>
  <c r="AH79" i="22"/>
  <c r="AG78" i="22"/>
  <c r="AF78" i="22"/>
  <c r="BJ17" i="22" s="1"/>
  <c r="AD78" i="22"/>
  <c r="BH17" i="22" s="1"/>
  <c r="AB78" i="22"/>
  <c r="AA78" i="22"/>
  <c r="Z78" i="22"/>
  <c r="BF17" i="22" s="1"/>
  <c r="Y78" i="22"/>
  <c r="X78" i="22"/>
  <c r="W78" i="22"/>
  <c r="V78" i="22"/>
  <c r="BD17" i="22" s="1"/>
  <c r="U78" i="22"/>
  <c r="BC17" i="22" s="1"/>
  <c r="T78" i="22"/>
  <c r="BB17" i="22" s="1"/>
  <c r="S78" i="22"/>
  <c r="AW17" i="22"/>
  <c r="L78" i="22"/>
  <c r="K78" i="22"/>
  <c r="AT17" i="22" s="1"/>
  <c r="J78" i="22"/>
  <c r="I78" i="22"/>
  <c r="H78" i="22"/>
  <c r="G78" i="22"/>
  <c r="AI77" i="22"/>
  <c r="AH77" i="22"/>
  <c r="AI76" i="22"/>
  <c r="AH76" i="22"/>
  <c r="AI75" i="22"/>
  <c r="AH75" i="22"/>
  <c r="AI74" i="22"/>
  <c r="AH74" i="22"/>
  <c r="AI73" i="22"/>
  <c r="AH73" i="22"/>
  <c r="AI72" i="22"/>
  <c r="AH72" i="22"/>
  <c r="AG71" i="22"/>
  <c r="AG113" i="22" s="1"/>
  <c r="AF71" i="22"/>
  <c r="BJ16" i="22" s="1"/>
  <c r="AD71" i="22"/>
  <c r="BH16" i="22" s="1"/>
  <c r="AB71" i="22"/>
  <c r="BG16" i="22" s="1"/>
  <c r="AA71" i="22"/>
  <c r="Z71" i="22"/>
  <c r="BF16" i="22" s="1"/>
  <c r="Y71" i="22"/>
  <c r="X71" i="22"/>
  <c r="W71" i="22"/>
  <c r="V71" i="22"/>
  <c r="BD16" i="22" s="1"/>
  <c r="U71" i="22"/>
  <c r="BC16" i="22" s="1"/>
  <c r="T71" i="22"/>
  <c r="BB16" i="22" s="1"/>
  <c r="S71" i="22"/>
  <c r="BA16" i="22" s="1"/>
  <c r="AV16" i="22"/>
  <c r="L71" i="22"/>
  <c r="K71" i="22"/>
  <c r="AT16" i="22" s="1"/>
  <c r="J71" i="22"/>
  <c r="I71" i="22"/>
  <c r="H71" i="22"/>
  <c r="G71" i="22"/>
  <c r="AQ16" i="22"/>
  <c r="AI70" i="22"/>
  <c r="AH70" i="22"/>
  <c r="AI69" i="22"/>
  <c r="AH69" i="22"/>
  <c r="AI68" i="22"/>
  <c r="AH68" i="22"/>
  <c r="AI67" i="22"/>
  <c r="AH67" i="22"/>
  <c r="AI66" i="22"/>
  <c r="AH66" i="22"/>
  <c r="AI65" i="22"/>
  <c r="AH65" i="22"/>
  <c r="AI64" i="22"/>
  <c r="AH64" i="22"/>
  <c r="AI63" i="22"/>
  <c r="AH63" i="22"/>
  <c r="AI62" i="22"/>
  <c r="AH62" i="22"/>
  <c r="AI61" i="22"/>
  <c r="AH61" i="22"/>
  <c r="AI60" i="22"/>
  <c r="AH60" i="22"/>
  <c r="AI59" i="22"/>
  <c r="AH59" i="22"/>
  <c r="AI58" i="22"/>
  <c r="AH58" i="22"/>
  <c r="AI57" i="22"/>
  <c r="AH57" i="22"/>
  <c r="AI56" i="22"/>
  <c r="AH56" i="22"/>
  <c r="AI55" i="22"/>
  <c r="AH55" i="22"/>
  <c r="AI54" i="22"/>
  <c r="AH54" i="22"/>
  <c r="AI53" i="22"/>
  <c r="AH53" i="22"/>
  <c r="AI52" i="22"/>
  <c r="AH52" i="22"/>
  <c r="AI51" i="22"/>
  <c r="AH51" i="22"/>
  <c r="AI50" i="22"/>
  <c r="AH50" i="22"/>
  <c r="AI49" i="22"/>
  <c r="AH49" i="22"/>
  <c r="AI48" i="22"/>
  <c r="AH48" i="22"/>
  <c r="AI47" i="22"/>
  <c r="AH47" i="22"/>
  <c r="AI46" i="22"/>
  <c r="AH46" i="22"/>
  <c r="AI45" i="22"/>
  <c r="AH45" i="22"/>
  <c r="AI44" i="22"/>
  <c r="AH44" i="22"/>
  <c r="AI43" i="22"/>
  <c r="AH43" i="22"/>
  <c r="AI42" i="22"/>
  <c r="AH42" i="22"/>
  <c r="AI41" i="22"/>
  <c r="AH41" i="22"/>
  <c r="AI40" i="22"/>
  <c r="AH40" i="22"/>
  <c r="AI39" i="22"/>
  <c r="AH39" i="22"/>
  <c r="AI38" i="22"/>
  <c r="AH38" i="22"/>
  <c r="AI37" i="22"/>
  <c r="AH37" i="22"/>
  <c r="AI36" i="22"/>
  <c r="AH36" i="22"/>
  <c r="AI35" i="22"/>
  <c r="AH35" i="22"/>
  <c r="AI34" i="22"/>
  <c r="AH34" i="22"/>
  <c r="AI33" i="22"/>
  <c r="AH33" i="22"/>
  <c r="AI32" i="22"/>
  <c r="AH32" i="22"/>
  <c r="AI31" i="22"/>
  <c r="AH31" i="22"/>
  <c r="AI30" i="22"/>
  <c r="AH30" i="22"/>
  <c r="AI29" i="22"/>
  <c r="AH29" i="22"/>
  <c r="AI28" i="22"/>
  <c r="AH28" i="22"/>
  <c r="AI27" i="22"/>
  <c r="AH27" i="22"/>
  <c r="AI26" i="22"/>
  <c r="AH26" i="22"/>
  <c r="AI25" i="22"/>
  <c r="AH25" i="22"/>
  <c r="AI24" i="22"/>
  <c r="AH24" i="22"/>
  <c r="AI23" i="22"/>
  <c r="AH23" i="22"/>
  <c r="AI22" i="22"/>
  <c r="AH22" i="22"/>
  <c r="BJ21" i="22"/>
  <c r="BI21" i="22"/>
  <c r="BH21" i="22"/>
  <c r="BG21" i="22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I21" i="22"/>
  <c r="AH21" i="22"/>
  <c r="BG20" i="22"/>
  <c r="BD20" i="22"/>
  <c r="BC20" i="22"/>
  <c r="BB20" i="22"/>
  <c r="BA20" i="22"/>
  <c r="AV20" i="22"/>
  <c r="AP20" i="22"/>
  <c r="AO20" i="22"/>
  <c r="AN20" i="22"/>
  <c r="AM20" i="22"/>
  <c r="AI20" i="22"/>
  <c r="AH20" i="22"/>
  <c r="AW19" i="22"/>
  <c r="AV19" i="22"/>
  <c r="AP19" i="22"/>
  <c r="AI19" i="22"/>
  <c r="AH19" i="22"/>
  <c r="BE18" i="22"/>
  <c r="AZ18" i="22"/>
  <c r="AY18" i="22"/>
  <c r="AW18" i="22"/>
  <c r="AU18" i="22"/>
  <c r="AT18" i="22"/>
  <c r="AS18" i="22"/>
  <c r="AP18" i="22"/>
  <c r="AO18" i="22"/>
  <c r="AI18" i="22"/>
  <c r="AH18" i="22"/>
  <c r="BI17" i="22"/>
  <c r="BE17" i="22"/>
  <c r="BA17" i="22"/>
  <c r="AZ17" i="22"/>
  <c r="AY17" i="22"/>
  <c r="AX17" i="22"/>
  <c r="AS17" i="22"/>
  <c r="AR17" i="22"/>
  <c r="AQ17" i="22"/>
  <c r="AM17" i="22"/>
  <c r="AI17" i="22"/>
  <c r="AH17" i="22"/>
  <c r="BI16" i="22"/>
  <c r="AX16" i="22"/>
  <c r="AW16" i="22"/>
  <c r="AU16" i="22"/>
  <c r="AP16" i="22"/>
  <c r="AO16" i="22"/>
  <c r="AM16" i="22"/>
  <c r="AI16" i="22"/>
  <c r="AH16" i="22"/>
  <c r="AI15" i="22"/>
  <c r="AH15" i="22"/>
  <c r="AI14" i="22"/>
  <c r="AH14" i="22"/>
  <c r="AI13" i="22"/>
  <c r="AH13" i="22"/>
  <c r="AL12" i="22"/>
  <c r="AI12" i="22"/>
  <c r="AH12" i="22"/>
  <c r="AI11" i="22"/>
  <c r="AH11" i="22"/>
  <c r="K6" i="22"/>
  <c r="AC5" i="22"/>
  <c r="V5" i="22"/>
  <c r="D5" i="22"/>
  <c r="K4" i="22"/>
  <c r="E4" i="22"/>
  <c r="H4" i="22" s="1"/>
  <c r="B4" i="22"/>
  <c r="AL13" i="22" s="1"/>
  <c r="AG3" i="22"/>
  <c r="AG2" i="22"/>
  <c r="AG6" i="22" s="1"/>
  <c r="AE162" i="24" l="1"/>
  <c r="AD167" i="24"/>
  <c r="AE274" i="24"/>
  <c r="AF169" i="24"/>
  <c r="AF274" i="24" s="1"/>
  <c r="S177" i="23"/>
  <c r="Q167" i="23"/>
  <c r="R161" i="23"/>
  <c r="P274" i="23"/>
  <c r="Q169" i="23"/>
  <c r="AD5" i="22"/>
  <c r="AE123" i="22"/>
  <c r="AD124" i="22"/>
  <c r="BH19" i="22"/>
  <c r="AC123" i="22"/>
  <c r="AC124" i="22" s="1"/>
  <c r="AA5" i="22"/>
  <c r="AB123" i="22"/>
  <c r="BG23" i="22" s="1"/>
  <c r="AA123" i="22"/>
  <c r="Z123" i="22"/>
  <c r="BF23" i="22" s="1"/>
  <c r="X123" i="22"/>
  <c r="BE23" i="22" s="1"/>
  <c r="W123" i="22"/>
  <c r="W124" i="22" s="1"/>
  <c r="V113" i="22"/>
  <c r="V115" i="22" s="1"/>
  <c r="V116" i="22" s="1"/>
  <c r="V7" i="22" s="1"/>
  <c r="V123" i="22"/>
  <c r="BD23" i="22" s="1"/>
  <c r="BD19" i="22"/>
  <c r="BD22" i="22" s="1"/>
  <c r="V124" i="22"/>
  <c r="U5" i="22"/>
  <c r="T123" i="22"/>
  <c r="BB23" i="22" s="1"/>
  <c r="Y113" i="22"/>
  <c r="Y115" i="22" s="1"/>
  <c r="Y116" i="22" s="1"/>
  <c r="Y7" i="22" s="1"/>
  <c r="M5" i="22"/>
  <c r="Q123" i="22"/>
  <c r="AY23" i="22" s="1"/>
  <c r="AH118" i="22"/>
  <c r="P123" i="22"/>
  <c r="P113" i="22"/>
  <c r="P115" i="22" s="1"/>
  <c r="U123" i="22"/>
  <c r="BC23" i="22" s="1"/>
  <c r="S123" i="22"/>
  <c r="BA23" i="22" s="1"/>
  <c r="BC19" i="22"/>
  <c r="BC22" i="22" s="1"/>
  <c r="T5" i="22"/>
  <c r="AI122" i="22"/>
  <c r="T113" i="22"/>
  <c r="T115" i="22" s="1"/>
  <c r="T116" i="22" s="1"/>
  <c r="T7" i="22" s="1"/>
  <c r="O123" i="22"/>
  <c r="O113" i="22"/>
  <c r="O115" i="22" s="1"/>
  <c r="O116" i="22" s="1"/>
  <c r="O7" i="22" s="1"/>
  <c r="AX23" i="22"/>
  <c r="P124" i="22"/>
  <c r="AW23" i="22"/>
  <c r="O124" i="22"/>
  <c r="P116" i="22"/>
  <c r="P7" i="22" s="1"/>
  <c r="N123" i="22"/>
  <c r="N116" i="22" s="1"/>
  <c r="N7" i="22" s="1"/>
  <c r="AV23" i="22"/>
  <c r="N124" i="22"/>
  <c r="M123" i="22"/>
  <c r="AU23" i="22" s="1"/>
  <c r="L5" i="22"/>
  <c r="AU19" i="22"/>
  <c r="M113" i="22"/>
  <c r="M115" i="22" s="1"/>
  <c r="L113" i="22"/>
  <c r="L115" i="22" s="1"/>
  <c r="L116" i="22"/>
  <c r="L7" i="22" s="1"/>
  <c r="AH122" i="22"/>
  <c r="K123" i="22"/>
  <c r="AT23" i="22" s="1"/>
  <c r="J123" i="22"/>
  <c r="J124" i="22" s="1"/>
  <c r="AH120" i="22"/>
  <c r="F5" i="22"/>
  <c r="G123" i="22"/>
  <c r="AR23" i="22" s="1"/>
  <c r="F123" i="22"/>
  <c r="F124" i="22" s="1"/>
  <c r="E5" i="22"/>
  <c r="F113" i="22"/>
  <c r="F115" i="22" s="1"/>
  <c r="F116" i="22" s="1"/>
  <c r="AQ22" i="22"/>
  <c r="AI118" i="22"/>
  <c r="E123" i="22"/>
  <c r="AP23" i="22" s="1"/>
  <c r="E116" i="22"/>
  <c r="E124" i="22"/>
  <c r="AH121" i="22"/>
  <c r="D123" i="22"/>
  <c r="D124" i="22"/>
  <c r="AO23" i="22"/>
  <c r="D113" i="22"/>
  <c r="D115" i="22" s="1"/>
  <c r="D116" i="22" s="1"/>
  <c r="D7" i="22" s="1"/>
  <c r="AI92" i="22"/>
  <c r="C123" i="22"/>
  <c r="C124" i="22"/>
  <c r="AI78" i="22"/>
  <c r="C113" i="22"/>
  <c r="C115" i="22" s="1"/>
  <c r="C116" i="22" s="1"/>
  <c r="AM19" i="22"/>
  <c r="B113" i="22"/>
  <c r="B115" i="22" s="1"/>
  <c r="B116" i="22" s="1"/>
  <c r="B7" i="22" s="1"/>
  <c r="AC113" i="22"/>
  <c r="AC115" i="22" s="1"/>
  <c r="AC116" i="22" s="1"/>
  <c r="AC7" i="22" s="1"/>
  <c r="H113" i="22"/>
  <c r="H115" i="22" s="1"/>
  <c r="F7" i="22"/>
  <c r="B124" i="22"/>
  <c r="AH119" i="22"/>
  <c r="AM22" i="22"/>
  <c r="AM25" i="22" s="1"/>
  <c r="Y135" i="22"/>
  <c r="Z170" i="22"/>
  <c r="I5" i="22"/>
  <c r="Q113" i="22"/>
  <c r="Q115" i="22" s="1"/>
  <c r="Q116" i="22" s="1"/>
  <c r="Q7" i="22" s="1"/>
  <c r="AY16" i="22"/>
  <c r="I113" i="22"/>
  <c r="I115" i="22" s="1"/>
  <c r="I116" i="22" s="1"/>
  <c r="I7" i="22" s="1"/>
  <c r="AS16" i="22"/>
  <c r="AE113" i="22"/>
  <c r="AE115" i="22" s="1"/>
  <c r="AE116" i="22" s="1"/>
  <c r="AE7" i="22" s="1"/>
  <c r="BF19" i="22"/>
  <c r="BF22" i="22" s="1"/>
  <c r="BF25" i="22" s="1"/>
  <c r="Y5" i="22"/>
  <c r="AW22" i="22"/>
  <c r="G177" i="22"/>
  <c r="AN23" i="22"/>
  <c r="AI121" i="22"/>
  <c r="AI96" i="22"/>
  <c r="BH22" i="22"/>
  <c r="BH25" i="22" s="1"/>
  <c r="AO17" i="22"/>
  <c r="AH78" i="22"/>
  <c r="AN18" i="22"/>
  <c r="AN22" i="22" s="1"/>
  <c r="AH92" i="22"/>
  <c r="AI120" i="22"/>
  <c r="AR16" i="22"/>
  <c r="AR22" i="22" s="1"/>
  <c r="AR25" i="22" s="1"/>
  <c r="AI71" i="22"/>
  <c r="AH71" i="22"/>
  <c r="W113" i="22"/>
  <c r="W115" i="22" s="1"/>
  <c r="W116" i="22" s="1"/>
  <c r="W7" i="22" s="1"/>
  <c r="AP17" i="22"/>
  <c r="AP22" i="22" s="1"/>
  <c r="AP25" i="22" s="1"/>
  <c r="E7" i="22"/>
  <c r="AU17" i="22"/>
  <c r="AU22" i="22" s="1"/>
  <c r="BG95" i="22" a="1"/>
  <c r="G5" i="22"/>
  <c r="O5" i="22"/>
  <c r="AX19" i="22"/>
  <c r="AX22" i="22" s="1"/>
  <c r="W5" i="22"/>
  <c r="X124" i="22"/>
  <c r="BJ19" i="22"/>
  <c r="BJ22" i="22" s="1"/>
  <c r="BJ25" i="22" s="1"/>
  <c r="AE5" i="22"/>
  <c r="AF124" i="22"/>
  <c r="U113" i="22"/>
  <c r="U115" i="22" s="1"/>
  <c r="AQ23" i="22"/>
  <c r="Y124" i="22"/>
  <c r="AR20" i="22"/>
  <c r="AH96" i="22"/>
  <c r="AZ19" i="22"/>
  <c r="AH108" i="22"/>
  <c r="H123" i="22"/>
  <c r="H124" i="22" s="1"/>
  <c r="AH117" i="22"/>
  <c r="BI22" i="22"/>
  <c r="AI108" i="22"/>
  <c r="AF113" i="22"/>
  <c r="AF115" i="22" s="1"/>
  <c r="AF116" i="22" s="1"/>
  <c r="AF7" i="22" s="1"/>
  <c r="G113" i="22"/>
  <c r="G115" i="22" s="1"/>
  <c r="G116" i="22" s="1"/>
  <c r="G7" i="22" s="1"/>
  <c r="Q5" i="22"/>
  <c r="BG17" i="22"/>
  <c r="BG22" i="22" s="1"/>
  <c r="BG25" i="22" s="1"/>
  <c r="AB113" i="22"/>
  <c r="AB115" i="22" s="1"/>
  <c r="AB116" i="22" s="1"/>
  <c r="AB7" i="22" s="1"/>
  <c r="BE16" i="22"/>
  <c r="BE22" i="22" s="1"/>
  <c r="BE25" i="22" s="1"/>
  <c r="X113" i="22"/>
  <c r="X115" i="22" s="1"/>
  <c r="X116" i="22" s="1"/>
  <c r="X7" i="22" s="1"/>
  <c r="H5" i="22"/>
  <c r="AS19" i="22"/>
  <c r="I124" i="22"/>
  <c r="P5" i="22"/>
  <c r="AY19" i="22"/>
  <c r="Q124" i="22"/>
  <c r="AG115" i="22"/>
  <c r="BI23" i="22"/>
  <c r="AE124" i="22"/>
  <c r="AI119" i="22"/>
  <c r="L124" i="22"/>
  <c r="AJ108" i="22" a="1"/>
  <c r="AJ108" i="22" s="1"/>
  <c r="AI117" i="22"/>
  <c r="Z113" i="22"/>
  <c r="Z115" i="22" s="1"/>
  <c r="Z116" i="22" s="1"/>
  <c r="Z7" i="22" s="1"/>
  <c r="AT19" i="22"/>
  <c r="AT22" i="22" s="1"/>
  <c r="K124" i="22"/>
  <c r="BA19" i="22"/>
  <c r="BA22" i="22" s="1"/>
  <c r="AA113" i="22"/>
  <c r="AA115" i="22" s="1"/>
  <c r="AA116" i="22" s="1"/>
  <c r="AA7" i="22" s="1"/>
  <c r="T124" i="22"/>
  <c r="BB19" i="22"/>
  <c r="BB22" i="22" s="1"/>
  <c r="BB25" i="22" s="1"/>
  <c r="J5" i="22"/>
  <c r="AV17" i="22"/>
  <c r="AV22" i="22" s="1"/>
  <c r="AO19" i="22"/>
  <c r="K5" i="22"/>
  <c r="J113" i="22"/>
  <c r="J115" i="22" s="1"/>
  <c r="J116" i="22" s="1"/>
  <c r="J7" i="22" s="1"/>
  <c r="R7" i="22"/>
  <c r="AZ16" i="22"/>
  <c r="AA124" i="22"/>
  <c r="AN19" i="22"/>
  <c r="K113" i="22"/>
  <c r="K115" i="22" s="1"/>
  <c r="K116" i="22" s="1"/>
  <c r="K7" i="22" s="1"/>
  <c r="S113" i="22"/>
  <c r="S115" i="22" s="1"/>
  <c r="B5" i="22"/>
  <c r="AD113" i="22"/>
  <c r="AD115" i="22" s="1"/>
  <c r="AD116" i="22" s="1"/>
  <c r="AD7" i="22" s="1"/>
  <c r="AF162" i="24" l="1"/>
  <c r="AF167" i="24" s="1"/>
  <c r="AE167" i="24"/>
  <c r="Q274" i="23"/>
  <c r="R169" i="23"/>
  <c r="S161" i="23"/>
  <c r="R167" i="23"/>
  <c r="T177" i="23"/>
  <c r="AB124" i="22"/>
  <c r="Z124" i="22"/>
  <c r="BD25" i="22"/>
  <c r="U116" i="22"/>
  <c r="U7" i="22" s="1"/>
  <c r="U124" i="22"/>
  <c r="BC25" i="22"/>
  <c r="AV25" i="22"/>
  <c r="AW25" i="22"/>
  <c r="M116" i="22"/>
  <c r="M7" i="22" s="1"/>
  <c r="AU25" i="22"/>
  <c r="S116" i="22"/>
  <c r="S7" i="22" s="1"/>
  <c r="S124" i="22"/>
  <c r="BA25" i="22"/>
  <c r="AX25" i="22"/>
  <c r="M124" i="22"/>
  <c r="AI124" i="22" s="1"/>
  <c r="AT25" i="22"/>
  <c r="AS22" i="22"/>
  <c r="AS25" i="22" s="1"/>
  <c r="G124" i="22"/>
  <c r="AQ25" i="22"/>
  <c r="AO22" i="22"/>
  <c r="AO25" i="22" s="1"/>
  <c r="AN25" i="22"/>
  <c r="AI123" i="22"/>
  <c r="AJ123" i="22" a="1"/>
  <c r="AJ123" i="22" s="1"/>
  <c r="BG118" i="22"/>
  <c r="BK116" i="22"/>
  <c r="BI115" i="22"/>
  <c r="BG114" i="22"/>
  <c r="BK112" i="22"/>
  <c r="BI111" i="22"/>
  <c r="BG110" i="22"/>
  <c r="BK108" i="22"/>
  <c r="BI107" i="22"/>
  <c r="BG106" i="22"/>
  <c r="BK104" i="22"/>
  <c r="BI103" i="22"/>
  <c r="BG102" i="22"/>
  <c r="BK100" i="22"/>
  <c r="BI99" i="22"/>
  <c r="BG98" i="22"/>
  <c r="BK96" i="22"/>
  <c r="BI95" i="22"/>
  <c r="BL117" i="22"/>
  <c r="BJ116" i="22"/>
  <c r="BH115" i="22"/>
  <c r="BL113" i="22"/>
  <c r="BJ112" i="22"/>
  <c r="BH111" i="22"/>
  <c r="BL109" i="22"/>
  <c r="BJ108" i="22"/>
  <c r="BH107" i="22"/>
  <c r="BL105" i="22"/>
  <c r="BJ104" i="22"/>
  <c r="BH103" i="22"/>
  <c r="BL101" i="22"/>
  <c r="BJ100" i="22"/>
  <c r="BH99" i="22"/>
  <c r="BL97" i="22"/>
  <c r="BJ96" i="22"/>
  <c r="BH95" i="22"/>
  <c r="BH118" i="22"/>
  <c r="BH116" i="22"/>
  <c r="BJ114" i="22"/>
  <c r="BL112" i="22"/>
  <c r="BL110" i="22"/>
  <c r="BH109" i="22"/>
  <c r="BJ107" i="22"/>
  <c r="BJ105" i="22"/>
  <c r="BL103" i="22"/>
  <c r="BH102" i="22"/>
  <c r="BH100" i="22"/>
  <c r="BJ98" i="22"/>
  <c r="BL96" i="22"/>
  <c r="BH117" i="22"/>
  <c r="BJ113" i="22"/>
  <c r="BH110" i="22"/>
  <c r="BJ106" i="22"/>
  <c r="BL102" i="22"/>
  <c r="BJ99" i="22"/>
  <c r="BL95" i="22"/>
  <c r="BK117" i="22"/>
  <c r="BG116" i="22"/>
  <c r="BI114" i="22"/>
  <c r="BI112" i="22"/>
  <c r="BK110" i="22"/>
  <c r="BG109" i="22"/>
  <c r="BG107" i="22"/>
  <c r="BI105" i="22"/>
  <c r="BK103" i="22"/>
  <c r="BK101" i="22"/>
  <c r="BG100" i="22"/>
  <c r="BI98" i="22"/>
  <c r="BI96" i="22"/>
  <c r="BJ117" i="22"/>
  <c r="BL115" i="22"/>
  <c r="BH114" i="22"/>
  <c r="BH112" i="22"/>
  <c r="BJ110" i="22"/>
  <c r="BL108" i="22"/>
  <c r="BL106" i="22"/>
  <c r="BH105" i="22"/>
  <c r="BJ103" i="22"/>
  <c r="BJ101" i="22"/>
  <c r="BL99" i="22"/>
  <c r="BH98" i="22"/>
  <c r="BH96" i="22"/>
  <c r="BK115" i="22"/>
  <c r="BK113" i="22"/>
  <c r="BG112" i="22"/>
  <c r="BI110" i="22"/>
  <c r="BI108" i="22"/>
  <c r="BK106" i="22"/>
  <c r="BG105" i="22"/>
  <c r="BG103" i="22"/>
  <c r="BI101" i="22"/>
  <c r="BK99" i="22"/>
  <c r="BK97" i="22"/>
  <c r="BG96" i="22"/>
  <c r="BJ115" i="22"/>
  <c r="BL111" i="22"/>
  <c r="BH108" i="22"/>
  <c r="BL104" i="22"/>
  <c r="BH101" i="22"/>
  <c r="BJ97" i="22"/>
  <c r="BI117" i="22"/>
  <c r="BL118" i="22"/>
  <c r="BL116" i="22"/>
  <c r="BK111" i="22"/>
  <c r="BK107" i="22"/>
  <c r="BJ102" i="22"/>
  <c r="BI97" i="22"/>
  <c r="BG101" i="22"/>
  <c r="BL114" i="22"/>
  <c r="BK109" i="22"/>
  <c r="BK105" i="22"/>
  <c r="BL100" i="22"/>
  <c r="BJ109" i="22"/>
  <c r="BI100" i="22"/>
  <c r="BG99" i="22"/>
  <c r="BI118" i="22"/>
  <c r="BH113" i="22"/>
  <c r="BG108" i="22"/>
  <c r="BG104" i="22"/>
  <c r="BL98" i="22"/>
  <c r="BG113" i="22"/>
  <c r="BK98" i="22"/>
  <c r="BI116" i="22"/>
  <c r="BJ111" i="22"/>
  <c r="BI106" i="22"/>
  <c r="BI102" i="22"/>
  <c r="BH97" i="22"/>
  <c r="BG115" i="22"/>
  <c r="BG111" i="22"/>
  <c r="BH106" i="22"/>
  <c r="BG97" i="22"/>
  <c r="BK95" i="22"/>
  <c r="BK118" i="22"/>
  <c r="BK114" i="22"/>
  <c r="BI104" i="22"/>
  <c r="BJ95" i="22"/>
  <c r="BJ118" i="22"/>
  <c r="BI113" i="22"/>
  <c r="BI109" i="22"/>
  <c r="BH104" i="22"/>
  <c r="BG95" i="22"/>
  <c r="BG117" i="22"/>
  <c r="BL107" i="22"/>
  <c r="BK102" i="22"/>
  <c r="Z135" i="22"/>
  <c r="AA170" i="22"/>
  <c r="AB170" i="22" s="1"/>
  <c r="AC170" i="22" s="1"/>
  <c r="AD170" i="22" s="1"/>
  <c r="AE170" i="22" s="1"/>
  <c r="AF170" i="22" s="1"/>
  <c r="AH123" i="22"/>
  <c r="H116" i="22"/>
  <c r="H7" i="22" s="1"/>
  <c r="AY22" i="22"/>
  <c r="AY25" i="22" s="1"/>
  <c r="BI25" i="22"/>
  <c r="AI113" i="22"/>
  <c r="AH113" i="22"/>
  <c r="H177" i="22"/>
  <c r="AZ22" i="22"/>
  <c r="AZ25" i="22" s="1"/>
  <c r="AD71" i="20"/>
  <c r="AD78" i="20"/>
  <c r="AD92" i="20"/>
  <c r="AD96" i="20"/>
  <c r="AD108" i="20"/>
  <c r="AD117" i="20"/>
  <c r="AD118" i="20"/>
  <c r="AD119" i="20"/>
  <c r="AD120" i="20"/>
  <c r="AD121" i="20"/>
  <c r="AD122" i="20"/>
  <c r="AD161" i="20"/>
  <c r="AD162" i="20"/>
  <c r="AD163" i="20"/>
  <c r="AD164" i="20"/>
  <c r="AD165" i="20"/>
  <c r="AD166" i="20"/>
  <c r="AD167" i="20"/>
  <c r="AD169" i="20"/>
  <c r="AD170" i="20"/>
  <c r="AD171" i="20"/>
  <c r="AD172" i="20"/>
  <c r="AD173" i="20"/>
  <c r="AD174" i="20"/>
  <c r="AD175" i="20"/>
  <c r="AD176" i="20"/>
  <c r="AD274" i="20" s="1"/>
  <c r="AD177" i="20"/>
  <c r="AD135" i="20" s="1"/>
  <c r="AD178" i="20"/>
  <c r="AD179" i="20"/>
  <c r="AD180" i="20"/>
  <c r="AD181" i="20"/>
  <c r="AD182" i="20"/>
  <c r="AD183" i="20"/>
  <c r="AD184" i="20"/>
  <c r="AD185" i="20"/>
  <c r="AD186" i="20"/>
  <c r="AD187" i="20"/>
  <c r="AD188" i="20"/>
  <c r="AD189" i="20"/>
  <c r="AD190" i="20"/>
  <c r="AD191" i="20"/>
  <c r="AD192" i="20"/>
  <c r="AD193" i="20"/>
  <c r="AD194" i="20"/>
  <c r="AD195" i="20"/>
  <c r="AD196" i="20"/>
  <c r="AD197" i="20"/>
  <c r="AD198" i="20"/>
  <c r="AD199" i="20"/>
  <c r="AD200" i="20"/>
  <c r="AD201" i="20"/>
  <c r="AD202" i="20"/>
  <c r="AD203" i="20"/>
  <c r="AD204" i="20"/>
  <c r="AD205" i="20"/>
  <c r="AD206" i="20"/>
  <c r="AD207" i="20"/>
  <c r="AD208" i="20"/>
  <c r="AD209" i="20"/>
  <c r="AD210" i="20"/>
  <c r="AD211" i="20"/>
  <c r="AD212" i="20"/>
  <c r="AD213" i="20"/>
  <c r="AD214" i="20"/>
  <c r="AD215" i="20"/>
  <c r="AD216" i="20"/>
  <c r="AD217" i="20"/>
  <c r="AD218" i="20"/>
  <c r="AD219" i="20"/>
  <c r="AD220" i="20"/>
  <c r="AD221" i="20"/>
  <c r="AD222" i="20"/>
  <c r="AD223" i="20"/>
  <c r="AD224" i="20"/>
  <c r="AD225" i="20"/>
  <c r="AD226" i="20"/>
  <c r="AD227" i="20"/>
  <c r="AD228" i="20"/>
  <c r="AD229" i="20"/>
  <c r="AD230" i="20"/>
  <c r="AD231" i="20"/>
  <c r="AD232" i="20"/>
  <c r="AD233" i="20"/>
  <c r="AD234" i="20"/>
  <c r="AD235" i="20"/>
  <c r="AD236" i="20"/>
  <c r="AD237" i="20"/>
  <c r="AD238" i="20"/>
  <c r="AD239" i="20"/>
  <c r="AD240" i="20"/>
  <c r="AD241" i="20"/>
  <c r="AD242" i="20"/>
  <c r="AD243" i="20"/>
  <c r="AD244" i="20"/>
  <c r="AD245" i="20"/>
  <c r="AD246" i="20"/>
  <c r="AD247" i="20"/>
  <c r="AD248" i="20"/>
  <c r="AD249" i="20"/>
  <c r="AD250" i="20"/>
  <c r="AD251" i="20"/>
  <c r="AD252" i="20"/>
  <c r="AD253" i="20"/>
  <c r="AD254" i="20"/>
  <c r="AD255" i="20"/>
  <c r="AD256" i="20"/>
  <c r="AD257" i="20"/>
  <c r="AD258" i="20"/>
  <c r="AD259" i="20"/>
  <c r="AD260" i="20"/>
  <c r="AD261" i="20"/>
  <c r="AD262" i="20"/>
  <c r="AD263" i="20"/>
  <c r="AD264" i="20"/>
  <c r="AD265" i="20"/>
  <c r="AD266" i="20"/>
  <c r="AD267" i="20"/>
  <c r="AD268" i="20"/>
  <c r="AD269" i="20"/>
  <c r="AD270" i="20"/>
  <c r="AD271" i="20"/>
  <c r="AD272" i="20"/>
  <c r="AD273" i="20"/>
  <c r="AC71" i="20"/>
  <c r="AC78" i="20"/>
  <c r="AC92" i="20"/>
  <c r="AC96" i="20"/>
  <c r="AC108" i="20"/>
  <c r="AC113" i="20" s="1"/>
  <c r="AC115" i="20" s="1"/>
  <c r="AC116" i="20" s="1"/>
  <c r="AC117" i="20"/>
  <c r="AC118" i="20"/>
  <c r="AC119" i="20"/>
  <c r="AC120" i="20"/>
  <c r="AC121" i="20"/>
  <c r="AC122" i="20"/>
  <c r="AC123" i="20" s="1"/>
  <c r="AC161" i="20"/>
  <c r="AC162" i="20"/>
  <c r="AC163" i="20"/>
  <c r="AC164" i="20"/>
  <c r="AC165" i="20"/>
  <c r="AC167" i="20" s="1"/>
  <c r="AC166" i="20"/>
  <c r="AC169" i="20"/>
  <c r="AC274" i="20" s="1"/>
  <c r="AC170" i="20"/>
  <c r="AC171" i="20"/>
  <c r="AC172" i="20"/>
  <c r="AC173" i="20"/>
  <c r="AC174" i="20"/>
  <c r="AC175" i="20"/>
  <c r="AC176" i="20"/>
  <c r="AC177" i="20"/>
  <c r="AC135" i="20" s="1"/>
  <c r="AC178" i="20"/>
  <c r="AC179" i="20"/>
  <c r="AC180" i="20"/>
  <c r="AC181" i="20"/>
  <c r="AC182" i="20"/>
  <c r="AC183" i="20"/>
  <c r="AC184" i="20"/>
  <c r="AC185" i="20"/>
  <c r="AC186" i="20"/>
  <c r="AC187" i="20"/>
  <c r="AC188" i="20"/>
  <c r="AC189" i="20"/>
  <c r="AC190" i="20"/>
  <c r="AC191" i="20"/>
  <c r="AC192" i="20"/>
  <c r="AC193" i="20"/>
  <c r="AC194" i="20"/>
  <c r="AC195" i="20"/>
  <c r="AC196" i="20"/>
  <c r="AC197" i="20"/>
  <c r="AC198" i="20"/>
  <c r="AC199" i="20"/>
  <c r="AC200" i="20"/>
  <c r="AC201" i="20"/>
  <c r="AC202" i="20"/>
  <c r="AC203" i="20"/>
  <c r="AC204" i="20"/>
  <c r="AC205" i="20"/>
  <c r="AC206" i="20"/>
  <c r="AC207" i="20"/>
  <c r="AC208" i="20"/>
  <c r="AC209" i="20"/>
  <c r="AC210" i="20"/>
  <c r="AC211" i="20"/>
  <c r="AC212" i="20"/>
  <c r="AC213" i="20"/>
  <c r="AC214" i="20"/>
  <c r="AC215" i="20"/>
  <c r="AC216" i="20"/>
  <c r="AC217" i="20"/>
  <c r="AC218" i="20"/>
  <c r="AC219" i="20"/>
  <c r="AC220" i="20"/>
  <c r="AC221" i="20"/>
  <c r="AC222" i="20"/>
  <c r="AC223" i="20"/>
  <c r="AC224" i="20"/>
  <c r="AC225" i="20"/>
  <c r="AC226" i="20"/>
  <c r="AC227" i="20"/>
  <c r="AC228" i="20"/>
  <c r="AC229" i="20"/>
  <c r="AC230" i="20"/>
  <c r="AC231" i="20"/>
  <c r="AC232" i="20"/>
  <c r="AC233" i="20"/>
  <c r="AC234" i="20"/>
  <c r="AC235" i="20"/>
  <c r="AC236" i="20"/>
  <c r="AC237" i="20"/>
  <c r="AC238" i="20"/>
  <c r="AC239" i="20"/>
  <c r="AC240" i="20"/>
  <c r="AC241" i="20"/>
  <c r="AC242" i="20"/>
  <c r="AC243" i="20"/>
  <c r="AC244" i="20"/>
  <c r="AC245" i="20"/>
  <c r="AC246" i="20"/>
  <c r="AC247" i="20"/>
  <c r="AC248" i="20"/>
  <c r="AC249" i="20"/>
  <c r="AC250" i="20"/>
  <c r="AC251" i="20"/>
  <c r="AC252" i="20"/>
  <c r="AC253" i="20"/>
  <c r="AC254" i="20"/>
  <c r="AC255" i="20"/>
  <c r="AC256" i="20"/>
  <c r="AC257" i="20"/>
  <c r="AC258" i="20"/>
  <c r="AC259" i="20"/>
  <c r="AC260" i="20"/>
  <c r="AC261" i="20"/>
  <c r="AC262" i="20"/>
  <c r="AC263" i="20"/>
  <c r="AC264" i="20"/>
  <c r="AC265" i="20"/>
  <c r="AC266" i="20"/>
  <c r="AC267" i="20"/>
  <c r="AC268" i="20"/>
  <c r="AC269" i="20"/>
  <c r="AC270" i="20"/>
  <c r="AC271" i="20"/>
  <c r="AC272" i="20"/>
  <c r="AC273" i="20"/>
  <c r="AB71" i="20"/>
  <c r="AB78" i="20"/>
  <c r="AB92" i="20"/>
  <c r="AB96" i="20"/>
  <c r="AB108" i="20"/>
  <c r="AB117" i="20"/>
  <c r="AB118" i="20"/>
  <c r="AB119" i="20"/>
  <c r="AB120" i="20"/>
  <c r="AB121" i="20"/>
  <c r="AB122" i="20"/>
  <c r="AB161" i="20"/>
  <c r="AB162" i="20"/>
  <c r="AB163" i="20"/>
  <c r="AB164" i="20"/>
  <c r="AB165" i="20"/>
  <c r="AB167" i="20" s="1"/>
  <c r="AB166" i="20"/>
  <c r="AB169" i="20"/>
  <c r="AB274" i="20" s="1"/>
  <c r="AB170" i="20"/>
  <c r="AB171" i="20"/>
  <c r="AB172" i="20"/>
  <c r="AB173" i="20"/>
  <c r="AB174" i="20"/>
  <c r="AB175" i="20"/>
  <c r="AB176" i="20"/>
  <c r="AB177" i="20"/>
  <c r="AB135" i="20" s="1"/>
  <c r="AB178" i="20"/>
  <c r="AB179" i="20"/>
  <c r="AB180" i="20"/>
  <c r="AB181" i="20"/>
  <c r="AB182" i="20"/>
  <c r="AB183" i="20"/>
  <c r="AB184" i="20"/>
  <c r="AB185" i="20"/>
  <c r="AB186" i="20"/>
  <c r="AB187" i="20"/>
  <c r="AB188" i="20"/>
  <c r="AB189" i="20"/>
  <c r="AB190" i="20"/>
  <c r="AB191" i="20"/>
  <c r="AB192" i="20"/>
  <c r="AB193" i="20"/>
  <c r="AB194" i="20"/>
  <c r="AB195" i="20"/>
  <c r="AB196" i="20"/>
  <c r="AB197" i="20"/>
  <c r="AB198" i="20"/>
  <c r="AB199" i="20"/>
  <c r="AB200" i="20"/>
  <c r="AB201" i="20"/>
  <c r="AB202" i="20"/>
  <c r="AB203" i="20"/>
  <c r="AB204" i="20"/>
  <c r="AB205" i="20"/>
  <c r="AB206" i="20"/>
  <c r="AB207" i="20"/>
  <c r="AB208" i="20"/>
  <c r="AB209" i="20"/>
  <c r="AB210" i="20"/>
  <c r="AB211" i="20"/>
  <c r="AB212" i="20"/>
  <c r="AB213" i="20"/>
  <c r="AB214" i="20"/>
  <c r="AB215" i="20"/>
  <c r="AB216" i="20"/>
  <c r="AB217" i="20"/>
  <c r="AB218" i="20"/>
  <c r="AB219" i="20"/>
  <c r="AB220" i="20"/>
  <c r="AB221" i="20"/>
  <c r="AB222" i="20"/>
  <c r="AB223" i="20"/>
  <c r="AB224" i="20"/>
  <c r="AB225" i="20"/>
  <c r="AB226" i="20"/>
  <c r="AB227" i="20"/>
  <c r="AB228" i="20"/>
  <c r="AB229" i="20"/>
  <c r="AB230" i="20"/>
  <c r="AB231" i="20"/>
  <c r="AB232" i="20"/>
  <c r="AB233" i="20"/>
  <c r="AB234" i="20"/>
  <c r="AB235" i="20"/>
  <c r="AB236" i="20"/>
  <c r="AB237" i="20"/>
  <c r="AB238" i="20"/>
  <c r="AB239" i="20"/>
  <c r="AB240" i="20"/>
  <c r="AB241" i="20"/>
  <c r="AB242" i="20"/>
  <c r="AB243" i="20"/>
  <c r="AB244" i="20"/>
  <c r="AB245" i="20"/>
  <c r="AB246" i="20"/>
  <c r="AB247" i="20"/>
  <c r="AB248" i="20"/>
  <c r="AB249" i="20"/>
  <c r="AB250" i="20"/>
  <c r="AB251" i="20"/>
  <c r="AB252" i="20"/>
  <c r="AB253" i="20"/>
  <c r="AB254" i="20"/>
  <c r="AB255" i="20"/>
  <c r="AB256" i="20"/>
  <c r="AB257" i="20"/>
  <c r="AB258" i="20"/>
  <c r="AB259" i="20"/>
  <c r="AB260" i="20"/>
  <c r="AB261" i="20"/>
  <c r="AB262" i="20"/>
  <c r="AB263" i="20"/>
  <c r="AB264" i="20"/>
  <c r="AB265" i="20"/>
  <c r="AB266" i="20"/>
  <c r="AB267" i="20"/>
  <c r="AB268" i="20"/>
  <c r="AB269" i="20"/>
  <c r="AB270" i="20"/>
  <c r="AB271" i="20"/>
  <c r="AB272" i="20"/>
  <c r="AB273" i="20"/>
  <c r="AA78" i="20"/>
  <c r="Y135" i="20"/>
  <c r="Y71" i="20"/>
  <c r="Z71" i="20"/>
  <c r="Y78" i="20"/>
  <c r="Z78" i="20"/>
  <c r="Y92" i="20"/>
  <c r="Z92" i="20"/>
  <c r="Y96" i="20"/>
  <c r="Z96" i="20"/>
  <c r="X71" i="20"/>
  <c r="X78" i="20"/>
  <c r="X92" i="20"/>
  <c r="X96" i="20"/>
  <c r="X108" i="20"/>
  <c r="X117" i="20"/>
  <c r="X118" i="20"/>
  <c r="X119" i="20"/>
  <c r="X120" i="20"/>
  <c r="X121" i="20"/>
  <c r="X122" i="20"/>
  <c r="X135" i="20"/>
  <c r="W135" i="20"/>
  <c r="W71" i="20"/>
  <c r="W78" i="20"/>
  <c r="W92" i="20"/>
  <c r="U70" i="20"/>
  <c r="T70" i="20"/>
  <c r="T71" i="20"/>
  <c r="T78" i="20"/>
  <c r="S70" i="20"/>
  <c r="P79" i="20"/>
  <c r="O79" i="20"/>
  <c r="U177" i="23" l="1"/>
  <c r="S167" i="23"/>
  <c r="T161" i="23"/>
  <c r="R274" i="23"/>
  <c r="S169" i="23"/>
  <c r="AH124" i="22"/>
  <c r="AT9" i="22"/>
  <c r="I177" i="22"/>
  <c r="AH115" i="22"/>
  <c r="AI115" i="22"/>
  <c r="G189" i="22"/>
  <c r="AT8" i="22"/>
  <c r="AD113" i="20"/>
  <c r="AD115" i="20" s="1"/>
  <c r="AD123" i="20"/>
  <c r="AD124" i="20" s="1"/>
  <c r="AC124" i="20"/>
  <c r="AB113" i="20"/>
  <c r="AB115" i="20" s="1"/>
  <c r="AB123" i="20"/>
  <c r="AB124" i="20" s="1"/>
  <c r="X123" i="20"/>
  <c r="X124" i="20"/>
  <c r="X113" i="20"/>
  <c r="X115" i="20" s="1"/>
  <c r="X116" i="20" s="1"/>
  <c r="S274" i="23" l="1"/>
  <c r="T169" i="23"/>
  <c r="U161" i="23"/>
  <c r="T167" i="23"/>
  <c r="V177" i="23"/>
  <c r="G169" i="22"/>
  <c r="AH116" i="22"/>
  <c r="C7" i="22"/>
  <c r="A7" i="22" s="1"/>
  <c r="AI116" i="22"/>
  <c r="H189" i="22"/>
  <c r="G161" i="22"/>
  <c r="J177" i="22"/>
  <c r="AD116" i="20"/>
  <c r="AB116" i="20"/>
  <c r="W177" i="23" l="1"/>
  <c r="U167" i="23"/>
  <c r="V161" i="23"/>
  <c r="T274" i="23"/>
  <c r="U169" i="23"/>
  <c r="I189" i="22"/>
  <c r="K177" i="22"/>
  <c r="G274" i="22"/>
  <c r="H169" i="22"/>
  <c r="H161" i="22"/>
  <c r="G167" i="22"/>
  <c r="G135" i="22"/>
  <c r="U274" i="23" l="1"/>
  <c r="V169" i="23"/>
  <c r="V167" i="23"/>
  <c r="W161" i="23"/>
  <c r="X177" i="23"/>
  <c r="I161" i="22"/>
  <c r="H167" i="22"/>
  <c r="L177" i="22"/>
  <c r="H274" i="22"/>
  <c r="I169" i="22"/>
  <c r="H135" i="22"/>
  <c r="J189" i="22"/>
  <c r="I135" i="22"/>
  <c r="Y177" i="23" l="1"/>
  <c r="AA177" i="23" s="1"/>
  <c r="X161" i="23"/>
  <c r="W167" i="23"/>
  <c r="V274" i="23"/>
  <c r="W169" i="23"/>
  <c r="I274" i="22"/>
  <c r="J169" i="22"/>
  <c r="M177" i="22"/>
  <c r="K189" i="22"/>
  <c r="J161" i="22"/>
  <c r="J135" i="22" s="1"/>
  <c r="I167" i="22"/>
  <c r="W274" i="23" l="1"/>
  <c r="X169" i="23"/>
  <c r="Y161" i="23"/>
  <c r="X167" i="23"/>
  <c r="AB177" i="23"/>
  <c r="L189" i="22"/>
  <c r="N177" i="22"/>
  <c r="J274" i="22"/>
  <c r="K169" i="22"/>
  <c r="J167" i="22"/>
  <c r="K161" i="22"/>
  <c r="AC177" i="23" l="1"/>
  <c r="Y167" i="23"/>
  <c r="X274" i="23"/>
  <c r="Y169" i="23"/>
  <c r="K274" i="22"/>
  <c r="L169" i="22"/>
  <c r="K167" i="22"/>
  <c r="L161" i="22"/>
  <c r="O177" i="22"/>
  <c r="K135" i="22"/>
  <c r="M189" i="22"/>
  <c r="L135" i="22"/>
  <c r="Y274" i="23" l="1"/>
  <c r="AA161" i="23"/>
  <c r="AD177" i="23"/>
  <c r="L274" i="22"/>
  <c r="M169" i="22"/>
  <c r="N189" i="22"/>
  <c r="P177" i="22"/>
  <c r="Q177" i="22" s="1"/>
  <c r="L167" i="22"/>
  <c r="M161" i="22"/>
  <c r="AB161" i="23" l="1"/>
  <c r="AA167" i="23"/>
  <c r="AE177" i="23"/>
  <c r="AA169" i="23"/>
  <c r="N161" i="22"/>
  <c r="M167" i="22"/>
  <c r="M274" i="22"/>
  <c r="N169" i="22"/>
  <c r="R177" i="22"/>
  <c r="O189" i="22"/>
  <c r="AF177" i="23" l="1"/>
  <c r="AA274" i="23"/>
  <c r="AB169" i="23"/>
  <c r="AC161" i="23"/>
  <c r="AB167" i="23"/>
  <c r="AB135" i="23"/>
  <c r="N274" i="22"/>
  <c r="O169" i="22"/>
  <c r="S177" i="22"/>
  <c r="P189" i="22"/>
  <c r="Q189" i="22" s="1"/>
  <c r="O161" i="22"/>
  <c r="N167" i="22"/>
  <c r="AC167" i="23" l="1"/>
  <c r="AD161" i="23"/>
  <c r="AC135" i="23"/>
  <c r="AB274" i="23"/>
  <c r="AC169" i="23"/>
  <c r="T177" i="22"/>
  <c r="P161" i="22"/>
  <c r="O167" i="22"/>
  <c r="R189" i="22"/>
  <c r="O274" i="22"/>
  <c r="P169" i="22"/>
  <c r="AC274" i="23" l="1"/>
  <c r="AD169" i="23"/>
  <c r="AD167" i="23"/>
  <c r="AE161" i="23"/>
  <c r="AD135" i="23"/>
  <c r="P274" i="22"/>
  <c r="Q169" i="22"/>
  <c r="S189" i="22"/>
  <c r="Q161" i="22"/>
  <c r="P167" i="22"/>
  <c r="U177" i="22"/>
  <c r="AE167" i="23" l="1"/>
  <c r="AF161" i="23"/>
  <c r="AE135" i="23"/>
  <c r="AD274" i="23"/>
  <c r="AE169" i="23"/>
  <c r="V177" i="22"/>
  <c r="R161" i="22"/>
  <c r="Q167" i="22"/>
  <c r="Q135" i="22"/>
  <c r="T189" i="22"/>
  <c r="Q274" i="22"/>
  <c r="R169" i="22"/>
  <c r="AE274" i="23" l="1"/>
  <c r="AF169" i="23"/>
  <c r="AF274" i="23" s="1"/>
  <c r="AF167" i="23"/>
  <c r="AF135" i="23"/>
  <c r="U189" i="22"/>
  <c r="R167" i="22"/>
  <c r="S161" i="22"/>
  <c r="R274" i="22"/>
  <c r="S169" i="22"/>
  <c r="W177" i="22"/>
  <c r="AI135" i="23" l="1"/>
  <c r="AH135" i="23"/>
  <c r="S167" i="22"/>
  <c r="T161" i="22"/>
  <c r="S135" i="22"/>
  <c r="X177" i="22"/>
  <c r="S274" i="22"/>
  <c r="T169" i="22"/>
  <c r="V189" i="22"/>
  <c r="W189" i="22" l="1"/>
  <c r="T274" i="22"/>
  <c r="U169" i="22"/>
  <c r="T167" i="22"/>
  <c r="U161" i="22"/>
  <c r="T135" i="22"/>
  <c r="Y177" i="22"/>
  <c r="Z177" i="22" s="1"/>
  <c r="AA177" i="22" s="1"/>
  <c r="AB177" i="22" l="1"/>
  <c r="U167" i="22"/>
  <c r="V161" i="22"/>
  <c r="U135" i="22"/>
  <c r="U274" i="22"/>
  <c r="V169" i="22"/>
  <c r="X189" i="22"/>
  <c r="Y189" i="22" l="1"/>
  <c r="Z189" i="22" s="1"/>
  <c r="AA189" i="22" s="1"/>
  <c r="W161" i="22"/>
  <c r="V167" i="22"/>
  <c r="V135" i="22"/>
  <c r="V274" i="22"/>
  <c r="W169" i="22"/>
  <c r="AC177" i="22"/>
  <c r="W274" i="22" l="1"/>
  <c r="X169" i="22"/>
  <c r="W167" i="22"/>
  <c r="X161" i="22"/>
  <c r="W135" i="22"/>
  <c r="AD177" i="22"/>
  <c r="AB189" i="22"/>
  <c r="AE177" i="22" l="1"/>
  <c r="Y161" i="22"/>
  <c r="X167" i="22"/>
  <c r="X135" i="22"/>
  <c r="AC189" i="22"/>
  <c r="X274" i="22"/>
  <c r="Y169" i="22"/>
  <c r="Y274" i="22" l="1"/>
  <c r="Z169" i="22"/>
  <c r="AD189" i="22"/>
  <c r="Z161" i="22"/>
  <c r="Y167" i="22"/>
  <c r="AF177" i="22"/>
  <c r="Z167" i="22" l="1"/>
  <c r="AA161" i="22"/>
  <c r="Z274" i="22"/>
  <c r="AA169" i="22"/>
  <c r="AE189" i="22"/>
  <c r="AF189" i="22" l="1"/>
  <c r="AA274" i="22"/>
  <c r="AB169" i="22"/>
  <c r="AA167" i="22"/>
  <c r="AB161" i="22"/>
  <c r="AA135" i="22"/>
  <c r="AC161" i="22" l="1"/>
  <c r="AB167" i="22"/>
  <c r="AB135" i="22"/>
  <c r="AB274" i="22"/>
  <c r="AC169" i="22"/>
  <c r="AC274" i="22" l="1"/>
  <c r="AD169" i="22"/>
  <c r="AC167" i="22"/>
  <c r="AD161" i="22"/>
  <c r="AE161" i="22" l="1"/>
  <c r="AD167" i="22"/>
  <c r="AD135" i="22"/>
  <c r="AD274" i="22"/>
  <c r="AE169" i="22"/>
  <c r="AE274" i="22" l="1"/>
  <c r="AF169" i="22"/>
  <c r="AF274" i="22" s="1"/>
  <c r="AE167" i="22"/>
  <c r="AF161" i="22"/>
  <c r="AF167" i="22" l="1"/>
  <c r="AF135" i="22"/>
  <c r="AI135" i="22" l="1"/>
  <c r="AH135" i="22"/>
  <c r="N79" i="20" l="1"/>
  <c r="L70" i="20" l="1"/>
  <c r="K70" i="20"/>
  <c r="J70" i="20"/>
  <c r="I70" i="20"/>
  <c r="H70" i="20"/>
  <c r="AH145" i="20"/>
  <c r="AI145" i="20"/>
  <c r="AH144" i="20"/>
  <c r="AI144" i="20"/>
  <c r="AH143" i="20"/>
  <c r="AI143" i="20"/>
  <c r="G70" i="20"/>
  <c r="F70" i="20" l="1"/>
  <c r="F71" i="20"/>
  <c r="F78" i="20"/>
  <c r="F92" i="20"/>
  <c r="F96" i="20"/>
  <c r="F108" i="20"/>
  <c r="F117" i="20"/>
  <c r="F123" i="20" s="1"/>
  <c r="F118" i="20"/>
  <c r="F119" i="20"/>
  <c r="F120" i="20"/>
  <c r="F121" i="20"/>
  <c r="F122" i="20"/>
  <c r="F124" i="20" l="1"/>
  <c r="F113" i="20"/>
  <c r="F115" i="20" s="1"/>
  <c r="F116" i="20" s="1"/>
  <c r="E70" i="20"/>
  <c r="E71" i="20"/>
  <c r="E78" i="20"/>
  <c r="E92" i="20"/>
  <c r="E96" i="20"/>
  <c r="E108" i="20"/>
  <c r="E124" i="20" s="1"/>
  <c r="E117" i="20"/>
  <c r="E118" i="20"/>
  <c r="E119" i="20"/>
  <c r="E120" i="20"/>
  <c r="E121" i="20"/>
  <c r="E122" i="20"/>
  <c r="E123" i="20"/>
  <c r="E274" i="20"/>
  <c r="D70" i="20"/>
  <c r="D71" i="20"/>
  <c r="D78" i="20"/>
  <c r="D92" i="20"/>
  <c r="D96" i="20"/>
  <c r="D108" i="20"/>
  <c r="D117" i="20"/>
  <c r="D123" i="20" s="1"/>
  <c r="D118" i="20"/>
  <c r="D119" i="20"/>
  <c r="D120" i="20"/>
  <c r="D121" i="20"/>
  <c r="D122" i="20"/>
  <c r="D274" i="20"/>
  <c r="C70" i="20"/>
  <c r="C71" i="20"/>
  <c r="C78" i="20"/>
  <c r="C92" i="20"/>
  <c r="C96" i="20"/>
  <c r="C108" i="20"/>
  <c r="C117" i="20"/>
  <c r="C123" i="20" s="1"/>
  <c r="C118" i="20"/>
  <c r="C119" i="20"/>
  <c r="C120" i="20"/>
  <c r="C121" i="20"/>
  <c r="C122" i="20"/>
  <c r="C135" i="20"/>
  <c r="C274" i="20"/>
  <c r="E113" i="20" l="1"/>
  <c r="E115" i="20" s="1"/>
  <c r="E116" i="20" s="1"/>
  <c r="D113" i="20"/>
  <c r="D115" i="20" s="1"/>
  <c r="D116" i="20" s="1"/>
  <c r="D124" i="20"/>
  <c r="C124" i="20"/>
  <c r="C113" i="20"/>
  <c r="C115" i="20" s="1"/>
  <c r="C116" i="20" s="1"/>
  <c r="B135" i="20"/>
  <c r="B122" i="20"/>
  <c r="B121" i="20"/>
  <c r="B120" i="20"/>
  <c r="B119" i="20"/>
  <c r="B118" i="20"/>
  <c r="B117" i="20"/>
  <c r="B123" i="20" s="1"/>
  <c r="AM23" i="20" s="1"/>
  <c r="B108" i="20"/>
  <c r="AM19" i="20" s="1"/>
  <c r="B96" i="20"/>
  <c r="B92" i="20"/>
  <c r="B78" i="20"/>
  <c r="AM17" i="20" s="1"/>
  <c r="B71" i="20"/>
  <c r="B70" i="20"/>
  <c r="AG274" i="20"/>
  <c r="B274" i="20"/>
  <c r="F273" i="20"/>
  <c r="G273" i="20" s="1"/>
  <c r="H273" i="20" s="1"/>
  <c r="I273" i="20" s="1"/>
  <c r="J273" i="20" s="1"/>
  <c r="K273" i="20" s="1"/>
  <c r="L273" i="20" s="1"/>
  <c r="M273" i="20" s="1"/>
  <c r="N273" i="20" s="1"/>
  <c r="O273" i="20" s="1"/>
  <c r="P273" i="20" s="1"/>
  <c r="Q273" i="20" s="1"/>
  <c r="R273" i="20" s="1"/>
  <c r="S273" i="20" s="1"/>
  <c r="T273" i="20" s="1"/>
  <c r="U273" i="20" s="1"/>
  <c r="V273" i="20" s="1"/>
  <c r="W273" i="20" s="1"/>
  <c r="X273" i="20" s="1"/>
  <c r="Y273" i="20" s="1"/>
  <c r="Z273" i="20" s="1"/>
  <c r="AA273" i="20" s="1"/>
  <c r="AE273" i="20" s="1"/>
  <c r="AF273" i="20" s="1"/>
  <c r="F272" i="20"/>
  <c r="G272" i="20" s="1"/>
  <c r="H272" i="20" s="1"/>
  <c r="I272" i="20" s="1"/>
  <c r="J272" i="20" s="1"/>
  <c r="K272" i="20" s="1"/>
  <c r="L272" i="20" s="1"/>
  <c r="M272" i="20" s="1"/>
  <c r="N272" i="20" s="1"/>
  <c r="O272" i="20" s="1"/>
  <c r="P272" i="20" s="1"/>
  <c r="Q272" i="20" s="1"/>
  <c r="R272" i="20" s="1"/>
  <c r="S272" i="20" s="1"/>
  <c r="T272" i="20" s="1"/>
  <c r="U272" i="20" s="1"/>
  <c r="V272" i="20" s="1"/>
  <c r="W272" i="20" s="1"/>
  <c r="X272" i="20" s="1"/>
  <c r="Y272" i="20" s="1"/>
  <c r="Z272" i="20" s="1"/>
  <c r="AA272" i="20" s="1"/>
  <c r="AE272" i="20" s="1"/>
  <c r="AF272" i="20" s="1"/>
  <c r="F271" i="20"/>
  <c r="G271" i="20" s="1"/>
  <c r="H271" i="20" s="1"/>
  <c r="I271" i="20" s="1"/>
  <c r="J271" i="20" s="1"/>
  <c r="K271" i="20" s="1"/>
  <c r="L271" i="20" s="1"/>
  <c r="M271" i="20" s="1"/>
  <c r="N271" i="20" s="1"/>
  <c r="O271" i="20" s="1"/>
  <c r="P271" i="20" s="1"/>
  <c r="Q271" i="20" s="1"/>
  <c r="R271" i="20" s="1"/>
  <c r="S271" i="20" s="1"/>
  <c r="T271" i="20" s="1"/>
  <c r="U271" i="20" s="1"/>
  <c r="V271" i="20" s="1"/>
  <c r="W271" i="20" s="1"/>
  <c r="X271" i="20" s="1"/>
  <c r="Y271" i="20" s="1"/>
  <c r="Z271" i="20" s="1"/>
  <c r="AA271" i="20" s="1"/>
  <c r="AE271" i="20" s="1"/>
  <c r="AF271" i="20" s="1"/>
  <c r="F270" i="20"/>
  <c r="G270" i="20" s="1"/>
  <c r="H270" i="20" s="1"/>
  <c r="I270" i="20" s="1"/>
  <c r="J270" i="20" s="1"/>
  <c r="K270" i="20" s="1"/>
  <c r="L270" i="20" s="1"/>
  <c r="M270" i="20" s="1"/>
  <c r="N270" i="20" s="1"/>
  <c r="O270" i="20" s="1"/>
  <c r="P270" i="20" s="1"/>
  <c r="Q270" i="20" s="1"/>
  <c r="R270" i="20" s="1"/>
  <c r="S270" i="20" s="1"/>
  <c r="T270" i="20" s="1"/>
  <c r="U270" i="20" s="1"/>
  <c r="V270" i="20" s="1"/>
  <c r="W270" i="20" s="1"/>
  <c r="X270" i="20" s="1"/>
  <c r="Y270" i="20" s="1"/>
  <c r="Z270" i="20" s="1"/>
  <c r="AA270" i="20" s="1"/>
  <c r="AE270" i="20" s="1"/>
  <c r="AF270" i="20" s="1"/>
  <c r="F269" i="20"/>
  <c r="G269" i="20" s="1"/>
  <c r="H269" i="20" s="1"/>
  <c r="I269" i="20" s="1"/>
  <c r="J269" i="20" s="1"/>
  <c r="K269" i="20" s="1"/>
  <c r="L269" i="20" s="1"/>
  <c r="M269" i="20" s="1"/>
  <c r="N269" i="20" s="1"/>
  <c r="O269" i="20" s="1"/>
  <c r="P269" i="20" s="1"/>
  <c r="Q269" i="20" s="1"/>
  <c r="R269" i="20" s="1"/>
  <c r="S269" i="20" s="1"/>
  <c r="T269" i="20" s="1"/>
  <c r="U269" i="20" s="1"/>
  <c r="V269" i="20" s="1"/>
  <c r="W269" i="20" s="1"/>
  <c r="X269" i="20" s="1"/>
  <c r="Y269" i="20" s="1"/>
  <c r="Z269" i="20" s="1"/>
  <c r="AA269" i="20" s="1"/>
  <c r="AE269" i="20" s="1"/>
  <c r="AF269" i="20" s="1"/>
  <c r="F268" i="20"/>
  <c r="G268" i="20" s="1"/>
  <c r="H268" i="20" s="1"/>
  <c r="I268" i="20" s="1"/>
  <c r="J268" i="20" s="1"/>
  <c r="K268" i="20" s="1"/>
  <c r="L268" i="20" s="1"/>
  <c r="M268" i="20" s="1"/>
  <c r="N268" i="20" s="1"/>
  <c r="O268" i="20" s="1"/>
  <c r="P268" i="20" s="1"/>
  <c r="Q268" i="20" s="1"/>
  <c r="R268" i="20" s="1"/>
  <c r="S268" i="20" s="1"/>
  <c r="T268" i="20" s="1"/>
  <c r="U268" i="20" s="1"/>
  <c r="V268" i="20" s="1"/>
  <c r="W268" i="20" s="1"/>
  <c r="X268" i="20" s="1"/>
  <c r="Y268" i="20" s="1"/>
  <c r="Z268" i="20" s="1"/>
  <c r="AA268" i="20" s="1"/>
  <c r="AE268" i="20" s="1"/>
  <c r="AF268" i="20" s="1"/>
  <c r="F267" i="20"/>
  <c r="G267" i="20" s="1"/>
  <c r="H267" i="20" s="1"/>
  <c r="I267" i="20" s="1"/>
  <c r="J267" i="20" s="1"/>
  <c r="K267" i="20" s="1"/>
  <c r="L267" i="20" s="1"/>
  <c r="M267" i="20" s="1"/>
  <c r="N267" i="20" s="1"/>
  <c r="O267" i="20" s="1"/>
  <c r="P267" i="20" s="1"/>
  <c r="Q267" i="20" s="1"/>
  <c r="R267" i="20" s="1"/>
  <c r="S267" i="20" s="1"/>
  <c r="T267" i="20" s="1"/>
  <c r="U267" i="20" s="1"/>
  <c r="V267" i="20" s="1"/>
  <c r="W267" i="20" s="1"/>
  <c r="X267" i="20" s="1"/>
  <c r="Y267" i="20" s="1"/>
  <c r="Z267" i="20" s="1"/>
  <c r="AA267" i="20" s="1"/>
  <c r="AE267" i="20" s="1"/>
  <c r="AF267" i="20" s="1"/>
  <c r="F266" i="20"/>
  <c r="G266" i="20" s="1"/>
  <c r="H266" i="20" s="1"/>
  <c r="I266" i="20" s="1"/>
  <c r="J266" i="20" s="1"/>
  <c r="K266" i="20" s="1"/>
  <c r="L266" i="20" s="1"/>
  <c r="M266" i="20" s="1"/>
  <c r="N266" i="20" s="1"/>
  <c r="O266" i="20" s="1"/>
  <c r="P266" i="20" s="1"/>
  <c r="Q266" i="20" s="1"/>
  <c r="R266" i="20" s="1"/>
  <c r="S266" i="20" s="1"/>
  <c r="T266" i="20" s="1"/>
  <c r="U266" i="20" s="1"/>
  <c r="V266" i="20" s="1"/>
  <c r="W266" i="20" s="1"/>
  <c r="X266" i="20" s="1"/>
  <c r="Y266" i="20" s="1"/>
  <c r="Z266" i="20" s="1"/>
  <c r="AA266" i="20" s="1"/>
  <c r="AE266" i="20" s="1"/>
  <c r="AF266" i="20" s="1"/>
  <c r="F265" i="20"/>
  <c r="G265" i="20" s="1"/>
  <c r="H265" i="20" s="1"/>
  <c r="I265" i="20" s="1"/>
  <c r="J265" i="20" s="1"/>
  <c r="K265" i="20" s="1"/>
  <c r="L265" i="20" s="1"/>
  <c r="M265" i="20" s="1"/>
  <c r="N265" i="20" s="1"/>
  <c r="O265" i="20" s="1"/>
  <c r="P265" i="20" s="1"/>
  <c r="Q265" i="20" s="1"/>
  <c r="R265" i="20" s="1"/>
  <c r="S265" i="20" s="1"/>
  <c r="T265" i="20" s="1"/>
  <c r="U265" i="20" s="1"/>
  <c r="V265" i="20" s="1"/>
  <c r="W265" i="20" s="1"/>
  <c r="X265" i="20" s="1"/>
  <c r="Y265" i="20" s="1"/>
  <c r="Z265" i="20" s="1"/>
  <c r="AA265" i="20" s="1"/>
  <c r="AE265" i="20" s="1"/>
  <c r="AF265" i="20" s="1"/>
  <c r="F264" i="20"/>
  <c r="G264" i="20" s="1"/>
  <c r="H264" i="20" s="1"/>
  <c r="I264" i="20" s="1"/>
  <c r="J264" i="20" s="1"/>
  <c r="K264" i="20" s="1"/>
  <c r="L264" i="20" s="1"/>
  <c r="M264" i="20" s="1"/>
  <c r="N264" i="20" s="1"/>
  <c r="O264" i="20" s="1"/>
  <c r="P264" i="20" s="1"/>
  <c r="Q264" i="20" s="1"/>
  <c r="R264" i="20" s="1"/>
  <c r="S264" i="20" s="1"/>
  <c r="T264" i="20" s="1"/>
  <c r="U264" i="20" s="1"/>
  <c r="V264" i="20" s="1"/>
  <c r="W264" i="20" s="1"/>
  <c r="X264" i="20" s="1"/>
  <c r="Y264" i="20" s="1"/>
  <c r="Z264" i="20" s="1"/>
  <c r="AA264" i="20" s="1"/>
  <c r="AE264" i="20" s="1"/>
  <c r="AF264" i="20" s="1"/>
  <c r="F263" i="20"/>
  <c r="G263" i="20" s="1"/>
  <c r="H263" i="20" s="1"/>
  <c r="I263" i="20" s="1"/>
  <c r="J263" i="20" s="1"/>
  <c r="K263" i="20" s="1"/>
  <c r="L263" i="20" s="1"/>
  <c r="M263" i="20" s="1"/>
  <c r="N263" i="20" s="1"/>
  <c r="O263" i="20" s="1"/>
  <c r="P263" i="20" s="1"/>
  <c r="Q263" i="20" s="1"/>
  <c r="R263" i="20" s="1"/>
  <c r="S263" i="20" s="1"/>
  <c r="T263" i="20" s="1"/>
  <c r="U263" i="20" s="1"/>
  <c r="V263" i="20" s="1"/>
  <c r="W263" i="20" s="1"/>
  <c r="X263" i="20" s="1"/>
  <c r="Y263" i="20" s="1"/>
  <c r="Z263" i="20" s="1"/>
  <c r="AA263" i="20" s="1"/>
  <c r="AE263" i="20" s="1"/>
  <c r="AF263" i="20" s="1"/>
  <c r="F262" i="20"/>
  <c r="G262" i="20" s="1"/>
  <c r="H262" i="20" s="1"/>
  <c r="I262" i="20" s="1"/>
  <c r="J262" i="20" s="1"/>
  <c r="K262" i="20" s="1"/>
  <c r="L262" i="20" s="1"/>
  <c r="M262" i="20" s="1"/>
  <c r="N262" i="20" s="1"/>
  <c r="O262" i="20" s="1"/>
  <c r="P262" i="20" s="1"/>
  <c r="Q262" i="20" s="1"/>
  <c r="R262" i="20" s="1"/>
  <c r="S262" i="20" s="1"/>
  <c r="T262" i="20" s="1"/>
  <c r="U262" i="20" s="1"/>
  <c r="V262" i="20" s="1"/>
  <c r="W262" i="20" s="1"/>
  <c r="X262" i="20" s="1"/>
  <c r="Y262" i="20" s="1"/>
  <c r="Z262" i="20" s="1"/>
  <c r="AA262" i="20" s="1"/>
  <c r="AE262" i="20" s="1"/>
  <c r="AF262" i="20" s="1"/>
  <c r="F261" i="20"/>
  <c r="G261" i="20" s="1"/>
  <c r="H261" i="20" s="1"/>
  <c r="I261" i="20" s="1"/>
  <c r="J261" i="20" s="1"/>
  <c r="K261" i="20" s="1"/>
  <c r="L261" i="20" s="1"/>
  <c r="M261" i="20" s="1"/>
  <c r="N261" i="20" s="1"/>
  <c r="O261" i="20" s="1"/>
  <c r="P261" i="20" s="1"/>
  <c r="Q261" i="20" s="1"/>
  <c r="R261" i="20" s="1"/>
  <c r="S261" i="20" s="1"/>
  <c r="T261" i="20" s="1"/>
  <c r="U261" i="20" s="1"/>
  <c r="V261" i="20" s="1"/>
  <c r="W261" i="20" s="1"/>
  <c r="X261" i="20" s="1"/>
  <c r="Y261" i="20" s="1"/>
  <c r="Z261" i="20" s="1"/>
  <c r="AA261" i="20" s="1"/>
  <c r="AE261" i="20" s="1"/>
  <c r="AF261" i="20" s="1"/>
  <c r="F260" i="20"/>
  <c r="G260" i="20" s="1"/>
  <c r="H260" i="20" s="1"/>
  <c r="I260" i="20" s="1"/>
  <c r="J260" i="20" s="1"/>
  <c r="K260" i="20" s="1"/>
  <c r="L260" i="20" s="1"/>
  <c r="M260" i="20" s="1"/>
  <c r="N260" i="20" s="1"/>
  <c r="O260" i="20" s="1"/>
  <c r="P260" i="20" s="1"/>
  <c r="Q260" i="20" s="1"/>
  <c r="R260" i="20" s="1"/>
  <c r="S260" i="20" s="1"/>
  <c r="T260" i="20" s="1"/>
  <c r="U260" i="20" s="1"/>
  <c r="V260" i="20" s="1"/>
  <c r="W260" i="20" s="1"/>
  <c r="X260" i="20" s="1"/>
  <c r="Y260" i="20" s="1"/>
  <c r="Z260" i="20" s="1"/>
  <c r="AA260" i="20" s="1"/>
  <c r="AE260" i="20" s="1"/>
  <c r="AF260" i="20" s="1"/>
  <c r="F259" i="20"/>
  <c r="G259" i="20" s="1"/>
  <c r="H259" i="20" s="1"/>
  <c r="I259" i="20" s="1"/>
  <c r="J259" i="20" s="1"/>
  <c r="K259" i="20" s="1"/>
  <c r="L259" i="20" s="1"/>
  <c r="M259" i="20" s="1"/>
  <c r="N259" i="20" s="1"/>
  <c r="O259" i="20" s="1"/>
  <c r="P259" i="20" s="1"/>
  <c r="Q259" i="20" s="1"/>
  <c r="R259" i="20" s="1"/>
  <c r="S259" i="20" s="1"/>
  <c r="T259" i="20" s="1"/>
  <c r="U259" i="20" s="1"/>
  <c r="V259" i="20" s="1"/>
  <c r="W259" i="20" s="1"/>
  <c r="X259" i="20" s="1"/>
  <c r="Y259" i="20" s="1"/>
  <c r="Z259" i="20" s="1"/>
  <c r="AA259" i="20" s="1"/>
  <c r="AE259" i="20" s="1"/>
  <c r="AF259" i="20" s="1"/>
  <c r="F258" i="20"/>
  <c r="G258" i="20" s="1"/>
  <c r="H258" i="20" s="1"/>
  <c r="I258" i="20" s="1"/>
  <c r="J258" i="20" s="1"/>
  <c r="K258" i="20" s="1"/>
  <c r="L258" i="20" s="1"/>
  <c r="M258" i="20" s="1"/>
  <c r="N258" i="20" s="1"/>
  <c r="O258" i="20" s="1"/>
  <c r="P258" i="20" s="1"/>
  <c r="Q258" i="20" s="1"/>
  <c r="R258" i="20" s="1"/>
  <c r="S258" i="20" s="1"/>
  <c r="T258" i="20" s="1"/>
  <c r="U258" i="20" s="1"/>
  <c r="V258" i="20" s="1"/>
  <c r="W258" i="20" s="1"/>
  <c r="X258" i="20" s="1"/>
  <c r="Y258" i="20" s="1"/>
  <c r="Z258" i="20" s="1"/>
  <c r="AA258" i="20" s="1"/>
  <c r="AE258" i="20" s="1"/>
  <c r="AF258" i="20" s="1"/>
  <c r="F257" i="20"/>
  <c r="G257" i="20" s="1"/>
  <c r="H257" i="20" s="1"/>
  <c r="I257" i="20" s="1"/>
  <c r="J257" i="20" s="1"/>
  <c r="K257" i="20" s="1"/>
  <c r="L257" i="20" s="1"/>
  <c r="M257" i="20" s="1"/>
  <c r="N257" i="20" s="1"/>
  <c r="O257" i="20" s="1"/>
  <c r="P257" i="20" s="1"/>
  <c r="Q257" i="20" s="1"/>
  <c r="R257" i="20" s="1"/>
  <c r="S257" i="20" s="1"/>
  <c r="T257" i="20" s="1"/>
  <c r="U257" i="20" s="1"/>
  <c r="V257" i="20" s="1"/>
  <c r="W257" i="20" s="1"/>
  <c r="X257" i="20" s="1"/>
  <c r="Y257" i="20" s="1"/>
  <c r="Z257" i="20" s="1"/>
  <c r="AA257" i="20" s="1"/>
  <c r="AE257" i="20" s="1"/>
  <c r="AF257" i="20" s="1"/>
  <c r="F256" i="20"/>
  <c r="G256" i="20" s="1"/>
  <c r="H256" i="20" s="1"/>
  <c r="I256" i="20" s="1"/>
  <c r="J256" i="20" s="1"/>
  <c r="K256" i="20" s="1"/>
  <c r="L256" i="20" s="1"/>
  <c r="M256" i="20" s="1"/>
  <c r="N256" i="20" s="1"/>
  <c r="O256" i="20" s="1"/>
  <c r="P256" i="20" s="1"/>
  <c r="Q256" i="20" s="1"/>
  <c r="R256" i="20" s="1"/>
  <c r="S256" i="20" s="1"/>
  <c r="T256" i="20" s="1"/>
  <c r="U256" i="20" s="1"/>
  <c r="V256" i="20" s="1"/>
  <c r="W256" i="20" s="1"/>
  <c r="X256" i="20" s="1"/>
  <c r="Y256" i="20" s="1"/>
  <c r="Z256" i="20" s="1"/>
  <c r="AA256" i="20" s="1"/>
  <c r="AE256" i="20" s="1"/>
  <c r="AF256" i="20" s="1"/>
  <c r="F255" i="20"/>
  <c r="G255" i="20" s="1"/>
  <c r="H255" i="20" s="1"/>
  <c r="I255" i="20" s="1"/>
  <c r="J255" i="20" s="1"/>
  <c r="K255" i="20" s="1"/>
  <c r="L255" i="20" s="1"/>
  <c r="M255" i="20" s="1"/>
  <c r="N255" i="20" s="1"/>
  <c r="O255" i="20" s="1"/>
  <c r="P255" i="20" s="1"/>
  <c r="Q255" i="20" s="1"/>
  <c r="R255" i="20" s="1"/>
  <c r="S255" i="20" s="1"/>
  <c r="T255" i="20" s="1"/>
  <c r="U255" i="20" s="1"/>
  <c r="V255" i="20" s="1"/>
  <c r="W255" i="20" s="1"/>
  <c r="X255" i="20" s="1"/>
  <c r="Y255" i="20" s="1"/>
  <c r="Z255" i="20" s="1"/>
  <c r="AA255" i="20" s="1"/>
  <c r="AE255" i="20" s="1"/>
  <c r="AF255" i="20" s="1"/>
  <c r="F254" i="20"/>
  <c r="G254" i="20" s="1"/>
  <c r="H254" i="20" s="1"/>
  <c r="I254" i="20" s="1"/>
  <c r="J254" i="20" s="1"/>
  <c r="K254" i="20" s="1"/>
  <c r="L254" i="20" s="1"/>
  <c r="M254" i="20" s="1"/>
  <c r="N254" i="20" s="1"/>
  <c r="O254" i="20" s="1"/>
  <c r="P254" i="20" s="1"/>
  <c r="Q254" i="20" s="1"/>
  <c r="R254" i="20" s="1"/>
  <c r="S254" i="20" s="1"/>
  <c r="T254" i="20" s="1"/>
  <c r="U254" i="20" s="1"/>
  <c r="V254" i="20" s="1"/>
  <c r="W254" i="20" s="1"/>
  <c r="X254" i="20" s="1"/>
  <c r="Y254" i="20" s="1"/>
  <c r="Z254" i="20" s="1"/>
  <c r="AA254" i="20" s="1"/>
  <c r="AE254" i="20" s="1"/>
  <c r="AF254" i="20" s="1"/>
  <c r="F253" i="20"/>
  <c r="G253" i="20" s="1"/>
  <c r="H253" i="20" s="1"/>
  <c r="I253" i="20" s="1"/>
  <c r="J253" i="20" s="1"/>
  <c r="K253" i="20" s="1"/>
  <c r="L253" i="20" s="1"/>
  <c r="M253" i="20" s="1"/>
  <c r="N253" i="20" s="1"/>
  <c r="O253" i="20" s="1"/>
  <c r="P253" i="20" s="1"/>
  <c r="Q253" i="20" s="1"/>
  <c r="R253" i="20" s="1"/>
  <c r="S253" i="20" s="1"/>
  <c r="T253" i="20" s="1"/>
  <c r="U253" i="20" s="1"/>
  <c r="V253" i="20" s="1"/>
  <c r="W253" i="20" s="1"/>
  <c r="X253" i="20" s="1"/>
  <c r="Y253" i="20" s="1"/>
  <c r="Z253" i="20" s="1"/>
  <c r="AA253" i="20" s="1"/>
  <c r="AE253" i="20" s="1"/>
  <c r="AF253" i="20" s="1"/>
  <c r="F252" i="20"/>
  <c r="G252" i="20" s="1"/>
  <c r="H252" i="20" s="1"/>
  <c r="I252" i="20" s="1"/>
  <c r="J252" i="20" s="1"/>
  <c r="K252" i="20" s="1"/>
  <c r="L252" i="20" s="1"/>
  <c r="M252" i="20" s="1"/>
  <c r="N252" i="20" s="1"/>
  <c r="O252" i="20" s="1"/>
  <c r="P252" i="20" s="1"/>
  <c r="Q252" i="20" s="1"/>
  <c r="R252" i="20" s="1"/>
  <c r="S252" i="20" s="1"/>
  <c r="T252" i="20" s="1"/>
  <c r="U252" i="20" s="1"/>
  <c r="V252" i="20" s="1"/>
  <c r="W252" i="20" s="1"/>
  <c r="X252" i="20" s="1"/>
  <c r="Y252" i="20" s="1"/>
  <c r="Z252" i="20" s="1"/>
  <c r="AA252" i="20" s="1"/>
  <c r="AE252" i="20" s="1"/>
  <c r="AF252" i="20" s="1"/>
  <c r="F251" i="20"/>
  <c r="G251" i="20" s="1"/>
  <c r="H251" i="20" s="1"/>
  <c r="I251" i="20" s="1"/>
  <c r="J251" i="20" s="1"/>
  <c r="K251" i="20" s="1"/>
  <c r="L251" i="20" s="1"/>
  <c r="M251" i="20" s="1"/>
  <c r="N251" i="20" s="1"/>
  <c r="O251" i="20" s="1"/>
  <c r="P251" i="20" s="1"/>
  <c r="Q251" i="20" s="1"/>
  <c r="R251" i="20" s="1"/>
  <c r="S251" i="20" s="1"/>
  <c r="T251" i="20" s="1"/>
  <c r="U251" i="20" s="1"/>
  <c r="V251" i="20" s="1"/>
  <c r="W251" i="20" s="1"/>
  <c r="X251" i="20" s="1"/>
  <c r="Y251" i="20" s="1"/>
  <c r="Z251" i="20" s="1"/>
  <c r="AA251" i="20" s="1"/>
  <c r="AE251" i="20" s="1"/>
  <c r="AF251" i="20" s="1"/>
  <c r="F250" i="20"/>
  <c r="G250" i="20" s="1"/>
  <c r="H250" i="20" s="1"/>
  <c r="I250" i="20" s="1"/>
  <c r="J250" i="20" s="1"/>
  <c r="K250" i="20" s="1"/>
  <c r="L250" i="20" s="1"/>
  <c r="M250" i="20" s="1"/>
  <c r="N250" i="20" s="1"/>
  <c r="O250" i="20" s="1"/>
  <c r="P250" i="20" s="1"/>
  <c r="Q250" i="20" s="1"/>
  <c r="R250" i="20" s="1"/>
  <c r="S250" i="20" s="1"/>
  <c r="T250" i="20" s="1"/>
  <c r="U250" i="20" s="1"/>
  <c r="V250" i="20" s="1"/>
  <c r="W250" i="20" s="1"/>
  <c r="X250" i="20" s="1"/>
  <c r="Y250" i="20" s="1"/>
  <c r="Z250" i="20" s="1"/>
  <c r="AA250" i="20" s="1"/>
  <c r="AE250" i="20" s="1"/>
  <c r="AF250" i="20" s="1"/>
  <c r="F249" i="20"/>
  <c r="G249" i="20" s="1"/>
  <c r="H249" i="20" s="1"/>
  <c r="I249" i="20" s="1"/>
  <c r="J249" i="20" s="1"/>
  <c r="K249" i="20" s="1"/>
  <c r="L249" i="20" s="1"/>
  <c r="M249" i="20" s="1"/>
  <c r="N249" i="20" s="1"/>
  <c r="O249" i="20" s="1"/>
  <c r="P249" i="20" s="1"/>
  <c r="Q249" i="20" s="1"/>
  <c r="R249" i="20" s="1"/>
  <c r="S249" i="20" s="1"/>
  <c r="T249" i="20" s="1"/>
  <c r="U249" i="20" s="1"/>
  <c r="V249" i="20" s="1"/>
  <c r="W249" i="20" s="1"/>
  <c r="X249" i="20" s="1"/>
  <c r="Y249" i="20" s="1"/>
  <c r="Z249" i="20" s="1"/>
  <c r="AA249" i="20" s="1"/>
  <c r="AE249" i="20" s="1"/>
  <c r="AF249" i="20" s="1"/>
  <c r="F248" i="20"/>
  <c r="G248" i="20" s="1"/>
  <c r="H248" i="20" s="1"/>
  <c r="I248" i="20" s="1"/>
  <c r="J248" i="20" s="1"/>
  <c r="K248" i="20" s="1"/>
  <c r="L248" i="20" s="1"/>
  <c r="M248" i="20" s="1"/>
  <c r="N248" i="20" s="1"/>
  <c r="O248" i="20" s="1"/>
  <c r="P248" i="20" s="1"/>
  <c r="Q248" i="20" s="1"/>
  <c r="R248" i="20" s="1"/>
  <c r="S248" i="20" s="1"/>
  <c r="T248" i="20" s="1"/>
  <c r="U248" i="20" s="1"/>
  <c r="V248" i="20" s="1"/>
  <c r="W248" i="20" s="1"/>
  <c r="X248" i="20" s="1"/>
  <c r="Y248" i="20" s="1"/>
  <c r="Z248" i="20" s="1"/>
  <c r="AA248" i="20" s="1"/>
  <c r="AE248" i="20" s="1"/>
  <c r="AF248" i="20" s="1"/>
  <c r="F247" i="20"/>
  <c r="G247" i="20" s="1"/>
  <c r="H247" i="20" s="1"/>
  <c r="I247" i="20" s="1"/>
  <c r="J247" i="20" s="1"/>
  <c r="K247" i="20" s="1"/>
  <c r="L247" i="20" s="1"/>
  <c r="M247" i="20" s="1"/>
  <c r="N247" i="20" s="1"/>
  <c r="O247" i="20" s="1"/>
  <c r="P247" i="20" s="1"/>
  <c r="Q247" i="20" s="1"/>
  <c r="R247" i="20" s="1"/>
  <c r="S247" i="20" s="1"/>
  <c r="T247" i="20" s="1"/>
  <c r="U247" i="20" s="1"/>
  <c r="V247" i="20" s="1"/>
  <c r="W247" i="20" s="1"/>
  <c r="X247" i="20" s="1"/>
  <c r="Y247" i="20" s="1"/>
  <c r="Z247" i="20" s="1"/>
  <c r="AA247" i="20" s="1"/>
  <c r="AE247" i="20" s="1"/>
  <c r="AF247" i="20" s="1"/>
  <c r="F246" i="20"/>
  <c r="G246" i="20" s="1"/>
  <c r="H246" i="20" s="1"/>
  <c r="I246" i="20" s="1"/>
  <c r="J246" i="20" s="1"/>
  <c r="K246" i="20" s="1"/>
  <c r="L246" i="20" s="1"/>
  <c r="M246" i="20" s="1"/>
  <c r="N246" i="20" s="1"/>
  <c r="O246" i="20" s="1"/>
  <c r="P246" i="20" s="1"/>
  <c r="Q246" i="20" s="1"/>
  <c r="R246" i="20" s="1"/>
  <c r="S246" i="20" s="1"/>
  <c r="T246" i="20" s="1"/>
  <c r="U246" i="20" s="1"/>
  <c r="V246" i="20" s="1"/>
  <c r="W246" i="20" s="1"/>
  <c r="X246" i="20" s="1"/>
  <c r="Y246" i="20" s="1"/>
  <c r="Z246" i="20" s="1"/>
  <c r="AA246" i="20" s="1"/>
  <c r="AE246" i="20" s="1"/>
  <c r="AF246" i="20" s="1"/>
  <c r="F245" i="20"/>
  <c r="G245" i="20" s="1"/>
  <c r="H245" i="20" s="1"/>
  <c r="I245" i="20" s="1"/>
  <c r="J245" i="20" s="1"/>
  <c r="K245" i="20" s="1"/>
  <c r="L245" i="20" s="1"/>
  <c r="M245" i="20" s="1"/>
  <c r="N245" i="20" s="1"/>
  <c r="O245" i="20" s="1"/>
  <c r="P245" i="20" s="1"/>
  <c r="Q245" i="20" s="1"/>
  <c r="R245" i="20" s="1"/>
  <c r="S245" i="20" s="1"/>
  <c r="T245" i="20" s="1"/>
  <c r="U245" i="20" s="1"/>
  <c r="V245" i="20" s="1"/>
  <c r="W245" i="20" s="1"/>
  <c r="X245" i="20" s="1"/>
  <c r="Y245" i="20" s="1"/>
  <c r="Z245" i="20" s="1"/>
  <c r="AA245" i="20" s="1"/>
  <c r="AE245" i="20" s="1"/>
  <c r="AF245" i="20" s="1"/>
  <c r="F244" i="20"/>
  <c r="G244" i="20" s="1"/>
  <c r="H244" i="20" s="1"/>
  <c r="I244" i="20" s="1"/>
  <c r="J244" i="20" s="1"/>
  <c r="K244" i="20" s="1"/>
  <c r="L244" i="20" s="1"/>
  <c r="M244" i="20" s="1"/>
  <c r="N244" i="20" s="1"/>
  <c r="O244" i="20" s="1"/>
  <c r="P244" i="20" s="1"/>
  <c r="Q244" i="20" s="1"/>
  <c r="R244" i="20" s="1"/>
  <c r="S244" i="20" s="1"/>
  <c r="T244" i="20" s="1"/>
  <c r="U244" i="20" s="1"/>
  <c r="V244" i="20" s="1"/>
  <c r="W244" i="20" s="1"/>
  <c r="X244" i="20" s="1"/>
  <c r="Y244" i="20" s="1"/>
  <c r="Z244" i="20" s="1"/>
  <c r="AA244" i="20" s="1"/>
  <c r="AE244" i="20" s="1"/>
  <c r="AF244" i="20" s="1"/>
  <c r="F243" i="20"/>
  <c r="G243" i="20" s="1"/>
  <c r="H243" i="20" s="1"/>
  <c r="I243" i="20" s="1"/>
  <c r="J243" i="20" s="1"/>
  <c r="K243" i="20" s="1"/>
  <c r="L243" i="20" s="1"/>
  <c r="M243" i="20" s="1"/>
  <c r="N243" i="20" s="1"/>
  <c r="O243" i="20" s="1"/>
  <c r="P243" i="20" s="1"/>
  <c r="Q243" i="20" s="1"/>
  <c r="R243" i="20" s="1"/>
  <c r="S243" i="20" s="1"/>
  <c r="T243" i="20" s="1"/>
  <c r="U243" i="20" s="1"/>
  <c r="V243" i="20" s="1"/>
  <c r="W243" i="20" s="1"/>
  <c r="X243" i="20" s="1"/>
  <c r="Y243" i="20" s="1"/>
  <c r="Z243" i="20" s="1"/>
  <c r="AA243" i="20" s="1"/>
  <c r="AE243" i="20" s="1"/>
  <c r="AF243" i="20" s="1"/>
  <c r="F242" i="20"/>
  <c r="G242" i="20" s="1"/>
  <c r="H242" i="20" s="1"/>
  <c r="I242" i="20" s="1"/>
  <c r="J242" i="20" s="1"/>
  <c r="K242" i="20" s="1"/>
  <c r="L242" i="20" s="1"/>
  <c r="M242" i="20" s="1"/>
  <c r="N242" i="20" s="1"/>
  <c r="O242" i="20" s="1"/>
  <c r="P242" i="20" s="1"/>
  <c r="Q242" i="20" s="1"/>
  <c r="R242" i="20" s="1"/>
  <c r="S242" i="20" s="1"/>
  <c r="T242" i="20" s="1"/>
  <c r="U242" i="20" s="1"/>
  <c r="V242" i="20" s="1"/>
  <c r="W242" i="20" s="1"/>
  <c r="X242" i="20" s="1"/>
  <c r="Y242" i="20" s="1"/>
  <c r="Z242" i="20" s="1"/>
  <c r="AA242" i="20" s="1"/>
  <c r="AE242" i="20" s="1"/>
  <c r="AF242" i="20" s="1"/>
  <c r="F241" i="20"/>
  <c r="G241" i="20" s="1"/>
  <c r="H241" i="20" s="1"/>
  <c r="I241" i="20" s="1"/>
  <c r="J241" i="20" s="1"/>
  <c r="K241" i="20" s="1"/>
  <c r="L241" i="20" s="1"/>
  <c r="M241" i="20" s="1"/>
  <c r="N241" i="20" s="1"/>
  <c r="O241" i="20" s="1"/>
  <c r="P241" i="20" s="1"/>
  <c r="Q241" i="20" s="1"/>
  <c r="R241" i="20" s="1"/>
  <c r="S241" i="20" s="1"/>
  <c r="T241" i="20" s="1"/>
  <c r="U241" i="20" s="1"/>
  <c r="V241" i="20" s="1"/>
  <c r="W241" i="20" s="1"/>
  <c r="X241" i="20" s="1"/>
  <c r="Y241" i="20" s="1"/>
  <c r="Z241" i="20" s="1"/>
  <c r="AA241" i="20" s="1"/>
  <c r="AE241" i="20" s="1"/>
  <c r="AF241" i="20" s="1"/>
  <c r="F240" i="20"/>
  <c r="G240" i="20" s="1"/>
  <c r="H240" i="20" s="1"/>
  <c r="I240" i="20" s="1"/>
  <c r="J240" i="20" s="1"/>
  <c r="K240" i="20" s="1"/>
  <c r="L240" i="20" s="1"/>
  <c r="M240" i="20" s="1"/>
  <c r="N240" i="20" s="1"/>
  <c r="O240" i="20" s="1"/>
  <c r="P240" i="20" s="1"/>
  <c r="Q240" i="20" s="1"/>
  <c r="R240" i="20" s="1"/>
  <c r="S240" i="20" s="1"/>
  <c r="T240" i="20" s="1"/>
  <c r="U240" i="20" s="1"/>
  <c r="V240" i="20" s="1"/>
  <c r="W240" i="20" s="1"/>
  <c r="X240" i="20" s="1"/>
  <c r="Y240" i="20" s="1"/>
  <c r="Z240" i="20" s="1"/>
  <c r="AA240" i="20" s="1"/>
  <c r="AE240" i="20" s="1"/>
  <c r="AF240" i="20" s="1"/>
  <c r="F239" i="20"/>
  <c r="G239" i="20" s="1"/>
  <c r="H239" i="20" s="1"/>
  <c r="I239" i="20" s="1"/>
  <c r="J239" i="20" s="1"/>
  <c r="K239" i="20" s="1"/>
  <c r="L239" i="20" s="1"/>
  <c r="M239" i="20" s="1"/>
  <c r="N239" i="20" s="1"/>
  <c r="O239" i="20" s="1"/>
  <c r="P239" i="20" s="1"/>
  <c r="Q239" i="20" s="1"/>
  <c r="R239" i="20" s="1"/>
  <c r="S239" i="20" s="1"/>
  <c r="T239" i="20" s="1"/>
  <c r="U239" i="20" s="1"/>
  <c r="V239" i="20" s="1"/>
  <c r="W239" i="20" s="1"/>
  <c r="X239" i="20" s="1"/>
  <c r="Y239" i="20" s="1"/>
  <c r="Z239" i="20" s="1"/>
  <c r="AA239" i="20" s="1"/>
  <c r="AE239" i="20" s="1"/>
  <c r="AF239" i="20" s="1"/>
  <c r="F238" i="20"/>
  <c r="G238" i="20" s="1"/>
  <c r="H238" i="20" s="1"/>
  <c r="I238" i="20" s="1"/>
  <c r="J238" i="20" s="1"/>
  <c r="K238" i="20" s="1"/>
  <c r="L238" i="20" s="1"/>
  <c r="M238" i="20" s="1"/>
  <c r="N238" i="20" s="1"/>
  <c r="O238" i="20" s="1"/>
  <c r="P238" i="20" s="1"/>
  <c r="Q238" i="20" s="1"/>
  <c r="R238" i="20" s="1"/>
  <c r="S238" i="20" s="1"/>
  <c r="T238" i="20" s="1"/>
  <c r="U238" i="20" s="1"/>
  <c r="V238" i="20" s="1"/>
  <c r="W238" i="20" s="1"/>
  <c r="X238" i="20" s="1"/>
  <c r="Y238" i="20" s="1"/>
  <c r="Z238" i="20" s="1"/>
  <c r="AA238" i="20" s="1"/>
  <c r="AE238" i="20" s="1"/>
  <c r="AF238" i="20" s="1"/>
  <c r="F237" i="20"/>
  <c r="G237" i="20" s="1"/>
  <c r="H237" i="20" s="1"/>
  <c r="I237" i="20" s="1"/>
  <c r="J237" i="20" s="1"/>
  <c r="K237" i="20" s="1"/>
  <c r="L237" i="20" s="1"/>
  <c r="M237" i="20" s="1"/>
  <c r="N237" i="20" s="1"/>
  <c r="O237" i="20" s="1"/>
  <c r="P237" i="20" s="1"/>
  <c r="Q237" i="20" s="1"/>
  <c r="R237" i="20" s="1"/>
  <c r="S237" i="20" s="1"/>
  <c r="T237" i="20" s="1"/>
  <c r="U237" i="20" s="1"/>
  <c r="V237" i="20" s="1"/>
  <c r="W237" i="20" s="1"/>
  <c r="X237" i="20" s="1"/>
  <c r="Y237" i="20" s="1"/>
  <c r="Z237" i="20" s="1"/>
  <c r="AA237" i="20" s="1"/>
  <c r="AE237" i="20" s="1"/>
  <c r="AF237" i="20" s="1"/>
  <c r="F236" i="20"/>
  <c r="G236" i="20" s="1"/>
  <c r="H236" i="20" s="1"/>
  <c r="I236" i="20" s="1"/>
  <c r="J236" i="20" s="1"/>
  <c r="K236" i="20" s="1"/>
  <c r="L236" i="20" s="1"/>
  <c r="M236" i="20" s="1"/>
  <c r="N236" i="20" s="1"/>
  <c r="O236" i="20" s="1"/>
  <c r="P236" i="20" s="1"/>
  <c r="Q236" i="20" s="1"/>
  <c r="R236" i="20" s="1"/>
  <c r="S236" i="20" s="1"/>
  <c r="T236" i="20" s="1"/>
  <c r="U236" i="20" s="1"/>
  <c r="V236" i="20" s="1"/>
  <c r="W236" i="20" s="1"/>
  <c r="X236" i="20" s="1"/>
  <c r="Y236" i="20" s="1"/>
  <c r="Z236" i="20" s="1"/>
  <c r="AA236" i="20" s="1"/>
  <c r="AE236" i="20" s="1"/>
  <c r="AF236" i="20" s="1"/>
  <c r="F235" i="20"/>
  <c r="G235" i="20" s="1"/>
  <c r="H235" i="20" s="1"/>
  <c r="I235" i="20" s="1"/>
  <c r="J235" i="20" s="1"/>
  <c r="K235" i="20" s="1"/>
  <c r="L235" i="20" s="1"/>
  <c r="M235" i="20" s="1"/>
  <c r="N235" i="20" s="1"/>
  <c r="O235" i="20" s="1"/>
  <c r="P235" i="20" s="1"/>
  <c r="Q235" i="20" s="1"/>
  <c r="R235" i="20" s="1"/>
  <c r="S235" i="20" s="1"/>
  <c r="T235" i="20" s="1"/>
  <c r="U235" i="20" s="1"/>
  <c r="V235" i="20" s="1"/>
  <c r="W235" i="20" s="1"/>
  <c r="X235" i="20" s="1"/>
  <c r="Y235" i="20" s="1"/>
  <c r="Z235" i="20" s="1"/>
  <c r="AA235" i="20" s="1"/>
  <c r="AE235" i="20" s="1"/>
  <c r="AF235" i="20" s="1"/>
  <c r="F234" i="20"/>
  <c r="G234" i="20" s="1"/>
  <c r="H234" i="20" s="1"/>
  <c r="I234" i="20" s="1"/>
  <c r="J234" i="20" s="1"/>
  <c r="K234" i="20" s="1"/>
  <c r="L234" i="20" s="1"/>
  <c r="M234" i="20" s="1"/>
  <c r="N234" i="20" s="1"/>
  <c r="O234" i="20" s="1"/>
  <c r="P234" i="20" s="1"/>
  <c r="Q234" i="20" s="1"/>
  <c r="R234" i="20" s="1"/>
  <c r="S234" i="20" s="1"/>
  <c r="T234" i="20" s="1"/>
  <c r="U234" i="20" s="1"/>
  <c r="V234" i="20" s="1"/>
  <c r="W234" i="20" s="1"/>
  <c r="X234" i="20" s="1"/>
  <c r="Y234" i="20" s="1"/>
  <c r="Z234" i="20" s="1"/>
  <c r="AA234" i="20" s="1"/>
  <c r="AE234" i="20" s="1"/>
  <c r="AF234" i="20" s="1"/>
  <c r="F233" i="20"/>
  <c r="G233" i="20" s="1"/>
  <c r="H233" i="20" s="1"/>
  <c r="I233" i="20" s="1"/>
  <c r="J233" i="20" s="1"/>
  <c r="K233" i="20" s="1"/>
  <c r="L233" i="20" s="1"/>
  <c r="M233" i="20" s="1"/>
  <c r="N233" i="20" s="1"/>
  <c r="O233" i="20" s="1"/>
  <c r="P233" i="20" s="1"/>
  <c r="Q233" i="20" s="1"/>
  <c r="R233" i="20" s="1"/>
  <c r="S233" i="20" s="1"/>
  <c r="T233" i="20" s="1"/>
  <c r="U233" i="20" s="1"/>
  <c r="V233" i="20" s="1"/>
  <c r="W233" i="20" s="1"/>
  <c r="X233" i="20" s="1"/>
  <c r="Y233" i="20" s="1"/>
  <c r="Z233" i="20" s="1"/>
  <c r="AA233" i="20" s="1"/>
  <c r="AE233" i="20" s="1"/>
  <c r="AF233" i="20" s="1"/>
  <c r="F232" i="20"/>
  <c r="G232" i="20" s="1"/>
  <c r="H232" i="20" s="1"/>
  <c r="I232" i="20" s="1"/>
  <c r="J232" i="20" s="1"/>
  <c r="K232" i="20" s="1"/>
  <c r="L232" i="20" s="1"/>
  <c r="M232" i="20" s="1"/>
  <c r="N232" i="20" s="1"/>
  <c r="O232" i="20" s="1"/>
  <c r="P232" i="20" s="1"/>
  <c r="Q232" i="20" s="1"/>
  <c r="R232" i="20" s="1"/>
  <c r="S232" i="20" s="1"/>
  <c r="T232" i="20" s="1"/>
  <c r="U232" i="20" s="1"/>
  <c r="V232" i="20" s="1"/>
  <c r="W232" i="20" s="1"/>
  <c r="X232" i="20" s="1"/>
  <c r="Y232" i="20" s="1"/>
  <c r="Z232" i="20" s="1"/>
  <c r="AA232" i="20" s="1"/>
  <c r="AE232" i="20" s="1"/>
  <c r="AF232" i="20" s="1"/>
  <c r="F231" i="20"/>
  <c r="G231" i="20" s="1"/>
  <c r="H231" i="20" s="1"/>
  <c r="I231" i="20" s="1"/>
  <c r="J231" i="20" s="1"/>
  <c r="K231" i="20" s="1"/>
  <c r="L231" i="20" s="1"/>
  <c r="M231" i="20" s="1"/>
  <c r="N231" i="20" s="1"/>
  <c r="O231" i="20" s="1"/>
  <c r="P231" i="20" s="1"/>
  <c r="Q231" i="20" s="1"/>
  <c r="R231" i="20" s="1"/>
  <c r="S231" i="20" s="1"/>
  <c r="T231" i="20" s="1"/>
  <c r="U231" i="20" s="1"/>
  <c r="V231" i="20" s="1"/>
  <c r="W231" i="20" s="1"/>
  <c r="X231" i="20" s="1"/>
  <c r="Y231" i="20" s="1"/>
  <c r="Z231" i="20" s="1"/>
  <c r="AA231" i="20" s="1"/>
  <c r="AE231" i="20" s="1"/>
  <c r="AF231" i="20" s="1"/>
  <c r="F230" i="20"/>
  <c r="G230" i="20" s="1"/>
  <c r="H230" i="20" s="1"/>
  <c r="I230" i="20" s="1"/>
  <c r="J230" i="20" s="1"/>
  <c r="K230" i="20" s="1"/>
  <c r="L230" i="20" s="1"/>
  <c r="M230" i="20" s="1"/>
  <c r="N230" i="20" s="1"/>
  <c r="O230" i="20" s="1"/>
  <c r="P230" i="20" s="1"/>
  <c r="Q230" i="20" s="1"/>
  <c r="R230" i="20" s="1"/>
  <c r="S230" i="20" s="1"/>
  <c r="T230" i="20" s="1"/>
  <c r="U230" i="20" s="1"/>
  <c r="V230" i="20" s="1"/>
  <c r="W230" i="20" s="1"/>
  <c r="X230" i="20" s="1"/>
  <c r="Y230" i="20" s="1"/>
  <c r="Z230" i="20" s="1"/>
  <c r="AA230" i="20" s="1"/>
  <c r="AE230" i="20" s="1"/>
  <c r="AF230" i="20" s="1"/>
  <c r="F229" i="20"/>
  <c r="G229" i="20" s="1"/>
  <c r="H229" i="20" s="1"/>
  <c r="I229" i="20" s="1"/>
  <c r="J229" i="20" s="1"/>
  <c r="K229" i="20" s="1"/>
  <c r="L229" i="20" s="1"/>
  <c r="M229" i="20" s="1"/>
  <c r="N229" i="20" s="1"/>
  <c r="O229" i="20" s="1"/>
  <c r="P229" i="20" s="1"/>
  <c r="Q229" i="20" s="1"/>
  <c r="R229" i="20" s="1"/>
  <c r="S229" i="20" s="1"/>
  <c r="T229" i="20" s="1"/>
  <c r="U229" i="20" s="1"/>
  <c r="V229" i="20" s="1"/>
  <c r="W229" i="20" s="1"/>
  <c r="X229" i="20" s="1"/>
  <c r="Y229" i="20" s="1"/>
  <c r="Z229" i="20" s="1"/>
  <c r="AA229" i="20" s="1"/>
  <c r="AE229" i="20" s="1"/>
  <c r="AF229" i="20" s="1"/>
  <c r="F228" i="20"/>
  <c r="G228" i="20" s="1"/>
  <c r="H228" i="20" s="1"/>
  <c r="I228" i="20" s="1"/>
  <c r="J228" i="20" s="1"/>
  <c r="K228" i="20" s="1"/>
  <c r="L228" i="20" s="1"/>
  <c r="M228" i="20" s="1"/>
  <c r="N228" i="20" s="1"/>
  <c r="O228" i="20" s="1"/>
  <c r="P228" i="20" s="1"/>
  <c r="Q228" i="20" s="1"/>
  <c r="R228" i="20" s="1"/>
  <c r="S228" i="20" s="1"/>
  <c r="T228" i="20" s="1"/>
  <c r="U228" i="20" s="1"/>
  <c r="V228" i="20" s="1"/>
  <c r="W228" i="20" s="1"/>
  <c r="X228" i="20" s="1"/>
  <c r="Y228" i="20" s="1"/>
  <c r="Z228" i="20" s="1"/>
  <c r="AA228" i="20" s="1"/>
  <c r="AE228" i="20" s="1"/>
  <c r="AF228" i="20" s="1"/>
  <c r="F227" i="20"/>
  <c r="G227" i="20" s="1"/>
  <c r="H227" i="20" s="1"/>
  <c r="I227" i="20" s="1"/>
  <c r="J227" i="20" s="1"/>
  <c r="K227" i="20" s="1"/>
  <c r="L227" i="20" s="1"/>
  <c r="M227" i="20" s="1"/>
  <c r="N227" i="20" s="1"/>
  <c r="O227" i="20" s="1"/>
  <c r="P227" i="20" s="1"/>
  <c r="Q227" i="20" s="1"/>
  <c r="R227" i="20" s="1"/>
  <c r="S227" i="20" s="1"/>
  <c r="T227" i="20" s="1"/>
  <c r="U227" i="20" s="1"/>
  <c r="V227" i="20" s="1"/>
  <c r="W227" i="20" s="1"/>
  <c r="X227" i="20" s="1"/>
  <c r="Y227" i="20" s="1"/>
  <c r="Z227" i="20" s="1"/>
  <c r="AA227" i="20" s="1"/>
  <c r="AE227" i="20" s="1"/>
  <c r="AF227" i="20" s="1"/>
  <c r="F226" i="20"/>
  <c r="G226" i="20" s="1"/>
  <c r="H226" i="20" s="1"/>
  <c r="I226" i="20" s="1"/>
  <c r="J226" i="20" s="1"/>
  <c r="K226" i="20" s="1"/>
  <c r="L226" i="20" s="1"/>
  <c r="M226" i="20" s="1"/>
  <c r="N226" i="20" s="1"/>
  <c r="O226" i="20" s="1"/>
  <c r="P226" i="20" s="1"/>
  <c r="Q226" i="20" s="1"/>
  <c r="R226" i="20" s="1"/>
  <c r="S226" i="20" s="1"/>
  <c r="T226" i="20" s="1"/>
  <c r="U226" i="20" s="1"/>
  <c r="V226" i="20" s="1"/>
  <c r="W226" i="20" s="1"/>
  <c r="X226" i="20" s="1"/>
  <c r="Y226" i="20" s="1"/>
  <c r="Z226" i="20" s="1"/>
  <c r="AA226" i="20" s="1"/>
  <c r="AE226" i="20" s="1"/>
  <c r="AF226" i="20" s="1"/>
  <c r="L225" i="20"/>
  <c r="M225" i="20" s="1"/>
  <c r="N225" i="20" s="1"/>
  <c r="O225" i="20" s="1"/>
  <c r="P225" i="20" s="1"/>
  <c r="Q225" i="20" s="1"/>
  <c r="R225" i="20" s="1"/>
  <c r="S225" i="20" s="1"/>
  <c r="T225" i="20" s="1"/>
  <c r="U225" i="20" s="1"/>
  <c r="V225" i="20" s="1"/>
  <c r="W225" i="20" s="1"/>
  <c r="X225" i="20" s="1"/>
  <c r="Y225" i="20" s="1"/>
  <c r="Z225" i="20" s="1"/>
  <c r="AA225" i="20" s="1"/>
  <c r="AE225" i="20" s="1"/>
  <c r="AF225" i="20" s="1"/>
  <c r="F225" i="20"/>
  <c r="G225" i="20" s="1"/>
  <c r="H225" i="20" s="1"/>
  <c r="I225" i="20" s="1"/>
  <c r="J225" i="20" s="1"/>
  <c r="K225" i="20" s="1"/>
  <c r="F224" i="20"/>
  <c r="G224" i="20" s="1"/>
  <c r="H224" i="20" s="1"/>
  <c r="I224" i="20" s="1"/>
  <c r="J224" i="20" s="1"/>
  <c r="K224" i="20" s="1"/>
  <c r="L224" i="20" s="1"/>
  <c r="M224" i="20" s="1"/>
  <c r="N224" i="20" s="1"/>
  <c r="O224" i="20" s="1"/>
  <c r="P224" i="20" s="1"/>
  <c r="Q224" i="20" s="1"/>
  <c r="R224" i="20" s="1"/>
  <c r="S224" i="20" s="1"/>
  <c r="T224" i="20" s="1"/>
  <c r="U224" i="20" s="1"/>
  <c r="V224" i="20" s="1"/>
  <c r="W224" i="20" s="1"/>
  <c r="X224" i="20" s="1"/>
  <c r="Y224" i="20" s="1"/>
  <c r="Z224" i="20" s="1"/>
  <c r="AA224" i="20" s="1"/>
  <c r="AE224" i="20" s="1"/>
  <c r="AF224" i="20" s="1"/>
  <c r="F223" i="20"/>
  <c r="G223" i="20" s="1"/>
  <c r="H223" i="20" s="1"/>
  <c r="I223" i="20" s="1"/>
  <c r="J223" i="20" s="1"/>
  <c r="K223" i="20" s="1"/>
  <c r="L223" i="20" s="1"/>
  <c r="M223" i="20" s="1"/>
  <c r="N223" i="20" s="1"/>
  <c r="O223" i="20" s="1"/>
  <c r="P223" i="20" s="1"/>
  <c r="Q223" i="20" s="1"/>
  <c r="R223" i="20" s="1"/>
  <c r="S223" i="20" s="1"/>
  <c r="T223" i="20" s="1"/>
  <c r="U223" i="20" s="1"/>
  <c r="V223" i="20" s="1"/>
  <c r="W223" i="20" s="1"/>
  <c r="X223" i="20" s="1"/>
  <c r="Y223" i="20" s="1"/>
  <c r="Z223" i="20" s="1"/>
  <c r="AA223" i="20" s="1"/>
  <c r="AE223" i="20" s="1"/>
  <c r="AF223" i="20" s="1"/>
  <c r="F222" i="20"/>
  <c r="G222" i="20" s="1"/>
  <c r="H222" i="20" s="1"/>
  <c r="I222" i="20" s="1"/>
  <c r="J222" i="20" s="1"/>
  <c r="K222" i="20" s="1"/>
  <c r="L222" i="20" s="1"/>
  <c r="M222" i="20" s="1"/>
  <c r="N222" i="20" s="1"/>
  <c r="O222" i="20" s="1"/>
  <c r="P222" i="20" s="1"/>
  <c r="Q222" i="20" s="1"/>
  <c r="R222" i="20" s="1"/>
  <c r="S222" i="20" s="1"/>
  <c r="T222" i="20" s="1"/>
  <c r="U222" i="20" s="1"/>
  <c r="V222" i="20" s="1"/>
  <c r="W222" i="20" s="1"/>
  <c r="X222" i="20" s="1"/>
  <c r="Y222" i="20" s="1"/>
  <c r="Z222" i="20" s="1"/>
  <c r="AA222" i="20" s="1"/>
  <c r="AE222" i="20" s="1"/>
  <c r="AF222" i="20" s="1"/>
  <c r="F221" i="20"/>
  <c r="G221" i="20" s="1"/>
  <c r="H221" i="20" s="1"/>
  <c r="I221" i="20" s="1"/>
  <c r="J221" i="20" s="1"/>
  <c r="K221" i="20" s="1"/>
  <c r="L221" i="20" s="1"/>
  <c r="M221" i="20" s="1"/>
  <c r="N221" i="20" s="1"/>
  <c r="O221" i="20" s="1"/>
  <c r="P221" i="20" s="1"/>
  <c r="Q221" i="20" s="1"/>
  <c r="R221" i="20" s="1"/>
  <c r="S221" i="20" s="1"/>
  <c r="T221" i="20" s="1"/>
  <c r="U221" i="20" s="1"/>
  <c r="V221" i="20" s="1"/>
  <c r="W221" i="20" s="1"/>
  <c r="X221" i="20" s="1"/>
  <c r="Y221" i="20" s="1"/>
  <c r="Z221" i="20" s="1"/>
  <c r="AA221" i="20" s="1"/>
  <c r="AE221" i="20" s="1"/>
  <c r="AF221" i="20" s="1"/>
  <c r="F220" i="20"/>
  <c r="G220" i="20" s="1"/>
  <c r="H220" i="20" s="1"/>
  <c r="I220" i="20" s="1"/>
  <c r="J220" i="20" s="1"/>
  <c r="K220" i="20" s="1"/>
  <c r="L220" i="20" s="1"/>
  <c r="M220" i="20" s="1"/>
  <c r="N220" i="20" s="1"/>
  <c r="O220" i="20" s="1"/>
  <c r="P220" i="20" s="1"/>
  <c r="Q220" i="20" s="1"/>
  <c r="R220" i="20" s="1"/>
  <c r="S220" i="20" s="1"/>
  <c r="T220" i="20" s="1"/>
  <c r="U220" i="20" s="1"/>
  <c r="V220" i="20" s="1"/>
  <c r="W220" i="20" s="1"/>
  <c r="X220" i="20" s="1"/>
  <c r="Y220" i="20" s="1"/>
  <c r="Z220" i="20" s="1"/>
  <c r="AA220" i="20" s="1"/>
  <c r="AE220" i="20" s="1"/>
  <c r="AF220" i="20" s="1"/>
  <c r="F219" i="20"/>
  <c r="G219" i="20" s="1"/>
  <c r="H219" i="20" s="1"/>
  <c r="I219" i="20" s="1"/>
  <c r="J219" i="20" s="1"/>
  <c r="K219" i="20" s="1"/>
  <c r="L219" i="20" s="1"/>
  <c r="M219" i="20" s="1"/>
  <c r="N219" i="20" s="1"/>
  <c r="O219" i="20" s="1"/>
  <c r="P219" i="20" s="1"/>
  <c r="Q219" i="20" s="1"/>
  <c r="R219" i="20" s="1"/>
  <c r="S219" i="20" s="1"/>
  <c r="T219" i="20" s="1"/>
  <c r="U219" i="20" s="1"/>
  <c r="V219" i="20" s="1"/>
  <c r="W219" i="20" s="1"/>
  <c r="X219" i="20" s="1"/>
  <c r="Y219" i="20" s="1"/>
  <c r="Z219" i="20" s="1"/>
  <c r="AA219" i="20" s="1"/>
  <c r="AE219" i="20" s="1"/>
  <c r="AF219" i="20" s="1"/>
  <c r="F218" i="20"/>
  <c r="G218" i="20" s="1"/>
  <c r="H218" i="20" s="1"/>
  <c r="I218" i="20" s="1"/>
  <c r="J218" i="20" s="1"/>
  <c r="K218" i="20" s="1"/>
  <c r="L218" i="20" s="1"/>
  <c r="M218" i="20" s="1"/>
  <c r="N218" i="20" s="1"/>
  <c r="O218" i="20" s="1"/>
  <c r="P218" i="20" s="1"/>
  <c r="Q218" i="20" s="1"/>
  <c r="R218" i="20" s="1"/>
  <c r="S218" i="20" s="1"/>
  <c r="T218" i="20" s="1"/>
  <c r="U218" i="20" s="1"/>
  <c r="V218" i="20" s="1"/>
  <c r="W218" i="20" s="1"/>
  <c r="X218" i="20" s="1"/>
  <c r="Y218" i="20" s="1"/>
  <c r="Z218" i="20" s="1"/>
  <c r="AA218" i="20" s="1"/>
  <c r="AE218" i="20" s="1"/>
  <c r="AF218" i="20" s="1"/>
  <c r="F217" i="20"/>
  <c r="G217" i="20" s="1"/>
  <c r="H217" i="20" s="1"/>
  <c r="I217" i="20" s="1"/>
  <c r="J217" i="20" s="1"/>
  <c r="K217" i="20" s="1"/>
  <c r="L217" i="20" s="1"/>
  <c r="M217" i="20" s="1"/>
  <c r="N217" i="20" s="1"/>
  <c r="O217" i="20" s="1"/>
  <c r="P217" i="20" s="1"/>
  <c r="Q217" i="20" s="1"/>
  <c r="R217" i="20" s="1"/>
  <c r="S217" i="20" s="1"/>
  <c r="T217" i="20" s="1"/>
  <c r="U217" i="20" s="1"/>
  <c r="V217" i="20" s="1"/>
  <c r="W217" i="20" s="1"/>
  <c r="X217" i="20" s="1"/>
  <c r="Y217" i="20" s="1"/>
  <c r="Z217" i="20" s="1"/>
  <c r="AA217" i="20" s="1"/>
  <c r="AE217" i="20" s="1"/>
  <c r="AF217" i="20" s="1"/>
  <c r="F216" i="20"/>
  <c r="G216" i="20" s="1"/>
  <c r="H216" i="20" s="1"/>
  <c r="I216" i="20" s="1"/>
  <c r="J216" i="20" s="1"/>
  <c r="K216" i="20" s="1"/>
  <c r="L216" i="20" s="1"/>
  <c r="M216" i="20" s="1"/>
  <c r="N216" i="20" s="1"/>
  <c r="O216" i="20" s="1"/>
  <c r="P216" i="20" s="1"/>
  <c r="Q216" i="20" s="1"/>
  <c r="R216" i="20" s="1"/>
  <c r="S216" i="20" s="1"/>
  <c r="T216" i="20" s="1"/>
  <c r="U216" i="20" s="1"/>
  <c r="V216" i="20" s="1"/>
  <c r="W216" i="20" s="1"/>
  <c r="X216" i="20" s="1"/>
  <c r="Y216" i="20" s="1"/>
  <c r="Z216" i="20" s="1"/>
  <c r="AA216" i="20" s="1"/>
  <c r="AE216" i="20" s="1"/>
  <c r="AF216" i="20" s="1"/>
  <c r="F215" i="20"/>
  <c r="G215" i="20" s="1"/>
  <c r="H215" i="20" s="1"/>
  <c r="I215" i="20" s="1"/>
  <c r="J215" i="20" s="1"/>
  <c r="K215" i="20" s="1"/>
  <c r="L215" i="20" s="1"/>
  <c r="M215" i="20" s="1"/>
  <c r="N215" i="20" s="1"/>
  <c r="O215" i="20" s="1"/>
  <c r="P215" i="20" s="1"/>
  <c r="Q215" i="20" s="1"/>
  <c r="R215" i="20" s="1"/>
  <c r="S215" i="20" s="1"/>
  <c r="T215" i="20" s="1"/>
  <c r="U215" i="20" s="1"/>
  <c r="V215" i="20" s="1"/>
  <c r="W215" i="20" s="1"/>
  <c r="X215" i="20" s="1"/>
  <c r="Y215" i="20" s="1"/>
  <c r="Z215" i="20" s="1"/>
  <c r="AA215" i="20" s="1"/>
  <c r="AE215" i="20" s="1"/>
  <c r="AF215" i="20" s="1"/>
  <c r="F214" i="20"/>
  <c r="G214" i="20" s="1"/>
  <c r="H214" i="20" s="1"/>
  <c r="I214" i="20" s="1"/>
  <c r="J214" i="20" s="1"/>
  <c r="K214" i="20" s="1"/>
  <c r="L214" i="20" s="1"/>
  <c r="M214" i="20" s="1"/>
  <c r="N214" i="20" s="1"/>
  <c r="O214" i="20" s="1"/>
  <c r="P214" i="20" s="1"/>
  <c r="Q214" i="20" s="1"/>
  <c r="R214" i="20" s="1"/>
  <c r="S214" i="20" s="1"/>
  <c r="T214" i="20" s="1"/>
  <c r="U214" i="20" s="1"/>
  <c r="V214" i="20" s="1"/>
  <c r="W214" i="20" s="1"/>
  <c r="X214" i="20" s="1"/>
  <c r="Y214" i="20" s="1"/>
  <c r="Z214" i="20" s="1"/>
  <c r="AA214" i="20" s="1"/>
  <c r="AE214" i="20" s="1"/>
  <c r="AF214" i="20" s="1"/>
  <c r="F213" i="20"/>
  <c r="G213" i="20" s="1"/>
  <c r="H213" i="20" s="1"/>
  <c r="I213" i="20" s="1"/>
  <c r="J213" i="20" s="1"/>
  <c r="K213" i="20" s="1"/>
  <c r="L213" i="20" s="1"/>
  <c r="M213" i="20" s="1"/>
  <c r="N213" i="20" s="1"/>
  <c r="O213" i="20" s="1"/>
  <c r="P213" i="20" s="1"/>
  <c r="Q213" i="20" s="1"/>
  <c r="R213" i="20" s="1"/>
  <c r="S213" i="20" s="1"/>
  <c r="T213" i="20" s="1"/>
  <c r="U213" i="20" s="1"/>
  <c r="V213" i="20" s="1"/>
  <c r="W213" i="20" s="1"/>
  <c r="X213" i="20" s="1"/>
  <c r="Y213" i="20" s="1"/>
  <c r="Z213" i="20" s="1"/>
  <c r="AA213" i="20" s="1"/>
  <c r="AE213" i="20" s="1"/>
  <c r="AF213" i="20" s="1"/>
  <c r="F212" i="20"/>
  <c r="G212" i="20" s="1"/>
  <c r="H212" i="20" s="1"/>
  <c r="I212" i="20" s="1"/>
  <c r="J212" i="20" s="1"/>
  <c r="K212" i="20" s="1"/>
  <c r="L212" i="20" s="1"/>
  <c r="M212" i="20" s="1"/>
  <c r="N212" i="20" s="1"/>
  <c r="O212" i="20" s="1"/>
  <c r="P212" i="20" s="1"/>
  <c r="Q212" i="20" s="1"/>
  <c r="R212" i="20" s="1"/>
  <c r="S212" i="20" s="1"/>
  <c r="T212" i="20" s="1"/>
  <c r="U212" i="20" s="1"/>
  <c r="V212" i="20" s="1"/>
  <c r="W212" i="20" s="1"/>
  <c r="X212" i="20" s="1"/>
  <c r="Y212" i="20" s="1"/>
  <c r="Z212" i="20" s="1"/>
  <c r="AA212" i="20" s="1"/>
  <c r="AE212" i="20" s="1"/>
  <c r="AF212" i="20" s="1"/>
  <c r="F211" i="20"/>
  <c r="G211" i="20" s="1"/>
  <c r="H211" i="20" s="1"/>
  <c r="I211" i="20" s="1"/>
  <c r="J211" i="20" s="1"/>
  <c r="K211" i="20" s="1"/>
  <c r="L211" i="20" s="1"/>
  <c r="M211" i="20" s="1"/>
  <c r="N211" i="20" s="1"/>
  <c r="O211" i="20" s="1"/>
  <c r="P211" i="20" s="1"/>
  <c r="Q211" i="20" s="1"/>
  <c r="R211" i="20" s="1"/>
  <c r="S211" i="20" s="1"/>
  <c r="T211" i="20" s="1"/>
  <c r="U211" i="20" s="1"/>
  <c r="V211" i="20" s="1"/>
  <c r="W211" i="20" s="1"/>
  <c r="X211" i="20" s="1"/>
  <c r="Y211" i="20" s="1"/>
  <c r="Z211" i="20" s="1"/>
  <c r="AA211" i="20" s="1"/>
  <c r="AE211" i="20" s="1"/>
  <c r="AF211" i="20" s="1"/>
  <c r="F210" i="20"/>
  <c r="G210" i="20" s="1"/>
  <c r="H210" i="20" s="1"/>
  <c r="I210" i="20" s="1"/>
  <c r="J210" i="20" s="1"/>
  <c r="K210" i="20" s="1"/>
  <c r="L210" i="20" s="1"/>
  <c r="M210" i="20" s="1"/>
  <c r="N210" i="20" s="1"/>
  <c r="O210" i="20" s="1"/>
  <c r="P210" i="20" s="1"/>
  <c r="Q210" i="20" s="1"/>
  <c r="R210" i="20" s="1"/>
  <c r="S210" i="20" s="1"/>
  <c r="T210" i="20" s="1"/>
  <c r="U210" i="20" s="1"/>
  <c r="V210" i="20" s="1"/>
  <c r="W210" i="20" s="1"/>
  <c r="X210" i="20" s="1"/>
  <c r="Y210" i="20" s="1"/>
  <c r="Z210" i="20" s="1"/>
  <c r="AA210" i="20" s="1"/>
  <c r="AE210" i="20" s="1"/>
  <c r="AF210" i="20" s="1"/>
  <c r="F209" i="20"/>
  <c r="G209" i="20" s="1"/>
  <c r="H209" i="20" s="1"/>
  <c r="I209" i="20" s="1"/>
  <c r="J209" i="20" s="1"/>
  <c r="K209" i="20" s="1"/>
  <c r="L209" i="20" s="1"/>
  <c r="M209" i="20" s="1"/>
  <c r="N209" i="20" s="1"/>
  <c r="O209" i="20" s="1"/>
  <c r="P209" i="20" s="1"/>
  <c r="Q209" i="20" s="1"/>
  <c r="R209" i="20" s="1"/>
  <c r="S209" i="20" s="1"/>
  <c r="T209" i="20" s="1"/>
  <c r="U209" i="20" s="1"/>
  <c r="V209" i="20" s="1"/>
  <c r="W209" i="20" s="1"/>
  <c r="X209" i="20" s="1"/>
  <c r="Y209" i="20" s="1"/>
  <c r="Z209" i="20" s="1"/>
  <c r="AA209" i="20" s="1"/>
  <c r="AE209" i="20" s="1"/>
  <c r="AF209" i="20" s="1"/>
  <c r="F208" i="20"/>
  <c r="G208" i="20" s="1"/>
  <c r="H208" i="20" s="1"/>
  <c r="I208" i="20" s="1"/>
  <c r="J208" i="20" s="1"/>
  <c r="K208" i="20" s="1"/>
  <c r="L208" i="20" s="1"/>
  <c r="M208" i="20" s="1"/>
  <c r="N208" i="20" s="1"/>
  <c r="O208" i="20" s="1"/>
  <c r="P208" i="20" s="1"/>
  <c r="Q208" i="20" s="1"/>
  <c r="R208" i="20" s="1"/>
  <c r="S208" i="20" s="1"/>
  <c r="T208" i="20" s="1"/>
  <c r="U208" i="20" s="1"/>
  <c r="V208" i="20" s="1"/>
  <c r="W208" i="20" s="1"/>
  <c r="X208" i="20" s="1"/>
  <c r="Y208" i="20" s="1"/>
  <c r="Z208" i="20" s="1"/>
  <c r="AA208" i="20" s="1"/>
  <c r="AE208" i="20" s="1"/>
  <c r="AF208" i="20" s="1"/>
  <c r="F207" i="20"/>
  <c r="G207" i="20" s="1"/>
  <c r="H207" i="20" s="1"/>
  <c r="I207" i="20" s="1"/>
  <c r="J207" i="20" s="1"/>
  <c r="K207" i="20" s="1"/>
  <c r="L207" i="20" s="1"/>
  <c r="M207" i="20" s="1"/>
  <c r="N207" i="20" s="1"/>
  <c r="O207" i="20" s="1"/>
  <c r="P207" i="20" s="1"/>
  <c r="Q207" i="20" s="1"/>
  <c r="R207" i="20" s="1"/>
  <c r="S207" i="20" s="1"/>
  <c r="T207" i="20" s="1"/>
  <c r="U207" i="20" s="1"/>
  <c r="V207" i="20" s="1"/>
  <c r="W207" i="20" s="1"/>
  <c r="X207" i="20" s="1"/>
  <c r="Y207" i="20" s="1"/>
  <c r="Z207" i="20" s="1"/>
  <c r="AA207" i="20" s="1"/>
  <c r="AE207" i="20" s="1"/>
  <c r="AF207" i="20" s="1"/>
  <c r="F206" i="20"/>
  <c r="G206" i="20" s="1"/>
  <c r="H206" i="20" s="1"/>
  <c r="I206" i="20" s="1"/>
  <c r="J206" i="20" s="1"/>
  <c r="K206" i="20" s="1"/>
  <c r="L206" i="20" s="1"/>
  <c r="M206" i="20" s="1"/>
  <c r="N206" i="20" s="1"/>
  <c r="O206" i="20" s="1"/>
  <c r="P206" i="20" s="1"/>
  <c r="Q206" i="20" s="1"/>
  <c r="R206" i="20" s="1"/>
  <c r="S206" i="20" s="1"/>
  <c r="T206" i="20" s="1"/>
  <c r="U206" i="20" s="1"/>
  <c r="V206" i="20" s="1"/>
  <c r="W206" i="20" s="1"/>
  <c r="X206" i="20" s="1"/>
  <c r="Y206" i="20" s="1"/>
  <c r="Z206" i="20" s="1"/>
  <c r="AA206" i="20" s="1"/>
  <c r="AE206" i="20" s="1"/>
  <c r="AF206" i="20" s="1"/>
  <c r="F205" i="20"/>
  <c r="G205" i="20" s="1"/>
  <c r="H205" i="20" s="1"/>
  <c r="I205" i="20" s="1"/>
  <c r="J205" i="20" s="1"/>
  <c r="K205" i="20" s="1"/>
  <c r="L205" i="20" s="1"/>
  <c r="M205" i="20" s="1"/>
  <c r="N205" i="20" s="1"/>
  <c r="O205" i="20" s="1"/>
  <c r="P205" i="20" s="1"/>
  <c r="Q205" i="20" s="1"/>
  <c r="R205" i="20" s="1"/>
  <c r="S205" i="20" s="1"/>
  <c r="T205" i="20" s="1"/>
  <c r="U205" i="20" s="1"/>
  <c r="V205" i="20" s="1"/>
  <c r="W205" i="20" s="1"/>
  <c r="X205" i="20" s="1"/>
  <c r="Y205" i="20" s="1"/>
  <c r="Z205" i="20" s="1"/>
  <c r="AA205" i="20" s="1"/>
  <c r="AE205" i="20" s="1"/>
  <c r="AF205" i="20" s="1"/>
  <c r="F204" i="20"/>
  <c r="G204" i="20" s="1"/>
  <c r="H204" i="20" s="1"/>
  <c r="I204" i="20" s="1"/>
  <c r="J204" i="20" s="1"/>
  <c r="K204" i="20" s="1"/>
  <c r="L204" i="20" s="1"/>
  <c r="M204" i="20" s="1"/>
  <c r="N204" i="20" s="1"/>
  <c r="O204" i="20" s="1"/>
  <c r="P204" i="20" s="1"/>
  <c r="Q204" i="20" s="1"/>
  <c r="R204" i="20" s="1"/>
  <c r="S204" i="20" s="1"/>
  <c r="T204" i="20" s="1"/>
  <c r="U204" i="20" s="1"/>
  <c r="V204" i="20" s="1"/>
  <c r="W204" i="20" s="1"/>
  <c r="X204" i="20" s="1"/>
  <c r="Y204" i="20" s="1"/>
  <c r="Z204" i="20" s="1"/>
  <c r="AA204" i="20" s="1"/>
  <c r="AE204" i="20" s="1"/>
  <c r="AF204" i="20" s="1"/>
  <c r="F203" i="20"/>
  <c r="G203" i="20" s="1"/>
  <c r="H203" i="20" s="1"/>
  <c r="I203" i="20" s="1"/>
  <c r="J203" i="20" s="1"/>
  <c r="K203" i="20" s="1"/>
  <c r="L203" i="20" s="1"/>
  <c r="M203" i="20" s="1"/>
  <c r="N203" i="20" s="1"/>
  <c r="O203" i="20" s="1"/>
  <c r="P203" i="20" s="1"/>
  <c r="Q203" i="20" s="1"/>
  <c r="R203" i="20" s="1"/>
  <c r="S203" i="20" s="1"/>
  <c r="T203" i="20" s="1"/>
  <c r="U203" i="20" s="1"/>
  <c r="V203" i="20" s="1"/>
  <c r="W203" i="20" s="1"/>
  <c r="X203" i="20" s="1"/>
  <c r="Y203" i="20" s="1"/>
  <c r="Z203" i="20" s="1"/>
  <c r="AA203" i="20" s="1"/>
  <c r="AE203" i="20" s="1"/>
  <c r="AF203" i="20" s="1"/>
  <c r="F202" i="20"/>
  <c r="G202" i="20" s="1"/>
  <c r="H202" i="20" s="1"/>
  <c r="I202" i="20" s="1"/>
  <c r="J202" i="20" s="1"/>
  <c r="K202" i="20" s="1"/>
  <c r="L202" i="20" s="1"/>
  <c r="M202" i="20" s="1"/>
  <c r="N202" i="20" s="1"/>
  <c r="O202" i="20" s="1"/>
  <c r="P202" i="20" s="1"/>
  <c r="Q202" i="20" s="1"/>
  <c r="R202" i="20" s="1"/>
  <c r="S202" i="20" s="1"/>
  <c r="T202" i="20" s="1"/>
  <c r="U202" i="20" s="1"/>
  <c r="V202" i="20" s="1"/>
  <c r="W202" i="20" s="1"/>
  <c r="X202" i="20" s="1"/>
  <c r="Y202" i="20" s="1"/>
  <c r="Z202" i="20" s="1"/>
  <c r="AA202" i="20" s="1"/>
  <c r="AE202" i="20" s="1"/>
  <c r="AF202" i="20" s="1"/>
  <c r="F201" i="20"/>
  <c r="G201" i="20" s="1"/>
  <c r="H201" i="20" s="1"/>
  <c r="I201" i="20" s="1"/>
  <c r="J201" i="20" s="1"/>
  <c r="K201" i="20" s="1"/>
  <c r="L201" i="20" s="1"/>
  <c r="M201" i="20" s="1"/>
  <c r="N201" i="20" s="1"/>
  <c r="O201" i="20" s="1"/>
  <c r="P201" i="20" s="1"/>
  <c r="Q201" i="20" s="1"/>
  <c r="R201" i="20" s="1"/>
  <c r="S201" i="20" s="1"/>
  <c r="T201" i="20" s="1"/>
  <c r="U201" i="20" s="1"/>
  <c r="V201" i="20" s="1"/>
  <c r="W201" i="20" s="1"/>
  <c r="X201" i="20" s="1"/>
  <c r="Y201" i="20" s="1"/>
  <c r="Z201" i="20" s="1"/>
  <c r="AA201" i="20" s="1"/>
  <c r="AE201" i="20" s="1"/>
  <c r="AF201" i="20" s="1"/>
  <c r="F200" i="20"/>
  <c r="G200" i="20" s="1"/>
  <c r="H200" i="20" s="1"/>
  <c r="I200" i="20" s="1"/>
  <c r="J200" i="20" s="1"/>
  <c r="K200" i="20" s="1"/>
  <c r="L200" i="20" s="1"/>
  <c r="M200" i="20" s="1"/>
  <c r="N200" i="20" s="1"/>
  <c r="O200" i="20" s="1"/>
  <c r="P200" i="20" s="1"/>
  <c r="Q200" i="20" s="1"/>
  <c r="R200" i="20" s="1"/>
  <c r="S200" i="20" s="1"/>
  <c r="T200" i="20" s="1"/>
  <c r="U200" i="20" s="1"/>
  <c r="V200" i="20" s="1"/>
  <c r="W200" i="20" s="1"/>
  <c r="X200" i="20" s="1"/>
  <c r="Y200" i="20" s="1"/>
  <c r="Z200" i="20" s="1"/>
  <c r="AA200" i="20" s="1"/>
  <c r="AE200" i="20" s="1"/>
  <c r="AF200" i="20" s="1"/>
  <c r="F199" i="20"/>
  <c r="G199" i="20" s="1"/>
  <c r="H199" i="20" s="1"/>
  <c r="I199" i="20" s="1"/>
  <c r="J199" i="20" s="1"/>
  <c r="K199" i="20" s="1"/>
  <c r="L199" i="20" s="1"/>
  <c r="M199" i="20" s="1"/>
  <c r="N199" i="20" s="1"/>
  <c r="O199" i="20" s="1"/>
  <c r="P199" i="20" s="1"/>
  <c r="Q199" i="20" s="1"/>
  <c r="R199" i="20" s="1"/>
  <c r="S199" i="20" s="1"/>
  <c r="T199" i="20" s="1"/>
  <c r="U199" i="20" s="1"/>
  <c r="V199" i="20" s="1"/>
  <c r="W199" i="20" s="1"/>
  <c r="X199" i="20" s="1"/>
  <c r="Y199" i="20" s="1"/>
  <c r="Z199" i="20" s="1"/>
  <c r="AA199" i="20" s="1"/>
  <c r="AE199" i="20" s="1"/>
  <c r="AF199" i="20" s="1"/>
  <c r="F198" i="20"/>
  <c r="G198" i="20" s="1"/>
  <c r="H198" i="20" s="1"/>
  <c r="I198" i="20" s="1"/>
  <c r="J198" i="20" s="1"/>
  <c r="K198" i="20" s="1"/>
  <c r="L198" i="20" s="1"/>
  <c r="M198" i="20" s="1"/>
  <c r="N198" i="20" s="1"/>
  <c r="O198" i="20" s="1"/>
  <c r="P198" i="20" s="1"/>
  <c r="Q198" i="20" s="1"/>
  <c r="R198" i="20" s="1"/>
  <c r="S198" i="20" s="1"/>
  <c r="T198" i="20" s="1"/>
  <c r="U198" i="20" s="1"/>
  <c r="V198" i="20" s="1"/>
  <c r="W198" i="20" s="1"/>
  <c r="X198" i="20" s="1"/>
  <c r="Y198" i="20" s="1"/>
  <c r="Z198" i="20" s="1"/>
  <c r="AA198" i="20" s="1"/>
  <c r="AE198" i="20" s="1"/>
  <c r="AF198" i="20" s="1"/>
  <c r="F197" i="20"/>
  <c r="G197" i="20" s="1"/>
  <c r="H197" i="20" s="1"/>
  <c r="I197" i="20" s="1"/>
  <c r="J197" i="20" s="1"/>
  <c r="K197" i="20" s="1"/>
  <c r="L197" i="20" s="1"/>
  <c r="M197" i="20" s="1"/>
  <c r="N197" i="20" s="1"/>
  <c r="O197" i="20" s="1"/>
  <c r="P197" i="20" s="1"/>
  <c r="Q197" i="20" s="1"/>
  <c r="R197" i="20" s="1"/>
  <c r="S197" i="20" s="1"/>
  <c r="T197" i="20" s="1"/>
  <c r="U197" i="20" s="1"/>
  <c r="V197" i="20" s="1"/>
  <c r="W197" i="20" s="1"/>
  <c r="X197" i="20" s="1"/>
  <c r="Y197" i="20" s="1"/>
  <c r="Z197" i="20" s="1"/>
  <c r="AA197" i="20" s="1"/>
  <c r="AE197" i="20" s="1"/>
  <c r="AF197" i="20" s="1"/>
  <c r="F196" i="20"/>
  <c r="G196" i="20" s="1"/>
  <c r="H196" i="20" s="1"/>
  <c r="I196" i="20" s="1"/>
  <c r="J196" i="20" s="1"/>
  <c r="K196" i="20" s="1"/>
  <c r="L196" i="20" s="1"/>
  <c r="M196" i="20" s="1"/>
  <c r="N196" i="20" s="1"/>
  <c r="O196" i="20" s="1"/>
  <c r="P196" i="20" s="1"/>
  <c r="Q196" i="20" s="1"/>
  <c r="R196" i="20" s="1"/>
  <c r="S196" i="20" s="1"/>
  <c r="T196" i="20" s="1"/>
  <c r="U196" i="20" s="1"/>
  <c r="V196" i="20" s="1"/>
  <c r="W196" i="20" s="1"/>
  <c r="X196" i="20" s="1"/>
  <c r="Y196" i="20" s="1"/>
  <c r="Z196" i="20" s="1"/>
  <c r="AA196" i="20" s="1"/>
  <c r="AE196" i="20" s="1"/>
  <c r="AF196" i="20" s="1"/>
  <c r="F195" i="20"/>
  <c r="G195" i="20" s="1"/>
  <c r="H195" i="20" s="1"/>
  <c r="I195" i="20" s="1"/>
  <c r="J195" i="20" s="1"/>
  <c r="K195" i="20" s="1"/>
  <c r="L195" i="20" s="1"/>
  <c r="M195" i="20" s="1"/>
  <c r="N195" i="20" s="1"/>
  <c r="O195" i="20" s="1"/>
  <c r="P195" i="20" s="1"/>
  <c r="Q195" i="20" s="1"/>
  <c r="R195" i="20" s="1"/>
  <c r="S195" i="20" s="1"/>
  <c r="T195" i="20" s="1"/>
  <c r="U195" i="20" s="1"/>
  <c r="V195" i="20" s="1"/>
  <c r="W195" i="20" s="1"/>
  <c r="X195" i="20" s="1"/>
  <c r="Y195" i="20" s="1"/>
  <c r="Z195" i="20" s="1"/>
  <c r="AA195" i="20" s="1"/>
  <c r="AE195" i="20" s="1"/>
  <c r="AF195" i="20" s="1"/>
  <c r="F194" i="20"/>
  <c r="G194" i="20" s="1"/>
  <c r="H194" i="20" s="1"/>
  <c r="I194" i="20" s="1"/>
  <c r="J194" i="20" s="1"/>
  <c r="K194" i="20" s="1"/>
  <c r="L194" i="20" s="1"/>
  <c r="M194" i="20" s="1"/>
  <c r="N194" i="20" s="1"/>
  <c r="O194" i="20" s="1"/>
  <c r="P194" i="20" s="1"/>
  <c r="Q194" i="20" s="1"/>
  <c r="R194" i="20" s="1"/>
  <c r="S194" i="20" s="1"/>
  <c r="T194" i="20" s="1"/>
  <c r="U194" i="20" s="1"/>
  <c r="V194" i="20" s="1"/>
  <c r="W194" i="20" s="1"/>
  <c r="X194" i="20" s="1"/>
  <c r="Y194" i="20" s="1"/>
  <c r="Z194" i="20" s="1"/>
  <c r="AA194" i="20" s="1"/>
  <c r="AE194" i="20" s="1"/>
  <c r="AF194" i="20" s="1"/>
  <c r="F193" i="20"/>
  <c r="G193" i="20" s="1"/>
  <c r="H193" i="20" s="1"/>
  <c r="I193" i="20" s="1"/>
  <c r="J193" i="20" s="1"/>
  <c r="K193" i="20" s="1"/>
  <c r="L193" i="20" s="1"/>
  <c r="M193" i="20" s="1"/>
  <c r="N193" i="20" s="1"/>
  <c r="O193" i="20" s="1"/>
  <c r="P193" i="20" s="1"/>
  <c r="Q193" i="20" s="1"/>
  <c r="R193" i="20" s="1"/>
  <c r="S193" i="20" s="1"/>
  <c r="T193" i="20" s="1"/>
  <c r="U193" i="20" s="1"/>
  <c r="V193" i="20" s="1"/>
  <c r="W193" i="20" s="1"/>
  <c r="X193" i="20" s="1"/>
  <c r="Y193" i="20" s="1"/>
  <c r="Z193" i="20" s="1"/>
  <c r="AA193" i="20" s="1"/>
  <c r="AE193" i="20" s="1"/>
  <c r="AF193" i="20" s="1"/>
  <c r="F192" i="20"/>
  <c r="G192" i="20" s="1"/>
  <c r="H192" i="20" s="1"/>
  <c r="I192" i="20" s="1"/>
  <c r="J192" i="20" s="1"/>
  <c r="K192" i="20" s="1"/>
  <c r="L192" i="20" s="1"/>
  <c r="M192" i="20" s="1"/>
  <c r="N192" i="20" s="1"/>
  <c r="O192" i="20" s="1"/>
  <c r="P192" i="20" s="1"/>
  <c r="Q192" i="20" s="1"/>
  <c r="R192" i="20" s="1"/>
  <c r="S192" i="20" s="1"/>
  <c r="T192" i="20" s="1"/>
  <c r="U192" i="20" s="1"/>
  <c r="V192" i="20" s="1"/>
  <c r="W192" i="20" s="1"/>
  <c r="X192" i="20" s="1"/>
  <c r="Y192" i="20" s="1"/>
  <c r="Z192" i="20" s="1"/>
  <c r="AA192" i="20" s="1"/>
  <c r="AE192" i="20" s="1"/>
  <c r="AF192" i="20" s="1"/>
  <c r="F191" i="20"/>
  <c r="G191" i="20" s="1"/>
  <c r="H191" i="20" s="1"/>
  <c r="I191" i="20" s="1"/>
  <c r="J191" i="20" s="1"/>
  <c r="K191" i="20" s="1"/>
  <c r="L191" i="20" s="1"/>
  <c r="M191" i="20" s="1"/>
  <c r="N191" i="20" s="1"/>
  <c r="O191" i="20" s="1"/>
  <c r="P191" i="20" s="1"/>
  <c r="Q191" i="20" s="1"/>
  <c r="R191" i="20" s="1"/>
  <c r="S191" i="20" s="1"/>
  <c r="T191" i="20" s="1"/>
  <c r="U191" i="20" s="1"/>
  <c r="V191" i="20" s="1"/>
  <c r="W191" i="20" s="1"/>
  <c r="X191" i="20" s="1"/>
  <c r="Y191" i="20" s="1"/>
  <c r="Z191" i="20" s="1"/>
  <c r="AA191" i="20" s="1"/>
  <c r="AE191" i="20" s="1"/>
  <c r="AF191" i="20" s="1"/>
  <c r="F190" i="20"/>
  <c r="G190" i="20" s="1"/>
  <c r="H190" i="20" s="1"/>
  <c r="I190" i="20" s="1"/>
  <c r="J190" i="20" s="1"/>
  <c r="K190" i="20" s="1"/>
  <c r="L190" i="20" s="1"/>
  <c r="M190" i="20" s="1"/>
  <c r="N190" i="20" s="1"/>
  <c r="O190" i="20" s="1"/>
  <c r="P190" i="20" s="1"/>
  <c r="Q190" i="20" s="1"/>
  <c r="R190" i="20" s="1"/>
  <c r="S190" i="20" s="1"/>
  <c r="T190" i="20" s="1"/>
  <c r="U190" i="20" s="1"/>
  <c r="V190" i="20" s="1"/>
  <c r="W190" i="20" s="1"/>
  <c r="X190" i="20" s="1"/>
  <c r="Y190" i="20" s="1"/>
  <c r="Z190" i="20" s="1"/>
  <c r="AA190" i="20" s="1"/>
  <c r="AE190" i="20" s="1"/>
  <c r="AF190" i="20" s="1"/>
  <c r="F189" i="20"/>
  <c r="G189" i="20" s="1"/>
  <c r="H189" i="20" s="1"/>
  <c r="I189" i="20" s="1"/>
  <c r="J189" i="20" s="1"/>
  <c r="K189" i="20" s="1"/>
  <c r="L189" i="20" s="1"/>
  <c r="M189" i="20" s="1"/>
  <c r="N189" i="20" s="1"/>
  <c r="O189" i="20" s="1"/>
  <c r="P189" i="20" s="1"/>
  <c r="Q189" i="20" s="1"/>
  <c r="R189" i="20" s="1"/>
  <c r="S189" i="20" s="1"/>
  <c r="T189" i="20" s="1"/>
  <c r="U189" i="20" s="1"/>
  <c r="V189" i="20" s="1"/>
  <c r="W189" i="20" s="1"/>
  <c r="X189" i="20" s="1"/>
  <c r="Y189" i="20" s="1"/>
  <c r="Z189" i="20" s="1"/>
  <c r="AA189" i="20" s="1"/>
  <c r="AE189" i="20" s="1"/>
  <c r="AF189" i="20" s="1"/>
  <c r="F188" i="20"/>
  <c r="G188" i="20" s="1"/>
  <c r="H188" i="20" s="1"/>
  <c r="I188" i="20" s="1"/>
  <c r="J188" i="20" s="1"/>
  <c r="K188" i="20" s="1"/>
  <c r="L188" i="20" s="1"/>
  <c r="M188" i="20" s="1"/>
  <c r="N188" i="20" s="1"/>
  <c r="O188" i="20" s="1"/>
  <c r="P188" i="20" s="1"/>
  <c r="Q188" i="20" s="1"/>
  <c r="R188" i="20" s="1"/>
  <c r="S188" i="20" s="1"/>
  <c r="T188" i="20" s="1"/>
  <c r="U188" i="20" s="1"/>
  <c r="V188" i="20" s="1"/>
  <c r="W188" i="20" s="1"/>
  <c r="X188" i="20" s="1"/>
  <c r="Y188" i="20" s="1"/>
  <c r="Z188" i="20" s="1"/>
  <c r="AA188" i="20" s="1"/>
  <c r="AE188" i="20" s="1"/>
  <c r="AF188" i="20" s="1"/>
  <c r="F187" i="20"/>
  <c r="G187" i="20" s="1"/>
  <c r="H187" i="20" s="1"/>
  <c r="I187" i="20" s="1"/>
  <c r="J187" i="20" s="1"/>
  <c r="K187" i="20" s="1"/>
  <c r="L187" i="20" s="1"/>
  <c r="M187" i="20" s="1"/>
  <c r="N187" i="20" s="1"/>
  <c r="O187" i="20" s="1"/>
  <c r="P187" i="20" s="1"/>
  <c r="Q187" i="20" s="1"/>
  <c r="R187" i="20" s="1"/>
  <c r="S187" i="20" s="1"/>
  <c r="T187" i="20" s="1"/>
  <c r="U187" i="20" s="1"/>
  <c r="V187" i="20" s="1"/>
  <c r="W187" i="20" s="1"/>
  <c r="X187" i="20" s="1"/>
  <c r="Y187" i="20" s="1"/>
  <c r="Z187" i="20" s="1"/>
  <c r="AA187" i="20" s="1"/>
  <c r="AE187" i="20" s="1"/>
  <c r="AF187" i="20" s="1"/>
  <c r="F186" i="20"/>
  <c r="G186" i="20" s="1"/>
  <c r="H186" i="20" s="1"/>
  <c r="I186" i="20" s="1"/>
  <c r="J186" i="20" s="1"/>
  <c r="K186" i="20" s="1"/>
  <c r="L186" i="20" s="1"/>
  <c r="M186" i="20" s="1"/>
  <c r="N186" i="20" s="1"/>
  <c r="O186" i="20" s="1"/>
  <c r="P186" i="20" s="1"/>
  <c r="Q186" i="20" s="1"/>
  <c r="R186" i="20" s="1"/>
  <c r="S186" i="20" s="1"/>
  <c r="T186" i="20" s="1"/>
  <c r="U186" i="20" s="1"/>
  <c r="V186" i="20" s="1"/>
  <c r="W186" i="20" s="1"/>
  <c r="X186" i="20" s="1"/>
  <c r="Y186" i="20" s="1"/>
  <c r="Z186" i="20" s="1"/>
  <c r="AA186" i="20" s="1"/>
  <c r="AE186" i="20" s="1"/>
  <c r="AF186" i="20" s="1"/>
  <c r="F185" i="20"/>
  <c r="G185" i="20" s="1"/>
  <c r="H185" i="20" s="1"/>
  <c r="I185" i="20" s="1"/>
  <c r="J185" i="20" s="1"/>
  <c r="K185" i="20" s="1"/>
  <c r="L185" i="20" s="1"/>
  <c r="M185" i="20" s="1"/>
  <c r="N185" i="20" s="1"/>
  <c r="O185" i="20" s="1"/>
  <c r="P185" i="20" s="1"/>
  <c r="Q185" i="20" s="1"/>
  <c r="R185" i="20" s="1"/>
  <c r="S185" i="20" s="1"/>
  <c r="T185" i="20" s="1"/>
  <c r="U185" i="20" s="1"/>
  <c r="V185" i="20" s="1"/>
  <c r="W185" i="20" s="1"/>
  <c r="X185" i="20" s="1"/>
  <c r="Y185" i="20" s="1"/>
  <c r="Z185" i="20" s="1"/>
  <c r="AA185" i="20" s="1"/>
  <c r="AE185" i="20" s="1"/>
  <c r="AF185" i="20" s="1"/>
  <c r="F184" i="20"/>
  <c r="G184" i="20" s="1"/>
  <c r="H184" i="20" s="1"/>
  <c r="I184" i="20" s="1"/>
  <c r="J184" i="20" s="1"/>
  <c r="K184" i="20" s="1"/>
  <c r="L184" i="20" s="1"/>
  <c r="M184" i="20" s="1"/>
  <c r="N184" i="20" s="1"/>
  <c r="O184" i="20" s="1"/>
  <c r="P184" i="20" s="1"/>
  <c r="Q184" i="20" s="1"/>
  <c r="R184" i="20" s="1"/>
  <c r="S184" i="20" s="1"/>
  <c r="T184" i="20" s="1"/>
  <c r="U184" i="20" s="1"/>
  <c r="V184" i="20" s="1"/>
  <c r="W184" i="20" s="1"/>
  <c r="X184" i="20" s="1"/>
  <c r="Y184" i="20" s="1"/>
  <c r="Z184" i="20" s="1"/>
  <c r="AA184" i="20" s="1"/>
  <c r="AE184" i="20" s="1"/>
  <c r="AF184" i="20" s="1"/>
  <c r="F183" i="20"/>
  <c r="G183" i="20" s="1"/>
  <c r="H183" i="20" s="1"/>
  <c r="I183" i="20" s="1"/>
  <c r="J183" i="20" s="1"/>
  <c r="K183" i="20" s="1"/>
  <c r="L183" i="20" s="1"/>
  <c r="M183" i="20" s="1"/>
  <c r="N183" i="20" s="1"/>
  <c r="O183" i="20" s="1"/>
  <c r="P183" i="20" s="1"/>
  <c r="Q183" i="20" s="1"/>
  <c r="R183" i="20" s="1"/>
  <c r="S183" i="20" s="1"/>
  <c r="T183" i="20" s="1"/>
  <c r="U183" i="20" s="1"/>
  <c r="V183" i="20" s="1"/>
  <c r="W183" i="20" s="1"/>
  <c r="X183" i="20" s="1"/>
  <c r="Y183" i="20" s="1"/>
  <c r="Z183" i="20" s="1"/>
  <c r="AA183" i="20" s="1"/>
  <c r="AE183" i="20" s="1"/>
  <c r="AF183" i="20" s="1"/>
  <c r="F182" i="20"/>
  <c r="G182" i="20" s="1"/>
  <c r="H182" i="20" s="1"/>
  <c r="I182" i="20" s="1"/>
  <c r="J182" i="20" s="1"/>
  <c r="K182" i="20" s="1"/>
  <c r="L182" i="20" s="1"/>
  <c r="M182" i="20" s="1"/>
  <c r="N182" i="20" s="1"/>
  <c r="O182" i="20" s="1"/>
  <c r="P182" i="20" s="1"/>
  <c r="Q182" i="20" s="1"/>
  <c r="R182" i="20" s="1"/>
  <c r="S182" i="20" s="1"/>
  <c r="T182" i="20" s="1"/>
  <c r="U182" i="20" s="1"/>
  <c r="V182" i="20" s="1"/>
  <c r="W182" i="20" s="1"/>
  <c r="X182" i="20" s="1"/>
  <c r="Y182" i="20" s="1"/>
  <c r="Z182" i="20" s="1"/>
  <c r="AA182" i="20" s="1"/>
  <c r="AE182" i="20" s="1"/>
  <c r="AF182" i="20" s="1"/>
  <c r="F181" i="20"/>
  <c r="G181" i="20" s="1"/>
  <c r="H181" i="20" s="1"/>
  <c r="I181" i="20" s="1"/>
  <c r="J181" i="20" s="1"/>
  <c r="K181" i="20" s="1"/>
  <c r="L181" i="20" s="1"/>
  <c r="M181" i="20" s="1"/>
  <c r="N181" i="20" s="1"/>
  <c r="O181" i="20" s="1"/>
  <c r="P181" i="20" s="1"/>
  <c r="Q181" i="20" s="1"/>
  <c r="R181" i="20" s="1"/>
  <c r="S181" i="20" s="1"/>
  <c r="T181" i="20" s="1"/>
  <c r="U181" i="20" s="1"/>
  <c r="V181" i="20" s="1"/>
  <c r="W181" i="20" s="1"/>
  <c r="X181" i="20" s="1"/>
  <c r="Y181" i="20" s="1"/>
  <c r="Z181" i="20" s="1"/>
  <c r="AA181" i="20" s="1"/>
  <c r="AE181" i="20" s="1"/>
  <c r="AF181" i="20" s="1"/>
  <c r="F180" i="20"/>
  <c r="G180" i="20" s="1"/>
  <c r="H180" i="20" s="1"/>
  <c r="I180" i="20" s="1"/>
  <c r="J180" i="20" s="1"/>
  <c r="K180" i="20" s="1"/>
  <c r="L180" i="20" s="1"/>
  <c r="M180" i="20" s="1"/>
  <c r="N180" i="20" s="1"/>
  <c r="O180" i="20" s="1"/>
  <c r="P180" i="20" s="1"/>
  <c r="Q180" i="20" s="1"/>
  <c r="R180" i="20" s="1"/>
  <c r="S180" i="20" s="1"/>
  <c r="T180" i="20" s="1"/>
  <c r="U180" i="20" s="1"/>
  <c r="V180" i="20" s="1"/>
  <c r="W180" i="20" s="1"/>
  <c r="X180" i="20" s="1"/>
  <c r="Y180" i="20" s="1"/>
  <c r="Z180" i="20" s="1"/>
  <c r="AA180" i="20" s="1"/>
  <c r="AE180" i="20" s="1"/>
  <c r="AF180" i="20" s="1"/>
  <c r="F179" i="20"/>
  <c r="G179" i="20" s="1"/>
  <c r="H179" i="20" s="1"/>
  <c r="I179" i="20" s="1"/>
  <c r="J179" i="20" s="1"/>
  <c r="K179" i="20" s="1"/>
  <c r="L179" i="20" s="1"/>
  <c r="M179" i="20" s="1"/>
  <c r="N179" i="20" s="1"/>
  <c r="O179" i="20" s="1"/>
  <c r="P179" i="20" s="1"/>
  <c r="Q179" i="20" s="1"/>
  <c r="R179" i="20" s="1"/>
  <c r="S179" i="20" s="1"/>
  <c r="T179" i="20" s="1"/>
  <c r="U179" i="20" s="1"/>
  <c r="V179" i="20" s="1"/>
  <c r="W179" i="20" s="1"/>
  <c r="X179" i="20" s="1"/>
  <c r="Y179" i="20" s="1"/>
  <c r="Z179" i="20" s="1"/>
  <c r="AA179" i="20" s="1"/>
  <c r="AE179" i="20" s="1"/>
  <c r="AF179" i="20" s="1"/>
  <c r="F178" i="20"/>
  <c r="G178" i="20" s="1"/>
  <c r="H178" i="20" s="1"/>
  <c r="I178" i="20" s="1"/>
  <c r="J178" i="20" s="1"/>
  <c r="K178" i="20" s="1"/>
  <c r="L178" i="20" s="1"/>
  <c r="M178" i="20" s="1"/>
  <c r="N178" i="20" s="1"/>
  <c r="O178" i="20" s="1"/>
  <c r="P178" i="20" s="1"/>
  <c r="Q178" i="20" s="1"/>
  <c r="R178" i="20" s="1"/>
  <c r="S178" i="20" s="1"/>
  <c r="T178" i="20" s="1"/>
  <c r="U178" i="20" s="1"/>
  <c r="V178" i="20" s="1"/>
  <c r="W178" i="20" s="1"/>
  <c r="X178" i="20" s="1"/>
  <c r="Y178" i="20" s="1"/>
  <c r="Z178" i="20" s="1"/>
  <c r="AA178" i="20" s="1"/>
  <c r="AE178" i="20" s="1"/>
  <c r="AF178" i="20" s="1"/>
  <c r="F176" i="20"/>
  <c r="G176" i="20" s="1"/>
  <c r="H176" i="20" s="1"/>
  <c r="I176" i="20" s="1"/>
  <c r="J176" i="20" s="1"/>
  <c r="K176" i="20" s="1"/>
  <c r="L176" i="20" s="1"/>
  <c r="M176" i="20" s="1"/>
  <c r="N176" i="20" s="1"/>
  <c r="O176" i="20" s="1"/>
  <c r="P176" i="20" s="1"/>
  <c r="Q176" i="20" s="1"/>
  <c r="R176" i="20" s="1"/>
  <c r="S176" i="20" s="1"/>
  <c r="T176" i="20" s="1"/>
  <c r="U176" i="20" s="1"/>
  <c r="V176" i="20" s="1"/>
  <c r="W176" i="20" s="1"/>
  <c r="X176" i="20" s="1"/>
  <c r="Y176" i="20" s="1"/>
  <c r="Z176" i="20" s="1"/>
  <c r="AA176" i="20" s="1"/>
  <c r="AE176" i="20" s="1"/>
  <c r="AF176" i="20" s="1"/>
  <c r="F175" i="20"/>
  <c r="G175" i="20" s="1"/>
  <c r="H175" i="20" s="1"/>
  <c r="I175" i="20" s="1"/>
  <c r="J175" i="20" s="1"/>
  <c r="K175" i="20" s="1"/>
  <c r="L175" i="20" s="1"/>
  <c r="M175" i="20" s="1"/>
  <c r="N175" i="20" s="1"/>
  <c r="O175" i="20" s="1"/>
  <c r="P175" i="20" s="1"/>
  <c r="Q175" i="20" s="1"/>
  <c r="R175" i="20" s="1"/>
  <c r="S175" i="20" s="1"/>
  <c r="T175" i="20" s="1"/>
  <c r="U175" i="20" s="1"/>
  <c r="V175" i="20" s="1"/>
  <c r="W175" i="20" s="1"/>
  <c r="X175" i="20" s="1"/>
  <c r="Y175" i="20" s="1"/>
  <c r="Z175" i="20" s="1"/>
  <c r="AA175" i="20" s="1"/>
  <c r="AE175" i="20" s="1"/>
  <c r="AF175" i="20" s="1"/>
  <c r="F174" i="20"/>
  <c r="G174" i="20" s="1"/>
  <c r="H174" i="20" s="1"/>
  <c r="I174" i="20" s="1"/>
  <c r="J174" i="20" s="1"/>
  <c r="K174" i="20" s="1"/>
  <c r="L174" i="20" s="1"/>
  <c r="M174" i="20" s="1"/>
  <c r="N174" i="20" s="1"/>
  <c r="O174" i="20" s="1"/>
  <c r="P174" i="20" s="1"/>
  <c r="Q174" i="20" s="1"/>
  <c r="R174" i="20" s="1"/>
  <c r="S174" i="20" s="1"/>
  <c r="T174" i="20" s="1"/>
  <c r="U174" i="20" s="1"/>
  <c r="V174" i="20" s="1"/>
  <c r="W174" i="20" s="1"/>
  <c r="X174" i="20" s="1"/>
  <c r="Y174" i="20" s="1"/>
  <c r="Z174" i="20" s="1"/>
  <c r="AA174" i="20" s="1"/>
  <c r="AE174" i="20" s="1"/>
  <c r="AF174" i="20" s="1"/>
  <c r="F173" i="20"/>
  <c r="G173" i="20" s="1"/>
  <c r="H173" i="20" s="1"/>
  <c r="I173" i="20" s="1"/>
  <c r="J173" i="20" s="1"/>
  <c r="K173" i="20" s="1"/>
  <c r="L173" i="20" s="1"/>
  <c r="M173" i="20" s="1"/>
  <c r="N173" i="20" s="1"/>
  <c r="O173" i="20" s="1"/>
  <c r="P173" i="20" s="1"/>
  <c r="Q173" i="20" s="1"/>
  <c r="R173" i="20" s="1"/>
  <c r="S173" i="20" s="1"/>
  <c r="T173" i="20" s="1"/>
  <c r="U173" i="20" s="1"/>
  <c r="V173" i="20" s="1"/>
  <c r="W173" i="20" s="1"/>
  <c r="X173" i="20" s="1"/>
  <c r="Y173" i="20" s="1"/>
  <c r="Z173" i="20" s="1"/>
  <c r="AA173" i="20" s="1"/>
  <c r="AE173" i="20" s="1"/>
  <c r="AF173" i="20" s="1"/>
  <c r="F172" i="20"/>
  <c r="G172" i="20" s="1"/>
  <c r="H172" i="20" s="1"/>
  <c r="I172" i="20" s="1"/>
  <c r="J172" i="20" s="1"/>
  <c r="K172" i="20" s="1"/>
  <c r="L172" i="20" s="1"/>
  <c r="M172" i="20" s="1"/>
  <c r="N172" i="20" s="1"/>
  <c r="O172" i="20" s="1"/>
  <c r="P172" i="20" s="1"/>
  <c r="Q172" i="20" s="1"/>
  <c r="R172" i="20" s="1"/>
  <c r="S172" i="20" s="1"/>
  <c r="T172" i="20" s="1"/>
  <c r="U172" i="20" s="1"/>
  <c r="V172" i="20" s="1"/>
  <c r="W172" i="20" s="1"/>
  <c r="X172" i="20" s="1"/>
  <c r="Y172" i="20" s="1"/>
  <c r="Z172" i="20" s="1"/>
  <c r="AA172" i="20" s="1"/>
  <c r="AE172" i="20" s="1"/>
  <c r="AF172" i="20" s="1"/>
  <c r="F171" i="20"/>
  <c r="G171" i="20" s="1"/>
  <c r="H171" i="20" s="1"/>
  <c r="I171" i="20" s="1"/>
  <c r="J171" i="20" s="1"/>
  <c r="K171" i="20" s="1"/>
  <c r="L171" i="20" s="1"/>
  <c r="M171" i="20" s="1"/>
  <c r="N171" i="20" s="1"/>
  <c r="O171" i="20" s="1"/>
  <c r="P171" i="20" s="1"/>
  <c r="Q171" i="20" s="1"/>
  <c r="R171" i="20" s="1"/>
  <c r="S171" i="20" s="1"/>
  <c r="T171" i="20" s="1"/>
  <c r="U171" i="20" s="1"/>
  <c r="V171" i="20" s="1"/>
  <c r="W171" i="20" s="1"/>
  <c r="X171" i="20" s="1"/>
  <c r="Y171" i="20" s="1"/>
  <c r="Z171" i="20" s="1"/>
  <c r="AA171" i="20" s="1"/>
  <c r="AE171" i="20" s="1"/>
  <c r="AF171" i="20" s="1"/>
  <c r="F170" i="20"/>
  <c r="G170" i="20" s="1"/>
  <c r="H170" i="20" s="1"/>
  <c r="I170" i="20" s="1"/>
  <c r="J170" i="20" s="1"/>
  <c r="K170" i="20" s="1"/>
  <c r="L170" i="20" s="1"/>
  <c r="M170" i="20" s="1"/>
  <c r="N170" i="20" s="1"/>
  <c r="O170" i="20" s="1"/>
  <c r="P170" i="20" s="1"/>
  <c r="Q170" i="20" s="1"/>
  <c r="R170" i="20" s="1"/>
  <c r="S170" i="20" s="1"/>
  <c r="T170" i="20" s="1"/>
  <c r="U170" i="20" s="1"/>
  <c r="V170" i="20" s="1"/>
  <c r="W170" i="20" s="1"/>
  <c r="X170" i="20" s="1"/>
  <c r="Y170" i="20" s="1"/>
  <c r="AG167" i="20"/>
  <c r="F166" i="20"/>
  <c r="G166" i="20" s="1"/>
  <c r="H166" i="20" s="1"/>
  <c r="I166" i="20" s="1"/>
  <c r="J166" i="20" s="1"/>
  <c r="K166" i="20" s="1"/>
  <c r="L166" i="20" s="1"/>
  <c r="M166" i="20" s="1"/>
  <c r="N166" i="20" s="1"/>
  <c r="O166" i="20" s="1"/>
  <c r="P166" i="20" s="1"/>
  <c r="Q166" i="20" s="1"/>
  <c r="R166" i="20" s="1"/>
  <c r="S166" i="20" s="1"/>
  <c r="T166" i="20" s="1"/>
  <c r="U166" i="20" s="1"/>
  <c r="V166" i="20" s="1"/>
  <c r="W166" i="20" s="1"/>
  <c r="X166" i="20" s="1"/>
  <c r="Y166" i="20" s="1"/>
  <c r="Z166" i="20" s="1"/>
  <c r="AA166" i="20" s="1"/>
  <c r="AE166" i="20" s="1"/>
  <c r="AF166" i="20" s="1"/>
  <c r="F165" i="20"/>
  <c r="G165" i="20" s="1"/>
  <c r="H165" i="20" s="1"/>
  <c r="I165" i="20" s="1"/>
  <c r="J165" i="20" s="1"/>
  <c r="K165" i="20" s="1"/>
  <c r="L165" i="20" s="1"/>
  <c r="M165" i="20" s="1"/>
  <c r="N165" i="20" s="1"/>
  <c r="O165" i="20" s="1"/>
  <c r="P165" i="20" s="1"/>
  <c r="Q165" i="20" s="1"/>
  <c r="R165" i="20" s="1"/>
  <c r="S165" i="20" s="1"/>
  <c r="T165" i="20" s="1"/>
  <c r="U165" i="20" s="1"/>
  <c r="V165" i="20" s="1"/>
  <c r="W165" i="20" s="1"/>
  <c r="X165" i="20" s="1"/>
  <c r="Y165" i="20" s="1"/>
  <c r="Z165" i="20" s="1"/>
  <c r="AA165" i="20" s="1"/>
  <c r="AE165" i="20" s="1"/>
  <c r="AF165" i="20" s="1"/>
  <c r="F163" i="20"/>
  <c r="G163" i="20" s="1"/>
  <c r="H163" i="20" s="1"/>
  <c r="I163" i="20" s="1"/>
  <c r="J163" i="20" s="1"/>
  <c r="K163" i="20" s="1"/>
  <c r="L163" i="20" s="1"/>
  <c r="M163" i="20" s="1"/>
  <c r="N163" i="20" s="1"/>
  <c r="O163" i="20" s="1"/>
  <c r="P163" i="20" s="1"/>
  <c r="Q163" i="20" s="1"/>
  <c r="R163" i="20" s="1"/>
  <c r="S163" i="20" s="1"/>
  <c r="T163" i="20" s="1"/>
  <c r="U163" i="20" s="1"/>
  <c r="V163" i="20" s="1"/>
  <c r="W163" i="20" s="1"/>
  <c r="X163" i="20" s="1"/>
  <c r="Y163" i="20" s="1"/>
  <c r="Z163" i="20" s="1"/>
  <c r="AA163" i="20" s="1"/>
  <c r="AE163" i="20" s="1"/>
  <c r="AF163" i="20" s="1"/>
  <c r="F162" i="20"/>
  <c r="G162" i="20" s="1"/>
  <c r="H162" i="20" s="1"/>
  <c r="I162" i="20" s="1"/>
  <c r="J162" i="20" s="1"/>
  <c r="K162" i="20" s="1"/>
  <c r="L162" i="20" s="1"/>
  <c r="M162" i="20" s="1"/>
  <c r="N162" i="20" s="1"/>
  <c r="O162" i="20" s="1"/>
  <c r="P162" i="20" s="1"/>
  <c r="Q162" i="20" s="1"/>
  <c r="R162" i="20" s="1"/>
  <c r="S162" i="20" s="1"/>
  <c r="T162" i="20" s="1"/>
  <c r="U162" i="20" s="1"/>
  <c r="V162" i="20" s="1"/>
  <c r="W162" i="20" s="1"/>
  <c r="X162" i="20" s="1"/>
  <c r="Y162" i="20" s="1"/>
  <c r="Z162" i="20" s="1"/>
  <c r="AA162" i="20" s="1"/>
  <c r="AE162" i="20" s="1"/>
  <c r="AF162" i="20" s="1"/>
  <c r="AI158" i="20"/>
  <c r="AH158" i="20"/>
  <c r="AI157" i="20"/>
  <c r="AH157" i="20"/>
  <c r="AI156" i="20"/>
  <c r="AH156" i="20"/>
  <c r="AI155" i="20"/>
  <c r="AH155" i="20"/>
  <c r="AI154" i="20"/>
  <c r="AH154" i="20"/>
  <c r="AI153" i="20"/>
  <c r="AH153" i="20"/>
  <c r="AI152" i="20"/>
  <c r="AH152" i="20"/>
  <c r="AI151" i="20"/>
  <c r="AH151" i="20"/>
  <c r="AI150" i="20"/>
  <c r="AH150" i="20"/>
  <c r="AI149" i="20"/>
  <c r="AH149" i="20"/>
  <c r="AI148" i="20"/>
  <c r="AH148" i="20"/>
  <c r="AI147" i="20"/>
  <c r="AH147" i="20"/>
  <c r="AI146" i="20"/>
  <c r="AH146" i="20"/>
  <c r="AI142" i="20"/>
  <c r="AH142" i="20"/>
  <c r="AI141" i="20"/>
  <c r="AH141" i="20"/>
  <c r="AI140" i="20"/>
  <c r="AH140" i="20"/>
  <c r="AI139" i="20"/>
  <c r="AH139" i="20"/>
  <c r="AI138" i="20"/>
  <c r="AH138" i="20"/>
  <c r="AI137" i="20"/>
  <c r="AH137" i="20"/>
  <c r="AI136" i="20"/>
  <c r="AH136" i="20"/>
  <c r="AI134" i="20"/>
  <c r="AH134" i="20"/>
  <c r="AI133" i="20"/>
  <c r="AH133" i="20"/>
  <c r="AI132" i="20"/>
  <c r="AH132" i="20"/>
  <c r="AI131" i="20"/>
  <c r="AH131" i="20"/>
  <c r="AI130" i="20"/>
  <c r="AH130" i="20"/>
  <c r="AI129" i="20"/>
  <c r="AH129" i="20"/>
  <c r="AI128" i="20"/>
  <c r="AH128" i="20"/>
  <c r="AI127" i="20"/>
  <c r="AH127" i="20"/>
  <c r="AI126" i="20"/>
  <c r="AH126" i="20"/>
  <c r="AI125" i="20"/>
  <c r="AH125" i="20"/>
  <c r="I123" i="20"/>
  <c r="AS23" i="20" s="1"/>
  <c r="G123" i="20"/>
  <c r="AR23" i="20" s="1"/>
  <c r="AF122" i="20"/>
  <c r="AE122" i="20"/>
  <c r="AA122" i="20"/>
  <c r="Z122" i="20"/>
  <c r="Y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AF121" i="20"/>
  <c r="AE121" i="20"/>
  <c r="AA121" i="20"/>
  <c r="Z121" i="20"/>
  <c r="Y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AF120" i="20"/>
  <c r="AE120" i="20"/>
  <c r="AA120" i="20"/>
  <c r="Z120" i="20"/>
  <c r="Y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AF119" i="20"/>
  <c r="AE119" i="20"/>
  <c r="AA119" i="20"/>
  <c r="Z119" i="20"/>
  <c r="Y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AF118" i="20"/>
  <c r="AE118" i="20"/>
  <c r="AA118" i="20"/>
  <c r="Z118" i="20"/>
  <c r="Y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AF117" i="20"/>
  <c r="AE117" i="20"/>
  <c r="BG23" i="20"/>
  <c r="AA117" i="20"/>
  <c r="Z117" i="20"/>
  <c r="Y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L123" i="20" s="1"/>
  <c r="K117" i="20"/>
  <c r="J117" i="20"/>
  <c r="I117" i="20"/>
  <c r="H117" i="20"/>
  <c r="H123" i="20" s="1"/>
  <c r="G117" i="20"/>
  <c r="AN23" i="20"/>
  <c r="AI114" i="20"/>
  <c r="AH114" i="20"/>
  <c r="AI112" i="20"/>
  <c r="AH112" i="20"/>
  <c r="AG112" i="20"/>
  <c r="AI111" i="20"/>
  <c r="AH111" i="20"/>
  <c r="AI110" i="20"/>
  <c r="AH110" i="20"/>
  <c r="AI109" i="20"/>
  <c r="AH109" i="20"/>
  <c r="AG108" i="20"/>
  <c r="AF108" i="20"/>
  <c r="BJ19" i="20" s="1"/>
  <c r="AE108" i="20"/>
  <c r="BI19" i="20" s="1"/>
  <c r="BG19" i="20"/>
  <c r="AA108" i="20"/>
  <c r="Z5" i="20" s="1"/>
  <c r="Z108" i="20"/>
  <c r="BF19" i="20" s="1"/>
  <c r="Y108" i="20"/>
  <c r="Y113" i="20" s="1"/>
  <c r="Y115" i="20" s="1"/>
  <c r="W108" i="20"/>
  <c r="V108" i="20"/>
  <c r="BD19" i="20" s="1"/>
  <c r="U108" i="20"/>
  <c r="BC19" i="20" s="1"/>
  <c r="T108" i="20"/>
  <c r="S5" i="20" s="1"/>
  <c r="S108" i="20"/>
  <c r="BA19" i="20" s="1"/>
  <c r="R108" i="20"/>
  <c r="AZ19" i="20" s="1"/>
  <c r="Q108" i="20"/>
  <c r="AY19" i="20" s="1"/>
  <c r="P108" i="20"/>
  <c r="AX19" i="20" s="1"/>
  <c r="O108" i="20"/>
  <c r="N108" i="20"/>
  <c r="M108" i="20"/>
  <c r="L108" i="20"/>
  <c r="K5" i="20" s="1"/>
  <c r="K108" i="20"/>
  <c r="J5" i="20" s="1"/>
  <c r="J108" i="20"/>
  <c r="I108" i="20"/>
  <c r="AS19" i="20" s="1"/>
  <c r="H108" i="20"/>
  <c r="G5" i="20" s="1"/>
  <c r="G108" i="20"/>
  <c r="AI107" i="20"/>
  <c r="AH107" i="20"/>
  <c r="AI106" i="20"/>
  <c r="AH106" i="20"/>
  <c r="AI105" i="20"/>
  <c r="AH105" i="20"/>
  <c r="AI104" i="20"/>
  <c r="AH104" i="20"/>
  <c r="AI103" i="20"/>
  <c r="AH103" i="20"/>
  <c r="AI102" i="20"/>
  <c r="AH102" i="20"/>
  <c r="AI101" i="20"/>
  <c r="AH101" i="20"/>
  <c r="AI100" i="20"/>
  <c r="AH100" i="20"/>
  <c r="AI99" i="20"/>
  <c r="AH99" i="20"/>
  <c r="AI98" i="20"/>
  <c r="AH98" i="20"/>
  <c r="AI97" i="20"/>
  <c r="AH97" i="20"/>
  <c r="AG96" i="20"/>
  <c r="AF96" i="20"/>
  <c r="BJ20" i="20" s="1"/>
  <c r="AE96" i="20"/>
  <c r="BH20" i="20"/>
  <c r="AA96" i="20"/>
  <c r="W96" i="20"/>
  <c r="V96" i="20"/>
  <c r="U96" i="20"/>
  <c r="T96" i="20"/>
  <c r="S96" i="20"/>
  <c r="R96" i="20"/>
  <c r="Q96" i="20"/>
  <c r="P96" i="20"/>
  <c r="AX20" i="20" s="1"/>
  <c r="O96" i="20"/>
  <c r="N96" i="20"/>
  <c r="M96" i="20"/>
  <c r="L96" i="20"/>
  <c r="K96" i="20"/>
  <c r="AT20" i="20" s="1"/>
  <c r="J96" i="20"/>
  <c r="I96" i="20"/>
  <c r="AS20" i="20" s="1"/>
  <c r="H96" i="20"/>
  <c r="G96" i="20"/>
  <c r="AR20" i="20" s="1"/>
  <c r="AH96" i="20"/>
  <c r="AI95" i="20"/>
  <c r="AH95" i="20"/>
  <c r="AI94" i="20"/>
  <c r="AH94" i="20"/>
  <c r="AI93" i="20"/>
  <c r="AH93" i="20"/>
  <c r="AF92" i="20"/>
  <c r="BJ18" i="20" s="1"/>
  <c r="AE92" i="20"/>
  <c r="BI18" i="20" s="1"/>
  <c r="BG18" i="20"/>
  <c r="AA92" i="20"/>
  <c r="V92" i="20"/>
  <c r="BD18" i="20" s="1"/>
  <c r="U92" i="20"/>
  <c r="T92" i="20"/>
  <c r="BB18" i="20" s="1"/>
  <c r="S92" i="20"/>
  <c r="BA18" i="20" s="1"/>
  <c r="R92" i="20"/>
  <c r="Q92" i="20"/>
  <c r="P92" i="20"/>
  <c r="AX18" i="20" s="1"/>
  <c r="O92" i="20"/>
  <c r="AW18" i="20" s="1"/>
  <c r="N92" i="20"/>
  <c r="AV18" i="20" s="1"/>
  <c r="M92" i="20"/>
  <c r="L92" i="20"/>
  <c r="K92" i="20"/>
  <c r="AT18" i="20" s="1"/>
  <c r="J92" i="20"/>
  <c r="I92" i="20"/>
  <c r="H92" i="20"/>
  <c r="G92" i="20"/>
  <c r="AR18" i="20" s="1"/>
  <c r="BV91" i="20"/>
  <c r="BP91" i="20"/>
  <c r="BN91" i="20"/>
  <c r="BI91" i="20"/>
  <c r="BH91" i="20"/>
  <c r="BF91" i="20"/>
  <c r="AI91" i="20"/>
  <c r="AH91" i="20"/>
  <c r="AG91" i="20"/>
  <c r="AG92" i="20" s="1"/>
  <c r="BP90" i="20"/>
  <c r="AZ90" i="20"/>
  <c r="AI90" i="20"/>
  <c r="AH90" i="20"/>
  <c r="BF89" i="20"/>
  <c r="BE89" i="20"/>
  <c r="BB89" i="20"/>
  <c r="AI89" i="20"/>
  <c r="AH89" i="20"/>
  <c r="BU88" i="20"/>
  <c r="BK88" i="20"/>
  <c r="BD88" i="20"/>
  <c r="AI88" i="20"/>
  <c r="AH88" i="20"/>
  <c r="BV87" i="20"/>
  <c r="BN87" i="20"/>
  <c r="BI87" i="20"/>
  <c r="BG87" i="20"/>
  <c r="BF87" i="20"/>
  <c r="AI87" i="20"/>
  <c r="AH87" i="20"/>
  <c r="BA86" i="20"/>
  <c r="AI86" i="20"/>
  <c r="AH86" i="20"/>
  <c r="AI85" i="20"/>
  <c r="AH85" i="20"/>
  <c r="BW84" i="20"/>
  <c r="BW91" i="20" s="1"/>
  <c r="BV84" i="20"/>
  <c r="BU84" i="20"/>
  <c r="BU91" i="20" s="1"/>
  <c r="BT84" i="20"/>
  <c r="BT91" i="20" s="1"/>
  <c r="BS84" i="20"/>
  <c r="BS91" i="20" s="1"/>
  <c r="BR84" i="20"/>
  <c r="BR91" i="20" s="1"/>
  <c r="BQ84" i="20"/>
  <c r="BQ91" i="20" s="1"/>
  <c r="BP84" i="20"/>
  <c r="BO84" i="20"/>
  <c r="BO91" i="20" s="1"/>
  <c r="BN84" i="20"/>
  <c r="BM84" i="20"/>
  <c r="BM91" i="20" s="1"/>
  <c r="BL84" i="20"/>
  <c r="BL91" i="20" s="1"/>
  <c r="BK84" i="20"/>
  <c r="BK91" i="20" s="1"/>
  <c r="BJ84" i="20"/>
  <c r="BJ91" i="20" s="1"/>
  <c r="BI84" i="20"/>
  <c r="BH84" i="20"/>
  <c r="BG84" i="20"/>
  <c r="BG91" i="20" s="1"/>
  <c r="BF84" i="20"/>
  <c r="BE84" i="20"/>
  <c r="BE91" i="20" s="1"/>
  <c r="BD84" i="20"/>
  <c r="BD91" i="20" s="1"/>
  <c r="BC84" i="20"/>
  <c r="BC91" i="20" s="1"/>
  <c r="BB84" i="20"/>
  <c r="BB91" i="20" s="1"/>
  <c r="BA84" i="20"/>
  <c r="BA91" i="20" s="1"/>
  <c r="AZ84" i="20"/>
  <c r="AZ91" i="20" s="1"/>
  <c r="AI84" i="20"/>
  <c r="AH84" i="20"/>
  <c r="BW83" i="20"/>
  <c r="BW90" i="20" s="1"/>
  <c r="BV83" i="20"/>
  <c r="BV90" i="20" s="1"/>
  <c r="BU83" i="20"/>
  <c r="BU90" i="20" s="1"/>
  <c r="BT83" i="20"/>
  <c r="BT90" i="20" s="1"/>
  <c r="BS83" i="20"/>
  <c r="BS90" i="20" s="1"/>
  <c r="BR83" i="20"/>
  <c r="BR90" i="20" s="1"/>
  <c r="BQ83" i="20"/>
  <c r="BQ90" i="20" s="1"/>
  <c r="BP83" i="20"/>
  <c r="BO83" i="20"/>
  <c r="BO90" i="20" s="1"/>
  <c r="BN83" i="20"/>
  <c r="BN90" i="20" s="1"/>
  <c r="BM83" i="20"/>
  <c r="BM90" i="20" s="1"/>
  <c r="BL83" i="20"/>
  <c r="BL90" i="20" s="1"/>
  <c r="BK83" i="20"/>
  <c r="BK90" i="20" s="1"/>
  <c r="BJ83" i="20"/>
  <c r="BJ90" i="20" s="1"/>
  <c r="BI83" i="20"/>
  <c r="BI90" i="20" s="1"/>
  <c r="BH83" i="20"/>
  <c r="BH90" i="20" s="1"/>
  <c r="BG83" i="20"/>
  <c r="BG90" i="20" s="1"/>
  <c r="BF83" i="20"/>
  <c r="BF90" i="20" s="1"/>
  <c r="BE83" i="20"/>
  <c r="BE90" i="20" s="1"/>
  <c r="BD83" i="20"/>
  <c r="BD90" i="20" s="1"/>
  <c r="BC83" i="20"/>
  <c r="BC90" i="20" s="1"/>
  <c r="BB83" i="20"/>
  <c r="BB90" i="20" s="1"/>
  <c r="BA83" i="20"/>
  <c r="BA90" i="20" s="1"/>
  <c r="AZ83" i="20"/>
  <c r="AI83" i="20"/>
  <c r="AH83" i="20"/>
  <c r="BW82" i="20"/>
  <c r="BW89" i="20" s="1"/>
  <c r="BV82" i="20"/>
  <c r="BV89" i="20" s="1"/>
  <c r="BU82" i="20"/>
  <c r="BU89" i="20" s="1"/>
  <c r="BT82" i="20"/>
  <c r="BT89" i="20" s="1"/>
  <c r="BS82" i="20"/>
  <c r="BS89" i="20" s="1"/>
  <c r="BR82" i="20"/>
  <c r="BR89" i="20" s="1"/>
  <c r="BQ82" i="20"/>
  <c r="BQ89" i="20" s="1"/>
  <c r="BP82" i="20"/>
  <c r="BP89" i="20" s="1"/>
  <c r="BO82" i="20"/>
  <c r="BO89" i="20" s="1"/>
  <c r="BN82" i="20"/>
  <c r="BN89" i="20" s="1"/>
  <c r="BM82" i="20"/>
  <c r="BM89" i="20" s="1"/>
  <c r="BL82" i="20"/>
  <c r="BL89" i="20" s="1"/>
  <c r="BK82" i="20"/>
  <c r="BK89" i="20" s="1"/>
  <c r="BJ82" i="20"/>
  <c r="BJ89" i="20" s="1"/>
  <c r="BI82" i="20"/>
  <c r="BI89" i="20" s="1"/>
  <c r="BH82" i="20"/>
  <c r="BH89" i="20" s="1"/>
  <c r="BG82" i="20"/>
  <c r="BG89" i="20" s="1"/>
  <c r="BF82" i="20"/>
  <c r="BE82" i="20"/>
  <c r="BD82" i="20"/>
  <c r="BD89" i="20" s="1"/>
  <c r="BC82" i="20"/>
  <c r="BC89" i="20" s="1"/>
  <c r="BB82" i="20"/>
  <c r="BA82" i="20"/>
  <c r="BA89" i="20" s="1"/>
  <c r="AZ82" i="20"/>
  <c r="AZ89" i="20" s="1"/>
  <c r="AI82" i="20"/>
  <c r="AH82" i="20"/>
  <c r="BW81" i="20"/>
  <c r="BW88" i="20" s="1"/>
  <c r="BV81" i="20"/>
  <c r="BV88" i="20" s="1"/>
  <c r="BU81" i="20"/>
  <c r="BT81" i="20"/>
  <c r="BT88" i="20" s="1"/>
  <c r="BS81" i="20"/>
  <c r="BS88" i="20" s="1"/>
  <c r="BR81" i="20"/>
  <c r="BR88" i="20" s="1"/>
  <c r="BQ81" i="20"/>
  <c r="BQ88" i="20" s="1"/>
  <c r="BP81" i="20"/>
  <c r="BP88" i="20" s="1"/>
  <c r="BO81" i="20"/>
  <c r="BO88" i="20" s="1"/>
  <c r="BN81" i="20"/>
  <c r="BN88" i="20" s="1"/>
  <c r="BM81" i="20"/>
  <c r="BM88" i="20" s="1"/>
  <c r="BL81" i="20"/>
  <c r="BL88" i="20" s="1"/>
  <c r="BK81" i="20"/>
  <c r="BJ81" i="20"/>
  <c r="BJ88" i="20" s="1"/>
  <c r="BI81" i="20"/>
  <c r="BI88" i="20" s="1"/>
  <c r="BH81" i="20"/>
  <c r="BH88" i="20" s="1"/>
  <c r="BG81" i="20"/>
  <c r="BG88" i="20" s="1"/>
  <c r="BF81" i="20"/>
  <c r="BF88" i="20" s="1"/>
  <c r="BE81" i="20"/>
  <c r="BE88" i="20" s="1"/>
  <c r="BD81" i="20"/>
  <c r="BC81" i="20"/>
  <c r="BC88" i="20" s="1"/>
  <c r="BB81" i="20"/>
  <c r="BB88" i="20" s="1"/>
  <c r="BA81" i="20"/>
  <c r="BA88" i="20" s="1"/>
  <c r="AZ81" i="20"/>
  <c r="AZ88" i="20" s="1"/>
  <c r="AI81" i="20"/>
  <c r="AH81" i="20"/>
  <c r="BW80" i="20"/>
  <c r="BW87" i="20" s="1"/>
  <c r="BV80" i="20"/>
  <c r="BU80" i="20"/>
  <c r="BU87" i="20" s="1"/>
  <c r="BT80" i="20"/>
  <c r="BT87" i="20" s="1"/>
  <c r="BS80" i="20"/>
  <c r="BS87" i="20" s="1"/>
  <c r="BR80" i="20"/>
  <c r="BR87" i="20" s="1"/>
  <c r="BQ80" i="20"/>
  <c r="BQ87" i="20" s="1"/>
  <c r="BP80" i="20"/>
  <c r="BP87" i="20" s="1"/>
  <c r="BO80" i="20"/>
  <c r="BO87" i="20" s="1"/>
  <c r="BN80" i="20"/>
  <c r="BM80" i="20"/>
  <c r="BM87" i="20" s="1"/>
  <c r="BL80" i="20"/>
  <c r="BL87" i="20" s="1"/>
  <c r="BK80" i="20"/>
  <c r="BK87" i="20" s="1"/>
  <c r="BJ80" i="20"/>
  <c r="BJ87" i="20" s="1"/>
  <c r="BI80" i="20"/>
  <c r="BH80" i="20"/>
  <c r="BH87" i="20" s="1"/>
  <c r="BG80" i="20"/>
  <c r="BF80" i="20"/>
  <c r="BE80" i="20"/>
  <c r="BE87" i="20" s="1"/>
  <c r="BD80" i="20"/>
  <c r="BD87" i="20" s="1"/>
  <c r="BC80" i="20"/>
  <c r="BC87" i="20" s="1"/>
  <c r="BB80" i="20"/>
  <c r="BB87" i="20" s="1"/>
  <c r="BA80" i="20"/>
  <c r="BA87" i="20" s="1"/>
  <c r="AZ80" i="20"/>
  <c r="AZ87" i="20" s="1"/>
  <c r="AI80" i="20"/>
  <c r="AH80" i="20"/>
  <c r="BW79" i="20"/>
  <c r="BW86" i="20" s="1"/>
  <c r="BV79" i="20"/>
  <c r="BV86" i="20" s="1"/>
  <c r="BU79" i="20"/>
  <c r="BU86" i="20" s="1"/>
  <c r="BT79" i="20"/>
  <c r="BT86" i="20" s="1"/>
  <c r="BS79" i="20"/>
  <c r="BS86" i="20" s="1"/>
  <c r="BR79" i="20"/>
  <c r="BR86" i="20" s="1"/>
  <c r="BQ79" i="20"/>
  <c r="BQ86" i="20" s="1"/>
  <c r="BP79" i="20"/>
  <c r="BP86" i="20" s="1"/>
  <c r="BO79" i="20"/>
  <c r="BO86" i="20" s="1"/>
  <c r="BN79" i="20"/>
  <c r="BN86" i="20" s="1"/>
  <c r="BM79" i="20"/>
  <c r="BM86" i="20" s="1"/>
  <c r="BL79" i="20"/>
  <c r="BL86" i="20" s="1"/>
  <c r="BK79" i="20"/>
  <c r="BK86" i="20" s="1"/>
  <c r="BJ79" i="20"/>
  <c r="BJ86" i="20" s="1"/>
  <c r="BI79" i="20"/>
  <c r="BI86" i="20" s="1"/>
  <c r="BH79" i="20"/>
  <c r="BH86" i="20" s="1"/>
  <c r="BG79" i="20"/>
  <c r="BG86" i="20" s="1"/>
  <c r="BF79" i="20"/>
  <c r="BF86" i="20" s="1"/>
  <c r="BE79" i="20"/>
  <c r="BE86" i="20" s="1"/>
  <c r="BD79" i="20"/>
  <c r="BD86" i="20" s="1"/>
  <c r="BC79" i="20"/>
  <c r="BC86" i="20" s="1"/>
  <c r="BB79" i="20"/>
  <c r="BB86" i="20" s="1"/>
  <c r="BA79" i="20"/>
  <c r="AZ79" i="20"/>
  <c r="AZ86" i="20" s="1"/>
  <c r="AI79" i="20"/>
  <c r="AH79" i="20"/>
  <c r="AG78" i="20"/>
  <c r="AF78" i="20"/>
  <c r="AE78" i="20"/>
  <c r="BI17" i="20" s="1"/>
  <c r="AC7" i="20"/>
  <c r="BG17" i="20"/>
  <c r="BF17" i="20"/>
  <c r="BE17" i="20"/>
  <c r="V78" i="20"/>
  <c r="U78" i="20"/>
  <c r="BB17" i="20"/>
  <c r="S78" i="20"/>
  <c r="BA17" i="20" s="1"/>
  <c r="R78" i="20"/>
  <c r="AZ17" i="20" s="1"/>
  <c r="Q78" i="20"/>
  <c r="AY17" i="20" s="1"/>
  <c r="P78" i="20"/>
  <c r="AX17" i="20" s="1"/>
  <c r="O78" i="20"/>
  <c r="N78" i="20"/>
  <c r="M78" i="20"/>
  <c r="L78" i="20"/>
  <c r="K78" i="20"/>
  <c r="J78" i="20"/>
  <c r="I78" i="20"/>
  <c r="H78" i="20"/>
  <c r="G78" i="20"/>
  <c r="AP17" i="20"/>
  <c r="AI77" i="20"/>
  <c r="AH77" i="20"/>
  <c r="AI76" i="20"/>
  <c r="AH76" i="20"/>
  <c r="AI75" i="20"/>
  <c r="AH75" i="20"/>
  <c r="AI74" i="20"/>
  <c r="AH74" i="20"/>
  <c r="AI73" i="20"/>
  <c r="AH73" i="20"/>
  <c r="AI72" i="20"/>
  <c r="AH72" i="20"/>
  <c r="AG71" i="20"/>
  <c r="AF71" i="20"/>
  <c r="BJ16" i="20" s="1"/>
  <c r="AE71" i="20"/>
  <c r="AD7" i="20"/>
  <c r="AB7" i="20"/>
  <c r="AA71" i="20"/>
  <c r="Z113" i="20"/>
  <c r="Z115" i="20" s="1"/>
  <c r="X7" i="20"/>
  <c r="W113" i="20"/>
  <c r="W115" i="20" s="1"/>
  <c r="V71" i="20"/>
  <c r="U71" i="20"/>
  <c r="BC16" i="20" s="1"/>
  <c r="S71" i="20"/>
  <c r="BA16" i="20" s="1"/>
  <c r="R71" i="20"/>
  <c r="Q71" i="20"/>
  <c r="P71" i="20"/>
  <c r="AX16" i="20" s="1"/>
  <c r="O71" i="20"/>
  <c r="N71" i="20"/>
  <c r="M71" i="20"/>
  <c r="AU16" i="20" s="1"/>
  <c r="L71" i="20"/>
  <c r="K71" i="20"/>
  <c r="AT16" i="20" s="1"/>
  <c r="J71" i="20"/>
  <c r="I71" i="20"/>
  <c r="H71" i="20"/>
  <c r="G71" i="20"/>
  <c r="F7" i="20"/>
  <c r="AI70" i="20"/>
  <c r="AH70" i="20"/>
  <c r="AI69" i="20"/>
  <c r="AH69" i="20"/>
  <c r="AI68" i="20"/>
  <c r="AH68" i="20"/>
  <c r="AI67" i="20"/>
  <c r="AH67" i="20"/>
  <c r="AI66" i="20"/>
  <c r="AH66" i="20"/>
  <c r="AI65" i="20"/>
  <c r="AH65" i="20"/>
  <c r="AI64" i="20"/>
  <c r="AH64" i="20"/>
  <c r="AI63" i="20"/>
  <c r="AH63" i="20"/>
  <c r="AI62" i="20"/>
  <c r="AH62" i="20"/>
  <c r="AI61" i="20"/>
  <c r="AH61" i="20"/>
  <c r="AI60" i="20"/>
  <c r="AH60" i="20"/>
  <c r="AI59" i="20"/>
  <c r="AH59" i="20"/>
  <c r="AI58" i="20"/>
  <c r="AH58" i="20"/>
  <c r="AI57" i="20"/>
  <c r="AH57" i="20"/>
  <c r="AI56" i="20"/>
  <c r="AH56" i="20"/>
  <c r="AI55" i="20"/>
  <c r="AH55" i="20"/>
  <c r="AI54" i="20"/>
  <c r="AH54" i="20"/>
  <c r="AI53" i="20"/>
  <c r="AH53" i="20"/>
  <c r="AI52" i="20"/>
  <c r="AH52" i="20"/>
  <c r="AI51" i="20"/>
  <c r="AH51" i="20"/>
  <c r="AI50" i="20"/>
  <c r="AH50" i="20"/>
  <c r="AI49" i="20"/>
  <c r="AH49" i="20"/>
  <c r="AI48" i="20"/>
  <c r="AH48" i="20"/>
  <c r="AI47" i="20"/>
  <c r="AH47" i="20"/>
  <c r="AI46" i="20"/>
  <c r="AH46" i="20"/>
  <c r="AI45" i="20"/>
  <c r="AH45" i="20"/>
  <c r="AI44" i="20"/>
  <c r="AH44" i="20"/>
  <c r="AI43" i="20"/>
  <c r="AH43" i="20"/>
  <c r="AI42" i="20"/>
  <c r="AH42" i="20"/>
  <c r="AI41" i="20"/>
  <c r="AH41" i="20"/>
  <c r="AI40" i="20"/>
  <c r="AH40" i="20"/>
  <c r="AI39" i="20"/>
  <c r="AH39" i="20"/>
  <c r="AI38" i="20"/>
  <c r="AH38" i="20"/>
  <c r="AI37" i="20"/>
  <c r="AH37" i="20"/>
  <c r="AI36" i="20"/>
  <c r="AH36" i="20"/>
  <c r="AI35" i="20"/>
  <c r="AH35" i="20"/>
  <c r="AI34" i="20"/>
  <c r="AH34" i="20"/>
  <c r="AI33" i="20"/>
  <c r="AH33" i="20"/>
  <c r="AI32" i="20"/>
  <c r="AH32" i="20"/>
  <c r="AI31" i="20"/>
  <c r="AH31" i="20"/>
  <c r="AI30" i="20"/>
  <c r="AH30" i="20"/>
  <c r="AI29" i="20"/>
  <c r="AH29" i="20"/>
  <c r="AI28" i="20"/>
  <c r="AH28" i="20"/>
  <c r="AI27" i="20"/>
  <c r="AH27" i="20"/>
  <c r="AI26" i="20"/>
  <c r="AH26" i="20"/>
  <c r="AI25" i="20"/>
  <c r="AH25" i="20"/>
  <c r="AI24" i="20"/>
  <c r="AH24" i="20"/>
  <c r="BE23" i="20"/>
  <c r="AO23" i="20"/>
  <c r="AI23" i="20"/>
  <c r="AH23" i="20"/>
  <c r="AI22" i="20"/>
  <c r="AH22" i="20"/>
  <c r="BJ21" i="20"/>
  <c r="BI21" i="20"/>
  <c r="BH21" i="20"/>
  <c r="BG21" i="20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I21" i="20"/>
  <c r="AH21" i="20"/>
  <c r="BI20" i="20"/>
  <c r="BG20" i="20"/>
  <c r="BF20" i="20"/>
  <c r="BE20" i="20"/>
  <c r="BD20" i="20"/>
  <c r="BC20" i="20"/>
  <c r="BB20" i="20"/>
  <c r="AZ20" i="20"/>
  <c r="AY20" i="20"/>
  <c r="AW20" i="20"/>
  <c r="AV20" i="20"/>
  <c r="AU20" i="20"/>
  <c r="AQ20" i="20"/>
  <c r="AP20" i="20"/>
  <c r="AO20" i="20"/>
  <c r="AN20" i="20"/>
  <c r="AM20" i="20"/>
  <c r="AI20" i="20"/>
  <c r="AH20" i="20"/>
  <c r="BH19" i="20"/>
  <c r="BE19" i="20"/>
  <c r="AQ19" i="20"/>
  <c r="AN19" i="20"/>
  <c r="AI19" i="20"/>
  <c r="AH19" i="20"/>
  <c r="BH18" i="20"/>
  <c r="BF18" i="20"/>
  <c r="BE18" i="20"/>
  <c r="BC18" i="20"/>
  <c r="AZ18" i="20"/>
  <c r="AY18" i="20"/>
  <c r="AU18" i="20"/>
  <c r="AS18" i="20"/>
  <c r="AQ18" i="20"/>
  <c r="AP18" i="20"/>
  <c r="AM18" i="20"/>
  <c r="AI18" i="20"/>
  <c r="AH18" i="20"/>
  <c r="BJ17" i="20"/>
  <c r="BH17" i="20"/>
  <c r="BD17" i="20"/>
  <c r="BC17" i="20"/>
  <c r="AW17" i="20"/>
  <c r="AV17" i="20"/>
  <c r="AU17" i="20"/>
  <c r="AT17" i="20"/>
  <c r="AS17" i="20"/>
  <c r="AR17" i="20"/>
  <c r="AQ17" i="20"/>
  <c r="AN17" i="20"/>
  <c r="AI17" i="20"/>
  <c r="AH17" i="20"/>
  <c r="BG16" i="20"/>
  <c r="BF16" i="20"/>
  <c r="BF22" i="20" s="1"/>
  <c r="BD16" i="20"/>
  <c r="BB16" i="20"/>
  <c r="AZ16" i="20"/>
  <c r="AY16" i="20"/>
  <c r="AV16" i="20"/>
  <c r="AS16" i="20"/>
  <c r="AP16" i="20"/>
  <c r="AO16" i="20"/>
  <c r="AN16" i="20"/>
  <c r="AM16" i="20"/>
  <c r="AI16" i="20"/>
  <c r="AH16" i="20"/>
  <c r="AI15" i="20"/>
  <c r="AH15" i="20"/>
  <c r="AI14" i="20"/>
  <c r="AH14" i="20"/>
  <c r="AI13" i="20"/>
  <c r="AH13" i="20"/>
  <c r="AL12" i="20"/>
  <c r="AI12" i="20"/>
  <c r="AH12" i="20"/>
  <c r="AI11" i="20"/>
  <c r="AH11" i="20"/>
  <c r="K6" i="20"/>
  <c r="AE5" i="20"/>
  <c r="AD5" i="20"/>
  <c r="AC5" i="20"/>
  <c r="AB5" i="20"/>
  <c r="AA5" i="20"/>
  <c r="Y5" i="20"/>
  <c r="X5" i="20"/>
  <c r="W5" i="20"/>
  <c r="V5" i="20"/>
  <c r="U5" i="20"/>
  <c r="P5" i="20"/>
  <c r="O5" i="20"/>
  <c r="N5" i="20"/>
  <c r="I5" i="20"/>
  <c r="F5" i="20"/>
  <c r="E5" i="20"/>
  <c r="D5" i="20"/>
  <c r="C5" i="20"/>
  <c r="B5" i="20"/>
  <c r="AG4" i="20"/>
  <c r="K4" i="20"/>
  <c r="E4" i="20"/>
  <c r="H4" i="20" s="1"/>
  <c r="B4" i="20"/>
  <c r="AL13" i="20" s="1"/>
  <c r="AG2" i="20"/>
  <c r="AF70" i="18"/>
  <c r="AF71" i="18"/>
  <c r="AF78" i="18"/>
  <c r="AF92" i="18"/>
  <c r="AF96" i="18"/>
  <c r="AF108" i="18"/>
  <c r="AF113" i="18" s="1"/>
  <c r="AF115" i="18" s="1"/>
  <c r="AF117" i="18"/>
  <c r="AF123" i="18" s="1"/>
  <c r="AF118" i="18"/>
  <c r="AF119" i="18"/>
  <c r="AF120" i="18"/>
  <c r="AF121" i="18"/>
  <c r="AF122" i="18"/>
  <c r="AF135" i="18"/>
  <c r="AF123" i="20" l="1"/>
  <c r="BJ23" i="20" s="1"/>
  <c r="BJ22" i="20"/>
  <c r="BJ25" i="20" s="1"/>
  <c r="AF113" i="20"/>
  <c r="AF115" i="20" s="1"/>
  <c r="AF116" i="20" s="1"/>
  <c r="AF7" i="20" s="1"/>
  <c r="AE123" i="20"/>
  <c r="BI23" i="20" s="1"/>
  <c r="AE113" i="20"/>
  <c r="AE115" i="20" s="1"/>
  <c r="AA123" i="20"/>
  <c r="AA113" i="20"/>
  <c r="AA115" i="20" s="1"/>
  <c r="AA116" i="20" s="1"/>
  <c r="AA7" i="20" s="1"/>
  <c r="AA124" i="20"/>
  <c r="Z123" i="20"/>
  <c r="BF23" i="20" s="1"/>
  <c r="Y123" i="20"/>
  <c r="Y116" i="20" s="1"/>
  <c r="Y7" i="20" s="1"/>
  <c r="BF25" i="20"/>
  <c r="Z116" i="20"/>
  <c r="Z7" i="20" s="1"/>
  <c r="Z124" i="20"/>
  <c r="W123" i="20"/>
  <c r="W116" i="20" s="1"/>
  <c r="W7" i="20" s="1"/>
  <c r="V123" i="20"/>
  <c r="BD23" i="20" s="1"/>
  <c r="V113" i="20"/>
  <c r="V115" i="20" s="1"/>
  <c r="V116" i="20" s="1"/>
  <c r="V7" i="20" s="1"/>
  <c r="AI96" i="20"/>
  <c r="T5" i="20"/>
  <c r="U123" i="20"/>
  <c r="BC23" i="20" s="1"/>
  <c r="U113" i="20"/>
  <c r="U115" i="20" s="1"/>
  <c r="U116" i="20" s="1"/>
  <c r="U7" i="20" s="1"/>
  <c r="BC22" i="20"/>
  <c r="BC25" i="20" s="1"/>
  <c r="T113" i="20"/>
  <c r="T115" i="20" s="1"/>
  <c r="T116" i="20" s="1"/>
  <c r="T7" i="20" s="1"/>
  <c r="T123" i="20"/>
  <c r="BB23" i="20" s="1"/>
  <c r="AH120" i="20"/>
  <c r="S123" i="20"/>
  <c r="BA23" i="20" s="1"/>
  <c r="R5" i="20"/>
  <c r="S113" i="20"/>
  <c r="S115" i="20" s="1"/>
  <c r="R123" i="20"/>
  <c r="AZ23" i="20" s="1"/>
  <c r="AZ22" i="20"/>
  <c r="Q5" i="20"/>
  <c r="R113" i="20"/>
  <c r="R115" i="20" s="1"/>
  <c r="R116" i="20" s="1"/>
  <c r="R7" i="20" s="1"/>
  <c r="Q123" i="20"/>
  <c r="AY23" i="20" s="1"/>
  <c r="AY22" i="20"/>
  <c r="Q113" i="20"/>
  <c r="Q115" i="20" s="1"/>
  <c r="Q116" i="20" s="1"/>
  <c r="Q7" i="20" s="1"/>
  <c r="P123" i="20"/>
  <c r="AX23" i="20" s="1"/>
  <c r="AX22" i="20"/>
  <c r="O123" i="20"/>
  <c r="AW23" i="20" s="1"/>
  <c r="O113" i="20"/>
  <c r="O115" i="20" s="1"/>
  <c r="N113" i="20"/>
  <c r="N115" i="20" s="1"/>
  <c r="AV19" i="20"/>
  <c r="M5" i="20"/>
  <c r="N123" i="20"/>
  <c r="AV23" i="20" s="1"/>
  <c r="N124" i="20"/>
  <c r="M123" i="20"/>
  <c r="AU23" i="20" s="1"/>
  <c r="AI119" i="20"/>
  <c r="AU19" i="20"/>
  <c r="AU22" i="20"/>
  <c r="AU25" i="20" s="1"/>
  <c r="L5" i="20"/>
  <c r="M113" i="20"/>
  <c r="M115" i="20" s="1"/>
  <c r="M116" i="20" s="1"/>
  <c r="M7" i="20" s="1"/>
  <c r="AI121" i="20"/>
  <c r="AI120" i="20"/>
  <c r="L124" i="20"/>
  <c r="L113" i="20"/>
  <c r="L115" i="20" s="1"/>
  <c r="L116" i="20" s="1"/>
  <c r="L7" i="20" s="1"/>
  <c r="K123" i="20"/>
  <c r="AT19" i="20"/>
  <c r="AT22" i="20" s="1"/>
  <c r="K113" i="20"/>
  <c r="K115" i="20" s="1"/>
  <c r="K116" i="20" s="1"/>
  <c r="K7" i="20" s="1"/>
  <c r="J123" i="20"/>
  <c r="J124" i="20"/>
  <c r="J113" i="20"/>
  <c r="J115" i="20" s="1"/>
  <c r="J116" i="20" s="1"/>
  <c r="J7" i="20" s="1"/>
  <c r="AH119" i="20"/>
  <c r="H5" i="20"/>
  <c r="AS22" i="20"/>
  <c r="AS25" i="20" s="1"/>
  <c r="I113" i="20"/>
  <c r="I115" i="20" s="1"/>
  <c r="I116" i="20" s="1"/>
  <c r="I7" i="20" s="1"/>
  <c r="AH122" i="20"/>
  <c r="H113" i="20"/>
  <c r="H115" i="20" s="1"/>
  <c r="H116" i="20" s="1"/>
  <c r="H7" i="20" s="1"/>
  <c r="H124" i="20"/>
  <c r="AI117" i="20"/>
  <c r="AI122" i="20"/>
  <c r="G124" i="20"/>
  <c r="G113" i="20"/>
  <c r="G115" i="20" s="1"/>
  <c r="G116" i="20" s="1"/>
  <c r="G7" i="20" s="1"/>
  <c r="AI92" i="20"/>
  <c r="B113" i="20"/>
  <c r="B115" i="20" s="1"/>
  <c r="B116" i="20" s="1"/>
  <c r="B7" i="20" s="1"/>
  <c r="AI118" i="20"/>
  <c r="AH118" i="20"/>
  <c r="AH121" i="20"/>
  <c r="AM22" i="20"/>
  <c r="AM25" i="20" s="1"/>
  <c r="AI78" i="20"/>
  <c r="B124" i="20"/>
  <c r="AF5" i="20"/>
  <c r="F177" i="20"/>
  <c r="AG6" i="20"/>
  <c r="AG113" i="20"/>
  <c r="AG115" i="20"/>
  <c r="AG3" i="20"/>
  <c r="AP23" i="20"/>
  <c r="AY25" i="20"/>
  <c r="BG22" i="20"/>
  <c r="BG25" i="20" s="1"/>
  <c r="O124" i="20"/>
  <c r="W124" i="20"/>
  <c r="Z170" i="20"/>
  <c r="AW16" i="20"/>
  <c r="BE16" i="20"/>
  <c r="BE22" i="20" s="1"/>
  <c r="BE25" i="20" s="1"/>
  <c r="AO18" i="20"/>
  <c r="AO19" i="20"/>
  <c r="AW19" i="20"/>
  <c r="BG95" i="20" a="1"/>
  <c r="F164" i="20"/>
  <c r="G164" i="20" s="1"/>
  <c r="H164" i="20" s="1"/>
  <c r="I164" i="20" s="1"/>
  <c r="J164" i="20" s="1"/>
  <c r="K164" i="20" s="1"/>
  <c r="L164" i="20" s="1"/>
  <c r="M164" i="20" s="1"/>
  <c r="N164" i="20" s="1"/>
  <c r="O164" i="20" s="1"/>
  <c r="P164" i="20" s="1"/>
  <c r="Q164" i="20" s="1"/>
  <c r="R164" i="20" s="1"/>
  <c r="S164" i="20" s="1"/>
  <c r="T164" i="20" s="1"/>
  <c r="U164" i="20" s="1"/>
  <c r="V164" i="20" s="1"/>
  <c r="W164" i="20" s="1"/>
  <c r="X164" i="20" s="1"/>
  <c r="Y164" i="20" s="1"/>
  <c r="Z164" i="20" s="1"/>
  <c r="AA164" i="20" s="1"/>
  <c r="AE164" i="20" s="1"/>
  <c r="AF164" i="20" s="1"/>
  <c r="AP19" i="20"/>
  <c r="AP22" i="20" s="1"/>
  <c r="AP25" i="20" s="1"/>
  <c r="D7" i="20"/>
  <c r="AQ16" i="20"/>
  <c r="AQ22" i="20" s="1"/>
  <c r="E7" i="20"/>
  <c r="P113" i="20"/>
  <c r="P115" i="20" s="1"/>
  <c r="P116" i="20" s="1"/>
  <c r="P7" i="20" s="1"/>
  <c r="AH117" i="20"/>
  <c r="R124" i="20"/>
  <c r="AE124" i="20"/>
  <c r="T124" i="20"/>
  <c r="BB19" i="20"/>
  <c r="BB22" i="20" s="1"/>
  <c r="BB25" i="20" s="1"/>
  <c r="BD22" i="20"/>
  <c r="BD25" i="20" s="1"/>
  <c r="BH23" i="20"/>
  <c r="AI71" i="20"/>
  <c r="AO17" i="20"/>
  <c r="AO22" i="20" s="1"/>
  <c r="AO25" i="20" s="1"/>
  <c r="AR16" i="20"/>
  <c r="BH16" i="20"/>
  <c r="BH22" i="20" s="1"/>
  <c r="AR19" i="20"/>
  <c r="BA20" i="20"/>
  <c r="BA22" i="20" s="1"/>
  <c r="BA25" i="20" s="1"/>
  <c r="AQ23" i="20"/>
  <c r="AH71" i="20"/>
  <c r="I124" i="20"/>
  <c r="Q124" i="20"/>
  <c r="Y124" i="20"/>
  <c r="AF124" i="20"/>
  <c r="AH78" i="20"/>
  <c r="AH108" i="20"/>
  <c r="AJ123" i="20" a="1"/>
  <c r="AJ123" i="20" s="1"/>
  <c r="U124" i="20"/>
  <c r="AV22" i="20"/>
  <c r="AV25" i="20" s="1"/>
  <c r="BI16" i="20"/>
  <c r="BI22" i="20" s="1"/>
  <c r="BI25" i="20" s="1"/>
  <c r="AN18" i="20"/>
  <c r="AN22" i="20" s="1"/>
  <c r="AH92" i="20"/>
  <c r="AI108" i="20"/>
  <c r="AJ108" i="20" a="1"/>
  <c r="AJ108" i="20" s="1"/>
  <c r="F161" i="20"/>
  <c r="AF116" i="18"/>
  <c r="AF124" i="18"/>
  <c r="AE70" i="18"/>
  <c r="AE71" i="18"/>
  <c r="AE78" i="18"/>
  <c r="AE92" i="18"/>
  <c r="AE96" i="18"/>
  <c r="AE108" i="18"/>
  <c r="AE117" i="18"/>
  <c r="AE123" i="18" s="1"/>
  <c r="AE118" i="18"/>
  <c r="AE119" i="18"/>
  <c r="AE120" i="18"/>
  <c r="AE121" i="18"/>
  <c r="AE122" i="18"/>
  <c r="AE135" i="18"/>
  <c r="AE116" i="20" l="1"/>
  <c r="AE7" i="20" s="1"/>
  <c r="V124" i="20"/>
  <c r="S116" i="20"/>
  <c r="S7" i="20" s="1"/>
  <c r="S124" i="20"/>
  <c r="AI123" i="20"/>
  <c r="AZ25" i="20"/>
  <c r="AX25" i="20"/>
  <c r="P124" i="20"/>
  <c r="O116" i="20"/>
  <c r="O7" i="20" s="1"/>
  <c r="AW22" i="20"/>
  <c r="AW25" i="20" s="1"/>
  <c r="N116" i="20"/>
  <c r="N7" i="20" s="1"/>
  <c r="M124" i="20"/>
  <c r="AH123" i="20"/>
  <c r="AT23" i="20"/>
  <c r="AT25" i="20" s="1"/>
  <c r="K124" i="20"/>
  <c r="AN25" i="20"/>
  <c r="AA170" i="20"/>
  <c r="AE170" i="20" s="1"/>
  <c r="AF170" i="20" s="1"/>
  <c r="Z135" i="20"/>
  <c r="AH113" i="20"/>
  <c r="AI113" i="20"/>
  <c r="G177" i="20"/>
  <c r="BH25" i="20"/>
  <c r="AR22" i="20"/>
  <c r="AR25" i="20" s="1"/>
  <c r="BG118" i="20"/>
  <c r="BK116" i="20"/>
  <c r="BI115" i="20"/>
  <c r="BG114" i="20"/>
  <c r="BK112" i="20"/>
  <c r="BI111" i="20"/>
  <c r="BG110" i="20"/>
  <c r="BK108" i="20"/>
  <c r="BI107" i="20"/>
  <c r="BG106" i="20"/>
  <c r="BK104" i="20"/>
  <c r="BI103" i="20"/>
  <c r="BG102" i="20"/>
  <c r="BK100" i="20"/>
  <c r="BI99" i="20"/>
  <c r="BG98" i="20"/>
  <c r="BK96" i="20"/>
  <c r="BI95" i="20"/>
  <c r="BL118" i="20"/>
  <c r="BJ117" i="20"/>
  <c r="BH116" i="20"/>
  <c r="BL114" i="20"/>
  <c r="BJ113" i="20"/>
  <c r="BH112" i="20"/>
  <c r="BL110" i="20"/>
  <c r="BJ109" i="20"/>
  <c r="BH108" i="20"/>
  <c r="BL106" i="20"/>
  <c r="BJ105" i="20"/>
  <c r="BH104" i="20"/>
  <c r="BL102" i="20"/>
  <c r="BJ101" i="20"/>
  <c r="BH100" i="20"/>
  <c r="BL98" i="20"/>
  <c r="BJ97" i="20"/>
  <c r="BH96" i="20"/>
  <c r="BJ118" i="20"/>
  <c r="BL116" i="20"/>
  <c r="BG115" i="20"/>
  <c r="BH113" i="20"/>
  <c r="BJ111" i="20"/>
  <c r="BK109" i="20"/>
  <c r="BL107" i="20"/>
  <c r="BH106" i="20"/>
  <c r="BI104" i="20"/>
  <c r="BJ102" i="20"/>
  <c r="BL100" i="20"/>
  <c r="BG99" i="20"/>
  <c r="BH97" i="20"/>
  <c r="BJ95" i="20"/>
  <c r="BK113" i="20"/>
  <c r="BH110" i="20"/>
  <c r="BJ106" i="20"/>
  <c r="BG103" i="20"/>
  <c r="BJ99" i="20"/>
  <c r="BL95" i="20"/>
  <c r="BK118" i="20"/>
  <c r="BL109" i="20"/>
  <c r="BG101" i="20"/>
  <c r="BI118" i="20"/>
  <c r="BJ116" i="20"/>
  <c r="BK114" i="20"/>
  <c r="BG113" i="20"/>
  <c r="BH111" i="20"/>
  <c r="BI109" i="20"/>
  <c r="BK107" i="20"/>
  <c r="BL105" i="20"/>
  <c r="BG104" i="20"/>
  <c r="BI102" i="20"/>
  <c r="BJ100" i="20"/>
  <c r="BK98" i="20"/>
  <c r="BG97" i="20"/>
  <c r="BH95" i="20"/>
  <c r="BH118" i="20"/>
  <c r="BI116" i="20"/>
  <c r="BJ114" i="20"/>
  <c r="BL112" i="20"/>
  <c r="BG111" i="20"/>
  <c r="BH109" i="20"/>
  <c r="BJ107" i="20"/>
  <c r="BK105" i="20"/>
  <c r="BL103" i="20"/>
  <c r="BH102" i="20"/>
  <c r="BI100" i="20"/>
  <c r="BJ98" i="20"/>
  <c r="BL96" i="20"/>
  <c r="BG95" i="20"/>
  <c r="BL101" i="20"/>
  <c r="BJ96" i="20"/>
  <c r="BK117" i="20"/>
  <c r="BL115" i="20"/>
  <c r="BH114" i="20"/>
  <c r="BI112" i="20"/>
  <c r="BJ110" i="20"/>
  <c r="BG107" i="20"/>
  <c r="BH105" i="20"/>
  <c r="BJ103" i="20"/>
  <c r="BK101" i="20"/>
  <c r="BL99" i="20"/>
  <c r="BH98" i="20"/>
  <c r="BI96" i="20"/>
  <c r="BH115" i="20"/>
  <c r="BG108" i="20"/>
  <c r="BJ104" i="20"/>
  <c r="BK102" i="20"/>
  <c r="BH99" i="20"/>
  <c r="BK95" i="20"/>
  <c r="BL117" i="20"/>
  <c r="BG116" i="20"/>
  <c r="BI114" i="20"/>
  <c r="BJ112" i="20"/>
  <c r="BK110" i="20"/>
  <c r="BG109" i="20"/>
  <c r="BH107" i="20"/>
  <c r="BI105" i="20"/>
  <c r="BK103" i="20"/>
  <c r="BG100" i="20"/>
  <c r="BI98" i="20"/>
  <c r="BL108" i="20"/>
  <c r="BH117" i="20"/>
  <c r="BJ115" i="20"/>
  <c r="BL111" i="20"/>
  <c r="BI108" i="20"/>
  <c r="BL104" i="20"/>
  <c r="BH101" i="20"/>
  <c r="BK97" i="20"/>
  <c r="BG117" i="20"/>
  <c r="BI113" i="20"/>
  <c r="BK111" i="20"/>
  <c r="BI106" i="20"/>
  <c r="BI97" i="20"/>
  <c r="BI117" i="20"/>
  <c r="BK115" i="20"/>
  <c r="BL113" i="20"/>
  <c r="BG112" i="20"/>
  <c r="BI110" i="20"/>
  <c r="BJ108" i="20"/>
  <c r="BK106" i="20"/>
  <c r="BG105" i="20"/>
  <c r="BH103" i="20"/>
  <c r="BI101" i="20"/>
  <c r="BK99" i="20"/>
  <c r="BL97" i="20"/>
  <c r="BG96" i="20"/>
  <c r="F167" i="20"/>
  <c r="G161" i="20"/>
  <c r="AQ25" i="20"/>
  <c r="AE124" i="18"/>
  <c r="AE113" i="18"/>
  <c r="AE115" i="18" s="1"/>
  <c r="AE116" i="18" s="1"/>
  <c r="AD70" i="18"/>
  <c r="AD71" i="18"/>
  <c r="AD78" i="18"/>
  <c r="AD92" i="18"/>
  <c r="AD96" i="18"/>
  <c r="AD108" i="18"/>
  <c r="AD117" i="18"/>
  <c r="AD123" i="18" s="1"/>
  <c r="AD118" i="18"/>
  <c r="AD119" i="18"/>
  <c r="AD120" i="18"/>
  <c r="AD121" i="18"/>
  <c r="AD122" i="18"/>
  <c r="AD135" i="18"/>
  <c r="AH124" i="20" l="1"/>
  <c r="AI124" i="20"/>
  <c r="AT9" i="20"/>
  <c r="AI115" i="20"/>
  <c r="AH115" i="20"/>
  <c r="F169" i="20"/>
  <c r="G135" i="20"/>
  <c r="H177" i="20"/>
  <c r="AT8" i="20"/>
  <c r="H161" i="20"/>
  <c r="G167" i="20"/>
  <c r="AD113" i="18"/>
  <c r="AD115" i="18" s="1"/>
  <c r="AD116" i="18" s="1"/>
  <c r="AD124" i="18"/>
  <c r="AC70" i="18"/>
  <c r="AC71" i="18"/>
  <c r="AC78" i="18"/>
  <c r="AC92" i="18"/>
  <c r="AC96" i="18"/>
  <c r="AC108" i="18"/>
  <c r="AC124" i="18" s="1"/>
  <c r="AC117" i="18"/>
  <c r="AC118" i="18"/>
  <c r="AC119" i="18"/>
  <c r="AC120" i="18"/>
  <c r="AC121" i="18"/>
  <c r="AC122" i="18"/>
  <c r="AC123" i="18"/>
  <c r="AC135" i="18"/>
  <c r="Z70" i="18"/>
  <c r="AA70" i="18"/>
  <c r="AB70" i="18"/>
  <c r="Z71" i="18"/>
  <c r="AA71" i="18"/>
  <c r="AB71" i="18"/>
  <c r="Z78" i="18"/>
  <c r="AA78" i="18"/>
  <c r="AB78" i="18"/>
  <c r="F274" i="20" l="1"/>
  <c r="G169" i="20"/>
  <c r="H167" i="20"/>
  <c r="I161" i="20"/>
  <c r="H135" i="20"/>
  <c r="I177" i="20"/>
  <c r="AI116" i="20"/>
  <c r="AH116" i="20"/>
  <c r="C7" i="20"/>
  <c r="A7" i="20" s="1"/>
  <c r="AC113" i="18"/>
  <c r="AC115" i="18" s="1"/>
  <c r="AC116" i="18" s="1"/>
  <c r="AA92" i="18"/>
  <c r="AB92" i="18"/>
  <c r="AA96" i="18"/>
  <c r="AB96" i="18"/>
  <c r="AA108" i="18"/>
  <c r="AB108" i="18"/>
  <c r="AA117" i="18"/>
  <c r="AB117" i="18"/>
  <c r="AA118" i="18"/>
  <c r="AB118" i="18"/>
  <c r="AA119" i="18"/>
  <c r="AB119" i="18"/>
  <c r="AA120" i="18"/>
  <c r="AB120" i="18"/>
  <c r="AA121" i="18"/>
  <c r="AB121" i="18"/>
  <c r="AA122" i="18"/>
  <c r="AB122" i="18"/>
  <c r="AA135" i="18"/>
  <c r="AB135" i="18"/>
  <c r="AA113" i="18" l="1"/>
  <c r="AA115" i="18" s="1"/>
  <c r="AB123" i="18"/>
  <c r="AA123" i="18"/>
  <c r="J177" i="20"/>
  <c r="I135" i="20"/>
  <c r="J161" i="20"/>
  <c r="I167" i="20"/>
  <c r="G274" i="20"/>
  <c r="H169" i="20"/>
  <c r="AB113" i="18"/>
  <c r="AB115" i="18" s="1"/>
  <c r="AB116" i="18" s="1"/>
  <c r="AB124" i="18"/>
  <c r="AA124" i="18"/>
  <c r="Y70" i="18"/>
  <c r="W149" i="18"/>
  <c r="X149" i="18"/>
  <c r="X70" i="18"/>
  <c r="V135" i="18"/>
  <c r="U70" i="18"/>
  <c r="V70" i="18"/>
  <c r="W70" i="18"/>
  <c r="AA116" i="18" l="1"/>
  <c r="H274" i="20"/>
  <c r="I169" i="20"/>
  <c r="J167" i="20"/>
  <c r="K161" i="20"/>
  <c r="K177" i="20"/>
  <c r="J135" i="20"/>
  <c r="T149" i="18"/>
  <c r="T70" i="18"/>
  <c r="T71" i="18"/>
  <c r="T78" i="18"/>
  <c r="T92" i="18"/>
  <c r="L177" i="20" l="1"/>
  <c r="K135" i="20"/>
  <c r="K167" i="20"/>
  <c r="L161" i="20"/>
  <c r="I274" i="20"/>
  <c r="J169" i="20"/>
  <c r="S149" i="18"/>
  <c r="S70" i="18"/>
  <c r="S71" i="18"/>
  <c r="S78" i="18"/>
  <c r="J274" i="20" l="1"/>
  <c r="K169" i="20"/>
  <c r="L167" i="20"/>
  <c r="M161" i="20"/>
  <c r="L135" i="20"/>
  <c r="M177" i="20"/>
  <c r="R70" i="18"/>
  <c r="R71" i="18"/>
  <c r="R78" i="18"/>
  <c r="R92" i="18"/>
  <c r="R96" i="18"/>
  <c r="R108" i="18"/>
  <c r="R117" i="18"/>
  <c r="R123" i="18" s="1"/>
  <c r="R118" i="18"/>
  <c r="R119" i="18"/>
  <c r="R120" i="18"/>
  <c r="R121" i="18"/>
  <c r="R122" i="18"/>
  <c r="R161" i="18"/>
  <c r="R167" i="18" s="1"/>
  <c r="R162" i="18"/>
  <c r="R163" i="18"/>
  <c r="R164" i="18"/>
  <c r="R165" i="18"/>
  <c r="R166" i="18"/>
  <c r="R169" i="18"/>
  <c r="R170" i="18"/>
  <c r="R171" i="18"/>
  <c r="R172" i="18"/>
  <c r="R173" i="18"/>
  <c r="R174" i="18"/>
  <c r="R175" i="18"/>
  <c r="R176" i="18"/>
  <c r="R177" i="18"/>
  <c r="R135" i="18" s="1"/>
  <c r="R178" i="18"/>
  <c r="R179" i="18"/>
  <c r="R180" i="18"/>
  <c r="R274" i="18" s="1"/>
  <c r="R181" i="18"/>
  <c r="R182" i="18"/>
  <c r="R183" i="18"/>
  <c r="R184" i="18"/>
  <c r="R185" i="18"/>
  <c r="R186" i="18"/>
  <c r="R187" i="18"/>
  <c r="R188" i="18"/>
  <c r="R189" i="18"/>
  <c r="R190" i="18"/>
  <c r="R191" i="18"/>
  <c r="R192" i="18"/>
  <c r="R193" i="18"/>
  <c r="R194" i="18"/>
  <c r="R195" i="18"/>
  <c r="R196" i="18"/>
  <c r="R197" i="18"/>
  <c r="R198" i="18"/>
  <c r="R199" i="18"/>
  <c r="R200" i="18"/>
  <c r="R201" i="18"/>
  <c r="R202" i="18"/>
  <c r="R203" i="18"/>
  <c r="R204" i="18"/>
  <c r="R205" i="18"/>
  <c r="R206" i="18"/>
  <c r="R207" i="18"/>
  <c r="R208" i="18"/>
  <c r="R209" i="18"/>
  <c r="R210" i="18"/>
  <c r="R211" i="18"/>
  <c r="R212" i="18"/>
  <c r="R213" i="18"/>
  <c r="R214" i="18"/>
  <c r="R215" i="18"/>
  <c r="R216" i="18"/>
  <c r="R217" i="18"/>
  <c r="R218" i="18"/>
  <c r="R219" i="18"/>
  <c r="R220" i="18"/>
  <c r="R221" i="18"/>
  <c r="R222" i="18"/>
  <c r="R223" i="18"/>
  <c r="R224" i="18"/>
  <c r="R225" i="18"/>
  <c r="R226" i="18"/>
  <c r="R227" i="18"/>
  <c r="R228" i="18"/>
  <c r="R229" i="18"/>
  <c r="R230" i="18"/>
  <c r="R231" i="18"/>
  <c r="R232" i="18"/>
  <c r="R233" i="18"/>
  <c r="R234" i="18"/>
  <c r="R235" i="18"/>
  <c r="R236" i="18"/>
  <c r="R237" i="18"/>
  <c r="R238" i="18"/>
  <c r="R239" i="18"/>
  <c r="R240" i="18"/>
  <c r="R241" i="18"/>
  <c r="R242" i="18"/>
  <c r="R243" i="18"/>
  <c r="R244" i="18"/>
  <c r="R245" i="18"/>
  <c r="R246" i="18"/>
  <c r="R247" i="18"/>
  <c r="R248" i="18"/>
  <c r="R249" i="18"/>
  <c r="R250" i="18"/>
  <c r="R251" i="18"/>
  <c r="R252" i="18"/>
  <c r="R253" i="18"/>
  <c r="R254" i="18"/>
  <c r="R255" i="18"/>
  <c r="R256" i="18"/>
  <c r="R257" i="18"/>
  <c r="R258" i="18"/>
  <c r="R259" i="18"/>
  <c r="R260" i="18"/>
  <c r="R261" i="18"/>
  <c r="R262" i="18"/>
  <c r="R263" i="18"/>
  <c r="R264" i="18"/>
  <c r="R265" i="18"/>
  <c r="R266" i="18"/>
  <c r="R267" i="18"/>
  <c r="R268" i="18"/>
  <c r="R269" i="18"/>
  <c r="R270" i="18"/>
  <c r="R271" i="18"/>
  <c r="R272" i="18"/>
  <c r="R273" i="18"/>
  <c r="Q70" i="18"/>
  <c r="Q71" i="18"/>
  <c r="Q78" i="18"/>
  <c r="Q92" i="18"/>
  <c r="Q96" i="18"/>
  <c r="Q108" i="18"/>
  <c r="Q117" i="18"/>
  <c r="Q118" i="18"/>
  <c r="Q119" i="18"/>
  <c r="Q120" i="18"/>
  <c r="Q121" i="18"/>
  <c r="Q122" i="18"/>
  <c r="Q161" i="18"/>
  <c r="Q162" i="18"/>
  <c r="Q167" i="18" s="1"/>
  <c r="Q163" i="18"/>
  <c r="Q164" i="18"/>
  <c r="Q165" i="18"/>
  <c r="Q166" i="18"/>
  <c r="Q169" i="18"/>
  <c r="Q274" i="18" s="1"/>
  <c r="Q170" i="18"/>
  <c r="Q171" i="18"/>
  <c r="Q172" i="18"/>
  <c r="Q173" i="18"/>
  <c r="Q174" i="18"/>
  <c r="Q175" i="18"/>
  <c r="Q176" i="18"/>
  <c r="Q177" i="18"/>
  <c r="Q135" i="18" s="1"/>
  <c r="Q178" i="18"/>
  <c r="Q179" i="18"/>
  <c r="Q180" i="18"/>
  <c r="Q181" i="18"/>
  <c r="Q182" i="18"/>
  <c r="Q183" i="18"/>
  <c r="Q184" i="18"/>
  <c r="Q185" i="18"/>
  <c r="Q186" i="18"/>
  <c r="Q187" i="18"/>
  <c r="Q188" i="18"/>
  <c r="Q189" i="18"/>
  <c r="Q190" i="18"/>
  <c r="Q191" i="18"/>
  <c r="Q192" i="18"/>
  <c r="Q193" i="18"/>
  <c r="Q194" i="18"/>
  <c r="Q195" i="18"/>
  <c r="Q196" i="18"/>
  <c r="Q197" i="18"/>
  <c r="Q198" i="18"/>
  <c r="Q199" i="18"/>
  <c r="Q200" i="18"/>
  <c r="Q201" i="18"/>
  <c r="Q202" i="18"/>
  <c r="Q203" i="18"/>
  <c r="Q204" i="18"/>
  <c r="Q205" i="18"/>
  <c r="Q206" i="18"/>
  <c r="Q207" i="18"/>
  <c r="Q208" i="18"/>
  <c r="Q209" i="18"/>
  <c r="Q210" i="18"/>
  <c r="Q211" i="18"/>
  <c r="Q212" i="18"/>
  <c r="Q213" i="18"/>
  <c r="Q214" i="18"/>
  <c r="Q215" i="18"/>
  <c r="Q216" i="18"/>
  <c r="Q217" i="18"/>
  <c r="Q218" i="18"/>
  <c r="Q219" i="18"/>
  <c r="Q220" i="18"/>
  <c r="Q221" i="18"/>
  <c r="Q222" i="18"/>
  <c r="Q223" i="18"/>
  <c r="Q224" i="18"/>
  <c r="Q225" i="18"/>
  <c r="Q226" i="18"/>
  <c r="Q227" i="18"/>
  <c r="Q228" i="18"/>
  <c r="Q229" i="18"/>
  <c r="Q230" i="18"/>
  <c r="Q231" i="18"/>
  <c r="Q232" i="18"/>
  <c r="Q233" i="18"/>
  <c r="Q234" i="18"/>
  <c r="Q235" i="18"/>
  <c r="Q236" i="18"/>
  <c r="Q237" i="18"/>
  <c r="Q238" i="18"/>
  <c r="Q239" i="18"/>
  <c r="Q240" i="18"/>
  <c r="Q241" i="18"/>
  <c r="Q242" i="18"/>
  <c r="Q243" i="18"/>
  <c r="Q244" i="18"/>
  <c r="Q245" i="18"/>
  <c r="Q246" i="18"/>
  <c r="Q247" i="18"/>
  <c r="Q248" i="18"/>
  <c r="Q249" i="18"/>
  <c r="Q250" i="18"/>
  <c r="Q251" i="18"/>
  <c r="Q252" i="18"/>
  <c r="Q253" i="18"/>
  <c r="Q254" i="18"/>
  <c r="Q255" i="18"/>
  <c r="Q256" i="18"/>
  <c r="Q257" i="18"/>
  <c r="Q258" i="18"/>
  <c r="Q259" i="18"/>
  <c r="Q260" i="18"/>
  <c r="Q261" i="18"/>
  <c r="Q262" i="18"/>
  <c r="Q263" i="18"/>
  <c r="Q264" i="18"/>
  <c r="Q265" i="18"/>
  <c r="Q266" i="18"/>
  <c r="Q267" i="18"/>
  <c r="Q268" i="18"/>
  <c r="Q269" i="18"/>
  <c r="Q270" i="18"/>
  <c r="Q271" i="18"/>
  <c r="Q272" i="18"/>
  <c r="Q273" i="18"/>
  <c r="P70" i="18"/>
  <c r="P71" i="18"/>
  <c r="P78" i="18"/>
  <c r="P92" i="18"/>
  <c r="P96" i="18"/>
  <c r="P108" i="18"/>
  <c r="P117" i="18"/>
  <c r="P123" i="18" s="1"/>
  <c r="P118" i="18"/>
  <c r="P119" i="18"/>
  <c r="P120" i="18"/>
  <c r="P121" i="18"/>
  <c r="P122" i="18"/>
  <c r="P161" i="18"/>
  <c r="P162" i="18"/>
  <c r="P163" i="18"/>
  <c r="P167" i="18" s="1"/>
  <c r="P164" i="18"/>
  <c r="P165" i="18"/>
  <c r="P166" i="18"/>
  <c r="P169" i="18"/>
  <c r="P274" i="18" s="1"/>
  <c r="P170" i="18"/>
  <c r="P171" i="18"/>
  <c r="P172" i="18"/>
  <c r="P173" i="18"/>
  <c r="P174" i="18"/>
  <c r="P175" i="18"/>
  <c r="P176" i="18"/>
  <c r="P177" i="18"/>
  <c r="P135" i="18" s="1"/>
  <c r="P178" i="18"/>
  <c r="P179" i="18"/>
  <c r="P180" i="18"/>
  <c r="P181" i="18"/>
  <c r="P182" i="18"/>
  <c r="P183" i="18"/>
  <c r="P184" i="18"/>
  <c r="P185" i="18"/>
  <c r="P186" i="18"/>
  <c r="P187" i="18"/>
  <c r="P188" i="18"/>
  <c r="P189" i="18"/>
  <c r="P190" i="18"/>
  <c r="P191" i="18"/>
  <c r="P192" i="18"/>
  <c r="P193" i="18"/>
  <c r="P194" i="18"/>
  <c r="P195" i="18"/>
  <c r="P196" i="18"/>
  <c r="P197" i="18"/>
  <c r="P198" i="18"/>
  <c r="P199" i="18"/>
  <c r="P200" i="18"/>
  <c r="P201" i="18"/>
  <c r="P202" i="18"/>
  <c r="P203" i="18"/>
  <c r="P204" i="18"/>
  <c r="P205" i="18"/>
  <c r="P206" i="18"/>
  <c r="P207" i="18"/>
  <c r="P208" i="18"/>
  <c r="P209" i="18"/>
  <c r="P210" i="18"/>
  <c r="P211" i="18"/>
  <c r="P212" i="18"/>
  <c r="P213" i="18"/>
  <c r="P214" i="18"/>
  <c r="P215" i="18"/>
  <c r="P216" i="18"/>
  <c r="P217" i="18"/>
  <c r="P218" i="18"/>
  <c r="P219" i="18"/>
  <c r="P220" i="18"/>
  <c r="P221" i="18"/>
  <c r="P222" i="18"/>
  <c r="P223" i="18"/>
  <c r="P224" i="18"/>
  <c r="P225" i="18"/>
  <c r="P226" i="18"/>
  <c r="P227" i="18"/>
  <c r="P228" i="18"/>
  <c r="P229" i="18"/>
  <c r="P230" i="18"/>
  <c r="P231" i="18"/>
  <c r="P232" i="18"/>
  <c r="P233" i="18"/>
  <c r="P234" i="18"/>
  <c r="P235" i="18"/>
  <c r="P236" i="18"/>
  <c r="P237" i="18"/>
  <c r="P238" i="18"/>
  <c r="P239" i="18"/>
  <c r="P240" i="18"/>
  <c r="P241" i="18"/>
  <c r="P242" i="18"/>
  <c r="P243" i="18"/>
  <c r="P244" i="18"/>
  <c r="P245" i="18"/>
  <c r="P246" i="18"/>
  <c r="P247" i="18"/>
  <c r="P248" i="18"/>
  <c r="P249" i="18"/>
  <c r="P250" i="18"/>
  <c r="P251" i="18"/>
  <c r="P252" i="18"/>
  <c r="P253" i="18"/>
  <c r="P254" i="18"/>
  <c r="P255" i="18"/>
  <c r="P256" i="18"/>
  <c r="P257" i="18"/>
  <c r="P258" i="18"/>
  <c r="P259" i="18"/>
  <c r="P260" i="18"/>
  <c r="P261" i="18"/>
  <c r="P262" i="18"/>
  <c r="P263" i="18"/>
  <c r="P264" i="18"/>
  <c r="P265" i="18"/>
  <c r="P266" i="18"/>
  <c r="P267" i="18"/>
  <c r="P268" i="18"/>
  <c r="P269" i="18"/>
  <c r="P270" i="18"/>
  <c r="P271" i="18"/>
  <c r="P272" i="18"/>
  <c r="P273" i="18"/>
  <c r="O70" i="18"/>
  <c r="O71" i="18"/>
  <c r="O78" i="18"/>
  <c r="O92" i="18"/>
  <c r="O96" i="18"/>
  <c r="O108" i="18"/>
  <c r="O113" i="18"/>
  <c r="O115" i="18" s="1"/>
  <c r="O117" i="18"/>
  <c r="O118" i="18"/>
  <c r="O119" i="18"/>
  <c r="O120" i="18"/>
  <c r="O121" i="18"/>
  <c r="O122" i="18"/>
  <c r="O161" i="18"/>
  <c r="O162" i="18"/>
  <c r="O167" i="18" s="1"/>
  <c r="O163" i="18"/>
  <c r="O164" i="18"/>
  <c r="O165" i="18"/>
  <c r="O166" i="18"/>
  <c r="O169" i="18"/>
  <c r="O170" i="18"/>
  <c r="O171" i="18"/>
  <c r="O172" i="18"/>
  <c r="O274" i="18" s="1"/>
  <c r="O173" i="18"/>
  <c r="O174" i="18"/>
  <c r="O175" i="18"/>
  <c r="O176" i="18"/>
  <c r="O177" i="18"/>
  <c r="O135" i="18" s="1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  <c r="O269" i="18"/>
  <c r="O270" i="18"/>
  <c r="O271" i="18"/>
  <c r="O272" i="18"/>
  <c r="O273" i="18"/>
  <c r="N177" i="20" l="1"/>
  <c r="M135" i="20"/>
  <c r="M167" i="20"/>
  <c r="N161" i="20"/>
  <c r="K274" i="20"/>
  <c r="L169" i="20"/>
  <c r="R113" i="18"/>
  <c r="R115" i="18" s="1"/>
  <c r="R116" i="18" s="1"/>
  <c r="R124" i="18"/>
  <c r="Q123" i="18"/>
  <c r="Q113" i="18"/>
  <c r="Q115" i="18" s="1"/>
  <c r="Q116" i="18" s="1"/>
  <c r="Q124" i="18"/>
  <c r="P124" i="18"/>
  <c r="P113" i="18"/>
  <c r="P115" i="18" s="1"/>
  <c r="P116" i="18" s="1"/>
  <c r="O123" i="18"/>
  <c r="O116" i="18" s="1"/>
  <c r="N70" i="18"/>
  <c r="N71" i="18"/>
  <c r="N78" i="18"/>
  <c r="N92" i="18"/>
  <c r="N96" i="18"/>
  <c r="N108" i="18"/>
  <c r="N117" i="18"/>
  <c r="N123" i="18" s="1"/>
  <c r="N118" i="18"/>
  <c r="N119" i="18"/>
  <c r="N120" i="18"/>
  <c r="N121" i="18"/>
  <c r="N122" i="18"/>
  <c r="N161" i="18"/>
  <c r="N162" i="18"/>
  <c r="N163" i="18"/>
  <c r="N164" i="18"/>
  <c r="N167" i="18" s="1"/>
  <c r="N165" i="18"/>
  <c r="N166" i="18"/>
  <c r="N169" i="18"/>
  <c r="N274" i="18" s="1"/>
  <c r="N170" i="18"/>
  <c r="N171" i="18"/>
  <c r="N172" i="18"/>
  <c r="N173" i="18"/>
  <c r="N174" i="18"/>
  <c r="N175" i="18"/>
  <c r="N176" i="18"/>
  <c r="N177" i="18"/>
  <c r="N135" i="18" s="1"/>
  <c r="N178" i="18"/>
  <c r="N179" i="18"/>
  <c r="N180" i="18"/>
  <c r="N181" i="18"/>
  <c r="N182" i="18"/>
  <c r="N183" i="18"/>
  <c r="N184" i="18"/>
  <c r="N185" i="18"/>
  <c r="N186" i="18"/>
  <c r="N187" i="18"/>
  <c r="N188" i="18"/>
  <c r="N189" i="18"/>
  <c r="N190" i="18"/>
  <c r="N191" i="18"/>
  <c r="N192" i="18"/>
  <c r="N193" i="18"/>
  <c r="N194" i="18"/>
  <c r="N195" i="18"/>
  <c r="N196" i="18"/>
  <c r="N197" i="18"/>
  <c r="N198" i="18"/>
  <c r="N199" i="18"/>
  <c r="N200" i="18"/>
  <c r="N201" i="18"/>
  <c r="N202" i="18"/>
  <c r="N203" i="18"/>
  <c r="N204" i="18"/>
  <c r="N205" i="18"/>
  <c r="N206" i="18"/>
  <c r="N207" i="18"/>
  <c r="N208" i="18"/>
  <c r="N209" i="18"/>
  <c r="N210" i="18"/>
  <c r="N211" i="18"/>
  <c r="N212" i="18"/>
  <c r="N213" i="18"/>
  <c r="N214" i="18"/>
  <c r="N215" i="18"/>
  <c r="N216" i="18"/>
  <c r="N217" i="18"/>
  <c r="N218" i="18"/>
  <c r="N219" i="18"/>
  <c r="N220" i="18"/>
  <c r="N221" i="18"/>
  <c r="N222" i="18"/>
  <c r="N223" i="18"/>
  <c r="N224" i="18"/>
  <c r="N225" i="18"/>
  <c r="N226" i="18"/>
  <c r="N227" i="18"/>
  <c r="N228" i="18"/>
  <c r="N229" i="18"/>
  <c r="N230" i="18"/>
  <c r="N231" i="18"/>
  <c r="N232" i="18"/>
  <c r="N233" i="18"/>
  <c r="N234" i="18"/>
  <c r="N235" i="18"/>
  <c r="N236" i="18"/>
  <c r="N237" i="18"/>
  <c r="N238" i="18"/>
  <c r="N239" i="18"/>
  <c r="N240" i="18"/>
  <c r="N241" i="18"/>
  <c r="N242" i="18"/>
  <c r="N243" i="18"/>
  <c r="N244" i="18"/>
  <c r="N245" i="18"/>
  <c r="N246" i="18"/>
  <c r="N247" i="18"/>
  <c r="N248" i="18"/>
  <c r="N249" i="18"/>
  <c r="N250" i="18"/>
  <c r="N251" i="18"/>
  <c r="N252" i="18"/>
  <c r="N253" i="18"/>
  <c r="N254" i="18"/>
  <c r="N255" i="18"/>
  <c r="N256" i="18"/>
  <c r="N257" i="18"/>
  <c r="N258" i="18"/>
  <c r="N259" i="18"/>
  <c r="N260" i="18"/>
  <c r="N261" i="18"/>
  <c r="N262" i="18"/>
  <c r="N263" i="18"/>
  <c r="N264" i="18"/>
  <c r="N265" i="18"/>
  <c r="N266" i="18"/>
  <c r="N267" i="18"/>
  <c r="N268" i="18"/>
  <c r="N269" i="18"/>
  <c r="N270" i="18"/>
  <c r="N271" i="18"/>
  <c r="N272" i="18"/>
  <c r="N273" i="18"/>
  <c r="L274" i="20" l="1"/>
  <c r="M169" i="20"/>
  <c r="O161" i="20"/>
  <c r="N167" i="20"/>
  <c r="O177" i="20"/>
  <c r="N135" i="20"/>
  <c r="O124" i="18"/>
  <c r="N124" i="18"/>
  <c r="N113" i="18"/>
  <c r="N115" i="18" s="1"/>
  <c r="N116" i="18" s="1"/>
  <c r="M70" i="18"/>
  <c r="L70" i="18"/>
  <c r="K70" i="18"/>
  <c r="J70" i="18"/>
  <c r="I70" i="18"/>
  <c r="H70" i="18"/>
  <c r="P177" i="20" l="1"/>
  <c r="Q177" i="20" s="1"/>
  <c r="O135" i="20"/>
  <c r="P161" i="20"/>
  <c r="O167" i="20"/>
  <c r="M274" i="20"/>
  <c r="N169" i="20"/>
  <c r="G70" i="18"/>
  <c r="AH145" i="18"/>
  <c r="AI145" i="18"/>
  <c r="AH144" i="18"/>
  <c r="AI144" i="18"/>
  <c r="AH143" i="18"/>
  <c r="AI143" i="18"/>
  <c r="E135" i="18"/>
  <c r="F135" i="18"/>
  <c r="F71" i="18"/>
  <c r="F78" i="18"/>
  <c r="F92" i="18"/>
  <c r="F96" i="18"/>
  <c r="E71" i="18"/>
  <c r="E78" i="18"/>
  <c r="E92" i="18"/>
  <c r="E96" i="18"/>
  <c r="D71" i="18"/>
  <c r="D78" i="18"/>
  <c r="D92" i="18"/>
  <c r="D96" i="18"/>
  <c r="D108" i="18"/>
  <c r="D117" i="18"/>
  <c r="D118" i="18"/>
  <c r="D119" i="18"/>
  <c r="D120" i="18"/>
  <c r="D121" i="18"/>
  <c r="D122" i="18"/>
  <c r="D135" i="18"/>
  <c r="N274" i="20" l="1"/>
  <c r="O169" i="20"/>
  <c r="Q161" i="20"/>
  <c r="P167" i="20"/>
  <c r="Q135" i="20"/>
  <c r="R177" i="20"/>
  <c r="D123" i="18"/>
  <c r="D113" i="18"/>
  <c r="D115" i="18" s="1"/>
  <c r="D116" i="18" s="1"/>
  <c r="D124" i="18"/>
  <c r="S177" i="20" l="1"/>
  <c r="Q167" i="20"/>
  <c r="R161" i="20"/>
  <c r="O274" i="20"/>
  <c r="P169" i="20"/>
  <c r="C71" i="18"/>
  <c r="C78" i="18"/>
  <c r="C92" i="18"/>
  <c r="C96" i="18"/>
  <c r="C108" i="18"/>
  <c r="C117" i="18"/>
  <c r="C118" i="18"/>
  <c r="C119" i="18"/>
  <c r="C120" i="18"/>
  <c r="C121" i="18"/>
  <c r="C122" i="18"/>
  <c r="C135" i="18"/>
  <c r="P274" i="20" l="1"/>
  <c r="Q169" i="20"/>
  <c r="S161" i="20"/>
  <c r="R167" i="20"/>
  <c r="R135" i="20"/>
  <c r="T177" i="20"/>
  <c r="S135" i="20"/>
  <c r="C123" i="18"/>
  <c r="C113" i="18"/>
  <c r="C115" i="18" s="1"/>
  <c r="C116" i="18" s="1"/>
  <c r="C124" i="18"/>
  <c r="U177" i="20" l="1"/>
  <c r="S167" i="20"/>
  <c r="T161" i="20"/>
  <c r="Q274" i="20"/>
  <c r="R169" i="20"/>
  <c r="B135" i="18"/>
  <c r="B122" i="18"/>
  <c r="B121" i="18"/>
  <c r="B120" i="18"/>
  <c r="B119" i="18"/>
  <c r="B118" i="18"/>
  <c r="B117" i="18"/>
  <c r="B108" i="18"/>
  <c r="B96" i="18"/>
  <c r="AM20" i="18" s="1"/>
  <c r="B92" i="18"/>
  <c r="B78" i="18"/>
  <c r="B71" i="18"/>
  <c r="AG274" i="18"/>
  <c r="B274" i="18"/>
  <c r="I273" i="18"/>
  <c r="J273" i="18" s="1"/>
  <c r="K273" i="18" s="1"/>
  <c r="L273" i="18" s="1"/>
  <c r="M273" i="18" s="1"/>
  <c r="S273" i="18" s="1"/>
  <c r="T273" i="18" s="1"/>
  <c r="U273" i="18" s="1"/>
  <c r="V273" i="18" s="1"/>
  <c r="W273" i="18" s="1"/>
  <c r="X273" i="18" s="1"/>
  <c r="Y273" i="18" s="1"/>
  <c r="Z273" i="18" s="1"/>
  <c r="AA273" i="18" s="1"/>
  <c r="AB273" i="18" s="1"/>
  <c r="AC273" i="18" s="1"/>
  <c r="AD273" i="18" s="1"/>
  <c r="AE273" i="18" s="1"/>
  <c r="AF273" i="18" s="1"/>
  <c r="E273" i="18"/>
  <c r="F273" i="18" s="1"/>
  <c r="G273" i="18" s="1"/>
  <c r="H273" i="18" s="1"/>
  <c r="D273" i="18"/>
  <c r="C273" i="18"/>
  <c r="C272" i="18"/>
  <c r="D272" i="18" s="1"/>
  <c r="E272" i="18" s="1"/>
  <c r="F272" i="18" s="1"/>
  <c r="G272" i="18" s="1"/>
  <c r="H272" i="18" s="1"/>
  <c r="I272" i="18" s="1"/>
  <c r="J272" i="18" s="1"/>
  <c r="K272" i="18" s="1"/>
  <c r="L272" i="18" s="1"/>
  <c r="M272" i="18" s="1"/>
  <c r="S272" i="18" s="1"/>
  <c r="T272" i="18" s="1"/>
  <c r="U272" i="18" s="1"/>
  <c r="V272" i="18" s="1"/>
  <c r="W272" i="18" s="1"/>
  <c r="X272" i="18" s="1"/>
  <c r="Y272" i="18" s="1"/>
  <c r="Z272" i="18" s="1"/>
  <c r="AA272" i="18" s="1"/>
  <c r="AB272" i="18" s="1"/>
  <c r="AC272" i="18" s="1"/>
  <c r="AD272" i="18" s="1"/>
  <c r="AE272" i="18" s="1"/>
  <c r="AF272" i="18" s="1"/>
  <c r="E271" i="18"/>
  <c r="F271" i="18" s="1"/>
  <c r="G271" i="18" s="1"/>
  <c r="H271" i="18" s="1"/>
  <c r="I271" i="18" s="1"/>
  <c r="J271" i="18" s="1"/>
  <c r="K271" i="18" s="1"/>
  <c r="L271" i="18" s="1"/>
  <c r="M271" i="18" s="1"/>
  <c r="S271" i="18" s="1"/>
  <c r="T271" i="18" s="1"/>
  <c r="U271" i="18" s="1"/>
  <c r="V271" i="18" s="1"/>
  <c r="W271" i="18" s="1"/>
  <c r="X271" i="18" s="1"/>
  <c r="Y271" i="18" s="1"/>
  <c r="Z271" i="18" s="1"/>
  <c r="AA271" i="18" s="1"/>
  <c r="AB271" i="18" s="1"/>
  <c r="AC271" i="18" s="1"/>
  <c r="AD271" i="18" s="1"/>
  <c r="AE271" i="18" s="1"/>
  <c r="AF271" i="18" s="1"/>
  <c r="C271" i="18"/>
  <c r="D271" i="18" s="1"/>
  <c r="C270" i="18"/>
  <c r="D270" i="18" s="1"/>
  <c r="E270" i="18" s="1"/>
  <c r="F270" i="18" s="1"/>
  <c r="G270" i="18" s="1"/>
  <c r="H270" i="18" s="1"/>
  <c r="I270" i="18" s="1"/>
  <c r="J270" i="18" s="1"/>
  <c r="K270" i="18" s="1"/>
  <c r="L270" i="18" s="1"/>
  <c r="M270" i="18" s="1"/>
  <c r="S270" i="18" s="1"/>
  <c r="T270" i="18" s="1"/>
  <c r="U270" i="18" s="1"/>
  <c r="V270" i="18" s="1"/>
  <c r="W270" i="18" s="1"/>
  <c r="X270" i="18" s="1"/>
  <c r="Y270" i="18" s="1"/>
  <c r="Z270" i="18" s="1"/>
  <c r="AA270" i="18" s="1"/>
  <c r="AB270" i="18" s="1"/>
  <c r="AC270" i="18" s="1"/>
  <c r="AD270" i="18" s="1"/>
  <c r="AE270" i="18" s="1"/>
  <c r="AF270" i="18" s="1"/>
  <c r="I269" i="18"/>
  <c r="J269" i="18" s="1"/>
  <c r="K269" i="18" s="1"/>
  <c r="L269" i="18" s="1"/>
  <c r="M269" i="18" s="1"/>
  <c r="S269" i="18" s="1"/>
  <c r="T269" i="18" s="1"/>
  <c r="U269" i="18" s="1"/>
  <c r="V269" i="18" s="1"/>
  <c r="W269" i="18" s="1"/>
  <c r="X269" i="18" s="1"/>
  <c r="Y269" i="18" s="1"/>
  <c r="Z269" i="18" s="1"/>
  <c r="AA269" i="18" s="1"/>
  <c r="AB269" i="18" s="1"/>
  <c r="AC269" i="18" s="1"/>
  <c r="AD269" i="18" s="1"/>
  <c r="AE269" i="18" s="1"/>
  <c r="AF269" i="18" s="1"/>
  <c r="E269" i="18"/>
  <c r="F269" i="18" s="1"/>
  <c r="G269" i="18" s="1"/>
  <c r="H269" i="18" s="1"/>
  <c r="D269" i="18"/>
  <c r="C269" i="18"/>
  <c r="C268" i="18"/>
  <c r="D268" i="18" s="1"/>
  <c r="E268" i="18" s="1"/>
  <c r="F268" i="18" s="1"/>
  <c r="G268" i="18" s="1"/>
  <c r="H268" i="18" s="1"/>
  <c r="I268" i="18" s="1"/>
  <c r="J268" i="18" s="1"/>
  <c r="K268" i="18" s="1"/>
  <c r="L268" i="18" s="1"/>
  <c r="M268" i="18" s="1"/>
  <c r="S268" i="18" s="1"/>
  <c r="T268" i="18" s="1"/>
  <c r="U268" i="18" s="1"/>
  <c r="V268" i="18" s="1"/>
  <c r="W268" i="18" s="1"/>
  <c r="X268" i="18" s="1"/>
  <c r="Y268" i="18" s="1"/>
  <c r="Z268" i="18" s="1"/>
  <c r="AA268" i="18" s="1"/>
  <c r="AB268" i="18" s="1"/>
  <c r="AC268" i="18" s="1"/>
  <c r="AD268" i="18" s="1"/>
  <c r="AE268" i="18" s="1"/>
  <c r="AF268" i="18" s="1"/>
  <c r="E267" i="18"/>
  <c r="F267" i="18" s="1"/>
  <c r="G267" i="18" s="1"/>
  <c r="H267" i="18" s="1"/>
  <c r="I267" i="18" s="1"/>
  <c r="J267" i="18" s="1"/>
  <c r="K267" i="18" s="1"/>
  <c r="L267" i="18" s="1"/>
  <c r="M267" i="18" s="1"/>
  <c r="S267" i="18" s="1"/>
  <c r="T267" i="18" s="1"/>
  <c r="U267" i="18" s="1"/>
  <c r="V267" i="18" s="1"/>
  <c r="W267" i="18" s="1"/>
  <c r="X267" i="18" s="1"/>
  <c r="Y267" i="18" s="1"/>
  <c r="Z267" i="18" s="1"/>
  <c r="AA267" i="18" s="1"/>
  <c r="AB267" i="18" s="1"/>
  <c r="AC267" i="18" s="1"/>
  <c r="AD267" i="18" s="1"/>
  <c r="AE267" i="18" s="1"/>
  <c r="AF267" i="18" s="1"/>
  <c r="C267" i="18"/>
  <c r="D267" i="18" s="1"/>
  <c r="C266" i="18"/>
  <c r="D266" i="18" s="1"/>
  <c r="E266" i="18" s="1"/>
  <c r="F266" i="18" s="1"/>
  <c r="G266" i="18" s="1"/>
  <c r="H266" i="18" s="1"/>
  <c r="I266" i="18" s="1"/>
  <c r="J266" i="18" s="1"/>
  <c r="K266" i="18" s="1"/>
  <c r="L266" i="18" s="1"/>
  <c r="M266" i="18" s="1"/>
  <c r="S266" i="18" s="1"/>
  <c r="T266" i="18" s="1"/>
  <c r="U266" i="18" s="1"/>
  <c r="V266" i="18" s="1"/>
  <c r="W266" i="18" s="1"/>
  <c r="X266" i="18" s="1"/>
  <c r="Y266" i="18" s="1"/>
  <c r="Z266" i="18" s="1"/>
  <c r="AA266" i="18" s="1"/>
  <c r="AB266" i="18" s="1"/>
  <c r="AC266" i="18" s="1"/>
  <c r="AD266" i="18" s="1"/>
  <c r="AE266" i="18" s="1"/>
  <c r="AF266" i="18" s="1"/>
  <c r="I265" i="18"/>
  <c r="J265" i="18" s="1"/>
  <c r="K265" i="18" s="1"/>
  <c r="L265" i="18" s="1"/>
  <c r="M265" i="18" s="1"/>
  <c r="S265" i="18" s="1"/>
  <c r="T265" i="18" s="1"/>
  <c r="U265" i="18" s="1"/>
  <c r="V265" i="18" s="1"/>
  <c r="W265" i="18" s="1"/>
  <c r="X265" i="18" s="1"/>
  <c r="Y265" i="18" s="1"/>
  <c r="Z265" i="18" s="1"/>
  <c r="AA265" i="18" s="1"/>
  <c r="AB265" i="18" s="1"/>
  <c r="AC265" i="18" s="1"/>
  <c r="AD265" i="18" s="1"/>
  <c r="AE265" i="18" s="1"/>
  <c r="AF265" i="18" s="1"/>
  <c r="E265" i="18"/>
  <c r="F265" i="18" s="1"/>
  <c r="G265" i="18" s="1"/>
  <c r="H265" i="18" s="1"/>
  <c r="D265" i="18"/>
  <c r="C265" i="18"/>
  <c r="C264" i="18"/>
  <c r="D264" i="18" s="1"/>
  <c r="E264" i="18" s="1"/>
  <c r="F264" i="18" s="1"/>
  <c r="G264" i="18" s="1"/>
  <c r="H264" i="18" s="1"/>
  <c r="I264" i="18" s="1"/>
  <c r="J264" i="18" s="1"/>
  <c r="K264" i="18" s="1"/>
  <c r="L264" i="18" s="1"/>
  <c r="M264" i="18" s="1"/>
  <c r="S264" i="18" s="1"/>
  <c r="T264" i="18" s="1"/>
  <c r="U264" i="18" s="1"/>
  <c r="V264" i="18" s="1"/>
  <c r="W264" i="18" s="1"/>
  <c r="X264" i="18" s="1"/>
  <c r="Y264" i="18" s="1"/>
  <c r="Z264" i="18" s="1"/>
  <c r="AA264" i="18" s="1"/>
  <c r="AB264" i="18" s="1"/>
  <c r="AC264" i="18" s="1"/>
  <c r="AD264" i="18" s="1"/>
  <c r="AE264" i="18" s="1"/>
  <c r="AF264" i="18" s="1"/>
  <c r="E263" i="18"/>
  <c r="F263" i="18" s="1"/>
  <c r="G263" i="18" s="1"/>
  <c r="H263" i="18" s="1"/>
  <c r="I263" i="18" s="1"/>
  <c r="J263" i="18" s="1"/>
  <c r="K263" i="18" s="1"/>
  <c r="L263" i="18" s="1"/>
  <c r="M263" i="18" s="1"/>
  <c r="S263" i="18" s="1"/>
  <c r="T263" i="18" s="1"/>
  <c r="U263" i="18" s="1"/>
  <c r="V263" i="18" s="1"/>
  <c r="W263" i="18" s="1"/>
  <c r="X263" i="18" s="1"/>
  <c r="Y263" i="18" s="1"/>
  <c r="Z263" i="18" s="1"/>
  <c r="AA263" i="18" s="1"/>
  <c r="AB263" i="18" s="1"/>
  <c r="AC263" i="18" s="1"/>
  <c r="AD263" i="18" s="1"/>
  <c r="AE263" i="18" s="1"/>
  <c r="AF263" i="18" s="1"/>
  <c r="C263" i="18"/>
  <c r="D263" i="18" s="1"/>
  <c r="C262" i="18"/>
  <c r="D262" i="18" s="1"/>
  <c r="E262" i="18" s="1"/>
  <c r="F262" i="18" s="1"/>
  <c r="G262" i="18" s="1"/>
  <c r="H262" i="18" s="1"/>
  <c r="I262" i="18" s="1"/>
  <c r="J262" i="18" s="1"/>
  <c r="K262" i="18" s="1"/>
  <c r="L262" i="18" s="1"/>
  <c r="M262" i="18" s="1"/>
  <c r="S262" i="18" s="1"/>
  <c r="T262" i="18" s="1"/>
  <c r="U262" i="18" s="1"/>
  <c r="V262" i="18" s="1"/>
  <c r="W262" i="18" s="1"/>
  <c r="X262" i="18" s="1"/>
  <c r="Y262" i="18" s="1"/>
  <c r="Z262" i="18" s="1"/>
  <c r="AA262" i="18" s="1"/>
  <c r="AB262" i="18" s="1"/>
  <c r="AC262" i="18" s="1"/>
  <c r="AD262" i="18" s="1"/>
  <c r="AE262" i="18" s="1"/>
  <c r="AF262" i="18" s="1"/>
  <c r="I261" i="18"/>
  <c r="J261" i="18" s="1"/>
  <c r="K261" i="18" s="1"/>
  <c r="L261" i="18" s="1"/>
  <c r="M261" i="18" s="1"/>
  <c r="S261" i="18" s="1"/>
  <c r="T261" i="18" s="1"/>
  <c r="U261" i="18" s="1"/>
  <c r="V261" i="18" s="1"/>
  <c r="W261" i="18" s="1"/>
  <c r="X261" i="18" s="1"/>
  <c r="Y261" i="18" s="1"/>
  <c r="Z261" i="18" s="1"/>
  <c r="AA261" i="18" s="1"/>
  <c r="AB261" i="18" s="1"/>
  <c r="AC261" i="18" s="1"/>
  <c r="AD261" i="18" s="1"/>
  <c r="AE261" i="18" s="1"/>
  <c r="AF261" i="18" s="1"/>
  <c r="E261" i="18"/>
  <c r="F261" i="18" s="1"/>
  <c r="G261" i="18" s="1"/>
  <c r="H261" i="18" s="1"/>
  <c r="D261" i="18"/>
  <c r="C261" i="18"/>
  <c r="S260" i="18"/>
  <c r="T260" i="18" s="1"/>
  <c r="U260" i="18" s="1"/>
  <c r="V260" i="18" s="1"/>
  <c r="W260" i="18" s="1"/>
  <c r="X260" i="18" s="1"/>
  <c r="Y260" i="18" s="1"/>
  <c r="Z260" i="18" s="1"/>
  <c r="AA260" i="18" s="1"/>
  <c r="AB260" i="18" s="1"/>
  <c r="AC260" i="18" s="1"/>
  <c r="AD260" i="18" s="1"/>
  <c r="AE260" i="18" s="1"/>
  <c r="AF260" i="18" s="1"/>
  <c r="C260" i="18"/>
  <c r="D260" i="18" s="1"/>
  <c r="E260" i="18" s="1"/>
  <c r="F260" i="18" s="1"/>
  <c r="G260" i="18" s="1"/>
  <c r="H260" i="18" s="1"/>
  <c r="I260" i="18" s="1"/>
  <c r="J260" i="18" s="1"/>
  <c r="K260" i="18" s="1"/>
  <c r="L260" i="18" s="1"/>
  <c r="M260" i="18" s="1"/>
  <c r="C259" i="18"/>
  <c r="D259" i="18" s="1"/>
  <c r="E259" i="18" s="1"/>
  <c r="F259" i="18" s="1"/>
  <c r="G259" i="18" s="1"/>
  <c r="H259" i="18" s="1"/>
  <c r="I259" i="18" s="1"/>
  <c r="J259" i="18" s="1"/>
  <c r="K259" i="18" s="1"/>
  <c r="L259" i="18" s="1"/>
  <c r="M259" i="18" s="1"/>
  <c r="S259" i="18" s="1"/>
  <c r="T259" i="18" s="1"/>
  <c r="U259" i="18" s="1"/>
  <c r="V259" i="18" s="1"/>
  <c r="W259" i="18" s="1"/>
  <c r="X259" i="18" s="1"/>
  <c r="Y259" i="18" s="1"/>
  <c r="Z259" i="18" s="1"/>
  <c r="AA259" i="18" s="1"/>
  <c r="AB259" i="18" s="1"/>
  <c r="AC259" i="18" s="1"/>
  <c r="AD259" i="18" s="1"/>
  <c r="AE259" i="18" s="1"/>
  <c r="AF259" i="18" s="1"/>
  <c r="F258" i="18"/>
  <c r="G258" i="18" s="1"/>
  <c r="H258" i="18" s="1"/>
  <c r="I258" i="18" s="1"/>
  <c r="J258" i="18" s="1"/>
  <c r="K258" i="18" s="1"/>
  <c r="L258" i="18" s="1"/>
  <c r="M258" i="18" s="1"/>
  <c r="S258" i="18" s="1"/>
  <c r="T258" i="18" s="1"/>
  <c r="U258" i="18" s="1"/>
  <c r="V258" i="18" s="1"/>
  <c r="W258" i="18" s="1"/>
  <c r="X258" i="18" s="1"/>
  <c r="Y258" i="18" s="1"/>
  <c r="Z258" i="18" s="1"/>
  <c r="AA258" i="18" s="1"/>
  <c r="AB258" i="18" s="1"/>
  <c r="AC258" i="18" s="1"/>
  <c r="AD258" i="18" s="1"/>
  <c r="AE258" i="18" s="1"/>
  <c r="AF258" i="18" s="1"/>
  <c r="D258" i="18"/>
  <c r="E258" i="18" s="1"/>
  <c r="C258" i="18"/>
  <c r="D257" i="18"/>
  <c r="E257" i="18" s="1"/>
  <c r="F257" i="18" s="1"/>
  <c r="G257" i="18" s="1"/>
  <c r="H257" i="18" s="1"/>
  <c r="I257" i="18" s="1"/>
  <c r="J257" i="18" s="1"/>
  <c r="K257" i="18" s="1"/>
  <c r="L257" i="18" s="1"/>
  <c r="M257" i="18" s="1"/>
  <c r="S257" i="18" s="1"/>
  <c r="T257" i="18" s="1"/>
  <c r="U257" i="18" s="1"/>
  <c r="V257" i="18" s="1"/>
  <c r="W257" i="18" s="1"/>
  <c r="X257" i="18" s="1"/>
  <c r="Y257" i="18" s="1"/>
  <c r="Z257" i="18" s="1"/>
  <c r="AA257" i="18" s="1"/>
  <c r="AB257" i="18" s="1"/>
  <c r="AC257" i="18" s="1"/>
  <c r="AD257" i="18" s="1"/>
  <c r="AE257" i="18" s="1"/>
  <c r="AF257" i="18" s="1"/>
  <c r="C257" i="18"/>
  <c r="I256" i="18"/>
  <c r="J256" i="18" s="1"/>
  <c r="K256" i="18" s="1"/>
  <c r="L256" i="18" s="1"/>
  <c r="M256" i="18" s="1"/>
  <c r="S256" i="18" s="1"/>
  <c r="T256" i="18" s="1"/>
  <c r="U256" i="18" s="1"/>
  <c r="V256" i="18" s="1"/>
  <c r="W256" i="18" s="1"/>
  <c r="X256" i="18" s="1"/>
  <c r="Y256" i="18" s="1"/>
  <c r="Z256" i="18" s="1"/>
  <c r="AA256" i="18" s="1"/>
  <c r="AB256" i="18" s="1"/>
  <c r="AC256" i="18" s="1"/>
  <c r="AD256" i="18" s="1"/>
  <c r="AE256" i="18" s="1"/>
  <c r="AF256" i="18" s="1"/>
  <c r="C256" i="18"/>
  <c r="D256" i="18" s="1"/>
  <c r="E256" i="18" s="1"/>
  <c r="F256" i="18" s="1"/>
  <c r="G256" i="18" s="1"/>
  <c r="H256" i="18" s="1"/>
  <c r="S255" i="18"/>
  <c r="T255" i="18" s="1"/>
  <c r="U255" i="18" s="1"/>
  <c r="V255" i="18" s="1"/>
  <c r="W255" i="18" s="1"/>
  <c r="X255" i="18" s="1"/>
  <c r="Y255" i="18" s="1"/>
  <c r="Z255" i="18" s="1"/>
  <c r="AA255" i="18" s="1"/>
  <c r="AB255" i="18" s="1"/>
  <c r="AC255" i="18" s="1"/>
  <c r="AD255" i="18" s="1"/>
  <c r="AE255" i="18" s="1"/>
  <c r="AF255" i="18" s="1"/>
  <c r="E255" i="18"/>
  <c r="F255" i="18" s="1"/>
  <c r="G255" i="18" s="1"/>
  <c r="H255" i="18" s="1"/>
  <c r="I255" i="18" s="1"/>
  <c r="J255" i="18" s="1"/>
  <c r="K255" i="18" s="1"/>
  <c r="L255" i="18" s="1"/>
  <c r="M255" i="18" s="1"/>
  <c r="C255" i="18"/>
  <c r="D255" i="18" s="1"/>
  <c r="C254" i="18"/>
  <c r="D254" i="18" s="1"/>
  <c r="E254" i="18" s="1"/>
  <c r="F254" i="18" s="1"/>
  <c r="G254" i="18" s="1"/>
  <c r="H254" i="18" s="1"/>
  <c r="I254" i="18" s="1"/>
  <c r="J254" i="18" s="1"/>
  <c r="K254" i="18" s="1"/>
  <c r="L254" i="18" s="1"/>
  <c r="M254" i="18" s="1"/>
  <c r="S254" i="18" s="1"/>
  <c r="T254" i="18" s="1"/>
  <c r="U254" i="18" s="1"/>
  <c r="V254" i="18" s="1"/>
  <c r="W254" i="18" s="1"/>
  <c r="X254" i="18" s="1"/>
  <c r="Y254" i="18" s="1"/>
  <c r="Z254" i="18" s="1"/>
  <c r="AA254" i="18" s="1"/>
  <c r="AB254" i="18" s="1"/>
  <c r="AC254" i="18" s="1"/>
  <c r="AD254" i="18" s="1"/>
  <c r="AE254" i="18" s="1"/>
  <c r="AF254" i="18" s="1"/>
  <c r="D253" i="18"/>
  <c r="E253" i="18" s="1"/>
  <c r="F253" i="18" s="1"/>
  <c r="G253" i="18" s="1"/>
  <c r="H253" i="18" s="1"/>
  <c r="I253" i="18" s="1"/>
  <c r="J253" i="18" s="1"/>
  <c r="K253" i="18" s="1"/>
  <c r="L253" i="18" s="1"/>
  <c r="M253" i="18" s="1"/>
  <c r="S253" i="18" s="1"/>
  <c r="T253" i="18" s="1"/>
  <c r="U253" i="18" s="1"/>
  <c r="V253" i="18" s="1"/>
  <c r="W253" i="18" s="1"/>
  <c r="X253" i="18" s="1"/>
  <c r="Y253" i="18" s="1"/>
  <c r="Z253" i="18" s="1"/>
  <c r="AA253" i="18" s="1"/>
  <c r="AB253" i="18" s="1"/>
  <c r="AC253" i="18" s="1"/>
  <c r="AD253" i="18" s="1"/>
  <c r="AE253" i="18" s="1"/>
  <c r="AF253" i="18" s="1"/>
  <c r="C253" i="18"/>
  <c r="C252" i="18"/>
  <c r="D252" i="18" s="1"/>
  <c r="E252" i="18" s="1"/>
  <c r="F252" i="18" s="1"/>
  <c r="G252" i="18" s="1"/>
  <c r="H252" i="18" s="1"/>
  <c r="I252" i="18" s="1"/>
  <c r="J252" i="18" s="1"/>
  <c r="K252" i="18" s="1"/>
  <c r="L252" i="18" s="1"/>
  <c r="M252" i="18" s="1"/>
  <c r="S252" i="18" s="1"/>
  <c r="T252" i="18" s="1"/>
  <c r="U252" i="18" s="1"/>
  <c r="V252" i="18" s="1"/>
  <c r="W252" i="18" s="1"/>
  <c r="X252" i="18" s="1"/>
  <c r="Y252" i="18" s="1"/>
  <c r="Z252" i="18" s="1"/>
  <c r="AA252" i="18" s="1"/>
  <c r="AB252" i="18" s="1"/>
  <c r="AC252" i="18" s="1"/>
  <c r="AD252" i="18" s="1"/>
  <c r="AE252" i="18" s="1"/>
  <c r="AF252" i="18" s="1"/>
  <c r="S251" i="18"/>
  <c r="T251" i="18" s="1"/>
  <c r="U251" i="18" s="1"/>
  <c r="V251" i="18" s="1"/>
  <c r="W251" i="18" s="1"/>
  <c r="X251" i="18" s="1"/>
  <c r="Y251" i="18" s="1"/>
  <c r="Z251" i="18" s="1"/>
  <c r="AA251" i="18" s="1"/>
  <c r="AB251" i="18" s="1"/>
  <c r="AC251" i="18" s="1"/>
  <c r="AD251" i="18" s="1"/>
  <c r="AE251" i="18" s="1"/>
  <c r="AF251" i="18" s="1"/>
  <c r="F251" i="18"/>
  <c r="G251" i="18" s="1"/>
  <c r="H251" i="18" s="1"/>
  <c r="I251" i="18" s="1"/>
  <c r="J251" i="18" s="1"/>
  <c r="K251" i="18" s="1"/>
  <c r="L251" i="18" s="1"/>
  <c r="M251" i="18" s="1"/>
  <c r="D251" i="18"/>
  <c r="E251" i="18" s="1"/>
  <c r="C251" i="18"/>
  <c r="D250" i="18"/>
  <c r="E250" i="18" s="1"/>
  <c r="F250" i="18" s="1"/>
  <c r="G250" i="18" s="1"/>
  <c r="H250" i="18" s="1"/>
  <c r="I250" i="18" s="1"/>
  <c r="J250" i="18" s="1"/>
  <c r="K250" i="18" s="1"/>
  <c r="L250" i="18" s="1"/>
  <c r="M250" i="18" s="1"/>
  <c r="S250" i="18" s="1"/>
  <c r="T250" i="18" s="1"/>
  <c r="U250" i="18" s="1"/>
  <c r="V250" i="18" s="1"/>
  <c r="W250" i="18" s="1"/>
  <c r="X250" i="18" s="1"/>
  <c r="Y250" i="18" s="1"/>
  <c r="Z250" i="18" s="1"/>
  <c r="AA250" i="18" s="1"/>
  <c r="AB250" i="18" s="1"/>
  <c r="AC250" i="18" s="1"/>
  <c r="AD250" i="18" s="1"/>
  <c r="AE250" i="18" s="1"/>
  <c r="AF250" i="18" s="1"/>
  <c r="C250" i="18"/>
  <c r="C249" i="18"/>
  <c r="D249" i="18" s="1"/>
  <c r="E249" i="18" s="1"/>
  <c r="F249" i="18" s="1"/>
  <c r="G249" i="18" s="1"/>
  <c r="H249" i="18" s="1"/>
  <c r="I249" i="18" s="1"/>
  <c r="J249" i="18" s="1"/>
  <c r="K249" i="18" s="1"/>
  <c r="L249" i="18" s="1"/>
  <c r="M249" i="18" s="1"/>
  <c r="S249" i="18" s="1"/>
  <c r="T249" i="18" s="1"/>
  <c r="U249" i="18" s="1"/>
  <c r="V249" i="18" s="1"/>
  <c r="W249" i="18" s="1"/>
  <c r="X249" i="18" s="1"/>
  <c r="Y249" i="18" s="1"/>
  <c r="Z249" i="18" s="1"/>
  <c r="AA249" i="18" s="1"/>
  <c r="AB249" i="18" s="1"/>
  <c r="AC249" i="18" s="1"/>
  <c r="AD249" i="18" s="1"/>
  <c r="AE249" i="18" s="1"/>
  <c r="AF249" i="18" s="1"/>
  <c r="S248" i="18"/>
  <c r="T248" i="18" s="1"/>
  <c r="U248" i="18" s="1"/>
  <c r="V248" i="18" s="1"/>
  <c r="W248" i="18" s="1"/>
  <c r="X248" i="18" s="1"/>
  <c r="Y248" i="18" s="1"/>
  <c r="Z248" i="18" s="1"/>
  <c r="AA248" i="18" s="1"/>
  <c r="AB248" i="18" s="1"/>
  <c r="AC248" i="18" s="1"/>
  <c r="AD248" i="18" s="1"/>
  <c r="AE248" i="18" s="1"/>
  <c r="AF248" i="18" s="1"/>
  <c r="D248" i="18"/>
  <c r="E248" i="18" s="1"/>
  <c r="F248" i="18" s="1"/>
  <c r="G248" i="18" s="1"/>
  <c r="H248" i="18" s="1"/>
  <c r="I248" i="18" s="1"/>
  <c r="J248" i="18" s="1"/>
  <c r="K248" i="18" s="1"/>
  <c r="L248" i="18" s="1"/>
  <c r="M248" i="18" s="1"/>
  <c r="C248" i="18"/>
  <c r="S247" i="18"/>
  <c r="T247" i="18" s="1"/>
  <c r="U247" i="18" s="1"/>
  <c r="V247" i="18" s="1"/>
  <c r="W247" i="18" s="1"/>
  <c r="X247" i="18" s="1"/>
  <c r="Y247" i="18" s="1"/>
  <c r="Z247" i="18" s="1"/>
  <c r="AA247" i="18" s="1"/>
  <c r="AB247" i="18" s="1"/>
  <c r="AC247" i="18" s="1"/>
  <c r="AD247" i="18" s="1"/>
  <c r="AE247" i="18" s="1"/>
  <c r="AF247" i="18" s="1"/>
  <c r="D247" i="18"/>
  <c r="E247" i="18" s="1"/>
  <c r="F247" i="18" s="1"/>
  <c r="G247" i="18" s="1"/>
  <c r="H247" i="18" s="1"/>
  <c r="I247" i="18" s="1"/>
  <c r="J247" i="18" s="1"/>
  <c r="K247" i="18" s="1"/>
  <c r="L247" i="18" s="1"/>
  <c r="M247" i="18" s="1"/>
  <c r="C247" i="18"/>
  <c r="S246" i="18"/>
  <c r="T246" i="18" s="1"/>
  <c r="U246" i="18" s="1"/>
  <c r="V246" i="18" s="1"/>
  <c r="W246" i="18" s="1"/>
  <c r="X246" i="18" s="1"/>
  <c r="Y246" i="18" s="1"/>
  <c r="Z246" i="18" s="1"/>
  <c r="AA246" i="18" s="1"/>
  <c r="AB246" i="18" s="1"/>
  <c r="AC246" i="18" s="1"/>
  <c r="AD246" i="18" s="1"/>
  <c r="AE246" i="18" s="1"/>
  <c r="AF246" i="18" s="1"/>
  <c r="E246" i="18"/>
  <c r="F246" i="18" s="1"/>
  <c r="G246" i="18" s="1"/>
  <c r="H246" i="18" s="1"/>
  <c r="I246" i="18" s="1"/>
  <c r="J246" i="18" s="1"/>
  <c r="K246" i="18" s="1"/>
  <c r="L246" i="18" s="1"/>
  <c r="M246" i="18" s="1"/>
  <c r="D246" i="18"/>
  <c r="C246" i="18"/>
  <c r="S245" i="18"/>
  <c r="T245" i="18" s="1"/>
  <c r="U245" i="18" s="1"/>
  <c r="V245" i="18" s="1"/>
  <c r="W245" i="18" s="1"/>
  <c r="X245" i="18" s="1"/>
  <c r="Y245" i="18" s="1"/>
  <c r="Z245" i="18" s="1"/>
  <c r="AA245" i="18" s="1"/>
  <c r="AB245" i="18" s="1"/>
  <c r="AC245" i="18" s="1"/>
  <c r="AD245" i="18" s="1"/>
  <c r="AE245" i="18" s="1"/>
  <c r="AF245" i="18" s="1"/>
  <c r="E245" i="18"/>
  <c r="F245" i="18" s="1"/>
  <c r="G245" i="18" s="1"/>
  <c r="H245" i="18" s="1"/>
  <c r="I245" i="18" s="1"/>
  <c r="J245" i="18" s="1"/>
  <c r="K245" i="18" s="1"/>
  <c r="L245" i="18" s="1"/>
  <c r="M245" i="18" s="1"/>
  <c r="C245" i="18"/>
  <c r="D245" i="18" s="1"/>
  <c r="L244" i="18"/>
  <c r="M244" i="18" s="1"/>
  <c r="S244" i="18" s="1"/>
  <c r="T244" i="18" s="1"/>
  <c r="U244" i="18" s="1"/>
  <c r="V244" i="18" s="1"/>
  <c r="W244" i="18" s="1"/>
  <c r="X244" i="18" s="1"/>
  <c r="Y244" i="18" s="1"/>
  <c r="Z244" i="18" s="1"/>
  <c r="AA244" i="18" s="1"/>
  <c r="AB244" i="18" s="1"/>
  <c r="AC244" i="18" s="1"/>
  <c r="AD244" i="18" s="1"/>
  <c r="AE244" i="18" s="1"/>
  <c r="AF244" i="18" s="1"/>
  <c r="C244" i="18"/>
  <c r="D244" i="18" s="1"/>
  <c r="E244" i="18" s="1"/>
  <c r="F244" i="18" s="1"/>
  <c r="G244" i="18" s="1"/>
  <c r="H244" i="18" s="1"/>
  <c r="I244" i="18" s="1"/>
  <c r="J244" i="18" s="1"/>
  <c r="K244" i="18" s="1"/>
  <c r="D243" i="18"/>
  <c r="E243" i="18" s="1"/>
  <c r="F243" i="18" s="1"/>
  <c r="G243" i="18" s="1"/>
  <c r="H243" i="18" s="1"/>
  <c r="I243" i="18" s="1"/>
  <c r="J243" i="18" s="1"/>
  <c r="K243" i="18" s="1"/>
  <c r="L243" i="18" s="1"/>
  <c r="M243" i="18" s="1"/>
  <c r="S243" i="18" s="1"/>
  <c r="T243" i="18" s="1"/>
  <c r="U243" i="18" s="1"/>
  <c r="V243" i="18" s="1"/>
  <c r="W243" i="18" s="1"/>
  <c r="X243" i="18" s="1"/>
  <c r="Y243" i="18" s="1"/>
  <c r="Z243" i="18" s="1"/>
  <c r="AA243" i="18" s="1"/>
  <c r="AB243" i="18" s="1"/>
  <c r="AC243" i="18" s="1"/>
  <c r="AD243" i="18" s="1"/>
  <c r="AE243" i="18" s="1"/>
  <c r="AF243" i="18" s="1"/>
  <c r="C243" i="18"/>
  <c r="D242" i="18"/>
  <c r="E242" i="18" s="1"/>
  <c r="F242" i="18" s="1"/>
  <c r="G242" i="18" s="1"/>
  <c r="H242" i="18" s="1"/>
  <c r="I242" i="18" s="1"/>
  <c r="J242" i="18" s="1"/>
  <c r="K242" i="18" s="1"/>
  <c r="L242" i="18" s="1"/>
  <c r="M242" i="18" s="1"/>
  <c r="S242" i="18" s="1"/>
  <c r="T242" i="18" s="1"/>
  <c r="U242" i="18" s="1"/>
  <c r="V242" i="18" s="1"/>
  <c r="W242" i="18" s="1"/>
  <c r="X242" i="18" s="1"/>
  <c r="Y242" i="18" s="1"/>
  <c r="Z242" i="18" s="1"/>
  <c r="AA242" i="18" s="1"/>
  <c r="AB242" i="18" s="1"/>
  <c r="AC242" i="18" s="1"/>
  <c r="AD242" i="18" s="1"/>
  <c r="AE242" i="18" s="1"/>
  <c r="AF242" i="18" s="1"/>
  <c r="C242" i="18"/>
  <c r="C241" i="18"/>
  <c r="D241" i="18" s="1"/>
  <c r="E241" i="18" s="1"/>
  <c r="F241" i="18" s="1"/>
  <c r="G241" i="18" s="1"/>
  <c r="H241" i="18" s="1"/>
  <c r="I241" i="18" s="1"/>
  <c r="J241" i="18" s="1"/>
  <c r="K241" i="18" s="1"/>
  <c r="L241" i="18" s="1"/>
  <c r="M241" i="18" s="1"/>
  <c r="S241" i="18" s="1"/>
  <c r="T241" i="18" s="1"/>
  <c r="U241" i="18" s="1"/>
  <c r="V241" i="18" s="1"/>
  <c r="W241" i="18" s="1"/>
  <c r="X241" i="18" s="1"/>
  <c r="Y241" i="18" s="1"/>
  <c r="Z241" i="18" s="1"/>
  <c r="AA241" i="18" s="1"/>
  <c r="AB241" i="18" s="1"/>
  <c r="AC241" i="18" s="1"/>
  <c r="AD241" i="18" s="1"/>
  <c r="AE241" i="18" s="1"/>
  <c r="AF241" i="18" s="1"/>
  <c r="D240" i="18"/>
  <c r="E240" i="18" s="1"/>
  <c r="F240" i="18" s="1"/>
  <c r="G240" i="18" s="1"/>
  <c r="H240" i="18" s="1"/>
  <c r="I240" i="18" s="1"/>
  <c r="J240" i="18" s="1"/>
  <c r="K240" i="18" s="1"/>
  <c r="L240" i="18" s="1"/>
  <c r="M240" i="18" s="1"/>
  <c r="S240" i="18" s="1"/>
  <c r="T240" i="18" s="1"/>
  <c r="U240" i="18" s="1"/>
  <c r="V240" i="18" s="1"/>
  <c r="W240" i="18" s="1"/>
  <c r="X240" i="18" s="1"/>
  <c r="Y240" i="18" s="1"/>
  <c r="Z240" i="18" s="1"/>
  <c r="AA240" i="18" s="1"/>
  <c r="AB240" i="18" s="1"/>
  <c r="AC240" i="18" s="1"/>
  <c r="AD240" i="18" s="1"/>
  <c r="AE240" i="18" s="1"/>
  <c r="AF240" i="18" s="1"/>
  <c r="C240" i="18"/>
  <c r="I239" i="18"/>
  <c r="J239" i="18" s="1"/>
  <c r="K239" i="18" s="1"/>
  <c r="L239" i="18" s="1"/>
  <c r="M239" i="18" s="1"/>
  <c r="S239" i="18" s="1"/>
  <c r="T239" i="18" s="1"/>
  <c r="U239" i="18" s="1"/>
  <c r="V239" i="18" s="1"/>
  <c r="W239" i="18" s="1"/>
  <c r="X239" i="18" s="1"/>
  <c r="Y239" i="18" s="1"/>
  <c r="Z239" i="18" s="1"/>
  <c r="AA239" i="18" s="1"/>
  <c r="AB239" i="18" s="1"/>
  <c r="AC239" i="18" s="1"/>
  <c r="AD239" i="18" s="1"/>
  <c r="AE239" i="18" s="1"/>
  <c r="AF239" i="18" s="1"/>
  <c r="D239" i="18"/>
  <c r="E239" i="18" s="1"/>
  <c r="F239" i="18" s="1"/>
  <c r="G239" i="18" s="1"/>
  <c r="H239" i="18" s="1"/>
  <c r="C239" i="18"/>
  <c r="H238" i="18"/>
  <c r="I238" i="18" s="1"/>
  <c r="J238" i="18" s="1"/>
  <c r="K238" i="18" s="1"/>
  <c r="L238" i="18" s="1"/>
  <c r="M238" i="18" s="1"/>
  <c r="S238" i="18" s="1"/>
  <c r="T238" i="18" s="1"/>
  <c r="U238" i="18" s="1"/>
  <c r="V238" i="18" s="1"/>
  <c r="W238" i="18" s="1"/>
  <c r="X238" i="18" s="1"/>
  <c r="Y238" i="18" s="1"/>
  <c r="Z238" i="18" s="1"/>
  <c r="AA238" i="18" s="1"/>
  <c r="AB238" i="18" s="1"/>
  <c r="AC238" i="18" s="1"/>
  <c r="AD238" i="18" s="1"/>
  <c r="AE238" i="18" s="1"/>
  <c r="AF238" i="18" s="1"/>
  <c r="E238" i="18"/>
  <c r="F238" i="18" s="1"/>
  <c r="G238" i="18" s="1"/>
  <c r="D238" i="18"/>
  <c r="C238" i="18"/>
  <c r="G237" i="18"/>
  <c r="H237" i="18" s="1"/>
  <c r="I237" i="18" s="1"/>
  <c r="J237" i="18" s="1"/>
  <c r="K237" i="18" s="1"/>
  <c r="L237" i="18" s="1"/>
  <c r="M237" i="18" s="1"/>
  <c r="S237" i="18" s="1"/>
  <c r="T237" i="18" s="1"/>
  <c r="U237" i="18" s="1"/>
  <c r="V237" i="18" s="1"/>
  <c r="W237" i="18" s="1"/>
  <c r="X237" i="18" s="1"/>
  <c r="Y237" i="18" s="1"/>
  <c r="Z237" i="18" s="1"/>
  <c r="AA237" i="18" s="1"/>
  <c r="AB237" i="18" s="1"/>
  <c r="AC237" i="18" s="1"/>
  <c r="AD237" i="18" s="1"/>
  <c r="AE237" i="18" s="1"/>
  <c r="AF237" i="18" s="1"/>
  <c r="F237" i="18"/>
  <c r="C237" i="18"/>
  <c r="D237" i="18" s="1"/>
  <c r="E237" i="18" s="1"/>
  <c r="I236" i="18"/>
  <c r="J236" i="18" s="1"/>
  <c r="K236" i="18" s="1"/>
  <c r="L236" i="18" s="1"/>
  <c r="M236" i="18" s="1"/>
  <c r="S236" i="18" s="1"/>
  <c r="T236" i="18" s="1"/>
  <c r="U236" i="18" s="1"/>
  <c r="V236" i="18" s="1"/>
  <c r="W236" i="18" s="1"/>
  <c r="X236" i="18" s="1"/>
  <c r="Y236" i="18" s="1"/>
  <c r="Z236" i="18" s="1"/>
  <c r="AA236" i="18" s="1"/>
  <c r="AB236" i="18" s="1"/>
  <c r="AC236" i="18" s="1"/>
  <c r="AD236" i="18" s="1"/>
  <c r="AE236" i="18" s="1"/>
  <c r="AF236" i="18" s="1"/>
  <c r="E236" i="18"/>
  <c r="F236" i="18" s="1"/>
  <c r="G236" i="18" s="1"/>
  <c r="H236" i="18" s="1"/>
  <c r="D236" i="18"/>
  <c r="C236" i="18"/>
  <c r="F235" i="18"/>
  <c r="G235" i="18" s="1"/>
  <c r="H235" i="18" s="1"/>
  <c r="I235" i="18" s="1"/>
  <c r="J235" i="18" s="1"/>
  <c r="K235" i="18" s="1"/>
  <c r="L235" i="18" s="1"/>
  <c r="M235" i="18" s="1"/>
  <c r="S235" i="18" s="1"/>
  <c r="T235" i="18" s="1"/>
  <c r="U235" i="18" s="1"/>
  <c r="V235" i="18" s="1"/>
  <c r="W235" i="18" s="1"/>
  <c r="X235" i="18" s="1"/>
  <c r="Y235" i="18" s="1"/>
  <c r="Z235" i="18" s="1"/>
  <c r="AA235" i="18" s="1"/>
  <c r="AB235" i="18" s="1"/>
  <c r="AC235" i="18" s="1"/>
  <c r="AD235" i="18" s="1"/>
  <c r="AE235" i="18" s="1"/>
  <c r="AF235" i="18" s="1"/>
  <c r="E235" i="18"/>
  <c r="C235" i="18"/>
  <c r="D235" i="18" s="1"/>
  <c r="C234" i="18"/>
  <c r="D234" i="18" s="1"/>
  <c r="E234" i="18" s="1"/>
  <c r="F234" i="18" s="1"/>
  <c r="G234" i="18" s="1"/>
  <c r="H234" i="18" s="1"/>
  <c r="I234" i="18" s="1"/>
  <c r="J234" i="18" s="1"/>
  <c r="K234" i="18" s="1"/>
  <c r="L234" i="18" s="1"/>
  <c r="M234" i="18" s="1"/>
  <c r="S234" i="18" s="1"/>
  <c r="T234" i="18" s="1"/>
  <c r="U234" i="18" s="1"/>
  <c r="V234" i="18" s="1"/>
  <c r="W234" i="18" s="1"/>
  <c r="X234" i="18" s="1"/>
  <c r="Y234" i="18" s="1"/>
  <c r="Z234" i="18" s="1"/>
  <c r="AA234" i="18" s="1"/>
  <c r="AB234" i="18" s="1"/>
  <c r="AC234" i="18" s="1"/>
  <c r="AD234" i="18" s="1"/>
  <c r="AE234" i="18" s="1"/>
  <c r="AF234" i="18" s="1"/>
  <c r="S233" i="18"/>
  <c r="T233" i="18" s="1"/>
  <c r="U233" i="18" s="1"/>
  <c r="V233" i="18" s="1"/>
  <c r="W233" i="18" s="1"/>
  <c r="X233" i="18" s="1"/>
  <c r="Y233" i="18" s="1"/>
  <c r="Z233" i="18" s="1"/>
  <c r="AA233" i="18" s="1"/>
  <c r="AB233" i="18" s="1"/>
  <c r="AC233" i="18" s="1"/>
  <c r="AD233" i="18" s="1"/>
  <c r="AE233" i="18" s="1"/>
  <c r="AF233" i="18" s="1"/>
  <c r="G233" i="18"/>
  <c r="H233" i="18" s="1"/>
  <c r="I233" i="18" s="1"/>
  <c r="J233" i="18" s="1"/>
  <c r="K233" i="18" s="1"/>
  <c r="L233" i="18" s="1"/>
  <c r="M233" i="18" s="1"/>
  <c r="F233" i="18"/>
  <c r="C233" i="18"/>
  <c r="D233" i="18" s="1"/>
  <c r="E233" i="18" s="1"/>
  <c r="S232" i="18"/>
  <c r="T232" i="18" s="1"/>
  <c r="U232" i="18" s="1"/>
  <c r="V232" i="18" s="1"/>
  <c r="W232" i="18" s="1"/>
  <c r="X232" i="18" s="1"/>
  <c r="Y232" i="18" s="1"/>
  <c r="Z232" i="18" s="1"/>
  <c r="AA232" i="18" s="1"/>
  <c r="AB232" i="18" s="1"/>
  <c r="AC232" i="18" s="1"/>
  <c r="AD232" i="18" s="1"/>
  <c r="AE232" i="18" s="1"/>
  <c r="AF232" i="18" s="1"/>
  <c r="E232" i="18"/>
  <c r="F232" i="18" s="1"/>
  <c r="G232" i="18" s="1"/>
  <c r="H232" i="18" s="1"/>
  <c r="I232" i="18" s="1"/>
  <c r="J232" i="18" s="1"/>
  <c r="K232" i="18" s="1"/>
  <c r="L232" i="18" s="1"/>
  <c r="M232" i="18" s="1"/>
  <c r="D232" i="18"/>
  <c r="C232" i="18"/>
  <c r="E231" i="18"/>
  <c r="F231" i="18" s="1"/>
  <c r="G231" i="18" s="1"/>
  <c r="H231" i="18" s="1"/>
  <c r="I231" i="18" s="1"/>
  <c r="J231" i="18" s="1"/>
  <c r="K231" i="18" s="1"/>
  <c r="L231" i="18" s="1"/>
  <c r="M231" i="18" s="1"/>
  <c r="S231" i="18" s="1"/>
  <c r="T231" i="18" s="1"/>
  <c r="U231" i="18" s="1"/>
  <c r="V231" i="18" s="1"/>
  <c r="W231" i="18" s="1"/>
  <c r="X231" i="18" s="1"/>
  <c r="Y231" i="18" s="1"/>
  <c r="Z231" i="18" s="1"/>
  <c r="AA231" i="18" s="1"/>
  <c r="AB231" i="18" s="1"/>
  <c r="AC231" i="18" s="1"/>
  <c r="AD231" i="18" s="1"/>
  <c r="AE231" i="18" s="1"/>
  <c r="AF231" i="18" s="1"/>
  <c r="C231" i="18"/>
  <c r="D231" i="18" s="1"/>
  <c r="L230" i="18"/>
  <c r="M230" i="18" s="1"/>
  <c r="S230" i="18" s="1"/>
  <c r="T230" i="18" s="1"/>
  <c r="U230" i="18" s="1"/>
  <c r="V230" i="18" s="1"/>
  <c r="W230" i="18" s="1"/>
  <c r="X230" i="18" s="1"/>
  <c r="Y230" i="18" s="1"/>
  <c r="Z230" i="18" s="1"/>
  <c r="AA230" i="18" s="1"/>
  <c r="AB230" i="18" s="1"/>
  <c r="AC230" i="18" s="1"/>
  <c r="AD230" i="18" s="1"/>
  <c r="AE230" i="18" s="1"/>
  <c r="AF230" i="18" s="1"/>
  <c r="D230" i="18"/>
  <c r="E230" i="18" s="1"/>
  <c r="F230" i="18" s="1"/>
  <c r="G230" i="18" s="1"/>
  <c r="H230" i="18" s="1"/>
  <c r="I230" i="18" s="1"/>
  <c r="J230" i="18" s="1"/>
  <c r="K230" i="18" s="1"/>
  <c r="C230" i="18"/>
  <c r="I229" i="18"/>
  <c r="J229" i="18" s="1"/>
  <c r="K229" i="18" s="1"/>
  <c r="L229" i="18" s="1"/>
  <c r="M229" i="18" s="1"/>
  <c r="S229" i="18" s="1"/>
  <c r="T229" i="18" s="1"/>
  <c r="U229" i="18" s="1"/>
  <c r="V229" i="18" s="1"/>
  <c r="W229" i="18" s="1"/>
  <c r="X229" i="18" s="1"/>
  <c r="Y229" i="18" s="1"/>
  <c r="Z229" i="18" s="1"/>
  <c r="AA229" i="18" s="1"/>
  <c r="AB229" i="18" s="1"/>
  <c r="AC229" i="18" s="1"/>
  <c r="AD229" i="18" s="1"/>
  <c r="AE229" i="18" s="1"/>
  <c r="AF229" i="18" s="1"/>
  <c r="C229" i="18"/>
  <c r="D229" i="18" s="1"/>
  <c r="E229" i="18" s="1"/>
  <c r="F229" i="18" s="1"/>
  <c r="G229" i="18" s="1"/>
  <c r="H229" i="18" s="1"/>
  <c r="E228" i="18"/>
  <c r="F228" i="18" s="1"/>
  <c r="G228" i="18" s="1"/>
  <c r="H228" i="18" s="1"/>
  <c r="I228" i="18" s="1"/>
  <c r="J228" i="18" s="1"/>
  <c r="K228" i="18" s="1"/>
  <c r="L228" i="18" s="1"/>
  <c r="M228" i="18" s="1"/>
  <c r="S228" i="18" s="1"/>
  <c r="T228" i="18" s="1"/>
  <c r="U228" i="18" s="1"/>
  <c r="V228" i="18" s="1"/>
  <c r="W228" i="18" s="1"/>
  <c r="X228" i="18" s="1"/>
  <c r="Y228" i="18" s="1"/>
  <c r="Z228" i="18" s="1"/>
  <c r="AA228" i="18" s="1"/>
  <c r="AB228" i="18" s="1"/>
  <c r="AC228" i="18" s="1"/>
  <c r="AD228" i="18" s="1"/>
  <c r="AE228" i="18" s="1"/>
  <c r="AF228" i="18" s="1"/>
  <c r="D228" i="18"/>
  <c r="C228" i="18"/>
  <c r="F227" i="18"/>
  <c r="G227" i="18" s="1"/>
  <c r="H227" i="18" s="1"/>
  <c r="I227" i="18" s="1"/>
  <c r="J227" i="18" s="1"/>
  <c r="K227" i="18" s="1"/>
  <c r="L227" i="18" s="1"/>
  <c r="M227" i="18" s="1"/>
  <c r="S227" i="18" s="1"/>
  <c r="T227" i="18" s="1"/>
  <c r="U227" i="18" s="1"/>
  <c r="V227" i="18" s="1"/>
  <c r="W227" i="18" s="1"/>
  <c r="X227" i="18" s="1"/>
  <c r="Y227" i="18" s="1"/>
  <c r="Z227" i="18" s="1"/>
  <c r="AA227" i="18" s="1"/>
  <c r="AB227" i="18" s="1"/>
  <c r="AC227" i="18" s="1"/>
  <c r="AD227" i="18" s="1"/>
  <c r="AE227" i="18" s="1"/>
  <c r="AF227" i="18" s="1"/>
  <c r="E227" i="18"/>
  <c r="C227" i="18"/>
  <c r="D227" i="18" s="1"/>
  <c r="D226" i="18"/>
  <c r="E226" i="18" s="1"/>
  <c r="F226" i="18" s="1"/>
  <c r="G226" i="18" s="1"/>
  <c r="H226" i="18" s="1"/>
  <c r="I226" i="18" s="1"/>
  <c r="J226" i="18" s="1"/>
  <c r="K226" i="18" s="1"/>
  <c r="L226" i="18" s="1"/>
  <c r="M226" i="18" s="1"/>
  <c r="S226" i="18" s="1"/>
  <c r="T226" i="18" s="1"/>
  <c r="U226" i="18" s="1"/>
  <c r="V226" i="18" s="1"/>
  <c r="W226" i="18" s="1"/>
  <c r="X226" i="18" s="1"/>
  <c r="Y226" i="18" s="1"/>
  <c r="Z226" i="18" s="1"/>
  <c r="AA226" i="18" s="1"/>
  <c r="AB226" i="18" s="1"/>
  <c r="AC226" i="18" s="1"/>
  <c r="AD226" i="18" s="1"/>
  <c r="AE226" i="18" s="1"/>
  <c r="AF226" i="18" s="1"/>
  <c r="C226" i="18"/>
  <c r="J225" i="18"/>
  <c r="K225" i="18" s="1"/>
  <c r="L225" i="18" s="1"/>
  <c r="M225" i="18" s="1"/>
  <c r="S225" i="18" s="1"/>
  <c r="T225" i="18" s="1"/>
  <c r="U225" i="18" s="1"/>
  <c r="V225" i="18" s="1"/>
  <c r="W225" i="18" s="1"/>
  <c r="X225" i="18" s="1"/>
  <c r="Y225" i="18" s="1"/>
  <c r="Z225" i="18" s="1"/>
  <c r="AA225" i="18" s="1"/>
  <c r="AB225" i="18" s="1"/>
  <c r="AC225" i="18" s="1"/>
  <c r="AD225" i="18" s="1"/>
  <c r="AE225" i="18" s="1"/>
  <c r="AF225" i="18" s="1"/>
  <c r="F225" i="18"/>
  <c r="G225" i="18" s="1"/>
  <c r="H225" i="18" s="1"/>
  <c r="I225" i="18" s="1"/>
  <c r="C225" i="18"/>
  <c r="D225" i="18" s="1"/>
  <c r="E225" i="18" s="1"/>
  <c r="D224" i="18"/>
  <c r="E224" i="18" s="1"/>
  <c r="F224" i="18" s="1"/>
  <c r="G224" i="18" s="1"/>
  <c r="H224" i="18" s="1"/>
  <c r="I224" i="18" s="1"/>
  <c r="J224" i="18" s="1"/>
  <c r="K224" i="18" s="1"/>
  <c r="L224" i="18" s="1"/>
  <c r="M224" i="18" s="1"/>
  <c r="S224" i="18" s="1"/>
  <c r="T224" i="18" s="1"/>
  <c r="U224" i="18" s="1"/>
  <c r="V224" i="18" s="1"/>
  <c r="W224" i="18" s="1"/>
  <c r="X224" i="18" s="1"/>
  <c r="Y224" i="18" s="1"/>
  <c r="Z224" i="18" s="1"/>
  <c r="AA224" i="18" s="1"/>
  <c r="AB224" i="18" s="1"/>
  <c r="AC224" i="18" s="1"/>
  <c r="AD224" i="18" s="1"/>
  <c r="AE224" i="18" s="1"/>
  <c r="AF224" i="18" s="1"/>
  <c r="C224" i="18"/>
  <c r="G223" i="18"/>
  <c r="H223" i="18" s="1"/>
  <c r="I223" i="18" s="1"/>
  <c r="J223" i="18" s="1"/>
  <c r="K223" i="18" s="1"/>
  <c r="L223" i="18" s="1"/>
  <c r="M223" i="18" s="1"/>
  <c r="S223" i="18" s="1"/>
  <c r="T223" i="18" s="1"/>
  <c r="U223" i="18" s="1"/>
  <c r="V223" i="18" s="1"/>
  <c r="W223" i="18" s="1"/>
  <c r="X223" i="18" s="1"/>
  <c r="Y223" i="18" s="1"/>
  <c r="Z223" i="18" s="1"/>
  <c r="AA223" i="18" s="1"/>
  <c r="AB223" i="18" s="1"/>
  <c r="AC223" i="18" s="1"/>
  <c r="AD223" i="18" s="1"/>
  <c r="AE223" i="18" s="1"/>
  <c r="AF223" i="18" s="1"/>
  <c r="C223" i="18"/>
  <c r="D223" i="18" s="1"/>
  <c r="E223" i="18" s="1"/>
  <c r="F223" i="18" s="1"/>
  <c r="H222" i="18"/>
  <c r="I222" i="18" s="1"/>
  <c r="J222" i="18" s="1"/>
  <c r="K222" i="18" s="1"/>
  <c r="L222" i="18" s="1"/>
  <c r="M222" i="18" s="1"/>
  <c r="S222" i="18" s="1"/>
  <c r="T222" i="18" s="1"/>
  <c r="U222" i="18" s="1"/>
  <c r="V222" i="18" s="1"/>
  <c r="W222" i="18" s="1"/>
  <c r="X222" i="18" s="1"/>
  <c r="Y222" i="18" s="1"/>
  <c r="Z222" i="18" s="1"/>
  <c r="AA222" i="18" s="1"/>
  <c r="AB222" i="18" s="1"/>
  <c r="AC222" i="18" s="1"/>
  <c r="AD222" i="18" s="1"/>
  <c r="AE222" i="18" s="1"/>
  <c r="AF222" i="18" s="1"/>
  <c r="C222" i="18"/>
  <c r="D222" i="18" s="1"/>
  <c r="E222" i="18" s="1"/>
  <c r="F222" i="18" s="1"/>
  <c r="G222" i="18" s="1"/>
  <c r="H221" i="18"/>
  <c r="I221" i="18" s="1"/>
  <c r="J221" i="18" s="1"/>
  <c r="K221" i="18" s="1"/>
  <c r="L221" i="18" s="1"/>
  <c r="M221" i="18" s="1"/>
  <c r="S221" i="18" s="1"/>
  <c r="T221" i="18" s="1"/>
  <c r="U221" i="18" s="1"/>
  <c r="V221" i="18" s="1"/>
  <c r="W221" i="18" s="1"/>
  <c r="X221" i="18" s="1"/>
  <c r="Y221" i="18" s="1"/>
  <c r="Z221" i="18" s="1"/>
  <c r="AA221" i="18" s="1"/>
  <c r="AB221" i="18" s="1"/>
  <c r="AC221" i="18" s="1"/>
  <c r="AD221" i="18" s="1"/>
  <c r="AE221" i="18" s="1"/>
  <c r="AF221" i="18" s="1"/>
  <c r="F221" i="18"/>
  <c r="G221" i="18" s="1"/>
  <c r="C221" i="18"/>
  <c r="D221" i="18" s="1"/>
  <c r="E221" i="18" s="1"/>
  <c r="F220" i="18"/>
  <c r="G220" i="18" s="1"/>
  <c r="H220" i="18" s="1"/>
  <c r="I220" i="18" s="1"/>
  <c r="J220" i="18" s="1"/>
  <c r="K220" i="18" s="1"/>
  <c r="L220" i="18" s="1"/>
  <c r="M220" i="18" s="1"/>
  <c r="S220" i="18" s="1"/>
  <c r="T220" i="18" s="1"/>
  <c r="U220" i="18" s="1"/>
  <c r="V220" i="18" s="1"/>
  <c r="W220" i="18" s="1"/>
  <c r="X220" i="18" s="1"/>
  <c r="Y220" i="18" s="1"/>
  <c r="Z220" i="18" s="1"/>
  <c r="AA220" i="18" s="1"/>
  <c r="AB220" i="18" s="1"/>
  <c r="AC220" i="18" s="1"/>
  <c r="AD220" i="18" s="1"/>
  <c r="AE220" i="18" s="1"/>
  <c r="AF220" i="18" s="1"/>
  <c r="D220" i="18"/>
  <c r="E220" i="18" s="1"/>
  <c r="C220" i="18"/>
  <c r="C219" i="18"/>
  <c r="D219" i="18" s="1"/>
  <c r="E219" i="18" s="1"/>
  <c r="F219" i="18" s="1"/>
  <c r="G219" i="18" s="1"/>
  <c r="H219" i="18" s="1"/>
  <c r="I219" i="18" s="1"/>
  <c r="J219" i="18" s="1"/>
  <c r="K219" i="18" s="1"/>
  <c r="L219" i="18" s="1"/>
  <c r="M219" i="18" s="1"/>
  <c r="S219" i="18" s="1"/>
  <c r="T219" i="18" s="1"/>
  <c r="U219" i="18" s="1"/>
  <c r="V219" i="18" s="1"/>
  <c r="W219" i="18" s="1"/>
  <c r="X219" i="18" s="1"/>
  <c r="Y219" i="18" s="1"/>
  <c r="Z219" i="18" s="1"/>
  <c r="AA219" i="18" s="1"/>
  <c r="AB219" i="18" s="1"/>
  <c r="AC219" i="18" s="1"/>
  <c r="AD219" i="18" s="1"/>
  <c r="AE219" i="18" s="1"/>
  <c r="AF219" i="18" s="1"/>
  <c r="C218" i="18"/>
  <c r="D218" i="18" s="1"/>
  <c r="E218" i="18" s="1"/>
  <c r="F218" i="18" s="1"/>
  <c r="G218" i="18" s="1"/>
  <c r="H218" i="18" s="1"/>
  <c r="I218" i="18" s="1"/>
  <c r="J218" i="18" s="1"/>
  <c r="K218" i="18" s="1"/>
  <c r="L218" i="18" s="1"/>
  <c r="M218" i="18" s="1"/>
  <c r="S218" i="18" s="1"/>
  <c r="T218" i="18" s="1"/>
  <c r="U218" i="18" s="1"/>
  <c r="V218" i="18" s="1"/>
  <c r="W218" i="18" s="1"/>
  <c r="X218" i="18" s="1"/>
  <c r="Y218" i="18" s="1"/>
  <c r="Z218" i="18" s="1"/>
  <c r="AA218" i="18" s="1"/>
  <c r="AB218" i="18" s="1"/>
  <c r="AC218" i="18" s="1"/>
  <c r="AD218" i="18" s="1"/>
  <c r="AE218" i="18" s="1"/>
  <c r="AF218" i="18" s="1"/>
  <c r="F217" i="18"/>
  <c r="G217" i="18" s="1"/>
  <c r="H217" i="18" s="1"/>
  <c r="I217" i="18" s="1"/>
  <c r="J217" i="18" s="1"/>
  <c r="K217" i="18" s="1"/>
  <c r="L217" i="18" s="1"/>
  <c r="M217" i="18" s="1"/>
  <c r="S217" i="18" s="1"/>
  <c r="T217" i="18" s="1"/>
  <c r="U217" i="18" s="1"/>
  <c r="V217" i="18" s="1"/>
  <c r="W217" i="18" s="1"/>
  <c r="X217" i="18" s="1"/>
  <c r="Y217" i="18" s="1"/>
  <c r="Z217" i="18" s="1"/>
  <c r="AA217" i="18" s="1"/>
  <c r="AB217" i="18" s="1"/>
  <c r="AC217" i="18" s="1"/>
  <c r="AD217" i="18" s="1"/>
  <c r="AE217" i="18" s="1"/>
  <c r="AF217" i="18" s="1"/>
  <c r="C217" i="18"/>
  <c r="D217" i="18" s="1"/>
  <c r="E217" i="18" s="1"/>
  <c r="D216" i="18"/>
  <c r="E216" i="18" s="1"/>
  <c r="F216" i="18" s="1"/>
  <c r="G216" i="18" s="1"/>
  <c r="H216" i="18" s="1"/>
  <c r="I216" i="18" s="1"/>
  <c r="J216" i="18" s="1"/>
  <c r="K216" i="18" s="1"/>
  <c r="L216" i="18" s="1"/>
  <c r="M216" i="18" s="1"/>
  <c r="S216" i="18" s="1"/>
  <c r="T216" i="18" s="1"/>
  <c r="U216" i="18" s="1"/>
  <c r="V216" i="18" s="1"/>
  <c r="W216" i="18" s="1"/>
  <c r="X216" i="18" s="1"/>
  <c r="Y216" i="18" s="1"/>
  <c r="Z216" i="18" s="1"/>
  <c r="AA216" i="18" s="1"/>
  <c r="AB216" i="18" s="1"/>
  <c r="AC216" i="18" s="1"/>
  <c r="AD216" i="18" s="1"/>
  <c r="AE216" i="18" s="1"/>
  <c r="AF216" i="18" s="1"/>
  <c r="C216" i="18"/>
  <c r="F215" i="18"/>
  <c r="G215" i="18" s="1"/>
  <c r="H215" i="18" s="1"/>
  <c r="I215" i="18" s="1"/>
  <c r="J215" i="18" s="1"/>
  <c r="K215" i="18" s="1"/>
  <c r="L215" i="18" s="1"/>
  <c r="M215" i="18" s="1"/>
  <c r="S215" i="18" s="1"/>
  <c r="T215" i="18" s="1"/>
  <c r="U215" i="18" s="1"/>
  <c r="V215" i="18" s="1"/>
  <c r="W215" i="18" s="1"/>
  <c r="X215" i="18" s="1"/>
  <c r="Y215" i="18" s="1"/>
  <c r="Z215" i="18" s="1"/>
  <c r="AA215" i="18" s="1"/>
  <c r="AB215" i="18" s="1"/>
  <c r="AC215" i="18" s="1"/>
  <c r="AD215" i="18" s="1"/>
  <c r="AE215" i="18" s="1"/>
  <c r="AF215" i="18" s="1"/>
  <c r="C215" i="18"/>
  <c r="D215" i="18" s="1"/>
  <c r="E215" i="18" s="1"/>
  <c r="H214" i="18"/>
  <c r="I214" i="18" s="1"/>
  <c r="J214" i="18" s="1"/>
  <c r="K214" i="18" s="1"/>
  <c r="L214" i="18" s="1"/>
  <c r="M214" i="18" s="1"/>
  <c r="S214" i="18" s="1"/>
  <c r="T214" i="18" s="1"/>
  <c r="U214" i="18" s="1"/>
  <c r="V214" i="18" s="1"/>
  <c r="W214" i="18" s="1"/>
  <c r="X214" i="18" s="1"/>
  <c r="Y214" i="18" s="1"/>
  <c r="Z214" i="18" s="1"/>
  <c r="AA214" i="18" s="1"/>
  <c r="AB214" i="18" s="1"/>
  <c r="AC214" i="18" s="1"/>
  <c r="AD214" i="18" s="1"/>
  <c r="AE214" i="18" s="1"/>
  <c r="AF214" i="18" s="1"/>
  <c r="D214" i="18"/>
  <c r="E214" i="18" s="1"/>
  <c r="F214" i="18" s="1"/>
  <c r="G214" i="18" s="1"/>
  <c r="C214" i="18"/>
  <c r="F213" i="18"/>
  <c r="G213" i="18" s="1"/>
  <c r="H213" i="18" s="1"/>
  <c r="I213" i="18" s="1"/>
  <c r="J213" i="18" s="1"/>
  <c r="K213" i="18" s="1"/>
  <c r="L213" i="18" s="1"/>
  <c r="M213" i="18" s="1"/>
  <c r="S213" i="18" s="1"/>
  <c r="T213" i="18" s="1"/>
  <c r="U213" i="18" s="1"/>
  <c r="V213" i="18" s="1"/>
  <c r="W213" i="18" s="1"/>
  <c r="X213" i="18" s="1"/>
  <c r="Y213" i="18" s="1"/>
  <c r="Z213" i="18" s="1"/>
  <c r="AA213" i="18" s="1"/>
  <c r="AB213" i="18" s="1"/>
  <c r="AC213" i="18" s="1"/>
  <c r="AD213" i="18" s="1"/>
  <c r="AE213" i="18" s="1"/>
  <c r="AF213" i="18" s="1"/>
  <c r="C213" i="18"/>
  <c r="D213" i="18" s="1"/>
  <c r="E213" i="18" s="1"/>
  <c r="D212" i="18"/>
  <c r="E212" i="18" s="1"/>
  <c r="F212" i="18" s="1"/>
  <c r="G212" i="18" s="1"/>
  <c r="H212" i="18" s="1"/>
  <c r="I212" i="18" s="1"/>
  <c r="J212" i="18" s="1"/>
  <c r="K212" i="18" s="1"/>
  <c r="L212" i="18" s="1"/>
  <c r="M212" i="18" s="1"/>
  <c r="S212" i="18" s="1"/>
  <c r="T212" i="18" s="1"/>
  <c r="U212" i="18" s="1"/>
  <c r="V212" i="18" s="1"/>
  <c r="W212" i="18" s="1"/>
  <c r="X212" i="18" s="1"/>
  <c r="Y212" i="18" s="1"/>
  <c r="Z212" i="18" s="1"/>
  <c r="AA212" i="18" s="1"/>
  <c r="AB212" i="18" s="1"/>
  <c r="AC212" i="18" s="1"/>
  <c r="AD212" i="18" s="1"/>
  <c r="AE212" i="18" s="1"/>
  <c r="AF212" i="18" s="1"/>
  <c r="C212" i="18"/>
  <c r="F211" i="18"/>
  <c r="G211" i="18" s="1"/>
  <c r="H211" i="18" s="1"/>
  <c r="I211" i="18" s="1"/>
  <c r="J211" i="18" s="1"/>
  <c r="K211" i="18" s="1"/>
  <c r="L211" i="18" s="1"/>
  <c r="M211" i="18" s="1"/>
  <c r="S211" i="18" s="1"/>
  <c r="T211" i="18" s="1"/>
  <c r="U211" i="18" s="1"/>
  <c r="V211" i="18" s="1"/>
  <c r="W211" i="18" s="1"/>
  <c r="X211" i="18" s="1"/>
  <c r="Y211" i="18" s="1"/>
  <c r="Z211" i="18" s="1"/>
  <c r="AA211" i="18" s="1"/>
  <c r="AB211" i="18" s="1"/>
  <c r="AC211" i="18" s="1"/>
  <c r="AD211" i="18" s="1"/>
  <c r="AE211" i="18" s="1"/>
  <c r="AF211" i="18" s="1"/>
  <c r="C211" i="18"/>
  <c r="D211" i="18" s="1"/>
  <c r="E211" i="18" s="1"/>
  <c r="D210" i="18"/>
  <c r="E210" i="18" s="1"/>
  <c r="F210" i="18" s="1"/>
  <c r="G210" i="18" s="1"/>
  <c r="H210" i="18" s="1"/>
  <c r="I210" i="18" s="1"/>
  <c r="J210" i="18" s="1"/>
  <c r="K210" i="18" s="1"/>
  <c r="L210" i="18" s="1"/>
  <c r="M210" i="18" s="1"/>
  <c r="S210" i="18" s="1"/>
  <c r="T210" i="18" s="1"/>
  <c r="U210" i="18" s="1"/>
  <c r="V210" i="18" s="1"/>
  <c r="W210" i="18" s="1"/>
  <c r="X210" i="18" s="1"/>
  <c r="Y210" i="18" s="1"/>
  <c r="Z210" i="18" s="1"/>
  <c r="AA210" i="18" s="1"/>
  <c r="AB210" i="18" s="1"/>
  <c r="AC210" i="18" s="1"/>
  <c r="AD210" i="18" s="1"/>
  <c r="AE210" i="18" s="1"/>
  <c r="AF210" i="18" s="1"/>
  <c r="C210" i="18"/>
  <c r="F209" i="18"/>
  <c r="G209" i="18" s="1"/>
  <c r="H209" i="18" s="1"/>
  <c r="I209" i="18" s="1"/>
  <c r="J209" i="18" s="1"/>
  <c r="K209" i="18" s="1"/>
  <c r="L209" i="18" s="1"/>
  <c r="M209" i="18" s="1"/>
  <c r="S209" i="18" s="1"/>
  <c r="T209" i="18" s="1"/>
  <c r="U209" i="18" s="1"/>
  <c r="V209" i="18" s="1"/>
  <c r="W209" i="18" s="1"/>
  <c r="X209" i="18" s="1"/>
  <c r="Y209" i="18" s="1"/>
  <c r="Z209" i="18" s="1"/>
  <c r="AA209" i="18" s="1"/>
  <c r="AB209" i="18" s="1"/>
  <c r="AC209" i="18" s="1"/>
  <c r="AD209" i="18" s="1"/>
  <c r="AE209" i="18" s="1"/>
  <c r="AF209" i="18" s="1"/>
  <c r="E209" i="18"/>
  <c r="C209" i="18"/>
  <c r="D209" i="18" s="1"/>
  <c r="H208" i="18"/>
  <c r="I208" i="18" s="1"/>
  <c r="J208" i="18" s="1"/>
  <c r="K208" i="18" s="1"/>
  <c r="L208" i="18" s="1"/>
  <c r="M208" i="18" s="1"/>
  <c r="S208" i="18" s="1"/>
  <c r="T208" i="18" s="1"/>
  <c r="U208" i="18" s="1"/>
  <c r="V208" i="18" s="1"/>
  <c r="W208" i="18" s="1"/>
  <c r="X208" i="18" s="1"/>
  <c r="Y208" i="18" s="1"/>
  <c r="Z208" i="18" s="1"/>
  <c r="AA208" i="18" s="1"/>
  <c r="AB208" i="18" s="1"/>
  <c r="AC208" i="18" s="1"/>
  <c r="AD208" i="18" s="1"/>
  <c r="AE208" i="18" s="1"/>
  <c r="AF208" i="18" s="1"/>
  <c r="D208" i="18"/>
  <c r="E208" i="18" s="1"/>
  <c r="F208" i="18" s="1"/>
  <c r="G208" i="18" s="1"/>
  <c r="C208" i="18"/>
  <c r="M207" i="18"/>
  <c r="S207" i="18" s="1"/>
  <c r="T207" i="18" s="1"/>
  <c r="U207" i="18" s="1"/>
  <c r="V207" i="18" s="1"/>
  <c r="W207" i="18" s="1"/>
  <c r="X207" i="18" s="1"/>
  <c r="Y207" i="18" s="1"/>
  <c r="Z207" i="18" s="1"/>
  <c r="AA207" i="18" s="1"/>
  <c r="AB207" i="18" s="1"/>
  <c r="AC207" i="18" s="1"/>
  <c r="AD207" i="18" s="1"/>
  <c r="AE207" i="18" s="1"/>
  <c r="AF207" i="18" s="1"/>
  <c r="D207" i="18"/>
  <c r="E207" i="18" s="1"/>
  <c r="F207" i="18" s="1"/>
  <c r="G207" i="18" s="1"/>
  <c r="H207" i="18" s="1"/>
  <c r="I207" i="18" s="1"/>
  <c r="J207" i="18" s="1"/>
  <c r="K207" i="18" s="1"/>
  <c r="L207" i="18" s="1"/>
  <c r="C207" i="18"/>
  <c r="J206" i="18"/>
  <c r="K206" i="18" s="1"/>
  <c r="L206" i="18" s="1"/>
  <c r="M206" i="18" s="1"/>
  <c r="S206" i="18" s="1"/>
  <c r="T206" i="18" s="1"/>
  <c r="U206" i="18" s="1"/>
  <c r="V206" i="18" s="1"/>
  <c r="W206" i="18" s="1"/>
  <c r="X206" i="18" s="1"/>
  <c r="Y206" i="18" s="1"/>
  <c r="Z206" i="18" s="1"/>
  <c r="AA206" i="18" s="1"/>
  <c r="AB206" i="18" s="1"/>
  <c r="AC206" i="18" s="1"/>
  <c r="AD206" i="18" s="1"/>
  <c r="AE206" i="18" s="1"/>
  <c r="AF206" i="18" s="1"/>
  <c r="C206" i="18"/>
  <c r="D206" i="18" s="1"/>
  <c r="E206" i="18" s="1"/>
  <c r="F206" i="18" s="1"/>
  <c r="G206" i="18" s="1"/>
  <c r="H206" i="18" s="1"/>
  <c r="I206" i="18" s="1"/>
  <c r="G205" i="18"/>
  <c r="H205" i="18" s="1"/>
  <c r="I205" i="18" s="1"/>
  <c r="J205" i="18" s="1"/>
  <c r="K205" i="18" s="1"/>
  <c r="L205" i="18" s="1"/>
  <c r="M205" i="18" s="1"/>
  <c r="S205" i="18" s="1"/>
  <c r="T205" i="18" s="1"/>
  <c r="U205" i="18" s="1"/>
  <c r="V205" i="18" s="1"/>
  <c r="W205" i="18" s="1"/>
  <c r="X205" i="18" s="1"/>
  <c r="Y205" i="18" s="1"/>
  <c r="Z205" i="18" s="1"/>
  <c r="AA205" i="18" s="1"/>
  <c r="AB205" i="18" s="1"/>
  <c r="AC205" i="18" s="1"/>
  <c r="AD205" i="18" s="1"/>
  <c r="AE205" i="18" s="1"/>
  <c r="AF205" i="18" s="1"/>
  <c r="E205" i="18"/>
  <c r="F205" i="18" s="1"/>
  <c r="C205" i="18"/>
  <c r="D205" i="18" s="1"/>
  <c r="F204" i="18"/>
  <c r="G204" i="18" s="1"/>
  <c r="H204" i="18" s="1"/>
  <c r="I204" i="18" s="1"/>
  <c r="J204" i="18" s="1"/>
  <c r="K204" i="18" s="1"/>
  <c r="L204" i="18" s="1"/>
  <c r="M204" i="18" s="1"/>
  <c r="S204" i="18" s="1"/>
  <c r="T204" i="18" s="1"/>
  <c r="U204" i="18" s="1"/>
  <c r="V204" i="18" s="1"/>
  <c r="W204" i="18" s="1"/>
  <c r="X204" i="18" s="1"/>
  <c r="Y204" i="18" s="1"/>
  <c r="Z204" i="18" s="1"/>
  <c r="AA204" i="18" s="1"/>
  <c r="AB204" i="18" s="1"/>
  <c r="AC204" i="18" s="1"/>
  <c r="AD204" i="18" s="1"/>
  <c r="AE204" i="18" s="1"/>
  <c r="AF204" i="18" s="1"/>
  <c r="D204" i="18"/>
  <c r="E204" i="18" s="1"/>
  <c r="C204" i="18"/>
  <c r="D203" i="18"/>
  <c r="E203" i="18" s="1"/>
  <c r="F203" i="18" s="1"/>
  <c r="G203" i="18" s="1"/>
  <c r="H203" i="18" s="1"/>
  <c r="I203" i="18" s="1"/>
  <c r="J203" i="18" s="1"/>
  <c r="K203" i="18" s="1"/>
  <c r="L203" i="18" s="1"/>
  <c r="M203" i="18" s="1"/>
  <c r="S203" i="18" s="1"/>
  <c r="T203" i="18" s="1"/>
  <c r="U203" i="18" s="1"/>
  <c r="V203" i="18" s="1"/>
  <c r="W203" i="18" s="1"/>
  <c r="X203" i="18" s="1"/>
  <c r="Y203" i="18" s="1"/>
  <c r="Z203" i="18" s="1"/>
  <c r="AA203" i="18" s="1"/>
  <c r="AB203" i="18" s="1"/>
  <c r="AC203" i="18" s="1"/>
  <c r="AD203" i="18" s="1"/>
  <c r="AE203" i="18" s="1"/>
  <c r="AF203" i="18" s="1"/>
  <c r="C203" i="18"/>
  <c r="G202" i="18"/>
  <c r="H202" i="18" s="1"/>
  <c r="I202" i="18" s="1"/>
  <c r="J202" i="18" s="1"/>
  <c r="K202" i="18" s="1"/>
  <c r="L202" i="18" s="1"/>
  <c r="M202" i="18" s="1"/>
  <c r="S202" i="18" s="1"/>
  <c r="T202" i="18" s="1"/>
  <c r="U202" i="18" s="1"/>
  <c r="V202" i="18" s="1"/>
  <c r="W202" i="18" s="1"/>
  <c r="X202" i="18" s="1"/>
  <c r="Y202" i="18" s="1"/>
  <c r="Z202" i="18" s="1"/>
  <c r="AA202" i="18" s="1"/>
  <c r="AB202" i="18" s="1"/>
  <c r="AC202" i="18" s="1"/>
  <c r="AD202" i="18" s="1"/>
  <c r="AE202" i="18" s="1"/>
  <c r="AF202" i="18" s="1"/>
  <c r="C202" i="18"/>
  <c r="D202" i="18" s="1"/>
  <c r="E202" i="18" s="1"/>
  <c r="F202" i="18" s="1"/>
  <c r="J201" i="18"/>
  <c r="K201" i="18" s="1"/>
  <c r="L201" i="18" s="1"/>
  <c r="M201" i="18" s="1"/>
  <c r="S201" i="18" s="1"/>
  <c r="T201" i="18" s="1"/>
  <c r="U201" i="18" s="1"/>
  <c r="V201" i="18" s="1"/>
  <c r="W201" i="18" s="1"/>
  <c r="X201" i="18" s="1"/>
  <c r="Y201" i="18" s="1"/>
  <c r="Z201" i="18" s="1"/>
  <c r="AA201" i="18" s="1"/>
  <c r="AB201" i="18" s="1"/>
  <c r="AC201" i="18" s="1"/>
  <c r="AD201" i="18" s="1"/>
  <c r="AE201" i="18" s="1"/>
  <c r="AF201" i="18" s="1"/>
  <c r="E201" i="18"/>
  <c r="F201" i="18" s="1"/>
  <c r="G201" i="18" s="1"/>
  <c r="H201" i="18" s="1"/>
  <c r="I201" i="18" s="1"/>
  <c r="C201" i="18"/>
  <c r="D201" i="18" s="1"/>
  <c r="S200" i="18"/>
  <c r="T200" i="18" s="1"/>
  <c r="U200" i="18" s="1"/>
  <c r="V200" i="18" s="1"/>
  <c r="W200" i="18" s="1"/>
  <c r="X200" i="18" s="1"/>
  <c r="Y200" i="18" s="1"/>
  <c r="Z200" i="18" s="1"/>
  <c r="AA200" i="18" s="1"/>
  <c r="AB200" i="18" s="1"/>
  <c r="AC200" i="18" s="1"/>
  <c r="AD200" i="18" s="1"/>
  <c r="AE200" i="18" s="1"/>
  <c r="AF200" i="18" s="1"/>
  <c r="D200" i="18"/>
  <c r="E200" i="18" s="1"/>
  <c r="F200" i="18" s="1"/>
  <c r="G200" i="18" s="1"/>
  <c r="H200" i="18" s="1"/>
  <c r="I200" i="18" s="1"/>
  <c r="J200" i="18" s="1"/>
  <c r="K200" i="18" s="1"/>
  <c r="L200" i="18" s="1"/>
  <c r="M200" i="18" s="1"/>
  <c r="C200" i="18"/>
  <c r="I199" i="18"/>
  <c r="J199" i="18" s="1"/>
  <c r="K199" i="18" s="1"/>
  <c r="L199" i="18" s="1"/>
  <c r="M199" i="18" s="1"/>
  <c r="S199" i="18" s="1"/>
  <c r="T199" i="18" s="1"/>
  <c r="U199" i="18" s="1"/>
  <c r="V199" i="18" s="1"/>
  <c r="W199" i="18" s="1"/>
  <c r="X199" i="18" s="1"/>
  <c r="Y199" i="18" s="1"/>
  <c r="Z199" i="18" s="1"/>
  <c r="AA199" i="18" s="1"/>
  <c r="AB199" i="18" s="1"/>
  <c r="AC199" i="18" s="1"/>
  <c r="AD199" i="18" s="1"/>
  <c r="AE199" i="18" s="1"/>
  <c r="AF199" i="18" s="1"/>
  <c r="C199" i="18"/>
  <c r="D199" i="18" s="1"/>
  <c r="E199" i="18" s="1"/>
  <c r="F199" i="18" s="1"/>
  <c r="G199" i="18" s="1"/>
  <c r="H199" i="18" s="1"/>
  <c r="H198" i="18"/>
  <c r="I198" i="18" s="1"/>
  <c r="J198" i="18" s="1"/>
  <c r="K198" i="18" s="1"/>
  <c r="L198" i="18" s="1"/>
  <c r="M198" i="18" s="1"/>
  <c r="S198" i="18" s="1"/>
  <c r="T198" i="18" s="1"/>
  <c r="U198" i="18" s="1"/>
  <c r="V198" i="18" s="1"/>
  <c r="W198" i="18" s="1"/>
  <c r="X198" i="18" s="1"/>
  <c r="Y198" i="18" s="1"/>
  <c r="Z198" i="18" s="1"/>
  <c r="AA198" i="18" s="1"/>
  <c r="AB198" i="18" s="1"/>
  <c r="AC198" i="18" s="1"/>
  <c r="AD198" i="18" s="1"/>
  <c r="AE198" i="18" s="1"/>
  <c r="AF198" i="18" s="1"/>
  <c r="G198" i="18"/>
  <c r="C198" i="18"/>
  <c r="D198" i="18" s="1"/>
  <c r="E198" i="18" s="1"/>
  <c r="F198" i="18" s="1"/>
  <c r="I197" i="18"/>
  <c r="J197" i="18" s="1"/>
  <c r="K197" i="18" s="1"/>
  <c r="L197" i="18" s="1"/>
  <c r="M197" i="18" s="1"/>
  <c r="S197" i="18" s="1"/>
  <c r="T197" i="18" s="1"/>
  <c r="U197" i="18" s="1"/>
  <c r="V197" i="18" s="1"/>
  <c r="W197" i="18" s="1"/>
  <c r="X197" i="18" s="1"/>
  <c r="Y197" i="18" s="1"/>
  <c r="Z197" i="18" s="1"/>
  <c r="AA197" i="18" s="1"/>
  <c r="AB197" i="18" s="1"/>
  <c r="AC197" i="18" s="1"/>
  <c r="AD197" i="18" s="1"/>
  <c r="AE197" i="18" s="1"/>
  <c r="AF197" i="18" s="1"/>
  <c r="F197" i="18"/>
  <c r="G197" i="18" s="1"/>
  <c r="H197" i="18" s="1"/>
  <c r="E197" i="18"/>
  <c r="C197" i="18"/>
  <c r="D197" i="18" s="1"/>
  <c r="D196" i="18"/>
  <c r="E196" i="18" s="1"/>
  <c r="F196" i="18" s="1"/>
  <c r="G196" i="18" s="1"/>
  <c r="H196" i="18" s="1"/>
  <c r="I196" i="18" s="1"/>
  <c r="J196" i="18" s="1"/>
  <c r="K196" i="18" s="1"/>
  <c r="L196" i="18" s="1"/>
  <c r="M196" i="18" s="1"/>
  <c r="S196" i="18" s="1"/>
  <c r="T196" i="18" s="1"/>
  <c r="U196" i="18" s="1"/>
  <c r="V196" i="18" s="1"/>
  <c r="W196" i="18" s="1"/>
  <c r="X196" i="18" s="1"/>
  <c r="Y196" i="18" s="1"/>
  <c r="Z196" i="18" s="1"/>
  <c r="AA196" i="18" s="1"/>
  <c r="AB196" i="18" s="1"/>
  <c r="AC196" i="18" s="1"/>
  <c r="AD196" i="18" s="1"/>
  <c r="AE196" i="18" s="1"/>
  <c r="AF196" i="18" s="1"/>
  <c r="C196" i="18"/>
  <c r="M195" i="18"/>
  <c r="S195" i="18" s="1"/>
  <c r="T195" i="18" s="1"/>
  <c r="U195" i="18" s="1"/>
  <c r="V195" i="18" s="1"/>
  <c r="W195" i="18" s="1"/>
  <c r="X195" i="18" s="1"/>
  <c r="Y195" i="18" s="1"/>
  <c r="Z195" i="18" s="1"/>
  <c r="AA195" i="18" s="1"/>
  <c r="AB195" i="18" s="1"/>
  <c r="AC195" i="18" s="1"/>
  <c r="AD195" i="18" s="1"/>
  <c r="AE195" i="18" s="1"/>
  <c r="AF195" i="18" s="1"/>
  <c r="C195" i="18"/>
  <c r="D195" i="18" s="1"/>
  <c r="E195" i="18" s="1"/>
  <c r="F195" i="18" s="1"/>
  <c r="G195" i="18" s="1"/>
  <c r="H195" i="18" s="1"/>
  <c r="I195" i="18" s="1"/>
  <c r="J195" i="18" s="1"/>
  <c r="K195" i="18" s="1"/>
  <c r="L195" i="18" s="1"/>
  <c r="J194" i="18"/>
  <c r="K194" i="18" s="1"/>
  <c r="L194" i="18" s="1"/>
  <c r="M194" i="18" s="1"/>
  <c r="S194" i="18" s="1"/>
  <c r="T194" i="18" s="1"/>
  <c r="U194" i="18" s="1"/>
  <c r="V194" i="18" s="1"/>
  <c r="W194" i="18" s="1"/>
  <c r="X194" i="18" s="1"/>
  <c r="Y194" i="18" s="1"/>
  <c r="Z194" i="18" s="1"/>
  <c r="AA194" i="18" s="1"/>
  <c r="AB194" i="18" s="1"/>
  <c r="AC194" i="18" s="1"/>
  <c r="AD194" i="18" s="1"/>
  <c r="AE194" i="18" s="1"/>
  <c r="AF194" i="18" s="1"/>
  <c r="D194" i="18"/>
  <c r="E194" i="18" s="1"/>
  <c r="F194" i="18" s="1"/>
  <c r="G194" i="18" s="1"/>
  <c r="H194" i="18" s="1"/>
  <c r="I194" i="18" s="1"/>
  <c r="C194" i="18"/>
  <c r="C193" i="18"/>
  <c r="D193" i="18" s="1"/>
  <c r="E193" i="18" s="1"/>
  <c r="F193" i="18" s="1"/>
  <c r="G193" i="18" s="1"/>
  <c r="H193" i="18" s="1"/>
  <c r="I193" i="18" s="1"/>
  <c r="J193" i="18" s="1"/>
  <c r="K193" i="18" s="1"/>
  <c r="L193" i="18" s="1"/>
  <c r="M193" i="18" s="1"/>
  <c r="S193" i="18" s="1"/>
  <c r="T193" i="18" s="1"/>
  <c r="U193" i="18" s="1"/>
  <c r="V193" i="18" s="1"/>
  <c r="W193" i="18" s="1"/>
  <c r="X193" i="18" s="1"/>
  <c r="Y193" i="18" s="1"/>
  <c r="Z193" i="18" s="1"/>
  <c r="AA193" i="18" s="1"/>
  <c r="AB193" i="18" s="1"/>
  <c r="AC193" i="18" s="1"/>
  <c r="AD193" i="18" s="1"/>
  <c r="AE193" i="18" s="1"/>
  <c r="AF193" i="18" s="1"/>
  <c r="G192" i="18"/>
  <c r="H192" i="18" s="1"/>
  <c r="I192" i="18" s="1"/>
  <c r="J192" i="18" s="1"/>
  <c r="K192" i="18" s="1"/>
  <c r="L192" i="18" s="1"/>
  <c r="M192" i="18" s="1"/>
  <c r="S192" i="18" s="1"/>
  <c r="T192" i="18" s="1"/>
  <c r="U192" i="18" s="1"/>
  <c r="V192" i="18" s="1"/>
  <c r="W192" i="18" s="1"/>
  <c r="X192" i="18" s="1"/>
  <c r="Y192" i="18" s="1"/>
  <c r="Z192" i="18" s="1"/>
  <c r="AA192" i="18" s="1"/>
  <c r="AB192" i="18" s="1"/>
  <c r="AC192" i="18" s="1"/>
  <c r="AD192" i="18" s="1"/>
  <c r="AE192" i="18" s="1"/>
  <c r="AF192" i="18" s="1"/>
  <c r="C192" i="18"/>
  <c r="D192" i="18" s="1"/>
  <c r="E192" i="18" s="1"/>
  <c r="F192" i="18" s="1"/>
  <c r="C191" i="18"/>
  <c r="D191" i="18" s="1"/>
  <c r="E191" i="18" s="1"/>
  <c r="F191" i="18" s="1"/>
  <c r="G191" i="18" s="1"/>
  <c r="H191" i="18" s="1"/>
  <c r="I191" i="18" s="1"/>
  <c r="J191" i="18" s="1"/>
  <c r="K191" i="18" s="1"/>
  <c r="L191" i="18" s="1"/>
  <c r="M191" i="18" s="1"/>
  <c r="S191" i="18" s="1"/>
  <c r="T191" i="18" s="1"/>
  <c r="U191" i="18" s="1"/>
  <c r="V191" i="18" s="1"/>
  <c r="W191" i="18" s="1"/>
  <c r="X191" i="18" s="1"/>
  <c r="Y191" i="18" s="1"/>
  <c r="Z191" i="18" s="1"/>
  <c r="AA191" i="18" s="1"/>
  <c r="AB191" i="18" s="1"/>
  <c r="AC191" i="18" s="1"/>
  <c r="AD191" i="18" s="1"/>
  <c r="AE191" i="18" s="1"/>
  <c r="AF191" i="18" s="1"/>
  <c r="D190" i="18"/>
  <c r="E190" i="18" s="1"/>
  <c r="F190" i="18" s="1"/>
  <c r="G190" i="18" s="1"/>
  <c r="H190" i="18" s="1"/>
  <c r="I190" i="18" s="1"/>
  <c r="J190" i="18" s="1"/>
  <c r="K190" i="18" s="1"/>
  <c r="L190" i="18" s="1"/>
  <c r="M190" i="18" s="1"/>
  <c r="S190" i="18" s="1"/>
  <c r="T190" i="18" s="1"/>
  <c r="U190" i="18" s="1"/>
  <c r="V190" i="18" s="1"/>
  <c r="W190" i="18" s="1"/>
  <c r="X190" i="18" s="1"/>
  <c r="Y190" i="18" s="1"/>
  <c r="Z190" i="18" s="1"/>
  <c r="AA190" i="18" s="1"/>
  <c r="AB190" i="18" s="1"/>
  <c r="AC190" i="18" s="1"/>
  <c r="AD190" i="18" s="1"/>
  <c r="AE190" i="18" s="1"/>
  <c r="AF190" i="18" s="1"/>
  <c r="C190" i="18"/>
  <c r="S189" i="18"/>
  <c r="T189" i="18" s="1"/>
  <c r="U189" i="18" s="1"/>
  <c r="V189" i="18" s="1"/>
  <c r="W189" i="18" s="1"/>
  <c r="X189" i="18" s="1"/>
  <c r="Y189" i="18" s="1"/>
  <c r="Z189" i="18" s="1"/>
  <c r="AA189" i="18" s="1"/>
  <c r="AB189" i="18" s="1"/>
  <c r="AC189" i="18" s="1"/>
  <c r="AD189" i="18" s="1"/>
  <c r="AE189" i="18" s="1"/>
  <c r="AF189" i="18" s="1"/>
  <c r="F189" i="18"/>
  <c r="G189" i="18" s="1"/>
  <c r="H189" i="18" s="1"/>
  <c r="I189" i="18" s="1"/>
  <c r="J189" i="18" s="1"/>
  <c r="K189" i="18" s="1"/>
  <c r="L189" i="18" s="1"/>
  <c r="M189" i="18" s="1"/>
  <c r="C189" i="18"/>
  <c r="D189" i="18" s="1"/>
  <c r="E189" i="18" s="1"/>
  <c r="C188" i="18"/>
  <c r="D188" i="18" s="1"/>
  <c r="E188" i="18" s="1"/>
  <c r="F188" i="18" s="1"/>
  <c r="G188" i="18" s="1"/>
  <c r="H188" i="18" s="1"/>
  <c r="I188" i="18" s="1"/>
  <c r="J188" i="18" s="1"/>
  <c r="K188" i="18" s="1"/>
  <c r="L188" i="18" s="1"/>
  <c r="M188" i="18" s="1"/>
  <c r="S188" i="18" s="1"/>
  <c r="T188" i="18" s="1"/>
  <c r="U188" i="18" s="1"/>
  <c r="V188" i="18" s="1"/>
  <c r="W188" i="18" s="1"/>
  <c r="X188" i="18" s="1"/>
  <c r="Y188" i="18" s="1"/>
  <c r="Z188" i="18" s="1"/>
  <c r="AA188" i="18" s="1"/>
  <c r="AB188" i="18" s="1"/>
  <c r="AC188" i="18" s="1"/>
  <c r="AD188" i="18" s="1"/>
  <c r="AE188" i="18" s="1"/>
  <c r="AF188" i="18" s="1"/>
  <c r="C187" i="18"/>
  <c r="D187" i="18" s="1"/>
  <c r="E187" i="18" s="1"/>
  <c r="F187" i="18" s="1"/>
  <c r="G187" i="18" s="1"/>
  <c r="H187" i="18" s="1"/>
  <c r="I187" i="18" s="1"/>
  <c r="J187" i="18" s="1"/>
  <c r="K187" i="18" s="1"/>
  <c r="L187" i="18" s="1"/>
  <c r="M187" i="18" s="1"/>
  <c r="S187" i="18" s="1"/>
  <c r="T187" i="18" s="1"/>
  <c r="U187" i="18" s="1"/>
  <c r="V187" i="18" s="1"/>
  <c r="W187" i="18" s="1"/>
  <c r="X187" i="18" s="1"/>
  <c r="Y187" i="18" s="1"/>
  <c r="Z187" i="18" s="1"/>
  <c r="AA187" i="18" s="1"/>
  <c r="AB187" i="18" s="1"/>
  <c r="AC187" i="18" s="1"/>
  <c r="AD187" i="18" s="1"/>
  <c r="AE187" i="18" s="1"/>
  <c r="AF187" i="18" s="1"/>
  <c r="K186" i="18"/>
  <c r="L186" i="18" s="1"/>
  <c r="M186" i="18" s="1"/>
  <c r="S186" i="18" s="1"/>
  <c r="T186" i="18" s="1"/>
  <c r="U186" i="18" s="1"/>
  <c r="V186" i="18" s="1"/>
  <c r="W186" i="18" s="1"/>
  <c r="X186" i="18" s="1"/>
  <c r="Y186" i="18" s="1"/>
  <c r="Z186" i="18" s="1"/>
  <c r="AA186" i="18" s="1"/>
  <c r="AB186" i="18" s="1"/>
  <c r="AC186" i="18" s="1"/>
  <c r="AD186" i="18" s="1"/>
  <c r="AE186" i="18" s="1"/>
  <c r="AF186" i="18" s="1"/>
  <c r="I186" i="18"/>
  <c r="J186" i="18" s="1"/>
  <c r="H186" i="18"/>
  <c r="D186" i="18"/>
  <c r="E186" i="18" s="1"/>
  <c r="F186" i="18" s="1"/>
  <c r="G186" i="18" s="1"/>
  <c r="C186" i="18"/>
  <c r="F185" i="18"/>
  <c r="G185" i="18" s="1"/>
  <c r="H185" i="18" s="1"/>
  <c r="I185" i="18" s="1"/>
  <c r="J185" i="18" s="1"/>
  <c r="K185" i="18" s="1"/>
  <c r="L185" i="18" s="1"/>
  <c r="M185" i="18" s="1"/>
  <c r="S185" i="18" s="1"/>
  <c r="T185" i="18" s="1"/>
  <c r="U185" i="18" s="1"/>
  <c r="V185" i="18" s="1"/>
  <c r="W185" i="18" s="1"/>
  <c r="X185" i="18" s="1"/>
  <c r="Y185" i="18" s="1"/>
  <c r="Z185" i="18" s="1"/>
  <c r="AA185" i="18" s="1"/>
  <c r="AB185" i="18" s="1"/>
  <c r="AC185" i="18" s="1"/>
  <c r="AD185" i="18" s="1"/>
  <c r="AE185" i="18" s="1"/>
  <c r="AF185" i="18" s="1"/>
  <c r="C185" i="18"/>
  <c r="D185" i="18" s="1"/>
  <c r="E185" i="18" s="1"/>
  <c r="E184" i="18"/>
  <c r="F184" i="18" s="1"/>
  <c r="G184" i="18" s="1"/>
  <c r="H184" i="18" s="1"/>
  <c r="I184" i="18" s="1"/>
  <c r="J184" i="18" s="1"/>
  <c r="K184" i="18" s="1"/>
  <c r="L184" i="18" s="1"/>
  <c r="M184" i="18" s="1"/>
  <c r="S184" i="18" s="1"/>
  <c r="T184" i="18" s="1"/>
  <c r="U184" i="18" s="1"/>
  <c r="V184" i="18" s="1"/>
  <c r="W184" i="18" s="1"/>
  <c r="X184" i="18" s="1"/>
  <c r="Y184" i="18" s="1"/>
  <c r="Z184" i="18" s="1"/>
  <c r="AA184" i="18" s="1"/>
  <c r="AB184" i="18" s="1"/>
  <c r="AC184" i="18" s="1"/>
  <c r="AD184" i="18" s="1"/>
  <c r="AE184" i="18" s="1"/>
  <c r="AF184" i="18" s="1"/>
  <c r="C184" i="18"/>
  <c r="D184" i="18" s="1"/>
  <c r="F183" i="18"/>
  <c r="G183" i="18" s="1"/>
  <c r="H183" i="18" s="1"/>
  <c r="I183" i="18" s="1"/>
  <c r="J183" i="18" s="1"/>
  <c r="K183" i="18" s="1"/>
  <c r="L183" i="18" s="1"/>
  <c r="M183" i="18" s="1"/>
  <c r="S183" i="18" s="1"/>
  <c r="T183" i="18" s="1"/>
  <c r="U183" i="18" s="1"/>
  <c r="V183" i="18" s="1"/>
  <c r="W183" i="18" s="1"/>
  <c r="X183" i="18" s="1"/>
  <c r="Y183" i="18" s="1"/>
  <c r="Z183" i="18" s="1"/>
  <c r="AA183" i="18" s="1"/>
  <c r="AB183" i="18" s="1"/>
  <c r="AC183" i="18" s="1"/>
  <c r="AD183" i="18" s="1"/>
  <c r="AE183" i="18" s="1"/>
  <c r="AF183" i="18" s="1"/>
  <c r="D183" i="18"/>
  <c r="E183" i="18" s="1"/>
  <c r="C183" i="18"/>
  <c r="G182" i="18"/>
  <c r="H182" i="18" s="1"/>
  <c r="I182" i="18" s="1"/>
  <c r="J182" i="18" s="1"/>
  <c r="K182" i="18" s="1"/>
  <c r="L182" i="18" s="1"/>
  <c r="M182" i="18" s="1"/>
  <c r="S182" i="18" s="1"/>
  <c r="T182" i="18" s="1"/>
  <c r="U182" i="18" s="1"/>
  <c r="V182" i="18" s="1"/>
  <c r="W182" i="18" s="1"/>
  <c r="X182" i="18" s="1"/>
  <c r="Y182" i="18" s="1"/>
  <c r="Z182" i="18" s="1"/>
  <c r="AA182" i="18" s="1"/>
  <c r="AB182" i="18" s="1"/>
  <c r="AC182" i="18" s="1"/>
  <c r="AD182" i="18" s="1"/>
  <c r="AE182" i="18" s="1"/>
  <c r="AF182" i="18" s="1"/>
  <c r="E182" i="18"/>
  <c r="F182" i="18" s="1"/>
  <c r="C182" i="18"/>
  <c r="D182" i="18" s="1"/>
  <c r="C181" i="18"/>
  <c r="D181" i="18" s="1"/>
  <c r="E181" i="18" s="1"/>
  <c r="F181" i="18" s="1"/>
  <c r="G181" i="18" s="1"/>
  <c r="H181" i="18" s="1"/>
  <c r="I181" i="18" s="1"/>
  <c r="J181" i="18" s="1"/>
  <c r="K181" i="18" s="1"/>
  <c r="L181" i="18" s="1"/>
  <c r="M181" i="18" s="1"/>
  <c r="S181" i="18" s="1"/>
  <c r="T181" i="18" s="1"/>
  <c r="U181" i="18" s="1"/>
  <c r="V181" i="18" s="1"/>
  <c r="W181" i="18" s="1"/>
  <c r="X181" i="18" s="1"/>
  <c r="Y181" i="18" s="1"/>
  <c r="Z181" i="18" s="1"/>
  <c r="AA181" i="18" s="1"/>
  <c r="AB181" i="18" s="1"/>
  <c r="AC181" i="18" s="1"/>
  <c r="AD181" i="18" s="1"/>
  <c r="AE181" i="18" s="1"/>
  <c r="AF181" i="18" s="1"/>
  <c r="D180" i="18"/>
  <c r="E180" i="18" s="1"/>
  <c r="F180" i="18" s="1"/>
  <c r="G180" i="18" s="1"/>
  <c r="H180" i="18" s="1"/>
  <c r="I180" i="18" s="1"/>
  <c r="J180" i="18" s="1"/>
  <c r="K180" i="18" s="1"/>
  <c r="L180" i="18" s="1"/>
  <c r="M180" i="18" s="1"/>
  <c r="S180" i="18" s="1"/>
  <c r="T180" i="18" s="1"/>
  <c r="U180" i="18" s="1"/>
  <c r="V180" i="18" s="1"/>
  <c r="W180" i="18" s="1"/>
  <c r="X180" i="18" s="1"/>
  <c r="Y180" i="18" s="1"/>
  <c r="Z180" i="18" s="1"/>
  <c r="AA180" i="18" s="1"/>
  <c r="AB180" i="18" s="1"/>
  <c r="AC180" i="18" s="1"/>
  <c r="AD180" i="18" s="1"/>
  <c r="AE180" i="18" s="1"/>
  <c r="AF180" i="18" s="1"/>
  <c r="C180" i="18"/>
  <c r="E179" i="18"/>
  <c r="F179" i="18" s="1"/>
  <c r="G179" i="18" s="1"/>
  <c r="H179" i="18" s="1"/>
  <c r="I179" i="18" s="1"/>
  <c r="J179" i="18" s="1"/>
  <c r="K179" i="18" s="1"/>
  <c r="L179" i="18" s="1"/>
  <c r="M179" i="18" s="1"/>
  <c r="S179" i="18" s="1"/>
  <c r="T179" i="18" s="1"/>
  <c r="U179" i="18" s="1"/>
  <c r="V179" i="18" s="1"/>
  <c r="W179" i="18" s="1"/>
  <c r="X179" i="18" s="1"/>
  <c r="Y179" i="18" s="1"/>
  <c r="Z179" i="18" s="1"/>
  <c r="AA179" i="18" s="1"/>
  <c r="AB179" i="18" s="1"/>
  <c r="AC179" i="18" s="1"/>
  <c r="AD179" i="18" s="1"/>
  <c r="AE179" i="18" s="1"/>
  <c r="AF179" i="18" s="1"/>
  <c r="D179" i="18"/>
  <c r="C179" i="18"/>
  <c r="D178" i="18"/>
  <c r="E178" i="18" s="1"/>
  <c r="F178" i="18" s="1"/>
  <c r="G178" i="18" s="1"/>
  <c r="H178" i="18" s="1"/>
  <c r="I178" i="18" s="1"/>
  <c r="J178" i="18" s="1"/>
  <c r="K178" i="18" s="1"/>
  <c r="L178" i="18" s="1"/>
  <c r="M178" i="18" s="1"/>
  <c r="S178" i="18" s="1"/>
  <c r="T178" i="18" s="1"/>
  <c r="U178" i="18" s="1"/>
  <c r="V178" i="18" s="1"/>
  <c r="W178" i="18" s="1"/>
  <c r="X178" i="18" s="1"/>
  <c r="Y178" i="18" s="1"/>
  <c r="Z178" i="18" s="1"/>
  <c r="AA178" i="18" s="1"/>
  <c r="AB178" i="18" s="1"/>
  <c r="AC178" i="18" s="1"/>
  <c r="AD178" i="18" s="1"/>
  <c r="AE178" i="18" s="1"/>
  <c r="AF178" i="18" s="1"/>
  <c r="C178" i="18"/>
  <c r="F177" i="18"/>
  <c r="G177" i="18" s="1"/>
  <c r="D177" i="18"/>
  <c r="E177" i="18" s="1"/>
  <c r="C177" i="18"/>
  <c r="D176" i="18"/>
  <c r="E176" i="18" s="1"/>
  <c r="F176" i="18" s="1"/>
  <c r="G176" i="18" s="1"/>
  <c r="H176" i="18" s="1"/>
  <c r="I176" i="18" s="1"/>
  <c r="J176" i="18" s="1"/>
  <c r="K176" i="18" s="1"/>
  <c r="L176" i="18" s="1"/>
  <c r="M176" i="18" s="1"/>
  <c r="S176" i="18" s="1"/>
  <c r="T176" i="18" s="1"/>
  <c r="U176" i="18" s="1"/>
  <c r="V176" i="18" s="1"/>
  <c r="W176" i="18" s="1"/>
  <c r="X176" i="18" s="1"/>
  <c r="Y176" i="18" s="1"/>
  <c r="Z176" i="18" s="1"/>
  <c r="AA176" i="18" s="1"/>
  <c r="AB176" i="18" s="1"/>
  <c r="AC176" i="18" s="1"/>
  <c r="AD176" i="18" s="1"/>
  <c r="AE176" i="18" s="1"/>
  <c r="AF176" i="18" s="1"/>
  <c r="C176" i="18"/>
  <c r="F175" i="18"/>
  <c r="G175" i="18" s="1"/>
  <c r="H175" i="18" s="1"/>
  <c r="I175" i="18" s="1"/>
  <c r="J175" i="18" s="1"/>
  <c r="K175" i="18" s="1"/>
  <c r="L175" i="18" s="1"/>
  <c r="M175" i="18" s="1"/>
  <c r="S175" i="18" s="1"/>
  <c r="T175" i="18" s="1"/>
  <c r="U175" i="18" s="1"/>
  <c r="V175" i="18" s="1"/>
  <c r="W175" i="18" s="1"/>
  <c r="X175" i="18" s="1"/>
  <c r="Y175" i="18" s="1"/>
  <c r="Z175" i="18" s="1"/>
  <c r="AA175" i="18" s="1"/>
  <c r="AB175" i="18" s="1"/>
  <c r="AC175" i="18" s="1"/>
  <c r="AD175" i="18" s="1"/>
  <c r="AE175" i="18" s="1"/>
  <c r="AF175" i="18" s="1"/>
  <c r="E175" i="18"/>
  <c r="D175" i="18"/>
  <c r="C175" i="18"/>
  <c r="F174" i="18"/>
  <c r="G174" i="18" s="1"/>
  <c r="H174" i="18" s="1"/>
  <c r="I174" i="18" s="1"/>
  <c r="J174" i="18" s="1"/>
  <c r="K174" i="18" s="1"/>
  <c r="L174" i="18" s="1"/>
  <c r="M174" i="18" s="1"/>
  <c r="S174" i="18" s="1"/>
  <c r="T174" i="18" s="1"/>
  <c r="U174" i="18" s="1"/>
  <c r="V174" i="18" s="1"/>
  <c r="W174" i="18" s="1"/>
  <c r="X174" i="18" s="1"/>
  <c r="Y174" i="18" s="1"/>
  <c r="Z174" i="18" s="1"/>
  <c r="AA174" i="18" s="1"/>
  <c r="AB174" i="18" s="1"/>
  <c r="AC174" i="18" s="1"/>
  <c r="AD174" i="18" s="1"/>
  <c r="AE174" i="18" s="1"/>
  <c r="AF174" i="18" s="1"/>
  <c r="E174" i="18"/>
  <c r="D174" i="18"/>
  <c r="C174" i="18"/>
  <c r="C173" i="18"/>
  <c r="D173" i="18" s="1"/>
  <c r="E173" i="18" s="1"/>
  <c r="F173" i="18" s="1"/>
  <c r="G173" i="18" s="1"/>
  <c r="H173" i="18" s="1"/>
  <c r="I173" i="18" s="1"/>
  <c r="J173" i="18" s="1"/>
  <c r="K173" i="18" s="1"/>
  <c r="L173" i="18" s="1"/>
  <c r="M173" i="18" s="1"/>
  <c r="S173" i="18" s="1"/>
  <c r="T173" i="18" s="1"/>
  <c r="U173" i="18" s="1"/>
  <c r="V173" i="18" s="1"/>
  <c r="W173" i="18" s="1"/>
  <c r="X173" i="18" s="1"/>
  <c r="Y173" i="18" s="1"/>
  <c r="Z173" i="18" s="1"/>
  <c r="AA173" i="18" s="1"/>
  <c r="AB173" i="18" s="1"/>
  <c r="AC173" i="18" s="1"/>
  <c r="AD173" i="18" s="1"/>
  <c r="AE173" i="18" s="1"/>
  <c r="AF173" i="18" s="1"/>
  <c r="F172" i="18"/>
  <c r="G172" i="18" s="1"/>
  <c r="H172" i="18" s="1"/>
  <c r="I172" i="18" s="1"/>
  <c r="J172" i="18" s="1"/>
  <c r="K172" i="18" s="1"/>
  <c r="L172" i="18" s="1"/>
  <c r="M172" i="18" s="1"/>
  <c r="S172" i="18" s="1"/>
  <c r="T172" i="18" s="1"/>
  <c r="U172" i="18" s="1"/>
  <c r="V172" i="18" s="1"/>
  <c r="W172" i="18" s="1"/>
  <c r="X172" i="18" s="1"/>
  <c r="Y172" i="18" s="1"/>
  <c r="Z172" i="18" s="1"/>
  <c r="AA172" i="18" s="1"/>
  <c r="AB172" i="18" s="1"/>
  <c r="AC172" i="18" s="1"/>
  <c r="AD172" i="18" s="1"/>
  <c r="AE172" i="18" s="1"/>
  <c r="AF172" i="18" s="1"/>
  <c r="D172" i="18"/>
  <c r="E172" i="18" s="1"/>
  <c r="C172" i="18"/>
  <c r="C171" i="18"/>
  <c r="D171" i="18" s="1"/>
  <c r="E171" i="18" s="1"/>
  <c r="F171" i="18" s="1"/>
  <c r="G171" i="18" s="1"/>
  <c r="H171" i="18" s="1"/>
  <c r="I171" i="18" s="1"/>
  <c r="J171" i="18" s="1"/>
  <c r="K171" i="18" s="1"/>
  <c r="L171" i="18" s="1"/>
  <c r="M171" i="18" s="1"/>
  <c r="S171" i="18" s="1"/>
  <c r="T171" i="18" s="1"/>
  <c r="U171" i="18" s="1"/>
  <c r="V171" i="18" s="1"/>
  <c r="W171" i="18" s="1"/>
  <c r="X171" i="18" s="1"/>
  <c r="Y171" i="18" s="1"/>
  <c r="Z171" i="18" s="1"/>
  <c r="AA171" i="18" s="1"/>
  <c r="AB171" i="18" s="1"/>
  <c r="AC171" i="18" s="1"/>
  <c r="AD171" i="18" s="1"/>
  <c r="AE171" i="18" s="1"/>
  <c r="AF171" i="18" s="1"/>
  <c r="I170" i="18"/>
  <c r="J170" i="18" s="1"/>
  <c r="K170" i="18" s="1"/>
  <c r="L170" i="18" s="1"/>
  <c r="M170" i="18" s="1"/>
  <c r="S170" i="18" s="1"/>
  <c r="T170" i="18" s="1"/>
  <c r="U170" i="18" s="1"/>
  <c r="V170" i="18" s="1"/>
  <c r="W170" i="18" s="1"/>
  <c r="X170" i="18" s="1"/>
  <c r="Y170" i="18" s="1"/>
  <c r="F170" i="18"/>
  <c r="G170" i="18" s="1"/>
  <c r="H170" i="18" s="1"/>
  <c r="E170" i="18"/>
  <c r="D170" i="18"/>
  <c r="C170" i="18"/>
  <c r="D169" i="18"/>
  <c r="C169" i="18"/>
  <c r="AG167" i="18"/>
  <c r="D166" i="18"/>
  <c r="E166" i="18" s="1"/>
  <c r="F166" i="18" s="1"/>
  <c r="G166" i="18" s="1"/>
  <c r="H166" i="18" s="1"/>
  <c r="I166" i="18" s="1"/>
  <c r="J166" i="18" s="1"/>
  <c r="K166" i="18" s="1"/>
  <c r="L166" i="18" s="1"/>
  <c r="M166" i="18" s="1"/>
  <c r="S166" i="18" s="1"/>
  <c r="T166" i="18" s="1"/>
  <c r="U166" i="18" s="1"/>
  <c r="V166" i="18" s="1"/>
  <c r="W166" i="18" s="1"/>
  <c r="X166" i="18" s="1"/>
  <c r="Y166" i="18" s="1"/>
  <c r="Z166" i="18" s="1"/>
  <c r="AA166" i="18" s="1"/>
  <c r="AB166" i="18" s="1"/>
  <c r="AC166" i="18" s="1"/>
  <c r="AD166" i="18" s="1"/>
  <c r="AE166" i="18" s="1"/>
  <c r="AF166" i="18" s="1"/>
  <c r="C166" i="18"/>
  <c r="C165" i="18"/>
  <c r="D165" i="18" s="1"/>
  <c r="E165" i="18" s="1"/>
  <c r="F165" i="18" s="1"/>
  <c r="G165" i="18" s="1"/>
  <c r="H165" i="18" s="1"/>
  <c r="I165" i="18" s="1"/>
  <c r="J165" i="18" s="1"/>
  <c r="K165" i="18" s="1"/>
  <c r="L165" i="18" s="1"/>
  <c r="M165" i="18" s="1"/>
  <c r="S165" i="18" s="1"/>
  <c r="T165" i="18" s="1"/>
  <c r="U165" i="18" s="1"/>
  <c r="V165" i="18" s="1"/>
  <c r="W165" i="18" s="1"/>
  <c r="X165" i="18" s="1"/>
  <c r="Y165" i="18" s="1"/>
  <c r="Z165" i="18" s="1"/>
  <c r="AA165" i="18" s="1"/>
  <c r="AB165" i="18" s="1"/>
  <c r="AC165" i="18" s="1"/>
  <c r="AD165" i="18" s="1"/>
  <c r="AE165" i="18" s="1"/>
  <c r="AF165" i="18" s="1"/>
  <c r="E164" i="18"/>
  <c r="F164" i="18" s="1"/>
  <c r="G164" i="18" s="1"/>
  <c r="H164" i="18" s="1"/>
  <c r="I164" i="18" s="1"/>
  <c r="J164" i="18" s="1"/>
  <c r="K164" i="18" s="1"/>
  <c r="L164" i="18" s="1"/>
  <c r="M164" i="18" s="1"/>
  <c r="S164" i="18" s="1"/>
  <c r="T164" i="18" s="1"/>
  <c r="U164" i="18" s="1"/>
  <c r="V164" i="18" s="1"/>
  <c r="W164" i="18" s="1"/>
  <c r="X164" i="18" s="1"/>
  <c r="Y164" i="18" s="1"/>
  <c r="Z164" i="18" s="1"/>
  <c r="AA164" i="18" s="1"/>
  <c r="AB164" i="18" s="1"/>
  <c r="AC164" i="18" s="1"/>
  <c r="AD164" i="18" s="1"/>
  <c r="AE164" i="18" s="1"/>
  <c r="AF164" i="18" s="1"/>
  <c r="D164" i="18"/>
  <c r="C164" i="18"/>
  <c r="C163" i="18"/>
  <c r="D163" i="18" s="1"/>
  <c r="E163" i="18" s="1"/>
  <c r="F163" i="18" s="1"/>
  <c r="G163" i="18" s="1"/>
  <c r="H163" i="18" s="1"/>
  <c r="I163" i="18" s="1"/>
  <c r="J163" i="18" s="1"/>
  <c r="K163" i="18" s="1"/>
  <c r="L163" i="18" s="1"/>
  <c r="M163" i="18" s="1"/>
  <c r="S163" i="18" s="1"/>
  <c r="T163" i="18" s="1"/>
  <c r="U163" i="18" s="1"/>
  <c r="V163" i="18" s="1"/>
  <c r="W163" i="18" s="1"/>
  <c r="X163" i="18" s="1"/>
  <c r="Y163" i="18" s="1"/>
  <c r="Z163" i="18" s="1"/>
  <c r="AA163" i="18" s="1"/>
  <c r="AB163" i="18" s="1"/>
  <c r="AC163" i="18" s="1"/>
  <c r="AD163" i="18" s="1"/>
  <c r="AE163" i="18" s="1"/>
  <c r="AF163" i="18" s="1"/>
  <c r="E162" i="18"/>
  <c r="F162" i="18" s="1"/>
  <c r="G162" i="18" s="1"/>
  <c r="H162" i="18" s="1"/>
  <c r="I162" i="18" s="1"/>
  <c r="J162" i="18" s="1"/>
  <c r="K162" i="18" s="1"/>
  <c r="L162" i="18" s="1"/>
  <c r="M162" i="18" s="1"/>
  <c r="S162" i="18" s="1"/>
  <c r="T162" i="18" s="1"/>
  <c r="U162" i="18" s="1"/>
  <c r="V162" i="18" s="1"/>
  <c r="W162" i="18" s="1"/>
  <c r="X162" i="18" s="1"/>
  <c r="Y162" i="18" s="1"/>
  <c r="Z162" i="18" s="1"/>
  <c r="AA162" i="18" s="1"/>
  <c r="AB162" i="18" s="1"/>
  <c r="AC162" i="18" s="1"/>
  <c r="AD162" i="18" s="1"/>
  <c r="AE162" i="18" s="1"/>
  <c r="AF162" i="18" s="1"/>
  <c r="D162" i="18"/>
  <c r="C162" i="18"/>
  <c r="C161" i="18"/>
  <c r="D161" i="18" s="1"/>
  <c r="AI158" i="18"/>
  <c r="AH158" i="18"/>
  <c r="AI157" i="18"/>
  <c r="AH157" i="18"/>
  <c r="AI156" i="18"/>
  <c r="AH156" i="18"/>
  <c r="AI155" i="18"/>
  <c r="AH155" i="18"/>
  <c r="AI154" i="18"/>
  <c r="AH154" i="18"/>
  <c r="AI153" i="18"/>
  <c r="AH153" i="18"/>
  <c r="AI152" i="18"/>
  <c r="AH152" i="18"/>
  <c r="AI151" i="18"/>
  <c r="AH151" i="18"/>
  <c r="AI150" i="18"/>
  <c r="AH150" i="18"/>
  <c r="AI149" i="18"/>
  <c r="AH149" i="18"/>
  <c r="AI148" i="18"/>
  <c r="AH148" i="18"/>
  <c r="AI147" i="18"/>
  <c r="AH147" i="18"/>
  <c r="AI146" i="18"/>
  <c r="AH146" i="18"/>
  <c r="AI142" i="18"/>
  <c r="AH142" i="18"/>
  <c r="AI141" i="18"/>
  <c r="AH141" i="18"/>
  <c r="AI140" i="18"/>
  <c r="AH140" i="18"/>
  <c r="AI139" i="18"/>
  <c r="AH139" i="18"/>
  <c r="AI138" i="18"/>
  <c r="AH138" i="18"/>
  <c r="AI137" i="18"/>
  <c r="AH137" i="18"/>
  <c r="AI136" i="18"/>
  <c r="AH136" i="18"/>
  <c r="AI134" i="18"/>
  <c r="AH134" i="18"/>
  <c r="AI133" i="18"/>
  <c r="AH133" i="18"/>
  <c r="AI132" i="18"/>
  <c r="AH132" i="18"/>
  <c r="AI131" i="18"/>
  <c r="AH131" i="18"/>
  <c r="AI130" i="18"/>
  <c r="AH130" i="18"/>
  <c r="AI129" i="18"/>
  <c r="AH129" i="18"/>
  <c r="AI128" i="18"/>
  <c r="AH128" i="18"/>
  <c r="AI127" i="18"/>
  <c r="AH127" i="18"/>
  <c r="AI126" i="18"/>
  <c r="AH126" i="18"/>
  <c r="AI125" i="18"/>
  <c r="AH125" i="18"/>
  <c r="Z122" i="18"/>
  <c r="Y122" i="18"/>
  <c r="X122" i="18"/>
  <c r="W122" i="18"/>
  <c r="V122" i="18"/>
  <c r="U122" i="18"/>
  <c r="T122" i="18"/>
  <c r="S122" i="18"/>
  <c r="M122" i="18"/>
  <c r="L122" i="18"/>
  <c r="K122" i="18"/>
  <c r="J122" i="18"/>
  <c r="I122" i="18"/>
  <c r="H122" i="18"/>
  <c r="G122" i="18"/>
  <c r="F122" i="18"/>
  <c r="E122" i="18"/>
  <c r="Z121" i="18"/>
  <c r="Y121" i="18"/>
  <c r="X121" i="18"/>
  <c r="W121" i="18"/>
  <c r="V121" i="18"/>
  <c r="U121" i="18"/>
  <c r="T121" i="18"/>
  <c r="S121" i="18"/>
  <c r="M121" i="18"/>
  <c r="L121" i="18"/>
  <c r="K121" i="18"/>
  <c r="J121" i="18"/>
  <c r="I121" i="18"/>
  <c r="H121" i="18"/>
  <c r="G121" i="18"/>
  <c r="F121" i="18"/>
  <c r="E121" i="18"/>
  <c r="Z120" i="18"/>
  <c r="Y120" i="18"/>
  <c r="X120" i="18"/>
  <c r="W120" i="18"/>
  <c r="V120" i="18"/>
  <c r="U120" i="18"/>
  <c r="T120" i="18"/>
  <c r="S120" i="18"/>
  <c r="M120" i="18"/>
  <c r="L120" i="18"/>
  <c r="K120" i="18"/>
  <c r="J120" i="18"/>
  <c r="I120" i="18"/>
  <c r="H120" i="18"/>
  <c r="G120" i="18"/>
  <c r="F120" i="18"/>
  <c r="E120" i="18"/>
  <c r="Z119" i="18"/>
  <c r="Y119" i="18"/>
  <c r="X119" i="18"/>
  <c r="W119" i="18"/>
  <c r="V119" i="18"/>
  <c r="U119" i="18"/>
  <c r="T119" i="18"/>
  <c r="S119" i="18"/>
  <c r="M119" i="18"/>
  <c r="L119" i="18"/>
  <c r="K119" i="18"/>
  <c r="J119" i="18"/>
  <c r="I119" i="18"/>
  <c r="H119" i="18"/>
  <c r="G119" i="18"/>
  <c r="F119" i="18"/>
  <c r="E119" i="18"/>
  <c r="Z118" i="18"/>
  <c r="Y118" i="18"/>
  <c r="X118" i="18"/>
  <c r="W118" i="18"/>
  <c r="V118" i="18"/>
  <c r="U118" i="18"/>
  <c r="T118" i="18"/>
  <c r="S118" i="18"/>
  <c r="M118" i="18"/>
  <c r="L118" i="18"/>
  <c r="K118" i="18"/>
  <c r="J118" i="18"/>
  <c r="I118" i="18"/>
  <c r="H118" i="18"/>
  <c r="G118" i="18"/>
  <c r="F118" i="18"/>
  <c r="E118" i="18"/>
  <c r="BJ23" i="18"/>
  <c r="BG23" i="18"/>
  <c r="Z117" i="18"/>
  <c r="Y117" i="18"/>
  <c r="Y123" i="18" s="1"/>
  <c r="X117" i="18"/>
  <c r="X123" i="18" s="1"/>
  <c r="W117" i="18"/>
  <c r="W123" i="18" s="1"/>
  <c r="V117" i="18"/>
  <c r="V123" i="18" s="1"/>
  <c r="BD23" i="18" s="1"/>
  <c r="U117" i="18"/>
  <c r="T117" i="18"/>
  <c r="S117" i="18"/>
  <c r="AY23" i="18"/>
  <c r="AV23" i="18"/>
  <c r="M117" i="18"/>
  <c r="L117" i="18"/>
  <c r="L123" i="18" s="1"/>
  <c r="K117" i="18"/>
  <c r="K123" i="18" s="1"/>
  <c r="AT23" i="18" s="1"/>
  <c r="J117" i="18"/>
  <c r="I117" i="18"/>
  <c r="H117" i="18"/>
  <c r="G117" i="18"/>
  <c r="G123" i="18" s="1"/>
  <c r="AR23" i="18" s="1"/>
  <c r="F117" i="18"/>
  <c r="E117" i="18"/>
  <c r="AO23" i="18"/>
  <c r="AI114" i="18"/>
  <c r="AH114" i="18"/>
  <c r="R7" i="18"/>
  <c r="P7" i="18"/>
  <c r="AI112" i="18"/>
  <c r="AH112" i="18"/>
  <c r="AG112" i="18"/>
  <c r="AI111" i="18"/>
  <c r="AH111" i="18"/>
  <c r="AI110" i="18"/>
  <c r="AH110" i="18"/>
  <c r="AI109" i="18"/>
  <c r="AH109" i="18"/>
  <c r="AG108" i="18"/>
  <c r="BG19" i="18"/>
  <c r="Z108" i="18"/>
  <c r="Y108" i="18"/>
  <c r="X5" i="18" s="1"/>
  <c r="X108" i="18"/>
  <c r="W108" i="18"/>
  <c r="V108" i="18"/>
  <c r="BD19" i="18" s="1"/>
  <c r="U108" i="18"/>
  <c r="BC19" i="18" s="1"/>
  <c r="T108" i="18"/>
  <c r="S5" i="18" s="1"/>
  <c r="S108" i="18"/>
  <c r="S113" i="18" s="1"/>
  <c r="S115" i="18" s="1"/>
  <c r="AV19" i="18"/>
  <c r="M108" i="18"/>
  <c r="AU19" i="18" s="1"/>
  <c r="L108" i="18"/>
  <c r="K5" i="18" s="1"/>
  <c r="K108" i="18"/>
  <c r="J108" i="18"/>
  <c r="I5" i="18" s="1"/>
  <c r="I108" i="18"/>
  <c r="H5" i="18" s="1"/>
  <c r="H108" i="18"/>
  <c r="G5" i="18" s="1"/>
  <c r="G108" i="18"/>
  <c r="F108" i="18"/>
  <c r="F113" i="18" s="1"/>
  <c r="F115" i="18" s="1"/>
  <c r="E108" i="18"/>
  <c r="E113" i="18" s="1"/>
  <c r="E115" i="18" s="1"/>
  <c r="AI107" i="18"/>
  <c r="AH107" i="18"/>
  <c r="AI106" i="18"/>
  <c r="AH106" i="18"/>
  <c r="AI105" i="18"/>
  <c r="AH105" i="18"/>
  <c r="AI104" i="18"/>
  <c r="AH104" i="18"/>
  <c r="AI103" i="18"/>
  <c r="AH103" i="18"/>
  <c r="AI102" i="18"/>
  <c r="AH102" i="18"/>
  <c r="AI101" i="18"/>
  <c r="AH101" i="18"/>
  <c r="AI100" i="18"/>
  <c r="AH100" i="18"/>
  <c r="AI99" i="18"/>
  <c r="AH99" i="18"/>
  <c r="AI98" i="18"/>
  <c r="AH98" i="18"/>
  <c r="AI97" i="18"/>
  <c r="AH97" i="18"/>
  <c r="AG96" i="18"/>
  <c r="BJ20" i="18"/>
  <c r="Z96" i="18"/>
  <c r="Y96" i="18"/>
  <c r="X96" i="18"/>
  <c r="BE20" i="18" s="1"/>
  <c r="W96" i="18"/>
  <c r="V96" i="18"/>
  <c r="U96" i="18"/>
  <c r="T96" i="18"/>
  <c r="BB20" i="18" s="1"/>
  <c r="S96" i="18"/>
  <c r="BA20" i="18" s="1"/>
  <c r="M96" i="18"/>
  <c r="L96" i="18"/>
  <c r="K96" i="18"/>
  <c r="AT20" i="18" s="1"/>
  <c r="J96" i="18"/>
  <c r="I96" i="18"/>
  <c r="H96" i="18"/>
  <c r="G96" i="18"/>
  <c r="AO20" i="18"/>
  <c r="AI95" i="18"/>
  <c r="AH95" i="18"/>
  <c r="AI94" i="18"/>
  <c r="AH94" i="18"/>
  <c r="AI93" i="18"/>
  <c r="AH93" i="18"/>
  <c r="Z92" i="18"/>
  <c r="Y92" i="18"/>
  <c r="X92" i="18"/>
  <c r="BE18" i="18" s="1"/>
  <c r="W92" i="18"/>
  <c r="V92" i="18"/>
  <c r="U92" i="18"/>
  <c r="S92" i="18"/>
  <c r="BA18" i="18" s="1"/>
  <c r="AX18" i="18"/>
  <c r="M92" i="18"/>
  <c r="AU18" i="18" s="1"/>
  <c r="L92" i="18"/>
  <c r="K92" i="18"/>
  <c r="J92" i="18"/>
  <c r="I92" i="18"/>
  <c r="H92" i="18"/>
  <c r="G92" i="18"/>
  <c r="AP18" i="18"/>
  <c r="AO18" i="18"/>
  <c r="AN18" i="18"/>
  <c r="BR91" i="18"/>
  <c r="BP91" i="18"/>
  <c r="BM91" i="18"/>
  <c r="BJ91" i="18"/>
  <c r="BE91" i="18"/>
  <c r="BC91" i="18"/>
  <c r="BB91" i="18"/>
  <c r="AZ91" i="18"/>
  <c r="AI91" i="18"/>
  <c r="AH91" i="18"/>
  <c r="AG91" i="18"/>
  <c r="AG92" i="18" s="1"/>
  <c r="AG3" i="18" s="1"/>
  <c r="BM90" i="18"/>
  <c r="BH90" i="18"/>
  <c r="BE90" i="18"/>
  <c r="BD90" i="18"/>
  <c r="AI90" i="18"/>
  <c r="AH90" i="18"/>
  <c r="BV89" i="18"/>
  <c r="BG89" i="18"/>
  <c r="BF89" i="18"/>
  <c r="AI89" i="18"/>
  <c r="AH89" i="18"/>
  <c r="BW88" i="18"/>
  <c r="AI88" i="18"/>
  <c r="AH88" i="18"/>
  <c r="BV87" i="18"/>
  <c r="BR87" i="18"/>
  <c r="BQ87" i="18"/>
  <c r="BN87" i="18"/>
  <c r="BF87" i="18"/>
  <c r="BB87" i="18"/>
  <c r="AI87" i="18"/>
  <c r="AH87" i="18"/>
  <c r="AI86" i="18"/>
  <c r="AH86" i="18"/>
  <c r="AI85" i="18"/>
  <c r="AH85" i="18"/>
  <c r="BW84" i="18"/>
  <c r="BW91" i="18" s="1"/>
  <c r="BV84" i="18"/>
  <c r="BV91" i="18" s="1"/>
  <c r="BU84" i="18"/>
  <c r="BU91" i="18" s="1"/>
  <c r="BT84" i="18"/>
  <c r="BT91" i="18" s="1"/>
  <c r="BS84" i="18"/>
  <c r="BS91" i="18" s="1"/>
  <c r="BR84" i="18"/>
  <c r="BQ84" i="18"/>
  <c r="BQ91" i="18" s="1"/>
  <c r="BP84" i="18"/>
  <c r="BO84" i="18"/>
  <c r="BO91" i="18" s="1"/>
  <c r="BN84" i="18"/>
  <c r="BN91" i="18" s="1"/>
  <c r="BM84" i="18"/>
  <c r="BL84" i="18"/>
  <c r="BL91" i="18" s="1"/>
  <c r="BK84" i="18"/>
  <c r="BK91" i="18" s="1"/>
  <c r="BJ84" i="18"/>
  <c r="BI84" i="18"/>
  <c r="BI91" i="18" s="1"/>
  <c r="BH84" i="18"/>
  <c r="BH91" i="18" s="1"/>
  <c r="BG84" i="18"/>
  <c r="BG91" i="18" s="1"/>
  <c r="BF84" i="18"/>
  <c r="BF91" i="18" s="1"/>
  <c r="BE84" i="18"/>
  <c r="BD84" i="18"/>
  <c r="BD91" i="18" s="1"/>
  <c r="BC84" i="18"/>
  <c r="BB84" i="18"/>
  <c r="BA84" i="18"/>
  <c r="BA91" i="18" s="1"/>
  <c r="AZ84" i="18"/>
  <c r="AI84" i="18"/>
  <c r="AH84" i="18"/>
  <c r="BW83" i="18"/>
  <c r="BW90" i="18" s="1"/>
  <c r="BV83" i="18"/>
  <c r="BV90" i="18" s="1"/>
  <c r="BU83" i="18"/>
  <c r="BU90" i="18" s="1"/>
  <c r="BT83" i="18"/>
  <c r="BT90" i="18" s="1"/>
  <c r="BS83" i="18"/>
  <c r="BS90" i="18" s="1"/>
  <c r="BR83" i="18"/>
  <c r="BR90" i="18" s="1"/>
  <c r="BQ83" i="18"/>
  <c r="BQ90" i="18" s="1"/>
  <c r="BP83" i="18"/>
  <c r="BP90" i="18" s="1"/>
  <c r="BO83" i="18"/>
  <c r="BO90" i="18" s="1"/>
  <c r="BN83" i="18"/>
  <c r="BN90" i="18" s="1"/>
  <c r="BM83" i="18"/>
  <c r="BL83" i="18"/>
  <c r="BL90" i="18" s="1"/>
  <c r="BK83" i="18"/>
  <c r="BK90" i="18" s="1"/>
  <c r="BJ83" i="18"/>
  <c r="BJ90" i="18" s="1"/>
  <c r="BI83" i="18"/>
  <c r="BI90" i="18" s="1"/>
  <c r="BH83" i="18"/>
  <c r="BG83" i="18"/>
  <c r="BG90" i="18" s="1"/>
  <c r="BF83" i="18"/>
  <c r="BF90" i="18" s="1"/>
  <c r="BE83" i="18"/>
  <c r="BD83" i="18"/>
  <c r="BC83" i="18"/>
  <c r="BC90" i="18" s="1"/>
  <c r="BB83" i="18"/>
  <c r="BB90" i="18" s="1"/>
  <c r="BA83" i="18"/>
  <c r="BA90" i="18" s="1"/>
  <c r="AZ83" i="18"/>
  <c r="AZ90" i="18" s="1"/>
  <c r="AI83" i="18"/>
  <c r="AH83" i="18"/>
  <c r="BW82" i="18"/>
  <c r="BW89" i="18" s="1"/>
  <c r="BV82" i="18"/>
  <c r="BU82" i="18"/>
  <c r="BU89" i="18" s="1"/>
  <c r="BT82" i="18"/>
  <c r="BT89" i="18" s="1"/>
  <c r="BS82" i="18"/>
  <c r="BS89" i="18" s="1"/>
  <c r="BR82" i="18"/>
  <c r="BR89" i="18" s="1"/>
  <c r="BQ82" i="18"/>
  <c r="BQ89" i="18" s="1"/>
  <c r="BP82" i="18"/>
  <c r="BP89" i="18" s="1"/>
  <c r="BO82" i="18"/>
  <c r="BO89" i="18" s="1"/>
  <c r="BN82" i="18"/>
  <c r="BN89" i="18" s="1"/>
  <c r="BM82" i="18"/>
  <c r="BM89" i="18" s="1"/>
  <c r="BL82" i="18"/>
  <c r="BL89" i="18" s="1"/>
  <c r="BK82" i="18"/>
  <c r="BK89" i="18" s="1"/>
  <c r="BJ82" i="18"/>
  <c r="BJ89" i="18" s="1"/>
  <c r="BI82" i="18"/>
  <c r="BI89" i="18" s="1"/>
  <c r="BH82" i="18"/>
  <c r="BH89" i="18" s="1"/>
  <c r="BG82" i="18"/>
  <c r="BF82" i="18"/>
  <c r="BE82" i="18"/>
  <c r="BE89" i="18" s="1"/>
  <c r="BD82" i="18"/>
  <c r="BD89" i="18" s="1"/>
  <c r="BC82" i="18"/>
  <c r="BC89" i="18" s="1"/>
  <c r="BB82" i="18"/>
  <c r="BB89" i="18" s="1"/>
  <c r="BA82" i="18"/>
  <c r="BA89" i="18" s="1"/>
  <c r="AZ82" i="18"/>
  <c r="AZ89" i="18" s="1"/>
  <c r="AI82" i="18"/>
  <c r="AH82" i="18"/>
  <c r="BW81" i="18"/>
  <c r="BV81" i="18"/>
  <c r="BV88" i="18" s="1"/>
  <c r="BU81" i="18"/>
  <c r="BU88" i="18" s="1"/>
  <c r="BT81" i="18"/>
  <c r="BT88" i="18" s="1"/>
  <c r="BS81" i="18"/>
  <c r="BS88" i="18" s="1"/>
  <c r="BR81" i="18"/>
  <c r="BR88" i="18" s="1"/>
  <c r="BQ81" i="18"/>
  <c r="BQ88" i="18" s="1"/>
  <c r="BP81" i="18"/>
  <c r="BP88" i="18" s="1"/>
  <c r="BO81" i="18"/>
  <c r="BO88" i="18" s="1"/>
  <c r="BN81" i="18"/>
  <c r="BN88" i="18" s="1"/>
  <c r="BM81" i="18"/>
  <c r="BM88" i="18" s="1"/>
  <c r="BL81" i="18"/>
  <c r="BL88" i="18" s="1"/>
  <c r="BK81" i="18"/>
  <c r="BK88" i="18" s="1"/>
  <c r="BJ81" i="18"/>
  <c r="BJ88" i="18" s="1"/>
  <c r="BI81" i="18"/>
  <c r="BI88" i="18" s="1"/>
  <c r="BH81" i="18"/>
  <c r="BH88" i="18" s="1"/>
  <c r="BG81" i="18"/>
  <c r="BG88" i="18" s="1"/>
  <c r="BF81" i="18"/>
  <c r="BF88" i="18" s="1"/>
  <c r="BE81" i="18"/>
  <c r="BE88" i="18" s="1"/>
  <c r="BD81" i="18"/>
  <c r="BD88" i="18" s="1"/>
  <c r="BC81" i="18"/>
  <c r="BC88" i="18" s="1"/>
  <c r="BB81" i="18"/>
  <c r="BB88" i="18" s="1"/>
  <c r="BA81" i="18"/>
  <c r="BA88" i="18" s="1"/>
  <c r="AZ81" i="18"/>
  <c r="AZ88" i="18" s="1"/>
  <c r="AI81" i="18"/>
  <c r="AH81" i="18"/>
  <c r="BW80" i="18"/>
  <c r="BW87" i="18" s="1"/>
  <c r="BV80" i="18"/>
  <c r="BU80" i="18"/>
  <c r="BU87" i="18" s="1"/>
  <c r="BT80" i="18"/>
  <c r="BT87" i="18" s="1"/>
  <c r="BS80" i="18"/>
  <c r="BS87" i="18" s="1"/>
  <c r="BR80" i="18"/>
  <c r="BQ80" i="18"/>
  <c r="BP80" i="18"/>
  <c r="BP87" i="18" s="1"/>
  <c r="BO80" i="18"/>
  <c r="BO87" i="18" s="1"/>
  <c r="BN80" i="18"/>
  <c r="BM80" i="18"/>
  <c r="BM87" i="18" s="1"/>
  <c r="BL80" i="18"/>
  <c r="BL87" i="18" s="1"/>
  <c r="BK80" i="18"/>
  <c r="BK87" i="18" s="1"/>
  <c r="BJ80" i="18"/>
  <c r="BJ87" i="18" s="1"/>
  <c r="BI80" i="18"/>
  <c r="BI87" i="18" s="1"/>
  <c r="BH80" i="18"/>
  <c r="BH87" i="18" s="1"/>
  <c r="BG80" i="18"/>
  <c r="BG87" i="18" s="1"/>
  <c r="BF80" i="18"/>
  <c r="BE80" i="18"/>
  <c r="BE87" i="18" s="1"/>
  <c r="BD80" i="18"/>
  <c r="BD87" i="18" s="1"/>
  <c r="BC80" i="18"/>
  <c r="BC87" i="18" s="1"/>
  <c r="BB80" i="18"/>
  <c r="BA80" i="18"/>
  <c r="BA87" i="18" s="1"/>
  <c r="AZ80" i="18"/>
  <c r="AZ87" i="18" s="1"/>
  <c r="AI80" i="18"/>
  <c r="AH80" i="18"/>
  <c r="BW79" i="18"/>
  <c r="BW86" i="18" s="1"/>
  <c r="BV79" i="18"/>
  <c r="BV86" i="18" s="1"/>
  <c r="BU79" i="18"/>
  <c r="BU86" i="18" s="1"/>
  <c r="BT79" i="18"/>
  <c r="BT86" i="18" s="1"/>
  <c r="BS79" i="18"/>
  <c r="BS86" i="18" s="1"/>
  <c r="BR79" i="18"/>
  <c r="BR86" i="18" s="1"/>
  <c r="BQ79" i="18"/>
  <c r="BQ86" i="18" s="1"/>
  <c r="BP79" i="18"/>
  <c r="BP86" i="18" s="1"/>
  <c r="BO79" i="18"/>
  <c r="BO86" i="18" s="1"/>
  <c r="BN79" i="18"/>
  <c r="BN86" i="18" s="1"/>
  <c r="BM79" i="18"/>
  <c r="BM86" i="18" s="1"/>
  <c r="BL79" i="18"/>
  <c r="BL86" i="18" s="1"/>
  <c r="BK79" i="18"/>
  <c r="BK86" i="18" s="1"/>
  <c r="BJ79" i="18"/>
  <c r="BJ86" i="18" s="1"/>
  <c r="BI79" i="18"/>
  <c r="BI86" i="18" s="1"/>
  <c r="BH79" i="18"/>
  <c r="BH86" i="18" s="1"/>
  <c r="BG79" i="18"/>
  <c r="BG86" i="18" s="1"/>
  <c r="BF79" i="18"/>
  <c r="BF86" i="18" s="1"/>
  <c r="BE79" i="18"/>
  <c r="BE86" i="18" s="1"/>
  <c r="BD79" i="18"/>
  <c r="BD86" i="18" s="1"/>
  <c r="BC79" i="18"/>
  <c r="BC86" i="18" s="1"/>
  <c r="BB79" i="18"/>
  <c r="BB86" i="18" s="1"/>
  <c r="BA79" i="18"/>
  <c r="BA86" i="18" s="1"/>
  <c r="AZ79" i="18"/>
  <c r="AZ86" i="18" s="1"/>
  <c r="AI79" i="18"/>
  <c r="AH79" i="18"/>
  <c r="AG78" i="18"/>
  <c r="BJ17" i="18"/>
  <c r="BI17" i="18"/>
  <c r="BG17" i="18"/>
  <c r="Y78" i="18"/>
  <c r="X78" i="18"/>
  <c r="W78" i="18"/>
  <c r="V78" i="18"/>
  <c r="U78" i="18"/>
  <c r="BB17" i="18"/>
  <c r="AY17" i="18"/>
  <c r="AW17" i="18"/>
  <c r="M78" i="18"/>
  <c r="AU17" i="18" s="1"/>
  <c r="L78" i="18"/>
  <c r="K78" i="18"/>
  <c r="J78" i="18"/>
  <c r="I78" i="18"/>
  <c r="H78" i="18"/>
  <c r="G78" i="18"/>
  <c r="AR17" i="18" s="1"/>
  <c r="AI77" i="18"/>
  <c r="AH77" i="18"/>
  <c r="AI76" i="18"/>
  <c r="AH76" i="18"/>
  <c r="AI75" i="18"/>
  <c r="AH75" i="18"/>
  <c r="AI74" i="18"/>
  <c r="AH74" i="18"/>
  <c r="AI73" i="18"/>
  <c r="AH73" i="18"/>
  <c r="AI72" i="18"/>
  <c r="AH72" i="18"/>
  <c r="AG71" i="18"/>
  <c r="BJ16" i="18"/>
  <c r="AD7" i="18"/>
  <c r="AC7" i="18"/>
  <c r="AB7" i="18"/>
  <c r="AA7" i="18"/>
  <c r="Z113" i="18"/>
  <c r="Z115" i="18" s="1"/>
  <c r="Y71" i="18"/>
  <c r="X71" i="18"/>
  <c r="BE16" i="18" s="1"/>
  <c r="W71" i="18"/>
  <c r="W113" i="18" s="1"/>
  <c r="W115" i="18" s="1"/>
  <c r="V71" i="18"/>
  <c r="U71" i="18"/>
  <c r="BC16" i="18" s="1"/>
  <c r="N7" i="18"/>
  <c r="M71" i="18"/>
  <c r="L71" i="18"/>
  <c r="K71" i="18"/>
  <c r="AT16" i="18" s="1"/>
  <c r="J71" i="18"/>
  <c r="I71" i="18"/>
  <c r="H71" i="18"/>
  <c r="G71" i="18"/>
  <c r="G113" i="18" s="1"/>
  <c r="G115" i="18" s="1"/>
  <c r="D7" i="18"/>
  <c r="AI70" i="18"/>
  <c r="AH70" i="18"/>
  <c r="AI69" i="18"/>
  <c r="AH69" i="18"/>
  <c r="AI68" i="18"/>
  <c r="AH68" i="18"/>
  <c r="AI67" i="18"/>
  <c r="AH67" i="18"/>
  <c r="AI66" i="18"/>
  <c r="AH66" i="18"/>
  <c r="AI65" i="18"/>
  <c r="AH65" i="18"/>
  <c r="AI64" i="18"/>
  <c r="AH64" i="18"/>
  <c r="AI63" i="18"/>
  <c r="AH63" i="18"/>
  <c r="AI62" i="18"/>
  <c r="AH62" i="18"/>
  <c r="AI61" i="18"/>
  <c r="AH61" i="18"/>
  <c r="AI60" i="18"/>
  <c r="AH60" i="18"/>
  <c r="AI59" i="18"/>
  <c r="AH59" i="18"/>
  <c r="AI58" i="18"/>
  <c r="AH58" i="18"/>
  <c r="AI57" i="18"/>
  <c r="AH57" i="18"/>
  <c r="AI56" i="18"/>
  <c r="AH56" i="18"/>
  <c r="AI55" i="18"/>
  <c r="AH55" i="18"/>
  <c r="AI54" i="18"/>
  <c r="AH54" i="18"/>
  <c r="AI53" i="18"/>
  <c r="AH53" i="18"/>
  <c r="AI52" i="18"/>
  <c r="AH52" i="18"/>
  <c r="AI51" i="18"/>
  <c r="AH51" i="18"/>
  <c r="AI50" i="18"/>
  <c r="AH50" i="18"/>
  <c r="AI49" i="18"/>
  <c r="AH49" i="18"/>
  <c r="AI48" i="18"/>
  <c r="AH48" i="18"/>
  <c r="AI47" i="18"/>
  <c r="AH47" i="18"/>
  <c r="AI46" i="18"/>
  <c r="AH46" i="18"/>
  <c r="AI45" i="18"/>
  <c r="AH45" i="18"/>
  <c r="AI44" i="18"/>
  <c r="AH44" i="18"/>
  <c r="AI43" i="18"/>
  <c r="AH43" i="18"/>
  <c r="AI42" i="18"/>
  <c r="AH42" i="18"/>
  <c r="AI41" i="18"/>
  <c r="AH41" i="18"/>
  <c r="AI40" i="18"/>
  <c r="AH40" i="18"/>
  <c r="AI39" i="18"/>
  <c r="AH39" i="18"/>
  <c r="AI38" i="18"/>
  <c r="AH38" i="18"/>
  <c r="AI37" i="18"/>
  <c r="AH37" i="18"/>
  <c r="AI36" i="18"/>
  <c r="AH36" i="18"/>
  <c r="AI35" i="18"/>
  <c r="AH35" i="18"/>
  <c r="AI34" i="18"/>
  <c r="AH34" i="18"/>
  <c r="AI33" i="18"/>
  <c r="AH33" i="18"/>
  <c r="AI32" i="18"/>
  <c r="AH32" i="18"/>
  <c r="AI31" i="18"/>
  <c r="AH31" i="18"/>
  <c r="AI30" i="18"/>
  <c r="AH30" i="18"/>
  <c r="AI29" i="18"/>
  <c r="AH29" i="18"/>
  <c r="AI28" i="18"/>
  <c r="AH28" i="18"/>
  <c r="AI27" i="18"/>
  <c r="AH27" i="18"/>
  <c r="AI26" i="18"/>
  <c r="AH26" i="18"/>
  <c r="AI25" i="18"/>
  <c r="AH25" i="18"/>
  <c r="AI24" i="18"/>
  <c r="AH24" i="18"/>
  <c r="BH23" i="18"/>
  <c r="AZ23" i="18"/>
  <c r="AI23" i="18"/>
  <c r="AH23" i="18"/>
  <c r="AI22" i="18"/>
  <c r="AH22" i="18"/>
  <c r="BJ21" i="18"/>
  <c r="BI21" i="18"/>
  <c r="BH21" i="18"/>
  <c r="BG21" i="18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I21" i="18"/>
  <c r="AH21" i="18"/>
  <c r="BI20" i="18"/>
  <c r="BH20" i="18"/>
  <c r="BG20" i="18"/>
  <c r="BF20" i="18"/>
  <c r="BD20" i="18"/>
  <c r="BC20" i="18"/>
  <c r="AZ20" i="18"/>
  <c r="AY20" i="18"/>
  <c r="AX20" i="18"/>
  <c r="AW20" i="18"/>
  <c r="AV20" i="18"/>
  <c r="AU20" i="18"/>
  <c r="AS20" i="18"/>
  <c r="AR20" i="18"/>
  <c r="AQ20" i="18"/>
  <c r="AP20" i="18"/>
  <c r="AI20" i="18"/>
  <c r="AH20" i="18"/>
  <c r="BJ19" i="18"/>
  <c r="BI19" i="18"/>
  <c r="BH19" i="18"/>
  <c r="BF19" i="18"/>
  <c r="BE19" i="18"/>
  <c r="AZ19" i="18"/>
  <c r="AX19" i="18"/>
  <c r="AW19" i="18"/>
  <c r="AT19" i="18"/>
  <c r="AR19" i="18"/>
  <c r="AN19" i="18"/>
  <c r="AI19" i="18"/>
  <c r="AH19" i="18"/>
  <c r="BJ18" i="18"/>
  <c r="BI18" i="18"/>
  <c r="BH18" i="18"/>
  <c r="BG18" i="18"/>
  <c r="BF18" i="18"/>
  <c r="BD18" i="18"/>
  <c r="BC18" i="18"/>
  <c r="BB18" i="18"/>
  <c r="AZ18" i="18"/>
  <c r="AY18" i="18"/>
  <c r="AW18" i="18"/>
  <c r="AV18" i="18"/>
  <c r="AT18" i="18"/>
  <c r="AS18" i="18"/>
  <c r="AR18" i="18"/>
  <c r="AQ18" i="18"/>
  <c r="AM18" i="18"/>
  <c r="AI18" i="18"/>
  <c r="AH18" i="18"/>
  <c r="BH17" i="18"/>
  <c r="BF17" i="18"/>
  <c r="BE17" i="18"/>
  <c r="BD17" i="18"/>
  <c r="BC17" i="18"/>
  <c r="BA17" i="18"/>
  <c r="AZ17" i="18"/>
  <c r="AX17" i="18"/>
  <c r="AV17" i="18"/>
  <c r="AT17" i="18"/>
  <c r="AS17" i="18"/>
  <c r="AQ17" i="18"/>
  <c r="AP17" i="18"/>
  <c r="AN17" i="18"/>
  <c r="AM17" i="18"/>
  <c r="AI17" i="18"/>
  <c r="AH17" i="18"/>
  <c r="BI16" i="18"/>
  <c r="BI22" i="18" s="1"/>
  <c r="BH16" i="18"/>
  <c r="BF16" i="18"/>
  <c r="BF22" i="18" s="1"/>
  <c r="BD16" i="18"/>
  <c r="AZ16" i="18"/>
  <c r="AY16" i="18"/>
  <c r="AX16" i="18"/>
  <c r="AW16" i="18"/>
  <c r="AV16" i="18"/>
  <c r="AS16" i="18"/>
  <c r="AQ16" i="18"/>
  <c r="AP16" i="18"/>
  <c r="AN16" i="18"/>
  <c r="AM16" i="18"/>
  <c r="AI16" i="18"/>
  <c r="AH16" i="18"/>
  <c r="AI15" i="18"/>
  <c r="AH15" i="18"/>
  <c r="AI14" i="18"/>
  <c r="AH14" i="18"/>
  <c r="AI13" i="18"/>
  <c r="AH13" i="18"/>
  <c r="AL12" i="18"/>
  <c r="AI12" i="18"/>
  <c r="AH12" i="18"/>
  <c r="AI11" i="18"/>
  <c r="AH11" i="18"/>
  <c r="K6" i="18"/>
  <c r="AE5" i="18"/>
  <c r="AD5" i="18"/>
  <c r="AB5" i="18"/>
  <c r="Z5" i="18"/>
  <c r="Y5" i="18"/>
  <c r="W5" i="18"/>
  <c r="V5" i="18"/>
  <c r="T5" i="18"/>
  <c r="Q5" i="18"/>
  <c r="O5" i="18"/>
  <c r="N5" i="18"/>
  <c r="J5" i="18"/>
  <c r="F5" i="18"/>
  <c r="B5" i="18"/>
  <c r="AG4" i="18"/>
  <c r="K4" i="18"/>
  <c r="E4" i="18"/>
  <c r="H4" i="18" s="1"/>
  <c r="B4" i="18"/>
  <c r="AL13" i="18" s="1"/>
  <c r="AG2" i="18"/>
  <c r="R274" i="20" l="1"/>
  <c r="S169" i="20"/>
  <c r="T167" i="20"/>
  <c r="U161" i="20"/>
  <c r="T135" i="20"/>
  <c r="V177" i="20"/>
  <c r="U135" i="20"/>
  <c r="BJ22" i="18"/>
  <c r="BJ25" i="18" s="1"/>
  <c r="BH22" i="18"/>
  <c r="BH25" i="18" s="1"/>
  <c r="Z123" i="18"/>
  <c r="Z116" i="18" s="1"/>
  <c r="Z7" i="18" s="1"/>
  <c r="Z124" i="18"/>
  <c r="Y113" i="18"/>
  <c r="Y115" i="18" s="1"/>
  <c r="Y116" i="18" s="1"/>
  <c r="Y7" i="18" s="1"/>
  <c r="BE22" i="18"/>
  <c r="V113" i="18"/>
  <c r="V115" i="18" s="1"/>
  <c r="V116" i="18" s="1"/>
  <c r="V7" i="18" s="1"/>
  <c r="W116" i="18"/>
  <c r="W7" i="18" s="1"/>
  <c r="W124" i="18"/>
  <c r="U123" i="18"/>
  <c r="BC23" i="18" s="1"/>
  <c r="T123" i="18"/>
  <c r="BB23" i="18" s="1"/>
  <c r="T113" i="18"/>
  <c r="T115" i="18" s="1"/>
  <c r="T116" i="18" s="1"/>
  <c r="T7" i="18" s="1"/>
  <c r="R5" i="18"/>
  <c r="BA19" i="18"/>
  <c r="S123" i="18"/>
  <c r="BA23" i="18" s="1"/>
  <c r="AI96" i="18"/>
  <c r="AZ22" i="18"/>
  <c r="AZ25" i="18" s="1"/>
  <c r="AX22" i="18"/>
  <c r="AV22" i="18"/>
  <c r="AV25" i="18" s="1"/>
  <c r="AI121" i="18"/>
  <c r="M123" i="18"/>
  <c r="AU23" i="18" s="1"/>
  <c r="M113" i="18"/>
  <c r="M115" i="18" s="1"/>
  <c r="L113" i="18"/>
  <c r="L115" i="18" s="1"/>
  <c r="L116" i="18" s="1"/>
  <c r="L7" i="18" s="1"/>
  <c r="AT22" i="18"/>
  <c r="J113" i="18"/>
  <c r="J115" i="18" s="1"/>
  <c r="J116" i="18" s="1"/>
  <c r="J7" i="18" s="1"/>
  <c r="J123" i="18"/>
  <c r="J124" i="18" s="1"/>
  <c r="I123" i="18"/>
  <c r="AS23" i="18" s="1"/>
  <c r="I113" i="18"/>
  <c r="I115" i="18" s="1"/>
  <c r="I116" i="18" s="1"/>
  <c r="I7" i="18" s="1"/>
  <c r="AH122" i="18"/>
  <c r="H123" i="18"/>
  <c r="H113" i="18"/>
  <c r="H115" i="18" s="1"/>
  <c r="H116" i="18" s="1"/>
  <c r="H7" i="18" s="1"/>
  <c r="H124" i="18"/>
  <c r="AR16" i="18"/>
  <c r="AR22" i="18" s="1"/>
  <c r="AR25" i="18" s="1"/>
  <c r="AI78" i="18"/>
  <c r="G116" i="18"/>
  <c r="G7" i="18" s="1"/>
  <c r="AH118" i="18"/>
  <c r="G124" i="18"/>
  <c r="AI118" i="18"/>
  <c r="F123" i="18"/>
  <c r="AQ23" i="18" s="1"/>
  <c r="E123" i="18"/>
  <c r="AP23" i="18" s="1"/>
  <c r="B123" i="18"/>
  <c r="AM23" i="18" s="1"/>
  <c r="U113" i="18"/>
  <c r="U115" i="18" s="1"/>
  <c r="X113" i="18"/>
  <c r="X115" i="18" s="1"/>
  <c r="X116" i="18" s="1"/>
  <c r="X7" i="18" s="1"/>
  <c r="AU16" i="18"/>
  <c r="AU22" i="18" s="1"/>
  <c r="BG16" i="18"/>
  <c r="AF7" i="18"/>
  <c r="B113" i="18"/>
  <c r="B115" i="18" s="1"/>
  <c r="B116" i="18" s="1"/>
  <c r="B7" i="18" s="1"/>
  <c r="AM19" i="18"/>
  <c r="AM22" i="18" s="1"/>
  <c r="AM25" i="18" s="1"/>
  <c r="AJ108" i="18" a="1"/>
  <c r="AJ108" i="18" s="1"/>
  <c r="AH119" i="18"/>
  <c r="AI122" i="18"/>
  <c r="AH121" i="18"/>
  <c r="AF5" i="18"/>
  <c r="AH120" i="18"/>
  <c r="BG95" i="18" a="1"/>
  <c r="BK111" i="18" s="1"/>
  <c r="AI120" i="18"/>
  <c r="AH108" i="18"/>
  <c r="AI119" i="18"/>
  <c r="X124" i="18"/>
  <c r="BE23" i="18"/>
  <c r="BE25" i="18" s="1"/>
  <c r="AW23" i="18"/>
  <c r="AT25" i="18"/>
  <c r="AN23" i="18"/>
  <c r="AJ123" i="18" a="1"/>
  <c r="AJ123" i="18" s="1"/>
  <c r="AI123" i="18"/>
  <c r="AG6" i="18"/>
  <c r="Z170" i="18"/>
  <c r="Y135" i="18"/>
  <c r="AG113" i="18"/>
  <c r="AN22" i="18"/>
  <c r="AG115" i="18"/>
  <c r="BI23" i="18"/>
  <c r="BI25" i="18" s="1"/>
  <c r="BC22" i="18"/>
  <c r="BC25" i="18" s="1"/>
  <c r="AY22" i="18"/>
  <c r="AY25" i="18" s="1"/>
  <c r="BG22" i="18"/>
  <c r="BG25" i="18" s="1"/>
  <c r="AW22" i="18"/>
  <c r="BD22" i="18"/>
  <c r="BD25" i="18" s="1"/>
  <c r="O7" i="18"/>
  <c r="AE7" i="18"/>
  <c r="AI71" i="18"/>
  <c r="C5" i="18"/>
  <c r="AH117" i="18"/>
  <c r="I124" i="18"/>
  <c r="D5" i="18"/>
  <c r="L5" i="18"/>
  <c r="AP19" i="18"/>
  <c r="AP22" i="18" s="1"/>
  <c r="AP25" i="18" s="1"/>
  <c r="AN20" i="18"/>
  <c r="AX23" i="18"/>
  <c r="AX25" i="18" s="1"/>
  <c r="BF23" i="18"/>
  <c r="BF25" i="18" s="1"/>
  <c r="AI117" i="18"/>
  <c r="V124" i="18"/>
  <c r="D274" i="18"/>
  <c r="E169" i="18"/>
  <c r="AA5" i="18"/>
  <c r="AO19" i="18"/>
  <c r="E5" i="18"/>
  <c r="M5" i="18"/>
  <c r="U5" i="18"/>
  <c r="AC5" i="18"/>
  <c r="AO16" i="18"/>
  <c r="AQ19" i="18"/>
  <c r="AQ22" i="18" s="1"/>
  <c r="AQ25" i="18" s="1"/>
  <c r="AY19" i="18"/>
  <c r="AH71" i="18"/>
  <c r="AH92" i="18"/>
  <c r="AH96" i="18"/>
  <c r="K124" i="18"/>
  <c r="S124" i="18"/>
  <c r="AI108" i="18"/>
  <c r="M124" i="18"/>
  <c r="T124" i="18"/>
  <c r="AO17" i="18"/>
  <c r="Q7" i="18"/>
  <c r="Y124" i="18"/>
  <c r="E161" i="18"/>
  <c r="D167" i="18"/>
  <c r="L124" i="18"/>
  <c r="H177" i="18"/>
  <c r="AS19" i="18"/>
  <c r="AS22" i="18" s="1"/>
  <c r="AS25" i="18" s="1"/>
  <c r="P5" i="18"/>
  <c r="BB19" i="18"/>
  <c r="BA16" i="18"/>
  <c r="BA22" i="18" s="1"/>
  <c r="BA25" i="18" s="1"/>
  <c r="AH78" i="18"/>
  <c r="K113" i="18"/>
  <c r="K115" i="18" s="1"/>
  <c r="K116" i="18" s="1"/>
  <c r="K7" i="18" s="1"/>
  <c r="AI92" i="18"/>
  <c r="BB16" i="18"/>
  <c r="C167" i="18"/>
  <c r="C274" i="18"/>
  <c r="Y92" i="16"/>
  <c r="Z92" i="16"/>
  <c r="AA92" i="16"/>
  <c r="AB92" i="16"/>
  <c r="AB161" i="16"/>
  <c r="AB162" i="16"/>
  <c r="AB163" i="16"/>
  <c r="AB164" i="16"/>
  <c r="AB165" i="16"/>
  <c r="AB166" i="16"/>
  <c r="AB167" i="16"/>
  <c r="AB169" i="16"/>
  <c r="AB274" i="16" s="1"/>
  <c r="AB170" i="16"/>
  <c r="AB171" i="16"/>
  <c r="AB172" i="16"/>
  <c r="AB173" i="16"/>
  <c r="AB174" i="16"/>
  <c r="AB175" i="16"/>
  <c r="AB176" i="16"/>
  <c r="AB177" i="16"/>
  <c r="AB178" i="16"/>
  <c r="AB179" i="16"/>
  <c r="AB180" i="16"/>
  <c r="AB181" i="16"/>
  <c r="AB182" i="16"/>
  <c r="AB183" i="16"/>
  <c r="AB184" i="16"/>
  <c r="AB185" i="16"/>
  <c r="AB186" i="16"/>
  <c r="AB187" i="16"/>
  <c r="AB188" i="16"/>
  <c r="AB189" i="16"/>
  <c r="AB190" i="16"/>
  <c r="AB191" i="16"/>
  <c r="AB192" i="16"/>
  <c r="AB193" i="16"/>
  <c r="AB194" i="16"/>
  <c r="AB195" i="16"/>
  <c r="AB196" i="16"/>
  <c r="AB197" i="16"/>
  <c r="AB198" i="16"/>
  <c r="AB199" i="16"/>
  <c r="AB200" i="16"/>
  <c r="AB201" i="16"/>
  <c r="AB202" i="16"/>
  <c r="AB203" i="16"/>
  <c r="AB204" i="16"/>
  <c r="AB205" i="16"/>
  <c r="AB206" i="16"/>
  <c r="AB207" i="16"/>
  <c r="AB208" i="16"/>
  <c r="AB209" i="16"/>
  <c r="AB210" i="16"/>
  <c r="AB211" i="16"/>
  <c r="AB212" i="16"/>
  <c r="AB213" i="16"/>
  <c r="AB214" i="16"/>
  <c r="AB215" i="16"/>
  <c r="AB216" i="16"/>
  <c r="AB217" i="16"/>
  <c r="AB218" i="16"/>
  <c r="AB219" i="16"/>
  <c r="AB220" i="16"/>
  <c r="AB221" i="16"/>
  <c r="AB222" i="16"/>
  <c r="AB223" i="16"/>
  <c r="AB224" i="16"/>
  <c r="AB225" i="16"/>
  <c r="AB226" i="16"/>
  <c r="AB227" i="16"/>
  <c r="AB228" i="16"/>
  <c r="AB229" i="16"/>
  <c r="AB230" i="16"/>
  <c r="AB231" i="16"/>
  <c r="AB232" i="16"/>
  <c r="AB233" i="16"/>
  <c r="AB234" i="16"/>
  <c r="AB235" i="16"/>
  <c r="AB236" i="16"/>
  <c r="AB237" i="16"/>
  <c r="AB238" i="16"/>
  <c r="AB239" i="16"/>
  <c r="AB240" i="16"/>
  <c r="AB241" i="16"/>
  <c r="AB242" i="16"/>
  <c r="AB243" i="16"/>
  <c r="AB244" i="16"/>
  <c r="AB245" i="16"/>
  <c r="AB246" i="16"/>
  <c r="AB247" i="16"/>
  <c r="AB248" i="16"/>
  <c r="AB249" i="16"/>
  <c r="AB250" i="16"/>
  <c r="AB251" i="16"/>
  <c r="AB252" i="16"/>
  <c r="AB253" i="16"/>
  <c r="AB254" i="16"/>
  <c r="AB255" i="16"/>
  <c r="AB256" i="16"/>
  <c r="AB257" i="16"/>
  <c r="AB258" i="16"/>
  <c r="AB259" i="16"/>
  <c r="AB260" i="16"/>
  <c r="AB261" i="16"/>
  <c r="AB262" i="16"/>
  <c r="AB263" i="16"/>
  <c r="AB264" i="16"/>
  <c r="AB265" i="16"/>
  <c r="AB266" i="16"/>
  <c r="AB267" i="16"/>
  <c r="AB268" i="16"/>
  <c r="AB269" i="16"/>
  <c r="AB270" i="16"/>
  <c r="AB271" i="16"/>
  <c r="AB272" i="16"/>
  <c r="AB273" i="16"/>
  <c r="AA161" i="16"/>
  <c r="AA162" i="16"/>
  <c r="AA163" i="16"/>
  <c r="AA164" i="16"/>
  <c r="AA165" i="16"/>
  <c r="AA166" i="16"/>
  <c r="AA167" i="16"/>
  <c r="AA169" i="16"/>
  <c r="AA274" i="16" s="1"/>
  <c r="AA170" i="16"/>
  <c r="AA171" i="16"/>
  <c r="AA172" i="16"/>
  <c r="AA173" i="16"/>
  <c r="AA174" i="16"/>
  <c r="AA175" i="16"/>
  <c r="AA176" i="16"/>
  <c r="AA177" i="16"/>
  <c r="AA178" i="16"/>
  <c r="AA179" i="16"/>
  <c r="AA180" i="16"/>
  <c r="AA181" i="16"/>
  <c r="AA182" i="16"/>
  <c r="AA183" i="16"/>
  <c r="AA184" i="16"/>
  <c r="AA185" i="16"/>
  <c r="AA186" i="16"/>
  <c r="AA187" i="16"/>
  <c r="AA188" i="16"/>
  <c r="AA189" i="16"/>
  <c r="AA190" i="16"/>
  <c r="AA191" i="16"/>
  <c r="AA192" i="16"/>
  <c r="AA193" i="16"/>
  <c r="AA194" i="16"/>
  <c r="AA195" i="16"/>
  <c r="AA196" i="16"/>
  <c r="AA197" i="16"/>
  <c r="AA198" i="16"/>
  <c r="AA199" i="16"/>
  <c r="AA200" i="16"/>
  <c r="AA201" i="16"/>
  <c r="AA202" i="16"/>
  <c r="AA203" i="16"/>
  <c r="AA204" i="16"/>
  <c r="AA205" i="16"/>
  <c r="AA206" i="16"/>
  <c r="AA207" i="16"/>
  <c r="AA208" i="16"/>
  <c r="AA209" i="16"/>
  <c r="AA210" i="16"/>
  <c r="AA211" i="16"/>
  <c r="AA212" i="16"/>
  <c r="AA213" i="16"/>
  <c r="AA214" i="16"/>
  <c r="AA215" i="16"/>
  <c r="AA216" i="16"/>
  <c r="AA217" i="16"/>
  <c r="AA218" i="16"/>
  <c r="AA219" i="16"/>
  <c r="AA220" i="16"/>
  <c r="AA221" i="16"/>
  <c r="AA222" i="16"/>
  <c r="AA223" i="16"/>
  <c r="AA224" i="16"/>
  <c r="AA225" i="16"/>
  <c r="AA226" i="16"/>
  <c r="AA227" i="16"/>
  <c r="AA228" i="16"/>
  <c r="AA229" i="16"/>
  <c r="AA230" i="16"/>
  <c r="AA231" i="16"/>
  <c r="AA232" i="16"/>
  <c r="AA233" i="16"/>
  <c r="AA234" i="16"/>
  <c r="AA235" i="16"/>
  <c r="AA236" i="16"/>
  <c r="AA237" i="16"/>
  <c r="AA238" i="16"/>
  <c r="AA239" i="16"/>
  <c r="AA240" i="16"/>
  <c r="AA241" i="16"/>
  <c r="AA242" i="16"/>
  <c r="AA243" i="16"/>
  <c r="AA244" i="16"/>
  <c r="AA245" i="16"/>
  <c r="AA246" i="16"/>
  <c r="AA247" i="16"/>
  <c r="AA248" i="16"/>
  <c r="AA249" i="16"/>
  <c r="AA250" i="16"/>
  <c r="AA251" i="16"/>
  <c r="AA252" i="16"/>
  <c r="AA253" i="16"/>
  <c r="AA254" i="16"/>
  <c r="AA255" i="16"/>
  <c r="AA256" i="16"/>
  <c r="AA257" i="16"/>
  <c r="AA258" i="16"/>
  <c r="AA259" i="16"/>
  <c r="AA260" i="16"/>
  <c r="AA261" i="16"/>
  <c r="AA262" i="16"/>
  <c r="AA263" i="16"/>
  <c r="AA264" i="16"/>
  <c r="AA265" i="16"/>
  <c r="AA266" i="16"/>
  <c r="AA267" i="16"/>
  <c r="AA268" i="16"/>
  <c r="AA269" i="16"/>
  <c r="AA270" i="16"/>
  <c r="AA271" i="16"/>
  <c r="AA272" i="16"/>
  <c r="AA273" i="16"/>
  <c r="W71" i="16"/>
  <c r="X71" i="16"/>
  <c r="W78" i="16"/>
  <c r="X78" i="16"/>
  <c r="W92" i="16"/>
  <c r="X92" i="16"/>
  <c r="W96" i="16"/>
  <c r="X96" i="16"/>
  <c r="W108" i="16"/>
  <c r="W113" i="16" s="1"/>
  <c r="W115" i="16" s="1"/>
  <c r="W116" i="16" s="1"/>
  <c r="X108" i="16"/>
  <c r="W117" i="16"/>
  <c r="X117" i="16"/>
  <c r="W118" i="16"/>
  <c r="X118" i="16"/>
  <c r="X123" i="16" s="1"/>
  <c r="X124" i="16" s="1"/>
  <c r="W119" i="16"/>
  <c r="X119" i="16"/>
  <c r="W120" i="16"/>
  <c r="X120" i="16"/>
  <c r="W121" i="16"/>
  <c r="X121" i="16"/>
  <c r="W122" i="16"/>
  <c r="X122" i="16"/>
  <c r="W123" i="16"/>
  <c r="W161" i="16"/>
  <c r="X161" i="16" s="1"/>
  <c r="W162" i="16"/>
  <c r="X162" i="16"/>
  <c r="Y162" i="16" s="1"/>
  <c r="Z162" i="16" s="1"/>
  <c r="W163" i="16"/>
  <c r="X163" i="16" s="1"/>
  <c r="Y163" i="16" s="1"/>
  <c r="Z163" i="16" s="1"/>
  <c r="W164" i="16"/>
  <c r="X164" i="16"/>
  <c r="Y164" i="16" s="1"/>
  <c r="Z164" i="16" s="1"/>
  <c r="W165" i="16"/>
  <c r="X165" i="16" s="1"/>
  <c r="Y165" i="16" s="1"/>
  <c r="Z165" i="16" s="1"/>
  <c r="W166" i="16"/>
  <c r="X166" i="16"/>
  <c r="Y166" i="16" s="1"/>
  <c r="Z166" i="16" s="1"/>
  <c r="W167" i="16"/>
  <c r="W169" i="16"/>
  <c r="X169" i="16"/>
  <c r="Y169" i="16" s="1"/>
  <c r="W170" i="16"/>
  <c r="X170" i="16" s="1"/>
  <c r="W171" i="16"/>
  <c r="X171" i="16"/>
  <c r="Y171" i="16" s="1"/>
  <c r="Z171" i="16" s="1"/>
  <c r="W172" i="16"/>
  <c r="X172" i="16" s="1"/>
  <c r="Y172" i="16" s="1"/>
  <c r="Z172" i="16" s="1"/>
  <c r="W173" i="16"/>
  <c r="X173" i="16"/>
  <c r="Y173" i="16" s="1"/>
  <c r="Z173" i="16" s="1"/>
  <c r="W174" i="16"/>
  <c r="X174" i="16" s="1"/>
  <c r="Y174" i="16" s="1"/>
  <c r="Z174" i="16" s="1"/>
  <c r="W175" i="16"/>
  <c r="X175" i="16"/>
  <c r="Y175" i="16" s="1"/>
  <c r="Z175" i="16" s="1"/>
  <c r="W176" i="16"/>
  <c r="X176" i="16" s="1"/>
  <c r="Y176" i="16" s="1"/>
  <c r="Z176" i="16" s="1"/>
  <c r="W177" i="16"/>
  <c r="X177" i="16"/>
  <c r="Y177" i="16" s="1"/>
  <c r="Z177" i="16" s="1"/>
  <c r="W178" i="16"/>
  <c r="X178" i="16" s="1"/>
  <c r="Y178" i="16" s="1"/>
  <c r="Z178" i="16" s="1"/>
  <c r="W179" i="16"/>
  <c r="X179" i="16"/>
  <c r="Y179" i="16" s="1"/>
  <c r="Z179" i="16" s="1"/>
  <c r="W180" i="16"/>
  <c r="X180" i="16" s="1"/>
  <c r="Y180" i="16" s="1"/>
  <c r="Z180" i="16" s="1"/>
  <c r="W181" i="16"/>
  <c r="X181" i="16"/>
  <c r="Y181" i="16" s="1"/>
  <c r="Z181" i="16" s="1"/>
  <c r="W182" i="16"/>
  <c r="X182" i="16" s="1"/>
  <c r="Y182" i="16" s="1"/>
  <c r="Z182" i="16" s="1"/>
  <c r="W183" i="16"/>
  <c r="X183" i="16"/>
  <c r="Y183" i="16" s="1"/>
  <c r="Z183" i="16" s="1"/>
  <c r="W184" i="16"/>
  <c r="X184" i="16" s="1"/>
  <c r="Y184" i="16" s="1"/>
  <c r="Z184" i="16" s="1"/>
  <c r="W185" i="16"/>
  <c r="X185" i="16"/>
  <c r="Y185" i="16" s="1"/>
  <c r="Z185" i="16" s="1"/>
  <c r="W186" i="16"/>
  <c r="X186" i="16" s="1"/>
  <c r="Y186" i="16" s="1"/>
  <c r="Z186" i="16" s="1"/>
  <c r="W187" i="16"/>
  <c r="X187" i="16"/>
  <c r="Y187" i="16" s="1"/>
  <c r="Z187" i="16" s="1"/>
  <c r="W188" i="16"/>
  <c r="X188" i="16" s="1"/>
  <c r="Y188" i="16" s="1"/>
  <c r="Z188" i="16" s="1"/>
  <c r="W189" i="16"/>
  <c r="X189" i="16"/>
  <c r="Y189" i="16" s="1"/>
  <c r="Z189" i="16" s="1"/>
  <c r="W190" i="16"/>
  <c r="X190" i="16" s="1"/>
  <c r="Y190" i="16" s="1"/>
  <c r="Z190" i="16" s="1"/>
  <c r="W191" i="16"/>
  <c r="X191" i="16"/>
  <c r="Y191" i="16" s="1"/>
  <c r="Z191" i="16" s="1"/>
  <c r="W192" i="16"/>
  <c r="X192" i="16" s="1"/>
  <c r="Y192" i="16" s="1"/>
  <c r="Z192" i="16" s="1"/>
  <c r="W193" i="16"/>
  <c r="X193" i="16"/>
  <c r="Y193" i="16" s="1"/>
  <c r="Z193" i="16" s="1"/>
  <c r="W194" i="16"/>
  <c r="X194" i="16" s="1"/>
  <c r="Y194" i="16" s="1"/>
  <c r="Z194" i="16" s="1"/>
  <c r="W195" i="16"/>
  <c r="X195" i="16"/>
  <c r="Y195" i="16" s="1"/>
  <c r="Z195" i="16" s="1"/>
  <c r="W196" i="16"/>
  <c r="X196" i="16" s="1"/>
  <c r="Y196" i="16" s="1"/>
  <c r="Z196" i="16" s="1"/>
  <c r="W197" i="16"/>
  <c r="X197" i="16"/>
  <c r="Y197" i="16" s="1"/>
  <c r="Z197" i="16" s="1"/>
  <c r="W198" i="16"/>
  <c r="X198" i="16" s="1"/>
  <c r="Y198" i="16" s="1"/>
  <c r="Z198" i="16" s="1"/>
  <c r="W199" i="16"/>
  <c r="X199" i="16"/>
  <c r="Y199" i="16" s="1"/>
  <c r="Z199" i="16" s="1"/>
  <c r="W200" i="16"/>
  <c r="X200" i="16" s="1"/>
  <c r="Y200" i="16" s="1"/>
  <c r="Z200" i="16" s="1"/>
  <c r="W201" i="16"/>
  <c r="X201" i="16"/>
  <c r="Y201" i="16" s="1"/>
  <c r="Z201" i="16" s="1"/>
  <c r="W202" i="16"/>
  <c r="X202" i="16" s="1"/>
  <c r="Y202" i="16" s="1"/>
  <c r="Z202" i="16" s="1"/>
  <c r="W203" i="16"/>
  <c r="X203" i="16"/>
  <c r="Y203" i="16" s="1"/>
  <c r="Z203" i="16" s="1"/>
  <c r="W204" i="16"/>
  <c r="X204" i="16" s="1"/>
  <c r="Y204" i="16" s="1"/>
  <c r="Z204" i="16" s="1"/>
  <c r="W205" i="16"/>
  <c r="X205" i="16"/>
  <c r="Y205" i="16" s="1"/>
  <c r="Z205" i="16" s="1"/>
  <c r="W206" i="16"/>
  <c r="X206" i="16" s="1"/>
  <c r="Y206" i="16" s="1"/>
  <c r="Z206" i="16" s="1"/>
  <c r="W207" i="16"/>
  <c r="X207" i="16"/>
  <c r="Y207" i="16" s="1"/>
  <c r="Z207" i="16" s="1"/>
  <c r="W208" i="16"/>
  <c r="X208" i="16" s="1"/>
  <c r="Y208" i="16" s="1"/>
  <c r="Z208" i="16" s="1"/>
  <c r="W209" i="16"/>
  <c r="X209" i="16"/>
  <c r="Y209" i="16" s="1"/>
  <c r="Z209" i="16" s="1"/>
  <c r="W210" i="16"/>
  <c r="X210" i="16" s="1"/>
  <c r="Y210" i="16" s="1"/>
  <c r="Z210" i="16" s="1"/>
  <c r="W211" i="16"/>
  <c r="X211" i="16"/>
  <c r="Y211" i="16" s="1"/>
  <c r="Z211" i="16" s="1"/>
  <c r="W212" i="16"/>
  <c r="X212" i="16" s="1"/>
  <c r="Y212" i="16" s="1"/>
  <c r="Z212" i="16" s="1"/>
  <c r="W213" i="16"/>
  <c r="X213" i="16"/>
  <c r="Y213" i="16" s="1"/>
  <c r="Z213" i="16" s="1"/>
  <c r="W214" i="16"/>
  <c r="X214" i="16" s="1"/>
  <c r="Y214" i="16" s="1"/>
  <c r="Z214" i="16" s="1"/>
  <c r="W215" i="16"/>
  <c r="X215" i="16"/>
  <c r="Y215" i="16" s="1"/>
  <c r="Z215" i="16" s="1"/>
  <c r="W216" i="16"/>
  <c r="X216" i="16" s="1"/>
  <c r="Y216" i="16" s="1"/>
  <c r="Z216" i="16" s="1"/>
  <c r="W217" i="16"/>
  <c r="X217" i="16"/>
  <c r="Y217" i="16" s="1"/>
  <c r="Z217" i="16" s="1"/>
  <c r="W218" i="16"/>
  <c r="X218" i="16" s="1"/>
  <c r="Y218" i="16" s="1"/>
  <c r="Z218" i="16" s="1"/>
  <c r="W219" i="16"/>
  <c r="X219" i="16"/>
  <c r="Y219" i="16" s="1"/>
  <c r="Z219" i="16" s="1"/>
  <c r="W220" i="16"/>
  <c r="X220" i="16" s="1"/>
  <c r="Y220" i="16" s="1"/>
  <c r="Z220" i="16" s="1"/>
  <c r="W221" i="16"/>
  <c r="X221" i="16"/>
  <c r="Y221" i="16" s="1"/>
  <c r="Z221" i="16" s="1"/>
  <c r="W222" i="16"/>
  <c r="X222" i="16" s="1"/>
  <c r="Y222" i="16" s="1"/>
  <c r="Z222" i="16" s="1"/>
  <c r="W223" i="16"/>
  <c r="X223" i="16"/>
  <c r="Y223" i="16" s="1"/>
  <c r="Z223" i="16" s="1"/>
  <c r="W224" i="16"/>
  <c r="X224" i="16" s="1"/>
  <c r="Y224" i="16" s="1"/>
  <c r="Z224" i="16" s="1"/>
  <c r="W225" i="16"/>
  <c r="X225" i="16"/>
  <c r="Y225" i="16" s="1"/>
  <c r="Z225" i="16" s="1"/>
  <c r="W226" i="16"/>
  <c r="X226" i="16" s="1"/>
  <c r="Y226" i="16" s="1"/>
  <c r="Z226" i="16" s="1"/>
  <c r="W227" i="16"/>
  <c r="X227" i="16"/>
  <c r="Y227" i="16" s="1"/>
  <c r="Z227" i="16" s="1"/>
  <c r="W228" i="16"/>
  <c r="X228" i="16" s="1"/>
  <c r="Y228" i="16" s="1"/>
  <c r="Z228" i="16" s="1"/>
  <c r="W229" i="16"/>
  <c r="X229" i="16"/>
  <c r="Y229" i="16" s="1"/>
  <c r="Z229" i="16" s="1"/>
  <c r="W230" i="16"/>
  <c r="X230" i="16" s="1"/>
  <c r="Y230" i="16" s="1"/>
  <c r="Z230" i="16" s="1"/>
  <c r="W231" i="16"/>
  <c r="X231" i="16"/>
  <c r="Y231" i="16" s="1"/>
  <c r="Z231" i="16" s="1"/>
  <c r="W232" i="16"/>
  <c r="X232" i="16" s="1"/>
  <c r="Y232" i="16" s="1"/>
  <c r="Z232" i="16" s="1"/>
  <c r="W233" i="16"/>
  <c r="X233" i="16"/>
  <c r="Y233" i="16" s="1"/>
  <c r="Z233" i="16" s="1"/>
  <c r="W234" i="16"/>
  <c r="X234" i="16" s="1"/>
  <c r="Y234" i="16" s="1"/>
  <c r="Z234" i="16" s="1"/>
  <c r="W235" i="16"/>
  <c r="X235" i="16"/>
  <c r="Y235" i="16" s="1"/>
  <c r="Z235" i="16" s="1"/>
  <c r="W236" i="16"/>
  <c r="X236" i="16" s="1"/>
  <c r="Y236" i="16" s="1"/>
  <c r="Z236" i="16" s="1"/>
  <c r="W237" i="16"/>
  <c r="X237" i="16"/>
  <c r="Y237" i="16" s="1"/>
  <c r="Z237" i="16" s="1"/>
  <c r="W238" i="16"/>
  <c r="X238" i="16" s="1"/>
  <c r="Y238" i="16" s="1"/>
  <c r="Z238" i="16" s="1"/>
  <c r="W239" i="16"/>
  <c r="X239" i="16"/>
  <c r="Y239" i="16" s="1"/>
  <c r="Z239" i="16" s="1"/>
  <c r="W240" i="16"/>
  <c r="X240" i="16" s="1"/>
  <c r="Y240" i="16" s="1"/>
  <c r="Z240" i="16" s="1"/>
  <c r="W241" i="16"/>
  <c r="X241" i="16"/>
  <c r="Y241" i="16" s="1"/>
  <c r="Z241" i="16" s="1"/>
  <c r="W242" i="16"/>
  <c r="X242" i="16" s="1"/>
  <c r="Y242" i="16" s="1"/>
  <c r="Z242" i="16" s="1"/>
  <c r="W243" i="16"/>
  <c r="X243" i="16"/>
  <c r="Y243" i="16"/>
  <c r="Z243" i="16"/>
  <c r="W244" i="16"/>
  <c r="X244" i="16" s="1"/>
  <c r="Y244" i="16" s="1"/>
  <c r="Z244" i="16" s="1"/>
  <c r="W245" i="16"/>
  <c r="X245" i="16"/>
  <c r="Y245" i="16"/>
  <c r="Z245" i="16"/>
  <c r="W246" i="16"/>
  <c r="X246" i="16" s="1"/>
  <c r="Y246" i="16" s="1"/>
  <c r="Z246" i="16" s="1"/>
  <c r="W247" i="16"/>
  <c r="X247" i="16"/>
  <c r="Y247" i="16"/>
  <c r="Z247" i="16"/>
  <c r="W248" i="16"/>
  <c r="X248" i="16" s="1"/>
  <c r="Y248" i="16" s="1"/>
  <c r="Z248" i="16" s="1"/>
  <c r="W249" i="16"/>
  <c r="X249" i="16"/>
  <c r="Y249" i="16"/>
  <c r="Z249" i="16"/>
  <c r="W250" i="16"/>
  <c r="X250" i="16" s="1"/>
  <c r="Y250" i="16" s="1"/>
  <c r="Z250" i="16" s="1"/>
  <c r="W251" i="16"/>
  <c r="X251" i="16"/>
  <c r="Y251" i="16"/>
  <c r="Z251" i="16"/>
  <c r="W252" i="16"/>
  <c r="X252" i="16" s="1"/>
  <c r="Y252" i="16" s="1"/>
  <c r="Z252" i="16" s="1"/>
  <c r="W253" i="16"/>
  <c r="X253" i="16"/>
  <c r="Y253" i="16"/>
  <c r="Z253" i="16"/>
  <c r="W254" i="16"/>
  <c r="X254" i="16" s="1"/>
  <c r="Y254" i="16" s="1"/>
  <c r="Z254" i="16" s="1"/>
  <c r="W255" i="16"/>
  <c r="X255" i="16"/>
  <c r="Y255" i="16"/>
  <c r="Z255" i="16"/>
  <c r="W256" i="16"/>
  <c r="X256" i="16" s="1"/>
  <c r="Y256" i="16" s="1"/>
  <c r="Z256" i="16" s="1"/>
  <c r="W257" i="16"/>
  <c r="X257" i="16"/>
  <c r="Y257" i="16"/>
  <c r="Z257" i="16"/>
  <c r="W258" i="16"/>
  <c r="X258" i="16" s="1"/>
  <c r="Y258" i="16" s="1"/>
  <c r="Z258" i="16" s="1"/>
  <c r="W259" i="16"/>
  <c r="X259" i="16"/>
  <c r="Y259" i="16"/>
  <c r="Z259" i="16"/>
  <c r="W260" i="16"/>
  <c r="X260" i="16" s="1"/>
  <c r="Y260" i="16" s="1"/>
  <c r="Z260" i="16" s="1"/>
  <c r="W261" i="16"/>
  <c r="X261" i="16"/>
  <c r="Y261" i="16"/>
  <c r="Z261" i="16"/>
  <c r="W262" i="16"/>
  <c r="X262" i="16" s="1"/>
  <c r="Y262" i="16" s="1"/>
  <c r="Z262" i="16" s="1"/>
  <c r="W263" i="16"/>
  <c r="X263" i="16"/>
  <c r="Y263" i="16"/>
  <c r="Z263" i="16"/>
  <c r="W264" i="16"/>
  <c r="X264" i="16" s="1"/>
  <c r="Y264" i="16" s="1"/>
  <c r="Z264" i="16" s="1"/>
  <c r="W265" i="16"/>
  <c r="X265" i="16"/>
  <c r="Y265" i="16"/>
  <c r="Z265" i="16"/>
  <c r="W266" i="16"/>
  <c r="X266" i="16" s="1"/>
  <c r="Y266" i="16" s="1"/>
  <c r="Z266" i="16" s="1"/>
  <c r="W267" i="16"/>
  <c r="X267" i="16"/>
  <c r="Y267" i="16"/>
  <c r="Z267" i="16"/>
  <c r="W268" i="16"/>
  <c r="X268" i="16" s="1"/>
  <c r="Y268" i="16" s="1"/>
  <c r="Z268" i="16" s="1"/>
  <c r="W269" i="16"/>
  <c r="X269" i="16"/>
  <c r="Y269" i="16"/>
  <c r="Z269" i="16"/>
  <c r="W270" i="16"/>
  <c r="X270" i="16" s="1"/>
  <c r="Y270" i="16" s="1"/>
  <c r="Z270" i="16" s="1"/>
  <c r="W271" i="16"/>
  <c r="X271" i="16"/>
  <c r="Y271" i="16"/>
  <c r="Z271" i="16"/>
  <c r="W272" i="16"/>
  <c r="X272" i="16" s="1"/>
  <c r="Y272" i="16" s="1"/>
  <c r="Z272" i="16" s="1"/>
  <c r="W273" i="16"/>
  <c r="X273" i="16"/>
  <c r="Y273" i="16"/>
  <c r="Z273" i="16"/>
  <c r="W274" i="16"/>
  <c r="AH123" i="18" l="1"/>
  <c r="W177" i="20"/>
  <c r="V161" i="20"/>
  <c r="U167" i="20"/>
  <c r="S274" i="20"/>
  <c r="T169" i="20"/>
  <c r="U116" i="18"/>
  <c r="U7" i="18" s="1"/>
  <c r="U124" i="18"/>
  <c r="BB22" i="18"/>
  <c r="BB25" i="18" s="1"/>
  <c r="S116" i="18"/>
  <c r="S7" i="18" s="1"/>
  <c r="AU25" i="18"/>
  <c r="M116" i="18"/>
  <c r="M7" i="18" s="1"/>
  <c r="F116" i="18"/>
  <c r="F7" i="18" s="1"/>
  <c r="F124" i="18"/>
  <c r="E124" i="18"/>
  <c r="E116" i="18"/>
  <c r="E7" i="18" s="1"/>
  <c r="BI101" i="18"/>
  <c r="BL98" i="18"/>
  <c r="BJ116" i="18"/>
  <c r="BK101" i="18"/>
  <c r="BG104" i="18"/>
  <c r="BH100" i="18"/>
  <c r="BK100" i="18"/>
  <c r="BK105" i="18"/>
  <c r="BG112" i="18"/>
  <c r="BL110" i="18"/>
  <c r="BJ95" i="18"/>
  <c r="BI95" i="18"/>
  <c r="BG96" i="18"/>
  <c r="BH96" i="18"/>
  <c r="BL109" i="18"/>
  <c r="BL112" i="18"/>
  <c r="BI99" i="18"/>
  <c r="BI96" i="18"/>
  <c r="BK118" i="18"/>
  <c r="BH99" i="18"/>
  <c r="BH98" i="18"/>
  <c r="BK95" i="18"/>
  <c r="BG108" i="18"/>
  <c r="BK113" i="18"/>
  <c r="BL95" i="18"/>
  <c r="BL99" i="18"/>
  <c r="BL101" i="18"/>
  <c r="BH102" i="18"/>
  <c r="BK99" i="18"/>
  <c r="BH104" i="18"/>
  <c r="BL107" i="18"/>
  <c r="BL103" i="18"/>
  <c r="BL105" i="18"/>
  <c r="BH106" i="18"/>
  <c r="BL114" i="18"/>
  <c r="BI111" i="18"/>
  <c r="BL116" i="18"/>
  <c r="BK103" i="18"/>
  <c r="BI97" i="18"/>
  <c r="BH109" i="18"/>
  <c r="BH95" i="18"/>
  <c r="BI115" i="18"/>
  <c r="BG95" i="18"/>
  <c r="BI110" i="18"/>
  <c r="BH117" i="18"/>
  <c r="BI114" i="18"/>
  <c r="B124" i="18"/>
  <c r="BJ102" i="18"/>
  <c r="BG100" i="18"/>
  <c r="BK110" i="18"/>
  <c r="BH97" i="18"/>
  <c r="BJ114" i="18"/>
  <c r="BL102" i="18"/>
  <c r="BJ113" i="18"/>
  <c r="BL97" i="18"/>
  <c r="BJ108" i="18"/>
  <c r="BG107" i="18"/>
  <c r="BG114" i="18"/>
  <c r="BK108" i="18"/>
  <c r="BL104" i="18"/>
  <c r="BJ115" i="18"/>
  <c r="BI104" i="18"/>
  <c r="BK117" i="18"/>
  <c r="BI102" i="18"/>
  <c r="BG113" i="18"/>
  <c r="BJ110" i="18"/>
  <c r="BK102" i="18"/>
  <c r="BI113" i="18"/>
  <c r="BH101" i="18"/>
  <c r="BJ118" i="18"/>
  <c r="BJ105" i="18"/>
  <c r="BH116" i="18"/>
  <c r="BJ100" i="18"/>
  <c r="BH111" i="18"/>
  <c r="BI103" i="18"/>
  <c r="BK116" i="18"/>
  <c r="BL96" i="18"/>
  <c r="BJ107" i="18"/>
  <c r="BH118" i="18"/>
  <c r="BI108" i="18"/>
  <c r="BG110" i="18"/>
  <c r="BG105" i="18"/>
  <c r="BK115" i="18"/>
  <c r="BH113" i="18"/>
  <c r="BK114" i="18"/>
  <c r="BL106" i="18"/>
  <c r="BJ117" i="18"/>
  <c r="BJ112" i="18"/>
  <c r="BK104" i="18"/>
  <c r="BG118" i="18"/>
  <c r="BL108" i="18"/>
  <c r="BK109" i="18"/>
  <c r="BI106" i="18"/>
  <c r="BG117" i="18"/>
  <c r="BL115" i="18"/>
  <c r="BI105" i="18"/>
  <c r="BG116" i="18"/>
  <c r="BH105" i="18"/>
  <c r="BJ97" i="18"/>
  <c r="BH108" i="18"/>
  <c r="BL118" i="18"/>
  <c r="BH103" i="18"/>
  <c r="BL113" i="18"/>
  <c r="BG106" i="18"/>
  <c r="BK96" i="18"/>
  <c r="BJ99" i="18"/>
  <c r="BH110" i="18"/>
  <c r="BK97" i="18"/>
  <c r="BG111" i="18"/>
  <c r="BG97" i="18"/>
  <c r="BK107" i="18"/>
  <c r="BI118" i="18"/>
  <c r="BK106" i="18"/>
  <c r="BI117" i="18"/>
  <c r="BJ106" i="18"/>
  <c r="BJ109" i="18"/>
  <c r="BG99" i="18"/>
  <c r="BJ104" i="18"/>
  <c r="BH115" i="18"/>
  <c r="BI107" i="18"/>
  <c r="BG98" i="18"/>
  <c r="BL100" i="18"/>
  <c r="BJ111" i="18"/>
  <c r="BI100" i="18"/>
  <c r="BI112" i="18"/>
  <c r="BI98" i="18"/>
  <c r="BG109" i="18"/>
  <c r="BJ98" i="18"/>
  <c r="BK98" i="18"/>
  <c r="BI109" i="18"/>
  <c r="BG115" i="18"/>
  <c r="BL111" i="18"/>
  <c r="BJ101" i="18"/>
  <c r="BH112" i="18"/>
  <c r="BJ96" i="18"/>
  <c r="BH107" i="18"/>
  <c r="BL117" i="18"/>
  <c r="BK112" i="18"/>
  <c r="BG102" i="18"/>
  <c r="BJ103" i="18"/>
  <c r="BH114" i="18"/>
  <c r="BG103" i="18"/>
  <c r="BI116" i="18"/>
  <c r="BG101" i="18"/>
  <c r="AN25" i="18"/>
  <c r="AW25" i="18"/>
  <c r="AA170" i="18"/>
  <c r="AB170" i="18" s="1"/>
  <c r="AC170" i="18" s="1"/>
  <c r="AD170" i="18" s="1"/>
  <c r="AE170" i="18" s="1"/>
  <c r="AF170" i="18" s="1"/>
  <c r="Z135" i="18"/>
  <c r="AI113" i="18"/>
  <c r="AH113" i="18"/>
  <c r="I177" i="18"/>
  <c r="E167" i="18"/>
  <c r="F161" i="18"/>
  <c r="AO22" i="18"/>
  <c r="E274" i="18"/>
  <c r="F169" i="18"/>
  <c r="W124" i="16"/>
  <c r="X113" i="16"/>
  <c r="X115" i="16" s="1"/>
  <c r="X274" i="16"/>
  <c r="Y170" i="16"/>
  <c r="Z170" i="16" s="1"/>
  <c r="X116" i="16"/>
  <c r="Z169" i="16"/>
  <c r="Z274" i="16" s="1"/>
  <c r="X167" i="16"/>
  <c r="Y161" i="16"/>
  <c r="R135" i="16"/>
  <c r="V71" i="16"/>
  <c r="V78" i="16"/>
  <c r="V92" i="16"/>
  <c r="V96" i="16"/>
  <c r="V108" i="16"/>
  <c r="V117" i="16"/>
  <c r="V118" i="16"/>
  <c r="V119" i="16"/>
  <c r="V120" i="16"/>
  <c r="V121" i="16"/>
  <c r="V122" i="16"/>
  <c r="V161" i="16"/>
  <c r="V167" i="16" s="1"/>
  <c r="V162" i="16"/>
  <c r="V163" i="16"/>
  <c r="V164" i="16"/>
  <c r="V165" i="16"/>
  <c r="V166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74" i="16" s="1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U71" i="16"/>
  <c r="U78" i="16"/>
  <c r="U92" i="16"/>
  <c r="U96" i="16"/>
  <c r="U108" i="16"/>
  <c r="U117" i="16"/>
  <c r="U118" i="16"/>
  <c r="U119" i="16"/>
  <c r="U120" i="16"/>
  <c r="U121" i="16"/>
  <c r="U122" i="16"/>
  <c r="U135" i="16"/>
  <c r="U161" i="16"/>
  <c r="U162" i="16"/>
  <c r="U163" i="16"/>
  <c r="U164" i="16"/>
  <c r="U165" i="16"/>
  <c r="U166" i="16"/>
  <c r="U167" i="16"/>
  <c r="U169" i="16"/>
  <c r="U274" i="16" s="1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T71" i="16"/>
  <c r="T78" i="16"/>
  <c r="T92" i="16"/>
  <c r="T96" i="16"/>
  <c r="T108" i="16"/>
  <c r="T117" i="16"/>
  <c r="T118" i="16"/>
  <c r="T119" i="16"/>
  <c r="T120" i="16"/>
  <c r="T121" i="16"/>
  <c r="T122" i="16"/>
  <c r="T135" i="16"/>
  <c r="S71" i="16"/>
  <c r="S78" i="16"/>
  <c r="S92" i="16"/>
  <c r="S96" i="16"/>
  <c r="S108" i="16"/>
  <c r="S117" i="16"/>
  <c r="S118" i="16"/>
  <c r="S119" i="16"/>
  <c r="S123" i="16" s="1"/>
  <c r="S120" i="16"/>
  <c r="S121" i="16"/>
  <c r="S122" i="16"/>
  <c r="S161" i="16"/>
  <c r="S162" i="16"/>
  <c r="S167" i="16" s="1"/>
  <c r="S163" i="16"/>
  <c r="S164" i="16"/>
  <c r="S165" i="16"/>
  <c r="S166" i="16"/>
  <c r="S169" i="16"/>
  <c r="S274" i="16" s="1"/>
  <c r="S170" i="16"/>
  <c r="S171" i="16"/>
  <c r="S172" i="16"/>
  <c r="S173" i="16"/>
  <c r="S174" i="16"/>
  <c r="S175" i="16"/>
  <c r="S176" i="16"/>
  <c r="S177" i="16"/>
  <c r="S135" i="16" s="1"/>
  <c r="S178" i="16"/>
  <c r="S179" i="16"/>
  <c r="S180" i="16"/>
  <c r="S181" i="16"/>
  <c r="S182" i="16"/>
  <c r="S183" i="16"/>
  <c r="S184" i="16"/>
  <c r="S185" i="16"/>
  <c r="S186" i="16"/>
  <c r="S187" i="16"/>
  <c r="S188" i="16"/>
  <c r="S189" i="16"/>
  <c r="S190" i="16"/>
  <c r="S191" i="16"/>
  <c r="S192" i="16"/>
  <c r="S193" i="16"/>
  <c r="S194" i="16"/>
  <c r="S195" i="16"/>
  <c r="S196" i="16"/>
  <c r="S197" i="16"/>
  <c r="S198" i="16"/>
  <c r="S199" i="16"/>
  <c r="S200" i="16"/>
  <c r="S201" i="16"/>
  <c r="S202" i="16"/>
  <c r="S203" i="16"/>
  <c r="S204" i="16"/>
  <c r="S205" i="16"/>
  <c r="S206" i="16"/>
  <c r="S207" i="16"/>
  <c r="S208" i="16"/>
  <c r="S209" i="16"/>
  <c r="S210" i="16"/>
  <c r="S211" i="16"/>
  <c r="S212" i="16"/>
  <c r="S213" i="16"/>
  <c r="S214" i="16"/>
  <c r="S215" i="16"/>
  <c r="S216" i="16"/>
  <c r="S217" i="16"/>
  <c r="S218" i="16"/>
  <c r="S219" i="16"/>
  <c r="S220" i="16"/>
  <c r="S221" i="16"/>
  <c r="S222" i="16"/>
  <c r="S223" i="16"/>
  <c r="S224" i="16"/>
  <c r="S225" i="16"/>
  <c r="S226" i="16"/>
  <c r="S227" i="16"/>
  <c r="S228" i="16"/>
  <c r="S229" i="16"/>
  <c r="S230" i="16"/>
  <c r="S231" i="16"/>
  <c r="S232" i="16"/>
  <c r="S233" i="16"/>
  <c r="S234" i="16"/>
  <c r="S235" i="16"/>
  <c r="S236" i="16"/>
  <c r="S237" i="16"/>
  <c r="S238" i="16"/>
  <c r="S239" i="16"/>
  <c r="S240" i="16"/>
  <c r="S241" i="16"/>
  <c r="S242" i="16"/>
  <c r="S243" i="16"/>
  <c r="S244" i="16"/>
  <c r="S245" i="16"/>
  <c r="S246" i="16"/>
  <c r="S247" i="16"/>
  <c r="S248" i="16"/>
  <c r="S249" i="16"/>
  <c r="S250" i="16"/>
  <c r="S251" i="16"/>
  <c r="S252" i="16"/>
  <c r="S253" i="16"/>
  <c r="S254" i="16"/>
  <c r="S255" i="16"/>
  <c r="S256" i="16"/>
  <c r="S257" i="16"/>
  <c r="S258" i="16"/>
  <c r="S259" i="16"/>
  <c r="S260" i="16"/>
  <c r="S261" i="16"/>
  <c r="S262" i="16"/>
  <c r="S263" i="16"/>
  <c r="S264" i="16"/>
  <c r="S265" i="16"/>
  <c r="S266" i="16"/>
  <c r="S267" i="16"/>
  <c r="S268" i="16"/>
  <c r="S269" i="16"/>
  <c r="S270" i="16"/>
  <c r="S271" i="16"/>
  <c r="S272" i="16"/>
  <c r="S273" i="16"/>
  <c r="BF58" i="15"/>
  <c r="L70" i="16"/>
  <c r="K70" i="16"/>
  <c r="J70" i="16"/>
  <c r="I70" i="16"/>
  <c r="H70" i="16"/>
  <c r="T274" i="20" l="1"/>
  <c r="U169" i="20"/>
  <c r="V167" i="20"/>
  <c r="W161" i="20"/>
  <c r="V135" i="20"/>
  <c r="X177" i="20"/>
  <c r="AH124" i="18"/>
  <c r="AI124" i="18"/>
  <c r="G161" i="18"/>
  <c r="F167" i="18"/>
  <c r="AO25" i="18"/>
  <c r="AT9" i="18" s="1"/>
  <c r="AT8" i="18"/>
  <c r="J177" i="18"/>
  <c r="F274" i="18"/>
  <c r="G169" i="18"/>
  <c r="AI115" i="18"/>
  <c r="AH115" i="18"/>
  <c r="Y274" i="16"/>
  <c r="Y167" i="16"/>
  <c r="Z161" i="16"/>
  <c r="Z167" i="16" s="1"/>
  <c r="V123" i="16"/>
  <c r="V124" i="16" s="1"/>
  <c r="V113" i="16"/>
  <c r="V115" i="16" s="1"/>
  <c r="V116" i="16" s="1"/>
  <c r="U123" i="16"/>
  <c r="U124" i="16" s="1"/>
  <c r="U113" i="16"/>
  <c r="U115" i="16" s="1"/>
  <c r="T113" i="16"/>
  <c r="T115" i="16" s="1"/>
  <c r="T123" i="16"/>
  <c r="T116" i="16"/>
  <c r="T124" i="16"/>
  <c r="S113" i="16"/>
  <c r="S115" i="16" s="1"/>
  <c r="S116" i="16" s="1"/>
  <c r="S124" i="16"/>
  <c r="G70" i="16"/>
  <c r="N6" i="17"/>
  <c r="N7" i="17"/>
  <c r="N8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5" i="17"/>
  <c r="R6" i="17"/>
  <c r="R7" i="17"/>
  <c r="R8" i="17"/>
  <c r="R9" i="17"/>
  <c r="R10" i="17"/>
  <c r="R11" i="17"/>
  <c r="R12" i="17"/>
  <c r="R13" i="17"/>
  <c r="R14" i="17"/>
  <c r="R15" i="17"/>
  <c r="R16" i="17"/>
  <c r="R17" i="17"/>
  <c r="R18" i="17"/>
  <c r="R19" i="17"/>
  <c r="R20" i="17"/>
  <c r="R21" i="17"/>
  <c r="R22" i="17"/>
  <c r="R23" i="17"/>
  <c r="R24" i="17"/>
  <c r="R25" i="17"/>
  <c r="R26" i="17"/>
  <c r="R27" i="17"/>
  <c r="R28" i="17"/>
  <c r="R29" i="17"/>
  <c r="R30" i="17"/>
  <c r="R31" i="17"/>
  <c r="R32" i="17"/>
  <c r="R33" i="17"/>
  <c r="R34" i="17"/>
  <c r="R35" i="17"/>
  <c r="R36" i="17"/>
  <c r="R37" i="17"/>
  <c r="R38" i="17"/>
  <c r="R39" i="17"/>
  <c r="R40" i="17"/>
  <c r="R41" i="17"/>
  <c r="R42" i="17"/>
  <c r="R43" i="17"/>
  <c r="R44" i="17"/>
  <c r="R45" i="17"/>
  <c r="R46" i="17"/>
  <c r="R47" i="17"/>
  <c r="R48" i="17"/>
  <c r="R49" i="17"/>
  <c r="R50" i="17"/>
  <c r="R51" i="17"/>
  <c r="R52" i="17"/>
  <c r="R53" i="17"/>
  <c r="R54" i="17"/>
  <c r="R55" i="17"/>
  <c r="R56" i="17"/>
  <c r="R57" i="17"/>
  <c r="R58" i="17"/>
  <c r="R59" i="17"/>
  <c r="R60" i="17"/>
  <c r="R61" i="17"/>
  <c r="R62" i="17"/>
  <c r="R63" i="17"/>
  <c r="R64" i="17"/>
  <c r="R65" i="17"/>
  <c r="R66" i="17"/>
  <c r="R67" i="17"/>
  <c r="R68" i="17"/>
  <c r="R69" i="17"/>
  <c r="R70" i="17"/>
  <c r="R71" i="17"/>
  <c r="R72" i="17"/>
  <c r="R73" i="17"/>
  <c r="R74" i="17"/>
  <c r="R75" i="17"/>
  <c r="R76" i="17"/>
  <c r="R77" i="17"/>
  <c r="R78" i="17"/>
  <c r="R79" i="17"/>
  <c r="R80" i="17"/>
  <c r="R81" i="17"/>
  <c r="R82" i="17"/>
  <c r="R83" i="17"/>
  <c r="R84" i="17"/>
  <c r="R85" i="17"/>
  <c r="R86" i="17"/>
  <c r="R87" i="17"/>
  <c r="R88" i="17"/>
  <c r="R89" i="17"/>
  <c r="R90" i="17"/>
  <c r="R91" i="17"/>
  <c r="R92" i="17"/>
  <c r="R93" i="17"/>
  <c r="R94" i="17"/>
  <c r="R95" i="17"/>
  <c r="R96" i="17"/>
  <c r="R97" i="17"/>
  <c r="R98" i="17"/>
  <c r="R99" i="17"/>
  <c r="R100" i="17"/>
  <c r="R5" i="17"/>
  <c r="Y177" i="20" l="1"/>
  <c r="Z177" i="20" s="1"/>
  <c r="AA177" i="20" s="1"/>
  <c r="X161" i="20"/>
  <c r="W167" i="20"/>
  <c r="U274" i="20"/>
  <c r="V169" i="20"/>
  <c r="C7" i="18"/>
  <c r="A7" i="18" s="1"/>
  <c r="AH116" i="18"/>
  <c r="AI116" i="18"/>
  <c r="G167" i="18"/>
  <c r="H161" i="18"/>
  <c r="G135" i="18"/>
  <c r="K177" i="18"/>
  <c r="G274" i="18"/>
  <c r="H169" i="18"/>
  <c r="U116" i="16"/>
  <c r="F79" i="16"/>
  <c r="B71" i="16"/>
  <c r="C71" i="16"/>
  <c r="E70" i="16"/>
  <c r="C70" i="16"/>
  <c r="D70" i="16"/>
  <c r="F70" i="16"/>
  <c r="E79" i="16"/>
  <c r="D79" i="16"/>
  <c r="AH145" i="16"/>
  <c r="AI145" i="16"/>
  <c r="AH144" i="16"/>
  <c r="AI144" i="16"/>
  <c r="AH143" i="16"/>
  <c r="AI143" i="16"/>
  <c r="B117" i="16"/>
  <c r="V274" i="20" l="1"/>
  <c r="W169" i="20"/>
  <c r="Y161" i="20"/>
  <c r="X167" i="20"/>
  <c r="H167" i="18"/>
  <c r="I161" i="18"/>
  <c r="H135" i="18"/>
  <c r="H274" i="18"/>
  <c r="I169" i="18"/>
  <c r="L177" i="18"/>
  <c r="B135" i="16"/>
  <c r="B122" i="16"/>
  <c r="B121" i="16"/>
  <c r="B120" i="16"/>
  <c r="B119" i="16"/>
  <c r="B118" i="16"/>
  <c r="B123" i="16"/>
  <c r="AM23" i="16" s="1"/>
  <c r="B108" i="16"/>
  <c r="AF5" i="16" s="1"/>
  <c r="B96" i="16"/>
  <c r="B92" i="16"/>
  <c r="B78" i="16"/>
  <c r="AM17" i="16" s="1"/>
  <c r="AM16" i="16"/>
  <c r="B70" i="16"/>
  <c r="AG274" i="16"/>
  <c r="B274" i="16"/>
  <c r="C273" i="16"/>
  <c r="D273" i="16" s="1"/>
  <c r="E273" i="16" s="1"/>
  <c r="F273" i="16" s="1"/>
  <c r="G273" i="16" s="1"/>
  <c r="H273" i="16" s="1"/>
  <c r="I273" i="16" s="1"/>
  <c r="J273" i="16" s="1"/>
  <c r="K273" i="16" s="1"/>
  <c r="L273" i="16" s="1"/>
  <c r="M273" i="16" s="1"/>
  <c r="N273" i="16" s="1"/>
  <c r="O273" i="16" s="1"/>
  <c r="P273" i="16" s="1"/>
  <c r="Q273" i="16" s="1"/>
  <c r="R273" i="16" s="1"/>
  <c r="T273" i="16" s="1"/>
  <c r="AC273" i="16" s="1"/>
  <c r="AD273" i="16" s="1"/>
  <c r="AE273" i="16" s="1"/>
  <c r="AF273" i="16" s="1"/>
  <c r="T272" i="16"/>
  <c r="AC272" i="16" s="1"/>
  <c r="AD272" i="16" s="1"/>
  <c r="AE272" i="16" s="1"/>
  <c r="AF272" i="16" s="1"/>
  <c r="P272" i="16"/>
  <c r="Q272" i="16" s="1"/>
  <c r="R272" i="16" s="1"/>
  <c r="D272" i="16"/>
  <c r="E272" i="16" s="1"/>
  <c r="F272" i="16" s="1"/>
  <c r="G272" i="16" s="1"/>
  <c r="H272" i="16" s="1"/>
  <c r="I272" i="16" s="1"/>
  <c r="J272" i="16" s="1"/>
  <c r="K272" i="16" s="1"/>
  <c r="L272" i="16" s="1"/>
  <c r="M272" i="16" s="1"/>
  <c r="N272" i="16" s="1"/>
  <c r="O272" i="16" s="1"/>
  <c r="C272" i="16"/>
  <c r="C271" i="16"/>
  <c r="D271" i="16" s="1"/>
  <c r="E271" i="16" s="1"/>
  <c r="F271" i="16" s="1"/>
  <c r="G271" i="16" s="1"/>
  <c r="H271" i="16" s="1"/>
  <c r="I271" i="16" s="1"/>
  <c r="J271" i="16" s="1"/>
  <c r="K271" i="16" s="1"/>
  <c r="L271" i="16" s="1"/>
  <c r="M271" i="16" s="1"/>
  <c r="N271" i="16" s="1"/>
  <c r="O271" i="16" s="1"/>
  <c r="P271" i="16" s="1"/>
  <c r="Q271" i="16" s="1"/>
  <c r="R271" i="16" s="1"/>
  <c r="T271" i="16" s="1"/>
  <c r="AC271" i="16" s="1"/>
  <c r="AD271" i="16" s="1"/>
  <c r="AE271" i="16" s="1"/>
  <c r="AF271" i="16" s="1"/>
  <c r="P270" i="16"/>
  <c r="Q270" i="16" s="1"/>
  <c r="R270" i="16" s="1"/>
  <c r="T270" i="16" s="1"/>
  <c r="AC270" i="16" s="1"/>
  <c r="AD270" i="16" s="1"/>
  <c r="AE270" i="16" s="1"/>
  <c r="AF270" i="16" s="1"/>
  <c r="L270" i="16"/>
  <c r="M270" i="16" s="1"/>
  <c r="N270" i="16" s="1"/>
  <c r="O270" i="16" s="1"/>
  <c r="D270" i="16"/>
  <c r="E270" i="16" s="1"/>
  <c r="F270" i="16" s="1"/>
  <c r="G270" i="16" s="1"/>
  <c r="H270" i="16" s="1"/>
  <c r="I270" i="16" s="1"/>
  <c r="J270" i="16" s="1"/>
  <c r="K270" i="16" s="1"/>
  <c r="C270" i="16"/>
  <c r="I269" i="16"/>
  <c r="J269" i="16" s="1"/>
  <c r="K269" i="16" s="1"/>
  <c r="L269" i="16" s="1"/>
  <c r="M269" i="16" s="1"/>
  <c r="N269" i="16" s="1"/>
  <c r="O269" i="16" s="1"/>
  <c r="P269" i="16" s="1"/>
  <c r="Q269" i="16" s="1"/>
  <c r="R269" i="16" s="1"/>
  <c r="T269" i="16" s="1"/>
  <c r="AC269" i="16" s="1"/>
  <c r="AD269" i="16" s="1"/>
  <c r="AE269" i="16" s="1"/>
  <c r="AF269" i="16" s="1"/>
  <c r="F269" i="16"/>
  <c r="G269" i="16" s="1"/>
  <c r="H269" i="16" s="1"/>
  <c r="C269" i="16"/>
  <c r="D269" i="16" s="1"/>
  <c r="E269" i="16" s="1"/>
  <c r="O268" i="16"/>
  <c r="P268" i="16" s="1"/>
  <c r="Q268" i="16" s="1"/>
  <c r="R268" i="16" s="1"/>
  <c r="T268" i="16" s="1"/>
  <c r="AC268" i="16" s="1"/>
  <c r="AD268" i="16" s="1"/>
  <c r="AE268" i="16" s="1"/>
  <c r="AF268" i="16" s="1"/>
  <c r="D268" i="16"/>
  <c r="E268" i="16" s="1"/>
  <c r="F268" i="16" s="1"/>
  <c r="G268" i="16" s="1"/>
  <c r="H268" i="16" s="1"/>
  <c r="I268" i="16" s="1"/>
  <c r="J268" i="16" s="1"/>
  <c r="K268" i="16" s="1"/>
  <c r="L268" i="16" s="1"/>
  <c r="M268" i="16" s="1"/>
  <c r="N268" i="16" s="1"/>
  <c r="C268" i="16"/>
  <c r="C267" i="16"/>
  <c r="D267" i="16" s="1"/>
  <c r="E267" i="16" s="1"/>
  <c r="F267" i="16" s="1"/>
  <c r="G267" i="16" s="1"/>
  <c r="H267" i="16" s="1"/>
  <c r="I267" i="16" s="1"/>
  <c r="J267" i="16" s="1"/>
  <c r="K267" i="16" s="1"/>
  <c r="L267" i="16" s="1"/>
  <c r="M267" i="16" s="1"/>
  <c r="N267" i="16" s="1"/>
  <c r="O267" i="16" s="1"/>
  <c r="P267" i="16" s="1"/>
  <c r="Q267" i="16" s="1"/>
  <c r="R267" i="16" s="1"/>
  <c r="T267" i="16" s="1"/>
  <c r="AC267" i="16" s="1"/>
  <c r="AD267" i="16" s="1"/>
  <c r="AE267" i="16" s="1"/>
  <c r="AF267" i="16" s="1"/>
  <c r="D266" i="16"/>
  <c r="E266" i="16" s="1"/>
  <c r="F266" i="16" s="1"/>
  <c r="G266" i="16" s="1"/>
  <c r="H266" i="16" s="1"/>
  <c r="I266" i="16" s="1"/>
  <c r="J266" i="16" s="1"/>
  <c r="K266" i="16" s="1"/>
  <c r="L266" i="16" s="1"/>
  <c r="M266" i="16" s="1"/>
  <c r="N266" i="16" s="1"/>
  <c r="O266" i="16" s="1"/>
  <c r="P266" i="16" s="1"/>
  <c r="Q266" i="16" s="1"/>
  <c r="R266" i="16" s="1"/>
  <c r="T266" i="16" s="1"/>
  <c r="AC266" i="16" s="1"/>
  <c r="AD266" i="16" s="1"/>
  <c r="AE266" i="16" s="1"/>
  <c r="AF266" i="16" s="1"/>
  <c r="C266" i="16"/>
  <c r="C265" i="16"/>
  <c r="D265" i="16" s="1"/>
  <c r="E265" i="16" s="1"/>
  <c r="F265" i="16" s="1"/>
  <c r="G265" i="16" s="1"/>
  <c r="H265" i="16" s="1"/>
  <c r="I265" i="16" s="1"/>
  <c r="J265" i="16" s="1"/>
  <c r="K265" i="16" s="1"/>
  <c r="L265" i="16" s="1"/>
  <c r="M265" i="16" s="1"/>
  <c r="N265" i="16" s="1"/>
  <c r="O265" i="16" s="1"/>
  <c r="P265" i="16" s="1"/>
  <c r="Q265" i="16" s="1"/>
  <c r="R265" i="16" s="1"/>
  <c r="T265" i="16" s="1"/>
  <c r="AC265" i="16" s="1"/>
  <c r="AD265" i="16" s="1"/>
  <c r="AE265" i="16" s="1"/>
  <c r="AF265" i="16" s="1"/>
  <c r="D264" i="16"/>
  <c r="E264" i="16" s="1"/>
  <c r="F264" i="16" s="1"/>
  <c r="G264" i="16" s="1"/>
  <c r="H264" i="16" s="1"/>
  <c r="I264" i="16" s="1"/>
  <c r="J264" i="16" s="1"/>
  <c r="K264" i="16" s="1"/>
  <c r="L264" i="16" s="1"/>
  <c r="M264" i="16" s="1"/>
  <c r="N264" i="16" s="1"/>
  <c r="O264" i="16" s="1"/>
  <c r="P264" i="16" s="1"/>
  <c r="Q264" i="16" s="1"/>
  <c r="R264" i="16" s="1"/>
  <c r="T264" i="16" s="1"/>
  <c r="AC264" i="16" s="1"/>
  <c r="AD264" i="16" s="1"/>
  <c r="AE264" i="16" s="1"/>
  <c r="AF264" i="16" s="1"/>
  <c r="C264" i="16"/>
  <c r="C263" i="16"/>
  <c r="D263" i="16" s="1"/>
  <c r="E263" i="16" s="1"/>
  <c r="F263" i="16" s="1"/>
  <c r="G263" i="16" s="1"/>
  <c r="H263" i="16" s="1"/>
  <c r="I263" i="16" s="1"/>
  <c r="J263" i="16" s="1"/>
  <c r="K263" i="16" s="1"/>
  <c r="L263" i="16" s="1"/>
  <c r="M263" i="16" s="1"/>
  <c r="N263" i="16" s="1"/>
  <c r="O263" i="16" s="1"/>
  <c r="P263" i="16" s="1"/>
  <c r="Q263" i="16" s="1"/>
  <c r="R263" i="16" s="1"/>
  <c r="T263" i="16" s="1"/>
  <c r="AC263" i="16" s="1"/>
  <c r="AD263" i="16" s="1"/>
  <c r="AE263" i="16" s="1"/>
  <c r="AF263" i="16" s="1"/>
  <c r="L262" i="16"/>
  <c r="M262" i="16" s="1"/>
  <c r="N262" i="16" s="1"/>
  <c r="O262" i="16" s="1"/>
  <c r="P262" i="16" s="1"/>
  <c r="Q262" i="16" s="1"/>
  <c r="R262" i="16" s="1"/>
  <c r="T262" i="16" s="1"/>
  <c r="AC262" i="16" s="1"/>
  <c r="AD262" i="16" s="1"/>
  <c r="AE262" i="16" s="1"/>
  <c r="AF262" i="16" s="1"/>
  <c r="D262" i="16"/>
  <c r="E262" i="16" s="1"/>
  <c r="F262" i="16" s="1"/>
  <c r="G262" i="16" s="1"/>
  <c r="H262" i="16" s="1"/>
  <c r="I262" i="16" s="1"/>
  <c r="J262" i="16" s="1"/>
  <c r="K262" i="16" s="1"/>
  <c r="C262" i="16"/>
  <c r="F261" i="16"/>
  <c r="G261" i="16" s="1"/>
  <c r="H261" i="16" s="1"/>
  <c r="I261" i="16" s="1"/>
  <c r="J261" i="16" s="1"/>
  <c r="K261" i="16" s="1"/>
  <c r="L261" i="16" s="1"/>
  <c r="M261" i="16" s="1"/>
  <c r="N261" i="16" s="1"/>
  <c r="O261" i="16" s="1"/>
  <c r="P261" i="16" s="1"/>
  <c r="Q261" i="16" s="1"/>
  <c r="R261" i="16" s="1"/>
  <c r="T261" i="16" s="1"/>
  <c r="AC261" i="16" s="1"/>
  <c r="AD261" i="16" s="1"/>
  <c r="AE261" i="16" s="1"/>
  <c r="AF261" i="16" s="1"/>
  <c r="C261" i="16"/>
  <c r="D261" i="16" s="1"/>
  <c r="E261" i="16" s="1"/>
  <c r="D260" i="16"/>
  <c r="E260" i="16" s="1"/>
  <c r="F260" i="16" s="1"/>
  <c r="G260" i="16" s="1"/>
  <c r="H260" i="16" s="1"/>
  <c r="I260" i="16" s="1"/>
  <c r="J260" i="16" s="1"/>
  <c r="K260" i="16" s="1"/>
  <c r="L260" i="16" s="1"/>
  <c r="M260" i="16" s="1"/>
  <c r="N260" i="16" s="1"/>
  <c r="O260" i="16" s="1"/>
  <c r="P260" i="16" s="1"/>
  <c r="Q260" i="16" s="1"/>
  <c r="R260" i="16" s="1"/>
  <c r="T260" i="16" s="1"/>
  <c r="AC260" i="16" s="1"/>
  <c r="AD260" i="16" s="1"/>
  <c r="AE260" i="16" s="1"/>
  <c r="AF260" i="16" s="1"/>
  <c r="C260" i="16"/>
  <c r="J259" i="16"/>
  <c r="K259" i="16" s="1"/>
  <c r="L259" i="16" s="1"/>
  <c r="M259" i="16" s="1"/>
  <c r="N259" i="16" s="1"/>
  <c r="O259" i="16" s="1"/>
  <c r="P259" i="16" s="1"/>
  <c r="Q259" i="16" s="1"/>
  <c r="R259" i="16" s="1"/>
  <c r="T259" i="16" s="1"/>
  <c r="AC259" i="16" s="1"/>
  <c r="AD259" i="16" s="1"/>
  <c r="AE259" i="16" s="1"/>
  <c r="AF259" i="16" s="1"/>
  <c r="E259" i="16"/>
  <c r="F259" i="16" s="1"/>
  <c r="G259" i="16" s="1"/>
  <c r="H259" i="16" s="1"/>
  <c r="I259" i="16" s="1"/>
  <c r="C259" i="16"/>
  <c r="D259" i="16" s="1"/>
  <c r="D258" i="16"/>
  <c r="E258" i="16" s="1"/>
  <c r="F258" i="16" s="1"/>
  <c r="G258" i="16" s="1"/>
  <c r="H258" i="16" s="1"/>
  <c r="I258" i="16" s="1"/>
  <c r="J258" i="16" s="1"/>
  <c r="K258" i="16" s="1"/>
  <c r="L258" i="16" s="1"/>
  <c r="M258" i="16" s="1"/>
  <c r="N258" i="16" s="1"/>
  <c r="O258" i="16" s="1"/>
  <c r="P258" i="16" s="1"/>
  <c r="Q258" i="16" s="1"/>
  <c r="R258" i="16" s="1"/>
  <c r="T258" i="16" s="1"/>
  <c r="AC258" i="16" s="1"/>
  <c r="AD258" i="16" s="1"/>
  <c r="AE258" i="16" s="1"/>
  <c r="AF258" i="16" s="1"/>
  <c r="C258" i="16"/>
  <c r="C257" i="16"/>
  <c r="D257" i="16" s="1"/>
  <c r="E257" i="16" s="1"/>
  <c r="F257" i="16" s="1"/>
  <c r="G257" i="16" s="1"/>
  <c r="H257" i="16" s="1"/>
  <c r="I257" i="16" s="1"/>
  <c r="J257" i="16" s="1"/>
  <c r="K257" i="16" s="1"/>
  <c r="L257" i="16" s="1"/>
  <c r="M257" i="16" s="1"/>
  <c r="N257" i="16" s="1"/>
  <c r="O257" i="16" s="1"/>
  <c r="P257" i="16" s="1"/>
  <c r="Q257" i="16" s="1"/>
  <c r="R257" i="16" s="1"/>
  <c r="T257" i="16" s="1"/>
  <c r="AC257" i="16" s="1"/>
  <c r="AD257" i="16" s="1"/>
  <c r="AE257" i="16" s="1"/>
  <c r="AF257" i="16" s="1"/>
  <c r="T256" i="16"/>
  <c r="AC256" i="16" s="1"/>
  <c r="AD256" i="16" s="1"/>
  <c r="AE256" i="16" s="1"/>
  <c r="AF256" i="16" s="1"/>
  <c r="D256" i="16"/>
  <c r="E256" i="16" s="1"/>
  <c r="F256" i="16" s="1"/>
  <c r="G256" i="16" s="1"/>
  <c r="H256" i="16" s="1"/>
  <c r="I256" i="16" s="1"/>
  <c r="J256" i="16" s="1"/>
  <c r="K256" i="16" s="1"/>
  <c r="L256" i="16" s="1"/>
  <c r="M256" i="16" s="1"/>
  <c r="N256" i="16" s="1"/>
  <c r="O256" i="16" s="1"/>
  <c r="P256" i="16" s="1"/>
  <c r="Q256" i="16" s="1"/>
  <c r="R256" i="16" s="1"/>
  <c r="C256" i="16"/>
  <c r="C255" i="16"/>
  <c r="D255" i="16" s="1"/>
  <c r="E255" i="16" s="1"/>
  <c r="F255" i="16" s="1"/>
  <c r="G255" i="16" s="1"/>
  <c r="H255" i="16" s="1"/>
  <c r="I255" i="16" s="1"/>
  <c r="J255" i="16" s="1"/>
  <c r="K255" i="16" s="1"/>
  <c r="L255" i="16" s="1"/>
  <c r="M255" i="16" s="1"/>
  <c r="N255" i="16" s="1"/>
  <c r="O255" i="16" s="1"/>
  <c r="P255" i="16" s="1"/>
  <c r="Q255" i="16" s="1"/>
  <c r="R255" i="16" s="1"/>
  <c r="T255" i="16" s="1"/>
  <c r="AC255" i="16" s="1"/>
  <c r="AD255" i="16" s="1"/>
  <c r="AE255" i="16" s="1"/>
  <c r="AF255" i="16" s="1"/>
  <c r="T254" i="16"/>
  <c r="AC254" i="16" s="1"/>
  <c r="AD254" i="16" s="1"/>
  <c r="AE254" i="16" s="1"/>
  <c r="AF254" i="16" s="1"/>
  <c r="Q254" i="16"/>
  <c r="R254" i="16" s="1"/>
  <c r="C254" i="16"/>
  <c r="D254" i="16" s="1"/>
  <c r="E254" i="16" s="1"/>
  <c r="F254" i="16" s="1"/>
  <c r="G254" i="16" s="1"/>
  <c r="H254" i="16" s="1"/>
  <c r="I254" i="16" s="1"/>
  <c r="J254" i="16" s="1"/>
  <c r="K254" i="16" s="1"/>
  <c r="L254" i="16" s="1"/>
  <c r="M254" i="16" s="1"/>
  <c r="N254" i="16" s="1"/>
  <c r="O254" i="16" s="1"/>
  <c r="P254" i="16" s="1"/>
  <c r="K253" i="16"/>
  <c r="L253" i="16" s="1"/>
  <c r="M253" i="16" s="1"/>
  <c r="N253" i="16" s="1"/>
  <c r="O253" i="16" s="1"/>
  <c r="P253" i="16" s="1"/>
  <c r="Q253" i="16" s="1"/>
  <c r="R253" i="16" s="1"/>
  <c r="T253" i="16" s="1"/>
  <c r="AC253" i="16" s="1"/>
  <c r="AD253" i="16" s="1"/>
  <c r="AE253" i="16" s="1"/>
  <c r="AF253" i="16" s="1"/>
  <c r="C253" i="16"/>
  <c r="D253" i="16" s="1"/>
  <c r="E253" i="16" s="1"/>
  <c r="F253" i="16" s="1"/>
  <c r="G253" i="16" s="1"/>
  <c r="H253" i="16" s="1"/>
  <c r="I253" i="16" s="1"/>
  <c r="J253" i="16" s="1"/>
  <c r="O252" i="16"/>
  <c r="P252" i="16" s="1"/>
  <c r="Q252" i="16" s="1"/>
  <c r="R252" i="16" s="1"/>
  <c r="T252" i="16" s="1"/>
  <c r="AC252" i="16" s="1"/>
  <c r="AD252" i="16" s="1"/>
  <c r="AE252" i="16" s="1"/>
  <c r="AF252" i="16" s="1"/>
  <c r="E252" i="16"/>
  <c r="F252" i="16" s="1"/>
  <c r="G252" i="16" s="1"/>
  <c r="H252" i="16" s="1"/>
  <c r="I252" i="16" s="1"/>
  <c r="J252" i="16" s="1"/>
  <c r="K252" i="16" s="1"/>
  <c r="L252" i="16" s="1"/>
  <c r="M252" i="16" s="1"/>
  <c r="N252" i="16" s="1"/>
  <c r="D252" i="16"/>
  <c r="C252" i="16"/>
  <c r="G251" i="16"/>
  <c r="H251" i="16" s="1"/>
  <c r="I251" i="16" s="1"/>
  <c r="J251" i="16" s="1"/>
  <c r="K251" i="16" s="1"/>
  <c r="L251" i="16" s="1"/>
  <c r="M251" i="16" s="1"/>
  <c r="N251" i="16" s="1"/>
  <c r="O251" i="16" s="1"/>
  <c r="P251" i="16" s="1"/>
  <c r="Q251" i="16" s="1"/>
  <c r="R251" i="16" s="1"/>
  <c r="T251" i="16" s="1"/>
  <c r="AC251" i="16" s="1"/>
  <c r="AD251" i="16" s="1"/>
  <c r="AE251" i="16" s="1"/>
  <c r="AF251" i="16" s="1"/>
  <c r="D251" i="16"/>
  <c r="E251" i="16" s="1"/>
  <c r="F251" i="16" s="1"/>
  <c r="C251" i="16"/>
  <c r="N250" i="16"/>
  <c r="O250" i="16" s="1"/>
  <c r="P250" i="16" s="1"/>
  <c r="Q250" i="16" s="1"/>
  <c r="R250" i="16" s="1"/>
  <c r="T250" i="16" s="1"/>
  <c r="AC250" i="16" s="1"/>
  <c r="AD250" i="16" s="1"/>
  <c r="AE250" i="16" s="1"/>
  <c r="AF250" i="16" s="1"/>
  <c r="D250" i="16"/>
  <c r="E250" i="16" s="1"/>
  <c r="F250" i="16" s="1"/>
  <c r="G250" i="16" s="1"/>
  <c r="H250" i="16" s="1"/>
  <c r="I250" i="16" s="1"/>
  <c r="J250" i="16" s="1"/>
  <c r="K250" i="16" s="1"/>
  <c r="L250" i="16" s="1"/>
  <c r="M250" i="16" s="1"/>
  <c r="C250" i="16"/>
  <c r="L249" i="16"/>
  <c r="M249" i="16" s="1"/>
  <c r="N249" i="16" s="1"/>
  <c r="O249" i="16" s="1"/>
  <c r="P249" i="16" s="1"/>
  <c r="Q249" i="16" s="1"/>
  <c r="R249" i="16" s="1"/>
  <c r="T249" i="16" s="1"/>
  <c r="AC249" i="16" s="1"/>
  <c r="AD249" i="16" s="1"/>
  <c r="AE249" i="16" s="1"/>
  <c r="AF249" i="16" s="1"/>
  <c r="C249" i="16"/>
  <c r="D249" i="16" s="1"/>
  <c r="E249" i="16" s="1"/>
  <c r="F249" i="16" s="1"/>
  <c r="G249" i="16" s="1"/>
  <c r="H249" i="16" s="1"/>
  <c r="I249" i="16" s="1"/>
  <c r="J249" i="16" s="1"/>
  <c r="K249" i="16" s="1"/>
  <c r="C248" i="16"/>
  <c r="D248" i="16" s="1"/>
  <c r="E248" i="16" s="1"/>
  <c r="F248" i="16" s="1"/>
  <c r="G248" i="16" s="1"/>
  <c r="H248" i="16" s="1"/>
  <c r="I248" i="16" s="1"/>
  <c r="J248" i="16" s="1"/>
  <c r="K248" i="16" s="1"/>
  <c r="L248" i="16" s="1"/>
  <c r="M248" i="16" s="1"/>
  <c r="N248" i="16" s="1"/>
  <c r="O248" i="16" s="1"/>
  <c r="P248" i="16" s="1"/>
  <c r="Q248" i="16" s="1"/>
  <c r="R248" i="16" s="1"/>
  <c r="T248" i="16" s="1"/>
  <c r="AC248" i="16" s="1"/>
  <c r="AD248" i="16" s="1"/>
  <c r="AE248" i="16" s="1"/>
  <c r="AF248" i="16" s="1"/>
  <c r="H247" i="16"/>
  <c r="I247" i="16" s="1"/>
  <c r="J247" i="16" s="1"/>
  <c r="K247" i="16" s="1"/>
  <c r="L247" i="16" s="1"/>
  <c r="M247" i="16" s="1"/>
  <c r="N247" i="16" s="1"/>
  <c r="O247" i="16" s="1"/>
  <c r="P247" i="16" s="1"/>
  <c r="Q247" i="16" s="1"/>
  <c r="R247" i="16" s="1"/>
  <c r="T247" i="16" s="1"/>
  <c r="AC247" i="16" s="1"/>
  <c r="AD247" i="16" s="1"/>
  <c r="AE247" i="16" s="1"/>
  <c r="AF247" i="16" s="1"/>
  <c r="C247" i="16"/>
  <c r="D247" i="16" s="1"/>
  <c r="E247" i="16" s="1"/>
  <c r="F247" i="16" s="1"/>
  <c r="G247" i="16" s="1"/>
  <c r="D246" i="16"/>
  <c r="E246" i="16" s="1"/>
  <c r="F246" i="16" s="1"/>
  <c r="G246" i="16" s="1"/>
  <c r="H246" i="16" s="1"/>
  <c r="I246" i="16" s="1"/>
  <c r="J246" i="16" s="1"/>
  <c r="K246" i="16" s="1"/>
  <c r="L246" i="16" s="1"/>
  <c r="M246" i="16" s="1"/>
  <c r="N246" i="16" s="1"/>
  <c r="O246" i="16" s="1"/>
  <c r="P246" i="16" s="1"/>
  <c r="Q246" i="16" s="1"/>
  <c r="R246" i="16" s="1"/>
  <c r="T246" i="16" s="1"/>
  <c r="AC246" i="16" s="1"/>
  <c r="AD246" i="16" s="1"/>
  <c r="AE246" i="16" s="1"/>
  <c r="AF246" i="16" s="1"/>
  <c r="C246" i="16"/>
  <c r="C245" i="16"/>
  <c r="D245" i="16" s="1"/>
  <c r="E245" i="16" s="1"/>
  <c r="F245" i="16" s="1"/>
  <c r="G245" i="16" s="1"/>
  <c r="H245" i="16" s="1"/>
  <c r="I245" i="16" s="1"/>
  <c r="J245" i="16" s="1"/>
  <c r="K245" i="16" s="1"/>
  <c r="L245" i="16" s="1"/>
  <c r="M245" i="16" s="1"/>
  <c r="N245" i="16" s="1"/>
  <c r="O245" i="16" s="1"/>
  <c r="P245" i="16" s="1"/>
  <c r="Q245" i="16" s="1"/>
  <c r="R245" i="16" s="1"/>
  <c r="T245" i="16" s="1"/>
  <c r="AC245" i="16" s="1"/>
  <c r="AD245" i="16" s="1"/>
  <c r="AE245" i="16" s="1"/>
  <c r="AF245" i="16" s="1"/>
  <c r="E244" i="16"/>
  <c r="F244" i="16" s="1"/>
  <c r="G244" i="16" s="1"/>
  <c r="H244" i="16" s="1"/>
  <c r="I244" i="16" s="1"/>
  <c r="J244" i="16" s="1"/>
  <c r="K244" i="16" s="1"/>
  <c r="L244" i="16" s="1"/>
  <c r="M244" i="16" s="1"/>
  <c r="N244" i="16" s="1"/>
  <c r="O244" i="16" s="1"/>
  <c r="P244" i="16" s="1"/>
  <c r="Q244" i="16" s="1"/>
  <c r="R244" i="16" s="1"/>
  <c r="T244" i="16" s="1"/>
  <c r="AC244" i="16" s="1"/>
  <c r="AD244" i="16" s="1"/>
  <c r="AE244" i="16" s="1"/>
  <c r="AF244" i="16" s="1"/>
  <c r="C244" i="16"/>
  <c r="D244" i="16" s="1"/>
  <c r="C243" i="16"/>
  <c r="D243" i="16" s="1"/>
  <c r="E243" i="16" s="1"/>
  <c r="F243" i="16" s="1"/>
  <c r="G243" i="16" s="1"/>
  <c r="H243" i="16" s="1"/>
  <c r="I243" i="16" s="1"/>
  <c r="J243" i="16" s="1"/>
  <c r="K243" i="16" s="1"/>
  <c r="L243" i="16" s="1"/>
  <c r="M243" i="16" s="1"/>
  <c r="N243" i="16" s="1"/>
  <c r="O243" i="16" s="1"/>
  <c r="P243" i="16" s="1"/>
  <c r="Q243" i="16" s="1"/>
  <c r="R243" i="16" s="1"/>
  <c r="T243" i="16" s="1"/>
  <c r="AC243" i="16" s="1"/>
  <c r="AD243" i="16" s="1"/>
  <c r="AE243" i="16" s="1"/>
  <c r="AF243" i="16" s="1"/>
  <c r="D242" i="16"/>
  <c r="E242" i="16" s="1"/>
  <c r="F242" i="16" s="1"/>
  <c r="G242" i="16" s="1"/>
  <c r="H242" i="16" s="1"/>
  <c r="I242" i="16" s="1"/>
  <c r="J242" i="16" s="1"/>
  <c r="K242" i="16" s="1"/>
  <c r="L242" i="16" s="1"/>
  <c r="M242" i="16" s="1"/>
  <c r="N242" i="16" s="1"/>
  <c r="O242" i="16" s="1"/>
  <c r="P242" i="16" s="1"/>
  <c r="Q242" i="16" s="1"/>
  <c r="R242" i="16" s="1"/>
  <c r="T242" i="16" s="1"/>
  <c r="AC242" i="16" s="1"/>
  <c r="AD242" i="16" s="1"/>
  <c r="AE242" i="16" s="1"/>
  <c r="AF242" i="16" s="1"/>
  <c r="C242" i="16"/>
  <c r="D241" i="16"/>
  <c r="E241" i="16" s="1"/>
  <c r="F241" i="16" s="1"/>
  <c r="G241" i="16" s="1"/>
  <c r="H241" i="16" s="1"/>
  <c r="I241" i="16" s="1"/>
  <c r="J241" i="16" s="1"/>
  <c r="K241" i="16" s="1"/>
  <c r="L241" i="16" s="1"/>
  <c r="M241" i="16" s="1"/>
  <c r="N241" i="16" s="1"/>
  <c r="O241" i="16" s="1"/>
  <c r="P241" i="16" s="1"/>
  <c r="Q241" i="16" s="1"/>
  <c r="R241" i="16" s="1"/>
  <c r="T241" i="16" s="1"/>
  <c r="AC241" i="16" s="1"/>
  <c r="AD241" i="16" s="1"/>
  <c r="AE241" i="16" s="1"/>
  <c r="AF241" i="16" s="1"/>
  <c r="C241" i="16"/>
  <c r="E240" i="16"/>
  <c r="F240" i="16" s="1"/>
  <c r="G240" i="16" s="1"/>
  <c r="H240" i="16" s="1"/>
  <c r="I240" i="16" s="1"/>
  <c r="J240" i="16" s="1"/>
  <c r="K240" i="16" s="1"/>
  <c r="L240" i="16" s="1"/>
  <c r="M240" i="16" s="1"/>
  <c r="N240" i="16" s="1"/>
  <c r="O240" i="16" s="1"/>
  <c r="P240" i="16" s="1"/>
  <c r="Q240" i="16" s="1"/>
  <c r="R240" i="16" s="1"/>
  <c r="T240" i="16" s="1"/>
  <c r="AC240" i="16" s="1"/>
  <c r="AD240" i="16" s="1"/>
  <c r="AE240" i="16" s="1"/>
  <c r="AF240" i="16" s="1"/>
  <c r="C240" i="16"/>
  <c r="D240" i="16" s="1"/>
  <c r="G239" i="16"/>
  <c r="H239" i="16" s="1"/>
  <c r="I239" i="16" s="1"/>
  <c r="J239" i="16" s="1"/>
  <c r="K239" i="16" s="1"/>
  <c r="L239" i="16" s="1"/>
  <c r="M239" i="16" s="1"/>
  <c r="N239" i="16" s="1"/>
  <c r="O239" i="16" s="1"/>
  <c r="P239" i="16" s="1"/>
  <c r="Q239" i="16" s="1"/>
  <c r="R239" i="16" s="1"/>
  <c r="T239" i="16" s="1"/>
  <c r="AC239" i="16" s="1"/>
  <c r="AD239" i="16" s="1"/>
  <c r="AE239" i="16" s="1"/>
  <c r="AF239" i="16" s="1"/>
  <c r="D239" i="16"/>
  <c r="E239" i="16" s="1"/>
  <c r="F239" i="16" s="1"/>
  <c r="C239" i="16"/>
  <c r="E238" i="16"/>
  <c r="F238" i="16" s="1"/>
  <c r="G238" i="16" s="1"/>
  <c r="H238" i="16" s="1"/>
  <c r="I238" i="16" s="1"/>
  <c r="J238" i="16" s="1"/>
  <c r="K238" i="16" s="1"/>
  <c r="L238" i="16" s="1"/>
  <c r="M238" i="16" s="1"/>
  <c r="N238" i="16" s="1"/>
  <c r="O238" i="16" s="1"/>
  <c r="P238" i="16" s="1"/>
  <c r="Q238" i="16" s="1"/>
  <c r="R238" i="16" s="1"/>
  <c r="T238" i="16" s="1"/>
  <c r="AC238" i="16" s="1"/>
  <c r="AD238" i="16" s="1"/>
  <c r="AE238" i="16" s="1"/>
  <c r="AF238" i="16" s="1"/>
  <c r="C238" i="16"/>
  <c r="D238" i="16" s="1"/>
  <c r="E237" i="16"/>
  <c r="F237" i="16" s="1"/>
  <c r="G237" i="16" s="1"/>
  <c r="H237" i="16" s="1"/>
  <c r="I237" i="16" s="1"/>
  <c r="J237" i="16" s="1"/>
  <c r="K237" i="16" s="1"/>
  <c r="L237" i="16" s="1"/>
  <c r="M237" i="16" s="1"/>
  <c r="N237" i="16" s="1"/>
  <c r="O237" i="16" s="1"/>
  <c r="P237" i="16" s="1"/>
  <c r="Q237" i="16" s="1"/>
  <c r="R237" i="16" s="1"/>
  <c r="T237" i="16" s="1"/>
  <c r="AC237" i="16" s="1"/>
  <c r="AD237" i="16" s="1"/>
  <c r="AE237" i="16" s="1"/>
  <c r="AF237" i="16" s="1"/>
  <c r="C237" i="16"/>
  <c r="D237" i="16" s="1"/>
  <c r="I236" i="16"/>
  <c r="J236" i="16" s="1"/>
  <c r="K236" i="16" s="1"/>
  <c r="L236" i="16" s="1"/>
  <c r="M236" i="16" s="1"/>
  <c r="N236" i="16" s="1"/>
  <c r="O236" i="16" s="1"/>
  <c r="P236" i="16" s="1"/>
  <c r="Q236" i="16" s="1"/>
  <c r="R236" i="16" s="1"/>
  <c r="T236" i="16" s="1"/>
  <c r="AC236" i="16" s="1"/>
  <c r="AD236" i="16" s="1"/>
  <c r="AE236" i="16" s="1"/>
  <c r="AF236" i="16" s="1"/>
  <c r="F236" i="16"/>
  <c r="G236" i="16" s="1"/>
  <c r="H236" i="16" s="1"/>
  <c r="C236" i="16"/>
  <c r="D236" i="16" s="1"/>
  <c r="E236" i="16" s="1"/>
  <c r="T235" i="16"/>
  <c r="AC235" i="16" s="1"/>
  <c r="AD235" i="16" s="1"/>
  <c r="AE235" i="16" s="1"/>
  <c r="AF235" i="16" s="1"/>
  <c r="G235" i="16"/>
  <c r="H235" i="16" s="1"/>
  <c r="I235" i="16" s="1"/>
  <c r="J235" i="16" s="1"/>
  <c r="K235" i="16" s="1"/>
  <c r="L235" i="16" s="1"/>
  <c r="M235" i="16" s="1"/>
  <c r="N235" i="16" s="1"/>
  <c r="O235" i="16" s="1"/>
  <c r="P235" i="16" s="1"/>
  <c r="Q235" i="16" s="1"/>
  <c r="R235" i="16" s="1"/>
  <c r="D235" i="16"/>
  <c r="E235" i="16" s="1"/>
  <c r="F235" i="16" s="1"/>
  <c r="C235" i="16"/>
  <c r="M234" i="16"/>
  <c r="N234" i="16" s="1"/>
  <c r="O234" i="16" s="1"/>
  <c r="P234" i="16" s="1"/>
  <c r="Q234" i="16" s="1"/>
  <c r="R234" i="16" s="1"/>
  <c r="T234" i="16" s="1"/>
  <c r="AC234" i="16" s="1"/>
  <c r="AD234" i="16" s="1"/>
  <c r="AE234" i="16" s="1"/>
  <c r="AF234" i="16" s="1"/>
  <c r="E234" i="16"/>
  <c r="F234" i="16" s="1"/>
  <c r="G234" i="16" s="1"/>
  <c r="H234" i="16" s="1"/>
  <c r="I234" i="16" s="1"/>
  <c r="J234" i="16" s="1"/>
  <c r="K234" i="16" s="1"/>
  <c r="L234" i="16" s="1"/>
  <c r="C234" i="16"/>
  <c r="D234" i="16" s="1"/>
  <c r="F233" i="16"/>
  <c r="G233" i="16" s="1"/>
  <c r="H233" i="16" s="1"/>
  <c r="I233" i="16" s="1"/>
  <c r="J233" i="16" s="1"/>
  <c r="K233" i="16" s="1"/>
  <c r="L233" i="16" s="1"/>
  <c r="M233" i="16" s="1"/>
  <c r="N233" i="16" s="1"/>
  <c r="O233" i="16" s="1"/>
  <c r="P233" i="16" s="1"/>
  <c r="Q233" i="16" s="1"/>
  <c r="R233" i="16" s="1"/>
  <c r="T233" i="16" s="1"/>
  <c r="AC233" i="16" s="1"/>
  <c r="AD233" i="16" s="1"/>
  <c r="AE233" i="16" s="1"/>
  <c r="AF233" i="16" s="1"/>
  <c r="E233" i="16"/>
  <c r="C233" i="16"/>
  <c r="D233" i="16" s="1"/>
  <c r="AC232" i="16"/>
  <c r="AD232" i="16" s="1"/>
  <c r="AE232" i="16" s="1"/>
  <c r="AF232" i="16" s="1"/>
  <c r="K232" i="16"/>
  <c r="L232" i="16" s="1"/>
  <c r="M232" i="16" s="1"/>
  <c r="N232" i="16" s="1"/>
  <c r="O232" i="16" s="1"/>
  <c r="P232" i="16" s="1"/>
  <c r="Q232" i="16" s="1"/>
  <c r="R232" i="16" s="1"/>
  <c r="T232" i="16" s="1"/>
  <c r="I232" i="16"/>
  <c r="J232" i="16" s="1"/>
  <c r="C232" i="16"/>
  <c r="D232" i="16" s="1"/>
  <c r="E232" i="16" s="1"/>
  <c r="F232" i="16" s="1"/>
  <c r="G232" i="16" s="1"/>
  <c r="H232" i="16" s="1"/>
  <c r="R231" i="16"/>
  <c r="T231" i="16" s="1"/>
  <c r="AC231" i="16" s="1"/>
  <c r="AD231" i="16" s="1"/>
  <c r="AE231" i="16" s="1"/>
  <c r="AF231" i="16" s="1"/>
  <c r="O231" i="16"/>
  <c r="P231" i="16" s="1"/>
  <c r="Q231" i="16" s="1"/>
  <c r="D231" i="16"/>
  <c r="E231" i="16" s="1"/>
  <c r="F231" i="16" s="1"/>
  <c r="G231" i="16" s="1"/>
  <c r="H231" i="16" s="1"/>
  <c r="I231" i="16" s="1"/>
  <c r="J231" i="16" s="1"/>
  <c r="K231" i="16" s="1"/>
  <c r="L231" i="16" s="1"/>
  <c r="M231" i="16" s="1"/>
  <c r="N231" i="16" s="1"/>
  <c r="C231" i="16"/>
  <c r="G230" i="16"/>
  <c r="H230" i="16" s="1"/>
  <c r="I230" i="16" s="1"/>
  <c r="J230" i="16" s="1"/>
  <c r="K230" i="16" s="1"/>
  <c r="L230" i="16" s="1"/>
  <c r="M230" i="16" s="1"/>
  <c r="N230" i="16" s="1"/>
  <c r="O230" i="16" s="1"/>
  <c r="P230" i="16" s="1"/>
  <c r="Q230" i="16" s="1"/>
  <c r="R230" i="16" s="1"/>
  <c r="T230" i="16" s="1"/>
  <c r="AC230" i="16" s="1"/>
  <c r="AD230" i="16" s="1"/>
  <c r="AE230" i="16" s="1"/>
  <c r="AF230" i="16" s="1"/>
  <c r="E230" i="16"/>
  <c r="F230" i="16" s="1"/>
  <c r="C230" i="16"/>
  <c r="D230" i="16" s="1"/>
  <c r="O229" i="16"/>
  <c r="P229" i="16" s="1"/>
  <c r="Q229" i="16" s="1"/>
  <c r="R229" i="16" s="1"/>
  <c r="T229" i="16" s="1"/>
  <c r="AC229" i="16" s="1"/>
  <c r="AD229" i="16" s="1"/>
  <c r="AE229" i="16" s="1"/>
  <c r="AF229" i="16" s="1"/>
  <c r="E229" i="16"/>
  <c r="F229" i="16" s="1"/>
  <c r="G229" i="16" s="1"/>
  <c r="H229" i="16" s="1"/>
  <c r="I229" i="16" s="1"/>
  <c r="J229" i="16" s="1"/>
  <c r="K229" i="16" s="1"/>
  <c r="L229" i="16" s="1"/>
  <c r="M229" i="16" s="1"/>
  <c r="N229" i="16" s="1"/>
  <c r="C229" i="16"/>
  <c r="D229" i="16" s="1"/>
  <c r="E228" i="16"/>
  <c r="F228" i="16" s="1"/>
  <c r="G228" i="16" s="1"/>
  <c r="H228" i="16" s="1"/>
  <c r="I228" i="16" s="1"/>
  <c r="J228" i="16" s="1"/>
  <c r="K228" i="16" s="1"/>
  <c r="L228" i="16" s="1"/>
  <c r="M228" i="16" s="1"/>
  <c r="N228" i="16" s="1"/>
  <c r="O228" i="16" s="1"/>
  <c r="P228" i="16" s="1"/>
  <c r="Q228" i="16" s="1"/>
  <c r="R228" i="16" s="1"/>
  <c r="T228" i="16" s="1"/>
  <c r="AC228" i="16" s="1"/>
  <c r="AD228" i="16" s="1"/>
  <c r="AE228" i="16" s="1"/>
  <c r="AF228" i="16" s="1"/>
  <c r="D228" i="16"/>
  <c r="C228" i="16"/>
  <c r="C227" i="16"/>
  <c r="D227" i="16" s="1"/>
  <c r="E227" i="16" s="1"/>
  <c r="F227" i="16" s="1"/>
  <c r="G227" i="16" s="1"/>
  <c r="H227" i="16" s="1"/>
  <c r="I227" i="16" s="1"/>
  <c r="J227" i="16" s="1"/>
  <c r="K227" i="16" s="1"/>
  <c r="L227" i="16" s="1"/>
  <c r="M227" i="16" s="1"/>
  <c r="N227" i="16" s="1"/>
  <c r="O227" i="16" s="1"/>
  <c r="P227" i="16" s="1"/>
  <c r="Q227" i="16" s="1"/>
  <c r="R227" i="16" s="1"/>
  <c r="T227" i="16" s="1"/>
  <c r="AC227" i="16" s="1"/>
  <c r="AD227" i="16" s="1"/>
  <c r="AE227" i="16" s="1"/>
  <c r="AF227" i="16" s="1"/>
  <c r="N226" i="16"/>
  <c r="O226" i="16" s="1"/>
  <c r="P226" i="16" s="1"/>
  <c r="Q226" i="16" s="1"/>
  <c r="R226" i="16" s="1"/>
  <c r="T226" i="16" s="1"/>
  <c r="AC226" i="16" s="1"/>
  <c r="AD226" i="16" s="1"/>
  <c r="AE226" i="16" s="1"/>
  <c r="AF226" i="16" s="1"/>
  <c r="D226" i="16"/>
  <c r="E226" i="16" s="1"/>
  <c r="F226" i="16" s="1"/>
  <c r="G226" i="16" s="1"/>
  <c r="H226" i="16" s="1"/>
  <c r="I226" i="16" s="1"/>
  <c r="J226" i="16" s="1"/>
  <c r="K226" i="16" s="1"/>
  <c r="L226" i="16" s="1"/>
  <c r="M226" i="16" s="1"/>
  <c r="C226" i="16"/>
  <c r="AC225" i="16"/>
  <c r="AD225" i="16" s="1"/>
  <c r="AE225" i="16" s="1"/>
  <c r="AF225" i="16" s="1"/>
  <c r="T225" i="16"/>
  <c r="C225" i="16"/>
  <c r="D225" i="16" s="1"/>
  <c r="E225" i="16" s="1"/>
  <c r="F225" i="16" s="1"/>
  <c r="G225" i="16" s="1"/>
  <c r="H225" i="16" s="1"/>
  <c r="I225" i="16" s="1"/>
  <c r="J225" i="16" s="1"/>
  <c r="K225" i="16" s="1"/>
  <c r="L225" i="16" s="1"/>
  <c r="M225" i="16" s="1"/>
  <c r="N225" i="16" s="1"/>
  <c r="O225" i="16" s="1"/>
  <c r="P225" i="16" s="1"/>
  <c r="Q225" i="16" s="1"/>
  <c r="R225" i="16" s="1"/>
  <c r="M224" i="16"/>
  <c r="N224" i="16" s="1"/>
  <c r="O224" i="16" s="1"/>
  <c r="P224" i="16" s="1"/>
  <c r="Q224" i="16" s="1"/>
  <c r="R224" i="16" s="1"/>
  <c r="T224" i="16" s="1"/>
  <c r="AC224" i="16" s="1"/>
  <c r="AD224" i="16" s="1"/>
  <c r="AE224" i="16" s="1"/>
  <c r="AF224" i="16" s="1"/>
  <c r="H224" i="16"/>
  <c r="I224" i="16" s="1"/>
  <c r="J224" i="16" s="1"/>
  <c r="K224" i="16" s="1"/>
  <c r="L224" i="16" s="1"/>
  <c r="G224" i="16"/>
  <c r="E224" i="16"/>
  <c r="F224" i="16" s="1"/>
  <c r="D224" i="16"/>
  <c r="C224" i="16"/>
  <c r="T223" i="16"/>
  <c r="AC223" i="16" s="1"/>
  <c r="AD223" i="16" s="1"/>
  <c r="AE223" i="16" s="1"/>
  <c r="AF223" i="16" s="1"/>
  <c r="O223" i="16"/>
  <c r="P223" i="16" s="1"/>
  <c r="Q223" i="16" s="1"/>
  <c r="R223" i="16" s="1"/>
  <c r="F223" i="16"/>
  <c r="G223" i="16" s="1"/>
  <c r="H223" i="16" s="1"/>
  <c r="I223" i="16" s="1"/>
  <c r="J223" i="16" s="1"/>
  <c r="K223" i="16" s="1"/>
  <c r="L223" i="16" s="1"/>
  <c r="M223" i="16" s="1"/>
  <c r="N223" i="16" s="1"/>
  <c r="C223" i="16"/>
  <c r="D223" i="16" s="1"/>
  <c r="E223" i="16" s="1"/>
  <c r="T222" i="16"/>
  <c r="AC222" i="16" s="1"/>
  <c r="AD222" i="16" s="1"/>
  <c r="AE222" i="16" s="1"/>
  <c r="AF222" i="16" s="1"/>
  <c r="K222" i="16"/>
  <c r="L222" i="16" s="1"/>
  <c r="M222" i="16" s="1"/>
  <c r="N222" i="16" s="1"/>
  <c r="O222" i="16" s="1"/>
  <c r="P222" i="16" s="1"/>
  <c r="Q222" i="16" s="1"/>
  <c r="R222" i="16" s="1"/>
  <c r="E222" i="16"/>
  <c r="F222" i="16" s="1"/>
  <c r="G222" i="16" s="1"/>
  <c r="H222" i="16" s="1"/>
  <c r="I222" i="16" s="1"/>
  <c r="J222" i="16" s="1"/>
  <c r="C222" i="16"/>
  <c r="D222" i="16" s="1"/>
  <c r="D221" i="16"/>
  <c r="E221" i="16" s="1"/>
  <c r="F221" i="16" s="1"/>
  <c r="G221" i="16" s="1"/>
  <c r="H221" i="16" s="1"/>
  <c r="I221" i="16" s="1"/>
  <c r="J221" i="16" s="1"/>
  <c r="K221" i="16" s="1"/>
  <c r="L221" i="16" s="1"/>
  <c r="M221" i="16" s="1"/>
  <c r="N221" i="16" s="1"/>
  <c r="O221" i="16" s="1"/>
  <c r="P221" i="16" s="1"/>
  <c r="Q221" i="16" s="1"/>
  <c r="R221" i="16" s="1"/>
  <c r="T221" i="16" s="1"/>
  <c r="AC221" i="16" s="1"/>
  <c r="AD221" i="16" s="1"/>
  <c r="AE221" i="16" s="1"/>
  <c r="AF221" i="16" s="1"/>
  <c r="C221" i="16"/>
  <c r="D220" i="16"/>
  <c r="E220" i="16" s="1"/>
  <c r="F220" i="16" s="1"/>
  <c r="G220" i="16" s="1"/>
  <c r="H220" i="16" s="1"/>
  <c r="I220" i="16" s="1"/>
  <c r="J220" i="16" s="1"/>
  <c r="K220" i="16" s="1"/>
  <c r="L220" i="16" s="1"/>
  <c r="M220" i="16" s="1"/>
  <c r="N220" i="16" s="1"/>
  <c r="O220" i="16" s="1"/>
  <c r="P220" i="16" s="1"/>
  <c r="Q220" i="16" s="1"/>
  <c r="R220" i="16" s="1"/>
  <c r="T220" i="16" s="1"/>
  <c r="AC220" i="16" s="1"/>
  <c r="AD220" i="16" s="1"/>
  <c r="AE220" i="16" s="1"/>
  <c r="AF220" i="16" s="1"/>
  <c r="C220" i="16"/>
  <c r="H219" i="16"/>
  <c r="I219" i="16" s="1"/>
  <c r="J219" i="16" s="1"/>
  <c r="K219" i="16" s="1"/>
  <c r="L219" i="16" s="1"/>
  <c r="M219" i="16" s="1"/>
  <c r="N219" i="16" s="1"/>
  <c r="O219" i="16" s="1"/>
  <c r="P219" i="16" s="1"/>
  <c r="Q219" i="16" s="1"/>
  <c r="R219" i="16" s="1"/>
  <c r="T219" i="16" s="1"/>
  <c r="AC219" i="16" s="1"/>
  <c r="AD219" i="16" s="1"/>
  <c r="AE219" i="16" s="1"/>
  <c r="AF219" i="16" s="1"/>
  <c r="G219" i="16"/>
  <c r="C219" i="16"/>
  <c r="D219" i="16" s="1"/>
  <c r="E219" i="16" s="1"/>
  <c r="F219" i="16" s="1"/>
  <c r="P218" i="16"/>
  <c r="Q218" i="16" s="1"/>
  <c r="R218" i="16" s="1"/>
  <c r="T218" i="16" s="1"/>
  <c r="AC218" i="16" s="1"/>
  <c r="AD218" i="16" s="1"/>
  <c r="AE218" i="16" s="1"/>
  <c r="AF218" i="16" s="1"/>
  <c r="F218" i="16"/>
  <c r="G218" i="16" s="1"/>
  <c r="H218" i="16" s="1"/>
  <c r="I218" i="16" s="1"/>
  <c r="J218" i="16" s="1"/>
  <c r="K218" i="16" s="1"/>
  <c r="L218" i="16" s="1"/>
  <c r="M218" i="16" s="1"/>
  <c r="N218" i="16" s="1"/>
  <c r="O218" i="16" s="1"/>
  <c r="C218" i="16"/>
  <c r="D218" i="16" s="1"/>
  <c r="E218" i="16" s="1"/>
  <c r="G217" i="16"/>
  <c r="H217" i="16" s="1"/>
  <c r="I217" i="16" s="1"/>
  <c r="J217" i="16" s="1"/>
  <c r="K217" i="16" s="1"/>
  <c r="L217" i="16" s="1"/>
  <c r="M217" i="16" s="1"/>
  <c r="N217" i="16" s="1"/>
  <c r="O217" i="16" s="1"/>
  <c r="P217" i="16" s="1"/>
  <c r="Q217" i="16" s="1"/>
  <c r="R217" i="16" s="1"/>
  <c r="T217" i="16" s="1"/>
  <c r="AC217" i="16" s="1"/>
  <c r="AD217" i="16" s="1"/>
  <c r="AE217" i="16" s="1"/>
  <c r="AF217" i="16" s="1"/>
  <c r="D217" i="16"/>
  <c r="E217" i="16" s="1"/>
  <c r="F217" i="16" s="1"/>
  <c r="C217" i="16"/>
  <c r="M216" i="16"/>
  <c r="N216" i="16" s="1"/>
  <c r="O216" i="16" s="1"/>
  <c r="P216" i="16" s="1"/>
  <c r="Q216" i="16" s="1"/>
  <c r="R216" i="16" s="1"/>
  <c r="T216" i="16" s="1"/>
  <c r="AC216" i="16" s="1"/>
  <c r="AD216" i="16" s="1"/>
  <c r="AE216" i="16" s="1"/>
  <c r="AF216" i="16" s="1"/>
  <c r="E216" i="16"/>
  <c r="F216" i="16" s="1"/>
  <c r="G216" i="16" s="1"/>
  <c r="H216" i="16" s="1"/>
  <c r="I216" i="16" s="1"/>
  <c r="J216" i="16" s="1"/>
  <c r="K216" i="16" s="1"/>
  <c r="L216" i="16" s="1"/>
  <c r="D216" i="16"/>
  <c r="C216" i="16"/>
  <c r="H215" i="16"/>
  <c r="I215" i="16" s="1"/>
  <c r="J215" i="16" s="1"/>
  <c r="K215" i="16" s="1"/>
  <c r="L215" i="16" s="1"/>
  <c r="M215" i="16" s="1"/>
  <c r="N215" i="16" s="1"/>
  <c r="O215" i="16" s="1"/>
  <c r="P215" i="16" s="1"/>
  <c r="Q215" i="16" s="1"/>
  <c r="R215" i="16" s="1"/>
  <c r="T215" i="16" s="1"/>
  <c r="AC215" i="16" s="1"/>
  <c r="AD215" i="16" s="1"/>
  <c r="AE215" i="16" s="1"/>
  <c r="AF215" i="16" s="1"/>
  <c r="G215" i="16"/>
  <c r="D215" i="16"/>
  <c r="E215" i="16" s="1"/>
  <c r="F215" i="16" s="1"/>
  <c r="C215" i="16"/>
  <c r="C214" i="16"/>
  <c r="D214" i="16" s="1"/>
  <c r="E214" i="16" s="1"/>
  <c r="F214" i="16" s="1"/>
  <c r="G214" i="16" s="1"/>
  <c r="H214" i="16" s="1"/>
  <c r="I214" i="16" s="1"/>
  <c r="J214" i="16" s="1"/>
  <c r="K214" i="16" s="1"/>
  <c r="L214" i="16" s="1"/>
  <c r="M214" i="16" s="1"/>
  <c r="N214" i="16" s="1"/>
  <c r="O214" i="16" s="1"/>
  <c r="P214" i="16" s="1"/>
  <c r="Q214" i="16" s="1"/>
  <c r="R214" i="16" s="1"/>
  <c r="T214" i="16" s="1"/>
  <c r="AC214" i="16" s="1"/>
  <c r="AD214" i="16" s="1"/>
  <c r="AE214" i="16" s="1"/>
  <c r="AF214" i="16" s="1"/>
  <c r="H213" i="16"/>
  <c r="I213" i="16" s="1"/>
  <c r="J213" i="16" s="1"/>
  <c r="K213" i="16" s="1"/>
  <c r="L213" i="16" s="1"/>
  <c r="M213" i="16" s="1"/>
  <c r="N213" i="16" s="1"/>
  <c r="O213" i="16" s="1"/>
  <c r="P213" i="16" s="1"/>
  <c r="Q213" i="16" s="1"/>
  <c r="R213" i="16" s="1"/>
  <c r="T213" i="16" s="1"/>
  <c r="AC213" i="16" s="1"/>
  <c r="AD213" i="16" s="1"/>
  <c r="AE213" i="16" s="1"/>
  <c r="AF213" i="16" s="1"/>
  <c r="D213" i="16"/>
  <c r="E213" i="16" s="1"/>
  <c r="F213" i="16" s="1"/>
  <c r="G213" i="16" s="1"/>
  <c r="C213" i="16"/>
  <c r="G212" i="16"/>
  <c r="H212" i="16" s="1"/>
  <c r="I212" i="16" s="1"/>
  <c r="J212" i="16" s="1"/>
  <c r="K212" i="16" s="1"/>
  <c r="L212" i="16" s="1"/>
  <c r="M212" i="16" s="1"/>
  <c r="N212" i="16" s="1"/>
  <c r="O212" i="16" s="1"/>
  <c r="P212" i="16" s="1"/>
  <c r="Q212" i="16" s="1"/>
  <c r="R212" i="16" s="1"/>
  <c r="T212" i="16" s="1"/>
  <c r="AC212" i="16" s="1"/>
  <c r="AD212" i="16" s="1"/>
  <c r="AE212" i="16" s="1"/>
  <c r="AF212" i="16" s="1"/>
  <c r="F212" i="16"/>
  <c r="C212" i="16"/>
  <c r="D212" i="16" s="1"/>
  <c r="E212" i="16" s="1"/>
  <c r="T211" i="16"/>
  <c r="AC211" i="16" s="1"/>
  <c r="AD211" i="16" s="1"/>
  <c r="AE211" i="16" s="1"/>
  <c r="AF211" i="16" s="1"/>
  <c r="M211" i="16"/>
  <c r="N211" i="16" s="1"/>
  <c r="O211" i="16" s="1"/>
  <c r="P211" i="16" s="1"/>
  <c r="Q211" i="16" s="1"/>
  <c r="R211" i="16" s="1"/>
  <c r="E211" i="16"/>
  <c r="F211" i="16" s="1"/>
  <c r="G211" i="16" s="1"/>
  <c r="H211" i="16" s="1"/>
  <c r="I211" i="16" s="1"/>
  <c r="J211" i="16" s="1"/>
  <c r="K211" i="16" s="1"/>
  <c r="L211" i="16" s="1"/>
  <c r="D211" i="16"/>
  <c r="C211" i="16"/>
  <c r="M210" i="16"/>
  <c r="N210" i="16" s="1"/>
  <c r="O210" i="16" s="1"/>
  <c r="P210" i="16" s="1"/>
  <c r="Q210" i="16" s="1"/>
  <c r="R210" i="16" s="1"/>
  <c r="T210" i="16" s="1"/>
  <c r="AC210" i="16" s="1"/>
  <c r="AD210" i="16" s="1"/>
  <c r="AE210" i="16" s="1"/>
  <c r="AF210" i="16" s="1"/>
  <c r="E210" i="16"/>
  <c r="F210" i="16" s="1"/>
  <c r="G210" i="16" s="1"/>
  <c r="H210" i="16" s="1"/>
  <c r="I210" i="16" s="1"/>
  <c r="J210" i="16" s="1"/>
  <c r="K210" i="16" s="1"/>
  <c r="L210" i="16" s="1"/>
  <c r="C210" i="16"/>
  <c r="D210" i="16" s="1"/>
  <c r="H209" i="16"/>
  <c r="I209" i="16" s="1"/>
  <c r="J209" i="16" s="1"/>
  <c r="K209" i="16" s="1"/>
  <c r="L209" i="16" s="1"/>
  <c r="M209" i="16" s="1"/>
  <c r="N209" i="16" s="1"/>
  <c r="O209" i="16" s="1"/>
  <c r="P209" i="16" s="1"/>
  <c r="Q209" i="16" s="1"/>
  <c r="R209" i="16" s="1"/>
  <c r="T209" i="16" s="1"/>
  <c r="AC209" i="16" s="1"/>
  <c r="AD209" i="16" s="1"/>
  <c r="AE209" i="16" s="1"/>
  <c r="AF209" i="16" s="1"/>
  <c r="D209" i="16"/>
  <c r="E209" i="16" s="1"/>
  <c r="F209" i="16" s="1"/>
  <c r="G209" i="16" s="1"/>
  <c r="C209" i="16"/>
  <c r="G208" i="16"/>
  <c r="H208" i="16" s="1"/>
  <c r="I208" i="16" s="1"/>
  <c r="J208" i="16" s="1"/>
  <c r="K208" i="16" s="1"/>
  <c r="L208" i="16" s="1"/>
  <c r="M208" i="16" s="1"/>
  <c r="N208" i="16" s="1"/>
  <c r="O208" i="16" s="1"/>
  <c r="P208" i="16" s="1"/>
  <c r="Q208" i="16" s="1"/>
  <c r="R208" i="16" s="1"/>
  <c r="T208" i="16" s="1"/>
  <c r="AC208" i="16" s="1"/>
  <c r="AD208" i="16" s="1"/>
  <c r="AE208" i="16" s="1"/>
  <c r="AF208" i="16" s="1"/>
  <c r="C208" i="16"/>
  <c r="D208" i="16" s="1"/>
  <c r="E208" i="16" s="1"/>
  <c r="F208" i="16" s="1"/>
  <c r="G207" i="16"/>
  <c r="H207" i="16" s="1"/>
  <c r="I207" i="16" s="1"/>
  <c r="J207" i="16" s="1"/>
  <c r="K207" i="16" s="1"/>
  <c r="L207" i="16" s="1"/>
  <c r="M207" i="16" s="1"/>
  <c r="N207" i="16" s="1"/>
  <c r="O207" i="16" s="1"/>
  <c r="P207" i="16" s="1"/>
  <c r="Q207" i="16" s="1"/>
  <c r="R207" i="16" s="1"/>
  <c r="T207" i="16" s="1"/>
  <c r="AC207" i="16" s="1"/>
  <c r="AD207" i="16" s="1"/>
  <c r="AE207" i="16" s="1"/>
  <c r="AF207" i="16" s="1"/>
  <c r="D207" i="16"/>
  <c r="E207" i="16" s="1"/>
  <c r="F207" i="16" s="1"/>
  <c r="C207" i="16"/>
  <c r="E206" i="16"/>
  <c r="F206" i="16" s="1"/>
  <c r="G206" i="16" s="1"/>
  <c r="H206" i="16" s="1"/>
  <c r="I206" i="16" s="1"/>
  <c r="J206" i="16" s="1"/>
  <c r="K206" i="16" s="1"/>
  <c r="L206" i="16" s="1"/>
  <c r="M206" i="16" s="1"/>
  <c r="N206" i="16" s="1"/>
  <c r="O206" i="16" s="1"/>
  <c r="P206" i="16" s="1"/>
  <c r="Q206" i="16" s="1"/>
  <c r="R206" i="16" s="1"/>
  <c r="T206" i="16" s="1"/>
  <c r="AC206" i="16" s="1"/>
  <c r="AD206" i="16" s="1"/>
  <c r="AE206" i="16" s="1"/>
  <c r="AF206" i="16" s="1"/>
  <c r="C206" i="16"/>
  <c r="D206" i="16" s="1"/>
  <c r="I205" i="16"/>
  <c r="J205" i="16" s="1"/>
  <c r="K205" i="16" s="1"/>
  <c r="L205" i="16" s="1"/>
  <c r="M205" i="16" s="1"/>
  <c r="N205" i="16" s="1"/>
  <c r="O205" i="16" s="1"/>
  <c r="P205" i="16" s="1"/>
  <c r="Q205" i="16" s="1"/>
  <c r="R205" i="16" s="1"/>
  <c r="T205" i="16" s="1"/>
  <c r="AC205" i="16" s="1"/>
  <c r="AD205" i="16" s="1"/>
  <c r="AE205" i="16" s="1"/>
  <c r="AF205" i="16" s="1"/>
  <c r="D205" i="16"/>
  <c r="E205" i="16" s="1"/>
  <c r="F205" i="16" s="1"/>
  <c r="G205" i="16" s="1"/>
  <c r="H205" i="16" s="1"/>
  <c r="C205" i="16"/>
  <c r="C204" i="16"/>
  <c r="D204" i="16" s="1"/>
  <c r="E204" i="16" s="1"/>
  <c r="F204" i="16" s="1"/>
  <c r="G204" i="16" s="1"/>
  <c r="H204" i="16" s="1"/>
  <c r="I204" i="16" s="1"/>
  <c r="J204" i="16" s="1"/>
  <c r="K204" i="16" s="1"/>
  <c r="L204" i="16" s="1"/>
  <c r="M204" i="16" s="1"/>
  <c r="N204" i="16" s="1"/>
  <c r="O204" i="16" s="1"/>
  <c r="P204" i="16" s="1"/>
  <c r="Q204" i="16" s="1"/>
  <c r="R204" i="16" s="1"/>
  <c r="T204" i="16" s="1"/>
  <c r="AC204" i="16" s="1"/>
  <c r="AD204" i="16" s="1"/>
  <c r="AE204" i="16" s="1"/>
  <c r="AF204" i="16" s="1"/>
  <c r="I203" i="16"/>
  <c r="J203" i="16" s="1"/>
  <c r="K203" i="16" s="1"/>
  <c r="L203" i="16" s="1"/>
  <c r="M203" i="16" s="1"/>
  <c r="N203" i="16" s="1"/>
  <c r="O203" i="16" s="1"/>
  <c r="P203" i="16" s="1"/>
  <c r="Q203" i="16" s="1"/>
  <c r="R203" i="16" s="1"/>
  <c r="T203" i="16" s="1"/>
  <c r="AC203" i="16" s="1"/>
  <c r="AD203" i="16" s="1"/>
  <c r="AE203" i="16" s="1"/>
  <c r="AF203" i="16" s="1"/>
  <c r="H203" i="16"/>
  <c r="G203" i="16"/>
  <c r="E203" i="16"/>
  <c r="F203" i="16" s="1"/>
  <c r="D203" i="16"/>
  <c r="C203" i="16"/>
  <c r="F202" i="16"/>
  <c r="G202" i="16" s="1"/>
  <c r="H202" i="16" s="1"/>
  <c r="I202" i="16" s="1"/>
  <c r="J202" i="16" s="1"/>
  <c r="K202" i="16" s="1"/>
  <c r="L202" i="16" s="1"/>
  <c r="M202" i="16" s="1"/>
  <c r="N202" i="16" s="1"/>
  <c r="O202" i="16" s="1"/>
  <c r="P202" i="16" s="1"/>
  <c r="Q202" i="16" s="1"/>
  <c r="R202" i="16" s="1"/>
  <c r="T202" i="16" s="1"/>
  <c r="AC202" i="16" s="1"/>
  <c r="AD202" i="16" s="1"/>
  <c r="AE202" i="16" s="1"/>
  <c r="AF202" i="16" s="1"/>
  <c r="C202" i="16"/>
  <c r="D202" i="16" s="1"/>
  <c r="E202" i="16" s="1"/>
  <c r="P201" i="16"/>
  <c r="Q201" i="16" s="1"/>
  <c r="R201" i="16" s="1"/>
  <c r="T201" i="16" s="1"/>
  <c r="AC201" i="16" s="1"/>
  <c r="AD201" i="16" s="1"/>
  <c r="AE201" i="16" s="1"/>
  <c r="AF201" i="16" s="1"/>
  <c r="E201" i="16"/>
  <c r="F201" i="16" s="1"/>
  <c r="G201" i="16" s="1"/>
  <c r="H201" i="16" s="1"/>
  <c r="I201" i="16" s="1"/>
  <c r="J201" i="16" s="1"/>
  <c r="K201" i="16" s="1"/>
  <c r="L201" i="16" s="1"/>
  <c r="M201" i="16" s="1"/>
  <c r="N201" i="16" s="1"/>
  <c r="O201" i="16" s="1"/>
  <c r="C201" i="16"/>
  <c r="D201" i="16" s="1"/>
  <c r="G200" i="16"/>
  <c r="H200" i="16" s="1"/>
  <c r="I200" i="16" s="1"/>
  <c r="J200" i="16" s="1"/>
  <c r="K200" i="16" s="1"/>
  <c r="L200" i="16" s="1"/>
  <c r="M200" i="16" s="1"/>
  <c r="N200" i="16" s="1"/>
  <c r="O200" i="16" s="1"/>
  <c r="P200" i="16" s="1"/>
  <c r="Q200" i="16" s="1"/>
  <c r="R200" i="16" s="1"/>
  <c r="T200" i="16" s="1"/>
  <c r="AC200" i="16" s="1"/>
  <c r="AD200" i="16" s="1"/>
  <c r="AE200" i="16" s="1"/>
  <c r="AF200" i="16" s="1"/>
  <c r="C200" i="16"/>
  <c r="D200" i="16" s="1"/>
  <c r="E200" i="16" s="1"/>
  <c r="F200" i="16" s="1"/>
  <c r="T199" i="16"/>
  <c r="AC199" i="16" s="1"/>
  <c r="AD199" i="16" s="1"/>
  <c r="AE199" i="16" s="1"/>
  <c r="AF199" i="16" s="1"/>
  <c r="O199" i="16"/>
  <c r="P199" i="16" s="1"/>
  <c r="Q199" i="16" s="1"/>
  <c r="R199" i="16" s="1"/>
  <c r="G199" i="16"/>
  <c r="H199" i="16" s="1"/>
  <c r="I199" i="16" s="1"/>
  <c r="J199" i="16" s="1"/>
  <c r="K199" i="16" s="1"/>
  <c r="L199" i="16" s="1"/>
  <c r="M199" i="16" s="1"/>
  <c r="N199" i="16" s="1"/>
  <c r="D199" i="16"/>
  <c r="E199" i="16" s="1"/>
  <c r="F199" i="16" s="1"/>
  <c r="C199" i="16"/>
  <c r="J198" i="16"/>
  <c r="K198" i="16" s="1"/>
  <c r="L198" i="16" s="1"/>
  <c r="M198" i="16" s="1"/>
  <c r="N198" i="16" s="1"/>
  <c r="O198" i="16" s="1"/>
  <c r="P198" i="16" s="1"/>
  <c r="Q198" i="16" s="1"/>
  <c r="R198" i="16" s="1"/>
  <c r="T198" i="16" s="1"/>
  <c r="AC198" i="16" s="1"/>
  <c r="AD198" i="16" s="1"/>
  <c r="AE198" i="16" s="1"/>
  <c r="AF198" i="16" s="1"/>
  <c r="F198" i="16"/>
  <c r="G198" i="16" s="1"/>
  <c r="H198" i="16" s="1"/>
  <c r="I198" i="16" s="1"/>
  <c r="E198" i="16"/>
  <c r="C198" i="16"/>
  <c r="D198" i="16" s="1"/>
  <c r="D197" i="16"/>
  <c r="E197" i="16" s="1"/>
  <c r="F197" i="16" s="1"/>
  <c r="G197" i="16" s="1"/>
  <c r="H197" i="16" s="1"/>
  <c r="I197" i="16" s="1"/>
  <c r="J197" i="16" s="1"/>
  <c r="K197" i="16" s="1"/>
  <c r="L197" i="16" s="1"/>
  <c r="M197" i="16" s="1"/>
  <c r="N197" i="16" s="1"/>
  <c r="O197" i="16" s="1"/>
  <c r="P197" i="16" s="1"/>
  <c r="Q197" i="16" s="1"/>
  <c r="R197" i="16" s="1"/>
  <c r="T197" i="16" s="1"/>
  <c r="AC197" i="16" s="1"/>
  <c r="AD197" i="16" s="1"/>
  <c r="AE197" i="16" s="1"/>
  <c r="AF197" i="16" s="1"/>
  <c r="C197" i="16"/>
  <c r="N196" i="16"/>
  <c r="O196" i="16" s="1"/>
  <c r="P196" i="16" s="1"/>
  <c r="Q196" i="16" s="1"/>
  <c r="R196" i="16" s="1"/>
  <c r="T196" i="16" s="1"/>
  <c r="AC196" i="16" s="1"/>
  <c r="AD196" i="16" s="1"/>
  <c r="AE196" i="16" s="1"/>
  <c r="AF196" i="16" s="1"/>
  <c r="I196" i="16"/>
  <c r="J196" i="16" s="1"/>
  <c r="K196" i="16" s="1"/>
  <c r="L196" i="16" s="1"/>
  <c r="M196" i="16" s="1"/>
  <c r="F196" i="16"/>
  <c r="G196" i="16" s="1"/>
  <c r="H196" i="16" s="1"/>
  <c r="C196" i="16"/>
  <c r="D196" i="16" s="1"/>
  <c r="E196" i="16" s="1"/>
  <c r="T195" i="16"/>
  <c r="AC195" i="16" s="1"/>
  <c r="AD195" i="16" s="1"/>
  <c r="AE195" i="16" s="1"/>
  <c r="AF195" i="16" s="1"/>
  <c r="I195" i="16"/>
  <c r="J195" i="16" s="1"/>
  <c r="K195" i="16" s="1"/>
  <c r="L195" i="16" s="1"/>
  <c r="M195" i="16" s="1"/>
  <c r="N195" i="16" s="1"/>
  <c r="O195" i="16" s="1"/>
  <c r="P195" i="16" s="1"/>
  <c r="Q195" i="16" s="1"/>
  <c r="R195" i="16" s="1"/>
  <c r="E195" i="16"/>
  <c r="F195" i="16" s="1"/>
  <c r="G195" i="16" s="1"/>
  <c r="H195" i="16" s="1"/>
  <c r="D195" i="16"/>
  <c r="C195" i="16"/>
  <c r="O194" i="16"/>
  <c r="P194" i="16" s="1"/>
  <c r="Q194" i="16" s="1"/>
  <c r="R194" i="16" s="1"/>
  <c r="T194" i="16" s="1"/>
  <c r="AC194" i="16" s="1"/>
  <c r="AD194" i="16" s="1"/>
  <c r="AE194" i="16" s="1"/>
  <c r="AF194" i="16" s="1"/>
  <c r="F194" i="16"/>
  <c r="G194" i="16" s="1"/>
  <c r="H194" i="16" s="1"/>
  <c r="I194" i="16" s="1"/>
  <c r="J194" i="16" s="1"/>
  <c r="K194" i="16" s="1"/>
  <c r="L194" i="16" s="1"/>
  <c r="M194" i="16" s="1"/>
  <c r="N194" i="16" s="1"/>
  <c r="C194" i="16"/>
  <c r="D194" i="16" s="1"/>
  <c r="E194" i="16" s="1"/>
  <c r="D193" i="16"/>
  <c r="E193" i="16" s="1"/>
  <c r="F193" i="16" s="1"/>
  <c r="G193" i="16" s="1"/>
  <c r="H193" i="16" s="1"/>
  <c r="I193" i="16" s="1"/>
  <c r="J193" i="16" s="1"/>
  <c r="K193" i="16" s="1"/>
  <c r="L193" i="16" s="1"/>
  <c r="M193" i="16" s="1"/>
  <c r="N193" i="16" s="1"/>
  <c r="O193" i="16" s="1"/>
  <c r="P193" i="16" s="1"/>
  <c r="Q193" i="16" s="1"/>
  <c r="R193" i="16" s="1"/>
  <c r="T193" i="16" s="1"/>
  <c r="AC193" i="16" s="1"/>
  <c r="AD193" i="16" s="1"/>
  <c r="AE193" i="16" s="1"/>
  <c r="AF193" i="16" s="1"/>
  <c r="C193" i="16"/>
  <c r="G192" i="16"/>
  <c r="H192" i="16" s="1"/>
  <c r="I192" i="16" s="1"/>
  <c r="J192" i="16" s="1"/>
  <c r="K192" i="16" s="1"/>
  <c r="L192" i="16" s="1"/>
  <c r="M192" i="16" s="1"/>
  <c r="N192" i="16" s="1"/>
  <c r="O192" i="16" s="1"/>
  <c r="P192" i="16" s="1"/>
  <c r="Q192" i="16" s="1"/>
  <c r="R192" i="16" s="1"/>
  <c r="T192" i="16" s="1"/>
  <c r="AC192" i="16" s="1"/>
  <c r="AD192" i="16" s="1"/>
  <c r="AE192" i="16" s="1"/>
  <c r="AF192" i="16" s="1"/>
  <c r="C192" i="16"/>
  <c r="D192" i="16" s="1"/>
  <c r="E192" i="16" s="1"/>
  <c r="F192" i="16" s="1"/>
  <c r="D191" i="16"/>
  <c r="E191" i="16" s="1"/>
  <c r="F191" i="16" s="1"/>
  <c r="G191" i="16" s="1"/>
  <c r="H191" i="16" s="1"/>
  <c r="I191" i="16" s="1"/>
  <c r="J191" i="16" s="1"/>
  <c r="K191" i="16" s="1"/>
  <c r="L191" i="16" s="1"/>
  <c r="M191" i="16" s="1"/>
  <c r="N191" i="16" s="1"/>
  <c r="O191" i="16" s="1"/>
  <c r="P191" i="16" s="1"/>
  <c r="Q191" i="16" s="1"/>
  <c r="R191" i="16" s="1"/>
  <c r="T191" i="16" s="1"/>
  <c r="AC191" i="16" s="1"/>
  <c r="AD191" i="16" s="1"/>
  <c r="AE191" i="16" s="1"/>
  <c r="AF191" i="16" s="1"/>
  <c r="C191" i="16"/>
  <c r="R190" i="16"/>
  <c r="T190" i="16" s="1"/>
  <c r="AC190" i="16" s="1"/>
  <c r="AD190" i="16" s="1"/>
  <c r="AE190" i="16" s="1"/>
  <c r="AF190" i="16" s="1"/>
  <c r="G190" i="16"/>
  <c r="H190" i="16" s="1"/>
  <c r="I190" i="16" s="1"/>
  <c r="J190" i="16" s="1"/>
  <c r="K190" i="16" s="1"/>
  <c r="L190" i="16" s="1"/>
  <c r="M190" i="16" s="1"/>
  <c r="N190" i="16" s="1"/>
  <c r="O190" i="16" s="1"/>
  <c r="P190" i="16" s="1"/>
  <c r="Q190" i="16" s="1"/>
  <c r="E190" i="16"/>
  <c r="F190" i="16" s="1"/>
  <c r="C190" i="16"/>
  <c r="D190" i="16" s="1"/>
  <c r="K189" i="16"/>
  <c r="L189" i="16" s="1"/>
  <c r="M189" i="16" s="1"/>
  <c r="N189" i="16" s="1"/>
  <c r="O189" i="16" s="1"/>
  <c r="P189" i="16" s="1"/>
  <c r="Q189" i="16" s="1"/>
  <c r="R189" i="16" s="1"/>
  <c r="T189" i="16" s="1"/>
  <c r="AC189" i="16" s="1"/>
  <c r="AD189" i="16" s="1"/>
  <c r="AE189" i="16" s="1"/>
  <c r="AF189" i="16" s="1"/>
  <c r="I189" i="16"/>
  <c r="J189" i="16" s="1"/>
  <c r="D189" i="16"/>
  <c r="E189" i="16" s="1"/>
  <c r="F189" i="16" s="1"/>
  <c r="G189" i="16" s="1"/>
  <c r="H189" i="16" s="1"/>
  <c r="C189" i="16"/>
  <c r="N188" i="16"/>
  <c r="O188" i="16" s="1"/>
  <c r="P188" i="16" s="1"/>
  <c r="Q188" i="16" s="1"/>
  <c r="R188" i="16" s="1"/>
  <c r="T188" i="16" s="1"/>
  <c r="AC188" i="16" s="1"/>
  <c r="AD188" i="16" s="1"/>
  <c r="AE188" i="16" s="1"/>
  <c r="AF188" i="16" s="1"/>
  <c r="C188" i="16"/>
  <c r="D188" i="16" s="1"/>
  <c r="E188" i="16" s="1"/>
  <c r="F188" i="16" s="1"/>
  <c r="G188" i="16" s="1"/>
  <c r="H188" i="16" s="1"/>
  <c r="I188" i="16" s="1"/>
  <c r="J188" i="16" s="1"/>
  <c r="K188" i="16" s="1"/>
  <c r="L188" i="16" s="1"/>
  <c r="M188" i="16" s="1"/>
  <c r="M187" i="16"/>
  <c r="N187" i="16" s="1"/>
  <c r="O187" i="16" s="1"/>
  <c r="P187" i="16" s="1"/>
  <c r="Q187" i="16" s="1"/>
  <c r="R187" i="16" s="1"/>
  <c r="T187" i="16" s="1"/>
  <c r="AC187" i="16" s="1"/>
  <c r="AD187" i="16" s="1"/>
  <c r="AE187" i="16" s="1"/>
  <c r="AF187" i="16" s="1"/>
  <c r="H187" i="16"/>
  <c r="I187" i="16" s="1"/>
  <c r="J187" i="16" s="1"/>
  <c r="K187" i="16" s="1"/>
  <c r="L187" i="16" s="1"/>
  <c r="G187" i="16"/>
  <c r="E187" i="16"/>
  <c r="F187" i="16" s="1"/>
  <c r="D187" i="16"/>
  <c r="C187" i="16"/>
  <c r="K186" i="16"/>
  <c r="L186" i="16" s="1"/>
  <c r="M186" i="16" s="1"/>
  <c r="N186" i="16" s="1"/>
  <c r="O186" i="16" s="1"/>
  <c r="P186" i="16" s="1"/>
  <c r="Q186" i="16" s="1"/>
  <c r="R186" i="16" s="1"/>
  <c r="T186" i="16" s="1"/>
  <c r="AC186" i="16" s="1"/>
  <c r="AD186" i="16" s="1"/>
  <c r="AE186" i="16" s="1"/>
  <c r="AF186" i="16" s="1"/>
  <c r="F186" i="16"/>
  <c r="G186" i="16" s="1"/>
  <c r="H186" i="16" s="1"/>
  <c r="I186" i="16" s="1"/>
  <c r="J186" i="16" s="1"/>
  <c r="C186" i="16"/>
  <c r="D186" i="16" s="1"/>
  <c r="E186" i="16" s="1"/>
  <c r="Q185" i="16"/>
  <c r="R185" i="16" s="1"/>
  <c r="T185" i="16" s="1"/>
  <c r="AC185" i="16" s="1"/>
  <c r="AD185" i="16" s="1"/>
  <c r="AE185" i="16" s="1"/>
  <c r="AF185" i="16" s="1"/>
  <c r="D185" i="16"/>
  <c r="E185" i="16" s="1"/>
  <c r="F185" i="16" s="1"/>
  <c r="G185" i="16" s="1"/>
  <c r="H185" i="16" s="1"/>
  <c r="I185" i="16" s="1"/>
  <c r="J185" i="16" s="1"/>
  <c r="K185" i="16" s="1"/>
  <c r="L185" i="16" s="1"/>
  <c r="M185" i="16" s="1"/>
  <c r="N185" i="16" s="1"/>
  <c r="O185" i="16" s="1"/>
  <c r="P185" i="16" s="1"/>
  <c r="C185" i="16"/>
  <c r="O184" i="16"/>
  <c r="P184" i="16" s="1"/>
  <c r="Q184" i="16" s="1"/>
  <c r="R184" i="16" s="1"/>
  <c r="T184" i="16" s="1"/>
  <c r="AC184" i="16" s="1"/>
  <c r="AD184" i="16" s="1"/>
  <c r="AE184" i="16" s="1"/>
  <c r="AF184" i="16" s="1"/>
  <c r="D184" i="16"/>
  <c r="E184" i="16" s="1"/>
  <c r="F184" i="16" s="1"/>
  <c r="G184" i="16" s="1"/>
  <c r="H184" i="16" s="1"/>
  <c r="I184" i="16" s="1"/>
  <c r="J184" i="16" s="1"/>
  <c r="K184" i="16" s="1"/>
  <c r="L184" i="16" s="1"/>
  <c r="M184" i="16" s="1"/>
  <c r="N184" i="16" s="1"/>
  <c r="C184" i="16"/>
  <c r="J183" i="16"/>
  <c r="K183" i="16" s="1"/>
  <c r="L183" i="16" s="1"/>
  <c r="M183" i="16" s="1"/>
  <c r="N183" i="16" s="1"/>
  <c r="O183" i="16" s="1"/>
  <c r="P183" i="16" s="1"/>
  <c r="Q183" i="16" s="1"/>
  <c r="R183" i="16" s="1"/>
  <c r="T183" i="16" s="1"/>
  <c r="AC183" i="16" s="1"/>
  <c r="AD183" i="16" s="1"/>
  <c r="AE183" i="16" s="1"/>
  <c r="AF183" i="16" s="1"/>
  <c r="D183" i="16"/>
  <c r="E183" i="16" s="1"/>
  <c r="F183" i="16" s="1"/>
  <c r="G183" i="16" s="1"/>
  <c r="H183" i="16" s="1"/>
  <c r="I183" i="16" s="1"/>
  <c r="C183" i="16"/>
  <c r="D182" i="16"/>
  <c r="E182" i="16" s="1"/>
  <c r="F182" i="16" s="1"/>
  <c r="G182" i="16" s="1"/>
  <c r="H182" i="16" s="1"/>
  <c r="I182" i="16" s="1"/>
  <c r="J182" i="16" s="1"/>
  <c r="K182" i="16" s="1"/>
  <c r="L182" i="16" s="1"/>
  <c r="M182" i="16" s="1"/>
  <c r="N182" i="16" s="1"/>
  <c r="O182" i="16" s="1"/>
  <c r="P182" i="16" s="1"/>
  <c r="Q182" i="16" s="1"/>
  <c r="R182" i="16" s="1"/>
  <c r="T182" i="16" s="1"/>
  <c r="AC182" i="16" s="1"/>
  <c r="AD182" i="16" s="1"/>
  <c r="AE182" i="16" s="1"/>
  <c r="AF182" i="16" s="1"/>
  <c r="C182" i="16"/>
  <c r="H181" i="16"/>
  <c r="I181" i="16" s="1"/>
  <c r="J181" i="16" s="1"/>
  <c r="K181" i="16" s="1"/>
  <c r="L181" i="16" s="1"/>
  <c r="M181" i="16" s="1"/>
  <c r="N181" i="16" s="1"/>
  <c r="O181" i="16" s="1"/>
  <c r="P181" i="16" s="1"/>
  <c r="Q181" i="16" s="1"/>
  <c r="R181" i="16" s="1"/>
  <c r="T181" i="16" s="1"/>
  <c r="AC181" i="16" s="1"/>
  <c r="AD181" i="16" s="1"/>
  <c r="AE181" i="16" s="1"/>
  <c r="AF181" i="16" s="1"/>
  <c r="F181" i="16"/>
  <c r="G181" i="16" s="1"/>
  <c r="D181" i="16"/>
  <c r="E181" i="16" s="1"/>
  <c r="C181" i="16"/>
  <c r="D180" i="16"/>
  <c r="E180" i="16" s="1"/>
  <c r="F180" i="16" s="1"/>
  <c r="G180" i="16" s="1"/>
  <c r="H180" i="16" s="1"/>
  <c r="I180" i="16" s="1"/>
  <c r="J180" i="16" s="1"/>
  <c r="K180" i="16" s="1"/>
  <c r="L180" i="16" s="1"/>
  <c r="M180" i="16" s="1"/>
  <c r="N180" i="16" s="1"/>
  <c r="O180" i="16" s="1"/>
  <c r="P180" i="16" s="1"/>
  <c r="Q180" i="16" s="1"/>
  <c r="R180" i="16" s="1"/>
  <c r="T180" i="16" s="1"/>
  <c r="AC180" i="16" s="1"/>
  <c r="AD180" i="16" s="1"/>
  <c r="AE180" i="16" s="1"/>
  <c r="AF180" i="16" s="1"/>
  <c r="C180" i="16"/>
  <c r="E179" i="16"/>
  <c r="F179" i="16" s="1"/>
  <c r="G179" i="16" s="1"/>
  <c r="H179" i="16" s="1"/>
  <c r="I179" i="16" s="1"/>
  <c r="J179" i="16" s="1"/>
  <c r="K179" i="16" s="1"/>
  <c r="L179" i="16" s="1"/>
  <c r="M179" i="16" s="1"/>
  <c r="N179" i="16" s="1"/>
  <c r="O179" i="16" s="1"/>
  <c r="P179" i="16" s="1"/>
  <c r="Q179" i="16" s="1"/>
  <c r="R179" i="16" s="1"/>
  <c r="T179" i="16" s="1"/>
  <c r="AC179" i="16" s="1"/>
  <c r="AD179" i="16" s="1"/>
  <c r="AE179" i="16" s="1"/>
  <c r="AF179" i="16" s="1"/>
  <c r="C179" i="16"/>
  <c r="D179" i="16" s="1"/>
  <c r="I178" i="16"/>
  <c r="J178" i="16" s="1"/>
  <c r="K178" i="16" s="1"/>
  <c r="L178" i="16" s="1"/>
  <c r="M178" i="16" s="1"/>
  <c r="N178" i="16" s="1"/>
  <c r="O178" i="16" s="1"/>
  <c r="P178" i="16" s="1"/>
  <c r="Q178" i="16" s="1"/>
  <c r="R178" i="16" s="1"/>
  <c r="T178" i="16" s="1"/>
  <c r="AC178" i="16" s="1"/>
  <c r="AD178" i="16" s="1"/>
  <c r="AE178" i="16" s="1"/>
  <c r="AF178" i="16" s="1"/>
  <c r="H178" i="16"/>
  <c r="D178" i="16"/>
  <c r="E178" i="16" s="1"/>
  <c r="F178" i="16" s="1"/>
  <c r="G178" i="16" s="1"/>
  <c r="C178" i="16"/>
  <c r="I177" i="16"/>
  <c r="J177" i="16" s="1"/>
  <c r="K177" i="16" s="1"/>
  <c r="G177" i="16"/>
  <c r="H177" i="16" s="1"/>
  <c r="D177" i="16"/>
  <c r="E177" i="16" s="1"/>
  <c r="F177" i="16" s="1"/>
  <c r="C177" i="16"/>
  <c r="L176" i="16"/>
  <c r="M176" i="16" s="1"/>
  <c r="N176" i="16" s="1"/>
  <c r="O176" i="16" s="1"/>
  <c r="P176" i="16" s="1"/>
  <c r="Q176" i="16" s="1"/>
  <c r="R176" i="16" s="1"/>
  <c r="T176" i="16" s="1"/>
  <c r="AC176" i="16" s="1"/>
  <c r="AD176" i="16" s="1"/>
  <c r="AE176" i="16" s="1"/>
  <c r="AF176" i="16" s="1"/>
  <c r="K176" i="16"/>
  <c r="G176" i="16"/>
  <c r="H176" i="16" s="1"/>
  <c r="I176" i="16" s="1"/>
  <c r="J176" i="16" s="1"/>
  <c r="E176" i="16"/>
  <c r="F176" i="16" s="1"/>
  <c r="C176" i="16"/>
  <c r="D176" i="16" s="1"/>
  <c r="E175" i="16"/>
  <c r="F175" i="16" s="1"/>
  <c r="G175" i="16" s="1"/>
  <c r="H175" i="16" s="1"/>
  <c r="I175" i="16" s="1"/>
  <c r="J175" i="16" s="1"/>
  <c r="K175" i="16" s="1"/>
  <c r="L175" i="16" s="1"/>
  <c r="M175" i="16" s="1"/>
  <c r="N175" i="16" s="1"/>
  <c r="O175" i="16" s="1"/>
  <c r="P175" i="16" s="1"/>
  <c r="Q175" i="16" s="1"/>
  <c r="R175" i="16" s="1"/>
  <c r="T175" i="16" s="1"/>
  <c r="AC175" i="16" s="1"/>
  <c r="AD175" i="16" s="1"/>
  <c r="AE175" i="16" s="1"/>
  <c r="AF175" i="16" s="1"/>
  <c r="C175" i="16"/>
  <c r="D175" i="16" s="1"/>
  <c r="F174" i="16"/>
  <c r="G174" i="16" s="1"/>
  <c r="H174" i="16" s="1"/>
  <c r="I174" i="16" s="1"/>
  <c r="J174" i="16" s="1"/>
  <c r="K174" i="16" s="1"/>
  <c r="L174" i="16" s="1"/>
  <c r="M174" i="16" s="1"/>
  <c r="N174" i="16" s="1"/>
  <c r="O174" i="16" s="1"/>
  <c r="P174" i="16" s="1"/>
  <c r="Q174" i="16" s="1"/>
  <c r="R174" i="16" s="1"/>
  <c r="T174" i="16" s="1"/>
  <c r="AC174" i="16" s="1"/>
  <c r="AD174" i="16" s="1"/>
  <c r="AE174" i="16" s="1"/>
  <c r="AF174" i="16" s="1"/>
  <c r="C174" i="16"/>
  <c r="D174" i="16" s="1"/>
  <c r="E174" i="16" s="1"/>
  <c r="D173" i="16"/>
  <c r="E173" i="16" s="1"/>
  <c r="F173" i="16" s="1"/>
  <c r="G173" i="16" s="1"/>
  <c r="H173" i="16" s="1"/>
  <c r="I173" i="16" s="1"/>
  <c r="J173" i="16" s="1"/>
  <c r="K173" i="16" s="1"/>
  <c r="L173" i="16" s="1"/>
  <c r="M173" i="16" s="1"/>
  <c r="N173" i="16" s="1"/>
  <c r="O173" i="16" s="1"/>
  <c r="P173" i="16" s="1"/>
  <c r="Q173" i="16" s="1"/>
  <c r="R173" i="16" s="1"/>
  <c r="T173" i="16" s="1"/>
  <c r="AC173" i="16" s="1"/>
  <c r="AD173" i="16" s="1"/>
  <c r="AE173" i="16" s="1"/>
  <c r="AF173" i="16" s="1"/>
  <c r="C173" i="16"/>
  <c r="K172" i="16"/>
  <c r="L172" i="16" s="1"/>
  <c r="M172" i="16" s="1"/>
  <c r="N172" i="16" s="1"/>
  <c r="O172" i="16" s="1"/>
  <c r="P172" i="16" s="1"/>
  <c r="Q172" i="16" s="1"/>
  <c r="R172" i="16" s="1"/>
  <c r="T172" i="16" s="1"/>
  <c r="AC172" i="16" s="1"/>
  <c r="AD172" i="16" s="1"/>
  <c r="AE172" i="16" s="1"/>
  <c r="AF172" i="16" s="1"/>
  <c r="D172" i="16"/>
  <c r="E172" i="16" s="1"/>
  <c r="F172" i="16" s="1"/>
  <c r="G172" i="16" s="1"/>
  <c r="H172" i="16" s="1"/>
  <c r="I172" i="16" s="1"/>
  <c r="J172" i="16" s="1"/>
  <c r="C172" i="16"/>
  <c r="I171" i="16"/>
  <c r="J171" i="16" s="1"/>
  <c r="K171" i="16" s="1"/>
  <c r="L171" i="16" s="1"/>
  <c r="M171" i="16" s="1"/>
  <c r="N171" i="16" s="1"/>
  <c r="O171" i="16" s="1"/>
  <c r="P171" i="16" s="1"/>
  <c r="Q171" i="16" s="1"/>
  <c r="R171" i="16" s="1"/>
  <c r="T171" i="16" s="1"/>
  <c r="AC171" i="16" s="1"/>
  <c r="AD171" i="16" s="1"/>
  <c r="AE171" i="16" s="1"/>
  <c r="AF171" i="16" s="1"/>
  <c r="H171" i="16"/>
  <c r="C171" i="16"/>
  <c r="D171" i="16" s="1"/>
  <c r="E171" i="16" s="1"/>
  <c r="F171" i="16" s="1"/>
  <c r="G171" i="16" s="1"/>
  <c r="P170" i="16"/>
  <c r="Q170" i="16" s="1"/>
  <c r="R170" i="16" s="1"/>
  <c r="T170" i="16" s="1"/>
  <c r="F170" i="16"/>
  <c r="G170" i="16" s="1"/>
  <c r="H170" i="16" s="1"/>
  <c r="I170" i="16" s="1"/>
  <c r="J170" i="16" s="1"/>
  <c r="K170" i="16" s="1"/>
  <c r="L170" i="16" s="1"/>
  <c r="M170" i="16" s="1"/>
  <c r="N170" i="16" s="1"/>
  <c r="O170" i="16" s="1"/>
  <c r="C170" i="16"/>
  <c r="D170" i="16" s="1"/>
  <c r="E170" i="16" s="1"/>
  <c r="D169" i="16"/>
  <c r="C169" i="16"/>
  <c r="AG167" i="16"/>
  <c r="I166" i="16"/>
  <c r="J166" i="16" s="1"/>
  <c r="K166" i="16" s="1"/>
  <c r="L166" i="16" s="1"/>
  <c r="M166" i="16" s="1"/>
  <c r="N166" i="16" s="1"/>
  <c r="O166" i="16" s="1"/>
  <c r="P166" i="16" s="1"/>
  <c r="Q166" i="16" s="1"/>
  <c r="R166" i="16" s="1"/>
  <c r="T166" i="16" s="1"/>
  <c r="AC166" i="16" s="1"/>
  <c r="AD166" i="16" s="1"/>
  <c r="AE166" i="16" s="1"/>
  <c r="AF166" i="16" s="1"/>
  <c r="F166" i="16"/>
  <c r="G166" i="16" s="1"/>
  <c r="H166" i="16" s="1"/>
  <c r="D166" i="16"/>
  <c r="E166" i="16" s="1"/>
  <c r="C166" i="16"/>
  <c r="D165" i="16"/>
  <c r="E165" i="16" s="1"/>
  <c r="F165" i="16" s="1"/>
  <c r="G165" i="16" s="1"/>
  <c r="H165" i="16" s="1"/>
  <c r="I165" i="16" s="1"/>
  <c r="J165" i="16" s="1"/>
  <c r="K165" i="16" s="1"/>
  <c r="L165" i="16" s="1"/>
  <c r="M165" i="16" s="1"/>
  <c r="N165" i="16" s="1"/>
  <c r="O165" i="16" s="1"/>
  <c r="P165" i="16" s="1"/>
  <c r="Q165" i="16" s="1"/>
  <c r="R165" i="16" s="1"/>
  <c r="T165" i="16" s="1"/>
  <c r="AC165" i="16" s="1"/>
  <c r="AD165" i="16" s="1"/>
  <c r="AE165" i="16" s="1"/>
  <c r="AF165" i="16" s="1"/>
  <c r="C165" i="16"/>
  <c r="F164" i="16"/>
  <c r="G164" i="16" s="1"/>
  <c r="H164" i="16" s="1"/>
  <c r="I164" i="16" s="1"/>
  <c r="J164" i="16" s="1"/>
  <c r="K164" i="16" s="1"/>
  <c r="L164" i="16" s="1"/>
  <c r="M164" i="16" s="1"/>
  <c r="N164" i="16" s="1"/>
  <c r="O164" i="16" s="1"/>
  <c r="P164" i="16" s="1"/>
  <c r="Q164" i="16" s="1"/>
  <c r="R164" i="16" s="1"/>
  <c r="T164" i="16" s="1"/>
  <c r="AC164" i="16" s="1"/>
  <c r="AD164" i="16" s="1"/>
  <c r="AE164" i="16" s="1"/>
  <c r="AF164" i="16" s="1"/>
  <c r="E164" i="16"/>
  <c r="C164" i="16"/>
  <c r="D164" i="16" s="1"/>
  <c r="C163" i="16"/>
  <c r="D163" i="16" s="1"/>
  <c r="E163" i="16" s="1"/>
  <c r="F163" i="16" s="1"/>
  <c r="G163" i="16" s="1"/>
  <c r="H163" i="16" s="1"/>
  <c r="I163" i="16" s="1"/>
  <c r="J163" i="16" s="1"/>
  <c r="K163" i="16" s="1"/>
  <c r="L163" i="16" s="1"/>
  <c r="M163" i="16" s="1"/>
  <c r="N163" i="16" s="1"/>
  <c r="O163" i="16" s="1"/>
  <c r="P163" i="16" s="1"/>
  <c r="Q163" i="16" s="1"/>
  <c r="R163" i="16" s="1"/>
  <c r="T163" i="16" s="1"/>
  <c r="AC163" i="16" s="1"/>
  <c r="AD163" i="16" s="1"/>
  <c r="AE163" i="16" s="1"/>
  <c r="AF163" i="16" s="1"/>
  <c r="F162" i="16"/>
  <c r="G162" i="16" s="1"/>
  <c r="H162" i="16" s="1"/>
  <c r="I162" i="16" s="1"/>
  <c r="J162" i="16" s="1"/>
  <c r="K162" i="16" s="1"/>
  <c r="L162" i="16" s="1"/>
  <c r="M162" i="16" s="1"/>
  <c r="N162" i="16" s="1"/>
  <c r="O162" i="16" s="1"/>
  <c r="P162" i="16" s="1"/>
  <c r="Q162" i="16" s="1"/>
  <c r="R162" i="16" s="1"/>
  <c r="T162" i="16" s="1"/>
  <c r="AC162" i="16" s="1"/>
  <c r="AD162" i="16" s="1"/>
  <c r="AE162" i="16" s="1"/>
  <c r="AF162" i="16" s="1"/>
  <c r="C162" i="16"/>
  <c r="D162" i="16" s="1"/>
  <c r="E162" i="16" s="1"/>
  <c r="C161" i="16"/>
  <c r="AI158" i="16"/>
  <c r="AH158" i="16"/>
  <c r="AI157" i="16"/>
  <c r="AH157" i="16"/>
  <c r="AI156" i="16"/>
  <c r="AH156" i="16"/>
  <c r="AI155" i="16"/>
  <c r="AH155" i="16"/>
  <c r="AI154" i="16"/>
  <c r="AH154" i="16"/>
  <c r="AI153" i="16"/>
  <c r="AH153" i="16"/>
  <c r="AI152" i="16"/>
  <c r="AH152" i="16"/>
  <c r="AI151" i="16"/>
  <c r="AH151" i="16"/>
  <c r="AI150" i="16"/>
  <c r="AH150" i="16"/>
  <c r="AI149" i="16"/>
  <c r="AH149" i="16"/>
  <c r="AI148" i="16"/>
  <c r="AH148" i="16"/>
  <c r="AI147" i="16"/>
  <c r="AH147" i="16"/>
  <c r="AI146" i="16"/>
  <c r="AH146" i="16"/>
  <c r="AI142" i="16"/>
  <c r="AH142" i="16"/>
  <c r="AI141" i="16"/>
  <c r="AH141" i="16"/>
  <c r="AI140" i="16"/>
  <c r="AH140" i="16"/>
  <c r="AI139" i="16"/>
  <c r="AH139" i="16"/>
  <c r="AI138" i="16"/>
  <c r="AH138" i="16"/>
  <c r="AI137" i="16"/>
  <c r="AH137" i="16"/>
  <c r="AI136" i="16"/>
  <c r="AH136" i="16"/>
  <c r="AI134" i="16"/>
  <c r="AH134" i="16"/>
  <c r="AI133" i="16"/>
  <c r="AH133" i="16"/>
  <c r="AI132" i="16"/>
  <c r="AH132" i="16"/>
  <c r="AI131" i="16"/>
  <c r="AH131" i="16"/>
  <c r="AI130" i="16"/>
  <c r="AH130" i="16"/>
  <c r="AI129" i="16"/>
  <c r="AH129" i="16"/>
  <c r="AI128" i="16"/>
  <c r="AH128" i="16"/>
  <c r="AI127" i="16"/>
  <c r="AH127" i="16"/>
  <c r="AI126" i="16"/>
  <c r="AH126" i="16"/>
  <c r="AI125" i="16"/>
  <c r="AH125" i="16"/>
  <c r="BB23" i="16"/>
  <c r="AF122" i="16"/>
  <c r="AE122" i="16"/>
  <c r="AD122" i="16"/>
  <c r="AC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AF121" i="16"/>
  <c r="AE121" i="16"/>
  <c r="AD121" i="16"/>
  <c r="AC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AF120" i="16"/>
  <c r="AE120" i="16"/>
  <c r="AD120" i="16"/>
  <c r="AC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AF119" i="16"/>
  <c r="AE119" i="16"/>
  <c r="AD119" i="16"/>
  <c r="AC119" i="16"/>
  <c r="BA23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AF118" i="16"/>
  <c r="AE118" i="16"/>
  <c r="AD118" i="16"/>
  <c r="AC118" i="16"/>
  <c r="BC23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AF117" i="16"/>
  <c r="AE117" i="16"/>
  <c r="AD117" i="16"/>
  <c r="AC117" i="16"/>
  <c r="BG23" i="16"/>
  <c r="R117" i="16"/>
  <c r="Q117" i="16"/>
  <c r="P117" i="16"/>
  <c r="P123" i="16" s="1"/>
  <c r="P124" i="16" s="1"/>
  <c r="O117" i="16"/>
  <c r="N117" i="16"/>
  <c r="M117" i="16"/>
  <c r="L117" i="16"/>
  <c r="K117" i="16"/>
  <c r="J117" i="16"/>
  <c r="I117" i="16"/>
  <c r="I123" i="16" s="1"/>
  <c r="AS23" i="16" s="1"/>
  <c r="H117" i="16"/>
  <c r="G117" i="16"/>
  <c r="F117" i="16"/>
  <c r="E117" i="16"/>
  <c r="D117" i="16"/>
  <c r="C117" i="16"/>
  <c r="AI114" i="16"/>
  <c r="AH114" i="16"/>
  <c r="X7" i="16"/>
  <c r="AI112" i="16"/>
  <c r="AH112" i="16"/>
  <c r="AG112" i="16"/>
  <c r="AI111" i="16"/>
  <c r="AH111" i="16"/>
  <c r="AI110" i="16"/>
  <c r="AH110" i="16"/>
  <c r="AI109" i="16"/>
  <c r="AH109" i="16"/>
  <c r="AG108" i="16"/>
  <c r="AF108" i="16"/>
  <c r="AE108" i="16"/>
  <c r="AD108" i="16"/>
  <c r="BH19" i="16" s="1"/>
  <c r="AC108" i="16"/>
  <c r="AB5" i="16" s="1"/>
  <c r="S5" i="16"/>
  <c r="R5" i="16"/>
  <c r="R108" i="16"/>
  <c r="Q108" i="16"/>
  <c r="P108" i="16"/>
  <c r="O108" i="16"/>
  <c r="N5" i="16" s="1"/>
  <c r="N108" i="16"/>
  <c r="AV19" i="16" s="1"/>
  <c r="M108" i="16"/>
  <c r="AU19" i="16" s="1"/>
  <c r="L108" i="16"/>
  <c r="K5" i="16" s="1"/>
  <c r="K108" i="16"/>
  <c r="AT19" i="16" s="1"/>
  <c r="J108" i="16"/>
  <c r="I108" i="16"/>
  <c r="H108" i="16"/>
  <c r="G5" i="16" s="1"/>
  <c r="G108" i="16"/>
  <c r="F5" i="16" s="1"/>
  <c r="F108" i="16"/>
  <c r="AQ19" i="16" s="1"/>
  <c r="E108" i="16"/>
  <c r="AP19" i="16" s="1"/>
  <c r="D108" i="16"/>
  <c r="C108" i="16"/>
  <c r="B5" i="16" s="1"/>
  <c r="AI107" i="16"/>
  <c r="AH107" i="16"/>
  <c r="AI106" i="16"/>
  <c r="AH106" i="16"/>
  <c r="AI105" i="16"/>
  <c r="AH105" i="16"/>
  <c r="AI104" i="16"/>
  <c r="AH104" i="16"/>
  <c r="AI103" i="16"/>
  <c r="AH103" i="16"/>
  <c r="AI102" i="16"/>
  <c r="AH102" i="16"/>
  <c r="AI101" i="16"/>
  <c r="AH101" i="16"/>
  <c r="AI100" i="16"/>
  <c r="AH100" i="16"/>
  <c r="AI99" i="16"/>
  <c r="AH99" i="16"/>
  <c r="AI98" i="16"/>
  <c r="AH98" i="16"/>
  <c r="AI97" i="16"/>
  <c r="AH97" i="16"/>
  <c r="AG96" i="16"/>
  <c r="AF96" i="16"/>
  <c r="AE96" i="16"/>
  <c r="AD96" i="16"/>
  <c r="AC96" i="16"/>
  <c r="BG20" i="16"/>
  <c r="BB20" i="16"/>
  <c r="BA20" i="16"/>
  <c r="R96" i="16"/>
  <c r="Q96" i="16"/>
  <c r="P96" i="16"/>
  <c r="O96" i="16"/>
  <c r="N96" i="16"/>
  <c r="M96" i="16"/>
  <c r="L96" i="16"/>
  <c r="K96" i="16"/>
  <c r="AT20" i="16" s="1"/>
  <c r="J96" i="16"/>
  <c r="I96" i="16"/>
  <c r="AS20" i="16" s="1"/>
  <c r="H96" i="16"/>
  <c r="G96" i="16"/>
  <c r="F96" i="16"/>
  <c r="E96" i="16"/>
  <c r="D96" i="16"/>
  <c r="C96" i="16"/>
  <c r="AI95" i="16"/>
  <c r="AH95" i="16"/>
  <c r="AI94" i="16"/>
  <c r="AH94" i="16"/>
  <c r="AI93" i="16"/>
  <c r="AH93" i="16"/>
  <c r="AF92" i="16"/>
  <c r="BJ18" i="16" s="1"/>
  <c r="AE92" i="16"/>
  <c r="BI18" i="16" s="1"/>
  <c r="AD92" i="16"/>
  <c r="BH18" i="16" s="1"/>
  <c r="AC92" i="16"/>
  <c r="BG18" i="16"/>
  <c r="R92" i="16"/>
  <c r="Q92" i="16"/>
  <c r="AY18" i="16" s="1"/>
  <c r="P92" i="16"/>
  <c r="AX18" i="16" s="1"/>
  <c r="O92" i="16"/>
  <c r="N92" i="16"/>
  <c r="AV18" i="16" s="1"/>
  <c r="M92" i="16"/>
  <c r="AU18" i="16" s="1"/>
  <c r="L92" i="16"/>
  <c r="K92" i="16"/>
  <c r="J92" i="16"/>
  <c r="I92" i="16"/>
  <c r="AS18" i="16" s="1"/>
  <c r="H92" i="16"/>
  <c r="G92" i="16"/>
  <c r="F92" i="16"/>
  <c r="E92" i="16"/>
  <c r="AP18" i="16" s="1"/>
  <c r="D92" i="16"/>
  <c r="AO18" i="16" s="1"/>
  <c r="C92" i="16"/>
  <c r="AN18" i="16" s="1"/>
  <c r="BW91" i="16"/>
  <c r="BU91" i="16"/>
  <c r="BP91" i="16"/>
  <c r="BO91" i="16"/>
  <c r="BJ91" i="16"/>
  <c r="BG91" i="16"/>
  <c r="BE91" i="16"/>
  <c r="BB91" i="16"/>
  <c r="AZ91" i="16"/>
  <c r="AI91" i="16"/>
  <c r="AH91" i="16"/>
  <c r="AG91" i="16"/>
  <c r="AG92" i="16" s="1"/>
  <c r="BU90" i="16"/>
  <c r="BT90" i="16"/>
  <c r="BL90" i="16"/>
  <c r="BE90" i="16"/>
  <c r="AI90" i="16"/>
  <c r="AH90" i="16"/>
  <c r="BF89" i="16"/>
  <c r="BC89" i="16"/>
  <c r="AI89" i="16"/>
  <c r="AH89" i="16"/>
  <c r="BQ88" i="16"/>
  <c r="BI88" i="16"/>
  <c r="AI88" i="16"/>
  <c r="AH88" i="16"/>
  <c r="BW87" i="16"/>
  <c r="BK87" i="16"/>
  <c r="BJ87" i="16"/>
  <c r="BH87" i="16"/>
  <c r="BG87" i="16"/>
  <c r="BC87" i="16"/>
  <c r="BB87" i="16"/>
  <c r="AZ87" i="16"/>
  <c r="AI87" i="16"/>
  <c r="AH87" i="16"/>
  <c r="BU86" i="16"/>
  <c r="BT86" i="16"/>
  <c r="BL86" i="16"/>
  <c r="AI86" i="16"/>
  <c r="AH86" i="16"/>
  <c r="AI85" i="16"/>
  <c r="AH85" i="16"/>
  <c r="BW84" i="16"/>
  <c r="BV84" i="16"/>
  <c r="BV91" i="16" s="1"/>
  <c r="BU84" i="16"/>
  <c r="BT84" i="16"/>
  <c r="BT91" i="16" s="1"/>
  <c r="BS84" i="16"/>
  <c r="BS91" i="16" s="1"/>
  <c r="BR84" i="16"/>
  <c r="BR91" i="16" s="1"/>
  <c r="BQ84" i="16"/>
  <c r="BQ91" i="16" s="1"/>
  <c r="BP84" i="16"/>
  <c r="BO84" i="16"/>
  <c r="BN84" i="16"/>
  <c r="BN91" i="16" s="1"/>
  <c r="BM84" i="16"/>
  <c r="BM91" i="16" s="1"/>
  <c r="BL84" i="16"/>
  <c r="BL91" i="16" s="1"/>
  <c r="BK84" i="16"/>
  <c r="BK91" i="16" s="1"/>
  <c r="BJ84" i="16"/>
  <c r="BI84" i="16"/>
  <c r="BI91" i="16" s="1"/>
  <c r="BH84" i="16"/>
  <c r="BH91" i="16" s="1"/>
  <c r="BG84" i="16"/>
  <c r="BF84" i="16"/>
  <c r="BF91" i="16" s="1"/>
  <c r="BE84" i="16"/>
  <c r="BD84" i="16"/>
  <c r="BD91" i="16" s="1"/>
  <c r="BC84" i="16"/>
  <c r="BC91" i="16" s="1"/>
  <c r="BB84" i="16"/>
  <c r="BA84" i="16"/>
  <c r="BA91" i="16" s="1"/>
  <c r="AZ84" i="16"/>
  <c r="AI84" i="16"/>
  <c r="AH84" i="16"/>
  <c r="BW83" i="16"/>
  <c r="BW90" i="16" s="1"/>
  <c r="BV83" i="16"/>
  <c r="BV90" i="16" s="1"/>
  <c r="BU83" i="16"/>
  <c r="BT83" i="16"/>
  <c r="BS83" i="16"/>
  <c r="BS90" i="16" s="1"/>
  <c r="BR83" i="16"/>
  <c r="BR90" i="16" s="1"/>
  <c r="BQ83" i="16"/>
  <c r="BQ90" i="16" s="1"/>
  <c r="BP83" i="16"/>
  <c r="BP90" i="16" s="1"/>
  <c r="BO83" i="16"/>
  <c r="BO90" i="16" s="1"/>
  <c r="BN83" i="16"/>
  <c r="BN90" i="16" s="1"/>
  <c r="BM83" i="16"/>
  <c r="BM90" i="16" s="1"/>
  <c r="BL83" i="16"/>
  <c r="BK83" i="16"/>
  <c r="BK90" i="16" s="1"/>
  <c r="BJ83" i="16"/>
  <c r="BJ90" i="16" s="1"/>
  <c r="BI83" i="16"/>
  <c r="BI90" i="16" s="1"/>
  <c r="BH83" i="16"/>
  <c r="BH90" i="16" s="1"/>
  <c r="BG83" i="16"/>
  <c r="BG90" i="16" s="1"/>
  <c r="BF83" i="16"/>
  <c r="BF90" i="16" s="1"/>
  <c r="BE83" i="16"/>
  <c r="BD83" i="16"/>
  <c r="BD90" i="16" s="1"/>
  <c r="BC83" i="16"/>
  <c r="BC90" i="16" s="1"/>
  <c r="BB83" i="16"/>
  <c r="BB90" i="16" s="1"/>
  <c r="BA83" i="16"/>
  <c r="BA90" i="16" s="1"/>
  <c r="AZ83" i="16"/>
  <c r="AZ90" i="16" s="1"/>
  <c r="AI83" i="16"/>
  <c r="AH83" i="16"/>
  <c r="BW82" i="16"/>
  <c r="BW89" i="16" s="1"/>
  <c r="BV82" i="16"/>
  <c r="BV89" i="16" s="1"/>
  <c r="BU82" i="16"/>
  <c r="BU89" i="16" s="1"/>
  <c r="BT82" i="16"/>
  <c r="BT89" i="16" s="1"/>
  <c r="BS82" i="16"/>
  <c r="BS89" i="16" s="1"/>
  <c r="BR82" i="16"/>
  <c r="BR89" i="16" s="1"/>
  <c r="BQ82" i="16"/>
  <c r="BQ89" i="16" s="1"/>
  <c r="BP82" i="16"/>
  <c r="BP89" i="16" s="1"/>
  <c r="BO82" i="16"/>
  <c r="BO89" i="16" s="1"/>
  <c r="BN82" i="16"/>
  <c r="BN89" i="16" s="1"/>
  <c r="BM82" i="16"/>
  <c r="BM89" i="16" s="1"/>
  <c r="BL82" i="16"/>
  <c r="BL89" i="16" s="1"/>
  <c r="BK82" i="16"/>
  <c r="BK89" i="16" s="1"/>
  <c r="BJ82" i="16"/>
  <c r="BJ89" i="16" s="1"/>
  <c r="BI82" i="16"/>
  <c r="BI89" i="16" s="1"/>
  <c r="BH82" i="16"/>
  <c r="BH89" i="16" s="1"/>
  <c r="BG82" i="16"/>
  <c r="BG89" i="16" s="1"/>
  <c r="BF82" i="16"/>
  <c r="BE82" i="16"/>
  <c r="BE89" i="16" s="1"/>
  <c r="BD82" i="16"/>
  <c r="BD89" i="16" s="1"/>
  <c r="BC82" i="16"/>
  <c r="BB82" i="16"/>
  <c r="BB89" i="16" s="1"/>
  <c r="BA82" i="16"/>
  <c r="BA89" i="16" s="1"/>
  <c r="AZ82" i="16"/>
  <c r="AZ89" i="16" s="1"/>
  <c r="AI82" i="16"/>
  <c r="AH82" i="16"/>
  <c r="BW81" i="16"/>
  <c r="BW88" i="16" s="1"/>
  <c r="BV81" i="16"/>
  <c r="BV88" i="16" s="1"/>
  <c r="BU81" i="16"/>
  <c r="BU88" i="16" s="1"/>
  <c r="BT81" i="16"/>
  <c r="BT88" i="16" s="1"/>
  <c r="BS81" i="16"/>
  <c r="BS88" i="16" s="1"/>
  <c r="BR81" i="16"/>
  <c r="BR88" i="16" s="1"/>
  <c r="BQ81" i="16"/>
  <c r="BP81" i="16"/>
  <c r="BP88" i="16" s="1"/>
  <c r="BO81" i="16"/>
  <c r="BO88" i="16" s="1"/>
  <c r="BN81" i="16"/>
  <c r="BN88" i="16" s="1"/>
  <c r="BM81" i="16"/>
  <c r="BM88" i="16" s="1"/>
  <c r="BL81" i="16"/>
  <c r="BL88" i="16" s="1"/>
  <c r="BK81" i="16"/>
  <c r="BK88" i="16" s="1"/>
  <c r="BJ81" i="16"/>
  <c r="BJ88" i="16" s="1"/>
  <c r="BI81" i="16"/>
  <c r="BH81" i="16"/>
  <c r="BH88" i="16" s="1"/>
  <c r="BG81" i="16"/>
  <c r="BG88" i="16" s="1"/>
  <c r="BF81" i="16"/>
  <c r="BF88" i="16" s="1"/>
  <c r="BE81" i="16"/>
  <c r="BE88" i="16" s="1"/>
  <c r="BD81" i="16"/>
  <c r="BD88" i="16" s="1"/>
  <c r="BC81" i="16"/>
  <c r="BC88" i="16" s="1"/>
  <c r="BB81" i="16"/>
  <c r="BB88" i="16" s="1"/>
  <c r="BA81" i="16"/>
  <c r="BA88" i="16" s="1"/>
  <c r="AZ81" i="16"/>
  <c r="AZ88" i="16" s="1"/>
  <c r="AI81" i="16"/>
  <c r="AH81" i="16"/>
  <c r="BW80" i="16"/>
  <c r="BV80" i="16"/>
  <c r="BV87" i="16" s="1"/>
  <c r="BU80" i="16"/>
  <c r="BU87" i="16" s="1"/>
  <c r="BT80" i="16"/>
  <c r="BT87" i="16" s="1"/>
  <c r="BS80" i="16"/>
  <c r="BS87" i="16" s="1"/>
  <c r="BR80" i="16"/>
  <c r="BR87" i="16" s="1"/>
  <c r="BQ80" i="16"/>
  <c r="BQ87" i="16" s="1"/>
  <c r="BP80" i="16"/>
  <c r="BP87" i="16" s="1"/>
  <c r="BO80" i="16"/>
  <c r="BO87" i="16" s="1"/>
  <c r="BN80" i="16"/>
  <c r="BN87" i="16" s="1"/>
  <c r="BM80" i="16"/>
  <c r="BM87" i="16" s="1"/>
  <c r="BL80" i="16"/>
  <c r="BL87" i="16" s="1"/>
  <c r="BK80" i="16"/>
  <c r="BJ80" i="16"/>
  <c r="BI80" i="16"/>
  <c r="BI87" i="16" s="1"/>
  <c r="BH80" i="16"/>
  <c r="BG80" i="16"/>
  <c r="BF80" i="16"/>
  <c r="BF87" i="16" s="1"/>
  <c r="BE80" i="16"/>
  <c r="BE87" i="16" s="1"/>
  <c r="BD80" i="16"/>
  <c r="BD87" i="16" s="1"/>
  <c r="BC80" i="16"/>
  <c r="BB80" i="16"/>
  <c r="BA80" i="16"/>
  <c r="BA87" i="16" s="1"/>
  <c r="AZ80" i="16"/>
  <c r="AI80" i="16"/>
  <c r="AH80" i="16"/>
  <c r="BW79" i="16"/>
  <c r="BW86" i="16" s="1"/>
  <c r="BV79" i="16"/>
  <c r="BV86" i="16" s="1"/>
  <c r="BU79" i="16"/>
  <c r="BT79" i="16"/>
  <c r="BS79" i="16"/>
  <c r="BS86" i="16" s="1"/>
  <c r="BR79" i="16"/>
  <c r="BR86" i="16" s="1"/>
  <c r="BQ79" i="16"/>
  <c r="BQ86" i="16" s="1"/>
  <c r="BP79" i="16"/>
  <c r="BP86" i="16" s="1"/>
  <c r="BO79" i="16"/>
  <c r="BO86" i="16" s="1"/>
  <c r="BN79" i="16"/>
  <c r="BN86" i="16" s="1"/>
  <c r="BM79" i="16"/>
  <c r="BM86" i="16" s="1"/>
  <c r="BL79" i="16"/>
  <c r="BK79" i="16"/>
  <c r="BK86" i="16" s="1"/>
  <c r="BJ79" i="16"/>
  <c r="BJ86" i="16" s="1"/>
  <c r="BI79" i="16"/>
  <c r="BI86" i="16" s="1"/>
  <c r="BH79" i="16"/>
  <c r="BH86" i="16" s="1"/>
  <c r="BG79" i="16"/>
  <c r="BG86" i="16" s="1"/>
  <c r="BF79" i="16"/>
  <c r="BF86" i="16" s="1"/>
  <c r="BE79" i="16"/>
  <c r="BE86" i="16" s="1"/>
  <c r="BD79" i="16"/>
  <c r="BD86" i="16" s="1"/>
  <c r="BC79" i="16"/>
  <c r="BC86" i="16" s="1"/>
  <c r="BB79" i="16"/>
  <c r="BB86" i="16" s="1"/>
  <c r="BA79" i="16"/>
  <c r="BA86" i="16" s="1"/>
  <c r="AZ79" i="16"/>
  <c r="AZ86" i="16" s="1"/>
  <c r="AI79" i="16"/>
  <c r="AH79" i="16"/>
  <c r="AG78" i="16"/>
  <c r="AF78" i="16"/>
  <c r="AE78" i="16"/>
  <c r="BI17" i="16" s="1"/>
  <c r="AD78" i="16"/>
  <c r="BH17" i="16" s="1"/>
  <c r="AC78" i="16"/>
  <c r="BG17" i="16"/>
  <c r="BB17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AR17" i="16" s="1"/>
  <c r="F78" i="16"/>
  <c r="E78" i="16"/>
  <c r="AP17" i="16" s="1"/>
  <c r="D78" i="16"/>
  <c r="AO17" i="16" s="1"/>
  <c r="AI77" i="16"/>
  <c r="AH77" i="16"/>
  <c r="AI76" i="16"/>
  <c r="AH76" i="16"/>
  <c r="AI75" i="16"/>
  <c r="AH75" i="16"/>
  <c r="AI74" i="16"/>
  <c r="AH74" i="16"/>
  <c r="AI73" i="16"/>
  <c r="AH73" i="16"/>
  <c r="AI72" i="16"/>
  <c r="AH72" i="16"/>
  <c r="AG71" i="16"/>
  <c r="AG2" i="16" s="1"/>
  <c r="AF71" i="16"/>
  <c r="AE71" i="16"/>
  <c r="BI16" i="16" s="1"/>
  <c r="AD71" i="16"/>
  <c r="BH16" i="16" s="1"/>
  <c r="AC71" i="16"/>
  <c r="BG16" i="16"/>
  <c r="Y7" i="16"/>
  <c r="BB16" i="16"/>
  <c r="S7" i="16"/>
  <c r="R71" i="16"/>
  <c r="Q71" i="16"/>
  <c r="AY16" i="16" s="1"/>
  <c r="P71" i="16"/>
  <c r="P113" i="16" s="1"/>
  <c r="P115" i="16" s="1"/>
  <c r="O71" i="16"/>
  <c r="AW16" i="16" s="1"/>
  <c r="N71" i="16"/>
  <c r="AV16" i="16" s="1"/>
  <c r="M71" i="16"/>
  <c r="AU16" i="16" s="1"/>
  <c r="L71" i="16"/>
  <c r="K71" i="16"/>
  <c r="J71" i="16"/>
  <c r="I71" i="16"/>
  <c r="H71" i="16"/>
  <c r="G71" i="16"/>
  <c r="AR16" i="16" s="1"/>
  <c r="F71" i="16"/>
  <c r="E71" i="16"/>
  <c r="AP16" i="16" s="1"/>
  <c r="D71" i="16"/>
  <c r="AO16" i="16" s="1"/>
  <c r="AI70" i="16"/>
  <c r="AH70" i="16"/>
  <c r="AI69" i="16"/>
  <c r="AH69" i="16"/>
  <c r="AI68" i="16"/>
  <c r="AH68" i="16"/>
  <c r="AI67" i="16"/>
  <c r="AH67" i="16"/>
  <c r="AI66" i="16"/>
  <c r="AH66" i="16"/>
  <c r="AI65" i="16"/>
  <c r="AH65" i="16"/>
  <c r="AI64" i="16"/>
  <c r="AH64" i="16"/>
  <c r="AI63" i="16"/>
  <c r="AH63" i="16"/>
  <c r="AI62" i="16"/>
  <c r="AH62" i="16"/>
  <c r="AI61" i="16"/>
  <c r="AH61" i="16"/>
  <c r="AI60" i="16"/>
  <c r="AH60" i="16"/>
  <c r="AI59" i="16"/>
  <c r="AH59" i="16"/>
  <c r="AI58" i="16"/>
  <c r="AH58" i="16"/>
  <c r="AI57" i="16"/>
  <c r="AH57" i="16"/>
  <c r="AI56" i="16"/>
  <c r="AH56" i="16"/>
  <c r="AI55" i="16"/>
  <c r="AH55" i="16"/>
  <c r="AI54" i="16"/>
  <c r="AH54" i="16"/>
  <c r="AI53" i="16"/>
  <c r="AH53" i="16"/>
  <c r="AI52" i="16"/>
  <c r="AH52" i="16"/>
  <c r="AI51" i="16"/>
  <c r="AH51" i="16"/>
  <c r="AI50" i="16"/>
  <c r="AH50" i="16"/>
  <c r="AI49" i="16"/>
  <c r="AH49" i="16"/>
  <c r="AI48" i="16"/>
  <c r="AH48" i="16"/>
  <c r="AI47" i="16"/>
  <c r="AH47" i="16"/>
  <c r="AI46" i="16"/>
  <c r="AH46" i="16"/>
  <c r="AI45" i="16"/>
  <c r="AH45" i="16"/>
  <c r="AI44" i="16"/>
  <c r="AH44" i="16"/>
  <c r="AI43" i="16"/>
  <c r="AH43" i="16"/>
  <c r="AI42" i="16"/>
  <c r="AH42" i="16"/>
  <c r="AI41" i="16"/>
  <c r="AH41" i="16"/>
  <c r="AI40" i="16"/>
  <c r="AH40" i="16"/>
  <c r="AI39" i="16"/>
  <c r="AH39" i="16"/>
  <c r="AI38" i="16"/>
  <c r="AH38" i="16"/>
  <c r="AI37" i="16"/>
  <c r="AH37" i="16"/>
  <c r="AI36" i="16"/>
  <c r="AH36" i="16"/>
  <c r="AI35" i="16"/>
  <c r="AH35" i="16"/>
  <c r="AI34" i="16"/>
  <c r="AH34" i="16"/>
  <c r="AI33" i="16"/>
  <c r="AH33" i="16"/>
  <c r="AI32" i="16"/>
  <c r="AH32" i="16"/>
  <c r="AI31" i="16"/>
  <c r="AH31" i="16"/>
  <c r="AI30" i="16"/>
  <c r="AH30" i="16"/>
  <c r="AI29" i="16"/>
  <c r="AH29" i="16"/>
  <c r="AI28" i="16"/>
  <c r="AH28" i="16"/>
  <c r="AI27" i="16"/>
  <c r="AH27" i="16"/>
  <c r="AI26" i="16"/>
  <c r="AH26" i="16"/>
  <c r="AI25" i="16"/>
  <c r="AH25" i="16"/>
  <c r="AI24" i="16"/>
  <c r="AH24" i="16"/>
  <c r="BE23" i="16"/>
  <c r="AI23" i="16"/>
  <c r="AH23" i="16"/>
  <c r="AI22" i="16"/>
  <c r="AH22" i="16"/>
  <c r="BJ21" i="16"/>
  <c r="BI21" i="16"/>
  <c r="BH21" i="16"/>
  <c r="BG21" i="16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I21" i="16"/>
  <c r="AH21" i="16"/>
  <c r="BJ20" i="16"/>
  <c r="BI20" i="16"/>
  <c r="BH20" i="16"/>
  <c r="BF20" i="16"/>
  <c r="BE20" i="16"/>
  <c r="BD20" i="16"/>
  <c r="BC20" i="16"/>
  <c r="AZ20" i="16"/>
  <c r="AY20" i="16"/>
  <c r="AX20" i="16"/>
  <c r="AW20" i="16"/>
  <c r="AV20" i="16"/>
  <c r="AU20" i="16"/>
  <c r="AR20" i="16"/>
  <c r="AQ20" i="16"/>
  <c r="AP20" i="16"/>
  <c r="AO20" i="16"/>
  <c r="AN20" i="16"/>
  <c r="AM20" i="16"/>
  <c r="AI20" i="16"/>
  <c r="AH20" i="16"/>
  <c r="BJ19" i="16"/>
  <c r="BI19" i="16"/>
  <c r="BG19" i="16"/>
  <c r="BF19" i="16"/>
  <c r="BE19" i="16"/>
  <c r="BD19" i="16"/>
  <c r="BC19" i="16"/>
  <c r="BB19" i="16"/>
  <c r="BA19" i="16"/>
  <c r="AZ19" i="16"/>
  <c r="AY19" i="16"/>
  <c r="AX19" i="16"/>
  <c r="AW19" i="16"/>
  <c r="AI19" i="16"/>
  <c r="AH19" i="16"/>
  <c r="BF18" i="16"/>
  <c r="BE18" i="16"/>
  <c r="BD18" i="16"/>
  <c r="BC18" i="16"/>
  <c r="BB18" i="16"/>
  <c r="BA18" i="16"/>
  <c r="AZ18" i="16"/>
  <c r="AW18" i="16"/>
  <c r="AT18" i="16"/>
  <c r="AR18" i="16"/>
  <c r="AQ18" i="16"/>
  <c r="AI18" i="16"/>
  <c r="AH18" i="16"/>
  <c r="BJ17" i="16"/>
  <c r="BF17" i="16"/>
  <c r="BE17" i="16"/>
  <c r="BD17" i="16"/>
  <c r="BC17" i="16"/>
  <c r="BA17" i="16"/>
  <c r="AZ17" i="16"/>
  <c r="AY17" i="16"/>
  <c r="AX17" i="16"/>
  <c r="AV17" i="16"/>
  <c r="AU17" i="16"/>
  <c r="AT17" i="16"/>
  <c r="AS17" i="16"/>
  <c r="AQ17" i="16"/>
  <c r="AN17" i="16"/>
  <c r="AI17" i="16"/>
  <c r="AH17" i="16"/>
  <c r="BJ16" i="16"/>
  <c r="BF16" i="16"/>
  <c r="BE16" i="16"/>
  <c r="BD16" i="16"/>
  <c r="BC16" i="16"/>
  <c r="AZ16" i="16"/>
  <c r="AN16" i="16"/>
  <c r="AI16" i="16"/>
  <c r="AH16" i="16"/>
  <c r="AI15" i="16"/>
  <c r="AH15" i="16"/>
  <c r="AI14" i="16"/>
  <c r="AH14" i="16"/>
  <c r="AI13" i="16"/>
  <c r="AH13" i="16"/>
  <c r="AL12" i="16"/>
  <c r="AI12" i="16"/>
  <c r="AH12" i="16"/>
  <c r="AI11" i="16"/>
  <c r="AH11" i="16"/>
  <c r="K6" i="16"/>
  <c r="AE5" i="16"/>
  <c r="AD5" i="16"/>
  <c r="AC5" i="16"/>
  <c r="Z5" i="16"/>
  <c r="Y5" i="16"/>
  <c r="X5" i="16"/>
  <c r="W5" i="16"/>
  <c r="V5" i="16"/>
  <c r="U5" i="16"/>
  <c r="T5" i="16"/>
  <c r="Q5" i="16"/>
  <c r="O5" i="16"/>
  <c r="I5" i="16"/>
  <c r="E5" i="16"/>
  <c r="AG4" i="16"/>
  <c r="K4" i="16"/>
  <c r="E4" i="16"/>
  <c r="H4" i="16" s="1"/>
  <c r="B4" i="16"/>
  <c r="AL13" i="16" s="1"/>
  <c r="Y167" i="20" l="1"/>
  <c r="Z161" i="20"/>
  <c r="W274" i="20"/>
  <c r="X169" i="20"/>
  <c r="I274" i="18"/>
  <c r="J169" i="18"/>
  <c r="I167" i="18"/>
  <c r="J161" i="18"/>
  <c r="I135" i="18"/>
  <c r="M177" i="18"/>
  <c r="AF113" i="16"/>
  <c r="AF115" i="16" s="1"/>
  <c r="AF123" i="16"/>
  <c r="BJ22" i="16"/>
  <c r="AF124" i="16"/>
  <c r="AE123" i="16"/>
  <c r="BI23" i="16" s="1"/>
  <c r="AC123" i="16"/>
  <c r="BE22" i="16"/>
  <c r="BE25" i="16"/>
  <c r="BF22" i="16"/>
  <c r="AZ22" i="16"/>
  <c r="R123" i="16"/>
  <c r="R113" i="16"/>
  <c r="R115" i="16" s="1"/>
  <c r="Q113" i="16"/>
  <c r="Q115" i="16" s="1"/>
  <c r="P5" i="16"/>
  <c r="Q123" i="16"/>
  <c r="AY23" i="16" s="1"/>
  <c r="AY22" i="16"/>
  <c r="AY25" i="16" s="1"/>
  <c r="Q124" i="16"/>
  <c r="P116" i="16"/>
  <c r="P7" i="16" s="1"/>
  <c r="O123" i="16"/>
  <c r="AW23" i="16" s="1"/>
  <c r="AX23" i="16"/>
  <c r="O124" i="16"/>
  <c r="M5" i="16"/>
  <c r="N123" i="16"/>
  <c r="AV23" i="16" s="1"/>
  <c r="AV22" i="16"/>
  <c r="AV25" i="16" s="1"/>
  <c r="L5" i="16"/>
  <c r="M123" i="16"/>
  <c r="AU23" i="16" s="1"/>
  <c r="J5" i="16"/>
  <c r="K113" i="16"/>
  <c r="K115" i="16" s="1"/>
  <c r="AI122" i="16"/>
  <c r="J123" i="16"/>
  <c r="I124" i="16"/>
  <c r="H5" i="16"/>
  <c r="AS19" i="16"/>
  <c r="I113" i="16"/>
  <c r="I115" i="16" s="1"/>
  <c r="I116" i="16" s="1"/>
  <c r="I7" i="16" s="1"/>
  <c r="H123" i="16"/>
  <c r="H124" i="16"/>
  <c r="H113" i="16"/>
  <c r="H115" i="16" s="1"/>
  <c r="H116" i="16" s="1"/>
  <c r="H7" i="16" s="1"/>
  <c r="AR19" i="16"/>
  <c r="AR22" i="16" s="1"/>
  <c r="G123" i="16"/>
  <c r="G124" i="16" s="1"/>
  <c r="F123" i="16"/>
  <c r="AQ23" i="16" s="1"/>
  <c r="F113" i="16"/>
  <c r="F115" i="16" s="1"/>
  <c r="F116" i="16" s="1"/>
  <c r="F7" i="16" s="1"/>
  <c r="AQ16" i="16"/>
  <c r="AQ22" i="16" s="1"/>
  <c r="D5" i="16"/>
  <c r="AI121" i="16"/>
  <c r="AI118" i="16"/>
  <c r="AH92" i="16"/>
  <c r="C123" i="16"/>
  <c r="AN19" i="16"/>
  <c r="AN22" i="16" s="1"/>
  <c r="AI108" i="16"/>
  <c r="AM19" i="16"/>
  <c r="AI117" i="16"/>
  <c r="N113" i="16"/>
  <c r="N115" i="16" s="1"/>
  <c r="N116" i="16" s="1"/>
  <c r="N7" i="16" s="1"/>
  <c r="AD113" i="16"/>
  <c r="AD115" i="16" s="1"/>
  <c r="AD116" i="16" s="1"/>
  <c r="AD7" i="16" s="1"/>
  <c r="BC22" i="16"/>
  <c r="BC25" i="16" s="1"/>
  <c r="O113" i="16"/>
  <c r="O115" i="16" s="1"/>
  <c r="O116" i="16" s="1"/>
  <c r="O7" i="16" s="1"/>
  <c r="W7" i="16"/>
  <c r="BH22" i="16"/>
  <c r="BH25" i="16" s="1"/>
  <c r="BG22" i="16"/>
  <c r="BG25" i="16" s="1"/>
  <c r="BD22" i="16"/>
  <c r="AU22" i="16"/>
  <c r="B124" i="16"/>
  <c r="AM18" i="16"/>
  <c r="AM22" i="16" s="1"/>
  <c r="AH96" i="16"/>
  <c r="AI120" i="16"/>
  <c r="B113" i="16"/>
  <c r="B115" i="16" s="1"/>
  <c r="B116" i="16" s="1"/>
  <c r="B7" i="16" s="1"/>
  <c r="AI92" i="16"/>
  <c r="R124" i="16"/>
  <c r="AZ23" i="16"/>
  <c r="AZ25" i="16" s="1"/>
  <c r="AG3" i="16"/>
  <c r="AG6" i="16" s="1"/>
  <c r="AG113" i="16"/>
  <c r="R116" i="16"/>
  <c r="R7" i="16" s="1"/>
  <c r="AA7" i="16"/>
  <c r="BB22" i="16"/>
  <c r="BB25" i="16" s="1"/>
  <c r="AQ25" i="16"/>
  <c r="AP22" i="16"/>
  <c r="D113" i="16"/>
  <c r="D115" i="16" s="1"/>
  <c r="BJ23" i="16"/>
  <c r="BJ25" i="16" s="1"/>
  <c r="AE113" i="16"/>
  <c r="AE115" i="16" s="1"/>
  <c r="AE116" i="16" s="1"/>
  <c r="AE7" i="16" s="1"/>
  <c r="E123" i="16"/>
  <c r="AP23" i="16" s="1"/>
  <c r="AH122" i="16"/>
  <c r="D123" i="16"/>
  <c r="AI71" i="16"/>
  <c r="AX16" i="16"/>
  <c r="AX22" i="16" s="1"/>
  <c r="AX25" i="16" s="1"/>
  <c r="G113" i="16"/>
  <c r="G115" i="16" s="1"/>
  <c r="G116" i="16" s="1"/>
  <c r="G7" i="16" s="1"/>
  <c r="AW17" i="16"/>
  <c r="AW22" i="16" s="1"/>
  <c r="AW25" i="16" s="1"/>
  <c r="J113" i="16"/>
  <c r="J115" i="16" s="1"/>
  <c r="J116" i="16" s="1"/>
  <c r="J7" i="16" s="1"/>
  <c r="AD123" i="16"/>
  <c r="BH23" i="16" s="1"/>
  <c r="L123" i="16"/>
  <c r="L124" i="16" s="1"/>
  <c r="AN23" i="16"/>
  <c r="BD23" i="16"/>
  <c r="BD25" i="16" s="1"/>
  <c r="AS16" i="16"/>
  <c r="AS22" i="16" s="1"/>
  <c r="AS25" i="16" s="1"/>
  <c r="BA16" i="16"/>
  <c r="BA22" i="16" s="1"/>
  <c r="BA25" i="16" s="1"/>
  <c r="BI22" i="16"/>
  <c r="BI25" i="16" s="1"/>
  <c r="AH120" i="16"/>
  <c r="AI78" i="16"/>
  <c r="AH78" i="16"/>
  <c r="AG115" i="16"/>
  <c r="AT16" i="16"/>
  <c r="AT22" i="16" s="1"/>
  <c r="BG95" i="16" a="1"/>
  <c r="J124" i="16"/>
  <c r="C124" i="16"/>
  <c r="AH108" i="16"/>
  <c r="AJ108" i="16" a="1"/>
  <c r="AJ108" i="16" s="1"/>
  <c r="AH119" i="16"/>
  <c r="AI119" i="16"/>
  <c r="L177" i="16"/>
  <c r="AH71" i="16"/>
  <c r="C113" i="16"/>
  <c r="AI96" i="16"/>
  <c r="AO19" i="16"/>
  <c r="AO22" i="16" s="1"/>
  <c r="C5" i="16"/>
  <c r="AA5" i="16"/>
  <c r="K123" i="16"/>
  <c r="AT23" i="16" s="1"/>
  <c r="AH121" i="16"/>
  <c r="C167" i="16"/>
  <c r="D161" i="16"/>
  <c r="C135" i="16"/>
  <c r="L113" i="16"/>
  <c r="L115" i="16" s="1"/>
  <c r="L116" i="16" s="1"/>
  <c r="L7" i="16" s="1"/>
  <c r="T7" i="16"/>
  <c r="AB7" i="16"/>
  <c r="AC124" i="16"/>
  <c r="AH118" i="16"/>
  <c r="AR23" i="16"/>
  <c r="E113" i="16"/>
  <c r="E115" i="16" s="1"/>
  <c r="M113" i="16"/>
  <c r="M115" i="16" s="1"/>
  <c r="M116" i="16" s="1"/>
  <c r="M7" i="16" s="1"/>
  <c r="U7" i="16"/>
  <c r="AC113" i="16"/>
  <c r="AC115" i="16" s="1"/>
  <c r="AC116" i="16" s="1"/>
  <c r="AC7" i="16" s="1"/>
  <c r="F124" i="16"/>
  <c r="N124" i="16"/>
  <c r="AH117" i="16"/>
  <c r="AE124" i="16"/>
  <c r="D274" i="16"/>
  <c r="E169" i="16"/>
  <c r="C274" i="16"/>
  <c r="Z167" i="20" l="1"/>
  <c r="AA161" i="20"/>
  <c r="X274" i="20"/>
  <c r="Y169" i="20"/>
  <c r="J167" i="18"/>
  <c r="K161" i="18"/>
  <c r="J135" i="18"/>
  <c r="J274" i="18"/>
  <c r="K169" i="18"/>
  <c r="AF116" i="16"/>
  <c r="AF7" i="16" s="1"/>
  <c r="AD124" i="16"/>
  <c r="Q116" i="16"/>
  <c r="Q7" i="16" s="1"/>
  <c r="AU25" i="16"/>
  <c r="M124" i="16"/>
  <c r="AT25" i="16"/>
  <c r="K124" i="16"/>
  <c r="AR25" i="16"/>
  <c r="AJ123" i="16" a="1"/>
  <c r="AJ123" i="16" s="1"/>
  <c r="D124" i="16"/>
  <c r="AN25" i="16"/>
  <c r="M177" i="16"/>
  <c r="AH123" i="16"/>
  <c r="D116" i="16"/>
  <c r="D7" i="16" s="1"/>
  <c r="BJ118" i="16"/>
  <c r="BH117" i="16"/>
  <c r="BL115" i="16"/>
  <c r="BJ114" i="16"/>
  <c r="BH113" i="16"/>
  <c r="BL111" i="16"/>
  <c r="BI118" i="16"/>
  <c r="BG117" i="16"/>
  <c r="BK115" i="16"/>
  <c r="BI114" i="16"/>
  <c r="BG113" i="16"/>
  <c r="BK111" i="16"/>
  <c r="BI110" i="16"/>
  <c r="BG109" i="16"/>
  <c r="BK107" i="16"/>
  <c r="BI106" i="16"/>
  <c r="BG105" i="16"/>
  <c r="BK103" i="16"/>
  <c r="BI102" i="16"/>
  <c r="BG101" i="16"/>
  <c r="BK99" i="16"/>
  <c r="BI98" i="16"/>
  <c r="BG97" i="16"/>
  <c r="BK95" i="16"/>
  <c r="BH118" i="16"/>
  <c r="BL116" i="16"/>
  <c r="BJ115" i="16"/>
  <c r="BH114" i="16"/>
  <c r="BL112" i="16"/>
  <c r="BJ111" i="16"/>
  <c r="BH110" i="16"/>
  <c r="BL108" i="16"/>
  <c r="BJ107" i="16"/>
  <c r="BH106" i="16"/>
  <c r="BL104" i="16"/>
  <c r="BJ103" i="16"/>
  <c r="BH102" i="16"/>
  <c r="BL100" i="16"/>
  <c r="BJ99" i="16"/>
  <c r="BH98" i="16"/>
  <c r="BL96" i="16"/>
  <c r="BJ95" i="16"/>
  <c r="BJ117" i="16"/>
  <c r="BH115" i="16"/>
  <c r="BI113" i="16"/>
  <c r="BG111" i="16"/>
  <c r="BI109" i="16"/>
  <c r="BI107" i="16"/>
  <c r="BK105" i="16"/>
  <c r="BG104" i="16"/>
  <c r="BG102" i="16"/>
  <c r="BI100" i="16"/>
  <c r="BK98" i="16"/>
  <c r="BK96" i="16"/>
  <c r="BG95" i="16"/>
  <c r="BI117" i="16"/>
  <c r="BG115" i="16"/>
  <c r="BK112" i="16"/>
  <c r="BL110" i="16"/>
  <c r="BH109" i="16"/>
  <c r="BH107" i="16"/>
  <c r="BJ105" i="16"/>
  <c r="BL103" i="16"/>
  <c r="BL101" i="16"/>
  <c r="BH100" i="16"/>
  <c r="BJ98" i="16"/>
  <c r="BJ96" i="16"/>
  <c r="BK118" i="16"/>
  <c r="BI116" i="16"/>
  <c r="BG114" i="16"/>
  <c r="BH112" i="16"/>
  <c r="BG110" i="16"/>
  <c r="BI108" i="16"/>
  <c r="BK106" i="16"/>
  <c r="BK104" i="16"/>
  <c r="BG103" i="16"/>
  <c r="BI101" i="16"/>
  <c r="BI99" i="16"/>
  <c r="BK97" i="16"/>
  <c r="BG96" i="16"/>
  <c r="BG116" i="16"/>
  <c r="BI112" i="16"/>
  <c r="BJ109" i="16"/>
  <c r="BJ106" i="16"/>
  <c r="BI103" i="16"/>
  <c r="BK100" i="16"/>
  <c r="BL97" i="16"/>
  <c r="BH95" i="16"/>
  <c r="BL118" i="16"/>
  <c r="BI115" i="16"/>
  <c r="BG112" i="16"/>
  <c r="BK108" i="16"/>
  <c r="BG106" i="16"/>
  <c r="BH103" i="16"/>
  <c r="BJ100" i="16"/>
  <c r="BJ97" i="16"/>
  <c r="BG118" i="16"/>
  <c r="BL114" i="16"/>
  <c r="BJ108" i="16"/>
  <c r="BL105" i="16"/>
  <c r="BL102" i="16"/>
  <c r="BG100" i="16"/>
  <c r="BI97" i="16"/>
  <c r="BJ112" i="16"/>
  <c r="BL106" i="16"/>
  <c r="BH101" i="16"/>
  <c r="BI95" i="16"/>
  <c r="BI111" i="16"/>
  <c r="BL117" i="16"/>
  <c r="BK114" i="16"/>
  <c r="BH111" i="16"/>
  <c r="BH108" i="16"/>
  <c r="BI105" i="16"/>
  <c r="BK102" i="16"/>
  <c r="BL99" i="16"/>
  <c r="BH97" i="16"/>
  <c r="BL113" i="16"/>
  <c r="BG108" i="16"/>
  <c r="BJ102" i="16"/>
  <c r="BI96" i="16"/>
  <c r="BH116" i="16"/>
  <c r="BK117" i="16"/>
  <c r="BK110" i="16"/>
  <c r="BH105" i="16"/>
  <c r="BH99" i="16"/>
  <c r="BJ116" i="16"/>
  <c r="BJ113" i="16"/>
  <c r="BG107" i="16"/>
  <c r="BI104" i="16"/>
  <c r="BJ101" i="16"/>
  <c r="BL98" i="16"/>
  <c r="BL95" i="16"/>
  <c r="BK109" i="16"/>
  <c r="BH104" i="16"/>
  <c r="BG98" i="16"/>
  <c r="BK116" i="16"/>
  <c r="BK113" i="16"/>
  <c r="BJ110" i="16"/>
  <c r="BL107" i="16"/>
  <c r="BJ104" i="16"/>
  <c r="BK101" i="16"/>
  <c r="BG99" i="16"/>
  <c r="BH96" i="16"/>
  <c r="BL109" i="16"/>
  <c r="AP25" i="16"/>
  <c r="K116" i="16"/>
  <c r="K7" i="16" s="1"/>
  <c r="E274" i="16"/>
  <c r="F169" i="16"/>
  <c r="AT8" i="16"/>
  <c r="AM25" i="16"/>
  <c r="E124" i="16"/>
  <c r="AI124" i="16" s="1"/>
  <c r="AI113" i="16"/>
  <c r="C115" i="16"/>
  <c r="AH113" i="16"/>
  <c r="AI123" i="16"/>
  <c r="AO23" i="16"/>
  <c r="AO25" i="16" s="1"/>
  <c r="D135" i="16"/>
  <c r="D167" i="16"/>
  <c r="E161" i="16"/>
  <c r="AC170" i="16"/>
  <c r="AD170" i="16" s="1"/>
  <c r="AE170" i="16" s="1"/>
  <c r="AF170" i="16" s="1"/>
  <c r="E116" i="16"/>
  <c r="E7" i="16" s="1"/>
  <c r="BF23" i="16"/>
  <c r="BF25" i="16" s="1"/>
  <c r="Z7" i="16"/>
  <c r="V7" i="16"/>
  <c r="AF70" i="15"/>
  <c r="AF71" i="15"/>
  <c r="AE177" i="20" l="1"/>
  <c r="Y274" i="20"/>
  <c r="Z169" i="20"/>
  <c r="AA167" i="20"/>
  <c r="AA135" i="20"/>
  <c r="K274" i="18"/>
  <c r="L169" i="18"/>
  <c r="L161" i="18"/>
  <c r="K167" i="18"/>
  <c r="K135" i="18"/>
  <c r="E135" i="16"/>
  <c r="F161" i="16"/>
  <c r="E167" i="16"/>
  <c r="AT9" i="16"/>
  <c r="F274" i="16"/>
  <c r="G169" i="16"/>
  <c r="AH124" i="16"/>
  <c r="AH115" i="16"/>
  <c r="C116" i="16"/>
  <c r="AI115" i="16"/>
  <c r="N177" i="16"/>
  <c r="AE149" i="15"/>
  <c r="AE92" i="15"/>
  <c r="AE70" i="15"/>
  <c r="Z274" i="20" l="1"/>
  <c r="AA169" i="20"/>
  <c r="AF177" i="20"/>
  <c r="M161" i="18"/>
  <c r="L167" i="18"/>
  <c r="L135" i="18"/>
  <c r="L274" i="18"/>
  <c r="M169" i="18"/>
  <c r="O177" i="16"/>
  <c r="G274" i="16"/>
  <c r="H169" i="16"/>
  <c r="G161" i="16"/>
  <c r="F167" i="16"/>
  <c r="F135" i="16"/>
  <c r="AH116" i="16"/>
  <c r="AI116" i="16"/>
  <c r="C7" i="16"/>
  <c r="A7" i="16" s="1"/>
  <c r="AD149" i="15"/>
  <c r="AD70" i="15"/>
  <c r="AC149" i="15"/>
  <c r="AC70" i="15"/>
  <c r="AA274" i="20" l="1"/>
  <c r="M274" i="18"/>
  <c r="M167" i="18"/>
  <c r="M135" i="18"/>
  <c r="H274" i="16"/>
  <c r="I169" i="16"/>
  <c r="G167" i="16"/>
  <c r="H161" i="16"/>
  <c r="G135" i="16"/>
  <c r="P177" i="16"/>
  <c r="Q177" i="16" s="1"/>
  <c r="AE161" i="20" l="1"/>
  <c r="S177" i="18"/>
  <c r="R177" i="16"/>
  <c r="I274" i="16"/>
  <c r="J169" i="16"/>
  <c r="I161" i="16"/>
  <c r="H167" i="16"/>
  <c r="H135" i="16"/>
  <c r="AE167" i="20" l="1"/>
  <c r="AF161" i="20"/>
  <c r="AE135" i="20"/>
  <c r="T177" i="18"/>
  <c r="J161" i="16"/>
  <c r="I167" i="16"/>
  <c r="I135" i="16"/>
  <c r="J274" i="16"/>
  <c r="K169" i="16"/>
  <c r="AF167" i="20" l="1"/>
  <c r="AF135" i="20"/>
  <c r="AE169" i="20"/>
  <c r="U177" i="18"/>
  <c r="T177" i="16"/>
  <c r="K274" i="16"/>
  <c r="L169" i="16"/>
  <c r="J167" i="16"/>
  <c r="K161" i="16"/>
  <c r="J135" i="16"/>
  <c r="AE274" i="20" l="1"/>
  <c r="AF169" i="20"/>
  <c r="AF274" i="20" s="1"/>
  <c r="AI135" i="20"/>
  <c r="AH135" i="20"/>
  <c r="V177" i="18"/>
  <c r="L161" i="16"/>
  <c r="K167" i="16"/>
  <c r="K135" i="16"/>
  <c r="L274" i="16"/>
  <c r="M169" i="16"/>
  <c r="S161" i="18" l="1"/>
  <c r="W177" i="18"/>
  <c r="S169" i="18"/>
  <c r="M274" i="16"/>
  <c r="N169" i="16"/>
  <c r="M161" i="16"/>
  <c r="L167" i="16"/>
  <c r="L135" i="16"/>
  <c r="S274" i="18" l="1"/>
  <c r="T169" i="18"/>
  <c r="X177" i="18"/>
  <c r="T161" i="18"/>
  <c r="S167" i="18"/>
  <c r="S135" i="18"/>
  <c r="N161" i="16"/>
  <c r="M167" i="16"/>
  <c r="M135" i="16"/>
  <c r="N274" i="16"/>
  <c r="O169" i="16"/>
  <c r="U161" i="18" l="1"/>
  <c r="T167" i="18"/>
  <c r="T135" i="18"/>
  <c r="Y177" i="18"/>
  <c r="Z177" i="18" s="1"/>
  <c r="AA177" i="18" s="1"/>
  <c r="T274" i="18"/>
  <c r="U169" i="18"/>
  <c r="O274" i="16"/>
  <c r="P169" i="16"/>
  <c r="N167" i="16"/>
  <c r="O161" i="16"/>
  <c r="N135" i="16"/>
  <c r="AB177" i="18" l="1"/>
  <c r="U274" i="18"/>
  <c r="V169" i="18"/>
  <c r="U167" i="18"/>
  <c r="V161" i="18"/>
  <c r="U135" i="18"/>
  <c r="O167" i="16"/>
  <c r="P161" i="16"/>
  <c r="O135" i="16"/>
  <c r="P274" i="16"/>
  <c r="Q169" i="16"/>
  <c r="W161" i="18" l="1"/>
  <c r="V167" i="18"/>
  <c r="V274" i="18"/>
  <c r="W169" i="18"/>
  <c r="AC177" i="18"/>
  <c r="Q274" i="16"/>
  <c r="R169" i="16"/>
  <c r="P167" i="16"/>
  <c r="Q161" i="16"/>
  <c r="AD177" i="18" l="1"/>
  <c r="W274" i="18"/>
  <c r="X169" i="18"/>
  <c r="W167" i="18"/>
  <c r="X161" i="18"/>
  <c r="W135" i="18"/>
  <c r="R161" i="16"/>
  <c r="Q167" i="16"/>
  <c r="Q135" i="16"/>
  <c r="R274" i="16"/>
  <c r="AC177" i="16"/>
  <c r="X167" i="18" l="1"/>
  <c r="Y161" i="18"/>
  <c r="X135" i="18"/>
  <c r="X274" i="18"/>
  <c r="Y169" i="18"/>
  <c r="AE177" i="18"/>
  <c r="AD177" i="16"/>
  <c r="T169" i="16"/>
  <c r="R167" i="16"/>
  <c r="AF177" i="18" l="1"/>
  <c r="Y274" i="18"/>
  <c r="Z169" i="18"/>
  <c r="Y167" i="18"/>
  <c r="Z161" i="18"/>
  <c r="T161" i="16"/>
  <c r="T274" i="16"/>
  <c r="AE177" i="16"/>
  <c r="Z167" i="18" l="1"/>
  <c r="AA161" i="18"/>
  <c r="Z274" i="18"/>
  <c r="AA169" i="18"/>
  <c r="AF177" i="16"/>
  <c r="T167" i="16"/>
  <c r="AA274" i="18" l="1"/>
  <c r="AB169" i="18"/>
  <c r="AB161" i="18"/>
  <c r="AA167" i="18"/>
  <c r="AC169" i="16"/>
  <c r="AC161" i="18" l="1"/>
  <c r="AB167" i="18"/>
  <c r="AB274" i="18"/>
  <c r="AC169" i="18"/>
  <c r="AC274" i="16"/>
  <c r="AD169" i="16"/>
  <c r="AC161" i="16"/>
  <c r="AC274" i="18" l="1"/>
  <c r="AD169" i="18"/>
  <c r="AC167" i="18"/>
  <c r="AD161" i="18"/>
  <c r="AD161" i="16"/>
  <c r="AC167" i="16"/>
  <c r="AC135" i="16"/>
  <c r="AD274" i="16"/>
  <c r="AE169" i="16"/>
  <c r="AD274" i="18" l="1"/>
  <c r="AE169" i="18"/>
  <c r="AD167" i="18"/>
  <c r="AE161" i="18"/>
  <c r="AE274" i="16"/>
  <c r="AF169" i="16"/>
  <c r="AF274" i="16" s="1"/>
  <c r="AE161" i="16"/>
  <c r="AD167" i="16"/>
  <c r="AD135" i="16"/>
  <c r="AE167" i="18" l="1"/>
  <c r="AF161" i="18"/>
  <c r="AE274" i="18"/>
  <c r="AF169" i="18"/>
  <c r="AF274" i="18" s="1"/>
  <c r="AE167" i="16"/>
  <c r="AF161" i="16"/>
  <c r="AE135" i="16"/>
  <c r="AF167" i="18" l="1"/>
  <c r="AF167" i="16"/>
  <c r="AF135" i="16"/>
  <c r="AI135" i="18" l="1"/>
  <c r="AH135" i="18"/>
  <c r="AH135" i="16"/>
  <c r="AI135" i="16"/>
  <c r="AB149" i="15" l="1"/>
  <c r="AB70" i="15"/>
  <c r="AA71" i="15" l="1"/>
  <c r="AA78" i="15"/>
  <c r="AA92" i="15"/>
  <c r="AA96" i="15"/>
  <c r="AA108" i="15"/>
  <c r="AA117" i="15"/>
  <c r="AA118" i="15"/>
  <c r="AA119" i="15"/>
  <c r="AA120" i="15"/>
  <c r="AA121" i="15"/>
  <c r="AA122" i="15"/>
  <c r="AA161" i="15"/>
  <c r="AA167" i="15" s="1"/>
  <c r="AA162" i="15"/>
  <c r="AA163" i="15"/>
  <c r="AA164" i="15"/>
  <c r="AA165" i="15"/>
  <c r="AA166" i="15"/>
  <c r="AA169" i="15"/>
  <c r="AA170" i="15"/>
  <c r="AA171" i="15"/>
  <c r="AA172" i="15"/>
  <c r="AA173" i="15"/>
  <c r="AA174" i="15"/>
  <c r="AA175" i="15"/>
  <c r="AA176" i="15"/>
  <c r="AA177" i="15"/>
  <c r="AA178" i="15"/>
  <c r="AA179" i="15"/>
  <c r="AA180" i="15"/>
  <c r="AA181" i="15"/>
  <c r="AA182" i="15"/>
  <c r="AA183" i="15"/>
  <c r="AA184" i="15"/>
  <c r="AA185" i="15"/>
  <c r="AA186" i="15"/>
  <c r="AA187" i="15"/>
  <c r="AA188" i="15"/>
  <c r="AA189" i="15"/>
  <c r="AA190" i="15"/>
  <c r="AA191" i="15"/>
  <c r="AA192" i="15"/>
  <c r="AA193" i="15"/>
  <c r="AA194" i="15"/>
  <c r="AA195" i="15"/>
  <c r="AA196" i="15"/>
  <c r="AA197" i="15"/>
  <c r="AA198" i="15"/>
  <c r="AA199" i="15"/>
  <c r="AA200" i="15"/>
  <c r="AA201" i="15"/>
  <c r="AA202" i="15"/>
  <c r="AA203" i="15"/>
  <c r="AA204" i="15"/>
  <c r="AA205" i="15"/>
  <c r="AA206" i="15"/>
  <c r="AA207" i="15"/>
  <c r="AA208" i="15"/>
  <c r="AA209" i="15"/>
  <c r="AA210" i="15"/>
  <c r="AA211" i="15"/>
  <c r="AA212" i="15"/>
  <c r="AA213" i="15"/>
  <c r="AA214" i="15"/>
  <c r="AA215" i="15"/>
  <c r="AA216" i="15"/>
  <c r="AA217" i="15"/>
  <c r="AA218" i="15"/>
  <c r="AA219" i="15"/>
  <c r="AA220" i="15"/>
  <c r="AA221" i="15"/>
  <c r="AA222" i="15"/>
  <c r="AA223" i="15"/>
  <c r="AA224" i="15"/>
  <c r="AA225" i="15"/>
  <c r="AA226" i="15"/>
  <c r="AA227" i="15"/>
  <c r="AA228" i="15"/>
  <c r="AA229" i="15"/>
  <c r="AA230" i="15"/>
  <c r="AA231" i="15"/>
  <c r="AA232" i="15"/>
  <c r="AA233" i="15"/>
  <c r="AA234" i="15"/>
  <c r="AA235" i="15"/>
  <c r="AA236" i="15"/>
  <c r="AA237" i="15"/>
  <c r="AA238" i="15"/>
  <c r="AA239" i="15"/>
  <c r="AA240" i="15"/>
  <c r="AA241" i="15"/>
  <c r="AA242" i="15"/>
  <c r="AA243" i="15"/>
  <c r="AA244" i="15"/>
  <c r="AA245" i="15"/>
  <c r="AA246" i="15"/>
  <c r="AA247" i="15"/>
  <c r="AA248" i="15"/>
  <c r="AA249" i="15"/>
  <c r="AA250" i="15"/>
  <c r="AA251" i="15"/>
  <c r="AA252" i="15"/>
  <c r="AA253" i="15"/>
  <c r="AA254" i="15"/>
  <c r="AA255" i="15"/>
  <c r="AA256" i="15"/>
  <c r="AA257" i="15"/>
  <c r="AA258" i="15"/>
  <c r="AA259" i="15"/>
  <c r="AA260" i="15"/>
  <c r="AA261" i="15"/>
  <c r="AA262" i="15"/>
  <c r="AA263" i="15"/>
  <c r="AA264" i="15"/>
  <c r="AA265" i="15"/>
  <c r="AA266" i="15"/>
  <c r="AA267" i="15"/>
  <c r="AA268" i="15"/>
  <c r="AA269" i="15"/>
  <c r="AA270" i="15"/>
  <c r="AA271" i="15"/>
  <c r="AA272" i="15"/>
  <c r="AA273" i="15"/>
  <c r="AA274" i="15"/>
  <c r="AA123" i="15" l="1"/>
  <c r="AA124" i="15"/>
  <c r="AA113" i="15"/>
  <c r="AA115" i="15" s="1"/>
  <c r="AA116" i="15" s="1"/>
  <c r="Z71" i="15" l="1"/>
  <c r="Z78" i="15"/>
  <c r="Z92" i="15"/>
  <c r="Z96" i="15"/>
  <c r="Z108" i="15"/>
  <c r="Z113" i="15" s="1"/>
  <c r="Z115" i="15" s="1"/>
  <c r="Z117" i="15"/>
  <c r="Z118" i="15"/>
  <c r="Z119" i="15"/>
  <c r="Z120" i="15"/>
  <c r="Z121" i="15"/>
  <c r="Z122" i="15"/>
  <c r="Z161" i="15"/>
  <c r="Z162" i="15"/>
  <c r="Z163" i="15"/>
  <c r="Z164" i="15"/>
  <c r="Z165" i="15"/>
  <c r="Z167" i="15" s="1"/>
  <c r="Z166" i="15"/>
  <c r="Z169" i="15"/>
  <c r="Z274" i="15" s="1"/>
  <c r="Z170" i="15"/>
  <c r="Z171" i="15"/>
  <c r="Z172" i="15"/>
  <c r="Z173" i="15"/>
  <c r="Z174" i="15"/>
  <c r="Z175" i="15"/>
  <c r="Z176" i="15"/>
  <c r="Z177" i="15"/>
  <c r="Z178" i="15"/>
  <c r="Z179" i="15"/>
  <c r="Z180" i="15"/>
  <c r="Z181" i="15"/>
  <c r="Z182" i="15"/>
  <c r="Z183" i="15"/>
  <c r="Z184" i="15"/>
  <c r="Z185" i="15"/>
  <c r="Z186" i="15"/>
  <c r="Z187" i="15"/>
  <c r="Z188" i="15"/>
  <c r="Z189" i="15"/>
  <c r="Z190" i="15"/>
  <c r="Z191" i="15"/>
  <c r="Z192" i="15"/>
  <c r="Z193" i="15"/>
  <c r="Z194" i="15"/>
  <c r="Z195" i="15"/>
  <c r="Z196" i="15"/>
  <c r="Z197" i="15"/>
  <c r="Z198" i="15"/>
  <c r="Z199" i="15"/>
  <c r="Z200" i="15"/>
  <c r="Z201" i="15"/>
  <c r="Z202" i="15"/>
  <c r="Z203" i="15"/>
  <c r="Z204" i="15"/>
  <c r="Z205" i="15"/>
  <c r="Z206" i="15"/>
  <c r="Z207" i="15"/>
  <c r="Z208" i="15"/>
  <c r="Z209" i="15"/>
  <c r="Z210" i="15"/>
  <c r="Z211" i="15"/>
  <c r="Z212" i="15"/>
  <c r="Z213" i="15"/>
  <c r="Z214" i="15"/>
  <c r="Z215" i="15"/>
  <c r="Z216" i="15"/>
  <c r="Z217" i="15"/>
  <c r="Z218" i="15"/>
  <c r="Z219" i="15"/>
  <c r="Z220" i="15"/>
  <c r="Z221" i="15"/>
  <c r="Z222" i="15"/>
  <c r="Z223" i="15"/>
  <c r="Z224" i="15"/>
  <c r="Z225" i="15"/>
  <c r="Z226" i="15"/>
  <c r="Z227" i="15"/>
  <c r="Z228" i="15"/>
  <c r="Z229" i="15"/>
  <c r="Z230" i="15"/>
  <c r="Z231" i="15"/>
  <c r="Z232" i="15"/>
  <c r="Z233" i="15"/>
  <c r="Z234" i="15"/>
  <c r="Z235" i="15"/>
  <c r="Z236" i="15"/>
  <c r="Z237" i="15"/>
  <c r="Z238" i="15"/>
  <c r="Z239" i="15"/>
  <c r="Z240" i="15"/>
  <c r="Z241" i="15"/>
  <c r="Z242" i="15"/>
  <c r="Z243" i="15"/>
  <c r="Z244" i="15"/>
  <c r="Z245" i="15"/>
  <c r="Z246" i="15"/>
  <c r="Z247" i="15"/>
  <c r="Z248" i="15"/>
  <c r="Z249" i="15"/>
  <c r="Z250" i="15"/>
  <c r="Z251" i="15"/>
  <c r="Z252" i="15"/>
  <c r="Z253" i="15"/>
  <c r="Z254" i="15"/>
  <c r="Z255" i="15"/>
  <c r="Z256" i="15"/>
  <c r="Z257" i="15"/>
  <c r="Z258" i="15"/>
  <c r="Z259" i="15"/>
  <c r="Z260" i="15"/>
  <c r="Z261" i="15"/>
  <c r="Z262" i="15"/>
  <c r="Z263" i="15"/>
  <c r="Z264" i="15"/>
  <c r="Z265" i="15"/>
  <c r="Z266" i="15"/>
  <c r="Z267" i="15"/>
  <c r="Z268" i="15"/>
  <c r="Z269" i="15"/>
  <c r="Z270" i="15"/>
  <c r="Z271" i="15"/>
  <c r="Z272" i="15"/>
  <c r="Z273" i="15"/>
  <c r="Y71" i="15"/>
  <c r="Y78" i="15"/>
  <c r="Y92" i="15"/>
  <c r="Y96" i="15"/>
  <c r="Y108" i="15"/>
  <c r="Y117" i="15"/>
  <c r="Y123" i="15" s="1"/>
  <c r="Y118" i="15"/>
  <c r="Y119" i="15"/>
  <c r="Y120" i="15"/>
  <c r="Y121" i="15"/>
  <c r="Y122" i="15"/>
  <c r="Y161" i="15"/>
  <c r="Y167" i="15" s="1"/>
  <c r="Y162" i="15"/>
  <c r="Y163" i="15"/>
  <c r="Y164" i="15"/>
  <c r="Y165" i="15"/>
  <c r="Y166" i="15"/>
  <c r="Y169" i="15"/>
  <c r="Y170" i="15"/>
  <c r="Y171" i="15"/>
  <c r="Y172" i="15"/>
  <c r="Y173" i="15"/>
  <c r="Y174" i="15"/>
  <c r="Y175" i="15"/>
  <c r="Y176" i="15"/>
  <c r="Y177" i="15"/>
  <c r="Y178" i="15"/>
  <c r="Y179" i="15"/>
  <c r="Y180" i="15"/>
  <c r="Y181" i="15"/>
  <c r="Y182" i="15"/>
  <c r="Y183" i="15"/>
  <c r="Y184" i="15"/>
  <c r="Y185" i="15"/>
  <c r="Y186" i="15"/>
  <c r="Y187" i="15"/>
  <c r="Y188" i="15"/>
  <c r="Y189" i="15"/>
  <c r="Y190" i="15"/>
  <c r="Y191" i="15"/>
  <c r="Y192" i="15"/>
  <c r="Y193" i="15"/>
  <c r="Y194" i="15"/>
  <c r="Y195" i="15"/>
  <c r="Y196" i="15"/>
  <c r="Y197" i="15"/>
  <c r="Y198" i="15"/>
  <c r="Y199" i="15"/>
  <c r="Y200" i="15"/>
  <c r="Y201" i="15"/>
  <c r="Y202" i="15"/>
  <c r="Y203" i="15"/>
  <c r="Y204" i="15"/>
  <c r="Y205" i="15"/>
  <c r="Y206" i="15"/>
  <c r="Y207" i="15"/>
  <c r="Y208" i="15"/>
  <c r="Y209" i="15"/>
  <c r="Y210" i="15"/>
  <c r="Y211" i="15"/>
  <c r="Y212" i="15"/>
  <c r="Y213" i="15"/>
  <c r="Y214" i="15"/>
  <c r="Y215" i="15"/>
  <c r="Y216" i="15"/>
  <c r="Y217" i="15"/>
  <c r="Y218" i="15"/>
  <c r="Y219" i="15"/>
  <c r="Y220" i="15"/>
  <c r="Y221" i="15"/>
  <c r="Y222" i="15"/>
  <c r="Y223" i="15"/>
  <c r="Y224" i="15"/>
  <c r="Y225" i="15"/>
  <c r="Y226" i="15"/>
  <c r="Y227" i="15"/>
  <c r="Y228" i="15"/>
  <c r="Y229" i="15"/>
  <c r="Y230" i="15"/>
  <c r="Y231" i="15"/>
  <c r="Y232" i="15"/>
  <c r="Y233" i="15"/>
  <c r="Y234" i="15"/>
  <c r="Y235" i="15"/>
  <c r="Y236" i="15"/>
  <c r="Y237" i="15"/>
  <c r="Y238" i="15"/>
  <c r="Y239" i="15"/>
  <c r="Y240" i="15"/>
  <c r="Y241" i="15"/>
  <c r="Y242" i="15"/>
  <c r="Y243" i="15"/>
  <c r="Y244" i="15"/>
  <c r="Y245" i="15"/>
  <c r="Y246" i="15"/>
  <c r="Y247" i="15"/>
  <c r="Y248" i="15"/>
  <c r="Y249" i="15"/>
  <c r="Y250" i="15"/>
  <c r="Y251" i="15"/>
  <c r="Y252" i="15"/>
  <c r="Y253" i="15"/>
  <c r="Y254" i="15"/>
  <c r="Y255" i="15"/>
  <c r="Y256" i="15"/>
  <c r="Y257" i="15"/>
  <c r="Y258" i="15"/>
  <c r="Y259" i="15"/>
  <c r="Y260" i="15"/>
  <c r="Y261" i="15"/>
  <c r="Y262" i="15"/>
  <c r="Y263" i="15"/>
  <c r="Y264" i="15"/>
  <c r="Y265" i="15"/>
  <c r="Y266" i="15"/>
  <c r="Y267" i="15"/>
  <c r="Y268" i="15"/>
  <c r="Y269" i="15"/>
  <c r="Y270" i="15"/>
  <c r="Y271" i="15"/>
  <c r="Y272" i="15"/>
  <c r="Y273" i="15"/>
  <c r="Y274" i="15"/>
  <c r="X70" i="15"/>
  <c r="X71" i="15"/>
  <c r="X78" i="15"/>
  <c r="X92" i="15"/>
  <c r="X96" i="15"/>
  <c r="X108" i="15"/>
  <c r="X117" i="15"/>
  <c r="X118" i="15"/>
  <c r="X119" i="15"/>
  <c r="X120" i="15"/>
  <c r="X121" i="15"/>
  <c r="X122" i="15"/>
  <c r="X161" i="15"/>
  <c r="X167" i="15" s="1"/>
  <c r="X162" i="15"/>
  <c r="X163" i="15"/>
  <c r="X164" i="15"/>
  <c r="X165" i="15"/>
  <c r="X166" i="15"/>
  <c r="X169" i="15"/>
  <c r="X170" i="15"/>
  <c r="X171" i="15"/>
  <c r="X172" i="15"/>
  <c r="X173" i="15"/>
  <c r="X274" i="15" s="1"/>
  <c r="X174" i="15"/>
  <c r="X175" i="15"/>
  <c r="X176" i="15"/>
  <c r="X177" i="15"/>
  <c r="X178" i="15"/>
  <c r="X179" i="15"/>
  <c r="X180" i="15"/>
  <c r="X181" i="15"/>
  <c r="X182" i="15"/>
  <c r="X183" i="15"/>
  <c r="X184" i="15"/>
  <c r="X185" i="15"/>
  <c r="X186" i="15"/>
  <c r="X187" i="15"/>
  <c r="X188" i="15"/>
  <c r="X189" i="15"/>
  <c r="X190" i="15"/>
  <c r="X191" i="15"/>
  <c r="X192" i="15"/>
  <c r="X193" i="15"/>
  <c r="X194" i="15"/>
  <c r="X195" i="15"/>
  <c r="X196" i="15"/>
  <c r="X197" i="15"/>
  <c r="X198" i="15"/>
  <c r="X199" i="15"/>
  <c r="X200" i="15"/>
  <c r="X201" i="15"/>
  <c r="X202" i="15"/>
  <c r="X203" i="15"/>
  <c r="X204" i="15"/>
  <c r="X205" i="15"/>
  <c r="X206" i="15"/>
  <c r="X207" i="15"/>
  <c r="X208" i="15"/>
  <c r="X209" i="15"/>
  <c r="X210" i="15"/>
  <c r="X211" i="15"/>
  <c r="X212" i="15"/>
  <c r="X213" i="15"/>
  <c r="X214" i="15"/>
  <c r="X215" i="15"/>
  <c r="X216" i="15"/>
  <c r="X217" i="15"/>
  <c r="X218" i="15"/>
  <c r="X219" i="15"/>
  <c r="X220" i="15"/>
  <c r="X221" i="15"/>
  <c r="X222" i="15"/>
  <c r="X223" i="15"/>
  <c r="X224" i="15"/>
  <c r="X225" i="15"/>
  <c r="X226" i="15"/>
  <c r="X227" i="15"/>
  <c r="X228" i="15"/>
  <c r="X229" i="15"/>
  <c r="X230" i="15"/>
  <c r="X231" i="15"/>
  <c r="X232" i="15"/>
  <c r="X233" i="15"/>
  <c r="X234" i="15"/>
  <c r="X235" i="15"/>
  <c r="X236" i="15"/>
  <c r="X237" i="15"/>
  <c r="X238" i="15"/>
  <c r="X239" i="15"/>
  <c r="X240" i="15"/>
  <c r="X241" i="15"/>
  <c r="X242" i="15"/>
  <c r="X243" i="15"/>
  <c r="X244" i="15"/>
  <c r="X245" i="15"/>
  <c r="X246" i="15"/>
  <c r="X247" i="15"/>
  <c r="X248" i="15"/>
  <c r="X249" i="15"/>
  <c r="X250" i="15"/>
  <c r="X251" i="15"/>
  <c r="X252" i="15"/>
  <c r="X253" i="15"/>
  <c r="X254" i="15"/>
  <c r="X255" i="15"/>
  <c r="X256" i="15"/>
  <c r="X257" i="15"/>
  <c r="X258" i="15"/>
  <c r="X259" i="15"/>
  <c r="X260" i="15"/>
  <c r="X261" i="15"/>
  <c r="X262" i="15"/>
  <c r="X263" i="15"/>
  <c r="X264" i="15"/>
  <c r="X265" i="15"/>
  <c r="X266" i="15"/>
  <c r="X267" i="15"/>
  <c r="X268" i="15"/>
  <c r="X269" i="15"/>
  <c r="X270" i="15"/>
  <c r="X271" i="15"/>
  <c r="X272" i="15"/>
  <c r="X273" i="15"/>
  <c r="W70" i="15"/>
  <c r="W71" i="15"/>
  <c r="W78" i="15"/>
  <c r="W92" i="15"/>
  <c r="W96" i="15"/>
  <c r="W108" i="15"/>
  <c r="W117" i="15"/>
  <c r="W123" i="15" s="1"/>
  <c r="W118" i="15"/>
  <c r="W119" i="15"/>
  <c r="W120" i="15"/>
  <c r="W121" i="15"/>
  <c r="W122" i="15"/>
  <c r="W161" i="15"/>
  <c r="W167" i="15" s="1"/>
  <c r="W162" i="15"/>
  <c r="W163" i="15"/>
  <c r="W164" i="15"/>
  <c r="W165" i="15"/>
  <c r="W166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74" i="15" s="1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V70" i="15"/>
  <c r="V71" i="15"/>
  <c r="V78" i="15"/>
  <c r="V92" i="15"/>
  <c r="V96" i="15"/>
  <c r="V108" i="15"/>
  <c r="V117" i="15"/>
  <c r="V123" i="15" s="1"/>
  <c r="V118" i="15"/>
  <c r="V119" i="15"/>
  <c r="V120" i="15"/>
  <c r="V121" i="15"/>
  <c r="V122" i="15"/>
  <c r="V161" i="15"/>
  <c r="V162" i="15"/>
  <c r="V163" i="15"/>
  <c r="V164" i="15"/>
  <c r="V165" i="15"/>
  <c r="V166" i="15"/>
  <c r="V167" i="15"/>
  <c r="V169" i="15"/>
  <c r="V274" i="15" s="1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Z123" i="15" l="1"/>
  <c r="Z116" i="15" s="1"/>
  <c r="Y124" i="15"/>
  <c r="Y113" i="15"/>
  <c r="Y115" i="15" s="1"/>
  <c r="Y116" i="15" s="1"/>
  <c r="X113" i="15"/>
  <c r="X115" i="15" s="1"/>
  <c r="X123" i="15"/>
  <c r="X124" i="15"/>
  <c r="W124" i="15"/>
  <c r="W113" i="15"/>
  <c r="W115" i="15" s="1"/>
  <c r="W116" i="15" s="1"/>
  <c r="V124" i="15"/>
  <c r="V113" i="15"/>
  <c r="V115" i="15" s="1"/>
  <c r="V116" i="15" s="1"/>
  <c r="U70" i="15"/>
  <c r="U71" i="15"/>
  <c r="U78" i="15"/>
  <c r="U92" i="15"/>
  <c r="U96" i="15"/>
  <c r="U108" i="15"/>
  <c r="U117" i="15"/>
  <c r="U123" i="15" s="1"/>
  <c r="U118" i="15"/>
  <c r="U119" i="15"/>
  <c r="U120" i="15"/>
  <c r="U121" i="15"/>
  <c r="U122" i="15"/>
  <c r="U161" i="15"/>
  <c r="U162" i="15"/>
  <c r="U163" i="15"/>
  <c r="U164" i="15"/>
  <c r="U165" i="15"/>
  <c r="U167" i="15" s="1"/>
  <c r="U166" i="15"/>
  <c r="U169" i="15"/>
  <c r="U274" i="15" s="1"/>
  <c r="U170" i="15"/>
  <c r="U171" i="15"/>
  <c r="U172" i="15"/>
  <c r="U173" i="15"/>
  <c r="U174" i="15"/>
  <c r="U175" i="15"/>
  <c r="U176" i="15"/>
  <c r="U177" i="15"/>
  <c r="U135" i="15" s="1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T70" i="15"/>
  <c r="T71" i="15"/>
  <c r="T78" i="15"/>
  <c r="T92" i="15"/>
  <c r="T96" i="15"/>
  <c r="T108" i="15"/>
  <c r="T117" i="15"/>
  <c r="T123" i="15" s="1"/>
  <c r="T118" i="15"/>
  <c r="T119" i="15"/>
  <c r="T120" i="15"/>
  <c r="T121" i="15"/>
  <c r="T122" i="15"/>
  <c r="T135" i="15"/>
  <c r="T161" i="15"/>
  <c r="T162" i="15"/>
  <c r="T163" i="15"/>
  <c r="T164" i="15"/>
  <c r="T165" i="15"/>
  <c r="T166" i="15"/>
  <c r="T167" i="15"/>
  <c r="T169" i="15"/>
  <c r="T274" i="15" s="1"/>
  <c r="T170" i="15"/>
  <c r="T171" i="15"/>
  <c r="T172" i="15"/>
  <c r="T173" i="15"/>
  <c r="T174" i="15"/>
  <c r="T175" i="15"/>
  <c r="T176" i="15"/>
  <c r="T177" i="15"/>
  <c r="T178" i="15"/>
  <c r="T179" i="15"/>
  <c r="T180" i="15"/>
  <c r="T181" i="15"/>
  <c r="T182" i="15"/>
  <c r="T183" i="15"/>
  <c r="T184" i="15"/>
  <c r="T185" i="15"/>
  <c r="T186" i="15"/>
  <c r="T187" i="15"/>
  <c r="T188" i="15"/>
  <c r="T189" i="15"/>
  <c r="T190" i="15"/>
  <c r="T191" i="15"/>
  <c r="T192" i="15"/>
  <c r="T193" i="15"/>
  <c r="T194" i="15"/>
  <c r="T195" i="15"/>
  <c r="T196" i="15"/>
  <c r="T197" i="15"/>
  <c r="T198" i="15"/>
  <c r="T199" i="15"/>
  <c r="T200" i="15"/>
  <c r="T201" i="15"/>
  <c r="T202" i="15"/>
  <c r="T203" i="15"/>
  <c r="T204" i="15"/>
  <c r="T205" i="15"/>
  <c r="T206" i="15"/>
  <c r="T207" i="15"/>
  <c r="T208" i="15"/>
  <c r="T209" i="15"/>
  <c r="T210" i="15"/>
  <c r="T211" i="15"/>
  <c r="T212" i="15"/>
  <c r="T213" i="15"/>
  <c r="T214" i="15"/>
  <c r="T215" i="15"/>
  <c r="T216" i="15"/>
  <c r="T217" i="15"/>
  <c r="T218" i="15"/>
  <c r="T219" i="15"/>
  <c r="T220" i="15"/>
  <c r="T221" i="15"/>
  <c r="T222" i="15"/>
  <c r="T223" i="15"/>
  <c r="T224" i="15"/>
  <c r="T225" i="15"/>
  <c r="T226" i="15"/>
  <c r="T227" i="15"/>
  <c r="T228" i="15"/>
  <c r="T229" i="15"/>
  <c r="T230" i="15"/>
  <c r="T231" i="15"/>
  <c r="T232" i="15"/>
  <c r="T233" i="15"/>
  <c r="T234" i="15"/>
  <c r="T235" i="15"/>
  <c r="T236" i="15"/>
  <c r="T237" i="15"/>
  <c r="T238" i="15"/>
  <c r="T239" i="15"/>
  <c r="T240" i="15"/>
  <c r="T241" i="15"/>
  <c r="T242" i="15"/>
  <c r="T243" i="15"/>
  <c r="T244" i="15"/>
  <c r="T245" i="15"/>
  <c r="T246" i="15"/>
  <c r="T247" i="15"/>
  <c r="T248" i="15"/>
  <c r="T249" i="15"/>
  <c r="T250" i="15"/>
  <c r="T251" i="15"/>
  <c r="T252" i="15"/>
  <c r="T253" i="15"/>
  <c r="T254" i="15"/>
  <c r="T255" i="15"/>
  <c r="T256" i="15"/>
  <c r="T257" i="15"/>
  <c r="T258" i="15"/>
  <c r="T259" i="15"/>
  <c r="T260" i="15"/>
  <c r="T261" i="15"/>
  <c r="T262" i="15"/>
  <c r="T263" i="15"/>
  <c r="T264" i="15"/>
  <c r="T265" i="15"/>
  <c r="T266" i="15"/>
  <c r="T267" i="15"/>
  <c r="T268" i="15"/>
  <c r="T269" i="15"/>
  <c r="T270" i="15"/>
  <c r="T271" i="15"/>
  <c r="T272" i="15"/>
  <c r="T273" i="15"/>
  <c r="Z124" i="15" l="1"/>
  <c r="X116" i="15"/>
  <c r="U124" i="15"/>
  <c r="U113" i="15"/>
  <c r="U115" i="15" s="1"/>
  <c r="U116" i="15" s="1"/>
  <c r="T113" i="15"/>
  <c r="T115" i="15" s="1"/>
  <c r="T116" i="15" s="1"/>
  <c r="T124" i="15"/>
  <c r="S70" i="15"/>
  <c r="S71" i="15"/>
  <c r="S78" i="15"/>
  <c r="S92" i="15"/>
  <c r="S96" i="15"/>
  <c r="S108" i="15"/>
  <c r="S117" i="15"/>
  <c r="S118" i="15"/>
  <c r="S119" i="15"/>
  <c r="S120" i="15"/>
  <c r="S121" i="15"/>
  <c r="S122" i="15"/>
  <c r="S161" i="15"/>
  <c r="S167" i="15" s="1"/>
  <c r="S162" i="15"/>
  <c r="S163" i="15"/>
  <c r="S164" i="15"/>
  <c r="S165" i="15"/>
  <c r="S166" i="15"/>
  <c r="S169" i="15"/>
  <c r="S170" i="15"/>
  <c r="S171" i="15"/>
  <c r="S274" i="15" s="1"/>
  <c r="S172" i="15"/>
  <c r="S173" i="15"/>
  <c r="S174" i="15"/>
  <c r="S175" i="15"/>
  <c r="S176" i="15"/>
  <c r="S177" i="15"/>
  <c r="S178" i="15"/>
  <c r="S179" i="15"/>
  <c r="S180" i="15"/>
  <c r="S181" i="15"/>
  <c r="S182" i="15"/>
  <c r="S183" i="15"/>
  <c r="S184" i="15"/>
  <c r="S185" i="15"/>
  <c r="S186" i="15"/>
  <c r="S187" i="15"/>
  <c r="S188" i="15"/>
  <c r="S189" i="15"/>
  <c r="S135" i="15" s="1"/>
  <c r="S190" i="15"/>
  <c r="S191" i="15"/>
  <c r="S192" i="15"/>
  <c r="S193" i="15"/>
  <c r="S194" i="15"/>
  <c r="S195" i="15"/>
  <c r="S196" i="15"/>
  <c r="S197" i="15"/>
  <c r="S198" i="15"/>
  <c r="S199" i="15"/>
  <c r="S200" i="15"/>
  <c r="S201" i="15"/>
  <c r="S202" i="15"/>
  <c r="S203" i="15"/>
  <c r="S204" i="15"/>
  <c r="S205" i="15"/>
  <c r="S206" i="15"/>
  <c r="S207" i="15"/>
  <c r="S208" i="15"/>
  <c r="S209" i="15"/>
  <c r="S210" i="15"/>
  <c r="S211" i="15"/>
  <c r="S212" i="15"/>
  <c r="S213" i="15"/>
  <c r="S214" i="15"/>
  <c r="S215" i="15"/>
  <c r="S216" i="15"/>
  <c r="S217" i="15"/>
  <c r="S218" i="15"/>
  <c r="S219" i="15"/>
  <c r="S220" i="15"/>
  <c r="S221" i="15"/>
  <c r="S222" i="15"/>
  <c r="S223" i="15"/>
  <c r="S224" i="15"/>
  <c r="S225" i="15"/>
  <c r="S226" i="15"/>
  <c r="S227" i="15"/>
  <c r="S228" i="15"/>
  <c r="S229" i="15"/>
  <c r="S230" i="15"/>
  <c r="S231" i="15"/>
  <c r="S232" i="15"/>
  <c r="S233" i="15"/>
  <c r="S234" i="15"/>
  <c r="S235" i="15"/>
  <c r="S236" i="15"/>
  <c r="S237" i="15"/>
  <c r="S238" i="15"/>
  <c r="S239" i="15"/>
  <c r="S240" i="15"/>
  <c r="S241" i="15"/>
  <c r="S242" i="15"/>
  <c r="S243" i="15"/>
  <c r="S244" i="15"/>
  <c r="S245" i="15"/>
  <c r="S246" i="15"/>
  <c r="S247" i="15"/>
  <c r="S248" i="15"/>
  <c r="S249" i="15"/>
  <c r="S250" i="15"/>
  <c r="S251" i="15"/>
  <c r="S252" i="15"/>
  <c r="S253" i="15"/>
  <c r="S254" i="15"/>
  <c r="S255" i="15"/>
  <c r="S256" i="15"/>
  <c r="S257" i="15"/>
  <c r="S258" i="15"/>
  <c r="S259" i="15"/>
  <c r="S260" i="15"/>
  <c r="S261" i="15"/>
  <c r="S262" i="15"/>
  <c r="S263" i="15"/>
  <c r="S264" i="15"/>
  <c r="S265" i="15"/>
  <c r="S266" i="15"/>
  <c r="S267" i="15"/>
  <c r="S268" i="15"/>
  <c r="S269" i="15"/>
  <c r="S270" i="15"/>
  <c r="S271" i="15"/>
  <c r="S272" i="15"/>
  <c r="S273" i="15"/>
  <c r="R70" i="15"/>
  <c r="R71" i="15"/>
  <c r="R78" i="15"/>
  <c r="R92" i="15"/>
  <c r="R96" i="15"/>
  <c r="R108" i="15"/>
  <c r="R117" i="15"/>
  <c r="R118" i="15"/>
  <c r="R119" i="15"/>
  <c r="R120" i="15"/>
  <c r="R121" i="15"/>
  <c r="R122" i="15"/>
  <c r="R135" i="15"/>
  <c r="Q70" i="15"/>
  <c r="S123" i="15" l="1"/>
  <c r="S113" i="15"/>
  <c r="S115" i="15" s="1"/>
  <c r="S116" i="15" s="1"/>
  <c r="S124" i="15"/>
  <c r="R123" i="15"/>
  <c r="R124" i="15" s="1"/>
  <c r="R113" i="15"/>
  <c r="R115" i="15" s="1"/>
  <c r="R116" i="15" s="1"/>
  <c r="P71" i="15" l="1"/>
  <c r="P78" i="15"/>
  <c r="P92" i="15"/>
  <c r="P96" i="15"/>
  <c r="P108" i="15"/>
  <c r="P117" i="15"/>
  <c r="P118" i="15"/>
  <c r="P119" i="15"/>
  <c r="P120" i="15"/>
  <c r="P121" i="15"/>
  <c r="P122" i="15"/>
  <c r="P135" i="15"/>
  <c r="P123" i="15" l="1"/>
  <c r="P124" i="15" s="1"/>
  <c r="P113" i="15"/>
  <c r="P115" i="15" s="1"/>
  <c r="P116" i="15" s="1"/>
  <c r="O71" i="15" l="1"/>
  <c r="O78" i="15"/>
  <c r="O92" i="15"/>
  <c r="O96" i="15"/>
  <c r="O108" i="15"/>
  <c r="O117" i="15"/>
  <c r="O118" i="15"/>
  <c r="O119" i="15"/>
  <c r="O120" i="15"/>
  <c r="O121" i="15"/>
  <c r="O122" i="15"/>
  <c r="O135" i="15"/>
  <c r="N71" i="15"/>
  <c r="N78" i="15"/>
  <c r="N92" i="15"/>
  <c r="N96" i="15"/>
  <c r="N108" i="15"/>
  <c r="N117" i="15"/>
  <c r="N123" i="15" s="1"/>
  <c r="N118" i="15"/>
  <c r="N119" i="15"/>
  <c r="N120" i="15"/>
  <c r="N121" i="15"/>
  <c r="N122" i="15"/>
  <c r="N135" i="15"/>
  <c r="O123" i="15" l="1"/>
  <c r="O113" i="15"/>
  <c r="O115" i="15" s="1"/>
  <c r="O116" i="15" s="1"/>
  <c r="O124" i="15"/>
  <c r="N113" i="15"/>
  <c r="N115" i="15" s="1"/>
  <c r="N116" i="15" s="1"/>
  <c r="N124" i="15"/>
  <c r="L70" i="15" l="1"/>
  <c r="L71" i="15"/>
  <c r="L78" i="15"/>
  <c r="K70" i="15"/>
  <c r="K71" i="15"/>
  <c r="K78" i="15"/>
  <c r="J70" i="15"/>
  <c r="J71" i="15"/>
  <c r="J78" i="15"/>
  <c r="J149" i="15"/>
  <c r="T28" i="3"/>
  <c r="T27" i="3"/>
  <c r="I70" i="15"/>
  <c r="H70" i="15"/>
  <c r="S27" i="3" l="1"/>
  <c r="P26" i="3"/>
  <c r="P25" i="3"/>
  <c r="O16" i="3"/>
  <c r="N16" i="3"/>
  <c r="L16" i="3"/>
  <c r="K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J15" i="3"/>
  <c r="J16" i="3" s="1"/>
  <c r="H15" i="3"/>
  <c r="H16" i="3" s="1"/>
  <c r="G15" i="3"/>
  <c r="G16" i="3" s="1"/>
  <c r="F15" i="3"/>
  <c r="F16" i="3" s="1"/>
  <c r="G149" i="15" l="1"/>
  <c r="G70" i="15"/>
  <c r="AH145" i="15"/>
  <c r="AI145" i="15"/>
  <c r="AH144" i="15"/>
  <c r="AI144" i="15"/>
  <c r="AH143" i="15"/>
  <c r="AI143" i="15"/>
  <c r="AG274" i="15"/>
  <c r="B274" i="15"/>
  <c r="D273" i="15"/>
  <c r="E273" i="15" s="1"/>
  <c r="F273" i="15" s="1"/>
  <c r="G273" i="15" s="1"/>
  <c r="H273" i="15" s="1"/>
  <c r="I273" i="15" s="1"/>
  <c r="J273" i="15" s="1"/>
  <c r="K273" i="15" s="1"/>
  <c r="L273" i="15" s="1"/>
  <c r="M273" i="15" s="1"/>
  <c r="N273" i="15" s="1"/>
  <c r="O273" i="15" s="1"/>
  <c r="P273" i="15" s="1"/>
  <c r="Q273" i="15" s="1"/>
  <c r="R273" i="15" s="1"/>
  <c r="AB273" i="15" s="1"/>
  <c r="AC273" i="15" s="1"/>
  <c r="AD273" i="15" s="1"/>
  <c r="AE273" i="15" s="1"/>
  <c r="AF273" i="15" s="1"/>
  <c r="C273" i="15"/>
  <c r="D272" i="15"/>
  <c r="E272" i="15" s="1"/>
  <c r="F272" i="15" s="1"/>
  <c r="G272" i="15" s="1"/>
  <c r="H272" i="15" s="1"/>
  <c r="I272" i="15" s="1"/>
  <c r="J272" i="15" s="1"/>
  <c r="K272" i="15" s="1"/>
  <c r="L272" i="15" s="1"/>
  <c r="M272" i="15" s="1"/>
  <c r="N272" i="15" s="1"/>
  <c r="O272" i="15" s="1"/>
  <c r="P272" i="15" s="1"/>
  <c r="Q272" i="15" s="1"/>
  <c r="R272" i="15" s="1"/>
  <c r="AB272" i="15" s="1"/>
  <c r="AC272" i="15" s="1"/>
  <c r="AD272" i="15" s="1"/>
  <c r="AE272" i="15" s="1"/>
  <c r="AF272" i="15" s="1"/>
  <c r="C272" i="15"/>
  <c r="C271" i="15"/>
  <c r="D271" i="15" s="1"/>
  <c r="E271" i="15" s="1"/>
  <c r="F271" i="15" s="1"/>
  <c r="G271" i="15" s="1"/>
  <c r="H271" i="15" s="1"/>
  <c r="I271" i="15" s="1"/>
  <c r="J271" i="15" s="1"/>
  <c r="K271" i="15" s="1"/>
  <c r="L271" i="15" s="1"/>
  <c r="M271" i="15" s="1"/>
  <c r="N271" i="15" s="1"/>
  <c r="O271" i="15" s="1"/>
  <c r="P271" i="15" s="1"/>
  <c r="Q271" i="15" s="1"/>
  <c r="R271" i="15" s="1"/>
  <c r="AB271" i="15" s="1"/>
  <c r="AC271" i="15" s="1"/>
  <c r="AD271" i="15" s="1"/>
  <c r="AE271" i="15" s="1"/>
  <c r="AF271" i="15" s="1"/>
  <c r="C270" i="15"/>
  <c r="D270" i="15" s="1"/>
  <c r="E270" i="15" s="1"/>
  <c r="F270" i="15" s="1"/>
  <c r="G270" i="15" s="1"/>
  <c r="H270" i="15" s="1"/>
  <c r="I270" i="15" s="1"/>
  <c r="J270" i="15" s="1"/>
  <c r="K270" i="15" s="1"/>
  <c r="L270" i="15" s="1"/>
  <c r="M270" i="15" s="1"/>
  <c r="N270" i="15" s="1"/>
  <c r="O270" i="15" s="1"/>
  <c r="P270" i="15" s="1"/>
  <c r="Q270" i="15" s="1"/>
  <c r="R270" i="15" s="1"/>
  <c r="AB270" i="15" s="1"/>
  <c r="AC270" i="15" s="1"/>
  <c r="AD270" i="15" s="1"/>
  <c r="AE270" i="15" s="1"/>
  <c r="AF270" i="15" s="1"/>
  <c r="J269" i="15"/>
  <c r="K269" i="15" s="1"/>
  <c r="L269" i="15" s="1"/>
  <c r="M269" i="15" s="1"/>
  <c r="N269" i="15" s="1"/>
  <c r="O269" i="15" s="1"/>
  <c r="P269" i="15" s="1"/>
  <c r="Q269" i="15" s="1"/>
  <c r="R269" i="15" s="1"/>
  <c r="AB269" i="15" s="1"/>
  <c r="AC269" i="15" s="1"/>
  <c r="AD269" i="15" s="1"/>
  <c r="AE269" i="15" s="1"/>
  <c r="AF269" i="15" s="1"/>
  <c r="D269" i="15"/>
  <c r="E269" i="15" s="1"/>
  <c r="F269" i="15" s="1"/>
  <c r="G269" i="15" s="1"/>
  <c r="H269" i="15" s="1"/>
  <c r="I269" i="15" s="1"/>
  <c r="C269" i="15"/>
  <c r="J268" i="15"/>
  <c r="K268" i="15" s="1"/>
  <c r="L268" i="15" s="1"/>
  <c r="M268" i="15" s="1"/>
  <c r="N268" i="15" s="1"/>
  <c r="O268" i="15" s="1"/>
  <c r="P268" i="15" s="1"/>
  <c r="Q268" i="15" s="1"/>
  <c r="R268" i="15" s="1"/>
  <c r="AB268" i="15" s="1"/>
  <c r="AC268" i="15" s="1"/>
  <c r="AD268" i="15" s="1"/>
  <c r="AE268" i="15" s="1"/>
  <c r="AF268" i="15" s="1"/>
  <c r="D268" i="15"/>
  <c r="E268" i="15" s="1"/>
  <c r="F268" i="15" s="1"/>
  <c r="G268" i="15" s="1"/>
  <c r="H268" i="15" s="1"/>
  <c r="I268" i="15" s="1"/>
  <c r="C268" i="15"/>
  <c r="J267" i="15"/>
  <c r="K267" i="15" s="1"/>
  <c r="L267" i="15" s="1"/>
  <c r="M267" i="15" s="1"/>
  <c r="N267" i="15" s="1"/>
  <c r="O267" i="15" s="1"/>
  <c r="P267" i="15" s="1"/>
  <c r="Q267" i="15" s="1"/>
  <c r="R267" i="15" s="1"/>
  <c r="AB267" i="15" s="1"/>
  <c r="AC267" i="15" s="1"/>
  <c r="AD267" i="15" s="1"/>
  <c r="AE267" i="15" s="1"/>
  <c r="AF267" i="15" s="1"/>
  <c r="C267" i="15"/>
  <c r="D267" i="15" s="1"/>
  <c r="E267" i="15" s="1"/>
  <c r="F267" i="15" s="1"/>
  <c r="G267" i="15" s="1"/>
  <c r="H267" i="15" s="1"/>
  <c r="I267" i="15" s="1"/>
  <c r="C266" i="15"/>
  <c r="D266" i="15" s="1"/>
  <c r="E266" i="15" s="1"/>
  <c r="F266" i="15" s="1"/>
  <c r="G266" i="15" s="1"/>
  <c r="H266" i="15" s="1"/>
  <c r="I266" i="15" s="1"/>
  <c r="J266" i="15" s="1"/>
  <c r="K266" i="15" s="1"/>
  <c r="L266" i="15" s="1"/>
  <c r="M266" i="15" s="1"/>
  <c r="N266" i="15" s="1"/>
  <c r="O266" i="15" s="1"/>
  <c r="P266" i="15" s="1"/>
  <c r="Q266" i="15" s="1"/>
  <c r="R266" i="15" s="1"/>
  <c r="AB266" i="15" s="1"/>
  <c r="AC266" i="15" s="1"/>
  <c r="AD266" i="15" s="1"/>
  <c r="AE266" i="15" s="1"/>
  <c r="AF266" i="15" s="1"/>
  <c r="J265" i="15"/>
  <c r="K265" i="15" s="1"/>
  <c r="L265" i="15" s="1"/>
  <c r="M265" i="15" s="1"/>
  <c r="N265" i="15" s="1"/>
  <c r="O265" i="15" s="1"/>
  <c r="P265" i="15" s="1"/>
  <c r="Q265" i="15" s="1"/>
  <c r="R265" i="15" s="1"/>
  <c r="AB265" i="15" s="1"/>
  <c r="AC265" i="15" s="1"/>
  <c r="AD265" i="15" s="1"/>
  <c r="AE265" i="15" s="1"/>
  <c r="AF265" i="15" s="1"/>
  <c r="I265" i="15"/>
  <c r="F265" i="15"/>
  <c r="G265" i="15" s="1"/>
  <c r="H265" i="15" s="1"/>
  <c r="D265" i="15"/>
  <c r="E265" i="15" s="1"/>
  <c r="C265" i="15"/>
  <c r="H264" i="15"/>
  <c r="I264" i="15" s="1"/>
  <c r="J264" i="15" s="1"/>
  <c r="K264" i="15" s="1"/>
  <c r="L264" i="15" s="1"/>
  <c r="M264" i="15" s="1"/>
  <c r="N264" i="15" s="1"/>
  <c r="O264" i="15" s="1"/>
  <c r="P264" i="15" s="1"/>
  <c r="Q264" i="15" s="1"/>
  <c r="R264" i="15" s="1"/>
  <c r="AB264" i="15" s="1"/>
  <c r="AC264" i="15" s="1"/>
  <c r="AD264" i="15" s="1"/>
  <c r="AE264" i="15" s="1"/>
  <c r="AF264" i="15" s="1"/>
  <c r="G264" i="15"/>
  <c r="D264" i="15"/>
  <c r="E264" i="15" s="1"/>
  <c r="F264" i="15" s="1"/>
  <c r="C264" i="15"/>
  <c r="H263" i="15"/>
  <c r="I263" i="15" s="1"/>
  <c r="J263" i="15" s="1"/>
  <c r="K263" i="15" s="1"/>
  <c r="L263" i="15" s="1"/>
  <c r="M263" i="15" s="1"/>
  <c r="N263" i="15" s="1"/>
  <c r="O263" i="15" s="1"/>
  <c r="P263" i="15" s="1"/>
  <c r="Q263" i="15" s="1"/>
  <c r="R263" i="15" s="1"/>
  <c r="AB263" i="15" s="1"/>
  <c r="AC263" i="15" s="1"/>
  <c r="AD263" i="15" s="1"/>
  <c r="AE263" i="15" s="1"/>
  <c r="AF263" i="15" s="1"/>
  <c r="C263" i="15"/>
  <c r="D263" i="15" s="1"/>
  <c r="E263" i="15" s="1"/>
  <c r="F263" i="15" s="1"/>
  <c r="G263" i="15" s="1"/>
  <c r="C262" i="15"/>
  <c r="D262" i="15" s="1"/>
  <c r="E262" i="15" s="1"/>
  <c r="F262" i="15" s="1"/>
  <c r="G262" i="15" s="1"/>
  <c r="H262" i="15" s="1"/>
  <c r="I262" i="15" s="1"/>
  <c r="J262" i="15" s="1"/>
  <c r="K262" i="15" s="1"/>
  <c r="L262" i="15" s="1"/>
  <c r="M262" i="15" s="1"/>
  <c r="N262" i="15" s="1"/>
  <c r="O262" i="15" s="1"/>
  <c r="P262" i="15" s="1"/>
  <c r="Q262" i="15" s="1"/>
  <c r="R262" i="15" s="1"/>
  <c r="AB262" i="15" s="1"/>
  <c r="AC262" i="15" s="1"/>
  <c r="AD262" i="15" s="1"/>
  <c r="AE262" i="15" s="1"/>
  <c r="AF262" i="15" s="1"/>
  <c r="I261" i="15"/>
  <c r="J261" i="15" s="1"/>
  <c r="K261" i="15" s="1"/>
  <c r="L261" i="15" s="1"/>
  <c r="M261" i="15" s="1"/>
  <c r="N261" i="15" s="1"/>
  <c r="O261" i="15" s="1"/>
  <c r="P261" i="15" s="1"/>
  <c r="Q261" i="15" s="1"/>
  <c r="R261" i="15" s="1"/>
  <c r="AB261" i="15" s="1"/>
  <c r="AC261" i="15" s="1"/>
  <c r="AD261" i="15" s="1"/>
  <c r="AE261" i="15" s="1"/>
  <c r="AF261" i="15" s="1"/>
  <c r="F261" i="15"/>
  <c r="G261" i="15" s="1"/>
  <c r="H261" i="15" s="1"/>
  <c r="D261" i="15"/>
  <c r="E261" i="15" s="1"/>
  <c r="C261" i="15"/>
  <c r="H260" i="15"/>
  <c r="I260" i="15" s="1"/>
  <c r="J260" i="15" s="1"/>
  <c r="K260" i="15" s="1"/>
  <c r="L260" i="15" s="1"/>
  <c r="M260" i="15" s="1"/>
  <c r="N260" i="15" s="1"/>
  <c r="O260" i="15" s="1"/>
  <c r="P260" i="15" s="1"/>
  <c r="Q260" i="15" s="1"/>
  <c r="R260" i="15" s="1"/>
  <c r="AB260" i="15" s="1"/>
  <c r="AC260" i="15" s="1"/>
  <c r="AD260" i="15" s="1"/>
  <c r="AE260" i="15" s="1"/>
  <c r="AF260" i="15" s="1"/>
  <c r="G260" i="15"/>
  <c r="D260" i="15"/>
  <c r="E260" i="15" s="1"/>
  <c r="F260" i="15" s="1"/>
  <c r="C260" i="15"/>
  <c r="C259" i="15"/>
  <c r="D259" i="15" s="1"/>
  <c r="E259" i="15" s="1"/>
  <c r="F259" i="15" s="1"/>
  <c r="G259" i="15" s="1"/>
  <c r="H259" i="15" s="1"/>
  <c r="I259" i="15" s="1"/>
  <c r="J259" i="15" s="1"/>
  <c r="K259" i="15" s="1"/>
  <c r="L259" i="15" s="1"/>
  <c r="M259" i="15" s="1"/>
  <c r="N259" i="15" s="1"/>
  <c r="O259" i="15" s="1"/>
  <c r="P259" i="15" s="1"/>
  <c r="Q259" i="15" s="1"/>
  <c r="R259" i="15" s="1"/>
  <c r="AB259" i="15" s="1"/>
  <c r="AC259" i="15" s="1"/>
  <c r="AD259" i="15" s="1"/>
  <c r="AE259" i="15" s="1"/>
  <c r="AF259" i="15" s="1"/>
  <c r="E258" i="15"/>
  <c r="F258" i="15" s="1"/>
  <c r="G258" i="15" s="1"/>
  <c r="H258" i="15" s="1"/>
  <c r="I258" i="15" s="1"/>
  <c r="J258" i="15" s="1"/>
  <c r="K258" i="15" s="1"/>
  <c r="L258" i="15" s="1"/>
  <c r="M258" i="15" s="1"/>
  <c r="N258" i="15" s="1"/>
  <c r="O258" i="15" s="1"/>
  <c r="P258" i="15" s="1"/>
  <c r="Q258" i="15" s="1"/>
  <c r="R258" i="15" s="1"/>
  <c r="AB258" i="15" s="1"/>
  <c r="AC258" i="15" s="1"/>
  <c r="AD258" i="15" s="1"/>
  <c r="AE258" i="15" s="1"/>
  <c r="AF258" i="15" s="1"/>
  <c r="C258" i="15"/>
  <c r="D258" i="15" s="1"/>
  <c r="J257" i="15"/>
  <c r="K257" i="15" s="1"/>
  <c r="L257" i="15" s="1"/>
  <c r="M257" i="15" s="1"/>
  <c r="N257" i="15" s="1"/>
  <c r="O257" i="15" s="1"/>
  <c r="P257" i="15" s="1"/>
  <c r="Q257" i="15" s="1"/>
  <c r="R257" i="15" s="1"/>
  <c r="AB257" i="15" s="1"/>
  <c r="AC257" i="15" s="1"/>
  <c r="AD257" i="15" s="1"/>
  <c r="AE257" i="15" s="1"/>
  <c r="AF257" i="15" s="1"/>
  <c r="C257" i="15"/>
  <c r="D257" i="15" s="1"/>
  <c r="E257" i="15" s="1"/>
  <c r="F257" i="15" s="1"/>
  <c r="G257" i="15" s="1"/>
  <c r="H257" i="15" s="1"/>
  <c r="I257" i="15" s="1"/>
  <c r="I256" i="15"/>
  <c r="J256" i="15" s="1"/>
  <c r="K256" i="15" s="1"/>
  <c r="L256" i="15" s="1"/>
  <c r="M256" i="15" s="1"/>
  <c r="N256" i="15" s="1"/>
  <c r="O256" i="15" s="1"/>
  <c r="P256" i="15" s="1"/>
  <c r="Q256" i="15" s="1"/>
  <c r="R256" i="15" s="1"/>
  <c r="AB256" i="15" s="1"/>
  <c r="AC256" i="15" s="1"/>
  <c r="AD256" i="15" s="1"/>
  <c r="AE256" i="15" s="1"/>
  <c r="AF256" i="15" s="1"/>
  <c r="C256" i="15"/>
  <c r="D256" i="15" s="1"/>
  <c r="E256" i="15" s="1"/>
  <c r="F256" i="15" s="1"/>
  <c r="G256" i="15" s="1"/>
  <c r="H256" i="15" s="1"/>
  <c r="G255" i="15"/>
  <c r="H255" i="15" s="1"/>
  <c r="I255" i="15" s="1"/>
  <c r="J255" i="15" s="1"/>
  <c r="K255" i="15" s="1"/>
  <c r="L255" i="15" s="1"/>
  <c r="M255" i="15" s="1"/>
  <c r="N255" i="15" s="1"/>
  <c r="O255" i="15" s="1"/>
  <c r="P255" i="15" s="1"/>
  <c r="Q255" i="15" s="1"/>
  <c r="R255" i="15" s="1"/>
  <c r="AB255" i="15" s="1"/>
  <c r="AC255" i="15" s="1"/>
  <c r="AD255" i="15" s="1"/>
  <c r="AE255" i="15" s="1"/>
  <c r="AF255" i="15" s="1"/>
  <c r="F255" i="15"/>
  <c r="E255" i="15"/>
  <c r="C255" i="15"/>
  <c r="D255" i="15" s="1"/>
  <c r="P254" i="15"/>
  <c r="Q254" i="15" s="1"/>
  <c r="R254" i="15" s="1"/>
  <c r="AB254" i="15" s="1"/>
  <c r="AC254" i="15" s="1"/>
  <c r="AD254" i="15" s="1"/>
  <c r="AE254" i="15" s="1"/>
  <c r="AF254" i="15" s="1"/>
  <c r="O254" i="15"/>
  <c r="E254" i="15"/>
  <c r="F254" i="15" s="1"/>
  <c r="G254" i="15" s="1"/>
  <c r="H254" i="15" s="1"/>
  <c r="I254" i="15" s="1"/>
  <c r="J254" i="15" s="1"/>
  <c r="K254" i="15" s="1"/>
  <c r="L254" i="15" s="1"/>
  <c r="M254" i="15" s="1"/>
  <c r="N254" i="15" s="1"/>
  <c r="D254" i="15"/>
  <c r="C254" i="15"/>
  <c r="F253" i="15"/>
  <c r="G253" i="15" s="1"/>
  <c r="H253" i="15" s="1"/>
  <c r="I253" i="15" s="1"/>
  <c r="J253" i="15" s="1"/>
  <c r="K253" i="15" s="1"/>
  <c r="L253" i="15" s="1"/>
  <c r="M253" i="15" s="1"/>
  <c r="N253" i="15" s="1"/>
  <c r="O253" i="15" s="1"/>
  <c r="P253" i="15" s="1"/>
  <c r="Q253" i="15" s="1"/>
  <c r="R253" i="15" s="1"/>
  <c r="AB253" i="15" s="1"/>
  <c r="AC253" i="15" s="1"/>
  <c r="AD253" i="15" s="1"/>
  <c r="AE253" i="15" s="1"/>
  <c r="AF253" i="15" s="1"/>
  <c r="C253" i="15"/>
  <c r="D253" i="15" s="1"/>
  <c r="E253" i="15" s="1"/>
  <c r="D252" i="15"/>
  <c r="E252" i="15" s="1"/>
  <c r="F252" i="15" s="1"/>
  <c r="G252" i="15" s="1"/>
  <c r="H252" i="15" s="1"/>
  <c r="I252" i="15" s="1"/>
  <c r="J252" i="15" s="1"/>
  <c r="K252" i="15" s="1"/>
  <c r="L252" i="15" s="1"/>
  <c r="M252" i="15" s="1"/>
  <c r="N252" i="15" s="1"/>
  <c r="O252" i="15" s="1"/>
  <c r="P252" i="15" s="1"/>
  <c r="Q252" i="15" s="1"/>
  <c r="R252" i="15" s="1"/>
  <c r="AB252" i="15" s="1"/>
  <c r="AC252" i="15" s="1"/>
  <c r="AD252" i="15" s="1"/>
  <c r="AE252" i="15" s="1"/>
  <c r="AF252" i="15" s="1"/>
  <c r="C252" i="15"/>
  <c r="L251" i="15"/>
  <c r="M251" i="15" s="1"/>
  <c r="N251" i="15" s="1"/>
  <c r="O251" i="15" s="1"/>
  <c r="P251" i="15" s="1"/>
  <c r="Q251" i="15" s="1"/>
  <c r="R251" i="15" s="1"/>
  <c r="AB251" i="15" s="1"/>
  <c r="AC251" i="15" s="1"/>
  <c r="AD251" i="15" s="1"/>
  <c r="AE251" i="15" s="1"/>
  <c r="AF251" i="15" s="1"/>
  <c r="D251" i="15"/>
  <c r="E251" i="15" s="1"/>
  <c r="F251" i="15" s="1"/>
  <c r="G251" i="15" s="1"/>
  <c r="H251" i="15" s="1"/>
  <c r="I251" i="15" s="1"/>
  <c r="J251" i="15" s="1"/>
  <c r="K251" i="15" s="1"/>
  <c r="C251" i="15"/>
  <c r="C250" i="15"/>
  <c r="D250" i="15" s="1"/>
  <c r="E250" i="15" s="1"/>
  <c r="F250" i="15" s="1"/>
  <c r="G250" i="15" s="1"/>
  <c r="H250" i="15" s="1"/>
  <c r="I250" i="15" s="1"/>
  <c r="J250" i="15" s="1"/>
  <c r="K250" i="15" s="1"/>
  <c r="L250" i="15" s="1"/>
  <c r="M250" i="15" s="1"/>
  <c r="N250" i="15" s="1"/>
  <c r="O250" i="15" s="1"/>
  <c r="P250" i="15" s="1"/>
  <c r="Q250" i="15" s="1"/>
  <c r="R250" i="15" s="1"/>
  <c r="AB250" i="15" s="1"/>
  <c r="AC250" i="15" s="1"/>
  <c r="AD250" i="15" s="1"/>
  <c r="AE250" i="15" s="1"/>
  <c r="AF250" i="15" s="1"/>
  <c r="E249" i="15"/>
  <c r="F249" i="15" s="1"/>
  <c r="G249" i="15" s="1"/>
  <c r="H249" i="15" s="1"/>
  <c r="I249" i="15" s="1"/>
  <c r="J249" i="15" s="1"/>
  <c r="K249" i="15" s="1"/>
  <c r="L249" i="15" s="1"/>
  <c r="M249" i="15" s="1"/>
  <c r="N249" i="15" s="1"/>
  <c r="O249" i="15" s="1"/>
  <c r="P249" i="15" s="1"/>
  <c r="Q249" i="15" s="1"/>
  <c r="R249" i="15" s="1"/>
  <c r="AB249" i="15" s="1"/>
  <c r="AC249" i="15" s="1"/>
  <c r="AD249" i="15" s="1"/>
  <c r="AE249" i="15" s="1"/>
  <c r="AF249" i="15" s="1"/>
  <c r="D249" i="15"/>
  <c r="C249" i="15"/>
  <c r="C248" i="15"/>
  <c r="D248" i="15" s="1"/>
  <c r="E248" i="15" s="1"/>
  <c r="F248" i="15" s="1"/>
  <c r="G248" i="15" s="1"/>
  <c r="H248" i="15" s="1"/>
  <c r="I248" i="15" s="1"/>
  <c r="J248" i="15" s="1"/>
  <c r="K248" i="15" s="1"/>
  <c r="L248" i="15" s="1"/>
  <c r="M248" i="15" s="1"/>
  <c r="N248" i="15" s="1"/>
  <c r="O248" i="15" s="1"/>
  <c r="P248" i="15" s="1"/>
  <c r="Q248" i="15" s="1"/>
  <c r="R248" i="15" s="1"/>
  <c r="AB248" i="15" s="1"/>
  <c r="AC248" i="15" s="1"/>
  <c r="AD248" i="15" s="1"/>
  <c r="AE248" i="15" s="1"/>
  <c r="AF248" i="15" s="1"/>
  <c r="C247" i="15"/>
  <c r="D247" i="15" s="1"/>
  <c r="E247" i="15" s="1"/>
  <c r="F247" i="15" s="1"/>
  <c r="G247" i="15" s="1"/>
  <c r="H247" i="15" s="1"/>
  <c r="I247" i="15" s="1"/>
  <c r="J247" i="15" s="1"/>
  <c r="K247" i="15" s="1"/>
  <c r="L247" i="15" s="1"/>
  <c r="M247" i="15" s="1"/>
  <c r="N247" i="15" s="1"/>
  <c r="O247" i="15" s="1"/>
  <c r="P247" i="15" s="1"/>
  <c r="Q247" i="15" s="1"/>
  <c r="R247" i="15" s="1"/>
  <c r="AB247" i="15" s="1"/>
  <c r="AC247" i="15" s="1"/>
  <c r="AD247" i="15" s="1"/>
  <c r="AE247" i="15" s="1"/>
  <c r="AF247" i="15" s="1"/>
  <c r="F246" i="15"/>
  <c r="G246" i="15" s="1"/>
  <c r="H246" i="15" s="1"/>
  <c r="I246" i="15" s="1"/>
  <c r="J246" i="15" s="1"/>
  <c r="K246" i="15" s="1"/>
  <c r="L246" i="15" s="1"/>
  <c r="M246" i="15" s="1"/>
  <c r="N246" i="15" s="1"/>
  <c r="O246" i="15" s="1"/>
  <c r="P246" i="15" s="1"/>
  <c r="Q246" i="15" s="1"/>
  <c r="R246" i="15" s="1"/>
  <c r="AB246" i="15" s="1"/>
  <c r="AC246" i="15" s="1"/>
  <c r="AD246" i="15" s="1"/>
  <c r="AE246" i="15" s="1"/>
  <c r="AF246" i="15" s="1"/>
  <c r="D246" i="15"/>
  <c r="E246" i="15" s="1"/>
  <c r="C246" i="15"/>
  <c r="F245" i="15"/>
  <c r="G245" i="15" s="1"/>
  <c r="H245" i="15" s="1"/>
  <c r="I245" i="15" s="1"/>
  <c r="J245" i="15" s="1"/>
  <c r="K245" i="15" s="1"/>
  <c r="L245" i="15" s="1"/>
  <c r="M245" i="15" s="1"/>
  <c r="N245" i="15" s="1"/>
  <c r="O245" i="15" s="1"/>
  <c r="P245" i="15" s="1"/>
  <c r="Q245" i="15" s="1"/>
  <c r="R245" i="15" s="1"/>
  <c r="AB245" i="15" s="1"/>
  <c r="AC245" i="15" s="1"/>
  <c r="AD245" i="15" s="1"/>
  <c r="AE245" i="15" s="1"/>
  <c r="AF245" i="15" s="1"/>
  <c r="D245" i="15"/>
  <c r="E245" i="15" s="1"/>
  <c r="C245" i="15"/>
  <c r="C244" i="15"/>
  <c r="D244" i="15" s="1"/>
  <c r="E244" i="15" s="1"/>
  <c r="F244" i="15" s="1"/>
  <c r="G244" i="15" s="1"/>
  <c r="H244" i="15" s="1"/>
  <c r="I244" i="15" s="1"/>
  <c r="J244" i="15" s="1"/>
  <c r="K244" i="15" s="1"/>
  <c r="L244" i="15" s="1"/>
  <c r="M244" i="15" s="1"/>
  <c r="N244" i="15" s="1"/>
  <c r="O244" i="15" s="1"/>
  <c r="P244" i="15" s="1"/>
  <c r="Q244" i="15" s="1"/>
  <c r="R244" i="15" s="1"/>
  <c r="AB244" i="15" s="1"/>
  <c r="AC244" i="15" s="1"/>
  <c r="AD244" i="15" s="1"/>
  <c r="AE244" i="15" s="1"/>
  <c r="AF244" i="15" s="1"/>
  <c r="D243" i="15"/>
  <c r="E243" i="15" s="1"/>
  <c r="F243" i="15" s="1"/>
  <c r="G243" i="15" s="1"/>
  <c r="H243" i="15" s="1"/>
  <c r="I243" i="15" s="1"/>
  <c r="J243" i="15" s="1"/>
  <c r="K243" i="15" s="1"/>
  <c r="L243" i="15" s="1"/>
  <c r="M243" i="15" s="1"/>
  <c r="N243" i="15" s="1"/>
  <c r="O243" i="15" s="1"/>
  <c r="P243" i="15" s="1"/>
  <c r="Q243" i="15" s="1"/>
  <c r="R243" i="15" s="1"/>
  <c r="AB243" i="15" s="1"/>
  <c r="AC243" i="15" s="1"/>
  <c r="AD243" i="15" s="1"/>
  <c r="AE243" i="15" s="1"/>
  <c r="AF243" i="15" s="1"/>
  <c r="C243" i="15"/>
  <c r="P242" i="15"/>
  <c r="Q242" i="15" s="1"/>
  <c r="R242" i="15" s="1"/>
  <c r="AB242" i="15" s="1"/>
  <c r="AC242" i="15" s="1"/>
  <c r="AD242" i="15" s="1"/>
  <c r="AE242" i="15" s="1"/>
  <c r="AF242" i="15" s="1"/>
  <c r="O242" i="15"/>
  <c r="F242" i="15"/>
  <c r="G242" i="15" s="1"/>
  <c r="H242" i="15" s="1"/>
  <c r="I242" i="15" s="1"/>
  <c r="J242" i="15" s="1"/>
  <c r="K242" i="15" s="1"/>
  <c r="L242" i="15" s="1"/>
  <c r="M242" i="15" s="1"/>
  <c r="N242" i="15" s="1"/>
  <c r="C242" i="15"/>
  <c r="D242" i="15" s="1"/>
  <c r="E242" i="15" s="1"/>
  <c r="Q241" i="15"/>
  <c r="R241" i="15" s="1"/>
  <c r="AB241" i="15" s="1"/>
  <c r="AC241" i="15" s="1"/>
  <c r="AD241" i="15" s="1"/>
  <c r="AE241" i="15" s="1"/>
  <c r="AF241" i="15" s="1"/>
  <c r="H241" i="15"/>
  <c r="I241" i="15" s="1"/>
  <c r="J241" i="15" s="1"/>
  <c r="K241" i="15" s="1"/>
  <c r="L241" i="15" s="1"/>
  <c r="M241" i="15" s="1"/>
  <c r="N241" i="15" s="1"/>
  <c r="O241" i="15" s="1"/>
  <c r="P241" i="15" s="1"/>
  <c r="C241" i="15"/>
  <c r="D241" i="15" s="1"/>
  <c r="E241" i="15" s="1"/>
  <c r="F241" i="15" s="1"/>
  <c r="G241" i="15" s="1"/>
  <c r="R240" i="15"/>
  <c r="AB240" i="15" s="1"/>
  <c r="AC240" i="15" s="1"/>
  <c r="AD240" i="15" s="1"/>
  <c r="AE240" i="15" s="1"/>
  <c r="AF240" i="15" s="1"/>
  <c r="G240" i="15"/>
  <c r="H240" i="15" s="1"/>
  <c r="I240" i="15" s="1"/>
  <c r="J240" i="15" s="1"/>
  <c r="K240" i="15" s="1"/>
  <c r="L240" i="15" s="1"/>
  <c r="M240" i="15" s="1"/>
  <c r="N240" i="15" s="1"/>
  <c r="O240" i="15" s="1"/>
  <c r="P240" i="15" s="1"/>
  <c r="Q240" i="15" s="1"/>
  <c r="D240" i="15"/>
  <c r="E240" i="15" s="1"/>
  <c r="F240" i="15" s="1"/>
  <c r="C240" i="15"/>
  <c r="P239" i="15"/>
  <c r="Q239" i="15" s="1"/>
  <c r="R239" i="15" s="1"/>
  <c r="AB239" i="15" s="1"/>
  <c r="AC239" i="15" s="1"/>
  <c r="AD239" i="15" s="1"/>
  <c r="AE239" i="15" s="1"/>
  <c r="AF239" i="15" s="1"/>
  <c r="D239" i="15"/>
  <c r="E239" i="15" s="1"/>
  <c r="F239" i="15" s="1"/>
  <c r="G239" i="15" s="1"/>
  <c r="H239" i="15" s="1"/>
  <c r="I239" i="15" s="1"/>
  <c r="J239" i="15" s="1"/>
  <c r="K239" i="15" s="1"/>
  <c r="L239" i="15" s="1"/>
  <c r="M239" i="15" s="1"/>
  <c r="N239" i="15" s="1"/>
  <c r="O239" i="15" s="1"/>
  <c r="C239" i="15"/>
  <c r="C238" i="15"/>
  <c r="D238" i="15" s="1"/>
  <c r="E238" i="15" s="1"/>
  <c r="F238" i="15" s="1"/>
  <c r="G238" i="15" s="1"/>
  <c r="H238" i="15" s="1"/>
  <c r="I238" i="15" s="1"/>
  <c r="J238" i="15" s="1"/>
  <c r="K238" i="15" s="1"/>
  <c r="L238" i="15" s="1"/>
  <c r="M238" i="15" s="1"/>
  <c r="N238" i="15" s="1"/>
  <c r="O238" i="15" s="1"/>
  <c r="P238" i="15" s="1"/>
  <c r="Q238" i="15" s="1"/>
  <c r="R238" i="15" s="1"/>
  <c r="AB238" i="15" s="1"/>
  <c r="AC238" i="15" s="1"/>
  <c r="AD238" i="15" s="1"/>
  <c r="AE238" i="15" s="1"/>
  <c r="AF238" i="15" s="1"/>
  <c r="N237" i="15"/>
  <c r="O237" i="15" s="1"/>
  <c r="P237" i="15" s="1"/>
  <c r="Q237" i="15" s="1"/>
  <c r="R237" i="15" s="1"/>
  <c r="AB237" i="15" s="1"/>
  <c r="AC237" i="15" s="1"/>
  <c r="AD237" i="15" s="1"/>
  <c r="AE237" i="15" s="1"/>
  <c r="AF237" i="15" s="1"/>
  <c r="D237" i="15"/>
  <c r="E237" i="15" s="1"/>
  <c r="F237" i="15" s="1"/>
  <c r="G237" i="15" s="1"/>
  <c r="H237" i="15" s="1"/>
  <c r="I237" i="15" s="1"/>
  <c r="J237" i="15" s="1"/>
  <c r="K237" i="15" s="1"/>
  <c r="L237" i="15" s="1"/>
  <c r="M237" i="15" s="1"/>
  <c r="C237" i="15"/>
  <c r="N236" i="15"/>
  <c r="O236" i="15" s="1"/>
  <c r="P236" i="15" s="1"/>
  <c r="Q236" i="15" s="1"/>
  <c r="R236" i="15" s="1"/>
  <c r="AB236" i="15" s="1"/>
  <c r="AC236" i="15" s="1"/>
  <c r="AD236" i="15" s="1"/>
  <c r="AE236" i="15" s="1"/>
  <c r="AF236" i="15" s="1"/>
  <c r="F236" i="15"/>
  <c r="G236" i="15" s="1"/>
  <c r="H236" i="15" s="1"/>
  <c r="I236" i="15" s="1"/>
  <c r="J236" i="15" s="1"/>
  <c r="K236" i="15" s="1"/>
  <c r="L236" i="15" s="1"/>
  <c r="M236" i="15" s="1"/>
  <c r="D236" i="15"/>
  <c r="E236" i="15" s="1"/>
  <c r="C236" i="15"/>
  <c r="M235" i="15"/>
  <c r="N235" i="15" s="1"/>
  <c r="O235" i="15" s="1"/>
  <c r="P235" i="15" s="1"/>
  <c r="Q235" i="15" s="1"/>
  <c r="R235" i="15" s="1"/>
  <c r="AB235" i="15" s="1"/>
  <c r="AC235" i="15" s="1"/>
  <c r="AD235" i="15" s="1"/>
  <c r="AE235" i="15" s="1"/>
  <c r="AF235" i="15" s="1"/>
  <c r="L235" i="15"/>
  <c r="E235" i="15"/>
  <c r="F235" i="15" s="1"/>
  <c r="G235" i="15" s="1"/>
  <c r="H235" i="15" s="1"/>
  <c r="I235" i="15" s="1"/>
  <c r="J235" i="15" s="1"/>
  <c r="K235" i="15" s="1"/>
  <c r="D235" i="15"/>
  <c r="C235" i="15"/>
  <c r="D234" i="15"/>
  <c r="E234" i="15" s="1"/>
  <c r="F234" i="15" s="1"/>
  <c r="G234" i="15" s="1"/>
  <c r="H234" i="15" s="1"/>
  <c r="I234" i="15" s="1"/>
  <c r="J234" i="15" s="1"/>
  <c r="K234" i="15" s="1"/>
  <c r="L234" i="15" s="1"/>
  <c r="M234" i="15" s="1"/>
  <c r="N234" i="15" s="1"/>
  <c r="O234" i="15" s="1"/>
  <c r="P234" i="15" s="1"/>
  <c r="Q234" i="15" s="1"/>
  <c r="R234" i="15" s="1"/>
  <c r="AB234" i="15" s="1"/>
  <c r="AC234" i="15" s="1"/>
  <c r="AD234" i="15" s="1"/>
  <c r="AE234" i="15" s="1"/>
  <c r="AF234" i="15" s="1"/>
  <c r="C234" i="15"/>
  <c r="D233" i="15"/>
  <c r="E233" i="15" s="1"/>
  <c r="F233" i="15" s="1"/>
  <c r="G233" i="15" s="1"/>
  <c r="H233" i="15" s="1"/>
  <c r="I233" i="15" s="1"/>
  <c r="J233" i="15" s="1"/>
  <c r="K233" i="15" s="1"/>
  <c r="L233" i="15" s="1"/>
  <c r="M233" i="15" s="1"/>
  <c r="N233" i="15" s="1"/>
  <c r="O233" i="15" s="1"/>
  <c r="P233" i="15" s="1"/>
  <c r="Q233" i="15" s="1"/>
  <c r="R233" i="15" s="1"/>
  <c r="AB233" i="15" s="1"/>
  <c r="AC233" i="15" s="1"/>
  <c r="AD233" i="15" s="1"/>
  <c r="AE233" i="15" s="1"/>
  <c r="AF233" i="15" s="1"/>
  <c r="C233" i="15"/>
  <c r="J232" i="15"/>
  <c r="K232" i="15" s="1"/>
  <c r="L232" i="15" s="1"/>
  <c r="M232" i="15" s="1"/>
  <c r="N232" i="15" s="1"/>
  <c r="O232" i="15" s="1"/>
  <c r="P232" i="15" s="1"/>
  <c r="Q232" i="15" s="1"/>
  <c r="R232" i="15" s="1"/>
  <c r="AB232" i="15" s="1"/>
  <c r="AC232" i="15" s="1"/>
  <c r="AD232" i="15" s="1"/>
  <c r="AE232" i="15" s="1"/>
  <c r="AF232" i="15" s="1"/>
  <c r="D232" i="15"/>
  <c r="E232" i="15" s="1"/>
  <c r="F232" i="15" s="1"/>
  <c r="G232" i="15" s="1"/>
  <c r="H232" i="15" s="1"/>
  <c r="I232" i="15" s="1"/>
  <c r="C232" i="15"/>
  <c r="D231" i="15"/>
  <c r="E231" i="15" s="1"/>
  <c r="F231" i="15" s="1"/>
  <c r="G231" i="15" s="1"/>
  <c r="H231" i="15" s="1"/>
  <c r="I231" i="15" s="1"/>
  <c r="J231" i="15" s="1"/>
  <c r="K231" i="15" s="1"/>
  <c r="L231" i="15" s="1"/>
  <c r="M231" i="15" s="1"/>
  <c r="N231" i="15" s="1"/>
  <c r="O231" i="15" s="1"/>
  <c r="P231" i="15" s="1"/>
  <c r="Q231" i="15" s="1"/>
  <c r="R231" i="15" s="1"/>
  <c r="AB231" i="15" s="1"/>
  <c r="AC231" i="15" s="1"/>
  <c r="AD231" i="15" s="1"/>
  <c r="AE231" i="15" s="1"/>
  <c r="AF231" i="15" s="1"/>
  <c r="C231" i="15"/>
  <c r="G230" i="15"/>
  <c r="H230" i="15" s="1"/>
  <c r="I230" i="15" s="1"/>
  <c r="J230" i="15" s="1"/>
  <c r="K230" i="15" s="1"/>
  <c r="L230" i="15" s="1"/>
  <c r="M230" i="15" s="1"/>
  <c r="N230" i="15" s="1"/>
  <c r="O230" i="15" s="1"/>
  <c r="P230" i="15" s="1"/>
  <c r="Q230" i="15" s="1"/>
  <c r="R230" i="15" s="1"/>
  <c r="AB230" i="15" s="1"/>
  <c r="AC230" i="15" s="1"/>
  <c r="AD230" i="15" s="1"/>
  <c r="AE230" i="15" s="1"/>
  <c r="AF230" i="15" s="1"/>
  <c r="D230" i="15"/>
  <c r="E230" i="15" s="1"/>
  <c r="F230" i="15" s="1"/>
  <c r="C230" i="15"/>
  <c r="P229" i="15"/>
  <c r="Q229" i="15" s="1"/>
  <c r="R229" i="15" s="1"/>
  <c r="AB229" i="15" s="1"/>
  <c r="AC229" i="15" s="1"/>
  <c r="AD229" i="15" s="1"/>
  <c r="AE229" i="15" s="1"/>
  <c r="AF229" i="15" s="1"/>
  <c r="E229" i="15"/>
  <c r="F229" i="15" s="1"/>
  <c r="G229" i="15" s="1"/>
  <c r="H229" i="15" s="1"/>
  <c r="I229" i="15" s="1"/>
  <c r="J229" i="15" s="1"/>
  <c r="K229" i="15" s="1"/>
  <c r="L229" i="15" s="1"/>
  <c r="M229" i="15" s="1"/>
  <c r="N229" i="15" s="1"/>
  <c r="O229" i="15" s="1"/>
  <c r="C229" i="15"/>
  <c r="D229" i="15" s="1"/>
  <c r="C228" i="15"/>
  <c r="D228" i="15" s="1"/>
  <c r="E228" i="15" s="1"/>
  <c r="F228" i="15" s="1"/>
  <c r="G228" i="15" s="1"/>
  <c r="H228" i="15" s="1"/>
  <c r="I228" i="15" s="1"/>
  <c r="J228" i="15" s="1"/>
  <c r="K228" i="15" s="1"/>
  <c r="L228" i="15" s="1"/>
  <c r="M228" i="15" s="1"/>
  <c r="N228" i="15" s="1"/>
  <c r="O228" i="15" s="1"/>
  <c r="P228" i="15" s="1"/>
  <c r="Q228" i="15" s="1"/>
  <c r="R228" i="15" s="1"/>
  <c r="AB228" i="15" s="1"/>
  <c r="AC228" i="15" s="1"/>
  <c r="AD228" i="15" s="1"/>
  <c r="AE228" i="15" s="1"/>
  <c r="AF228" i="15" s="1"/>
  <c r="Q227" i="15"/>
  <c r="R227" i="15" s="1"/>
  <c r="AB227" i="15" s="1"/>
  <c r="AC227" i="15" s="1"/>
  <c r="AD227" i="15" s="1"/>
  <c r="AE227" i="15" s="1"/>
  <c r="AF227" i="15" s="1"/>
  <c r="D227" i="15"/>
  <c r="E227" i="15" s="1"/>
  <c r="F227" i="15" s="1"/>
  <c r="G227" i="15" s="1"/>
  <c r="H227" i="15" s="1"/>
  <c r="I227" i="15" s="1"/>
  <c r="J227" i="15" s="1"/>
  <c r="K227" i="15" s="1"/>
  <c r="L227" i="15" s="1"/>
  <c r="M227" i="15" s="1"/>
  <c r="N227" i="15" s="1"/>
  <c r="O227" i="15" s="1"/>
  <c r="P227" i="15" s="1"/>
  <c r="C227" i="15"/>
  <c r="G226" i="15"/>
  <c r="H226" i="15" s="1"/>
  <c r="I226" i="15" s="1"/>
  <c r="J226" i="15" s="1"/>
  <c r="K226" i="15" s="1"/>
  <c r="L226" i="15" s="1"/>
  <c r="M226" i="15" s="1"/>
  <c r="N226" i="15" s="1"/>
  <c r="O226" i="15" s="1"/>
  <c r="P226" i="15" s="1"/>
  <c r="Q226" i="15" s="1"/>
  <c r="R226" i="15" s="1"/>
  <c r="AB226" i="15" s="1"/>
  <c r="AC226" i="15" s="1"/>
  <c r="AD226" i="15" s="1"/>
  <c r="AE226" i="15" s="1"/>
  <c r="AF226" i="15" s="1"/>
  <c r="D226" i="15"/>
  <c r="E226" i="15" s="1"/>
  <c r="F226" i="15" s="1"/>
  <c r="C226" i="15"/>
  <c r="C225" i="15"/>
  <c r="D225" i="15" s="1"/>
  <c r="E225" i="15" s="1"/>
  <c r="F225" i="15" s="1"/>
  <c r="G225" i="15" s="1"/>
  <c r="H225" i="15" s="1"/>
  <c r="I225" i="15" s="1"/>
  <c r="J225" i="15" s="1"/>
  <c r="K225" i="15" s="1"/>
  <c r="L225" i="15" s="1"/>
  <c r="M225" i="15" s="1"/>
  <c r="N225" i="15" s="1"/>
  <c r="O225" i="15" s="1"/>
  <c r="P225" i="15" s="1"/>
  <c r="Q225" i="15" s="1"/>
  <c r="R225" i="15" s="1"/>
  <c r="AB225" i="15" s="1"/>
  <c r="AC225" i="15" s="1"/>
  <c r="AD225" i="15" s="1"/>
  <c r="AE225" i="15" s="1"/>
  <c r="AF225" i="15" s="1"/>
  <c r="K224" i="15"/>
  <c r="L224" i="15" s="1"/>
  <c r="M224" i="15" s="1"/>
  <c r="N224" i="15" s="1"/>
  <c r="O224" i="15" s="1"/>
  <c r="P224" i="15" s="1"/>
  <c r="Q224" i="15" s="1"/>
  <c r="R224" i="15" s="1"/>
  <c r="AB224" i="15" s="1"/>
  <c r="AC224" i="15" s="1"/>
  <c r="AD224" i="15" s="1"/>
  <c r="AE224" i="15" s="1"/>
  <c r="AF224" i="15" s="1"/>
  <c r="F224" i="15"/>
  <c r="G224" i="15" s="1"/>
  <c r="H224" i="15" s="1"/>
  <c r="I224" i="15" s="1"/>
  <c r="J224" i="15" s="1"/>
  <c r="C224" i="15"/>
  <c r="D224" i="15" s="1"/>
  <c r="E224" i="15" s="1"/>
  <c r="L223" i="15"/>
  <c r="M223" i="15" s="1"/>
  <c r="N223" i="15" s="1"/>
  <c r="O223" i="15" s="1"/>
  <c r="P223" i="15" s="1"/>
  <c r="Q223" i="15" s="1"/>
  <c r="R223" i="15" s="1"/>
  <c r="AB223" i="15" s="1"/>
  <c r="AC223" i="15" s="1"/>
  <c r="AD223" i="15" s="1"/>
  <c r="AE223" i="15" s="1"/>
  <c r="AF223" i="15" s="1"/>
  <c r="D223" i="15"/>
  <c r="E223" i="15" s="1"/>
  <c r="F223" i="15" s="1"/>
  <c r="G223" i="15" s="1"/>
  <c r="H223" i="15" s="1"/>
  <c r="I223" i="15" s="1"/>
  <c r="J223" i="15" s="1"/>
  <c r="K223" i="15" s="1"/>
  <c r="C223" i="15"/>
  <c r="D222" i="15"/>
  <c r="E222" i="15" s="1"/>
  <c r="F222" i="15" s="1"/>
  <c r="G222" i="15" s="1"/>
  <c r="H222" i="15" s="1"/>
  <c r="I222" i="15" s="1"/>
  <c r="J222" i="15" s="1"/>
  <c r="K222" i="15" s="1"/>
  <c r="L222" i="15" s="1"/>
  <c r="M222" i="15" s="1"/>
  <c r="N222" i="15" s="1"/>
  <c r="O222" i="15" s="1"/>
  <c r="P222" i="15" s="1"/>
  <c r="Q222" i="15" s="1"/>
  <c r="R222" i="15" s="1"/>
  <c r="AB222" i="15" s="1"/>
  <c r="AC222" i="15" s="1"/>
  <c r="AD222" i="15" s="1"/>
  <c r="AE222" i="15" s="1"/>
  <c r="AF222" i="15" s="1"/>
  <c r="C222" i="15"/>
  <c r="C221" i="15"/>
  <c r="D221" i="15" s="1"/>
  <c r="E221" i="15" s="1"/>
  <c r="F221" i="15" s="1"/>
  <c r="G221" i="15" s="1"/>
  <c r="H221" i="15" s="1"/>
  <c r="I221" i="15" s="1"/>
  <c r="J221" i="15" s="1"/>
  <c r="K221" i="15" s="1"/>
  <c r="L221" i="15" s="1"/>
  <c r="M221" i="15" s="1"/>
  <c r="N221" i="15" s="1"/>
  <c r="O221" i="15" s="1"/>
  <c r="P221" i="15" s="1"/>
  <c r="Q221" i="15" s="1"/>
  <c r="R221" i="15" s="1"/>
  <c r="AB221" i="15" s="1"/>
  <c r="AC221" i="15" s="1"/>
  <c r="AD221" i="15" s="1"/>
  <c r="AE221" i="15" s="1"/>
  <c r="AF221" i="15" s="1"/>
  <c r="N220" i="15"/>
  <c r="O220" i="15" s="1"/>
  <c r="P220" i="15" s="1"/>
  <c r="Q220" i="15" s="1"/>
  <c r="R220" i="15" s="1"/>
  <c r="AB220" i="15" s="1"/>
  <c r="AC220" i="15" s="1"/>
  <c r="AD220" i="15" s="1"/>
  <c r="AE220" i="15" s="1"/>
  <c r="AF220" i="15" s="1"/>
  <c r="C220" i="15"/>
  <c r="D220" i="15" s="1"/>
  <c r="E220" i="15" s="1"/>
  <c r="F220" i="15" s="1"/>
  <c r="G220" i="15" s="1"/>
  <c r="H220" i="15" s="1"/>
  <c r="I220" i="15" s="1"/>
  <c r="J220" i="15" s="1"/>
  <c r="K220" i="15" s="1"/>
  <c r="L220" i="15" s="1"/>
  <c r="M220" i="15" s="1"/>
  <c r="L219" i="15"/>
  <c r="M219" i="15" s="1"/>
  <c r="N219" i="15" s="1"/>
  <c r="O219" i="15" s="1"/>
  <c r="P219" i="15" s="1"/>
  <c r="Q219" i="15" s="1"/>
  <c r="R219" i="15" s="1"/>
  <c r="AB219" i="15" s="1"/>
  <c r="AC219" i="15" s="1"/>
  <c r="AD219" i="15" s="1"/>
  <c r="AE219" i="15" s="1"/>
  <c r="AF219" i="15" s="1"/>
  <c r="C219" i="15"/>
  <c r="D219" i="15" s="1"/>
  <c r="E219" i="15" s="1"/>
  <c r="F219" i="15" s="1"/>
  <c r="G219" i="15" s="1"/>
  <c r="H219" i="15" s="1"/>
  <c r="I219" i="15" s="1"/>
  <c r="J219" i="15" s="1"/>
  <c r="K219" i="15" s="1"/>
  <c r="AB218" i="15"/>
  <c r="AC218" i="15" s="1"/>
  <c r="AD218" i="15" s="1"/>
  <c r="AE218" i="15" s="1"/>
  <c r="AF218" i="15" s="1"/>
  <c r="I218" i="15"/>
  <c r="J218" i="15" s="1"/>
  <c r="K218" i="15" s="1"/>
  <c r="L218" i="15" s="1"/>
  <c r="M218" i="15" s="1"/>
  <c r="N218" i="15" s="1"/>
  <c r="O218" i="15" s="1"/>
  <c r="P218" i="15" s="1"/>
  <c r="Q218" i="15" s="1"/>
  <c r="R218" i="15" s="1"/>
  <c r="D218" i="15"/>
  <c r="E218" i="15" s="1"/>
  <c r="F218" i="15" s="1"/>
  <c r="G218" i="15" s="1"/>
  <c r="H218" i="15" s="1"/>
  <c r="C218" i="15"/>
  <c r="G217" i="15"/>
  <c r="H217" i="15" s="1"/>
  <c r="I217" i="15" s="1"/>
  <c r="J217" i="15" s="1"/>
  <c r="K217" i="15" s="1"/>
  <c r="L217" i="15" s="1"/>
  <c r="M217" i="15" s="1"/>
  <c r="N217" i="15" s="1"/>
  <c r="O217" i="15" s="1"/>
  <c r="P217" i="15" s="1"/>
  <c r="Q217" i="15" s="1"/>
  <c r="R217" i="15" s="1"/>
  <c r="AB217" i="15" s="1"/>
  <c r="AC217" i="15" s="1"/>
  <c r="AD217" i="15" s="1"/>
  <c r="AE217" i="15" s="1"/>
  <c r="AF217" i="15" s="1"/>
  <c r="C217" i="15"/>
  <c r="D217" i="15" s="1"/>
  <c r="E217" i="15" s="1"/>
  <c r="F217" i="15" s="1"/>
  <c r="H216" i="15"/>
  <c r="I216" i="15" s="1"/>
  <c r="J216" i="15" s="1"/>
  <c r="K216" i="15" s="1"/>
  <c r="L216" i="15" s="1"/>
  <c r="M216" i="15" s="1"/>
  <c r="N216" i="15" s="1"/>
  <c r="O216" i="15" s="1"/>
  <c r="P216" i="15" s="1"/>
  <c r="Q216" i="15" s="1"/>
  <c r="R216" i="15" s="1"/>
  <c r="AB216" i="15" s="1"/>
  <c r="AC216" i="15" s="1"/>
  <c r="AD216" i="15" s="1"/>
  <c r="AE216" i="15" s="1"/>
  <c r="AF216" i="15" s="1"/>
  <c r="E216" i="15"/>
  <c r="F216" i="15" s="1"/>
  <c r="G216" i="15" s="1"/>
  <c r="C216" i="15"/>
  <c r="D216" i="15" s="1"/>
  <c r="L215" i="15"/>
  <c r="M215" i="15" s="1"/>
  <c r="N215" i="15" s="1"/>
  <c r="O215" i="15" s="1"/>
  <c r="P215" i="15" s="1"/>
  <c r="Q215" i="15" s="1"/>
  <c r="R215" i="15" s="1"/>
  <c r="AB215" i="15" s="1"/>
  <c r="AC215" i="15" s="1"/>
  <c r="AD215" i="15" s="1"/>
  <c r="AE215" i="15" s="1"/>
  <c r="AF215" i="15" s="1"/>
  <c r="C215" i="15"/>
  <c r="D215" i="15" s="1"/>
  <c r="E215" i="15" s="1"/>
  <c r="F215" i="15" s="1"/>
  <c r="G215" i="15" s="1"/>
  <c r="H215" i="15" s="1"/>
  <c r="I215" i="15" s="1"/>
  <c r="J215" i="15" s="1"/>
  <c r="K215" i="15" s="1"/>
  <c r="AB214" i="15"/>
  <c r="AC214" i="15" s="1"/>
  <c r="AD214" i="15" s="1"/>
  <c r="AE214" i="15" s="1"/>
  <c r="AF214" i="15" s="1"/>
  <c r="I214" i="15"/>
  <c r="J214" i="15" s="1"/>
  <c r="K214" i="15" s="1"/>
  <c r="L214" i="15" s="1"/>
  <c r="M214" i="15" s="1"/>
  <c r="N214" i="15" s="1"/>
  <c r="O214" i="15" s="1"/>
  <c r="P214" i="15" s="1"/>
  <c r="Q214" i="15" s="1"/>
  <c r="R214" i="15" s="1"/>
  <c r="D214" i="15"/>
  <c r="E214" i="15" s="1"/>
  <c r="F214" i="15" s="1"/>
  <c r="G214" i="15" s="1"/>
  <c r="H214" i="15" s="1"/>
  <c r="C214" i="15"/>
  <c r="O213" i="15"/>
  <c r="P213" i="15" s="1"/>
  <c r="Q213" i="15" s="1"/>
  <c r="R213" i="15" s="1"/>
  <c r="AB213" i="15" s="1"/>
  <c r="AC213" i="15" s="1"/>
  <c r="AD213" i="15" s="1"/>
  <c r="AE213" i="15" s="1"/>
  <c r="AF213" i="15" s="1"/>
  <c r="J213" i="15"/>
  <c r="K213" i="15" s="1"/>
  <c r="L213" i="15" s="1"/>
  <c r="M213" i="15" s="1"/>
  <c r="N213" i="15" s="1"/>
  <c r="G213" i="15"/>
  <c r="H213" i="15" s="1"/>
  <c r="I213" i="15" s="1"/>
  <c r="C213" i="15"/>
  <c r="D213" i="15" s="1"/>
  <c r="E213" i="15" s="1"/>
  <c r="F213" i="15" s="1"/>
  <c r="C212" i="15"/>
  <c r="D212" i="15" s="1"/>
  <c r="E212" i="15" s="1"/>
  <c r="F212" i="15" s="1"/>
  <c r="G212" i="15" s="1"/>
  <c r="H212" i="15" s="1"/>
  <c r="I212" i="15" s="1"/>
  <c r="J212" i="15" s="1"/>
  <c r="K212" i="15" s="1"/>
  <c r="L212" i="15" s="1"/>
  <c r="M212" i="15" s="1"/>
  <c r="N212" i="15" s="1"/>
  <c r="O212" i="15" s="1"/>
  <c r="P212" i="15" s="1"/>
  <c r="Q212" i="15" s="1"/>
  <c r="R212" i="15" s="1"/>
  <c r="AB212" i="15" s="1"/>
  <c r="AC212" i="15" s="1"/>
  <c r="AD212" i="15" s="1"/>
  <c r="AE212" i="15" s="1"/>
  <c r="AF212" i="15" s="1"/>
  <c r="L211" i="15"/>
  <c r="M211" i="15" s="1"/>
  <c r="N211" i="15" s="1"/>
  <c r="O211" i="15" s="1"/>
  <c r="P211" i="15" s="1"/>
  <c r="Q211" i="15" s="1"/>
  <c r="R211" i="15" s="1"/>
  <c r="AB211" i="15" s="1"/>
  <c r="AC211" i="15" s="1"/>
  <c r="AD211" i="15" s="1"/>
  <c r="AE211" i="15" s="1"/>
  <c r="AF211" i="15" s="1"/>
  <c r="C211" i="15"/>
  <c r="D211" i="15" s="1"/>
  <c r="E211" i="15" s="1"/>
  <c r="F211" i="15" s="1"/>
  <c r="G211" i="15" s="1"/>
  <c r="H211" i="15" s="1"/>
  <c r="I211" i="15" s="1"/>
  <c r="J211" i="15" s="1"/>
  <c r="K211" i="15" s="1"/>
  <c r="AB210" i="15"/>
  <c r="AC210" i="15" s="1"/>
  <c r="AD210" i="15" s="1"/>
  <c r="AE210" i="15" s="1"/>
  <c r="AF210" i="15" s="1"/>
  <c r="I210" i="15"/>
  <c r="J210" i="15" s="1"/>
  <c r="K210" i="15" s="1"/>
  <c r="L210" i="15" s="1"/>
  <c r="M210" i="15" s="1"/>
  <c r="N210" i="15" s="1"/>
  <c r="O210" i="15" s="1"/>
  <c r="P210" i="15" s="1"/>
  <c r="Q210" i="15" s="1"/>
  <c r="R210" i="15" s="1"/>
  <c r="D210" i="15"/>
  <c r="E210" i="15" s="1"/>
  <c r="F210" i="15" s="1"/>
  <c r="G210" i="15" s="1"/>
  <c r="H210" i="15" s="1"/>
  <c r="C210" i="15"/>
  <c r="G209" i="15"/>
  <c r="H209" i="15" s="1"/>
  <c r="I209" i="15" s="1"/>
  <c r="J209" i="15" s="1"/>
  <c r="K209" i="15" s="1"/>
  <c r="L209" i="15" s="1"/>
  <c r="M209" i="15" s="1"/>
  <c r="N209" i="15" s="1"/>
  <c r="O209" i="15" s="1"/>
  <c r="P209" i="15" s="1"/>
  <c r="Q209" i="15" s="1"/>
  <c r="R209" i="15" s="1"/>
  <c r="AB209" i="15" s="1"/>
  <c r="AC209" i="15" s="1"/>
  <c r="AD209" i="15" s="1"/>
  <c r="AE209" i="15" s="1"/>
  <c r="AF209" i="15" s="1"/>
  <c r="C209" i="15"/>
  <c r="D209" i="15" s="1"/>
  <c r="E209" i="15" s="1"/>
  <c r="F209" i="15" s="1"/>
  <c r="E208" i="15"/>
  <c r="F208" i="15" s="1"/>
  <c r="G208" i="15" s="1"/>
  <c r="H208" i="15" s="1"/>
  <c r="I208" i="15" s="1"/>
  <c r="J208" i="15" s="1"/>
  <c r="K208" i="15" s="1"/>
  <c r="L208" i="15" s="1"/>
  <c r="M208" i="15" s="1"/>
  <c r="N208" i="15" s="1"/>
  <c r="O208" i="15" s="1"/>
  <c r="P208" i="15" s="1"/>
  <c r="Q208" i="15" s="1"/>
  <c r="R208" i="15" s="1"/>
  <c r="AB208" i="15" s="1"/>
  <c r="AC208" i="15" s="1"/>
  <c r="AD208" i="15" s="1"/>
  <c r="AE208" i="15" s="1"/>
  <c r="AF208" i="15" s="1"/>
  <c r="C208" i="15"/>
  <c r="D208" i="15" s="1"/>
  <c r="AB207" i="15"/>
  <c r="AC207" i="15" s="1"/>
  <c r="AD207" i="15" s="1"/>
  <c r="AE207" i="15" s="1"/>
  <c r="AF207" i="15" s="1"/>
  <c r="N207" i="15"/>
  <c r="O207" i="15" s="1"/>
  <c r="P207" i="15" s="1"/>
  <c r="Q207" i="15" s="1"/>
  <c r="R207" i="15" s="1"/>
  <c r="L207" i="15"/>
  <c r="M207" i="15" s="1"/>
  <c r="C207" i="15"/>
  <c r="D207" i="15" s="1"/>
  <c r="E207" i="15" s="1"/>
  <c r="F207" i="15" s="1"/>
  <c r="G207" i="15" s="1"/>
  <c r="H207" i="15" s="1"/>
  <c r="I207" i="15" s="1"/>
  <c r="J207" i="15" s="1"/>
  <c r="K207" i="15" s="1"/>
  <c r="D206" i="15"/>
  <c r="E206" i="15" s="1"/>
  <c r="F206" i="15" s="1"/>
  <c r="G206" i="15" s="1"/>
  <c r="H206" i="15" s="1"/>
  <c r="I206" i="15" s="1"/>
  <c r="J206" i="15" s="1"/>
  <c r="K206" i="15" s="1"/>
  <c r="L206" i="15" s="1"/>
  <c r="M206" i="15" s="1"/>
  <c r="N206" i="15" s="1"/>
  <c r="O206" i="15" s="1"/>
  <c r="P206" i="15" s="1"/>
  <c r="Q206" i="15" s="1"/>
  <c r="R206" i="15" s="1"/>
  <c r="AB206" i="15" s="1"/>
  <c r="AC206" i="15" s="1"/>
  <c r="AD206" i="15" s="1"/>
  <c r="AE206" i="15" s="1"/>
  <c r="AF206" i="15" s="1"/>
  <c r="C206" i="15"/>
  <c r="D205" i="15"/>
  <c r="E205" i="15" s="1"/>
  <c r="F205" i="15" s="1"/>
  <c r="G205" i="15" s="1"/>
  <c r="H205" i="15" s="1"/>
  <c r="I205" i="15" s="1"/>
  <c r="J205" i="15" s="1"/>
  <c r="K205" i="15" s="1"/>
  <c r="L205" i="15" s="1"/>
  <c r="M205" i="15" s="1"/>
  <c r="N205" i="15" s="1"/>
  <c r="O205" i="15" s="1"/>
  <c r="P205" i="15" s="1"/>
  <c r="Q205" i="15" s="1"/>
  <c r="R205" i="15" s="1"/>
  <c r="AB205" i="15" s="1"/>
  <c r="AC205" i="15" s="1"/>
  <c r="AD205" i="15" s="1"/>
  <c r="AE205" i="15" s="1"/>
  <c r="AF205" i="15" s="1"/>
  <c r="C205" i="15"/>
  <c r="E204" i="15"/>
  <c r="F204" i="15" s="1"/>
  <c r="G204" i="15" s="1"/>
  <c r="H204" i="15" s="1"/>
  <c r="I204" i="15" s="1"/>
  <c r="J204" i="15" s="1"/>
  <c r="K204" i="15" s="1"/>
  <c r="L204" i="15" s="1"/>
  <c r="M204" i="15" s="1"/>
  <c r="N204" i="15" s="1"/>
  <c r="O204" i="15" s="1"/>
  <c r="P204" i="15" s="1"/>
  <c r="Q204" i="15" s="1"/>
  <c r="R204" i="15" s="1"/>
  <c r="AB204" i="15" s="1"/>
  <c r="AC204" i="15" s="1"/>
  <c r="AD204" i="15" s="1"/>
  <c r="AE204" i="15" s="1"/>
  <c r="AF204" i="15" s="1"/>
  <c r="C204" i="15"/>
  <c r="D204" i="15" s="1"/>
  <c r="F203" i="15"/>
  <c r="G203" i="15" s="1"/>
  <c r="H203" i="15" s="1"/>
  <c r="I203" i="15" s="1"/>
  <c r="J203" i="15" s="1"/>
  <c r="K203" i="15" s="1"/>
  <c r="L203" i="15" s="1"/>
  <c r="M203" i="15" s="1"/>
  <c r="N203" i="15" s="1"/>
  <c r="O203" i="15" s="1"/>
  <c r="P203" i="15" s="1"/>
  <c r="Q203" i="15" s="1"/>
  <c r="R203" i="15" s="1"/>
  <c r="AB203" i="15" s="1"/>
  <c r="AC203" i="15" s="1"/>
  <c r="AD203" i="15" s="1"/>
  <c r="AE203" i="15" s="1"/>
  <c r="AF203" i="15" s="1"/>
  <c r="C203" i="15"/>
  <c r="D203" i="15" s="1"/>
  <c r="E203" i="15" s="1"/>
  <c r="E202" i="15"/>
  <c r="F202" i="15" s="1"/>
  <c r="G202" i="15" s="1"/>
  <c r="H202" i="15" s="1"/>
  <c r="I202" i="15" s="1"/>
  <c r="J202" i="15" s="1"/>
  <c r="K202" i="15" s="1"/>
  <c r="L202" i="15" s="1"/>
  <c r="M202" i="15" s="1"/>
  <c r="N202" i="15" s="1"/>
  <c r="O202" i="15" s="1"/>
  <c r="P202" i="15" s="1"/>
  <c r="Q202" i="15" s="1"/>
  <c r="R202" i="15" s="1"/>
  <c r="AB202" i="15" s="1"/>
  <c r="AC202" i="15" s="1"/>
  <c r="AD202" i="15" s="1"/>
  <c r="AE202" i="15" s="1"/>
  <c r="AF202" i="15" s="1"/>
  <c r="D202" i="15"/>
  <c r="C202" i="15"/>
  <c r="D201" i="15"/>
  <c r="E201" i="15" s="1"/>
  <c r="F201" i="15" s="1"/>
  <c r="G201" i="15" s="1"/>
  <c r="H201" i="15" s="1"/>
  <c r="I201" i="15" s="1"/>
  <c r="J201" i="15" s="1"/>
  <c r="K201" i="15" s="1"/>
  <c r="L201" i="15" s="1"/>
  <c r="M201" i="15" s="1"/>
  <c r="N201" i="15" s="1"/>
  <c r="O201" i="15" s="1"/>
  <c r="P201" i="15" s="1"/>
  <c r="Q201" i="15" s="1"/>
  <c r="R201" i="15" s="1"/>
  <c r="AB201" i="15" s="1"/>
  <c r="AC201" i="15" s="1"/>
  <c r="AD201" i="15" s="1"/>
  <c r="AE201" i="15" s="1"/>
  <c r="AF201" i="15" s="1"/>
  <c r="C201" i="15"/>
  <c r="C200" i="15"/>
  <c r="D200" i="15" s="1"/>
  <c r="E200" i="15" s="1"/>
  <c r="F200" i="15" s="1"/>
  <c r="G200" i="15" s="1"/>
  <c r="H200" i="15" s="1"/>
  <c r="I200" i="15" s="1"/>
  <c r="J200" i="15" s="1"/>
  <c r="K200" i="15" s="1"/>
  <c r="L200" i="15" s="1"/>
  <c r="M200" i="15" s="1"/>
  <c r="N200" i="15" s="1"/>
  <c r="O200" i="15" s="1"/>
  <c r="P200" i="15" s="1"/>
  <c r="Q200" i="15" s="1"/>
  <c r="R200" i="15" s="1"/>
  <c r="AB200" i="15" s="1"/>
  <c r="AC200" i="15" s="1"/>
  <c r="AD200" i="15" s="1"/>
  <c r="AE200" i="15" s="1"/>
  <c r="AF200" i="15" s="1"/>
  <c r="C199" i="15"/>
  <c r="D199" i="15" s="1"/>
  <c r="E199" i="15" s="1"/>
  <c r="F199" i="15" s="1"/>
  <c r="G199" i="15" s="1"/>
  <c r="H199" i="15" s="1"/>
  <c r="I199" i="15" s="1"/>
  <c r="J199" i="15" s="1"/>
  <c r="K199" i="15" s="1"/>
  <c r="L199" i="15" s="1"/>
  <c r="M199" i="15" s="1"/>
  <c r="N199" i="15" s="1"/>
  <c r="O199" i="15" s="1"/>
  <c r="P199" i="15" s="1"/>
  <c r="Q199" i="15" s="1"/>
  <c r="R199" i="15" s="1"/>
  <c r="AB199" i="15" s="1"/>
  <c r="AC199" i="15" s="1"/>
  <c r="AD199" i="15" s="1"/>
  <c r="AE199" i="15" s="1"/>
  <c r="AF199" i="15" s="1"/>
  <c r="C198" i="15"/>
  <c r="D198" i="15" s="1"/>
  <c r="E198" i="15" s="1"/>
  <c r="F198" i="15" s="1"/>
  <c r="G198" i="15" s="1"/>
  <c r="H198" i="15" s="1"/>
  <c r="I198" i="15" s="1"/>
  <c r="J198" i="15" s="1"/>
  <c r="K198" i="15" s="1"/>
  <c r="L198" i="15" s="1"/>
  <c r="M198" i="15" s="1"/>
  <c r="N198" i="15" s="1"/>
  <c r="O198" i="15" s="1"/>
  <c r="P198" i="15" s="1"/>
  <c r="Q198" i="15" s="1"/>
  <c r="R198" i="15" s="1"/>
  <c r="AB198" i="15" s="1"/>
  <c r="AC198" i="15" s="1"/>
  <c r="AD198" i="15" s="1"/>
  <c r="AE198" i="15" s="1"/>
  <c r="AF198" i="15" s="1"/>
  <c r="F197" i="15"/>
  <c r="G197" i="15" s="1"/>
  <c r="H197" i="15" s="1"/>
  <c r="I197" i="15" s="1"/>
  <c r="J197" i="15" s="1"/>
  <c r="K197" i="15" s="1"/>
  <c r="L197" i="15" s="1"/>
  <c r="M197" i="15" s="1"/>
  <c r="N197" i="15" s="1"/>
  <c r="O197" i="15" s="1"/>
  <c r="P197" i="15" s="1"/>
  <c r="Q197" i="15" s="1"/>
  <c r="R197" i="15" s="1"/>
  <c r="AB197" i="15" s="1"/>
  <c r="AC197" i="15" s="1"/>
  <c r="AD197" i="15" s="1"/>
  <c r="AE197" i="15" s="1"/>
  <c r="AF197" i="15" s="1"/>
  <c r="D197" i="15"/>
  <c r="E197" i="15" s="1"/>
  <c r="C197" i="15"/>
  <c r="D196" i="15"/>
  <c r="E196" i="15" s="1"/>
  <c r="F196" i="15" s="1"/>
  <c r="G196" i="15" s="1"/>
  <c r="H196" i="15" s="1"/>
  <c r="I196" i="15" s="1"/>
  <c r="J196" i="15" s="1"/>
  <c r="K196" i="15" s="1"/>
  <c r="L196" i="15" s="1"/>
  <c r="M196" i="15" s="1"/>
  <c r="N196" i="15" s="1"/>
  <c r="O196" i="15" s="1"/>
  <c r="P196" i="15" s="1"/>
  <c r="Q196" i="15" s="1"/>
  <c r="R196" i="15" s="1"/>
  <c r="AB196" i="15" s="1"/>
  <c r="AC196" i="15" s="1"/>
  <c r="AD196" i="15" s="1"/>
  <c r="AE196" i="15" s="1"/>
  <c r="AF196" i="15" s="1"/>
  <c r="C196" i="15"/>
  <c r="C195" i="15"/>
  <c r="D195" i="15" s="1"/>
  <c r="E195" i="15" s="1"/>
  <c r="F195" i="15" s="1"/>
  <c r="G195" i="15" s="1"/>
  <c r="H195" i="15" s="1"/>
  <c r="I195" i="15" s="1"/>
  <c r="J195" i="15" s="1"/>
  <c r="K195" i="15" s="1"/>
  <c r="L195" i="15" s="1"/>
  <c r="M195" i="15" s="1"/>
  <c r="N195" i="15" s="1"/>
  <c r="O195" i="15" s="1"/>
  <c r="P195" i="15" s="1"/>
  <c r="Q195" i="15" s="1"/>
  <c r="R195" i="15" s="1"/>
  <c r="AB195" i="15" s="1"/>
  <c r="AC195" i="15" s="1"/>
  <c r="AD195" i="15" s="1"/>
  <c r="AE195" i="15" s="1"/>
  <c r="AF195" i="15" s="1"/>
  <c r="K194" i="15"/>
  <c r="L194" i="15" s="1"/>
  <c r="M194" i="15" s="1"/>
  <c r="N194" i="15" s="1"/>
  <c r="O194" i="15" s="1"/>
  <c r="P194" i="15" s="1"/>
  <c r="Q194" i="15" s="1"/>
  <c r="R194" i="15" s="1"/>
  <c r="AB194" i="15" s="1"/>
  <c r="AC194" i="15" s="1"/>
  <c r="AD194" i="15" s="1"/>
  <c r="AE194" i="15" s="1"/>
  <c r="AF194" i="15" s="1"/>
  <c r="C194" i="15"/>
  <c r="D194" i="15" s="1"/>
  <c r="E194" i="15" s="1"/>
  <c r="F194" i="15" s="1"/>
  <c r="G194" i="15" s="1"/>
  <c r="H194" i="15" s="1"/>
  <c r="I194" i="15" s="1"/>
  <c r="J194" i="15" s="1"/>
  <c r="D193" i="15"/>
  <c r="E193" i="15" s="1"/>
  <c r="F193" i="15" s="1"/>
  <c r="G193" i="15" s="1"/>
  <c r="H193" i="15" s="1"/>
  <c r="I193" i="15" s="1"/>
  <c r="J193" i="15" s="1"/>
  <c r="K193" i="15" s="1"/>
  <c r="L193" i="15" s="1"/>
  <c r="M193" i="15" s="1"/>
  <c r="N193" i="15" s="1"/>
  <c r="O193" i="15" s="1"/>
  <c r="P193" i="15" s="1"/>
  <c r="Q193" i="15" s="1"/>
  <c r="R193" i="15" s="1"/>
  <c r="AB193" i="15" s="1"/>
  <c r="AC193" i="15" s="1"/>
  <c r="AD193" i="15" s="1"/>
  <c r="AE193" i="15" s="1"/>
  <c r="AF193" i="15" s="1"/>
  <c r="C193" i="15"/>
  <c r="D192" i="15"/>
  <c r="E192" i="15" s="1"/>
  <c r="F192" i="15" s="1"/>
  <c r="G192" i="15" s="1"/>
  <c r="H192" i="15" s="1"/>
  <c r="I192" i="15" s="1"/>
  <c r="J192" i="15" s="1"/>
  <c r="K192" i="15" s="1"/>
  <c r="L192" i="15" s="1"/>
  <c r="M192" i="15" s="1"/>
  <c r="N192" i="15" s="1"/>
  <c r="O192" i="15" s="1"/>
  <c r="P192" i="15" s="1"/>
  <c r="Q192" i="15" s="1"/>
  <c r="R192" i="15" s="1"/>
  <c r="AB192" i="15" s="1"/>
  <c r="AC192" i="15" s="1"/>
  <c r="AD192" i="15" s="1"/>
  <c r="AE192" i="15" s="1"/>
  <c r="AF192" i="15" s="1"/>
  <c r="C192" i="15"/>
  <c r="C191" i="15"/>
  <c r="D191" i="15" s="1"/>
  <c r="E191" i="15" s="1"/>
  <c r="F191" i="15" s="1"/>
  <c r="G191" i="15" s="1"/>
  <c r="H191" i="15" s="1"/>
  <c r="I191" i="15" s="1"/>
  <c r="J191" i="15" s="1"/>
  <c r="K191" i="15" s="1"/>
  <c r="L191" i="15" s="1"/>
  <c r="M191" i="15" s="1"/>
  <c r="N191" i="15" s="1"/>
  <c r="O191" i="15" s="1"/>
  <c r="P191" i="15" s="1"/>
  <c r="Q191" i="15" s="1"/>
  <c r="R191" i="15" s="1"/>
  <c r="AB191" i="15" s="1"/>
  <c r="AC191" i="15" s="1"/>
  <c r="AD191" i="15" s="1"/>
  <c r="AE191" i="15" s="1"/>
  <c r="AF191" i="15" s="1"/>
  <c r="C190" i="15"/>
  <c r="D190" i="15" s="1"/>
  <c r="E190" i="15" s="1"/>
  <c r="F190" i="15" s="1"/>
  <c r="G190" i="15" s="1"/>
  <c r="H190" i="15" s="1"/>
  <c r="I190" i="15" s="1"/>
  <c r="J190" i="15" s="1"/>
  <c r="K190" i="15" s="1"/>
  <c r="L190" i="15" s="1"/>
  <c r="M190" i="15" s="1"/>
  <c r="N190" i="15" s="1"/>
  <c r="O190" i="15" s="1"/>
  <c r="P190" i="15" s="1"/>
  <c r="Q190" i="15" s="1"/>
  <c r="R190" i="15" s="1"/>
  <c r="AB190" i="15" s="1"/>
  <c r="AC190" i="15" s="1"/>
  <c r="AD190" i="15" s="1"/>
  <c r="AE190" i="15" s="1"/>
  <c r="AF190" i="15" s="1"/>
  <c r="D189" i="15"/>
  <c r="E189" i="15" s="1"/>
  <c r="F189" i="15" s="1"/>
  <c r="G189" i="15" s="1"/>
  <c r="H189" i="15" s="1"/>
  <c r="I189" i="15" s="1"/>
  <c r="J189" i="15" s="1"/>
  <c r="K189" i="15" s="1"/>
  <c r="L189" i="15" s="1"/>
  <c r="M189" i="15" s="1"/>
  <c r="N189" i="15" s="1"/>
  <c r="O189" i="15" s="1"/>
  <c r="P189" i="15" s="1"/>
  <c r="Q189" i="15" s="1"/>
  <c r="R189" i="15" s="1"/>
  <c r="AB189" i="15" s="1"/>
  <c r="AC189" i="15" s="1"/>
  <c r="AD189" i="15" s="1"/>
  <c r="AE189" i="15" s="1"/>
  <c r="AF189" i="15" s="1"/>
  <c r="C189" i="15"/>
  <c r="D188" i="15"/>
  <c r="E188" i="15" s="1"/>
  <c r="F188" i="15" s="1"/>
  <c r="G188" i="15" s="1"/>
  <c r="H188" i="15" s="1"/>
  <c r="I188" i="15" s="1"/>
  <c r="J188" i="15" s="1"/>
  <c r="K188" i="15" s="1"/>
  <c r="L188" i="15" s="1"/>
  <c r="M188" i="15" s="1"/>
  <c r="N188" i="15" s="1"/>
  <c r="O188" i="15" s="1"/>
  <c r="P188" i="15" s="1"/>
  <c r="Q188" i="15" s="1"/>
  <c r="R188" i="15" s="1"/>
  <c r="AB188" i="15" s="1"/>
  <c r="AC188" i="15" s="1"/>
  <c r="AD188" i="15" s="1"/>
  <c r="AE188" i="15" s="1"/>
  <c r="AF188" i="15" s="1"/>
  <c r="C188" i="15"/>
  <c r="C187" i="15"/>
  <c r="D187" i="15" s="1"/>
  <c r="E187" i="15" s="1"/>
  <c r="F187" i="15" s="1"/>
  <c r="G187" i="15" s="1"/>
  <c r="H187" i="15" s="1"/>
  <c r="I187" i="15" s="1"/>
  <c r="J187" i="15" s="1"/>
  <c r="K187" i="15" s="1"/>
  <c r="L187" i="15" s="1"/>
  <c r="M187" i="15" s="1"/>
  <c r="N187" i="15" s="1"/>
  <c r="O187" i="15" s="1"/>
  <c r="P187" i="15" s="1"/>
  <c r="Q187" i="15" s="1"/>
  <c r="R187" i="15" s="1"/>
  <c r="AB187" i="15" s="1"/>
  <c r="AC187" i="15" s="1"/>
  <c r="AD187" i="15" s="1"/>
  <c r="AE187" i="15" s="1"/>
  <c r="AF187" i="15" s="1"/>
  <c r="D186" i="15"/>
  <c r="E186" i="15" s="1"/>
  <c r="F186" i="15" s="1"/>
  <c r="G186" i="15" s="1"/>
  <c r="H186" i="15" s="1"/>
  <c r="I186" i="15" s="1"/>
  <c r="J186" i="15" s="1"/>
  <c r="K186" i="15" s="1"/>
  <c r="L186" i="15" s="1"/>
  <c r="M186" i="15" s="1"/>
  <c r="N186" i="15" s="1"/>
  <c r="O186" i="15" s="1"/>
  <c r="P186" i="15" s="1"/>
  <c r="Q186" i="15" s="1"/>
  <c r="R186" i="15" s="1"/>
  <c r="AB186" i="15" s="1"/>
  <c r="AC186" i="15" s="1"/>
  <c r="AD186" i="15" s="1"/>
  <c r="AE186" i="15" s="1"/>
  <c r="AF186" i="15" s="1"/>
  <c r="C186" i="15"/>
  <c r="D185" i="15"/>
  <c r="E185" i="15" s="1"/>
  <c r="F185" i="15" s="1"/>
  <c r="G185" i="15" s="1"/>
  <c r="H185" i="15" s="1"/>
  <c r="I185" i="15" s="1"/>
  <c r="J185" i="15" s="1"/>
  <c r="K185" i="15" s="1"/>
  <c r="L185" i="15" s="1"/>
  <c r="M185" i="15" s="1"/>
  <c r="N185" i="15" s="1"/>
  <c r="O185" i="15" s="1"/>
  <c r="P185" i="15" s="1"/>
  <c r="Q185" i="15" s="1"/>
  <c r="R185" i="15" s="1"/>
  <c r="AB185" i="15" s="1"/>
  <c r="AC185" i="15" s="1"/>
  <c r="AD185" i="15" s="1"/>
  <c r="AE185" i="15" s="1"/>
  <c r="AF185" i="15" s="1"/>
  <c r="C185" i="15"/>
  <c r="E184" i="15"/>
  <c r="F184" i="15" s="1"/>
  <c r="G184" i="15" s="1"/>
  <c r="H184" i="15" s="1"/>
  <c r="I184" i="15" s="1"/>
  <c r="J184" i="15" s="1"/>
  <c r="K184" i="15" s="1"/>
  <c r="L184" i="15" s="1"/>
  <c r="M184" i="15" s="1"/>
  <c r="N184" i="15" s="1"/>
  <c r="O184" i="15" s="1"/>
  <c r="P184" i="15" s="1"/>
  <c r="Q184" i="15" s="1"/>
  <c r="R184" i="15" s="1"/>
  <c r="AB184" i="15" s="1"/>
  <c r="AC184" i="15" s="1"/>
  <c r="AD184" i="15" s="1"/>
  <c r="AE184" i="15" s="1"/>
  <c r="AF184" i="15" s="1"/>
  <c r="D184" i="15"/>
  <c r="C184" i="15"/>
  <c r="E183" i="15"/>
  <c r="F183" i="15" s="1"/>
  <c r="G183" i="15" s="1"/>
  <c r="H183" i="15" s="1"/>
  <c r="I183" i="15" s="1"/>
  <c r="J183" i="15" s="1"/>
  <c r="K183" i="15" s="1"/>
  <c r="L183" i="15" s="1"/>
  <c r="M183" i="15" s="1"/>
  <c r="N183" i="15" s="1"/>
  <c r="O183" i="15" s="1"/>
  <c r="P183" i="15" s="1"/>
  <c r="Q183" i="15" s="1"/>
  <c r="R183" i="15" s="1"/>
  <c r="AB183" i="15" s="1"/>
  <c r="AC183" i="15" s="1"/>
  <c r="AD183" i="15" s="1"/>
  <c r="AE183" i="15" s="1"/>
  <c r="AF183" i="15" s="1"/>
  <c r="C183" i="15"/>
  <c r="D183" i="15" s="1"/>
  <c r="C182" i="15"/>
  <c r="D182" i="15" s="1"/>
  <c r="E182" i="15" s="1"/>
  <c r="F182" i="15" s="1"/>
  <c r="G182" i="15" s="1"/>
  <c r="H182" i="15" s="1"/>
  <c r="I182" i="15" s="1"/>
  <c r="J182" i="15" s="1"/>
  <c r="K182" i="15" s="1"/>
  <c r="L182" i="15" s="1"/>
  <c r="M182" i="15" s="1"/>
  <c r="N182" i="15" s="1"/>
  <c r="O182" i="15" s="1"/>
  <c r="P182" i="15" s="1"/>
  <c r="Q182" i="15" s="1"/>
  <c r="R182" i="15" s="1"/>
  <c r="AB182" i="15" s="1"/>
  <c r="AC182" i="15" s="1"/>
  <c r="AD182" i="15" s="1"/>
  <c r="AE182" i="15" s="1"/>
  <c r="AF182" i="15" s="1"/>
  <c r="D181" i="15"/>
  <c r="E181" i="15" s="1"/>
  <c r="F181" i="15" s="1"/>
  <c r="G181" i="15" s="1"/>
  <c r="H181" i="15" s="1"/>
  <c r="I181" i="15" s="1"/>
  <c r="J181" i="15" s="1"/>
  <c r="K181" i="15" s="1"/>
  <c r="L181" i="15" s="1"/>
  <c r="M181" i="15" s="1"/>
  <c r="N181" i="15" s="1"/>
  <c r="O181" i="15" s="1"/>
  <c r="P181" i="15" s="1"/>
  <c r="Q181" i="15" s="1"/>
  <c r="R181" i="15" s="1"/>
  <c r="AB181" i="15" s="1"/>
  <c r="AC181" i="15" s="1"/>
  <c r="AD181" i="15" s="1"/>
  <c r="AE181" i="15" s="1"/>
  <c r="AF181" i="15" s="1"/>
  <c r="C181" i="15"/>
  <c r="E180" i="15"/>
  <c r="F180" i="15" s="1"/>
  <c r="G180" i="15" s="1"/>
  <c r="H180" i="15" s="1"/>
  <c r="I180" i="15" s="1"/>
  <c r="J180" i="15" s="1"/>
  <c r="K180" i="15" s="1"/>
  <c r="L180" i="15" s="1"/>
  <c r="M180" i="15" s="1"/>
  <c r="N180" i="15" s="1"/>
  <c r="O180" i="15" s="1"/>
  <c r="P180" i="15" s="1"/>
  <c r="Q180" i="15" s="1"/>
  <c r="R180" i="15" s="1"/>
  <c r="AB180" i="15" s="1"/>
  <c r="AC180" i="15" s="1"/>
  <c r="AD180" i="15" s="1"/>
  <c r="AE180" i="15" s="1"/>
  <c r="AF180" i="15" s="1"/>
  <c r="D180" i="15"/>
  <c r="C180" i="15"/>
  <c r="C179" i="15"/>
  <c r="D179" i="15" s="1"/>
  <c r="E179" i="15" s="1"/>
  <c r="F179" i="15" s="1"/>
  <c r="G179" i="15" s="1"/>
  <c r="H179" i="15" s="1"/>
  <c r="I179" i="15" s="1"/>
  <c r="J179" i="15" s="1"/>
  <c r="K179" i="15" s="1"/>
  <c r="L179" i="15" s="1"/>
  <c r="M179" i="15" s="1"/>
  <c r="N179" i="15" s="1"/>
  <c r="O179" i="15" s="1"/>
  <c r="P179" i="15" s="1"/>
  <c r="Q179" i="15" s="1"/>
  <c r="R179" i="15" s="1"/>
  <c r="AB179" i="15" s="1"/>
  <c r="AC179" i="15" s="1"/>
  <c r="AD179" i="15" s="1"/>
  <c r="AE179" i="15" s="1"/>
  <c r="AF179" i="15" s="1"/>
  <c r="C178" i="15"/>
  <c r="D178" i="15" s="1"/>
  <c r="E178" i="15" s="1"/>
  <c r="F178" i="15" s="1"/>
  <c r="G178" i="15" s="1"/>
  <c r="H178" i="15" s="1"/>
  <c r="I178" i="15" s="1"/>
  <c r="J178" i="15" s="1"/>
  <c r="K178" i="15" s="1"/>
  <c r="L178" i="15" s="1"/>
  <c r="M178" i="15" s="1"/>
  <c r="N178" i="15" s="1"/>
  <c r="O178" i="15" s="1"/>
  <c r="P178" i="15" s="1"/>
  <c r="Q178" i="15" s="1"/>
  <c r="R178" i="15" s="1"/>
  <c r="AB178" i="15" s="1"/>
  <c r="AC178" i="15" s="1"/>
  <c r="AD178" i="15" s="1"/>
  <c r="AE178" i="15" s="1"/>
  <c r="AF178" i="15" s="1"/>
  <c r="C177" i="15"/>
  <c r="D177" i="15" s="1"/>
  <c r="E177" i="15" s="1"/>
  <c r="D176" i="15"/>
  <c r="E176" i="15" s="1"/>
  <c r="F176" i="15" s="1"/>
  <c r="G176" i="15" s="1"/>
  <c r="H176" i="15" s="1"/>
  <c r="I176" i="15" s="1"/>
  <c r="J176" i="15" s="1"/>
  <c r="K176" i="15" s="1"/>
  <c r="L176" i="15" s="1"/>
  <c r="M176" i="15" s="1"/>
  <c r="N176" i="15" s="1"/>
  <c r="O176" i="15" s="1"/>
  <c r="P176" i="15" s="1"/>
  <c r="Q176" i="15" s="1"/>
  <c r="R176" i="15" s="1"/>
  <c r="AB176" i="15" s="1"/>
  <c r="AC176" i="15" s="1"/>
  <c r="AD176" i="15" s="1"/>
  <c r="AE176" i="15" s="1"/>
  <c r="AF176" i="15" s="1"/>
  <c r="C176" i="15"/>
  <c r="C175" i="15"/>
  <c r="D175" i="15" s="1"/>
  <c r="E175" i="15" s="1"/>
  <c r="F175" i="15" s="1"/>
  <c r="G175" i="15" s="1"/>
  <c r="H175" i="15" s="1"/>
  <c r="I175" i="15" s="1"/>
  <c r="J175" i="15" s="1"/>
  <c r="K175" i="15" s="1"/>
  <c r="L175" i="15" s="1"/>
  <c r="M175" i="15" s="1"/>
  <c r="N175" i="15" s="1"/>
  <c r="O175" i="15" s="1"/>
  <c r="P175" i="15" s="1"/>
  <c r="Q175" i="15" s="1"/>
  <c r="R175" i="15" s="1"/>
  <c r="AB175" i="15" s="1"/>
  <c r="AC175" i="15" s="1"/>
  <c r="AD175" i="15" s="1"/>
  <c r="AE175" i="15" s="1"/>
  <c r="AF175" i="15" s="1"/>
  <c r="D174" i="15"/>
  <c r="E174" i="15" s="1"/>
  <c r="F174" i="15" s="1"/>
  <c r="G174" i="15" s="1"/>
  <c r="H174" i="15" s="1"/>
  <c r="I174" i="15" s="1"/>
  <c r="J174" i="15" s="1"/>
  <c r="K174" i="15" s="1"/>
  <c r="L174" i="15" s="1"/>
  <c r="M174" i="15" s="1"/>
  <c r="N174" i="15" s="1"/>
  <c r="O174" i="15" s="1"/>
  <c r="P174" i="15" s="1"/>
  <c r="Q174" i="15" s="1"/>
  <c r="R174" i="15" s="1"/>
  <c r="AB174" i="15" s="1"/>
  <c r="AC174" i="15" s="1"/>
  <c r="AD174" i="15" s="1"/>
  <c r="AE174" i="15" s="1"/>
  <c r="AF174" i="15" s="1"/>
  <c r="C174" i="15"/>
  <c r="C173" i="15"/>
  <c r="D173" i="15" s="1"/>
  <c r="E173" i="15" s="1"/>
  <c r="F173" i="15" s="1"/>
  <c r="G173" i="15" s="1"/>
  <c r="H173" i="15" s="1"/>
  <c r="I173" i="15" s="1"/>
  <c r="J173" i="15" s="1"/>
  <c r="K173" i="15" s="1"/>
  <c r="L173" i="15" s="1"/>
  <c r="M173" i="15" s="1"/>
  <c r="N173" i="15" s="1"/>
  <c r="O173" i="15" s="1"/>
  <c r="P173" i="15" s="1"/>
  <c r="Q173" i="15" s="1"/>
  <c r="R173" i="15" s="1"/>
  <c r="AB173" i="15" s="1"/>
  <c r="AC173" i="15" s="1"/>
  <c r="AD173" i="15" s="1"/>
  <c r="AE173" i="15" s="1"/>
  <c r="AF173" i="15" s="1"/>
  <c r="C172" i="15"/>
  <c r="D172" i="15" s="1"/>
  <c r="E172" i="15" s="1"/>
  <c r="F172" i="15" s="1"/>
  <c r="G172" i="15" s="1"/>
  <c r="H172" i="15" s="1"/>
  <c r="I172" i="15" s="1"/>
  <c r="J172" i="15" s="1"/>
  <c r="K172" i="15" s="1"/>
  <c r="L172" i="15" s="1"/>
  <c r="M172" i="15" s="1"/>
  <c r="N172" i="15" s="1"/>
  <c r="O172" i="15" s="1"/>
  <c r="P172" i="15" s="1"/>
  <c r="Q172" i="15" s="1"/>
  <c r="R172" i="15" s="1"/>
  <c r="AB172" i="15" s="1"/>
  <c r="AC172" i="15" s="1"/>
  <c r="AD172" i="15" s="1"/>
  <c r="AE172" i="15" s="1"/>
  <c r="AF172" i="15" s="1"/>
  <c r="N171" i="15"/>
  <c r="O171" i="15" s="1"/>
  <c r="P171" i="15" s="1"/>
  <c r="Q171" i="15" s="1"/>
  <c r="R171" i="15" s="1"/>
  <c r="AB171" i="15" s="1"/>
  <c r="AC171" i="15" s="1"/>
  <c r="AD171" i="15" s="1"/>
  <c r="AE171" i="15" s="1"/>
  <c r="AF171" i="15" s="1"/>
  <c r="E171" i="15"/>
  <c r="F171" i="15" s="1"/>
  <c r="G171" i="15" s="1"/>
  <c r="H171" i="15" s="1"/>
  <c r="I171" i="15" s="1"/>
  <c r="J171" i="15" s="1"/>
  <c r="K171" i="15" s="1"/>
  <c r="L171" i="15" s="1"/>
  <c r="M171" i="15" s="1"/>
  <c r="C171" i="15"/>
  <c r="D171" i="15" s="1"/>
  <c r="H170" i="15"/>
  <c r="I170" i="15" s="1"/>
  <c r="J170" i="15" s="1"/>
  <c r="K170" i="15" s="1"/>
  <c r="L170" i="15" s="1"/>
  <c r="M170" i="15" s="1"/>
  <c r="N170" i="15" s="1"/>
  <c r="O170" i="15" s="1"/>
  <c r="P170" i="15" s="1"/>
  <c r="Q170" i="15" s="1"/>
  <c r="R170" i="15" s="1"/>
  <c r="C170" i="15"/>
  <c r="D170" i="15" s="1"/>
  <c r="E170" i="15" s="1"/>
  <c r="F170" i="15" s="1"/>
  <c r="G170" i="15" s="1"/>
  <c r="C169" i="15"/>
  <c r="AG167" i="15"/>
  <c r="AG91" i="15" s="1"/>
  <c r="AG92" i="15" s="1"/>
  <c r="AG3" i="15" s="1"/>
  <c r="C166" i="15"/>
  <c r="D166" i="15" s="1"/>
  <c r="E166" i="15" s="1"/>
  <c r="F166" i="15" s="1"/>
  <c r="G166" i="15" s="1"/>
  <c r="H166" i="15" s="1"/>
  <c r="I166" i="15" s="1"/>
  <c r="J166" i="15" s="1"/>
  <c r="K166" i="15" s="1"/>
  <c r="L166" i="15" s="1"/>
  <c r="M166" i="15" s="1"/>
  <c r="N166" i="15" s="1"/>
  <c r="O166" i="15" s="1"/>
  <c r="P166" i="15" s="1"/>
  <c r="Q166" i="15" s="1"/>
  <c r="R166" i="15" s="1"/>
  <c r="AB166" i="15" s="1"/>
  <c r="AC166" i="15" s="1"/>
  <c r="AD166" i="15" s="1"/>
  <c r="AE166" i="15" s="1"/>
  <c r="AF166" i="15" s="1"/>
  <c r="C165" i="15"/>
  <c r="D165" i="15" s="1"/>
  <c r="E165" i="15" s="1"/>
  <c r="F165" i="15" s="1"/>
  <c r="G165" i="15" s="1"/>
  <c r="H165" i="15" s="1"/>
  <c r="I165" i="15" s="1"/>
  <c r="J165" i="15" s="1"/>
  <c r="K165" i="15" s="1"/>
  <c r="L165" i="15" s="1"/>
  <c r="M165" i="15" s="1"/>
  <c r="N165" i="15" s="1"/>
  <c r="O165" i="15" s="1"/>
  <c r="P165" i="15" s="1"/>
  <c r="Q165" i="15" s="1"/>
  <c r="R165" i="15" s="1"/>
  <c r="AB165" i="15" s="1"/>
  <c r="AC165" i="15" s="1"/>
  <c r="AD165" i="15" s="1"/>
  <c r="AE165" i="15" s="1"/>
  <c r="AF165" i="15" s="1"/>
  <c r="AB164" i="15"/>
  <c r="AC164" i="15" s="1"/>
  <c r="AD164" i="15" s="1"/>
  <c r="AE164" i="15" s="1"/>
  <c r="AF164" i="15" s="1"/>
  <c r="C164" i="15"/>
  <c r="D164" i="15" s="1"/>
  <c r="E164" i="15" s="1"/>
  <c r="F164" i="15" s="1"/>
  <c r="G164" i="15" s="1"/>
  <c r="H164" i="15" s="1"/>
  <c r="I164" i="15" s="1"/>
  <c r="J164" i="15" s="1"/>
  <c r="K164" i="15" s="1"/>
  <c r="L164" i="15" s="1"/>
  <c r="M164" i="15" s="1"/>
  <c r="N164" i="15" s="1"/>
  <c r="O164" i="15" s="1"/>
  <c r="P164" i="15" s="1"/>
  <c r="Q164" i="15" s="1"/>
  <c r="R164" i="15" s="1"/>
  <c r="Q163" i="15"/>
  <c r="R163" i="15" s="1"/>
  <c r="AB163" i="15" s="1"/>
  <c r="AC163" i="15" s="1"/>
  <c r="AD163" i="15" s="1"/>
  <c r="AE163" i="15" s="1"/>
  <c r="AF163" i="15" s="1"/>
  <c r="C163" i="15"/>
  <c r="D163" i="15" s="1"/>
  <c r="E163" i="15" s="1"/>
  <c r="F163" i="15" s="1"/>
  <c r="G163" i="15" s="1"/>
  <c r="H163" i="15" s="1"/>
  <c r="I163" i="15" s="1"/>
  <c r="J163" i="15" s="1"/>
  <c r="K163" i="15" s="1"/>
  <c r="L163" i="15" s="1"/>
  <c r="M163" i="15" s="1"/>
  <c r="N163" i="15" s="1"/>
  <c r="O163" i="15" s="1"/>
  <c r="P163" i="15" s="1"/>
  <c r="C162" i="15"/>
  <c r="D162" i="15" s="1"/>
  <c r="E162" i="15" s="1"/>
  <c r="F162" i="15" s="1"/>
  <c r="G162" i="15" s="1"/>
  <c r="H162" i="15" s="1"/>
  <c r="I162" i="15" s="1"/>
  <c r="J162" i="15" s="1"/>
  <c r="K162" i="15" s="1"/>
  <c r="L162" i="15" s="1"/>
  <c r="M162" i="15" s="1"/>
  <c r="N162" i="15" s="1"/>
  <c r="O162" i="15" s="1"/>
  <c r="P162" i="15" s="1"/>
  <c r="Q162" i="15" s="1"/>
  <c r="R162" i="15" s="1"/>
  <c r="AB162" i="15" s="1"/>
  <c r="AC162" i="15" s="1"/>
  <c r="AD162" i="15" s="1"/>
  <c r="AE162" i="15" s="1"/>
  <c r="AF162" i="15" s="1"/>
  <c r="C161" i="15"/>
  <c r="D161" i="15" s="1"/>
  <c r="AI158" i="15"/>
  <c r="AH158" i="15"/>
  <c r="AI157" i="15"/>
  <c r="AH157" i="15"/>
  <c r="AI156" i="15"/>
  <c r="AH156" i="15"/>
  <c r="AI155" i="15"/>
  <c r="AH155" i="15"/>
  <c r="AI154" i="15"/>
  <c r="AH154" i="15"/>
  <c r="AI153" i="15"/>
  <c r="AH153" i="15"/>
  <c r="AI152" i="15"/>
  <c r="AH152" i="15"/>
  <c r="AI151" i="15"/>
  <c r="AH151" i="15"/>
  <c r="AI150" i="15"/>
  <c r="AH150" i="15"/>
  <c r="AI149" i="15"/>
  <c r="AH149" i="15"/>
  <c r="AI148" i="15"/>
  <c r="AH148" i="15"/>
  <c r="AI147" i="15"/>
  <c r="AH147" i="15"/>
  <c r="AI146" i="15"/>
  <c r="AH146" i="15"/>
  <c r="AI142" i="15"/>
  <c r="AH142" i="15"/>
  <c r="AI141" i="15"/>
  <c r="AH141" i="15"/>
  <c r="AI140" i="15"/>
  <c r="AH140" i="15"/>
  <c r="AI139" i="15"/>
  <c r="AH139" i="15"/>
  <c r="AI138" i="15"/>
  <c r="AH138" i="15"/>
  <c r="AI137" i="15"/>
  <c r="AH137" i="15"/>
  <c r="AI136" i="15"/>
  <c r="AH136" i="15"/>
  <c r="D135" i="15"/>
  <c r="AI134" i="15"/>
  <c r="AH134" i="15"/>
  <c r="AI133" i="15"/>
  <c r="AH133" i="15"/>
  <c r="AI132" i="15"/>
  <c r="AH132" i="15"/>
  <c r="AI131" i="15"/>
  <c r="AH131" i="15"/>
  <c r="AI130" i="15"/>
  <c r="AH130" i="15"/>
  <c r="AI129" i="15"/>
  <c r="AH129" i="15"/>
  <c r="AI128" i="15"/>
  <c r="AH128" i="15"/>
  <c r="AI127" i="15"/>
  <c r="AH127" i="15"/>
  <c r="AI126" i="15"/>
  <c r="AH126" i="15"/>
  <c r="AI125" i="15"/>
  <c r="AH125" i="15"/>
  <c r="BF23" i="15"/>
  <c r="AX23" i="15"/>
  <c r="AF122" i="15"/>
  <c r="AE122" i="15"/>
  <c r="AD122" i="15"/>
  <c r="AC122" i="15"/>
  <c r="AB122" i="15"/>
  <c r="Q122" i="15"/>
  <c r="M122" i="15"/>
  <c r="L122" i="15"/>
  <c r="K122" i="15"/>
  <c r="J122" i="15"/>
  <c r="I122" i="15"/>
  <c r="H122" i="15"/>
  <c r="G122" i="15"/>
  <c r="F122" i="15"/>
  <c r="E122" i="15"/>
  <c r="D122" i="15"/>
  <c r="C122" i="15"/>
  <c r="AF121" i="15"/>
  <c r="AE121" i="15"/>
  <c r="AD121" i="15"/>
  <c r="AC121" i="15"/>
  <c r="AB121" i="15"/>
  <c r="Q121" i="15"/>
  <c r="M121" i="15"/>
  <c r="L121" i="15"/>
  <c r="K121" i="15"/>
  <c r="J121" i="15"/>
  <c r="I121" i="15"/>
  <c r="AI121" i="15" s="1"/>
  <c r="H121" i="15"/>
  <c r="G121" i="15"/>
  <c r="F121" i="15"/>
  <c r="E121" i="15"/>
  <c r="D121" i="15"/>
  <c r="C121" i="15"/>
  <c r="AF120" i="15"/>
  <c r="AE120" i="15"/>
  <c r="AD120" i="15"/>
  <c r="AC120" i="15"/>
  <c r="AB120" i="15"/>
  <c r="Q120" i="15"/>
  <c r="M120" i="15"/>
  <c r="L120" i="15"/>
  <c r="K120" i="15"/>
  <c r="J120" i="15"/>
  <c r="I120" i="15"/>
  <c r="H120" i="15"/>
  <c r="G120" i="15"/>
  <c r="F120" i="15"/>
  <c r="E120" i="15"/>
  <c r="D120" i="15"/>
  <c r="C120" i="15"/>
  <c r="AF119" i="15"/>
  <c r="AE119" i="15"/>
  <c r="AD119" i="15"/>
  <c r="AC119" i="15"/>
  <c r="AB119" i="15"/>
  <c r="Q119" i="15"/>
  <c r="M119" i="15"/>
  <c r="L119" i="15"/>
  <c r="K119" i="15"/>
  <c r="J119" i="15"/>
  <c r="I119" i="15"/>
  <c r="H119" i="15"/>
  <c r="G119" i="15"/>
  <c r="F119" i="15"/>
  <c r="E119" i="15"/>
  <c r="D119" i="15"/>
  <c r="C119" i="15"/>
  <c r="AF118" i="15"/>
  <c r="AE118" i="15"/>
  <c r="AD118" i="15"/>
  <c r="AC118" i="15"/>
  <c r="AB118" i="15"/>
  <c r="Q118" i="15"/>
  <c r="M118" i="15"/>
  <c r="L118" i="15"/>
  <c r="K118" i="15"/>
  <c r="J118" i="15"/>
  <c r="I118" i="15"/>
  <c r="H118" i="15"/>
  <c r="G118" i="15"/>
  <c r="F118" i="15"/>
  <c r="E118" i="15"/>
  <c r="D118" i="15"/>
  <c r="C118" i="15"/>
  <c r="AF117" i="15"/>
  <c r="AE117" i="15"/>
  <c r="AE123" i="15" s="1"/>
  <c r="AD117" i="15"/>
  <c r="AC117" i="15"/>
  <c r="AC123" i="15" s="1"/>
  <c r="AB117" i="15"/>
  <c r="BC23" i="15"/>
  <c r="BA23" i="15"/>
  <c r="AZ23" i="15"/>
  <c r="Q117" i="15"/>
  <c r="M117" i="15"/>
  <c r="L117" i="15"/>
  <c r="K117" i="15"/>
  <c r="J117" i="15"/>
  <c r="I117" i="15"/>
  <c r="H117" i="15"/>
  <c r="H123" i="15" s="1"/>
  <c r="G117" i="15"/>
  <c r="F117" i="15"/>
  <c r="E117" i="15"/>
  <c r="D117" i="15"/>
  <c r="C117" i="15"/>
  <c r="AI114" i="15"/>
  <c r="AH114" i="15"/>
  <c r="Z7" i="15"/>
  <c r="R7" i="15"/>
  <c r="P7" i="15"/>
  <c r="AI112" i="15"/>
  <c r="AH112" i="15"/>
  <c r="AG112" i="15"/>
  <c r="AI111" i="15"/>
  <c r="AH111" i="15"/>
  <c r="AI110" i="15"/>
  <c r="AH110" i="15"/>
  <c r="AI109" i="15"/>
  <c r="AH109" i="15"/>
  <c r="AG108" i="15"/>
  <c r="AF108" i="15"/>
  <c r="BJ19" i="15" s="1"/>
  <c r="AE108" i="15"/>
  <c r="AE124" i="15" s="1"/>
  <c r="AD108" i="15"/>
  <c r="AC108" i="15"/>
  <c r="AB108" i="15"/>
  <c r="BG19" i="15" s="1"/>
  <c r="X5" i="15"/>
  <c r="W5" i="15"/>
  <c r="V7" i="15"/>
  <c r="AZ19" i="15"/>
  <c r="Q108" i="15"/>
  <c r="N7" i="15"/>
  <c r="M108" i="15"/>
  <c r="L108" i="15"/>
  <c r="K108" i="15"/>
  <c r="J108" i="15"/>
  <c r="I108" i="15"/>
  <c r="H5" i="15" s="1"/>
  <c r="H108" i="15"/>
  <c r="G108" i="15"/>
  <c r="F108" i="15"/>
  <c r="AQ19" i="15" s="1"/>
  <c r="E108" i="15"/>
  <c r="D108" i="15"/>
  <c r="AO19" i="15" s="1"/>
  <c r="C108" i="15"/>
  <c r="AI107" i="15"/>
  <c r="AH107" i="15"/>
  <c r="AI106" i="15"/>
  <c r="AH106" i="15"/>
  <c r="AI105" i="15"/>
  <c r="AH105" i="15"/>
  <c r="AI104" i="15"/>
  <c r="AH104" i="15"/>
  <c r="AI103" i="15"/>
  <c r="AH103" i="15"/>
  <c r="AI102" i="15"/>
  <c r="AH102" i="15"/>
  <c r="AI101" i="15"/>
  <c r="AH101" i="15"/>
  <c r="AI100" i="15"/>
  <c r="AH100" i="15"/>
  <c r="AI99" i="15"/>
  <c r="AH99" i="15"/>
  <c r="AI98" i="15"/>
  <c r="AH98" i="15"/>
  <c r="AI97" i="15"/>
  <c r="AH97" i="15"/>
  <c r="AG96" i="15"/>
  <c r="AG4" i="15" s="1"/>
  <c r="AF96" i="15"/>
  <c r="BJ20" i="15" s="1"/>
  <c r="AE96" i="15"/>
  <c r="BI20" i="15" s="1"/>
  <c r="AD96" i="15"/>
  <c r="AC96" i="15"/>
  <c r="AB96" i="15"/>
  <c r="BA20" i="15"/>
  <c r="Q96" i="15"/>
  <c r="AY20" i="15" s="1"/>
  <c r="AX20" i="15"/>
  <c r="AW20" i="15"/>
  <c r="M96" i="15"/>
  <c r="L96" i="15"/>
  <c r="K96" i="15"/>
  <c r="J96" i="15"/>
  <c r="I96" i="15"/>
  <c r="AS20" i="15" s="1"/>
  <c r="H96" i="15"/>
  <c r="G96" i="15"/>
  <c r="AR20" i="15" s="1"/>
  <c r="F96" i="15"/>
  <c r="E96" i="15"/>
  <c r="AP20" i="15" s="1"/>
  <c r="D96" i="15"/>
  <c r="C96" i="15"/>
  <c r="AI96" i="15" s="1"/>
  <c r="AI95" i="15"/>
  <c r="AH95" i="15"/>
  <c r="AI94" i="15"/>
  <c r="AH94" i="15"/>
  <c r="AI93" i="15"/>
  <c r="AH93" i="15"/>
  <c r="AF92" i="15"/>
  <c r="BJ18" i="15" s="1"/>
  <c r="BI18" i="15"/>
  <c r="AD92" i="15"/>
  <c r="AC92" i="15"/>
  <c r="AB92" i="15"/>
  <c r="BE18" i="15"/>
  <c r="Q92" i="15"/>
  <c r="AY18" i="15" s="1"/>
  <c r="AX18" i="15"/>
  <c r="AW18" i="15"/>
  <c r="M92" i="15"/>
  <c r="L92" i="15"/>
  <c r="K92" i="15"/>
  <c r="J92" i="15"/>
  <c r="I92" i="15"/>
  <c r="AS18" i="15" s="1"/>
  <c r="H92" i="15"/>
  <c r="G92" i="15"/>
  <c r="F92" i="15"/>
  <c r="E92" i="15"/>
  <c r="D92" i="15"/>
  <c r="AO18" i="15" s="1"/>
  <c r="C92" i="15"/>
  <c r="BV91" i="15"/>
  <c r="BU91" i="15"/>
  <c r="BT91" i="15"/>
  <c r="BN91" i="15"/>
  <c r="BF91" i="15"/>
  <c r="BB91" i="15"/>
  <c r="AI91" i="15"/>
  <c r="AH91" i="15"/>
  <c r="AZ90" i="15"/>
  <c r="AI90" i="15"/>
  <c r="AH90" i="15"/>
  <c r="BW89" i="15"/>
  <c r="BF89" i="15"/>
  <c r="AI89" i="15"/>
  <c r="AH89" i="15"/>
  <c r="BQ88" i="15"/>
  <c r="BD88" i="15"/>
  <c r="BC88" i="15"/>
  <c r="AI88" i="15"/>
  <c r="AH88" i="15"/>
  <c r="BV87" i="15"/>
  <c r="BK87" i="15"/>
  <c r="AI87" i="15"/>
  <c r="AH87" i="15"/>
  <c r="BD86" i="15"/>
  <c r="AI86" i="15"/>
  <c r="AH86" i="15"/>
  <c r="AI85" i="15"/>
  <c r="AH85" i="15"/>
  <c r="BW84" i="15"/>
  <c r="BW91" i="15" s="1"/>
  <c r="BV84" i="15"/>
  <c r="BU84" i="15"/>
  <c r="BT84" i="15"/>
  <c r="BS84" i="15"/>
  <c r="BS91" i="15" s="1"/>
  <c r="BR84" i="15"/>
  <c r="BR91" i="15" s="1"/>
  <c r="BQ84" i="15"/>
  <c r="BQ91" i="15" s="1"/>
  <c r="BP84" i="15"/>
  <c r="BP91" i="15" s="1"/>
  <c r="BO84" i="15"/>
  <c r="BO91" i="15" s="1"/>
  <c r="BN84" i="15"/>
  <c r="BM84" i="15"/>
  <c r="BM91" i="15" s="1"/>
  <c r="BL84" i="15"/>
  <c r="BL91" i="15" s="1"/>
  <c r="BK84" i="15"/>
  <c r="BK91" i="15" s="1"/>
  <c r="BJ84" i="15"/>
  <c r="BJ91" i="15" s="1"/>
  <c r="BI84" i="15"/>
  <c r="BI91" i="15" s="1"/>
  <c r="BH84" i="15"/>
  <c r="BH91" i="15" s="1"/>
  <c r="BG84" i="15"/>
  <c r="BG91" i="15" s="1"/>
  <c r="BF84" i="15"/>
  <c r="BE84" i="15"/>
  <c r="BE91" i="15" s="1"/>
  <c r="BD84" i="15"/>
  <c r="BD91" i="15" s="1"/>
  <c r="BC84" i="15"/>
  <c r="BC91" i="15" s="1"/>
  <c r="BB84" i="15"/>
  <c r="BA84" i="15"/>
  <c r="BA91" i="15" s="1"/>
  <c r="AZ84" i="15"/>
  <c r="AZ91" i="15" s="1"/>
  <c r="AI84" i="15"/>
  <c r="AH84" i="15"/>
  <c r="BW83" i="15"/>
  <c r="BW90" i="15" s="1"/>
  <c r="BV83" i="15"/>
  <c r="BV90" i="15" s="1"/>
  <c r="BU83" i="15"/>
  <c r="BU90" i="15" s="1"/>
  <c r="BT83" i="15"/>
  <c r="BT90" i="15" s="1"/>
  <c r="BS83" i="15"/>
  <c r="BS90" i="15" s="1"/>
  <c r="BR83" i="15"/>
  <c r="BR90" i="15" s="1"/>
  <c r="BQ83" i="15"/>
  <c r="BQ90" i="15" s="1"/>
  <c r="BP83" i="15"/>
  <c r="BP90" i="15" s="1"/>
  <c r="BO83" i="15"/>
  <c r="BO90" i="15" s="1"/>
  <c r="BN83" i="15"/>
  <c r="BN90" i="15" s="1"/>
  <c r="BM83" i="15"/>
  <c r="BM90" i="15" s="1"/>
  <c r="BL83" i="15"/>
  <c r="BL90" i="15" s="1"/>
  <c r="BK83" i="15"/>
  <c r="BK90" i="15" s="1"/>
  <c r="BJ83" i="15"/>
  <c r="BJ90" i="15" s="1"/>
  <c r="BI83" i="15"/>
  <c r="BI90" i="15" s="1"/>
  <c r="BH83" i="15"/>
  <c r="BH90" i="15" s="1"/>
  <c r="BG83" i="15"/>
  <c r="BG90" i="15" s="1"/>
  <c r="BF83" i="15"/>
  <c r="BF90" i="15" s="1"/>
  <c r="BE83" i="15"/>
  <c r="BE90" i="15" s="1"/>
  <c r="BD83" i="15"/>
  <c r="BD90" i="15" s="1"/>
  <c r="BC83" i="15"/>
  <c r="BC90" i="15" s="1"/>
  <c r="BB83" i="15"/>
  <c r="BB90" i="15" s="1"/>
  <c r="BA83" i="15"/>
  <c r="BA90" i="15" s="1"/>
  <c r="AZ83" i="15"/>
  <c r="AI83" i="15"/>
  <c r="AH83" i="15"/>
  <c r="BW82" i="15"/>
  <c r="BV82" i="15"/>
  <c r="BV89" i="15" s="1"/>
  <c r="BU82" i="15"/>
  <c r="BU89" i="15" s="1"/>
  <c r="BT82" i="15"/>
  <c r="BT89" i="15" s="1"/>
  <c r="BS82" i="15"/>
  <c r="BS89" i="15" s="1"/>
  <c r="BR82" i="15"/>
  <c r="BR89" i="15" s="1"/>
  <c r="BQ82" i="15"/>
  <c r="BQ89" i="15" s="1"/>
  <c r="BP82" i="15"/>
  <c r="BP89" i="15" s="1"/>
  <c r="BO82" i="15"/>
  <c r="BO89" i="15" s="1"/>
  <c r="BN82" i="15"/>
  <c r="BN89" i="15" s="1"/>
  <c r="BM82" i="15"/>
  <c r="BM89" i="15" s="1"/>
  <c r="BL82" i="15"/>
  <c r="BL89" i="15" s="1"/>
  <c r="BK82" i="15"/>
  <c r="BK89" i="15" s="1"/>
  <c r="BJ82" i="15"/>
  <c r="BJ89" i="15" s="1"/>
  <c r="BI82" i="15"/>
  <c r="BI89" i="15" s="1"/>
  <c r="BH82" i="15"/>
  <c r="BH89" i="15" s="1"/>
  <c r="BG82" i="15"/>
  <c r="BG89" i="15" s="1"/>
  <c r="BF82" i="15"/>
  <c r="BE82" i="15"/>
  <c r="BE89" i="15" s="1"/>
  <c r="BD82" i="15"/>
  <c r="BD89" i="15" s="1"/>
  <c r="BC82" i="15"/>
  <c r="BC89" i="15" s="1"/>
  <c r="BB82" i="15"/>
  <c r="BB89" i="15" s="1"/>
  <c r="BA82" i="15"/>
  <c r="BA89" i="15" s="1"/>
  <c r="AZ82" i="15"/>
  <c r="AZ89" i="15" s="1"/>
  <c r="AI82" i="15"/>
  <c r="AH82" i="15"/>
  <c r="BW81" i="15"/>
  <c r="BW88" i="15" s="1"/>
  <c r="BV81" i="15"/>
  <c r="BV88" i="15" s="1"/>
  <c r="BU81" i="15"/>
  <c r="BU88" i="15" s="1"/>
  <c r="BT81" i="15"/>
  <c r="BT88" i="15" s="1"/>
  <c r="BS81" i="15"/>
  <c r="BS88" i="15" s="1"/>
  <c r="BR81" i="15"/>
  <c r="BR88" i="15" s="1"/>
  <c r="BQ81" i="15"/>
  <c r="BP81" i="15"/>
  <c r="BP88" i="15" s="1"/>
  <c r="BO81" i="15"/>
  <c r="BO88" i="15" s="1"/>
  <c r="BN81" i="15"/>
  <c r="BN88" i="15" s="1"/>
  <c r="BM81" i="15"/>
  <c r="BM88" i="15" s="1"/>
  <c r="BL81" i="15"/>
  <c r="BL88" i="15" s="1"/>
  <c r="BK81" i="15"/>
  <c r="BK88" i="15" s="1"/>
  <c r="BJ81" i="15"/>
  <c r="BJ88" i="15" s="1"/>
  <c r="BI81" i="15"/>
  <c r="BI88" i="15" s="1"/>
  <c r="BH81" i="15"/>
  <c r="BH88" i="15" s="1"/>
  <c r="BG81" i="15"/>
  <c r="BG88" i="15" s="1"/>
  <c r="BF81" i="15"/>
  <c r="BF88" i="15" s="1"/>
  <c r="BE81" i="15"/>
  <c r="BE88" i="15" s="1"/>
  <c r="BD81" i="15"/>
  <c r="BC81" i="15"/>
  <c r="BB81" i="15"/>
  <c r="BB88" i="15" s="1"/>
  <c r="BA81" i="15"/>
  <c r="BA88" i="15" s="1"/>
  <c r="AZ81" i="15"/>
  <c r="AZ88" i="15" s="1"/>
  <c r="AI81" i="15"/>
  <c r="AH81" i="15"/>
  <c r="BW80" i="15"/>
  <c r="BW87" i="15" s="1"/>
  <c r="BV80" i="15"/>
  <c r="BU80" i="15"/>
  <c r="BU87" i="15" s="1"/>
  <c r="BT80" i="15"/>
  <c r="BT87" i="15" s="1"/>
  <c r="BS80" i="15"/>
  <c r="BS87" i="15" s="1"/>
  <c r="BR80" i="15"/>
  <c r="BR87" i="15" s="1"/>
  <c r="BQ80" i="15"/>
  <c r="BQ87" i="15" s="1"/>
  <c r="BP80" i="15"/>
  <c r="BP87" i="15" s="1"/>
  <c r="BO80" i="15"/>
  <c r="BO87" i="15" s="1"/>
  <c r="BN80" i="15"/>
  <c r="BN87" i="15" s="1"/>
  <c r="BM80" i="15"/>
  <c r="BM87" i="15" s="1"/>
  <c r="BL80" i="15"/>
  <c r="BL87" i="15" s="1"/>
  <c r="BK80" i="15"/>
  <c r="BJ80" i="15"/>
  <c r="BJ87" i="15" s="1"/>
  <c r="BI80" i="15"/>
  <c r="BI87" i="15" s="1"/>
  <c r="BH80" i="15"/>
  <c r="BH87" i="15" s="1"/>
  <c r="BG80" i="15"/>
  <c r="BG87" i="15" s="1"/>
  <c r="BF80" i="15"/>
  <c r="BF87" i="15" s="1"/>
  <c r="BE80" i="15"/>
  <c r="BE87" i="15" s="1"/>
  <c r="BD80" i="15"/>
  <c r="BD87" i="15" s="1"/>
  <c r="BC80" i="15"/>
  <c r="BC87" i="15" s="1"/>
  <c r="BB80" i="15"/>
  <c r="BB87" i="15" s="1"/>
  <c r="BA80" i="15"/>
  <c r="BA87" i="15" s="1"/>
  <c r="AZ80" i="15"/>
  <c r="AZ87" i="15" s="1"/>
  <c r="AI80" i="15"/>
  <c r="AH80" i="15"/>
  <c r="BW79" i="15"/>
  <c r="BW86" i="15" s="1"/>
  <c r="BV79" i="15"/>
  <c r="BV86" i="15" s="1"/>
  <c r="BU79" i="15"/>
  <c r="BU86" i="15" s="1"/>
  <c r="BT79" i="15"/>
  <c r="BT86" i="15" s="1"/>
  <c r="BS79" i="15"/>
  <c r="BS86" i="15" s="1"/>
  <c r="BR79" i="15"/>
  <c r="BR86" i="15" s="1"/>
  <c r="BQ79" i="15"/>
  <c r="BQ86" i="15" s="1"/>
  <c r="BP79" i="15"/>
  <c r="BP86" i="15" s="1"/>
  <c r="BO79" i="15"/>
  <c r="BO86" i="15" s="1"/>
  <c r="BN79" i="15"/>
  <c r="BN86" i="15" s="1"/>
  <c r="BM79" i="15"/>
  <c r="BM86" i="15" s="1"/>
  <c r="BL79" i="15"/>
  <c r="BL86" i="15" s="1"/>
  <c r="BK79" i="15"/>
  <c r="BK86" i="15" s="1"/>
  <c r="BJ79" i="15"/>
  <c r="BJ86" i="15" s="1"/>
  <c r="BI79" i="15"/>
  <c r="BI86" i="15" s="1"/>
  <c r="BH79" i="15"/>
  <c r="BH86" i="15" s="1"/>
  <c r="BG79" i="15"/>
  <c r="BG86" i="15" s="1"/>
  <c r="BF79" i="15"/>
  <c r="BF86" i="15" s="1"/>
  <c r="BE79" i="15"/>
  <c r="BE86" i="15" s="1"/>
  <c r="BD79" i="15"/>
  <c r="BC79" i="15"/>
  <c r="BC86" i="15" s="1"/>
  <c r="BB79" i="15"/>
  <c r="BB86" i="15" s="1"/>
  <c r="BA79" i="15"/>
  <c r="BA86" i="15" s="1"/>
  <c r="AZ79" i="15"/>
  <c r="AZ86" i="15" s="1"/>
  <c r="AI79" i="15"/>
  <c r="AH79" i="15"/>
  <c r="AG78" i="15"/>
  <c r="AF78" i="15"/>
  <c r="AE78" i="15"/>
  <c r="BI17" i="15" s="1"/>
  <c r="AD78" i="15"/>
  <c r="AC78" i="15"/>
  <c r="AB78" i="15"/>
  <c r="BE17" i="15"/>
  <c r="Q78" i="15"/>
  <c r="AY17" i="15" s="1"/>
  <c r="AX17" i="15"/>
  <c r="AW17" i="15"/>
  <c r="M78" i="15"/>
  <c r="I78" i="15"/>
  <c r="AS17" i="15" s="1"/>
  <c r="H78" i="15"/>
  <c r="G78" i="15"/>
  <c r="AR17" i="15" s="1"/>
  <c r="F78" i="15"/>
  <c r="E78" i="15"/>
  <c r="D78" i="15"/>
  <c r="AI77" i="15"/>
  <c r="AH77" i="15"/>
  <c r="AI76" i="15"/>
  <c r="AH76" i="15"/>
  <c r="AI75" i="15"/>
  <c r="AH75" i="15"/>
  <c r="AI74" i="15"/>
  <c r="AH74" i="15"/>
  <c r="AI73" i="15"/>
  <c r="AH73" i="15"/>
  <c r="AI72" i="15"/>
  <c r="AH72" i="15"/>
  <c r="AG71" i="15"/>
  <c r="BJ16" i="15"/>
  <c r="AE71" i="15"/>
  <c r="BI16" i="15" s="1"/>
  <c r="AD71" i="15"/>
  <c r="BH16" i="15" s="1"/>
  <c r="AC71" i="15"/>
  <c r="AB71" i="15"/>
  <c r="X7" i="15"/>
  <c r="U7" i="15"/>
  <c r="BB16" i="15"/>
  <c r="Q71" i="15"/>
  <c r="M71" i="15"/>
  <c r="I71" i="15"/>
  <c r="H71" i="15"/>
  <c r="G71" i="15"/>
  <c r="AR16" i="15" s="1"/>
  <c r="F71" i="15"/>
  <c r="E71" i="15"/>
  <c r="AP16" i="15" s="1"/>
  <c r="D71" i="15"/>
  <c r="AO16" i="15" s="1"/>
  <c r="AI70" i="15"/>
  <c r="AH70" i="15"/>
  <c r="AI69" i="15"/>
  <c r="AH69" i="15"/>
  <c r="AI68" i="15"/>
  <c r="AH68" i="15"/>
  <c r="AI67" i="15"/>
  <c r="AH67" i="15"/>
  <c r="AI66" i="15"/>
  <c r="AH66" i="15"/>
  <c r="AI65" i="15"/>
  <c r="AH65" i="15"/>
  <c r="AI64" i="15"/>
  <c r="AH64" i="15"/>
  <c r="AI63" i="15"/>
  <c r="AH63" i="15"/>
  <c r="AI62" i="15"/>
  <c r="AH62" i="15"/>
  <c r="AI61" i="15"/>
  <c r="AH61" i="15"/>
  <c r="AI60" i="15"/>
  <c r="AH60" i="15"/>
  <c r="AI59" i="15"/>
  <c r="AH59" i="15"/>
  <c r="AI58" i="15"/>
  <c r="AH58" i="15"/>
  <c r="AI57" i="15"/>
  <c r="AH57" i="15"/>
  <c r="AI56" i="15"/>
  <c r="AH56" i="15"/>
  <c r="AI55" i="15"/>
  <c r="AH55" i="15"/>
  <c r="AI54" i="15"/>
  <c r="AH54" i="15"/>
  <c r="AI53" i="15"/>
  <c r="AH53" i="15"/>
  <c r="AI52" i="15"/>
  <c r="AH52" i="15"/>
  <c r="AI51" i="15"/>
  <c r="AH51" i="15"/>
  <c r="AI50" i="15"/>
  <c r="AH50" i="15"/>
  <c r="AI49" i="15"/>
  <c r="AH49" i="15"/>
  <c r="AI48" i="15"/>
  <c r="AH48" i="15"/>
  <c r="AI47" i="15"/>
  <c r="AH47" i="15"/>
  <c r="AI46" i="15"/>
  <c r="AH46" i="15"/>
  <c r="AI45" i="15"/>
  <c r="AH45" i="15"/>
  <c r="AI44" i="15"/>
  <c r="AH44" i="15"/>
  <c r="AI43" i="15"/>
  <c r="AH43" i="15"/>
  <c r="AI42" i="15"/>
  <c r="AH42" i="15"/>
  <c r="AI41" i="15"/>
  <c r="AH41" i="15"/>
  <c r="AI40" i="15"/>
  <c r="AH40" i="15"/>
  <c r="AI39" i="15"/>
  <c r="AH39" i="15"/>
  <c r="AI38" i="15"/>
  <c r="AH38" i="15"/>
  <c r="AI37" i="15"/>
  <c r="AH37" i="15"/>
  <c r="AI36" i="15"/>
  <c r="AH36" i="15"/>
  <c r="AI35" i="15"/>
  <c r="AH35" i="15"/>
  <c r="AI34" i="15"/>
  <c r="AH34" i="15"/>
  <c r="AI33" i="15"/>
  <c r="AH33" i="15"/>
  <c r="AI32" i="15"/>
  <c r="AH32" i="15"/>
  <c r="AI31" i="15"/>
  <c r="AH31" i="15"/>
  <c r="AI30" i="15"/>
  <c r="AH30" i="15"/>
  <c r="AI29" i="15"/>
  <c r="AH29" i="15"/>
  <c r="AI28" i="15"/>
  <c r="AH28" i="15"/>
  <c r="AI27" i="15"/>
  <c r="AH27" i="15"/>
  <c r="AI26" i="15"/>
  <c r="AH26" i="15"/>
  <c r="AI25" i="15"/>
  <c r="AH25" i="15"/>
  <c r="AI24" i="15"/>
  <c r="AH24" i="15"/>
  <c r="BI23" i="15"/>
  <c r="BE23" i="15"/>
  <c r="BD23" i="15"/>
  <c r="BB23" i="15"/>
  <c r="AW23" i="15"/>
  <c r="AV23" i="15"/>
  <c r="AM23" i="15"/>
  <c r="AI23" i="15"/>
  <c r="AH23" i="15"/>
  <c r="AI22" i="15"/>
  <c r="AH22" i="15"/>
  <c r="BJ21" i="15"/>
  <c r="BI21" i="15"/>
  <c r="BH21" i="15"/>
  <c r="BG21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I21" i="15"/>
  <c r="AH21" i="15"/>
  <c r="BH20" i="15"/>
  <c r="BG20" i="15"/>
  <c r="BF20" i="15"/>
  <c r="BE20" i="15"/>
  <c r="BD20" i="15"/>
  <c r="BC20" i="15"/>
  <c r="BB20" i="15"/>
  <c r="AZ20" i="15"/>
  <c r="AV20" i="15"/>
  <c r="AU20" i="15"/>
  <c r="AT20" i="15"/>
  <c r="AQ20" i="15"/>
  <c r="AO20" i="15"/>
  <c r="AN20" i="15"/>
  <c r="AM20" i="15"/>
  <c r="AI20" i="15"/>
  <c r="AH20" i="15"/>
  <c r="BI19" i="15"/>
  <c r="BF19" i="15"/>
  <c r="BD19" i="15"/>
  <c r="BB19" i="15"/>
  <c r="BA19" i="15"/>
  <c r="AW19" i="15"/>
  <c r="AV19" i="15"/>
  <c r="AT19" i="15"/>
  <c r="AS19" i="15"/>
  <c r="AR19" i="15"/>
  <c r="AN19" i="15"/>
  <c r="AM19" i="15"/>
  <c r="AI19" i="15"/>
  <c r="AH19" i="15"/>
  <c r="BH18" i="15"/>
  <c r="BG18" i="15"/>
  <c r="BF18" i="15"/>
  <c r="BD18" i="15"/>
  <c r="BC18" i="15"/>
  <c r="BB18" i="15"/>
  <c r="BA18" i="15"/>
  <c r="AZ18" i="15"/>
  <c r="AV18" i="15"/>
  <c r="AU18" i="15"/>
  <c r="AT18" i="15"/>
  <c r="AQ18" i="15"/>
  <c r="AP18" i="15"/>
  <c r="AN18" i="15"/>
  <c r="AM18" i="15"/>
  <c r="AI18" i="15"/>
  <c r="AH18" i="15"/>
  <c r="BJ17" i="15"/>
  <c r="BH17" i="15"/>
  <c r="BG17" i="15"/>
  <c r="BF17" i="15"/>
  <c r="BD17" i="15"/>
  <c r="BC17" i="15"/>
  <c r="BB17" i="15"/>
  <c r="BA17" i="15"/>
  <c r="AZ17" i="15"/>
  <c r="AV17" i="15"/>
  <c r="AU17" i="15"/>
  <c r="AT17" i="15"/>
  <c r="AQ17" i="15"/>
  <c r="AP17" i="15"/>
  <c r="AO17" i="15"/>
  <c r="AN17" i="15"/>
  <c r="AM17" i="15"/>
  <c r="AI17" i="15"/>
  <c r="AH17" i="15"/>
  <c r="BF16" i="15"/>
  <c r="BE16" i="15"/>
  <c r="BD16" i="15"/>
  <c r="AZ16" i="15"/>
  <c r="AX16" i="15"/>
  <c r="AW16" i="15"/>
  <c r="AV16" i="15"/>
  <c r="AU16" i="15"/>
  <c r="AQ16" i="15"/>
  <c r="AN16" i="15"/>
  <c r="AM16" i="15"/>
  <c r="AI16" i="15"/>
  <c r="AH16" i="15"/>
  <c r="AI15" i="15"/>
  <c r="AH15" i="15"/>
  <c r="AI14" i="15"/>
  <c r="AH14" i="15"/>
  <c r="AI13" i="15"/>
  <c r="AH13" i="15"/>
  <c r="AL12" i="15"/>
  <c r="AI12" i="15"/>
  <c r="AH12" i="15"/>
  <c r="AI11" i="15"/>
  <c r="AH11" i="15"/>
  <c r="AA7" i="15"/>
  <c r="S7" i="15"/>
  <c r="B7" i="15"/>
  <c r="K6" i="15"/>
  <c r="AF5" i="15"/>
  <c r="AD5" i="15"/>
  <c r="AC5" i="15"/>
  <c r="AB5" i="15"/>
  <c r="Z5" i="15"/>
  <c r="V5" i="15"/>
  <c r="U5" i="15"/>
  <c r="T5" i="15"/>
  <c r="S5" i="15"/>
  <c r="R5" i="15"/>
  <c r="N5" i="15"/>
  <c r="M5" i="15"/>
  <c r="L5" i="15"/>
  <c r="K5" i="15"/>
  <c r="J5" i="15"/>
  <c r="F5" i="15"/>
  <c r="E5" i="15"/>
  <c r="B5" i="15"/>
  <c r="K4" i="15"/>
  <c r="E4" i="15"/>
  <c r="H4" i="15" s="1"/>
  <c r="B4" i="15"/>
  <c r="AL13" i="15" s="1"/>
  <c r="AF123" i="15" l="1"/>
  <c r="BJ23" i="15" s="1"/>
  <c r="AD123" i="15"/>
  <c r="BH23" i="15" s="1"/>
  <c r="AD113" i="15"/>
  <c r="AD115" i="15" s="1"/>
  <c r="AD116" i="15" s="1"/>
  <c r="AD7" i="15" s="1"/>
  <c r="AC113" i="15"/>
  <c r="AC115" i="15" s="1"/>
  <c r="AC116" i="15" s="1"/>
  <c r="AC7" i="15" s="1"/>
  <c r="AA5" i="15"/>
  <c r="AB123" i="15"/>
  <c r="BG23" i="15" s="1"/>
  <c r="AB113" i="15"/>
  <c r="AB115" i="15" s="1"/>
  <c r="BG16" i="15"/>
  <c r="BG22" i="15" s="1"/>
  <c r="BF22" i="15"/>
  <c r="BF25" i="15" s="1"/>
  <c r="BD22" i="15"/>
  <c r="BB22" i="15"/>
  <c r="BB25" i="15" s="1"/>
  <c r="AZ22" i="15"/>
  <c r="AZ25" i="15" s="1"/>
  <c r="BC16" i="15"/>
  <c r="AV22" i="15"/>
  <c r="AV25" i="15" s="1"/>
  <c r="M113" i="15"/>
  <c r="M115" i="15" s="1"/>
  <c r="M123" i="15"/>
  <c r="AU23" i="15" s="1"/>
  <c r="M116" i="15"/>
  <c r="M7" i="15" s="1"/>
  <c r="L113" i="15"/>
  <c r="L115" i="15" s="1"/>
  <c r="L123" i="15"/>
  <c r="L116" i="15" s="1"/>
  <c r="L7" i="15" s="1"/>
  <c r="K123" i="15"/>
  <c r="AT23" i="15" s="1"/>
  <c r="K113" i="15"/>
  <c r="K115" i="15" s="1"/>
  <c r="K116" i="15" s="1"/>
  <c r="K7" i="15" s="1"/>
  <c r="K124" i="15"/>
  <c r="J113" i="15"/>
  <c r="J115" i="15" s="1"/>
  <c r="J116" i="15" s="1"/>
  <c r="J7" i="15" s="1"/>
  <c r="J123" i="15"/>
  <c r="H113" i="15"/>
  <c r="H115" i="15" s="1"/>
  <c r="H116" i="15" s="1"/>
  <c r="H7" i="15" s="1"/>
  <c r="G123" i="15"/>
  <c r="AR23" i="15" s="1"/>
  <c r="AI78" i="15"/>
  <c r="F123" i="15"/>
  <c r="AQ23" i="15" s="1"/>
  <c r="F113" i="15"/>
  <c r="F115" i="15" s="1"/>
  <c r="F116" i="15" s="1"/>
  <c r="F7" i="15" s="1"/>
  <c r="F124" i="15"/>
  <c r="E113" i="15"/>
  <c r="E115" i="15" s="1"/>
  <c r="E123" i="15"/>
  <c r="AP23" i="15" s="1"/>
  <c r="AP19" i="15"/>
  <c r="D5" i="15"/>
  <c r="AP22" i="15"/>
  <c r="AP25" i="15" s="1"/>
  <c r="D123" i="15"/>
  <c r="AO23" i="15" s="1"/>
  <c r="AI122" i="15"/>
  <c r="AI119" i="15"/>
  <c r="C5" i="15"/>
  <c r="AI118" i="15"/>
  <c r="AO22" i="15"/>
  <c r="AO25" i="15" s="1"/>
  <c r="AN22" i="15"/>
  <c r="C123" i="15"/>
  <c r="AN23" i="15" s="1"/>
  <c r="AN25" i="15" s="1"/>
  <c r="AH108" i="15"/>
  <c r="AI120" i="15"/>
  <c r="AQ22" i="15"/>
  <c r="AQ25" i="15" s="1"/>
  <c r="BD25" i="15"/>
  <c r="AM22" i="15"/>
  <c r="AH118" i="15"/>
  <c r="AG115" i="15"/>
  <c r="AI117" i="15"/>
  <c r="I123" i="15"/>
  <c r="AS23" i="15" s="1"/>
  <c r="Q123" i="15"/>
  <c r="AY23" i="15" s="1"/>
  <c r="AH117" i="15"/>
  <c r="AI71" i="15"/>
  <c r="I113" i="15"/>
  <c r="I115" i="15" s="1"/>
  <c r="AS16" i="15"/>
  <c r="AS22" i="15" s="1"/>
  <c r="AY16" i="15"/>
  <c r="Q113" i="15"/>
  <c r="Q115" i="15" s="1"/>
  <c r="Q116" i="15" s="1"/>
  <c r="Q7" i="15" s="1"/>
  <c r="Y7" i="15"/>
  <c r="AG2" i="15"/>
  <c r="AG6" i="15" s="1"/>
  <c r="AG113" i="15"/>
  <c r="BI22" i="15"/>
  <c r="BI25" i="15" s="1"/>
  <c r="J124" i="15"/>
  <c r="AW22" i="15"/>
  <c r="AW25" i="15" s="1"/>
  <c r="AH122" i="15"/>
  <c r="AH120" i="15"/>
  <c r="AH119" i="15"/>
  <c r="BJ22" i="15"/>
  <c r="BJ25" i="15" s="1"/>
  <c r="AR18" i="15"/>
  <c r="AR22" i="15" s="1"/>
  <c r="AR25" i="15" s="1"/>
  <c r="AI92" i="15"/>
  <c r="AH121" i="15"/>
  <c r="D167" i="15"/>
  <c r="E161" i="15"/>
  <c r="Q124" i="15"/>
  <c r="H124" i="15"/>
  <c r="AJ108" i="15" a="1"/>
  <c r="AJ108" i="15" s="1"/>
  <c r="AF113" i="15"/>
  <c r="AF115" i="15" s="1"/>
  <c r="AF116" i="15" s="1"/>
  <c r="AF7" i="15" s="1"/>
  <c r="I5" i="15"/>
  <c r="Q5" i="15"/>
  <c r="Y5" i="15"/>
  <c r="BA16" i="15"/>
  <c r="BA22" i="15" s="1"/>
  <c r="BA25" i="15" s="1"/>
  <c r="AY19" i="15"/>
  <c r="BH19" i="15"/>
  <c r="BH22" i="15" s="1"/>
  <c r="BH25" i="15" s="1"/>
  <c r="D124" i="15"/>
  <c r="L124" i="15"/>
  <c r="C274" i="15"/>
  <c r="D169" i="15"/>
  <c r="BE19" i="15"/>
  <c r="BE22" i="15" s="1"/>
  <c r="BE25" i="15" s="1"/>
  <c r="I124" i="15"/>
  <c r="G5" i="15"/>
  <c r="O5" i="15"/>
  <c r="AE5" i="15"/>
  <c r="AH71" i="15"/>
  <c r="T7" i="15"/>
  <c r="P5" i="15"/>
  <c r="AX19" i="15"/>
  <c r="AX22" i="15" s="1"/>
  <c r="AX25" i="15" s="1"/>
  <c r="AH92" i="15"/>
  <c r="AI108" i="15"/>
  <c r="AT16" i="15"/>
  <c r="AT22" i="15" s="1"/>
  <c r="AT25" i="15" s="1"/>
  <c r="G113" i="15"/>
  <c r="G115" i="15" s="1"/>
  <c r="G116" i="15" s="1"/>
  <c r="G7" i="15" s="1"/>
  <c r="O7" i="15"/>
  <c r="W7" i="15"/>
  <c r="AE113" i="15"/>
  <c r="AE115" i="15" s="1"/>
  <c r="AE116" i="15" s="1"/>
  <c r="AE7" i="15" s="1"/>
  <c r="AH78" i="15"/>
  <c r="C113" i="15"/>
  <c r="AH96" i="15"/>
  <c r="E124" i="15"/>
  <c r="M124" i="15"/>
  <c r="AU19" i="15"/>
  <c r="AU22" i="15" s="1"/>
  <c r="AU25" i="15" s="1"/>
  <c r="BC19" i="15"/>
  <c r="BC22" i="15" s="1"/>
  <c r="BC25" i="15" s="1"/>
  <c r="AC124" i="15"/>
  <c r="F177" i="15"/>
  <c r="E135" i="15"/>
  <c r="C167" i="15"/>
  <c r="BG95" i="15" a="1"/>
  <c r="D113" i="15"/>
  <c r="D115" i="15" s="1"/>
  <c r="D116" i="15" s="1"/>
  <c r="D7" i="15" s="1"/>
  <c r="C135" i="15"/>
  <c r="T138" i="14"/>
  <c r="T149" i="14"/>
  <c r="S149" i="14"/>
  <c r="S138" i="14"/>
  <c r="AF124" i="15" l="1"/>
  <c r="AD124" i="15"/>
  <c r="BG25" i="15"/>
  <c r="AB124" i="15"/>
  <c r="AB116" i="15"/>
  <c r="AB7" i="15" s="1"/>
  <c r="G124" i="15"/>
  <c r="E116" i="15"/>
  <c r="E7" i="15" s="1"/>
  <c r="C124" i="15"/>
  <c r="AI123" i="15"/>
  <c r="AH123" i="15"/>
  <c r="D274" i="15"/>
  <c r="E169" i="15"/>
  <c r="AM25" i="15"/>
  <c r="G177" i="15"/>
  <c r="F135" i="15"/>
  <c r="F161" i="15"/>
  <c r="E167" i="15"/>
  <c r="AI113" i="15"/>
  <c r="C115" i="15"/>
  <c r="AH113" i="15"/>
  <c r="AB170" i="15"/>
  <c r="AC170" i="15" s="1"/>
  <c r="AD170" i="15" s="1"/>
  <c r="AE170" i="15" s="1"/>
  <c r="AF170" i="15" s="1"/>
  <c r="BH118" i="15"/>
  <c r="BL116" i="15"/>
  <c r="BJ115" i="15"/>
  <c r="BH114" i="15"/>
  <c r="BL112" i="15"/>
  <c r="BJ111" i="15"/>
  <c r="BH110" i="15"/>
  <c r="BL108" i="15"/>
  <c r="BJ107" i="15"/>
  <c r="BH106" i="15"/>
  <c r="BL104" i="15"/>
  <c r="BJ103" i="15"/>
  <c r="BH102" i="15"/>
  <c r="BL100" i="15"/>
  <c r="BJ99" i="15"/>
  <c r="BH98" i="15"/>
  <c r="BL96" i="15"/>
  <c r="BJ95" i="15"/>
  <c r="BL118" i="15"/>
  <c r="BJ117" i="15"/>
  <c r="BH116" i="15"/>
  <c r="BL114" i="15"/>
  <c r="BJ113" i="15"/>
  <c r="BH112" i="15"/>
  <c r="BL110" i="15"/>
  <c r="BJ109" i="15"/>
  <c r="BH108" i="15"/>
  <c r="BL106" i="15"/>
  <c r="BJ105" i="15"/>
  <c r="BH104" i="15"/>
  <c r="BL102" i="15"/>
  <c r="BJ101" i="15"/>
  <c r="BH100" i="15"/>
  <c r="BL98" i="15"/>
  <c r="BJ97" i="15"/>
  <c r="BH96" i="15"/>
  <c r="BI117" i="15"/>
  <c r="BK115" i="15"/>
  <c r="BL113" i="15"/>
  <c r="BG112" i="15"/>
  <c r="BI110" i="15"/>
  <c r="BJ108" i="15"/>
  <c r="BK106" i="15"/>
  <c r="BG105" i="15"/>
  <c r="BH103" i="15"/>
  <c r="BI101" i="15"/>
  <c r="BK99" i="15"/>
  <c r="BL97" i="15"/>
  <c r="BG96" i="15"/>
  <c r="BJ114" i="15"/>
  <c r="BK112" i="15"/>
  <c r="BH109" i="15"/>
  <c r="BK105" i="15"/>
  <c r="BL103" i="15"/>
  <c r="BI100" i="15"/>
  <c r="BJ98" i="15"/>
  <c r="BG95" i="15"/>
  <c r="BL117" i="15"/>
  <c r="BG116" i="15"/>
  <c r="BI114" i="15"/>
  <c r="BJ112" i="15"/>
  <c r="BK110" i="15"/>
  <c r="BG109" i="15"/>
  <c r="BH107" i="15"/>
  <c r="BK103" i="15"/>
  <c r="BL101" i="15"/>
  <c r="BG100" i="15"/>
  <c r="BI98" i="15"/>
  <c r="BJ96" i="15"/>
  <c r="BH117" i="15"/>
  <c r="BI115" i="15"/>
  <c r="BK113" i="15"/>
  <c r="BL111" i="15"/>
  <c r="BG110" i="15"/>
  <c r="BI108" i="15"/>
  <c r="BJ106" i="15"/>
  <c r="BK104" i="15"/>
  <c r="BG103" i="15"/>
  <c r="BH101" i="15"/>
  <c r="BI99" i="15"/>
  <c r="BK97" i="15"/>
  <c r="BL95" i="15"/>
  <c r="BJ118" i="15"/>
  <c r="BK116" i="15"/>
  <c r="BG115" i="15"/>
  <c r="BH113" i="15"/>
  <c r="BI111" i="15"/>
  <c r="BK109" i="15"/>
  <c r="BL107" i="15"/>
  <c r="BG106" i="15"/>
  <c r="BI104" i="15"/>
  <c r="BJ102" i="15"/>
  <c r="BK100" i="15"/>
  <c r="BG99" i="15"/>
  <c r="BH97" i="15"/>
  <c r="BI95" i="15"/>
  <c r="BI118" i="15"/>
  <c r="BJ116" i="15"/>
  <c r="BK114" i="15"/>
  <c r="BG113" i="15"/>
  <c r="BH111" i="15"/>
  <c r="BI109" i="15"/>
  <c r="BK107" i="15"/>
  <c r="BL105" i="15"/>
  <c r="BG104" i="15"/>
  <c r="BI102" i="15"/>
  <c r="BJ100" i="15"/>
  <c r="BK98" i="15"/>
  <c r="BG97" i="15"/>
  <c r="BH95" i="15"/>
  <c r="BI116" i="15"/>
  <c r="BG111" i="15"/>
  <c r="BI107" i="15"/>
  <c r="BG102" i="15"/>
  <c r="BK96" i="15"/>
  <c r="BI105" i="15"/>
  <c r="BK118" i="15"/>
  <c r="BG117" i="15"/>
  <c r="BH115" i="15"/>
  <c r="BI113" i="15"/>
  <c r="BK111" i="15"/>
  <c r="BL109" i="15"/>
  <c r="BG108" i="15"/>
  <c r="BI106" i="15"/>
  <c r="BJ104" i="15"/>
  <c r="BK102" i="15"/>
  <c r="BG101" i="15"/>
  <c r="BH99" i="15"/>
  <c r="BI97" i="15"/>
  <c r="BK95" i="15"/>
  <c r="BG118" i="15"/>
  <c r="BL115" i="15"/>
  <c r="BK101" i="15"/>
  <c r="BJ110" i="15"/>
  <c r="BI96" i="15"/>
  <c r="BG114" i="15"/>
  <c r="BL99" i="15"/>
  <c r="BI112" i="15"/>
  <c r="BG98" i="15"/>
  <c r="BK108" i="15"/>
  <c r="BG107" i="15"/>
  <c r="BH105" i="15"/>
  <c r="BK117" i="15"/>
  <c r="BI103" i="15"/>
  <c r="AH124" i="15"/>
  <c r="AI124" i="15"/>
  <c r="AY22" i="15"/>
  <c r="AY25" i="15" s="1"/>
  <c r="AS25" i="15"/>
  <c r="AJ123" i="15" a="1"/>
  <c r="AJ123" i="15" s="1"/>
  <c r="I116" i="15"/>
  <c r="I7" i="15" s="1"/>
  <c r="R71" i="14"/>
  <c r="R78" i="14"/>
  <c r="R92" i="14"/>
  <c r="R96" i="14"/>
  <c r="R108" i="14"/>
  <c r="R117" i="14"/>
  <c r="R123" i="14" s="1"/>
  <c r="R118" i="14"/>
  <c r="R119" i="14"/>
  <c r="R120" i="14"/>
  <c r="R121" i="14"/>
  <c r="R122" i="14"/>
  <c r="R135" i="14"/>
  <c r="AT8" i="15" l="1"/>
  <c r="H177" i="15"/>
  <c r="AT9" i="15"/>
  <c r="F167" i="15"/>
  <c r="G161" i="15"/>
  <c r="C116" i="15"/>
  <c r="AI115" i="15"/>
  <c r="AH115" i="15"/>
  <c r="E274" i="15"/>
  <c r="F169" i="15"/>
  <c r="R113" i="14"/>
  <c r="R115" i="14" s="1"/>
  <c r="R116" i="14" s="1"/>
  <c r="R124" i="14"/>
  <c r="AI116" i="15" l="1"/>
  <c r="AH116" i="15"/>
  <c r="C7" i="15"/>
  <c r="A7" i="15" s="1"/>
  <c r="G167" i="15"/>
  <c r="H161" i="15"/>
  <c r="F274" i="15"/>
  <c r="G169" i="15"/>
  <c r="G135" i="15"/>
  <c r="I177" i="15"/>
  <c r="Q71" i="14"/>
  <c r="Q78" i="14"/>
  <c r="Q92" i="14"/>
  <c r="Q96" i="14"/>
  <c r="Q108" i="14"/>
  <c r="Q113" i="14" s="1"/>
  <c r="Q115" i="14" s="1"/>
  <c r="Q117" i="14"/>
  <c r="Q118" i="14"/>
  <c r="Q119" i="14"/>
  <c r="Q120" i="14"/>
  <c r="Q121" i="14"/>
  <c r="Q122" i="14"/>
  <c r="Q135" i="14"/>
  <c r="P71" i="14"/>
  <c r="P78" i="14"/>
  <c r="P92" i="14"/>
  <c r="P96" i="14"/>
  <c r="P108" i="14"/>
  <c r="P113" i="14" s="1"/>
  <c r="P115" i="14" s="1"/>
  <c r="P117" i="14"/>
  <c r="P118" i="14"/>
  <c r="P119" i="14"/>
  <c r="P120" i="14"/>
  <c r="P121" i="14"/>
  <c r="P122" i="14"/>
  <c r="P135" i="14"/>
  <c r="O71" i="14"/>
  <c r="O78" i="14"/>
  <c r="O92" i="14"/>
  <c r="O96" i="14"/>
  <c r="O108" i="14"/>
  <c r="O113" i="14" s="1"/>
  <c r="O115" i="14" s="1"/>
  <c r="O117" i="14"/>
  <c r="O118" i="14"/>
  <c r="O119" i="14"/>
  <c r="O120" i="14"/>
  <c r="O121" i="14"/>
  <c r="O122" i="14"/>
  <c r="O135" i="14"/>
  <c r="G274" i="15" l="1"/>
  <c r="H169" i="15"/>
  <c r="I161" i="15"/>
  <c r="H167" i="15"/>
  <c r="I135" i="15"/>
  <c r="J177" i="15"/>
  <c r="H135" i="15"/>
  <c r="Q123" i="14"/>
  <c r="Q116" i="14" s="1"/>
  <c r="P123" i="14"/>
  <c r="P124" i="14" s="1"/>
  <c r="O123" i="14"/>
  <c r="O116" i="14" s="1"/>
  <c r="N71" i="14"/>
  <c r="N78" i="14"/>
  <c r="N92" i="14"/>
  <c r="N96" i="14"/>
  <c r="N108" i="14"/>
  <c r="N117" i="14"/>
  <c r="N118" i="14"/>
  <c r="N119" i="14"/>
  <c r="N120" i="14"/>
  <c r="N121" i="14"/>
  <c r="N122" i="14"/>
  <c r="N135" i="14"/>
  <c r="M71" i="14"/>
  <c r="M78" i="14"/>
  <c r="M92" i="14"/>
  <c r="M96" i="14"/>
  <c r="M108" i="14"/>
  <c r="M117" i="14"/>
  <c r="M123" i="14" s="1"/>
  <c r="M118" i="14"/>
  <c r="M119" i="14"/>
  <c r="M120" i="14"/>
  <c r="M121" i="14"/>
  <c r="M122" i="14"/>
  <c r="M135" i="14"/>
  <c r="K177" i="15" l="1"/>
  <c r="J135" i="15"/>
  <c r="J161" i="15"/>
  <c r="I167" i="15"/>
  <c r="H274" i="15"/>
  <c r="I169" i="15"/>
  <c r="Q124" i="14"/>
  <c r="P116" i="14"/>
  <c r="O124" i="14"/>
  <c r="N123" i="14"/>
  <c r="N124" i="14" s="1"/>
  <c r="N113" i="14"/>
  <c r="N115" i="14" s="1"/>
  <c r="N116" i="14" s="1"/>
  <c r="M124" i="14"/>
  <c r="M113" i="14"/>
  <c r="M115" i="14" s="1"/>
  <c r="M116" i="14" s="1"/>
  <c r="I274" i="15" l="1"/>
  <c r="J169" i="15"/>
  <c r="J167" i="15"/>
  <c r="K161" i="15"/>
  <c r="L177" i="15"/>
  <c r="K135" i="15"/>
  <c r="M177" i="15" l="1"/>
  <c r="K167" i="15"/>
  <c r="L161" i="15"/>
  <c r="J274" i="15"/>
  <c r="K169" i="15"/>
  <c r="L167" i="15" l="1"/>
  <c r="M161" i="15"/>
  <c r="K274" i="15"/>
  <c r="L169" i="15"/>
  <c r="L135" i="15"/>
  <c r="N177" i="15"/>
  <c r="M135" i="15"/>
  <c r="O177" i="15" l="1"/>
  <c r="L274" i="15"/>
  <c r="M169" i="15"/>
  <c r="N161" i="15"/>
  <c r="M167" i="15"/>
  <c r="AH145" i="14"/>
  <c r="AI145" i="14"/>
  <c r="AH144" i="14"/>
  <c r="AI144" i="14"/>
  <c r="AH143" i="14"/>
  <c r="AI143" i="14"/>
  <c r="F71" i="14"/>
  <c r="F78" i="14"/>
  <c r="F92" i="14"/>
  <c r="F96" i="14"/>
  <c r="F108" i="14"/>
  <c r="F117" i="14"/>
  <c r="F123" i="14" s="1"/>
  <c r="F118" i="14"/>
  <c r="F119" i="14"/>
  <c r="F120" i="14"/>
  <c r="F121" i="14"/>
  <c r="F122" i="14"/>
  <c r="F135" i="14"/>
  <c r="F274" i="14"/>
  <c r="E71" i="14"/>
  <c r="AP16" i="14" s="1"/>
  <c r="E78" i="14"/>
  <c r="E92" i="14"/>
  <c r="E96" i="14"/>
  <c r="E108" i="14"/>
  <c r="E113" i="14" s="1"/>
  <c r="E115" i="14" s="1"/>
  <c r="E117" i="14"/>
  <c r="E118" i="14"/>
  <c r="E119" i="14"/>
  <c r="E120" i="14"/>
  <c r="E121" i="14"/>
  <c r="E122" i="14"/>
  <c r="E135" i="14"/>
  <c r="E274" i="14"/>
  <c r="D71" i="14"/>
  <c r="D78" i="14"/>
  <c r="D92" i="14"/>
  <c r="D96" i="14"/>
  <c r="D108" i="14"/>
  <c r="AO19" i="14" s="1"/>
  <c r="D117" i="14"/>
  <c r="D118" i="14"/>
  <c r="D119" i="14"/>
  <c r="D120" i="14"/>
  <c r="D121" i="14"/>
  <c r="D122" i="14"/>
  <c r="D135" i="14"/>
  <c r="D274" i="14"/>
  <c r="C71" i="14"/>
  <c r="C78" i="14"/>
  <c r="C92" i="14"/>
  <c r="C96" i="14"/>
  <c r="C108" i="14"/>
  <c r="C117" i="14"/>
  <c r="C118" i="14"/>
  <c r="C119" i="14"/>
  <c r="C120" i="14"/>
  <c r="C121" i="14"/>
  <c r="C122" i="14"/>
  <c r="C135" i="14"/>
  <c r="C274" i="14"/>
  <c r="B274" i="14"/>
  <c r="B135" i="14"/>
  <c r="B122" i="14"/>
  <c r="B121" i="14"/>
  <c r="B120" i="14"/>
  <c r="B119" i="14"/>
  <c r="B118" i="14"/>
  <c r="B117" i="14"/>
  <c r="B123" i="14" s="1"/>
  <c r="AM23" i="14" s="1"/>
  <c r="B108" i="14"/>
  <c r="AF5" i="14" s="1"/>
  <c r="B96" i="14"/>
  <c r="AM20" i="14" s="1"/>
  <c r="B92" i="14"/>
  <c r="B78" i="14"/>
  <c r="B71" i="14"/>
  <c r="AM16" i="14" s="1"/>
  <c r="AG274" i="14"/>
  <c r="G273" i="14"/>
  <c r="H273" i="14" s="1"/>
  <c r="I273" i="14" s="1"/>
  <c r="J273" i="14" s="1"/>
  <c r="K273" i="14" s="1"/>
  <c r="L273" i="14" s="1"/>
  <c r="M273" i="14" s="1"/>
  <c r="N273" i="14" s="1"/>
  <c r="O273" i="14" s="1"/>
  <c r="P273" i="14" s="1"/>
  <c r="Q273" i="14" s="1"/>
  <c r="R273" i="14" s="1"/>
  <c r="S273" i="14" s="1"/>
  <c r="T273" i="14" s="1"/>
  <c r="U273" i="14" s="1"/>
  <c r="V273" i="14" s="1"/>
  <c r="W273" i="14" s="1"/>
  <c r="X273" i="14" s="1"/>
  <c r="Y273" i="14" s="1"/>
  <c r="Z273" i="14" s="1"/>
  <c r="AA273" i="14" s="1"/>
  <c r="AB273" i="14" s="1"/>
  <c r="AC273" i="14" s="1"/>
  <c r="AD273" i="14" s="1"/>
  <c r="AE273" i="14" s="1"/>
  <c r="AF273" i="14" s="1"/>
  <c r="G272" i="14"/>
  <c r="H272" i="14" s="1"/>
  <c r="I272" i="14" s="1"/>
  <c r="J272" i="14" s="1"/>
  <c r="K272" i="14" s="1"/>
  <c r="L272" i="14" s="1"/>
  <c r="M272" i="14" s="1"/>
  <c r="N272" i="14" s="1"/>
  <c r="O272" i="14" s="1"/>
  <c r="P272" i="14" s="1"/>
  <c r="Q272" i="14" s="1"/>
  <c r="R272" i="14" s="1"/>
  <c r="S272" i="14" s="1"/>
  <c r="T272" i="14" s="1"/>
  <c r="U272" i="14" s="1"/>
  <c r="V272" i="14" s="1"/>
  <c r="W272" i="14" s="1"/>
  <c r="X272" i="14" s="1"/>
  <c r="Y272" i="14" s="1"/>
  <c r="Z272" i="14" s="1"/>
  <c r="AA272" i="14" s="1"/>
  <c r="AB272" i="14" s="1"/>
  <c r="AC272" i="14" s="1"/>
  <c r="AD272" i="14" s="1"/>
  <c r="AE272" i="14" s="1"/>
  <c r="AF272" i="14" s="1"/>
  <c r="G271" i="14"/>
  <c r="H271" i="14" s="1"/>
  <c r="I271" i="14" s="1"/>
  <c r="J271" i="14" s="1"/>
  <c r="K271" i="14" s="1"/>
  <c r="L271" i="14" s="1"/>
  <c r="M271" i="14" s="1"/>
  <c r="N271" i="14" s="1"/>
  <c r="O271" i="14" s="1"/>
  <c r="P271" i="14" s="1"/>
  <c r="Q271" i="14" s="1"/>
  <c r="R271" i="14" s="1"/>
  <c r="S271" i="14" s="1"/>
  <c r="T271" i="14" s="1"/>
  <c r="U271" i="14" s="1"/>
  <c r="V271" i="14" s="1"/>
  <c r="W271" i="14" s="1"/>
  <c r="X271" i="14" s="1"/>
  <c r="Y271" i="14" s="1"/>
  <c r="Z271" i="14" s="1"/>
  <c r="AA271" i="14" s="1"/>
  <c r="AB271" i="14" s="1"/>
  <c r="AC271" i="14" s="1"/>
  <c r="AD271" i="14" s="1"/>
  <c r="AE271" i="14" s="1"/>
  <c r="AF271" i="14" s="1"/>
  <c r="G270" i="14"/>
  <c r="H270" i="14" s="1"/>
  <c r="I270" i="14" s="1"/>
  <c r="J270" i="14" s="1"/>
  <c r="K270" i="14" s="1"/>
  <c r="L270" i="14" s="1"/>
  <c r="M270" i="14" s="1"/>
  <c r="N270" i="14" s="1"/>
  <c r="O270" i="14" s="1"/>
  <c r="P270" i="14" s="1"/>
  <c r="Q270" i="14" s="1"/>
  <c r="R270" i="14" s="1"/>
  <c r="S270" i="14" s="1"/>
  <c r="T270" i="14" s="1"/>
  <c r="U270" i="14" s="1"/>
  <c r="V270" i="14" s="1"/>
  <c r="W270" i="14" s="1"/>
  <c r="X270" i="14" s="1"/>
  <c r="Y270" i="14" s="1"/>
  <c r="Z270" i="14" s="1"/>
  <c r="AA270" i="14" s="1"/>
  <c r="AB270" i="14" s="1"/>
  <c r="AC270" i="14" s="1"/>
  <c r="AD270" i="14" s="1"/>
  <c r="AE270" i="14" s="1"/>
  <c r="AF270" i="14" s="1"/>
  <c r="G269" i="14"/>
  <c r="H269" i="14" s="1"/>
  <c r="I269" i="14" s="1"/>
  <c r="J269" i="14" s="1"/>
  <c r="K269" i="14" s="1"/>
  <c r="L269" i="14" s="1"/>
  <c r="M269" i="14" s="1"/>
  <c r="N269" i="14" s="1"/>
  <c r="O269" i="14" s="1"/>
  <c r="P269" i="14" s="1"/>
  <c r="Q269" i="14" s="1"/>
  <c r="R269" i="14" s="1"/>
  <c r="S269" i="14" s="1"/>
  <c r="T269" i="14" s="1"/>
  <c r="U269" i="14" s="1"/>
  <c r="V269" i="14" s="1"/>
  <c r="W269" i="14" s="1"/>
  <c r="X269" i="14" s="1"/>
  <c r="Y269" i="14" s="1"/>
  <c r="Z269" i="14" s="1"/>
  <c r="AA269" i="14" s="1"/>
  <c r="AB269" i="14" s="1"/>
  <c r="AC269" i="14" s="1"/>
  <c r="AD269" i="14" s="1"/>
  <c r="AE269" i="14" s="1"/>
  <c r="AF269" i="14" s="1"/>
  <c r="G268" i="14"/>
  <c r="H268" i="14" s="1"/>
  <c r="I268" i="14" s="1"/>
  <c r="J268" i="14" s="1"/>
  <c r="K268" i="14" s="1"/>
  <c r="L268" i="14" s="1"/>
  <c r="M268" i="14" s="1"/>
  <c r="N268" i="14" s="1"/>
  <c r="O268" i="14" s="1"/>
  <c r="P268" i="14" s="1"/>
  <c r="Q268" i="14" s="1"/>
  <c r="R268" i="14" s="1"/>
  <c r="S268" i="14" s="1"/>
  <c r="T268" i="14" s="1"/>
  <c r="U268" i="14" s="1"/>
  <c r="V268" i="14" s="1"/>
  <c r="W268" i="14" s="1"/>
  <c r="X268" i="14" s="1"/>
  <c r="Y268" i="14" s="1"/>
  <c r="Z268" i="14" s="1"/>
  <c r="AA268" i="14" s="1"/>
  <c r="AB268" i="14" s="1"/>
  <c r="AC268" i="14" s="1"/>
  <c r="AD268" i="14" s="1"/>
  <c r="AE268" i="14" s="1"/>
  <c r="AF268" i="14" s="1"/>
  <c r="G267" i="14"/>
  <c r="H267" i="14" s="1"/>
  <c r="I267" i="14" s="1"/>
  <c r="J267" i="14" s="1"/>
  <c r="K267" i="14" s="1"/>
  <c r="L267" i="14" s="1"/>
  <c r="M267" i="14" s="1"/>
  <c r="N267" i="14" s="1"/>
  <c r="O267" i="14" s="1"/>
  <c r="P267" i="14" s="1"/>
  <c r="Q267" i="14" s="1"/>
  <c r="R267" i="14" s="1"/>
  <c r="S267" i="14" s="1"/>
  <c r="T267" i="14" s="1"/>
  <c r="U267" i="14" s="1"/>
  <c r="V267" i="14" s="1"/>
  <c r="W267" i="14" s="1"/>
  <c r="X267" i="14" s="1"/>
  <c r="Y267" i="14" s="1"/>
  <c r="Z267" i="14" s="1"/>
  <c r="AA267" i="14" s="1"/>
  <c r="AB267" i="14" s="1"/>
  <c r="AC267" i="14" s="1"/>
  <c r="AD267" i="14" s="1"/>
  <c r="AE267" i="14" s="1"/>
  <c r="AF267" i="14" s="1"/>
  <c r="G266" i="14"/>
  <c r="H266" i="14" s="1"/>
  <c r="I266" i="14" s="1"/>
  <c r="J266" i="14" s="1"/>
  <c r="K266" i="14" s="1"/>
  <c r="L266" i="14" s="1"/>
  <c r="M266" i="14" s="1"/>
  <c r="N266" i="14" s="1"/>
  <c r="O266" i="14" s="1"/>
  <c r="P266" i="14" s="1"/>
  <c r="Q266" i="14" s="1"/>
  <c r="R266" i="14" s="1"/>
  <c r="S266" i="14" s="1"/>
  <c r="T266" i="14" s="1"/>
  <c r="U266" i="14" s="1"/>
  <c r="V266" i="14" s="1"/>
  <c r="W266" i="14" s="1"/>
  <c r="X266" i="14" s="1"/>
  <c r="Y266" i="14" s="1"/>
  <c r="Z266" i="14" s="1"/>
  <c r="AA266" i="14" s="1"/>
  <c r="AB266" i="14" s="1"/>
  <c r="AC266" i="14" s="1"/>
  <c r="AD266" i="14" s="1"/>
  <c r="AE266" i="14" s="1"/>
  <c r="AF266" i="14" s="1"/>
  <c r="G265" i="14"/>
  <c r="H265" i="14" s="1"/>
  <c r="I265" i="14" s="1"/>
  <c r="J265" i="14" s="1"/>
  <c r="K265" i="14" s="1"/>
  <c r="L265" i="14" s="1"/>
  <c r="M265" i="14" s="1"/>
  <c r="N265" i="14" s="1"/>
  <c r="O265" i="14" s="1"/>
  <c r="P265" i="14" s="1"/>
  <c r="Q265" i="14" s="1"/>
  <c r="R265" i="14" s="1"/>
  <c r="S265" i="14" s="1"/>
  <c r="T265" i="14" s="1"/>
  <c r="U265" i="14" s="1"/>
  <c r="V265" i="14" s="1"/>
  <c r="W265" i="14" s="1"/>
  <c r="X265" i="14" s="1"/>
  <c r="Y265" i="14" s="1"/>
  <c r="Z265" i="14" s="1"/>
  <c r="AA265" i="14" s="1"/>
  <c r="AB265" i="14" s="1"/>
  <c r="AC265" i="14" s="1"/>
  <c r="AD265" i="14" s="1"/>
  <c r="AE265" i="14" s="1"/>
  <c r="AF265" i="14" s="1"/>
  <c r="G264" i="14"/>
  <c r="H264" i="14" s="1"/>
  <c r="I264" i="14" s="1"/>
  <c r="J264" i="14" s="1"/>
  <c r="K264" i="14" s="1"/>
  <c r="L264" i="14" s="1"/>
  <c r="M264" i="14" s="1"/>
  <c r="N264" i="14" s="1"/>
  <c r="O264" i="14" s="1"/>
  <c r="P264" i="14" s="1"/>
  <c r="Q264" i="14" s="1"/>
  <c r="R264" i="14" s="1"/>
  <c r="S264" i="14" s="1"/>
  <c r="T264" i="14" s="1"/>
  <c r="U264" i="14" s="1"/>
  <c r="V264" i="14" s="1"/>
  <c r="W264" i="14" s="1"/>
  <c r="X264" i="14" s="1"/>
  <c r="Y264" i="14" s="1"/>
  <c r="Z264" i="14" s="1"/>
  <c r="AA264" i="14" s="1"/>
  <c r="AB264" i="14" s="1"/>
  <c r="AC264" i="14" s="1"/>
  <c r="AD264" i="14" s="1"/>
  <c r="AE264" i="14" s="1"/>
  <c r="AF264" i="14" s="1"/>
  <c r="G263" i="14"/>
  <c r="H263" i="14" s="1"/>
  <c r="I263" i="14" s="1"/>
  <c r="J263" i="14" s="1"/>
  <c r="K263" i="14" s="1"/>
  <c r="L263" i="14" s="1"/>
  <c r="M263" i="14" s="1"/>
  <c r="N263" i="14" s="1"/>
  <c r="O263" i="14" s="1"/>
  <c r="P263" i="14" s="1"/>
  <c r="Q263" i="14" s="1"/>
  <c r="R263" i="14" s="1"/>
  <c r="S263" i="14" s="1"/>
  <c r="T263" i="14" s="1"/>
  <c r="U263" i="14" s="1"/>
  <c r="V263" i="14" s="1"/>
  <c r="W263" i="14" s="1"/>
  <c r="X263" i="14" s="1"/>
  <c r="Y263" i="14" s="1"/>
  <c r="Z263" i="14" s="1"/>
  <c r="AA263" i="14" s="1"/>
  <c r="AB263" i="14" s="1"/>
  <c r="AC263" i="14" s="1"/>
  <c r="AD263" i="14" s="1"/>
  <c r="AE263" i="14" s="1"/>
  <c r="AF263" i="14" s="1"/>
  <c r="G262" i="14"/>
  <c r="H262" i="14" s="1"/>
  <c r="I262" i="14" s="1"/>
  <c r="J262" i="14" s="1"/>
  <c r="K262" i="14" s="1"/>
  <c r="L262" i="14" s="1"/>
  <c r="M262" i="14" s="1"/>
  <c r="N262" i="14" s="1"/>
  <c r="O262" i="14" s="1"/>
  <c r="P262" i="14" s="1"/>
  <c r="Q262" i="14" s="1"/>
  <c r="R262" i="14" s="1"/>
  <c r="S262" i="14" s="1"/>
  <c r="T262" i="14" s="1"/>
  <c r="U262" i="14" s="1"/>
  <c r="V262" i="14" s="1"/>
  <c r="W262" i="14" s="1"/>
  <c r="X262" i="14" s="1"/>
  <c r="Y262" i="14" s="1"/>
  <c r="Z262" i="14" s="1"/>
  <c r="AA262" i="14" s="1"/>
  <c r="AB262" i="14" s="1"/>
  <c r="AC262" i="14" s="1"/>
  <c r="AD262" i="14" s="1"/>
  <c r="AE262" i="14" s="1"/>
  <c r="AF262" i="14" s="1"/>
  <c r="G261" i="14"/>
  <c r="H261" i="14" s="1"/>
  <c r="I261" i="14" s="1"/>
  <c r="J261" i="14" s="1"/>
  <c r="K261" i="14" s="1"/>
  <c r="L261" i="14" s="1"/>
  <c r="M261" i="14" s="1"/>
  <c r="N261" i="14" s="1"/>
  <c r="O261" i="14" s="1"/>
  <c r="P261" i="14" s="1"/>
  <c r="Q261" i="14" s="1"/>
  <c r="R261" i="14" s="1"/>
  <c r="S261" i="14" s="1"/>
  <c r="T261" i="14" s="1"/>
  <c r="U261" i="14" s="1"/>
  <c r="V261" i="14" s="1"/>
  <c r="W261" i="14" s="1"/>
  <c r="X261" i="14" s="1"/>
  <c r="Y261" i="14" s="1"/>
  <c r="Z261" i="14" s="1"/>
  <c r="AA261" i="14" s="1"/>
  <c r="AB261" i="14" s="1"/>
  <c r="AC261" i="14" s="1"/>
  <c r="AD261" i="14" s="1"/>
  <c r="AE261" i="14" s="1"/>
  <c r="AF261" i="14" s="1"/>
  <c r="G260" i="14"/>
  <c r="H260" i="14" s="1"/>
  <c r="I260" i="14" s="1"/>
  <c r="J260" i="14" s="1"/>
  <c r="K260" i="14" s="1"/>
  <c r="L260" i="14" s="1"/>
  <c r="M260" i="14" s="1"/>
  <c r="N260" i="14" s="1"/>
  <c r="O260" i="14" s="1"/>
  <c r="P260" i="14" s="1"/>
  <c r="Q260" i="14" s="1"/>
  <c r="R260" i="14" s="1"/>
  <c r="S260" i="14" s="1"/>
  <c r="T260" i="14" s="1"/>
  <c r="U260" i="14" s="1"/>
  <c r="V260" i="14" s="1"/>
  <c r="W260" i="14" s="1"/>
  <c r="X260" i="14" s="1"/>
  <c r="Y260" i="14" s="1"/>
  <c r="Z260" i="14" s="1"/>
  <c r="AA260" i="14" s="1"/>
  <c r="AB260" i="14" s="1"/>
  <c r="AC260" i="14" s="1"/>
  <c r="AD260" i="14" s="1"/>
  <c r="AE260" i="14" s="1"/>
  <c r="AF260" i="14" s="1"/>
  <c r="G259" i="14"/>
  <c r="H259" i="14" s="1"/>
  <c r="I259" i="14" s="1"/>
  <c r="J259" i="14" s="1"/>
  <c r="K259" i="14" s="1"/>
  <c r="L259" i="14" s="1"/>
  <c r="M259" i="14" s="1"/>
  <c r="N259" i="14" s="1"/>
  <c r="O259" i="14" s="1"/>
  <c r="P259" i="14" s="1"/>
  <c r="Q259" i="14" s="1"/>
  <c r="R259" i="14" s="1"/>
  <c r="S259" i="14" s="1"/>
  <c r="T259" i="14" s="1"/>
  <c r="U259" i="14" s="1"/>
  <c r="V259" i="14" s="1"/>
  <c r="W259" i="14" s="1"/>
  <c r="X259" i="14" s="1"/>
  <c r="Y259" i="14" s="1"/>
  <c r="Z259" i="14" s="1"/>
  <c r="AA259" i="14" s="1"/>
  <c r="AB259" i="14" s="1"/>
  <c r="AC259" i="14" s="1"/>
  <c r="AD259" i="14" s="1"/>
  <c r="AE259" i="14" s="1"/>
  <c r="AF259" i="14" s="1"/>
  <c r="G258" i="14"/>
  <c r="H258" i="14" s="1"/>
  <c r="I258" i="14" s="1"/>
  <c r="J258" i="14" s="1"/>
  <c r="K258" i="14" s="1"/>
  <c r="L258" i="14" s="1"/>
  <c r="M258" i="14" s="1"/>
  <c r="N258" i="14" s="1"/>
  <c r="O258" i="14" s="1"/>
  <c r="P258" i="14" s="1"/>
  <c r="Q258" i="14" s="1"/>
  <c r="R258" i="14" s="1"/>
  <c r="S258" i="14" s="1"/>
  <c r="T258" i="14" s="1"/>
  <c r="U258" i="14" s="1"/>
  <c r="V258" i="14" s="1"/>
  <c r="W258" i="14" s="1"/>
  <c r="X258" i="14" s="1"/>
  <c r="Y258" i="14" s="1"/>
  <c r="Z258" i="14" s="1"/>
  <c r="AA258" i="14" s="1"/>
  <c r="AB258" i="14" s="1"/>
  <c r="AC258" i="14" s="1"/>
  <c r="AD258" i="14" s="1"/>
  <c r="AE258" i="14" s="1"/>
  <c r="AF258" i="14" s="1"/>
  <c r="G257" i="14"/>
  <c r="H257" i="14" s="1"/>
  <c r="I257" i="14" s="1"/>
  <c r="J257" i="14" s="1"/>
  <c r="K257" i="14" s="1"/>
  <c r="L257" i="14" s="1"/>
  <c r="M257" i="14" s="1"/>
  <c r="N257" i="14" s="1"/>
  <c r="O257" i="14" s="1"/>
  <c r="P257" i="14" s="1"/>
  <c r="Q257" i="14" s="1"/>
  <c r="R257" i="14" s="1"/>
  <c r="S257" i="14" s="1"/>
  <c r="T257" i="14" s="1"/>
  <c r="U257" i="14" s="1"/>
  <c r="V257" i="14" s="1"/>
  <c r="W257" i="14" s="1"/>
  <c r="X257" i="14" s="1"/>
  <c r="Y257" i="14" s="1"/>
  <c r="Z257" i="14" s="1"/>
  <c r="AA257" i="14" s="1"/>
  <c r="AB257" i="14" s="1"/>
  <c r="AC257" i="14" s="1"/>
  <c r="AD257" i="14" s="1"/>
  <c r="AE257" i="14" s="1"/>
  <c r="AF257" i="14" s="1"/>
  <c r="G256" i="14"/>
  <c r="H256" i="14" s="1"/>
  <c r="I256" i="14" s="1"/>
  <c r="J256" i="14" s="1"/>
  <c r="K256" i="14" s="1"/>
  <c r="L256" i="14" s="1"/>
  <c r="M256" i="14" s="1"/>
  <c r="N256" i="14" s="1"/>
  <c r="O256" i="14" s="1"/>
  <c r="P256" i="14" s="1"/>
  <c r="Q256" i="14" s="1"/>
  <c r="R256" i="14" s="1"/>
  <c r="S256" i="14" s="1"/>
  <c r="T256" i="14" s="1"/>
  <c r="U256" i="14" s="1"/>
  <c r="V256" i="14" s="1"/>
  <c r="W256" i="14" s="1"/>
  <c r="X256" i="14" s="1"/>
  <c r="Y256" i="14" s="1"/>
  <c r="Z256" i="14" s="1"/>
  <c r="AA256" i="14" s="1"/>
  <c r="AB256" i="14" s="1"/>
  <c r="AC256" i="14" s="1"/>
  <c r="AD256" i="14" s="1"/>
  <c r="AE256" i="14" s="1"/>
  <c r="AF256" i="14" s="1"/>
  <c r="G255" i="14"/>
  <c r="H255" i="14" s="1"/>
  <c r="I255" i="14" s="1"/>
  <c r="J255" i="14" s="1"/>
  <c r="K255" i="14" s="1"/>
  <c r="L255" i="14" s="1"/>
  <c r="M255" i="14" s="1"/>
  <c r="N255" i="14" s="1"/>
  <c r="O255" i="14" s="1"/>
  <c r="P255" i="14" s="1"/>
  <c r="Q255" i="14" s="1"/>
  <c r="R255" i="14" s="1"/>
  <c r="S255" i="14" s="1"/>
  <c r="T255" i="14" s="1"/>
  <c r="U255" i="14" s="1"/>
  <c r="V255" i="14" s="1"/>
  <c r="W255" i="14" s="1"/>
  <c r="X255" i="14" s="1"/>
  <c r="Y255" i="14" s="1"/>
  <c r="Z255" i="14" s="1"/>
  <c r="AA255" i="14" s="1"/>
  <c r="AB255" i="14" s="1"/>
  <c r="AC255" i="14" s="1"/>
  <c r="AD255" i="14" s="1"/>
  <c r="AE255" i="14" s="1"/>
  <c r="AF255" i="14" s="1"/>
  <c r="G254" i="14"/>
  <c r="H254" i="14" s="1"/>
  <c r="I254" i="14" s="1"/>
  <c r="J254" i="14" s="1"/>
  <c r="K254" i="14" s="1"/>
  <c r="L254" i="14" s="1"/>
  <c r="M254" i="14" s="1"/>
  <c r="N254" i="14" s="1"/>
  <c r="O254" i="14" s="1"/>
  <c r="P254" i="14" s="1"/>
  <c r="Q254" i="14" s="1"/>
  <c r="R254" i="14" s="1"/>
  <c r="S254" i="14" s="1"/>
  <c r="T254" i="14" s="1"/>
  <c r="U254" i="14" s="1"/>
  <c r="V254" i="14" s="1"/>
  <c r="W254" i="14" s="1"/>
  <c r="X254" i="14" s="1"/>
  <c r="Y254" i="14" s="1"/>
  <c r="Z254" i="14" s="1"/>
  <c r="AA254" i="14" s="1"/>
  <c r="AB254" i="14" s="1"/>
  <c r="AC254" i="14" s="1"/>
  <c r="AD254" i="14" s="1"/>
  <c r="AE254" i="14" s="1"/>
  <c r="AF254" i="14" s="1"/>
  <c r="G253" i="14"/>
  <c r="H253" i="14" s="1"/>
  <c r="I253" i="14" s="1"/>
  <c r="J253" i="14" s="1"/>
  <c r="K253" i="14" s="1"/>
  <c r="L253" i="14" s="1"/>
  <c r="M253" i="14" s="1"/>
  <c r="N253" i="14" s="1"/>
  <c r="O253" i="14" s="1"/>
  <c r="P253" i="14" s="1"/>
  <c r="Q253" i="14" s="1"/>
  <c r="R253" i="14" s="1"/>
  <c r="S253" i="14" s="1"/>
  <c r="T253" i="14" s="1"/>
  <c r="U253" i="14" s="1"/>
  <c r="V253" i="14" s="1"/>
  <c r="W253" i="14" s="1"/>
  <c r="X253" i="14" s="1"/>
  <c r="Y253" i="14" s="1"/>
  <c r="Z253" i="14" s="1"/>
  <c r="AA253" i="14" s="1"/>
  <c r="AB253" i="14" s="1"/>
  <c r="AC253" i="14" s="1"/>
  <c r="AD253" i="14" s="1"/>
  <c r="AE253" i="14" s="1"/>
  <c r="AF253" i="14" s="1"/>
  <c r="G252" i="14"/>
  <c r="H252" i="14" s="1"/>
  <c r="I252" i="14" s="1"/>
  <c r="J252" i="14" s="1"/>
  <c r="K252" i="14" s="1"/>
  <c r="L252" i="14" s="1"/>
  <c r="M252" i="14" s="1"/>
  <c r="N252" i="14" s="1"/>
  <c r="O252" i="14" s="1"/>
  <c r="P252" i="14" s="1"/>
  <c r="Q252" i="14" s="1"/>
  <c r="R252" i="14" s="1"/>
  <c r="S252" i="14" s="1"/>
  <c r="T252" i="14" s="1"/>
  <c r="U252" i="14" s="1"/>
  <c r="V252" i="14" s="1"/>
  <c r="W252" i="14" s="1"/>
  <c r="X252" i="14" s="1"/>
  <c r="Y252" i="14" s="1"/>
  <c r="Z252" i="14" s="1"/>
  <c r="AA252" i="14" s="1"/>
  <c r="AB252" i="14" s="1"/>
  <c r="AC252" i="14" s="1"/>
  <c r="AD252" i="14" s="1"/>
  <c r="AE252" i="14" s="1"/>
  <c r="AF252" i="14" s="1"/>
  <c r="G251" i="14"/>
  <c r="H251" i="14" s="1"/>
  <c r="I251" i="14" s="1"/>
  <c r="J251" i="14" s="1"/>
  <c r="K251" i="14" s="1"/>
  <c r="L251" i="14" s="1"/>
  <c r="M251" i="14" s="1"/>
  <c r="N251" i="14" s="1"/>
  <c r="O251" i="14" s="1"/>
  <c r="P251" i="14" s="1"/>
  <c r="Q251" i="14" s="1"/>
  <c r="R251" i="14" s="1"/>
  <c r="S251" i="14" s="1"/>
  <c r="T251" i="14" s="1"/>
  <c r="U251" i="14" s="1"/>
  <c r="V251" i="14" s="1"/>
  <c r="W251" i="14" s="1"/>
  <c r="X251" i="14" s="1"/>
  <c r="Y251" i="14" s="1"/>
  <c r="Z251" i="14" s="1"/>
  <c r="AA251" i="14" s="1"/>
  <c r="AB251" i="14" s="1"/>
  <c r="AC251" i="14" s="1"/>
  <c r="AD251" i="14" s="1"/>
  <c r="AE251" i="14" s="1"/>
  <c r="AF251" i="14" s="1"/>
  <c r="G250" i="14"/>
  <c r="H250" i="14" s="1"/>
  <c r="I250" i="14" s="1"/>
  <c r="J250" i="14" s="1"/>
  <c r="K250" i="14" s="1"/>
  <c r="L250" i="14" s="1"/>
  <c r="M250" i="14" s="1"/>
  <c r="N250" i="14" s="1"/>
  <c r="O250" i="14" s="1"/>
  <c r="P250" i="14" s="1"/>
  <c r="Q250" i="14" s="1"/>
  <c r="R250" i="14" s="1"/>
  <c r="S250" i="14" s="1"/>
  <c r="T250" i="14" s="1"/>
  <c r="U250" i="14" s="1"/>
  <c r="V250" i="14" s="1"/>
  <c r="W250" i="14" s="1"/>
  <c r="X250" i="14" s="1"/>
  <c r="Y250" i="14" s="1"/>
  <c r="Z250" i="14" s="1"/>
  <c r="AA250" i="14" s="1"/>
  <c r="AB250" i="14" s="1"/>
  <c r="AC250" i="14" s="1"/>
  <c r="AD250" i="14" s="1"/>
  <c r="AE250" i="14" s="1"/>
  <c r="AF250" i="14" s="1"/>
  <c r="G249" i="14"/>
  <c r="H249" i="14" s="1"/>
  <c r="I249" i="14" s="1"/>
  <c r="J249" i="14" s="1"/>
  <c r="K249" i="14" s="1"/>
  <c r="L249" i="14" s="1"/>
  <c r="M249" i="14" s="1"/>
  <c r="N249" i="14" s="1"/>
  <c r="O249" i="14" s="1"/>
  <c r="P249" i="14" s="1"/>
  <c r="Q249" i="14" s="1"/>
  <c r="R249" i="14" s="1"/>
  <c r="S249" i="14" s="1"/>
  <c r="T249" i="14" s="1"/>
  <c r="U249" i="14" s="1"/>
  <c r="V249" i="14" s="1"/>
  <c r="W249" i="14" s="1"/>
  <c r="X249" i="14" s="1"/>
  <c r="Y249" i="14" s="1"/>
  <c r="Z249" i="14" s="1"/>
  <c r="AA249" i="14" s="1"/>
  <c r="AB249" i="14" s="1"/>
  <c r="AC249" i="14" s="1"/>
  <c r="AD249" i="14" s="1"/>
  <c r="AE249" i="14" s="1"/>
  <c r="AF249" i="14" s="1"/>
  <c r="G248" i="14"/>
  <c r="H248" i="14" s="1"/>
  <c r="I248" i="14" s="1"/>
  <c r="J248" i="14" s="1"/>
  <c r="K248" i="14" s="1"/>
  <c r="L248" i="14" s="1"/>
  <c r="M248" i="14" s="1"/>
  <c r="N248" i="14" s="1"/>
  <c r="O248" i="14" s="1"/>
  <c r="P248" i="14" s="1"/>
  <c r="Q248" i="14" s="1"/>
  <c r="R248" i="14" s="1"/>
  <c r="S248" i="14" s="1"/>
  <c r="T248" i="14" s="1"/>
  <c r="U248" i="14" s="1"/>
  <c r="V248" i="14" s="1"/>
  <c r="W248" i="14" s="1"/>
  <c r="X248" i="14" s="1"/>
  <c r="Y248" i="14" s="1"/>
  <c r="Z248" i="14" s="1"/>
  <c r="AA248" i="14" s="1"/>
  <c r="AB248" i="14" s="1"/>
  <c r="AC248" i="14" s="1"/>
  <c r="AD248" i="14" s="1"/>
  <c r="AE248" i="14" s="1"/>
  <c r="AF248" i="14" s="1"/>
  <c r="G247" i="14"/>
  <c r="H247" i="14" s="1"/>
  <c r="I247" i="14" s="1"/>
  <c r="J247" i="14" s="1"/>
  <c r="K247" i="14" s="1"/>
  <c r="L247" i="14" s="1"/>
  <c r="M247" i="14" s="1"/>
  <c r="N247" i="14" s="1"/>
  <c r="O247" i="14" s="1"/>
  <c r="P247" i="14" s="1"/>
  <c r="Q247" i="14" s="1"/>
  <c r="R247" i="14" s="1"/>
  <c r="S247" i="14" s="1"/>
  <c r="T247" i="14" s="1"/>
  <c r="U247" i="14" s="1"/>
  <c r="V247" i="14" s="1"/>
  <c r="W247" i="14" s="1"/>
  <c r="X247" i="14" s="1"/>
  <c r="Y247" i="14" s="1"/>
  <c r="Z247" i="14" s="1"/>
  <c r="AA247" i="14" s="1"/>
  <c r="AB247" i="14" s="1"/>
  <c r="AC247" i="14" s="1"/>
  <c r="AD247" i="14" s="1"/>
  <c r="AE247" i="14" s="1"/>
  <c r="AF247" i="14" s="1"/>
  <c r="G246" i="14"/>
  <c r="H246" i="14" s="1"/>
  <c r="I246" i="14" s="1"/>
  <c r="J246" i="14" s="1"/>
  <c r="K246" i="14" s="1"/>
  <c r="L246" i="14" s="1"/>
  <c r="M246" i="14" s="1"/>
  <c r="N246" i="14" s="1"/>
  <c r="O246" i="14" s="1"/>
  <c r="P246" i="14" s="1"/>
  <c r="Q246" i="14" s="1"/>
  <c r="R246" i="14" s="1"/>
  <c r="S246" i="14" s="1"/>
  <c r="T246" i="14" s="1"/>
  <c r="U246" i="14" s="1"/>
  <c r="V246" i="14" s="1"/>
  <c r="W246" i="14" s="1"/>
  <c r="X246" i="14" s="1"/>
  <c r="Y246" i="14" s="1"/>
  <c r="Z246" i="14" s="1"/>
  <c r="AA246" i="14" s="1"/>
  <c r="AB246" i="14" s="1"/>
  <c r="AC246" i="14" s="1"/>
  <c r="AD246" i="14" s="1"/>
  <c r="AE246" i="14" s="1"/>
  <c r="AF246" i="14" s="1"/>
  <c r="G245" i="14"/>
  <c r="H245" i="14" s="1"/>
  <c r="I245" i="14" s="1"/>
  <c r="J245" i="14" s="1"/>
  <c r="K245" i="14" s="1"/>
  <c r="L245" i="14" s="1"/>
  <c r="M245" i="14" s="1"/>
  <c r="N245" i="14" s="1"/>
  <c r="O245" i="14" s="1"/>
  <c r="P245" i="14" s="1"/>
  <c r="Q245" i="14" s="1"/>
  <c r="R245" i="14" s="1"/>
  <c r="S245" i="14" s="1"/>
  <c r="T245" i="14" s="1"/>
  <c r="U245" i="14" s="1"/>
  <c r="V245" i="14" s="1"/>
  <c r="W245" i="14" s="1"/>
  <c r="X245" i="14" s="1"/>
  <c r="Y245" i="14" s="1"/>
  <c r="Z245" i="14" s="1"/>
  <c r="AA245" i="14" s="1"/>
  <c r="AB245" i="14" s="1"/>
  <c r="AC245" i="14" s="1"/>
  <c r="AD245" i="14" s="1"/>
  <c r="AE245" i="14" s="1"/>
  <c r="AF245" i="14" s="1"/>
  <c r="G244" i="14"/>
  <c r="H244" i="14" s="1"/>
  <c r="I244" i="14" s="1"/>
  <c r="J244" i="14" s="1"/>
  <c r="K244" i="14" s="1"/>
  <c r="L244" i="14" s="1"/>
  <c r="M244" i="14" s="1"/>
  <c r="N244" i="14" s="1"/>
  <c r="O244" i="14" s="1"/>
  <c r="P244" i="14" s="1"/>
  <c r="Q244" i="14" s="1"/>
  <c r="R244" i="14" s="1"/>
  <c r="S244" i="14" s="1"/>
  <c r="T244" i="14" s="1"/>
  <c r="U244" i="14" s="1"/>
  <c r="V244" i="14" s="1"/>
  <c r="W244" i="14" s="1"/>
  <c r="X244" i="14" s="1"/>
  <c r="Y244" i="14" s="1"/>
  <c r="Z244" i="14" s="1"/>
  <c r="AA244" i="14" s="1"/>
  <c r="AB244" i="14" s="1"/>
  <c r="AC244" i="14" s="1"/>
  <c r="AD244" i="14" s="1"/>
  <c r="AE244" i="14" s="1"/>
  <c r="AF244" i="14" s="1"/>
  <c r="G243" i="14"/>
  <c r="H243" i="14" s="1"/>
  <c r="I243" i="14" s="1"/>
  <c r="J243" i="14" s="1"/>
  <c r="K243" i="14" s="1"/>
  <c r="L243" i="14" s="1"/>
  <c r="M243" i="14" s="1"/>
  <c r="N243" i="14" s="1"/>
  <c r="O243" i="14" s="1"/>
  <c r="P243" i="14" s="1"/>
  <c r="Q243" i="14" s="1"/>
  <c r="R243" i="14" s="1"/>
  <c r="S243" i="14" s="1"/>
  <c r="T243" i="14" s="1"/>
  <c r="U243" i="14" s="1"/>
  <c r="V243" i="14" s="1"/>
  <c r="W243" i="14" s="1"/>
  <c r="X243" i="14" s="1"/>
  <c r="Y243" i="14" s="1"/>
  <c r="Z243" i="14" s="1"/>
  <c r="AA243" i="14" s="1"/>
  <c r="AB243" i="14" s="1"/>
  <c r="AC243" i="14" s="1"/>
  <c r="AD243" i="14" s="1"/>
  <c r="AE243" i="14" s="1"/>
  <c r="AF243" i="14" s="1"/>
  <c r="G242" i="14"/>
  <c r="H242" i="14" s="1"/>
  <c r="I242" i="14" s="1"/>
  <c r="J242" i="14" s="1"/>
  <c r="K242" i="14" s="1"/>
  <c r="L242" i="14" s="1"/>
  <c r="M242" i="14" s="1"/>
  <c r="N242" i="14" s="1"/>
  <c r="O242" i="14" s="1"/>
  <c r="P242" i="14" s="1"/>
  <c r="Q242" i="14" s="1"/>
  <c r="R242" i="14" s="1"/>
  <c r="S242" i="14" s="1"/>
  <c r="T242" i="14" s="1"/>
  <c r="U242" i="14" s="1"/>
  <c r="V242" i="14" s="1"/>
  <c r="W242" i="14" s="1"/>
  <c r="X242" i="14" s="1"/>
  <c r="Y242" i="14" s="1"/>
  <c r="Z242" i="14" s="1"/>
  <c r="AA242" i="14" s="1"/>
  <c r="AB242" i="14" s="1"/>
  <c r="AC242" i="14" s="1"/>
  <c r="AD242" i="14" s="1"/>
  <c r="AE242" i="14" s="1"/>
  <c r="AF242" i="14" s="1"/>
  <c r="G241" i="14"/>
  <c r="H241" i="14" s="1"/>
  <c r="I241" i="14" s="1"/>
  <c r="J241" i="14" s="1"/>
  <c r="K241" i="14" s="1"/>
  <c r="L241" i="14" s="1"/>
  <c r="M241" i="14" s="1"/>
  <c r="N241" i="14" s="1"/>
  <c r="O241" i="14" s="1"/>
  <c r="P241" i="14" s="1"/>
  <c r="Q241" i="14" s="1"/>
  <c r="R241" i="14" s="1"/>
  <c r="S241" i="14" s="1"/>
  <c r="T241" i="14" s="1"/>
  <c r="U241" i="14" s="1"/>
  <c r="V241" i="14" s="1"/>
  <c r="W241" i="14" s="1"/>
  <c r="X241" i="14" s="1"/>
  <c r="Y241" i="14" s="1"/>
  <c r="Z241" i="14" s="1"/>
  <c r="AA241" i="14" s="1"/>
  <c r="AB241" i="14" s="1"/>
  <c r="AC241" i="14" s="1"/>
  <c r="AD241" i="14" s="1"/>
  <c r="AE241" i="14" s="1"/>
  <c r="AF241" i="14" s="1"/>
  <c r="G240" i="14"/>
  <c r="H240" i="14" s="1"/>
  <c r="I240" i="14" s="1"/>
  <c r="J240" i="14" s="1"/>
  <c r="K240" i="14" s="1"/>
  <c r="L240" i="14" s="1"/>
  <c r="M240" i="14" s="1"/>
  <c r="N240" i="14" s="1"/>
  <c r="O240" i="14" s="1"/>
  <c r="P240" i="14" s="1"/>
  <c r="Q240" i="14" s="1"/>
  <c r="R240" i="14" s="1"/>
  <c r="S240" i="14" s="1"/>
  <c r="T240" i="14" s="1"/>
  <c r="U240" i="14" s="1"/>
  <c r="V240" i="14" s="1"/>
  <c r="W240" i="14" s="1"/>
  <c r="X240" i="14" s="1"/>
  <c r="Y240" i="14" s="1"/>
  <c r="Z240" i="14" s="1"/>
  <c r="AA240" i="14" s="1"/>
  <c r="AB240" i="14" s="1"/>
  <c r="AC240" i="14" s="1"/>
  <c r="AD240" i="14" s="1"/>
  <c r="AE240" i="14" s="1"/>
  <c r="AF240" i="14" s="1"/>
  <c r="G239" i="14"/>
  <c r="H239" i="14" s="1"/>
  <c r="I239" i="14" s="1"/>
  <c r="J239" i="14" s="1"/>
  <c r="K239" i="14" s="1"/>
  <c r="L239" i="14" s="1"/>
  <c r="M239" i="14" s="1"/>
  <c r="N239" i="14" s="1"/>
  <c r="O239" i="14" s="1"/>
  <c r="P239" i="14" s="1"/>
  <c r="Q239" i="14" s="1"/>
  <c r="R239" i="14" s="1"/>
  <c r="S239" i="14" s="1"/>
  <c r="T239" i="14" s="1"/>
  <c r="U239" i="14" s="1"/>
  <c r="V239" i="14" s="1"/>
  <c r="W239" i="14" s="1"/>
  <c r="X239" i="14" s="1"/>
  <c r="Y239" i="14" s="1"/>
  <c r="Z239" i="14" s="1"/>
  <c r="AA239" i="14" s="1"/>
  <c r="AB239" i="14" s="1"/>
  <c r="AC239" i="14" s="1"/>
  <c r="AD239" i="14" s="1"/>
  <c r="AE239" i="14" s="1"/>
  <c r="AF239" i="14" s="1"/>
  <c r="G238" i="14"/>
  <c r="H238" i="14" s="1"/>
  <c r="I238" i="14" s="1"/>
  <c r="J238" i="14" s="1"/>
  <c r="K238" i="14" s="1"/>
  <c r="L238" i="14" s="1"/>
  <c r="M238" i="14" s="1"/>
  <c r="N238" i="14" s="1"/>
  <c r="O238" i="14" s="1"/>
  <c r="P238" i="14" s="1"/>
  <c r="Q238" i="14" s="1"/>
  <c r="R238" i="14" s="1"/>
  <c r="S238" i="14" s="1"/>
  <c r="T238" i="14" s="1"/>
  <c r="U238" i="14" s="1"/>
  <c r="V238" i="14" s="1"/>
  <c r="W238" i="14" s="1"/>
  <c r="X238" i="14" s="1"/>
  <c r="Y238" i="14" s="1"/>
  <c r="Z238" i="14" s="1"/>
  <c r="AA238" i="14" s="1"/>
  <c r="AB238" i="14" s="1"/>
  <c r="AC238" i="14" s="1"/>
  <c r="AD238" i="14" s="1"/>
  <c r="AE238" i="14" s="1"/>
  <c r="AF238" i="14" s="1"/>
  <c r="G237" i="14"/>
  <c r="H237" i="14" s="1"/>
  <c r="I237" i="14" s="1"/>
  <c r="J237" i="14" s="1"/>
  <c r="K237" i="14" s="1"/>
  <c r="L237" i="14" s="1"/>
  <c r="M237" i="14" s="1"/>
  <c r="N237" i="14" s="1"/>
  <c r="O237" i="14" s="1"/>
  <c r="P237" i="14" s="1"/>
  <c r="Q237" i="14" s="1"/>
  <c r="R237" i="14" s="1"/>
  <c r="S237" i="14" s="1"/>
  <c r="T237" i="14" s="1"/>
  <c r="U237" i="14" s="1"/>
  <c r="V237" i="14" s="1"/>
  <c r="W237" i="14" s="1"/>
  <c r="X237" i="14" s="1"/>
  <c r="Y237" i="14" s="1"/>
  <c r="Z237" i="14" s="1"/>
  <c r="AA237" i="14" s="1"/>
  <c r="AB237" i="14" s="1"/>
  <c r="AC237" i="14" s="1"/>
  <c r="AD237" i="14" s="1"/>
  <c r="AE237" i="14" s="1"/>
  <c r="AF237" i="14" s="1"/>
  <c r="G236" i="14"/>
  <c r="H236" i="14" s="1"/>
  <c r="I236" i="14" s="1"/>
  <c r="J236" i="14" s="1"/>
  <c r="K236" i="14" s="1"/>
  <c r="L236" i="14" s="1"/>
  <c r="M236" i="14" s="1"/>
  <c r="N236" i="14" s="1"/>
  <c r="O236" i="14" s="1"/>
  <c r="P236" i="14" s="1"/>
  <c r="Q236" i="14" s="1"/>
  <c r="R236" i="14" s="1"/>
  <c r="S236" i="14" s="1"/>
  <c r="T236" i="14" s="1"/>
  <c r="U236" i="14" s="1"/>
  <c r="V236" i="14" s="1"/>
  <c r="W236" i="14" s="1"/>
  <c r="X236" i="14" s="1"/>
  <c r="Y236" i="14" s="1"/>
  <c r="Z236" i="14" s="1"/>
  <c r="AA236" i="14" s="1"/>
  <c r="AB236" i="14" s="1"/>
  <c r="AC236" i="14" s="1"/>
  <c r="AD236" i="14" s="1"/>
  <c r="AE236" i="14" s="1"/>
  <c r="AF236" i="14" s="1"/>
  <c r="G235" i="14"/>
  <c r="H235" i="14" s="1"/>
  <c r="I235" i="14" s="1"/>
  <c r="J235" i="14" s="1"/>
  <c r="K235" i="14" s="1"/>
  <c r="L235" i="14" s="1"/>
  <c r="M235" i="14" s="1"/>
  <c r="N235" i="14" s="1"/>
  <c r="O235" i="14" s="1"/>
  <c r="P235" i="14" s="1"/>
  <c r="Q235" i="14" s="1"/>
  <c r="R235" i="14" s="1"/>
  <c r="S235" i="14" s="1"/>
  <c r="T235" i="14" s="1"/>
  <c r="U235" i="14" s="1"/>
  <c r="V235" i="14" s="1"/>
  <c r="W235" i="14" s="1"/>
  <c r="X235" i="14" s="1"/>
  <c r="Y235" i="14" s="1"/>
  <c r="Z235" i="14" s="1"/>
  <c r="AA235" i="14" s="1"/>
  <c r="AB235" i="14" s="1"/>
  <c r="AC235" i="14" s="1"/>
  <c r="AD235" i="14" s="1"/>
  <c r="AE235" i="14" s="1"/>
  <c r="AF235" i="14" s="1"/>
  <c r="G234" i="14"/>
  <c r="H234" i="14" s="1"/>
  <c r="I234" i="14" s="1"/>
  <c r="J234" i="14" s="1"/>
  <c r="K234" i="14" s="1"/>
  <c r="L234" i="14" s="1"/>
  <c r="M234" i="14" s="1"/>
  <c r="N234" i="14" s="1"/>
  <c r="O234" i="14" s="1"/>
  <c r="P234" i="14" s="1"/>
  <c r="Q234" i="14" s="1"/>
  <c r="R234" i="14" s="1"/>
  <c r="S234" i="14" s="1"/>
  <c r="T234" i="14" s="1"/>
  <c r="U234" i="14" s="1"/>
  <c r="V234" i="14" s="1"/>
  <c r="W234" i="14" s="1"/>
  <c r="X234" i="14" s="1"/>
  <c r="Y234" i="14" s="1"/>
  <c r="Z234" i="14" s="1"/>
  <c r="AA234" i="14" s="1"/>
  <c r="AB234" i="14" s="1"/>
  <c r="AC234" i="14" s="1"/>
  <c r="AD234" i="14" s="1"/>
  <c r="AE234" i="14" s="1"/>
  <c r="AF234" i="14" s="1"/>
  <c r="G233" i="14"/>
  <c r="H233" i="14" s="1"/>
  <c r="I233" i="14" s="1"/>
  <c r="J233" i="14" s="1"/>
  <c r="K233" i="14" s="1"/>
  <c r="L233" i="14" s="1"/>
  <c r="M233" i="14" s="1"/>
  <c r="N233" i="14" s="1"/>
  <c r="O233" i="14" s="1"/>
  <c r="P233" i="14" s="1"/>
  <c r="Q233" i="14" s="1"/>
  <c r="R233" i="14" s="1"/>
  <c r="S233" i="14" s="1"/>
  <c r="T233" i="14" s="1"/>
  <c r="U233" i="14" s="1"/>
  <c r="V233" i="14" s="1"/>
  <c r="W233" i="14" s="1"/>
  <c r="X233" i="14" s="1"/>
  <c r="Y233" i="14" s="1"/>
  <c r="Z233" i="14" s="1"/>
  <c r="AA233" i="14" s="1"/>
  <c r="AB233" i="14" s="1"/>
  <c r="AC233" i="14" s="1"/>
  <c r="AD233" i="14" s="1"/>
  <c r="AE233" i="14" s="1"/>
  <c r="AF233" i="14" s="1"/>
  <c r="G232" i="14"/>
  <c r="H232" i="14" s="1"/>
  <c r="I232" i="14" s="1"/>
  <c r="J232" i="14" s="1"/>
  <c r="K232" i="14" s="1"/>
  <c r="L232" i="14" s="1"/>
  <c r="M232" i="14" s="1"/>
  <c r="N232" i="14" s="1"/>
  <c r="O232" i="14" s="1"/>
  <c r="P232" i="14" s="1"/>
  <c r="Q232" i="14" s="1"/>
  <c r="R232" i="14" s="1"/>
  <c r="S232" i="14" s="1"/>
  <c r="T232" i="14" s="1"/>
  <c r="U232" i="14" s="1"/>
  <c r="V232" i="14" s="1"/>
  <c r="W232" i="14" s="1"/>
  <c r="X232" i="14" s="1"/>
  <c r="Y232" i="14" s="1"/>
  <c r="Z232" i="14" s="1"/>
  <c r="AA232" i="14" s="1"/>
  <c r="AB232" i="14" s="1"/>
  <c r="AC232" i="14" s="1"/>
  <c r="AD232" i="14" s="1"/>
  <c r="AE232" i="14" s="1"/>
  <c r="AF232" i="14" s="1"/>
  <c r="G231" i="14"/>
  <c r="H231" i="14" s="1"/>
  <c r="I231" i="14" s="1"/>
  <c r="J231" i="14" s="1"/>
  <c r="K231" i="14" s="1"/>
  <c r="L231" i="14" s="1"/>
  <c r="M231" i="14" s="1"/>
  <c r="N231" i="14" s="1"/>
  <c r="O231" i="14" s="1"/>
  <c r="P231" i="14" s="1"/>
  <c r="Q231" i="14" s="1"/>
  <c r="R231" i="14" s="1"/>
  <c r="S231" i="14" s="1"/>
  <c r="T231" i="14" s="1"/>
  <c r="U231" i="14" s="1"/>
  <c r="V231" i="14" s="1"/>
  <c r="W231" i="14" s="1"/>
  <c r="X231" i="14" s="1"/>
  <c r="Y231" i="14" s="1"/>
  <c r="Z231" i="14" s="1"/>
  <c r="AA231" i="14" s="1"/>
  <c r="AB231" i="14" s="1"/>
  <c r="AC231" i="14" s="1"/>
  <c r="AD231" i="14" s="1"/>
  <c r="AE231" i="14" s="1"/>
  <c r="AF231" i="14" s="1"/>
  <c r="G230" i="14"/>
  <c r="H230" i="14" s="1"/>
  <c r="I230" i="14" s="1"/>
  <c r="J230" i="14" s="1"/>
  <c r="K230" i="14" s="1"/>
  <c r="L230" i="14" s="1"/>
  <c r="M230" i="14" s="1"/>
  <c r="N230" i="14" s="1"/>
  <c r="O230" i="14" s="1"/>
  <c r="P230" i="14" s="1"/>
  <c r="Q230" i="14" s="1"/>
  <c r="R230" i="14" s="1"/>
  <c r="S230" i="14" s="1"/>
  <c r="T230" i="14" s="1"/>
  <c r="U230" i="14" s="1"/>
  <c r="V230" i="14" s="1"/>
  <c r="W230" i="14" s="1"/>
  <c r="X230" i="14" s="1"/>
  <c r="Y230" i="14" s="1"/>
  <c r="Z230" i="14" s="1"/>
  <c r="AA230" i="14" s="1"/>
  <c r="AB230" i="14" s="1"/>
  <c r="AC230" i="14" s="1"/>
  <c r="AD230" i="14" s="1"/>
  <c r="AE230" i="14" s="1"/>
  <c r="AF230" i="14" s="1"/>
  <c r="G229" i="14"/>
  <c r="H229" i="14" s="1"/>
  <c r="I229" i="14" s="1"/>
  <c r="J229" i="14" s="1"/>
  <c r="K229" i="14" s="1"/>
  <c r="L229" i="14" s="1"/>
  <c r="M229" i="14" s="1"/>
  <c r="N229" i="14" s="1"/>
  <c r="O229" i="14" s="1"/>
  <c r="P229" i="14" s="1"/>
  <c r="Q229" i="14" s="1"/>
  <c r="R229" i="14" s="1"/>
  <c r="S229" i="14" s="1"/>
  <c r="T229" i="14" s="1"/>
  <c r="U229" i="14" s="1"/>
  <c r="V229" i="14" s="1"/>
  <c r="W229" i="14" s="1"/>
  <c r="X229" i="14" s="1"/>
  <c r="Y229" i="14" s="1"/>
  <c r="Z229" i="14" s="1"/>
  <c r="AA229" i="14" s="1"/>
  <c r="AB229" i="14" s="1"/>
  <c r="AC229" i="14" s="1"/>
  <c r="AD229" i="14" s="1"/>
  <c r="AE229" i="14" s="1"/>
  <c r="AF229" i="14" s="1"/>
  <c r="G228" i="14"/>
  <c r="H228" i="14" s="1"/>
  <c r="I228" i="14" s="1"/>
  <c r="J228" i="14" s="1"/>
  <c r="K228" i="14" s="1"/>
  <c r="L228" i="14" s="1"/>
  <c r="M228" i="14" s="1"/>
  <c r="N228" i="14" s="1"/>
  <c r="O228" i="14" s="1"/>
  <c r="P228" i="14" s="1"/>
  <c r="Q228" i="14" s="1"/>
  <c r="R228" i="14" s="1"/>
  <c r="S228" i="14" s="1"/>
  <c r="T228" i="14" s="1"/>
  <c r="U228" i="14" s="1"/>
  <c r="V228" i="14" s="1"/>
  <c r="W228" i="14" s="1"/>
  <c r="X228" i="14" s="1"/>
  <c r="Y228" i="14" s="1"/>
  <c r="Z228" i="14" s="1"/>
  <c r="AA228" i="14" s="1"/>
  <c r="AB228" i="14" s="1"/>
  <c r="AC228" i="14" s="1"/>
  <c r="AD228" i="14" s="1"/>
  <c r="AE228" i="14" s="1"/>
  <c r="AF228" i="14" s="1"/>
  <c r="G227" i="14"/>
  <c r="H227" i="14" s="1"/>
  <c r="I227" i="14" s="1"/>
  <c r="J227" i="14" s="1"/>
  <c r="K227" i="14" s="1"/>
  <c r="L227" i="14" s="1"/>
  <c r="M227" i="14" s="1"/>
  <c r="N227" i="14" s="1"/>
  <c r="O227" i="14" s="1"/>
  <c r="P227" i="14" s="1"/>
  <c r="Q227" i="14" s="1"/>
  <c r="R227" i="14" s="1"/>
  <c r="S227" i="14" s="1"/>
  <c r="T227" i="14" s="1"/>
  <c r="U227" i="14" s="1"/>
  <c r="V227" i="14" s="1"/>
  <c r="W227" i="14" s="1"/>
  <c r="X227" i="14" s="1"/>
  <c r="Y227" i="14" s="1"/>
  <c r="Z227" i="14" s="1"/>
  <c r="AA227" i="14" s="1"/>
  <c r="AB227" i="14" s="1"/>
  <c r="AC227" i="14" s="1"/>
  <c r="AD227" i="14" s="1"/>
  <c r="AE227" i="14" s="1"/>
  <c r="AF227" i="14" s="1"/>
  <c r="G226" i="14"/>
  <c r="H226" i="14" s="1"/>
  <c r="I226" i="14" s="1"/>
  <c r="J226" i="14" s="1"/>
  <c r="K226" i="14" s="1"/>
  <c r="L226" i="14" s="1"/>
  <c r="M226" i="14" s="1"/>
  <c r="N226" i="14" s="1"/>
  <c r="O226" i="14" s="1"/>
  <c r="P226" i="14" s="1"/>
  <c r="Q226" i="14" s="1"/>
  <c r="R226" i="14" s="1"/>
  <c r="S226" i="14" s="1"/>
  <c r="T226" i="14" s="1"/>
  <c r="U226" i="14" s="1"/>
  <c r="V226" i="14" s="1"/>
  <c r="W226" i="14" s="1"/>
  <c r="X226" i="14" s="1"/>
  <c r="Y226" i="14" s="1"/>
  <c r="Z226" i="14" s="1"/>
  <c r="AA226" i="14" s="1"/>
  <c r="AB226" i="14" s="1"/>
  <c r="AC226" i="14" s="1"/>
  <c r="AD226" i="14" s="1"/>
  <c r="AE226" i="14" s="1"/>
  <c r="AF226" i="14" s="1"/>
  <c r="G225" i="14"/>
  <c r="H225" i="14" s="1"/>
  <c r="I225" i="14" s="1"/>
  <c r="J225" i="14" s="1"/>
  <c r="K225" i="14" s="1"/>
  <c r="L225" i="14" s="1"/>
  <c r="M225" i="14" s="1"/>
  <c r="N225" i="14" s="1"/>
  <c r="O225" i="14" s="1"/>
  <c r="P225" i="14" s="1"/>
  <c r="Q225" i="14" s="1"/>
  <c r="R225" i="14" s="1"/>
  <c r="S225" i="14" s="1"/>
  <c r="T225" i="14" s="1"/>
  <c r="U225" i="14" s="1"/>
  <c r="V225" i="14" s="1"/>
  <c r="W225" i="14" s="1"/>
  <c r="X225" i="14" s="1"/>
  <c r="Y225" i="14" s="1"/>
  <c r="Z225" i="14" s="1"/>
  <c r="AA225" i="14" s="1"/>
  <c r="AB225" i="14" s="1"/>
  <c r="AC225" i="14" s="1"/>
  <c r="AD225" i="14" s="1"/>
  <c r="AE225" i="14" s="1"/>
  <c r="AF225" i="14" s="1"/>
  <c r="G224" i="14"/>
  <c r="H224" i="14" s="1"/>
  <c r="I224" i="14" s="1"/>
  <c r="J224" i="14" s="1"/>
  <c r="K224" i="14" s="1"/>
  <c r="L224" i="14" s="1"/>
  <c r="M224" i="14" s="1"/>
  <c r="N224" i="14" s="1"/>
  <c r="O224" i="14" s="1"/>
  <c r="P224" i="14" s="1"/>
  <c r="Q224" i="14" s="1"/>
  <c r="R224" i="14" s="1"/>
  <c r="S224" i="14" s="1"/>
  <c r="T224" i="14" s="1"/>
  <c r="U224" i="14" s="1"/>
  <c r="V224" i="14" s="1"/>
  <c r="W224" i="14" s="1"/>
  <c r="X224" i="14" s="1"/>
  <c r="Y224" i="14" s="1"/>
  <c r="Z224" i="14" s="1"/>
  <c r="AA224" i="14" s="1"/>
  <c r="AB224" i="14" s="1"/>
  <c r="AC224" i="14" s="1"/>
  <c r="AD224" i="14" s="1"/>
  <c r="AE224" i="14" s="1"/>
  <c r="AF224" i="14" s="1"/>
  <c r="G223" i="14"/>
  <c r="H223" i="14" s="1"/>
  <c r="I223" i="14" s="1"/>
  <c r="J223" i="14" s="1"/>
  <c r="K223" i="14" s="1"/>
  <c r="L223" i="14" s="1"/>
  <c r="M223" i="14" s="1"/>
  <c r="N223" i="14" s="1"/>
  <c r="O223" i="14" s="1"/>
  <c r="P223" i="14" s="1"/>
  <c r="Q223" i="14" s="1"/>
  <c r="R223" i="14" s="1"/>
  <c r="S223" i="14" s="1"/>
  <c r="T223" i="14" s="1"/>
  <c r="U223" i="14" s="1"/>
  <c r="V223" i="14" s="1"/>
  <c r="W223" i="14" s="1"/>
  <c r="X223" i="14" s="1"/>
  <c r="Y223" i="14" s="1"/>
  <c r="Z223" i="14" s="1"/>
  <c r="AA223" i="14" s="1"/>
  <c r="AB223" i="14" s="1"/>
  <c r="AC223" i="14" s="1"/>
  <c r="AD223" i="14" s="1"/>
  <c r="AE223" i="14" s="1"/>
  <c r="AF223" i="14" s="1"/>
  <c r="G222" i="14"/>
  <c r="H222" i="14" s="1"/>
  <c r="I222" i="14" s="1"/>
  <c r="J222" i="14" s="1"/>
  <c r="K222" i="14" s="1"/>
  <c r="L222" i="14" s="1"/>
  <c r="M222" i="14" s="1"/>
  <c r="N222" i="14" s="1"/>
  <c r="O222" i="14" s="1"/>
  <c r="P222" i="14" s="1"/>
  <c r="Q222" i="14" s="1"/>
  <c r="R222" i="14" s="1"/>
  <c r="S222" i="14" s="1"/>
  <c r="T222" i="14" s="1"/>
  <c r="U222" i="14" s="1"/>
  <c r="V222" i="14" s="1"/>
  <c r="W222" i="14" s="1"/>
  <c r="X222" i="14" s="1"/>
  <c r="Y222" i="14" s="1"/>
  <c r="Z222" i="14" s="1"/>
  <c r="AA222" i="14" s="1"/>
  <c r="AB222" i="14" s="1"/>
  <c r="AC222" i="14" s="1"/>
  <c r="AD222" i="14" s="1"/>
  <c r="AE222" i="14" s="1"/>
  <c r="AF222" i="14" s="1"/>
  <c r="G221" i="14"/>
  <c r="H221" i="14" s="1"/>
  <c r="I221" i="14" s="1"/>
  <c r="J221" i="14" s="1"/>
  <c r="K221" i="14" s="1"/>
  <c r="L221" i="14" s="1"/>
  <c r="M221" i="14" s="1"/>
  <c r="N221" i="14" s="1"/>
  <c r="O221" i="14" s="1"/>
  <c r="P221" i="14" s="1"/>
  <c r="Q221" i="14" s="1"/>
  <c r="R221" i="14" s="1"/>
  <c r="S221" i="14" s="1"/>
  <c r="T221" i="14" s="1"/>
  <c r="U221" i="14" s="1"/>
  <c r="V221" i="14" s="1"/>
  <c r="W221" i="14" s="1"/>
  <c r="X221" i="14" s="1"/>
  <c r="Y221" i="14" s="1"/>
  <c r="Z221" i="14" s="1"/>
  <c r="AA221" i="14" s="1"/>
  <c r="AB221" i="14" s="1"/>
  <c r="AC221" i="14" s="1"/>
  <c r="AD221" i="14" s="1"/>
  <c r="AE221" i="14" s="1"/>
  <c r="AF221" i="14" s="1"/>
  <c r="G220" i="14"/>
  <c r="H220" i="14" s="1"/>
  <c r="I220" i="14" s="1"/>
  <c r="J220" i="14" s="1"/>
  <c r="K220" i="14" s="1"/>
  <c r="L220" i="14" s="1"/>
  <c r="M220" i="14" s="1"/>
  <c r="N220" i="14" s="1"/>
  <c r="O220" i="14" s="1"/>
  <c r="P220" i="14" s="1"/>
  <c r="Q220" i="14" s="1"/>
  <c r="R220" i="14" s="1"/>
  <c r="S220" i="14" s="1"/>
  <c r="T220" i="14" s="1"/>
  <c r="U220" i="14" s="1"/>
  <c r="V220" i="14" s="1"/>
  <c r="W220" i="14" s="1"/>
  <c r="X220" i="14" s="1"/>
  <c r="Y220" i="14" s="1"/>
  <c r="Z220" i="14" s="1"/>
  <c r="AA220" i="14" s="1"/>
  <c r="AB220" i="14" s="1"/>
  <c r="AC220" i="14" s="1"/>
  <c r="AD220" i="14" s="1"/>
  <c r="AE220" i="14" s="1"/>
  <c r="AF220" i="14" s="1"/>
  <c r="G219" i="14"/>
  <c r="H219" i="14" s="1"/>
  <c r="I219" i="14" s="1"/>
  <c r="J219" i="14" s="1"/>
  <c r="K219" i="14" s="1"/>
  <c r="L219" i="14" s="1"/>
  <c r="M219" i="14" s="1"/>
  <c r="N219" i="14" s="1"/>
  <c r="O219" i="14" s="1"/>
  <c r="P219" i="14" s="1"/>
  <c r="Q219" i="14" s="1"/>
  <c r="R219" i="14" s="1"/>
  <c r="S219" i="14" s="1"/>
  <c r="T219" i="14" s="1"/>
  <c r="U219" i="14" s="1"/>
  <c r="V219" i="14" s="1"/>
  <c r="W219" i="14" s="1"/>
  <c r="X219" i="14" s="1"/>
  <c r="Y219" i="14" s="1"/>
  <c r="Z219" i="14" s="1"/>
  <c r="AA219" i="14" s="1"/>
  <c r="AB219" i="14" s="1"/>
  <c r="AC219" i="14" s="1"/>
  <c r="AD219" i="14" s="1"/>
  <c r="AE219" i="14" s="1"/>
  <c r="AF219" i="14" s="1"/>
  <c r="G218" i="14"/>
  <c r="H218" i="14" s="1"/>
  <c r="I218" i="14" s="1"/>
  <c r="J218" i="14" s="1"/>
  <c r="K218" i="14" s="1"/>
  <c r="L218" i="14" s="1"/>
  <c r="M218" i="14" s="1"/>
  <c r="N218" i="14" s="1"/>
  <c r="O218" i="14" s="1"/>
  <c r="P218" i="14" s="1"/>
  <c r="Q218" i="14" s="1"/>
  <c r="R218" i="14" s="1"/>
  <c r="S218" i="14" s="1"/>
  <c r="T218" i="14" s="1"/>
  <c r="U218" i="14" s="1"/>
  <c r="V218" i="14" s="1"/>
  <c r="W218" i="14" s="1"/>
  <c r="X218" i="14" s="1"/>
  <c r="Y218" i="14" s="1"/>
  <c r="Z218" i="14" s="1"/>
  <c r="AA218" i="14" s="1"/>
  <c r="AB218" i="14" s="1"/>
  <c r="AC218" i="14" s="1"/>
  <c r="AD218" i="14" s="1"/>
  <c r="AE218" i="14" s="1"/>
  <c r="AF218" i="14" s="1"/>
  <c r="G217" i="14"/>
  <c r="H217" i="14" s="1"/>
  <c r="I217" i="14" s="1"/>
  <c r="J217" i="14" s="1"/>
  <c r="K217" i="14" s="1"/>
  <c r="L217" i="14" s="1"/>
  <c r="M217" i="14" s="1"/>
  <c r="N217" i="14" s="1"/>
  <c r="O217" i="14" s="1"/>
  <c r="P217" i="14" s="1"/>
  <c r="Q217" i="14" s="1"/>
  <c r="R217" i="14" s="1"/>
  <c r="S217" i="14" s="1"/>
  <c r="T217" i="14" s="1"/>
  <c r="U217" i="14" s="1"/>
  <c r="V217" i="14" s="1"/>
  <c r="W217" i="14" s="1"/>
  <c r="X217" i="14" s="1"/>
  <c r="Y217" i="14" s="1"/>
  <c r="Z217" i="14" s="1"/>
  <c r="AA217" i="14" s="1"/>
  <c r="AB217" i="14" s="1"/>
  <c r="AC217" i="14" s="1"/>
  <c r="AD217" i="14" s="1"/>
  <c r="AE217" i="14" s="1"/>
  <c r="AF217" i="14" s="1"/>
  <c r="G216" i="14"/>
  <c r="H216" i="14" s="1"/>
  <c r="I216" i="14" s="1"/>
  <c r="J216" i="14" s="1"/>
  <c r="K216" i="14" s="1"/>
  <c r="L216" i="14" s="1"/>
  <c r="M216" i="14" s="1"/>
  <c r="N216" i="14" s="1"/>
  <c r="O216" i="14" s="1"/>
  <c r="P216" i="14" s="1"/>
  <c r="Q216" i="14" s="1"/>
  <c r="R216" i="14" s="1"/>
  <c r="S216" i="14" s="1"/>
  <c r="T216" i="14" s="1"/>
  <c r="U216" i="14" s="1"/>
  <c r="V216" i="14" s="1"/>
  <c r="W216" i="14" s="1"/>
  <c r="X216" i="14" s="1"/>
  <c r="Y216" i="14" s="1"/>
  <c r="Z216" i="14" s="1"/>
  <c r="AA216" i="14" s="1"/>
  <c r="AB216" i="14" s="1"/>
  <c r="AC216" i="14" s="1"/>
  <c r="AD216" i="14" s="1"/>
  <c r="AE216" i="14" s="1"/>
  <c r="AF216" i="14" s="1"/>
  <c r="G215" i="14"/>
  <c r="H215" i="14" s="1"/>
  <c r="I215" i="14" s="1"/>
  <c r="J215" i="14" s="1"/>
  <c r="K215" i="14" s="1"/>
  <c r="L215" i="14" s="1"/>
  <c r="M215" i="14" s="1"/>
  <c r="N215" i="14" s="1"/>
  <c r="O215" i="14" s="1"/>
  <c r="P215" i="14" s="1"/>
  <c r="Q215" i="14" s="1"/>
  <c r="R215" i="14" s="1"/>
  <c r="S215" i="14" s="1"/>
  <c r="T215" i="14" s="1"/>
  <c r="U215" i="14" s="1"/>
  <c r="V215" i="14" s="1"/>
  <c r="W215" i="14" s="1"/>
  <c r="X215" i="14" s="1"/>
  <c r="Y215" i="14" s="1"/>
  <c r="Z215" i="14" s="1"/>
  <c r="AA215" i="14" s="1"/>
  <c r="AB215" i="14" s="1"/>
  <c r="AC215" i="14" s="1"/>
  <c r="AD215" i="14" s="1"/>
  <c r="AE215" i="14" s="1"/>
  <c r="AF215" i="14" s="1"/>
  <c r="G214" i="14"/>
  <c r="H214" i="14" s="1"/>
  <c r="I214" i="14" s="1"/>
  <c r="J214" i="14" s="1"/>
  <c r="K214" i="14" s="1"/>
  <c r="L214" i="14" s="1"/>
  <c r="M214" i="14" s="1"/>
  <c r="N214" i="14" s="1"/>
  <c r="O214" i="14" s="1"/>
  <c r="P214" i="14" s="1"/>
  <c r="Q214" i="14" s="1"/>
  <c r="R214" i="14" s="1"/>
  <c r="S214" i="14" s="1"/>
  <c r="T214" i="14" s="1"/>
  <c r="U214" i="14" s="1"/>
  <c r="V214" i="14" s="1"/>
  <c r="W214" i="14" s="1"/>
  <c r="X214" i="14" s="1"/>
  <c r="Y214" i="14" s="1"/>
  <c r="Z214" i="14" s="1"/>
  <c r="AA214" i="14" s="1"/>
  <c r="AB214" i="14" s="1"/>
  <c r="AC214" i="14" s="1"/>
  <c r="AD214" i="14" s="1"/>
  <c r="AE214" i="14" s="1"/>
  <c r="AF214" i="14" s="1"/>
  <c r="G213" i="14"/>
  <c r="H213" i="14" s="1"/>
  <c r="I213" i="14" s="1"/>
  <c r="J213" i="14" s="1"/>
  <c r="K213" i="14" s="1"/>
  <c r="L213" i="14" s="1"/>
  <c r="M213" i="14" s="1"/>
  <c r="N213" i="14" s="1"/>
  <c r="O213" i="14" s="1"/>
  <c r="P213" i="14" s="1"/>
  <c r="Q213" i="14" s="1"/>
  <c r="R213" i="14" s="1"/>
  <c r="S213" i="14" s="1"/>
  <c r="T213" i="14" s="1"/>
  <c r="U213" i="14" s="1"/>
  <c r="V213" i="14" s="1"/>
  <c r="W213" i="14" s="1"/>
  <c r="X213" i="14" s="1"/>
  <c r="Y213" i="14" s="1"/>
  <c r="Z213" i="14" s="1"/>
  <c r="AA213" i="14" s="1"/>
  <c r="AB213" i="14" s="1"/>
  <c r="AC213" i="14" s="1"/>
  <c r="AD213" i="14" s="1"/>
  <c r="AE213" i="14" s="1"/>
  <c r="AF213" i="14" s="1"/>
  <c r="G212" i="14"/>
  <c r="H212" i="14" s="1"/>
  <c r="I212" i="14" s="1"/>
  <c r="J212" i="14" s="1"/>
  <c r="K212" i="14" s="1"/>
  <c r="L212" i="14" s="1"/>
  <c r="M212" i="14" s="1"/>
  <c r="N212" i="14" s="1"/>
  <c r="O212" i="14" s="1"/>
  <c r="P212" i="14" s="1"/>
  <c r="Q212" i="14" s="1"/>
  <c r="R212" i="14" s="1"/>
  <c r="S212" i="14" s="1"/>
  <c r="T212" i="14" s="1"/>
  <c r="U212" i="14" s="1"/>
  <c r="V212" i="14" s="1"/>
  <c r="W212" i="14" s="1"/>
  <c r="X212" i="14" s="1"/>
  <c r="Y212" i="14" s="1"/>
  <c r="Z212" i="14" s="1"/>
  <c r="AA212" i="14" s="1"/>
  <c r="AB212" i="14" s="1"/>
  <c r="AC212" i="14" s="1"/>
  <c r="AD212" i="14" s="1"/>
  <c r="AE212" i="14" s="1"/>
  <c r="AF212" i="14" s="1"/>
  <c r="G211" i="14"/>
  <c r="H211" i="14" s="1"/>
  <c r="I211" i="14" s="1"/>
  <c r="J211" i="14" s="1"/>
  <c r="K211" i="14" s="1"/>
  <c r="L211" i="14" s="1"/>
  <c r="M211" i="14" s="1"/>
  <c r="N211" i="14" s="1"/>
  <c r="O211" i="14" s="1"/>
  <c r="P211" i="14" s="1"/>
  <c r="Q211" i="14" s="1"/>
  <c r="R211" i="14" s="1"/>
  <c r="S211" i="14" s="1"/>
  <c r="T211" i="14" s="1"/>
  <c r="U211" i="14" s="1"/>
  <c r="V211" i="14" s="1"/>
  <c r="W211" i="14" s="1"/>
  <c r="X211" i="14" s="1"/>
  <c r="Y211" i="14" s="1"/>
  <c r="Z211" i="14" s="1"/>
  <c r="AA211" i="14" s="1"/>
  <c r="AB211" i="14" s="1"/>
  <c r="AC211" i="14" s="1"/>
  <c r="AD211" i="14" s="1"/>
  <c r="AE211" i="14" s="1"/>
  <c r="AF211" i="14" s="1"/>
  <c r="G210" i="14"/>
  <c r="H210" i="14" s="1"/>
  <c r="I210" i="14" s="1"/>
  <c r="J210" i="14" s="1"/>
  <c r="K210" i="14" s="1"/>
  <c r="L210" i="14" s="1"/>
  <c r="M210" i="14" s="1"/>
  <c r="N210" i="14" s="1"/>
  <c r="O210" i="14" s="1"/>
  <c r="P210" i="14" s="1"/>
  <c r="Q210" i="14" s="1"/>
  <c r="R210" i="14" s="1"/>
  <c r="S210" i="14" s="1"/>
  <c r="T210" i="14" s="1"/>
  <c r="U210" i="14" s="1"/>
  <c r="V210" i="14" s="1"/>
  <c r="W210" i="14" s="1"/>
  <c r="X210" i="14" s="1"/>
  <c r="Y210" i="14" s="1"/>
  <c r="Z210" i="14" s="1"/>
  <c r="AA210" i="14" s="1"/>
  <c r="AB210" i="14" s="1"/>
  <c r="AC210" i="14" s="1"/>
  <c r="AD210" i="14" s="1"/>
  <c r="AE210" i="14" s="1"/>
  <c r="AF210" i="14" s="1"/>
  <c r="G209" i="14"/>
  <c r="H209" i="14" s="1"/>
  <c r="I209" i="14" s="1"/>
  <c r="J209" i="14" s="1"/>
  <c r="K209" i="14" s="1"/>
  <c r="L209" i="14" s="1"/>
  <c r="M209" i="14" s="1"/>
  <c r="N209" i="14" s="1"/>
  <c r="O209" i="14" s="1"/>
  <c r="P209" i="14" s="1"/>
  <c r="Q209" i="14" s="1"/>
  <c r="R209" i="14" s="1"/>
  <c r="S209" i="14" s="1"/>
  <c r="T209" i="14" s="1"/>
  <c r="U209" i="14" s="1"/>
  <c r="V209" i="14" s="1"/>
  <c r="W209" i="14" s="1"/>
  <c r="X209" i="14" s="1"/>
  <c r="Y209" i="14" s="1"/>
  <c r="Z209" i="14" s="1"/>
  <c r="AA209" i="14" s="1"/>
  <c r="AB209" i="14" s="1"/>
  <c r="AC209" i="14" s="1"/>
  <c r="AD209" i="14" s="1"/>
  <c r="AE209" i="14" s="1"/>
  <c r="AF209" i="14" s="1"/>
  <c r="G208" i="14"/>
  <c r="H208" i="14" s="1"/>
  <c r="I208" i="14" s="1"/>
  <c r="J208" i="14" s="1"/>
  <c r="K208" i="14" s="1"/>
  <c r="L208" i="14" s="1"/>
  <c r="M208" i="14" s="1"/>
  <c r="N208" i="14" s="1"/>
  <c r="O208" i="14" s="1"/>
  <c r="P208" i="14" s="1"/>
  <c r="Q208" i="14" s="1"/>
  <c r="R208" i="14" s="1"/>
  <c r="S208" i="14" s="1"/>
  <c r="T208" i="14" s="1"/>
  <c r="U208" i="14" s="1"/>
  <c r="V208" i="14" s="1"/>
  <c r="W208" i="14" s="1"/>
  <c r="X208" i="14" s="1"/>
  <c r="Y208" i="14" s="1"/>
  <c r="Z208" i="14" s="1"/>
  <c r="AA208" i="14" s="1"/>
  <c r="AB208" i="14" s="1"/>
  <c r="AC208" i="14" s="1"/>
  <c r="AD208" i="14" s="1"/>
  <c r="AE208" i="14" s="1"/>
  <c r="AF208" i="14" s="1"/>
  <c r="G207" i="14"/>
  <c r="H207" i="14" s="1"/>
  <c r="I207" i="14" s="1"/>
  <c r="J207" i="14" s="1"/>
  <c r="K207" i="14" s="1"/>
  <c r="L207" i="14" s="1"/>
  <c r="M207" i="14" s="1"/>
  <c r="N207" i="14" s="1"/>
  <c r="O207" i="14" s="1"/>
  <c r="P207" i="14" s="1"/>
  <c r="Q207" i="14" s="1"/>
  <c r="R207" i="14" s="1"/>
  <c r="S207" i="14" s="1"/>
  <c r="T207" i="14" s="1"/>
  <c r="U207" i="14" s="1"/>
  <c r="V207" i="14" s="1"/>
  <c r="W207" i="14" s="1"/>
  <c r="X207" i="14" s="1"/>
  <c r="Y207" i="14" s="1"/>
  <c r="Z207" i="14" s="1"/>
  <c r="AA207" i="14" s="1"/>
  <c r="AB207" i="14" s="1"/>
  <c r="AC207" i="14" s="1"/>
  <c r="AD207" i="14" s="1"/>
  <c r="AE207" i="14" s="1"/>
  <c r="AF207" i="14" s="1"/>
  <c r="G206" i="14"/>
  <c r="H206" i="14" s="1"/>
  <c r="I206" i="14" s="1"/>
  <c r="J206" i="14" s="1"/>
  <c r="K206" i="14" s="1"/>
  <c r="L206" i="14" s="1"/>
  <c r="M206" i="14" s="1"/>
  <c r="N206" i="14" s="1"/>
  <c r="O206" i="14" s="1"/>
  <c r="P206" i="14" s="1"/>
  <c r="Q206" i="14" s="1"/>
  <c r="R206" i="14" s="1"/>
  <c r="S206" i="14" s="1"/>
  <c r="T206" i="14" s="1"/>
  <c r="U206" i="14" s="1"/>
  <c r="V206" i="14" s="1"/>
  <c r="W206" i="14" s="1"/>
  <c r="X206" i="14" s="1"/>
  <c r="Y206" i="14" s="1"/>
  <c r="Z206" i="14" s="1"/>
  <c r="AA206" i="14" s="1"/>
  <c r="AB206" i="14" s="1"/>
  <c r="AC206" i="14" s="1"/>
  <c r="AD206" i="14" s="1"/>
  <c r="AE206" i="14" s="1"/>
  <c r="AF206" i="14" s="1"/>
  <c r="G205" i="14"/>
  <c r="H205" i="14" s="1"/>
  <c r="I205" i="14" s="1"/>
  <c r="J205" i="14" s="1"/>
  <c r="K205" i="14" s="1"/>
  <c r="L205" i="14" s="1"/>
  <c r="M205" i="14" s="1"/>
  <c r="N205" i="14" s="1"/>
  <c r="O205" i="14" s="1"/>
  <c r="P205" i="14" s="1"/>
  <c r="Q205" i="14" s="1"/>
  <c r="R205" i="14" s="1"/>
  <c r="S205" i="14" s="1"/>
  <c r="T205" i="14" s="1"/>
  <c r="U205" i="14" s="1"/>
  <c r="V205" i="14" s="1"/>
  <c r="W205" i="14" s="1"/>
  <c r="X205" i="14" s="1"/>
  <c r="Y205" i="14" s="1"/>
  <c r="Z205" i="14" s="1"/>
  <c r="AA205" i="14" s="1"/>
  <c r="AB205" i="14" s="1"/>
  <c r="AC205" i="14" s="1"/>
  <c r="AD205" i="14" s="1"/>
  <c r="AE205" i="14" s="1"/>
  <c r="AF205" i="14" s="1"/>
  <c r="G204" i="14"/>
  <c r="H204" i="14" s="1"/>
  <c r="I204" i="14" s="1"/>
  <c r="J204" i="14" s="1"/>
  <c r="K204" i="14" s="1"/>
  <c r="L204" i="14" s="1"/>
  <c r="M204" i="14" s="1"/>
  <c r="N204" i="14" s="1"/>
  <c r="O204" i="14" s="1"/>
  <c r="P204" i="14" s="1"/>
  <c r="Q204" i="14" s="1"/>
  <c r="R204" i="14" s="1"/>
  <c r="S204" i="14" s="1"/>
  <c r="T204" i="14" s="1"/>
  <c r="U204" i="14" s="1"/>
  <c r="V204" i="14" s="1"/>
  <c r="W204" i="14" s="1"/>
  <c r="X204" i="14" s="1"/>
  <c r="Y204" i="14" s="1"/>
  <c r="Z204" i="14" s="1"/>
  <c r="AA204" i="14" s="1"/>
  <c r="AB204" i="14" s="1"/>
  <c r="AC204" i="14" s="1"/>
  <c r="AD204" i="14" s="1"/>
  <c r="AE204" i="14" s="1"/>
  <c r="AF204" i="14" s="1"/>
  <c r="G203" i="14"/>
  <c r="H203" i="14" s="1"/>
  <c r="I203" i="14" s="1"/>
  <c r="J203" i="14" s="1"/>
  <c r="K203" i="14" s="1"/>
  <c r="L203" i="14" s="1"/>
  <c r="M203" i="14" s="1"/>
  <c r="N203" i="14" s="1"/>
  <c r="O203" i="14" s="1"/>
  <c r="P203" i="14" s="1"/>
  <c r="Q203" i="14" s="1"/>
  <c r="R203" i="14" s="1"/>
  <c r="S203" i="14" s="1"/>
  <c r="T203" i="14" s="1"/>
  <c r="U203" i="14" s="1"/>
  <c r="V203" i="14" s="1"/>
  <c r="W203" i="14" s="1"/>
  <c r="X203" i="14" s="1"/>
  <c r="Y203" i="14" s="1"/>
  <c r="Z203" i="14" s="1"/>
  <c r="AA203" i="14" s="1"/>
  <c r="AB203" i="14" s="1"/>
  <c r="AC203" i="14" s="1"/>
  <c r="AD203" i="14" s="1"/>
  <c r="AE203" i="14" s="1"/>
  <c r="AF203" i="14" s="1"/>
  <c r="G202" i="14"/>
  <c r="H202" i="14" s="1"/>
  <c r="I202" i="14" s="1"/>
  <c r="J202" i="14" s="1"/>
  <c r="K202" i="14" s="1"/>
  <c r="L202" i="14" s="1"/>
  <c r="M202" i="14" s="1"/>
  <c r="N202" i="14" s="1"/>
  <c r="O202" i="14" s="1"/>
  <c r="P202" i="14" s="1"/>
  <c r="Q202" i="14" s="1"/>
  <c r="R202" i="14" s="1"/>
  <c r="S202" i="14" s="1"/>
  <c r="T202" i="14" s="1"/>
  <c r="U202" i="14" s="1"/>
  <c r="V202" i="14" s="1"/>
  <c r="W202" i="14" s="1"/>
  <c r="X202" i="14" s="1"/>
  <c r="Y202" i="14" s="1"/>
  <c r="Z202" i="14" s="1"/>
  <c r="AA202" i="14" s="1"/>
  <c r="AB202" i="14" s="1"/>
  <c r="AC202" i="14" s="1"/>
  <c r="AD202" i="14" s="1"/>
  <c r="AE202" i="14" s="1"/>
  <c r="AF202" i="14" s="1"/>
  <c r="G201" i="14"/>
  <c r="H201" i="14" s="1"/>
  <c r="I201" i="14" s="1"/>
  <c r="J201" i="14" s="1"/>
  <c r="K201" i="14" s="1"/>
  <c r="L201" i="14" s="1"/>
  <c r="M201" i="14" s="1"/>
  <c r="N201" i="14" s="1"/>
  <c r="O201" i="14" s="1"/>
  <c r="P201" i="14" s="1"/>
  <c r="Q201" i="14" s="1"/>
  <c r="R201" i="14" s="1"/>
  <c r="S201" i="14" s="1"/>
  <c r="T201" i="14" s="1"/>
  <c r="U201" i="14" s="1"/>
  <c r="V201" i="14" s="1"/>
  <c r="W201" i="14" s="1"/>
  <c r="X201" i="14" s="1"/>
  <c r="Y201" i="14" s="1"/>
  <c r="Z201" i="14" s="1"/>
  <c r="AA201" i="14" s="1"/>
  <c r="AB201" i="14" s="1"/>
  <c r="AC201" i="14" s="1"/>
  <c r="AD201" i="14" s="1"/>
  <c r="AE201" i="14" s="1"/>
  <c r="AF201" i="14" s="1"/>
  <c r="G200" i="14"/>
  <c r="H200" i="14" s="1"/>
  <c r="I200" i="14" s="1"/>
  <c r="J200" i="14" s="1"/>
  <c r="K200" i="14" s="1"/>
  <c r="L200" i="14" s="1"/>
  <c r="M200" i="14" s="1"/>
  <c r="N200" i="14" s="1"/>
  <c r="O200" i="14" s="1"/>
  <c r="P200" i="14" s="1"/>
  <c r="Q200" i="14" s="1"/>
  <c r="R200" i="14" s="1"/>
  <c r="S200" i="14" s="1"/>
  <c r="T200" i="14" s="1"/>
  <c r="U200" i="14" s="1"/>
  <c r="V200" i="14" s="1"/>
  <c r="W200" i="14" s="1"/>
  <c r="X200" i="14" s="1"/>
  <c r="Y200" i="14" s="1"/>
  <c r="Z200" i="14" s="1"/>
  <c r="AA200" i="14" s="1"/>
  <c r="AB200" i="14" s="1"/>
  <c r="AC200" i="14" s="1"/>
  <c r="AD200" i="14" s="1"/>
  <c r="AE200" i="14" s="1"/>
  <c r="AF200" i="14" s="1"/>
  <c r="G199" i="14"/>
  <c r="H199" i="14" s="1"/>
  <c r="I199" i="14" s="1"/>
  <c r="J199" i="14" s="1"/>
  <c r="K199" i="14" s="1"/>
  <c r="L199" i="14" s="1"/>
  <c r="M199" i="14" s="1"/>
  <c r="N199" i="14" s="1"/>
  <c r="O199" i="14" s="1"/>
  <c r="P199" i="14" s="1"/>
  <c r="Q199" i="14" s="1"/>
  <c r="R199" i="14" s="1"/>
  <c r="S199" i="14" s="1"/>
  <c r="T199" i="14" s="1"/>
  <c r="U199" i="14" s="1"/>
  <c r="V199" i="14" s="1"/>
  <c r="W199" i="14" s="1"/>
  <c r="X199" i="14" s="1"/>
  <c r="Y199" i="14" s="1"/>
  <c r="Z199" i="14" s="1"/>
  <c r="AA199" i="14" s="1"/>
  <c r="AB199" i="14" s="1"/>
  <c r="AC199" i="14" s="1"/>
  <c r="AD199" i="14" s="1"/>
  <c r="AE199" i="14" s="1"/>
  <c r="AF199" i="14" s="1"/>
  <c r="G198" i="14"/>
  <c r="H198" i="14" s="1"/>
  <c r="I198" i="14" s="1"/>
  <c r="J198" i="14" s="1"/>
  <c r="K198" i="14" s="1"/>
  <c r="L198" i="14" s="1"/>
  <c r="M198" i="14" s="1"/>
  <c r="N198" i="14" s="1"/>
  <c r="O198" i="14" s="1"/>
  <c r="P198" i="14" s="1"/>
  <c r="Q198" i="14" s="1"/>
  <c r="R198" i="14" s="1"/>
  <c r="S198" i="14" s="1"/>
  <c r="T198" i="14" s="1"/>
  <c r="U198" i="14" s="1"/>
  <c r="V198" i="14" s="1"/>
  <c r="W198" i="14" s="1"/>
  <c r="X198" i="14" s="1"/>
  <c r="Y198" i="14" s="1"/>
  <c r="Z198" i="14" s="1"/>
  <c r="AA198" i="14" s="1"/>
  <c r="AB198" i="14" s="1"/>
  <c r="AC198" i="14" s="1"/>
  <c r="AD198" i="14" s="1"/>
  <c r="AE198" i="14" s="1"/>
  <c r="AF198" i="14" s="1"/>
  <c r="G197" i="14"/>
  <c r="H197" i="14" s="1"/>
  <c r="I197" i="14" s="1"/>
  <c r="J197" i="14" s="1"/>
  <c r="K197" i="14" s="1"/>
  <c r="L197" i="14" s="1"/>
  <c r="M197" i="14" s="1"/>
  <c r="N197" i="14" s="1"/>
  <c r="O197" i="14" s="1"/>
  <c r="P197" i="14" s="1"/>
  <c r="Q197" i="14" s="1"/>
  <c r="R197" i="14" s="1"/>
  <c r="S197" i="14" s="1"/>
  <c r="T197" i="14" s="1"/>
  <c r="U197" i="14" s="1"/>
  <c r="V197" i="14" s="1"/>
  <c r="W197" i="14" s="1"/>
  <c r="X197" i="14" s="1"/>
  <c r="Y197" i="14" s="1"/>
  <c r="Z197" i="14" s="1"/>
  <c r="AA197" i="14" s="1"/>
  <c r="AB197" i="14" s="1"/>
  <c r="AC197" i="14" s="1"/>
  <c r="AD197" i="14" s="1"/>
  <c r="AE197" i="14" s="1"/>
  <c r="AF197" i="14" s="1"/>
  <c r="G196" i="14"/>
  <c r="H196" i="14" s="1"/>
  <c r="I196" i="14" s="1"/>
  <c r="J196" i="14" s="1"/>
  <c r="K196" i="14" s="1"/>
  <c r="L196" i="14" s="1"/>
  <c r="M196" i="14" s="1"/>
  <c r="N196" i="14" s="1"/>
  <c r="O196" i="14" s="1"/>
  <c r="P196" i="14" s="1"/>
  <c r="Q196" i="14" s="1"/>
  <c r="R196" i="14" s="1"/>
  <c r="S196" i="14" s="1"/>
  <c r="T196" i="14" s="1"/>
  <c r="U196" i="14" s="1"/>
  <c r="V196" i="14" s="1"/>
  <c r="W196" i="14" s="1"/>
  <c r="X196" i="14" s="1"/>
  <c r="Y196" i="14" s="1"/>
  <c r="Z196" i="14" s="1"/>
  <c r="AA196" i="14" s="1"/>
  <c r="AB196" i="14" s="1"/>
  <c r="AC196" i="14" s="1"/>
  <c r="AD196" i="14" s="1"/>
  <c r="AE196" i="14" s="1"/>
  <c r="AF196" i="14" s="1"/>
  <c r="G195" i="14"/>
  <c r="H195" i="14" s="1"/>
  <c r="I195" i="14" s="1"/>
  <c r="J195" i="14" s="1"/>
  <c r="K195" i="14" s="1"/>
  <c r="L195" i="14" s="1"/>
  <c r="M195" i="14" s="1"/>
  <c r="N195" i="14" s="1"/>
  <c r="O195" i="14" s="1"/>
  <c r="P195" i="14" s="1"/>
  <c r="Q195" i="14" s="1"/>
  <c r="R195" i="14" s="1"/>
  <c r="S195" i="14" s="1"/>
  <c r="T195" i="14" s="1"/>
  <c r="U195" i="14" s="1"/>
  <c r="V195" i="14" s="1"/>
  <c r="W195" i="14" s="1"/>
  <c r="X195" i="14" s="1"/>
  <c r="Y195" i="14" s="1"/>
  <c r="Z195" i="14" s="1"/>
  <c r="AA195" i="14" s="1"/>
  <c r="AB195" i="14" s="1"/>
  <c r="AC195" i="14" s="1"/>
  <c r="AD195" i="14" s="1"/>
  <c r="AE195" i="14" s="1"/>
  <c r="AF195" i="14" s="1"/>
  <c r="G194" i="14"/>
  <c r="H194" i="14" s="1"/>
  <c r="I194" i="14" s="1"/>
  <c r="J194" i="14" s="1"/>
  <c r="K194" i="14" s="1"/>
  <c r="L194" i="14" s="1"/>
  <c r="M194" i="14" s="1"/>
  <c r="N194" i="14" s="1"/>
  <c r="O194" i="14" s="1"/>
  <c r="P194" i="14" s="1"/>
  <c r="Q194" i="14" s="1"/>
  <c r="R194" i="14" s="1"/>
  <c r="S194" i="14" s="1"/>
  <c r="T194" i="14" s="1"/>
  <c r="U194" i="14" s="1"/>
  <c r="V194" i="14" s="1"/>
  <c r="W194" i="14" s="1"/>
  <c r="X194" i="14" s="1"/>
  <c r="Y194" i="14" s="1"/>
  <c r="Z194" i="14" s="1"/>
  <c r="AA194" i="14" s="1"/>
  <c r="AB194" i="14" s="1"/>
  <c r="AC194" i="14" s="1"/>
  <c r="AD194" i="14" s="1"/>
  <c r="AE194" i="14" s="1"/>
  <c r="AF194" i="14" s="1"/>
  <c r="G193" i="14"/>
  <c r="H193" i="14" s="1"/>
  <c r="I193" i="14" s="1"/>
  <c r="J193" i="14" s="1"/>
  <c r="K193" i="14" s="1"/>
  <c r="L193" i="14" s="1"/>
  <c r="M193" i="14" s="1"/>
  <c r="N193" i="14" s="1"/>
  <c r="O193" i="14" s="1"/>
  <c r="P193" i="14" s="1"/>
  <c r="Q193" i="14" s="1"/>
  <c r="R193" i="14" s="1"/>
  <c r="S193" i="14" s="1"/>
  <c r="T193" i="14" s="1"/>
  <c r="U193" i="14" s="1"/>
  <c r="V193" i="14" s="1"/>
  <c r="W193" i="14" s="1"/>
  <c r="X193" i="14" s="1"/>
  <c r="Y193" i="14" s="1"/>
  <c r="Z193" i="14" s="1"/>
  <c r="AA193" i="14" s="1"/>
  <c r="AB193" i="14" s="1"/>
  <c r="AC193" i="14" s="1"/>
  <c r="AD193" i="14" s="1"/>
  <c r="AE193" i="14" s="1"/>
  <c r="AF193" i="14" s="1"/>
  <c r="G192" i="14"/>
  <c r="H192" i="14" s="1"/>
  <c r="I192" i="14" s="1"/>
  <c r="J192" i="14" s="1"/>
  <c r="K192" i="14" s="1"/>
  <c r="L192" i="14" s="1"/>
  <c r="M192" i="14" s="1"/>
  <c r="N192" i="14" s="1"/>
  <c r="O192" i="14" s="1"/>
  <c r="P192" i="14" s="1"/>
  <c r="Q192" i="14" s="1"/>
  <c r="R192" i="14" s="1"/>
  <c r="S192" i="14" s="1"/>
  <c r="T192" i="14" s="1"/>
  <c r="U192" i="14" s="1"/>
  <c r="V192" i="14" s="1"/>
  <c r="W192" i="14" s="1"/>
  <c r="X192" i="14" s="1"/>
  <c r="Y192" i="14" s="1"/>
  <c r="Z192" i="14" s="1"/>
  <c r="AA192" i="14" s="1"/>
  <c r="AB192" i="14" s="1"/>
  <c r="AC192" i="14" s="1"/>
  <c r="AD192" i="14" s="1"/>
  <c r="AE192" i="14" s="1"/>
  <c r="AF192" i="14" s="1"/>
  <c r="G191" i="14"/>
  <c r="H191" i="14" s="1"/>
  <c r="I191" i="14" s="1"/>
  <c r="J191" i="14" s="1"/>
  <c r="K191" i="14" s="1"/>
  <c r="L191" i="14" s="1"/>
  <c r="M191" i="14" s="1"/>
  <c r="N191" i="14" s="1"/>
  <c r="O191" i="14" s="1"/>
  <c r="P191" i="14" s="1"/>
  <c r="Q191" i="14" s="1"/>
  <c r="R191" i="14" s="1"/>
  <c r="S191" i="14" s="1"/>
  <c r="T191" i="14" s="1"/>
  <c r="U191" i="14" s="1"/>
  <c r="V191" i="14" s="1"/>
  <c r="W191" i="14" s="1"/>
  <c r="X191" i="14" s="1"/>
  <c r="Y191" i="14" s="1"/>
  <c r="Z191" i="14" s="1"/>
  <c r="AA191" i="14" s="1"/>
  <c r="AB191" i="14" s="1"/>
  <c r="AC191" i="14" s="1"/>
  <c r="AD191" i="14" s="1"/>
  <c r="AE191" i="14" s="1"/>
  <c r="AF191" i="14" s="1"/>
  <c r="G190" i="14"/>
  <c r="H190" i="14" s="1"/>
  <c r="I190" i="14" s="1"/>
  <c r="J190" i="14" s="1"/>
  <c r="K190" i="14" s="1"/>
  <c r="L190" i="14" s="1"/>
  <c r="M190" i="14" s="1"/>
  <c r="N190" i="14" s="1"/>
  <c r="O190" i="14" s="1"/>
  <c r="P190" i="14" s="1"/>
  <c r="Q190" i="14" s="1"/>
  <c r="R190" i="14" s="1"/>
  <c r="S190" i="14" s="1"/>
  <c r="T190" i="14" s="1"/>
  <c r="U190" i="14" s="1"/>
  <c r="V190" i="14" s="1"/>
  <c r="W190" i="14" s="1"/>
  <c r="X190" i="14" s="1"/>
  <c r="Y190" i="14" s="1"/>
  <c r="Z190" i="14" s="1"/>
  <c r="AA190" i="14" s="1"/>
  <c r="AB190" i="14" s="1"/>
  <c r="AC190" i="14" s="1"/>
  <c r="AD190" i="14" s="1"/>
  <c r="AE190" i="14" s="1"/>
  <c r="AF190" i="14" s="1"/>
  <c r="G189" i="14"/>
  <c r="H189" i="14" s="1"/>
  <c r="I189" i="14" s="1"/>
  <c r="J189" i="14" s="1"/>
  <c r="K189" i="14" s="1"/>
  <c r="L189" i="14" s="1"/>
  <c r="M189" i="14" s="1"/>
  <c r="N189" i="14" s="1"/>
  <c r="O189" i="14" s="1"/>
  <c r="P189" i="14" s="1"/>
  <c r="Q189" i="14" s="1"/>
  <c r="R189" i="14" s="1"/>
  <c r="S189" i="14" s="1"/>
  <c r="T189" i="14" s="1"/>
  <c r="U189" i="14" s="1"/>
  <c r="V189" i="14" s="1"/>
  <c r="W189" i="14" s="1"/>
  <c r="X189" i="14" s="1"/>
  <c r="Y189" i="14" s="1"/>
  <c r="Z189" i="14" s="1"/>
  <c r="AA189" i="14" s="1"/>
  <c r="AB189" i="14" s="1"/>
  <c r="AC189" i="14" s="1"/>
  <c r="AD189" i="14" s="1"/>
  <c r="AE189" i="14" s="1"/>
  <c r="AF189" i="14" s="1"/>
  <c r="G188" i="14"/>
  <c r="H188" i="14" s="1"/>
  <c r="I188" i="14" s="1"/>
  <c r="J188" i="14" s="1"/>
  <c r="K188" i="14" s="1"/>
  <c r="L188" i="14" s="1"/>
  <c r="M188" i="14" s="1"/>
  <c r="N188" i="14" s="1"/>
  <c r="O188" i="14" s="1"/>
  <c r="P188" i="14" s="1"/>
  <c r="Q188" i="14" s="1"/>
  <c r="R188" i="14" s="1"/>
  <c r="S188" i="14" s="1"/>
  <c r="T188" i="14" s="1"/>
  <c r="U188" i="14" s="1"/>
  <c r="V188" i="14" s="1"/>
  <c r="W188" i="14" s="1"/>
  <c r="X188" i="14" s="1"/>
  <c r="Y188" i="14" s="1"/>
  <c r="Z188" i="14" s="1"/>
  <c r="AA188" i="14" s="1"/>
  <c r="AB188" i="14" s="1"/>
  <c r="AC188" i="14" s="1"/>
  <c r="AD188" i="14" s="1"/>
  <c r="AE188" i="14" s="1"/>
  <c r="AF188" i="14" s="1"/>
  <c r="G187" i="14"/>
  <c r="H187" i="14" s="1"/>
  <c r="I187" i="14" s="1"/>
  <c r="J187" i="14" s="1"/>
  <c r="K187" i="14" s="1"/>
  <c r="L187" i="14" s="1"/>
  <c r="M187" i="14" s="1"/>
  <c r="N187" i="14" s="1"/>
  <c r="O187" i="14" s="1"/>
  <c r="P187" i="14" s="1"/>
  <c r="Q187" i="14" s="1"/>
  <c r="R187" i="14" s="1"/>
  <c r="S187" i="14" s="1"/>
  <c r="T187" i="14" s="1"/>
  <c r="U187" i="14" s="1"/>
  <c r="V187" i="14" s="1"/>
  <c r="W187" i="14" s="1"/>
  <c r="X187" i="14" s="1"/>
  <c r="Y187" i="14" s="1"/>
  <c r="Z187" i="14" s="1"/>
  <c r="AA187" i="14" s="1"/>
  <c r="AB187" i="14" s="1"/>
  <c r="AC187" i="14" s="1"/>
  <c r="AD187" i="14" s="1"/>
  <c r="AE187" i="14" s="1"/>
  <c r="AF187" i="14" s="1"/>
  <c r="G186" i="14"/>
  <c r="H186" i="14" s="1"/>
  <c r="I186" i="14" s="1"/>
  <c r="J186" i="14" s="1"/>
  <c r="K186" i="14" s="1"/>
  <c r="L186" i="14" s="1"/>
  <c r="M186" i="14" s="1"/>
  <c r="N186" i="14" s="1"/>
  <c r="O186" i="14" s="1"/>
  <c r="P186" i="14" s="1"/>
  <c r="Q186" i="14" s="1"/>
  <c r="R186" i="14" s="1"/>
  <c r="S186" i="14" s="1"/>
  <c r="T186" i="14" s="1"/>
  <c r="U186" i="14" s="1"/>
  <c r="V186" i="14" s="1"/>
  <c r="W186" i="14" s="1"/>
  <c r="X186" i="14" s="1"/>
  <c r="Y186" i="14" s="1"/>
  <c r="Z186" i="14" s="1"/>
  <c r="AA186" i="14" s="1"/>
  <c r="AB186" i="14" s="1"/>
  <c r="AC186" i="14" s="1"/>
  <c r="AD186" i="14" s="1"/>
  <c r="AE186" i="14" s="1"/>
  <c r="AF186" i="14" s="1"/>
  <c r="G185" i="14"/>
  <c r="H185" i="14" s="1"/>
  <c r="I185" i="14" s="1"/>
  <c r="J185" i="14" s="1"/>
  <c r="K185" i="14" s="1"/>
  <c r="L185" i="14" s="1"/>
  <c r="M185" i="14" s="1"/>
  <c r="N185" i="14" s="1"/>
  <c r="O185" i="14" s="1"/>
  <c r="P185" i="14" s="1"/>
  <c r="Q185" i="14" s="1"/>
  <c r="R185" i="14" s="1"/>
  <c r="S185" i="14" s="1"/>
  <c r="T185" i="14" s="1"/>
  <c r="U185" i="14" s="1"/>
  <c r="V185" i="14" s="1"/>
  <c r="W185" i="14" s="1"/>
  <c r="X185" i="14" s="1"/>
  <c r="Y185" i="14" s="1"/>
  <c r="Z185" i="14" s="1"/>
  <c r="AA185" i="14" s="1"/>
  <c r="AB185" i="14" s="1"/>
  <c r="AC185" i="14" s="1"/>
  <c r="AD185" i="14" s="1"/>
  <c r="AE185" i="14" s="1"/>
  <c r="AF185" i="14" s="1"/>
  <c r="G184" i="14"/>
  <c r="H184" i="14" s="1"/>
  <c r="I184" i="14" s="1"/>
  <c r="J184" i="14" s="1"/>
  <c r="K184" i="14" s="1"/>
  <c r="L184" i="14" s="1"/>
  <c r="M184" i="14" s="1"/>
  <c r="N184" i="14" s="1"/>
  <c r="O184" i="14" s="1"/>
  <c r="P184" i="14" s="1"/>
  <c r="Q184" i="14" s="1"/>
  <c r="R184" i="14" s="1"/>
  <c r="S184" i="14" s="1"/>
  <c r="T184" i="14" s="1"/>
  <c r="U184" i="14" s="1"/>
  <c r="V184" i="14" s="1"/>
  <c r="W184" i="14" s="1"/>
  <c r="X184" i="14" s="1"/>
  <c r="Y184" i="14" s="1"/>
  <c r="Z184" i="14" s="1"/>
  <c r="AA184" i="14" s="1"/>
  <c r="AB184" i="14" s="1"/>
  <c r="AC184" i="14" s="1"/>
  <c r="AD184" i="14" s="1"/>
  <c r="AE184" i="14" s="1"/>
  <c r="AF184" i="14" s="1"/>
  <c r="G183" i="14"/>
  <c r="H183" i="14" s="1"/>
  <c r="I183" i="14" s="1"/>
  <c r="J183" i="14" s="1"/>
  <c r="K183" i="14" s="1"/>
  <c r="L183" i="14" s="1"/>
  <c r="M183" i="14" s="1"/>
  <c r="N183" i="14" s="1"/>
  <c r="O183" i="14" s="1"/>
  <c r="P183" i="14" s="1"/>
  <c r="Q183" i="14" s="1"/>
  <c r="R183" i="14" s="1"/>
  <c r="S183" i="14" s="1"/>
  <c r="T183" i="14" s="1"/>
  <c r="U183" i="14" s="1"/>
  <c r="V183" i="14" s="1"/>
  <c r="W183" i="14" s="1"/>
  <c r="X183" i="14" s="1"/>
  <c r="Y183" i="14" s="1"/>
  <c r="Z183" i="14" s="1"/>
  <c r="AA183" i="14" s="1"/>
  <c r="AB183" i="14" s="1"/>
  <c r="AC183" i="14" s="1"/>
  <c r="AD183" i="14" s="1"/>
  <c r="AE183" i="14" s="1"/>
  <c r="AF183" i="14" s="1"/>
  <c r="G182" i="14"/>
  <c r="H182" i="14" s="1"/>
  <c r="I182" i="14" s="1"/>
  <c r="J182" i="14" s="1"/>
  <c r="K182" i="14" s="1"/>
  <c r="L182" i="14" s="1"/>
  <c r="M182" i="14" s="1"/>
  <c r="N182" i="14" s="1"/>
  <c r="O182" i="14" s="1"/>
  <c r="P182" i="14" s="1"/>
  <c r="Q182" i="14" s="1"/>
  <c r="R182" i="14" s="1"/>
  <c r="S182" i="14" s="1"/>
  <c r="T182" i="14" s="1"/>
  <c r="U182" i="14" s="1"/>
  <c r="V182" i="14" s="1"/>
  <c r="W182" i="14" s="1"/>
  <c r="X182" i="14" s="1"/>
  <c r="Y182" i="14" s="1"/>
  <c r="Z182" i="14" s="1"/>
  <c r="AA182" i="14" s="1"/>
  <c r="AB182" i="14" s="1"/>
  <c r="AC182" i="14" s="1"/>
  <c r="AD182" i="14" s="1"/>
  <c r="AE182" i="14" s="1"/>
  <c r="AF182" i="14" s="1"/>
  <c r="G181" i="14"/>
  <c r="H181" i="14" s="1"/>
  <c r="I181" i="14" s="1"/>
  <c r="J181" i="14" s="1"/>
  <c r="K181" i="14" s="1"/>
  <c r="L181" i="14" s="1"/>
  <c r="M181" i="14" s="1"/>
  <c r="N181" i="14" s="1"/>
  <c r="O181" i="14" s="1"/>
  <c r="P181" i="14" s="1"/>
  <c r="Q181" i="14" s="1"/>
  <c r="R181" i="14" s="1"/>
  <c r="S181" i="14" s="1"/>
  <c r="T181" i="14" s="1"/>
  <c r="U181" i="14" s="1"/>
  <c r="V181" i="14" s="1"/>
  <c r="W181" i="14" s="1"/>
  <c r="X181" i="14" s="1"/>
  <c r="Y181" i="14" s="1"/>
  <c r="Z181" i="14" s="1"/>
  <c r="AA181" i="14" s="1"/>
  <c r="AB181" i="14" s="1"/>
  <c r="AC181" i="14" s="1"/>
  <c r="AD181" i="14" s="1"/>
  <c r="AE181" i="14" s="1"/>
  <c r="AF181" i="14" s="1"/>
  <c r="G180" i="14"/>
  <c r="H180" i="14" s="1"/>
  <c r="I180" i="14" s="1"/>
  <c r="J180" i="14" s="1"/>
  <c r="K180" i="14" s="1"/>
  <c r="L180" i="14" s="1"/>
  <c r="M180" i="14" s="1"/>
  <c r="N180" i="14" s="1"/>
  <c r="O180" i="14" s="1"/>
  <c r="P180" i="14" s="1"/>
  <c r="Q180" i="14" s="1"/>
  <c r="R180" i="14" s="1"/>
  <c r="S180" i="14" s="1"/>
  <c r="T180" i="14" s="1"/>
  <c r="U180" i="14" s="1"/>
  <c r="V180" i="14" s="1"/>
  <c r="W180" i="14" s="1"/>
  <c r="X180" i="14" s="1"/>
  <c r="Y180" i="14" s="1"/>
  <c r="Z180" i="14" s="1"/>
  <c r="AA180" i="14" s="1"/>
  <c r="AB180" i="14" s="1"/>
  <c r="AC180" i="14" s="1"/>
  <c r="AD180" i="14" s="1"/>
  <c r="AE180" i="14" s="1"/>
  <c r="AF180" i="14" s="1"/>
  <c r="G179" i="14"/>
  <c r="H179" i="14" s="1"/>
  <c r="I179" i="14" s="1"/>
  <c r="J179" i="14" s="1"/>
  <c r="K179" i="14" s="1"/>
  <c r="L179" i="14" s="1"/>
  <c r="M179" i="14" s="1"/>
  <c r="N179" i="14" s="1"/>
  <c r="O179" i="14" s="1"/>
  <c r="P179" i="14" s="1"/>
  <c r="Q179" i="14" s="1"/>
  <c r="R179" i="14" s="1"/>
  <c r="S179" i="14" s="1"/>
  <c r="T179" i="14" s="1"/>
  <c r="U179" i="14" s="1"/>
  <c r="V179" i="14" s="1"/>
  <c r="W179" i="14" s="1"/>
  <c r="X179" i="14" s="1"/>
  <c r="Y179" i="14" s="1"/>
  <c r="Z179" i="14" s="1"/>
  <c r="AA179" i="14" s="1"/>
  <c r="AB179" i="14" s="1"/>
  <c r="AC179" i="14" s="1"/>
  <c r="AD179" i="14" s="1"/>
  <c r="AE179" i="14" s="1"/>
  <c r="AF179" i="14" s="1"/>
  <c r="G178" i="14"/>
  <c r="H178" i="14" s="1"/>
  <c r="I178" i="14" s="1"/>
  <c r="J178" i="14" s="1"/>
  <c r="K178" i="14" s="1"/>
  <c r="L178" i="14" s="1"/>
  <c r="M178" i="14" s="1"/>
  <c r="N178" i="14" s="1"/>
  <c r="O178" i="14" s="1"/>
  <c r="P178" i="14" s="1"/>
  <c r="Q178" i="14" s="1"/>
  <c r="R178" i="14" s="1"/>
  <c r="S178" i="14" s="1"/>
  <c r="T178" i="14" s="1"/>
  <c r="U178" i="14" s="1"/>
  <c r="V178" i="14" s="1"/>
  <c r="W178" i="14" s="1"/>
  <c r="X178" i="14" s="1"/>
  <c r="Y178" i="14" s="1"/>
  <c r="Z178" i="14" s="1"/>
  <c r="AA178" i="14" s="1"/>
  <c r="AB178" i="14" s="1"/>
  <c r="AC178" i="14" s="1"/>
  <c r="AD178" i="14" s="1"/>
  <c r="AE178" i="14" s="1"/>
  <c r="AF178" i="14" s="1"/>
  <c r="G176" i="14"/>
  <c r="H176" i="14" s="1"/>
  <c r="I176" i="14" s="1"/>
  <c r="J176" i="14" s="1"/>
  <c r="K176" i="14" s="1"/>
  <c r="L176" i="14" s="1"/>
  <c r="M176" i="14" s="1"/>
  <c r="N176" i="14" s="1"/>
  <c r="O176" i="14" s="1"/>
  <c r="P176" i="14" s="1"/>
  <c r="Q176" i="14" s="1"/>
  <c r="R176" i="14" s="1"/>
  <c r="S176" i="14" s="1"/>
  <c r="T176" i="14" s="1"/>
  <c r="U176" i="14" s="1"/>
  <c r="V176" i="14" s="1"/>
  <c r="W176" i="14" s="1"/>
  <c r="X176" i="14" s="1"/>
  <c r="Y176" i="14" s="1"/>
  <c r="Z176" i="14" s="1"/>
  <c r="AA176" i="14" s="1"/>
  <c r="AB176" i="14" s="1"/>
  <c r="AC176" i="14" s="1"/>
  <c r="AD176" i="14" s="1"/>
  <c r="AE176" i="14" s="1"/>
  <c r="AF176" i="14" s="1"/>
  <c r="G175" i="14"/>
  <c r="H175" i="14" s="1"/>
  <c r="I175" i="14" s="1"/>
  <c r="J175" i="14" s="1"/>
  <c r="K175" i="14" s="1"/>
  <c r="L175" i="14" s="1"/>
  <c r="M175" i="14" s="1"/>
  <c r="N175" i="14" s="1"/>
  <c r="O175" i="14" s="1"/>
  <c r="P175" i="14" s="1"/>
  <c r="Q175" i="14" s="1"/>
  <c r="R175" i="14" s="1"/>
  <c r="S175" i="14" s="1"/>
  <c r="T175" i="14" s="1"/>
  <c r="U175" i="14" s="1"/>
  <c r="V175" i="14" s="1"/>
  <c r="W175" i="14" s="1"/>
  <c r="X175" i="14" s="1"/>
  <c r="Y175" i="14" s="1"/>
  <c r="Z175" i="14" s="1"/>
  <c r="AA175" i="14" s="1"/>
  <c r="AB175" i="14" s="1"/>
  <c r="AC175" i="14" s="1"/>
  <c r="AD175" i="14" s="1"/>
  <c r="AE175" i="14" s="1"/>
  <c r="AF175" i="14" s="1"/>
  <c r="G174" i="14"/>
  <c r="H174" i="14" s="1"/>
  <c r="I174" i="14" s="1"/>
  <c r="J174" i="14" s="1"/>
  <c r="K174" i="14" s="1"/>
  <c r="L174" i="14" s="1"/>
  <c r="M174" i="14" s="1"/>
  <c r="N174" i="14" s="1"/>
  <c r="O174" i="14" s="1"/>
  <c r="P174" i="14" s="1"/>
  <c r="Q174" i="14" s="1"/>
  <c r="R174" i="14" s="1"/>
  <c r="S174" i="14" s="1"/>
  <c r="T174" i="14" s="1"/>
  <c r="U174" i="14" s="1"/>
  <c r="V174" i="14" s="1"/>
  <c r="W174" i="14" s="1"/>
  <c r="X174" i="14" s="1"/>
  <c r="Y174" i="14" s="1"/>
  <c r="Z174" i="14" s="1"/>
  <c r="AA174" i="14" s="1"/>
  <c r="AB174" i="14" s="1"/>
  <c r="AC174" i="14" s="1"/>
  <c r="AD174" i="14" s="1"/>
  <c r="AE174" i="14" s="1"/>
  <c r="AF174" i="14" s="1"/>
  <c r="G173" i="14"/>
  <c r="H173" i="14" s="1"/>
  <c r="I173" i="14" s="1"/>
  <c r="J173" i="14" s="1"/>
  <c r="K173" i="14" s="1"/>
  <c r="L173" i="14" s="1"/>
  <c r="M173" i="14" s="1"/>
  <c r="N173" i="14" s="1"/>
  <c r="O173" i="14" s="1"/>
  <c r="P173" i="14" s="1"/>
  <c r="Q173" i="14" s="1"/>
  <c r="R173" i="14" s="1"/>
  <c r="S173" i="14" s="1"/>
  <c r="T173" i="14" s="1"/>
  <c r="U173" i="14" s="1"/>
  <c r="V173" i="14" s="1"/>
  <c r="W173" i="14" s="1"/>
  <c r="X173" i="14" s="1"/>
  <c r="Y173" i="14" s="1"/>
  <c r="Z173" i="14" s="1"/>
  <c r="AA173" i="14" s="1"/>
  <c r="AB173" i="14" s="1"/>
  <c r="AC173" i="14" s="1"/>
  <c r="AD173" i="14" s="1"/>
  <c r="AE173" i="14" s="1"/>
  <c r="AF173" i="14" s="1"/>
  <c r="G172" i="14"/>
  <c r="H172" i="14" s="1"/>
  <c r="I172" i="14" s="1"/>
  <c r="J172" i="14" s="1"/>
  <c r="K172" i="14" s="1"/>
  <c r="L172" i="14" s="1"/>
  <c r="M172" i="14" s="1"/>
  <c r="N172" i="14" s="1"/>
  <c r="O172" i="14" s="1"/>
  <c r="P172" i="14" s="1"/>
  <c r="Q172" i="14" s="1"/>
  <c r="R172" i="14" s="1"/>
  <c r="S172" i="14" s="1"/>
  <c r="T172" i="14" s="1"/>
  <c r="U172" i="14" s="1"/>
  <c r="V172" i="14" s="1"/>
  <c r="W172" i="14" s="1"/>
  <c r="X172" i="14" s="1"/>
  <c r="Y172" i="14" s="1"/>
  <c r="Z172" i="14" s="1"/>
  <c r="AA172" i="14" s="1"/>
  <c r="AB172" i="14" s="1"/>
  <c r="AC172" i="14" s="1"/>
  <c r="AD172" i="14" s="1"/>
  <c r="AE172" i="14" s="1"/>
  <c r="AF172" i="14" s="1"/>
  <c r="G171" i="14"/>
  <c r="H171" i="14" s="1"/>
  <c r="I171" i="14" s="1"/>
  <c r="J171" i="14" s="1"/>
  <c r="K171" i="14" s="1"/>
  <c r="L171" i="14" s="1"/>
  <c r="M171" i="14" s="1"/>
  <c r="N171" i="14" s="1"/>
  <c r="O171" i="14" s="1"/>
  <c r="P171" i="14" s="1"/>
  <c r="Q171" i="14" s="1"/>
  <c r="R171" i="14" s="1"/>
  <c r="S171" i="14" s="1"/>
  <c r="T171" i="14" s="1"/>
  <c r="U171" i="14" s="1"/>
  <c r="V171" i="14" s="1"/>
  <c r="W171" i="14" s="1"/>
  <c r="X171" i="14" s="1"/>
  <c r="Y171" i="14" s="1"/>
  <c r="Z171" i="14" s="1"/>
  <c r="AA171" i="14" s="1"/>
  <c r="AB171" i="14" s="1"/>
  <c r="AC171" i="14" s="1"/>
  <c r="AD171" i="14" s="1"/>
  <c r="AE171" i="14" s="1"/>
  <c r="AF171" i="14" s="1"/>
  <c r="G170" i="14"/>
  <c r="H170" i="14" s="1"/>
  <c r="I170" i="14" s="1"/>
  <c r="J170" i="14" s="1"/>
  <c r="K170" i="14" s="1"/>
  <c r="L170" i="14" s="1"/>
  <c r="M170" i="14" s="1"/>
  <c r="N170" i="14" s="1"/>
  <c r="O170" i="14" s="1"/>
  <c r="P170" i="14" s="1"/>
  <c r="Q170" i="14" s="1"/>
  <c r="R170" i="14" s="1"/>
  <c r="S170" i="14" s="1"/>
  <c r="T170" i="14" s="1"/>
  <c r="U170" i="14" s="1"/>
  <c r="V170" i="14" s="1"/>
  <c r="W170" i="14" s="1"/>
  <c r="X170" i="14" s="1"/>
  <c r="Y170" i="14" s="1"/>
  <c r="AG167" i="14"/>
  <c r="G166" i="14"/>
  <c r="H166" i="14" s="1"/>
  <c r="I166" i="14" s="1"/>
  <c r="J166" i="14" s="1"/>
  <c r="K166" i="14" s="1"/>
  <c r="L166" i="14" s="1"/>
  <c r="M166" i="14" s="1"/>
  <c r="N166" i="14" s="1"/>
  <c r="O166" i="14" s="1"/>
  <c r="P166" i="14" s="1"/>
  <c r="Q166" i="14" s="1"/>
  <c r="R166" i="14" s="1"/>
  <c r="S166" i="14" s="1"/>
  <c r="T166" i="14" s="1"/>
  <c r="U166" i="14" s="1"/>
  <c r="V166" i="14" s="1"/>
  <c r="W166" i="14" s="1"/>
  <c r="X166" i="14" s="1"/>
  <c r="Y166" i="14" s="1"/>
  <c r="Z166" i="14" s="1"/>
  <c r="AA166" i="14" s="1"/>
  <c r="AB166" i="14" s="1"/>
  <c r="AC166" i="14" s="1"/>
  <c r="AD166" i="14" s="1"/>
  <c r="AE166" i="14" s="1"/>
  <c r="AF166" i="14" s="1"/>
  <c r="G165" i="14"/>
  <c r="H165" i="14" s="1"/>
  <c r="I165" i="14" s="1"/>
  <c r="J165" i="14" s="1"/>
  <c r="K165" i="14" s="1"/>
  <c r="L165" i="14" s="1"/>
  <c r="M165" i="14" s="1"/>
  <c r="N165" i="14" s="1"/>
  <c r="O165" i="14" s="1"/>
  <c r="P165" i="14" s="1"/>
  <c r="Q165" i="14" s="1"/>
  <c r="R165" i="14" s="1"/>
  <c r="S165" i="14" s="1"/>
  <c r="T165" i="14" s="1"/>
  <c r="U165" i="14" s="1"/>
  <c r="V165" i="14" s="1"/>
  <c r="W165" i="14" s="1"/>
  <c r="X165" i="14" s="1"/>
  <c r="Y165" i="14" s="1"/>
  <c r="Z165" i="14" s="1"/>
  <c r="AA165" i="14" s="1"/>
  <c r="AB165" i="14" s="1"/>
  <c r="AC165" i="14" s="1"/>
  <c r="AD165" i="14" s="1"/>
  <c r="AE165" i="14" s="1"/>
  <c r="AF165" i="14" s="1"/>
  <c r="G164" i="14"/>
  <c r="H164" i="14" s="1"/>
  <c r="I164" i="14" s="1"/>
  <c r="J164" i="14" s="1"/>
  <c r="K164" i="14" s="1"/>
  <c r="L164" i="14" s="1"/>
  <c r="M164" i="14" s="1"/>
  <c r="N164" i="14" s="1"/>
  <c r="O164" i="14" s="1"/>
  <c r="P164" i="14" s="1"/>
  <c r="Q164" i="14" s="1"/>
  <c r="R164" i="14" s="1"/>
  <c r="S164" i="14" s="1"/>
  <c r="T164" i="14" s="1"/>
  <c r="U164" i="14" s="1"/>
  <c r="V164" i="14" s="1"/>
  <c r="W164" i="14" s="1"/>
  <c r="X164" i="14" s="1"/>
  <c r="Y164" i="14" s="1"/>
  <c r="Z164" i="14" s="1"/>
  <c r="AA164" i="14" s="1"/>
  <c r="AB164" i="14" s="1"/>
  <c r="AC164" i="14" s="1"/>
  <c r="AD164" i="14" s="1"/>
  <c r="AE164" i="14" s="1"/>
  <c r="AF164" i="14" s="1"/>
  <c r="G163" i="14"/>
  <c r="H163" i="14" s="1"/>
  <c r="I163" i="14" s="1"/>
  <c r="J163" i="14" s="1"/>
  <c r="K163" i="14" s="1"/>
  <c r="L163" i="14" s="1"/>
  <c r="M163" i="14" s="1"/>
  <c r="N163" i="14" s="1"/>
  <c r="O163" i="14" s="1"/>
  <c r="P163" i="14" s="1"/>
  <c r="Q163" i="14" s="1"/>
  <c r="R163" i="14" s="1"/>
  <c r="S163" i="14" s="1"/>
  <c r="T163" i="14" s="1"/>
  <c r="U163" i="14" s="1"/>
  <c r="V163" i="14" s="1"/>
  <c r="W163" i="14" s="1"/>
  <c r="X163" i="14" s="1"/>
  <c r="Y163" i="14" s="1"/>
  <c r="Z163" i="14" s="1"/>
  <c r="AA163" i="14" s="1"/>
  <c r="AB163" i="14" s="1"/>
  <c r="AC163" i="14" s="1"/>
  <c r="AD163" i="14" s="1"/>
  <c r="AE163" i="14" s="1"/>
  <c r="AF163" i="14" s="1"/>
  <c r="G162" i="14"/>
  <c r="H162" i="14" s="1"/>
  <c r="I162" i="14" s="1"/>
  <c r="J162" i="14" s="1"/>
  <c r="K162" i="14" s="1"/>
  <c r="L162" i="14" s="1"/>
  <c r="M162" i="14" s="1"/>
  <c r="N162" i="14" s="1"/>
  <c r="O162" i="14" s="1"/>
  <c r="P162" i="14" s="1"/>
  <c r="Q162" i="14" s="1"/>
  <c r="R162" i="14" s="1"/>
  <c r="S162" i="14" s="1"/>
  <c r="T162" i="14" s="1"/>
  <c r="U162" i="14" s="1"/>
  <c r="V162" i="14" s="1"/>
  <c r="W162" i="14" s="1"/>
  <c r="X162" i="14" s="1"/>
  <c r="Y162" i="14" s="1"/>
  <c r="Z162" i="14" s="1"/>
  <c r="AA162" i="14" s="1"/>
  <c r="AB162" i="14" s="1"/>
  <c r="AC162" i="14" s="1"/>
  <c r="AD162" i="14" s="1"/>
  <c r="AE162" i="14" s="1"/>
  <c r="AF162" i="14" s="1"/>
  <c r="AI158" i="14"/>
  <c r="AH158" i="14"/>
  <c r="AI157" i="14"/>
  <c r="AH157" i="14"/>
  <c r="AI156" i="14"/>
  <c r="AH156" i="14"/>
  <c r="AI155" i="14"/>
  <c r="AH155" i="14"/>
  <c r="AI154" i="14"/>
  <c r="AH154" i="14"/>
  <c r="AI153" i="14"/>
  <c r="AH153" i="14"/>
  <c r="AI152" i="14"/>
  <c r="AH152" i="14"/>
  <c r="AI151" i="14"/>
  <c r="AH151" i="14"/>
  <c r="AI150" i="14"/>
  <c r="AH150" i="14"/>
  <c r="AI149" i="14"/>
  <c r="AH149" i="14"/>
  <c r="AI148" i="14"/>
  <c r="AH148" i="14"/>
  <c r="AI147" i="14"/>
  <c r="AH147" i="14"/>
  <c r="AI146" i="14"/>
  <c r="AH146" i="14"/>
  <c r="AI142" i="14"/>
  <c r="AH142" i="14"/>
  <c r="AI141" i="14"/>
  <c r="AH141" i="14"/>
  <c r="AI140" i="14"/>
  <c r="AH140" i="14"/>
  <c r="AI139" i="14"/>
  <c r="AH139" i="14"/>
  <c r="AI138" i="14"/>
  <c r="AH138" i="14"/>
  <c r="AI137" i="14"/>
  <c r="AH137" i="14"/>
  <c r="AI136" i="14"/>
  <c r="AH136" i="14"/>
  <c r="AI134" i="14"/>
  <c r="AH134" i="14"/>
  <c r="AI133" i="14"/>
  <c r="AH133" i="14"/>
  <c r="AI132" i="14"/>
  <c r="AH132" i="14"/>
  <c r="AI131" i="14"/>
  <c r="AH131" i="14"/>
  <c r="AI130" i="14"/>
  <c r="AH130" i="14"/>
  <c r="AI129" i="14"/>
  <c r="AH129" i="14"/>
  <c r="AI128" i="14"/>
  <c r="AH128" i="14"/>
  <c r="AI127" i="14"/>
  <c r="AH127" i="14"/>
  <c r="AI126" i="14"/>
  <c r="AH126" i="14"/>
  <c r="AI125" i="14"/>
  <c r="AH125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L122" i="14"/>
  <c r="K122" i="14"/>
  <c r="J122" i="14"/>
  <c r="I122" i="14"/>
  <c r="H122" i="14"/>
  <c r="G122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L121" i="14"/>
  <c r="K121" i="14"/>
  <c r="J121" i="14"/>
  <c r="I121" i="14"/>
  <c r="H121" i="14"/>
  <c r="G121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L120" i="14"/>
  <c r="K120" i="14"/>
  <c r="J120" i="14"/>
  <c r="I120" i="14"/>
  <c r="H120" i="14"/>
  <c r="G120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L119" i="14"/>
  <c r="K119" i="14"/>
  <c r="J119" i="14"/>
  <c r="I119" i="14"/>
  <c r="H119" i="14"/>
  <c r="G119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L118" i="14"/>
  <c r="K118" i="14"/>
  <c r="J118" i="14"/>
  <c r="I118" i="14"/>
  <c r="H118" i="14"/>
  <c r="G118" i="14"/>
  <c r="AF117" i="14"/>
  <c r="AF123" i="14" s="1"/>
  <c r="AE117" i="14"/>
  <c r="AE123" i="14" s="1"/>
  <c r="BI23" i="14" s="1"/>
  <c r="AD117" i="14"/>
  <c r="AD123" i="14" s="1"/>
  <c r="BH23" i="14" s="1"/>
  <c r="AC117" i="14"/>
  <c r="AC123" i="14" s="1"/>
  <c r="AB117" i="14"/>
  <c r="AB123" i="14" s="1"/>
  <c r="AA117" i="14"/>
  <c r="AA123" i="14" s="1"/>
  <c r="Z117" i="14"/>
  <c r="Z123" i="14" s="1"/>
  <c r="Y117" i="14"/>
  <c r="X117" i="14"/>
  <c r="W117" i="14"/>
  <c r="W123" i="14" s="1"/>
  <c r="V117" i="14"/>
  <c r="V123" i="14" s="1"/>
  <c r="BD23" i="14" s="1"/>
  <c r="U117" i="14"/>
  <c r="T117" i="14"/>
  <c r="S117" i="14"/>
  <c r="S123" i="14" s="1"/>
  <c r="BA23" i="14" s="1"/>
  <c r="AZ23" i="14"/>
  <c r="AY23" i="14"/>
  <c r="AV23" i="14"/>
  <c r="AU23" i="14"/>
  <c r="L117" i="14"/>
  <c r="K117" i="14"/>
  <c r="J117" i="14"/>
  <c r="I117" i="14"/>
  <c r="H117" i="14"/>
  <c r="G117" i="14"/>
  <c r="AI114" i="14"/>
  <c r="AH114" i="14"/>
  <c r="AI112" i="14"/>
  <c r="AH112" i="14"/>
  <c r="AG112" i="14"/>
  <c r="AI111" i="14"/>
  <c r="AH111" i="14"/>
  <c r="AI110" i="14"/>
  <c r="AH110" i="14"/>
  <c r="AI109" i="14"/>
  <c r="AH109" i="14"/>
  <c r="AG108" i="14"/>
  <c r="AF108" i="14"/>
  <c r="AE108" i="14"/>
  <c r="AD108" i="14"/>
  <c r="BH19" i="14" s="1"/>
  <c r="AC108" i="14"/>
  <c r="AC124" i="14" s="1"/>
  <c r="AB108" i="14"/>
  <c r="AB124" i="14" s="1"/>
  <c r="AA108" i="14"/>
  <c r="AA124" i="14" s="1"/>
  <c r="Z108" i="14"/>
  <c r="Z124" i="14" s="1"/>
  <c r="Y108" i="14"/>
  <c r="X5" i="14" s="1"/>
  <c r="X108" i="14"/>
  <c r="W108" i="14"/>
  <c r="V5" i="14" s="1"/>
  <c r="V108" i="14"/>
  <c r="U108" i="14"/>
  <c r="T108" i="14"/>
  <c r="S108" i="14"/>
  <c r="S124" i="14" s="1"/>
  <c r="L108" i="14"/>
  <c r="K108" i="14"/>
  <c r="J5" i="14" s="1"/>
  <c r="J108" i="14"/>
  <c r="I108" i="14"/>
  <c r="AS19" i="14" s="1"/>
  <c r="H108" i="14"/>
  <c r="G108" i="14"/>
  <c r="AI107" i="14"/>
  <c r="AH107" i="14"/>
  <c r="AI106" i="14"/>
  <c r="AH106" i="14"/>
  <c r="AI105" i="14"/>
  <c r="AH105" i="14"/>
  <c r="AI104" i="14"/>
  <c r="AH104" i="14"/>
  <c r="AI103" i="14"/>
  <c r="AH103" i="14"/>
  <c r="AI102" i="14"/>
  <c r="AH102" i="14"/>
  <c r="AI101" i="14"/>
  <c r="AH101" i="14"/>
  <c r="AI100" i="14"/>
  <c r="AH100" i="14"/>
  <c r="AI99" i="14"/>
  <c r="AH99" i="14"/>
  <c r="AI98" i="14"/>
  <c r="AH98" i="14"/>
  <c r="AI97" i="14"/>
  <c r="AH97" i="14"/>
  <c r="AG96" i="14"/>
  <c r="AF96" i="14"/>
  <c r="BJ20" i="14" s="1"/>
  <c r="AE96" i="14"/>
  <c r="AD96" i="14"/>
  <c r="AC96" i="14"/>
  <c r="AB96" i="14"/>
  <c r="AA96" i="14"/>
  <c r="Z96" i="14"/>
  <c r="Y96" i="14"/>
  <c r="X96" i="14"/>
  <c r="BE20" i="14" s="1"/>
  <c r="W96" i="14"/>
  <c r="V96" i="14"/>
  <c r="U96" i="14"/>
  <c r="T96" i="14"/>
  <c r="S96" i="14"/>
  <c r="AX20" i="14"/>
  <c r="L96" i="14"/>
  <c r="K96" i="14"/>
  <c r="J96" i="14"/>
  <c r="I96" i="14"/>
  <c r="H96" i="14"/>
  <c r="G96" i="14"/>
  <c r="AR20" i="14" s="1"/>
  <c r="AI95" i="14"/>
  <c r="AH95" i="14"/>
  <c r="AI94" i="14"/>
  <c r="AH94" i="14"/>
  <c r="AI93" i="14"/>
  <c r="AH93" i="14"/>
  <c r="AF92" i="14"/>
  <c r="BJ18" i="14" s="1"/>
  <c r="AE92" i="14"/>
  <c r="AD92" i="14"/>
  <c r="AC92" i="14"/>
  <c r="AB92" i="14"/>
  <c r="AA92" i="14"/>
  <c r="Z92" i="14"/>
  <c r="BF18" i="14" s="1"/>
  <c r="Y92" i="14"/>
  <c r="X92" i="14"/>
  <c r="W92" i="14"/>
  <c r="V92" i="14"/>
  <c r="U92" i="14"/>
  <c r="T92" i="14"/>
  <c r="S92" i="14"/>
  <c r="AZ18" i="14"/>
  <c r="L92" i="14"/>
  <c r="K92" i="14"/>
  <c r="J92" i="14"/>
  <c r="I92" i="14"/>
  <c r="H92" i="14"/>
  <c r="G92" i="14"/>
  <c r="BR91" i="14"/>
  <c r="BP91" i="14"/>
  <c r="BO91" i="14"/>
  <c r="BM91" i="14"/>
  <c r="BJ91" i="14"/>
  <c r="AI91" i="14"/>
  <c r="AH91" i="14"/>
  <c r="AG91" i="14"/>
  <c r="AG92" i="14" s="1"/>
  <c r="AG3" i="14" s="1"/>
  <c r="BU90" i="14"/>
  <c r="BR90" i="14"/>
  <c r="BA90" i="14"/>
  <c r="AI90" i="14"/>
  <c r="AH90" i="14"/>
  <c r="AI89" i="14"/>
  <c r="AH89" i="14"/>
  <c r="BU88" i="14"/>
  <c r="BQ88" i="14"/>
  <c r="BF88" i="14"/>
  <c r="BE88" i="14"/>
  <c r="BD88" i="14"/>
  <c r="AI88" i="14"/>
  <c r="AH88" i="14"/>
  <c r="BS87" i="14"/>
  <c r="BP87" i="14"/>
  <c r="BO87" i="14"/>
  <c r="BC87" i="14"/>
  <c r="AZ87" i="14"/>
  <c r="AI87" i="14"/>
  <c r="AH87" i="14"/>
  <c r="BM86" i="14"/>
  <c r="BB86" i="14"/>
  <c r="AI86" i="14"/>
  <c r="AH86" i="14"/>
  <c r="AI85" i="14"/>
  <c r="AH85" i="14"/>
  <c r="BW84" i="14"/>
  <c r="BW91" i="14" s="1"/>
  <c r="BV84" i="14"/>
  <c r="BV91" i="14" s="1"/>
  <c r="BU84" i="14"/>
  <c r="BU91" i="14" s="1"/>
  <c r="BT84" i="14"/>
  <c r="BT91" i="14" s="1"/>
  <c r="BS84" i="14"/>
  <c r="BS91" i="14" s="1"/>
  <c r="BR84" i="14"/>
  <c r="BQ84" i="14"/>
  <c r="BQ91" i="14" s="1"/>
  <c r="BP84" i="14"/>
  <c r="BO84" i="14"/>
  <c r="BN84" i="14"/>
  <c r="BN91" i="14" s="1"/>
  <c r="BM84" i="14"/>
  <c r="BL84" i="14"/>
  <c r="BL91" i="14" s="1"/>
  <c r="BK84" i="14"/>
  <c r="BK91" i="14" s="1"/>
  <c r="BJ84" i="14"/>
  <c r="BI84" i="14"/>
  <c r="BI91" i="14" s="1"/>
  <c r="BH84" i="14"/>
  <c r="BH91" i="14" s="1"/>
  <c r="BG84" i="14"/>
  <c r="BG91" i="14" s="1"/>
  <c r="BF84" i="14"/>
  <c r="BF91" i="14" s="1"/>
  <c r="BE84" i="14"/>
  <c r="BE91" i="14" s="1"/>
  <c r="BD84" i="14"/>
  <c r="BD91" i="14" s="1"/>
  <c r="BC84" i="14"/>
  <c r="BC91" i="14" s="1"/>
  <c r="BB84" i="14"/>
  <c r="BB91" i="14" s="1"/>
  <c r="BA84" i="14"/>
  <c r="BA91" i="14" s="1"/>
  <c r="AZ84" i="14"/>
  <c r="AZ91" i="14" s="1"/>
  <c r="AI84" i="14"/>
  <c r="AH84" i="14"/>
  <c r="BW83" i="14"/>
  <c r="BW90" i="14" s="1"/>
  <c r="BV83" i="14"/>
  <c r="BV90" i="14" s="1"/>
  <c r="BU83" i="14"/>
  <c r="BT83" i="14"/>
  <c r="BT90" i="14" s="1"/>
  <c r="BS83" i="14"/>
  <c r="BS90" i="14" s="1"/>
  <c r="BR83" i="14"/>
  <c r="BQ83" i="14"/>
  <c r="BQ90" i="14" s="1"/>
  <c r="BP83" i="14"/>
  <c r="BP90" i="14" s="1"/>
  <c r="BO83" i="14"/>
  <c r="BO90" i="14" s="1"/>
  <c r="BN83" i="14"/>
  <c r="BN90" i="14" s="1"/>
  <c r="BM83" i="14"/>
  <c r="BM90" i="14" s="1"/>
  <c r="BL83" i="14"/>
  <c r="BL90" i="14" s="1"/>
  <c r="BK83" i="14"/>
  <c r="BK90" i="14" s="1"/>
  <c r="BJ83" i="14"/>
  <c r="BJ90" i="14" s="1"/>
  <c r="BI83" i="14"/>
  <c r="BI90" i="14" s="1"/>
  <c r="BH83" i="14"/>
  <c r="BH90" i="14" s="1"/>
  <c r="BG83" i="14"/>
  <c r="BG90" i="14" s="1"/>
  <c r="BF83" i="14"/>
  <c r="BF90" i="14" s="1"/>
  <c r="BE83" i="14"/>
  <c r="BE90" i="14" s="1"/>
  <c r="BD83" i="14"/>
  <c r="BD90" i="14" s="1"/>
  <c r="BC83" i="14"/>
  <c r="BC90" i="14" s="1"/>
  <c r="BB83" i="14"/>
  <c r="BB90" i="14" s="1"/>
  <c r="BA83" i="14"/>
  <c r="AZ83" i="14"/>
  <c r="AZ90" i="14" s="1"/>
  <c r="AI83" i="14"/>
  <c r="AH83" i="14"/>
  <c r="BW82" i="14"/>
  <c r="BW89" i="14" s="1"/>
  <c r="BV82" i="14"/>
  <c r="BV89" i="14" s="1"/>
  <c r="BU82" i="14"/>
  <c r="BU89" i="14" s="1"/>
  <c r="BT82" i="14"/>
  <c r="BT89" i="14" s="1"/>
  <c r="BS82" i="14"/>
  <c r="BS89" i="14" s="1"/>
  <c r="BR82" i="14"/>
  <c r="BR89" i="14" s="1"/>
  <c r="BQ82" i="14"/>
  <c r="BQ89" i="14" s="1"/>
  <c r="BP82" i="14"/>
  <c r="BP89" i="14" s="1"/>
  <c r="BO82" i="14"/>
  <c r="BO89" i="14" s="1"/>
  <c r="BN82" i="14"/>
  <c r="BN89" i="14" s="1"/>
  <c r="BM82" i="14"/>
  <c r="BM89" i="14" s="1"/>
  <c r="BL82" i="14"/>
  <c r="BL89" i="14" s="1"/>
  <c r="BK82" i="14"/>
  <c r="BK89" i="14" s="1"/>
  <c r="BJ82" i="14"/>
  <c r="BJ89" i="14" s="1"/>
  <c r="BI82" i="14"/>
  <c r="BI89" i="14" s="1"/>
  <c r="BH82" i="14"/>
  <c r="BH89" i="14" s="1"/>
  <c r="BG82" i="14"/>
  <c r="BG89" i="14" s="1"/>
  <c r="BF82" i="14"/>
  <c r="BF89" i="14" s="1"/>
  <c r="BE82" i="14"/>
  <c r="BE89" i="14" s="1"/>
  <c r="BD82" i="14"/>
  <c r="BD89" i="14" s="1"/>
  <c r="BC82" i="14"/>
  <c r="BC89" i="14" s="1"/>
  <c r="BB82" i="14"/>
  <c r="BB89" i="14" s="1"/>
  <c r="BA82" i="14"/>
  <c r="BA89" i="14" s="1"/>
  <c r="AZ82" i="14"/>
  <c r="AZ89" i="14" s="1"/>
  <c r="AI82" i="14"/>
  <c r="AH82" i="14"/>
  <c r="BW81" i="14"/>
  <c r="BW88" i="14" s="1"/>
  <c r="BV81" i="14"/>
  <c r="BV88" i="14" s="1"/>
  <c r="BU81" i="14"/>
  <c r="BT81" i="14"/>
  <c r="BT88" i="14" s="1"/>
  <c r="BS81" i="14"/>
  <c r="BS88" i="14" s="1"/>
  <c r="BR81" i="14"/>
  <c r="BR88" i="14" s="1"/>
  <c r="BQ81" i="14"/>
  <c r="BP81" i="14"/>
  <c r="BP88" i="14" s="1"/>
  <c r="BO81" i="14"/>
  <c r="BO88" i="14" s="1"/>
  <c r="BN81" i="14"/>
  <c r="BN88" i="14" s="1"/>
  <c r="BM81" i="14"/>
  <c r="BM88" i="14" s="1"/>
  <c r="BL81" i="14"/>
  <c r="BL88" i="14" s="1"/>
  <c r="BK81" i="14"/>
  <c r="BK88" i="14" s="1"/>
  <c r="BJ81" i="14"/>
  <c r="BJ88" i="14" s="1"/>
  <c r="BI81" i="14"/>
  <c r="BI88" i="14" s="1"/>
  <c r="BH81" i="14"/>
  <c r="BH88" i="14" s="1"/>
  <c r="BG81" i="14"/>
  <c r="BG88" i="14" s="1"/>
  <c r="BF81" i="14"/>
  <c r="BE81" i="14"/>
  <c r="BD81" i="14"/>
  <c r="BC81" i="14"/>
  <c r="BC88" i="14" s="1"/>
  <c r="BB81" i="14"/>
  <c r="BB88" i="14" s="1"/>
  <c r="BA81" i="14"/>
  <c r="BA88" i="14" s="1"/>
  <c r="AZ81" i="14"/>
  <c r="AZ88" i="14" s="1"/>
  <c r="AI81" i="14"/>
  <c r="AH81" i="14"/>
  <c r="BW80" i="14"/>
  <c r="BW87" i="14" s="1"/>
  <c r="BV80" i="14"/>
  <c r="BV87" i="14" s="1"/>
  <c r="BU80" i="14"/>
  <c r="BU87" i="14" s="1"/>
  <c r="BT80" i="14"/>
  <c r="BT87" i="14" s="1"/>
  <c r="BS80" i="14"/>
  <c r="BR80" i="14"/>
  <c r="BR87" i="14" s="1"/>
  <c r="BQ80" i="14"/>
  <c r="BQ87" i="14" s="1"/>
  <c r="BP80" i="14"/>
  <c r="BO80" i="14"/>
  <c r="BN80" i="14"/>
  <c r="BN87" i="14" s="1"/>
  <c r="BM80" i="14"/>
  <c r="BM87" i="14" s="1"/>
  <c r="BL80" i="14"/>
  <c r="BL87" i="14" s="1"/>
  <c r="BK80" i="14"/>
  <c r="BK87" i="14" s="1"/>
  <c r="BJ80" i="14"/>
  <c r="BJ87" i="14" s="1"/>
  <c r="BI80" i="14"/>
  <c r="BI87" i="14" s="1"/>
  <c r="BH80" i="14"/>
  <c r="BH87" i="14" s="1"/>
  <c r="BG80" i="14"/>
  <c r="BG87" i="14" s="1"/>
  <c r="BF80" i="14"/>
  <c r="BF87" i="14" s="1"/>
  <c r="BE80" i="14"/>
  <c r="BE87" i="14" s="1"/>
  <c r="BD80" i="14"/>
  <c r="BD87" i="14" s="1"/>
  <c r="BC80" i="14"/>
  <c r="BB80" i="14"/>
  <c r="BB87" i="14" s="1"/>
  <c r="BA80" i="14"/>
  <c r="BA87" i="14" s="1"/>
  <c r="AZ80" i="14"/>
  <c r="AI80" i="14"/>
  <c r="AH80" i="14"/>
  <c r="BW79" i="14"/>
  <c r="BW86" i="14" s="1"/>
  <c r="BV79" i="14"/>
  <c r="BV86" i="14" s="1"/>
  <c r="BU79" i="14"/>
  <c r="BU86" i="14" s="1"/>
  <c r="BT79" i="14"/>
  <c r="BT86" i="14" s="1"/>
  <c r="BS79" i="14"/>
  <c r="BS86" i="14" s="1"/>
  <c r="BR79" i="14"/>
  <c r="BR86" i="14" s="1"/>
  <c r="BQ79" i="14"/>
  <c r="BQ86" i="14" s="1"/>
  <c r="BP79" i="14"/>
  <c r="BP86" i="14" s="1"/>
  <c r="BO79" i="14"/>
  <c r="BO86" i="14" s="1"/>
  <c r="BN79" i="14"/>
  <c r="BN86" i="14" s="1"/>
  <c r="BM79" i="14"/>
  <c r="BL79" i="14"/>
  <c r="BL86" i="14" s="1"/>
  <c r="BK79" i="14"/>
  <c r="BK86" i="14" s="1"/>
  <c r="BJ79" i="14"/>
  <c r="BJ86" i="14" s="1"/>
  <c r="BI79" i="14"/>
  <c r="BI86" i="14" s="1"/>
  <c r="BH79" i="14"/>
  <c r="BH86" i="14" s="1"/>
  <c r="BG79" i="14"/>
  <c r="BG86" i="14" s="1"/>
  <c r="BF79" i="14"/>
  <c r="BF86" i="14" s="1"/>
  <c r="BE79" i="14"/>
  <c r="BE86" i="14" s="1"/>
  <c r="BD79" i="14"/>
  <c r="BD86" i="14" s="1"/>
  <c r="BC79" i="14"/>
  <c r="BC86" i="14" s="1"/>
  <c r="BB79" i="14"/>
  <c r="BA79" i="14"/>
  <c r="BA86" i="14" s="1"/>
  <c r="AZ79" i="14"/>
  <c r="AZ86" i="14" s="1"/>
  <c r="AI79" i="14"/>
  <c r="AH79" i="14"/>
  <c r="AG78" i="14"/>
  <c r="AF78" i="14"/>
  <c r="AE78" i="14"/>
  <c r="AD78" i="14"/>
  <c r="AC78" i="14"/>
  <c r="AB78" i="14"/>
  <c r="BG17" i="14" s="1"/>
  <c r="AA78" i="14"/>
  <c r="Z78" i="14"/>
  <c r="Y78" i="14"/>
  <c r="X78" i="14"/>
  <c r="W78" i="14"/>
  <c r="V78" i="14"/>
  <c r="U78" i="14"/>
  <c r="T78" i="14"/>
  <c r="BB17" i="14" s="1"/>
  <c r="S78" i="14"/>
  <c r="AY17" i="14"/>
  <c r="N7" i="14"/>
  <c r="L78" i="14"/>
  <c r="K78" i="14"/>
  <c r="J78" i="14"/>
  <c r="I78" i="14"/>
  <c r="H78" i="14"/>
  <c r="G78" i="14"/>
  <c r="AI77" i="14"/>
  <c r="AH77" i="14"/>
  <c r="AI76" i="14"/>
  <c r="AH76" i="14"/>
  <c r="AI75" i="14"/>
  <c r="AH75" i="14"/>
  <c r="AI74" i="14"/>
  <c r="AH74" i="14"/>
  <c r="AI73" i="14"/>
  <c r="AH73" i="14"/>
  <c r="AI72" i="14"/>
  <c r="AH72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" i="14"/>
  <c r="P7" i="14"/>
  <c r="O7" i="14"/>
  <c r="M7" i="14"/>
  <c r="L71" i="14"/>
  <c r="K71" i="14"/>
  <c r="K113" i="14" s="1"/>
  <c r="K115" i="14" s="1"/>
  <c r="J71" i="14"/>
  <c r="I71" i="14"/>
  <c r="H71" i="14"/>
  <c r="G71" i="14"/>
  <c r="AI70" i="14"/>
  <c r="AH70" i="14"/>
  <c r="AI69" i="14"/>
  <c r="AH69" i="14"/>
  <c r="AI68" i="14"/>
  <c r="AH68" i="14"/>
  <c r="AI67" i="14"/>
  <c r="AH67" i="14"/>
  <c r="AI66" i="14"/>
  <c r="AH66" i="14"/>
  <c r="AI65" i="14"/>
  <c r="AH65" i="14"/>
  <c r="AI64" i="14"/>
  <c r="AH64" i="14"/>
  <c r="AI63" i="14"/>
  <c r="AH63" i="14"/>
  <c r="AI62" i="14"/>
  <c r="AH62" i="14"/>
  <c r="AI61" i="14"/>
  <c r="AH61" i="14"/>
  <c r="AI60" i="14"/>
  <c r="AH60" i="14"/>
  <c r="AI59" i="14"/>
  <c r="AH59" i="14"/>
  <c r="AI58" i="14"/>
  <c r="AH58" i="14"/>
  <c r="AI57" i="14"/>
  <c r="AH57" i="14"/>
  <c r="AI56" i="14"/>
  <c r="AH56" i="14"/>
  <c r="AI55" i="14"/>
  <c r="AH55" i="14"/>
  <c r="AI54" i="14"/>
  <c r="AH54" i="14"/>
  <c r="AI53" i="14"/>
  <c r="AH53" i="14"/>
  <c r="AI52" i="14"/>
  <c r="AH52" i="14"/>
  <c r="AI51" i="14"/>
  <c r="AH51" i="14"/>
  <c r="AI50" i="14"/>
  <c r="AH50" i="14"/>
  <c r="AI49" i="14"/>
  <c r="AH49" i="14"/>
  <c r="AI48" i="14"/>
  <c r="AH48" i="14"/>
  <c r="AI47" i="14"/>
  <c r="AH47" i="14"/>
  <c r="AI46" i="14"/>
  <c r="AH46" i="14"/>
  <c r="AI45" i="14"/>
  <c r="AH45" i="14"/>
  <c r="AI44" i="14"/>
  <c r="AH44" i="14"/>
  <c r="AI43" i="14"/>
  <c r="AH43" i="14"/>
  <c r="AI42" i="14"/>
  <c r="AH42" i="14"/>
  <c r="AI41" i="14"/>
  <c r="AH41" i="14"/>
  <c r="AI40" i="14"/>
  <c r="AH40" i="14"/>
  <c r="AI39" i="14"/>
  <c r="AH39" i="14"/>
  <c r="AI38" i="14"/>
  <c r="AH38" i="14"/>
  <c r="AI37" i="14"/>
  <c r="AH37" i="14"/>
  <c r="AI36" i="14"/>
  <c r="AH36" i="14"/>
  <c r="AI35" i="14"/>
  <c r="AH35" i="14"/>
  <c r="AI34" i="14"/>
  <c r="AH34" i="14"/>
  <c r="AI33" i="14"/>
  <c r="AH33" i="14"/>
  <c r="AI32" i="14"/>
  <c r="AH32" i="14"/>
  <c r="AI31" i="14"/>
  <c r="AH31" i="14"/>
  <c r="AI30" i="14"/>
  <c r="AH30" i="14"/>
  <c r="AI29" i="14"/>
  <c r="AH29" i="14"/>
  <c r="AI28" i="14"/>
  <c r="AH28" i="14"/>
  <c r="AI27" i="14"/>
  <c r="AH27" i="14"/>
  <c r="AI26" i="14"/>
  <c r="AH26" i="14"/>
  <c r="AI25" i="14"/>
  <c r="AH25" i="14"/>
  <c r="AI24" i="14"/>
  <c r="AH24" i="14"/>
  <c r="BJ23" i="14"/>
  <c r="BG23" i="14"/>
  <c r="BF23" i="14"/>
  <c r="AX23" i="14"/>
  <c r="AW23" i="14"/>
  <c r="AI23" i="14"/>
  <c r="AH23" i="14"/>
  <c r="AI22" i="14"/>
  <c r="AH22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I21" i="14"/>
  <c r="AH21" i="14"/>
  <c r="BI20" i="14"/>
  <c r="BH20" i="14"/>
  <c r="BG20" i="14"/>
  <c r="BF20" i="14"/>
  <c r="BD20" i="14"/>
  <c r="BC20" i="14"/>
  <c r="BB20" i="14"/>
  <c r="BA20" i="14"/>
  <c r="AZ20" i="14"/>
  <c r="AY20" i="14"/>
  <c r="AW20" i="14"/>
  <c r="AV20" i="14"/>
  <c r="AU20" i="14"/>
  <c r="AT20" i="14"/>
  <c r="AS20" i="14"/>
  <c r="AQ20" i="14"/>
  <c r="AP20" i="14"/>
  <c r="AO20" i="14"/>
  <c r="AN20" i="14"/>
  <c r="AI20" i="14"/>
  <c r="AH20" i="14"/>
  <c r="BJ19" i="14"/>
  <c r="BI19" i="14"/>
  <c r="BE19" i="14"/>
  <c r="BD19" i="14"/>
  <c r="BB19" i="14"/>
  <c r="BA19" i="14"/>
  <c r="AY19" i="14"/>
  <c r="AX19" i="14"/>
  <c r="AW19" i="14"/>
  <c r="AV19" i="14"/>
  <c r="AU19" i="14"/>
  <c r="AR19" i="14"/>
  <c r="AQ19" i="14"/>
  <c r="AP19" i="14"/>
  <c r="AN19" i="14"/>
  <c r="AI19" i="14"/>
  <c r="AH19" i="14"/>
  <c r="BI18" i="14"/>
  <c r="BH18" i="14"/>
  <c r="BG18" i="14"/>
  <c r="BE18" i="14"/>
  <c r="BD18" i="14"/>
  <c r="BC18" i="14"/>
  <c r="BB18" i="14"/>
  <c r="BA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I18" i="14"/>
  <c r="AH18" i="14"/>
  <c r="BJ17" i="14"/>
  <c r="BI17" i="14"/>
  <c r="BI22" i="14" s="1"/>
  <c r="BI25" i="14" s="1"/>
  <c r="BH17" i="14"/>
  <c r="BF17" i="14"/>
  <c r="BE17" i="14"/>
  <c r="BD17" i="14"/>
  <c r="BC17" i="14"/>
  <c r="BA17" i="14"/>
  <c r="AZ17" i="14"/>
  <c r="AX17" i="14"/>
  <c r="AW17" i="14"/>
  <c r="AV17" i="14"/>
  <c r="AU17" i="14"/>
  <c r="AT17" i="14"/>
  <c r="AS17" i="14"/>
  <c r="AR17" i="14"/>
  <c r="AQ17" i="14"/>
  <c r="AP17" i="14"/>
  <c r="AN17" i="14"/>
  <c r="AM17" i="14"/>
  <c r="AI17" i="14"/>
  <c r="AH17" i="14"/>
  <c r="BI16" i="14"/>
  <c r="BH16" i="14"/>
  <c r="BG16" i="14"/>
  <c r="BF16" i="14"/>
  <c r="BD16" i="14"/>
  <c r="BC16" i="14"/>
  <c r="BB16" i="14"/>
  <c r="AZ16" i="14"/>
  <c r="AY16" i="14"/>
  <c r="AW16" i="14"/>
  <c r="AV16" i="14"/>
  <c r="AU16" i="14"/>
  <c r="AS16" i="14"/>
  <c r="AR16" i="14"/>
  <c r="AQ16" i="14"/>
  <c r="AO16" i="14"/>
  <c r="AN16" i="14"/>
  <c r="AI16" i="14"/>
  <c r="AH16" i="14"/>
  <c r="AI15" i="14"/>
  <c r="AH15" i="14"/>
  <c r="AI14" i="14"/>
  <c r="AH14" i="14"/>
  <c r="AI13" i="14"/>
  <c r="AH13" i="14"/>
  <c r="AL12" i="14"/>
  <c r="AI12" i="14"/>
  <c r="AH12" i="14"/>
  <c r="AI11" i="14"/>
  <c r="AH11" i="14"/>
  <c r="K6" i="14"/>
  <c r="AE5" i="14"/>
  <c r="AD5" i="14"/>
  <c r="AB5" i="14"/>
  <c r="Z5" i="14"/>
  <c r="W5" i="14"/>
  <c r="U5" i="14"/>
  <c r="S5" i="14"/>
  <c r="R5" i="14"/>
  <c r="P5" i="14"/>
  <c r="O5" i="14"/>
  <c r="N5" i="14"/>
  <c r="M5" i="14"/>
  <c r="L5" i="14"/>
  <c r="K5" i="14"/>
  <c r="G5" i="14"/>
  <c r="F5" i="14"/>
  <c r="D5" i="14"/>
  <c r="B5" i="14"/>
  <c r="AG4" i="14"/>
  <c r="K4" i="14"/>
  <c r="E4" i="14"/>
  <c r="H4" i="14" s="1"/>
  <c r="B4" i="14"/>
  <c r="AL13" i="14" s="1"/>
  <c r="AG2" i="14"/>
  <c r="N167" i="15" l="1"/>
  <c r="O161" i="15"/>
  <c r="M274" i="15"/>
  <c r="N169" i="15"/>
  <c r="P177" i="15"/>
  <c r="Q177" i="15" s="1"/>
  <c r="AC5" i="14"/>
  <c r="BH22" i="14"/>
  <c r="BH25" i="14" s="1"/>
  <c r="AD113" i="14"/>
  <c r="AD115" i="14" s="1"/>
  <c r="AD116" i="14" s="1"/>
  <c r="AD7" i="14" s="1"/>
  <c r="AF124" i="14"/>
  <c r="AE113" i="14"/>
  <c r="AE115" i="14" s="1"/>
  <c r="AE116" i="14" s="1"/>
  <c r="AE7" i="14" s="1"/>
  <c r="AF113" i="14"/>
  <c r="AF115" i="14" s="1"/>
  <c r="AF116" i="14" s="1"/>
  <c r="AF7" i="14" s="1"/>
  <c r="AC113" i="14"/>
  <c r="AC115" i="14" s="1"/>
  <c r="AC116" i="14" s="1"/>
  <c r="AC7" i="14" s="1"/>
  <c r="AA5" i="14"/>
  <c r="BG19" i="14"/>
  <c r="BG22" i="14" s="1"/>
  <c r="BG25" i="14" s="1"/>
  <c r="AA113" i="14"/>
  <c r="AA115" i="14" s="1"/>
  <c r="AA116" i="14" s="1"/>
  <c r="AA7" i="14" s="1"/>
  <c r="Z113" i="14"/>
  <c r="Z115" i="14" s="1"/>
  <c r="Z116" i="14" s="1"/>
  <c r="Z7" i="14" s="1"/>
  <c r="AI118" i="14"/>
  <c r="Y123" i="14"/>
  <c r="X113" i="14"/>
  <c r="X115" i="14" s="1"/>
  <c r="X123" i="14"/>
  <c r="BE23" i="14" s="1"/>
  <c r="W124" i="14"/>
  <c r="W113" i="14"/>
  <c r="W115" i="14" s="1"/>
  <c r="W116" i="14" s="1"/>
  <c r="W7" i="14" s="1"/>
  <c r="BD22" i="14"/>
  <c r="BD25" i="14" s="1"/>
  <c r="V113" i="14"/>
  <c r="V115" i="14" s="1"/>
  <c r="V116" i="14" s="1"/>
  <c r="V7" i="14" s="1"/>
  <c r="U123" i="14"/>
  <c r="BC23" i="14" s="1"/>
  <c r="T5" i="14"/>
  <c r="U113" i="14"/>
  <c r="U115" i="14" s="1"/>
  <c r="U116" i="14" s="1"/>
  <c r="U7" i="14" s="1"/>
  <c r="BC19" i="14"/>
  <c r="BC22" i="14" s="1"/>
  <c r="BC25" i="14" s="1"/>
  <c r="T123" i="14"/>
  <c r="BB23" i="14" s="1"/>
  <c r="T124" i="14"/>
  <c r="S113" i="14"/>
  <c r="S115" i="14" s="1"/>
  <c r="S116" i="14" s="1"/>
  <c r="S7" i="14" s="1"/>
  <c r="AY22" i="14"/>
  <c r="AY25" i="14" s="1"/>
  <c r="AW22" i="14"/>
  <c r="AW25" i="14" s="1"/>
  <c r="AV22" i="14"/>
  <c r="AV25" i="14" s="1"/>
  <c r="AU22" i="14"/>
  <c r="AU25" i="14" s="1"/>
  <c r="L123" i="14"/>
  <c r="L124" i="14" s="1"/>
  <c r="K123" i="14"/>
  <c r="AT23" i="14" s="1"/>
  <c r="AT19" i="14"/>
  <c r="H123" i="14"/>
  <c r="H124" i="14" s="1"/>
  <c r="J123" i="14"/>
  <c r="J124" i="14"/>
  <c r="J113" i="14"/>
  <c r="J115" i="14" s="1"/>
  <c r="J116" i="14" s="1"/>
  <c r="J7" i="14" s="1"/>
  <c r="H113" i="14"/>
  <c r="H115" i="14" s="1"/>
  <c r="H116" i="14" s="1"/>
  <c r="H7" i="14" s="1"/>
  <c r="H5" i="14"/>
  <c r="AS22" i="14"/>
  <c r="F113" i="14"/>
  <c r="F115" i="14" s="1"/>
  <c r="G123" i="14"/>
  <c r="AR23" i="14" s="1"/>
  <c r="AR22" i="14"/>
  <c r="G113" i="14"/>
  <c r="G115" i="14" s="1"/>
  <c r="G116" i="14" s="1"/>
  <c r="G7" i="14" s="1"/>
  <c r="F116" i="14"/>
  <c r="F7" i="14" s="1"/>
  <c r="F124" i="14"/>
  <c r="E5" i="14"/>
  <c r="AQ22" i="14"/>
  <c r="E123" i="14"/>
  <c r="AP23" i="14" s="1"/>
  <c r="E116" i="14"/>
  <c r="E124" i="14"/>
  <c r="AP22" i="14"/>
  <c r="AP25" i="14" s="1"/>
  <c r="AI122" i="14"/>
  <c r="C5" i="14"/>
  <c r="AH119" i="14"/>
  <c r="D123" i="14"/>
  <c r="AO23" i="14" s="1"/>
  <c r="D124" i="14"/>
  <c r="D113" i="14"/>
  <c r="D115" i="14" s="1"/>
  <c r="D116" i="14" s="1"/>
  <c r="D7" i="14" s="1"/>
  <c r="C123" i="14"/>
  <c r="C113" i="14"/>
  <c r="C115" i="14" s="1"/>
  <c r="C116" i="14" s="1"/>
  <c r="AH92" i="14"/>
  <c r="AN23" i="14"/>
  <c r="C124" i="14"/>
  <c r="B113" i="14"/>
  <c r="B115" i="14" s="1"/>
  <c r="B116" i="14" s="1"/>
  <c r="B7" i="14" s="1"/>
  <c r="AN22" i="14"/>
  <c r="AN25" i="14" s="1"/>
  <c r="B124" i="14"/>
  <c r="AH96" i="14"/>
  <c r="AH120" i="14"/>
  <c r="AI96" i="14"/>
  <c r="AH121" i="14"/>
  <c r="AM19" i="14"/>
  <c r="AM22" i="14" s="1"/>
  <c r="AM25" i="14" s="1"/>
  <c r="AG6" i="14"/>
  <c r="BB22" i="14"/>
  <c r="BB25" i="14" s="1"/>
  <c r="Z170" i="14"/>
  <c r="Y135" i="14"/>
  <c r="AI78" i="14"/>
  <c r="AH78" i="14"/>
  <c r="AH108" i="14"/>
  <c r="AI121" i="14"/>
  <c r="I5" i="14"/>
  <c r="Q5" i="14"/>
  <c r="Y5" i="14"/>
  <c r="BA16" i="14"/>
  <c r="BA22" i="14" s="1"/>
  <c r="BA25" i="14" s="1"/>
  <c r="I113" i="14"/>
  <c r="I115" i="14" s="1"/>
  <c r="Q7" i="14"/>
  <c r="Y113" i="14"/>
  <c r="Y115" i="14" s="1"/>
  <c r="Y116" i="14" s="1"/>
  <c r="Y7" i="14" s="1"/>
  <c r="AG113" i="14"/>
  <c r="AJ108" i="14" a="1"/>
  <c r="AJ108" i="14" s="1"/>
  <c r="AI108" i="14"/>
  <c r="AI120" i="14"/>
  <c r="AT16" i="14"/>
  <c r="AT22" i="14" s="1"/>
  <c r="AT25" i="14" s="1"/>
  <c r="BJ16" i="14"/>
  <c r="BJ22" i="14" s="1"/>
  <c r="BJ25" i="14" s="1"/>
  <c r="AH71" i="14"/>
  <c r="BG95" i="14" a="1"/>
  <c r="E7" i="14"/>
  <c r="AI119" i="14"/>
  <c r="AH122" i="14"/>
  <c r="AE124" i="14"/>
  <c r="L113" i="14"/>
  <c r="L115" i="14" s="1"/>
  <c r="L116" i="14" s="1"/>
  <c r="L7" i="14" s="1"/>
  <c r="T113" i="14"/>
  <c r="T115" i="14" s="1"/>
  <c r="T116" i="14" s="1"/>
  <c r="T7" i="14" s="1"/>
  <c r="AB113" i="14"/>
  <c r="AB115" i="14" s="1"/>
  <c r="AB116" i="14" s="1"/>
  <c r="AB7" i="14" s="1"/>
  <c r="AI92" i="14"/>
  <c r="V124" i="14"/>
  <c r="AD124" i="14"/>
  <c r="AI117" i="14"/>
  <c r="I123" i="14"/>
  <c r="AS23" i="14" s="1"/>
  <c r="AS25" i="14" s="1"/>
  <c r="AI71" i="14"/>
  <c r="AQ23" i="14"/>
  <c r="AQ25" i="14" s="1"/>
  <c r="AX16" i="14"/>
  <c r="AX22" i="14" s="1"/>
  <c r="AX25" i="14" s="1"/>
  <c r="AZ19" i="14"/>
  <c r="AZ22" i="14" s="1"/>
  <c r="AZ25" i="14" s="1"/>
  <c r="AH118" i="14"/>
  <c r="BF19" i="14"/>
  <c r="BF22" i="14" s="1"/>
  <c r="BF25" i="14" s="1"/>
  <c r="BE16" i="14"/>
  <c r="BE22" i="14" s="1"/>
  <c r="BE25" i="14" s="1"/>
  <c r="AO17" i="14"/>
  <c r="AO22" i="14" s="1"/>
  <c r="Y124" i="14"/>
  <c r="AG115" i="14"/>
  <c r="AH117" i="14"/>
  <c r="AF70" i="13"/>
  <c r="AF71" i="13"/>
  <c r="AF78" i="13"/>
  <c r="AF92" i="13"/>
  <c r="AF96" i="13"/>
  <c r="AF108" i="13"/>
  <c r="AF117" i="13"/>
  <c r="AF123" i="13" s="1"/>
  <c r="AF118" i="13"/>
  <c r="AF119" i="13"/>
  <c r="AF120" i="13"/>
  <c r="AF121" i="13"/>
  <c r="AF122" i="13"/>
  <c r="AF135" i="13"/>
  <c r="R177" i="15" l="1"/>
  <c r="N274" i="15"/>
  <c r="O169" i="15"/>
  <c r="O167" i="15"/>
  <c r="P161" i="15"/>
  <c r="X124" i="14"/>
  <c r="X116" i="14"/>
  <c r="X7" i="14" s="1"/>
  <c r="U124" i="14"/>
  <c r="K124" i="14"/>
  <c r="K116" i="14"/>
  <c r="K7" i="14" s="1"/>
  <c r="AR25" i="14"/>
  <c r="G124" i="14"/>
  <c r="AO25" i="14"/>
  <c r="AT8" i="14"/>
  <c r="AA170" i="14"/>
  <c r="AB170" i="14" s="1"/>
  <c r="AC170" i="14" s="1"/>
  <c r="AD170" i="14" s="1"/>
  <c r="AE170" i="14" s="1"/>
  <c r="AF170" i="14" s="1"/>
  <c r="Z135" i="14"/>
  <c r="AI123" i="14"/>
  <c r="AJ123" i="14" a="1"/>
  <c r="AJ123" i="14" s="1"/>
  <c r="BL117" i="14"/>
  <c r="BJ116" i="14"/>
  <c r="BH115" i="14"/>
  <c r="BL113" i="14"/>
  <c r="BJ112" i="14"/>
  <c r="BH111" i="14"/>
  <c r="BL109" i="14"/>
  <c r="BJ108" i="14"/>
  <c r="BH107" i="14"/>
  <c r="BL105" i="14"/>
  <c r="BJ104" i="14"/>
  <c r="BH103" i="14"/>
  <c r="BL101" i="14"/>
  <c r="BJ100" i="14"/>
  <c r="BH99" i="14"/>
  <c r="BL97" i="14"/>
  <c r="BJ96" i="14"/>
  <c r="BH95" i="14"/>
  <c r="BK117" i="14"/>
  <c r="BI116" i="14"/>
  <c r="BG115" i="14"/>
  <c r="BK113" i="14"/>
  <c r="BI112" i="14"/>
  <c r="BG111" i="14"/>
  <c r="BK109" i="14"/>
  <c r="BI108" i="14"/>
  <c r="BG107" i="14"/>
  <c r="BK105" i="14"/>
  <c r="BI104" i="14"/>
  <c r="BG103" i="14"/>
  <c r="BK101" i="14"/>
  <c r="BI100" i="14"/>
  <c r="BG99" i="14"/>
  <c r="BK97" i="14"/>
  <c r="BI96" i="14"/>
  <c r="BG95" i="14"/>
  <c r="BI118" i="14"/>
  <c r="BG117" i="14"/>
  <c r="BK115" i="14"/>
  <c r="BI114" i="14"/>
  <c r="BG113" i="14"/>
  <c r="BK111" i="14"/>
  <c r="BI110" i="14"/>
  <c r="BG109" i="14"/>
  <c r="BK107" i="14"/>
  <c r="BI106" i="14"/>
  <c r="BG105" i="14"/>
  <c r="BK103" i="14"/>
  <c r="BI102" i="14"/>
  <c r="BG101" i="14"/>
  <c r="BK99" i="14"/>
  <c r="BI98" i="14"/>
  <c r="BG97" i="14"/>
  <c r="BK95" i="14"/>
  <c r="BH118" i="14"/>
  <c r="BL116" i="14"/>
  <c r="BJ115" i="14"/>
  <c r="BH114" i="14"/>
  <c r="BL112" i="14"/>
  <c r="BJ111" i="14"/>
  <c r="BH110" i="14"/>
  <c r="BL108" i="14"/>
  <c r="BJ107" i="14"/>
  <c r="BH106" i="14"/>
  <c r="BL104" i="14"/>
  <c r="BJ103" i="14"/>
  <c r="BH102" i="14"/>
  <c r="BL100" i="14"/>
  <c r="BJ99" i="14"/>
  <c r="BH98" i="14"/>
  <c r="BL96" i="14"/>
  <c r="BJ95" i="14"/>
  <c r="BG118" i="14"/>
  <c r="BI115" i="14"/>
  <c r="BK112" i="14"/>
  <c r="BG110" i="14"/>
  <c r="BI107" i="14"/>
  <c r="BK104" i="14"/>
  <c r="BG102" i="14"/>
  <c r="BI99" i="14"/>
  <c r="BK96" i="14"/>
  <c r="BG106" i="14"/>
  <c r="BK100" i="14"/>
  <c r="BI95" i="14"/>
  <c r="BJ117" i="14"/>
  <c r="BL114" i="14"/>
  <c r="BH112" i="14"/>
  <c r="BJ109" i="14"/>
  <c r="BL106" i="14"/>
  <c r="BH104" i="14"/>
  <c r="BJ101" i="14"/>
  <c r="BL98" i="14"/>
  <c r="BH96" i="14"/>
  <c r="BG114" i="14"/>
  <c r="BK108" i="14"/>
  <c r="BI103" i="14"/>
  <c r="BG98" i="14"/>
  <c r="BI117" i="14"/>
  <c r="BK114" i="14"/>
  <c r="BG112" i="14"/>
  <c r="BI109" i="14"/>
  <c r="BK106" i="14"/>
  <c r="BG104" i="14"/>
  <c r="BI101" i="14"/>
  <c r="BK98" i="14"/>
  <c r="BG96" i="14"/>
  <c r="BK116" i="14"/>
  <c r="BH117" i="14"/>
  <c r="BJ114" i="14"/>
  <c r="BL111" i="14"/>
  <c r="BH109" i="14"/>
  <c r="BJ106" i="14"/>
  <c r="BL103" i="14"/>
  <c r="BH101" i="14"/>
  <c r="BJ98" i="14"/>
  <c r="BL95" i="14"/>
  <c r="BI111" i="14"/>
  <c r="BL118" i="14"/>
  <c r="BH116" i="14"/>
  <c r="BJ113" i="14"/>
  <c r="BL110" i="14"/>
  <c r="BH108" i="14"/>
  <c r="BJ105" i="14"/>
  <c r="BL102" i="14"/>
  <c r="BH100" i="14"/>
  <c r="BJ97" i="14"/>
  <c r="BJ110" i="14"/>
  <c r="BK118" i="14"/>
  <c r="BG116" i="14"/>
  <c r="BI113" i="14"/>
  <c r="BK110" i="14"/>
  <c r="BG108" i="14"/>
  <c r="BI105" i="14"/>
  <c r="BK102" i="14"/>
  <c r="BG100" i="14"/>
  <c r="BI97" i="14"/>
  <c r="BJ118" i="14"/>
  <c r="BL115" i="14"/>
  <c r="BH113" i="14"/>
  <c r="BL107" i="14"/>
  <c r="BH105" i="14"/>
  <c r="BJ102" i="14"/>
  <c r="BL99" i="14"/>
  <c r="BH97" i="14"/>
  <c r="I116" i="14"/>
  <c r="I7" i="14" s="1"/>
  <c r="I124" i="14"/>
  <c r="AI113" i="14"/>
  <c r="AH113" i="14"/>
  <c r="AH123" i="14"/>
  <c r="AF124" i="13"/>
  <c r="AF113" i="13"/>
  <c r="AF115" i="13" s="1"/>
  <c r="AF116" i="13" s="1"/>
  <c r="AC70" i="13"/>
  <c r="AD70" i="13"/>
  <c r="AE70" i="13"/>
  <c r="AC71" i="13"/>
  <c r="AD71" i="13"/>
  <c r="AE71" i="13"/>
  <c r="AC78" i="13"/>
  <c r="AD78" i="13"/>
  <c r="AE78" i="13"/>
  <c r="AC92" i="13"/>
  <c r="AD92" i="13"/>
  <c r="AE92" i="13"/>
  <c r="AC96" i="13"/>
  <c r="AD96" i="13"/>
  <c r="AE96" i="13"/>
  <c r="AC108" i="13"/>
  <c r="AD108" i="13"/>
  <c r="AE108" i="13"/>
  <c r="AC117" i="13"/>
  <c r="AD117" i="13"/>
  <c r="AE117" i="13"/>
  <c r="AC118" i="13"/>
  <c r="AC123" i="13" s="1"/>
  <c r="AD118" i="13"/>
  <c r="AD123" i="13" s="1"/>
  <c r="AE118" i="13"/>
  <c r="AE123" i="13" s="1"/>
  <c r="AC119" i="13"/>
  <c r="AD119" i="13"/>
  <c r="AE119" i="13"/>
  <c r="AC120" i="13"/>
  <c r="AD120" i="13"/>
  <c r="AE120" i="13"/>
  <c r="AC121" i="13"/>
  <c r="AD121" i="13"/>
  <c r="AE121" i="13"/>
  <c r="AC122" i="13"/>
  <c r="AD122" i="13"/>
  <c r="AE122" i="13"/>
  <c r="AC135" i="13"/>
  <c r="AD135" i="13"/>
  <c r="AE135" i="13"/>
  <c r="AB70" i="13"/>
  <c r="AB71" i="13"/>
  <c r="AB78" i="13"/>
  <c r="AB92" i="13"/>
  <c r="AB96" i="13"/>
  <c r="AB108" i="13"/>
  <c r="AB117" i="13"/>
  <c r="AB123" i="13" s="1"/>
  <c r="AB118" i="13"/>
  <c r="AB119" i="13"/>
  <c r="AB120" i="13"/>
  <c r="AB121" i="13"/>
  <c r="AB122" i="13"/>
  <c r="AB161" i="13"/>
  <c r="AB162" i="13"/>
  <c r="AB163" i="13"/>
  <c r="AB164" i="13"/>
  <c r="AB165" i="13"/>
  <c r="AB166" i="13"/>
  <c r="AB167" i="13" s="1"/>
  <c r="AB169" i="13"/>
  <c r="AB274" i="13" s="1"/>
  <c r="AB170" i="13"/>
  <c r="AB171" i="13"/>
  <c r="AB172" i="13"/>
  <c r="AB173" i="13"/>
  <c r="AB174" i="13"/>
  <c r="AB175" i="13"/>
  <c r="AB176" i="13"/>
  <c r="AB177" i="13"/>
  <c r="AB135" i="13" s="1"/>
  <c r="AB178" i="13"/>
  <c r="AB179" i="13"/>
  <c r="AB180" i="13"/>
  <c r="AB181" i="13"/>
  <c r="AB182" i="13"/>
  <c r="AB183" i="13"/>
  <c r="AB184" i="13"/>
  <c r="AB185" i="13"/>
  <c r="AB186" i="13"/>
  <c r="AB187" i="13"/>
  <c r="AB188" i="13"/>
  <c r="AB189" i="13"/>
  <c r="AB190" i="13"/>
  <c r="AB191" i="13"/>
  <c r="AB192" i="13"/>
  <c r="AB193" i="13"/>
  <c r="AB194" i="13"/>
  <c r="AB195" i="13"/>
  <c r="AB196" i="13"/>
  <c r="AB197" i="13"/>
  <c r="AB198" i="13"/>
  <c r="AB199" i="13"/>
  <c r="AB200" i="13"/>
  <c r="AB201" i="13"/>
  <c r="AB202" i="13"/>
  <c r="AB203" i="13"/>
  <c r="AB204" i="13"/>
  <c r="AB205" i="13"/>
  <c r="AB206" i="13"/>
  <c r="AB207" i="13"/>
  <c r="AB208" i="13"/>
  <c r="AB209" i="13"/>
  <c r="AB210" i="13"/>
  <c r="AB211" i="13"/>
  <c r="AB212" i="13"/>
  <c r="AB213" i="13"/>
  <c r="AB214" i="13"/>
  <c r="AB215" i="13"/>
  <c r="AB216" i="13"/>
  <c r="AB217" i="13"/>
  <c r="AB218" i="13"/>
  <c r="AB219" i="13"/>
  <c r="AB220" i="13"/>
  <c r="AB221" i="13"/>
  <c r="AB222" i="13"/>
  <c r="AB223" i="13"/>
  <c r="AB224" i="13"/>
  <c r="AB225" i="13"/>
  <c r="AB226" i="13"/>
  <c r="AB227" i="13"/>
  <c r="AB228" i="13"/>
  <c r="AB229" i="13"/>
  <c r="AB230" i="13"/>
  <c r="AB231" i="13"/>
  <c r="AB232" i="13"/>
  <c r="AB233" i="13"/>
  <c r="AB234" i="13"/>
  <c r="AB235" i="13"/>
  <c r="AB236" i="13"/>
  <c r="AB237" i="13"/>
  <c r="AB238" i="13"/>
  <c r="AB239" i="13"/>
  <c r="AB240" i="13"/>
  <c r="AB241" i="13"/>
  <c r="AB242" i="13"/>
  <c r="AB243" i="13"/>
  <c r="AB244" i="13"/>
  <c r="AB245" i="13"/>
  <c r="AB246" i="13"/>
  <c r="AB247" i="13"/>
  <c r="AB248" i="13"/>
  <c r="AB249" i="13"/>
  <c r="AB250" i="13"/>
  <c r="AB251" i="13"/>
  <c r="AB252" i="13"/>
  <c r="AB253" i="13"/>
  <c r="AB254" i="13"/>
  <c r="AB255" i="13"/>
  <c r="AB256" i="13"/>
  <c r="AB257" i="13"/>
  <c r="AB258" i="13"/>
  <c r="AB259" i="13"/>
  <c r="AB260" i="13"/>
  <c r="AB261" i="13"/>
  <c r="AB262" i="13"/>
  <c r="AB263" i="13"/>
  <c r="AB264" i="13"/>
  <c r="AB265" i="13"/>
  <c r="AB266" i="13"/>
  <c r="AB267" i="13"/>
  <c r="AB268" i="13"/>
  <c r="AB269" i="13"/>
  <c r="AB270" i="13"/>
  <c r="AB271" i="13"/>
  <c r="AB272" i="13"/>
  <c r="AB273" i="13"/>
  <c r="AA70" i="13"/>
  <c r="Z70" i="13"/>
  <c r="Y70" i="13"/>
  <c r="X70" i="13"/>
  <c r="W70" i="13"/>
  <c r="V149" i="13"/>
  <c r="V92" i="13"/>
  <c r="V70" i="13"/>
  <c r="V71" i="13"/>
  <c r="V78" i="13"/>
  <c r="U70" i="13"/>
  <c r="V135" i="13"/>
  <c r="T70" i="13"/>
  <c r="T71" i="13"/>
  <c r="T78" i="13"/>
  <c r="T92" i="13"/>
  <c r="T149" i="13"/>
  <c r="S149" i="13"/>
  <c r="S70" i="13"/>
  <c r="R70" i="13"/>
  <c r="Q161" i="15" l="1"/>
  <c r="P167" i="15"/>
  <c r="O274" i="15"/>
  <c r="P169" i="15"/>
  <c r="AI124" i="14"/>
  <c r="AH124" i="14"/>
  <c r="AT9" i="14"/>
  <c r="G177" i="14"/>
  <c r="G161" i="14"/>
  <c r="AH115" i="14"/>
  <c r="AI115" i="14"/>
  <c r="AE113" i="13"/>
  <c r="AE115" i="13" s="1"/>
  <c r="AC113" i="13"/>
  <c r="AC115" i="13" s="1"/>
  <c r="AC116" i="13" s="1"/>
  <c r="AC124" i="13"/>
  <c r="AD113" i="13"/>
  <c r="AD115" i="13" s="1"/>
  <c r="AE116" i="13"/>
  <c r="AD116" i="13"/>
  <c r="AE124" i="13"/>
  <c r="AD124" i="13"/>
  <c r="AB124" i="13"/>
  <c r="AB113" i="13"/>
  <c r="AB115" i="13" s="1"/>
  <c r="AB116" i="13" s="1"/>
  <c r="R161" i="15" l="1"/>
  <c r="Q167" i="15"/>
  <c r="Q135" i="15"/>
  <c r="P274" i="15"/>
  <c r="Q169" i="15"/>
  <c r="AH116" i="14"/>
  <c r="C7" i="14"/>
  <c r="A7" i="14" s="1"/>
  <c r="AI116" i="14"/>
  <c r="G169" i="14"/>
  <c r="H161" i="14"/>
  <c r="G167" i="14"/>
  <c r="H177" i="14"/>
  <c r="G135" i="14"/>
  <c r="Q274" i="15" l="1"/>
  <c r="R169" i="15"/>
  <c r="R167" i="15"/>
  <c r="I161" i="14"/>
  <c r="H167" i="14"/>
  <c r="G274" i="14"/>
  <c r="H169" i="14"/>
  <c r="I177" i="14"/>
  <c r="H135" i="14"/>
  <c r="R274" i="15" l="1"/>
  <c r="I135" i="14"/>
  <c r="J177" i="14"/>
  <c r="H274" i="14"/>
  <c r="I169" i="14"/>
  <c r="J161" i="14"/>
  <c r="I167" i="14"/>
  <c r="J167" i="14" l="1"/>
  <c r="K161" i="14"/>
  <c r="I274" i="14"/>
  <c r="J169" i="14"/>
  <c r="J135" i="14"/>
  <c r="K177" i="14"/>
  <c r="J274" i="14" l="1"/>
  <c r="K169" i="14"/>
  <c r="L161" i="14"/>
  <c r="K167" i="14"/>
  <c r="L177" i="14"/>
  <c r="K135" i="14"/>
  <c r="M177" i="14" l="1"/>
  <c r="L135" i="14"/>
  <c r="L167" i="14"/>
  <c r="M161" i="14"/>
  <c r="K274" i="14"/>
  <c r="L169" i="14"/>
  <c r="AB177" i="15" l="1"/>
  <c r="L274" i="14"/>
  <c r="M169" i="14"/>
  <c r="M167" i="14"/>
  <c r="N161" i="14"/>
  <c r="N177" i="14"/>
  <c r="AC177" i="15" l="1"/>
  <c r="O177" i="14"/>
  <c r="N167" i="14"/>
  <c r="O161" i="14"/>
  <c r="M274" i="14"/>
  <c r="N169" i="14"/>
  <c r="N70" i="13"/>
  <c r="O70" i="13"/>
  <c r="P70" i="13"/>
  <c r="Q70" i="13"/>
  <c r="AD177" i="15" l="1"/>
  <c r="P177" i="14"/>
  <c r="Q177" i="14" s="1"/>
  <c r="N274" i="14"/>
  <c r="O169" i="14"/>
  <c r="P161" i="14"/>
  <c r="O167" i="14"/>
  <c r="M150" i="13"/>
  <c r="M149" i="13"/>
  <c r="M70" i="13"/>
  <c r="AE177" i="15" l="1"/>
  <c r="O274" i="14"/>
  <c r="P169" i="14"/>
  <c r="Q161" i="14"/>
  <c r="P167" i="14"/>
  <c r="R177" i="14"/>
  <c r="L70" i="13"/>
  <c r="K149" i="13"/>
  <c r="K70" i="13"/>
  <c r="J149" i="13"/>
  <c r="J70" i="13"/>
  <c r="I70" i="13"/>
  <c r="H70" i="13"/>
  <c r="AH145" i="13"/>
  <c r="AI145" i="13"/>
  <c r="AH144" i="13"/>
  <c r="AI144" i="13"/>
  <c r="AH143" i="13"/>
  <c r="AI143" i="13"/>
  <c r="G70" i="13"/>
  <c r="AF177" i="15" l="1"/>
  <c r="AB161" i="15"/>
  <c r="S177" i="14"/>
  <c r="P274" i="14"/>
  <c r="Q169" i="14"/>
  <c r="R161" i="14"/>
  <c r="Q167" i="14"/>
  <c r="F149" i="13"/>
  <c r="F70" i="13"/>
  <c r="AB169" i="15" l="1"/>
  <c r="AB167" i="15"/>
  <c r="AC161" i="15"/>
  <c r="AB135" i="15"/>
  <c r="S161" i="14"/>
  <c r="S135" i="14" s="1"/>
  <c r="R167" i="14"/>
  <c r="Q274" i="14"/>
  <c r="R169" i="14"/>
  <c r="T177" i="14"/>
  <c r="E71" i="13"/>
  <c r="E78" i="13"/>
  <c r="E92" i="13"/>
  <c r="E96" i="13"/>
  <c r="AC167" i="15" l="1"/>
  <c r="AD161" i="15"/>
  <c r="AC135" i="15"/>
  <c r="AB274" i="15"/>
  <c r="AC169" i="15"/>
  <c r="U177" i="14"/>
  <c r="R274" i="14"/>
  <c r="S169" i="14"/>
  <c r="T161" i="14"/>
  <c r="S167" i="14"/>
  <c r="D71" i="13"/>
  <c r="D78" i="13"/>
  <c r="D92" i="13"/>
  <c r="D96" i="13"/>
  <c r="D108" i="13"/>
  <c r="D117" i="13"/>
  <c r="D118" i="13"/>
  <c r="D119" i="13"/>
  <c r="D120" i="13"/>
  <c r="D121" i="13"/>
  <c r="D122" i="13"/>
  <c r="D135" i="13"/>
  <c r="AC274" i="15" l="1"/>
  <c r="AD169" i="15"/>
  <c r="AD167" i="15"/>
  <c r="AE161" i="15"/>
  <c r="AD135" i="15"/>
  <c r="T167" i="14"/>
  <c r="U161" i="14"/>
  <c r="S274" i="14"/>
  <c r="T169" i="14"/>
  <c r="T135" i="14"/>
  <c r="U135" i="14"/>
  <c r="V177" i="14"/>
  <c r="D123" i="13"/>
  <c r="D113" i="13"/>
  <c r="D115" i="13" s="1"/>
  <c r="D116" i="13" s="1"/>
  <c r="D124" i="13"/>
  <c r="AE167" i="15" l="1"/>
  <c r="AF161" i="15"/>
  <c r="AE135" i="15"/>
  <c r="AD274" i="15"/>
  <c r="AE169" i="15"/>
  <c r="W177" i="14"/>
  <c r="T274" i="14"/>
  <c r="U169" i="14"/>
  <c r="U167" i="14"/>
  <c r="V161" i="14"/>
  <c r="B71" i="13"/>
  <c r="B78" i="13"/>
  <c r="B92" i="13"/>
  <c r="B96" i="13"/>
  <c r="C71" i="13"/>
  <c r="C78" i="13"/>
  <c r="C92" i="13"/>
  <c r="C96" i="13"/>
  <c r="C108" i="13"/>
  <c r="C117" i="13"/>
  <c r="C118" i="13"/>
  <c r="C119" i="13"/>
  <c r="C120" i="13"/>
  <c r="C121" i="13"/>
  <c r="C122" i="13"/>
  <c r="C135" i="13"/>
  <c r="AF167" i="15" l="1"/>
  <c r="AF135" i="15"/>
  <c r="AE274" i="15"/>
  <c r="AF169" i="15"/>
  <c r="AF274" i="15" s="1"/>
  <c r="X177" i="14"/>
  <c r="V167" i="14"/>
  <c r="W161" i="14"/>
  <c r="W135" i="14" s="1"/>
  <c r="U274" i="14"/>
  <c r="V169" i="14"/>
  <c r="V135" i="14"/>
  <c r="C123" i="13"/>
  <c r="C113" i="13"/>
  <c r="C115" i="13" s="1"/>
  <c r="C116" i="13" s="1"/>
  <c r="C124" i="13"/>
  <c r="AI135" i="15" l="1"/>
  <c r="AH135" i="15"/>
  <c r="V274" i="14"/>
  <c r="W169" i="14"/>
  <c r="X161" i="14"/>
  <c r="W167" i="14"/>
  <c r="X135" i="14"/>
  <c r="Y177" i="14"/>
  <c r="Z177" i="14" s="1"/>
  <c r="AA177" i="14" s="1"/>
  <c r="B135" i="13"/>
  <c r="B122" i="13"/>
  <c r="B121" i="13"/>
  <c r="B120" i="13"/>
  <c r="B119" i="13"/>
  <c r="B118" i="13"/>
  <c r="B117" i="13"/>
  <c r="B123" i="13" s="1"/>
  <c r="AM23" i="13" s="1"/>
  <c r="B108" i="13"/>
  <c r="AM19" i="13" s="1"/>
  <c r="AM18" i="13"/>
  <c r="AG274" i="13"/>
  <c r="B274" i="13"/>
  <c r="D273" i="13"/>
  <c r="E273" i="13" s="1"/>
  <c r="F273" i="13" s="1"/>
  <c r="G273" i="13" s="1"/>
  <c r="H273" i="13" s="1"/>
  <c r="I273" i="13" s="1"/>
  <c r="J273" i="13" s="1"/>
  <c r="K273" i="13" s="1"/>
  <c r="L273" i="13" s="1"/>
  <c r="M273" i="13" s="1"/>
  <c r="N273" i="13" s="1"/>
  <c r="O273" i="13" s="1"/>
  <c r="P273" i="13" s="1"/>
  <c r="Q273" i="13" s="1"/>
  <c r="R273" i="13" s="1"/>
  <c r="S273" i="13" s="1"/>
  <c r="T273" i="13" s="1"/>
  <c r="U273" i="13" s="1"/>
  <c r="V273" i="13" s="1"/>
  <c r="W273" i="13" s="1"/>
  <c r="X273" i="13" s="1"/>
  <c r="Y273" i="13" s="1"/>
  <c r="Z273" i="13" s="1"/>
  <c r="AA273" i="13" s="1"/>
  <c r="AC273" i="13" s="1"/>
  <c r="AD273" i="13" s="1"/>
  <c r="AE273" i="13" s="1"/>
  <c r="AF273" i="13" s="1"/>
  <c r="C273" i="13"/>
  <c r="H272" i="13"/>
  <c r="I272" i="13" s="1"/>
  <c r="J272" i="13" s="1"/>
  <c r="K272" i="13" s="1"/>
  <c r="L272" i="13" s="1"/>
  <c r="M272" i="13" s="1"/>
  <c r="N272" i="13" s="1"/>
  <c r="O272" i="13" s="1"/>
  <c r="P272" i="13" s="1"/>
  <c r="Q272" i="13" s="1"/>
  <c r="R272" i="13" s="1"/>
  <c r="S272" i="13" s="1"/>
  <c r="T272" i="13" s="1"/>
  <c r="U272" i="13" s="1"/>
  <c r="V272" i="13" s="1"/>
  <c r="W272" i="13" s="1"/>
  <c r="X272" i="13" s="1"/>
  <c r="Y272" i="13" s="1"/>
  <c r="Z272" i="13" s="1"/>
  <c r="AA272" i="13" s="1"/>
  <c r="AC272" i="13" s="1"/>
  <c r="AD272" i="13" s="1"/>
  <c r="AE272" i="13" s="1"/>
  <c r="AF272" i="13" s="1"/>
  <c r="G272" i="13"/>
  <c r="F272" i="13"/>
  <c r="E272" i="13"/>
  <c r="D272" i="13"/>
  <c r="C272" i="13"/>
  <c r="F271" i="13"/>
  <c r="G271" i="13" s="1"/>
  <c r="H271" i="13" s="1"/>
  <c r="I271" i="13" s="1"/>
  <c r="J271" i="13" s="1"/>
  <c r="K271" i="13" s="1"/>
  <c r="L271" i="13" s="1"/>
  <c r="M271" i="13" s="1"/>
  <c r="N271" i="13" s="1"/>
  <c r="O271" i="13" s="1"/>
  <c r="P271" i="13" s="1"/>
  <c r="Q271" i="13" s="1"/>
  <c r="R271" i="13" s="1"/>
  <c r="S271" i="13" s="1"/>
  <c r="T271" i="13" s="1"/>
  <c r="U271" i="13" s="1"/>
  <c r="V271" i="13" s="1"/>
  <c r="W271" i="13" s="1"/>
  <c r="X271" i="13" s="1"/>
  <c r="Y271" i="13" s="1"/>
  <c r="Z271" i="13" s="1"/>
  <c r="AA271" i="13" s="1"/>
  <c r="AC271" i="13" s="1"/>
  <c r="AD271" i="13" s="1"/>
  <c r="AE271" i="13" s="1"/>
  <c r="AF271" i="13" s="1"/>
  <c r="E271" i="13"/>
  <c r="D271" i="13"/>
  <c r="C271" i="13"/>
  <c r="AD270" i="13"/>
  <c r="AE270" i="13" s="1"/>
  <c r="AF270" i="13" s="1"/>
  <c r="M270" i="13"/>
  <c r="N270" i="13" s="1"/>
  <c r="O270" i="13" s="1"/>
  <c r="P270" i="13" s="1"/>
  <c r="Q270" i="13" s="1"/>
  <c r="R270" i="13" s="1"/>
  <c r="S270" i="13" s="1"/>
  <c r="T270" i="13" s="1"/>
  <c r="U270" i="13" s="1"/>
  <c r="V270" i="13" s="1"/>
  <c r="W270" i="13" s="1"/>
  <c r="X270" i="13" s="1"/>
  <c r="Y270" i="13" s="1"/>
  <c r="Z270" i="13" s="1"/>
  <c r="AA270" i="13" s="1"/>
  <c r="AC270" i="13" s="1"/>
  <c r="L270" i="13"/>
  <c r="D270" i="13"/>
  <c r="E270" i="13" s="1"/>
  <c r="F270" i="13" s="1"/>
  <c r="G270" i="13" s="1"/>
  <c r="H270" i="13" s="1"/>
  <c r="I270" i="13" s="1"/>
  <c r="J270" i="13" s="1"/>
  <c r="K270" i="13" s="1"/>
  <c r="C270" i="13"/>
  <c r="C269" i="13"/>
  <c r="D269" i="13" s="1"/>
  <c r="E269" i="13" s="1"/>
  <c r="F269" i="13" s="1"/>
  <c r="G269" i="13" s="1"/>
  <c r="H269" i="13" s="1"/>
  <c r="I269" i="13" s="1"/>
  <c r="J269" i="13" s="1"/>
  <c r="K269" i="13" s="1"/>
  <c r="L269" i="13" s="1"/>
  <c r="M269" i="13" s="1"/>
  <c r="N269" i="13" s="1"/>
  <c r="O269" i="13" s="1"/>
  <c r="P269" i="13" s="1"/>
  <c r="Q269" i="13" s="1"/>
  <c r="R269" i="13" s="1"/>
  <c r="S269" i="13" s="1"/>
  <c r="T269" i="13" s="1"/>
  <c r="U269" i="13" s="1"/>
  <c r="V269" i="13" s="1"/>
  <c r="W269" i="13" s="1"/>
  <c r="X269" i="13" s="1"/>
  <c r="Y269" i="13" s="1"/>
  <c r="Z269" i="13" s="1"/>
  <c r="AA269" i="13" s="1"/>
  <c r="AC269" i="13" s="1"/>
  <c r="AD269" i="13" s="1"/>
  <c r="AE269" i="13" s="1"/>
  <c r="AF269" i="13" s="1"/>
  <c r="J268" i="13"/>
  <c r="K268" i="13" s="1"/>
  <c r="L268" i="13" s="1"/>
  <c r="M268" i="13" s="1"/>
  <c r="N268" i="13" s="1"/>
  <c r="O268" i="13" s="1"/>
  <c r="P268" i="13" s="1"/>
  <c r="Q268" i="13" s="1"/>
  <c r="R268" i="13" s="1"/>
  <c r="S268" i="13" s="1"/>
  <c r="T268" i="13" s="1"/>
  <c r="U268" i="13" s="1"/>
  <c r="V268" i="13" s="1"/>
  <c r="W268" i="13" s="1"/>
  <c r="X268" i="13" s="1"/>
  <c r="Y268" i="13" s="1"/>
  <c r="Z268" i="13" s="1"/>
  <c r="AA268" i="13" s="1"/>
  <c r="AC268" i="13" s="1"/>
  <c r="AD268" i="13" s="1"/>
  <c r="AE268" i="13" s="1"/>
  <c r="AF268" i="13" s="1"/>
  <c r="I268" i="13"/>
  <c r="H268" i="13"/>
  <c r="G268" i="13"/>
  <c r="F268" i="13"/>
  <c r="E268" i="13"/>
  <c r="D268" i="13"/>
  <c r="C268" i="13"/>
  <c r="F267" i="13"/>
  <c r="G267" i="13" s="1"/>
  <c r="H267" i="13" s="1"/>
  <c r="I267" i="13" s="1"/>
  <c r="J267" i="13" s="1"/>
  <c r="K267" i="13" s="1"/>
  <c r="L267" i="13" s="1"/>
  <c r="M267" i="13" s="1"/>
  <c r="N267" i="13" s="1"/>
  <c r="O267" i="13" s="1"/>
  <c r="P267" i="13" s="1"/>
  <c r="Q267" i="13" s="1"/>
  <c r="R267" i="13" s="1"/>
  <c r="S267" i="13" s="1"/>
  <c r="T267" i="13" s="1"/>
  <c r="U267" i="13" s="1"/>
  <c r="V267" i="13" s="1"/>
  <c r="W267" i="13" s="1"/>
  <c r="X267" i="13" s="1"/>
  <c r="Y267" i="13" s="1"/>
  <c r="Z267" i="13" s="1"/>
  <c r="AA267" i="13" s="1"/>
  <c r="AC267" i="13" s="1"/>
  <c r="AD267" i="13" s="1"/>
  <c r="AE267" i="13" s="1"/>
  <c r="AF267" i="13" s="1"/>
  <c r="E267" i="13"/>
  <c r="D267" i="13"/>
  <c r="C267" i="13"/>
  <c r="AC266" i="13"/>
  <c r="AD266" i="13" s="1"/>
  <c r="AE266" i="13" s="1"/>
  <c r="AF266" i="13" s="1"/>
  <c r="E266" i="13"/>
  <c r="F266" i="13" s="1"/>
  <c r="G266" i="13" s="1"/>
  <c r="H266" i="13" s="1"/>
  <c r="I266" i="13" s="1"/>
  <c r="J266" i="13" s="1"/>
  <c r="K266" i="13" s="1"/>
  <c r="L266" i="13" s="1"/>
  <c r="M266" i="13" s="1"/>
  <c r="N266" i="13" s="1"/>
  <c r="O266" i="13" s="1"/>
  <c r="P266" i="13" s="1"/>
  <c r="Q266" i="13" s="1"/>
  <c r="R266" i="13" s="1"/>
  <c r="S266" i="13" s="1"/>
  <c r="T266" i="13" s="1"/>
  <c r="U266" i="13" s="1"/>
  <c r="V266" i="13" s="1"/>
  <c r="W266" i="13" s="1"/>
  <c r="X266" i="13" s="1"/>
  <c r="Y266" i="13" s="1"/>
  <c r="Z266" i="13" s="1"/>
  <c r="AA266" i="13" s="1"/>
  <c r="D266" i="13"/>
  <c r="C266" i="13"/>
  <c r="C265" i="13"/>
  <c r="D265" i="13" s="1"/>
  <c r="E265" i="13" s="1"/>
  <c r="F265" i="13" s="1"/>
  <c r="G265" i="13" s="1"/>
  <c r="H265" i="13" s="1"/>
  <c r="I265" i="13" s="1"/>
  <c r="J265" i="13" s="1"/>
  <c r="K265" i="13" s="1"/>
  <c r="L265" i="13" s="1"/>
  <c r="M265" i="13" s="1"/>
  <c r="N265" i="13" s="1"/>
  <c r="O265" i="13" s="1"/>
  <c r="P265" i="13" s="1"/>
  <c r="Q265" i="13" s="1"/>
  <c r="R265" i="13" s="1"/>
  <c r="S265" i="13" s="1"/>
  <c r="T265" i="13" s="1"/>
  <c r="U265" i="13" s="1"/>
  <c r="V265" i="13" s="1"/>
  <c r="W265" i="13" s="1"/>
  <c r="X265" i="13" s="1"/>
  <c r="Y265" i="13" s="1"/>
  <c r="Z265" i="13" s="1"/>
  <c r="AA265" i="13" s="1"/>
  <c r="AC265" i="13" s="1"/>
  <c r="AD265" i="13" s="1"/>
  <c r="AE265" i="13" s="1"/>
  <c r="AF265" i="13" s="1"/>
  <c r="H264" i="13"/>
  <c r="I264" i="13" s="1"/>
  <c r="J264" i="13" s="1"/>
  <c r="K264" i="13" s="1"/>
  <c r="L264" i="13" s="1"/>
  <c r="M264" i="13" s="1"/>
  <c r="N264" i="13" s="1"/>
  <c r="O264" i="13" s="1"/>
  <c r="P264" i="13" s="1"/>
  <c r="Q264" i="13" s="1"/>
  <c r="R264" i="13" s="1"/>
  <c r="S264" i="13" s="1"/>
  <c r="T264" i="13" s="1"/>
  <c r="U264" i="13" s="1"/>
  <c r="V264" i="13" s="1"/>
  <c r="W264" i="13" s="1"/>
  <c r="X264" i="13" s="1"/>
  <c r="Y264" i="13" s="1"/>
  <c r="Z264" i="13" s="1"/>
  <c r="AA264" i="13" s="1"/>
  <c r="AC264" i="13" s="1"/>
  <c r="AD264" i="13" s="1"/>
  <c r="AE264" i="13" s="1"/>
  <c r="AF264" i="13" s="1"/>
  <c r="G264" i="13"/>
  <c r="F264" i="13"/>
  <c r="E264" i="13"/>
  <c r="D264" i="13"/>
  <c r="C264" i="13"/>
  <c r="G263" i="13"/>
  <c r="H263" i="13" s="1"/>
  <c r="I263" i="13" s="1"/>
  <c r="J263" i="13" s="1"/>
  <c r="K263" i="13" s="1"/>
  <c r="L263" i="13" s="1"/>
  <c r="M263" i="13" s="1"/>
  <c r="N263" i="13" s="1"/>
  <c r="O263" i="13" s="1"/>
  <c r="P263" i="13" s="1"/>
  <c r="Q263" i="13" s="1"/>
  <c r="R263" i="13" s="1"/>
  <c r="S263" i="13" s="1"/>
  <c r="T263" i="13" s="1"/>
  <c r="U263" i="13" s="1"/>
  <c r="V263" i="13" s="1"/>
  <c r="W263" i="13" s="1"/>
  <c r="X263" i="13" s="1"/>
  <c r="Y263" i="13" s="1"/>
  <c r="Z263" i="13" s="1"/>
  <c r="AA263" i="13" s="1"/>
  <c r="AC263" i="13" s="1"/>
  <c r="AD263" i="13" s="1"/>
  <c r="AE263" i="13" s="1"/>
  <c r="AF263" i="13" s="1"/>
  <c r="F263" i="13"/>
  <c r="C263" i="13"/>
  <c r="D263" i="13" s="1"/>
  <c r="E263" i="13" s="1"/>
  <c r="D262" i="13"/>
  <c r="E262" i="13" s="1"/>
  <c r="F262" i="13" s="1"/>
  <c r="G262" i="13" s="1"/>
  <c r="H262" i="13" s="1"/>
  <c r="I262" i="13" s="1"/>
  <c r="J262" i="13" s="1"/>
  <c r="K262" i="13" s="1"/>
  <c r="L262" i="13" s="1"/>
  <c r="M262" i="13" s="1"/>
  <c r="N262" i="13" s="1"/>
  <c r="O262" i="13" s="1"/>
  <c r="P262" i="13" s="1"/>
  <c r="Q262" i="13" s="1"/>
  <c r="R262" i="13" s="1"/>
  <c r="S262" i="13" s="1"/>
  <c r="T262" i="13" s="1"/>
  <c r="U262" i="13" s="1"/>
  <c r="V262" i="13" s="1"/>
  <c r="W262" i="13" s="1"/>
  <c r="X262" i="13" s="1"/>
  <c r="Y262" i="13" s="1"/>
  <c r="Z262" i="13" s="1"/>
  <c r="AA262" i="13" s="1"/>
  <c r="AC262" i="13" s="1"/>
  <c r="AD262" i="13" s="1"/>
  <c r="AE262" i="13" s="1"/>
  <c r="AF262" i="13" s="1"/>
  <c r="C262" i="13"/>
  <c r="D261" i="13"/>
  <c r="E261" i="13" s="1"/>
  <c r="F261" i="13" s="1"/>
  <c r="G261" i="13" s="1"/>
  <c r="H261" i="13" s="1"/>
  <c r="I261" i="13" s="1"/>
  <c r="J261" i="13" s="1"/>
  <c r="K261" i="13" s="1"/>
  <c r="L261" i="13" s="1"/>
  <c r="M261" i="13" s="1"/>
  <c r="N261" i="13" s="1"/>
  <c r="O261" i="13" s="1"/>
  <c r="P261" i="13" s="1"/>
  <c r="Q261" i="13" s="1"/>
  <c r="R261" i="13" s="1"/>
  <c r="S261" i="13" s="1"/>
  <c r="T261" i="13" s="1"/>
  <c r="U261" i="13" s="1"/>
  <c r="V261" i="13" s="1"/>
  <c r="W261" i="13" s="1"/>
  <c r="X261" i="13" s="1"/>
  <c r="Y261" i="13" s="1"/>
  <c r="Z261" i="13" s="1"/>
  <c r="AA261" i="13" s="1"/>
  <c r="AC261" i="13" s="1"/>
  <c r="AD261" i="13" s="1"/>
  <c r="AE261" i="13" s="1"/>
  <c r="AF261" i="13" s="1"/>
  <c r="C261" i="13"/>
  <c r="P260" i="13"/>
  <c r="Q260" i="13" s="1"/>
  <c r="R260" i="13" s="1"/>
  <c r="S260" i="13" s="1"/>
  <c r="T260" i="13" s="1"/>
  <c r="U260" i="13" s="1"/>
  <c r="V260" i="13" s="1"/>
  <c r="W260" i="13" s="1"/>
  <c r="X260" i="13" s="1"/>
  <c r="Y260" i="13" s="1"/>
  <c r="Z260" i="13" s="1"/>
  <c r="AA260" i="13" s="1"/>
  <c r="AC260" i="13" s="1"/>
  <c r="AD260" i="13" s="1"/>
  <c r="AE260" i="13" s="1"/>
  <c r="AF260" i="13" s="1"/>
  <c r="E260" i="13"/>
  <c r="F260" i="13" s="1"/>
  <c r="G260" i="13" s="1"/>
  <c r="H260" i="13" s="1"/>
  <c r="I260" i="13" s="1"/>
  <c r="J260" i="13" s="1"/>
  <c r="K260" i="13" s="1"/>
  <c r="L260" i="13" s="1"/>
  <c r="M260" i="13" s="1"/>
  <c r="N260" i="13" s="1"/>
  <c r="O260" i="13" s="1"/>
  <c r="D260" i="13"/>
  <c r="C260" i="13"/>
  <c r="E259" i="13"/>
  <c r="F259" i="13" s="1"/>
  <c r="G259" i="13" s="1"/>
  <c r="H259" i="13" s="1"/>
  <c r="I259" i="13" s="1"/>
  <c r="J259" i="13" s="1"/>
  <c r="K259" i="13" s="1"/>
  <c r="L259" i="13" s="1"/>
  <c r="M259" i="13" s="1"/>
  <c r="N259" i="13" s="1"/>
  <c r="O259" i="13" s="1"/>
  <c r="P259" i="13" s="1"/>
  <c r="Q259" i="13" s="1"/>
  <c r="R259" i="13" s="1"/>
  <c r="S259" i="13" s="1"/>
  <c r="T259" i="13" s="1"/>
  <c r="U259" i="13" s="1"/>
  <c r="V259" i="13" s="1"/>
  <c r="W259" i="13" s="1"/>
  <c r="X259" i="13" s="1"/>
  <c r="Y259" i="13" s="1"/>
  <c r="Z259" i="13" s="1"/>
  <c r="AA259" i="13" s="1"/>
  <c r="AC259" i="13" s="1"/>
  <c r="AD259" i="13" s="1"/>
  <c r="AE259" i="13" s="1"/>
  <c r="AF259" i="13" s="1"/>
  <c r="C259" i="13"/>
  <c r="D259" i="13" s="1"/>
  <c r="C258" i="13"/>
  <c r="D258" i="13" s="1"/>
  <c r="E258" i="13" s="1"/>
  <c r="F258" i="13" s="1"/>
  <c r="G258" i="13" s="1"/>
  <c r="H258" i="13" s="1"/>
  <c r="I258" i="13" s="1"/>
  <c r="J258" i="13" s="1"/>
  <c r="K258" i="13" s="1"/>
  <c r="L258" i="13" s="1"/>
  <c r="M258" i="13" s="1"/>
  <c r="N258" i="13" s="1"/>
  <c r="O258" i="13" s="1"/>
  <c r="P258" i="13" s="1"/>
  <c r="Q258" i="13" s="1"/>
  <c r="R258" i="13" s="1"/>
  <c r="S258" i="13" s="1"/>
  <c r="T258" i="13" s="1"/>
  <c r="U258" i="13" s="1"/>
  <c r="V258" i="13" s="1"/>
  <c r="W258" i="13" s="1"/>
  <c r="X258" i="13" s="1"/>
  <c r="Y258" i="13" s="1"/>
  <c r="Z258" i="13" s="1"/>
  <c r="AA258" i="13" s="1"/>
  <c r="AC258" i="13" s="1"/>
  <c r="AD258" i="13" s="1"/>
  <c r="AE258" i="13" s="1"/>
  <c r="AF258" i="13" s="1"/>
  <c r="L257" i="13"/>
  <c r="M257" i="13" s="1"/>
  <c r="N257" i="13" s="1"/>
  <c r="O257" i="13" s="1"/>
  <c r="P257" i="13" s="1"/>
  <c r="Q257" i="13" s="1"/>
  <c r="R257" i="13" s="1"/>
  <c r="S257" i="13" s="1"/>
  <c r="T257" i="13" s="1"/>
  <c r="U257" i="13" s="1"/>
  <c r="V257" i="13" s="1"/>
  <c r="W257" i="13" s="1"/>
  <c r="X257" i="13" s="1"/>
  <c r="Y257" i="13" s="1"/>
  <c r="Z257" i="13" s="1"/>
  <c r="AA257" i="13" s="1"/>
  <c r="AC257" i="13" s="1"/>
  <c r="AD257" i="13" s="1"/>
  <c r="AE257" i="13" s="1"/>
  <c r="AF257" i="13" s="1"/>
  <c r="K257" i="13"/>
  <c r="C257" i="13"/>
  <c r="D257" i="13" s="1"/>
  <c r="E257" i="13" s="1"/>
  <c r="F257" i="13" s="1"/>
  <c r="G257" i="13" s="1"/>
  <c r="H257" i="13" s="1"/>
  <c r="I257" i="13" s="1"/>
  <c r="J257" i="13" s="1"/>
  <c r="J256" i="13"/>
  <c r="K256" i="13" s="1"/>
  <c r="L256" i="13" s="1"/>
  <c r="M256" i="13" s="1"/>
  <c r="N256" i="13" s="1"/>
  <c r="O256" i="13" s="1"/>
  <c r="P256" i="13" s="1"/>
  <c r="Q256" i="13" s="1"/>
  <c r="R256" i="13" s="1"/>
  <c r="S256" i="13" s="1"/>
  <c r="T256" i="13" s="1"/>
  <c r="U256" i="13" s="1"/>
  <c r="V256" i="13" s="1"/>
  <c r="W256" i="13" s="1"/>
  <c r="X256" i="13" s="1"/>
  <c r="Y256" i="13" s="1"/>
  <c r="Z256" i="13" s="1"/>
  <c r="AA256" i="13" s="1"/>
  <c r="AC256" i="13" s="1"/>
  <c r="AD256" i="13" s="1"/>
  <c r="AE256" i="13" s="1"/>
  <c r="AF256" i="13" s="1"/>
  <c r="I256" i="13"/>
  <c r="E256" i="13"/>
  <c r="F256" i="13" s="1"/>
  <c r="G256" i="13" s="1"/>
  <c r="H256" i="13" s="1"/>
  <c r="D256" i="13"/>
  <c r="C256" i="13"/>
  <c r="S255" i="13"/>
  <c r="T255" i="13" s="1"/>
  <c r="U255" i="13" s="1"/>
  <c r="V255" i="13" s="1"/>
  <c r="W255" i="13" s="1"/>
  <c r="X255" i="13" s="1"/>
  <c r="Y255" i="13" s="1"/>
  <c r="Z255" i="13" s="1"/>
  <c r="AA255" i="13" s="1"/>
  <c r="AC255" i="13" s="1"/>
  <c r="AD255" i="13" s="1"/>
  <c r="AE255" i="13" s="1"/>
  <c r="AF255" i="13" s="1"/>
  <c r="J255" i="13"/>
  <c r="K255" i="13" s="1"/>
  <c r="L255" i="13" s="1"/>
  <c r="M255" i="13" s="1"/>
  <c r="N255" i="13" s="1"/>
  <c r="O255" i="13" s="1"/>
  <c r="P255" i="13" s="1"/>
  <c r="Q255" i="13" s="1"/>
  <c r="R255" i="13" s="1"/>
  <c r="H255" i="13"/>
  <c r="I255" i="13" s="1"/>
  <c r="E255" i="13"/>
  <c r="F255" i="13" s="1"/>
  <c r="G255" i="13" s="1"/>
  <c r="C255" i="13"/>
  <c r="D255" i="13" s="1"/>
  <c r="J254" i="13"/>
  <c r="K254" i="13" s="1"/>
  <c r="L254" i="13" s="1"/>
  <c r="M254" i="13" s="1"/>
  <c r="N254" i="13" s="1"/>
  <c r="O254" i="13" s="1"/>
  <c r="P254" i="13" s="1"/>
  <c r="Q254" i="13" s="1"/>
  <c r="R254" i="13" s="1"/>
  <c r="S254" i="13" s="1"/>
  <c r="T254" i="13" s="1"/>
  <c r="U254" i="13" s="1"/>
  <c r="V254" i="13" s="1"/>
  <c r="W254" i="13" s="1"/>
  <c r="X254" i="13" s="1"/>
  <c r="Y254" i="13" s="1"/>
  <c r="Z254" i="13" s="1"/>
  <c r="AA254" i="13" s="1"/>
  <c r="AC254" i="13" s="1"/>
  <c r="AD254" i="13" s="1"/>
  <c r="AE254" i="13" s="1"/>
  <c r="AF254" i="13" s="1"/>
  <c r="I254" i="13"/>
  <c r="C254" i="13"/>
  <c r="D254" i="13" s="1"/>
  <c r="E254" i="13" s="1"/>
  <c r="F254" i="13" s="1"/>
  <c r="G254" i="13" s="1"/>
  <c r="H254" i="13" s="1"/>
  <c r="L253" i="13"/>
  <c r="M253" i="13" s="1"/>
  <c r="N253" i="13" s="1"/>
  <c r="O253" i="13" s="1"/>
  <c r="P253" i="13" s="1"/>
  <c r="Q253" i="13" s="1"/>
  <c r="R253" i="13" s="1"/>
  <c r="S253" i="13" s="1"/>
  <c r="T253" i="13" s="1"/>
  <c r="U253" i="13" s="1"/>
  <c r="V253" i="13" s="1"/>
  <c r="W253" i="13" s="1"/>
  <c r="X253" i="13" s="1"/>
  <c r="Y253" i="13" s="1"/>
  <c r="Z253" i="13" s="1"/>
  <c r="AA253" i="13" s="1"/>
  <c r="AC253" i="13" s="1"/>
  <c r="AD253" i="13" s="1"/>
  <c r="AE253" i="13" s="1"/>
  <c r="AF253" i="13" s="1"/>
  <c r="K253" i="13"/>
  <c r="C253" i="13"/>
  <c r="D253" i="13" s="1"/>
  <c r="E253" i="13" s="1"/>
  <c r="F253" i="13" s="1"/>
  <c r="G253" i="13" s="1"/>
  <c r="H253" i="13" s="1"/>
  <c r="I253" i="13" s="1"/>
  <c r="J253" i="13" s="1"/>
  <c r="F252" i="13"/>
  <c r="G252" i="13" s="1"/>
  <c r="H252" i="13" s="1"/>
  <c r="I252" i="13" s="1"/>
  <c r="J252" i="13" s="1"/>
  <c r="K252" i="13" s="1"/>
  <c r="L252" i="13" s="1"/>
  <c r="M252" i="13" s="1"/>
  <c r="N252" i="13" s="1"/>
  <c r="O252" i="13" s="1"/>
  <c r="P252" i="13" s="1"/>
  <c r="Q252" i="13" s="1"/>
  <c r="R252" i="13" s="1"/>
  <c r="S252" i="13" s="1"/>
  <c r="T252" i="13" s="1"/>
  <c r="U252" i="13" s="1"/>
  <c r="V252" i="13" s="1"/>
  <c r="W252" i="13" s="1"/>
  <c r="X252" i="13" s="1"/>
  <c r="Y252" i="13" s="1"/>
  <c r="Z252" i="13" s="1"/>
  <c r="AA252" i="13" s="1"/>
  <c r="AC252" i="13" s="1"/>
  <c r="AD252" i="13" s="1"/>
  <c r="AE252" i="13" s="1"/>
  <c r="AF252" i="13" s="1"/>
  <c r="E252" i="13"/>
  <c r="D252" i="13"/>
  <c r="C252" i="13"/>
  <c r="R251" i="13"/>
  <c r="S251" i="13" s="1"/>
  <c r="T251" i="13" s="1"/>
  <c r="U251" i="13" s="1"/>
  <c r="V251" i="13" s="1"/>
  <c r="W251" i="13" s="1"/>
  <c r="X251" i="13" s="1"/>
  <c r="Y251" i="13" s="1"/>
  <c r="Z251" i="13" s="1"/>
  <c r="AA251" i="13" s="1"/>
  <c r="AC251" i="13" s="1"/>
  <c r="AD251" i="13" s="1"/>
  <c r="AE251" i="13" s="1"/>
  <c r="AF251" i="13" s="1"/>
  <c r="K251" i="13"/>
  <c r="L251" i="13" s="1"/>
  <c r="M251" i="13" s="1"/>
  <c r="N251" i="13" s="1"/>
  <c r="O251" i="13" s="1"/>
  <c r="P251" i="13" s="1"/>
  <c r="Q251" i="13" s="1"/>
  <c r="C251" i="13"/>
  <c r="D251" i="13" s="1"/>
  <c r="E251" i="13" s="1"/>
  <c r="F251" i="13" s="1"/>
  <c r="G251" i="13" s="1"/>
  <c r="H251" i="13" s="1"/>
  <c r="I251" i="13" s="1"/>
  <c r="J251" i="13" s="1"/>
  <c r="C250" i="13"/>
  <c r="D250" i="13" s="1"/>
  <c r="E250" i="13" s="1"/>
  <c r="F250" i="13" s="1"/>
  <c r="G250" i="13" s="1"/>
  <c r="H250" i="13" s="1"/>
  <c r="I250" i="13" s="1"/>
  <c r="J250" i="13" s="1"/>
  <c r="K250" i="13" s="1"/>
  <c r="L250" i="13" s="1"/>
  <c r="M250" i="13" s="1"/>
  <c r="N250" i="13" s="1"/>
  <c r="O250" i="13" s="1"/>
  <c r="P250" i="13" s="1"/>
  <c r="Q250" i="13" s="1"/>
  <c r="R250" i="13" s="1"/>
  <c r="S250" i="13" s="1"/>
  <c r="T250" i="13" s="1"/>
  <c r="U250" i="13" s="1"/>
  <c r="V250" i="13" s="1"/>
  <c r="W250" i="13" s="1"/>
  <c r="X250" i="13" s="1"/>
  <c r="Y250" i="13" s="1"/>
  <c r="Z250" i="13" s="1"/>
  <c r="AA250" i="13" s="1"/>
  <c r="AC250" i="13" s="1"/>
  <c r="AD250" i="13" s="1"/>
  <c r="AE250" i="13" s="1"/>
  <c r="AF250" i="13" s="1"/>
  <c r="AA249" i="13"/>
  <c r="AC249" i="13" s="1"/>
  <c r="AD249" i="13" s="1"/>
  <c r="AE249" i="13" s="1"/>
  <c r="AF249" i="13" s="1"/>
  <c r="H249" i="13"/>
  <c r="I249" i="13" s="1"/>
  <c r="J249" i="13" s="1"/>
  <c r="K249" i="13" s="1"/>
  <c r="L249" i="13" s="1"/>
  <c r="M249" i="13" s="1"/>
  <c r="N249" i="13" s="1"/>
  <c r="O249" i="13" s="1"/>
  <c r="P249" i="13" s="1"/>
  <c r="Q249" i="13" s="1"/>
  <c r="R249" i="13" s="1"/>
  <c r="S249" i="13" s="1"/>
  <c r="T249" i="13" s="1"/>
  <c r="U249" i="13" s="1"/>
  <c r="V249" i="13" s="1"/>
  <c r="W249" i="13" s="1"/>
  <c r="X249" i="13" s="1"/>
  <c r="Y249" i="13" s="1"/>
  <c r="Z249" i="13" s="1"/>
  <c r="D249" i="13"/>
  <c r="E249" i="13" s="1"/>
  <c r="F249" i="13" s="1"/>
  <c r="G249" i="13" s="1"/>
  <c r="C249" i="13"/>
  <c r="N248" i="13"/>
  <c r="O248" i="13" s="1"/>
  <c r="P248" i="13" s="1"/>
  <c r="Q248" i="13" s="1"/>
  <c r="R248" i="13" s="1"/>
  <c r="S248" i="13" s="1"/>
  <c r="T248" i="13" s="1"/>
  <c r="U248" i="13" s="1"/>
  <c r="V248" i="13" s="1"/>
  <c r="W248" i="13" s="1"/>
  <c r="X248" i="13" s="1"/>
  <c r="Y248" i="13" s="1"/>
  <c r="Z248" i="13" s="1"/>
  <c r="AA248" i="13" s="1"/>
  <c r="AC248" i="13" s="1"/>
  <c r="AD248" i="13" s="1"/>
  <c r="AE248" i="13" s="1"/>
  <c r="AF248" i="13" s="1"/>
  <c r="L248" i="13"/>
  <c r="M248" i="13" s="1"/>
  <c r="D248" i="13"/>
  <c r="E248" i="13" s="1"/>
  <c r="F248" i="13" s="1"/>
  <c r="G248" i="13" s="1"/>
  <c r="H248" i="13" s="1"/>
  <c r="I248" i="13" s="1"/>
  <c r="J248" i="13" s="1"/>
  <c r="K248" i="13" s="1"/>
  <c r="C248" i="13"/>
  <c r="I247" i="13"/>
  <c r="J247" i="13" s="1"/>
  <c r="K247" i="13" s="1"/>
  <c r="L247" i="13" s="1"/>
  <c r="M247" i="13" s="1"/>
  <c r="N247" i="13" s="1"/>
  <c r="O247" i="13" s="1"/>
  <c r="P247" i="13" s="1"/>
  <c r="Q247" i="13" s="1"/>
  <c r="R247" i="13" s="1"/>
  <c r="S247" i="13" s="1"/>
  <c r="T247" i="13" s="1"/>
  <c r="U247" i="13" s="1"/>
  <c r="V247" i="13" s="1"/>
  <c r="W247" i="13" s="1"/>
  <c r="X247" i="13" s="1"/>
  <c r="Y247" i="13" s="1"/>
  <c r="Z247" i="13" s="1"/>
  <c r="AA247" i="13" s="1"/>
  <c r="AC247" i="13" s="1"/>
  <c r="AD247" i="13" s="1"/>
  <c r="AE247" i="13" s="1"/>
  <c r="AF247" i="13" s="1"/>
  <c r="H247" i="13"/>
  <c r="D247" i="13"/>
  <c r="E247" i="13" s="1"/>
  <c r="F247" i="13" s="1"/>
  <c r="G247" i="13" s="1"/>
  <c r="C247" i="13"/>
  <c r="S246" i="13"/>
  <c r="T246" i="13" s="1"/>
  <c r="U246" i="13" s="1"/>
  <c r="V246" i="13" s="1"/>
  <c r="W246" i="13" s="1"/>
  <c r="X246" i="13" s="1"/>
  <c r="Y246" i="13" s="1"/>
  <c r="Z246" i="13" s="1"/>
  <c r="AA246" i="13" s="1"/>
  <c r="AC246" i="13" s="1"/>
  <c r="AD246" i="13" s="1"/>
  <c r="AE246" i="13" s="1"/>
  <c r="AF246" i="13" s="1"/>
  <c r="K246" i="13"/>
  <c r="L246" i="13" s="1"/>
  <c r="M246" i="13" s="1"/>
  <c r="N246" i="13" s="1"/>
  <c r="O246" i="13" s="1"/>
  <c r="P246" i="13" s="1"/>
  <c r="Q246" i="13" s="1"/>
  <c r="R246" i="13" s="1"/>
  <c r="J246" i="13"/>
  <c r="E246" i="13"/>
  <c r="F246" i="13" s="1"/>
  <c r="G246" i="13" s="1"/>
  <c r="H246" i="13" s="1"/>
  <c r="I246" i="13" s="1"/>
  <c r="C246" i="13"/>
  <c r="D246" i="13" s="1"/>
  <c r="D245" i="13"/>
  <c r="E245" i="13" s="1"/>
  <c r="F245" i="13" s="1"/>
  <c r="G245" i="13" s="1"/>
  <c r="H245" i="13" s="1"/>
  <c r="I245" i="13" s="1"/>
  <c r="J245" i="13" s="1"/>
  <c r="K245" i="13" s="1"/>
  <c r="L245" i="13" s="1"/>
  <c r="M245" i="13" s="1"/>
  <c r="N245" i="13" s="1"/>
  <c r="O245" i="13" s="1"/>
  <c r="P245" i="13" s="1"/>
  <c r="Q245" i="13" s="1"/>
  <c r="R245" i="13" s="1"/>
  <c r="S245" i="13" s="1"/>
  <c r="T245" i="13" s="1"/>
  <c r="U245" i="13" s="1"/>
  <c r="V245" i="13" s="1"/>
  <c r="W245" i="13" s="1"/>
  <c r="X245" i="13" s="1"/>
  <c r="Y245" i="13" s="1"/>
  <c r="Z245" i="13" s="1"/>
  <c r="AA245" i="13" s="1"/>
  <c r="AC245" i="13" s="1"/>
  <c r="AD245" i="13" s="1"/>
  <c r="AE245" i="13" s="1"/>
  <c r="AF245" i="13" s="1"/>
  <c r="C245" i="13"/>
  <c r="Q244" i="13"/>
  <c r="R244" i="13" s="1"/>
  <c r="S244" i="13" s="1"/>
  <c r="T244" i="13" s="1"/>
  <c r="U244" i="13" s="1"/>
  <c r="V244" i="13" s="1"/>
  <c r="W244" i="13" s="1"/>
  <c r="X244" i="13" s="1"/>
  <c r="Y244" i="13" s="1"/>
  <c r="Z244" i="13" s="1"/>
  <c r="AA244" i="13" s="1"/>
  <c r="AC244" i="13" s="1"/>
  <c r="AD244" i="13" s="1"/>
  <c r="AE244" i="13" s="1"/>
  <c r="AF244" i="13" s="1"/>
  <c r="O244" i="13"/>
  <c r="P244" i="13" s="1"/>
  <c r="C244" i="13"/>
  <c r="D244" i="13" s="1"/>
  <c r="E244" i="13" s="1"/>
  <c r="F244" i="13" s="1"/>
  <c r="G244" i="13" s="1"/>
  <c r="H244" i="13" s="1"/>
  <c r="I244" i="13" s="1"/>
  <c r="J244" i="13" s="1"/>
  <c r="K244" i="13" s="1"/>
  <c r="L244" i="13" s="1"/>
  <c r="M244" i="13" s="1"/>
  <c r="N244" i="13" s="1"/>
  <c r="J243" i="13"/>
  <c r="K243" i="13" s="1"/>
  <c r="L243" i="13" s="1"/>
  <c r="M243" i="13" s="1"/>
  <c r="N243" i="13" s="1"/>
  <c r="O243" i="13" s="1"/>
  <c r="P243" i="13" s="1"/>
  <c r="Q243" i="13" s="1"/>
  <c r="R243" i="13" s="1"/>
  <c r="S243" i="13" s="1"/>
  <c r="T243" i="13" s="1"/>
  <c r="U243" i="13" s="1"/>
  <c r="V243" i="13" s="1"/>
  <c r="W243" i="13" s="1"/>
  <c r="X243" i="13" s="1"/>
  <c r="Y243" i="13" s="1"/>
  <c r="Z243" i="13" s="1"/>
  <c r="AA243" i="13" s="1"/>
  <c r="AC243" i="13" s="1"/>
  <c r="AD243" i="13" s="1"/>
  <c r="AE243" i="13" s="1"/>
  <c r="AF243" i="13" s="1"/>
  <c r="I243" i="13"/>
  <c r="C243" i="13"/>
  <c r="D243" i="13" s="1"/>
  <c r="E243" i="13" s="1"/>
  <c r="F243" i="13" s="1"/>
  <c r="G243" i="13" s="1"/>
  <c r="H243" i="13" s="1"/>
  <c r="K242" i="13"/>
  <c r="L242" i="13" s="1"/>
  <c r="M242" i="13" s="1"/>
  <c r="N242" i="13" s="1"/>
  <c r="O242" i="13" s="1"/>
  <c r="P242" i="13" s="1"/>
  <c r="Q242" i="13" s="1"/>
  <c r="R242" i="13" s="1"/>
  <c r="S242" i="13" s="1"/>
  <c r="T242" i="13" s="1"/>
  <c r="U242" i="13" s="1"/>
  <c r="V242" i="13" s="1"/>
  <c r="W242" i="13" s="1"/>
  <c r="X242" i="13" s="1"/>
  <c r="Y242" i="13" s="1"/>
  <c r="Z242" i="13" s="1"/>
  <c r="AA242" i="13" s="1"/>
  <c r="AC242" i="13" s="1"/>
  <c r="AD242" i="13" s="1"/>
  <c r="AE242" i="13" s="1"/>
  <c r="AF242" i="13" s="1"/>
  <c r="C242" i="13"/>
  <c r="D242" i="13" s="1"/>
  <c r="E242" i="13" s="1"/>
  <c r="F242" i="13" s="1"/>
  <c r="G242" i="13" s="1"/>
  <c r="H242" i="13" s="1"/>
  <c r="I242" i="13" s="1"/>
  <c r="J242" i="13" s="1"/>
  <c r="E241" i="13"/>
  <c r="F241" i="13" s="1"/>
  <c r="G241" i="13" s="1"/>
  <c r="H241" i="13" s="1"/>
  <c r="I241" i="13" s="1"/>
  <c r="J241" i="13" s="1"/>
  <c r="K241" i="13" s="1"/>
  <c r="L241" i="13" s="1"/>
  <c r="M241" i="13" s="1"/>
  <c r="N241" i="13" s="1"/>
  <c r="O241" i="13" s="1"/>
  <c r="P241" i="13" s="1"/>
  <c r="Q241" i="13" s="1"/>
  <c r="R241" i="13" s="1"/>
  <c r="S241" i="13" s="1"/>
  <c r="T241" i="13" s="1"/>
  <c r="U241" i="13" s="1"/>
  <c r="V241" i="13" s="1"/>
  <c r="W241" i="13" s="1"/>
  <c r="X241" i="13" s="1"/>
  <c r="Y241" i="13" s="1"/>
  <c r="Z241" i="13" s="1"/>
  <c r="AA241" i="13" s="1"/>
  <c r="AC241" i="13" s="1"/>
  <c r="AD241" i="13" s="1"/>
  <c r="AE241" i="13" s="1"/>
  <c r="AF241" i="13" s="1"/>
  <c r="D241" i="13"/>
  <c r="C241" i="13"/>
  <c r="G240" i="13"/>
  <c r="H240" i="13" s="1"/>
  <c r="I240" i="13" s="1"/>
  <c r="J240" i="13" s="1"/>
  <c r="K240" i="13" s="1"/>
  <c r="L240" i="13" s="1"/>
  <c r="M240" i="13" s="1"/>
  <c r="N240" i="13" s="1"/>
  <c r="O240" i="13" s="1"/>
  <c r="P240" i="13" s="1"/>
  <c r="Q240" i="13" s="1"/>
  <c r="R240" i="13" s="1"/>
  <c r="S240" i="13" s="1"/>
  <c r="T240" i="13" s="1"/>
  <c r="U240" i="13" s="1"/>
  <c r="V240" i="13" s="1"/>
  <c r="W240" i="13" s="1"/>
  <c r="X240" i="13" s="1"/>
  <c r="Y240" i="13" s="1"/>
  <c r="Z240" i="13" s="1"/>
  <c r="AA240" i="13" s="1"/>
  <c r="AC240" i="13" s="1"/>
  <c r="AD240" i="13" s="1"/>
  <c r="AE240" i="13" s="1"/>
  <c r="AF240" i="13" s="1"/>
  <c r="C240" i="13"/>
  <c r="D240" i="13" s="1"/>
  <c r="E240" i="13" s="1"/>
  <c r="F240" i="13" s="1"/>
  <c r="K239" i="13"/>
  <c r="L239" i="13" s="1"/>
  <c r="M239" i="13" s="1"/>
  <c r="N239" i="13" s="1"/>
  <c r="O239" i="13" s="1"/>
  <c r="P239" i="13" s="1"/>
  <c r="Q239" i="13" s="1"/>
  <c r="R239" i="13" s="1"/>
  <c r="S239" i="13" s="1"/>
  <c r="T239" i="13" s="1"/>
  <c r="U239" i="13" s="1"/>
  <c r="V239" i="13" s="1"/>
  <c r="W239" i="13" s="1"/>
  <c r="X239" i="13" s="1"/>
  <c r="Y239" i="13" s="1"/>
  <c r="Z239" i="13" s="1"/>
  <c r="AA239" i="13" s="1"/>
  <c r="AC239" i="13" s="1"/>
  <c r="AD239" i="13" s="1"/>
  <c r="AE239" i="13" s="1"/>
  <c r="AF239" i="13" s="1"/>
  <c r="D239" i="13"/>
  <c r="E239" i="13" s="1"/>
  <c r="F239" i="13" s="1"/>
  <c r="G239" i="13" s="1"/>
  <c r="H239" i="13" s="1"/>
  <c r="I239" i="13" s="1"/>
  <c r="J239" i="13" s="1"/>
  <c r="C239" i="13"/>
  <c r="D238" i="13"/>
  <c r="E238" i="13" s="1"/>
  <c r="F238" i="13" s="1"/>
  <c r="G238" i="13" s="1"/>
  <c r="H238" i="13" s="1"/>
  <c r="I238" i="13" s="1"/>
  <c r="J238" i="13" s="1"/>
  <c r="K238" i="13" s="1"/>
  <c r="L238" i="13" s="1"/>
  <c r="M238" i="13" s="1"/>
  <c r="N238" i="13" s="1"/>
  <c r="O238" i="13" s="1"/>
  <c r="P238" i="13" s="1"/>
  <c r="Q238" i="13" s="1"/>
  <c r="R238" i="13" s="1"/>
  <c r="S238" i="13" s="1"/>
  <c r="T238" i="13" s="1"/>
  <c r="U238" i="13" s="1"/>
  <c r="V238" i="13" s="1"/>
  <c r="W238" i="13" s="1"/>
  <c r="X238" i="13" s="1"/>
  <c r="Y238" i="13" s="1"/>
  <c r="Z238" i="13" s="1"/>
  <c r="AA238" i="13" s="1"/>
  <c r="AC238" i="13" s="1"/>
  <c r="AD238" i="13" s="1"/>
  <c r="AE238" i="13" s="1"/>
  <c r="AF238" i="13" s="1"/>
  <c r="C238" i="13"/>
  <c r="O237" i="13"/>
  <c r="P237" i="13" s="1"/>
  <c r="Q237" i="13" s="1"/>
  <c r="R237" i="13" s="1"/>
  <c r="S237" i="13" s="1"/>
  <c r="T237" i="13" s="1"/>
  <c r="U237" i="13" s="1"/>
  <c r="V237" i="13" s="1"/>
  <c r="W237" i="13" s="1"/>
  <c r="X237" i="13" s="1"/>
  <c r="Y237" i="13" s="1"/>
  <c r="Z237" i="13" s="1"/>
  <c r="AA237" i="13" s="1"/>
  <c r="AC237" i="13" s="1"/>
  <c r="AD237" i="13" s="1"/>
  <c r="AE237" i="13" s="1"/>
  <c r="AF237" i="13" s="1"/>
  <c r="G237" i="13"/>
  <c r="H237" i="13" s="1"/>
  <c r="I237" i="13" s="1"/>
  <c r="J237" i="13" s="1"/>
  <c r="K237" i="13" s="1"/>
  <c r="L237" i="13" s="1"/>
  <c r="M237" i="13" s="1"/>
  <c r="N237" i="13" s="1"/>
  <c r="C237" i="13"/>
  <c r="D237" i="13" s="1"/>
  <c r="E237" i="13" s="1"/>
  <c r="F237" i="13" s="1"/>
  <c r="E236" i="13"/>
  <c r="F236" i="13" s="1"/>
  <c r="G236" i="13" s="1"/>
  <c r="H236" i="13" s="1"/>
  <c r="I236" i="13" s="1"/>
  <c r="J236" i="13" s="1"/>
  <c r="K236" i="13" s="1"/>
  <c r="L236" i="13" s="1"/>
  <c r="M236" i="13" s="1"/>
  <c r="N236" i="13" s="1"/>
  <c r="O236" i="13" s="1"/>
  <c r="P236" i="13" s="1"/>
  <c r="Q236" i="13" s="1"/>
  <c r="R236" i="13" s="1"/>
  <c r="S236" i="13" s="1"/>
  <c r="T236" i="13" s="1"/>
  <c r="U236" i="13" s="1"/>
  <c r="V236" i="13" s="1"/>
  <c r="W236" i="13" s="1"/>
  <c r="X236" i="13" s="1"/>
  <c r="Y236" i="13" s="1"/>
  <c r="Z236" i="13" s="1"/>
  <c r="AA236" i="13" s="1"/>
  <c r="AC236" i="13" s="1"/>
  <c r="AD236" i="13" s="1"/>
  <c r="AE236" i="13" s="1"/>
  <c r="AF236" i="13" s="1"/>
  <c r="D236" i="13"/>
  <c r="C236" i="13"/>
  <c r="C235" i="13"/>
  <c r="D235" i="13" s="1"/>
  <c r="E235" i="13" s="1"/>
  <c r="F235" i="13" s="1"/>
  <c r="G235" i="13" s="1"/>
  <c r="H235" i="13" s="1"/>
  <c r="I235" i="13" s="1"/>
  <c r="J235" i="13" s="1"/>
  <c r="K235" i="13" s="1"/>
  <c r="L235" i="13" s="1"/>
  <c r="M235" i="13" s="1"/>
  <c r="N235" i="13" s="1"/>
  <c r="O235" i="13" s="1"/>
  <c r="P235" i="13" s="1"/>
  <c r="Q235" i="13" s="1"/>
  <c r="R235" i="13" s="1"/>
  <c r="S235" i="13" s="1"/>
  <c r="T235" i="13" s="1"/>
  <c r="U235" i="13" s="1"/>
  <c r="V235" i="13" s="1"/>
  <c r="W235" i="13" s="1"/>
  <c r="X235" i="13" s="1"/>
  <c r="Y235" i="13" s="1"/>
  <c r="Z235" i="13" s="1"/>
  <c r="AA235" i="13" s="1"/>
  <c r="AC235" i="13" s="1"/>
  <c r="AD235" i="13" s="1"/>
  <c r="AE235" i="13" s="1"/>
  <c r="AF235" i="13" s="1"/>
  <c r="D234" i="13"/>
  <c r="E234" i="13" s="1"/>
  <c r="F234" i="13" s="1"/>
  <c r="G234" i="13" s="1"/>
  <c r="H234" i="13" s="1"/>
  <c r="I234" i="13" s="1"/>
  <c r="J234" i="13" s="1"/>
  <c r="K234" i="13" s="1"/>
  <c r="L234" i="13" s="1"/>
  <c r="M234" i="13" s="1"/>
  <c r="N234" i="13" s="1"/>
  <c r="O234" i="13" s="1"/>
  <c r="P234" i="13" s="1"/>
  <c r="Q234" i="13" s="1"/>
  <c r="R234" i="13" s="1"/>
  <c r="S234" i="13" s="1"/>
  <c r="T234" i="13" s="1"/>
  <c r="U234" i="13" s="1"/>
  <c r="V234" i="13" s="1"/>
  <c r="W234" i="13" s="1"/>
  <c r="X234" i="13" s="1"/>
  <c r="Y234" i="13" s="1"/>
  <c r="Z234" i="13" s="1"/>
  <c r="AA234" i="13" s="1"/>
  <c r="AC234" i="13" s="1"/>
  <c r="AD234" i="13" s="1"/>
  <c r="AE234" i="13" s="1"/>
  <c r="AF234" i="13" s="1"/>
  <c r="C234" i="13"/>
  <c r="H233" i="13"/>
  <c r="I233" i="13" s="1"/>
  <c r="J233" i="13" s="1"/>
  <c r="K233" i="13" s="1"/>
  <c r="L233" i="13" s="1"/>
  <c r="M233" i="13" s="1"/>
  <c r="N233" i="13" s="1"/>
  <c r="O233" i="13" s="1"/>
  <c r="P233" i="13" s="1"/>
  <c r="Q233" i="13" s="1"/>
  <c r="R233" i="13" s="1"/>
  <c r="S233" i="13" s="1"/>
  <c r="T233" i="13" s="1"/>
  <c r="U233" i="13" s="1"/>
  <c r="V233" i="13" s="1"/>
  <c r="W233" i="13" s="1"/>
  <c r="X233" i="13" s="1"/>
  <c r="Y233" i="13" s="1"/>
  <c r="Z233" i="13" s="1"/>
  <c r="AA233" i="13" s="1"/>
  <c r="AC233" i="13" s="1"/>
  <c r="AD233" i="13" s="1"/>
  <c r="AE233" i="13" s="1"/>
  <c r="AF233" i="13" s="1"/>
  <c r="G233" i="13"/>
  <c r="C233" i="13"/>
  <c r="D233" i="13" s="1"/>
  <c r="E233" i="13" s="1"/>
  <c r="F233" i="13" s="1"/>
  <c r="U232" i="13"/>
  <c r="V232" i="13" s="1"/>
  <c r="W232" i="13" s="1"/>
  <c r="X232" i="13" s="1"/>
  <c r="Y232" i="13" s="1"/>
  <c r="Z232" i="13" s="1"/>
  <c r="AA232" i="13" s="1"/>
  <c r="AC232" i="13" s="1"/>
  <c r="AD232" i="13" s="1"/>
  <c r="AE232" i="13" s="1"/>
  <c r="AF232" i="13" s="1"/>
  <c r="H232" i="13"/>
  <c r="I232" i="13" s="1"/>
  <c r="J232" i="13" s="1"/>
  <c r="K232" i="13" s="1"/>
  <c r="L232" i="13" s="1"/>
  <c r="M232" i="13" s="1"/>
  <c r="N232" i="13" s="1"/>
  <c r="O232" i="13" s="1"/>
  <c r="P232" i="13" s="1"/>
  <c r="Q232" i="13" s="1"/>
  <c r="R232" i="13" s="1"/>
  <c r="S232" i="13" s="1"/>
  <c r="T232" i="13" s="1"/>
  <c r="F232" i="13"/>
  <c r="G232" i="13" s="1"/>
  <c r="E232" i="13"/>
  <c r="D232" i="13"/>
  <c r="C232" i="13"/>
  <c r="D231" i="13"/>
  <c r="E231" i="13" s="1"/>
  <c r="F231" i="13" s="1"/>
  <c r="G231" i="13" s="1"/>
  <c r="H231" i="13" s="1"/>
  <c r="I231" i="13" s="1"/>
  <c r="J231" i="13" s="1"/>
  <c r="K231" i="13" s="1"/>
  <c r="L231" i="13" s="1"/>
  <c r="M231" i="13" s="1"/>
  <c r="N231" i="13" s="1"/>
  <c r="O231" i="13" s="1"/>
  <c r="P231" i="13" s="1"/>
  <c r="Q231" i="13" s="1"/>
  <c r="R231" i="13" s="1"/>
  <c r="S231" i="13" s="1"/>
  <c r="T231" i="13" s="1"/>
  <c r="U231" i="13" s="1"/>
  <c r="V231" i="13" s="1"/>
  <c r="W231" i="13" s="1"/>
  <c r="X231" i="13" s="1"/>
  <c r="Y231" i="13" s="1"/>
  <c r="Z231" i="13" s="1"/>
  <c r="AA231" i="13" s="1"/>
  <c r="AC231" i="13" s="1"/>
  <c r="AD231" i="13" s="1"/>
  <c r="AE231" i="13" s="1"/>
  <c r="AF231" i="13" s="1"/>
  <c r="C231" i="13"/>
  <c r="F230" i="13"/>
  <c r="G230" i="13" s="1"/>
  <c r="H230" i="13" s="1"/>
  <c r="I230" i="13" s="1"/>
  <c r="J230" i="13" s="1"/>
  <c r="K230" i="13" s="1"/>
  <c r="L230" i="13" s="1"/>
  <c r="M230" i="13" s="1"/>
  <c r="N230" i="13" s="1"/>
  <c r="O230" i="13" s="1"/>
  <c r="P230" i="13" s="1"/>
  <c r="Q230" i="13" s="1"/>
  <c r="R230" i="13" s="1"/>
  <c r="S230" i="13" s="1"/>
  <c r="T230" i="13" s="1"/>
  <c r="U230" i="13" s="1"/>
  <c r="V230" i="13" s="1"/>
  <c r="W230" i="13" s="1"/>
  <c r="X230" i="13" s="1"/>
  <c r="Y230" i="13" s="1"/>
  <c r="Z230" i="13" s="1"/>
  <c r="AA230" i="13" s="1"/>
  <c r="AC230" i="13" s="1"/>
  <c r="AD230" i="13" s="1"/>
  <c r="AE230" i="13" s="1"/>
  <c r="AF230" i="13" s="1"/>
  <c r="E230" i="13"/>
  <c r="D230" i="13"/>
  <c r="C230" i="13"/>
  <c r="P229" i="13"/>
  <c r="Q229" i="13" s="1"/>
  <c r="R229" i="13" s="1"/>
  <c r="S229" i="13" s="1"/>
  <c r="T229" i="13" s="1"/>
  <c r="U229" i="13" s="1"/>
  <c r="V229" i="13" s="1"/>
  <c r="W229" i="13" s="1"/>
  <c r="X229" i="13" s="1"/>
  <c r="Y229" i="13" s="1"/>
  <c r="Z229" i="13" s="1"/>
  <c r="AA229" i="13" s="1"/>
  <c r="AC229" i="13" s="1"/>
  <c r="AD229" i="13" s="1"/>
  <c r="AE229" i="13" s="1"/>
  <c r="AF229" i="13" s="1"/>
  <c r="F229" i="13"/>
  <c r="G229" i="13" s="1"/>
  <c r="H229" i="13" s="1"/>
  <c r="I229" i="13" s="1"/>
  <c r="J229" i="13" s="1"/>
  <c r="K229" i="13" s="1"/>
  <c r="L229" i="13" s="1"/>
  <c r="M229" i="13" s="1"/>
  <c r="N229" i="13" s="1"/>
  <c r="O229" i="13" s="1"/>
  <c r="D229" i="13"/>
  <c r="E229" i="13" s="1"/>
  <c r="C229" i="13"/>
  <c r="Y228" i="13"/>
  <c r="Z228" i="13" s="1"/>
  <c r="AA228" i="13" s="1"/>
  <c r="AC228" i="13" s="1"/>
  <c r="AD228" i="13" s="1"/>
  <c r="AE228" i="13" s="1"/>
  <c r="AF228" i="13" s="1"/>
  <c r="D228" i="13"/>
  <c r="E228" i="13" s="1"/>
  <c r="F228" i="13" s="1"/>
  <c r="G228" i="13" s="1"/>
  <c r="H228" i="13" s="1"/>
  <c r="I228" i="13" s="1"/>
  <c r="J228" i="13" s="1"/>
  <c r="K228" i="13" s="1"/>
  <c r="L228" i="13" s="1"/>
  <c r="M228" i="13" s="1"/>
  <c r="N228" i="13" s="1"/>
  <c r="O228" i="13" s="1"/>
  <c r="P228" i="13" s="1"/>
  <c r="Q228" i="13" s="1"/>
  <c r="R228" i="13" s="1"/>
  <c r="S228" i="13" s="1"/>
  <c r="T228" i="13" s="1"/>
  <c r="U228" i="13" s="1"/>
  <c r="V228" i="13" s="1"/>
  <c r="W228" i="13" s="1"/>
  <c r="X228" i="13" s="1"/>
  <c r="C228" i="13"/>
  <c r="I227" i="13"/>
  <c r="J227" i="13" s="1"/>
  <c r="K227" i="13" s="1"/>
  <c r="L227" i="13" s="1"/>
  <c r="M227" i="13" s="1"/>
  <c r="N227" i="13" s="1"/>
  <c r="O227" i="13" s="1"/>
  <c r="P227" i="13" s="1"/>
  <c r="Q227" i="13" s="1"/>
  <c r="R227" i="13" s="1"/>
  <c r="S227" i="13" s="1"/>
  <c r="T227" i="13" s="1"/>
  <c r="U227" i="13" s="1"/>
  <c r="V227" i="13" s="1"/>
  <c r="W227" i="13" s="1"/>
  <c r="X227" i="13" s="1"/>
  <c r="Y227" i="13" s="1"/>
  <c r="Z227" i="13" s="1"/>
  <c r="AA227" i="13" s="1"/>
  <c r="AC227" i="13" s="1"/>
  <c r="AD227" i="13" s="1"/>
  <c r="AE227" i="13" s="1"/>
  <c r="AF227" i="13" s="1"/>
  <c r="H227" i="13"/>
  <c r="E227" i="13"/>
  <c r="F227" i="13" s="1"/>
  <c r="G227" i="13" s="1"/>
  <c r="D227" i="13"/>
  <c r="C227" i="13"/>
  <c r="C226" i="13"/>
  <c r="D226" i="13" s="1"/>
  <c r="E226" i="13" s="1"/>
  <c r="F226" i="13" s="1"/>
  <c r="G226" i="13" s="1"/>
  <c r="H226" i="13" s="1"/>
  <c r="I226" i="13" s="1"/>
  <c r="J226" i="13" s="1"/>
  <c r="K226" i="13" s="1"/>
  <c r="L226" i="13" s="1"/>
  <c r="M226" i="13" s="1"/>
  <c r="N226" i="13" s="1"/>
  <c r="O226" i="13" s="1"/>
  <c r="P226" i="13" s="1"/>
  <c r="Q226" i="13" s="1"/>
  <c r="R226" i="13" s="1"/>
  <c r="S226" i="13" s="1"/>
  <c r="T226" i="13" s="1"/>
  <c r="U226" i="13" s="1"/>
  <c r="V226" i="13" s="1"/>
  <c r="W226" i="13" s="1"/>
  <c r="X226" i="13" s="1"/>
  <c r="Y226" i="13" s="1"/>
  <c r="Z226" i="13" s="1"/>
  <c r="AA226" i="13" s="1"/>
  <c r="AC226" i="13" s="1"/>
  <c r="AD226" i="13" s="1"/>
  <c r="AE226" i="13" s="1"/>
  <c r="AF226" i="13" s="1"/>
  <c r="I225" i="13"/>
  <c r="J225" i="13" s="1"/>
  <c r="K225" i="13" s="1"/>
  <c r="L225" i="13" s="1"/>
  <c r="M225" i="13" s="1"/>
  <c r="N225" i="13" s="1"/>
  <c r="O225" i="13" s="1"/>
  <c r="P225" i="13" s="1"/>
  <c r="Q225" i="13" s="1"/>
  <c r="R225" i="13" s="1"/>
  <c r="S225" i="13" s="1"/>
  <c r="T225" i="13" s="1"/>
  <c r="U225" i="13" s="1"/>
  <c r="V225" i="13" s="1"/>
  <c r="W225" i="13" s="1"/>
  <c r="X225" i="13" s="1"/>
  <c r="Y225" i="13" s="1"/>
  <c r="Z225" i="13" s="1"/>
  <c r="AA225" i="13" s="1"/>
  <c r="AC225" i="13" s="1"/>
  <c r="AD225" i="13" s="1"/>
  <c r="AE225" i="13" s="1"/>
  <c r="AF225" i="13" s="1"/>
  <c r="E225" i="13"/>
  <c r="F225" i="13" s="1"/>
  <c r="G225" i="13" s="1"/>
  <c r="H225" i="13" s="1"/>
  <c r="D225" i="13"/>
  <c r="C225" i="13"/>
  <c r="C224" i="13"/>
  <c r="D224" i="13" s="1"/>
  <c r="E224" i="13" s="1"/>
  <c r="F224" i="13" s="1"/>
  <c r="G224" i="13" s="1"/>
  <c r="H224" i="13" s="1"/>
  <c r="I224" i="13" s="1"/>
  <c r="J224" i="13" s="1"/>
  <c r="K224" i="13" s="1"/>
  <c r="L224" i="13" s="1"/>
  <c r="M224" i="13" s="1"/>
  <c r="N224" i="13" s="1"/>
  <c r="O224" i="13" s="1"/>
  <c r="P224" i="13" s="1"/>
  <c r="Q224" i="13" s="1"/>
  <c r="R224" i="13" s="1"/>
  <c r="S224" i="13" s="1"/>
  <c r="T224" i="13" s="1"/>
  <c r="U224" i="13" s="1"/>
  <c r="V224" i="13" s="1"/>
  <c r="W224" i="13" s="1"/>
  <c r="X224" i="13" s="1"/>
  <c r="Y224" i="13" s="1"/>
  <c r="Z224" i="13" s="1"/>
  <c r="AA224" i="13" s="1"/>
  <c r="AC224" i="13" s="1"/>
  <c r="AD224" i="13" s="1"/>
  <c r="AE224" i="13" s="1"/>
  <c r="AF224" i="13" s="1"/>
  <c r="H223" i="13"/>
  <c r="I223" i="13" s="1"/>
  <c r="J223" i="13" s="1"/>
  <c r="K223" i="13" s="1"/>
  <c r="L223" i="13" s="1"/>
  <c r="M223" i="13" s="1"/>
  <c r="N223" i="13" s="1"/>
  <c r="O223" i="13" s="1"/>
  <c r="P223" i="13" s="1"/>
  <c r="Q223" i="13" s="1"/>
  <c r="R223" i="13" s="1"/>
  <c r="S223" i="13" s="1"/>
  <c r="T223" i="13" s="1"/>
  <c r="U223" i="13" s="1"/>
  <c r="V223" i="13" s="1"/>
  <c r="W223" i="13" s="1"/>
  <c r="X223" i="13" s="1"/>
  <c r="Y223" i="13" s="1"/>
  <c r="Z223" i="13" s="1"/>
  <c r="AA223" i="13" s="1"/>
  <c r="AC223" i="13" s="1"/>
  <c r="AD223" i="13" s="1"/>
  <c r="AE223" i="13" s="1"/>
  <c r="AF223" i="13" s="1"/>
  <c r="E223" i="13"/>
  <c r="F223" i="13" s="1"/>
  <c r="G223" i="13" s="1"/>
  <c r="D223" i="13"/>
  <c r="C223" i="13"/>
  <c r="W222" i="13"/>
  <c r="X222" i="13" s="1"/>
  <c r="Y222" i="13" s="1"/>
  <c r="Z222" i="13" s="1"/>
  <c r="AA222" i="13" s="1"/>
  <c r="AC222" i="13" s="1"/>
  <c r="AD222" i="13" s="1"/>
  <c r="AE222" i="13" s="1"/>
  <c r="AF222" i="13" s="1"/>
  <c r="C222" i="13"/>
  <c r="D222" i="13" s="1"/>
  <c r="E222" i="13" s="1"/>
  <c r="F222" i="13" s="1"/>
  <c r="G222" i="13" s="1"/>
  <c r="H222" i="13" s="1"/>
  <c r="I222" i="13" s="1"/>
  <c r="J222" i="13" s="1"/>
  <c r="K222" i="13" s="1"/>
  <c r="L222" i="13" s="1"/>
  <c r="M222" i="13" s="1"/>
  <c r="N222" i="13" s="1"/>
  <c r="O222" i="13" s="1"/>
  <c r="P222" i="13" s="1"/>
  <c r="Q222" i="13" s="1"/>
  <c r="R222" i="13" s="1"/>
  <c r="S222" i="13" s="1"/>
  <c r="T222" i="13" s="1"/>
  <c r="U222" i="13" s="1"/>
  <c r="V222" i="13" s="1"/>
  <c r="L221" i="13"/>
  <c r="M221" i="13" s="1"/>
  <c r="N221" i="13" s="1"/>
  <c r="O221" i="13" s="1"/>
  <c r="P221" i="13" s="1"/>
  <c r="Q221" i="13" s="1"/>
  <c r="R221" i="13" s="1"/>
  <c r="S221" i="13" s="1"/>
  <c r="T221" i="13" s="1"/>
  <c r="U221" i="13" s="1"/>
  <c r="V221" i="13" s="1"/>
  <c r="W221" i="13" s="1"/>
  <c r="X221" i="13" s="1"/>
  <c r="Y221" i="13" s="1"/>
  <c r="Z221" i="13" s="1"/>
  <c r="AA221" i="13" s="1"/>
  <c r="AC221" i="13" s="1"/>
  <c r="AD221" i="13" s="1"/>
  <c r="AE221" i="13" s="1"/>
  <c r="AF221" i="13" s="1"/>
  <c r="I221" i="13"/>
  <c r="J221" i="13" s="1"/>
  <c r="K221" i="13" s="1"/>
  <c r="E221" i="13"/>
  <c r="F221" i="13" s="1"/>
  <c r="G221" i="13" s="1"/>
  <c r="H221" i="13" s="1"/>
  <c r="D221" i="13"/>
  <c r="C221" i="13"/>
  <c r="S220" i="13"/>
  <c r="T220" i="13" s="1"/>
  <c r="U220" i="13" s="1"/>
  <c r="V220" i="13" s="1"/>
  <c r="W220" i="13" s="1"/>
  <c r="X220" i="13" s="1"/>
  <c r="Y220" i="13" s="1"/>
  <c r="Z220" i="13" s="1"/>
  <c r="AA220" i="13" s="1"/>
  <c r="AC220" i="13" s="1"/>
  <c r="AD220" i="13" s="1"/>
  <c r="AE220" i="13" s="1"/>
  <c r="AF220" i="13" s="1"/>
  <c r="C220" i="13"/>
  <c r="D220" i="13" s="1"/>
  <c r="E220" i="13" s="1"/>
  <c r="F220" i="13" s="1"/>
  <c r="G220" i="13" s="1"/>
  <c r="H220" i="13" s="1"/>
  <c r="I220" i="13" s="1"/>
  <c r="J220" i="13" s="1"/>
  <c r="K220" i="13" s="1"/>
  <c r="L220" i="13" s="1"/>
  <c r="M220" i="13" s="1"/>
  <c r="N220" i="13" s="1"/>
  <c r="O220" i="13" s="1"/>
  <c r="P220" i="13" s="1"/>
  <c r="Q220" i="13" s="1"/>
  <c r="R220" i="13" s="1"/>
  <c r="H219" i="13"/>
  <c r="I219" i="13" s="1"/>
  <c r="J219" i="13" s="1"/>
  <c r="K219" i="13" s="1"/>
  <c r="L219" i="13" s="1"/>
  <c r="M219" i="13" s="1"/>
  <c r="N219" i="13" s="1"/>
  <c r="O219" i="13" s="1"/>
  <c r="P219" i="13" s="1"/>
  <c r="Q219" i="13" s="1"/>
  <c r="R219" i="13" s="1"/>
  <c r="S219" i="13" s="1"/>
  <c r="T219" i="13" s="1"/>
  <c r="U219" i="13" s="1"/>
  <c r="V219" i="13" s="1"/>
  <c r="W219" i="13" s="1"/>
  <c r="X219" i="13" s="1"/>
  <c r="Y219" i="13" s="1"/>
  <c r="Z219" i="13" s="1"/>
  <c r="AA219" i="13" s="1"/>
  <c r="AC219" i="13" s="1"/>
  <c r="AD219" i="13" s="1"/>
  <c r="AE219" i="13" s="1"/>
  <c r="AF219" i="13" s="1"/>
  <c r="E219" i="13"/>
  <c r="F219" i="13" s="1"/>
  <c r="G219" i="13" s="1"/>
  <c r="D219" i="13"/>
  <c r="C219" i="13"/>
  <c r="C218" i="13"/>
  <c r="D218" i="13" s="1"/>
  <c r="E218" i="13" s="1"/>
  <c r="F218" i="13" s="1"/>
  <c r="G218" i="13" s="1"/>
  <c r="H218" i="13" s="1"/>
  <c r="I218" i="13" s="1"/>
  <c r="J218" i="13" s="1"/>
  <c r="K218" i="13" s="1"/>
  <c r="L218" i="13" s="1"/>
  <c r="M218" i="13" s="1"/>
  <c r="N218" i="13" s="1"/>
  <c r="O218" i="13" s="1"/>
  <c r="P218" i="13" s="1"/>
  <c r="Q218" i="13" s="1"/>
  <c r="R218" i="13" s="1"/>
  <c r="S218" i="13" s="1"/>
  <c r="T218" i="13" s="1"/>
  <c r="U218" i="13" s="1"/>
  <c r="V218" i="13" s="1"/>
  <c r="W218" i="13" s="1"/>
  <c r="X218" i="13" s="1"/>
  <c r="Y218" i="13" s="1"/>
  <c r="Z218" i="13" s="1"/>
  <c r="AA218" i="13" s="1"/>
  <c r="AC218" i="13" s="1"/>
  <c r="AD218" i="13" s="1"/>
  <c r="AE218" i="13" s="1"/>
  <c r="AF218" i="13" s="1"/>
  <c r="AD217" i="13"/>
  <c r="AE217" i="13" s="1"/>
  <c r="AF217" i="13" s="1"/>
  <c r="E217" i="13"/>
  <c r="F217" i="13" s="1"/>
  <c r="G217" i="13" s="1"/>
  <c r="H217" i="13" s="1"/>
  <c r="I217" i="13" s="1"/>
  <c r="J217" i="13" s="1"/>
  <c r="K217" i="13" s="1"/>
  <c r="L217" i="13" s="1"/>
  <c r="M217" i="13" s="1"/>
  <c r="N217" i="13" s="1"/>
  <c r="O217" i="13" s="1"/>
  <c r="P217" i="13" s="1"/>
  <c r="Q217" i="13" s="1"/>
  <c r="R217" i="13" s="1"/>
  <c r="S217" i="13" s="1"/>
  <c r="T217" i="13" s="1"/>
  <c r="U217" i="13" s="1"/>
  <c r="V217" i="13" s="1"/>
  <c r="W217" i="13" s="1"/>
  <c r="X217" i="13" s="1"/>
  <c r="Y217" i="13" s="1"/>
  <c r="Z217" i="13" s="1"/>
  <c r="AA217" i="13" s="1"/>
  <c r="AC217" i="13" s="1"/>
  <c r="D217" i="13"/>
  <c r="C217" i="13"/>
  <c r="V216" i="13"/>
  <c r="W216" i="13" s="1"/>
  <c r="X216" i="13" s="1"/>
  <c r="Y216" i="13" s="1"/>
  <c r="Z216" i="13" s="1"/>
  <c r="AA216" i="13" s="1"/>
  <c r="AC216" i="13" s="1"/>
  <c r="AD216" i="13" s="1"/>
  <c r="AE216" i="13" s="1"/>
  <c r="AF216" i="13" s="1"/>
  <c r="J216" i="13"/>
  <c r="K216" i="13" s="1"/>
  <c r="L216" i="13" s="1"/>
  <c r="M216" i="13" s="1"/>
  <c r="N216" i="13" s="1"/>
  <c r="O216" i="13" s="1"/>
  <c r="P216" i="13" s="1"/>
  <c r="Q216" i="13" s="1"/>
  <c r="R216" i="13" s="1"/>
  <c r="S216" i="13" s="1"/>
  <c r="T216" i="13" s="1"/>
  <c r="U216" i="13" s="1"/>
  <c r="C216" i="13"/>
  <c r="D216" i="13" s="1"/>
  <c r="E216" i="13" s="1"/>
  <c r="F216" i="13" s="1"/>
  <c r="G216" i="13" s="1"/>
  <c r="H216" i="13" s="1"/>
  <c r="I216" i="13" s="1"/>
  <c r="P215" i="13"/>
  <c r="Q215" i="13" s="1"/>
  <c r="R215" i="13" s="1"/>
  <c r="S215" i="13" s="1"/>
  <c r="T215" i="13" s="1"/>
  <c r="U215" i="13" s="1"/>
  <c r="V215" i="13" s="1"/>
  <c r="W215" i="13" s="1"/>
  <c r="X215" i="13" s="1"/>
  <c r="Y215" i="13" s="1"/>
  <c r="Z215" i="13" s="1"/>
  <c r="AA215" i="13" s="1"/>
  <c r="AC215" i="13" s="1"/>
  <c r="AD215" i="13" s="1"/>
  <c r="AE215" i="13" s="1"/>
  <c r="AF215" i="13" s="1"/>
  <c r="E215" i="13"/>
  <c r="F215" i="13" s="1"/>
  <c r="G215" i="13" s="1"/>
  <c r="H215" i="13" s="1"/>
  <c r="I215" i="13" s="1"/>
  <c r="J215" i="13" s="1"/>
  <c r="K215" i="13" s="1"/>
  <c r="L215" i="13" s="1"/>
  <c r="M215" i="13" s="1"/>
  <c r="N215" i="13" s="1"/>
  <c r="O215" i="13" s="1"/>
  <c r="D215" i="13"/>
  <c r="C215" i="13"/>
  <c r="H214" i="13"/>
  <c r="I214" i="13" s="1"/>
  <c r="J214" i="13" s="1"/>
  <c r="K214" i="13" s="1"/>
  <c r="L214" i="13" s="1"/>
  <c r="M214" i="13" s="1"/>
  <c r="N214" i="13" s="1"/>
  <c r="O214" i="13" s="1"/>
  <c r="P214" i="13" s="1"/>
  <c r="Q214" i="13" s="1"/>
  <c r="R214" i="13" s="1"/>
  <c r="S214" i="13" s="1"/>
  <c r="T214" i="13" s="1"/>
  <c r="U214" i="13" s="1"/>
  <c r="V214" i="13" s="1"/>
  <c r="W214" i="13" s="1"/>
  <c r="X214" i="13" s="1"/>
  <c r="Y214" i="13" s="1"/>
  <c r="Z214" i="13" s="1"/>
  <c r="AA214" i="13" s="1"/>
  <c r="AC214" i="13" s="1"/>
  <c r="AD214" i="13" s="1"/>
  <c r="AE214" i="13" s="1"/>
  <c r="AF214" i="13" s="1"/>
  <c r="G214" i="13"/>
  <c r="F214" i="13"/>
  <c r="C214" i="13"/>
  <c r="D214" i="13" s="1"/>
  <c r="E214" i="13" s="1"/>
  <c r="D213" i="13"/>
  <c r="E213" i="13" s="1"/>
  <c r="F213" i="13" s="1"/>
  <c r="G213" i="13" s="1"/>
  <c r="H213" i="13" s="1"/>
  <c r="I213" i="13" s="1"/>
  <c r="J213" i="13" s="1"/>
  <c r="K213" i="13" s="1"/>
  <c r="L213" i="13" s="1"/>
  <c r="M213" i="13" s="1"/>
  <c r="N213" i="13" s="1"/>
  <c r="O213" i="13" s="1"/>
  <c r="P213" i="13" s="1"/>
  <c r="Q213" i="13" s="1"/>
  <c r="R213" i="13" s="1"/>
  <c r="S213" i="13" s="1"/>
  <c r="T213" i="13" s="1"/>
  <c r="U213" i="13" s="1"/>
  <c r="V213" i="13" s="1"/>
  <c r="W213" i="13" s="1"/>
  <c r="X213" i="13" s="1"/>
  <c r="Y213" i="13" s="1"/>
  <c r="Z213" i="13" s="1"/>
  <c r="AA213" i="13" s="1"/>
  <c r="AC213" i="13" s="1"/>
  <c r="AD213" i="13" s="1"/>
  <c r="AE213" i="13" s="1"/>
  <c r="AF213" i="13" s="1"/>
  <c r="C213" i="13"/>
  <c r="F212" i="13"/>
  <c r="G212" i="13" s="1"/>
  <c r="H212" i="13" s="1"/>
  <c r="I212" i="13" s="1"/>
  <c r="J212" i="13" s="1"/>
  <c r="K212" i="13" s="1"/>
  <c r="L212" i="13" s="1"/>
  <c r="M212" i="13" s="1"/>
  <c r="N212" i="13" s="1"/>
  <c r="O212" i="13" s="1"/>
  <c r="P212" i="13" s="1"/>
  <c r="Q212" i="13" s="1"/>
  <c r="R212" i="13" s="1"/>
  <c r="S212" i="13" s="1"/>
  <c r="T212" i="13" s="1"/>
  <c r="U212" i="13" s="1"/>
  <c r="V212" i="13" s="1"/>
  <c r="W212" i="13" s="1"/>
  <c r="X212" i="13" s="1"/>
  <c r="Y212" i="13" s="1"/>
  <c r="Z212" i="13" s="1"/>
  <c r="AA212" i="13" s="1"/>
  <c r="AC212" i="13" s="1"/>
  <c r="AD212" i="13" s="1"/>
  <c r="AE212" i="13" s="1"/>
  <c r="AF212" i="13" s="1"/>
  <c r="D212" i="13"/>
  <c r="E212" i="13" s="1"/>
  <c r="C212" i="13"/>
  <c r="X211" i="13"/>
  <c r="Y211" i="13" s="1"/>
  <c r="Z211" i="13" s="1"/>
  <c r="AA211" i="13" s="1"/>
  <c r="AC211" i="13" s="1"/>
  <c r="AD211" i="13" s="1"/>
  <c r="AE211" i="13" s="1"/>
  <c r="AF211" i="13" s="1"/>
  <c r="M211" i="13"/>
  <c r="N211" i="13" s="1"/>
  <c r="O211" i="13" s="1"/>
  <c r="P211" i="13" s="1"/>
  <c r="Q211" i="13" s="1"/>
  <c r="R211" i="13" s="1"/>
  <c r="S211" i="13" s="1"/>
  <c r="T211" i="13" s="1"/>
  <c r="U211" i="13" s="1"/>
  <c r="V211" i="13" s="1"/>
  <c r="W211" i="13" s="1"/>
  <c r="D211" i="13"/>
  <c r="E211" i="13" s="1"/>
  <c r="F211" i="13" s="1"/>
  <c r="G211" i="13" s="1"/>
  <c r="H211" i="13" s="1"/>
  <c r="I211" i="13" s="1"/>
  <c r="J211" i="13" s="1"/>
  <c r="K211" i="13" s="1"/>
  <c r="L211" i="13" s="1"/>
  <c r="C211" i="13"/>
  <c r="N210" i="13"/>
  <c r="O210" i="13" s="1"/>
  <c r="P210" i="13" s="1"/>
  <c r="Q210" i="13" s="1"/>
  <c r="R210" i="13" s="1"/>
  <c r="S210" i="13" s="1"/>
  <c r="T210" i="13" s="1"/>
  <c r="U210" i="13" s="1"/>
  <c r="V210" i="13" s="1"/>
  <c r="W210" i="13" s="1"/>
  <c r="X210" i="13" s="1"/>
  <c r="Y210" i="13" s="1"/>
  <c r="Z210" i="13" s="1"/>
  <c r="AA210" i="13" s="1"/>
  <c r="AC210" i="13" s="1"/>
  <c r="AD210" i="13" s="1"/>
  <c r="AE210" i="13" s="1"/>
  <c r="AF210" i="13" s="1"/>
  <c r="L210" i="13"/>
  <c r="M210" i="13" s="1"/>
  <c r="C210" i="13"/>
  <c r="D210" i="13" s="1"/>
  <c r="E210" i="13" s="1"/>
  <c r="F210" i="13" s="1"/>
  <c r="G210" i="13" s="1"/>
  <c r="H210" i="13" s="1"/>
  <c r="I210" i="13" s="1"/>
  <c r="J210" i="13" s="1"/>
  <c r="K210" i="13" s="1"/>
  <c r="J209" i="13"/>
  <c r="K209" i="13" s="1"/>
  <c r="L209" i="13" s="1"/>
  <c r="M209" i="13" s="1"/>
  <c r="N209" i="13" s="1"/>
  <c r="O209" i="13" s="1"/>
  <c r="P209" i="13" s="1"/>
  <c r="Q209" i="13" s="1"/>
  <c r="R209" i="13" s="1"/>
  <c r="S209" i="13" s="1"/>
  <c r="T209" i="13" s="1"/>
  <c r="U209" i="13" s="1"/>
  <c r="V209" i="13" s="1"/>
  <c r="W209" i="13" s="1"/>
  <c r="X209" i="13" s="1"/>
  <c r="Y209" i="13" s="1"/>
  <c r="Z209" i="13" s="1"/>
  <c r="AA209" i="13" s="1"/>
  <c r="AC209" i="13" s="1"/>
  <c r="AD209" i="13" s="1"/>
  <c r="AE209" i="13" s="1"/>
  <c r="AF209" i="13" s="1"/>
  <c r="D209" i="13"/>
  <c r="E209" i="13" s="1"/>
  <c r="F209" i="13" s="1"/>
  <c r="G209" i="13" s="1"/>
  <c r="H209" i="13" s="1"/>
  <c r="I209" i="13" s="1"/>
  <c r="C209" i="13"/>
  <c r="C208" i="13"/>
  <c r="D208" i="13" s="1"/>
  <c r="E208" i="13" s="1"/>
  <c r="F208" i="13" s="1"/>
  <c r="G208" i="13" s="1"/>
  <c r="H208" i="13" s="1"/>
  <c r="I208" i="13" s="1"/>
  <c r="J208" i="13" s="1"/>
  <c r="K208" i="13" s="1"/>
  <c r="L208" i="13" s="1"/>
  <c r="M208" i="13" s="1"/>
  <c r="N208" i="13" s="1"/>
  <c r="O208" i="13" s="1"/>
  <c r="P208" i="13" s="1"/>
  <c r="Q208" i="13" s="1"/>
  <c r="R208" i="13" s="1"/>
  <c r="S208" i="13" s="1"/>
  <c r="T208" i="13" s="1"/>
  <c r="U208" i="13" s="1"/>
  <c r="V208" i="13" s="1"/>
  <c r="W208" i="13" s="1"/>
  <c r="X208" i="13" s="1"/>
  <c r="Y208" i="13" s="1"/>
  <c r="Z208" i="13" s="1"/>
  <c r="AA208" i="13" s="1"/>
  <c r="AC208" i="13" s="1"/>
  <c r="AD208" i="13" s="1"/>
  <c r="AE208" i="13" s="1"/>
  <c r="AF208" i="13" s="1"/>
  <c r="AD207" i="13"/>
  <c r="AE207" i="13" s="1"/>
  <c r="AF207" i="13" s="1"/>
  <c r="D207" i="13"/>
  <c r="E207" i="13" s="1"/>
  <c r="F207" i="13" s="1"/>
  <c r="G207" i="13" s="1"/>
  <c r="H207" i="13" s="1"/>
  <c r="I207" i="13" s="1"/>
  <c r="J207" i="13" s="1"/>
  <c r="K207" i="13" s="1"/>
  <c r="L207" i="13" s="1"/>
  <c r="M207" i="13" s="1"/>
  <c r="N207" i="13" s="1"/>
  <c r="O207" i="13" s="1"/>
  <c r="P207" i="13" s="1"/>
  <c r="Q207" i="13" s="1"/>
  <c r="R207" i="13" s="1"/>
  <c r="S207" i="13" s="1"/>
  <c r="T207" i="13" s="1"/>
  <c r="U207" i="13" s="1"/>
  <c r="V207" i="13" s="1"/>
  <c r="W207" i="13" s="1"/>
  <c r="X207" i="13" s="1"/>
  <c r="Y207" i="13" s="1"/>
  <c r="Z207" i="13" s="1"/>
  <c r="AA207" i="13" s="1"/>
  <c r="AC207" i="13" s="1"/>
  <c r="C207" i="13"/>
  <c r="C206" i="13"/>
  <c r="D206" i="13" s="1"/>
  <c r="E206" i="13" s="1"/>
  <c r="F206" i="13" s="1"/>
  <c r="G206" i="13" s="1"/>
  <c r="H206" i="13" s="1"/>
  <c r="I206" i="13" s="1"/>
  <c r="J206" i="13" s="1"/>
  <c r="K206" i="13" s="1"/>
  <c r="L206" i="13" s="1"/>
  <c r="M206" i="13" s="1"/>
  <c r="N206" i="13" s="1"/>
  <c r="O206" i="13" s="1"/>
  <c r="P206" i="13" s="1"/>
  <c r="Q206" i="13" s="1"/>
  <c r="R206" i="13" s="1"/>
  <c r="S206" i="13" s="1"/>
  <c r="T206" i="13" s="1"/>
  <c r="U206" i="13" s="1"/>
  <c r="V206" i="13" s="1"/>
  <c r="W206" i="13" s="1"/>
  <c r="X206" i="13" s="1"/>
  <c r="Y206" i="13" s="1"/>
  <c r="Z206" i="13" s="1"/>
  <c r="AA206" i="13" s="1"/>
  <c r="AC206" i="13" s="1"/>
  <c r="AD206" i="13" s="1"/>
  <c r="AE206" i="13" s="1"/>
  <c r="AF206" i="13" s="1"/>
  <c r="C205" i="13"/>
  <c r="D205" i="13" s="1"/>
  <c r="E205" i="13" s="1"/>
  <c r="F205" i="13" s="1"/>
  <c r="G205" i="13" s="1"/>
  <c r="H205" i="13" s="1"/>
  <c r="I205" i="13" s="1"/>
  <c r="J205" i="13" s="1"/>
  <c r="K205" i="13" s="1"/>
  <c r="L205" i="13" s="1"/>
  <c r="M205" i="13" s="1"/>
  <c r="N205" i="13" s="1"/>
  <c r="O205" i="13" s="1"/>
  <c r="P205" i="13" s="1"/>
  <c r="Q205" i="13" s="1"/>
  <c r="R205" i="13" s="1"/>
  <c r="S205" i="13" s="1"/>
  <c r="T205" i="13" s="1"/>
  <c r="U205" i="13" s="1"/>
  <c r="V205" i="13" s="1"/>
  <c r="W205" i="13" s="1"/>
  <c r="X205" i="13" s="1"/>
  <c r="Y205" i="13" s="1"/>
  <c r="Z205" i="13" s="1"/>
  <c r="AA205" i="13" s="1"/>
  <c r="AC205" i="13" s="1"/>
  <c r="AD205" i="13" s="1"/>
  <c r="AE205" i="13" s="1"/>
  <c r="AF205" i="13" s="1"/>
  <c r="I204" i="13"/>
  <c r="J204" i="13" s="1"/>
  <c r="K204" i="13" s="1"/>
  <c r="L204" i="13" s="1"/>
  <c r="M204" i="13" s="1"/>
  <c r="N204" i="13" s="1"/>
  <c r="O204" i="13" s="1"/>
  <c r="P204" i="13" s="1"/>
  <c r="Q204" i="13" s="1"/>
  <c r="R204" i="13" s="1"/>
  <c r="S204" i="13" s="1"/>
  <c r="T204" i="13" s="1"/>
  <c r="U204" i="13" s="1"/>
  <c r="V204" i="13" s="1"/>
  <c r="W204" i="13" s="1"/>
  <c r="X204" i="13" s="1"/>
  <c r="Y204" i="13" s="1"/>
  <c r="Z204" i="13" s="1"/>
  <c r="AA204" i="13" s="1"/>
  <c r="AC204" i="13" s="1"/>
  <c r="AD204" i="13" s="1"/>
  <c r="AE204" i="13" s="1"/>
  <c r="AF204" i="13" s="1"/>
  <c r="D204" i="13"/>
  <c r="E204" i="13" s="1"/>
  <c r="F204" i="13" s="1"/>
  <c r="G204" i="13" s="1"/>
  <c r="H204" i="13" s="1"/>
  <c r="C204" i="13"/>
  <c r="G203" i="13"/>
  <c r="H203" i="13" s="1"/>
  <c r="I203" i="13" s="1"/>
  <c r="J203" i="13" s="1"/>
  <c r="K203" i="13" s="1"/>
  <c r="L203" i="13" s="1"/>
  <c r="M203" i="13" s="1"/>
  <c r="N203" i="13" s="1"/>
  <c r="O203" i="13" s="1"/>
  <c r="P203" i="13" s="1"/>
  <c r="Q203" i="13" s="1"/>
  <c r="R203" i="13" s="1"/>
  <c r="S203" i="13" s="1"/>
  <c r="T203" i="13" s="1"/>
  <c r="U203" i="13" s="1"/>
  <c r="V203" i="13" s="1"/>
  <c r="W203" i="13" s="1"/>
  <c r="X203" i="13" s="1"/>
  <c r="Y203" i="13" s="1"/>
  <c r="Z203" i="13" s="1"/>
  <c r="AA203" i="13" s="1"/>
  <c r="AC203" i="13" s="1"/>
  <c r="AD203" i="13" s="1"/>
  <c r="AE203" i="13" s="1"/>
  <c r="AF203" i="13" s="1"/>
  <c r="D203" i="13"/>
  <c r="E203" i="13" s="1"/>
  <c r="F203" i="13" s="1"/>
  <c r="C203" i="13"/>
  <c r="V202" i="13"/>
  <c r="W202" i="13" s="1"/>
  <c r="X202" i="13" s="1"/>
  <c r="Y202" i="13" s="1"/>
  <c r="Z202" i="13" s="1"/>
  <c r="AA202" i="13" s="1"/>
  <c r="AC202" i="13" s="1"/>
  <c r="AD202" i="13" s="1"/>
  <c r="AE202" i="13" s="1"/>
  <c r="AF202" i="13" s="1"/>
  <c r="F202" i="13"/>
  <c r="G202" i="13" s="1"/>
  <c r="H202" i="13" s="1"/>
  <c r="I202" i="13" s="1"/>
  <c r="J202" i="13" s="1"/>
  <c r="K202" i="13" s="1"/>
  <c r="L202" i="13" s="1"/>
  <c r="M202" i="13" s="1"/>
  <c r="N202" i="13" s="1"/>
  <c r="O202" i="13" s="1"/>
  <c r="P202" i="13" s="1"/>
  <c r="Q202" i="13" s="1"/>
  <c r="R202" i="13" s="1"/>
  <c r="S202" i="13" s="1"/>
  <c r="T202" i="13" s="1"/>
  <c r="U202" i="13" s="1"/>
  <c r="E202" i="13"/>
  <c r="D202" i="13"/>
  <c r="C202" i="13"/>
  <c r="D201" i="13"/>
  <c r="E201" i="13" s="1"/>
  <c r="F201" i="13" s="1"/>
  <c r="G201" i="13" s="1"/>
  <c r="H201" i="13" s="1"/>
  <c r="I201" i="13" s="1"/>
  <c r="J201" i="13" s="1"/>
  <c r="K201" i="13" s="1"/>
  <c r="L201" i="13" s="1"/>
  <c r="M201" i="13" s="1"/>
  <c r="N201" i="13" s="1"/>
  <c r="O201" i="13" s="1"/>
  <c r="P201" i="13" s="1"/>
  <c r="Q201" i="13" s="1"/>
  <c r="R201" i="13" s="1"/>
  <c r="S201" i="13" s="1"/>
  <c r="T201" i="13" s="1"/>
  <c r="U201" i="13" s="1"/>
  <c r="V201" i="13" s="1"/>
  <c r="W201" i="13" s="1"/>
  <c r="X201" i="13" s="1"/>
  <c r="Y201" i="13" s="1"/>
  <c r="Z201" i="13" s="1"/>
  <c r="AA201" i="13" s="1"/>
  <c r="AC201" i="13" s="1"/>
  <c r="AD201" i="13" s="1"/>
  <c r="AE201" i="13" s="1"/>
  <c r="AF201" i="13" s="1"/>
  <c r="C201" i="13"/>
  <c r="Y200" i="13"/>
  <c r="Z200" i="13" s="1"/>
  <c r="AA200" i="13" s="1"/>
  <c r="AC200" i="13" s="1"/>
  <c r="AD200" i="13" s="1"/>
  <c r="AE200" i="13" s="1"/>
  <c r="AF200" i="13" s="1"/>
  <c r="I200" i="13"/>
  <c r="J200" i="13" s="1"/>
  <c r="K200" i="13" s="1"/>
  <c r="L200" i="13" s="1"/>
  <c r="M200" i="13" s="1"/>
  <c r="N200" i="13" s="1"/>
  <c r="O200" i="13" s="1"/>
  <c r="P200" i="13" s="1"/>
  <c r="Q200" i="13" s="1"/>
  <c r="R200" i="13" s="1"/>
  <c r="S200" i="13" s="1"/>
  <c r="T200" i="13" s="1"/>
  <c r="U200" i="13" s="1"/>
  <c r="V200" i="13" s="1"/>
  <c r="W200" i="13" s="1"/>
  <c r="X200" i="13" s="1"/>
  <c r="D200" i="13"/>
  <c r="E200" i="13" s="1"/>
  <c r="F200" i="13" s="1"/>
  <c r="G200" i="13" s="1"/>
  <c r="H200" i="13" s="1"/>
  <c r="C200" i="13"/>
  <c r="O199" i="13"/>
  <c r="P199" i="13" s="1"/>
  <c r="Q199" i="13" s="1"/>
  <c r="R199" i="13" s="1"/>
  <c r="S199" i="13" s="1"/>
  <c r="T199" i="13" s="1"/>
  <c r="U199" i="13" s="1"/>
  <c r="V199" i="13" s="1"/>
  <c r="W199" i="13" s="1"/>
  <c r="X199" i="13" s="1"/>
  <c r="Y199" i="13" s="1"/>
  <c r="Z199" i="13" s="1"/>
  <c r="AA199" i="13" s="1"/>
  <c r="AC199" i="13" s="1"/>
  <c r="AD199" i="13" s="1"/>
  <c r="AE199" i="13" s="1"/>
  <c r="AF199" i="13" s="1"/>
  <c r="D199" i="13"/>
  <c r="E199" i="13" s="1"/>
  <c r="F199" i="13" s="1"/>
  <c r="G199" i="13" s="1"/>
  <c r="H199" i="13" s="1"/>
  <c r="I199" i="13" s="1"/>
  <c r="J199" i="13" s="1"/>
  <c r="K199" i="13" s="1"/>
  <c r="L199" i="13" s="1"/>
  <c r="M199" i="13" s="1"/>
  <c r="N199" i="13" s="1"/>
  <c r="C199" i="13"/>
  <c r="F198" i="13"/>
  <c r="G198" i="13" s="1"/>
  <c r="H198" i="13" s="1"/>
  <c r="I198" i="13" s="1"/>
  <c r="J198" i="13" s="1"/>
  <c r="K198" i="13" s="1"/>
  <c r="L198" i="13" s="1"/>
  <c r="M198" i="13" s="1"/>
  <c r="N198" i="13" s="1"/>
  <c r="O198" i="13" s="1"/>
  <c r="P198" i="13" s="1"/>
  <c r="Q198" i="13" s="1"/>
  <c r="R198" i="13" s="1"/>
  <c r="S198" i="13" s="1"/>
  <c r="T198" i="13" s="1"/>
  <c r="U198" i="13" s="1"/>
  <c r="V198" i="13" s="1"/>
  <c r="W198" i="13" s="1"/>
  <c r="X198" i="13" s="1"/>
  <c r="Y198" i="13" s="1"/>
  <c r="Z198" i="13" s="1"/>
  <c r="AA198" i="13" s="1"/>
  <c r="AC198" i="13" s="1"/>
  <c r="AD198" i="13" s="1"/>
  <c r="AE198" i="13" s="1"/>
  <c r="AF198" i="13" s="1"/>
  <c r="E198" i="13"/>
  <c r="D198" i="13"/>
  <c r="C198" i="13"/>
  <c r="D197" i="13"/>
  <c r="E197" i="13" s="1"/>
  <c r="F197" i="13" s="1"/>
  <c r="G197" i="13" s="1"/>
  <c r="H197" i="13" s="1"/>
  <c r="I197" i="13" s="1"/>
  <c r="J197" i="13" s="1"/>
  <c r="K197" i="13" s="1"/>
  <c r="L197" i="13" s="1"/>
  <c r="M197" i="13" s="1"/>
  <c r="N197" i="13" s="1"/>
  <c r="O197" i="13" s="1"/>
  <c r="P197" i="13" s="1"/>
  <c r="Q197" i="13" s="1"/>
  <c r="R197" i="13" s="1"/>
  <c r="S197" i="13" s="1"/>
  <c r="T197" i="13" s="1"/>
  <c r="U197" i="13" s="1"/>
  <c r="V197" i="13" s="1"/>
  <c r="W197" i="13" s="1"/>
  <c r="X197" i="13" s="1"/>
  <c r="Y197" i="13" s="1"/>
  <c r="Z197" i="13" s="1"/>
  <c r="AA197" i="13" s="1"/>
  <c r="AC197" i="13" s="1"/>
  <c r="AD197" i="13" s="1"/>
  <c r="AE197" i="13" s="1"/>
  <c r="AF197" i="13" s="1"/>
  <c r="C197" i="13"/>
  <c r="N196" i="13"/>
  <c r="O196" i="13" s="1"/>
  <c r="P196" i="13" s="1"/>
  <c r="Q196" i="13" s="1"/>
  <c r="R196" i="13" s="1"/>
  <c r="S196" i="13" s="1"/>
  <c r="T196" i="13" s="1"/>
  <c r="U196" i="13" s="1"/>
  <c r="V196" i="13" s="1"/>
  <c r="W196" i="13" s="1"/>
  <c r="X196" i="13" s="1"/>
  <c r="Y196" i="13" s="1"/>
  <c r="Z196" i="13" s="1"/>
  <c r="AA196" i="13" s="1"/>
  <c r="AC196" i="13" s="1"/>
  <c r="AD196" i="13" s="1"/>
  <c r="AE196" i="13" s="1"/>
  <c r="AF196" i="13" s="1"/>
  <c r="E196" i="13"/>
  <c r="F196" i="13" s="1"/>
  <c r="G196" i="13" s="1"/>
  <c r="H196" i="13" s="1"/>
  <c r="I196" i="13" s="1"/>
  <c r="J196" i="13" s="1"/>
  <c r="K196" i="13" s="1"/>
  <c r="L196" i="13" s="1"/>
  <c r="M196" i="13" s="1"/>
  <c r="D196" i="13"/>
  <c r="C196" i="13"/>
  <c r="C195" i="13"/>
  <c r="D195" i="13" s="1"/>
  <c r="E195" i="13" s="1"/>
  <c r="F195" i="13" s="1"/>
  <c r="G195" i="13" s="1"/>
  <c r="H195" i="13" s="1"/>
  <c r="I195" i="13" s="1"/>
  <c r="J195" i="13" s="1"/>
  <c r="K195" i="13" s="1"/>
  <c r="L195" i="13" s="1"/>
  <c r="M195" i="13" s="1"/>
  <c r="N195" i="13" s="1"/>
  <c r="O195" i="13" s="1"/>
  <c r="P195" i="13" s="1"/>
  <c r="Q195" i="13" s="1"/>
  <c r="R195" i="13" s="1"/>
  <c r="S195" i="13" s="1"/>
  <c r="T195" i="13" s="1"/>
  <c r="U195" i="13" s="1"/>
  <c r="V195" i="13" s="1"/>
  <c r="W195" i="13" s="1"/>
  <c r="X195" i="13" s="1"/>
  <c r="Y195" i="13" s="1"/>
  <c r="Z195" i="13" s="1"/>
  <c r="AA195" i="13" s="1"/>
  <c r="AC195" i="13" s="1"/>
  <c r="AD195" i="13" s="1"/>
  <c r="AE195" i="13" s="1"/>
  <c r="AF195" i="13" s="1"/>
  <c r="I194" i="13"/>
  <c r="J194" i="13" s="1"/>
  <c r="K194" i="13" s="1"/>
  <c r="L194" i="13" s="1"/>
  <c r="M194" i="13" s="1"/>
  <c r="N194" i="13" s="1"/>
  <c r="O194" i="13" s="1"/>
  <c r="P194" i="13" s="1"/>
  <c r="Q194" i="13" s="1"/>
  <c r="R194" i="13" s="1"/>
  <c r="S194" i="13" s="1"/>
  <c r="T194" i="13" s="1"/>
  <c r="U194" i="13" s="1"/>
  <c r="V194" i="13" s="1"/>
  <c r="W194" i="13" s="1"/>
  <c r="X194" i="13" s="1"/>
  <c r="Y194" i="13" s="1"/>
  <c r="Z194" i="13" s="1"/>
  <c r="AA194" i="13" s="1"/>
  <c r="AC194" i="13" s="1"/>
  <c r="AD194" i="13" s="1"/>
  <c r="AE194" i="13" s="1"/>
  <c r="AF194" i="13" s="1"/>
  <c r="D194" i="13"/>
  <c r="E194" i="13" s="1"/>
  <c r="F194" i="13" s="1"/>
  <c r="G194" i="13" s="1"/>
  <c r="H194" i="13" s="1"/>
  <c r="C194" i="13"/>
  <c r="S193" i="13"/>
  <c r="T193" i="13" s="1"/>
  <c r="U193" i="13" s="1"/>
  <c r="V193" i="13" s="1"/>
  <c r="W193" i="13" s="1"/>
  <c r="X193" i="13" s="1"/>
  <c r="Y193" i="13" s="1"/>
  <c r="Z193" i="13" s="1"/>
  <c r="AA193" i="13" s="1"/>
  <c r="AC193" i="13" s="1"/>
  <c r="AD193" i="13" s="1"/>
  <c r="AE193" i="13" s="1"/>
  <c r="AF193" i="13" s="1"/>
  <c r="N193" i="13"/>
  <c r="O193" i="13" s="1"/>
  <c r="P193" i="13" s="1"/>
  <c r="Q193" i="13" s="1"/>
  <c r="R193" i="13" s="1"/>
  <c r="D193" i="13"/>
  <c r="E193" i="13" s="1"/>
  <c r="F193" i="13" s="1"/>
  <c r="G193" i="13" s="1"/>
  <c r="H193" i="13" s="1"/>
  <c r="I193" i="13" s="1"/>
  <c r="J193" i="13" s="1"/>
  <c r="K193" i="13" s="1"/>
  <c r="L193" i="13" s="1"/>
  <c r="M193" i="13" s="1"/>
  <c r="C193" i="13"/>
  <c r="F192" i="13"/>
  <c r="G192" i="13" s="1"/>
  <c r="H192" i="13" s="1"/>
  <c r="I192" i="13" s="1"/>
  <c r="J192" i="13" s="1"/>
  <c r="K192" i="13" s="1"/>
  <c r="L192" i="13" s="1"/>
  <c r="M192" i="13" s="1"/>
  <c r="N192" i="13" s="1"/>
  <c r="O192" i="13" s="1"/>
  <c r="P192" i="13" s="1"/>
  <c r="Q192" i="13" s="1"/>
  <c r="R192" i="13" s="1"/>
  <c r="S192" i="13" s="1"/>
  <c r="T192" i="13" s="1"/>
  <c r="U192" i="13" s="1"/>
  <c r="V192" i="13" s="1"/>
  <c r="W192" i="13" s="1"/>
  <c r="X192" i="13" s="1"/>
  <c r="Y192" i="13" s="1"/>
  <c r="Z192" i="13" s="1"/>
  <c r="AA192" i="13" s="1"/>
  <c r="AC192" i="13" s="1"/>
  <c r="AD192" i="13" s="1"/>
  <c r="AE192" i="13" s="1"/>
  <c r="AF192" i="13" s="1"/>
  <c r="D192" i="13"/>
  <c r="E192" i="13" s="1"/>
  <c r="C192" i="13"/>
  <c r="C191" i="13"/>
  <c r="D191" i="13" s="1"/>
  <c r="E191" i="13" s="1"/>
  <c r="F191" i="13" s="1"/>
  <c r="G191" i="13" s="1"/>
  <c r="H191" i="13" s="1"/>
  <c r="I191" i="13" s="1"/>
  <c r="J191" i="13" s="1"/>
  <c r="K191" i="13" s="1"/>
  <c r="L191" i="13" s="1"/>
  <c r="M191" i="13" s="1"/>
  <c r="N191" i="13" s="1"/>
  <c r="O191" i="13" s="1"/>
  <c r="P191" i="13" s="1"/>
  <c r="Q191" i="13" s="1"/>
  <c r="R191" i="13" s="1"/>
  <c r="S191" i="13" s="1"/>
  <c r="T191" i="13" s="1"/>
  <c r="U191" i="13" s="1"/>
  <c r="V191" i="13" s="1"/>
  <c r="W191" i="13" s="1"/>
  <c r="X191" i="13" s="1"/>
  <c r="Y191" i="13" s="1"/>
  <c r="Z191" i="13" s="1"/>
  <c r="AA191" i="13" s="1"/>
  <c r="AC191" i="13" s="1"/>
  <c r="AD191" i="13" s="1"/>
  <c r="AE191" i="13" s="1"/>
  <c r="AF191" i="13" s="1"/>
  <c r="C190" i="13"/>
  <c r="D190" i="13" s="1"/>
  <c r="E190" i="13" s="1"/>
  <c r="F190" i="13" s="1"/>
  <c r="G190" i="13" s="1"/>
  <c r="H190" i="13" s="1"/>
  <c r="I190" i="13" s="1"/>
  <c r="J190" i="13" s="1"/>
  <c r="K190" i="13" s="1"/>
  <c r="L190" i="13" s="1"/>
  <c r="M190" i="13" s="1"/>
  <c r="N190" i="13" s="1"/>
  <c r="O190" i="13" s="1"/>
  <c r="P190" i="13" s="1"/>
  <c r="Q190" i="13" s="1"/>
  <c r="R190" i="13" s="1"/>
  <c r="S190" i="13" s="1"/>
  <c r="T190" i="13" s="1"/>
  <c r="U190" i="13" s="1"/>
  <c r="V190" i="13" s="1"/>
  <c r="W190" i="13" s="1"/>
  <c r="X190" i="13" s="1"/>
  <c r="Y190" i="13" s="1"/>
  <c r="Z190" i="13" s="1"/>
  <c r="AA190" i="13" s="1"/>
  <c r="AC190" i="13" s="1"/>
  <c r="AD190" i="13" s="1"/>
  <c r="AE190" i="13" s="1"/>
  <c r="AF190" i="13" s="1"/>
  <c r="E189" i="13"/>
  <c r="F189" i="13" s="1"/>
  <c r="G189" i="13" s="1"/>
  <c r="H189" i="13" s="1"/>
  <c r="I189" i="13" s="1"/>
  <c r="J189" i="13" s="1"/>
  <c r="K189" i="13" s="1"/>
  <c r="L189" i="13" s="1"/>
  <c r="M189" i="13" s="1"/>
  <c r="N189" i="13" s="1"/>
  <c r="O189" i="13" s="1"/>
  <c r="P189" i="13" s="1"/>
  <c r="Q189" i="13" s="1"/>
  <c r="R189" i="13" s="1"/>
  <c r="S189" i="13" s="1"/>
  <c r="T189" i="13" s="1"/>
  <c r="U189" i="13" s="1"/>
  <c r="V189" i="13" s="1"/>
  <c r="W189" i="13" s="1"/>
  <c r="X189" i="13" s="1"/>
  <c r="Y189" i="13" s="1"/>
  <c r="Z189" i="13" s="1"/>
  <c r="AA189" i="13" s="1"/>
  <c r="AC189" i="13" s="1"/>
  <c r="AD189" i="13" s="1"/>
  <c r="AE189" i="13" s="1"/>
  <c r="AF189" i="13" s="1"/>
  <c r="C189" i="13"/>
  <c r="D189" i="13" s="1"/>
  <c r="N188" i="13"/>
  <c r="O188" i="13" s="1"/>
  <c r="P188" i="13" s="1"/>
  <c r="Q188" i="13" s="1"/>
  <c r="R188" i="13" s="1"/>
  <c r="S188" i="13" s="1"/>
  <c r="T188" i="13" s="1"/>
  <c r="U188" i="13" s="1"/>
  <c r="V188" i="13" s="1"/>
  <c r="W188" i="13" s="1"/>
  <c r="X188" i="13" s="1"/>
  <c r="Y188" i="13" s="1"/>
  <c r="Z188" i="13" s="1"/>
  <c r="AA188" i="13" s="1"/>
  <c r="AC188" i="13" s="1"/>
  <c r="AD188" i="13" s="1"/>
  <c r="AE188" i="13" s="1"/>
  <c r="AF188" i="13" s="1"/>
  <c r="G188" i="13"/>
  <c r="H188" i="13" s="1"/>
  <c r="I188" i="13" s="1"/>
  <c r="J188" i="13" s="1"/>
  <c r="K188" i="13" s="1"/>
  <c r="L188" i="13" s="1"/>
  <c r="M188" i="13" s="1"/>
  <c r="C188" i="13"/>
  <c r="D188" i="13" s="1"/>
  <c r="E188" i="13" s="1"/>
  <c r="F188" i="13" s="1"/>
  <c r="C187" i="13"/>
  <c r="D187" i="13" s="1"/>
  <c r="E187" i="13" s="1"/>
  <c r="F187" i="13" s="1"/>
  <c r="G187" i="13" s="1"/>
  <c r="H187" i="13" s="1"/>
  <c r="I187" i="13" s="1"/>
  <c r="J187" i="13" s="1"/>
  <c r="K187" i="13" s="1"/>
  <c r="L187" i="13" s="1"/>
  <c r="M187" i="13" s="1"/>
  <c r="N187" i="13" s="1"/>
  <c r="O187" i="13" s="1"/>
  <c r="P187" i="13" s="1"/>
  <c r="Q187" i="13" s="1"/>
  <c r="R187" i="13" s="1"/>
  <c r="S187" i="13" s="1"/>
  <c r="T187" i="13" s="1"/>
  <c r="U187" i="13" s="1"/>
  <c r="V187" i="13" s="1"/>
  <c r="W187" i="13" s="1"/>
  <c r="X187" i="13" s="1"/>
  <c r="Y187" i="13" s="1"/>
  <c r="Z187" i="13" s="1"/>
  <c r="AA187" i="13" s="1"/>
  <c r="AC187" i="13" s="1"/>
  <c r="AD187" i="13" s="1"/>
  <c r="AE187" i="13" s="1"/>
  <c r="AF187" i="13" s="1"/>
  <c r="J186" i="13"/>
  <c r="K186" i="13" s="1"/>
  <c r="L186" i="13" s="1"/>
  <c r="M186" i="13" s="1"/>
  <c r="N186" i="13" s="1"/>
  <c r="O186" i="13" s="1"/>
  <c r="P186" i="13" s="1"/>
  <c r="Q186" i="13" s="1"/>
  <c r="R186" i="13" s="1"/>
  <c r="S186" i="13" s="1"/>
  <c r="T186" i="13" s="1"/>
  <c r="U186" i="13" s="1"/>
  <c r="V186" i="13" s="1"/>
  <c r="W186" i="13" s="1"/>
  <c r="X186" i="13" s="1"/>
  <c r="Y186" i="13" s="1"/>
  <c r="Z186" i="13" s="1"/>
  <c r="AA186" i="13" s="1"/>
  <c r="AC186" i="13" s="1"/>
  <c r="AD186" i="13" s="1"/>
  <c r="AE186" i="13" s="1"/>
  <c r="AF186" i="13" s="1"/>
  <c r="C186" i="13"/>
  <c r="D186" i="13" s="1"/>
  <c r="E186" i="13" s="1"/>
  <c r="F186" i="13" s="1"/>
  <c r="G186" i="13" s="1"/>
  <c r="H186" i="13" s="1"/>
  <c r="I186" i="13" s="1"/>
  <c r="H185" i="13"/>
  <c r="I185" i="13" s="1"/>
  <c r="J185" i="13" s="1"/>
  <c r="K185" i="13" s="1"/>
  <c r="L185" i="13" s="1"/>
  <c r="M185" i="13" s="1"/>
  <c r="N185" i="13" s="1"/>
  <c r="O185" i="13" s="1"/>
  <c r="P185" i="13" s="1"/>
  <c r="Q185" i="13" s="1"/>
  <c r="R185" i="13" s="1"/>
  <c r="S185" i="13" s="1"/>
  <c r="T185" i="13" s="1"/>
  <c r="U185" i="13" s="1"/>
  <c r="V185" i="13" s="1"/>
  <c r="W185" i="13" s="1"/>
  <c r="X185" i="13" s="1"/>
  <c r="Y185" i="13" s="1"/>
  <c r="Z185" i="13" s="1"/>
  <c r="AA185" i="13" s="1"/>
  <c r="AC185" i="13" s="1"/>
  <c r="AD185" i="13" s="1"/>
  <c r="AE185" i="13" s="1"/>
  <c r="AF185" i="13" s="1"/>
  <c r="D185" i="13"/>
  <c r="E185" i="13" s="1"/>
  <c r="F185" i="13" s="1"/>
  <c r="G185" i="13" s="1"/>
  <c r="C185" i="13"/>
  <c r="F184" i="13"/>
  <c r="G184" i="13" s="1"/>
  <c r="H184" i="13" s="1"/>
  <c r="I184" i="13" s="1"/>
  <c r="J184" i="13" s="1"/>
  <c r="K184" i="13" s="1"/>
  <c r="L184" i="13" s="1"/>
  <c r="M184" i="13" s="1"/>
  <c r="N184" i="13" s="1"/>
  <c r="O184" i="13" s="1"/>
  <c r="P184" i="13" s="1"/>
  <c r="Q184" i="13" s="1"/>
  <c r="R184" i="13" s="1"/>
  <c r="S184" i="13" s="1"/>
  <c r="T184" i="13" s="1"/>
  <c r="U184" i="13" s="1"/>
  <c r="V184" i="13" s="1"/>
  <c r="W184" i="13" s="1"/>
  <c r="X184" i="13" s="1"/>
  <c r="Y184" i="13" s="1"/>
  <c r="Z184" i="13" s="1"/>
  <c r="AA184" i="13" s="1"/>
  <c r="AC184" i="13" s="1"/>
  <c r="AD184" i="13" s="1"/>
  <c r="AE184" i="13" s="1"/>
  <c r="AF184" i="13" s="1"/>
  <c r="C184" i="13"/>
  <c r="D184" i="13" s="1"/>
  <c r="E184" i="13" s="1"/>
  <c r="O183" i="13"/>
  <c r="P183" i="13" s="1"/>
  <c r="Q183" i="13" s="1"/>
  <c r="R183" i="13" s="1"/>
  <c r="S183" i="13" s="1"/>
  <c r="T183" i="13" s="1"/>
  <c r="U183" i="13" s="1"/>
  <c r="V183" i="13" s="1"/>
  <c r="W183" i="13" s="1"/>
  <c r="X183" i="13" s="1"/>
  <c r="Y183" i="13" s="1"/>
  <c r="Z183" i="13" s="1"/>
  <c r="AA183" i="13" s="1"/>
  <c r="AC183" i="13" s="1"/>
  <c r="AD183" i="13" s="1"/>
  <c r="AE183" i="13" s="1"/>
  <c r="AF183" i="13" s="1"/>
  <c r="H183" i="13"/>
  <c r="I183" i="13" s="1"/>
  <c r="J183" i="13" s="1"/>
  <c r="K183" i="13" s="1"/>
  <c r="L183" i="13" s="1"/>
  <c r="M183" i="13" s="1"/>
  <c r="N183" i="13" s="1"/>
  <c r="D183" i="13"/>
  <c r="E183" i="13" s="1"/>
  <c r="F183" i="13" s="1"/>
  <c r="G183" i="13" s="1"/>
  <c r="C183" i="13"/>
  <c r="F182" i="13"/>
  <c r="G182" i="13" s="1"/>
  <c r="H182" i="13" s="1"/>
  <c r="I182" i="13" s="1"/>
  <c r="J182" i="13" s="1"/>
  <c r="K182" i="13" s="1"/>
  <c r="L182" i="13" s="1"/>
  <c r="M182" i="13" s="1"/>
  <c r="N182" i="13" s="1"/>
  <c r="O182" i="13" s="1"/>
  <c r="P182" i="13" s="1"/>
  <c r="Q182" i="13" s="1"/>
  <c r="R182" i="13" s="1"/>
  <c r="S182" i="13" s="1"/>
  <c r="T182" i="13" s="1"/>
  <c r="U182" i="13" s="1"/>
  <c r="V182" i="13" s="1"/>
  <c r="W182" i="13" s="1"/>
  <c r="X182" i="13" s="1"/>
  <c r="Y182" i="13" s="1"/>
  <c r="Z182" i="13" s="1"/>
  <c r="AA182" i="13" s="1"/>
  <c r="AC182" i="13" s="1"/>
  <c r="AD182" i="13" s="1"/>
  <c r="AE182" i="13" s="1"/>
  <c r="AF182" i="13" s="1"/>
  <c r="C182" i="13"/>
  <c r="D182" i="13" s="1"/>
  <c r="E182" i="13" s="1"/>
  <c r="D181" i="13"/>
  <c r="E181" i="13" s="1"/>
  <c r="F181" i="13" s="1"/>
  <c r="G181" i="13" s="1"/>
  <c r="H181" i="13" s="1"/>
  <c r="I181" i="13" s="1"/>
  <c r="J181" i="13" s="1"/>
  <c r="K181" i="13" s="1"/>
  <c r="L181" i="13" s="1"/>
  <c r="M181" i="13" s="1"/>
  <c r="N181" i="13" s="1"/>
  <c r="O181" i="13" s="1"/>
  <c r="P181" i="13" s="1"/>
  <c r="Q181" i="13" s="1"/>
  <c r="R181" i="13" s="1"/>
  <c r="S181" i="13" s="1"/>
  <c r="T181" i="13" s="1"/>
  <c r="U181" i="13" s="1"/>
  <c r="V181" i="13" s="1"/>
  <c r="W181" i="13" s="1"/>
  <c r="X181" i="13" s="1"/>
  <c r="Y181" i="13" s="1"/>
  <c r="Z181" i="13" s="1"/>
  <c r="AA181" i="13" s="1"/>
  <c r="AC181" i="13" s="1"/>
  <c r="AD181" i="13" s="1"/>
  <c r="AE181" i="13" s="1"/>
  <c r="AF181" i="13" s="1"/>
  <c r="C181" i="13"/>
  <c r="I180" i="13"/>
  <c r="J180" i="13" s="1"/>
  <c r="K180" i="13" s="1"/>
  <c r="L180" i="13" s="1"/>
  <c r="M180" i="13" s="1"/>
  <c r="N180" i="13" s="1"/>
  <c r="O180" i="13" s="1"/>
  <c r="P180" i="13" s="1"/>
  <c r="Q180" i="13" s="1"/>
  <c r="R180" i="13" s="1"/>
  <c r="S180" i="13" s="1"/>
  <c r="T180" i="13" s="1"/>
  <c r="U180" i="13" s="1"/>
  <c r="V180" i="13" s="1"/>
  <c r="W180" i="13" s="1"/>
  <c r="X180" i="13" s="1"/>
  <c r="Y180" i="13" s="1"/>
  <c r="Z180" i="13" s="1"/>
  <c r="AA180" i="13" s="1"/>
  <c r="AC180" i="13" s="1"/>
  <c r="AD180" i="13" s="1"/>
  <c r="AE180" i="13" s="1"/>
  <c r="AF180" i="13" s="1"/>
  <c r="E180" i="13"/>
  <c r="F180" i="13" s="1"/>
  <c r="G180" i="13" s="1"/>
  <c r="H180" i="13" s="1"/>
  <c r="C180" i="13"/>
  <c r="D180" i="13" s="1"/>
  <c r="G179" i="13"/>
  <c r="H179" i="13" s="1"/>
  <c r="I179" i="13" s="1"/>
  <c r="J179" i="13" s="1"/>
  <c r="K179" i="13" s="1"/>
  <c r="L179" i="13" s="1"/>
  <c r="M179" i="13" s="1"/>
  <c r="N179" i="13" s="1"/>
  <c r="O179" i="13" s="1"/>
  <c r="P179" i="13" s="1"/>
  <c r="Q179" i="13" s="1"/>
  <c r="R179" i="13" s="1"/>
  <c r="S179" i="13" s="1"/>
  <c r="T179" i="13" s="1"/>
  <c r="U179" i="13" s="1"/>
  <c r="V179" i="13" s="1"/>
  <c r="W179" i="13" s="1"/>
  <c r="X179" i="13" s="1"/>
  <c r="Y179" i="13" s="1"/>
  <c r="Z179" i="13" s="1"/>
  <c r="AA179" i="13" s="1"/>
  <c r="AC179" i="13" s="1"/>
  <c r="AD179" i="13" s="1"/>
  <c r="AE179" i="13" s="1"/>
  <c r="AF179" i="13" s="1"/>
  <c r="C179" i="13"/>
  <c r="D179" i="13" s="1"/>
  <c r="E179" i="13" s="1"/>
  <c r="F179" i="13" s="1"/>
  <c r="C178" i="13"/>
  <c r="D178" i="13" s="1"/>
  <c r="E178" i="13" s="1"/>
  <c r="F178" i="13" s="1"/>
  <c r="G178" i="13" s="1"/>
  <c r="H178" i="13" s="1"/>
  <c r="I178" i="13" s="1"/>
  <c r="J178" i="13" s="1"/>
  <c r="K178" i="13" s="1"/>
  <c r="L178" i="13" s="1"/>
  <c r="M178" i="13" s="1"/>
  <c r="N178" i="13" s="1"/>
  <c r="O178" i="13" s="1"/>
  <c r="P178" i="13" s="1"/>
  <c r="Q178" i="13" s="1"/>
  <c r="R178" i="13" s="1"/>
  <c r="S178" i="13" s="1"/>
  <c r="T178" i="13" s="1"/>
  <c r="U178" i="13" s="1"/>
  <c r="V178" i="13" s="1"/>
  <c r="W178" i="13" s="1"/>
  <c r="X178" i="13" s="1"/>
  <c r="Y178" i="13" s="1"/>
  <c r="Z178" i="13" s="1"/>
  <c r="AA178" i="13" s="1"/>
  <c r="AC178" i="13" s="1"/>
  <c r="AD178" i="13" s="1"/>
  <c r="AE178" i="13" s="1"/>
  <c r="AF178" i="13" s="1"/>
  <c r="C177" i="13"/>
  <c r="C176" i="13"/>
  <c r="D176" i="13" s="1"/>
  <c r="E176" i="13" s="1"/>
  <c r="F176" i="13" s="1"/>
  <c r="G176" i="13" s="1"/>
  <c r="H176" i="13" s="1"/>
  <c r="I176" i="13" s="1"/>
  <c r="J176" i="13" s="1"/>
  <c r="K176" i="13" s="1"/>
  <c r="L176" i="13" s="1"/>
  <c r="M176" i="13" s="1"/>
  <c r="N176" i="13" s="1"/>
  <c r="O176" i="13" s="1"/>
  <c r="P176" i="13" s="1"/>
  <c r="Q176" i="13" s="1"/>
  <c r="R176" i="13" s="1"/>
  <c r="S176" i="13" s="1"/>
  <c r="T176" i="13" s="1"/>
  <c r="U176" i="13" s="1"/>
  <c r="V176" i="13" s="1"/>
  <c r="W176" i="13" s="1"/>
  <c r="X176" i="13" s="1"/>
  <c r="Y176" i="13" s="1"/>
  <c r="Z176" i="13" s="1"/>
  <c r="AA176" i="13" s="1"/>
  <c r="AC176" i="13" s="1"/>
  <c r="AD176" i="13" s="1"/>
  <c r="AE176" i="13" s="1"/>
  <c r="AF176" i="13" s="1"/>
  <c r="C175" i="13"/>
  <c r="D175" i="13" s="1"/>
  <c r="E175" i="13" s="1"/>
  <c r="F175" i="13" s="1"/>
  <c r="G175" i="13" s="1"/>
  <c r="H175" i="13" s="1"/>
  <c r="I175" i="13" s="1"/>
  <c r="J175" i="13" s="1"/>
  <c r="K175" i="13" s="1"/>
  <c r="L175" i="13" s="1"/>
  <c r="M175" i="13" s="1"/>
  <c r="N175" i="13" s="1"/>
  <c r="O175" i="13" s="1"/>
  <c r="P175" i="13" s="1"/>
  <c r="Q175" i="13" s="1"/>
  <c r="R175" i="13" s="1"/>
  <c r="S175" i="13" s="1"/>
  <c r="T175" i="13" s="1"/>
  <c r="U175" i="13" s="1"/>
  <c r="V175" i="13" s="1"/>
  <c r="W175" i="13" s="1"/>
  <c r="X175" i="13" s="1"/>
  <c r="Y175" i="13" s="1"/>
  <c r="Z175" i="13" s="1"/>
  <c r="AA175" i="13" s="1"/>
  <c r="AC175" i="13" s="1"/>
  <c r="AD175" i="13" s="1"/>
  <c r="AE175" i="13" s="1"/>
  <c r="AF175" i="13" s="1"/>
  <c r="K174" i="13"/>
  <c r="L174" i="13" s="1"/>
  <c r="M174" i="13" s="1"/>
  <c r="N174" i="13" s="1"/>
  <c r="O174" i="13" s="1"/>
  <c r="P174" i="13" s="1"/>
  <c r="Q174" i="13" s="1"/>
  <c r="R174" i="13" s="1"/>
  <c r="S174" i="13" s="1"/>
  <c r="T174" i="13" s="1"/>
  <c r="U174" i="13" s="1"/>
  <c r="V174" i="13" s="1"/>
  <c r="W174" i="13" s="1"/>
  <c r="X174" i="13" s="1"/>
  <c r="Y174" i="13" s="1"/>
  <c r="Z174" i="13" s="1"/>
  <c r="AA174" i="13" s="1"/>
  <c r="AC174" i="13" s="1"/>
  <c r="AD174" i="13" s="1"/>
  <c r="AE174" i="13" s="1"/>
  <c r="AF174" i="13" s="1"/>
  <c r="G174" i="13"/>
  <c r="H174" i="13" s="1"/>
  <c r="I174" i="13" s="1"/>
  <c r="J174" i="13" s="1"/>
  <c r="D174" i="13"/>
  <c r="E174" i="13" s="1"/>
  <c r="F174" i="13" s="1"/>
  <c r="C174" i="13"/>
  <c r="M173" i="13"/>
  <c r="N173" i="13" s="1"/>
  <c r="O173" i="13" s="1"/>
  <c r="P173" i="13" s="1"/>
  <c r="Q173" i="13" s="1"/>
  <c r="R173" i="13" s="1"/>
  <c r="S173" i="13" s="1"/>
  <c r="T173" i="13" s="1"/>
  <c r="U173" i="13" s="1"/>
  <c r="V173" i="13" s="1"/>
  <c r="W173" i="13" s="1"/>
  <c r="X173" i="13" s="1"/>
  <c r="Y173" i="13" s="1"/>
  <c r="Z173" i="13" s="1"/>
  <c r="AA173" i="13" s="1"/>
  <c r="AC173" i="13" s="1"/>
  <c r="AD173" i="13" s="1"/>
  <c r="AE173" i="13" s="1"/>
  <c r="AF173" i="13" s="1"/>
  <c r="J173" i="13"/>
  <c r="K173" i="13" s="1"/>
  <c r="L173" i="13" s="1"/>
  <c r="D173" i="13"/>
  <c r="E173" i="13" s="1"/>
  <c r="F173" i="13" s="1"/>
  <c r="G173" i="13" s="1"/>
  <c r="H173" i="13" s="1"/>
  <c r="I173" i="13" s="1"/>
  <c r="C173" i="13"/>
  <c r="M172" i="13"/>
  <c r="N172" i="13" s="1"/>
  <c r="O172" i="13" s="1"/>
  <c r="P172" i="13" s="1"/>
  <c r="Q172" i="13" s="1"/>
  <c r="R172" i="13" s="1"/>
  <c r="S172" i="13" s="1"/>
  <c r="T172" i="13" s="1"/>
  <c r="U172" i="13" s="1"/>
  <c r="V172" i="13" s="1"/>
  <c r="W172" i="13" s="1"/>
  <c r="X172" i="13" s="1"/>
  <c r="Y172" i="13" s="1"/>
  <c r="Z172" i="13" s="1"/>
  <c r="AA172" i="13" s="1"/>
  <c r="AC172" i="13" s="1"/>
  <c r="AD172" i="13" s="1"/>
  <c r="AE172" i="13" s="1"/>
  <c r="AF172" i="13" s="1"/>
  <c r="G172" i="13"/>
  <c r="H172" i="13" s="1"/>
  <c r="I172" i="13" s="1"/>
  <c r="J172" i="13" s="1"/>
  <c r="K172" i="13" s="1"/>
  <c r="L172" i="13" s="1"/>
  <c r="C172" i="13"/>
  <c r="D172" i="13" s="1"/>
  <c r="E172" i="13" s="1"/>
  <c r="F172" i="13" s="1"/>
  <c r="H171" i="13"/>
  <c r="I171" i="13" s="1"/>
  <c r="J171" i="13" s="1"/>
  <c r="K171" i="13" s="1"/>
  <c r="L171" i="13" s="1"/>
  <c r="M171" i="13" s="1"/>
  <c r="N171" i="13" s="1"/>
  <c r="O171" i="13" s="1"/>
  <c r="P171" i="13" s="1"/>
  <c r="Q171" i="13" s="1"/>
  <c r="R171" i="13" s="1"/>
  <c r="S171" i="13" s="1"/>
  <c r="T171" i="13" s="1"/>
  <c r="U171" i="13" s="1"/>
  <c r="V171" i="13" s="1"/>
  <c r="W171" i="13" s="1"/>
  <c r="X171" i="13" s="1"/>
  <c r="Y171" i="13" s="1"/>
  <c r="Z171" i="13" s="1"/>
  <c r="AA171" i="13" s="1"/>
  <c r="AC171" i="13" s="1"/>
  <c r="AD171" i="13" s="1"/>
  <c r="AE171" i="13" s="1"/>
  <c r="AF171" i="13" s="1"/>
  <c r="C171" i="13"/>
  <c r="D171" i="13" s="1"/>
  <c r="E171" i="13" s="1"/>
  <c r="F171" i="13" s="1"/>
  <c r="G171" i="13" s="1"/>
  <c r="F170" i="13"/>
  <c r="G170" i="13" s="1"/>
  <c r="H170" i="13" s="1"/>
  <c r="I170" i="13" s="1"/>
  <c r="J170" i="13" s="1"/>
  <c r="K170" i="13" s="1"/>
  <c r="L170" i="13" s="1"/>
  <c r="M170" i="13" s="1"/>
  <c r="N170" i="13" s="1"/>
  <c r="O170" i="13" s="1"/>
  <c r="P170" i="13" s="1"/>
  <c r="Q170" i="13" s="1"/>
  <c r="R170" i="13" s="1"/>
  <c r="S170" i="13" s="1"/>
  <c r="T170" i="13" s="1"/>
  <c r="U170" i="13" s="1"/>
  <c r="V170" i="13" s="1"/>
  <c r="W170" i="13" s="1"/>
  <c r="X170" i="13" s="1"/>
  <c r="Y170" i="13" s="1"/>
  <c r="D170" i="13"/>
  <c r="E170" i="13" s="1"/>
  <c r="C170" i="13"/>
  <c r="D169" i="13"/>
  <c r="C169" i="13"/>
  <c r="AG167" i="13"/>
  <c r="I166" i="13"/>
  <c r="J166" i="13" s="1"/>
  <c r="K166" i="13" s="1"/>
  <c r="L166" i="13" s="1"/>
  <c r="M166" i="13" s="1"/>
  <c r="N166" i="13" s="1"/>
  <c r="O166" i="13" s="1"/>
  <c r="P166" i="13" s="1"/>
  <c r="Q166" i="13" s="1"/>
  <c r="R166" i="13" s="1"/>
  <c r="S166" i="13" s="1"/>
  <c r="T166" i="13" s="1"/>
  <c r="U166" i="13" s="1"/>
  <c r="V166" i="13" s="1"/>
  <c r="W166" i="13" s="1"/>
  <c r="X166" i="13" s="1"/>
  <c r="Y166" i="13" s="1"/>
  <c r="Z166" i="13" s="1"/>
  <c r="AA166" i="13" s="1"/>
  <c r="AC166" i="13" s="1"/>
  <c r="AD166" i="13" s="1"/>
  <c r="AE166" i="13" s="1"/>
  <c r="AF166" i="13" s="1"/>
  <c r="D166" i="13"/>
  <c r="E166" i="13" s="1"/>
  <c r="F166" i="13" s="1"/>
  <c r="G166" i="13" s="1"/>
  <c r="H166" i="13" s="1"/>
  <c r="C166" i="13"/>
  <c r="C165" i="13"/>
  <c r="D165" i="13" s="1"/>
  <c r="E165" i="13" s="1"/>
  <c r="F165" i="13" s="1"/>
  <c r="G165" i="13" s="1"/>
  <c r="H165" i="13" s="1"/>
  <c r="I165" i="13" s="1"/>
  <c r="J165" i="13" s="1"/>
  <c r="K165" i="13" s="1"/>
  <c r="L165" i="13" s="1"/>
  <c r="M165" i="13" s="1"/>
  <c r="N165" i="13" s="1"/>
  <c r="O165" i="13" s="1"/>
  <c r="P165" i="13" s="1"/>
  <c r="Q165" i="13" s="1"/>
  <c r="R165" i="13" s="1"/>
  <c r="S165" i="13" s="1"/>
  <c r="T165" i="13" s="1"/>
  <c r="U165" i="13" s="1"/>
  <c r="V165" i="13" s="1"/>
  <c r="W165" i="13" s="1"/>
  <c r="X165" i="13" s="1"/>
  <c r="Y165" i="13" s="1"/>
  <c r="Z165" i="13" s="1"/>
  <c r="AA165" i="13" s="1"/>
  <c r="AC165" i="13" s="1"/>
  <c r="AD165" i="13" s="1"/>
  <c r="AE165" i="13" s="1"/>
  <c r="AF165" i="13" s="1"/>
  <c r="C164" i="13"/>
  <c r="D164" i="13" s="1"/>
  <c r="E164" i="13" s="1"/>
  <c r="F164" i="13" s="1"/>
  <c r="G164" i="13" s="1"/>
  <c r="H164" i="13" s="1"/>
  <c r="I164" i="13" s="1"/>
  <c r="J164" i="13" s="1"/>
  <c r="K164" i="13" s="1"/>
  <c r="L164" i="13" s="1"/>
  <c r="M164" i="13" s="1"/>
  <c r="N164" i="13" s="1"/>
  <c r="O164" i="13" s="1"/>
  <c r="P164" i="13" s="1"/>
  <c r="Q164" i="13" s="1"/>
  <c r="R164" i="13" s="1"/>
  <c r="S164" i="13" s="1"/>
  <c r="T164" i="13" s="1"/>
  <c r="U164" i="13" s="1"/>
  <c r="V164" i="13" s="1"/>
  <c r="W164" i="13" s="1"/>
  <c r="X164" i="13" s="1"/>
  <c r="Y164" i="13" s="1"/>
  <c r="Z164" i="13" s="1"/>
  <c r="AA164" i="13" s="1"/>
  <c r="AC164" i="13" s="1"/>
  <c r="AD164" i="13" s="1"/>
  <c r="AE164" i="13" s="1"/>
  <c r="AF164" i="13" s="1"/>
  <c r="D163" i="13"/>
  <c r="E163" i="13" s="1"/>
  <c r="F163" i="13" s="1"/>
  <c r="G163" i="13" s="1"/>
  <c r="H163" i="13" s="1"/>
  <c r="I163" i="13" s="1"/>
  <c r="J163" i="13" s="1"/>
  <c r="K163" i="13" s="1"/>
  <c r="L163" i="13" s="1"/>
  <c r="M163" i="13" s="1"/>
  <c r="N163" i="13" s="1"/>
  <c r="O163" i="13" s="1"/>
  <c r="P163" i="13" s="1"/>
  <c r="Q163" i="13" s="1"/>
  <c r="R163" i="13" s="1"/>
  <c r="S163" i="13" s="1"/>
  <c r="T163" i="13" s="1"/>
  <c r="U163" i="13" s="1"/>
  <c r="V163" i="13" s="1"/>
  <c r="W163" i="13" s="1"/>
  <c r="X163" i="13" s="1"/>
  <c r="Y163" i="13" s="1"/>
  <c r="Z163" i="13" s="1"/>
  <c r="AA163" i="13" s="1"/>
  <c r="AC163" i="13" s="1"/>
  <c r="AD163" i="13" s="1"/>
  <c r="AE163" i="13" s="1"/>
  <c r="AF163" i="13" s="1"/>
  <c r="C163" i="13"/>
  <c r="C167" i="13" s="1"/>
  <c r="I162" i="13"/>
  <c r="J162" i="13" s="1"/>
  <c r="K162" i="13" s="1"/>
  <c r="L162" i="13" s="1"/>
  <c r="M162" i="13" s="1"/>
  <c r="N162" i="13" s="1"/>
  <c r="O162" i="13" s="1"/>
  <c r="P162" i="13" s="1"/>
  <c r="Q162" i="13" s="1"/>
  <c r="R162" i="13" s="1"/>
  <c r="S162" i="13" s="1"/>
  <c r="T162" i="13" s="1"/>
  <c r="U162" i="13" s="1"/>
  <c r="V162" i="13" s="1"/>
  <c r="W162" i="13" s="1"/>
  <c r="X162" i="13" s="1"/>
  <c r="Y162" i="13" s="1"/>
  <c r="Z162" i="13" s="1"/>
  <c r="AA162" i="13" s="1"/>
  <c r="AC162" i="13" s="1"/>
  <c r="AD162" i="13" s="1"/>
  <c r="AE162" i="13" s="1"/>
  <c r="AF162" i="13" s="1"/>
  <c r="D162" i="13"/>
  <c r="E162" i="13" s="1"/>
  <c r="F162" i="13" s="1"/>
  <c r="G162" i="13" s="1"/>
  <c r="H162" i="13" s="1"/>
  <c r="C162" i="13"/>
  <c r="C161" i="13"/>
  <c r="D161" i="13" s="1"/>
  <c r="AI158" i="13"/>
  <c r="AH158" i="13"/>
  <c r="AI157" i="13"/>
  <c r="AH157" i="13"/>
  <c r="AI156" i="13"/>
  <c r="AH156" i="13"/>
  <c r="AI155" i="13"/>
  <c r="AH155" i="13"/>
  <c r="AI154" i="13"/>
  <c r="AH154" i="13"/>
  <c r="AI153" i="13"/>
  <c r="AH153" i="13"/>
  <c r="AI152" i="13"/>
  <c r="AH152" i="13"/>
  <c r="AI151" i="13"/>
  <c r="AH151" i="13"/>
  <c r="AI150" i="13"/>
  <c r="AH150" i="13"/>
  <c r="AI149" i="13"/>
  <c r="AH149" i="13"/>
  <c r="AI148" i="13"/>
  <c r="AH148" i="13"/>
  <c r="AI147" i="13"/>
  <c r="AH147" i="13"/>
  <c r="AI146" i="13"/>
  <c r="AH146" i="13"/>
  <c r="AI142" i="13"/>
  <c r="AH142" i="13"/>
  <c r="AI141" i="13"/>
  <c r="AH141" i="13"/>
  <c r="AI140" i="13"/>
  <c r="AH140" i="13"/>
  <c r="AI139" i="13"/>
  <c r="AH139" i="13"/>
  <c r="AI138" i="13"/>
  <c r="AH138" i="13"/>
  <c r="AI137" i="13"/>
  <c r="AH137" i="13"/>
  <c r="AI136" i="13"/>
  <c r="AH136" i="13"/>
  <c r="AI134" i="13"/>
  <c r="AH134" i="13"/>
  <c r="AI133" i="13"/>
  <c r="AH133" i="13"/>
  <c r="AI132" i="13"/>
  <c r="AH132" i="13"/>
  <c r="AI131" i="13"/>
  <c r="AH131" i="13"/>
  <c r="AI130" i="13"/>
  <c r="AH130" i="13"/>
  <c r="AI129" i="13"/>
  <c r="AH129" i="13"/>
  <c r="AI128" i="13"/>
  <c r="AH128" i="13"/>
  <c r="AI127" i="13"/>
  <c r="AH127" i="13"/>
  <c r="AI126" i="13"/>
  <c r="AH126" i="13"/>
  <c r="AI125" i="13"/>
  <c r="AH125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BI23" i="13"/>
  <c r="BH23" i="13"/>
  <c r="BG23" i="13"/>
  <c r="AA117" i="13"/>
  <c r="Z117" i="13"/>
  <c r="Y117" i="13"/>
  <c r="X117" i="13"/>
  <c r="X123" i="13" s="1"/>
  <c r="BE23" i="13" s="1"/>
  <c r="W117" i="13"/>
  <c r="W123" i="13" s="1"/>
  <c r="V117" i="13"/>
  <c r="U117" i="13"/>
  <c r="T117" i="13"/>
  <c r="S117" i="13"/>
  <c r="R117" i="13"/>
  <c r="Q117" i="13"/>
  <c r="P117" i="13"/>
  <c r="P123" i="13" s="1"/>
  <c r="AX23" i="13" s="1"/>
  <c r="O117" i="13"/>
  <c r="N117" i="13"/>
  <c r="M117" i="13"/>
  <c r="L117" i="13"/>
  <c r="K117" i="13"/>
  <c r="K123" i="13" s="1"/>
  <c r="J117" i="13"/>
  <c r="I117" i="13"/>
  <c r="I123" i="13" s="1"/>
  <c r="H117" i="13"/>
  <c r="H123" i="13" s="1"/>
  <c r="G117" i="13"/>
  <c r="G123" i="13" s="1"/>
  <c r="AR23" i="13" s="1"/>
  <c r="F117" i="13"/>
  <c r="E117" i="13"/>
  <c r="AI114" i="13"/>
  <c r="AH114" i="13"/>
  <c r="AI112" i="13"/>
  <c r="AH112" i="13"/>
  <c r="AG112" i="13"/>
  <c r="AI111" i="13"/>
  <c r="AH111" i="13"/>
  <c r="AI110" i="13"/>
  <c r="AH110" i="13"/>
  <c r="AI109" i="13"/>
  <c r="AH109" i="13"/>
  <c r="AG108" i="13"/>
  <c r="AD5" i="13"/>
  <c r="AA108" i="13"/>
  <c r="Z108" i="13"/>
  <c r="Y5" i="13" s="1"/>
  <c r="Y108" i="13"/>
  <c r="X108" i="13"/>
  <c r="BE19" i="13" s="1"/>
  <c r="W108" i="13"/>
  <c r="V5" i="13" s="1"/>
  <c r="V108" i="13"/>
  <c r="U108" i="13"/>
  <c r="T5" i="13" s="1"/>
  <c r="T108" i="13"/>
  <c r="BB19" i="13" s="1"/>
  <c r="S108" i="13"/>
  <c r="R108" i="13"/>
  <c r="AZ19" i="13" s="1"/>
  <c r="Q108" i="13"/>
  <c r="P108" i="13"/>
  <c r="O108" i="13"/>
  <c r="N5" i="13" s="1"/>
  <c r="N108" i="13"/>
  <c r="M5" i="13" s="1"/>
  <c r="M108" i="13"/>
  <c r="AU19" i="13" s="1"/>
  <c r="L108" i="13"/>
  <c r="K108" i="13"/>
  <c r="J108" i="13"/>
  <c r="I5" i="13" s="1"/>
  <c r="I108" i="13"/>
  <c r="I124" i="13" s="1"/>
  <c r="H108" i="13"/>
  <c r="G108" i="13"/>
  <c r="AR19" i="13" s="1"/>
  <c r="F108" i="13"/>
  <c r="E108" i="13"/>
  <c r="AI107" i="13"/>
  <c r="AH107" i="13"/>
  <c r="AI106" i="13"/>
  <c r="AH106" i="13"/>
  <c r="AI105" i="13"/>
  <c r="AH105" i="13"/>
  <c r="AI104" i="13"/>
  <c r="AH104" i="13"/>
  <c r="AI103" i="13"/>
  <c r="AH103" i="13"/>
  <c r="AI102" i="13"/>
  <c r="AH102" i="13"/>
  <c r="AI101" i="13"/>
  <c r="AH101" i="13"/>
  <c r="AI100" i="13"/>
  <c r="AH100" i="13"/>
  <c r="AI99" i="13"/>
  <c r="AH99" i="13"/>
  <c r="AI98" i="13"/>
  <c r="AH98" i="13"/>
  <c r="AI97" i="13"/>
  <c r="AH97" i="13"/>
  <c r="AG96" i="13"/>
  <c r="BI20" i="13"/>
  <c r="AA96" i="13"/>
  <c r="Z96" i="13"/>
  <c r="BF20" i="13" s="1"/>
  <c r="Y96" i="13"/>
  <c r="X96" i="13"/>
  <c r="W96" i="13"/>
  <c r="V96" i="13"/>
  <c r="U96" i="13"/>
  <c r="BC20" i="13" s="1"/>
  <c r="T96" i="13"/>
  <c r="BB20" i="13" s="1"/>
  <c r="S96" i="13"/>
  <c r="BA20" i="13" s="1"/>
  <c r="R96" i="13"/>
  <c r="Q96" i="13"/>
  <c r="P96" i="13"/>
  <c r="O96" i="13"/>
  <c r="N96" i="13"/>
  <c r="M96" i="13"/>
  <c r="L96" i="13"/>
  <c r="K96" i="13"/>
  <c r="J96" i="13"/>
  <c r="I96" i="13"/>
  <c r="H96" i="13"/>
  <c r="G96" i="13"/>
  <c r="AR20" i="13" s="1"/>
  <c r="F96" i="13"/>
  <c r="AI95" i="13"/>
  <c r="AH95" i="13"/>
  <c r="AI94" i="13"/>
  <c r="AH94" i="13"/>
  <c r="AI93" i="13"/>
  <c r="AH93" i="13"/>
  <c r="BJ18" i="13"/>
  <c r="AA92" i="13"/>
  <c r="Z92" i="13"/>
  <c r="BF18" i="13" s="1"/>
  <c r="Y92" i="13"/>
  <c r="X92" i="13"/>
  <c r="W92" i="13"/>
  <c r="U92" i="13"/>
  <c r="BB18" i="13"/>
  <c r="S92" i="13"/>
  <c r="BA18" i="13" s="1"/>
  <c r="R92" i="13"/>
  <c r="Q92" i="13"/>
  <c r="P92" i="13"/>
  <c r="O92" i="13"/>
  <c r="AW18" i="13" s="1"/>
  <c r="N92" i="13"/>
  <c r="AV18" i="13" s="1"/>
  <c r="M92" i="13"/>
  <c r="AU18" i="13" s="1"/>
  <c r="L92" i="13"/>
  <c r="K92" i="13"/>
  <c r="AT18" i="13" s="1"/>
  <c r="J92" i="13"/>
  <c r="I92" i="13"/>
  <c r="H92" i="13"/>
  <c r="G92" i="13"/>
  <c r="F92" i="13"/>
  <c r="BO91" i="13"/>
  <c r="BK91" i="13"/>
  <c r="BG91" i="13"/>
  <c r="BC91" i="13"/>
  <c r="AI91" i="13"/>
  <c r="AH91" i="13"/>
  <c r="AG91" i="13"/>
  <c r="AG92" i="13" s="1"/>
  <c r="AG3" i="13" s="1"/>
  <c r="BQ90" i="13"/>
  <c r="BN90" i="13"/>
  <c r="BF90" i="13"/>
  <c r="AI90" i="13"/>
  <c r="AH90" i="13"/>
  <c r="BP89" i="13"/>
  <c r="BK89" i="13"/>
  <c r="BH89" i="13"/>
  <c r="AI89" i="13"/>
  <c r="AH89" i="13"/>
  <c r="BN88" i="13"/>
  <c r="AI88" i="13"/>
  <c r="AH88" i="13"/>
  <c r="BP87" i="13"/>
  <c r="BO87" i="13"/>
  <c r="BL87" i="13"/>
  <c r="BH87" i="13"/>
  <c r="BG87" i="13"/>
  <c r="BD87" i="13"/>
  <c r="AZ87" i="13"/>
  <c r="AI87" i="13"/>
  <c r="AH87" i="13"/>
  <c r="BR86" i="13"/>
  <c r="BQ86" i="13"/>
  <c r="AI86" i="13"/>
  <c r="AH86" i="13"/>
  <c r="AI85" i="13"/>
  <c r="AH85" i="13"/>
  <c r="BW84" i="13"/>
  <c r="BW91" i="13" s="1"/>
  <c r="BV84" i="13"/>
  <c r="BV91" i="13" s="1"/>
  <c r="BU84" i="13"/>
  <c r="BU91" i="13" s="1"/>
  <c r="BT84" i="13"/>
  <c r="BT91" i="13" s="1"/>
  <c r="BS84" i="13"/>
  <c r="BS91" i="13" s="1"/>
  <c r="BR84" i="13"/>
  <c r="BR91" i="13" s="1"/>
  <c r="BQ84" i="13"/>
  <c r="BQ91" i="13" s="1"/>
  <c r="BP84" i="13"/>
  <c r="BP91" i="13" s="1"/>
  <c r="BO84" i="13"/>
  <c r="BN84" i="13"/>
  <c r="BN91" i="13" s="1"/>
  <c r="BM84" i="13"/>
  <c r="BM91" i="13" s="1"/>
  <c r="BL84" i="13"/>
  <c r="BL91" i="13" s="1"/>
  <c r="BK84" i="13"/>
  <c r="BJ84" i="13"/>
  <c r="BJ91" i="13" s="1"/>
  <c r="BI84" i="13"/>
  <c r="BI91" i="13" s="1"/>
  <c r="BH84" i="13"/>
  <c r="BH91" i="13" s="1"/>
  <c r="BG84" i="13"/>
  <c r="BF84" i="13"/>
  <c r="BF91" i="13" s="1"/>
  <c r="BE84" i="13"/>
  <c r="BE91" i="13" s="1"/>
  <c r="BD84" i="13"/>
  <c r="BD91" i="13" s="1"/>
  <c r="BC84" i="13"/>
  <c r="BB84" i="13"/>
  <c r="BB91" i="13" s="1"/>
  <c r="BA84" i="13"/>
  <c r="BA91" i="13" s="1"/>
  <c r="AZ84" i="13"/>
  <c r="AZ91" i="13" s="1"/>
  <c r="AI84" i="13"/>
  <c r="AH84" i="13"/>
  <c r="BW83" i="13"/>
  <c r="BW90" i="13" s="1"/>
  <c r="BV83" i="13"/>
  <c r="BV90" i="13" s="1"/>
  <c r="BU83" i="13"/>
  <c r="BU90" i="13" s="1"/>
  <c r="BT83" i="13"/>
  <c r="BT90" i="13" s="1"/>
  <c r="BS83" i="13"/>
  <c r="BS90" i="13" s="1"/>
  <c r="BR83" i="13"/>
  <c r="BR90" i="13" s="1"/>
  <c r="BQ83" i="13"/>
  <c r="BP83" i="13"/>
  <c r="BP90" i="13" s="1"/>
  <c r="BO83" i="13"/>
  <c r="BO90" i="13" s="1"/>
  <c r="BN83" i="13"/>
  <c r="BM83" i="13"/>
  <c r="BM90" i="13" s="1"/>
  <c r="BL83" i="13"/>
  <c r="BL90" i="13" s="1"/>
  <c r="BK83" i="13"/>
  <c r="BK90" i="13" s="1"/>
  <c r="BJ83" i="13"/>
  <c r="BJ90" i="13" s="1"/>
  <c r="BI83" i="13"/>
  <c r="BI90" i="13" s="1"/>
  <c r="BH83" i="13"/>
  <c r="BH90" i="13" s="1"/>
  <c r="BG83" i="13"/>
  <c r="BG90" i="13" s="1"/>
  <c r="BF83" i="13"/>
  <c r="BE83" i="13"/>
  <c r="BE90" i="13" s="1"/>
  <c r="BD83" i="13"/>
  <c r="BD90" i="13" s="1"/>
  <c r="BC83" i="13"/>
  <c r="BC90" i="13" s="1"/>
  <c r="BB83" i="13"/>
  <c r="BB90" i="13" s="1"/>
  <c r="BA83" i="13"/>
  <c r="BA90" i="13" s="1"/>
  <c r="AZ83" i="13"/>
  <c r="AZ90" i="13" s="1"/>
  <c r="AI83" i="13"/>
  <c r="AH83" i="13"/>
  <c r="BW82" i="13"/>
  <c r="BW89" i="13" s="1"/>
  <c r="BV82" i="13"/>
  <c r="BV89" i="13" s="1"/>
  <c r="BU82" i="13"/>
  <c r="BU89" i="13" s="1"/>
  <c r="BT82" i="13"/>
  <c r="BT89" i="13" s="1"/>
  <c r="BS82" i="13"/>
  <c r="BS89" i="13" s="1"/>
  <c r="BR82" i="13"/>
  <c r="BR89" i="13" s="1"/>
  <c r="BQ82" i="13"/>
  <c r="BQ89" i="13" s="1"/>
  <c r="BP82" i="13"/>
  <c r="BO82" i="13"/>
  <c r="BO89" i="13" s="1"/>
  <c r="BN82" i="13"/>
  <c r="BN89" i="13" s="1"/>
  <c r="BM82" i="13"/>
  <c r="BM89" i="13" s="1"/>
  <c r="BL82" i="13"/>
  <c r="BL89" i="13" s="1"/>
  <c r="BK82" i="13"/>
  <c r="BJ82" i="13"/>
  <c r="BJ89" i="13" s="1"/>
  <c r="BI82" i="13"/>
  <c r="BI89" i="13" s="1"/>
  <c r="BH82" i="13"/>
  <c r="BG82" i="13"/>
  <c r="BG89" i="13" s="1"/>
  <c r="BF82" i="13"/>
  <c r="BF89" i="13" s="1"/>
  <c r="BE82" i="13"/>
  <c r="BE89" i="13" s="1"/>
  <c r="BD82" i="13"/>
  <c r="BD89" i="13" s="1"/>
  <c r="BC82" i="13"/>
  <c r="BC89" i="13" s="1"/>
  <c r="BB82" i="13"/>
  <c r="BB89" i="13" s="1"/>
  <c r="BA82" i="13"/>
  <c r="BA89" i="13" s="1"/>
  <c r="AZ82" i="13"/>
  <c r="AZ89" i="13" s="1"/>
  <c r="AI82" i="13"/>
  <c r="AH82" i="13"/>
  <c r="BW81" i="13"/>
  <c r="BW88" i="13" s="1"/>
  <c r="BV81" i="13"/>
  <c r="BV88" i="13" s="1"/>
  <c r="BU81" i="13"/>
  <c r="BU88" i="13" s="1"/>
  <c r="BT81" i="13"/>
  <c r="BT88" i="13" s="1"/>
  <c r="BS81" i="13"/>
  <c r="BS88" i="13" s="1"/>
  <c r="BR81" i="13"/>
  <c r="BR88" i="13" s="1"/>
  <c r="BQ81" i="13"/>
  <c r="BQ88" i="13" s="1"/>
  <c r="BP81" i="13"/>
  <c r="BP88" i="13" s="1"/>
  <c r="BO81" i="13"/>
  <c r="BO88" i="13" s="1"/>
  <c r="BN81" i="13"/>
  <c r="BM81" i="13"/>
  <c r="BM88" i="13" s="1"/>
  <c r="BL81" i="13"/>
  <c r="BL88" i="13" s="1"/>
  <c r="BK81" i="13"/>
  <c r="BK88" i="13" s="1"/>
  <c r="BJ81" i="13"/>
  <c r="BJ88" i="13" s="1"/>
  <c r="BI81" i="13"/>
  <c r="BI88" i="13" s="1"/>
  <c r="BH81" i="13"/>
  <c r="BH88" i="13" s="1"/>
  <c r="BG81" i="13"/>
  <c r="BG88" i="13" s="1"/>
  <c r="BF81" i="13"/>
  <c r="BF88" i="13" s="1"/>
  <c r="BE81" i="13"/>
  <c r="BE88" i="13" s="1"/>
  <c r="BD81" i="13"/>
  <c r="BD88" i="13" s="1"/>
  <c r="BC81" i="13"/>
  <c r="BC88" i="13" s="1"/>
  <c r="BB81" i="13"/>
  <c r="BB88" i="13" s="1"/>
  <c r="BA81" i="13"/>
  <c r="BA88" i="13" s="1"/>
  <c r="AZ81" i="13"/>
  <c r="AZ88" i="13" s="1"/>
  <c r="AI81" i="13"/>
  <c r="AH81" i="13"/>
  <c r="BW80" i="13"/>
  <c r="BW87" i="13" s="1"/>
  <c r="BV80" i="13"/>
  <c r="BV87" i="13" s="1"/>
  <c r="BU80" i="13"/>
  <c r="BU87" i="13" s="1"/>
  <c r="BT80" i="13"/>
  <c r="BT87" i="13" s="1"/>
  <c r="BS80" i="13"/>
  <c r="BS87" i="13" s="1"/>
  <c r="BR80" i="13"/>
  <c r="BR87" i="13" s="1"/>
  <c r="BQ80" i="13"/>
  <c r="BQ87" i="13" s="1"/>
  <c r="BP80" i="13"/>
  <c r="BO80" i="13"/>
  <c r="BN80" i="13"/>
  <c r="BN87" i="13" s="1"/>
  <c r="BM80" i="13"/>
  <c r="BM87" i="13" s="1"/>
  <c r="BL80" i="13"/>
  <c r="BK80" i="13"/>
  <c r="BK87" i="13" s="1"/>
  <c r="BJ80" i="13"/>
  <c r="BJ87" i="13" s="1"/>
  <c r="BI80" i="13"/>
  <c r="BI87" i="13" s="1"/>
  <c r="BH80" i="13"/>
  <c r="BG80" i="13"/>
  <c r="BF80" i="13"/>
  <c r="BF87" i="13" s="1"/>
  <c r="BE80" i="13"/>
  <c r="BE87" i="13" s="1"/>
  <c r="BD80" i="13"/>
  <c r="BC80" i="13"/>
  <c r="BC87" i="13" s="1"/>
  <c r="BB80" i="13"/>
  <c r="BB87" i="13" s="1"/>
  <c r="BA80" i="13"/>
  <c r="BA87" i="13" s="1"/>
  <c r="AZ80" i="13"/>
  <c r="AI80" i="13"/>
  <c r="AH80" i="13"/>
  <c r="BW79" i="13"/>
  <c r="BW86" i="13" s="1"/>
  <c r="BV79" i="13"/>
  <c r="BV86" i="13" s="1"/>
  <c r="BU79" i="13"/>
  <c r="BU86" i="13" s="1"/>
  <c r="BT79" i="13"/>
  <c r="BT86" i="13" s="1"/>
  <c r="BS79" i="13"/>
  <c r="BS86" i="13" s="1"/>
  <c r="BR79" i="13"/>
  <c r="BQ79" i="13"/>
  <c r="BP79" i="13"/>
  <c r="BP86" i="13" s="1"/>
  <c r="BO79" i="13"/>
  <c r="BO86" i="13" s="1"/>
  <c r="BN79" i="13"/>
  <c r="BN86" i="13" s="1"/>
  <c r="BM79" i="13"/>
  <c r="BM86" i="13" s="1"/>
  <c r="BL79" i="13"/>
  <c r="BL86" i="13" s="1"/>
  <c r="BK79" i="13"/>
  <c r="BK86" i="13" s="1"/>
  <c r="BJ79" i="13"/>
  <c r="BJ86" i="13" s="1"/>
  <c r="BI79" i="13"/>
  <c r="BI86" i="13" s="1"/>
  <c r="BH79" i="13"/>
  <c r="BH86" i="13" s="1"/>
  <c r="BG79" i="13"/>
  <c r="BG86" i="13" s="1"/>
  <c r="BF79" i="13"/>
  <c r="BF86" i="13" s="1"/>
  <c r="BE79" i="13"/>
  <c r="BE86" i="13" s="1"/>
  <c r="BD79" i="13"/>
  <c r="BD86" i="13" s="1"/>
  <c r="BC79" i="13"/>
  <c r="BC86" i="13" s="1"/>
  <c r="BB79" i="13"/>
  <c r="BB86" i="13" s="1"/>
  <c r="BA79" i="13"/>
  <c r="BA86" i="13" s="1"/>
  <c r="AZ79" i="13"/>
  <c r="AI79" i="13"/>
  <c r="AH79" i="13"/>
  <c r="AG78" i="13"/>
  <c r="BH17" i="13"/>
  <c r="AA78" i="13"/>
  <c r="Z78" i="13"/>
  <c r="Y78" i="13"/>
  <c r="X78" i="13"/>
  <c r="BE17" i="13" s="1"/>
  <c r="W78" i="13"/>
  <c r="BD17" i="13"/>
  <c r="U78" i="13"/>
  <c r="BC17" i="13" s="1"/>
  <c r="S78" i="13"/>
  <c r="BA17" i="13" s="1"/>
  <c r="R78" i="13"/>
  <c r="AZ17" i="13" s="1"/>
  <c r="Q78" i="13"/>
  <c r="P78" i="13"/>
  <c r="AX17" i="13" s="1"/>
  <c r="O78" i="13"/>
  <c r="N78" i="13"/>
  <c r="AV17" i="13" s="1"/>
  <c r="M78" i="13"/>
  <c r="AU17" i="13" s="1"/>
  <c r="L78" i="13"/>
  <c r="K78" i="13"/>
  <c r="J78" i="13"/>
  <c r="I78" i="13"/>
  <c r="H78" i="13"/>
  <c r="G78" i="13"/>
  <c r="F78" i="13"/>
  <c r="AQ17" i="13" s="1"/>
  <c r="AI77" i="13"/>
  <c r="AH77" i="13"/>
  <c r="AI76" i="13"/>
  <c r="AH76" i="13"/>
  <c r="AI75" i="13"/>
  <c r="AH75" i="13"/>
  <c r="AI74" i="13"/>
  <c r="AH74" i="13"/>
  <c r="AI73" i="13"/>
  <c r="AH73" i="13"/>
  <c r="AI72" i="13"/>
  <c r="AH72" i="13"/>
  <c r="AG71" i="13"/>
  <c r="AG2" i="13" s="1"/>
  <c r="AG6" i="13" s="1"/>
  <c r="AF7" i="13"/>
  <c r="BH16" i="13"/>
  <c r="AC7" i="13"/>
  <c r="AA71" i="13"/>
  <c r="Z71" i="13"/>
  <c r="Y71" i="13"/>
  <c r="X71" i="13"/>
  <c r="BE16" i="13" s="1"/>
  <c r="W71" i="13"/>
  <c r="U71" i="13"/>
  <c r="BC16" i="13" s="1"/>
  <c r="S71" i="13"/>
  <c r="BA16" i="13" s="1"/>
  <c r="R71" i="13"/>
  <c r="Q71" i="13"/>
  <c r="AY16" i="13" s="1"/>
  <c r="P71" i="13"/>
  <c r="O71" i="13"/>
  <c r="N71" i="13"/>
  <c r="M71" i="13"/>
  <c r="L71" i="13"/>
  <c r="K71" i="13"/>
  <c r="J71" i="13"/>
  <c r="I71" i="13"/>
  <c r="AS16" i="13" s="1"/>
  <c r="H71" i="13"/>
  <c r="G71" i="13"/>
  <c r="F71" i="13"/>
  <c r="E113" i="13"/>
  <c r="E115" i="13" s="1"/>
  <c r="AI70" i="13"/>
  <c r="AH70" i="13"/>
  <c r="AI69" i="13"/>
  <c r="AH69" i="13"/>
  <c r="AI68" i="13"/>
  <c r="AH68" i="13"/>
  <c r="AI67" i="13"/>
  <c r="AH67" i="13"/>
  <c r="AI66" i="13"/>
  <c r="AH66" i="13"/>
  <c r="AI65" i="13"/>
  <c r="AH65" i="13"/>
  <c r="AI64" i="13"/>
  <c r="AH64" i="13"/>
  <c r="AI63" i="13"/>
  <c r="AH63" i="13"/>
  <c r="AI62" i="13"/>
  <c r="AH62" i="13"/>
  <c r="AI61" i="13"/>
  <c r="AH61" i="13"/>
  <c r="AI60" i="13"/>
  <c r="AH60" i="13"/>
  <c r="AI59" i="13"/>
  <c r="AH59" i="13"/>
  <c r="AI58" i="13"/>
  <c r="AH58" i="13"/>
  <c r="AI57" i="13"/>
  <c r="AH57" i="13"/>
  <c r="AI56" i="13"/>
  <c r="AH56" i="13"/>
  <c r="AI55" i="13"/>
  <c r="AH55" i="13"/>
  <c r="AI54" i="13"/>
  <c r="AH54" i="13"/>
  <c r="AI53" i="13"/>
  <c r="AH53" i="13"/>
  <c r="AI52" i="13"/>
  <c r="AH52" i="13"/>
  <c r="AI51" i="13"/>
  <c r="AH51" i="13"/>
  <c r="AI50" i="13"/>
  <c r="AH50" i="13"/>
  <c r="AI49" i="13"/>
  <c r="AH49" i="13"/>
  <c r="AI48" i="13"/>
  <c r="AH48" i="13"/>
  <c r="AI47" i="13"/>
  <c r="AH47" i="13"/>
  <c r="AI46" i="13"/>
  <c r="AH46" i="13"/>
  <c r="AI45" i="13"/>
  <c r="AH45" i="13"/>
  <c r="AI44" i="13"/>
  <c r="AH44" i="13"/>
  <c r="AI43" i="13"/>
  <c r="AH43" i="13"/>
  <c r="AI42" i="13"/>
  <c r="AH42" i="13"/>
  <c r="AI41" i="13"/>
  <c r="AH41" i="13"/>
  <c r="AI40" i="13"/>
  <c r="AH40" i="13"/>
  <c r="AI39" i="13"/>
  <c r="AH39" i="13"/>
  <c r="AI38" i="13"/>
  <c r="AH38" i="13"/>
  <c r="AI37" i="13"/>
  <c r="AH37" i="13"/>
  <c r="AI36" i="13"/>
  <c r="AH36" i="13"/>
  <c r="AI35" i="13"/>
  <c r="AH35" i="13"/>
  <c r="AI34" i="13"/>
  <c r="AH34" i="13"/>
  <c r="AI33" i="13"/>
  <c r="AH33" i="13"/>
  <c r="AI32" i="13"/>
  <c r="AH32" i="13"/>
  <c r="AI31" i="13"/>
  <c r="AH31" i="13"/>
  <c r="AI30" i="13"/>
  <c r="AH30" i="13"/>
  <c r="AI29" i="13"/>
  <c r="AH29" i="13"/>
  <c r="AI28" i="13"/>
  <c r="AH28" i="13"/>
  <c r="AI27" i="13"/>
  <c r="AH27" i="13"/>
  <c r="AI26" i="13"/>
  <c r="AH26" i="13"/>
  <c r="AI25" i="13"/>
  <c r="AH25" i="13"/>
  <c r="AI24" i="13"/>
  <c r="AH24" i="13"/>
  <c r="BJ23" i="13"/>
  <c r="AT23" i="13"/>
  <c r="AS23" i="13"/>
  <c r="AN23" i="13"/>
  <c r="AI23" i="13"/>
  <c r="AH23" i="13"/>
  <c r="AI22" i="13"/>
  <c r="AH22" i="13"/>
  <c r="BJ21" i="13"/>
  <c r="BI21" i="13"/>
  <c r="BH21" i="13"/>
  <c r="BG21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I21" i="13"/>
  <c r="AH21" i="13"/>
  <c r="BJ20" i="13"/>
  <c r="BH20" i="13"/>
  <c r="BG20" i="13"/>
  <c r="BE20" i="13"/>
  <c r="BD20" i="13"/>
  <c r="AZ20" i="13"/>
  <c r="AY20" i="13"/>
  <c r="AX20" i="13"/>
  <c r="AW20" i="13"/>
  <c r="AV20" i="13"/>
  <c r="AU20" i="13"/>
  <c r="AT20" i="13"/>
  <c r="AS20" i="13"/>
  <c r="AQ20" i="13"/>
  <c r="AP20" i="13"/>
  <c r="AO20" i="13"/>
  <c r="AN20" i="13"/>
  <c r="AM20" i="13"/>
  <c r="AI20" i="13"/>
  <c r="AH20" i="13"/>
  <c r="BJ19" i="13"/>
  <c r="BI19" i="13"/>
  <c r="BH19" i="13"/>
  <c r="BG19" i="13"/>
  <c r="BC19" i="13"/>
  <c r="AY19" i="13"/>
  <c r="AT19" i="13"/>
  <c r="AQ19" i="13"/>
  <c r="AP19" i="13"/>
  <c r="AO19" i="13"/>
  <c r="AN19" i="13"/>
  <c r="AI19" i="13"/>
  <c r="AH19" i="13"/>
  <c r="BI18" i="13"/>
  <c r="BH18" i="13"/>
  <c r="BG18" i="13"/>
  <c r="BE18" i="13"/>
  <c r="BD18" i="13"/>
  <c r="BC18" i="13"/>
  <c r="AZ18" i="13"/>
  <c r="AY18" i="13"/>
  <c r="AX18" i="13"/>
  <c r="AS18" i="13"/>
  <c r="AR18" i="13"/>
  <c r="AQ18" i="13"/>
  <c r="AP18" i="13"/>
  <c r="AO18" i="13"/>
  <c r="AN18" i="13"/>
  <c r="AI18" i="13"/>
  <c r="AH18" i="13"/>
  <c r="BJ17" i="13"/>
  <c r="BI17" i="13"/>
  <c r="BG17" i="13"/>
  <c r="BF17" i="13"/>
  <c r="BB17" i="13"/>
  <c r="AY17" i="13"/>
  <c r="AW17" i="13"/>
  <c r="AT17" i="13"/>
  <c r="AS17" i="13"/>
  <c r="AR17" i="13"/>
  <c r="AO17" i="13"/>
  <c r="AN17" i="13"/>
  <c r="AM17" i="13"/>
  <c r="AI17" i="13"/>
  <c r="AH17" i="13"/>
  <c r="BJ16" i="13"/>
  <c r="BI16" i="13"/>
  <c r="BG16" i="13"/>
  <c r="BD16" i="13"/>
  <c r="BB16" i="13"/>
  <c r="AW16" i="13"/>
  <c r="AV16" i="13"/>
  <c r="AT16" i="13"/>
  <c r="AR16" i="13"/>
  <c r="AQ16" i="13"/>
  <c r="AQ22" i="13" s="1"/>
  <c r="AO16" i="13"/>
  <c r="AN16" i="13"/>
  <c r="AM16" i="13"/>
  <c r="AI16" i="13"/>
  <c r="AH16" i="13"/>
  <c r="AI15" i="13"/>
  <c r="AH15" i="13"/>
  <c r="AI14" i="13"/>
  <c r="AH14" i="13"/>
  <c r="AI13" i="13"/>
  <c r="AH13" i="13"/>
  <c r="AL12" i="13"/>
  <c r="AI12" i="13"/>
  <c r="AH12" i="13"/>
  <c r="AI11" i="13"/>
  <c r="AH11" i="13"/>
  <c r="K6" i="13"/>
  <c r="AE5" i="13"/>
  <c r="AC5" i="13"/>
  <c r="AB5" i="13"/>
  <c r="AA5" i="13"/>
  <c r="O5" i="13"/>
  <c r="L5" i="13"/>
  <c r="K5" i="13"/>
  <c r="J5" i="13"/>
  <c r="G5" i="13"/>
  <c r="E5" i="13"/>
  <c r="D5" i="13"/>
  <c r="C5" i="13"/>
  <c r="B5" i="13"/>
  <c r="AG4" i="13"/>
  <c r="K4" i="13"/>
  <c r="E4" i="13"/>
  <c r="H4" i="13" s="1"/>
  <c r="B4" i="13"/>
  <c r="AL13" i="13" s="1"/>
  <c r="AB177" i="14" l="1"/>
  <c r="X167" i="14"/>
  <c r="Y161" i="14"/>
  <c r="W274" i="14"/>
  <c r="X169" i="14"/>
  <c r="BH22" i="13"/>
  <c r="BH25" i="13" s="1"/>
  <c r="BI22" i="13"/>
  <c r="BI25" i="13" s="1"/>
  <c r="BG22" i="13"/>
  <c r="BG25" i="13" s="1"/>
  <c r="AA123" i="13"/>
  <c r="AA124" i="13" s="1"/>
  <c r="Z5" i="13"/>
  <c r="AA113" i="13"/>
  <c r="AA115" i="13" s="1"/>
  <c r="AA116" i="13" s="1"/>
  <c r="AA7" i="13" s="1"/>
  <c r="Z123" i="13"/>
  <c r="BF23" i="13" s="1"/>
  <c r="BF19" i="13"/>
  <c r="Z113" i="13"/>
  <c r="Z115" i="13" s="1"/>
  <c r="Z116" i="13" s="1"/>
  <c r="Z7" i="13" s="1"/>
  <c r="Z124" i="13"/>
  <c r="Y123" i="13"/>
  <c r="Y124" i="13"/>
  <c r="Y113" i="13"/>
  <c r="Y115" i="13" s="1"/>
  <c r="Y116" i="13" s="1"/>
  <c r="Y7" i="13" s="1"/>
  <c r="W5" i="13"/>
  <c r="X113" i="13"/>
  <c r="X115" i="13" s="1"/>
  <c r="X116" i="13" s="1"/>
  <c r="X7" i="13" s="1"/>
  <c r="BE22" i="13"/>
  <c r="BE25" i="13" s="1"/>
  <c r="X124" i="13"/>
  <c r="V123" i="13"/>
  <c r="BD23" i="13" s="1"/>
  <c r="V124" i="13"/>
  <c r="BD19" i="13"/>
  <c r="BD22" i="13" s="1"/>
  <c r="BD25" i="13" s="1"/>
  <c r="U5" i="13"/>
  <c r="V113" i="13"/>
  <c r="V115" i="13" s="1"/>
  <c r="V116" i="13" s="1"/>
  <c r="V7" i="13" s="1"/>
  <c r="U113" i="13"/>
  <c r="U115" i="13" s="1"/>
  <c r="U123" i="13"/>
  <c r="BC23" i="13" s="1"/>
  <c r="BC22" i="13"/>
  <c r="U116" i="13"/>
  <c r="U7" i="13" s="1"/>
  <c r="U124" i="13"/>
  <c r="S5" i="13"/>
  <c r="BB22" i="13"/>
  <c r="T113" i="13"/>
  <c r="T115" i="13" s="1"/>
  <c r="T123" i="13"/>
  <c r="BB23" i="13" s="1"/>
  <c r="S123" i="13"/>
  <c r="BA23" i="13" s="1"/>
  <c r="R5" i="13"/>
  <c r="BA19" i="13"/>
  <c r="BA22" i="13" s="1"/>
  <c r="S113" i="13"/>
  <c r="S115" i="13" s="1"/>
  <c r="S116" i="13" s="1"/>
  <c r="S7" i="13" s="1"/>
  <c r="R123" i="13"/>
  <c r="Q5" i="13"/>
  <c r="R124" i="13"/>
  <c r="R113" i="13"/>
  <c r="R115" i="13" s="1"/>
  <c r="R116" i="13" s="1"/>
  <c r="R7" i="13" s="1"/>
  <c r="Q123" i="13"/>
  <c r="AY23" i="13" s="1"/>
  <c r="AY22" i="13"/>
  <c r="P124" i="13"/>
  <c r="AX19" i="13"/>
  <c r="P113" i="13"/>
  <c r="P115" i="13" s="1"/>
  <c r="P116" i="13" s="1"/>
  <c r="P7" i="13" s="1"/>
  <c r="O123" i="13"/>
  <c r="AW23" i="13" s="1"/>
  <c r="AW19" i="13"/>
  <c r="AW22" i="13"/>
  <c r="AW25" i="13" s="1"/>
  <c r="N123" i="13"/>
  <c r="AV23" i="13" s="1"/>
  <c r="N124" i="13"/>
  <c r="N113" i="13"/>
  <c r="N115" i="13" s="1"/>
  <c r="N116" i="13" s="1"/>
  <c r="N7" i="13" s="1"/>
  <c r="AV19" i="13"/>
  <c r="AV22" i="13" s="1"/>
  <c r="AV25" i="13" s="1"/>
  <c r="M123" i="13"/>
  <c r="AU23" i="13" s="1"/>
  <c r="M113" i="13"/>
  <c r="M115" i="13" s="1"/>
  <c r="M116" i="13" s="1"/>
  <c r="M7" i="13" s="1"/>
  <c r="AU16" i="13"/>
  <c r="AU22" i="13"/>
  <c r="L123" i="13"/>
  <c r="L113" i="13"/>
  <c r="L115" i="13" s="1"/>
  <c r="K124" i="13"/>
  <c r="AT22" i="13"/>
  <c r="AT25" i="13" s="1"/>
  <c r="K113" i="13"/>
  <c r="K115" i="13" s="1"/>
  <c r="K116" i="13" s="1"/>
  <c r="K7" i="13" s="1"/>
  <c r="J113" i="13"/>
  <c r="J115" i="13" s="1"/>
  <c r="H113" i="13"/>
  <c r="H115" i="13" s="1"/>
  <c r="H116" i="13" s="1"/>
  <c r="H7" i="13" s="1"/>
  <c r="H124" i="13"/>
  <c r="AI96" i="13"/>
  <c r="AH78" i="13"/>
  <c r="AI78" i="13"/>
  <c r="F123" i="13"/>
  <c r="AQ23" i="13" s="1"/>
  <c r="AQ25" i="13"/>
  <c r="E123" i="13"/>
  <c r="AP23" i="13" s="1"/>
  <c r="AO22" i="13"/>
  <c r="AN22" i="13"/>
  <c r="AN25" i="13" s="1"/>
  <c r="AJ108" i="13" a="1"/>
  <c r="AJ108" i="13" s="1"/>
  <c r="AF5" i="13"/>
  <c r="B113" i="13"/>
  <c r="B115" i="13" s="1"/>
  <c r="B116" i="13" s="1"/>
  <c r="B7" i="13" s="1"/>
  <c r="AH117" i="13"/>
  <c r="B124" i="13"/>
  <c r="AI119" i="13"/>
  <c r="AH92" i="13"/>
  <c r="AI92" i="13"/>
  <c r="AM22" i="13"/>
  <c r="AM25" i="13" s="1"/>
  <c r="BJ22" i="13"/>
  <c r="BJ25" i="13" s="1"/>
  <c r="AU25" i="13"/>
  <c r="BB25" i="13"/>
  <c r="Z170" i="13"/>
  <c r="Y135" i="13"/>
  <c r="AB7" i="13"/>
  <c r="AG115" i="13"/>
  <c r="AR22" i="13"/>
  <c r="AR25" i="13" s="1"/>
  <c r="T116" i="13"/>
  <c r="T7" i="13" s="1"/>
  <c r="F113" i="13"/>
  <c r="F115" i="13" s="1"/>
  <c r="F116" i="13" s="1"/>
  <c r="F7" i="13" s="1"/>
  <c r="Q113" i="13"/>
  <c r="Q115" i="13" s="1"/>
  <c r="Q116" i="13" s="1"/>
  <c r="Q7" i="13" s="1"/>
  <c r="J123" i="13"/>
  <c r="J124" i="13" s="1"/>
  <c r="AI117" i="13"/>
  <c r="AI120" i="13"/>
  <c r="AH120" i="13"/>
  <c r="F5" i="13"/>
  <c r="AP16" i="13"/>
  <c r="AX16" i="13"/>
  <c r="AX22" i="13" s="1"/>
  <c r="AX25" i="13" s="1"/>
  <c r="BF16" i="13"/>
  <c r="BF22" i="13" s="1"/>
  <c r="BF25" i="13" s="1"/>
  <c r="AZ23" i="13"/>
  <c r="AI71" i="13"/>
  <c r="AH108" i="13"/>
  <c r="AH123" i="13"/>
  <c r="AH119" i="13"/>
  <c r="AO23" i="13"/>
  <c r="AO25" i="13" s="1"/>
  <c r="D177" i="13"/>
  <c r="AI108" i="13"/>
  <c r="I113" i="13"/>
  <c r="I115" i="13" s="1"/>
  <c r="I116" i="13" s="1"/>
  <c r="I7" i="13" s="1"/>
  <c r="AD7" i="13"/>
  <c r="AH118" i="13"/>
  <c r="E161" i="13"/>
  <c r="D167" i="13"/>
  <c r="BG95" i="13" a="1"/>
  <c r="AS19" i="13"/>
  <c r="AS22" i="13" s="1"/>
  <c r="AS25" i="13" s="1"/>
  <c r="H5" i="13"/>
  <c r="P5" i="13"/>
  <c r="X5" i="13"/>
  <c r="AZ16" i="13"/>
  <c r="AZ22" i="13" s="1"/>
  <c r="AZ25" i="13" s="1"/>
  <c r="AP17" i="13"/>
  <c r="L124" i="13"/>
  <c r="T124" i="13"/>
  <c r="E169" i="13"/>
  <c r="AH96" i="13"/>
  <c r="AG113" i="13"/>
  <c r="AI122" i="13"/>
  <c r="AH122" i="13"/>
  <c r="G113" i="13"/>
  <c r="G115" i="13" s="1"/>
  <c r="G116" i="13" s="1"/>
  <c r="G7" i="13" s="1"/>
  <c r="O113" i="13"/>
  <c r="O115" i="13" s="1"/>
  <c r="O116" i="13" s="1"/>
  <c r="O7" i="13" s="1"/>
  <c r="W113" i="13"/>
  <c r="W115" i="13" s="1"/>
  <c r="W116" i="13" s="1"/>
  <c r="W7" i="13" s="1"/>
  <c r="AE7" i="13"/>
  <c r="AH71" i="13"/>
  <c r="AZ86" i="13"/>
  <c r="G124" i="13"/>
  <c r="O124" i="13"/>
  <c r="W124" i="13"/>
  <c r="AI121" i="13"/>
  <c r="AH121" i="13"/>
  <c r="AI118" i="13"/>
  <c r="C274" i="13"/>
  <c r="AF71" i="12"/>
  <c r="AF78" i="12"/>
  <c r="AF92" i="12"/>
  <c r="AF96" i="12"/>
  <c r="AF108" i="12"/>
  <c r="AF117" i="12"/>
  <c r="AF118" i="12"/>
  <c r="AF119" i="12"/>
  <c r="AF120" i="12"/>
  <c r="AF121" i="12"/>
  <c r="AF122" i="12"/>
  <c r="AF135" i="12"/>
  <c r="X274" i="14" l="1"/>
  <c r="Y169" i="14"/>
  <c r="Z161" i="14"/>
  <c r="Y167" i="14"/>
  <c r="AC177" i="14"/>
  <c r="BC25" i="13"/>
  <c r="BA25" i="13"/>
  <c r="S124" i="13"/>
  <c r="AY25" i="13"/>
  <c r="Q124" i="13"/>
  <c r="M124" i="13"/>
  <c r="L116" i="13"/>
  <c r="L7" i="13" s="1"/>
  <c r="F124" i="13"/>
  <c r="E124" i="13"/>
  <c r="AH124" i="13" s="1"/>
  <c r="AP22" i="13"/>
  <c r="AP25" i="13" s="1"/>
  <c r="E116" i="13"/>
  <c r="E7" i="13" s="1"/>
  <c r="E177" i="13"/>
  <c r="AA170" i="13"/>
  <c r="AC170" i="13" s="1"/>
  <c r="AD170" i="13" s="1"/>
  <c r="AE170" i="13" s="1"/>
  <c r="AF170" i="13" s="1"/>
  <c r="Z135" i="13"/>
  <c r="AI124" i="13"/>
  <c r="BL118" i="13"/>
  <c r="BJ117" i="13"/>
  <c r="BH116" i="13"/>
  <c r="BL114" i="13"/>
  <c r="BJ113" i="13"/>
  <c r="BH112" i="13"/>
  <c r="BL110" i="13"/>
  <c r="BJ109" i="13"/>
  <c r="BH108" i="13"/>
  <c r="BL106" i="13"/>
  <c r="BJ105" i="13"/>
  <c r="BH104" i="13"/>
  <c r="BL102" i="13"/>
  <c r="BJ101" i="13"/>
  <c r="BH100" i="13"/>
  <c r="BL98" i="13"/>
  <c r="BJ97" i="13"/>
  <c r="BH96" i="13"/>
  <c r="BG118" i="13"/>
  <c r="BK116" i="13"/>
  <c r="BI115" i="13"/>
  <c r="BG114" i="13"/>
  <c r="BK112" i="13"/>
  <c r="BI111" i="13"/>
  <c r="BG110" i="13"/>
  <c r="BK108" i="13"/>
  <c r="BI107" i="13"/>
  <c r="BG106" i="13"/>
  <c r="BK104" i="13"/>
  <c r="BI103" i="13"/>
  <c r="BG102" i="13"/>
  <c r="BK100" i="13"/>
  <c r="BI99" i="13"/>
  <c r="BG98" i="13"/>
  <c r="BK96" i="13"/>
  <c r="BI95" i="13"/>
  <c r="BL117" i="13"/>
  <c r="BG116" i="13"/>
  <c r="BI114" i="13"/>
  <c r="BJ112" i="13"/>
  <c r="BK110" i="13"/>
  <c r="BG109" i="13"/>
  <c r="BH107" i="13"/>
  <c r="BI105" i="13"/>
  <c r="BK103" i="13"/>
  <c r="BL101" i="13"/>
  <c r="BG100" i="13"/>
  <c r="BI98" i="13"/>
  <c r="BJ96" i="13"/>
  <c r="BK117" i="13"/>
  <c r="BL115" i="13"/>
  <c r="BH114" i="13"/>
  <c r="BI112" i="13"/>
  <c r="BJ110" i="13"/>
  <c r="BL108" i="13"/>
  <c r="BG107" i="13"/>
  <c r="BH105" i="13"/>
  <c r="BJ103" i="13"/>
  <c r="BK101" i="13"/>
  <c r="BL99" i="13"/>
  <c r="BH98" i="13"/>
  <c r="BI96" i="13"/>
  <c r="BJ114" i="13"/>
  <c r="BI117" i="13"/>
  <c r="BK115" i="13"/>
  <c r="BL113" i="13"/>
  <c r="BG112" i="13"/>
  <c r="BI110" i="13"/>
  <c r="BJ108" i="13"/>
  <c r="BK106" i="13"/>
  <c r="BG105" i="13"/>
  <c r="BH103" i="13"/>
  <c r="BI101" i="13"/>
  <c r="BK99" i="13"/>
  <c r="BL97" i="13"/>
  <c r="BG96" i="13"/>
  <c r="BH117" i="13"/>
  <c r="BJ115" i="13"/>
  <c r="BK113" i="13"/>
  <c r="BL111" i="13"/>
  <c r="BH110" i="13"/>
  <c r="BI108" i="13"/>
  <c r="BJ106" i="13"/>
  <c r="BL104" i="13"/>
  <c r="BG103" i="13"/>
  <c r="BH101" i="13"/>
  <c r="BJ99" i="13"/>
  <c r="BK97" i="13"/>
  <c r="BL95" i="13"/>
  <c r="BI116" i="13"/>
  <c r="BK118" i="13"/>
  <c r="BG117" i="13"/>
  <c r="BH115" i="13"/>
  <c r="BI113" i="13"/>
  <c r="BK111" i="13"/>
  <c r="BL109" i="13"/>
  <c r="BG108" i="13"/>
  <c r="BI106" i="13"/>
  <c r="BJ104" i="13"/>
  <c r="BK102" i="13"/>
  <c r="BG101" i="13"/>
  <c r="BH99" i="13"/>
  <c r="BI97" i="13"/>
  <c r="BK95" i="13"/>
  <c r="BJ118" i="13"/>
  <c r="BL116" i="13"/>
  <c r="BG115" i="13"/>
  <c r="BH113" i="13"/>
  <c r="BJ111" i="13"/>
  <c r="BK109" i="13"/>
  <c r="BL107" i="13"/>
  <c r="BH106" i="13"/>
  <c r="BI104" i="13"/>
  <c r="BJ102" i="13"/>
  <c r="BL100" i="13"/>
  <c r="BG99" i="13"/>
  <c r="BH97" i="13"/>
  <c r="BJ95" i="13"/>
  <c r="BI118" i="13"/>
  <c r="BJ116" i="13"/>
  <c r="BK114" i="13"/>
  <c r="BG113" i="13"/>
  <c r="BH111" i="13"/>
  <c r="BI109" i="13"/>
  <c r="BK107" i="13"/>
  <c r="BL105" i="13"/>
  <c r="BG104" i="13"/>
  <c r="BI102" i="13"/>
  <c r="BJ100" i="13"/>
  <c r="BK98" i="13"/>
  <c r="BG97" i="13"/>
  <c r="BH95" i="13"/>
  <c r="BH118" i="13"/>
  <c r="BL112" i="13"/>
  <c r="BG111" i="13"/>
  <c r="BH109" i="13"/>
  <c r="BJ107" i="13"/>
  <c r="BK105" i="13"/>
  <c r="BL103" i="13"/>
  <c r="BH102" i="13"/>
  <c r="BI100" i="13"/>
  <c r="BJ98" i="13"/>
  <c r="BL96" i="13"/>
  <c r="BG95" i="13"/>
  <c r="J116" i="13"/>
  <c r="J7" i="13" s="1"/>
  <c r="F161" i="13"/>
  <c r="E167" i="13"/>
  <c r="AT8" i="13"/>
  <c r="AH113" i="13"/>
  <c r="AI113" i="13"/>
  <c r="E274" i="13"/>
  <c r="F169" i="13"/>
  <c r="AI123" i="13"/>
  <c r="D274" i="13"/>
  <c r="AJ123" i="13" a="1"/>
  <c r="AJ123" i="13" s="1"/>
  <c r="D7" i="13"/>
  <c r="AF123" i="12"/>
  <c r="AF113" i="12"/>
  <c r="AF115" i="12" s="1"/>
  <c r="AF116" i="12" s="1"/>
  <c r="AF124" i="12"/>
  <c r="AE71" i="12"/>
  <c r="AE78" i="12"/>
  <c r="AE92" i="12"/>
  <c r="AE96" i="12"/>
  <c r="AE108" i="12"/>
  <c r="AE117" i="12"/>
  <c r="AE118" i="12"/>
  <c r="AE119" i="12"/>
  <c r="AE120" i="12"/>
  <c r="AE121" i="12"/>
  <c r="AE122" i="12"/>
  <c r="AE135" i="12"/>
  <c r="AD177" i="14" l="1"/>
  <c r="AA161" i="14"/>
  <c r="Z167" i="14"/>
  <c r="Y274" i="14"/>
  <c r="Z169" i="14"/>
  <c r="AT9" i="13"/>
  <c r="F177" i="13"/>
  <c r="E135" i="13"/>
  <c r="AH115" i="13"/>
  <c r="AI115" i="13"/>
  <c r="F274" i="13"/>
  <c r="G169" i="13"/>
  <c r="G161" i="13"/>
  <c r="F167" i="13"/>
  <c r="AE123" i="12"/>
  <c r="AE113" i="12"/>
  <c r="AE115" i="12" s="1"/>
  <c r="AE116" i="12" s="1"/>
  <c r="AE124" i="12"/>
  <c r="Z274" i="14" l="1"/>
  <c r="AA169" i="14"/>
  <c r="AB161" i="14"/>
  <c r="AA167" i="14"/>
  <c r="AA135" i="14"/>
  <c r="AE177" i="14"/>
  <c r="AH116" i="13"/>
  <c r="C7" i="13"/>
  <c r="A7" i="13" s="1"/>
  <c r="AI116" i="13"/>
  <c r="G167" i="13"/>
  <c r="H161" i="13"/>
  <c r="G274" i="13"/>
  <c r="H169" i="13"/>
  <c r="G177" i="13"/>
  <c r="F135" i="13"/>
  <c r="AD71" i="12"/>
  <c r="AD78" i="12"/>
  <c r="AD92" i="12"/>
  <c r="AD96" i="12"/>
  <c r="AD108" i="12"/>
  <c r="AD117" i="12"/>
  <c r="AD123" i="12" s="1"/>
  <c r="AD118" i="12"/>
  <c r="AD119" i="12"/>
  <c r="AD120" i="12"/>
  <c r="AD121" i="12"/>
  <c r="AD122" i="12"/>
  <c r="AD135" i="12"/>
  <c r="AB167" i="14" l="1"/>
  <c r="AC161" i="14"/>
  <c r="AB135" i="14"/>
  <c r="AA274" i="14"/>
  <c r="AB169" i="14"/>
  <c r="AF177" i="14"/>
  <c r="I169" i="13"/>
  <c r="H167" i="13"/>
  <c r="I161" i="13"/>
  <c r="H177" i="13"/>
  <c r="G135" i="13"/>
  <c r="AD124" i="12"/>
  <c r="AD113" i="12"/>
  <c r="AD115" i="12" s="1"/>
  <c r="AD116" i="12" s="1"/>
  <c r="AC70" i="12"/>
  <c r="AC71" i="12"/>
  <c r="AC78" i="12"/>
  <c r="AC92" i="12"/>
  <c r="AC96" i="12"/>
  <c r="AC108" i="12"/>
  <c r="AC117" i="12"/>
  <c r="AC123" i="12" s="1"/>
  <c r="AC118" i="12"/>
  <c r="AC119" i="12"/>
  <c r="AC120" i="12"/>
  <c r="AC121" i="12"/>
  <c r="AC122" i="12"/>
  <c r="AC135" i="12"/>
  <c r="AD161" i="14" l="1"/>
  <c r="AC167" i="14"/>
  <c r="AC135" i="14"/>
  <c r="AB274" i="14"/>
  <c r="AC169" i="14"/>
  <c r="H135" i="13"/>
  <c r="I177" i="13"/>
  <c r="I167" i="13"/>
  <c r="J161" i="13"/>
  <c r="H274" i="13"/>
  <c r="I274" i="13"/>
  <c r="J169" i="13"/>
  <c r="AC124" i="12"/>
  <c r="AC113" i="12"/>
  <c r="AC115" i="12" s="1"/>
  <c r="AC116" i="12" s="1"/>
  <c r="AB70" i="12"/>
  <c r="AB71" i="12"/>
  <c r="AB78" i="12"/>
  <c r="AB92" i="12"/>
  <c r="AB96" i="12"/>
  <c r="AB108" i="12"/>
  <c r="AB117" i="12"/>
  <c r="AB123" i="12" s="1"/>
  <c r="AB118" i="12"/>
  <c r="AB119" i="12"/>
  <c r="AB120" i="12"/>
  <c r="AB121" i="12"/>
  <c r="AB122" i="12"/>
  <c r="AB135" i="12"/>
  <c r="AA70" i="12"/>
  <c r="AA71" i="12"/>
  <c r="AA78" i="12"/>
  <c r="Z149" i="12"/>
  <c r="Z70" i="12"/>
  <c r="Z71" i="12"/>
  <c r="Z78" i="12"/>
  <c r="Y149" i="12"/>
  <c r="Y70" i="12"/>
  <c r="X149" i="12"/>
  <c r="X70" i="12"/>
  <c r="W149" i="12"/>
  <c r="W70" i="12"/>
  <c r="V149" i="12"/>
  <c r="V70" i="12"/>
  <c r="U70" i="12"/>
  <c r="U71" i="12"/>
  <c r="U78" i="12"/>
  <c r="U149" i="12"/>
  <c r="T70" i="12"/>
  <c r="S70" i="12"/>
  <c r="S71" i="12"/>
  <c r="S78" i="12"/>
  <c r="S92" i="12"/>
  <c r="S96" i="12"/>
  <c r="S108" i="12"/>
  <c r="S117" i="12"/>
  <c r="S123" i="12" s="1"/>
  <c r="S118" i="12"/>
  <c r="S119" i="12"/>
  <c r="S120" i="12"/>
  <c r="S121" i="12"/>
  <c r="S122" i="12"/>
  <c r="S135" i="12"/>
  <c r="S161" i="12"/>
  <c r="S162" i="12"/>
  <c r="S163" i="12"/>
  <c r="S164" i="12"/>
  <c r="S165" i="12"/>
  <c r="S166" i="12"/>
  <c r="S167" i="12"/>
  <c r="S169" i="12"/>
  <c r="S274" i="12" s="1"/>
  <c r="S170" i="12"/>
  <c r="S171" i="12"/>
  <c r="S172" i="12"/>
  <c r="S173" i="12"/>
  <c r="S174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R70" i="12"/>
  <c r="R71" i="12"/>
  <c r="R78" i="12"/>
  <c r="R92" i="12"/>
  <c r="R96" i="12"/>
  <c r="R108" i="12"/>
  <c r="R117" i="12"/>
  <c r="R123" i="12" s="1"/>
  <c r="R118" i="12"/>
  <c r="R119" i="12"/>
  <c r="R120" i="12"/>
  <c r="R121" i="12"/>
  <c r="R122" i="12"/>
  <c r="R161" i="12"/>
  <c r="R167" i="12" s="1"/>
  <c r="R162" i="12"/>
  <c r="R163" i="12"/>
  <c r="R164" i="12"/>
  <c r="R165" i="12"/>
  <c r="R166" i="12"/>
  <c r="R169" i="12"/>
  <c r="R170" i="12"/>
  <c r="R171" i="12"/>
  <c r="R274" i="12" s="1"/>
  <c r="R172" i="12"/>
  <c r="R173" i="12"/>
  <c r="R174" i="12"/>
  <c r="R175" i="12"/>
  <c r="R176" i="12"/>
  <c r="R177" i="12"/>
  <c r="R135" i="12" s="1"/>
  <c r="R178" i="12"/>
  <c r="R179" i="12"/>
  <c r="R180" i="12"/>
  <c r="R181" i="12"/>
  <c r="R182" i="12"/>
  <c r="R183" i="12"/>
  <c r="R184" i="12"/>
  <c r="R185" i="12"/>
  <c r="R186" i="12"/>
  <c r="R187" i="12"/>
  <c r="R188" i="12"/>
  <c r="R189" i="12"/>
  <c r="R190" i="12"/>
  <c r="R191" i="12"/>
  <c r="R192" i="12"/>
  <c r="R193" i="12"/>
  <c r="R194" i="12"/>
  <c r="R195" i="12"/>
  <c r="R196" i="12"/>
  <c r="R197" i="12"/>
  <c r="R198" i="12"/>
  <c r="R199" i="12"/>
  <c r="R200" i="12"/>
  <c r="R201" i="12"/>
  <c r="R202" i="12"/>
  <c r="R203" i="12"/>
  <c r="R204" i="12"/>
  <c r="R205" i="12"/>
  <c r="R206" i="12"/>
  <c r="R207" i="12"/>
  <c r="R208" i="12"/>
  <c r="R209" i="12"/>
  <c r="R210" i="12"/>
  <c r="R211" i="12"/>
  <c r="R212" i="12"/>
  <c r="R213" i="12"/>
  <c r="R214" i="12"/>
  <c r="R215" i="12"/>
  <c r="R216" i="12"/>
  <c r="R217" i="12"/>
  <c r="R218" i="12"/>
  <c r="R219" i="12"/>
  <c r="R220" i="12"/>
  <c r="R221" i="12"/>
  <c r="R222" i="12"/>
  <c r="R223" i="12"/>
  <c r="R224" i="12"/>
  <c r="R225" i="12"/>
  <c r="R226" i="12"/>
  <c r="R227" i="12"/>
  <c r="R228" i="12"/>
  <c r="R229" i="12"/>
  <c r="R230" i="12"/>
  <c r="R231" i="12"/>
  <c r="R232" i="12"/>
  <c r="R233" i="12"/>
  <c r="R234" i="12"/>
  <c r="R235" i="12"/>
  <c r="R236" i="12"/>
  <c r="R237" i="12"/>
  <c r="R238" i="12"/>
  <c r="R239" i="12"/>
  <c r="R240" i="12"/>
  <c r="R241" i="12"/>
  <c r="R242" i="12"/>
  <c r="R243" i="12"/>
  <c r="R244" i="12"/>
  <c r="R245" i="12"/>
  <c r="R246" i="12"/>
  <c r="R247" i="12"/>
  <c r="R248" i="12"/>
  <c r="R249" i="12"/>
  <c r="R250" i="12"/>
  <c r="R251" i="12"/>
  <c r="R252" i="12"/>
  <c r="R253" i="12"/>
  <c r="R254" i="12"/>
  <c r="R255" i="12"/>
  <c r="R256" i="12"/>
  <c r="R257" i="12"/>
  <c r="R258" i="12"/>
  <c r="R259" i="12"/>
  <c r="R260" i="12"/>
  <c r="R261" i="12"/>
  <c r="R262" i="12"/>
  <c r="R263" i="12"/>
  <c r="R264" i="12"/>
  <c r="R265" i="12"/>
  <c r="R266" i="12"/>
  <c r="R267" i="12"/>
  <c r="R268" i="12"/>
  <c r="R269" i="12"/>
  <c r="R270" i="12"/>
  <c r="R271" i="12"/>
  <c r="R272" i="12"/>
  <c r="R273" i="12"/>
  <c r="Q70" i="12"/>
  <c r="Q71" i="12"/>
  <c r="Q78" i="12"/>
  <c r="Q92" i="12"/>
  <c r="Q96" i="12"/>
  <c r="Q108" i="12"/>
  <c r="Q117" i="12"/>
  <c r="Q118" i="12"/>
  <c r="Q119" i="12"/>
  <c r="Q120" i="12"/>
  <c r="Q121" i="12"/>
  <c r="Q122" i="12"/>
  <c r="Q161" i="12"/>
  <c r="Q167" i="12" s="1"/>
  <c r="Q162" i="12"/>
  <c r="Q163" i="12"/>
  <c r="Q164" i="12"/>
  <c r="Q165" i="12"/>
  <c r="Q166" i="12"/>
  <c r="Q169" i="12"/>
  <c r="Q170" i="12"/>
  <c r="Q171" i="12"/>
  <c r="Q274" i="12" s="1"/>
  <c r="Q172" i="12"/>
  <c r="Q173" i="12"/>
  <c r="Q174" i="12"/>
  <c r="Q175" i="12"/>
  <c r="Q176" i="12"/>
  <c r="Q177" i="12"/>
  <c r="Q135" i="12" s="1"/>
  <c r="Q178" i="12"/>
  <c r="Q179" i="12"/>
  <c r="Q180" i="12"/>
  <c r="Q181" i="12"/>
  <c r="Q182" i="12"/>
  <c r="Q183" i="12"/>
  <c r="Q184" i="12"/>
  <c r="Q185" i="12"/>
  <c r="Q186" i="12"/>
  <c r="Q187" i="12"/>
  <c r="Q188" i="12"/>
  <c r="Q189" i="12"/>
  <c r="Q190" i="12"/>
  <c r="Q191" i="12"/>
  <c r="Q192" i="12"/>
  <c r="Q193" i="12"/>
  <c r="Q194" i="12"/>
  <c r="Q195" i="12"/>
  <c r="Q196" i="12"/>
  <c r="Q197" i="12"/>
  <c r="Q198" i="12"/>
  <c r="Q199" i="12"/>
  <c r="Q200" i="12"/>
  <c r="Q201" i="12"/>
  <c r="Q202" i="12"/>
  <c r="Q203" i="12"/>
  <c r="Q204" i="12"/>
  <c r="Q205" i="12"/>
  <c r="Q206" i="12"/>
  <c r="Q207" i="12"/>
  <c r="Q208" i="12"/>
  <c r="Q209" i="12"/>
  <c r="Q210" i="12"/>
  <c r="Q211" i="12"/>
  <c r="Q212" i="12"/>
  <c r="Q213" i="12"/>
  <c r="Q214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235" i="12"/>
  <c r="Q236" i="12"/>
  <c r="Q237" i="12"/>
  <c r="Q238" i="12"/>
  <c r="Q239" i="12"/>
  <c r="Q240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AC274" i="14" l="1"/>
  <c r="AD169" i="14"/>
  <c r="AD167" i="14"/>
  <c r="AE161" i="14"/>
  <c r="AD135" i="14"/>
  <c r="J167" i="13"/>
  <c r="K161" i="13"/>
  <c r="J177" i="13"/>
  <c r="I135" i="13"/>
  <c r="J274" i="13"/>
  <c r="K169" i="13"/>
  <c r="AB124" i="12"/>
  <c r="AB113" i="12"/>
  <c r="AB115" i="12" s="1"/>
  <c r="AB116" i="12" s="1"/>
  <c r="S124" i="12"/>
  <c r="S113" i="12"/>
  <c r="S115" i="12" s="1"/>
  <c r="S116" i="12" s="1"/>
  <c r="R113" i="12"/>
  <c r="R115" i="12" s="1"/>
  <c r="R116" i="12" s="1"/>
  <c r="R124" i="12"/>
  <c r="Q123" i="12"/>
  <c r="Q124" i="12" s="1"/>
  <c r="Q113" i="12"/>
  <c r="Q115" i="12" s="1"/>
  <c r="Q116" i="12" s="1"/>
  <c r="AF161" i="14" l="1"/>
  <c r="AE167" i="14"/>
  <c r="AE135" i="14"/>
  <c r="AD274" i="14"/>
  <c r="AE169" i="14"/>
  <c r="L169" i="13"/>
  <c r="L161" i="13"/>
  <c r="K167" i="13"/>
  <c r="J135" i="13"/>
  <c r="K177" i="13"/>
  <c r="P70" i="12"/>
  <c r="P71" i="12"/>
  <c r="P78" i="12"/>
  <c r="P92" i="12"/>
  <c r="P96" i="12"/>
  <c r="P108" i="12"/>
  <c r="P113" i="12" s="1"/>
  <c r="P115" i="12" s="1"/>
  <c r="P117" i="12"/>
  <c r="P123" i="12" s="1"/>
  <c r="P118" i="12"/>
  <c r="P119" i="12"/>
  <c r="P120" i="12"/>
  <c r="P121" i="12"/>
  <c r="P122" i="12"/>
  <c r="P161" i="12"/>
  <c r="P162" i="12"/>
  <c r="P167" i="12" s="1"/>
  <c r="P163" i="12"/>
  <c r="P164" i="12"/>
  <c r="P165" i="12"/>
  <c r="P166" i="12"/>
  <c r="P169" i="12"/>
  <c r="P274" i="12" s="1"/>
  <c r="P170" i="12"/>
  <c r="P171" i="12"/>
  <c r="P172" i="12"/>
  <c r="P173" i="12"/>
  <c r="P174" i="12"/>
  <c r="P175" i="12"/>
  <c r="P176" i="12"/>
  <c r="P177" i="12"/>
  <c r="P135" i="12" s="1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O70" i="12"/>
  <c r="O71" i="12"/>
  <c r="O78" i="12"/>
  <c r="O92" i="12"/>
  <c r="O96" i="12"/>
  <c r="O108" i="12"/>
  <c r="O117" i="12"/>
  <c r="O123" i="12" s="1"/>
  <c r="O118" i="12"/>
  <c r="O119" i="12"/>
  <c r="O120" i="12"/>
  <c r="O121" i="12"/>
  <c r="O122" i="12"/>
  <c r="O161" i="12"/>
  <c r="O162" i="12"/>
  <c r="O167" i="12" s="1"/>
  <c r="O163" i="12"/>
  <c r="O164" i="12"/>
  <c r="O165" i="12"/>
  <c r="O166" i="12"/>
  <c r="O169" i="12"/>
  <c r="O274" i="12" s="1"/>
  <c r="O170" i="12"/>
  <c r="O171" i="12"/>
  <c r="O172" i="12"/>
  <c r="O173" i="12"/>
  <c r="O174" i="12"/>
  <c r="O175" i="12"/>
  <c r="O176" i="12"/>
  <c r="O177" i="12"/>
  <c r="O135" i="12" s="1"/>
  <c r="O178" i="12"/>
  <c r="O179" i="12"/>
  <c r="O180" i="12"/>
  <c r="O181" i="12"/>
  <c r="O182" i="12"/>
  <c r="O183" i="12"/>
  <c r="O184" i="12"/>
  <c r="O185" i="12"/>
  <c r="O186" i="12"/>
  <c r="O187" i="12"/>
  <c r="O188" i="12"/>
  <c r="O189" i="12"/>
  <c r="O190" i="12"/>
  <c r="O191" i="12"/>
  <c r="O192" i="12"/>
  <c r="O193" i="12"/>
  <c r="O194" i="12"/>
  <c r="O195" i="12"/>
  <c r="O196" i="12"/>
  <c r="O197" i="12"/>
  <c r="O198" i="12"/>
  <c r="O199" i="12"/>
  <c r="O200" i="12"/>
  <c r="O201" i="12"/>
  <c r="O202" i="12"/>
  <c r="O203" i="12"/>
  <c r="O204" i="12"/>
  <c r="O205" i="12"/>
  <c r="O206" i="12"/>
  <c r="O207" i="12"/>
  <c r="O208" i="12"/>
  <c r="O209" i="12"/>
  <c r="O210" i="12"/>
  <c r="O211" i="12"/>
  <c r="O212" i="12"/>
  <c r="O213" i="12"/>
  <c r="O214" i="12"/>
  <c r="O215" i="12"/>
  <c r="O216" i="12"/>
  <c r="O217" i="12"/>
  <c r="O218" i="12"/>
  <c r="O219" i="12"/>
  <c r="O220" i="12"/>
  <c r="O221" i="12"/>
  <c r="O222" i="12"/>
  <c r="O223" i="12"/>
  <c r="O224" i="12"/>
  <c r="O225" i="12"/>
  <c r="O226" i="12"/>
  <c r="O227" i="12"/>
  <c r="O228" i="12"/>
  <c r="O229" i="12"/>
  <c r="O230" i="12"/>
  <c r="O231" i="12"/>
  <c r="O232" i="12"/>
  <c r="O233" i="12"/>
  <c r="O234" i="12"/>
  <c r="O235" i="12"/>
  <c r="O236" i="12"/>
  <c r="O237" i="12"/>
  <c r="O238" i="12"/>
  <c r="O239" i="12"/>
  <c r="O240" i="12"/>
  <c r="O241" i="12"/>
  <c r="O242" i="12"/>
  <c r="O243" i="12"/>
  <c r="O244" i="12"/>
  <c r="O245" i="12"/>
  <c r="O246" i="12"/>
  <c r="O247" i="12"/>
  <c r="O248" i="12"/>
  <c r="O249" i="12"/>
  <c r="O250" i="12"/>
  <c r="O251" i="12"/>
  <c r="O252" i="12"/>
  <c r="O253" i="12"/>
  <c r="O254" i="12"/>
  <c r="O255" i="12"/>
  <c r="O256" i="12"/>
  <c r="O257" i="12"/>
  <c r="O258" i="12"/>
  <c r="O259" i="12"/>
  <c r="O260" i="12"/>
  <c r="O261" i="12"/>
  <c r="O262" i="12"/>
  <c r="O263" i="12"/>
  <c r="O264" i="12"/>
  <c r="O265" i="12"/>
  <c r="O266" i="12"/>
  <c r="O267" i="12"/>
  <c r="O268" i="12"/>
  <c r="O269" i="12"/>
  <c r="O270" i="12"/>
  <c r="O271" i="12"/>
  <c r="O272" i="12"/>
  <c r="O273" i="12"/>
  <c r="AE274" i="14" l="1"/>
  <c r="AF169" i="14"/>
  <c r="AF274" i="14" s="1"/>
  <c r="AF167" i="14"/>
  <c r="AF135" i="14"/>
  <c r="K135" i="13"/>
  <c r="L177" i="13"/>
  <c r="M161" i="13"/>
  <c r="L167" i="13"/>
  <c r="L274" i="13"/>
  <c r="M169" i="13"/>
  <c r="K274" i="13"/>
  <c r="P116" i="12"/>
  <c r="P124" i="12"/>
  <c r="O124" i="12"/>
  <c r="O113" i="12"/>
  <c r="O115" i="12" s="1"/>
  <c r="O116" i="12" s="1"/>
  <c r="N70" i="12"/>
  <c r="N71" i="12"/>
  <c r="N78" i="12"/>
  <c r="N92" i="12"/>
  <c r="N96" i="12"/>
  <c r="N108" i="12"/>
  <c r="N117" i="12"/>
  <c r="N123" i="12" s="1"/>
  <c r="N118" i="12"/>
  <c r="N119" i="12"/>
  <c r="N120" i="12"/>
  <c r="N121" i="12"/>
  <c r="N122" i="12"/>
  <c r="N161" i="12"/>
  <c r="N167" i="12" s="1"/>
  <c r="N162" i="12"/>
  <c r="N163" i="12"/>
  <c r="N164" i="12"/>
  <c r="N165" i="12"/>
  <c r="N166" i="12"/>
  <c r="N169" i="12"/>
  <c r="N170" i="12"/>
  <c r="N171" i="12"/>
  <c r="N274" i="12" s="1"/>
  <c r="N172" i="12"/>
  <c r="N173" i="12"/>
  <c r="N174" i="12"/>
  <c r="N175" i="12"/>
  <c r="N176" i="12"/>
  <c r="N177" i="12"/>
  <c r="N135" i="12" s="1"/>
  <c r="N178" i="12"/>
  <c r="N179" i="12"/>
  <c r="N180" i="12"/>
  <c r="N181" i="12"/>
  <c r="N182" i="12"/>
  <c r="N183" i="12"/>
  <c r="N184" i="12"/>
  <c r="N185" i="12"/>
  <c r="N186" i="12"/>
  <c r="N187" i="12"/>
  <c r="N188" i="12"/>
  <c r="N189" i="12"/>
  <c r="N190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203" i="12"/>
  <c r="N204" i="12"/>
  <c r="N205" i="12"/>
  <c r="N206" i="12"/>
  <c r="N207" i="12"/>
  <c r="N208" i="12"/>
  <c r="N209" i="12"/>
  <c r="N210" i="12"/>
  <c r="N211" i="12"/>
  <c r="N212" i="12"/>
  <c r="N213" i="12"/>
  <c r="N214" i="12"/>
  <c r="N215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235" i="12"/>
  <c r="N236" i="12"/>
  <c r="N237" i="12"/>
  <c r="N238" i="12"/>
  <c r="N239" i="12"/>
  <c r="N240" i="12"/>
  <c r="N241" i="12"/>
  <c r="N242" i="12"/>
  <c r="N243" i="12"/>
  <c r="N244" i="12"/>
  <c r="N245" i="12"/>
  <c r="N246" i="12"/>
  <c r="N247" i="12"/>
  <c r="N248" i="12"/>
  <c r="N249" i="12"/>
  <c r="N250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AI135" i="14" l="1"/>
  <c r="AH135" i="14"/>
  <c r="N161" i="13"/>
  <c r="M167" i="13"/>
  <c r="L135" i="13"/>
  <c r="M177" i="13"/>
  <c r="M274" i="13"/>
  <c r="N169" i="13"/>
  <c r="N113" i="12"/>
  <c r="N115" i="12" s="1"/>
  <c r="N116" i="12" s="1"/>
  <c r="N124" i="12"/>
  <c r="O169" i="13" l="1"/>
  <c r="N177" i="13"/>
  <c r="M135" i="13"/>
  <c r="O161" i="13"/>
  <c r="N167" i="13"/>
  <c r="M70" i="12"/>
  <c r="M71" i="12"/>
  <c r="M78" i="12"/>
  <c r="M92" i="12"/>
  <c r="M96" i="12"/>
  <c r="M108" i="12"/>
  <c r="M117" i="12"/>
  <c r="M123" i="12" s="1"/>
  <c r="M118" i="12"/>
  <c r="M119" i="12"/>
  <c r="M120" i="12"/>
  <c r="M121" i="12"/>
  <c r="M122" i="12"/>
  <c r="M161" i="12"/>
  <c r="M167" i="12" s="1"/>
  <c r="M162" i="12"/>
  <c r="M163" i="12"/>
  <c r="M164" i="12"/>
  <c r="M165" i="12"/>
  <c r="M166" i="12"/>
  <c r="M169" i="12"/>
  <c r="M170" i="12"/>
  <c r="M171" i="12"/>
  <c r="M274" i="12" s="1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35" i="12" s="1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L70" i="12"/>
  <c r="K70" i="12"/>
  <c r="J70" i="12"/>
  <c r="I70" i="12"/>
  <c r="H70" i="12"/>
  <c r="G70" i="12"/>
  <c r="F135" i="12"/>
  <c r="F71" i="12"/>
  <c r="F78" i="12"/>
  <c r="F92" i="12"/>
  <c r="F96" i="12"/>
  <c r="E71" i="12"/>
  <c r="E78" i="12"/>
  <c r="E92" i="12"/>
  <c r="E96" i="12"/>
  <c r="E108" i="12"/>
  <c r="E113" i="12" s="1"/>
  <c r="E115" i="12" s="1"/>
  <c r="E117" i="12"/>
  <c r="E123" i="12" s="1"/>
  <c r="E118" i="12"/>
  <c r="E119" i="12"/>
  <c r="E120" i="12"/>
  <c r="E121" i="12"/>
  <c r="E122" i="12"/>
  <c r="E135" i="12"/>
  <c r="O167" i="13" l="1"/>
  <c r="P161" i="13"/>
  <c r="O177" i="13"/>
  <c r="N135" i="13"/>
  <c r="O274" i="13"/>
  <c r="P169" i="13"/>
  <c r="N274" i="13"/>
  <c r="M113" i="12"/>
  <c r="M115" i="12" s="1"/>
  <c r="M116" i="12" s="1"/>
  <c r="M124" i="12"/>
  <c r="E116" i="12"/>
  <c r="E124" i="12"/>
  <c r="Q169" i="13" l="1"/>
  <c r="P177" i="13"/>
  <c r="Q177" i="13" s="1"/>
  <c r="O135" i="13"/>
  <c r="P167" i="13"/>
  <c r="Q161" i="13"/>
  <c r="D71" i="12"/>
  <c r="D78" i="12"/>
  <c r="D92" i="12"/>
  <c r="D96" i="12"/>
  <c r="D108" i="12"/>
  <c r="D117" i="12"/>
  <c r="D123" i="12" s="1"/>
  <c r="D118" i="12"/>
  <c r="D119" i="12"/>
  <c r="D120" i="12"/>
  <c r="D121" i="12"/>
  <c r="D122" i="12"/>
  <c r="D135" i="12"/>
  <c r="Q167" i="13" l="1"/>
  <c r="R161" i="13"/>
  <c r="Q135" i="13"/>
  <c r="R177" i="13"/>
  <c r="Q274" i="13"/>
  <c r="R169" i="13"/>
  <c r="P274" i="13"/>
  <c r="D113" i="12"/>
  <c r="D115" i="12" s="1"/>
  <c r="D116" i="12" s="1"/>
  <c r="D124" i="12"/>
  <c r="AH143" i="12"/>
  <c r="C71" i="12"/>
  <c r="C78" i="12"/>
  <c r="G78" i="12"/>
  <c r="H78" i="12"/>
  <c r="I78" i="12"/>
  <c r="J78" i="12"/>
  <c r="K78" i="12"/>
  <c r="L78" i="12"/>
  <c r="T78" i="12"/>
  <c r="V78" i="12"/>
  <c r="W78" i="12"/>
  <c r="X78" i="12"/>
  <c r="Y78" i="12"/>
  <c r="AH145" i="12"/>
  <c r="AI145" i="12"/>
  <c r="AH144" i="12"/>
  <c r="AI144" i="12"/>
  <c r="AI143" i="12"/>
  <c r="R274" i="13" l="1"/>
  <c r="S169" i="13"/>
  <c r="S177" i="13"/>
  <c r="R135" i="13"/>
  <c r="R167" i="13"/>
  <c r="S161" i="13"/>
  <c r="B135" i="12"/>
  <c r="B122" i="12"/>
  <c r="B121" i="12"/>
  <c r="B120" i="12"/>
  <c r="B119" i="12"/>
  <c r="B118" i="12"/>
  <c r="B117" i="12"/>
  <c r="B108" i="12"/>
  <c r="AF5" i="12" s="1"/>
  <c r="B96" i="12"/>
  <c r="B92" i="12"/>
  <c r="AM18" i="12" s="1"/>
  <c r="B78" i="12"/>
  <c r="AM17" i="12" s="1"/>
  <c r="B71" i="12"/>
  <c r="AG274" i="12"/>
  <c r="B274" i="12"/>
  <c r="C273" i="12"/>
  <c r="D273" i="12" s="1"/>
  <c r="E273" i="12" s="1"/>
  <c r="F273" i="12" s="1"/>
  <c r="G273" i="12" s="1"/>
  <c r="H273" i="12" s="1"/>
  <c r="I273" i="12" s="1"/>
  <c r="J273" i="12" s="1"/>
  <c r="K273" i="12" s="1"/>
  <c r="L273" i="12" s="1"/>
  <c r="T273" i="12" s="1"/>
  <c r="U273" i="12" s="1"/>
  <c r="V273" i="12" s="1"/>
  <c r="W273" i="12" s="1"/>
  <c r="X273" i="12" s="1"/>
  <c r="Y273" i="12" s="1"/>
  <c r="Z273" i="12" s="1"/>
  <c r="AA273" i="12" s="1"/>
  <c r="AB273" i="12" s="1"/>
  <c r="AC273" i="12" s="1"/>
  <c r="AD273" i="12" s="1"/>
  <c r="AE273" i="12" s="1"/>
  <c r="AF273" i="12" s="1"/>
  <c r="C272" i="12"/>
  <c r="D272" i="12" s="1"/>
  <c r="E272" i="12" s="1"/>
  <c r="F272" i="12" s="1"/>
  <c r="G272" i="12" s="1"/>
  <c r="H272" i="12" s="1"/>
  <c r="I272" i="12" s="1"/>
  <c r="J272" i="12" s="1"/>
  <c r="K272" i="12" s="1"/>
  <c r="L272" i="12" s="1"/>
  <c r="T272" i="12" s="1"/>
  <c r="U272" i="12" s="1"/>
  <c r="V272" i="12" s="1"/>
  <c r="W272" i="12" s="1"/>
  <c r="X272" i="12" s="1"/>
  <c r="Y272" i="12" s="1"/>
  <c r="Z272" i="12" s="1"/>
  <c r="AA272" i="12" s="1"/>
  <c r="AB272" i="12" s="1"/>
  <c r="AC272" i="12" s="1"/>
  <c r="AD272" i="12" s="1"/>
  <c r="AE272" i="12" s="1"/>
  <c r="AF272" i="12" s="1"/>
  <c r="C271" i="12"/>
  <c r="D271" i="12" s="1"/>
  <c r="E271" i="12" s="1"/>
  <c r="F271" i="12" s="1"/>
  <c r="G271" i="12" s="1"/>
  <c r="H271" i="12" s="1"/>
  <c r="I271" i="12" s="1"/>
  <c r="J271" i="12" s="1"/>
  <c r="K271" i="12" s="1"/>
  <c r="L271" i="12" s="1"/>
  <c r="T271" i="12" s="1"/>
  <c r="U271" i="12" s="1"/>
  <c r="V271" i="12" s="1"/>
  <c r="W271" i="12" s="1"/>
  <c r="X271" i="12" s="1"/>
  <c r="Y271" i="12" s="1"/>
  <c r="Z271" i="12" s="1"/>
  <c r="AA271" i="12" s="1"/>
  <c r="AB271" i="12" s="1"/>
  <c r="AC271" i="12" s="1"/>
  <c r="AD271" i="12" s="1"/>
  <c r="AE271" i="12" s="1"/>
  <c r="AF271" i="12" s="1"/>
  <c r="D270" i="12"/>
  <c r="E270" i="12" s="1"/>
  <c r="F270" i="12" s="1"/>
  <c r="G270" i="12" s="1"/>
  <c r="H270" i="12" s="1"/>
  <c r="I270" i="12" s="1"/>
  <c r="J270" i="12" s="1"/>
  <c r="K270" i="12" s="1"/>
  <c r="L270" i="12" s="1"/>
  <c r="T270" i="12" s="1"/>
  <c r="U270" i="12" s="1"/>
  <c r="V270" i="12" s="1"/>
  <c r="W270" i="12" s="1"/>
  <c r="X270" i="12" s="1"/>
  <c r="Y270" i="12" s="1"/>
  <c r="Z270" i="12" s="1"/>
  <c r="AA270" i="12" s="1"/>
  <c r="AB270" i="12" s="1"/>
  <c r="AC270" i="12" s="1"/>
  <c r="AD270" i="12" s="1"/>
  <c r="AE270" i="12" s="1"/>
  <c r="AF270" i="12" s="1"/>
  <c r="C270" i="12"/>
  <c r="D269" i="12"/>
  <c r="E269" i="12" s="1"/>
  <c r="F269" i="12" s="1"/>
  <c r="G269" i="12" s="1"/>
  <c r="H269" i="12" s="1"/>
  <c r="I269" i="12" s="1"/>
  <c r="J269" i="12" s="1"/>
  <c r="K269" i="12" s="1"/>
  <c r="L269" i="12" s="1"/>
  <c r="T269" i="12" s="1"/>
  <c r="U269" i="12" s="1"/>
  <c r="V269" i="12" s="1"/>
  <c r="W269" i="12" s="1"/>
  <c r="X269" i="12" s="1"/>
  <c r="Y269" i="12" s="1"/>
  <c r="Z269" i="12" s="1"/>
  <c r="AA269" i="12" s="1"/>
  <c r="AB269" i="12" s="1"/>
  <c r="AC269" i="12" s="1"/>
  <c r="AD269" i="12" s="1"/>
  <c r="AE269" i="12" s="1"/>
  <c r="AF269" i="12" s="1"/>
  <c r="C269" i="12"/>
  <c r="H268" i="12"/>
  <c r="I268" i="12" s="1"/>
  <c r="J268" i="12" s="1"/>
  <c r="K268" i="12" s="1"/>
  <c r="L268" i="12" s="1"/>
  <c r="T268" i="12" s="1"/>
  <c r="U268" i="12" s="1"/>
  <c r="V268" i="12" s="1"/>
  <c r="W268" i="12" s="1"/>
  <c r="X268" i="12" s="1"/>
  <c r="Y268" i="12" s="1"/>
  <c r="Z268" i="12" s="1"/>
  <c r="AA268" i="12" s="1"/>
  <c r="AB268" i="12" s="1"/>
  <c r="AC268" i="12" s="1"/>
  <c r="AD268" i="12" s="1"/>
  <c r="AE268" i="12" s="1"/>
  <c r="AF268" i="12" s="1"/>
  <c r="C268" i="12"/>
  <c r="D268" i="12" s="1"/>
  <c r="E268" i="12" s="1"/>
  <c r="F268" i="12" s="1"/>
  <c r="G268" i="12" s="1"/>
  <c r="C267" i="12"/>
  <c r="D267" i="12" s="1"/>
  <c r="E267" i="12" s="1"/>
  <c r="F267" i="12" s="1"/>
  <c r="G267" i="12" s="1"/>
  <c r="H267" i="12" s="1"/>
  <c r="I267" i="12" s="1"/>
  <c r="J267" i="12" s="1"/>
  <c r="K267" i="12" s="1"/>
  <c r="L267" i="12" s="1"/>
  <c r="T267" i="12" s="1"/>
  <c r="U267" i="12" s="1"/>
  <c r="V267" i="12" s="1"/>
  <c r="W267" i="12" s="1"/>
  <c r="X267" i="12" s="1"/>
  <c r="Y267" i="12" s="1"/>
  <c r="Z267" i="12" s="1"/>
  <c r="AA267" i="12" s="1"/>
  <c r="AB267" i="12" s="1"/>
  <c r="AC267" i="12" s="1"/>
  <c r="AD267" i="12" s="1"/>
  <c r="AE267" i="12" s="1"/>
  <c r="AF267" i="12" s="1"/>
  <c r="D266" i="12"/>
  <c r="E266" i="12" s="1"/>
  <c r="F266" i="12" s="1"/>
  <c r="G266" i="12" s="1"/>
  <c r="H266" i="12" s="1"/>
  <c r="I266" i="12" s="1"/>
  <c r="J266" i="12" s="1"/>
  <c r="K266" i="12" s="1"/>
  <c r="L266" i="12" s="1"/>
  <c r="T266" i="12" s="1"/>
  <c r="U266" i="12" s="1"/>
  <c r="V266" i="12" s="1"/>
  <c r="W266" i="12" s="1"/>
  <c r="X266" i="12" s="1"/>
  <c r="Y266" i="12" s="1"/>
  <c r="Z266" i="12" s="1"/>
  <c r="AA266" i="12" s="1"/>
  <c r="AB266" i="12" s="1"/>
  <c r="AC266" i="12" s="1"/>
  <c r="AD266" i="12" s="1"/>
  <c r="AE266" i="12" s="1"/>
  <c r="AF266" i="12" s="1"/>
  <c r="C266" i="12"/>
  <c r="J265" i="12"/>
  <c r="K265" i="12" s="1"/>
  <c r="L265" i="12" s="1"/>
  <c r="T265" i="12" s="1"/>
  <c r="U265" i="12" s="1"/>
  <c r="V265" i="12" s="1"/>
  <c r="W265" i="12" s="1"/>
  <c r="X265" i="12" s="1"/>
  <c r="Y265" i="12" s="1"/>
  <c r="Z265" i="12" s="1"/>
  <c r="AA265" i="12" s="1"/>
  <c r="AB265" i="12" s="1"/>
  <c r="AC265" i="12" s="1"/>
  <c r="AD265" i="12" s="1"/>
  <c r="AE265" i="12" s="1"/>
  <c r="AF265" i="12" s="1"/>
  <c r="D265" i="12"/>
  <c r="E265" i="12" s="1"/>
  <c r="F265" i="12" s="1"/>
  <c r="G265" i="12" s="1"/>
  <c r="H265" i="12" s="1"/>
  <c r="I265" i="12" s="1"/>
  <c r="C265" i="12"/>
  <c r="C264" i="12"/>
  <c r="D264" i="12" s="1"/>
  <c r="E264" i="12" s="1"/>
  <c r="F264" i="12" s="1"/>
  <c r="G264" i="12" s="1"/>
  <c r="H264" i="12" s="1"/>
  <c r="I264" i="12" s="1"/>
  <c r="J264" i="12" s="1"/>
  <c r="K264" i="12" s="1"/>
  <c r="L264" i="12" s="1"/>
  <c r="T264" i="12" s="1"/>
  <c r="U264" i="12" s="1"/>
  <c r="V264" i="12" s="1"/>
  <c r="W264" i="12" s="1"/>
  <c r="X264" i="12" s="1"/>
  <c r="Y264" i="12" s="1"/>
  <c r="Z264" i="12" s="1"/>
  <c r="AA264" i="12" s="1"/>
  <c r="AB264" i="12" s="1"/>
  <c r="AC264" i="12" s="1"/>
  <c r="AD264" i="12" s="1"/>
  <c r="AE264" i="12" s="1"/>
  <c r="AF264" i="12" s="1"/>
  <c r="C263" i="12"/>
  <c r="D263" i="12" s="1"/>
  <c r="E263" i="12" s="1"/>
  <c r="F263" i="12" s="1"/>
  <c r="G263" i="12" s="1"/>
  <c r="H263" i="12" s="1"/>
  <c r="I263" i="12" s="1"/>
  <c r="J263" i="12" s="1"/>
  <c r="K263" i="12" s="1"/>
  <c r="L263" i="12" s="1"/>
  <c r="T263" i="12" s="1"/>
  <c r="U263" i="12" s="1"/>
  <c r="V263" i="12" s="1"/>
  <c r="W263" i="12" s="1"/>
  <c r="X263" i="12" s="1"/>
  <c r="Y263" i="12" s="1"/>
  <c r="Z263" i="12" s="1"/>
  <c r="AA263" i="12" s="1"/>
  <c r="AB263" i="12" s="1"/>
  <c r="AC263" i="12" s="1"/>
  <c r="AD263" i="12" s="1"/>
  <c r="AE263" i="12" s="1"/>
  <c r="AF263" i="12" s="1"/>
  <c r="D262" i="12"/>
  <c r="E262" i="12" s="1"/>
  <c r="F262" i="12" s="1"/>
  <c r="G262" i="12" s="1"/>
  <c r="H262" i="12" s="1"/>
  <c r="I262" i="12" s="1"/>
  <c r="J262" i="12" s="1"/>
  <c r="K262" i="12" s="1"/>
  <c r="L262" i="12" s="1"/>
  <c r="T262" i="12" s="1"/>
  <c r="U262" i="12" s="1"/>
  <c r="V262" i="12" s="1"/>
  <c r="W262" i="12" s="1"/>
  <c r="X262" i="12" s="1"/>
  <c r="Y262" i="12" s="1"/>
  <c r="Z262" i="12" s="1"/>
  <c r="AA262" i="12" s="1"/>
  <c r="AB262" i="12" s="1"/>
  <c r="AC262" i="12" s="1"/>
  <c r="AD262" i="12" s="1"/>
  <c r="AE262" i="12" s="1"/>
  <c r="AF262" i="12" s="1"/>
  <c r="C262" i="12"/>
  <c r="J261" i="12"/>
  <c r="K261" i="12" s="1"/>
  <c r="L261" i="12" s="1"/>
  <c r="T261" i="12" s="1"/>
  <c r="U261" i="12" s="1"/>
  <c r="V261" i="12" s="1"/>
  <c r="W261" i="12" s="1"/>
  <c r="X261" i="12" s="1"/>
  <c r="Y261" i="12" s="1"/>
  <c r="Z261" i="12" s="1"/>
  <c r="AA261" i="12" s="1"/>
  <c r="AB261" i="12" s="1"/>
  <c r="AC261" i="12" s="1"/>
  <c r="AD261" i="12" s="1"/>
  <c r="AE261" i="12" s="1"/>
  <c r="AF261" i="12" s="1"/>
  <c r="D261" i="12"/>
  <c r="E261" i="12" s="1"/>
  <c r="F261" i="12" s="1"/>
  <c r="G261" i="12" s="1"/>
  <c r="H261" i="12" s="1"/>
  <c r="I261" i="12" s="1"/>
  <c r="C261" i="12"/>
  <c r="H260" i="12"/>
  <c r="I260" i="12" s="1"/>
  <c r="J260" i="12" s="1"/>
  <c r="K260" i="12" s="1"/>
  <c r="L260" i="12" s="1"/>
  <c r="T260" i="12" s="1"/>
  <c r="U260" i="12" s="1"/>
  <c r="V260" i="12" s="1"/>
  <c r="W260" i="12" s="1"/>
  <c r="X260" i="12" s="1"/>
  <c r="Y260" i="12" s="1"/>
  <c r="Z260" i="12" s="1"/>
  <c r="AA260" i="12" s="1"/>
  <c r="AB260" i="12" s="1"/>
  <c r="AC260" i="12" s="1"/>
  <c r="AD260" i="12" s="1"/>
  <c r="AE260" i="12" s="1"/>
  <c r="AF260" i="12" s="1"/>
  <c r="C260" i="12"/>
  <c r="D260" i="12" s="1"/>
  <c r="E260" i="12" s="1"/>
  <c r="F260" i="12" s="1"/>
  <c r="G260" i="12" s="1"/>
  <c r="C259" i="12"/>
  <c r="D259" i="12" s="1"/>
  <c r="E259" i="12" s="1"/>
  <c r="F259" i="12" s="1"/>
  <c r="G259" i="12" s="1"/>
  <c r="H259" i="12" s="1"/>
  <c r="I259" i="12" s="1"/>
  <c r="J259" i="12" s="1"/>
  <c r="K259" i="12" s="1"/>
  <c r="L259" i="12" s="1"/>
  <c r="T259" i="12" s="1"/>
  <c r="U259" i="12" s="1"/>
  <c r="V259" i="12" s="1"/>
  <c r="W259" i="12" s="1"/>
  <c r="X259" i="12" s="1"/>
  <c r="Y259" i="12" s="1"/>
  <c r="Z259" i="12" s="1"/>
  <c r="AA259" i="12" s="1"/>
  <c r="AB259" i="12" s="1"/>
  <c r="AC259" i="12" s="1"/>
  <c r="AD259" i="12" s="1"/>
  <c r="AE259" i="12" s="1"/>
  <c r="AF259" i="12" s="1"/>
  <c r="J258" i="12"/>
  <c r="K258" i="12" s="1"/>
  <c r="L258" i="12" s="1"/>
  <c r="T258" i="12" s="1"/>
  <c r="U258" i="12" s="1"/>
  <c r="V258" i="12" s="1"/>
  <c r="W258" i="12" s="1"/>
  <c r="X258" i="12" s="1"/>
  <c r="Y258" i="12" s="1"/>
  <c r="Z258" i="12" s="1"/>
  <c r="AA258" i="12" s="1"/>
  <c r="AB258" i="12" s="1"/>
  <c r="AC258" i="12" s="1"/>
  <c r="AD258" i="12" s="1"/>
  <c r="AE258" i="12" s="1"/>
  <c r="AF258" i="12" s="1"/>
  <c r="D258" i="12"/>
  <c r="E258" i="12" s="1"/>
  <c r="F258" i="12" s="1"/>
  <c r="G258" i="12" s="1"/>
  <c r="H258" i="12" s="1"/>
  <c r="I258" i="12" s="1"/>
  <c r="C258" i="12"/>
  <c r="C257" i="12"/>
  <c r="D257" i="12" s="1"/>
  <c r="E257" i="12" s="1"/>
  <c r="F257" i="12" s="1"/>
  <c r="G257" i="12" s="1"/>
  <c r="H257" i="12" s="1"/>
  <c r="I257" i="12" s="1"/>
  <c r="J257" i="12" s="1"/>
  <c r="K257" i="12" s="1"/>
  <c r="L257" i="12" s="1"/>
  <c r="T257" i="12" s="1"/>
  <c r="U257" i="12" s="1"/>
  <c r="V257" i="12" s="1"/>
  <c r="W257" i="12" s="1"/>
  <c r="X257" i="12" s="1"/>
  <c r="Y257" i="12" s="1"/>
  <c r="Z257" i="12" s="1"/>
  <c r="AA257" i="12" s="1"/>
  <c r="AB257" i="12" s="1"/>
  <c r="AC257" i="12" s="1"/>
  <c r="AD257" i="12" s="1"/>
  <c r="AE257" i="12" s="1"/>
  <c r="AF257" i="12" s="1"/>
  <c r="T256" i="12"/>
  <c r="U256" i="12" s="1"/>
  <c r="V256" i="12" s="1"/>
  <c r="W256" i="12" s="1"/>
  <c r="X256" i="12" s="1"/>
  <c r="Y256" i="12" s="1"/>
  <c r="Z256" i="12" s="1"/>
  <c r="AA256" i="12" s="1"/>
  <c r="AB256" i="12" s="1"/>
  <c r="AC256" i="12" s="1"/>
  <c r="AD256" i="12" s="1"/>
  <c r="AE256" i="12" s="1"/>
  <c r="AF256" i="12" s="1"/>
  <c r="C256" i="12"/>
  <c r="D256" i="12" s="1"/>
  <c r="E256" i="12" s="1"/>
  <c r="F256" i="12" s="1"/>
  <c r="G256" i="12" s="1"/>
  <c r="H256" i="12" s="1"/>
  <c r="I256" i="12" s="1"/>
  <c r="J256" i="12" s="1"/>
  <c r="K256" i="12" s="1"/>
  <c r="L256" i="12" s="1"/>
  <c r="D255" i="12"/>
  <c r="E255" i="12" s="1"/>
  <c r="F255" i="12" s="1"/>
  <c r="G255" i="12" s="1"/>
  <c r="H255" i="12" s="1"/>
  <c r="I255" i="12" s="1"/>
  <c r="J255" i="12" s="1"/>
  <c r="K255" i="12" s="1"/>
  <c r="L255" i="12" s="1"/>
  <c r="T255" i="12" s="1"/>
  <c r="U255" i="12" s="1"/>
  <c r="V255" i="12" s="1"/>
  <c r="W255" i="12" s="1"/>
  <c r="X255" i="12" s="1"/>
  <c r="Y255" i="12" s="1"/>
  <c r="Z255" i="12" s="1"/>
  <c r="AA255" i="12" s="1"/>
  <c r="AB255" i="12" s="1"/>
  <c r="AC255" i="12" s="1"/>
  <c r="AD255" i="12" s="1"/>
  <c r="AE255" i="12" s="1"/>
  <c r="AF255" i="12" s="1"/>
  <c r="C255" i="12"/>
  <c r="D254" i="12"/>
  <c r="E254" i="12" s="1"/>
  <c r="F254" i="12" s="1"/>
  <c r="G254" i="12" s="1"/>
  <c r="H254" i="12" s="1"/>
  <c r="I254" i="12" s="1"/>
  <c r="J254" i="12" s="1"/>
  <c r="K254" i="12" s="1"/>
  <c r="L254" i="12" s="1"/>
  <c r="T254" i="12" s="1"/>
  <c r="U254" i="12" s="1"/>
  <c r="V254" i="12" s="1"/>
  <c r="W254" i="12" s="1"/>
  <c r="X254" i="12" s="1"/>
  <c r="Y254" i="12" s="1"/>
  <c r="Z254" i="12" s="1"/>
  <c r="AA254" i="12" s="1"/>
  <c r="AB254" i="12" s="1"/>
  <c r="AC254" i="12" s="1"/>
  <c r="AD254" i="12" s="1"/>
  <c r="AE254" i="12" s="1"/>
  <c r="AF254" i="12" s="1"/>
  <c r="C254" i="12"/>
  <c r="F253" i="12"/>
  <c r="G253" i="12" s="1"/>
  <c r="H253" i="12" s="1"/>
  <c r="I253" i="12" s="1"/>
  <c r="J253" i="12" s="1"/>
  <c r="K253" i="12" s="1"/>
  <c r="L253" i="12" s="1"/>
  <c r="T253" i="12" s="1"/>
  <c r="U253" i="12" s="1"/>
  <c r="V253" i="12" s="1"/>
  <c r="W253" i="12" s="1"/>
  <c r="X253" i="12" s="1"/>
  <c r="Y253" i="12" s="1"/>
  <c r="Z253" i="12" s="1"/>
  <c r="AA253" i="12" s="1"/>
  <c r="AB253" i="12" s="1"/>
  <c r="AC253" i="12" s="1"/>
  <c r="AD253" i="12" s="1"/>
  <c r="AE253" i="12" s="1"/>
  <c r="AF253" i="12" s="1"/>
  <c r="C253" i="12"/>
  <c r="D253" i="12" s="1"/>
  <c r="E253" i="12" s="1"/>
  <c r="T252" i="12"/>
  <c r="U252" i="12" s="1"/>
  <c r="V252" i="12" s="1"/>
  <c r="W252" i="12" s="1"/>
  <c r="X252" i="12" s="1"/>
  <c r="Y252" i="12" s="1"/>
  <c r="Z252" i="12" s="1"/>
  <c r="AA252" i="12" s="1"/>
  <c r="AB252" i="12" s="1"/>
  <c r="AC252" i="12" s="1"/>
  <c r="AD252" i="12" s="1"/>
  <c r="AE252" i="12" s="1"/>
  <c r="AF252" i="12" s="1"/>
  <c r="F252" i="12"/>
  <c r="G252" i="12" s="1"/>
  <c r="H252" i="12" s="1"/>
  <c r="I252" i="12" s="1"/>
  <c r="J252" i="12" s="1"/>
  <c r="K252" i="12" s="1"/>
  <c r="L252" i="12" s="1"/>
  <c r="D252" i="12"/>
  <c r="E252" i="12" s="1"/>
  <c r="C252" i="12"/>
  <c r="J251" i="12"/>
  <c r="K251" i="12" s="1"/>
  <c r="L251" i="12" s="1"/>
  <c r="T251" i="12" s="1"/>
  <c r="U251" i="12" s="1"/>
  <c r="V251" i="12" s="1"/>
  <c r="W251" i="12" s="1"/>
  <c r="X251" i="12" s="1"/>
  <c r="Y251" i="12" s="1"/>
  <c r="Z251" i="12" s="1"/>
  <c r="AA251" i="12" s="1"/>
  <c r="AB251" i="12" s="1"/>
  <c r="AC251" i="12" s="1"/>
  <c r="AD251" i="12" s="1"/>
  <c r="AE251" i="12" s="1"/>
  <c r="AF251" i="12" s="1"/>
  <c r="G251" i="12"/>
  <c r="H251" i="12" s="1"/>
  <c r="I251" i="12" s="1"/>
  <c r="C251" i="12"/>
  <c r="D251" i="12" s="1"/>
  <c r="E251" i="12" s="1"/>
  <c r="F251" i="12" s="1"/>
  <c r="H250" i="12"/>
  <c r="I250" i="12" s="1"/>
  <c r="J250" i="12" s="1"/>
  <c r="K250" i="12" s="1"/>
  <c r="L250" i="12" s="1"/>
  <c r="T250" i="12" s="1"/>
  <c r="U250" i="12" s="1"/>
  <c r="V250" i="12" s="1"/>
  <c r="W250" i="12" s="1"/>
  <c r="X250" i="12" s="1"/>
  <c r="Y250" i="12" s="1"/>
  <c r="Z250" i="12" s="1"/>
  <c r="AA250" i="12" s="1"/>
  <c r="AB250" i="12" s="1"/>
  <c r="AC250" i="12" s="1"/>
  <c r="AD250" i="12" s="1"/>
  <c r="AE250" i="12" s="1"/>
  <c r="AF250" i="12" s="1"/>
  <c r="E250" i="12"/>
  <c r="F250" i="12" s="1"/>
  <c r="G250" i="12" s="1"/>
  <c r="C250" i="12"/>
  <c r="D250" i="12" s="1"/>
  <c r="F249" i="12"/>
  <c r="G249" i="12" s="1"/>
  <c r="H249" i="12" s="1"/>
  <c r="I249" i="12" s="1"/>
  <c r="J249" i="12" s="1"/>
  <c r="K249" i="12" s="1"/>
  <c r="L249" i="12" s="1"/>
  <c r="T249" i="12" s="1"/>
  <c r="U249" i="12" s="1"/>
  <c r="V249" i="12" s="1"/>
  <c r="W249" i="12" s="1"/>
  <c r="X249" i="12" s="1"/>
  <c r="Y249" i="12" s="1"/>
  <c r="Z249" i="12" s="1"/>
  <c r="AA249" i="12" s="1"/>
  <c r="AB249" i="12" s="1"/>
  <c r="AC249" i="12" s="1"/>
  <c r="AD249" i="12" s="1"/>
  <c r="AE249" i="12" s="1"/>
  <c r="AF249" i="12" s="1"/>
  <c r="C249" i="12"/>
  <c r="D249" i="12" s="1"/>
  <c r="E249" i="12" s="1"/>
  <c r="I248" i="12"/>
  <c r="J248" i="12" s="1"/>
  <c r="K248" i="12" s="1"/>
  <c r="L248" i="12" s="1"/>
  <c r="T248" i="12" s="1"/>
  <c r="U248" i="12" s="1"/>
  <c r="V248" i="12" s="1"/>
  <c r="W248" i="12" s="1"/>
  <c r="X248" i="12" s="1"/>
  <c r="Y248" i="12" s="1"/>
  <c r="Z248" i="12" s="1"/>
  <c r="AA248" i="12" s="1"/>
  <c r="AB248" i="12" s="1"/>
  <c r="AC248" i="12" s="1"/>
  <c r="AD248" i="12" s="1"/>
  <c r="AE248" i="12" s="1"/>
  <c r="AF248" i="12" s="1"/>
  <c r="E248" i="12"/>
  <c r="F248" i="12" s="1"/>
  <c r="G248" i="12" s="1"/>
  <c r="H248" i="12" s="1"/>
  <c r="D248" i="12"/>
  <c r="C248" i="12"/>
  <c r="G247" i="12"/>
  <c r="H247" i="12" s="1"/>
  <c r="I247" i="12" s="1"/>
  <c r="J247" i="12" s="1"/>
  <c r="K247" i="12" s="1"/>
  <c r="L247" i="12" s="1"/>
  <c r="T247" i="12" s="1"/>
  <c r="U247" i="12" s="1"/>
  <c r="V247" i="12" s="1"/>
  <c r="W247" i="12" s="1"/>
  <c r="X247" i="12" s="1"/>
  <c r="Y247" i="12" s="1"/>
  <c r="Z247" i="12" s="1"/>
  <c r="AA247" i="12" s="1"/>
  <c r="AB247" i="12" s="1"/>
  <c r="AC247" i="12" s="1"/>
  <c r="AD247" i="12" s="1"/>
  <c r="AE247" i="12" s="1"/>
  <c r="AF247" i="12" s="1"/>
  <c r="C247" i="12"/>
  <c r="D247" i="12" s="1"/>
  <c r="E247" i="12" s="1"/>
  <c r="F247" i="12" s="1"/>
  <c r="E246" i="12"/>
  <c r="F246" i="12" s="1"/>
  <c r="G246" i="12" s="1"/>
  <c r="H246" i="12" s="1"/>
  <c r="I246" i="12" s="1"/>
  <c r="J246" i="12" s="1"/>
  <c r="K246" i="12" s="1"/>
  <c r="L246" i="12" s="1"/>
  <c r="T246" i="12" s="1"/>
  <c r="U246" i="12" s="1"/>
  <c r="V246" i="12" s="1"/>
  <c r="W246" i="12" s="1"/>
  <c r="X246" i="12" s="1"/>
  <c r="Y246" i="12" s="1"/>
  <c r="Z246" i="12" s="1"/>
  <c r="AA246" i="12" s="1"/>
  <c r="AB246" i="12" s="1"/>
  <c r="AC246" i="12" s="1"/>
  <c r="AD246" i="12" s="1"/>
  <c r="AE246" i="12" s="1"/>
  <c r="AF246" i="12" s="1"/>
  <c r="D246" i="12"/>
  <c r="C246" i="12"/>
  <c r="F245" i="12"/>
  <c r="G245" i="12" s="1"/>
  <c r="H245" i="12" s="1"/>
  <c r="I245" i="12" s="1"/>
  <c r="J245" i="12" s="1"/>
  <c r="K245" i="12" s="1"/>
  <c r="L245" i="12" s="1"/>
  <c r="T245" i="12" s="1"/>
  <c r="U245" i="12" s="1"/>
  <c r="V245" i="12" s="1"/>
  <c r="W245" i="12" s="1"/>
  <c r="X245" i="12" s="1"/>
  <c r="Y245" i="12" s="1"/>
  <c r="Z245" i="12" s="1"/>
  <c r="AA245" i="12" s="1"/>
  <c r="AB245" i="12" s="1"/>
  <c r="AC245" i="12" s="1"/>
  <c r="AD245" i="12" s="1"/>
  <c r="AE245" i="12" s="1"/>
  <c r="AF245" i="12" s="1"/>
  <c r="C245" i="12"/>
  <c r="D245" i="12" s="1"/>
  <c r="E245" i="12" s="1"/>
  <c r="E244" i="12"/>
  <c r="F244" i="12" s="1"/>
  <c r="G244" i="12" s="1"/>
  <c r="H244" i="12" s="1"/>
  <c r="I244" i="12" s="1"/>
  <c r="J244" i="12" s="1"/>
  <c r="K244" i="12" s="1"/>
  <c r="L244" i="12" s="1"/>
  <c r="T244" i="12" s="1"/>
  <c r="U244" i="12" s="1"/>
  <c r="V244" i="12" s="1"/>
  <c r="W244" i="12" s="1"/>
  <c r="X244" i="12" s="1"/>
  <c r="Y244" i="12" s="1"/>
  <c r="Z244" i="12" s="1"/>
  <c r="AA244" i="12" s="1"/>
  <c r="AB244" i="12" s="1"/>
  <c r="AC244" i="12" s="1"/>
  <c r="AD244" i="12" s="1"/>
  <c r="AE244" i="12" s="1"/>
  <c r="AF244" i="12" s="1"/>
  <c r="D244" i="12"/>
  <c r="C244" i="12"/>
  <c r="C243" i="12"/>
  <c r="D243" i="12" s="1"/>
  <c r="E243" i="12" s="1"/>
  <c r="F243" i="12" s="1"/>
  <c r="G243" i="12" s="1"/>
  <c r="H243" i="12" s="1"/>
  <c r="I243" i="12" s="1"/>
  <c r="J243" i="12" s="1"/>
  <c r="K243" i="12" s="1"/>
  <c r="L243" i="12" s="1"/>
  <c r="T243" i="12" s="1"/>
  <c r="U243" i="12" s="1"/>
  <c r="V243" i="12" s="1"/>
  <c r="W243" i="12" s="1"/>
  <c r="X243" i="12" s="1"/>
  <c r="Y243" i="12" s="1"/>
  <c r="Z243" i="12" s="1"/>
  <c r="AA243" i="12" s="1"/>
  <c r="AB243" i="12" s="1"/>
  <c r="AC243" i="12" s="1"/>
  <c r="AD243" i="12" s="1"/>
  <c r="AE243" i="12" s="1"/>
  <c r="AF243" i="12" s="1"/>
  <c r="H242" i="12"/>
  <c r="I242" i="12" s="1"/>
  <c r="J242" i="12" s="1"/>
  <c r="K242" i="12" s="1"/>
  <c r="L242" i="12" s="1"/>
  <c r="T242" i="12" s="1"/>
  <c r="U242" i="12" s="1"/>
  <c r="V242" i="12" s="1"/>
  <c r="W242" i="12" s="1"/>
  <c r="X242" i="12" s="1"/>
  <c r="Y242" i="12" s="1"/>
  <c r="Z242" i="12" s="1"/>
  <c r="AA242" i="12" s="1"/>
  <c r="AB242" i="12" s="1"/>
  <c r="AC242" i="12" s="1"/>
  <c r="AD242" i="12" s="1"/>
  <c r="AE242" i="12" s="1"/>
  <c r="AF242" i="12" s="1"/>
  <c r="E242" i="12"/>
  <c r="F242" i="12" s="1"/>
  <c r="G242" i="12" s="1"/>
  <c r="C242" i="12"/>
  <c r="D242" i="12" s="1"/>
  <c r="F241" i="12"/>
  <c r="G241" i="12" s="1"/>
  <c r="H241" i="12" s="1"/>
  <c r="I241" i="12" s="1"/>
  <c r="J241" i="12" s="1"/>
  <c r="K241" i="12" s="1"/>
  <c r="L241" i="12" s="1"/>
  <c r="T241" i="12" s="1"/>
  <c r="U241" i="12" s="1"/>
  <c r="V241" i="12" s="1"/>
  <c r="W241" i="12" s="1"/>
  <c r="X241" i="12" s="1"/>
  <c r="Y241" i="12" s="1"/>
  <c r="Z241" i="12" s="1"/>
  <c r="AA241" i="12" s="1"/>
  <c r="AB241" i="12" s="1"/>
  <c r="AC241" i="12" s="1"/>
  <c r="AD241" i="12" s="1"/>
  <c r="AE241" i="12" s="1"/>
  <c r="AF241" i="12" s="1"/>
  <c r="C241" i="12"/>
  <c r="D241" i="12" s="1"/>
  <c r="E241" i="12" s="1"/>
  <c r="E240" i="12"/>
  <c r="F240" i="12" s="1"/>
  <c r="G240" i="12" s="1"/>
  <c r="H240" i="12" s="1"/>
  <c r="I240" i="12" s="1"/>
  <c r="J240" i="12" s="1"/>
  <c r="K240" i="12" s="1"/>
  <c r="L240" i="12" s="1"/>
  <c r="T240" i="12" s="1"/>
  <c r="U240" i="12" s="1"/>
  <c r="V240" i="12" s="1"/>
  <c r="W240" i="12" s="1"/>
  <c r="X240" i="12" s="1"/>
  <c r="Y240" i="12" s="1"/>
  <c r="Z240" i="12" s="1"/>
  <c r="AA240" i="12" s="1"/>
  <c r="AB240" i="12" s="1"/>
  <c r="AC240" i="12" s="1"/>
  <c r="AD240" i="12" s="1"/>
  <c r="AE240" i="12" s="1"/>
  <c r="AF240" i="12" s="1"/>
  <c r="D240" i="12"/>
  <c r="C240" i="12"/>
  <c r="C239" i="12"/>
  <c r="D239" i="12" s="1"/>
  <c r="E239" i="12" s="1"/>
  <c r="F239" i="12" s="1"/>
  <c r="G239" i="12" s="1"/>
  <c r="H239" i="12" s="1"/>
  <c r="I239" i="12" s="1"/>
  <c r="J239" i="12" s="1"/>
  <c r="K239" i="12" s="1"/>
  <c r="L239" i="12" s="1"/>
  <c r="T239" i="12" s="1"/>
  <c r="U239" i="12" s="1"/>
  <c r="V239" i="12" s="1"/>
  <c r="W239" i="12" s="1"/>
  <c r="X239" i="12" s="1"/>
  <c r="Y239" i="12" s="1"/>
  <c r="Z239" i="12" s="1"/>
  <c r="AA239" i="12" s="1"/>
  <c r="AB239" i="12" s="1"/>
  <c r="AC239" i="12" s="1"/>
  <c r="AD239" i="12" s="1"/>
  <c r="AE239" i="12" s="1"/>
  <c r="AF239" i="12" s="1"/>
  <c r="T238" i="12"/>
  <c r="U238" i="12" s="1"/>
  <c r="V238" i="12" s="1"/>
  <c r="W238" i="12" s="1"/>
  <c r="X238" i="12" s="1"/>
  <c r="Y238" i="12" s="1"/>
  <c r="Z238" i="12" s="1"/>
  <c r="AA238" i="12" s="1"/>
  <c r="AB238" i="12" s="1"/>
  <c r="AC238" i="12" s="1"/>
  <c r="AD238" i="12" s="1"/>
  <c r="AE238" i="12" s="1"/>
  <c r="AF238" i="12" s="1"/>
  <c r="C238" i="12"/>
  <c r="D238" i="12" s="1"/>
  <c r="E238" i="12" s="1"/>
  <c r="F238" i="12" s="1"/>
  <c r="G238" i="12" s="1"/>
  <c r="H238" i="12" s="1"/>
  <c r="I238" i="12" s="1"/>
  <c r="J238" i="12" s="1"/>
  <c r="K238" i="12" s="1"/>
  <c r="L238" i="12" s="1"/>
  <c r="C237" i="12"/>
  <c r="D237" i="12" s="1"/>
  <c r="E237" i="12" s="1"/>
  <c r="F237" i="12" s="1"/>
  <c r="G237" i="12" s="1"/>
  <c r="H237" i="12" s="1"/>
  <c r="I237" i="12" s="1"/>
  <c r="J237" i="12" s="1"/>
  <c r="K237" i="12" s="1"/>
  <c r="L237" i="12" s="1"/>
  <c r="T237" i="12" s="1"/>
  <c r="U237" i="12" s="1"/>
  <c r="V237" i="12" s="1"/>
  <c r="W237" i="12" s="1"/>
  <c r="X237" i="12" s="1"/>
  <c r="Y237" i="12" s="1"/>
  <c r="Z237" i="12" s="1"/>
  <c r="AA237" i="12" s="1"/>
  <c r="AB237" i="12" s="1"/>
  <c r="AC237" i="12" s="1"/>
  <c r="AD237" i="12" s="1"/>
  <c r="AE237" i="12" s="1"/>
  <c r="AF237" i="12" s="1"/>
  <c r="I236" i="12"/>
  <c r="J236" i="12" s="1"/>
  <c r="K236" i="12" s="1"/>
  <c r="L236" i="12" s="1"/>
  <c r="T236" i="12" s="1"/>
  <c r="U236" i="12" s="1"/>
  <c r="V236" i="12" s="1"/>
  <c r="W236" i="12" s="1"/>
  <c r="X236" i="12" s="1"/>
  <c r="Y236" i="12" s="1"/>
  <c r="Z236" i="12" s="1"/>
  <c r="AA236" i="12" s="1"/>
  <c r="AB236" i="12" s="1"/>
  <c r="AC236" i="12" s="1"/>
  <c r="AD236" i="12" s="1"/>
  <c r="AE236" i="12" s="1"/>
  <c r="AF236" i="12" s="1"/>
  <c r="D236" i="12"/>
  <c r="E236" i="12" s="1"/>
  <c r="F236" i="12" s="1"/>
  <c r="G236" i="12" s="1"/>
  <c r="H236" i="12" s="1"/>
  <c r="C236" i="12"/>
  <c r="C235" i="12"/>
  <c r="D235" i="12" s="1"/>
  <c r="E235" i="12" s="1"/>
  <c r="F235" i="12" s="1"/>
  <c r="G235" i="12" s="1"/>
  <c r="H235" i="12" s="1"/>
  <c r="I235" i="12" s="1"/>
  <c r="J235" i="12" s="1"/>
  <c r="K235" i="12" s="1"/>
  <c r="L235" i="12" s="1"/>
  <c r="T235" i="12" s="1"/>
  <c r="U235" i="12" s="1"/>
  <c r="V235" i="12" s="1"/>
  <c r="W235" i="12" s="1"/>
  <c r="X235" i="12" s="1"/>
  <c r="Y235" i="12" s="1"/>
  <c r="Z235" i="12" s="1"/>
  <c r="AA235" i="12" s="1"/>
  <c r="AB235" i="12" s="1"/>
  <c r="AC235" i="12" s="1"/>
  <c r="AD235" i="12" s="1"/>
  <c r="AE235" i="12" s="1"/>
  <c r="AF235" i="12" s="1"/>
  <c r="H234" i="12"/>
  <c r="I234" i="12" s="1"/>
  <c r="J234" i="12" s="1"/>
  <c r="K234" i="12" s="1"/>
  <c r="L234" i="12" s="1"/>
  <c r="T234" i="12" s="1"/>
  <c r="U234" i="12" s="1"/>
  <c r="V234" i="12" s="1"/>
  <c r="W234" i="12" s="1"/>
  <c r="X234" i="12" s="1"/>
  <c r="Y234" i="12" s="1"/>
  <c r="Z234" i="12" s="1"/>
  <c r="AA234" i="12" s="1"/>
  <c r="AB234" i="12" s="1"/>
  <c r="AC234" i="12" s="1"/>
  <c r="AD234" i="12" s="1"/>
  <c r="AE234" i="12" s="1"/>
  <c r="AF234" i="12" s="1"/>
  <c r="E234" i="12"/>
  <c r="F234" i="12" s="1"/>
  <c r="G234" i="12" s="1"/>
  <c r="D234" i="12"/>
  <c r="C234" i="12"/>
  <c r="C233" i="12"/>
  <c r="D233" i="12" s="1"/>
  <c r="E233" i="12" s="1"/>
  <c r="F233" i="12" s="1"/>
  <c r="G233" i="12" s="1"/>
  <c r="H233" i="12" s="1"/>
  <c r="I233" i="12" s="1"/>
  <c r="J233" i="12" s="1"/>
  <c r="K233" i="12" s="1"/>
  <c r="L233" i="12" s="1"/>
  <c r="T233" i="12" s="1"/>
  <c r="U233" i="12" s="1"/>
  <c r="V233" i="12" s="1"/>
  <c r="W233" i="12" s="1"/>
  <c r="X233" i="12" s="1"/>
  <c r="Y233" i="12" s="1"/>
  <c r="Z233" i="12" s="1"/>
  <c r="AA233" i="12" s="1"/>
  <c r="AB233" i="12" s="1"/>
  <c r="AC233" i="12" s="1"/>
  <c r="AD233" i="12" s="1"/>
  <c r="AE233" i="12" s="1"/>
  <c r="AF233" i="12" s="1"/>
  <c r="F232" i="12"/>
  <c r="G232" i="12" s="1"/>
  <c r="H232" i="12" s="1"/>
  <c r="I232" i="12" s="1"/>
  <c r="J232" i="12" s="1"/>
  <c r="K232" i="12" s="1"/>
  <c r="L232" i="12" s="1"/>
  <c r="T232" i="12" s="1"/>
  <c r="U232" i="12" s="1"/>
  <c r="V232" i="12" s="1"/>
  <c r="W232" i="12" s="1"/>
  <c r="X232" i="12" s="1"/>
  <c r="Y232" i="12" s="1"/>
  <c r="Z232" i="12" s="1"/>
  <c r="AA232" i="12" s="1"/>
  <c r="AB232" i="12" s="1"/>
  <c r="AC232" i="12" s="1"/>
  <c r="AD232" i="12" s="1"/>
  <c r="AE232" i="12" s="1"/>
  <c r="AF232" i="12" s="1"/>
  <c r="C232" i="12"/>
  <c r="D232" i="12" s="1"/>
  <c r="E232" i="12" s="1"/>
  <c r="G231" i="12"/>
  <c r="H231" i="12" s="1"/>
  <c r="I231" i="12" s="1"/>
  <c r="J231" i="12" s="1"/>
  <c r="K231" i="12" s="1"/>
  <c r="L231" i="12" s="1"/>
  <c r="T231" i="12" s="1"/>
  <c r="U231" i="12" s="1"/>
  <c r="V231" i="12" s="1"/>
  <c r="W231" i="12" s="1"/>
  <c r="X231" i="12" s="1"/>
  <c r="Y231" i="12" s="1"/>
  <c r="Z231" i="12" s="1"/>
  <c r="AA231" i="12" s="1"/>
  <c r="AB231" i="12" s="1"/>
  <c r="AC231" i="12" s="1"/>
  <c r="AD231" i="12" s="1"/>
  <c r="AE231" i="12" s="1"/>
  <c r="AF231" i="12" s="1"/>
  <c r="E231" i="12"/>
  <c r="F231" i="12" s="1"/>
  <c r="D231" i="12"/>
  <c r="C231" i="12"/>
  <c r="F230" i="12"/>
  <c r="G230" i="12" s="1"/>
  <c r="H230" i="12" s="1"/>
  <c r="I230" i="12" s="1"/>
  <c r="J230" i="12" s="1"/>
  <c r="K230" i="12" s="1"/>
  <c r="L230" i="12" s="1"/>
  <c r="T230" i="12" s="1"/>
  <c r="U230" i="12" s="1"/>
  <c r="V230" i="12" s="1"/>
  <c r="W230" i="12" s="1"/>
  <c r="X230" i="12" s="1"/>
  <c r="Y230" i="12" s="1"/>
  <c r="Z230" i="12" s="1"/>
  <c r="AA230" i="12" s="1"/>
  <c r="AB230" i="12" s="1"/>
  <c r="AC230" i="12" s="1"/>
  <c r="AD230" i="12" s="1"/>
  <c r="AE230" i="12" s="1"/>
  <c r="AF230" i="12" s="1"/>
  <c r="E230" i="12"/>
  <c r="C230" i="12"/>
  <c r="D230" i="12" s="1"/>
  <c r="L229" i="12"/>
  <c r="T229" i="12" s="1"/>
  <c r="U229" i="12" s="1"/>
  <c r="V229" i="12" s="1"/>
  <c r="W229" i="12" s="1"/>
  <c r="X229" i="12" s="1"/>
  <c r="Y229" i="12" s="1"/>
  <c r="Z229" i="12" s="1"/>
  <c r="AA229" i="12" s="1"/>
  <c r="AB229" i="12" s="1"/>
  <c r="AC229" i="12" s="1"/>
  <c r="AD229" i="12" s="1"/>
  <c r="AE229" i="12" s="1"/>
  <c r="AF229" i="12" s="1"/>
  <c r="D229" i="12"/>
  <c r="E229" i="12" s="1"/>
  <c r="F229" i="12" s="1"/>
  <c r="G229" i="12" s="1"/>
  <c r="H229" i="12" s="1"/>
  <c r="I229" i="12" s="1"/>
  <c r="J229" i="12" s="1"/>
  <c r="K229" i="12" s="1"/>
  <c r="C229" i="12"/>
  <c r="J228" i="12"/>
  <c r="K228" i="12" s="1"/>
  <c r="L228" i="12" s="1"/>
  <c r="T228" i="12" s="1"/>
  <c r="U228" i="12" s="1"/>
  <c r="V228" i="12" s="1"/>
  <c r="W228" i="12" s="1"/>
  <c r="X228" i="12" s="1"/>
  <c r="Y228" i="12" s="1"/>
  <c r="Z228" i="12" s="1"/>
  <c r="AA228" i="12" s="1"/>
  <c r="AB228" i="12" s="1"/>
  <c r="AC228" i="12" s="1"/>
  <c r="AD228" i="12" s="1"/>
  <c r="AE228" i="12" s="1"/>
  <c r="AF228" i="12" s="1"/>
  <c r="C228" i="12"/>
  <c r="D228" i="12" s="1"/>
  <c r="E228" i="12" s="1"/>
  <c r="F228" i="12" s="1"/>
  <c r="G228" i="12" s="1"/>
  <c r="H228" i="12" s="1"/>
  <c r="I228" i="12" s="1"/>
  <c r="D227" i="12"/>
  <c r="E227" i="12" s="1"/>
  <c r="F227" i="12" s="1"/>
  <c r="G227" i="12" s="1"/>
  <c r="H227" i="12" s="1"/>
  <c r="I227" i="12" s="1"/>
  <c r="J227" i="12" s="1"/>
  <c r="K227" i="12" s="1"/>
  <c r="L227" i="12" s="1"/>
  <c r="T227" i="12" s="1"/>
  <c r="U227" i="12" s="1"/>
  <c r="V227" i="12" s="1"/>
  <c r="W227" i="12" s="1"/>
  <c r="X227" i="12" s="1"/>
  <c r="Y227" i="12" s="1"/>
  <c r="Z227" i="12" s="1"/>
  <c r="AA227" i="12" s="1"/>
  <c r="AB227" i="12" s="1"/>
  <c r="AC227" i="12" s="1"/>
  <c r="AD227" i="12" s="1"/>
  <c r="AE227" i="12" s="1"/>
  <c r="AF227" i="12" s="1"/>
  <c r="C227" i="12"/>
  <c r="K226" i="12"/>
  <c r="L226" i="12" s="1"/>
  <c r="T226" i="12" s="1"/>
  <c r="U226" i="12" s="1"/>
  <c r="V226" i="12" s="1"/>
  <c r="W226" i="12" s="1"/>
  <c r="X226" i="12" s="1"/>
  <c r="Y226" i="12" s="1"/>
  <c r="Z226" i="12" s="1"/>
  <c r="AA226" i="12" s="1"/>
  <c r="AB226" i="12" s="1"/>
  <c r="AC226" i="12" s="1"/>
  <c r="AD226" i="12" s="1"/>
  <c r="AE226" i="12" s="1"/>
  <c r="AF226" i="12" s="1"/>
  <c r="C226" i="12"/>
  <c r="D226" i="12" s="1"/>
  <c r="E226" i="12" s="1"/>
  <c r="F226" i="12" s="1"/>
  <c r="G226" i="12" s="1"/>
  <c r="H226" i="12" s="1"/>
  <c r="I226" i="12" s="1"/>
  <c r="J226" i="12" s="1"/>
  <c r="C225" i="12"/>
  <c r="D225" i="12" s="1"/>
  <c r="E225" i="12" s="1"/>
  <c r="F225" i="12" s="1"/>
  <c r="G225" i="12" s="1"/>
  <c r="H225" i="12" s="1"/>
  <c r="I225" i="12" s="1"/>
  <c r="J225" i="12" s="1"/>
  <c r="K225" i="12" s="1"/>
  <c r="L225" i="12" s="1"/>
  <c r="T225" i="12" s="1"/>
  <c r="U225" i="12" s="1"/>
  <c r="V225" i="12" s="1"/>
  <c r="W225" i="12" s="1"/>
  <c r="X225" i="12" s="1"/>
  <c r="Y225" i="12" s="1"/>
  <c r="Z225" i="12" s="1"/>
  <c r="AA225" i="12" s="1"/>
  <c r="AB225" i="12" s="1"/>
  <c r="AC225" i="12" s="1"/>
  <c r="AD225" i="12" s="1"/>
  <c r="AE225" i="12" s="1"/>
  <c r="AF225" i="12" s="1"/>
  <c r="C224" i="12"/>
  <c r="D224" i="12" s="1"/>
  <c r="E224" i="12" s="1"/>
  <c r="F224" i="12" s="1"/>
  <c r="G224" i="12" s="1"/>
  <c r="H224" i="12" s="1"/>
  <c r="I224" i="12" s="1"/>
  <c r="J224" i="12" s="1"/>
  <c r="K224" i="12" s="1"/>
  <c r="L224" i="12" s="1"/>
  <c r="T224" i="12" s="1"/>
  <c r="U224" i="12" s="1"/>
  <c r="V224" i="12" s="1"/>
  <c r="W224" i="12" s="1"/>
  <c r="X224" i="12" s="1"/>
  <c r="Y224" i="12" s="1"/>
  <c r="Z224" i="12" s="1"/>
  <c r="AA224" i="12" s="1"/>
  <c r="AB224" i="12" s="1"/>
  <c r="AC224" i="12" s="1"/>
  <c r="AD224" i="12" s="1"/>
  <c r="AE224" i="12" s="1"/>
  <c r="AF224" i="12" s="1"/>
  <c r="T223" i="12"/>
  <c r="U223" i="12" s="1"/>
  <c r="V223" i="12" s="1"/>
  <c r="W223" i="12" s="1"/>
  <c r="X223" i="12" s="1"/>
  <c r="Y223" i="12" s="1"/>
  <c r="Z223" i="12" s="1"/>
  <c r="AA223" i="12" s="1"/>
  <c r="AB223" i="12" s="1"/>
  <c r="AC223" i="12" s="1"/>
  <c r="AD223" i="12" s="1"/>
  <c r="AE223" i="12" s="1"/>
  <c r="AF223" i="12" s="1"/>
  <c r="H223" i="12"/>
  <c r="I223" i="12" s="1"/>
  <c r="J223" i="12" s="1"/>
  <c r="K223" i="12" s="1"/>
  <c r="L223" i="12" s="1"/>
  <c r="G223" i="12"/>
  <c r="D223" i="12"/>
  <c r="E223" i="12" s="1"/>
  <c r="F223" i="12" s="1"/>
  <c r="C223" i="12"/>
  <c r="C222" i="12"/>
  <c r="D222" i="12" s="1"/>
  <c r="E222" i="12" s="1"/>
  <c r="F222" i="12" s="1"/>
  <c r="G222" i="12" s="1"/>
  <c r="H222" i="12" s="1"/>
  <c r="I222" i="12" s="1"/>
  <c r="J222" i="12" s="1"/>
  <c r="K222" i="12" s="1"/>
  <c r="L222" i="12" s="1"/>
  <c r="T222" i="12" s="1"/>
  <c r="U222" i="12" s="1"/>
  <c r="V222" i="12" s="1"/>
  <c r="W222" i="12" s="1"/>
  <c r="X222" i="12" s="1"/>
  <c r="Y222" i="12" s="1"/>
  <c r="Z222" i="12" s="1"/>
  <c r="AA222" i="12" s="1"/>
  <c r="AB222" i="12" s="1"/>
  <c r="AC222" i="12" s="1"/>
  <c r="AD222" i="12" s="1"/>
  <c r="AE222" i="12" s="1"/>
  <c r="AF222" i="12" s="1"/>
  <c r="D221" i="12"/>
  <c r="E221" i="12" s="1"/>
  <c r="F221" i="12" s="1"/>
  <c r="G221" i="12" s="1"/>
  <c r="H221" i="12" s="1"/>
  <c r="I221" i="12" s="1"/>
  <c r="J221" i="12" s="1"/>
  <c r="K221" i="12" s="1"/>
  <c r="L221" i="12" s="1"/>
  <c r="T221" i="12" s="1"/>
  <c r="U221" i="12" s="1"/>
  <c r="V221" i="12" s="1"/>
  <c r="W221" i="12" s="1"/>
  <c r="X221" i="12" s="1"/>
  <c r="Y221" i="12" s="1"/>
  <c r="Z221" i="12" s="1"/>
  <c r="AA221" i="12" s="1"/>
  <c r="AB221" i="12" s="1"/>
  <c r="AC221" i="12" s="1"/>
  <c r="AD221" i="12" s="1"/>
  <c r="AE221" i="12" s="1"/>
  <c r="AF221" i="12" s="1"/>
  <c r="C221" i="12"/>
  <c r="C220" i="12"/>
  <c r="D220" i="12" s="1"/>
  <c r="E220" i="12" s="1"/>
  <c r="F220" i="12" s="1"/>
  <c r="G220" i="12" s="1"/>
  <c r="H220" i="12" s="1"/>
  <c r="I220" i="12" s="1"/>
  <c r="J220" i="12" s="1"/>
  <c r="K220" i="12" s="1"/>
  <c r="L220" i="12" s="1"/>
  <c r="T220" i="12" s="1"/>
  <c r="U220" i="12" s="1"/>
  <c r="V220" i="12" s="1"/>
  <c r="W220" i="12" s="1"/>
  <c r="X220" i="12" s="1"/>
  <c r="Y220" i="12" s="1"/>
  <c r="Z220" i="12" s="1"/>
  <c r="AA220" i="12" s="1"/>
  <c r="AB220" i="12" s="1"/>
  <c r="AC220" i="12" s="1"/>
  <c r="AD220" i="12" s="1"/>
  <c r="AE220" i="12" s="1"/>
  <c r="AF220" i="12" s="1"/>
  <c r="D219" i="12"/>
  <c r="E219" i="12" s="1"/>
  <c r="F219" i="12" s="1"/>
  <c r="G219" i="12" s="1"/>
  <c r="H219" i="12" s="1"/>
  <c r="I219" i="12" s="1"/>
  <c r="J219" i="12" s="1"/>
  <c r="K219" i="12" s="1"/>
  <c r="L219" i="12" s="1"/>
  <c r="T219" i="12" s="1"/>
  <c r="U219" i="12" s="1"/>
  <c r="V219" i="12" s="1"/>
  <c r="W219" i="12" s="1"/>
  <c r="X219" i="12" s="1"/>
  <c r="Y219" i="12" s="1"/>
  <c r="Z219" i="12" s="1"/>
  <c r="AA219" i="12" s="1"/>
  <c r="AB219" i="12" s="1"/>
  <c r="AC219" i="12" s="1"/>
  <c r="AD219" i="12" s="1"/>
  <c r="AE219" i="12" s="1"/>
  <c r="AF219" i="12" s="1"/>
  <c r="C219" i="12"/>
  <c r="G218" i="12"/>
  <c r="H218" i="12" s="1"/>
  <c r="I218" i="12" s="1"/>
  <c r="J218" i="12" s="1"/>
  <c r="K218" i="12" s="1"/>
  <c r="L218" i="12" s="1"/>
  <c r="T218" i="12" s="1"/>
  <c r="U218" i="12" s="1"/>
  <c r="V218" i="12" s="1"/>
  <c r="W218" i="12" s="1"/>
  <c r="X218" i="12" s="1"/>
  <c r="Y218" i="12" s="1"/>
  <c r="Z218" i="12" s="1"/>
  <c r="AA218" i="12" s="1"/>
  <c r="AB218" i="12" s="1"/>
  <c r="AC218" i="12" s="1"/>
  <c r="AD218" i="12" s="1"/>
  <c r="AE218" i="12" s="1"/>
  <c r="AF218" i="12" s="1"/>
  <c r="C218" i="12"/>
  <c r="D218" i="12" s="1"/>
  <c r="E218" i="12" s="1"/>
  <c r="F218" i="12" s="1"/>
  <c r="H217" i="12"/>
  <c r="I217" i="12" s="1"/>
  <c r="J217" i="12" s="1"/>
  <c r="K217" i="12" s="1"/>
  <c r="L217" i="12" s="1"/>
  <c r="T217" i="12" s="1"/>
  <c r="U217" i="12" s="1"/>
  <c r="V217" i="12" s="1"/>
  <c r="W217" i="12" s="1"/>
  <c r="X217" i="12" s="1"/>
  <c r="Y217" i="12" s="1"/>
  <c r="Z217" i="12" s="1"/>
  <c r="AA217" i="12" s="1"/>
  <c r="AB217" i="12" s="1"/>
  <c r="AC217" i="12" s="1"/>
  <c r="AD217" i="12" s="1"/>
  <c r="AE217" i="12" s="1"/>
  <c r="AF217" i="12" s="1"/>
  <c r="D217" i="12"/>
  <c r="E217" i="12" s="1"/>
  <c r="F217" i="12" s="1"/>
  <c r="G217" i="12" s="1"/>
  <c r="C217" i="12"/>
  <c r="F216" i="12"/>
  <c r="G216" i="12" s="1"/>
  <c r="H216" i="12" s="1"/>
  <c r="I216" i="12" s="1"/>
  <c r="J216" i="12" s="1"/>
  <c r="K216" i="12" s="1"/>
  <c r="L216" i="12" s="1"/>
  <c r="T216" i="12" s="1"/>
  <c r="U216" i="12" s="1"/>
  <c r="V216" i="12" s="1"/>
  <c r="W216" i="12" s="1"/>
  <c r="X216" i="12" s="1"/>
  <c r="Y216" i="12" s="1"/>
  <c r="Z216" i="12" s="1"/>
  <c r="AA216" i="12" s="1"/>
  <c r="AB216" i="12" s="1"/>
  <c r="AC216" i="12" s="1"/>
  <c r="AD216" i="12" s="1"/>
  <c r="AE216" i="12" s="1"/>
  <c r="AF216" i="12" s="1"/>
  <c r="C216" i="12"/>
  <c r="D216" i="12" s="1"/>
  <c r="E216" i="12" s="1"/>
  <c r="H215" i="12"/>
  <c r="I215" i="12" s="1"/>
  <c r="J215" i="12" s="1"/>
  <c r="K215" i="12" s="1"/>
  <c r="L215" i="12" s="1"/>
  <c r="T215" i="12" s="1"/>
  <c r="U215" i="12" s="1"/>
  <c r="V215" i="12" s="1"/>
  <c r="W215" i="12" s="1"/>
  <c r="X215" i="12" s="1"/>
  <c r="Y215" i="12" s="1"/>
  <c r="Z215" i="12" s="1"/>
  <c r="AA215" i="12" s="1"/>
  <c r="AB215" i="12" s="1"/>
  <c r="AC215" i="12" s="1"/>
  <c r="AD215" i="12" s="1"/>
  <c r="AE215" i="12" s="1"/>
  <c r="AF215" i="12" s="1"/>
  <c r="D215" i="12"/>
  <c r="E215" i="12" s="1"/>
  <c r="F215" i="12" s="1"/>
  <c r="G215" i="12" s="1"/>
  <c r="C215" i="12"/>
  <c r="D214" i="12"/>
  <c r="E214" i="12" s="1"/>
  <c r="F214" i="12" s="1"/>
  <c r="G214" i="12" s="1"/>
  <c r="H214" i="12" s="1"/>
  <c r="I214" i="12" s="1"/>
  <c r="J214" i="12" s="1"/>
  <c r="K214" i="12" s="1"/>
  <c r="L214" i="12" s="1"/>
  <c r="T214" i="12" s="1"/>
  <c r="U214" i="12" s="1"/>
  <c r="V214" i="12" s="1"/>
  <c r="W214" i="12" s="1"/>
  <c r="X214" i="12" s="1"/>
  <c r="Y214" i="12" s="1"/>
  <c r="Z214" i="12" s="1"/>
  <c r="AA214" i="12" s="1"/>
  <c r="AB214" i="12" s="1"/>
  <c r="AC214" i="12" s="1"/>
  <c r="AD214" i="12" s="1"/>
  <c r="AE214" i="12" s="1"/>
  <c r="AF214" i="12" s="1"/>
  <c r="C214" i="12"/>
  <c r="E213" i="12"/>
  <c r="F213" i="12" s="1"/>
  <c r="G213" i="12" s="1"/>
  <c r="H213" i="12" s="1"/>
  <c r="I213" i="12" s="1"/>
  <c r="J213" i="12" s="1"/>
  <c r="K213" i="12" s="1"/>
  <c r="L213" i="12" s="1"/>
  <c r="T213" i="12" s="1"/>
  <c r="U213" i="12" s="1"/>
  <c r="V213" i="12" s="1"/>
  <c r="W213" i="12" s="1"/>
  <c r="X213" i="12" s="1"/>
  <c r="Y213" i="12" s="1"/>
  <c r="Z213" i="12" s="1"/>
  <c r="AA213" i="12" s="1"/>
  <c r="AB213" i="12" s="1"/>
  <c r="AC213" i="12" s="1"/>
  <c r="AD213" i="12" s="1"/>
  <c r="AE213" i="12" s="1"/>
  <c r="AF213" i="12" s="1"/>
  <c r="D213" i="12"/>
  <c r="C213" i="12"/>
  <c r="J212" i="12"/>
  <c r="K212" i="12" s="1"/>
  <c r="L212" i="12" s="1"/>
  <c r="T212" i="12" s="1"/>
  <c r="U212" i="12" s="1"/>
  <c r="V212" i="12" s="1"/>
  <c r="W212" i="12" s="1"/>
  <c r="X212" i="12" s="1"/>
  <c r="Y212" i="12" s="1"/>
  <c r="Z212" i="12" s="1"/>
  <c r="AA212" i="12" s="1"/>
  <c r="AB212" i="12" s="1"/>
  <c r="AC212" i="12" s="1"/>
  <c r="AD212" i="12" s="1"/>
  <c r="AE212" i="12" s="1"/>
  <c r="AF212" i="12" s="1"/>
  <c r="F212" i="12"/>
  <c r="G212" i="12" s="1"/>
  <c r="H212" i="12" s="1"/>
  <c r="I212" i="12" s="1"/>
  <c r="E212" i="12"/>
  <c r="C212" i="12"/>
  <c r="D212" i="12" s="1"/>
  <c r="D211" i="12"/>
  <c r="E211" i="12" s="1"/>
  <c r="F211" i="12" s="1"/>
  <c r="G211" i="12" s="1"/>
  <c r="H211" i="12" s="1"/>
  <c r="I211" i="12" s="1"/>
  <c r="J211" i="12" s="1"/>
  <c r="K211" i="12" s="1"/>
  <c r="L211" i="12" s="1"/>
  <c r="T211" i="12" s="1"/>
  <c r="U211" i="12" s="1"/>
  <c r="V211" i="12" s="1"/>
  <c r="W211" i="12" s="1"/>
  <c r="X211" i="12" s="1"/>
  <c r="Y211" i="12" s="1"/>
  <c r="Z211" i="12" s="1"/>
  <c r="AA211" i="12" s="1"/>
  <c r="AB211" i="12" s="1"/>
  <c r="AC211" i="12" s="1"/>
  <c r="AD211" i="12" s="1"/>
  <c r="AE211" i="12" s="1"/>
  <c r="AF211" i="12" s="1"/>
  <c r="C211" i="12"/>
  <c r="G210" i="12"/>
  <c r="H210" i="12" s="1"/>
  <c r="I210" i="12" s="1"/>
  <c r="J210" i="12" s="1"/>
  <c r="K210" i="12" s="1"/>
  <c r="L210" i="12" s="1"/>
  <c r="T210" i="12" s="1"/>
  <c r="U210" i="12" s="1"/>
  <c r="V210" i="12" s="1"/>
  <c r="W210" i="12" s="1"/>
  <c r="X210" i="12" s="1"/>
  <c r="Y210" i="12" s="1"/>
  <c r="Z210" i="12" s="1"/>
  <c r="AA210" i="12" s="1"/>
  <c r="AB210" i="12" s="1"/>
  <c r="AC210" i="12" s="1"/>
  <c r="AD210" i="12" s="1"/>
  <c r="AE210" i="12" s="1"/>
  <c r="AF210" i="12" s="1"/>
  <c r="F210" i="12"/>
  <c r="D210" i="12"/>
  <c r="E210" i="12" s="1"/>
  <c r="C210" i="12"/>
  <c r="E209" i="12"/>
  <c r="F209" i="12" s="1"/>
  <c r="G209" i="12" s="1"/>
  <c r="H209" i="12" s="1"/>
  <c r="I209" i="12" s="1"/>
  <c r="J209" i="12" s="1"/>
  <c r="K209" i="12" s="1"/>
  <c r="L209" i="12" s="1"/>
  <c r="T209" i="12" s="1"/>
  <c r="U209" i="12" s="1"/>
  <c r="V209" i="12" s="1"/>
  <c r="W209" i="12" s="1"/>
  <c r="X209" i="12" s="1"/>
  <c r="Y209" i="12" s="1"/>
  <c r="Z209" i="12" s="1"/>
  <c r="AA209" i="12" s="1"/>
  <c r="AB209" i="12" s="1"/>
  <c r="AC209" i="12" s="1"/>
  <c r="AD209" i="12" s="1"/>
  <c r="AE209" i="12" s="1"/>
  <c r="AF209" i="12" s="1"/>
  <c r="D209" i="12"/>
  <c r="C209" i="12"/>
  <c r="C208" i="12"/>
  <c r="D208" i="12" s="1"/>
  <c r="E208" i="12" s="1"/>
  <c r="F208" i="12" s="1"/>
  <c r="G208" i="12" s="1"/>
  <c r="H208" i="12" s="1"/>
  <c r="I208" i="12" s="1"/>
  <c r="J208" i="12" s="1"/>
  <c r="K208" i="12" s="1"/>
  <c r="L208" i="12" s="1"/>
  <c r="T208" i="12" s="1"/>
  <c r="U208" i="12" s="1"/>
  <c r="V208" i="12" s="1"/>
  <c r="W208" i="12" s="1"/>
  <c r="X208" i="12" s="1"/>
  <c r="Y208" i="12" s="1"/>
  <c r="Z208" i="12" s="1"/>
  <c r="AA208" i="12" s="1"/>
  <c r="AB208" i="12" s="1"/>
  <c r="AC208" i="12" s="1"/>
  <c r="AD208" i="12" s="1"/>
  <c r="AE208" i="12" s="1"/>
  <c r="AF208" i="12" s="1"/>
  <c r="H207" i="12"/>
  <c r="I207" i="12" s="1"/>
  <c r="J207" i="12" s="1"/>
  <c r="K207" i="12" s="1"/>
  <c r="L207" i="12" s="1"/>
  <c r="T207" i="12" s="1"/>
  <c r="U207" i="12" s="1"/>
  <c r="V207" i="12" s="1"/>
  <c r="W207" i="12" s="1"/>
  <c r="X207" i="12" s="1"/>
  <c r="Y207" i="12" s="1"/>
  <c r="Z207" i="12" s="1"/>
  <c r="AA207" i="12" s="1"/>
  <c r="AB207" i="12" s="1"/>
  <c r="AC207" i="12" s="1"/>
  <c r="AD207" i="12" s="1"/>
  <c r="AE207" i="12" s="1"/>
  <c r="AF207" i="12" s="1"/>
  <c r="D207" i="12"/>
  <c r="E207" i="12" s="1"/>
  <c r="F207" i="12" s="1"/>
  <c r="G207" i="12" s="1"/>
  <c r="C207" i="12"/>
  <c r="D206" i="12"/>
  <c r="E206" i="12" s="1"/>
  <c r="F206" i="12" s="1"/>
  <c r="G206" i="12" s="1"/>
  <c r="H206" i="12" s="1"/>
  <c r="I206" i="12" s="1"/>
  <c r="J206" i="12" s="1"/>
  <c r="K206" i="12" s="1"/>
  <c r="L206" i="12" s="1"/>
  <c r="T206" i="12" s="1"/>
  <c r="U206" i="12" s="1"/>
  <c r="V206" i="12" s="1"/>
  <c r="W206" i="12" s="1"/>
  <c r="X206" i="12" s="1"/>
  <c r="Y206" i="12" s="1"/>
  <c r="Z206" i="12" s="1"/>
  <c r="AA206" i="12" s="1"/>
  <c r="AB206" i="12" s="1"/>
  <c r="AC206" i="12" s="1"/>
  <c r="AD206" i="12" s="1"/>
  <c r="AE206" i="12" s="1"/>
  <c r="AF206" i="12" s="1"/>
  <c r="C206" i="12"/>
  <c r="C205" i="12"/>
  <c r="D205" i="12" s="1"/>
  <c r="E205" i="12" s="1"/>
  <c r="F205" i="12" s="1"/>
  <c r="G205" i="12" s="1"/>
  <c r="H205" i="12" s="1"/>
  <c r="I205" i="12" s="1"/>
  <c r="J205" i="12" s="1"/>
  <c r="K205" i="12" s="1"/>
  <c r="L205" i="12" s="1"/>
  <c r="T205" i="12" s="1"/>
  <c r="U205" i="12" s="1"/>
  <c r="V205" i="12" s="1"/>
  <c r="W205" i="12" s="1"/>
  <c r="X205" i="12" s="1"/>
  <c r="Y205" i="12" s="1"/>
  <c r="Z205" i="12" s="1"/>
  <c r="AA205" i="12" s="1"/>
  <c r="AB205" i="12" s="1"/>
  <c r="AC205" i="12" s="1"/>
  <c r="AD205" i="12" s="1"/>
  <c r="AE205" i="12" s="1"/>
  <c r="AF205" i="12" s="1"/>
  <c r="I204" i="12"/>
  <c r="J204" i="12" s="1"/>
  <c r="K204" i="12" s="1"/>
  <c r="L204" i="12" s="1"/>
  <c r="T204" i="12" s="1"/>
  <c r="U204" i="12" s="1"/>
  <c r="V204" i="12" s="1"/>
  <c r="W204" i="12" s="1"/>
  <c r="X204" i="12" s="1"/>
  <c r="Y204" i="12" s="1"/>
  <c r="Z204" i="12" s="1"/>
  <c r="AA204" i="12" s="1"/>
  <c r="AB204" i="12" s="1"/>
  <c r="AC204" i="12" s="1"/>
  <c r="AD204" i="12" s="1"/>
  <c r="AE204" i="12" s="1"/>
  <c r="AF204" i="12" s="1"/>
  <c r="H204" i="12"/>
  <c r="C204" i="12"/>
  <c r="D204" i="12" s="1"/>
  <c r="E204" i="12" s="1"/>
  <c r="F204" i="12" s="1"/>
  <c r="G204" i="12" s="1"/>
  <c r="G203" i="12"/>
  <c r="H203" i="12" s="1"/>
  <c r="I203" i="12" s="1"/>
  <c r="J203" i="12" s="1"/>
  <c r="K203" i="12" s="1"/>
  <c r="L203" i="12" s="1"/>
  <c r="T203" i="12" s="1"/>
  <c r="U203" i="12" s="1"/>
  <c r="V203" i="12" s="1"/>
  <c r="W203" i="12" s="1"/>
  <c r="X203" i="12" s="1"/>
  <c r="Y203" i="12" s="1"/>
  <c r="Z203" i="12" s="1"/>
  <c r="AA203" i="12" s="1"/>
  <c r="AB203" i="12" s="1"/>
  <c r="AC203" i="12" s="1"/>
  <c r="AD203" i="12" s="1"/>
  <c r="AE203" i="12" s="1"/>
  <c r="AF203" i="12" s="1"/>
  <c r="C203" i="12"/>
  <c r="D203" i="12" s="1"/>
  <c r="E203" i="12" s="1"/>
  <c r="F203" i="12" s="1"/>
  <c r="D202" i="12"/>
  <c r="E202" i="12" s="1"/>
  <c r="F202" i="12" s="1"/>
  <c r="G202" i="12" s="1"/>
  <c r="H202" i="12" s="1"/>
  <c r="I202" i="12" s="1"/>
  <c r="J202" i="12" s="1"/>
  <c r="K202" i="12" s="1"/>
  <c r="L202" i="12" s="1"/>
  <c r="T202" i="12" s="1"/>
  <c r="U202" i="12" s="1"/>
  <c r="V202" i="12" s="1"/>
  <c r="W202" i="12" s="1"/>
  <c r="X202" i="12" s="1"/>
  <c r="Y202" i="12" s="1"/>
  <c r="Z202" i="12" s="1"/>
  <c r="AA202" i="12" s="1"/>
  <c r="AB202" i="12" s="1"/>
  <c r="AC202" i="12" s="1"/>
  <c r="AD202" i="12" s="1"/>
  <c r="AE202" i="12" s="1"/>
  <c r="AF202" i="12" s="1"/>
  <c r="C202" i="12"/>
  <c r="C201" i="12"/>
  <c r="D201" i="12" s="1"/>
  <c r="E201" i="12" s="1"/>
  <c r="F201" i="12" s="1"/>
  <c r="G201" i="12" s="1"/>
  <c r="H201" i="12" s="1"/>
  <c r="I201" i="12" s="1"/>
  <c r="J201" i="12" s="1"/>
  <c r="K201" i="12" s="1"/>
  <c r="L201" i="12" s="1"/>
  <c r="T201" i="12" s="1"/>
  <c r="U201" i="12" s="1"/>
  <c r="V201" i="12" s="1"/>
  <c r="W201" i="12" s="1"/>
  <c r="X201" i="12" s="1"/>
  <c r="Y201" i="12" s="1"/>
  <c r="Z201" i="12" s="1"/>
  <c r="AA201" i="12" s="1"/>
  <c r="AB201" i="12" s="1"/>
  <c r="AC201" i="12" s="1"/>
  <c r="AD201" i="12" s="1"/>
  <c r="AE201" i="12" s="1"/>
  <c r="AF201" i="12" s="1"/>
  <c r="C200" i="12"/>
  <c r="D200" i="12" s="1"/>
  <c r="E200" i="12" s="1"/>
  <c r="F200" i="12" s="1"/>
  <c r="G200" i="12" s="1"/>
  <c r="H200" i="12" s="1"/>
  <c r="I200" i="12" s="1"/>
  <c r="J200" i="12" s="1"/>
  <c r="K200" i="12" s="1"/>
  <c r="L200" i="12" s="1"/>
  <c r="T200" i="12" s="1"/>
  <c r="U200" i="12" s="1"/>
  <c r="V200" i="12" s="1"/>
  <c r="W200" i="12" s="1"/>
  <c r="X200" i="12" s="1"/>
  <c r="Y200" i="12" s="1"/>
  <c r="Z200" i="12" s="1"/>
  <c r="AA200" i="12" s="1"/>
  <c r="AB200" i="12" s="1"/>
  <c r="AC200" i="12" s="1"/>
  <c r="AD200" i="12" s="1"/>
  <c r="AE200" i="12" s="1"/>
  <c r="AF200" i="12" s="1"/>
  <c r="C199" i="12"/>
  <c r="D199" i="12" s="1"/>
  <c r="E199" i="12" s="1"/>
  <c r="F199" i="12" s="1"/>
  <c r="G199" i="12" s="1"/>
  <c r="H199" i="12" s="1"/>
  <c r="I199" i="12" s="1"/>
  <c r="J199" i="12" s="1"/>
  <c r="K199" i="12" s="1"/>
  <c r="L199" i="12" s="1"/>
  <c r="T199" i="12" s="1"/>
  <c r="U199" i="12" s="1"/>
  <c r="V199" i="12" s="1"/>
  <c r="W199" i="12" s="1"/>
  <c r="X199" i="12" s="1"/>
  <c r="Y199" i="12" s="1"/>
  <c r="Z199" i="12" s="1"/>
  <c r="AA199" i="12" s="1"/>
  <c r="AB199" i="12" s="1"/>
  <c r="AC199" i="12" s="1"/>
  <c r="AD199" i="12" s="1"/>
  <c r="AE199" i="12" s="1"/>
  <c r="AF199" i="12" s="1"/>
  <c r="D198" i="12"/>
  <c r="E198" i="12" s="1"/>
  <c r="F198" i="12" s="1"/>
  <c r="G198" i="12" s="1"/>
  <c r="H198" i="12" s="1"/>
  <c r="I198" i="12" s="1"/>
  <c r="J198" i="12" s="1"/>
  <c r="K198" i="12" s="1"/>
  <c r="L198" i="12" s="1"/>
  <c r="T198" i="12" s="1"/>
  <c r="U198" i="12" s="1"/>
  <c r="V198" i="12" s="1"/>
  <c r="W198" i="12" s="1"/>
  <c r="X198" i="12" s="1"/>
  <c r="Y198" i="12" s="1"/>
  <c r="Z198" i="12" s="1"/>
  <c r="AA198" i="12" s="1"/>
  <c r="AB198" i="12" s="1"/>
  <c r="AC198" i="12" s="1"/>
  <c r="AD198" i="12" s="1"/>
  <c r="AE198" i="12" s="1"/>
  <c r="AF198" i="12" s="1"/>
  <c r="C198" i="12"/>
  <c r="C197" i="12"/>
  <c r="D197" i="12" s="1"/>
  <c r="E197" i="12" s="1"/>
  <c r="F197" i="12" s="1"/>
  <c r="G197" i="12" s="1"/>
  <c r="H197" i="12" s="1"/>
  <c r="I197" i="12" s="1"/>
  <c r="J197" i="12" s="1"/>
  <c r="K197" i="12" s="1"/>
  <c r="L197" i="12" s="1"/>
  <c r="T197" i="12" s="1"/>
  <c r="U197" i="12" s="1"/>
  <c r="V197" i="12" s="1"/>
  <c r="W197" i="12" s="1"/>
  <c r="X197" i="12" s="1"/>
  <c r="Y197" i="12" s="1"/>
  <c r="Z197" i="12" s="1"/>
  <c r="AA197" i="12" s="1"/>
  <c r="AB197" i="12" s="1"/>
  <c r="AC197" i="12" s="1"/>
  <c r="AD197" i="12" s="1"/>
  <c r="AE197" i="12" s="1"/>
  <c r="AF197" i="12" s="1"/>
  <c r="K196" i="12"/>
  <c r="L196" i="12" s="1"/>
  <c r="T196" i="12" s="1"/>
  <c r="U196" i="12" s="1"/>
  <c r="V196" i="12" s="1"/>
  <c r="W196" i="12" s="1"/>
  <c r="X196" i="12" s="1"/>
  <c r="Y196" i="12" s="1"/>
  <c r="Z196" i="12" s="1"/>
  <c r="AA196" i="12" s="1"/>
  <c r="AB196" i="12" s="1"/>
  <c r="AC196" i="12" s="1"/>
  <c r="AD196" i="12" s="1"/>
  <c r="AE196" i="12" s="1"/>
  <c r="AF196" i="12" s="1"/>
  <c r="H196" i="12"/>
  <c r="I196" i="12" s="1"/>
  <c r="J196" i="12" s="1"/>
  <c r="C196" i="12"/>
  <c r="D196" i="12" s="1"/>
  <c r="E196" i="12" s="1"/>
  <c r="F196" i="12" s="1"/>
  <c r="G196" i="12" s="1"/>
  <c r="I195" i="12"/>
  <c r="J195" i="12" s="1"/>
  <c r="K195" i="12" s="1"/>
  <c r="L195" i="12" s="1"/>
  <c r="T195" i="12" s="1"/>
  <c r="U195" i="12" s="1"/>
  <c r="V195" i="12" s="1"/>
  <c r="W195" i="12" s="1"/>
  <c r="X195" i="12" s="1"/>
  <c r="Y195" i="12" s="1"/>
  <c r="Z195" i="12" s="1"/>
  <c r="AA195" i="12" s="1"/>
  <c r="AB195" i="12" s="1"/>
  <c r="AC195" i="12" s="1"/>
  <c r="AD195" i="12" s="1"/>
  <c r="AE195" i="12" s="1"/>
  <c r="AF195" i="12" s="1"/>
  <c r="F195" i="12"/>
  <c r="G195" i="12" s="1"/>
  <c r="H195" i="12" s="1"/>
  <c r="C195" i="12"/>
  <c r="D195" i="12" s="1"/>
  <c r="E195" i="12" s="1"/>
  <c r="T194" i="12"/>
  <c r="U194" i="12" s="1"/>
  <c r="V194" i="12" s="1"/>
  <c r="W194" i="12" s="1"/>
  <c r="X194" i="12" s="1"/>
  <c r="Y194" i="12" s="1"/>
  <c r="Z194" i="12" s="1"/>
  <c r="AA194" i="12" s="1"/>
  <c r="AB194" i="12" s="1"/>
  <c r="AC194" i="12" s="1"/>
  <c r="AD194" i="12" s="1"/>
  <c r="AE194" i="12" s="1"/>
  <c r="AF194" i="12" s="1"/>
  <c r="E194" i="12"/>
  <c r="F194" i="12" s="1"/>
  <c r="G194" i="12" s="1"/>
  <c r="H194" i="12" s="1"/>
  <c r="I194" i="12" s="1"/>
  <c r="J194" i="12" s="1"/>
  <c r="K194" i="12" s="1"/>
  <c r="L194" i="12" s="1"/>
  <c r="D194" i="12"/>
  <c r="C194" i="12"/>
  <c r="J193" i="12"/>
  <c r="K193" i="12" s="1"/>
  <c r="L193" i="12" s="1"/>
  <c r="T193" i="12" s="1"/>
  <c r="U193" i="12" s="1"/>
  <c r="V193" i="12" s="1"/>
  <c r="W193" i="12" s="1"/>
  <c r="X193" i="12" s="1"/>
  <c r="Y193" i="12" s="1"/>
  <c r="Z193" i="12" s="1"/>
  <c r="AA193" i="12" s="1"/>
  <c r="AB193" i="12" s="1"/>
  <c r="AC193" i="12" s="1"/>
  <c r="AD193" i="12" s="1"/>
  <c r="AE193" i="12" s="1"/>
  <c r="AF193" i="12" s="1"/>
  <c r="F193" i="12"/>
  <c r="G193" i="12" s="1"/>
  <c r="H193" i="12" s="1"/>
  <c r="I193" i="12" s="1"/>
  <c r="C193" i="12"/>
  <c r="D193" i="12" s="1"/>
  <c r="E193" i="12" s="1"/>
  <c r="K192" i="12"/>
  <c r="L192" i="12" s="1"/>
  <c r="T192" i="12" s="1"/>
  <c r="U192" i="12" s="1"/>
  <c r="V192" i="12" s="1"/>
  <c r="W192" i="12" s="1"/>
  <c r="X192" i="12" s="1"/>
  <c r="Y192" i="12" s="1"/>
  <c r="Z192" i="12" s="1"/>
  <c r="AA192" i="12" s="1"/>
  <c r="AB192" i="12" s="1"/>
  <c r="AC192" i="12" s="1"/>
  <c r="AD192" i="12" s="1"/>
  <c r="AE192" i="12" s="1"/>
  <c r="AF192" i="12" s="1"/>
  <c r="H192" i="12"/>
  <c r="I192" i="12" s="1"/>
  <c r="J192" i="12" s="1"/>
  <c r="D192" i="12"/>
  <c r="E192" i="12" s="1"/>
  <c r="F192" i="12" s="1"/>
  <c r="G192" i="12" s="1"/>
  <c r="C192" i="12"/>
  <c r="C191" i="12"/>
  <c r="D191" i="12" s="1"/>
  <c r="E191" i="12" s="1"/>
  <c r="F191" i="12" s="1"/>
  <c r="G191" i="12" s="1"/>
  <c r="H191" i="12" s="1"/>
  <c r="I191" i="12" s="1"/>
  <c r="J191" i="12" s="1"/>
  <c r="K191" i="12" s="1"/>
  <c r="L191" i="12" s="1"/>
  <c r="T191" i="12" s="1"/>
  <c r="U191" i="12" s="1"/>
  <c r="V191" i="12" s="1"/>
  <c r="W191" i="12" s="1"/>
  <c r="X191" i="12" s="1"/>
  <c r="Y191" i="12" s="1"/>
  <c r="Z191" i="12" s="1"/>
  <c r="AA191" i="12" s="1"/>
  <c r="AB191" i="12" s="1"/>
  <c r="AC191" i="12" s="1"/>
  <c r="AD191" i="12" s="1"/>
  <c r="AE191" i="12" s="1"/>
  <c r="AF191" i="12" s="1"/>
  <c r="T190" i="12"/>
  <c r="U190" i="12" s="1"/>
  <c r="V190" i="12" s="1"/>
  <c r="W190" i="12" s="1"/>
  <c r="X190" i="12" s="1"/>
  <c r="Y190" i="12" s="1"/>
  <c r="Z190" i="12" s="1"/>
  <c r="AA190" i="12" s="1"/>
  <c r="AB190" i="12" s="1"/>
  <c r="AC190" i="12" s="1"/>
  <c r="AD190" i="12" s="1"/>
  <c r="AE190" i="12" s="1"/>
  <c r="AF190" i="12" s="1"/>
  <c r="E190" i="12"/>
  <c r="F190" i="12" s="1"/>
  <c r="G190" i="12" s="1"/>
  <c r="H190" i="12" s="1"/>
  <c r="I190" i="12" s="1"/>
  <c r="J190" i="12" s="1"/>
  <c r="K190" i="12" s="1"/>
  <c r="L190" i="12" s="1"/>
  <c r="D190" i="12"/>
  <c r="C190" i="12"/>
  <c r="C189" i="12"/>
  <c r="D189" i="12" s="1"/>
  <c r="E189" i="12" s="1"/>
  <c r="F189" i="12" s="1"/>
  <c r="G189" i="12" s="1"/>
  <c r="H189" i="12" s="1"/>
  <c r="I189" i="12" s="1"/>
  <c r="J189" i="12" s="1"/>
  <c r="K189" i="12" s="1"/>
  <c r="L189" i="12" s="1"/>
  <c r="T189" i="12" s="1"/>
  <c r="U189" i="12" s="1"/>
  <c r="V189" i="12" s="1"/>
  <c r="W189" i="12" s="1"/>
  <c r="X189" i="12" s="1"/>
  <c r="Y189" i="12" s="1"/>
  <c r="Z189" i="12" s="1"/>
  <c r="AA189" i="12" s="1"/>
  <c r="AB189" i="12" s="1"/>
  <c r="AC189" i="12" s="1"/>
  <c r="AD189" i="12" s="1"/>
  <c r="AE189" i="12" s="1"/>
  <c r="AF189" i="12" s="1"/>
  <c r="C188" i="12"/>
  <c r="D188" i="12" s="1"/>
  <c r="E188" i="12" s="1"/>
  <c r="F188" i="12" s="1"/>
  <c r="G188" i="12" s="1"/>
  <c r="H188" i="12" s="1"/>
  <c r="I188" i="12" s="1"/>
  <c r="J188" i="12" s="1"/>
  <c r="K188" i="12" s="1"/>
  <c r="L188" i="12" s="1"/>
  <c r="T188" i="12" s="1"/>
  <c r="U188" i="12" s="1"/>
  <c r="V188" i="12" s="1"/>
  <c r="W188" i="12" s="1"/>
  <c r="X188" i="12" s="1"/>
  <c r="Y188" i="12" s="1"/>
  <c r="Z188" i="12" s="1"/>
  <c r="AA188" i="12" s="1"/>
  <c r="AB188" i="12" s="1"/>
  <c r="AC188" i="12" s="1"/>
  <c r="AD188" i="12" s="1"/>
  <c r="AE188" i="12" s="1"/>
  <c r="AF188" i="12" s="1"/>
  <c r="G187" i="12"/>
  <c r="H187" i="12" s="1"/>
  <c r="I187" i="12" s="1"/>
  <c r="J187" i="12" s="1"/>
  <c r="K187" i="12" s="1"/>
  <c r="L187" i="12" s="1"/>
  <c r="T187" i="12" s="1"/>
  <c r="U187" i="12" s="1"/>
  <c r="V187" i="12" s="1"/>
  <c r="W187" i="12" s="1"/>
  <c r="X187" i="12" s="1"/>
  <c r="Y187" i="12" s="1"/>
  <c r="Z187" i="12" s="1"/>
  <c r="AA187" i="12" s="1"/>
  <c r="AB187" i="12" s="1"/>
  <c r="AC187" i="12" s="1"/>
  <c r="AD187" i="12" s="1"/>
  <c r="AE187" i="12" s="1"/>
  <c r="AF187" i="12" s="1"/>
  <c r="F187" i="12"/>
  <c r="C187" i="12"/>
  <c r="D187" i="12" s="1"/>
  <c r="E187" i="12" s="1"/>
  <c r="F186" i="12"/>
  <c r="G186" i="12" s="1"/>
  <c r="H186" i="12" s="1"/>
  <c r="I186" i="12" s="1"/>
  <c r="J186" i="12" s="1"/>
  <c r="K186" i="12" s="1"/>
  <c r="L186" i="12" s="1"/>
  <c r="T186" i="12" s="1"/>
  <c r="U186" i="12" s="1"/>
  <c r="V186" i="12" s="1"/>
  <c r="W186" i="12" s="1"/>
  <c r="X186" i="12" s="1"/>
  <c r="Y186" i="12" s="1"/>
  <c r="Z186" i="12" s="1"/>
  <c r="AA186" i="12" s="1"/>
  <c r="AB186" i="12" s="1"/>
  <c r="AC186" i="12" s="1"/>
  <c r="AD186" i="12" s="1"/>
  <c r="AE186" i="12" s="1"/>
  <c r="AF186" i="12" s="1"/>
  <c r="E186" i="12"/>
  <c r="D186" i="12"/>
  <c r="C186" i="12"/>
  <c r="E185" i="12"/>
  <c r="F185" i="12" s="1"/>
  <c r="G185" i="12" s="1"/>
  <c r="H185" i="12" s="1"/>
  <c r="I185" i="12" s="1"/>
  <c r="J185" i="12" s="1"/>
  <c r="K185" i="12" s="1"/>
  <c r="L185" i="12" s="1"/>
  <c r="T185" i="12" s="1"/>
  <c r="U185" i="12" s="1"/>
  <c r="V185" i="12" s="1"/>
  <c r="W185" i="12" s="1"/>
  <c r="X185" i="12" s="1"/>
  <c r="Y185" i="12" s="1"/>
  <c r="Z185" i="12" s="1"/>
  <c r="AA185" i="12" s="1"/>
  <c r="AB185" i="12" s="1"/>
  <c r="AC185" i="12" s="1"/>
  <c r="AD185" i="12" s="1"/>
  <c r="AE185" i="12" s="1"/>
  <c r="AF185" i="12" s="1"/>
  <c r="D185" i="12"/>
  <c r="C185" i="12"/>
  <c r="C184" i="12"/>
  <c r="D184" i="12" s="1"/>
  <c r="E184" i="12" s="1"/>
  <c r="F184" i="12" s="1"/>
  <c r="G184" i="12" s="1"/>
  <c r="H184" i="12" s="1"/>
  <c r="I184" i="12" s="1"/>
  <c r="J184" i="12" s="1"/>
  <c r="K184" i="12" s="1"/>
  <c r="L184" i="12" s="1"/>
  <c r="T184" i="12" s="1"/>
  <c r="U184" i="12" s="1"/>
  <c r="V184" i="12" s="1"/>
  <c r="W184" i="12" s="1"/>
  <c r="X184" i="12" s="1"/>
  <c r="Y184" i="12" s="1"/>
  <c r="Z184" i="12" s="1"/>
  <c r="AA184" i="12" s="1"/>
  <c r="AB184" i="12" s="1"/>
  <c r="AC184" i="12" s="1"/>
  <c r="AD184" i="12" s="1"/>
  <c r="AE184" i="12" s="1"/>
  <c r="AF184" i="12" s="1"/>
  <c r="C183" i="12"/>
  <c r="D183" i="12" s="1"/>
  <c r="E183" i="12" s="1"/>
  <c r="F183" i="12" s="1"/>
  <c r="G183" i="12" s="1"/>
  <c r="H183" i="12" s="1"/>
  <c r="I183" i="12" s="1"/>
  <c r="J183" i="12" s="1"/>
  <c r="K183" i="12" s="1"/>
  <c r="L183" i="12" s="1"/>
  <c r="T183" i="12" s="1"/>
  <c r="U183" i="12" s="1"/>
  <c r="V183" i="12" s="1"/>
  <c r="W183" i="12" s="1"/>
  <c r="X183" i="12" s="1"/>
  <c r="Y183" i="12" s="1"/>
  <c r="Z183" i="12" s="1"/>
  <c r="AA183" i="12" s="1"/>
  <c r="AB183" i="12" s="1"/>
  <c r="AC183" i="12" s="1"/>
  <c r="AD183" i="12" s="1"/>
  <c r="AE183" i="12" s="1"/>
  <c r="AF183" i="12" s="1"/>
  <c r="T182" i="12"/>
  <c r="U182" i="12" s="1"/>
  <c r="V182" i="12" s="1"/>
  <c r="W182" i="12" s="1"/>
  <c r="X182" i="12" s="1"/>
  <c r="Y182" i="12" s="1"/>
  <c r="Z182" i="12" s="1"/>
  <c r="AA182" i="12" s="1"/>
  <c r="AB182" i="12" s="1"/>
  <c r="AC182" i="12" s="1"/>
  <c r="AD182" i="12" s="1"/>
  <c r="AE182" i="12" s="1"/>
  <c r="AF182" i="12" s="1"/>
  <c r="D182" i="12"/>
  <c r="E182" i="12" s="1"/>
  <c r="F182" i="12" s="1"/>
  <c r="G182" i="12" s="1"/>
  <c r="H182" i="12" s="1"/>
  <c r="I182" i="12" s="1"/>
  <c r="J182" i="12" s="1"/>
  <c r="K182" i="12" s="1"/>
  <c r="L182" i="12" s="1"/>
  <c r="C182" i="12"/>
  <c r="C181" i="12"/>
  <c r="D181" i="12" s="1"/>
  <c r="E181" i="12" s="1"/>
  <c r="F181" i="12" s="1"/>
  <c r="G181" i="12" s="1"/>
  <c r="H181" i="12" s="1"/>
  <c r="I181" i="12" s="1"/>
  <c r="J181" i="12" s="1"/>
  <c r="K181" i="12" s="1"/>
  <c r="L181" i="12" s="1"/>
  <c r="T181" i="12" s="1"/>
  <c r="U181" i="12" s="1"/>
  <c r="V181" i="12" s="1"/>
  <c r="W181" i="12" s="1"/>
  <c r="X181" i="12" s="1"/>
  <c r="Y181" i="12" s="1"/>
  <c r="Z181" i="12" s="1"/>
  <c r="AA181" i="12" s="1"/>
  <c r="AB181" i="12" s="1"/>
  <c r="AC181" i="12" s="1"/>
  <c r="AD181" i="12" s="1"/>
  <c r="AE181" i="12" s="1"/>
  <c r="AF181" i="12" s="1"/>
  <c r="J180" i="12"/>
  <c r="K180" i="12" s="1"/>
  <c r="L180" i="12" s="1"/>
  <c r="T180" i="12" s="1"/>
  <c r="U180" i="12" s="1"/>
  <c r="V180" i="12" s="1"/>
  <c r="W180" i="12" s="1"/>
  <c r="X180" i="12" s="1"/>
  <c r="Y180" i="12" s="1"/>
  <c r="Z180" i="12" s="1"/>
  <c r="AA180" i="12" s="1"/>
  <c r="AB180" i="12" s="1"/>
  <c r="AC180" i="12" s="1"/>
  <c r="AD180" i="12" s="1"/>
  <c r="AE180" i="12" s="1"/>
  <c r="AF180" i="12" s="1"/>
  <c r="D180" i="12"/>
  <c r="E180" i="12" s="1"/>
  <c r="F180" i="12" s="1"/>
  <c r="G180" i="12" s="1"/>
  <c r="H180" i="12" s="1"/>
  <c r="I180" i="12" s="1"/>
  <c r="C180" i="12"/>
  <c r="C179" i="12"/>
  <c r="D179" i="12" s="1"/>
  <c r="E179" i="12" s="1"/>
  <c r="F179" i="12" s="1"/>
  <c r="G179" i="12" s="1"/>
  <c r="H179" i="12" s="1"/>
  <c r="I179" i="12" s="1"/>
  <c r="J179" i="12" s="1"/>
  <c r="K179" i="12" s="1"/>
  <c r="L179" i="12" s="1"/>
  <c r="T179" i="12" s="1"/>
  <c r="U179" i="12" s="1"/>
  <c r="V179" i="12" s="1"/>
  <c r="W179" i="12" s="1"/>
  <c r="X179" i="12" s="1"/>
  <c r="Y179" i="12" s="1"/>
  <c r="Z179" i="12" s="1"/>
  <c r="AA179" i="12" s="1"/>
  <c r="AB179" i="12" s="1"/>
  <c r="AC179" i="12" s="1"/>
  <c r="AD179" i="12" s="1"/>
  <c r="AE179" i="12" s="1"/>
  <c r="AF179" i="12" s="1"/>
  <c r="D178" i="12"/>
  <c r="E178" i="12" s="1"/>
  <c r="F178" i="12" s="1"/>
  <c r="G178" i="12" s="1"/>
  <c r="H178" i="12" s="1"/>
  <c r="I178" i="12" s="1"/>
  <c r="J178" i="12" s="1"/>
  <c r="K178" i="12" s="1"/>
  <c r="L178" i="12" s="1"/>
  <c r="T178" i="12" s="1"/>
  <c r="U178" i="12" s="1"/>
  <c r="V178" i="12" s="1"/>
  <c r="W178" i="12" s="1"/>
  <c r="X178" i="12" s="1"/>
  <c r="Y178" i="12" s="1"/>
  <c r="Z178" i="12" s="1"/>
  <c r="AA178" i="12" s="1"/>
  <c r="AB178" i="12" s="1"/>
  <c r="AC178" i="12" s="1"/>
  <c r="AD178" i="12" s="1"/>
  <c r="AE178" i="12" s="1"/>
  <c r="AF178" i="12" s="1"/>
  <c r="C178" i="12"/>
  <c r="D177" i="12"/>
  <c r="C177" i="12"/>
  <c r="D176" i="12"/>
  <c r="E176" i="12" s="1"/>
  <c r="F176" i="12" s="1"/>
  <c r="G176" i="12" s="1"/>
  <c r="H176" i="12" s="1"/>
  <c r="I176" i="12" s="1"/>
  <c r="J176" i="12" s="1"/>
  <c r="K176" i="12" s="1"/>
  <c r="L176" i="12" s="1"/>
  <c r="T176" i="12" s="1"/>
  <c r="U176" i="12" s="1"/>
  <c r="V176" i="12" s="1"/>
  <c r="W176" i="12" s="1"/>
  <c r="X176" i="12" s="1"/>
  <c r="Y176" i="12" s="1"/>
  <c r="Z176" i="12" s="1"/>
  <c r="AA176" i="12" s="1"/>
  <c r="AB176" i="12" s="1"/>
  <c r="AC176" i="12" s="1"/>
  <c r="AD176" i="12" s="1"/>
  <c r="AE176" i="12" s="1"/>
  <c r="AF176" i="12" s="1"/>
  <c r="C176" i="12"/>
  <c r="J175" i="12"/>
  <c r="K175" i="12" s="1"/>
  <c r="L175" i="12" s="1"/>
  <c r="T175" i="12" s="1"/>
  <c r="U175" i="12" s="1"/>
  <c r="V175" i="12" s="1"/>
  <c r="W175" i="12" s="1"/>
  <c r="X175" i="12" s="1"/>
  <c r="Y175" i="12" s="1"/>
  <c r="Z175" i="12" s="1"/>
  <c r="AA175" i="12" s="1"/>
  <c r="AB175" i="12" s="1"/>
  <c r="AC175" i="12" s="1"/>
  <c r="AD175" i="12" s="1"/>
  <c r="AE175" i="12" s="1"/>
  <c r="AF175" i="12" s="1"/>
  <c r="F175" i="12"/>
  <c r="G175" i="12" s="1"/>
  <c r="H175" i="12" s="1"/>
  <c r="I175" i="12" s="1"/>
  <c r="C175" i="12"/>
  <c r="D175" i="12" s="1"/>
  <c r="E175" i="12" s="1"/>
  <c r="D174" i="12"/>
  <c r="E174" i="12" s="1"/>
  <c r="F174" i="12" s="1"/>
  <c r="G174" i="12" s="1"/>
  <c r="H174" i="12" s="1"/>
  <c r="I174" i="12" s="1"/>
  <c r="J174" i="12" s="1"/>
  <c r="K174" i="12" s="1"/>
  <c r="L174" i="12" s="1"/>
  <c r="T174" i="12" s="1"/>
  <c r="U174" i="12" s="1"/>
  <c r="V174" i="12" s="1"/>
  <c r="W174" i="12" s="1"/>
  <c r="X174" i="12" s="1"/>
  <c r="Y174" i="12" s="1"/>
  <c r="Z174" i="12" s="1"/>
  <c r="AA174" i="12" s="1"/>
  <c r="AB174" i="12" s="1"/>
  <c r="AC174" i="12" s="1"/>
  <c r="AD174" i="12" s="1"/>
  <c r="AE174" i="12" s="1"/>
  <c r="AF174" i="12" s="1"/>
  <c r="C174" i="12"/>
  <c r="D173" i="12"/>
  <c r="E173" i="12" s="1"/>
  <c r="F173" i="12" s="1"/>
  <c r="G173" i="12" s="1"/>
  <c r="H173" i="12" s="1"/>
  <c r="I173" i="12" s="1"/>
  <c r="J173" i="12" s="1"/>
  <c r="K173" i="12" s="1"/>
  <c r="L173" i="12" s="1"/>
  <c r="T173" i="12" s="1"/>
  <c r="U173" i="12" s="1"/>
  <c r="V173" i="12" s="1"/>
  <c r="W173" i="12" s="1"/>
  <c r="X173" i="12" s="1"/>
  <c r="Y173" i="12" s="1"/>
  <c r="Z173" i="12" s="1"/>
  <c r="AA173" i="12" s="1"/>
  <c r="AB173" i="12" s="1"/>
  <c r="AC173" i="12" s="1"/>
  <c r="AD173" i="12" s="1"/>
  <c r="AE173" i="12" s="1"/>
  <c r="AF173" i="12" s="1"/>
  <c r="C173" i="12"/>
  <c r="C172" i="12"/>
  <c r="D172" i="12" s="1"/>
  <c r="E172" i="12" s="1"/>
  <c r="F172" i="12" s="1"/>
  <c r="G172" i="12" s="1"/>
  <c r="H172" i="12" s="1"/>
  <c r="I172" i="12" s="1"/>
  <c r="J172" i="12" s="1"/>
  <c r="K172" i="12" s="1"/>
  <c r="L172" i="12" s="1"/>
  <c r="T172" i="12" s="1"/>
  <c r="U172" i="12" s="1"/>
  <c r="V172" i="12" s="1"/>
  <c r="W172" i="12" s="1"/>
  <c r="X172" i="12" s="1"/>
  <c r="Y172" i="12" s="1"/>
  <c r="Z172" i="12" s="1"/>
  <c r="AA172" i="12" s="1"/>
  <c r="AB172" i="12" s="1"/>
  <c r="AC172" i="12" s="1"/>
  <c r="AD172" i="12" s="1"/>
  <c r="AE172" i="12" s="1"/>
  <c r="AF172" i="12" s="1"/>
  <c r="D171" i="12"/>
  <c r="E171" i="12" s="1"/>
  <c r="F171" i="12" s="1"/>
  <c r="G171" i="12" s="1"/>
  <c r="H171" i="12" s="1"/>
  <c r="I171" i="12" s="1"/>
  <c r="J171" i="12" s="1"/>
  <c r="K171" i="12" s="1"/>
  <c r="L171" i="12" s="1"/>
  <c r="T171" i="12" s="1"/>
  <c r="U171" i="12" s="1"/>
  <c r="V171" i="12" s="1"/>
  <c r="W171" i="12" s="1"/>
  <c r="X171" i="12" s="1"/>
  <c r="Y171" i="12" s="1"/>
  <c r="Z171" i="12" s="1"/>
  <c r="AA171" i="12" s="1"/>
  <c r="AB171" i="12" s="1"/>
  <c r="AC171" i="12" s="1"/>
  <c r="AD171" i="12" s="1"/>
  <c r="AE171" i="12" s="1"/>
  <c r="AF171" i="12" s="1"/>
  <c r="C171" i="12"/>
  <c r="F170" i="12"/>
  <c r="G170" i="12" s="1"/>
  <c r="H170" i="12" s="1"/>
  <c r="I170" i="12" s="1"/>
  <c r="J170" i="12" s="1"/>
  <c r="K170" i="12" s="1"/>
  <c r="L170" i="12" s="1"/>
  <c r="T170" i="12" s="1"/>
  <c r="U170" i="12" s="1"/>
  <c r="V170" i="12" s="1"/>
  <c r="W170" i="12" s="1"/>
  <c r="X170" i="12" s="1"/>
  <c r="Y170" i="12" s="1"/>
  <c r="C170" i="12"/>
  <c r="D170" i="12" s="1"/>
  <c r="E170" i="12" s="1"/>
  <c r="E169" i="12"/>
  <c r="D169" i="12"/>
  <c r="C169" i="12"/>
  <c r="AG167" i="12"/>
  <c r="I166" i="12"/>
  <c r="J166" i="12" s="1"/>
  <c r="K166" i="12" s="1"/>
  <c r="L166" i="12" s="1"/>
  <c r="T166" i="12" s="1"/>
  <c r="U166" i="12" s="1"/>
  <c r="V166" i="12" s="1"/>
  <c r="W166" i="12" s="1"/>
  <c r="X166" i="12" s="1"/>
  <c r="Y166" i="12" s="1"/>
  <c r="Z166" i="12" s="1"/>
  <c r="AA166" i="12" s="1"/>
  <c r="AB166" i="12" s="1"/>
  <c r="AC166" i="12" s="1"/>
  <c r="AD166" i="12" s="1"/>
  <c r="AE166" i="12" s="1"/>
  <c r="AF166" i="12" s="1"/>
  <c r="C166" i="12"/>
  <c r="D166" i="12" s="1"/>
  <c r="E166" i="12" s="1"/>
  <c r="F166" i="12" s="1"/>
  <c r="G166" i="12" s="1"/>
  <c r="H166" i="12" s="1"/>
  <c r="I165" i="12"/>
  <c r="J165" i="12" s="1"/>
  <c r="K165" i="12" s="1"/>
  <c r="L165" i="12" s="1"/>
  <c r="T165" i="12" s="1"/>
  <c r="U165" i="12" s="1"/>
  <c r="V165" i="12" s="1"/>
  <c r="W165" i="12" s="1"/>
  <c r="X165" i="12" s="1"/>
  <c r="Y165" i="12" s="1"/>
  <c r="Z165" i="12" s="1"/>
  <c r="AA165" i="12" s="1"/>
  <c r="AB165" i="12" s="1"/>
  <c r="AC165" i="12" s="1"/>
  <c r="AD165" i="12" s="1"/>
  <c r="AE165" i="12" s="1"/>
  <c r="AF165" i="12" s="1"/>
  <c r="G165" i="12"/>
  <c r="H165" i="12" s="1"/>
  <c r="C165" i="12"/>
  <c r="D165" i="12" s="1"/>
  <c r="E165" i="12" s="1"/>
  <c r="F165" i="12" s="1"/>
  <c r="C164" i="12"/>
  <c r="D164" i="12" s="1"/>
  <c r="E164" i="12" s="1"/>
  <c r="F164" i="12" s="1"/>
  <c r="G164" i="12" s="1"/>
  <c r="H164" i="12" s="1"/>
  <c r="I164" i="12" s="1"/>
  <c r="J164" i="12" s="1"/>
  <c r="K164" i="12" s="1"/>
  <c r="L164" i="12" s="1"/>
  <c r="T164" i="12" s="1"/>
  <c r="U164" i="12" s="1"/>
  <c r="V164" i="12" s="1"/>
  <c r="W164" i="12" s="1"/>
  <c r="X164" i="12" s="1"/>
  <c r="Y164" i="12" s="1"/>
  <c r="Z164" i="12" s="1"/>
  <c r="AA164" i="12" s="1"/>
  <c r="AB164" i="12" s="1"/>
  <c r="AC164" i="12" s="1"/>
  <c r="AD164" i="12" s="1"/>
  <c r="AE164" i="12" s="1"/>
  <c r="AF164" i="12" s="1"/>
  <c r="L163" i="12"/>
  <c r="T163" i="12" s="1"/>
  <c r="U163" i="12" s="1"/>
  <c r="V163" i="12" s="1"/>
  <c r="W163" i="12" s="1"/>
  <c r="X163" i="12" s="1"/>
  <c r="Y163" i="12" s="1"/>
  <c r="Z163" i="12" s="1"/>
  <c r="AA163" i="12" s="1"/>
  <c r="AB163" i="12" s="1"/>
  <c r="AC163" i="12" s="1"/>
  <c r="AD163" i="12" s="1"/>
  <c r="AE163" i="12" s="1"/>
  <c r="AF163" i="12" s="1"/>
  <c r="C163" i="12"/>
  <c r="D163" i="12" s="1"/>
  <c r="E163" i="12" s="1"/>
  <c r="F163" i="12" s="1"/>
  <c r="G163" i="12" s="1"/>
  <c r="H163" i="12" s="1"/>
  <c r="I163" i="12" s="1"/>
  <c r="J163" i="12" s="1"/>
  <c r="K163" i="12" s="1"/>
  <c r="C162" i="12"/>
  <c r="C161" i="12"/>
  <c r="D161" i="12" s="1"/>
  <c r="E161" i="12" s="1"/>
  <c r="F161" i="12" s="1"/>
  <c r="AI158" i="12"/>
  <c r="AH158" i="12"/>
  <c r="AI157" i="12"/>
  <c r="AH157" i="12"/>
  <c r="AI156" i="12"/>
  <c r="AH156" i="12"/>
  <c r="AI155" i="12"/>
  <c r="AH155" i="12"/>
  <c r="AI154" i="12"/>
  <c r="AH154" i="12"/>
  <c r="AI153" i="12"/>
  <c r="AH153" i="12"/>
  <c r="AI152" i="12"/>
  <c r="AH152" i="12"/>
  <c r="AI151" i="12"/>
  <c r="AH151" i="12"/>
  <c r="AI150" i="12"/>
  <c r="AH150" i="12"/>
  <c r="AI149" i="12"/>
  <c r="AH149" i="12"/>
  <c r="AI148" i="12"/>
  <c r="AH148" i="12"/>
  <c r="AI147" i="12"/>
  <c r="AH147" i="12"/>
  <c r="AI146" i="12"/>
  <c r="AH146" i="12"/>
  <c r="AI142" i="12"/>
  <c r="AH142" i="12"/>
  <c r="AI141" i="12"/>
  <c r="AH141" i="12"/>
  <c r="AI140" i="12"/>
  <c r="AH140" i="12"/>
  <c r="AI139" i="12"/>
  <c r="AH139" i="12"/>
  <c r="AI138" i="12"/>
  <c r="AH138" i="12"/>
  <c r="AI137" i="12"/>
  <c r="AH137" i="12"/>
  <c r="AI136" i="12"/>
  <c r="AH136" i="12"/>
  <c r="AI134" i="12"/>
  <c r="AH134" i="12"/>
  <c r="AI133" i="12"/>
  <c r="AH133" i="12"/>
  <c r="AI132" i="12"/>
  <c r="AH132" i="12"/>
  <c r="AI131" i="12"/>
  <c r="AH131" i="12"/>
  <c r="AI130" i="12"/>
  <c r="AH130" i="12"/>
  <c r="AI129" i="12"/>
  <c r="AH129" i="12"/>
  <c r="AI128" i="12"/>
  <c r="AH128" i="12"/>
  <c r="AI127" i="12"/>
  <c r="AH127" i="12"/>
  <c r="AI126" i="12"/>
  <c r="AH126" i="12"/>
  <c r="AI125" i="12"/>
  <c r="AH125" i="12"/>
  <c r="AA122" i="12"/>
  <c r="Z122" i="12"/>
  <c r="Y122" i="12"/>
  <c r="X122" i="12"/>
  <c r="W122" i="12"/>
  <c r="V122" i="12"/>
  <c r="U122" i="12"/>
  <c r="T122" i="12"/>
  <c r="L122" i="12"/>
  <c r="K122" i="12"/>
  <c r="J122" i="12"/>
  <c r="I122" i="12"/>
  <c r="H122" i="12"/>
  <c r="G122" i="12"/>
  <c r="F122" i="12"/>
  <c r="C122" i="12"/>
  <c r="AA121" i="12"/>
  <c r="Z121" i="12"/>
  <c r="Y121" i="12"/>
  <c r="X121" i="12"/>
  <c r="W121" i="12"/>
  <c r="V121" i="12"/>
  <c r="U121" i="12"/>
  <c r="T121" i="12"/>
  <c r="L121" i="12"/>
  <c r="K121" i="12"/>
  <c r="J121" i="12"/>
  <c r="I121" i="12"/>
  <c r="H121" i="12"/>
  <c r="G121" i="12"/>
  <c r="F121" i="12"/>
  <c r="C121" i="12"/>
  <c r="AA120" i="12"/>
  <c r="Z120" i="12"/>
  <c r="Y120" i="12"/>
  <c r="X120" i="12"/>
  <c r="W120" i="12"/>
  <c r="V120" i="12"/>
  <c r="U120" i="12"/>
  <c r="T120" i="12"/>
  <c r="L120" i="12"/>
  <c r="K120" i="12"/>
  <c r="J120" i="12"/>
  <c r="I120" i="12"/>
  <c r="H120" i="12"/>
  <c r="G120" i="12"/>
  <c r="F120" i="12"/>
  <c r="C120" i="12"/>
  <c r="AA119" i="12"/>
  <c r="Z119" i="12"/>
  <c r="Y119" i="12"/>
  <c r="X119" i="12"/>
  <c r="W119" i="12"/>
  <c r="V119" i="12"/>
  <c r="U119" i="12"/>
  <c r="T119" i="12"/>
  <c r="L119" i="12"/>
  <c r="K119" i="12"/>
  <c r="J119" i="12"/>
  <c r="I119" i="12"/>
  <c r="H119" i="12"/>
  <c r="G119" i="12"/>
  <c r="F119" i="12"/>
  <c r="C119" i="12"/>
  <c r="BH23" i="12"/>
  <c r="AA118" i="12"/>
  <c r="Z118" i="12"/>
  <c r="Y118" i="12"/>
  <c r="X118" i="12"/>
  <c r="W118" i="12"/>
  <c r="V118" i="12"/>
  <c r="U118" i="12"/>
  <c r="T118" i="12"/>
  <c r="AV23" i="12"/>
  <c r="AU23" i="12"/>
  <c r="L118" i="12"/>
  <c r="K118" i="12"/>
  <c r="J118" i="12"/>
  <c r="I118" i="12"/>
  <c r="H118" i="12"/>
  <c r="G118" i="12"/>
  <c r="F118" i="12"/>
  <c r="C118" i="12"/>
  <c r="BG23" i="12"/>
  <c r="AA117" i="12"/>
  <c r="Z117" i="12"/>
  <c r="Z123" i="12" s="1"/>
  <c r="BF23" i="12" s="1"/>
  <c r="Y117" i="12"/>
  <c r="X117" i="12"/>
  <c r="W117" i="12"/>
  <c r="V117" i="12"/>
  <c r="U117" i="12"/>
  <c r="T117" i="12"/>
  <c r="BA23" i="12"/>
  <c r="AX23" i="12"/>
  <c r="L117" i="12"/>
  <c r="L123" i="12" s="1"/>
  <c r="K117" i="12"/>
  <c r="K123" i="12" s="1"/>
  <c r="AT23" i="12" s="1"/>
  <c r="J117" i="12"/>
  <c r="J123" i="12" s="1"/>
  <c r="J124" i="12" s="1"/>
  <c r="I117" i="12"/>
  <c r="H117" i="12"/>
  <c r="H123" i="12" s="1"/>
  <c r="G117" i="12"/>
  <c r="F117" i="12"/>
  <c r="AP23" i="12"/>
  <c r="AO23" i="12"/>
  <c r="C117" i="12"/>
  <c r="C123" i="12" s="1"/>
  <c r="AN23" i="12" s="1"/>
  <c r="AI114" i="12"/>
  <c r="AH114" i="12"/>
  <c r="AI112" i="12"/>
  <c r="AH112" i="12"/>
  <c r="AG112" i="12"/>
  <c r="AI111" i="12"/>
  <c r="AH111" i="12"/>
  <c r="AI110" i="12"/>
  <c r="AH110" i="12"/>
  <c r="AI109" i="12"/>
  <c r="AH109" i="12"/>
  <c r="AG108" i="12"/>
  <c r="AA108" i="12"/>
  <c r="Z108" i="12"/>
  <c r="Z124" i="12" s="1"/>
  <c r="Y108" i="12"/>
  <c r="X108" i="12"/>
  <c r="W108" i="12"/>
  <c r="V108" i="12"/>
  <c r="BD19" i="12" s="1"/>
  <c r="U108" i="12"/>
  <c r="T108" i="12"/>
  <c r="BB19" i="12" s="1"/>
  <c r="L108" i="12"/>
  <c r="K108" i="12"/>
  <c r="J5" i="12" s="1"/>
  <c r="J108" i="12"/>
  <c r="I108" i="12"/>
  <c r="H108" i="12"/>
  <c r="H124" i="12" s="1"/>
  <c r="G108" i="12"/>
  <c r="F5" i="12" s="1"/>
  <c r="F108" i="12"/>
  <c r="F113" i="12" s="1"/>
  <c r="F115" i="12" s="1"/>
  <c r="D5" i="12"/>
  <c r="C108" i="12"/>
  <c r="C124" i="12" s="1"/>
  <c r="AI107" i="12"/>
  <c r="AH107" i="12"/>
  <c r="AI106" i="12"/>
  <c r="AH106" i="12"/>
  <c r="AI105" i="12"/>
  <c r="AH105" i="12"/>
  <c r="AI104" i="12"/>
  <c r="AH104" i="12"/>
  <c r="AI103" i="12"/>
  <c r="AH103" i="12"/>
  <c r="AI102" i="12"/>
  <c r="AH102" i="12"/>
  <c r="AI101" i="12"/>
  <c r="AH101" i="12"/>
  <c r="AI100" i="12"/>
  <c r="AH100" i="12"/>
  <c r="AI99" i="12"/>
  <c r="AH99" i="12"/>
  <c r="AI98" i="12"/>
  <c r="AH98" i="12"/>
  <c r="AI97" i="12"/>
  <c r="AH97" i="12"/>
  <c r="AG96" i="12"/>
  <c r="AA96" i="12"/>
  <c r="Z96" i="12"/>
  <c r="Y96" i="12"/>
  <c r="X96" i="12"/>
  <c r="W96" i="12"/>
  <c r="V96" i="12"/>
  <c r="U96" i="12"/>
  <c r="T96" i="12"/>
  <c r="L96" i="12"/>
  <c r="K96" i="12"/>
  <c r="J96" i="12"/>
  <c r="I96" i="12"/>
  <c r="H96" i="12"/>
  <c r="G96" i="12"/>
  <c r="C96" i="12"/>
  <c r="AI95" i="12"/>
  <c r="AH95" i="12"/>
  <c r="AI94" i="12"/>
  <c r="AH94" i="12"/>
  <c r="AI93" i="12"/>
  <c r="AH93" i="12"/>
  <c r="BJ18" i="12"/>
  <c r="BI18" i="12"/>
  <c r="BH18" i="12"/>
  <c r="AA92" i="12"/>
  <c r="Z92" i="12"/>
  <c r="Z113" i="12" s="1"/>
  <c r="Z115" i="12" s="1"/>
  <c r="Y92" i="12"/>
  <c r="X92" i="12"/>
  <c r="W92" i="12"/>
  <c r="V92" i="12"/>
  <c r="U92" i="12"/>
  <c r="BC18" i="12" s="1"/>
  <c r="T92" i="12"/>
  <c r="BA18" i="12"/>
  <c r="AW18" i="12"/>
  <c r="AV18" i="12"/>
  <c r="AU18" i="12"/>
  <c r="L92" i="12"/>
  <c r="K92" i="12"/>
  <c r="AT18" i="12" s="1"/>
  <c r="J92" i="12"/>
  <c r="I92" i="12"/>
  <c r="H92" i="12"/>
  <c r="G92" i="12"/>
  <c r="AR18" i="12" s="1"/>
  <c r="C92" i="12"/>
  <c r="AN18" i="12" s="1"/>
  <c r="BR91" i="12"/>
  <c r="BP91" i="12"/>
  <c r="BN91" i="12"/>
  <c r="BJ91" i="12"/>
  <c r="BH91" i="12"/>
  <c r="BF91" i="12"/>
  <c r="BE91" i="12"/>
  <c r="BD91" i="12"/>
  <c r="AZ91" i="12"/>
  <c r="AI91" i="12"/>
  <c r="AH91" i="12"/>
  <c r="AG91" i="12"/>
  <c r="AG92" i="12" s="1"/>
  <c r="AG3" i="12" s="1"/>
  <c r="AG6" i="12" s="1"/>
  <c r="BH90" i="12"/>
  <c r="BF90" i="12"/>
  <c r="BE90" i="12"/>
  <c r="AZ90" i="12"/>
  <c r="AI90" i="12"/>
  <c r="AH90" i="12"/>
  <c r="BT89" i="12"/>
  <c r="BP89" i="12"/>
  <c r="BD89" i="12"/>
  <c r="AZ89" i="12"/>
  <c r="AI89" i="12"/>
  <c r="AH89" i="12"/>
  <c r="AI88" i="12"/>
  <c r="AH88" i="12"/>
  <c r="BS87" i="12"/>
  <c r="BP87" i="12"/>
  <c r="BN87" i="12"/>
  <c r="BM87" i="12"/>
  <c r="BH87" i="12"/>
  <c r="BF87" i="12"/>
  <c r="BE87" i="12"/>
  <c r="BD87" i="12"/>
  <c r="AZ87" i="12"/>
  <c r="AI87" i="12"/>
  <c r="AH87" i="12"/>
  <c r="BW86" i="12"/>
  <c r="BG86" i="12"/>
  <c r="AI86" i="12"/>
  <c r="AH86" i="12"/>
  <c r="AI85" i="12"/>
  <c r="AH85" i="12"/>
  <c r="BW84" i="12"/>
  <c r="BW91" i="12" s="1"/>
  <c r="BV84" i="12"/>
  <c r="BV91" i="12" s="1"/>
  <c r="BU84" i="12"/>
  <c r="BU91" i="12" s="1"/>
  <c r="BT84" i="12"/>
  <c r="BT91" i="12" s="1"/>
  <c r="BS84" i="12"/>
  <c r="BS91" i="12" s="1"/>
  <c r="BR84" i="12"/>
  <c r="BQ84" i="12"/>
  <c r="BQ91" i="12" s="1"/>
  <c r="BP84" i="12"/>
  <c r="BO84" i="12"/>
  <c r="BO91" i="12" s="1"/>
  <c r="BN84" i="12"/>
  <c r="BM84" i="12"/>
  <c r="BM91" i="12" s="1"/>
  <c r="BL84" i="12"/>
  <c r="BL91" i="12" s="1"/>
  <c r="BK84" i="12"/>
  <c r="BK91" i="12" s="1"/>
  <c r="BJ84" i="12"/>
  <c r="BI84" i="12"/>
  <c r="BI91" i="12" s="1"/>
  <c r="BH84" i="12"/>
  <c r="BG84" i="12"/>
  <c r="BG91" i="12" s="1"/>
  <c r="BF84" i="12"/>
  <c r="BE84" i="12"/>
  <c r="BD84" i="12"/>
  <c r="BC84" i="12"/>
  <c r="BC91" i="12" s="1"/>
  <c r="BB84" i="12"/>
  <c r="BB91" i="12" s="1"/>
  <c r="BA84" i="12"/>
  <c r="BA91" i="12" s="1"/>
  <c r="AZ84" i="12"/>
  <c r="AI84" i="12"/>
  <c r="AH84" i="12"/>
  <c r="BW83" i="12"/>
  <c r="BW90" i="12" s="1"/>
  <c r="BV83" i="12"/>
  <c r="BV90" i="12" s="1"/>
  <c r="BU83" i="12"/>
  <c r="BU90" i="12" s="1"/>
  <c r="BT83" i="12"/>
  <c r="BT90" i="12" s="1"/>
  <c r="BS83" i="12"/>
  <c r="BS90" i="12" s="1"/>
  <c r="BR83" i="12"/>
  <c r="BR90" i="12" s="1"/>
  <c r="BQ83" i="12"/>
  <c r="BQ90" i="12" s="1"/>
  <c r="BP83" i="12"/>
  <c r="BP90" i="12" s="1"/>
  <c r="BO83" i="12"/>
  <c r="BO90" i="12" s="1"/>
  <c r="BN83" i="12"/>
  <c r="BN90" i="12" s="1"/>
  <c r="BM83" i="12"/>
  <c r="BM90" i="12" s="1"/>
  <c r="BL83" i="12"/>
  <c r="BL90" i="12" s="1"/>
  <c r="BK83" i="12"/>
  <c r="BK90" i="12" s="1"/>
  <c r="BJ83" i="12"/>
  <c r="BJ90" i="12" s="1"/>
  <c r="BI83" i="12"/>
  <c r="BI90" i="12" s="1"/>
  <c r="BH83" i="12"/>
  <c r="BG83" i="12"/>
  <c r="BG90" i="12" s="1"/>
  <c r="BF83" i="12"/>
  <c r="BE83" i="12"/>
  <c r="BD83" i="12"/>
  <c r="BD90" i="12" s="1"/>
  <c r="BC83" i="12"/>
  <c r="BC90" i="12" s="1"/>
  <c r="BB83" i="12"/>
  <c r="BB90" i="12" s="1"/>
  <c r="BA83" i="12"/>
  <c r="BA90" i="12" s="1"/>
  <c r="AZ83" i="12"/>
  <c r="AI83" i="12"/>
  <c r="AH83" i="12"/>
  <c r="BW82" i="12"/>
  <c r="BW89" i="12" s="1"/>
  <c r="BV82" i="12"/>
  <c r="BV89" i="12" s="1"/>
  <c r="BU82" i="12"/>
  <c r="BU89" i="12" s="1"/>
  <c r="BT82" i="12"/>
  <c r="BS82" i="12"/>
  <c r="BS89" i="12" s="1"/>
  <c r="BR82" i="12"/>
  <c r="BR89" i="12" s="1"/>
  <c r="BQ82" i="12"/>
  <c r="BQ89" i="12" s="1"/>
  <c r="BP82" i="12"/>
  <c r="BO82" i="12"/>
  <c r="BO89" i="12" s="1"/>
  <c r="BN82" i="12"/>
  <c r="BN89" i="12" s="1"/>
  <c r="BM82" i="12"/>
  <c r="BM89" i="12" s="1"/>
  <c r="BL82" i="12"/>
  <c r="BL89" i="12" s="1"/>
  <c r="BK82" i="12"/>
  <c r="BK89" i="12" s="1"/>
  <c r="BJ82" i="12"/>
  <c r="BJ89" i="12" s="1"/>
  <c r="BI82" i="12"/>
  <c r="BI89" i="12" s="1"/>
  <c r="BH82" i="12"/>
  <c r="BH89" i="12" s="1"/>
  <c r="BG82" i="12"/>
  <c r="BG89" i="12" s="1"/>
  <c r="BF82" i="12"/>
  <c r="BF89" i="12" s="1"/>
  <c r="BE82" i="12"/>
  <c r="BE89" i="12" s="1"/>
  <c r="BD82" i="12"/>
  <c r="BC82" i="12"/>
  <c r="BC89" i="12" s="1"/>
  <c r="BB82" i="12"/>
  <c r="BB89" i="12" s="1"/>
  <c r="BA82" i="12"/>
  <c r="BA89" i="12" s="1"/>
  <c r="AZ82" i="12"/>
  <c r="AI82" i="12"/>
  <c r="AH82" i="12"/>
  <c r="BW81" i="12"/>
  <c r="BW88" i="12" s="1"/>
  <c r="BV81" i="12"/>
  <c r="BV88" i="12" s="1"/>
  <c r="BU81" i="12"/>
  <c r="BU88" i="12" s="1"/>
  <c r="BT81" i="12"/>
  <c r="BT88" i="12" s="1"/>
  <c r="BS81" i="12"/>
  <c r="BS88" i="12" s="1"/>
  <c r="BR81" i="12"/>
  <c r="BR88" i="12" s="1"/>
  <c r="BQ81" i="12"/>
  <c r="BQ88" i="12" s="1"/>
  <c r="BP81" i="12"/>
  <c r="BP88" i="12" s="1"/>
  <c r="BO81" i="12"/>
  <c r="BO88" i="12" s="1"/>
  <c r="BN81" i="12"/>
  <c r="BN88" i="12" s="1"/>
  <c r="BM81" i="12"/>
  <c r="BM88" i="12" s="1"/>
  <c r="BL81" i="12"/>
  <c r="BL88" i="12" s="1"/>
  <c r="BK81" i="12"/>
  <c r="BK88" i="12" s="1"/>
  <c r="BJ81" i="12"/>
  <c r="BJ88" i="12" s="1"/>
  <c r="BI81" i="12"/>
  <c r="BI88" i="12" s="1"/>
  <c r="BH81" i="12"/>
  <c r="BH88" i="12" s="1"/>
  <c r="BG81" i="12"/>
  <c r="BG88" i="12" s="1"/>
  <c r="BF81" i="12"/>
  <c r="BF88" i="12" s="1"/>
  <c r="BE81" i="12"/>
  <c r="BE88" i="12" s="1"/>
  <c r="BD81" i="12"/>
  <c r="BD88" i="12" s="1"/>
  <c r="BC81" i="12"/>
  <c r="BC88" i="12" s="1"/>
  <c r="BB81" i="12"/>
  <c r="BB88" i="12" s="1"/>
  <c r="BA81" i="12"/>
  <c r="BA88" i="12" s="1"/>
  <c r="AZ81" i="12"/>
  <c r="AZ88" i="12" s="1"/>
  <c r="AI81" i="12"/>
  <c r="AH81" i="12"/>
  <c r="BW80" i="12"/>
  <c r="BW87" i="12" s="1"/>
  <c r="BV80" i="12"/>
  <c r="BV87" i="12" s="1"/>
  <c r="BU80" i="12"/>
  <c r="BU87" i="12" s="1"/>
  <c r="BT80" i="12"/>
  <c r="BT87" i="12" s="1"/>
  <c r="BS80" i="12"/>
  <c r="BR80" i="12"/>
  <c r="BR87" i="12" s="1"/>
  <c r="BQ80" i="12"/>
  <c r="BQ87" i="12" s="1"/>
  <c r="BP80" i="12"/>
  <c r="BO80" i="12"/>
  <c r="BO87" i="12" s="1"/>
  <c r="BN80" i="12"/>
  <c r="BM80" i="12"/>
  <c r="BL80" i="12"/>
  <c r="BL87" i="12" s="1"/>
  <c r="BK80" i="12"/>
  <c r="BK87" i="12" s="1"/>
  <c r="BJ80" i="12"/>
  <c r="BJ87" i="12" s="1"/>
  <c r="BI80" i="12"/>
  <c r="BI87" i="12" s="1"/>
  <c r="BH80" i="12"/>
  <c r="BG80" i="12"/>
  <c r="BG87" i="12" s="1"/>
  <c r="BF80" i="12"/>
  <c r="BE80" i="12"/>
  <c r="BD80" i="12"/>
  <c r="BC80" i="12"/>
  <c r="BC87" i="12" s="1"/>
  <c r="BB80" i="12"/>
  <c r="BB87" i="12" s="1"/>
  <c r="BA80" i="12"/>
  <c r="BA87" i="12" s="1"/>
  <c r="AZ80" i="12"/>
  <c r="AI80" i="12"/>
  <c r="AH80" i="12"/>
  <c r="BW79" i="12"/>
  <c r="BV79" i="12"/>
  <c r="BV86" i="12" s="1"/>
  <c r="BU79" i="12"/>
  <c r="BU86" i="12" s="1"/>
  <c r="BT79" i="12"/>
  <c r="BT86" i="12" s="1"/>
  <c r="BS79" i="12"/>
  <c r="BS86" i="12" s="1"/>
  <c r="BR79" i="12"/>
  <c r="BR86" i="12" s="1"/>
  <c r="BQ79" i="12"/>
  <c r="BQ86" i="12" s="1"/>
  <c r="BP79" i="12"/>
  <c r="BP86" i="12" s="1"/>
  <c r="BO79" i="12"/>
  <c r="BO86" i="12" s="1"/>
  <c r="BN79" i="12"/>
  <c r="BN86" i="12" s="1"/>
  <c r="BM79" i="12"/>
  <c r="BM86" i="12" s="1"/>
  <c r="BL79" i="12"/>
  <c r="BL86" i="12" s="1"/>
  <c r="BK79" i="12"/>
  <c r="BK86" i="12" s="1"/>
  <c r="BJ79" i="12"/>
  <c r="BJ86" i="12" s="1"/>
  <c r="BI79" i="12"/>
  <c r="BI86" i="12" s="1"/>
  <c r="BH79" i="12"/>
  <c r="BH86" i="12" s="1"/>
  <c r="BG79" i="12"/>
  <c r="BF79" i="12"/>
  <c r="BF86" i="12" s="1"/>
  <c r="BE79" i="12"/>
  <c r="BE86" i="12" s="1"/>
  <c r="BD79" i="12"/>
  <c r="BD86" i="12" s="1"/>
  <c r="BC79" i="12"/>
  <c r="BC86" i="12" s="1"/>
  <c r="BB79" i="12"/>
  <c r="BB86" i="12" s="1"/>
  <c r="BA79" i="12"/>
  <c r="BA86" i="12" s="1"/>
  <c r="AZ79" i="12"/>
  <c r="AZ86" i="12" s="1"/>
  <c r="AI79" i="12"/>
  <c r="AH79" i="12"/>
  <c r="AG78" i="12"/>
  <c r="BC17" i="12"/>
  <c r="BB17" i="12"/>
  <c r="BA17" i="12"/>
  <c r="AY17" i="12"/>
  <c r="AW17" i="12"/>
  <c r="AU17" i="12"/>
  <c r="AT17" i="12"/>
  <c r="AO17" i="12"/>
  <c r="AI77" i="12"/>
  <c r="AH77" i="12"/>
  <c r="AI76" i="12"/>
  <c r="AH76" i="12"/>
  <c r="AI75" i="12"/>
  <c r="AH75" i="12"/>
  <c r="AI74" i="12"/>
  <c r="AH74" i="12"/>
  <c r="AI73" i="12"/>
  <c r="AH73" i="12"/>
  <c r="AI72" i="12"/>
  <c r="AH72" i="12"/>
  <c r="AG71" i="12"/>
  <c r="AF7" i="12"/>
  <c r="AD7" i="12"/>
  <c r="BG16" i="12"/>
  <c r="Y71" i="12"/>
  <c r="X71" i="12"/>
  <c r="BE16" i="12" s="1"/>
  <c r="W71" i="12"/>
  <c r="V71" i="12"/>
  <c r="T71" i="12"/>
  <c r="BB16" i="12" s="1"/>
  <c r="Q7" i="12"/>
  <c r="N7" i="12"/>
  <c r="L71" i="12"/>
  <c r="K71" i="12"/>
  <c r="AT16" i="12" s="1"/>
  <c r="J71" i="12"/>
  <c r="I71" i="12"/>
  <c r="I113" i="12" s="1"/>
  <c r="I115" i="12" s="1"/>
  <c r="H71" i="12"/>
  <c r="G71" i="12"/>
  <c r="AR16" i="12" s="1"/>
  <c r="AO16" i="12"/>
  <c r="AI70" i="12"/>
  <c r="AH70" i="12"/>
  <c r="AI69" i="12"/>
  <c r="AH69" i="12"/>
  <c r="AI68" i="12"/>
  <c r="AH68" i="12"/>
  <c r="AI67" i="12"/>
  <c r="AH67" i="12"/>
  <c r="AI66" i="12"/>
  <c r="AH66" i="12"/>
  <c r="AI65" i="12"/>
  <c r="AH65" i="12"/>
  <c r="AI64" i="12"/>
  <c r="AH64" i="12"/>
  <c r="AI63" i="12"/>
  <c r="AH63" i="12"/>
  <c r="AI62" i="12"/>
  <c r="AH62" i="12"/>
  <c r="AI61" i="12"/>
  <c r="AH61" i="12"/>
  <c r="AI60" i="12"/>
  <c r="AH60" i="12"/>
  <c r="AI59" i="12"/>
  <c r="AH59" i="12"/>
  <c r="AI58" i="12"/>
  <c r="AH58" i="12"/>
  <c r="AI57" i="12"/>
  <c r="AH57" i="12"/>
  <c r="AI56" i="12"/>
  <c r="AH56" i="12"/>
  <c r="AI55" i="12"/>
  <c r="AH55" i="12"/>
  <c r="AI54" i="12"/>
  <c r="AH54" i="12"/>
  <c r="AI53" i="12"/>
  <c r="AH53" i="12"/>
  <c r="AI52" i="12"/>
  <c r="AH52" i="12"/>
  <c r="AI51" i="12"/>
  <c r="AH51" i="12"/>
  <c r="AI50" i="12"/>
  <c r="AH50" i="12"/>
  <c r="AI49" i="12"/>
  <c r="AH49" i="12"/>
  <c r="AI48" i="12"/>
  <c r="AH48" i="12"/>
  <c r="AI47" i="12"/>
  <c r="AH47" i="12"/>
  <c r="AI46" i="12"/>
  <c r="AH46" i="12"/>
  <c r="AI45" i="12"/>
  <c r="AH45" i="12"/>
  <c r="AI44" i="12"/>
  <c r="AH44" i="12"/>
  <c r="AI43" i="12"/>
  <c r="AH43" i="12"/>
  <c r="AI42" i="12"/>
  <c r="AH42" i="12"/>
  <c r="AI41" i="12"/>
  <c r="AH41" i="12"/>
  <c r="AI40" i="12"/>
  <c r="AH40" i="12"/>
  <c r="AI39" i="12"/>
  <c r="AH39" i="12"/>
  <c r="AI38" i="12"/>
  <c r="AH38" i="12"/>
  <c r="AI37" i="12"/>
  <c r="AH37" i="12"/>
  <c r="AI36" i="12"/>
  <c r="AH36" i="12"/>
  <c r="AI35" i="12"/>
  <c r="AH35" i="12"/>
  <c r="AI34" i="12"/>
  <c r="AH34" i="12"/>
  <c r="AI33" i="12"/>
  <c r="AH33" i="12"/>
  <c r="AI32" i="12"/>
  <c r="AH32" i="12"/>
  <c r="AI31" i="12"/>
  <c r="AH31" i="12"/>
  <c r="AI30" i="12"/>
  <c r="AH30" i="12"/>
  <c r="AI29" i="12"/>
  <c r="AH29" i="12"/>
  <c r="AI28" i="12"/>
  <c r="AH28" i="12"/>
  <c r="AI27" i="12"/>
  <c r="AH27" i="12"/>
  <c r="AI26" i="12"/>
  <c r="AH26" i="12"/>
  <c r="AI25" i="12"/>
  <c r="AH25" i="12"/>
  <c r="AI24" i="12"/>
  <c r="AH24" i="12"/>
  <c r="BJ23" i="12"/>
  <c r="BI23" i="12"/>
  <c r="AY23" i="12"/>
  <c r="AW23" i="12"/>
  <c r="AI23" i="12"/>
  <c r="AH23" i="12"/>
  <c r="AI22" i="12"/>
  <c r="AH22" i="12"/>
  <c r="BJ21" i="12"/>
  <c r="BI21" i="12"/>
  <c r="BH21" i="12"/>
  <c r="BG21" i="12"/>
  <c r="BF21" i="12"/>
  <c r="BE21" i="12"/>
  <c r="BD21" i="12"/>
  <c r="BC21" i="12"/>
  <c r="BB21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I21" i="12"/>
  <c r="AH21" i="12"/>
  <c r="BJ20" i="12"/>
  <c r="BI20" i="12"/>
  <c r="BH20" i="12"/>
  <c r="BG20" i="12"/>
  <c r="BF20" i="12"/>
  <c r="BE20" i="12"/>
  <c r="BD20" i="12"/>
  <c r="BC20" i="12"/>
  <c r="BB20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M20" i="12"/>
  <c r="AI20" i="12"/>
  <c r="AH20" i="12"/>
  <c r="BJ19" i="12"/>
  <c r="BI19" i="12"/>
  <c r="BH19" i="12"/>
  <c r="BF19" i="12"/>
  <c r="BC19" i="12"/>
  <c r="BA19" i="12"/>
  <c r="AZ19" i="12"/>
  <c r="AY19" i="12"/>
  <c r="AX19" i="12"/>
  <c r="AW19" i="12"/>
  <c r="AV19" i="12"/>
  <c r="AU19" i="12"/>
  <c r="AS19" i="12"/>
  <c r="AN19" i="12"/>
  <c r="AI19" i="12"/>
  <c r="AH19" i="12"/>
  <c r="BG18" i="12"/>
  <c r="BE18" i="12"/>
  <c r="BD18" i="12"/>
  <c r="BB18" i="12"/>
  <c r="AZ18" i="12"/>
  <c r="AY18" i="12"/>
  <c r="AX18" i="12"/>
  <c r="AS18" i="12"/>
  <c r="AQ18" i="12"/>
  <c r="AP18" i="12"/>
  <c r="AO18" i="12"/>
  <c r="AI18" i="12"/>
  <c r="AH18" i="12"/>
  <c r="BJ17" i="12"/>
  <c r="BI17" i="12"/>
  <c r="BH17" i="12"/>
  <c r="BG17" i="12"/>
  <c r="BF17" i="12"/>
  <c r="BE17" i="12"/>
  <c r="BD17" i="12"/>
  <c r="AZ17" i="12"/>
  <c r="AX17" i="12"/>
  <c r="AV17" i="12"/>
  <c r="AR17" i="12"/>
  <c r="AQ17" i="12"/>
  <c r="AP17" i="12"/>
  <c r="AN17" i="12"/>
  <c r="AI17" i="12"/>
  <c r="AH17" i="12"/>
  <c r="BJ16" i="12"/>
  <c r="BI16" i="12"/>
  <c r="BH16" i="12"/>
  <c r="BF16" i="12"/>
  <c r="BA16" i="12"/>
  <c r="AZ16" i="12"/>
  <c r="AS16" i="12"/>
  <c r="AN16" i="12"/>
  <c r="AM16" i="12"/>
  <c r="AI16" i="12"/>
  <c r="AH16" i="12"/>
  <c r="AI15" i="12"/>
  <c r="AH15" i="12"/>
  <c r="AI14" i="12"/>
  <c r="AH14" i="12"/>
  <c r="AI13" i="12"/>
  <c r="AH13" i="12"/>
  <c r="AL12" i="12"/>
  <c r="AI12" i="12"/>
  <c r="AH12" i="12"/>
  <c r="AI11" i="12"/>
  <c r="AH11" i="12"/>
  <c r="P7" i="12"/>
  <c r="K6" i="12"/>
  <c r="AE5" i="12"/>
  <c r="AD5" i="12"/>
  <c r="AC5" i="12"/>
  <c r="Z5" i="12"/>
  <c r="Y5" i="12"/>
  <c r="V5" i="12"/>
  <c r="R5" i="12"/>
  <c r="Q5" i="12"/>
  <c r="P5" i="12"/>
  <c r="O5" i="12"/>
  <c r="N5" i="12"/>
  <c r="M5" i="12"/>
  <c r="I5" i="12"/>
  <c r="H5" i="12"/>
  <c r="B5" i="12"/>
  <c r="AG4" i="12"/>
  <c r="K4" i="12"/>
  <c r="E4" i="12"/>
  <c r="H4" i="12" s="1"/>
  <c r="B4" i="12"/>
  <c r="AL13" i="12" s="1"/>
  <c r="AG2" i="12"/>
  <c r="AF70" i="11"/>
  <c r="AF71" i="11"/>
  <c r="AF78" i="11"/>
  <c r="AF92" i="11"/>
  <c r="AF96" i="11"/>
  <c r="AF108" i="11"/>
  <c r="AF117" i="11"/>
  <c r="AF123" i="11" s="1"/>
  <c r="AF118" i="11"/>
  <c r="AF119" i="11"/>
  <c r="AF120" i="11"/>
  <c r="AF121" i="11"/>
  <c r="AF122" i="11"/>
  <c r="AF135" i="11"/>
  <c r="AF161" i="11"/>
  <c r="AF162" i="11"/>
  <c r="AF163" i="11"/>
  <c r="AF164" i="11"/>
  <c r="AF167" i="11" s="1"/>
  <c r="AF165" i="11"/>
  <c r="AF166" i="11"/>
  <c r="AF169" i="11"/>
  <c r="AF170" i="11"/>
  <c r="AF171" i="11"/>
  <c r="AF172" i="11"/>
  <c r="AF173" i="11"/>
  <c r="AF174" i="11"/>
  <c r="AF175" i="11"/>
  <c r="AF176" i="11"/>
  <c r="AF177" i="11"/>
  <c r="AF178" i="11"/>
  <c r="AF179" i="11"/>
  <c r="AE70" i="11"/>
  <c r="AE149" i="11"/>
  <c r="BJ22" i="12" l="1"/>
  <c r="BJ25" i="12" s="1"/>
  <c r="S135" i="13"/>
  <c r="T177" i="13"/>
  <c r="S274" i="13"/>
  <c r="T169" i="13"/>
  <c r="T161" i="13"/>
  <c r="S167" i="13"/>
  <c r="BF18" i="12"/>
  <c r="BI22" i="12"/>
  <c r="BI25" i="12" s="1"/>
  <c r="BH22" i="12"/>
  <c r="BH25" i="12" s="1"/>
  <c r="AI96" i="12"/>
  <c r="AA123" i="12"/>
  <c r="AA124" i="12" s="1"/>
  <c r="W123" i="12"/>
  <c r="W124" i="12" s="1"/>
  <c r="U5" i="12"/>
  <c r="V113" i="12"/>
  <c r="V115" i="12" s="1"/>
  <c r="U123" i="12"/>
  <c r="BC23" i="12" s="1"/>
  <c r="J113" i="12"/>
  <c r="J115" i="12" s="1"/>
  <c r="J116" i="12" s="1"/>
  <c r="J7" i="12" s="1"/>
  <c r="AT19" i="12"/>
  <c r="K124" i="12"/>
  <c r="AT22" i="12"/>
  <c r="AT25" i="12" s="1"/>
  <c r="I123" i="12"/>
  <c r="AS23" i="12" s="1"/>
  <c r="G5" i="12"/>
  <c r="H113" i="12"/>
  <c r="H115" i="12" s="1"/>
  <c r="H116" i="12" s="1"/>
  <c r="H7" i="12" s="1"/>
  <c r="G123" i="12"/>
  <c r="AR23" i="12" s="1"/>
  <c r="AR19" i="12"/>
  <c r="AR22" i="12" s="1"/>
  <c r="AR25" i="12" s="1"/>
  <c r="AQ19" i="12"/>
  <c r="E5" i="12"/>
  <c r="AI120" i="12"/>
  <c r="AZ22" i="12"/>
  <c r="T123" i="12"/>
  <c r="BB23" i="12" s="1"/>
  <c r="Y123" i="12"/>
  <c r="Y124" i="12" s="1"/>
  <c r="X5" i="12"/>
  <c r="W5" i="12"/>
  <c r="X123" i="12"/>
  <c r="BE23" i="12" s="1"/>
  <c r="BE19" i="12"/>
  <c r="BE22" i="12" s="1"/>
  <c r="B123" i="12"/>
  <c r="AJ108" i="12" a="1"/>
  <c r="AJ108" i="12" s="1"/>
  <c r="AM19" i="12"/>
  <c r="AM22" i="12" s="1"/>
  <c r="B113" i="12"/>
  <c r="B115" i="12" s="1"/>
  <c r="B116" i="12" s="1"/>
  <c r="B7" i="12" s="1"/>
  <c r="Y113" i="12"/>
  <c r="Y115" i="12" s="1"/>
  <c r="BF22" i="12"/>
  <c r="BF25" i="12" s="1"/>
  <c r="B124" i="12"/>
  <c r="AM23" i="12"/>
  <c r="AI92" i="12"/>
  <c r="Z170" i="12"/>
  <c r="Y135" i="12"/>
  <c r="V123" i="12"/>
  <c r="BD23" i="12" s="1"/>
  <c r="AS17" i="12"/>
  <c r="AS22" i="12" s="1"/>
  <c r="AS25" i="12" s="1"/>
  <c r="AH78" i="12"/>
  <c r="AC7" i="12"/>
  <c r="BA22" i="12"/>
  <c r="BA25" i="12" s="1"/>
  <c r="Z116" i="12"/>
  <c r="Z7" i="12" s="1"/>
  <c r="AI78" i="12"/>
  <c r="D162" i="12"/>
  <c r="E162" i="12" s="1"/>
  <c r="F162" i="12" s="1"/>
  <c r="G162" i="12" s="1"/>
  <c r="H162" i="12" s="1"/>
  <c r="I162" i="12" s="1"/>
  <c r="J162" i="12" s="1"/>
  <c r="K162" i="12" s="1"/>
  <c r="L162" i="12" s="1"/>
  <c r="T162" i="12" s="1"/>
  <c r="U162" i="12" s="1"/>
  <c r="V162" i="12" s="1"/>
  <c r="W162" i="12" s="1"/>
  <c r="X162" i="12" s="1"/>
  <c r="Y162" i="12" s="1"/>
  <c r="Z162" i="12" s="1"/>
  <c r="AA162" i="12" s="1"/>
  <c r="AB162" i="12" s="1"/>
  <c r="AC162" i="12" s="1"/>
  <c r="AD162" i="12" s="1"/>
  <c r="AE162" i="12" s="1"/>
  <c r="AF162" i="12" s="1"/>
  <c r="C167" i="12"/>
  <c r="E274" i="12"/>
  <c r="F169" i="12"/>
  <c r="BB22" i="12"/>
  <c r="BB25" i="12" s="1"/>
  <c r="E7" i="12"/>
  <c r="AI71" i="12"/>
  <c r="AP16" i="12"/>
  <c r="AH71" i="12"/>
  <c r="M7" i="12"/>
  <c r="AU16" i="12"/>
  <c r="AU22" i="12" s="1"/>
  <c r="AU25" i="12" s="1"/>
  <c r="U113" i="12"/>
  <c r="U115" i="12" s="1"/>
  <c r="U116" i="12" s="1"/>
  <c r="U7" i="12" s="1"/>
  <c r="BC16" i="12"/>
  <c r="BC22" i="12" s="1"/>
  <c r="BC25" i="12" s="1"/>
  <c r="AO19" i="12"/>
  <c r="AO22" i="12" s="1"/>
  <c r="AO25" i="12" s="1"/>
  <c r="C5" i="12"/>
  <c r="L124" i="12"/>
  <c r="K5" i="12"/>
  <c r="S5" i="12"/>
  <c r="T124" i="12"/>
  <c r="AA5" i="12"/>
  <c r="BG19" i="12"/>
  <c r="BG22" i="12" s="1"/>
  <c r="BG25" i="12" s="1"/>
  <c r="R7" i="12"/>
  <c r="AG113" i="12"/>
  <c r="AG115" i="12"/>
  <c r="F123" i="12"/>
  <c r="AQ23" i="12" s="1"/>
  <c r="AZ23" i="12"/>
  <c r="G113" i="12"/>
  <c r="G115" i="12" s="1"/>
  <c r="G116" i="12" s="1"/>
  <c r="G7" i="12" s="1"/>
  <c r="O7" i="12"/>
  <c r="AW16" i="12"/>
  <c r="AW22" i="12" s="1"/>
  <c r="AW25" i="12" s="1"/>
  <c r="W113" i="12"/>
  <c r="W115" i="12" s="1"/>
  <c r="W116" i="12" s="1"/>
  <c r="W7" i="12" s="1"/>
  <c r="AE7" i="12"/>
  <c r="BG95" i="12" a="1"/>
  <c r="AI108" i="12"/>
  <c r="X113" i="12"/>
  <c r="X115" i="12" s="1"/>
  <c r="AI121" i="12"/>
  <c r="D274" i="12"/>
  <c r="AH96" i="12"/>
  <c r="C113" i="12"/>
  <c r="AP19" i="12"/>
  <c r="AN20" i="12"/>
  <c r="AN22" i="12" s="1"/>
  <c r="U124" i="12"/>
  <c r="L5" i="12"/>
  <c r="T5" i="12"/>
  <c r="AB5" i="12"/>
  <c r="AV16" i="12"/>
  <c r="AV22" i="12" s="1"/>
  <c r="AV25" i="12" s="1"/>
  <c r="BD16" i="12"/>
  <c r="BD22" i="12" s="1"/>
  <c r="AH92" i="12"/>
  <c r="AI119" i="12"/>
  <c r="C135" i="12"/>
  <c r="E177" i="12"/>
  <c r="AX16" i="12"/>
  <c r="AX22" i="12" s="1"/>
  <c r="AX25" i="12" s="1"/>
  <c r="K113" i="12"/>
  <c r="K115" i="12" s="1"/>
  <c r="K116" i="12" s="1"/>
  <c r="K7" i="12" s="1"/>
  <c r="S7" i="12"/>
  <c r="AA113" i="12"/>
  <c r="AA115" i="12" s="1"/>
  <c r="AA116" i="12" s="1"/>
  <c r="AA7" i="12" s="1"/>
  <c r="F167" i="12"/>
  <c r="AQ16" i="12"/>
  <c r="AQ22" i="12" s="1"/>
  <c r="AY16" i="12"/>
  <c r="AY22" i="12" s="1"/>
  <c r="AY25" i="12" s="1"/>
  <c r="D7" i="12"/>
  <c r="L113" i="12"/>
  <c r="L115" i="12" s="1"/>
  <c r="L116" i="12" s="1"/>
  <c r="L7" i="12" s="1"/>
  <c r="T113" i="12"/>
  <c r="T115" i="12" s="1"/>
  <c r="AB7" i="12"/>
  <c r="AI118" i="12"/>
  <c r="AI122" i="12"/>
  <c r="G161" i="12"/>
  <c r="AH117" i="12"/>
  <c r="AH118" i="12"/>
  <c r="AH119" i="12"/>
  <c r="AH120" i="12"/>
  <c r="AH121" i="12"/>
  <c r="AH122" i="12"/>
  <c r="AH108" i="12"/>
  <c r="AI117" i="12"/>
  <c r="C274" i="12"/>
  <c r="AF124" i="11"/>
  <c r="AF113" i="11"/>
  <c r="AF115" i="11" s="1"/>
  <c r="AF116" i="11" s="1"/>
  <c r="AD149" i="11"/>
  <c r="AD71" i="11"/>
  <c r="AD78" i="11"/>
  <c r="AD92" i="11"/>
  <c r="AD96" i="11"/>
  <c r="AD108" i="11"/>
  <c r="AD117" i="11"/>
  <c r="AD123" i="11" s="1"/>
  <c r="AD118" i="11"/>
  <c r="AD119" i="11"/>
  <c r="AD120" i="11"/>
  <c r="AD121" i="11"/>
  <c r="AD122" i="11"/>
  <c r="AD135" i="11"/>
  <c r="AC71" i="11"/>
  <c r="AC78" i="11"/>
  <c r="AC92" i="11"/>
  <c r="AC96" i="11"/>
  <c r="AC108" i="11"/>
  <c r="AC117" i="11"/>
  <c r="AC118" i="11"/>
  <c r="AC119" i="11"/>
  <c r="AC120" i="11"/>
  <c r="AC121" i="11"/>
  <c r="AC122" i="11"/>
  <c r="AC135" i="11"/>
  <c r="AC149" i="11"/>
  <c r="AC161" i="11"/>
  <c r="AC162" i="11"/>
  <c r="AC163" i="11"/>
  <c r="AC164" i="11"/>
  <c r="AC165" i="11"/>
  <c r="AC166" i="11"/>
  <c r="T274" i="13" l="1"/>
  <c r="U169" i="13"/>
  <c r="T135" i="13"/>
  <c r="U177" i="13"/>
  <c r="U161" i="13"/>
  <c r="T167" i="13"/>
  <c r="Y116" i="12"/>
  <c r="Y7" i="12" s="1"/>
  <c r="BE25" i="12"/>
  <c r="X116" i="12"/>
  <c r="X7" i="12" s="1"/>
  <c r="BD25" i="12"/>
  <c r="V124" i="12"/>
  <c r="T116" i="12"/>
  <c r="T7" i="12" s="1"/>
  <c r="AZ25" i="12"/>
  <c r="I116" i="12"/>
  <c r="I7" i="12" s="1"/>
  <c r="I124" i="12"/>
  <c r="G124" i="12"/>
  <c r="AQ25" i="12"/>
  <c r="F124" i="12"/>
  <c r="F116" i="12"/>
  <c r="F7" i="12" s="1"/>
  <c r="AP22" i="12"/>
  <c r="AP25" i="12" s="1"/>
  <c r="X124" i="12"/>
  <c r="AI124" i="12" s="1"/>
  <c r="AM25" i="12"/>
  <c r="AN25" i="12"/>
  <c r="AT9" i="12" s="1"/>
  <c r="AT8" i="12"/>
  <c r="C115" i="12"/>
  <c r="AI113" i="12"/>
  <c r="AH113" i="12"/>
  <c r="V116" i="12"/>
  <c r="V7" i="12" s="1"/>
  <c r="F177" i="12"/>
  <c r="G167" i="12"/>
  <c r="H161" i="12"/>
  <c r="AH123" i="12"/>
  <c r="AJ123" i="12" a="1"/>
  <c r="AJ123" i="12" s="1"/>
  <c r="AA170" i="12"/>
  <c r="AB170" i="12" s="1"/>
  <c r="AC170" i="12" s="1"/>
  <c r="AD170" i="12" s="1"/>
  <c r="AE170" i="12" s="1"/>
  <c r="AF170" i="12" s="1"/>
  <c r="Z135" i="12"/>
  <c r="BL118" i="12"/>
  <c r="BJ117" i="12"/>
  <c r="BH116" i="12"/>
  <c r="BL114" i="12"/>
  <c r="BJ113" i="12"/>
  <c r="BH112" i="12"/>
  <c r="BL110" i="12"/>
  <c r="BJ109" i="12"/>
  <c r="BH108" i="12"/>
  <c r="BL106" i="12"/>
  <c r="BJ105" i="12"/>
  <c r="BH104" i="12"/>
  <c r="BK118" i="12"/>
  <c r="BI117" i="12"/>
  <c r="BG116" i="12"/>
  <c r="BK114" i="12"/>
  <c r="BI113" i="12"/>
  <c r="BG112" i="12"/>
  <c r="BK110" i="12"/>
  <c r="BI109" i="12"/>
  <c r="BG108" i="12"/>
  <c r="BK106" i="12"/>
  <c r="BJ118" i="12"/>
  <c r="BH117" i="12"/>
  <c r="BL115" i="12"/>
  <c r="BJ114" i="12"/>
  <c r="BH113" i="12"/>
  <c r="BL111" i="12"/>
  <c r="BJ110" i="12"/>
  <c r="BH109" i="12"/>
  <c r="BL107" i="12"/>
  <c r="BJ106" i="12"/>
  <c r="BH105" i="12"/>
  <c r="BL103" i="12"/>
  <c r="BI118" i="12"/>
  <c r="BG117" i="12"/>
  <c r="BK115" i="12"/>
  <c r="BI114" i="12"/>
  <c r="BG113" i="12"/>
  <c r="BK111" i="12"/>
  <c r="BI110" i="12"/>
  <c r="BH118" i="12"/>
  <c r="BL116" i="12"/>
  <c r="BJ115" i="12"/>
  <c r="BH114" i="12"/>
  <c r="BL112" i="12"/>
  <c r="BJ111" i="12"/>
  <c r="BH110" i="12"/>
  <c r="BL108" i="12"/>
  <c r="BJ107" i="12"/>
  <c r="BH106" i="12"/>
  <c r="BK116" i="12"/>
  <c r="BK113" i="12"/>
  <c r="BL109" i="12"/>
  <c r="BH107" i="12"/>
  <c r="BL104" i="12"/>
  <c r="BH103" i="12"/>
  <c r="BL101" i="12"/>
  <c r="BJ100" i="12"/>
  <c r="BH99" i="12"/>
  <c r="BL97" i="12"/>
  <c r="BJ96" i="12"/>
  <c r="BH95" i="12"/>
  <c r="BJ116" i="12"/>
  <c r="BK112" i="12"/>
  <c r="BK109" i="12"/>
  <c r="BG107" i="12"/>
  <c r="BK104" i="12"/>
  <c r="BG103" i="12"/>
  <c r="BK101" i="12"/>
  <c r="BI100" i="12"/>
  <c r="BG99" i="12"/>
  <c r="BK97" i="12"/>
  <c r="BI96" i="12"/>
  <c r="BG95" i="12"/>
  <c r="BJ108" i="12"/>
  <c r="BH97" i="12"/>
  <c r="BI116" i="12"/>
  <c r="BJ112" i="12"/>
  <c r="BG109" i="12"/>
  <c r="BI106" i="12"/>
  <c r="BJ104" i="12"/>
  <c r="BL102" i="12"/>
  <c r="BJ101" i="12"/>
  <c r="BH100" i="12"/>
  <c r="BL98" i="12"/>
  <c r="BJ97" i="12"/>
  <c r="BH96" i="12"/>
  <c r="BH115" i="12"/>
  <c r="BI111" i="12"/>
  <c r="BL105" i="12"/>
  <c r="BG104" i="12"/>
  <c r="BJ102" i="12"/>
  <c r="BH101" i="12"/>
  <c r="BL99" i="12"/>
  <c r="BJ98" i="12"/>
  <c r="BI115" i="12"/>
  <c r="BI112" i="12"/>
  <c r="BK108" i="12"/>
  <c r="BG106" i="12"/>
  <c r="BI104" i="12"/>
  <c r="BK102" i="12"/>
  <c r="BI101" i="12"/>
  <c r="BG100" i="12"/>
  <c r="BK98" i="12"/>
  <c r="BI97" i="12"/>
  <c r="BG96" i="12"/>
  <c r="BL95" i="12"/>
  <c r="BL117" i="12"/>
  <c r="BG114" i="12"/>
  <c r="BG111" i="12"/>
  <c r="BK107" i="12"/>
  <c r="BI105" i="12"/>
  <c r="BJ103" i="12"/>
  <c r="BH102" i="12"/>
  <c r="BL100" i="12"/>
  <c r="BJ99" i="12"/>
  <c r="BH98" i="12"/>
  <c r="BL96" i="12"/>
  <c r="BJ95" i="12"/>
  <c r="BI108" i="12"/>
  <c r="BG101" i="12"/>
  <c r="BK95" i="12"/>
  <c r="BI107" i="12"/>
  <c r="BK100" i="12"/>
  <c r="BI95" i="12"/>
  <c r="BI103" i="12"/>
  <c r="BH111" i="12"/>
  <c r="BG97" i="12"/>
  <c r="BG102" i="12"/>
  <c r="BG118" i="12"/>
  <c r="BK105" i="12"/>
  <c r="BK99" i="12"/>
  <c r="BK117" i="12"/>
  <c r="BG105" i="12"/>
  <c r="BI99" i="12"/>
  <c r="BG115" i="12"/>
  <c r="BK103" i="12"/>
  <c r="BI98" i="12"/>
  <c r="BL113" i="12"/>
  <c r="BG98" i="12"/>
  <c r="BI102" i="12"/>
  <c r="BG110" i="12"/>
  <c r="BK96" i="12"/>
  <c r="AI123" i="12"/>
  <c r="E167" i="12"/>
  <c r="D167" i="12"/>
  <c r="F274" i="12"/>
  <c r="G169" i="12"/>
  <c r="AC123" i="11"/>
  <c r="AD124" i="11"/>
  <c r="AD113" i="11"/>
  <c r="AD115" i="11" s="1"/>
  <c r="AD116" i="11" s="1"/>
  <c r="AC124" i="11"/>
  <c r="AC113" i="11"/>
  <c r="AC115" i="11" s="1"/>
  <c r="AC116" i="11" s="1"/>
  <c r="AB71" i="11"/>
  <c r="AB78" i="11"/>
  <c r="AB92" i="11"/>
  <c r="AB96" i="11"/>
  <c r="AB108" i="11"/>
  <c r="AB117" i="11"/>
  <c r="AB123" i="11" s="1"/>
  <c r="AB118" i="11"/>
  <c r="AB119" i="11"/>
  <c r="AB120" i="11"/>
  <c r="AB121" i="11"/>
  <c r="AB122" i="11"/>
  <c r="AB149" i="11"/>
  <c r="AB161" i="11"/>
  <c r="AB167" i="11" s="1"/>
  <c r="AB162" i="11"/>
  <c r="AB163" i="11"/>
  <c r="AB164" i="11"/>
  <c r="AB165" i="11"/>
  <c r="AB166" i="11"/>
  <c r="AB135" i="11" s="1"/>
  <c r="AB169" i="11"/>
  <c r="AB170" i="11"/>
  <c r="AB171" i="11"/>
  <c r="AB172" i="11"/>
  <c r="AB173" i="11"/>
  <c r="AB174" i="11"/>
  <c r="AB175" i="11"/>
  <c r="AB176" i="11"/>
  <c r="AB177" i="11"/>
  <c r="AB178" i="11"/>
  <c r="AB179" i="11"/>
  <c r="AA149" i="11"/>
  <c r="AA138" i="11"/>
  <c r="AA78" i="11"/>
  <c r="Z70" i="11"/>
  <c r="AA70" i="11"/>
  <c r="Y70" i="11"/>
  <c r="X70" i="11"/>
  <c r="X71" i="11"/>
  <c r="X78" i="11"/>
  <c r="W70" i="11"/>
  <c r="W71" i="11"/>
  <c r="W78" i="11"/>
  <c r="V70" i="11"/>
  <c r="V71" i="11"/>
  <c r="V78" i="11"/>
  <c r="V92" i="11"/>
  <c r="V96" i="11"/>
  <c r="V108" i="11"/>
  <c r="V124" i="11" s="1"/>
  <c r="V117" i="11"/>
  <c r="V118" i="11"/>
  <c r="V119" i="11"/>
  <c r="V120" i="11"/>
  <c r="V121" i="11"/>
  <c r="V122" i="11"/>
  <c r="V123" i="11"/>
  <c r="U70" i="11"/>
  <c r="U71" i="11"/>
  <c r="U78" i="11"/>
  <c r="U149" i="11"/>
  <c r="T70" i="11"/>
  <c r="T149" i="11"/>
  <c r="V177" i="13" l="1"/>
  <c r="U135" i="13"/>
  <c r="V161" i="13"/>
  <c r="U167" i="13"/>
  <c r="U274" i="13"/>
  <c r="V169" i="13"/>
  <c r="AH124" i="12"/>
  <c r="G177" i="12"/>
  <c r="G274" i="12" s="1"/>
  <c r="H169" i="12"/>
  <c r="C116" i="12"/>
  <c r="AI115" i="12"/>
  <c r="AH115" i="12"/>
  <c r="H167" i="12"/>
  <c r="I161" i="12"/>
  <c r="AB113" i="11"/>
  <c r="AB115" i="11" s="1"/>
  <c r="AB124" i="11"/>
  <c r="AB116" i="11"/>
  <c r="V113" i="11"/>
  <c r="V115" i="11" s="1"/>
  <c r="V116" i="11" s="1"/>
  <c r="S70" i="11"/>
  <c r="S71" i="11"/>
  <c r="S78" i="11"/>
  <c r="S92" i="11"/>
  <c r="S96" i="11"/>
  <c r="S108" i="11"/>
  <c r="S117" i="11"/>
  <c r="S118" i="11"/>
  <c r="S119" i="11"/>
  <c r="S120" i="11"/>
  <c r="S121" i="11"/>
  <c r="S122" i="11"/>
  <c r="R70" i="11"/>
  <c r="R71" i="11"/>
  <c r="R78" i="11"/>
  <c r="R92" i="11"/>
  <c r="R96" i="11"/>
  <c r="R108" i="11"/>
  <c r="R117" i="11"/>
  <c r="R118" i="11"/>
  <c r="R119" i="11"/>
  <c r="R120" i="11"/>
  <c r="R121" i="11"/>
  <c r="R122" i="11"/>
  <c r="Q70" i="11"/>
  <c r="Q71" i="11"/>
  <c r="Q78" i="11"/>
  <c r="Q92" i="11"/>
  <c r="Q96" i="11"/>
  <c r="Q108" i="11"/>
  <c r="Q117" i="11"/>
  <c r="Q118" i="11"/>
  <c r="Q119" i="11"/>
  <c r="Q120" i="11"/>
  <c r="Q121" i="11"/>
  <c r="Q122" i="11"/>
  <c r="P70" i="11"/>
  <c r="P71" i="11"/>
  <c r="P78" i="11"/>
  <c r="P92" i="11"/>
  <c r="P96" i="11"/>
  <c r="P108" i="11"/>
  <c r="P117" i="11"/>
  <c r="P118" i="11"/>
  <c r="P119" i="11"/>
  <c r="P120" i="11"/>
  <c r="P121" i="11"/>
  <c r="P122" i="11"/>
  <c r="V274" i="13" l="1"/>
  <c r="W169" i="13"/>
  <c r="V167" i="13"/>
  <c r="W161" i="13"/>
  <c r="W177" i="13"/>
  <c r="AI116" i="12"/>
  <c r="AH116" i="12"/>
  <c r="C7" i="12"/>
  <c r="A7" i="12" s="1"/>
  <c r="H274" i="12"/>
  <c r="I169" i="12"/>
  <c r="I167" i="12"/>
  <c r="J161" i="12"/>
  <c r="H177" i="12"/>
  <c r="G135" i="12"/>
  <c r="Q123" i="11"/>
  <c r="Q124" i="11" s="1"/>
  <c r="S123" i="11"/>
  <c r="S124" i="11" s="1"/>
  <c r="R123" i="11"/>
  <c r="S113" i="11"/>
  <c r="S115" i="11" s="1"/>
  <c r="R113" i="11"/>
  <c r="R115" i="11" s="1"/>
  <c r="R116" i="11" s="1"/>
  <c r="R124" i="11"/>
  <c r="Q113" i="11"/>
  <c r="Q115" i="11" s="1"/>
  <c r="P123" i="11"/>
  <c r="P124" i="11" s="1"/>
  <c r="P113" i="11"/>
  <c r="P115" i="11" s="1"/>
  <c r="P116" i="11" s="1"/>
  <c r="W167" i="13" l="1"/>
  <c r="X161" i="13"/>
  <c r="W274" i="13"/>
  <c r="X169" i="13"/>
  <c r="X177" i="13"/>
  <c r="W135" i="13"/>
  <c r="J167" i="12"/>
  <c r="K161" i="12"/>
  <c r="J169" i="12"/>
  <c r="I177" i="12"/>
  <c r="I274" i="12" s="1"/>
  <c r="H135" i="12"/>
  <c r="S116" i="11"/>
  <c r="Q116" i="11"/>
  <c r="Y177" i="13" l="1"/>
  <c r="Z177" i="13" s="1"/>
  <c r="AA177" i="13" s="1"/>
  <c r="X135" i="13"/>
  <c r="X274" i="13"/>
  <c r="Y169" i="13"/>
  <c r="X167" i="13"/>
  <c r="Y161" i="13"/>
  <c r="K169" i="12"/>
  <c r="J177" i="12"/>
  <c r="I135" i="12"/>
  <c r="L161" i="12"/>
  <c r="K167" i="12"/>
  <c r="Y167" i="13" l="1"/>
  <c r="Z161" i="13"/>
  <c r="Y274" i="13"/>
  <c r="Z169" i="13"/>
  <c r="L167" i="12"/>
  <c r="K177" i="12"/>
  <c r="K274" i="12" s="1"/>
  <c r="J135" i="12"/>
  <c r="L169" i="12"/>
  <c r="J274" i="12"/>
  <c r="AC177" i="13" l="1"/>
  <c r="Z274" i="13"/>
  <c r="AA169" i="13"/>
  <c r="Z167" i="13"/>
  <c r="AA161" i="13"/>
  <c r="L274" i="12"/>
  <c r="L177" i="12"/>
  <c r="K135" i="12"/>
  <c r="AA167" i="13" l="1"/>
  <c r="AA135" i="13"/>
  <c r="AA274" i="13"/>
  <c r="AD177" i="13"/>
  <c r="L135" i="12"/>
  <c r="AE177" i="13" l="1"/>
  <c r="AC169" i="13"/>
  <c r="AC161" i="13"/>
  <c r="T161" i="12"/>
  <c r="AD161" i="13" l="1"/>
  <c r="AC167" i="13"/>
  <c r="AC274" i="13"/>
  <c r="AD169" i="13"/>
  <c r="AF177" i="13"/>
  <c r="T177" i="12"/>
  <c r="T169" i="12"/>
  <c r="U161" i="12"/>
  <c r="T167" i="12"/>
  <c r="O70" i="11"/>
  <c r="O71" i="11"/>
  <c r="O78" i="11"/>
  <c r="O92" i="11"/>
  <c r="O96" i="11"/>
  <c r="O108" i="11"/>
  <c r="O117" i="11"/>
  <c r="O118" i="11"/>
  <c r="O119" i="11"/>
  <c r="O120" i="11"/>
  <c r="O121" i="11"/>
  <c r="O122" i="11"/>
  <c r="AD274" i="13" l="1"/>
  <c r="AE169" i="13"/>
  <c r="AE161" i="13"/>
  <c r="AD167" i="13"/>
  <c r="V161" i="12"/>
  <c r="U167" i="12"/>
  <c r="T274" i="12"/>
  <c r="U169" i="12"/>
  <c r="U177" i="12"/>
  <c r="T135" i="12"/>
  <c r="O123" i="11"/>
  <c r="O124" i="11"/>
  <c r="O113" i="11"/>
  <c r="O115" i="11" s="1"/>
  <c r="O116" i="11" s="1"/>
  <c r="AE167" i="13" l="1"/>
  <c r="AF161" i="13"/>
  <c r="AE274" i="13"/>
  <c r="AF169" i="13"/>
  <c r="AF274" i="13" s="1"/>
  <c r="V177" i="12"/>
  <c r="U135" i="12"/>
  <c r="U274" i="12"/>
  <c r="V169" i="12"/>
  <c r="V167" i="12"/>
  <c r="W161" i="12"/>
  <c r="N70" i="11"/>
  <c r="N71" i="11"/>
  <c r="N78" i="11"/>
  <c r="N92" i="11"/>
  <c r="N96" i="11"/>
  <c r="N108" i="11"/>
  <c r="N113" i="11" s="1"/>
  <c r="N115" i="11" s="1"/>
  <c r="N117" i="11"/>
  <c r="N123" i="11" s="1"/>
  <c r="N118" i="11"/>
  <c r="N119" i="11"/>
  <c r="N120" i="11"/>
  <c r="N121" i="11"/>
  <c r="N122" i="11"/>
  <c r="M70" i="11"/>
  <c r="M71" i="11"/>
  <c r="M78" i="11"/>
  <c r="M92" i="11"/>
  <c r="M96" i="11"/>
  <c r="M108" i="11"/>
  <c r="M117" i="11"/>
  <c r="M118" i="11"/>
  <c r="M119" i="11"/>
  <c r="M120" i="11"/>
  <c r="M121" i="11"/>
  <c r="M122" i="11"/>
  <c r="L70" i="11"/>
  <c r="K70" i="11"/>
  <c r="AF167" i="13" l="1"/>
  <c r="W167" i="12"/>
  <c r="X161" i="12"/>
  <c r="V274" i="12"/>
  <c r="W169" i="12"/>
  <c r="W177" i="12"/>
  <c r="V135" i="12"/>
  <c r="N116" i="11"/>
  <c r="N124" i="11"/>
  <c r="M113" i="11"/>
  <c r="M115" i="11" s="1"/>
  <c r="M123" i="11"/>
  <c r="M124" i="11" s="1"/>
  <c r="AI135" i="13" l="1"/>
  <c r="AH135" i="13"/>
  <c r="X177" i="12"/>
  <c r="W135" i="12"/>
  <c r="W274" i="12"/>
  <c r="X169" i="12"/>
  <c r="X167" i="12"/>
  <c r="Y161" i="12"/>
  <c r="M116" i="11"/>
  <c r="Y167" i="12" l="1"/>
  <c r="Z161" i="12"/>
  <c r="X274" i="12"/>
  <c r="Y169" i="12"/>
  <c r="Y177" i="12"/>
  <c r="Z177" i="12" s="1"/>
  <c r="AA177" i="12" s="1"/>
  <c r="X135" i="12"/>
  <c r="J70" i="11"/>
  <c r="I70" i="11"/>
  <c r="H70" i="11"/>
  <c r="G70" i="11"/>
  <c r="C71" i="11"/>
  <c r="AH145" i="11"/>
  <c r="AI145" i="11"/>
  <c r="AH144" i="11"/>
  <c r="AI144" i="11"/>
  <c r="AH143" i="11"/>
  <c r="AI143" i="11"/>
  <c r="AB177" i="12" l="1"/>
  <c r="Y274" i="12"/>
  <c r="Z169" i="12"/>
  <c r="Z167" i="12"/>
  <c r="AA161" i="12"/>
  <c r="B135" i="11"/>
  <c r="B122" i="11"/>
  <c r="B121" i="11"/>
  <c r="B120" i="11"/>
  <c r="B119" i="11"/>
  <c r="B118" i="11"/>
  <c r="B117" i="11"/>
  <c r="B108" i="11"/>
  <c r="AM19" i="11" s="1"/>
  <c r="B96" i="11"/>
  <c r="B92" i="11"/>
  <c r="AM18" i="11" s="1"/>
  <c r="B78" i="11"/>
  <c r="B71" i="11"/>
  <c r="AG274" i="11"/>
  <c r="B274" i="11"/>
  <c r="C273" i="11"/>
  <c r="D273" i="11" s="1"/>
  <c r="E273" i="11" s="1"/>
  <c r="F273" i="11" s="1"/>
  <c r="G273" i="11" s="1"/>
  <c r="H273" i="11" s="1"/>
  <c r="I273" i="11" s="1"/>
  <c r="J273" i="11" s="1"/>
  <c r="K273" i="11" s="1"/>
  <c r="L273" i="11" s="1"/>
  <c r="D272" i="11"/>
  <c r="E272" i="11" s="1"/>
  <c r="F272" i="11" s="1"/>
  <c r="G272" i="11" s="1"/>
  <c r="H272" i="11" s="1"/>
  <c r="I272" i="11" s="1"/>
  <c r="J272" i="11" s="1"/>
  <c r="K272" i="11" s="1"/>
  <c r="L272" i="11" s="1"/>
  <c r="C272" i="11"/>
  <c r="C271" i="11"/>
  <c r="D271" i="11" s="1"/>
  <c r="E271" i="11" s="1"/>
  <c r="F271" i="11" s="1"/>
  <c r="G271" i="11" s="1"/>
  <c r="H271" i="11" s="1"/>
  <c r="I271" i="11" s="1"/>
  <c r="J271" i="11" s="1"/>
  <c r="K271" i="11" s="1"/>
  <c r="L271" i="11" s="1"/>
  <c r="D270" i="11"/>
  <c r="E270" i="11" s="1"/>
  <c r="F270" i="11" s="1"/>
  <c r="G270" i="11" s="1"/>
  <c r="H270" i="11" s="1"/>
  <c r="I270" i="11" s="1"/>
  <c r="J270" i="11" s="1"/>
  <c r="K270" i="11" s="1"/>
  <c r="L270" i="11" s="1"/>
  <c r="C270" i="11"/>
  <c r="C269" i="11"/>
  <c r="D269" i="11" s="1"/>
  <c r="E269" i="11" s="1"/>
  <c r="F269" i="11" s="1"/>
  <c r="G269" i="11" s="1"/>
  <c r="H269" i="11" s="1"/>
  <c r="I269" i="11" s="1"/>
  <c r="J269" i="11" s="1"/>
  <c r="K269" i="11" s="1"/>
  <c r="L269" i="11" s="1"/>
  <c r="F268" i="11"/>
  <c r="G268" i="11" s="1"/>
  <c r="H268" i="11" s="1"/>
  <c r="I268" i="11" s="1"/>
  <c r="J268" i="11" s="1"/>
  <c r="K268" i="11" s="1"/>
  <c r="L268" i="11" s="1"/>
  <c r="D268" i="11"/>
  <c r="E268" i="11" s="1"/>
  <c r="C268" i="11"/>
  <c r="I267" i="11"/>
  <c r="J267" i="11" s="1"/>
  <c r="K267" i="11" s="1"/>
  <c r="L267" i="11" s="1"/>
  <c r="G267" i="11"/>
  <c r="H267" i="11" s="1"/>
  <c r="D267" i="11"/>
  <c r="E267" i="11" s="1"/>
  <c r="F267" i="11" s="1"/>
  <c r="C267" i="11"/>
  <c r="C266" i="11"/>
  <c r="D266" i="11" s="1"/>
  <c r="E266" i="11" s="1"/>
  <c r="F266" i="11" s="1"/>
  <c r="G266" i="11" s="1"/>
  <c r="H266" i="11" s="1"/>
  <c r="I266" i="11" s="1"/>
  <c r="J266" i="11" s="1"/>
  <c r="K266" i="11" s="1"/>
  <c r="L266" i="11" s="1"/>
  <c r="M266" i="11" s="1"/>
  <c r="N266" i="11" s="1"/>
  <c r="O266" i="11" s="1"/>
  <c r="P266" i="11" s="1"/>
  <c r="Q266" i="11" s="1"/>
  <c r="R266" i="11" s="1"/>
  <c r="S266" i="11" s="1"/>
  <c r="T266" i="11" s="1"/>
  <c r="U266" i="11" s="1"/>
  <c r="V266" i="11" s="1"/>
  <c r="W266" i="11" s="1"/>
  <c r="X266" i="11" s="1"/>
  <c r="Y266" i="11" s="1"/>
  <c r="Z266" i="11" s="1"/>
  <c r="AA266" i="11" s="1"/>
  <c r="AB266" i="11" s="1"/>
  <c r="AC266" i="11" s="1"/>
  <c r="AD266" i="11" s="1"/>
  <c r="AE266" i="11" s="1"/>
  <c r="AF266" i="11" s="1"/>
  <c r="D265" i="11"/>
  <c r="E265" i="11" s="1"/>
  <c r="F265" i="11" s="1"/>
  <c r="G265" i="11" s="1"/>
  <c r="H265" i="11" s="1"/>
  <c r="I265" i="11" s="1"/>
  <c r="J265" i="11" s="1"/>
  <c r="K265" i="11" s="1"/>
  <c r="L265" i="11" s="1"/>
  <c r="C265" i="11"/>
  <c r="C264" i="11"/>
  <c r="D264" i="11" s="1"/>
  <c r="E264" i="11" s="1"/>
  <c r="F264" i="11" s="1"/>
  <c r="G264" i="11" s="1"/>
  <c r="H264" i="11" s="1"/>
  <c r="I264" i="11" s="1"/>
  <c r="J264" i="11" s="1"/>
  <c r="K264" i="11" s="1"/>
  <c r="L264" i="11" s="1"/>
  <c r="J263" i="11"/>
  <c r="K263" i="11" s="1"/>
  <c r="L263" i="11" s="1"/>
  <c r="C263" i="11"/>
  <c r="D263" i="11" s="1"/>
  <c r="E263" i="11" s="1"/>
  <c r="F263" i="11" s="1"/>
  <c r="G263" i="11" s="1"/>
  <c r="H263" i="11" s="1"/>
  <c r="I263" i="11" s="1"/>
  <c r="I262" i="11"/>
  <c r="J262" i="11" s="1"/>
  <c r="K262" i="11" s="1"/>
  <c r="L262" i="11" s="1"/>
  <c r="F262" i="11"/>
  <c r="G262" i="11" s="1"/>
  <c r="H262" i="11" s="1"/>
  <c r="E262" i="11"/>
  <c r="C262" i="11"/>
  <c r="D262" i="11" s="1"/>
  <c r="E261" i="11"/>
  <c r="F261" i="11" s="1"/>
  <c r="G261" i="11" s="1"/>
  <c r="H261" i="11" s="1"/>
  <c r="I261" i="11" s="1"/>
  <c r="J261" i="11" s="1"/>
  <c r="K261" i="11" s="1"/>
  <c r="L261" i="11" s="1"/>
  <c r="D261" i="11"/>
  <c r="C261" i="11"/>
  <c r="C260" i="11"/>
  <c r="D260" i="11" s="1"/>
  <c r="E260" i="11" s="1"/>
  <c r="F260" i="11" s="1"/>
  <c r="G260" i="11" s="1"/>
  <c r="H260" i="11" s="1"/>
  <c r="I260" i="11" s="1"/>
  <c r="J260" i="11" s="1"/>
  <c r="K260" i="11" s="1"/>
  <c r="L260" i="11" s="1"/>
  <c r="H259" i="11"/>
  <c r="I259" i="11" s="1"/>
  <c r="J259" i="11" s="1"/>
  <c r="K259" i="11" s="1"/>
  <c r="L259" i="11" s="1"/>
  <c r="C259" i="11"/>
  <c r="D259" i="11" s="1"/>
  <c r="E259" i="11" s="1"/>
  <c r="F259" i="11" s="1"/>
  <c r="G259" i="11" s="1"/>
  <c r="C258" i="11"/>
  <c r="D258" i="11" s="1"/>
  <c r="E258" i="11" s="1"/>
  <c r="F258" i="11" s="1"/>
  <c r="G258" i="11" s="1"/>
  <c r="H258" i="11" s="1"/>
  <c r="I258" i="11" s="1"/>
  <c r="J258" i="11" s="1"/>
  <c r="K258" i="11" s="1"/>
  <c r="L258" i="11" s="1"/>
  <c r="C257" i="11"/>
  <c r="D257" i="11" s="1"/>
  <c r="E257" i="11" s="1"/>
  <c r="F257" i="11" s="1"/>
  <c r="G257" i="11" s="1"/>
  <c r="H257" i="11" s="1"/>
  <c r="I257" i="11" s="1"/>
  <c r="J257" i="11" s="1"/>
  <c r="K257" i="11" s="1"/>
  <c r="L257" i="11" s="1"/>
  <c r="C256" i="11"/>
  <c r="D256" i="11" s="1"/>
  <c r="E256" i="11" s="1"/>
  <c r="F256" i="11" s="1"/>
  <c r="G256" i="11" s="1"/>
  <c r="H256" i="11" s="1"/>
  <c r="I256" i="11" s="1"/>
  <c r="J256" i="11" s="1"/>
  <c r="K256" i="11" s="1"/>
  <c r="L256" i="11" s="1"/>
  <c r="C255" i="11"/>
  <c r="D255" i="11" s="1"/>
  <c r="E255" i="11" s="1"/>
  <c r="F255" i="11" s="1"/>
  <c r="G255" i="11" s="1"/>
  <c r="H255" i="11" s="1"/>
  <c r="I255" i="11" s="1"/>
  <c r="J255" i="11" s="1"/>
  <c r="K255" i="11" s="1"/>
  <c r="L255" i="11" s="1"/>
  <c r="C254" i="11"/>
  <c r="D254" i="11" s="1"/>
  <c r="E254" i="11" s="1"/>
  <c r="F254" i="11" s="1"/>
  <c r="G254" i="11" s="1"/>
  <c r="H254" i="11" s="1"/>
  <c r="I254" i="11" s="1"/>
  <c r="J254" i="11" s="1"/>
  <c r="K254" i="11" s="1"/>
  <c r="L254" i="11" s="1"/>
  <c r="E253" i="11"/>
  <c r="F253" i="11" s="1"/>
  <c r="G253" i="11" s="1"/>
  <c r="H253" i="11" s="1"/>
  <c r="I253" i="11" s="1"/>
  <c r="J253" i="11" s="1"/>
  <c r="K253" i="11" s="1"/>
  <c r="L253" i="11" s="1"/>
  <c r="C253" i="11"/>
  <c r="D253" i="11" s="1"/>
  <c r="C252" i="11"/>
  <c r="D252" i="11" s="1"/>
  <c r="E252" i="11" s="1"/>
  <c r="F252" i="11" s="1"/>
  <c r="G252" i="11" s="1"/>
  <c r="H252" i="11" s="1"/>
  <c r="I252" i="11" s="1"/>
  <c r="J252" i="11" s="1"/>
  <c r="K252" i="11" s="1"/>
  <c r="L252" i="11" s="1"/>
  <c r="C251" i="11"/>
  <c r="D251" i="11" s="1"/>
  <c r="E251" i="11" s="1"/>
  <c r="F251" i="11" s="1"/>
  <c r="G251" i="11" s="1"/>
  <c r="H251" i="11" s="1"/>
  <c r="I251" i="11" s="1"/>
  <c r="J251" i="11" s="1"/>
  <c r="K251" i="11" s="1"/>
  <c r="L251" i="11" s="1"/>
  <c r="C250" i="11"/>
  <c r="D250" i="11" s="1"/>
  <c r="E250" i="11" s="1"/>
  <c r="F250" i="11" s="1"/>
  <c r="G250" i="11" s="1"/>
  <c r="H250" i="11" s="1"/>
  <c r="I250" i="11" s="1"/>
  <c r="J250" i="11" s="1"/>
  <c r="K250" i="11" s="1"/>
  <c r="L250" i="11" s="1"/>
  <c r="C249" i="11"/>
  <c r="D249" i="11" s="1"/>
  <c r="E249" i="11" s="1"/>
  <c r="F249" i="11" s="1"/>
  <c r="G249" i="11" s="1"/>
  <c r="H249" i="11" s="1"/>
  <c r="I249" i="11" s="1"/>
  <c r="J249" i="11" s="1"/>
  <c r="K249" i="11" s="1"/>
  <c r="L249" i="11" s="1"/>
  <c r="C248" i="11"/>
  <c r="D248" i="11" s="1"/>
  <c r="E248" i="11" s="1"/>
  <c r="F248" i="11" s="1"/>
  <c r="G248" i="11" s="1"/>
  <c r="H248" i="11" s="1"/>
  <c r="I248" i="11" s="1"/>
  <c r="J248" i="11" s="1"/>
  <c r="K248" i="11" s="1"/>
  <c r="L248" i="11" s="1"/>
  <c r="C247" i="11"/>
  <c r="D247" i="11" s="1"/>
  <c r="E247" i="11" s="1"/>
  <c r="F247" i="11" s="1"/>
  <c r="G247" i="11" s="1"/>
  <c r="H247" i="11" s="1"/>
  <c r="I247" i="11" s="1"/>
  <c r="J247" i="11" s="1"/>
  <c r="K247" i="11" s="1"/>
  <c r="L247" i="11" s="1"/>
  <c r="G246" i="11"/>
  <c r="H246" i="11" s="1"/>
  <c r="I246" i="11" s="1"/>
  <c r="J246" i="11" s="1"/>
  <c r="K246" i="11" s="1"/>
  <c r="L246" i="11" s="1"/>
  <c r="E246" i="11"/>
  <c r="F246" i="11" s="1"/>
  <c r="C246" i="11"/>
  <c r="D246" i="11" s="1"/>
  <c r="C245" i="11"/>
  <c r="D245" i="11" s="1"/>
  <c r="E245" i="11" s="1"/>
  <c r="F245" i="11" s="1"/>
  <c r="G245" i="11" s="1"/>
  <c r="H245" i="11" s="1"/>
  <c r="I245" i="11" s="1"/>
  <c r="J245" i="11" s="1"/>
  <c r="K245" i="11" s="1"/>
  <c r="L245" i="11" s="1"/>
  <c r="D244" i="11"/>
  <c r="E244" i="11" s="1"/>
  <c r="F244" i="11" s="1"/>
  <c r="G244" i="11" s="1"/>
  <c r="H244" i="11" s="1"/>
  <c r="I244" i="11" s="1"/>
  <c r="J244" i="11" s="1"/>
  <c r="K244" i="11" s="1"/>
  <c r="L244" i="11" s="1"/>
  <c r="C244" i="11"/>
  <c r="C243" i="11"/>
  <c r="D243" i="11" s="1"/>
  <c r="E243" i="11" s="1"/>
  <c r="F243" i="11" s="1"/>
  <c r="G243" i="11" s="1"/>
  <c r="H243" i="11" s="1"/>
  <c r="I243" i="11" s="1"/>
  <c r="J243" i="11" s="1"/>
  <c r="K243" i="11" s="1"/>
  <c r="L243" i="11" s="1"/>
  <c r="C242" i="11"/>
  <c r="D242" i="11" s="1"/>
  <c r="E242" i="11" s="1"/>
  <c r="F242" i="11" s="1"/>
  <c r="G242" i="11" s="1"/>
  <c r="H242" i="11" s="1"/>
  <c r="I242" i="11" s="1"/>
  <c r="J242" i="11" s="1"/>
  <c r="K242" i="11" s="1"/>
  <c r="L242" i="11" s="1"/>
  <c r="L241" i="11"/>
  <c r="C241" i="11"/>
  <c r="D241" i="11" s="1"/>
  <c r="E241" i="11" s="1"/>
  <c r="F241" i="11" s="1"/>
  <c r="G241" i="11" s="1"/>
  <c r="H241" i="11" s="1"/>
  <c r="I241" i="11" s="1"/>
  <c r="J241" i="11" s="1"/>
  <c r="K241" i="11" s="1"/>
  <c r="G240" i="11"/>
  <c r="H240" i="11" s="1"/>
  <c r="I240" i="11" s="1"/>
  <c r="J240" i="11" s="1"/>
  <c r="K240" i="11" s="1"/>
  <c r="L240" i="11" s="1"/>
  <c r="D240" i="11"/>
  <c r="E240" i="11" s="1"/>
  <c r="F240" i="11" s="1"/>
  <c r="C240" i="11"/>
  <c r="C239" i="11"/>
  <c r="D239" i="11" s="1"/>
  <c r="E239" i="11" s="1"/>
  <c r="F239" i="11" s="1"/>
  <c r="G239" i="11" s="1"/>
  <c r="H239" i="11" s="1"/>
  <c r="I239" i="11" s="1"/>
  <c r="J239" i="11" s="1"/>
  <c r="K239" i="11" s="1"/>
  <c r="L239" i="11" s="1"/>
  <c r="C238" i="11"/>
  <c r="D238" i="11" s="1"/>
  <c r="E238" i="11" s="1"/>
  <c r="F238" i="11" s="1"/>
  <c r="G238" i="11" s="1"/>
  <c r="H238" i="11" s="1"/>
  <c r="I238" i="11" s="1"/>
  <c r="J238" i="11" s="1"/>
  <c r="K238" i="11" s="1"/>
  <c r="L238" i="11" s="1"/>
  <c r="C237" i="11"/>
  <c r="D237" i="11" s="1"/>
  <c r="E237" i="11" s="1"/>
  <c r="F237" i="11" s="1"/>
  <c r="G237" i="11" s="1"/>
  <c r="H237" i="11" s="1"/>
  <c r="I237" i="11" s="1"/>
  <c r="J237" i="11" s="1"/>
  <c r="K237" i="11" s="1"/>
  <c r="L237" i="11" s="1"/>
  <c r="D236" i="11"/>
  <c r="E236" i="11" s="1"/>
  <c r="F236" i="11" s="1"/>
  <c r="G236" i="11" s="1"/>
  <c r="H236" i="11" s="1"/>
  <c r="I236" i="11" s="1"/>
  <c r="J236" i="11" s="1"/>
  <c r="K236" i="11" s="1"/>
  <c r="L236" i="11" s="1"/>
  <c r="C236" i="11"/>
  <c r="C235" i="11"/>
  <c r="D235" i="11" s="1"/>
  <c r="E235" i="11" s="1"/>
  <c r="F235" i="11" s="1"/>
  <c r="G235" i="11" s="1"/>
  <c r="H235" i="11" s="1"/>
  <c r="I235" i="11" s="1"/>
  <c r="J235" i="11" s="1"/>
  <c r="K235" i="11" s="1"/>
  <c r="L235" i="11" s="1"/>
  <c r="K234" i="11"/>
  <c r="L234" i="11" s="1"/>
  <c r="C234" i="11"/>
  <c r="D234" i="11" s="1"/>
  <c r="E234" i="11" s="1"/>
  <c r="F234" i="11" s="1"/>
  <c r="G234" i="11" s="1"/>
  <c r="H234" i="11" s="1"/>
  <c r="I234" i="11" s="1"/>
  <c r="J234" i="11" s="1"/>
  <c r="C233" i="11"/>
  <c r="D233" i="11" s="1"/>
  <c r="E233" i="11" s="1"/>
  <c r="F233" i="11" s="1"/>
  <c r="G233" i="11" s="1"/>
  <c r="H233" i="11" s="1"/>
  <c r="I233" i="11" s="1"/>
  <c r="J233" i="11" s="1"/>
  <c r="K233" i="11" s="1"/>
  <c r="L233" i="11" s="1"/>
  <c r="C232" i="11"/>
  <c r="D232" i="11" s="1"/>
  <c r="E232" i="11" s="1"/>
  <c r="F232" i="11" s="1"/>
  <c r="G232" i="11" s="1"/>
  <c r="H232" i="11" s="1"/>
  <c r="I232" i="11" s="1"/>
  <c r="J232" i="11" s="1"/>
  <c r="K232" i="11" s="1"/>
  <c r="L232" i="11" s="1"/>
  <c r="L231" i="11"/>
  <c r="D231" i="11"/>
  <c r="E231" i="11" s="1"/>
  <c r="F231" i="11" s="1"/>
  <c r="G231" i="11" s="1"/>
  <c r="H231" i="11" s="1"/>
  <c r="I231" i="11" s="1"/>
  <c r="J231" i="11" s="1"/>
  <c r="K231" i="11" s="1"/>
  <c r="C231" i="11"/>
  <c r="C230" i="11"/>
  <c r="D230" i="11" s="1"/>
  <c r="E230" i="11" s="1"/>
  <c r="F230" i="11" s="1"/>
  <c r="G230" i="11" s="1"/>
  <c r="H230" i="11" s="1"/>
  <c r="I230" i="11" s="1"/>
  <c r="J230" i="11" s="1"/>
  <c r="K230" i="11" s="1"/>
  <c r="L230" i="11" s="1"/>
  <c r="J229" i="11"/>
  <c r="K229" i="11" s="1"/>
  <c r="L229" i="11" s="1"/>
  <c r="I229" i="11"/>
  <c r="C229" i="11"/>
  <c r="D229" i="11" s="1"/>
  <c r="E229" i="11" s="1"/>
  <c r="F229" i="11" s="1"/>
  <c r="G229" i="11" s="1"/>
  <c r="H229" i="11" s="1"/>
  <c r="C228" i="11"/>
  <c r="D228" i="11" s="1"/>
  <c r="E228" i="11" s="1"/>
  <c r="F228" i="11" s="1"/>
  <c r="G228" i="11" s="1"/>
  <c r="H228" i="11" s="1"/>
  <c r="I228" i="11" s="1"/>
  <c r="J228" i="11" s="1"/>
  <c r="K228" i="11" s="1"/>
  <c r="L228" i="11" s="1"/>
  <c r="D227" i="11"/>
  <c r="E227" i="11" s="1"/>
  <c r="F227" i="11" s="1"/>
  <c r="G227" i="11" s="1"/>
  <c r="H227" i="11" s="1"/>
  <c r="I227" i="11" s="1"/>
  <c r="J227" i="11" s="1"/>
  <c r="K227" i="11" s="1"/>
  <c r="L227" i="11" s="1"/>
  <c r="C227" i="11"/>
  <c r="C226" i="11"/>
  <c r="D226" i="11" s="1"/>
  <c r="E226" i="11" s="1"/>
  <c r="F226" i="11" s="1"/>
  <c r="G226" i="11" s="1"/>
  <c r="H226" i="11" s="1"/>
  <c r="I226" i="11" s="1"/>
  <c r="J226" i="11" s="1"/>
  <c r="K226" i="11" s="1"/>
  <c r="L226" i="11" s="1"/>
  <c r="D225" i="11"/>
  <c r="E225" i="11" s="1"/>
  <c r="F225" i="11" s="1"/>
  <c r="G225" i="11" s="1"/>
  <c r="H225" i="11" s="1"/>
  <c r="I225" i="11" s="1"/>
  <c r="J225" i="11" s="1"/>
  <c r="K225" i="11" s="1"/>
  <c r="L225" i="11" s="1"/>
  <c r="C225" i="11"/>
  <c r="C224" i="11"/>
  <c r="D224" i="11" s="1"/>
  <c r="E224" i="11" s="1"/>
  <c r="F224" i="11" s="1"/>
  <c r="G224" i="11" s="1"/>
  <c r="H224" i="11" s="1"/>
  <c r="I224" i="11" s="1"/>
  <c r="J224" i="11" s="1"/>
  <c r="K224" i="11" s="1"/>
  <c r="L224" i="11" s="1"/>
  <c r="D223" i="11"/>
  <c r="E223" i="11" s="1"/>
  <c r="F223" i="11" s="1"/>
  <c r="G223" i="11" s="1"/>
  <c r="H223" i="11" s="1"/>
  <c r="I223" i="11" s="1"/>
  <c r="J223" i="11" s="1"/>
  <c r="K223" i="11" s="1"/>
  <c r="L223" i="11" s="1"/>
  <c r="C223" i="11"/>
  <c r="C222" i="11"/>
  <c r="D222" i="11" s="1"/>
  <c r="E222" i="11" s="1"/>
  <c r="F222" i="11" s="1"/>
  <c r="G222" i="11" s="1"/>
  <c r="H222" i="11" s="1"/>
  <c r="I222" i="11" s="1"/>
  <c r="J222" i="11" s="1"/>
  <c r="K222" i="11" s="1"/>
  <c r="L222" i="11" s="1"/>
  <c r="E221" i="11"/>
  <c r="F221" i="11" s="1"/>
  <c r="G221" i="11" s="1"/>
  <c r="H221" i="11" s="1"/>
  <c r="I221" i="11" s="1"/>
  <c r="J221" i="11" s="1"/>
  <c r="K221" i="11" s="1"/>
  <c r="L221" i="11" s="1"/>
  <c r="C221" i="11"/>
  <c r="D221" i="11" s="1"/>
  <c r="C220" i="11"/>
  <c r="D220" i="11" s="1"/>
  <c r="E220" i="11" s="1"/>
  <c r="F220" i="11" s="1"/>
  <c r="G220" i="11" s="1"/>
  <c r="H220" i="11" s="1"/>
  <c r="I220" i="11" s="1"/>
  <c r="J220" i="11" s="1"/>
  <c r="K220" i="11" s="1"/>
  <c r="L220" i="11" s="1"/>
  <c r="C219" i="11"/>
  <c r="D219" i="11" s="1"/>
  <c r="E219" i="11" s="1"/>
  <c r="F219" i="11" s="1"/>
  <c r="G219" i="11" s="1"/>
  <c r="H219" i="11" s="1"/>
  <c r="I219" i="11" s="1"/>
  <c r="J219" i="11" s="1"/>
  <c r="K219" i="11" s="1"/>
  <c r="L219" i="11" s="1"/>
  <c r="C218" i="11"/>
  <c r="D218" i="11" s="1"/>
  <c r="E218" i="11" s="1"/>
  <c r="F218" i="11" s="1"/>
  <c r="G218" i="11" s="1"/>
  <c r="H218" i="11" s="1"/>
  <c r="I218" i="11" s="1"/>
  <c r="J218" i="11" s="1"/>
  <c r="K218" i="11" s="1"/>
  <c r="L218" i="11" s="1"/>
  <c r="C217" i="11"/>
  <c r="D217" i="11" s="1"/>
  <c r="E217" i="11" s="1"/>
  <c r="F217" i="11" s="1"/>
  <c r="G217" i="11" s="1"/>
  <c r="H217" i="11" s="1"/>
  <c r="I217" i="11" s="1"/>
  <c r="J217" i="11" s="1"/>
  <c r="K217" i="11" s="1"/>
  <c r="L217" i="11" s="1"/>
  <c r="C216" i="11"/>
  <c r="D216" i="11" s="1"/>
  <c r="E216" i="11" s="1"/>
  <c r="F216" i="11" s="1"/>
  <c r="G216" i="11" s="1"/>
  <c r="H216" i="11" s="1"/>
  <c r="I216" i="11" s="1"/>
  <c r="J216" i="11" s="1"/>
  <c r="K216" i="11" s="1"/>
  <c r="L216" i="11" s="1"/>
  <c r="C215" i="11"/>
  <c r="D215" i="11" s="1"/>
  <c r="E215" i="11" s="1"/>
  <c r="F215" i="11" s="1"/>
  <c r="G215" i="11" s="1"/>
  <c r="H215" i="11" s="1"/>
  <c r="I215" i="11" s="1"/>
  <c r="J215" i="11" s="1"/>
  <c r="K215" i="11" s="1"/>
  <c r="L215" i="11" s="1"/>
  <c r="M215" i="11" s="1"/>
  <c r="N215" i="11" s="1"/>
  <c r="O215" i="11" s="1"/>
  <c r="P215" i="11" s="1"/>
  <c r="Q215" i="11" s="1"/>
  <c r="R215" i="11" s="1"/>
  <c r="S215" i="11" s="1"/>
  <c r="T215" i="11" s="1"/>
  <c r="U215" i="11" s="1"/>
  <c r="V215" i="11" s="1"/>
  <c r="W215" i="11" s="1"/>
  <c r="X215" i="11" s="1"/>
  <c r="Y215" i="11" s="1"/>
  <c r="Z215" i="11" s="1"/>
  <c r="AA215" i="11" s="1"/>
  <c r="AB215" i="11" s="1"/>
  <c r="AC215" i="11" s="1"/>
  <c r="AD215" i="11" s="1"/>
  <c r="AE215" i="11" s="1"/>
  <c r="AF215" i="11" s="1"/>
  <c r="G214" i="11"/>
  <c r="H214" i="11" s="1"/>
  <c r="I214" i="11" s="1"/>
  <c r="J214" i="11" s="1"/>
  <c r="K214" i="11" s="1"/>
  <c r="L214" i="11" s="1"/>
  <c r="D214" i="11"/>
  <c r="E214" i="11" s="1"/>
  <c r="F214" i="11" s="1"/>
  <c r="C214" i="11"/>
  <c r="C213" i="11"/>
  <c r="D213" i="11" s="1"/>
  <c r="E213" i="11" s="1"/>
  <c r="F213" i="11" s="1"/>
  <c r="G213" i="11" s="1"/>
  <c r="H213" i="11" s="1"/>
  <c r="I213" i="11" s="1"/>
  <c r="J213" i="11" s="1"/>
  <c r="K213" i="11" s="1"/>
  <c r="L213" i="11" s="1"/>
  <c r="C212" i="11"/>
  <c r="D212" i="11" s="1"/>
  <c r="E212" i="11" s="1"/>
  <c r="F212" i="11" s="1"/>
  <c r="G212" i="11" s="1"/>
  <c r="H212" i="11" s="1"/>
  <c r="I212" i="11" s="1"/>
  <c r="J212" i="11" s="1"/>
  <c r="K212" i="11" s="1"/>
  <c r="L212" i="11" s="1"/>
  <c r="D211" i="11"/>
  <c r="E211" i="11" s="1"/>
  <c r="F211" i="11" s="1"/>
  <c r="G211" i="11" s="1"/>
  <c r="H211" i="11" s="1"/>
  <c r="I211" i="11" s="1"/>
  <c r="J211" i="11" s="1"/>
  <c r="K211" i="11" s="1"/>
  <c r="L211" i="11" s="1"/>
  <c r="C211" i="11"/>
  <c r="E210" i="11"/>
  <c r="F210" i="11" s="1"/>
  <c r="G210" i="11" s="1"/>
  <c r="H210" i="11" s="1"/>
  <c r="I210" i="11" s="1"/>
  <c r="J210" i="11" s="1"/>
  <c r="K210" i="11" s="1"/>
  <c r="L210" i="11" s="1"/>
  <c r="D210" i="11"/>
  <c r="C210" i="11"/>
  <c r="C209" i="11"/>
  <c r="D209" i="11" s="1"/>
  <c r="E209" i="11" s="1"/>
  <c r="F209" i="11" s="1"/>
  <c r="G209" i="11" s="1"/>
  <c r="H209" i="11" s="1"/>
  <c r="I209" i="11" s="1"/>
  <c r="J209" i="11" s="1"/>
  <c r="K209" i="11" s="1"/>
  <c r="L209" i="11" s="1"/>
  <c r="I208" i="11"/>
  <c r="J208" i="11" s="1"/>
  <c r="K208" i="11" s="1"/>
  <c r="L208" i="11" s="1"/>
  <c r="F208" i="11"/>
  <c r="G208" i="11" s="1"/>
  <c r="H208" i="11" s="1"/>
  <c r="C208" i="11"/>
  <c r="D208" i="11" s="1"/>
  <c r="E208" i="11" s="1"/>
  <c r="D207" i="11"/>
  <c r="E207" i="11" s="1"/>
  <c r="F207" i="11" s="1"/>
  <c r="G207" i="11" s="1"/>
  <c r="H207" i="11" s="1"/>
  <c r="I207" i="11" s="1"/>
  <c r="J207" i="11" s="1"/>
  <c r="K207" i="11" s="1"/>
  <c r="L207" i="11" s="1"/>
  <c r="C207" i="11"/>
  <c r="C206" i="11"/>
  <c r="D206" i="11" s="1"/>
  <c r="E206" i="11" s="1"/>
  <c r="F206" i="11" s="1"/>
  <c r="G206" i="11" s="1"/>
  <c r="H206" i="11" s="1"/>
  <c r="I206" i="11" s="1"/>
  <c r="J206" i="11" s="1"/>
  <c r="K206" i="11" s="1"/>
  <c r="L206" i="11" s="1"/>
  <c r="D205" i="11"/>
  <c r="E205" i="11" s="1"/>
  <c r="F205" i="11" s="1"/>
  <c r="G205" i="11" s="1"/>
  <c r="H205" i="11" s="1"/>
  <c r="I205" i="11" s="1"/>
  <c r="J205" i="11" s="1"/>
  <c r="K205" i="11" s="1"/>
  <c r="L205" i="11" s="1"/>
  <c r="C205" i="11"/>
  <c r="C204" i="11"/>
  <c r="D204" i="11" s="1"/>
  <c r="E204" i="11" s="1"/>
  <c r="F204" i="11" s="1"/>
  <c r="G204" i="11" s="1"/>
  <c r="H204" i="11" s="1"/>
  <c r="I204" i="11" s="1"/>
  <c r="J204" i="11" s="1"/>
  <c r="K204" i="11" s="1"/>
  <c r="L204" i="11" s="1"/>
  <c r="D203" i="11"/>
  <c r="E203" i="11" s="1"/>
  <c r="F203" i="11" s="1"/>
  <c r="G203" i="11" s="1"/>
  <c r="H203" i="11" s="1"/>
  <c r="I203" i="11" s="1"/>
  <c r="J203" i="11" s="1"/>
  <c r="K203" i="11" s="1"/>
  <c r="L203" i="11" s="1"/>
  <c r="C203" i="11"/>
  <c r="C202" i="11"/>
  <c r="D202" i="11" s="1"/>
  <c r="E202" i="11" s="1"/>
  <c r="F202" i="11" s="1"/>
  <c r="G202" i="11" s="1"/>
  <c r="H202" i="11" s="1"/>
  <c r="I202" i="11" s="1"/>
  <c r="J202" i="11" s="1"/>
  <c r="K202" i="11" s="1"/>
  <c r="L202" i="11" s="1"/>
  <c r="C201" i="11"/>
  <c r="D201" i="11" s="1"/>
  <c r="E201" i="11" s="1"/>
  <c r="F201" i="11" s="1"/>
  <c r="G201" i="11" s="1"/>
  <c r="H201" i="11" s="1"/>
  <c r="I201" i="11" s="1"/>
  <c r="J201" i="11" s="1"/>
  <c r="K201" i="11" s="1"/>
  <c r="L201" i="11" s="1"/>
  <c r="D200" i="11"/>
  <c r="E200" i="11" s="1"/>
  <c r="F200" i="11" s="1"/>
  <c r="G200" i="11" s="1"/>
  <c r="H200" i="11" s="1"/>
  <c r="I200" i="11" s="1"/>
  <c r="J200" i="11" s="1"/>
  <c r="K200" i="11" s="1"/>
  <c r="L200" i="11" s="1"/>
  <c r="C200" i="11"/>
  <c r="E199" i="11"/>
  <c r="F199" i="11" s="1"/>
  <c r="G199" i="11" s="1"/>
  <c r="H199" i="11" s="1"/>
  <c r="I199" i="11" s="1"/>
  <c r="J199" i="11" s="1"/>
  <c r="K199" i="11" s="1"/>
  <c r="L199" i="11" s="1"/>
  <c r="D199" i="11"/>
  <c r="C199" i="11"/>
  <c r="C198" i="11"/>
  <c r="D198" i="11" s="1"/>
  <c r="E198" i="11" s="1"/>
  <c r="F198" i="11" s="1"/>
  <c r="G198" i="11" s="1"/>
  <c r="H198" i="11" s="1"/>
  <c r="I198" i="11" s="1"/>
  <c r="J198" i="11" s="1"/>
  <c r="K198" i="11" s="1"/>
  <c r="L198" i="11" s="1"/>
  <c r="L197" i="11"/>
  <c r="C197" i="11"/>
  <c r="D197" i="11" s="1"/>
  <c r="E197" i="11" s="1"/>
  <c r="F197" i="11" s="1"/>
  <c r="G197" i="11" s="1"/>
  <c r="H197" i="11" s="1"/>
  <c r="I197" i="11" s="1"/>
  <c r="J197" i="11" s="1"/>
  <c r="K197" i="11" s="1"/>
  <c r="D196" i="11"/>
  <c r="E196" i="11" s="1"/>
  <c r="F196" i="11" s="1"/>
  <c r="G196" i="11" s="1"/>
  <c r="H196" i="11" s="1"/>
  <c r="I196" i="11" s="1"/>
  <c r="J196" i="11" s="1"/>
  <c r="K196" i="11" s="1"/>
  <c r="L196" i="11" s="1"/>
  <c r="C196" i="11"/>
  <c r="C195" i="11"/>
  <c r="D195" i="11" s="1"/>
  <c r="E195" i="11" s="1"/>
  <c r="F195" i="11" s="1"/>
  <c r="G195" i="11" s="1"/>
  <c r="H195" i="11" s="1"/>
  <c r="I195" i="11" s="1"/>
  <c r="J195" i="11" s="1"/>
  <c r="K195" i="11" s="1"/>
  <c r="L195" i="11" s="1"/>
  <c r="C194" i="11"/>
  <c r="D194" i="11" s="1"/>
  <c r="E194" i="11" s="1"/>
  <c r="F194" i="11" s="1"/>
  <c r="G194" i="11" s="1"/>
  <c r="H194" i="11" s="1"/>
  <c r="I194" i="11" s="1"/>
  <c r="J194" i="11" s="1"/>
  <c r="K194" i="11" s="1"/>
  <c r="L194" i="11" s="1"/>
  <c r="C193" i="11"/>
  <c r="D193" i="11" s="1"/>
  <c r="E193" i="11" s="1"/>
  <c r="F193" i="11" s="1"/>
  <c r="G193" i="11" s="1"/>
  <c r="H193" i="11" s="1"/>
  <c r="I193" i="11" s="1"/>
  <c r="J193" i="11" s="1"/>
  <c r="K193" i="11" s="1"/>
  <c r="L193" i="11" s="1"/>
  <c r="D192" i="11"/>
  <c r="E192" i="11" s="1"/>
  <c r="F192" i="11" s="1"/>
  <c r="G192" i="11" s="1"/>
  <c r="H192" i="11" s="1"/>
  <c r="I192" i="11" s="1"/>
  <c r="J192" i="11" s="1"/>
  <c r="K192" i="11" s="1"/>
  <c r="L192" i="11" s="1"/>
  <c r="C192" i="11"/>
  <c r="E191" i="11"/>
  <c r="F191" i="11" s="1"/>
  <c r="G191" i="11" s="1"/>
  <c r="H191" i="11" s="1"/>
  <c r="I191" i="11" s="1"/>
  <c r="J191" i="11" s="1"/>
  <c r="K191" i="11" s="1"/>
  <c r="L191" i="11" s="1"/>
  <c r="D191" i="11"/>
  <c r="C191" i="11"/>
  <c r="C190" i="11"/>
  <c r="D190" i="11" s="1"/>
  <c r="E190" i="11" s="1"/>
  <c r="F190" i="11" s="1"/>
  <c r="G190" i="11" s="1"/>
  <c r="H190" i="11" s="1"/>
  <c r="I190" i="11" s="1"/>
  <c r="J190" i="11" s="1"/>
  <c r="K190" i="11" s="1"/>
  <c r="L190" i="11" s="1"/>
  <c r="C189" i="11"/>
  <c r="C188" i="11"/>
  <c r="D188" i="11" s="1"/>
  <c r="E188" i="11" s="1"/>
  <c r="F188" i="11" s="1"/>
  <c r="G188" i="11" s="1"/>
  <c r="H188" i="11" s="1"/>
  <c r="I188" i="11" s="1"/>
  <c r="J188" i="11" s="1"/>
  <c r="K188" i="11" s="1"/>
  <c r="L188" i="11" s="1"/>
  <c r="C187" i="11"/>
  <c r="D187" i="11" s="1"/>
  <c r="E187" i="11" s="1"/>
  <c r="F187" i="11" s="1"/>
  <c r="G187" i="11" s="1"/>
  <c r="H187" i="11" s="1"/>
  <c r="I187" i="11" s="1"/>
  <c r="J187" i="11" s="1"/>
  <c r="K187" i="11" s="1"/>
  <c r="L187" i="11" s="1"/>
  <c r="K186" i="11"/>
  <c r="L186" i="11" s="1"/>
  <c r="C186" i="11"/>
  <c r="D186" i="11" s="1"/>
  <c r="E186" i="11" s="1"/>
  <c r="F186" i="11" s="1"/>
  <c r="G186" i="11" s="1"/>
  <c r="H186" i="11" s="1"/>
  <c r="I186" i="11" s="1"/>
  <c r="J186" i="11" s="1"/>
  <c r="C185" i="11"/>
  <c r="D185" i="11" s="1"/>
  <c r="E185" i="11" s="1"/>
  <c r="F185" i="11" s="1"/>
  <c r="G185" i="11" s="1"/>
  <c r="H185" i="11" s="1"/>
  <c r="I185" i="11" s="1"/>
  <c r="J185" i="11" s="1"/>
  <c r="K185" i="11" s="1"/>
  <c r="L185" i="11" s="1"/>
  <c r="F184" i="11"/>
  <c r="G184" i="11" s="1"/>
  <c r="H184" i="11" s="1"/>
  <c r="I184" i="11" s="1"/>
  <c r="J184" i="11" s="1"/>
  <c r="K184" i="11" s="1"/>
  <c r="L184" i="11" s="1"/>
  <c r="D184" i="11"/>
  <c r="E184" i="11" s="1"/>
  <c r="C184" i="11"/>
  <c r="C183" i="11"/>
  <c r="D183" i="11" s="1"/>
  <c r="D182" i="11"/>
  <c r="E182" i="11" s="1"/>
  <c r="F182" i="11" s="1"/>
  <c r="G182" i="11" s="1"/>
  <c r="H182" i="11" s="1"/>
  <c r="I182" i="11" s="1"/>
  <c r="J182" i="11" s="1"/>
  <c r="K182" i="11" s="1"/>
  <c r="L182" i="11" s="1"/>
  <c r="C182" i="11"/>
  <c r="E181" i="11"/>
  <c r="F181" i="11" s="1"/>
  <c r="G181" i="11" s="1"/>
  <c r="H181" i="11" s="1"/>
  <c r="I181" i="11" s="1"/>
  <c r="J181" i="11" s="1"/>
  <c r="K181" i="11" s="1"/>
  <c r="L181" i="11" s="1"/>
  <c r="D181" i="11"/>
  <c r="C181" i="11"/>
  <c r="C180" i="11"/>
  <c r="D180" i="11" s="1"/>
  <c r="E180" i="11" s="1"/>
  <c r="F180" i="11" s="1"/>
  <c r="G180" i="11" s="1"/>
  <c r="H180" i="11" s="1"/>
  <c r="I180" i="11" s="1"/>
  <c r="J180" i="11" s="1"/>
  <c r="K180" i="11" s="1"/>
  <c r="L180" i="11" s="1"/>
  <c r="D179" i="11"/>
  <c r="E179" i="11" s="1"/>
  <c r="F179" i="11" s="1"/>
  <c r="G179" i="11" s="1"/>
  <c r="H179" i="11" s="1"/>
  <c r="I179" i="11" s="1"/>
  <c r="J179" i="11" s="1"/>
  <c r="K179" i="11" s="1"/>
  <c r="L179" i="11" s="1"/>
  <c r="C179" i="11"/>
  <c r="E178" i="11"/>
  <c r="F178" i="11" s="1"/>
  <c r="G178" i="11" s="1"/>
  <c r="H178" i="11" s="1"/>
  <c r="I178" i="11" s="1"/>
  <c r="J178" i="11" s="1"/>
  <c r="K178" i="11" s="1"/>
  <c r="L178" i="11" s="1"/>
  <c r="D178" i="11"/>
  <c r="C178" i="11"/>
  <c r="C177" i="11"/>
  <c r="D177" i="11" s="1"/>
  <c r="E177" i="11" s="1"/>
  <c r="F177" i="11" s="1"/>
  <c r="G176" i="11"/>
  <c r="H176" i="11" s="1"/>
  <c r="I176" i="11" s="1"/>
  <c r="J176" i="11" s="1"/>
  <c r="K176" i="11" s="1"/>
  <c r="L176" i="11" s="1"/>
  <c r="C176" i="11"/>
  <c r="D176" i="11" s="1"/>
  <c r="E176" i="11" s="1"/>
  <c r="F176" i="11" s="1"/>
  <c r="C175" i="11"/>
  <c r="D175" i="11" s="1"/>
  <c r="E175" i="11" s="1"/>
  <c r="F175" i="11" s="1"/>
  <c r="G175" i="11" s="1"/>
  <c r="H175" i="11" s="1"/>
  <c r="I175" i="11" s="1"/>
  <c r="J175" i="11" s="1"/>
  <c r="K175" i="11" s="1"/>
  <c r="L175" i="11" s="1"/>
  <c r="C174" i="11"/>
  <c r="D174" i="11" s="1"/>
  <c r="E174" i="11" s="1"/>
  <c r="F174" i="11" s="1"/>
  <c r="G174" i="11" s="1"/>
  <c r="H174" i="11" s="1"/>
  <c r="I174" i="11" s="1"/>
  <c r="J174" i="11" s="1"/>
  <c r="K174" i="11" s="1"/>
  <c r="L174" i="11" s="1"/>
  <c r="E173" i="11"/>
  <c r="F173" i="11" s="1"/>
  <c r="G173" i="11" s="1"/>
  <c r="H173" i="11" s="1"/>
  <c r="I173" i="11" s="1"/>
  <c r="J173" i="11" s="1"/>
  <c r="K173" i="11" s="1"/>
  <c r="L173" i="11" s="1"/>
  <c r="C173" i="11"/>
  <c r="D173" i="11" s="1"/>
  <c r="C172" i="11"/>
  <c r="D172" i="11" s="1"/>
  <c r="E172" i="11" s="1"/>
  <c r="F172" i="11" s="1"/>
  <c r="G172" i="11" s="1"/>
  <c r="H172" i="11" s="1"/>
  <c r="I172" i="11" s="1"/>
  <c r="J172" i="11" s="1"/>
  <c r="K172" i="11" s="1"/>
  <c r="L172" i="11" s="1"/>
  <c r="D171" i="11"/>
  <c r="E171" i="11" s="1"/>
  <c r="F171" i="11" s="1"/>
  <c r="G171" i="11" s="1"/>
  <c r="H171" i="11" s="1"/>
  <c r="I171" i="11" s="1"/>
  <c r="J171" i="11" s="1"/>
  <c r="K171" i="11" s="1"/>
  <c r="L171" i="11" s="1"/>
  <c r="C171" i="11"/>
  <c r="D170" i="11"/>
  <c r="E170" i="11" s="1"/>
  <c r="F170" i="11" s="1"/>
  <c r="G170" i="11" s="1"/>
  <c r="H170" i="11" s="1"/>
  <c r="I170" i="11" s="1"/>
  <c r="J170" i="11" s="1"/>
  <c r="K170" i="11" s="1"/>
  <c r="L170" i="11" s="1"/>
  <c r="C170" i="11"/>
  <c r="C169" i="11"/>
  <c r="AG167" i="11"/>
  <c r="AG91" i="11" s="1"/>
  <c r="AG92" i="11" s="1"/>
  <c r="C166" i="11"/>
  <c r="D166" i="11" s="1"/>
  <c r="E166" i="11" s="1"/>
  <c r="F166" i="11" s="1"/>
  <c r="G166" i="11" s="1"/>
  <c r="H166" i="11" s="1"/>
  <c r="I166" i="11" s="1"/>
  <c r="J166" i="11" s="1"/>
  <c r="K166" i="11" s="1"/>
  <c r="L166" i="11" s="1"/>
  <c r="F165" i="11"/>
  <c r="G165" i="11" s="1"/>
  <c r="H165" i="11" s="1"/>
  <c r="I165" i="11" s="1"/>
  <c r="J165" i="11" s="1"/>
  <c r="K165" i="11" s="1"/>
  <c r="L165" i="11" s="1"/>
  <c r="C165" i="11"/>
  <c r="D165" i="11" s="1"/>
  <c r="E165" i="11" s="1"/>
  <c r="C164" i="11"/>
  <c r="D164" i="11" s="1"/>
  <c r="E164" i="11" s="1"/>
  <c r="F164" i="11" s="1"/>
  <c r="G164" i="11" s="1"/>
  <c r="H164" i="11" s="1"/>
  <c r="I164" i="11" s="1"/>
  <c r="J164" i="11" s="1"/>
  <c r="K164" i="11" s="1"/>
  <c r="L164" i="11" s="1"/>
  <c r="E163" i="11"/>
  <c r="F163" i="11" s="1"/>
  <c r="G163" i="11" s="1"/>
  <c r="H163" i="11" s="1"/>
  <c r="I163" i="11" s="1"/>
  <c r="J163" i="11" s="1"/>
  <c r="K163" i="11" s="1"/>
  <c r="L163" i="11" s="1"/>
  <c r="C163" i="11"/>
  <c r="D163" i="11" s="1"/>
  <c r="C162" i="11"/>
  <c r="D162" i="11" s="1"/>
  <c r="E162" i="11" s="1"/>
  <c r="F162" i="11" s="1"/>
  <c r="G162" i="11" s="1"/>
  <c r="H162" i="11" s="1"/>
  <c r="I162" i="11" s="1"/>
  <c r="J162" i="11" s="1"/>
  <c r="K162" i="11" s="1"/>
  <c r="L162" i="11" s="1"/>
  <c r="C161" i="11"/>
  <c r="AI158" i="11"/>
  <c r="AH158" i="11"/>
  <c r="AI157" i="11"/>
  <c r="AH157" i="11"/>
  <c r="AI156" i="11"/>
  <c r="AH156" i="11"/>
  <c r="AI155" i="11"/>
  <c r="AH155" i="11"/>
  <c r="AI154" i="11"/>
  <c r="AH154" i="11"/>
  <c r="AI153" i="11"/>
  <c r="AH153" i="11"/>
  <c r="AI152" i="11"/>
  <c r="AH152" i="11"/>
  <c r="AI151" i="11"/>
  <c r="AH151" i="11"/>
  <c r="AI150" i="11"/>
  <c r="AH150" i="11"/>
  <c r="AI149" i="11"/>
  <c r="AH149" i="11"/>
  <c r="AI148" i="11"/>
  <c r="AH148" i="11"/>
  <c r="AI147" i="11"/>
  <c r="AH147" i="11"/>
  <c r="AI146" i="11"/>
  <c r="AH146" i="11"/>
  <c r="AI142" i="11"/>
  <c r="AH142" i="11"/>
  <c r="AI141" i="11"/>
  <c r="AH141" i="11"/>
  <c r="AI140" i="11"/>
  <c r="AH140" i="11"/>
  <c r="AI139" i="11"/>
  <c r="AH139" i="11"/>
  <c r="AI138" i="11"/>
  <c r="AH138" i="11"/>
  <c r="AI137" i="11"/>
  <c r="AH137" i="11"/>
  <c r="AI136" i="11"/>
  <c r="AH136" i="11"/>
  <c r="AI134" i="11"/>
  <c r="AH134" i="11"/>
  <c r="AI133" i="11"/>
  <c r="AH133" i="11"/>
  <c r="AI132" i="11"/>
  <c r="AH132" i="11"/>
  <c r="AI131" i="11"/>
  <c r="AH131" i="11"/>
  <c r="AI130" i="11"/>
  <c r="AH130" i="11"/>
  <c r="AI129" i="11"/>
  <c r="AH129" i="11"/>
  <c r="AI128" i="11"/>
  <c r="AH128" i="11"/>
  <c r="AI127" i="11"/>
  <c r="AH127" i="11"/>
  <c r="AI126" i="11"/>
  <c r="AH126" i="11"/>
  <c r="AI125" i="11"/>
  <c r="AH125" i="11"/>
  <c r="AE122" i="11"/>
  <c r="AA122" i="11"/>
  <c r="Z122" i="11"/>
  <c r="Y122" i="11"/>
  <c r="X122" i="11"/>
  <c r="W122" i="11"/>
  <c r="U122" i="11"/>
  <c r="T122" i="11"/>
  <c r="L122" i="11"/>
  <c r="K122" i="11"/>
  <c r="J122" i="11"/>
  <c r="I122" i="11"/>
  <c r="H122" i="11"/>
  <c r="G122" i="11"/>
  <c r="F122" i="11"/>
  <c r="E122" i="11"/>
  <c r="D122" i="11"/>
  <c r="C122" i="11"/>
  <c r="AE121" i="11"/>
  <c r="AA121" i="11"/>
  <c r="Z121" i="11"/>
  <c r="Y121" i="11"/>
  <c r="X121" i="11"/>
  <c r="W121" i="11"/>
  <c r="U121" i="11"/>
  <c r="T121" i="11"/>
  <c r="L121" i="11"/>
  <c r="K121" i="11"/>
  <c r="J121" i="11"/>
  <c r="I121" i="11"/>
  <c r="H121" i="11"/>
  <c r="G121" i="11"/>
  <c r="F121" i="11"/>
  <c r="E121" i="11"/>
  <c r="D121" i="11"/>
  <c r="C121" i="11"/>
  <c r="AE120" i="11"/>
  <c r="AA120" i="11"/>
  <c r="Z120" i="11"/>
  <c r="Y120" i="11"/>
  <c r="X120" i="11"/>
  <c r="W120" i="11"/>
  <c r="U120" i="11"/>
  <c r="T120" i="11"/>
  <c r="L120" i="11"/>
  <c r="K120" i="11"/>
  <c r="J120" i="11"/>
  <c r="I120" i="11"/>
  <c r="H120" i="11"/>
  <c r="G120" i="11"/>
  <c r="F120" i="11"/>
  <c r="E120" i="11"/>
  <c r="D120" i="11"/>
  <c r="C120" i="11"/>
  <c r="AE119" i="11"/>
  <c r="AA119" i="11"/>
  <c r="Z119" i="11"/>
  <c r="Y119" i="11"/>
  <c r="X119" i="11"/>
  <c r="W119" i="11"/>
  <c r="U119" i="11"/>
  <c r="T119" i="11"/>
  <c r="BA23" i="11"/>
  <c r="L119" i="11"/>
  <c r="K119" i="11"/>
  <c r="J119" i="11"/>
  <c r="I119" i="11"/>
  <c r="H119" i="11"/>
  <c r="G119" i="11"/>
  <c r="F119" i="11"/>
  <c r="E119" i="11"/>
  <c r="D119" i="11"/>
  <c r="C119" i="11"/>
  <c r="AE118" i="11"/>
  <c r="AA118" i="11"/>
  <c r="Z118" i="11"/>
  <c r="Y118" i="11"/>
  <c r="X118" i="11"/>
  <c r="W118" i="11"/>
  <c r="U118" i="11"/>
  <c r="T118" i="11"/>
  <c r="AX23" i="11"/>
  <c r="AW23" i="11"/>
  <c r="L118" i="11"/>
  <c r="K118" i="11"/>
  <c r="J118" i="11"/>
  <c r="I118" i="11"/>
  <c r="H118" i="11"/>
  <c r="G118" i="11"/>
  <c r="F118" i="11"/>
  <c r="E118" i="11"/>
  <c r="D118" i="11"/>
  <c r="C118" i="11"/>
  <c r="AE117" i="11"/>
  <c r="AA117" i="11"/>
  <c r="AA123" i="11" s="1"/>
  <c r="Z117" i="11"/>
  <c r="Y117" i="11"/>
  <c r="X117" i="11"/>
  <c r="W117" i="11"/>
  <c r="W123" i="11" s="1"/>
  <c r="BD23" i="11"/>
  <c r="U117" i="11"/>
  <c r="T117" i="11"/>
  <c r="L117" i="11"/>
  <c r="K117" i="11"/>
  <c r="J117" i="11"/>
  <c r="I117" i="11"/>
  <c r="H117" i="11"/>
  <c r="G117" i="11"/>
  <c r="G123" i="11" s="1"/>
  <c r="AR23" i="11" s="1"/>
  <c r="F117" i="11"/>
  <c r="E117" i="11"/>
  <c r="D117" i="11"/>
  <c r="C117" i="11"/>
  <c r="AI114" i="11"/>
  <c r="AH114" i="11"/>
  <c r="AI112" i="11"/>
  <c r="AH112" i="11"/>
  <c r="AG112" i="11"/>
  <c r="AG115" i="11" s="1"/>
  <c r="AI111" i="11"/>
  <c r="AH111" i="11"/>
  <c r="AI110" i="11"/>
  <c r="AH110" i="11"/>
  <c r="AI109" i="11"/>
  <c r="AH109" i="11"/>
  <c r="AG108" i="11"/>
  <c r="AE108" i="11"/>
  <c r="AD5" i="11" s="1"/>
  <c r="BG19" i="11"/>
  <c r="AA108" i="11"/>
  <c r="Z5" i="11" s="1"/>
  <c r="Z108" i="11"/>
  <c r="Y108" i="11"/>
  <c r="X108" i="11"/>
  <c r="W108" i="11"/>
  <c r="V5" i="11" s="1"/>
  <c r="U108" i="11"/>
  <c r="T108" i="11"/>
  <c r="L108" i="11"/>
  <c r="K5" i="11" s="1"/>
  <c r="K108" i="11"/>
  <c r="J5" i="11" s="1"/>
  <c r="J108" i="11"/>
  <c r="I108" i="11"/>
  <c r="H5" i="11" s="1"/>
  <c r="H108" i="11"/>
  <c r="G108" i="11"/>
  <c r="F5" i="11" s="1"/>
  <c r="F108" i="11"/>
  <c r="E108" i="11"/>
  <c r="AP19" i="11" s="1"/>
  <c r="D108" i="11"/>
  <c r="C5" i="11" s="1"/>
  <c r="C108" i="11"/>
  <c r="AN19" i="11" s="1"/>
  <c r="AI107" i="11"/>
  <c r="AH107" i="11"/>
  <c r="AI106" i="11"/>
  <c r="AH106" i="11"/>
  <c r="AI105" i="11"/>
  <c r="AH105" i="11"/>
  <c r="AI104" i="11"/>
  <c r="AH104" i="11"/>
  <c r="AI103" i="11"/>
  <c r="AH103" i="11"/>
  <c r="AI102" i="11"/>
  <c r="AH102" i="11"/>
  <c r="AI101" i="11"/>
  <c r="AH101" i="11"/>
  <c r="AI100" i="11"/>
  <c r="AH100" i="11"/>
  <c r="AI99" i="11"/>
  <c r="AH99" i="11"/>
  <c r="AI98" i="11"/>
  <c r="AH98" i="11"/>
  <c r="AI97" i="11"/>
  <c r="AH97" i="11"/>
  <c r="AG96" i="11"/>
  <c r="BJ20" i="11"/>
  <c r="AE96" i="11"/>
  <c r="BI20" i="11" s="1"/>
  <c r="AA96" i="11"/>
  <c r="Z96" i="11"/>
  <c r="Y96" i="11"/>
  <c r="X96" i="11"/>
  <c r="X113" i="11" s="1"/>
  <c r="X115" i="11" s="1"/>
  <c r="W96" i="11"/>
  <c r="BD20" i="11"/>
  <c r="U96" i="11"/>
  <c r="BC20" i="11" s="1"/>
  <c r="T96" i="11"/>
  <c r="BB20" i="11" s="1"/>
  <c r="AZ20" i="11"/>
  <c r="AV20" i="11"/>
  <c r="AU20" i="11"/>
  <c r="L96" i="11"/>
  <c r="K96" i="11"/>
  <c r="J96" i="11"/>
  <c r="I96" i="11"/>
  <c r="H96" i="11"/>
  <c r="G96" i="11"/>
  <c r="AR20" i="11" s="1"/>
  <c r="F96" i="11"/>
  <c r="E96" i="11"/>
  <c r="AP20" i="11" s="1"/>
  <c r="D96" i="11"/>
  <c r="AO20" i="11" s="1"/>
  <c r="C96" i="11"/>
  <c r="AI95" i="11"/>
  <c r="AH95" i="11"/>
  <c r="AI94" i="11"/>
  <c r="AH94" i="11"/>
  <c r="AI93" i="11"/>
  <c r="AH93" i="11"/>
  <c r="BJ18" i="11"/>
  <c r="AE92" i="11"/>
  <c r="BI18" i="11" s="1"/>
  <c r="BH18" i="11"/>
  <c r="AA92" i="11"/>
  <c r="Z92" i="11"/>
  <c r="Y92" i="11"/>
  <c r="X92" i="11"/>
  <c r="BE18" i="11" s="1"/>
  <c r="W92" i="11"/>
  <c r="BD18" i="11"/>
  <c r="U92" i="11"/>
  <c r="BC18" i="11" s="1"/>
  <c r="T92" i="11"/>
  <c r="BB18" i="11" s="1"/>
  <c r="AZ18" i="11"/>
  <c r="AW18" i="11"/>
  <c r="AV18" i="11"/>
  <c r="AU18" i="11"/>
  <c r="L92" i="11"/>
  <c r="K92" i="11"/>
  <c r="AT18" i="11" s="1"/>
  <c r="J92" i="11"/>
  <c r="I92" i="11"/>
  <c r="AS18" i="11" s="1"/>
  <c r="H92" i="11"/>
  <c r="G92" i="11"/>
  <c r="AR18" i="11" s="1"/>
  <c r="F92" i="11"/>
  <c r="AQ18" i="11" s="1"/>
  <c r="E92" i="11"/>
  <c r="AP18" i="11" s="1"/>
  <c r="D92" i="11"/>
  <c r="AO18" i="11" s="1"/>
  <c r="C92" i="11"/>
  <c r="BO91" i="11"/>
  <c r="AI91" i="11"/>
  <c r="AH91" i="11"/>
  <c r="BW90" i="11"/>
  <c r="BF90" i="11"/>
  <c r="AI90" i="11"/>
  <c r="AH90" i="11"/>
  <c r="AI89" i="11"/>
  <c r="AH89" i="11"/>
  <c r="BC88" i="11"/>
  <c r="AI88" i="11"/>
  <c r="AH88" i="11"/>
  <c r="AZ87" i="11"/>
  <c r="AI87" i="11"/>
  <c r="AH87" i="11"/>
  <c r="AI86" i="11"/>
  <c r="AH86" i="11"/>
  <c r="AI85" i="11"/>
  <c r="AH85" i="11"/>
  <c r="BW84" i="11"/>
  <c r="BW91" i="11" s="1"/>
  <c r="BV84" i="11"/>
  <c r="BV91" i="11" s="1"/>
  <c r="BU84" i="11"/>
  <c r="BU91" i="11" s="1"/>
  <c r="BT84" i="11"/>
  <c r="BT91" i="11" s="1"/>
  <c r="BS84" i="11"/>
  <c r="BS91" i="11" s="1"/>
  <c r="BR84" i="11"/>
  <c r="BR91" i="11" s="1"/>
  <c r="BQ84" i="11"/>
  <c r="BQ91" i="11" s="1"/>
  <c r="BP84" i="11"/>
  <c r="BP91" i="11" s="1"/>
  <c r="BO84" i="11"/>
  <c r="BN84" i="11"/>
  <c r="BN91" i="11" s="1"/>
  <c r="BM84" i="11"/>
  <c r="BM91" i="11" s="1"/>
  <c r="BL84" i="11"/>
  <c r="BL91" i="11" s="1"/>
  <c r="BK84" i="11"/>
  <c r="BK91" i="11" s="1"/>
  <c r="BJ84" i="11"/>
  <c r="BJ91" i="11" s="1"/>
  <c r="BI84" i="11"/>
  <c r="BI91" i="11" s="1"/>
  <c r="BH84" i="11"/>
  <c r="BH91" i="11" s="1"/>
  <c r="BG84" i="11"/>
  <c r="BG91" i="11" s="1"/>
  <c r="BF84" i="11"/>
  <c r="BF91" i="11" s="1"/>
  <c r="BE84" i="11"/>
  <c r="BE91" i="11" s="1"/>
  <c r="BD84" i="11"/>
  <c r="BD91" i="11" s="1"/>
  <c r="BC84" i="11"/>
  <c r="BC91" i="11" s="1"/>
  <c r="BB84" i="11"/>
  <c r="BB91" i="11" s="1"/>
  <c r="BA84" i="11"/>
  <c r="BA91" i="11" s="1"/>
  <c r="AZ84" i="11"/>
  <c r="AZ91" i="11" s="1"/>
  <c r="AI84" i="11"/>
  <c r="AH84" i="11"/>
  <c r="BW83" i="11"/>
  <c r="BV83" i="11"/>
  <c r="BV90" i="11" s="1"/>
  <c r="BU83" i="11"/>
  <c r="BU90" i="11" s="1"/>
  <c r="BT83" i="11"/>
  <c r="BT90" i="11" s="1"/>
  <c r="BS83" i="11"/>
  <c r="BS90" i="11" s="1"/>
  <c r="BR83" i="11"/>
  <c r="BR90" i="11" s="1"/>
  <c r="BQ83" i="11"/>
  <c r="BQ90" i="11" s="1"/>
  <c r="BP83" i="11"/>
  <c r="BP90" i="11" s="1"/>
  <c r="BO83" i="11"/>
  <c r="BO90" i="11" s="1"/>
  <c r="BN83" i="11"/>
  <c r="BN90" i="11" s="1"/>
  <c r="BM83" i="11"/>
  <c r="BM90" i="11" s="1"/>
  <c r="BL83" i="11"/>
  <c r="BL90" i="11" s="1"/>
  <c r="BK83" i="11"/>
  <c r="BK90" i="11" s="1"/>
  <c r="BJ83" i="11"/>
  <c r="BJ90" i="11" s="1"/>
  <c r="BI83" i="11"/>
  <c r="BI90" i="11" s="1"/>
  <c r="BH83" i="11"/>
  <c r="BH90" i="11" s="1"/>
  <c r="BG83" i="11"/>
  <c r="BG90" i="11" s="1"/>
  <c r="BF83" i="11"/>
  <c r="BE83" i="11"/>
  <c r="BE90" i="11" s="1"/>
  <c r="BD83" i="11"/>
  <c r="BD90" i="11" s="1"/>
  <c r="BC83" i="11"/>
  <c r="BC90" i="11" s="1"/>
  <c r="BB83" i="11"/>
  <c r="BB90" i="11" s="1"/>
  <c r="BA83" i="11"/>
  <c r="BA90" i="11" s="1"/>
  <c r="AZ83" i="11"/>
  <c r="AZ90" i="11" s="1"/>
  <c r="AI83" i="11"/>
  <c r="AH83" i="11"/>
  <c r="BW82" i="11"/>
  <c r="BW89" i="11" s="1"/>
  <c r="BV82" i="11"/>
  <c r="BV89" i="11" s="1"/>
  <c r="BU82" i="11"/>
  <c r="BU89" i="11" s="1"/>
  <c r="BT82" i="11"/>
  <c r="BT89" i="11" s="1"/>
  <c r="BS82" i="11"/>
  <c r="BS89" i="11" s="1"/>
  <c r="BR82" i="11"/>
  <c r="BR89" i="11" s="1"/>
  <c r="BQ82" i="11"/>
  <c r="BQ89" i="11" s="1"/>
  <c r="BP82" i="11"/>
  <c r="BP89" i="11" s="1"/>
  <c r="BO82" i="11"/>
  <c r="BO89" i="11" s="1"/>
  <c r="BN82" i="11"/>
  <c r="BN89" i="11" s="1"/>
  <c r="BM82" i="11"/>
  <c r="BM89" i="11" s="1"/>
  <c r="BL82" i="11"/>
  <c r="BL89" i="11" s="1"/>
  <c r="BK82" i="11"/>
  <c r="BK89" i="11" s="1"/>
  <c r="BJ82" i="11"/>
  <c r="BJ89" i="11" s="1"/>
  <c r="BI82" i="11"/>
  <c r="BI89" i="11" s="1"/>
  <c r="BH82" i="11"/>
  <c r="BH89" i="11" s="1"/>
  <c r="BG82" i="11"/>
  <c r="BG89" i="11" s="1"/>
  <c r="BF82" i="11"/>
  <c r="BF89" i="11" s="1"/>
  <c r="BE82" i="11"/>
  <c r="BE89" i="11" s="1"/>
  <c r="BD82" i="11"/>
  <c r="BD89" i="11" s="1"/>
  <c r="BC82" i="11"/>
  <c r="BC89" i="11" s="1"/>
  <c r="BB82" i="11"/>
  <c r="BB89" i="11" s="1"/>
  <c r="BA82" i="11"/>
  <c r="BA89" i="11" s="1"/>
  <c r="AZ82" i="11"/>
  <c r="AZ89" i="11" s="1"/>
  <c r="AI82" i="11"/>
  <c r="AH82" i="11"/>
  <c r="BW81" i="11"/>
  <c r="BW88" i="11" s="1"/>
  <c r="BV81" i="11"/>
  <c r="BV88" i="11" s="1"/>
  <c r="BU81" i="11"/>
  <c r="BU88" i="11" s="1"/>
  <c r="BT81" i="11"/>
  <c r="BT88" i="11" s="1"/>
  <c r="BS81" i="11"/>
  <c r="BS88" i="11" s="1"/>
  <c r="BR81" i="11"/>
  <c r="BR88" i="11" s="1"/>
  <c r="BQ81" i="11"/>
  <c r="BQ88" i="11" s="1"/>
  <c r="BP81" i="11"/>
  <c r="BP88" i="11" s="1"/>
  <c r="BO81" i="11"/>
  <c r="BO88" i="11" s="1"/>
  <c r="BN81" i="11"/>
  <c r="BN88" i="11" s="1"/>
  <c r="BM81" i="11"/>
  <c r="BM88" i="11" s="1"/>
  <c r="BL81" i="11"/>
  <c r="BL88" i="11" s="1"/>
  <c r="BK81" i="11"/>
  <c r="BK88" i="11" s="1"/>
  <c r="BJ81" i="11"/>
  <c r="BJ88" i="11" s="1"/>
  <c r="BI81" i="11"/>
  <c r="BI88" i="11" s="1"/>
  <c r="BH81" i="11"/>
  <c r="BH88" i="11" s="1"/>
  <c r="BG81" i="11"/>
  <c r="BG88" i="11" s="1"/>
  <c r="BF81" i="11"/>
  <c r="BF88" i="11" s="1"/>
  <c r="BE81" i="11"/>
  <c r="BE88" i="11" s="1"/>
  <c r="BD81" i="11"/>
  <c r="BD88" i="11" s="1"/>
  <c r="BC81" i="11"/>
  <c r="BB81" i="11"/>
  <c r="BB88" i="11" s="1"/>
  <c r="BA81" i="11"/>
  <c r="BA88" i="11" s="1"/>
  <c r="AZ81" i="11"/>
  <c r="AZ88" i="11" s="1"/>
  <c r="AI81" i="11"/>
  <c r="AH81" i="11"/>
  <c r="BW80" i="11"/>
  <c r="BW87" i="11" s="1"/>
  <c r="BV80" i="11"/>
  <c r="BV87" i="11" s="1"/>
  <c r="BU80" i="11"/>
  <c r="BU87" i="11" s="1"/>
  <c r="BT80" i="11"/>
  <c r="BT87" i="11" s="1"/>
  <c r="BS80" i="11"/>
  <c r="BS87" i="11" s="1"/>
  <c r="BR80" i="11"/>
  <c r="BR87" i="11" s="1"/>
  <c r="BQ80" i="11"/>
  <c r="BQ87" i="11" s="1"/>
  <c r="BP80" i="11"/>
  <c r="BP87" i="11" s="1"/>
  <c r="BO80" i="11"/>
  <c r="BO87" i="11" s="1"/>
  <c r="BN80" i="11"/>
  <c r="BN87" i="11" s="1"/>
  <c r="BM80" i="11"/>
  <c r="BM87" i="11" s="1"/>
  <c r="BL80" i="11"/>
  <c r="BL87" i="11" s="1"/>
  <c r="BK80" i="11"/>
  <c r="BK87" i="11" s="1"/>
  <c r="BJ80" i="11"/>
  <c r="BJ87" i="11" s="1"/>
  <c r="BI80" i="11"/>
  <c r="BI87" i="11" s="1"/>
  <c r="BH80" i="11"/>
  <c r="BH87" i="11" s="1"/>
  <c r="BG80" i="11"/>
  <c r="BG87" i="11" s="1"/>
  <c r="BF80" i="11"/>
  <c r="BF87" i="11" s="1"/>
  <c r="BE80" i="11"/>
  <c r="BE87" i="11" s="1"/>
  <c r="BD80" i="11"/>
  <c r="BD87" i="11" s="1"/>
  <c r="BC80" i="11"/>
  <c r="BC87" i="11" s="1"/>
  <c r="BB80" i="11"/>
  <c r="BB87" i="11" s="1"/>
  <c r="BA80" i="11"/>
  <c r="BA87" i="11" s="1"/>
  <c r="AZ80" i="11"/>
  <c r="AI80" i="11"/>
  <c r="AH80" i="11"/>
  <c r="BW79" i="11"/>
  <c r="BW86" i="11" s="1"/>
  <c r="BV79" i="11"/>
  <c r="BV86" i="11" s="1"/>
  <c r="BU79" i="11"/>
  <c r="BU86" i="11" s="1"/>
  <c r="BT79" i="11"/>
  <c r="BT86" i="11" s="1"/>
  <c r="BS79" i="11"/>
  <c r="BS86" i="11" s="1"/>
  <c r="BR79" i="11"/>
  <c r="BR86" i="11" s="1"/>
  <c r="BQ79" i="11"/>
  <c r="BQ86" i="11" s="1"/>
  <c r="BP79" i="11"/>
  <c r="BP86" i="11" s="1"/>
  <c r="BO79" i="11"/>
  <c r="BO86" i="11" s="1"/>
  <c r="BN79" i="11"/>
  <c r="BN86" i="11" s="1"/>
  <c r="BM79" i="11"/>
  <c r="BM86" i="11" s="1"/>
  <c r="BL79" i="11"/>
  <c r="BL86" i="11" s="1"/>
  <c r="BK79" i="11"/>
  <c r="BK86" i="11" s="1"/>
  <c r="BJ79" i="11"/>
  <c r="BJ86" i="11" s="1"/>
  <c r="BI79" i="11"/>
  <c r="BI86" i="11" s="1"/>
  <c r="BH79" i="11"/>
  <c r="BH86" i="11" s="1"/>
  <c r="BG79" i="11"/>
  <c r="BG86" i="11" s="1"/>
  <c r="BF79" i="11"/>
  <c r="BF86" i="11" s="1"/>
  <c r="BE79" i="11"/>
  <c r="BE86" i="11" s="1"/>
  <c r="BD79" i="11"/>
  <c r="BD86" i="11" s="1"/>
  <c r="BC79" i="11"/>
  <c r="BC86" i="11" s="1"/>
  <c r="BB79" i="11"/>
  <c r="BB86" i="11" s="1"/>
  <c r="BA79" i="11"/>
  <c r="BA86" i="11" s="1"/>
  <c r="AZ79" i="11"/>
  <c r="AZ86" i="11" s="1"/>
  <c r="AI79" i="11"/>
  <c r="AH79" i="11"/>
  <c r="AG78" i="11"/>
  <c r="BJ17" i="11"/>
  <c r="AE78" i="11"/>
  <c r="BI17" i="11" s="1"/>
  <c r="BH17" i="11"/>
  <c r="Z78" i="11"/>
  <c r="BF17" i="11" s="1"/>
  <c r="Y78" i="11"/>
  <c r="BD17" i="11"/>
  <c r="T78" i="11"/>
  <c r="BB17" i="11" s="1"/>
  <c r="BA17" i="11"/>
  <c r="R7" i="11"/>
  <c r="L78" i="11"/>
  <c r="K78" i="11"/>
  <c r="AT17" i="11" s="1"/>
  <c r="J78" i="11"/>
  <c r="I78" i="11"/>
  <c r="AS17" i="11" s="1"/>
  <c r="H78" i="11"/>
  <c r="G78" i="11"/>
  <c r="AR17" i="11" s="1"/>
  <c r="F78" i="11"/>
  <c r="AQ17" i="11" s="1"/>
  <c r="E78" i="11"/>
  <c r="D78" i="11"/>
  <c r="AI77" i="11"/>
  <c r="AH77" i="11"/>
  <c r="AI76" i="11"/>
  <c r="AH76" i="11"/>
  <c r="AI75" i="11"/>
  <c r="AH75" i="11"/>
  <c r="AI74" i="11"/>
  <c r="AH74" i="11"/>
  <c r="AI73" i="11"/>
  <c r="AH73" i="11"/>
  <c r="AI72" i="11"/>
  <c r="AH72" i="11"/>
  <c r="AG71" i="11"/>
  <c r="AG2" i="11" s="1"/>
  <c r="BJ16" i="11"/>
  <c r="AE71" i="11"/>
  <c r="BI16" i="11" s="1"/>
  <c r="AA71" i="11"/>
  <c r="Z71" i="11"/>
  <c r="Y71" i="11"/>
  <c r="T71" i="11"/>
  <c r="BB16" i="11" s="1"/>
  <c r="BA16" i="11"/>
  <c r="AZ16" i="11"/>
  <c r="P7" i="11"/>
  <c r="L71" i="11"/>
  <c r="K71" i="11"/>
  <c r="J71" i="11"/>
  <c r="I71" i="11"/>
  <c r="H71" i="11"/>
  <c r="G71" i="11"/>
  <c r="AR16" i="11" s="1"/>
  <c r="F71" i="11"/>
  <c r="AQ16" i="11" s="1"/>
  <c r="E71" i="11"/>
  <c r="AP16" i="11" s="1"/>
  <c r="D71" i="11"/>
  <c r="AI70" i="11"/>
  <c r="AH70" i="11"/>
  <c r="AI69" i="11"/>
  <c r="AH69" i="11"/>
  <c r="AI68" i="11"/>
  <c r="AH68" i="11"/>
  <c r="AI67" i="11"/>
  <c r="AH67" i="11"/>
  <c r="AI66" i="11"/>
  <c r="AH66" i="11"/>
  <c r="AI65" i="11"/>
  <c r="AH65" i="11"/>
  <c r="AI64" i="11"/>
  <c r="AH64" i="11"/>
  <c r="AI63" i="11"/>
  <c r="AH63" i="11"/>
  <c r="AI62" i="11"/>
  <c r="AH62" i="11"/>
  <c r="AI61" i="11"/>
  <c r="AH61" i="11"/>
  <c r="AI60" i="11"/>
  <c r="AH60" i="11"/>
  <c r="AI59" i="11"/>
  <c r="AH59" i="11"/>
  <c r="AI58" i="11"/>
  <c r="AH58" i="11"/>
  <c r="AI57" i="11"/>
  <c r="AH57" i="11"/>
  <c r="AI56" i="11"/>
  <c r="AH56" i="11"/>
  <c r="AI55" i="11"/>
  <c r="AH55" i="11"/>
  <c r="AI54" i="11"/>
  <c r="AH54" i="11"/>
  <c r="AI53" i="11"/>
  <c r="AH53" i="11"/>
  <c r="AI52" i="11"/>
  <c r="AH52" i="11"/>
  <c r="AI51" i="11"/>
  <c r="AH51" i="11"/>
  <c r="AI50" i="11"/>
  <c r="AH50" i="11"/>
  <c r="AI49" i="11"/>
  <c r="AH49" i="11"/>
  <c r="AI48" i="11"/>
  <c r="AH48" i="11"/>
  <c r="AI47" i="11"/>
  <c r="AH47" i="11"/>
  <c r="AI46" i="11"/>
  <c r="AH46" i="11"/>
  <c r="AI45" i="11"/>
  <c r="AH45" i="11"/>
  <c r="AI44" i="11"/>
  <c r="AH44" i="11"/>
  <c r="AI43" i="11"/>
  <c r="AH43" i="11"/>
  <c r="AI42" i="11"/>
  <c r="AH42" i="11"/>
  <c r="AI41" i="11"/>
  <c r="AH41" i="11"/>
  <c r="AI40" i="11"/>
  <c r="AH40" i="11"/>
  <c r="AI39" i="11"/>
  <c r="AH39" i="11"/>
  <c r="AI38" i="11"/>
  <c r="AH38" i="11"/>
  <c r="AI37" i="11"/>
  <c r="AH37" i="11"/>
  <c r="AI36" i="11"/>
  <c r="AH36" i="11"/>
  <c r="AI35" i="11"/>
  <c r="AH35" i="11"/>
  <c r="AI34" i="11"/>
  <c r="AH34" i="11"/>
  <c r="AI33" i="11"/>
  <c r="AH33" i="11"/>
  <c r="AI32" i="11"/>
  <c r="AH32" i="11"/>
  <c r="AI31" i="11"/>
  <c r="AH31" i="11"/>
  <c r="AI30" i="11"/>
  <c r="AH30" i="11"/>
  <c r="AI29" i="11"/>
  <c r="AH29" i="11"/>
  <c r="AI28" i="11"/>
  <c r="AH28" i="11"/>
  <c r="AI27" i="11"/>
  <c r="AH27" i="11"/>
  <c r="AI26" i="11"/>
  <c r="AH26" i="11"/>
  <c r="AI25" i="11"/>
  <c r="AH25" i="11"/>
  <c r="AI24" i="11"/>
  <c r="AH24" i="11"/>
  <c r="AZ23" i="11"/>
  <c r="AY23" i="11"/>
  <c r="AI23" i="11"/>
  <c r="AH23" i="11"/>
  <c r="AI22" i="11"/>
  <c r="AH22" i="11"/>
  <c r="BJ21" i="11"/>
  <c r="BI21" i="11"/>
  <c r="BH21" i="11"/>
  <c r="BG21" i="11"/>
  <c r="BF21" i="11"/>
  <c r="BE21" i="11"/>
  <c r="BD21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I21" i="11"/>
  <c r="AH21" i="11"/>
  <c r="BH20" i="11"/>
  <c r="BG20" i="11"/>
  <c r="BF20" i="11"/>
  <c r="BA20" i="11"/>
  <c r="AY20" i="11"/>
  <c r="AX20" i="11"/>
  <c r="AT20" i="11"/>
  <c r="AS20" i="11"/>
  <c r="AQ20" i="11"/>
  <c r="AN20" i="11"/>
  <c r="AM20" i="11"/>
  <c r="AI20" i="11"/>
  <c r="AH20" i="11"/>
  <c r="BJ19" i="11"/>
  <c r="BH19" i="11"/>
  <c r="BF19" i="11"/>
  <c r="BD19" i="11"/>
  <c r="BC19" i="11"/>
  <c r="BB19" i="11"/>
  <c r="AZ19" i="11"/>
  <c r="AY19" i="11"/>
  <c r="AV19" i="11"/>
  <c r="AU19" i="11"/>
  <c r="AQ19" i="11"/>
  <c r="AI19" i="11"/>
  <c r="AH19" i="11"/>
  <c r="BG18" i="11"/>
  <c r="BF18" i="11"/>
  <c r="BA18" i="11"/>
  <c r="AY18" i="11"/>
  <c r="AX18" i="11"/>
  <c r="AN18" i="11"/>
  <c r="AI18" i="11"/>
  <c r="AH18" i="11"/>
  <c r="BG17" i="11"/>
  <c r="BE17" i="11"/>
  <c r="BC17" i="11"/>
  <c r="AZ17" i="11"/>
  <c r="AY17" i="11"/>
  <c r="AX17" i="11"/>
  <c r="AW17" i="11"/>
  <c r="AV17" i="11"/>
  <c r="AU17" i="11"/>
  <c r="AP17" i="11"/>
  <c r="AO17" i="11"/>
  <c r="AN17" i="11"/>
  <c r="AM17" i="11"/>
  <c r="AI17" i="11"/>
  <c r="AH17" i="11"/>
  <c r="BH16" i="11"/>
  <c r="BE16" i="11"/>
  <c r="AY16" i="11"/>
  <c r="AX16" i="11"/>
  <c r="AW16" i="11"/>
  <c r="AT16" i="11"/>
  <c r="AS16" i="11"/>
  <c r="AN16" i="11"/>
  <c r="AM16" i="11"/>
  <c r="AI16" i="11"/>
  <c r="AH16" i="11"/>
  <c r="AI15" i="11"/>
  <c r="AH15" i="11"/>
  <c r="AI14" i="11"/>
  <c r="AH14" i="11"/>
  <c r="AI13" i="11"/>
  <c r="AH13" i="11"/>
  <c r="AL12" i="11"/>
  <c r="AI12" i="11"/>
  <c r="AH12" i="11"/>
  <c r="AI11" i="11"/>
  <c r="AH11" i="11"/>
  <c r="K6" i="11"/>
  <c r="AE5" i="11"/>
  <c r="AC5" i="11"/>
  <c r="AB5" i="11"/>
  <c r="AA5" i="11"/>
  <c r="Y5" i="11"/>
  <c r="X5" i="11"/>
  <c r="W5" i="11"/>
  <c r="U5" i="11"/>
  <c r="T5" i="11"/>
  <c r="S5" i="11"/>
  <c r="R5" i="11"/>
  <c r="Q5" i="11"/>
  <c r="P5" i="11"/>
  <c r="O5" i="11"/>
  <c r="N5" i="11"/>
  <c r="M5" i="11"/>
  <c r="L5" i="11"/>
  <c r="G5" i="11"/>
  <c r="E5" i="11"/>
  <c r="AG4" i="11"/>
  <c r="K4" i="11"/>
  <c r="E4" i="11"/>
  <c r="H4" i="11" s="1"/>
  <c r="B4" i="11"/>
  <c r="AL13" i="11" s="1"/>
  <c r="AG3" i="11"/>
  <c r="AB161" i="12" l="1"/>
  <c r="AA167" i="12"/>
  <c r="Z274" i="12"/>
  <c r="AA169" i="12"/>
  <c r="AC177" i="12"/>
  <c r="AA135" i="12"/>
  <c r="BI19" i="11"/>
  <c r="M172" i="11"/>
  <c r="N172" i="11" s="1"/>
  <c r="O172" i="11" s="1"/>
  <c r="P172" i="11" s="1"/>
  <c r="Q172" i="11" s="1"/>
  <c r="R172" i="11" s="1"/>
  <c r="S172" i="11" s="1"/>
  <c r="T172" i="11" s="1"/>
  <c r="U172" i="11" s="1"/>
  <c r="V172" i="11" s="1"/>
  <c r="W172" i="11" s="1"/>
  <c r="X172" i="11" s="1"/>
  <c r="Y172" i="11" s="1"/>
  <c r="Z172" i="11" s="1"/>
  <c r="AA172" i="11" s="1"/>
  <c r="AC172" i="11" s="1"/>
  <c r="AD172" i="11" s="1"/>
  <c r="AE172" i="11" s="1"/>
  <c r="T181" i="11"/>
  <c r="U181" i="11" s="1"/>
  <c r="V181" i="11" s="1"/>
  <c r="W181" i="11" s="1"/>
  <c r="X181" i="11" s="1"/>
  <c r="Y181" i="11" s="1"/>
  <c r="Z181" i="11" s="1"/>
  <c r="AA181" i="11" s="1"/>
  <c r="AB181" i="11" s="1"/>
  <c r="AC181" i="11" s="1"/>
  <c r="AD181" i="11" s="1"/>
  <c r="AE181" i="11" s="1"/>
  <c r="AF181" i="11" s="1"/>
  <c r="M181" i="11"/>
  <c r="N181" i="11" s="1"/>
  <c r="O181" i="11" s="1"/>
  <c r="P181" i="11" s="1"/>
  <c r="Q181" i="11" s="1"/>
  <c r="R181" i="11" s="1"/>
  <c r="S181" i="11" s="1"/>
  <c r="M210" i="11"/>
  <c r="N210" i="11" s="1"/>
  <c r="O210" i="11" s="1"/>
  <c r="P210" i="11" s="1"/>
  <c r="Q210" i="11" s="1"/>
  <c r="R210" i="11" s="1"/>
  <c r="S210" i="11" s="1"/>
  <c r="T210" i="11" s="1"/>
  <c r="U210" i="11" s="1"/>
  <c r="V210" i="11" s="1"/>
  <c r="W210" i="11" s="1"/>
  <c r="X210" i="11" s="1"/>
  <c r="Y210" i="11" s="1"/>
  <c r="Z210" i="11" s="1"/>
  <c r="AA210" i="11" s="1"/>
  <c r="AB210" i="11" s="1"/>
  <c r="AC210" i="11" s="1"/>
  <c r="AD210" i="11" s="1"/>
  <c r="AE210" i="11" s="1"/>
  <c r="AF210" i="11" s="1"/>
  <c r="T202" i="11"/>
  <c r="U202" i="11" s="1"/>
  <c r="V202" i="11" s="1"/>
  <c r="W202" i="11" s="1"/>
  <c r="X202" i="11" s="1"/>
  <c r="Y202" i="11" s="1"/>
  <c r="Z202" i="11" s="1"/>
  <c r="AA202" i="11" s="1"/>
  <c r="AB202" i="11" s="1"/>
  <c r="AC202" i="11" s="1"/>
  <c r="AD202" i="11" s="1"/>
  <c r="AE202" i="11" s="1"/>
  <c r="AF202" i="11" s="1"/>
  <c r="M202" i="11"/>
  <c r="N202" i="11" s="1"/>
  <c r="O202" i="11" s="1"/>
  <c r="P202" i="11" s="1"/>
  <c r="Q202" i="11" s="1"/>
  <c r="R202" i="11" s="1"/>
  <c r="S202" i="11" s="1"/>
  <c r="M207" i="11"/>
  <c r="N207" i="11" s="1"/>
  <c r="O207" i="11" s="1"/>
  <c r="P207" i="11" s="1"/>
  <c r="Q207" i="11" s="1"/>
  <c r="R207" i="11" s="1"/>
  <c r="S207" i="11" s="1"/>
  <c r="T207" i="11" s="1"/>
  <c r="U207" i="11" s="1"/>
  <c r="V207" i="11" s="1"/>
  <c r="W207" i="11" s="1"/>
  <c r="X207" i="11" s="1"/>
  <c r="Y207" i="11" s="1"/>
  <c r="Z207" i="11" s="1"/>
  <c r="AA207" i="11" s="1"/>
  <c r="AB207" i="11" s="1"/>
  <c r="AC207" i="11" s="1"/>
  <c r="AD207" i="11" s="1"/>
  <c r="AE207" i="11" s="1"/>
  <c r="AF207" i="11" s="1"/>
  <c r="T228" i="11"/>
  <c r="U228" i="11" s="1"/>
  <c r="V228" i="11" s="1"/>
  <c r="W228" i="11" s="1"/>
  <c r="X228" i="11" s="1"/>
  <c r="Y228" i="11" s="1"/>
  <c r="Z228" i="11" s="1"/>
  <c r="AA228" i="11" s="1"/>
  <c r="AB228" i="11" s="1"/>
  <c r="AC228" i="11" s="1"/>
  <c r="AD228" i="11" s="1"/>
  <c r="AE228" i="11" s="1"/>
  <c r="AF228" i="11" s="1"/>
  <c r="M228" i="11"/>
  <c r="N228" i="11" s="1"/>
  <c r="O228" i="11" s="1"/>
  <c r="P228" i="11" s="1"/>
  <c r="Q228" i="11" s="1"/>
  <c r="R228" i="11" s="1"/>
  <c r="S228" i="11" s="1"/>
  <c r="M232" i="11"/>
  <c r="N232" i="11" s="1"/>
  <c r="O232" i="11" s="1"/>
  <c r="P232" i="11" s="1"/>
  <c r="Q232" i="11" s="1"/>
  <c r="R232" i="11" s="1"/>
  <c r="S232" i="11" s="1"/>
  <c r="T232" i="11" s="1"/>
  <c r="U232" i="11" s="1"/>
  <c r="V232" i="11" s="1"/>
  <c r="W232" i="11" s="1"/>
  <c r="X232" i="11" s="1"/>
  <c r="Y232" i="11" s="1"/>
  <c r="Z232" i="11" s="1"/>
  <c r="AA232" i="11" s="1"/>
  <c r="AB232" i="11" s="1"/>
  <c r="AC232" i="11" s="1"/>
  <c r="AD232" i="11" s="1"/>
  <c r="AE232" i="11" s="1"/>
  <c r="AF232" i="11" s="1"/>
  <c r="T248" i="11"/>
  <c r="U248" i="11" s="1"/>
  <c r="V248" i="11" s="1"/>
  <c r="W248" i="11" s="1"/>
  <c r="X248" i="11" s="1"/>
  <c r="Y248" i="11" s="1"/>
  <c r="Z248" i="11" s="1"/>
  <c r="AA248" i="11" s="1"/>
  <c r="AB248" i="11" s="1"/>
  <c r="AC248" i="11" s="1"/>
  <c r="AD248" i="11" s="1"/>
  <c r="AE248" i="11" s="1"/>
  <c r="AF248" i="11" s="1"/>
  <c r="M248" i="11"/>
  <c r="N248" i="11" s="1"/>
  <c r="O248" i="11" s="1"/>
  <c r="P248" i="11" s="1"/>
  <c r="Q248" i="11" s="1"/>
  <c r="R248" i="11" s="1"/>
  <c r="S248" i="11" s="1"/>
  <c r="M255" i="11"/>
  <c r="N255" i="11" s="1"/>
  <c r="O255" i="11" s="1"/>
  <c r="P255" i="11" s="1"/>
  <c r="Q255" i="11" s="1"/>
  <c r="R255" i="11" s="1"/>
  <c r="S255" i="11" s="1"/>
  <c r="T255" i="11" s="1"/>
  <c r="U255" i="11" s="1"/>
  <c r="V255" i="11" s="1"/>
  <c r="W255" i="11" s="1"/>
  <c r="X255" i="11" s="1"/>
  <c r="Y255" i="11" s="1"/>
  <c r="Z255" i="11" s="1"/>
  <c r="AA255" i="11" s="1"/>
  <c r="AB255" i="11" s="1"/>
  <c r="AC255" i="11" s="1"/>
  <c r="AD255" i="11" s="1"/>
  <c r="AE255" i="11" s="1"/>
  <c r="AF255" i="11" s="1"/>
  <c r="T178" i="11"/>
  <c r="U178" i="11" s="1"/>
  <c r="V178" i="11" s="1"/>
  <c r="W178" i="11" s="1"/>
  <c r="X178" i="11" s="1"/>
  <c r="Y178" i="11" s="1"/>
  <c r="Z178" i="11" s="1"/>
  <c r="AA178" i="11" s="1"/>
  <c r="AC178" i="11" s="1"/>
  <c r="AD178" i="11" s="1"/>
  <c r="AE178" i="11" s="1"/>
  <c r="M178" i="11"/>
  <c r="N178" i="11" s="1"/>
  <c r="O178" i="11" s="1"/>
  <c r="P178" i="11" s="1"/>
  <c r="Q178" i="11" s="1"/>
  <c r="R178" i="11" s="1"/>
  <c r="S178" i="11" s="1"/>
  <c r="M187" i="11"/>
  <c r="N187" i="11" s="1"/>
  <c r="O187" i="11" s="1"/>
  <c r="P187" i="11" s="1"/>
  <c r="Q187" i="11" s="1"/>
  <c r="R187" i="11" s="1"/>
  <c r="S187" i="11" s="1"/>
  <c r="T187" i="11" s="1"/>
  <c r="U187" i="11" s="1"/>
  <c r="V187" i="11" s="1"/>
  <c r="W187" i="11" s="1"/>
  <c r="X187" i="11" s="1"/>
  <c r="Y187" i="11" s="1"/>
  <c r="Z187" i="11" s="1"/>
  <c r="AA187" i="11" s="1"/>
  <c r="AB187" i="11" s="1"/>
  <c r="AC187" i="11" s="1"/>
  <c r="AD187" i="11" s="1"/>
  <c r="AE187" i="11" s="1"/>
  <c r="AF187" i="11" s="1"/>
  <c r="T198" i="11"/>
  <c r="U198" i="11" s="1"/>
  <c r="V198" i="11" s="1"/>
  <c r="W198" i="11" s="1"/>
  <c r="X198" i="11" s="1"/>
  <c r="Y198" i="11" s="1"/>
  <c r="Z198" i="11" s="1"/>
  <c r="AA198" i="11" s="1"/>
  <c r="AB198" i="11" s="1"/>
  <c r="AC198" i="11" s="1"/>
  <c r="AD198" i="11" s="1"/>
  <c r="AE198" i="11" s="1"/>
  <c r="AF198" i="11" s="1"/>
  <c r="M198" i="11"/>
  <c r="N198" i="11" s="1"/>
  <c r="O198" i="11" s="1"/>
  <c r="P198" i="11" s="1"/>
  <c r="Q198" i="11" s="1"/>
  <c r="R198" i="11" s="1"/>
  <c r="S198" i="11" s="1"/>
  <c r="M239" i="11"/>
  <c r="N239" i="11" s="1"/>
  <c r="O239" i="11" s="1"/>
  <c r="P239" i="11" s="1"/>
  <c r="Q239" i="11" s="1"/>
  <c r="R239" i="11" s="1"/>
  <c r="S239" i="11" s="1"/>
  <c r="T239" i="11" s="1"/>
  <c r="U239" i="11" s="1"/>
  <c r="V239" i="11" s="1"/>
  <c r="W239" i="11" s="1"/>
  <c r="X239" i="11" s="1"/>
  <c r="Y239" i="11" s="1"/>
  <c r="Z239" i="11" s="1"/>
  <c r="AA239" i="11" s="1"/>
  <c r="AB239" i="11" s="1"/>
  <c r="AC239" i="11" s="1"/>
  <c r="AD239" i="11" s="1"/>
  <c r="AE239" i="11" s="1"/>
  <c r="AF239" i="11" s="1"/>
  <c r="T261" i="11"/>
  <c r="U261" i="11" s="1"/>
  <c r="V261" i="11" s="1"/>
  <c r="W261" i="11" s="1"/>
  <c r="X261" i="11" s="1"/>
  <c r="Y261" i="11" s="1"/>
  <c r="Z261" i="11" s="1"/>
  <c r="AA261" i="11" s="1"/>
  <c r="AB261" i="11" s="1"/>
  <c r="AC261" i="11" s="1"/>
  <c r="AD261" i="11" s="1"/>
  <c r="AE261" i="11" s="1"/>
  <c r="AF261" i="11" s="1"/>
  <c r="M261" i="11"/>
  <c r="N261" i="11" s="1"/>
  <c r="O261" i="11" s="1"/>
  <c r="P261" i="11" s="1"/>
  <c r="Q261" i="11" s="1"/>
  <c r="R261" i="11" s="1"/>
  <c r="S261" i="11" s="1"/>
  <c r="M273" i="11"/>
  <c r="N273" i="11" s="1"/>
  <c r="O273" i="11" s="1"/>
  <c r="P273" i="11" s="1"/>
  <c r="Q273" i="11" s="1"/>
  <c r="R273" i="11" s="1"/>
  <c r="S273" i="11" s="1"/>
  <c r="T273" i="11" s="1"/>
  <c r="U273" i="11" s="1"/>
  <c r="V273" i="11" s="1"/>
  <c r="W273" i="11" s="1"/>
  <c r="X273" i="11" s="1"/>
  <c r="Y273" i="11" s="1"/>
  <c r="Z273" i="11" s="1"/>
  <c r="AA273" i="11" s="1"/>
  <c r="AB273" i="11" s="1"/>
  <c r="AC273" i="11" s="1"/>
  <c r="AD273" i="11" s="1"/>
  <c r="AE273" i="11" s="1"/>
  <c r="AF273" i="11" s="1"/>
  <c r="M162" i="11"/>
  <c r="M188" i="11"/>
  <c r="N188" i="11" s="1"/>
  <c r="O188" i="11" s="1"/>
  <c r="P188" i="11" s="1"/>
  <c r="Q188" i="11" s="1"/>
  <c r="R188" i="11" s="1"/>
  <c r="S188" i="11" s="1"/>
  <c r="T188" i="11" s="1"/>
  <c r="U188" i="11" s="1"/>
  <c r="V188" i="11" s="1"/>
  <c r="W188" i="11" s="1"/>
  <c r="X188" i="11" s="1"/>
  <c r="Y188" i="11" s="1"/>
  <c r="Z188" i="11" s="1"/>
  <c r="AA188" i="11" s="1"/>
  <c r="AB188" i="11" s="1"/>
  <c r="AC188" i="11" s="1"/>
  <c r="AD188" i="11" s="1"/>
  <c r="AE188" i="11" s="1"/>
  <c r="AF188" i="11" s="1"/>
  <c r="T193" i="11"/>
  <c r="U193" i="11" s="1"/>
  <c r="V193" i="11" s="1"/>
  <c r="W193" i="11" s="1"/>
  <c r="X193" i="11" s="1"/>
  <c r="Y193" i="11" s="1"/>
  <c r="Z193" i="11" s="1"/>
  <c r="AA193" i="11" s="1"/>
  <c r="AB193" i="11" s="1"/>
  <c r="AC193" i="11" s="1"/>
  <c r="AD193" i="11" s="1"/>
  <c r="AE193" i="11" s="1"/>
  <c r="AF193" i="11" s="1"/>
  <c r="M193" i="11"/>
  <c r="N193" i="11" s="1"/>
  <c r="O193" i="11" s="1"/>
  <c r="P193" i="11" s="1"/>
  <c r="Q193" i="11" s="1"/>
  <c r="R193" i="11" s="1"/>
  <c r="S193" i="11" s="1"/>
  <c r="M212" i="11"/>
  <c r="N212" i="11" s="1"/>
  <c r="O212" i="11" s="1"/>
  <c r="P212" i="11" s="1"/>
  <c r="Q212" i="11" s="1"/>
  <c r="R212" i="11" s="1"/>
  <c r="S212" i="11" s="1"/>
  <c r="T212" i="11" s="1"/>
  <c r="U212" i="11" s="1"/>
  <c r="V212" i="11" s="1"/>
  <c r="W212" i="11" s="1"/>
  <c r="X212" i="11" s="1"/>
  <c r="Y212" i="11" s="1"/>
  <c r="Z212" i="11" s="1"/>
  <c r="AA212" i="11" s="1"/>
  <c r="AB212" i="11" s="1"/>
  <c r="AC212" i="11" s="1"/>
  <c r="AD212" i="11" s="1"/>
  <c r="AE212" i="11" s="1"/>
  <c r="AF212" i="11" s="1"/>
  <c r="T218" i="11"/>
  <c r="U218" i="11" s="1"/>
  <c r="V218" i="11" s="1"/>
  <c r="W218" i="11" s="1"/>
  <c r="X218" i="11" s="1"/>
  <c r="Y218" i="11" s="1"/>
  <c r="Z218" i="11" s="1"/>
  <c r="AA218" i="11" s="1"/>
  <c r="AB218" i="11" s="1"/>
  <c r="AC218" i="11" s="1"/>
  <c r="AD218" i="11" s="1"/>
  <c r="AE218" i="11" s="1"/>
  <c r="AF218" i="11" s="1"/>
  <c r="M218" i="11"/>
  <c r="N218" i="11" s="1"/>
  <c r="O218" i="11" s="1"/>
  <c r="P218" i="11" s="1"/>
  <c r="Q218" i="11" s="1"/>
  <c r="R218" i="11" s="1"/>
  <c r="S218" i="11" s="1"/>
  <c r="M224" i="11"/>
  <c r="N224" i="11" s="1"/>
  <c r="O224" i="11" s="1"/>
  <c r="P224" i="11" s="1"/>
  <c r="Q224" i="11" s="1"/>
  <c r="R224" i="11" s="1"/>
  <c r="S224" i="11" s="1"/>
  <c r="T224" i="11" s="1"/>
  <c r="U224" i="11" s="1"/>
  <c r="V224" i="11" s="1"/>
  <c r="W224" i="11" s="1"/>
  <c r="X224" i="11" s="1"/>
  <c r="Y224" i="11" s="1"/>
  <c r="Z224" i="11" s="1"/>
  <c r="AA224" i="11" s="1"/>
  <c r="AB224" i="11" s="1"/>
  <c r="AC224" i="11" s="1"/>
  <c r="AD224" i="11" s="1"/>
  <c r="AE224" i="11" s="1"/>
  <c r="AF224" i="11" s="1"/>
  <c r="T250" i="11"/>
  <c r="U250" i="11" s="1"/>
  <c r="V250" i="11" s="1"/>
  <c r="W250" i="11" s="1"/>
  <c r="X250" i="11" s="1"/>
  <c r="Y250" i="11" s="1"/>
  <c r="Z250" i="11" s="1"/>
  <c r="AA250" i="11" s="1"/>
  <c r="AB250" i="11" s="1"/>
  <c r="AC250" i="11" s="1"/>
  <c r="AD250" i="11" s="1"/>
  <c r="AE250" i="11" s="1"/>
  <c r="AF250" i="11" s="1"/>
  <c r="M250" i="11"/>
  <c r="N250" i="11" s="1"/>
  <c r="O250" i="11" s="1"/>
  <c r="P250" i="11" s="1"/>
  <c r="Q250" i="11" s="1"/>
  <c r="R250" i="11" s="1"/>
  <c r="S250" i="11" s="1"/>
  <c r="M213" i="11"/>
  <c r="N213" i="11" s="1"/>
  <c r="O213" i="11" s="1"/>
  <c r="P213" i="11" s="1"/>
  <c r="Q213" i="11" s="1"/>
  <c r="R213" i="11" s="1"/>
  <c r="S213" i="11" s="1"/>
  <c r="T213" i="11" s="1"/>
  <c r="U213" i="11" s="1"/>
  <c r="V213" i="11" s="1"/>
  <c r="W213" i="11" s="1"/>
  <c r="X213" i="11" s="1"/>
  <c r="Y213" i="11" s="1"/>
  <c r="Z213" i="11" s="1"/>
  <c r="AA213" i="11" s="1"/>
  <c r="AB213" i="11" s="1"/>
  <c r="AC213" i="11" s="1"/>
  <c r="AD213" i="11" s="1"/>
  <c r="AE213" i="11" s="1"/>
  <c r="AF213" i="11" s="1"/>
  <c r="T258" i="11"/>
  <c r="U258" i="11" s="1"/>
  <c r="V258" i="11" s="1"/>
  <c r="W258" i="11" s="1"/>
  <c r="X258" i="11" s="1"/>
  <c r="Y258" i="11" s="1"/>
  <c r="Z258" i="11" s="1"/>
  <c r="AA258" i="11" s="1"/>
  <c r="AB258" i="11" s="1"/>
  <c r="AC258" i="11" s="1"/>
  <c r="AD258" i="11" s="1"/>
  <c r="AE258" i="11" s="1"/>
  <c r="AF258" i="11" s="1"/>
  <c r="M258" i="11"/>
  <c r="N258" i="11" s="1"/>
  <c r="O258" i="11" s="1"/>
  <c r="P258" i="11" s="1"/>
  <c r="Q258" i="11" s="1"/>
  <c r="R258" i="11" s="1"/>
  <c r="S258" i="11" s="1"/>
  <c r="M269" i="11"/>
  <c r="N269" i="11" s="1"/>
  <c r="O269" i="11" s="1"/>
  <c r="P269" i="11" s="1"/>
  <c r="Q269" i="11" s="1"/>
  <c r="R269" i="11" s="1"/>
  <c r="S269" i="11" s="1"/>
  <c r="T269" i="11" s="1"/>
  <c r="U269" i="11" s="1"/>
  <c r="V269" i="11" s="1"/>
  <c r="W269" i="11" s="1"/>
  <c r="X269" i="11" s="1"/>
  <c r="Y269" i="11" s="1"/>
  <c r="Z269" i="11" s="1"/>
  <c r="AA269" i="11" s="1"/>
  <c r="AB269" i="11" s="1"/>
  <c r="AC269" i="11" s="1"/>
  <c r="AD269" i="11" s="1"/>
  <c r="AE269" i="11" s="1"/>
  <c r="AF269" i="11" s="1"/>
  <c r="BJ22" i="11"/>
  <c r="M175" i="11"/>
  <c r="N175" i="11" s="1"/>
  <c r="O175" i="11" s="1"/>
  <c r="P175" i="11" s="1"/>
  <c r="Q175" i="11" s="1"/>
  <c r="R175" i="11" s="1"/>
  <c r="S175" i="11" s="1"/>
  <c r="T175" i="11" s="1"/>
  <c r="U175" i="11" s="1"/>
  <c r="V175" i="11" s="1"/>
  <c r="W175" i="11" s="1"/>
  <c r="X175" i="11" s="1"/>
  <c r="Y175" i="11" s="1"/>
  <c r="Z175" i="11" s="1"/>
  <c r="AA175" i="11" s="1"/>
  <c r="AC175" i="11" s="1"/>
  <c r="AD175" i="11" s="1"/>
  <c r="AE175" i="11" s="1"/>
  <c r="M194" i="11"/>
  <c r="N194" i="11" s="1"/>
  <c r="O194" i="11" s="1"/>
  <c r="P194" i="11" s="1"/>
  <c r="Q194" i="11" s="1"/>
  <c r="R194" i="11" s="1"/>
  <c r="S194" i="11" s="1"/>
  <c r="T194" i="11" s="1"/>
  <c r="U194" i="11" s="1"/>
  <c r="V194" i="11" s="1"/>
  <c r="W194" i="11" s="1"/>
  <c r="X194" i="11" s="1"/>
  <c r="Y194" i="11" s="1"/>
  <c r="Z194" i="11" s="1"/>
  <c r="AA194" i="11" s="1"/>
  <c r="AB194" i="11" s="1"/>
  <c r="AC194" i="11" s="1"/>
  <c r="AD194" i="11" s="1"/>
  <c r="AE194" i="11" s="1"/>
  <c r="AF194" i="11" s="1"/>
  <c r="M251" i="11"/>
  <c r="N251" i="11" s="1"/>
  <c r="O251" i="11" s="1"/>
  <c r="P251" i="11" s="1"/>
  <c r="Q251" i="11" s="1"/>
  <c r="R251" i="11" s="1"/>
  <c r="S251" i="11" s="1"/>
  <c r="T251" i="11" s="1"/>
  <c r="U251" i="11" s="1"/>
  <c r="V251" i="11" s="1"/>
  <c r="W251" i="11" s="1"/>
  <c r="X251" i="11" s="1"/>
  <c r="Y251" i="11" s="1"/>
  <c r="Z251" i="11" s="1"/>
  <c r="AA251" i="11" s="1"/>
  <c r="AB251" i="11" s="1"/>
  <c r="AC251" i="11" s="1"/>
  <c r="AD251" i="11" s="1"/>
  <c r="AE251" i="11" s="1"/>
  <c r="AF251" i="11" s="1"/>
  <c r="M170" i="11"/>
  <c r="N170" i="11" s="1"/>
  <c r="O170" i="11" s="1"/>
  <c r="P170" i="11" s="1"/>
  <c r="Q170" i="11" s="1"/>
  <c r="R170" i="11" s="1"/>
  <c r="S170" i="11" s="1"/>
  <c r="T170" i="11" s="1"/>
  <c r="U170" i="11" s="1"/>
  <c r="V170" i="11" s="1"/>
  <c r="W170" i="11" s="1"/>
  <c r="X170" i="11" s="1"/>
  <c r="Y170" i="11" s="1"/>
  <c r="M180" i="11"/>
  <c r="N180" i="11" s="1"/>
  <c r="O180" i="11" s="1"/>
  <c r="P180" i="11" s="1"/>
  <c r="Q180" i="11" s="1"/>
  <c r="R180" i="11" s="1"/>
  <c r="S180" i="11" s="1"/>
  <c r="T180" i="11" s="1"/>
  <c r="U180" i="11" s="1"/>
  <c r="V180" i="11" s="1"/>
  <c r="W180" i="11" s="1"/>
  <c r="X180" i="11" s="1"/>
  <c r="Y180" i="11" s="1"/>
  <c r="Z180" i="11" s="1"/>
  <c r="AA180" i="11" s="1"/>
  <c r="AB180" i="11" s="1"/>
  <c r="AC180" i="11" s="1"/>
  <c r="AD180" i="11" s="1"/>
  <c r="AE180" i="11" s="1"/>
  <c r="AF180" i="11" s="1"/>
  <c r="M190" i="11"/>
  <c r="N190" i="11" s="1"/>
  <c r="O190" i="11" s="1"/>
  <c r="P190" i="11" s="1"/>
  <c r="Q190" i="11" s="1"/>
  <c r="R190" i="11" s="1"/>
  <c r="S190" i="11" s="1"/>
  <c r="T190" i="11" s="1"/>
  <c r="U190" i="11" s="1"/>
  <c r="V190" i="11" s="1"/>
  <c r="W190" i="11" s="1"/>
  <c r="X190" i="11" s="1"/>
  <c r="Y190" i="11" s="1"/>
  <c r="Z190" i="11" s="1"/>
  <c r="AA190" i="11" s="1"/>
  <c r="AB190" i="11" s="1"/>
  <c r="AC190" i="11" s="1"/>
  <c r="AD190" i="11" s="1"/>
  <c r="AE190" i="11" s="1"/>
  <c r="AF190" i="11" s="1"/>
  <c r="M195" i="11"/>
  <c r="N195" i="11" s="1"/>
  <c r="O195" i="11" s="1"/>
  <c r="P195" i="11" s="1"/>
  <c r="Q195" i="11" s="1"/>
  <c r="R195" i="11" s="1"/>
  <c r="S195" i="11" s="1"/>
  <c r="T195" i="11" s="1"/>
  <c r="U195" i="11" s="1"/>
  <c r="V195" i="11" s="1"/>
  <c r="W195" i="11" s="1"/>
  <c r="X195" i="11" s="1"/>
  <c r="Y195" i="11" s="1"/>
  <c r="Z195" i="11" s="1"/>
  <c r="AA195" i="11" s="1"/>
  <c r="AB195" i="11" s="1"/>
  <c r="AC195" i="11" s="1"/>
  <c r="AD195" i="11" s="1"/>
  <c r="AE195" i="11" s="1"/>
  <c r="AF195" i="11" s="1"/>
  <c r="M199" i="11"/>
  <c r="N199" i="11" s="1"/>
  <c r="O199" i="11" s="1"/>
  <c r="P199" i="11" s="1"/>
  <c r="Q199" i="11" s="1"/>
  <c r="R199" i="11" s="1"/>
  <c r="S199" i="11" s="1"/>
  <c r="T199" i="11" s="1"/>
  <c r="U199" i="11" s="1"/>
  <c r="V199" i="11" s="1"/>
  <c r="W199" i="11" s="1"/>
  <c r="X199" i="11" s="1"/>
  <c r="Y199" i="11" s="1"/>
  <c r="Z199" i="11" s="1"/>
  <c r="AA199" i="11" s="1"/>
  <c r="AB199" i="11" s="1"/>
  <c r="AC199" i="11" s="1"/>
  <c r="AD199" i="11" s="1"/>
  <c r="AE199" i="11" s="1"/>
  <c r="AF199" i="11" s="1"/>
  <c r="M225" i="11"/>
  <c r="N225" i="11" s="1"/>
  <c r="O225" i="11" s="1"/>
  <c r="P225" i="11" s="1"/>
  <c r="Q225" i="11" s="1"/>
  <c r="R225" i="11" s="1"/>
  <c r="S225" i="11" s="1"/>
  <c r="T225" i="11" s="1"/>
  <c r="U225" i="11" s="1"/>
  <c r="V225" i="11" s="1"/>
  <c r="W225" i="11" s="1"/>
  <c r="X225" i="11" s="1"/>
  <c r="Y225" i="11" s="1"/>
  <c r="Z225" i="11" s="1"/>
  <c r="AA225" i="11" s="1"/>
  <c r="AB225" i="11" s="1"/>
  <c r="AC225" i="11" s="1"/>
  <c r="AD225" i="11" s="1"/>
  <c r="AE225" i="11" s="1"/>
  <c r="AF225" i="11" s="1"/>
  <c r="M235" i="11"/>
  <c r="N235" i="11" s="1"/>
  <c r="O235" i="11" s="1"/>
  <c r="P235" i="11" s="1"/>
  <c r="Q235" i="11" s="1"/>
  <c r="R235" i="11" s="1"/>
  <c r="S235" i="11" s="1"/>
  <c r="T235" i="11" s="1"/>
  <c r="U235" i="11" s="1"/>
  <c r="V235" i="11" s="1"/>
  <c r="W235" i="11" s="1"/>
  <c r="X235" i="11" s="1"/>
  <c r="Y235" i="11" s="1"/>
  <c r="Z235" i="11" s="1"/>
  <c r="AA235" i="11" s="1"/>
  <c r="AB235" i="11" s="1"/>
  <c r="AC235" i="11" s="1"/>
  <c r="AD235" i="11" s="1"/>
  <c r="AE235" i="11" s="1"/>
  <c r="AF235" i="11" s="1"/>
  <c r="M240" i="11"/>
  <c r="N240" i="11" s="1"/>
  <c r="O240" i="11" s="1"/>
  <c r="P240" i="11" s="1"/>
  <c r="Q240" i="11" s="1"/>
  <c r="R240" i="11" s="1"/>
  <c r="S240" i="11" s="1"/>
  <c r="T240" i="11" s="1"/>
  <c r="U240" i="11" s="1"/>
  <c r="V240" i="11" s="1"/>
  <c r="W240" i="11" s="1"/>
  <c r="X240" i="11" s="1"/>
  <c r="Y240" i="11" s="1"/>
  <c r="Z240" i="11" s="1"/>
  <c r="AA240" i="11" s="1"/>
  <c r="AB240" i="11" s="1"/>
  <c r="AC240" i="11" s="1"/>
  <c r="AD240" i="11" s="1"/>
  <c r="AE240" i="11" s="1"/>
  <c r="AF240" i="11" s="1"/>
  <c r="M252" i="11"/>
  <c r="N252" i="11" s="1"/>
  <c r="O252" i="11" s="1"/>
  <c r="P252" i="11" s="1"/>
  <c r="Q252" i="11" s="1"/>
  <c r="R252" i="11" s="1"/>
  <c r="S252" i="11" s="1"/>
  <c r="T252" i="11" s="1"/>
  <c r="U252" i="11" s="1"/>
  <c r="V252" i="11" s="1"/>
  <c r="W252" i="11" s="1"/>
  <c r="X252" i="11" s="1"/>
  <c r="Y252" i="11" s="1"/>
  <c r="Z252" i="11" s="1"/>
  <c r="AA252" i="11" s="1"/>
  <c r="AB252" i="11" s="1"/>
  <c r="AC252" i="11" s="1"/>
  <c r="AD252" i="11" s="1"/>
  <c r="AE252" i="11" s="1"/>
  <c r="AF252" i="11" s="1"/>
  <c r="M164" i="11"/>
  <c r="N164" i="11" s="1"/>
  <c r="O164" i="11" s="1"/>
  <c r="P164" i="11" s="1"/>
  <c r="Q164" i="11" s="1"/>
  <c r="R164" i="11" s="1"/>
  <c r="S164" i="11" s="1"/>
  <c r="T164" i="11" s="1"/>
  <c r="U164" i="11" s="1"/>
  <c r="V164" i="11" s="1"/>
  <c r="W164" i="11" s="1"/>
  <c r="X164" i="11" s="1"/>
  <c r="Y164" i="11" s="1"/>
  <c r="Z164" i="11" s="1"/>
  <c r="AA164" i="11" s="1"/>
  <c r="AD164" i="11" s="1"/>
  <c r="AE164" i="11" s="1"/>
  <c r="M262" i="11"/>
  <c r="N262" i="11" s="1"/>
  <c r="O262" i="11" s="1"/>
  <c r="P262" i="11" s="1"/>
  <c r="Q262" i="11" s="1"/>
  <c r="R262" i="11" s="1"/>
  <c r="S262" i="11" s="1"/>
  <c r="T262" i="11" s="1"/>
  <c r="U262" i="11" s="1"/>
  <c r="V262" i="11" s="1"/>
  <c r="W262" i="11" s="1"/>
  <c r="X262" i="11" s="1"/>
  <c r="Y262" i="11" s="1"/>
  <c r="Z262" i="11" s="1"/>
  <c r="AA262" i="11" s="1"/>
  <c r="AB262" i="11" s="1"/>
  <c r="AC262" i="11" s="1"/>
  <c r="AD262" i="11" s="1"/>
  <c r="AE262" i="11" s="1"/>
  <c r="AF262" i="11" s="1"/>
  <c r="M270" i="11"/>
  <c r="N270" i="11" s="1"/>
  <c r="O270" i="11" s="1"/>
  <c r="P270" i="11" s="1"/>
  <c r="Q270" i="11" s="1"/>
  <c r="R270" i="11" s="1"/>
  <c r="S270" i="11" s="1"/>
  <c r="T270" i="11" s="1"/>
  <c r="U270" i="11" s="1"/>
  <c r="V270" i="11" s="1"/>
  <c r="W270" i="11" s="1"/>
  <c r="X270" i="11" s="1"/>
  <c r="Y270" i="11" s="1"/>
  <c r="Z270" i="11" s="1"/>
  <c r="AA270" i="11" s="1"/>
  <c r="AB270" i="11" s="1"/>
  <c r="AC270" i="11" s="1"/>
  <c r="AD270" i="11" s="1"/>
  <c r="AE270" i="11" s="1"/>
  <c r="AF270" i="11" s="1"/>
  <c r="M185" i="11"/>
  <c r="N185" i="11" s="1"/>
  <c r="O185" i="11" s="1"/>
  <c r="P185" i="11" s="1"/>
  <c r="Q185" i="11" s="1"/>
  <c r="R185" i="11" s="1"/>
  <c r="S185" i="11" s="1"/>
  <c r="T185" i="11" s="1"/>
  <c r="U185" i="11" s="1"/>
  <c r="V185" i="11" s="1"/>
  <c r="W185" i="11" s="1"/>
  <c r="X185" i="11" s="1"/>
  <c r="Y185" i="11" s="1"/>
  <c r="Z185" i="11" s="1"/>
  <c r="AA185" i="11" s="1"/>
  <c r="AB185" i="11" s="1"/>
  <c r="AC185" i="11" s="1"/>
  <c r="AD185" i="11" s="1"/>
  <c r="AE185" i="11" s="1"/>
  <c r="AF185" i="11" s="1"/>
  <c r="M196" i="11"/>
  <c r="N196" i="11" s="1"/>
  <c r="O196" i="11" s="1"/>
  <c r="P196" i="11" s="1"/>
  <c r="Q196" i="11" s="1"/>
  <c r="R196" i="11" s="1"/>
  <c r="S196" i="11" s="1"/>
  <c r="T196" i="11" s="1"/>
  <c r="U196" i="11" s="1"/>
  <c r="V196" i="11" s="1"/>
  <c r="W196" i="11" s="1"/>
  <c r="X196" i="11" s="1"/>
  <c r="Y196" i="11" s="1"/>
  <c r="Z196" i="11" s="1"/>
  <c r="AA196" i="11" s="1"/>
  <c r="AB196" i="11" s="1"/>
  <c r="AC196" i="11" s="1"/>
  <c r="AD196" i="11" s="1"/>
  <c r="AE196" i="11" s="1"/>
  <c r="AF196" i="11" s="1"/>
  <c r="M206" i="11"/>
  <c r="N206" i="11" s="1"/>
  <c r="O206" i="11" s="1"/>
  <c r="P206" i="11" s="1"/>
  <c r="Q206" i="11" s="1"/>
  <c r="R206" i="11" s="1"/>
  <c r="S206" i="11" s="1"/>
  <c r="T206" i="11" s="1"/>
  <c r="U206" i="11" s="1"/>
  <c r="V206" i="11" s="1"/>
  <c r="W206" i="11" s="1"/>
  <c r="X206" i="11" s="1"/>
  <c r="Y206" i="11" s="1"/>
  <c r="Z206" i="11" s="1"/>
  <c r="AA206" i="11" s="1"/>
  <c r="AB206" i="11" s="1"/>
  <c r="AC206" i="11" s="1"/>
  <c r="AD206" i="11" s="1"/>
  <c r="AE206" i="11" s="1"/>
  <c r="AF206" i="11" s="1"/>
  <c r="M236" i="11"/>
  <c r="N236" i="11" s="1"/>
  <c r="O236" i="11" s="1"/>
  <c r="P236" i="11" s="1"/>
  <c r="Q236" i="11" s="1"/>
  <c r="R236" i="11" s="1"/>
  <c r="S236" i="11" s="1"/>
  <c r="T236" i="11" s="1"/>
  <c r="U236" i="11" s="1"/>
  <c r="V236" i="11" s="1"/>
  <c r="W236" i="11" s="1"/>
  <c r="X236" i="11" s="1"/>
  <c r="Y236" i="11" s="1"/>
  <c r="Z236" i="11" s="1"/>
  <c r="AA236" i="11" s="1"/>
  <c r="AB236" i="11" s="1"/>
  <c r="AC236" i="11" s="1"/>
  <c r="AD236" i="11" s="1"/>
  <c r="AE236" i="11" s="1"/>
  <c r="AF236" i="11" s="1"/>
  <c r="M271" i="11"/>
  <c r="N271" i="11" s="1"/>
  <c r="O271" i="11" s="1"/>
  <c r="P271" i="11" s="1"/>
  <c r="Q271" i="11" s="1"/>
  <c r="R271" i="11" s="1"/>
  <c r="S271" i="11" s="1"/>
  <c r="T271" i="11" s="1"/>
  <c r="U271" i="11" s="1"/>
  <c r="V271" i="11" s="1"/>
  <c r="W271" i="11" s="1"/>
  <c r="X271" i="11" s="1"/>
  <c r="Y271" i="11" s="1"/>
  <c r="Z271" i="11" s="1"/>
  <c r="AA271" i="11" s="1"/>
  <c r="AB271" i="11" s="1"/>
  <c r="AC271" i="11" s="1"/>
  <c r="AD271" i="11" s="1"/>
  <c r="AE271" i="11" s="1"/>
  <c r="AF271" i="11" s="1"/>
  <c r="M191" i="11"/>
  <c r="N191" i="11" s="1"/>
  <c r="O191" i="11" s="1"/>
  <c r="P191" i="11" s="1"/>
  <c r="Q191" i="11" s="1"/>
  <c r="R191" i="11" s="1"/>
  <c r="S191" i="11" s="1"/>
  <c r="T191" i="11" s="1"/>
  <c r="U191" i="11" s="1"/>
  <c r="V191" i="11" s="1"/>
  <c r="W191" i="11" s="1"/>
  <c r="X191" i="11" s="1"/>
  <c r="Y191" i="11" s="1"/>
  <c r="Z191" i="11" s="1"/>
  <c r="AA191" i="11" s="1"/>
  <c r="AB191" i="11" s="1"/>
  <c r="AC191" i="11" s="1"/>
  <c r="AD191" i="11" s="1"/>
  <c r="AE191" i="11" s="1"/>
  <c r="AF191" i="11" s="1"/>
  <c r="M222" i="11"/>
  <c r="N222" i="11" s="1"/>
  <c r="O222" i="11" s="1"/>
  <c r="P222" i="11" s="1"/>
  <c r="Q222" i="11" s="1"/>
  <c r="R222" i="11" s="1"/>
  <c r="S222" i="11" s="1"/>
  <c r="T222" i="11" s="1"/>
  <c r="U222" i="11" s="1"/>
  <c r="V222" i="11" s="1"/>
  <c r="W222" i="11" s="1"/>
  <c r="X222" i="11" s="1"/>
  <c r="Y222" i="11" s="1"/>
  <c r="Z222" i="11" s="1"/>
  <c r="AA222" i="11" s="1"/>
  <c r="AB222" i="11" s="1"/>
  <c r="AC222" i="11" s="1"/>
  <c r="AD222" i="11" s="1"/>
  <c r="AE222" i="11" s="1"/>
  <c r="AF222" i="11" s="1"/>
  <c r="M237" i="11"/>
  <c r="N237" i="11" s="1"/>
  <c r="O237" i="11" s="1"/>
  <c r="P237" i="11" s="1"/>
  <c r="Q237" i="11" s="1"/>
  <c r="R237" i="11" s="1"/>
  <c r="S237" i="11" s="1"/>
  <c r="T237" i="11" s="1"/>
  <c r="U237" i="11" s="1"/>
  <c r="V237" i="11" s="1"/>
  <c r="W237" i="11" s="1"/>
  <c r="X237" i="11" s="1"/>
  <c r="Y237" i="11" s="1"/>
  <c r="Z237" i="11" s="1"/>
  <c r="AA237" i="11" s="1"/>
  <c r="AB237" i="11" s="1"/>
  <c r="AC237" i="11" s="1"/>
  <c r="AD237" i="11" s="1"/>
  <c r="AE237" i="11" s="1"/>
  <c r="AF237" i="11" s="1"/>
  <c r="M247" i="11"/>
  <c r="N247" i="11" s="1"/>
  <c r="O247" i="11" s="1"/>
  <c r="P247" i="11" s="1"/>
  <c r="Q247" i="11" s="1"/>
  <c r="R247" i="11" s="1"/>
  <c r="S247" i="11" s="1"/>
  <c r="T247" i="11" s="1"/>
  <c r="U247" i="11" s="1"/>
  <c r="V247" i="11" s="1"/>
  <c r="W247" i="11" s="1"/>
  <c r="X247" i="11" s="1"/>
  <c r="Y247" i="11" s="1"/>
  <c r="Z247" i="11" s="1"/>
  <c r="AA247" i="11" s="1"/>
  <c r="AB247" i="11" s="1"/>
  <c r="AC247" i="11" s="1"/>
  <c r="AD247" i="11" s="1"/>
  <c r="AE247" i="11" s="1"/>
  <c r="AF247" i="11" s="1"/>
  <c r="M263" i="11"/>
  <c r="N263" i="11" s="1"/>
  <c r="O263" i="11" s="1"/>
  <c r="P263" i="11" s="1"/>
  <c r="Q263" i="11" s="1"/>
  <c r="R263" i="11" s="1"/>
  <c r="S263" i="11" s="1"/>
  <c r="T263" i="11" s="1"/>
  <c r="U263" i="11" s="1"/>
  <c r="V263" i="11" s="1"/>
  <c r="W263" i="11" s="1"/>
  <c r="X263" i="11" s="1"/>
  <c r="Y263" i="11" s="1"/>
  <c r="Z263" i="11" s="1"/>
  <c r="AA263" i="11" s="1"/>
  <c r="AB263" i="11" s="1"/>
  <c r="AC263" i="11" s="1"/>
  <c r="AD263" i="11" s="1"/>
  <c r="AE263" i="11" s="1"/>
  <c r="AF263" i="11" s="1"/>
  <c r="AT19" i="11"/>
  <c r="BE20" i="11"/>
  <c r="F123" i="11"/>
  <c r="AQ23" i="11" s="1"/>
  <c r="U123" i="11"/>
  <c r="U124" i="11" s="1"/>
  <c r="M226" i="11"/>
  <c r="N226" i="11" s="1"/>
  <c r="O226" i="11" s="1"/>
  <c r="P226" i="11" s="1"/>
  <c r="Q226" i="11" s="1"/>
  <c r="R226" i="11" s="1"/>
  <c r="S226" i="11" s="1"/>
  <c r="T226" i="11" s="1"/>
  <c r="U226" i="11" s="1"/>
  <c r="V226" i="11" s="1"/>
  <c r="W226" i="11" s="1"/>
  <c r="X226" i="11" s="1"/>
  <c r="Y226" i="11" s="1"/>
  <c r="Z226" i="11" s="1"/>
  <c r="AA226" i="11" s="1"/>
  <c r="AB226" i="11" s="1"/>
  <c r="AC226" i="11" s="1"/>
  <c r="AD226" i="11" s="1"/>
  <c r="AE226" i="11" s="1"/>
  <c r="AF226" i="11" s="1"/>
  <c r="M165" i="11"/>
  <c r="N165" i="11" s="1"/>
  <c r="O165" i="11" s="1"/>
  <c r="P165" i="11" s="1"/>
  <c r="Q165" i="11" s="1"/>
  <c r="R165" i="11" s="1"/>
  <c r="S165" i="11" s="1"/>
  <c r="T165" i="11" s="1"/>
  <c r="U165" i="11" s="1"/>
  <c r="V165" i="11" s="1"/>
  <c r="W165" i="11" s="1"/>
  <c r="X165" i="11" s="1"/>
  <c r="Y165" i="11" s="1"/>
  <c r="Z165" i="11" s="1"/>
  <c r="AA165" i="11" s="1"/>
  <c r="AD165" i="11" s="1"/>
  <c r="AE165" i="11" s="1"/>
  <c r="M171" i="11"/>
  <c r="N171" i="11" s="1"/>
  <c r="M179" i="11"/>
  <c r="N179" i="11" s="1"/>
  <c r="O179" i="11" s="1"/>
  <c r="P179" i="11" s="1"/>
  <c r="Q179" i="11" s="1"/>
  <c r="R179" i="11" s="1"/>
  <c r="S179" i="11" s="1"/>
  <c r="T179" i="11" s="1"/>
  <c r="U179" i="11" s="1"/>
  <c r="V179" i="11" s="1"/>
  <c r="W179" i="11" s="1"/>
  <c r="X179" i="11" s="1"/>
  <c r="Y179" i="11" s="1"/>
  <c r="Z179" i="11" s="1"/>
  <c r="AA179" i="11" s="1"/>
  <c r="AC179" i="11" s="1"/>
  <c r="AD179" i="11" s="1"/>
  <c r="AE179" i="11" s="1"/>
  <c r="T182" i="11"/>
  <c r="U182" i="11" s="1"/>
  <c r="V182" i="11" s="1"/>
  <c r="W182" i="11" s="1"/>
  <c r="X182" i="11" s="1"/>
  <c r="Y182" i="11" s="1"/>
  <c r="Z182" i="11" s="1"/>
  <c r="AA182" i="11" s="1"/>
  <c r="AB182" i="11" s="1"/>
  <c r="AC182" i="11" s="1"/>
  <c r="AD182" i="11" s="1"/>
  <c r="AE182" i="11" s="1"/>
  <c r="AF182" i="11" s="1"/>
  <c r="M182" i="11"/>
  <c r="N182" i="11" s="1"/>
  <c r="O182" i="11" s="1"/>
  <c r="P182" i="11" s="1"/>
  <c r="Q182" i="11" s="1"/>
  <c r="R182" i="11" s="1"/>
  <c r="S182" i="11" s="1"/>
  <c r="M197" i="11"/>
  <c r="N197" i="11" s="1"/>
  <c r="O197" i="11" s="1"/>
  <c r="P197" i="11" s="1"/>
  <c r="Q197" i="11" s="1"/>
  <c r="R197" i="11" s="1"/>
  <c r="S197" i="11" s="1"/>
  <c r="T197" i="11" s="1"/>
  <c r="U197" i="11" s="1"/>
  <c r="V197" i="11" s="1"/>
  <c r="W197" i="11" s="1"/>
  <c r="X197" i="11" s="1"/>
  <c r="Y197" i="11" s="1"/>
  <c r="Z197" i="11" s="1"/>
  <c r="AA197" i="11" s="1"/>
  <c r="AB197" i="11" s="1"/>
  <c r="AC197" i="11" s="1"/>
  <c r="AD197" i="11" s="1"/>
  <c r="AE197" i="11" s="1"/>
  <c r="AF197" i="11" s="1"/>
  <c r="T200" i="11"/>
  <c r="U200" i="11" s="1"/>
  <c r="V200" i="11" s="1"/>
  <c r="W200" i="11" s="1"/>
  <c r="X200" i="11" s="1"/>
  <c r="Y200" i="11" s="1"/>
  <c r="Z200" i="11" s="1"/>
  <c r="AA200" i="11" s="1"/>
  <c r="AB200" i="11" s="1"/>
  <c r="AC200" i="11" s="1"/>
  <c r="AD200" i="11" s="1"/>
  <c r="AE200" i="11" s="1"/>
  <c r="AF200" i="11" s="1"/>
  <c r="M200" i="11"/>
  <c r="N200" i="11" s="1"/>
  <c r="O200" i="11" s="1"/>
  <c r="P200" i="11" s="1"/>
  <c r="Q200" i="11" s="1"/>
  <c r="R200" i="11" s="1"/>
  <c r="S200" i="11" s="1"/>
  <c r="M205" i="11"/>
  <c r="N205" i="11" s="1"/>
  <c r="O205" i="11" s="1"/>
  <c r="P205" i="11" s="1"/>
  <c r="Q205" i="11" s="1"/>
  <c r="R205" i="11" s="1"/>
  <c r="S205" i="11" s="1"/>
  <c r="T205" i="11" s="1"/>
  <c r="U205" i="11" s="1"/>
  <c r="V205" i="11" s="1"/>
  <c r="W205" i="11" s="1"/>
  <c r="X205" i="11" s="1"/>
  <c r="Y205" i="11" s="1"/>
  <c r="Z205" i="11" s="1"/>
  <c r="AA205" i="11" s="1"/>
  <c r="AB205" i="11" s="1"/>
  <c r="AC205" i="11" s="1"/>
  <c r="AD205" i="11" s="1"/>
  <c r="AE205" i="11" s="1"/>
  <c r="AF205" i="11" s="1"/>
  <c r="T211" i="11"/>
  <c r="U211" i="11" s="1"/>
  <c r="V211" i="11" s="1"/>
  <c r="W211" i="11" s="1"/>
  <c r="X211" i="11" s="1"/>
  <c r="Y211" i="11" s="1"/>
  <c r="Z211" i="11" s="1"/>
  <c r="AA211" i="11" s="1"/>
  <c r="AB211" i="11" s="1"/>
  <c r="AC211" i="11" s="1"/>
  <c r="AD211" i="11" s="1"/>
  <c r="AE211" i="11" s="1"/>
  <c r="AF211" i="11" s="1"/>
  <c r="M211" i="11"/>
  <c r="N211" i="11" s="1"/>
  <c r="O211" i="11" s="1"/>
  <c r="P211" i="11" s="1"/>
  <c r="Q211" i="11" s="1"/>
  <c r="R211" i="11" s="1"/>
  <c r="S211" i="11" s="1"/>
  <c r="M223" i="11"/>
  <c r="N223" i="11" s="1"/>
  <c r="O223" i="11" s="1"/>
  <c r="P223" i="11" s="1"/>
  <c r="Q223" i="11" s="1"/>
  <c r="R223" i="11" s="1"/>
  <c r="S223" i="11" s="1"/>
  <c r="T223" i="11" s="1"/>
  <c r="U223" i="11" s="1"/>
  <c r="V223" i="11" s="1"/>
  <c r="W223" i="11" s="1"/>
  <c r="X223" i="11" s="1"/>
  <c r="Y223" i="11" s="1"/>
  <c r="Z223" i="11" s="1"/>
  <c r="AA223" i="11" s="1"/>
  <c r="AB223" i="11" s="1"/>
  <c r="AC223" i="11" s="1"/>
  <c r="AD223" i="11" s="1"/>
  <c r="AE223" i="11" s="1"/>
  <c r="AF223" i="11" s="1"/>
  <c r="T238" i="11"/>
  <c r="U238" i="11" s="1"/>
  <c r="V238" i="11" s="1"/>
  <c r="W238" i="11" s="1"/>
  <c r="X238" i="11" s="1"/>
  <c r="Y238" i="11" s="1"/>
  <c r="Z238" i="11" s="1"/>
  <c r="AA238" i="11" s="1"/>
  <c r="AB238" i="11" s="1"/>
  <c r="AC238" i="11" s="1"/>
  <c r="AD238" i="11" s="1"/>
  <c r="AE238" i="11" s="1"/>
  <c r="AF238" i="11" s="1"/>
  <c r="M238" i="11"/>
  <c r="N238" i="11" s="1"/>
  <c r="O238" i="11" s="1"/>
  <c r="P238" i="11" s="1"/>
  <c r="Q238" i="11" s="1"/>
  <c r="R238" i="11" s="1"/>
  <c r="S238" i="11" s="1"/>
  <c r="M256" i="11"/>
  <c r="N256" i="11" s="1"/>
  <c r="O256" i="11" s="1"/>
  <c r="P256" i="11" s="1"/>
  <c r="Q256" i="11" s="1"/>
  <c r="R256" i="11" s="1"/>
  <c r="S256" i="11" s="1"/>
  <c r="T256" i="11" s="1"/>
  <c r="U256" i="11" s="1"/>
  <c r="V256" i="11" s="1"/>
  <c r="W256" i="11" s="1"/>
  <c r="X256" i="11" s="1"/>
  <c r="Y256" i="11" s="1"/>
  <c r="Z256" i="11" s="1"/>
  <c r="AA256" i="11" s="1"/>
  <c r="AB256" i="11" s="1"/>
  <c r="AC256" i="11" s="1"/>
  <c r="AD256" i="11" s="1"/>
  <c r="AE256" i="11" s="1"/>
  <c r="AF256" i="11" s="1"/>
  <c r="B123" i="11"/>
  <c r="AM23" i="11" s="1"/>
  <c r="M166" i="11"/>
  <c r="N166" i="11" s="1"/>
  <c r="O166" i="11" s="1"/>
  <c r="P166" i="11" s="1"/>
  <c r="Q166" i="11" s="1"/>
  <c r="R166" i="11" s="1"/>
  <c r="S166" i="11" s="1"/>
  <c r="T166" i="11" s="1"/>
  <c r="U166" i="11" s="1"/>
  <c r="V166" i="11" s="1"/>
  <c r="W166" i="11" s="1"/>
  <c r="X166" i="11" s="1"/>
  <c r="Y166" i="11" s="1"/>
  <c r="Z166" i="11" s="1"/>
  <c r="AA166" i="11" s="1"/>
  <c r="AD166" i="11" s="1"/>
  <c r="AE166" i="11" s="1"/>
  <c r="M176" i="11"/>
  <c r="N176" i="11" s="1"/>
  <c r="O176" i="11" s="1"/>
  <c r="P176" i="11" s="1"/>
  <c r="Q176" i="11" s="1"/>
  <c r="R176" i="11" s="1"/>
  <c r="S176" i="11" s="1"/>
  <c r="T176" i="11" s="1"/>
  <c r="U176" i="11" s="1"/>
  <c r="V176" i="11" s="1"/>
  <c r="W176" i="11" s="1"/>
  <c r="X176" i="11" s="1"/>
  <c r="Y176" i="11" s="1"/>
  <c r="Z176" i="11" s="1"/>
  <c r="AA176" i="11" s="1"/>
  <c r="AC176" i="11" s="1"/>
  <c r="AD176" i="11" s="1"/>
  <c r="AE176" i="11" s="1"/>
  <c r="M186" i="11"/>
  <c r="N186" i="11" s="1"/>
  <c r="O186" i="11" s="1"/>
  <c r="P186" i="11" s="1"/>
  <c r="Q186" i="11" s="1"/>
  <c r="R186" i="11" s="1"/>
  <c r="S186" i="11" s="1"/>
  <c r="T186" i="11" s="1"/>
  <c r="U186" i="11" s="1"/>
  <c r="V186" i="11" s="1"/>
  <c r="W186" i="11" s="1"/>
  <c r="X186" i="11" s="1"/>
  <c r="Y186" i="11" s="1"/>
  <c r="Z186" i="11" s="1"/>
  <c r="AA186" i="11" s="1"/>
  <c r="AB186" i="11" s="1"/>
  <c r="AC186" i="11" s="1"/>
  <c r="AD186" i="11" s="1"/>
  <c r="AE186" i="11" s="1"/>
  <c r="AF186" i="11" s="1"/>
  <c r="M201" i="11"/>
  <c r="N201" i="11" s="1"/>
  <c r="O201" i="11" s="1"/>
  <c r="P201" i="11" s="1"/>
  <c r="Q201" i="11" s="1"/>
  <c r="R201" i="11" s="1"/>
  <c r="S201" i="11" s="1"/>
  <c r="T201" i="11" s="1"/>
  <c r="U201" i="11" s="1"/>
  <c r="V201" i="11" s="1"/>
  <c r="W201" i="11" s="1"/>
  <c r="X201" i="11" s="1"/>
  <c r="Y201" i="11" s="1"/>
  <c r="Z201" i="11" s="1"/>
  <c r="AA201" i="11" s="1"/>
  <c r="AB201" i="11" s="1"/>
  <c r="AC201" i="11" s="1"/>
  <c r="AD201" i="11" s="1"/>
  <c r="AE201" i="11" s="1"/>
  <c r="AF201" i="11" s="1"/>
  <c r="M208" i="11"/>
  <c r="N208" i="11" s="1"/>
  <c r="O208" i="11" s="1"/>
  <c r="P208" i="11" s="1"/>
  <c r="Q208" i="11" s="1"/>
  <c r="R208" i="11" s="1"/>
  <c r="S208" i="11" s="1"/>
  <c r="T208" i="11" s="1"/>
  <c r="U208" i="11" s="1"/>
  <c r="V208" i="11" s="1"/>
  <c r="W208" i="11" s="1"/>
  <c r="X208" i="11" s="1"/>
  <c r="Y208" i="11" s="1"/>
  <c r="Z208" i="11" s="1"/>
  <c r="AA208" i="11" s="1"/>
  <c r="AB208" i="11" s="1"/>
  <c r="AC208" i="11" s="1"/>
  <c r="AD208" i="11" s="1"/>
  <c r="AE208" i="11" s="1"/>
  <c r="AF208" i="11" s="1"/>
  <c r="M214" i="11"/>
  <c r="N214" i="11" s="1"/>
  <c r="O214" i="11" s="1"/>
  <c r="P214" i="11" s="1"/>
  <c r="Q214" i="11" s="1"/>
  <c r="R214" i="11" s="1"/>
  <c r="S214" i="11" s="1"/>
  <c r="T214" i="11" s="1"/>
  <c r="U214" i="11" s="1"/>
  <c r="V214" i="11" s="1"/>
  <c r="W214" i="11" s="1"/>
  <c r="X214" i="11" s="1"/>
  <c r="Y214" i="11" s="1"/>
  <c r="Z214" i="11" s="1"/>
  <c r="AA214" i="11" s="1"/>
  <c r="AB214" i="11" s="1"/>
  <c r="AC214" i="11" s="1"/>
  <c r="AD214" i="11" s="1"/>
  <c r="AE214" i="11" s="1"/>
  <c r="AF214" i="11" s="1"/>
  <c r="M219" i="11"/>
  <c r="N219" i="11" s="1"/>
  <c r="O219" i="11" s="1"/>
  <c r="P219" i="11" s="1"/>
  <c r="Q219" i="11" s="1"/>
  <c r="R219" i="11" s="1"/>
  <c r="S219" i="11" s="1"/>
  <c r="T219" i="11" s="1"/>
  <c r="U219" i="11" s="1"/>
  <c r="V219" i="11" s="1"/>
  <c r="W219" i="11" s="1"/>
  <c r="X219" i="11" s="1"/>
  <c r="Y219" i="11" s="1"/>
  <c r="Z219" i="11" s="1"/>
  <c r="AA219" i="11" s="1"/>
  <c r="AB219" i="11" s="1"/>
  <c r="AC219" i="11" s="1"/>
  <c r="AD219" i="11" s="1"/>
  <c r="AE219" i="11" s="1"/>
  <c r="AF219" i="11" s="1"/>
  <c r="M227" i="11"/>
  <c r="N227" i="11" s="1"/>
  <c r="O227" i="11" s="1"/>
  <c r="P227" i="11" s="1"/>
  <c r="Q227" i="11" s="1"/>
  <c r="R227" i="11" s="1"/>
  <c r="S227" i="11" s="1"/>
  <c r="T227" i="11" s="1"/>
  <c r="U227" i="11" s="1"/>
  <c r="V227" i="11" s="1"/>
  <c r="W227" i="11" s="1"/>
  <c r="X227" i="11" s="1"/>
  <c r="Y227" i="11" s="1"/>
  <c r="Z227" i="11" s="1"/>
  <c r="AA227" i="11" s="1"/>
  <c r="AB227" i="11" s="1"/>
  <c r="AC227" i="11" s="1"/>
  <c r="AD227" i="11" s="1"/>
  <c r="AE227" i="11" s="1"/>
  <c r="AF227" i="11" s="1"/>
  <c r="M229" i="11"/>
  <c r="N229" i="11" s="1"/>
  <c r="O229" i="11" s="1"/>
  <c r="P229" i="11" s="1"/>
  <c r="Q229" i="11" s="1"/>
  <c r="R229" i="11" s="1"/>
  <c r="S229" i="11" s="1"/>
  <c r="T229" i="11" s="1"/>
  <c r="U229" i="11" s="1"/>
  <c r="V229" i="11" s="1"/>
  <c r="W229" i="11" s="1"/>
  <c r="X229" i="11" s="1"/>
  <c r="Y229" i="11" s="1"/>
  <c r="Z229" i="11" s="1"/>
  <c r="AA229" i="11" s="1"/>
  <c r="AB229" i="11" s="1"/>
  <c r="AC229" i="11" s="1"/>
  <c r="AD229" i="11" s="1"/>
  <c r="AE229" i="11" s="1"/>
  <c r="AF229" i="11" s="1"/>
  <c r="M241" i="11"/>
  <c r="N241" i="11" s="1"/>
  <c r="O241" i="11" s="1"/>
  <c r="P241" i="11" s="1"/>
  <c r="Q241" i="11" s="1"/>
  <c r="R241" i="11" s="1"/>
  <c r="S241" i="11" s="1"/>
  <c r="T241" i="11" s="1"/>
  <c r="U241" i="11" s="1"/>
  <c r="V241" i="11" s="1"/>
  <c r="W241" i="11" s="1"/>
  <c r="X241" i="11" s="1"/>
  <c r="Y241" i="11" s="1"/>
  <c r="Z241" i="11" s="1"/>
  <c r="AA241" i="11" s="1"/>
  <c r="AB241" i="11" s="1"/>
  <c r="AC241" i="11" s="1"/>
  <c r="AD241" i="11" s="1"/>
  <c r="AE241" i="11" s="1"/>
  <c r="AF241" i="11" s="1"/>
  <c r="M246" i="11"/>
  <c r="N246" i="11" s="1"/>
  <c r="O246" i="11" s="1"/>
  <c r="P246" i="11" s="1"/>
  <c r="Q246" i="11" s="1"/>
  <c r="R246" i="11" s="1"/>
  <c r="S246" i="11" s="1"/>
  <c r="T246" i="11" s="1"/>
  <c r="U246" i="11" s="1"/>
  <c r="V246" i="11" s="1"/>
  <c r="W246" i="11" s="1"/>
  <c r="X246" i="11" s="1"/>
  <c r="Y246" i="11" s="1"/>
  <c r="Z246" i="11" s="1"/>
  <c r="AA246" i="11" s="1"/>
  <c r="AB246" i="11" s="1"/>
  <c r="AC246" i="11" s="1"/>
  <c r="AD246" i="11" s="1"/>
  <c r="AE246" i="11" s="1"/>
  <c r="AF246" i="11" s="1"/>
  <c r="M249" i="11"/>
  <c r="N249" i="11" s="1"/>
  <c r="O249" i="11" s="1"/>
  <c r="P249" i="11" s="1"/>
  <c r="Q249" i="11" s="1"/>
  <c r="R249" i="11" s="1"/>
  <c r="S249" i="11" s="1"/>
  <c r="T249" i="11" s="1"/>
  <c r="U249" i="11" s="1"/>
  <c r="V249" i="11" s="1"/>
  <c r="W249" i="11" s="1"/>
  <c r="X249" i="11" s="1"/>
  <c r="Y249" i="11" s="1"/>
  <c r="Z249" i="11" s="1"/>
  <c r="AA249" i="11" s="1"/>
  <c r="AB249" i="11" s="1"/>
  <c r="AC249" i="11" s="1"/>
  <c r="AD249" i="11" s="1"/>
  <c r="AE249" i="11" s="1"/>
  <c r="AF249" i="11" s="1"/>
  <c r="M257" i="11"/>
  <c r="N257" i="11" s="1"/>
  <c r="O257" i="11" s="1"/>
  <c r="P257" i="11" s="1"/>
  <c r="Q257" i="11" s="1"/>
  <c r="R257" i="11" s="1"/>
  <c r="S257" i="11" s="1"/>
  <c r="T257" i="11" s="1"/>
  <c r="U257" i="11" s="1"/>
  <c r="V257" i="11" s="1"/>
  <c r="W257" i="11" s="1"/>
  <c r="X257" i="11" s="1"/>
  <c r="Y257" i="11" s="1"/>
  <c r="Z257" i="11" s="1"/>
  <c r="AA257" i="11" s="1"/>
  <c r="AB257" i="11" s="1"/>
  <c r="AC257" i="11" s="1"/>
  <c r="AD257" i="11" s="1"/>
  <c r="AE257" i="11" s="1"/>
  <c r="AF257" i="11" s="1"/>
  <c r="M268" i="11"/>
  <c r="N268" i="11" s="1"/>
  <c r="O268" i="11" s="1"/>
  <c r="P268" i="11" s="1"/>
  <c r="Q268" i="11" s="1"/>
  <c r="R268" i="11" s="1"/>
  <c r="S268" i="11" s="1"/>
  <c r="T268" i="11" s="1"/>
  <c r="U268" i="11" s="1"/>
  <c r="V268" i="11" s="1"/>
  <c r="W268" i="11" s="1"/>
  <c r="X268" i="11" s="1"/>
  <c r="Y268" i="11" s="1"/>
  <c r="Z268" i="11" s="1"/>
  <c r="AA268" i="11" s="1"/>
  <c r="AB268" i="11" s="1"/>
  <c r="AC268" i="11" s="1"/>
  <c r="AD268" i="11" s="1"/>
  <c r="AE268" i="11" s="1"/>
  <c r="AF268" i="11" s="1"/>
  <c r="AE123" i="11"/>
  <c r="BI23" i="11" s="1"/>
  <c r="X123" i="11"/>
  <c r="BE23" i="11" s="1"/>
  <c r="BJ23" i="11"/>
  <c r="T209" i="11"/>
  <c r="U209" i="11" s="1"/>
  <c r="V209" i="11" s="1"/>
  <c r="W209" i="11" s="1"/>
  <c r="X209" i="11" s="1"/>
  <c r="Y209" i="11" s="1"/>
  <c r="Z209" i="11" s="1"/>
  <c r="AA209" i="11" s="1"/>
  <c r="AB209" i="11" s="1"/>
  <c r="AC209" i="11" s="1"/>
  <c r="AD209" i="11" s="1"/>
  <c r="AE209" i="11" s="1"/>
  <c r="AF209" i="11" s="1"/>
  <c r="M209" i="11"/>
  <c r="N209" i="11" s="1"/>
  <c r="O209" i="11" s="1"/>
  <c r="P209" i="11" s="1"/>
  <c r="Q209" i="11" s="1"/>
  <c r="R209" i="11" s="1"/>
  <c r="S209" i="11" s="1"/>
  <c r="M220" i="11"/>
  <c r="N220" i="11" s="1"/>
  <c r="O220" i="11" s="1"/>
  <c r="P220" i="11" s="1"/>
  <c r="Q220" i="11" s="1"/>
  <c r="R220" i="11" s="1"/>
  <c r="S220" i="11" s="1"/>
  <c r="T220" i="11" s="1"/>
  <c r="U220" i="11" s="1"/>
  <c r="V220" i="11" s="1"/>
  <c r="W220" i="11" s="1"/>
  <c r="X220" i="11" s="1"/>
  <c r="Y220" i="11" s="1"/>
  <c r="Z220" i="11" s="1"/>
  <c r="AA220" i="11" s="1"/>
  <c r="AB220" i="11" s="1"/>
  <c r="AC220" i="11" s="1"/>
  <c r="AD220" i="11" s="1"/>
  <c r="AE220" i="11" s="1"/>
  <c r="AF220" i="11" s="1"/>
  <c r="T230" i="11"/>
  <c r="U230" i="11" s="1"/>
  <c r="V230" i="11" s="1"/>
  <c r="W230" i="11" s="1"/>
  <c r="X230" i="11" s="1"/>
  <c r="Y230" i="11" s="1"/>
  <c r="Z230" i="11" s="1"/>
  <c r="AA230" i="11" s="1"/>
  <c r="AB230" i="11" s="1"/>
  <c r="AC230" i="11" s="1"/>
  <c r="AD230" i="11" s="1"/>
  <c r="AE230" i="11" s="1"/>
  <c r="AF230" i="11" s="1"/>
  <c r="M230" i="11"/>
  <c r="N230" i="11" s="1"/>
  <c r="O230" i="11" s="1"/>
  <c r="P230" i="11" s="1"/>
  <c r="Q230" i="11" s="1"/>
  <c r="R230" i="11" s="1"/>
  <c r="S230" i="11" s="1"/>
  <c r="M242" i="11"/>
  <c r="N242" i="11" s="1"/>
  <c r="O242" i="11" s="1"/>
  <c r="P242" i="11" s="1"/>
  <c r="Q242" i="11" s="1"/>
  <c r="R242" i="11" s="1"/>
  <c r="S242" i="11" s="1"/>
  <c r="T242" i="11" s="1"/>
  <c r="U242" i="11" s="1"/>
  <c r="V242" i="11" s="1"/>
  <c r="W242" i="11" s="1"/>
  <c r="X242" i="11" s="1"/>
  <c r="Y242" i="11" s="1"/>
  <c r="Z242" i="11" s="1"/>
  <c r="AA242" i="11" s="1"/>
  <c r="AB242" i="11" s="1"/>
  <c r="AC242" i="11" s="1"/>
  <c r="AD242" i="11" s="1"/>
  <c r="AE242" i="11" s="1"/>
  <c r="AF242" i="11" s="1"/>
  <c r="Y123" i="11"/>
  <c r="Y124" i="11" s="1"/>
  <c r="M233" i="11"/>
  <c r="N233" i="11" s="1"/>
  <c r="O233" i="11" s="1"/>
  <c r="P233" i="11" s="1"/>
  <c r="Q233" i="11" s="1"/>
  <c r="R233" i="11" s="1"/>
  <c r="S233" i="11" s="1"/>
  <c r="T233" i="11" s="1"/>
  <c r="U233" i="11" s="1"/>
  <c r="V233" i="11" s="1"/>
  <c r="W233" i="11" s="1"/>
  <c r="X233" i="11" s="1"/>
  <c r="Y233" i="11" s="1"/>
  <c r="Z233" i="11" s="1"/>
  <c r="AA233" i="11" s="1"/>
  <c r="AB233" i="11" s="1"/>
  <c r="AC233" i="11" s="1"/>
  <c r="AD233" i="11" s="1"/>
  <c r="AE233" i="11" s="1"/>
  <c r="AF233" i="11" s="1"/>
  <c r="M243" i="11"/>
  <c r="N243" i="11" s="1"/>
  <c r="O243" i="11" s="1"/>
  <c r="P243" i="11" s="1"/>
  <c r="Q243" i="11" s="1"/>
  <c r="R243" i="11" s="1"/>
  <c r="S243" i="11" s="1"/>
  <c r="T243" i="11" s="1"/>
  <c r="U243" i="11" s="1"/>
  <c r="V243" i="11" s="1"/>
  <c r="W243" i="11" s="1"/>
  <c r="X243" i="11" s="1"/>
  <c r="Y243" i="11" s="1"/>
  <c r="Z243" i="11" s="1"/>
  <c r="AA243" i="11" s="1"/>
  <c r="AB243" i="11" s="1"/>
  <c r="AC243" i="11" s="1"/>
  <c r="AD243" i="11" s="1"/>
  <c r="AE243" i="11" s="1"/>
  <c r="AF243" i="11" s="1"/>
  <c r="M264" i="11"/>
  <c r="N264" i="11" s="1"/>
  <c r="O264" i="11" s="1"/>
  <c r="P264" i="11" s="1"/>
  <c r="Q264" i="11" s="1"/>
  <c r="R264" i="11" s="1"/>
  <c r="S264" i="11" s="1"/>
  <c r="T264" i="11" s="1"/>
  <c r="U264" i="11" s="1"/>
  <c r="V264" i="11" s="1"/>
  <c r="W264" i="11" s="1"/>
  <c r="X264" i="11" s="1"/>
  <c r="Y264" i="11" s="1"/>
  <c r="Z264" i="11" s="1"/>
  <c r="AA264" i="11" s="1"/>
  <c r="AB264" i="11" s="1"/>
  <c r="AC264" i="11" s="1"/>
  <c r="AD264" i="11" s="1"/>
  <c r="AE264" i="11" s="1"/>
  <c r="AF264" i="11" s="1"/>
  <c r="Z123" i="11"/>
  <c r="BF23" i="11" s="1"/>
  <c r="M163" i="11"/>
  <c r="N163" i="11" s="1"/>
  <c r="O163" i="11" s="1"/>
  <c r="P163" i="11" s="1"/>
  <c r="Q163" i="11" s="1"/>
  <c r="R163" i="11" s="1"/>
  <c r="S163" i="11" s="1"/>
  <c r="T163" i="11" s="1"/>
  <c r="U163" i="11" s="1"/>
  <c r="V163" i="11" s="1"/>
  <c r="W163" i="11" s="1"/>
  <c r="X163" i="11" s="1"/>
  <c r="Y163" i="11" s="1"/>
  <c r="Z163" i="11" s="1"/>
  <c r="AA163" i="11" s="1"/>
  <c r="AD163" i="11" s="1"/>
  <c r="AE163" i="11" s="1"/>
  <c r="M173" i="11"/>
  <c r="N173" i="11" s="1"/>
  <c r="O173" i="11" s="1"/>
  <c r="P173" i="11" s="1"/>
  <c r="Q173" i="11" s="1"/>
  <c r="R173" i="11" s="1"/>
  <c r="S173" i="11" s="1"/>
  <c r="T173" i="11" s="1"/>
  <c r="U173" i="11" s="1"/>
  <c r="V173" i="11" s="1"/>
  <c r="W173" i="11" s="1"/>
  <c r="X173" i="11" s="1"/>
  <c r="Y173" i="11" s="1"/>
  <c r="Z173" i="11" s="1"/>
  <c r="AA173" i="11" s="1"/>
  <c r="AC173" i="11" s="1"/>
  <c r="AD173" i="11" s="1"/>
  <c r="AE173" i="11" s="1"/>
  <c r="M192" i="11"/>
  <c r="N192" i="11" s="1"/>
  <c r="O192" i="11" s="1"/>
  <c r="P192" i="11" s="1"/>
  <c r="Q192" i="11" s="1"/>
  <c r="R192" i="11" s="1"/>
  <c r="S192" i="11" s="1"/>
  <c r="T192" i="11" s="1"/>
  <c r="U192" i="11" s="1"/>
  <c r="V192" i="11" s="1"/>
  <c r="W192" i="11" s="1"/>
  <c r="X192" i="11" s="1"/>
  <c r="Y192" i="11" s="1"/>
  <c r="Z192" i="11" s="1"/>
  <c r="AA192" i="11" s="1"/>
  <c r="AB192" i="11" s="1"/>
  <c r="AC192" i="11" s="1"/>
  <c r="AD192" i="11" s="1"/>
  <c r="AE192" i="11" s="1"/>
  <c r="AF192" i="11" s="1"/>
  <c r="M216" i="11"/>
  <c r="N216" i="11" s="1"/>
  <c r="O216" i="11" s="1"/>
  <c r="P216" i="11" s="1"/>
  <c r="Q216" i="11" s="1"/>
  <c r="R216" i="11" s="1"/>
  <c r="S216" i="11" s="1"/>
  <c r="T216" i="11" s="1"/>
  <c r="U216" i="11" s="1"/>
  <c r="V216" i="11" s="1"/>
  <c r="W216" i="11" s="1"/>
  <c r="X216" i="11" s="1"/>
  <c r="Y216" i="11" s="1"/>
  <c r="Z216" i="11" s="1"/>
  <c r="AA216" i="11" s="1"/>
  <c r="AB216" i="11" s="1"/>
  <c r="AC216" i="11" s="1"/>
  <c r="AD216" i="11" s="1"/>
  <c r="AE216" i="11" s="1"/>
  <c r="AF216" i="11" s="1"/>
  <c r="M221" i="11"/>
  <c r="N221" i="11" s="1"/>
  <c r="O221" i="11" s="1"/>
  <c r="P221" i="11" s="1"/>
  <c r="Q221" i="11" s="1"/>
  <c r="R221" i="11" s="1"/>
  <c r="S221" i="11" s="1"/>
  <c r="T221" i="11" s="1"/>
  <c r="U221" i="11" s="1"/>
  <c r="V221" i="11" s="1"/>
  <c r="W221" i="11" s="1"/>
  <c r="X221" i="11" s="1"/>
  <c r="Y221" i="11" s="1"/>
  <c r="Z221" i="11" s="1"/>
  <c r="AA221" i="11" s="1"/>
  <c r="AB221" i="11" s="1"/>
  <c r="AC221" i="11" s="1"/>
  <c r="AD221" i="11" s="1"/>
  <c r="AE221" i="11" s="1"/>
  <c r="AF221" i="11" s="1"/>
  <c r="M253" i="11"/>
  <c r="N253" i="11" s="1"/>
  <c r="O253" i="11" s="1"/>
  <c r="P253" i="11" s="1"/>
  <c r="Q253" i="11" s="1"/>
  <c r="R253" i="11" s="1"/>
  <c r="S253" i="11" s="1"/>
  <c r="T253" i="11" s="1"/>
  <c r="U253" i="11" s="1"/>
  <c r="V253" i="11" s="1"/>
  <c r="W253" i="11" s="1"/>
  <c r="X253" i="11" s="1"/>
  <c r="Y253" i="11" s="1"/>
  <c r="Z253" i="11" s="1"/>
  <c r="AA253" i="11" s="1"/>
  <c r="AB253" i="11" s="1"/>
  <c r="AC253" i="11" s="1"/>
  <c r="AD253" i="11" s="1"/>
  <c r="AE253" i="11" s="1"/>
  <c r="AF253" i="11" s="1"/>
  <c r="M174" i="11"/>
  <c r="N174" i="11" s="1"/>
  <c r="O174" i="11" s="1"/>
  <c r="P174" i="11" s="1"/>
  <c r="Q174" i="11" s="1"/>
  <c r="R174" i="11" s="1"/>
  <c r="S174" i="11" s="1"/>
  <c r="T174" i="11" s="1"/>
  <c r="U174" i="11" s="1"/>
  <c r="V174" i="11" s="1"/>
  <c r="W174" i="11" s="1"/>
  <c r="X174" i="11" s="1"/>
  <c r="Y174" i="11" s="1"/>
  <c r="Z174" i="11" s="1"/>
  <c r="AA174" i="11" s="1"/>
  <c r="AC174" i="11" s="1"/>
  <c r="AD174" i="11" s="1"/>
  <c r="AE174" i="11" s="1"/>
  <c r="M184" i="11"/>
  <c r="N184" i="11" s="1"/>
  <c r="O184" i="11" s="1"/>
  <c r="P184" i="11" s="1"/>
  <c r="Q184" i="11" s="1"/>
  <c r="R184" i="11" s="1"/>
  <c r="S184" i="11" s="1"/>
  <c r="T184" i="11" s="1"/>
  <c r="U184" i="11" s="1"/>
  <c r="V184" i="11" s="1"/>
  <c r="W184" i="11" s="1"/>
  <c r="X184" i="11" s="1"/>
  <c r="Y184" i="11" s="1"/>
  <c r="Z184" i="11" s="1"/>
  <c r="AA184" i="11" s="1"/>
  <c r="AB184" i="11" s="1"/>
  <c r="AC184" i="11" s="1"/>
  <c r="AD184" i="11" s="1"/>
  <c r="AE184" i="11" s="1"/>
  <c r="AF184" i="11" s="1"/>
  <c r="M203" i="11"/>
  <c r="N203" i="11" s="1"/>
  <c r="O203" i="11" s="1"/>
  <c r="P203" i="11" s="1"/>
  <c r="Q203" i="11" s="1"/>
  <c r="R203" i="11" s="1"/>
  <c r="S203" i="11" s="1"/>
  <c r="T203" i="11" s="1"/>
  <c r="U203" i="11" s="1"/>
  <c r="V203" i="11" s="1"/>
  <c r="W203" i="11" s="1"/>
  <c r="X203" i="11" s="1"/>
  <c r="Y203" i="11" s="1"/>
  <c r="Z203" i="11" s="1"/>
  <c r="AA203" i="11" s="1"/>
  <c r="AB203" i="11" s="1"/>
  <c r="AC203" i="11" s="1"/>
  <c r="AD203" i="11" s="1"/>
  <c r="AE203" i="11" s="1"/>
  <c r="AF203" i="11" s="1"/>
  <c r="M217" i="11"/>
  <c r="N217" i="11" s="1"/>
  <c r="O217" i="11" s="1"/>
  <c r="P217" i="11" s="1"/>
  <c r="Q217" i="11" s="1"/>
  <c r="R217" i="11" s="1"/>
  <c r="S217" i="11" s="1"/>
  <c r="T217" i="11" s="1"/>
  <c r="U217" i="11" s="1"/>
  <c r="V217" i="11" s="1"/>
  <c r="W217" i="11" s="1"/>
  <c r="X217" i="11" s="1"/>
  <c r="Y217" i="11" s="1"/>
  <c r="Z217" i="11" s="1"/>
  <c r="AA217" i="11" s="1"/>
  <c r="AB217" i="11" s="1"/>
  <c r="AC217" i="11" s="1"/>
  <c r="AD217" i="11" s="1"/>
  <c r="AE217" i="11" s="1"/>
  <c r="AF217" i="11" s="1"/>
  <c r="M231" i="11"/>
  <c r="N231" i="11" s="1"/>
  <c r="O231" i="11" s="1"/>
  <c r="P231" i="11" s="1"/>
  <c r="Q231" i="11" s="1"/>
  <c r="R231" i="11" s="1"/>
  <c r="S231" i="11" s="1"/>
  <c r="T231" i="11" s="1"/>
  <c r="U231" i="11" s="1"/>
  <c r="V231" i="11" s="1"/>
  <c r="W231" i="11" s="1"/>
  <c r="X231" i="11" s="1"/>
  <c r="Y231" i="11" s="1"/>
  <c r="Z231" i="11" s="1"/>
  <c r="AA231" i="11" s="1"/>
  <c r="AB231" i="11" s="1"/>
  <c r="AC231" i="11" s="1"/>
  <c r="AD231" i="11" s="1"/>
  <c r="AE231" i="11" s="1"/>
  <c r="AF231" i="11" s="1"/>
  <c r="M234" i="11"/>
  <c r="N234" i="11" s="1"/>
  <c r="O234" i="11" s="1"/>
  <c r="P234" i="11" s="1"/>
  <c r="Q234" i="11" s="1"/>
  <c r="R234" i="11" s="1"/>
  <c r="S234" i="11" s="1"/>
  <c r="T234" i="11" s="1"/>
  <c r="U234" i="11" s="1"/>
  <c r="V234" i="11" s="1"/>
  <c r="W234" i="11" s="1"/>
  <c r="X234" i="11" s="1"/>
  <c r="Y234" i="11" s="1"/>
  <c r="Z234" i="11" s="1"/>
  <c r="AA234" i="11" s="1"/>
  <c r="AB234" i="11" s="1"/>
  <c r="AC234" i="11" s="1"/>
  <c r="AD234" i="11" s="1"/>
  <c r="AE234" i="11" s="1"/>
  <c r="AF234" i="11" s="1"/>
  <c r="M244" i="11"/>
  <c r="N244" i="11" s="1"/>
  <c r="O244" i="11" s="1"/>
  <c r="P244" i="11" s="1"/>
  <c r="Q244" i="11" s="1"/>
  <c r="R244" i="11" s="1"/>
  <c r="S244" i="11" s="1"/>
  <c r="T244" i="11" s="1"/>
  <c r="U244" i="11" s="1"/>
  <c r="V244" i="11" s="1"/>
  <c r="W244" i="11" s="1"/>
  <c r="X244" i="11" s="1"/>
  <c r="Y244" i="11" s="1"/>
  <c r="Z244" i="11" s="1"/>
  <c r="AA244" i="11" s="1"/>
  <c r="AB244" i="11" s="1"/>
  <c r="AC244" i="11" s="1"/>
  <c r="AD244" i="11" s="1"/>
  <c r="AE244" i="11" s="1"/>
  <c r="AF244" i="11" s="1"/>
  <c r="M254" i="11"/>
  <c r="N254" i="11" s="1"/>
  <c r="O254" i="11" s="1"/>
  <c r="P254" i="11" s="1"/>
  <c r="Q254" i="11" s="1"/>
  <c r="R254" i="11" s="1"/>
  <c r="S254" i="11" s="1"/>
  <c r="T254" i="11" s="1"/>
  <c r="U254" i="11" s="1"/>
  <c r="V254" i="11" s="1"/>
  <c r="W254" i="11" s="1"/>
  <c r="X254" i="11" s="1"/>
  <c r="Y254" i="11" s="1"/>
  <c r="Z254" i="11" s="1"/>
  <c r="AA254" i="11" s="1"/>
  <c r="AB254" i="11" s="1"/>
  <c r="AC254" i="11" s="1"/>
  <c r="AD254" i="11" s="1"/>
  <c r="AE254" i="11" s="1"/>
  <c r="AF254" i="11" s="1"/>
  <c r="M259" i="11"/>
  <c r="N259" i="11" s="1"/>
  <c r="O259" i="11" s="1"/>
  <c r="P259" i="11" s="1"/>
  <c r="Q259" i="11" s="1"/>
  <c r="R259" i="11" s="1"/>
  <c r="S259" i="11" s="1"/>
  <c r="T259" i="11" s="1"/>
  <c r="U259" i="11" s="1"/>
  <c r="V259" i="11" s="1"/>
  <c r="W259" i="11" s="1"/>
  <c r="X259" i="11" s="1"/>
  <c r="Y259" i="11" s="1"/>
  <c r="Z259" i="11" s="1"/>
  <c r="AA259" i="11" s="1"/>
  <c r="AB259" i="11" s="1"/>
  <c r="AC259" i="11" s="1"/>
  <c r="AD259" i="11" s="1"/>
  <c r="AE259" i="11" s="1"/>
  <c r="AF259" i="11" s="1"/>
  <c r="M265" i="11"/>
  <c r="N265" i="11" s="1"/>
  <c r="O265" i="11" s="1"/>
  <c r="P265" i="11" s="1"/>
  <c r="Q265" i="11" s="1"/>
  <c r="R265" i="11" s="1"/>
  <c r="S265" i="11" s="1"/>
  <c r="T265" i="11" s="1"/>
  <c r="U265" i="11" s="1"/>
  <c r="V265" i="11" s="1"/>
  <c r="W265" i="11" s="1"/>
  <c r="X265" i="11" s="1"/>
  <c r="Y265" i="11" s="1"/>
  <c r="Z265" i="11" s="1"/>
  <c r="AA265" i="11" s="1"/>
  <c r="AB265" i="11" s="1"/>
  <c r="AC265" i="11" s="1"/>
  <c r="AD265" i="11" s="1"/>
  <c r="AE265" i="11" s="1"/>
  <c r="AF265" i="11" s="1"/>
  <c r="M272" i="11"/>
  <c r="N272" i="11" s="1"/>
  <c r="O272" i="11" s="1"/>
  <c r="P272" i="11" s="1"/>
  <c r="Q272" i="11" s="1"/>
  <c r="R272" i="11" s="1"/>
  <c r="S272" i="11" s="1"/>
  <c r="T272" i="11" s="1"/>
  <c r="U272" i="11" s="1"/>
  <c r="V272" i="11" s="1"/>
  <c r="W272" i="11" s="1"/>
  <c r="X272" i="11" s="1"/>
  <c r="Y272" i="11" s="1"/>
  <c r="Z272" i="11" s="1"/>
  <c r="AA272" i="11" s="1"/>
  <c r="AB272" i="11" s="1"/>
  <c r="AC272" i="11" s="1"/>
  <c r="AD272" i="11" s="1"/>
  <c r="AE272" i="11" s="1"/>
  <c r="AF272" i="11" s="1"/>
  <c r="AG6" i="11"/>
  <c r="M204" i="11"/>
  <c r="N204" i="11" s="1"/>
  <c r="O204" i="11" s="1"/>
  <c r="P204" i="11" s="1"/>
  <c r="Q204" i="11" s="1"/>
  <c r="R204" i="11" s="1"/>
  <c r="S204" i="11" s="1"/>
  <c r="T204" i="11" s="1"/>
  <c r="U204" i="11" s="1"/>
  <c r="V204" i="11" s="1"/>
  <c r="W204" i="11" s="1"/>
  <c r="X204" i="11" s="1"/>
  <c r="Y204" i="11" s="1"/>
  <c r="Z204" i="11" s="1"/>
  <c r="AA204" i="11" s="1"/>
  <c r="AB204" i="11" s="1"/>
  <c r="AC204" i="11" s="1"/>
  <c r="AD204" i="11" s="1"/>
  <c r="AE204" i="11" s="1"/>
  <c r="AF204" i="11" s="1"/>
  <c r="M245" i="11"/>
  <c r="N245" i="11" s="1"/>
  <c r="O245" i="11" s="1"/>
  <c r="P245" i="11" s="1"/>
  <c r="Q245" i="11" s="1"/>
  <c r="R245" i="11" s="1"/>
  <c r="S245" i="11" s="1"/>
  <c r="T245" i="11" s="1"/>
  <c r="U245" i="11" s="1"/>
  <c r="V245" i="11" s="1"/>
  <c r="W245" i="11" s="1"/>
  <c r="X245" i="11" s="1"/>
  <c r="Y245" i="11" s="1"/>
  <c r="Z245" i="11" s="1"/>
  <c r="AA245" i="11" s="1"/>
  <c r="AB245" i="11" s="1"/>
  <c r="AC245" i="11" s="1"/>
  <c r="AD245" i="11" s="1"/>
  <c r="AE245" i="11" s="1"/>
  <c r="AF245" i="11" s="1"/>
  <c r="M260" i="11"/>
  <c r="N260" i="11" s="1"/>
  <c r="O260" i="11" s="1"/>
  <c r="P260" i="11" s="1"/>
  <c r="Q260" i="11" s="1"/>
  <c r="R260" i="11" s="1"/>
  <c r="S260" i="11" s="1"/>
  <c r="T260" i="11" s="1"/>
  <c r="U260" i="11" s="1"/>
  <c r="V260" i="11" s="1"/>
  <c r="W260" i="11" s="1"/>
  <c r="X260" i="11" s="1"/>
  <c r="Y260" i="11" s="1"/>
  <c r="Z260" i="11" s="1"/>
  <c r="AA260" i="11" s="1"/>
  <c r="AB260" i="11" s="1"/>
  <c r="AC260" i="11" s="1"/>
  <c r="AD260" i="11" s="1"/>
  <c r="AE260" i="11" s="1"/>
  <c r="AF260" i="11" s="1"/>
  <c r="M267" i="11"/>
  <c r="N267" i="11" s="1"/>
  <c r="O267" i="11" s="1"/>
  <c r="P267" i="11" s="1"/>
  <c r="Q267" i="11" s="1"/>
  <c r="R267" i="11" s="1"/>
  <c r="S267" i="11" s="1"/>
  <c r="T267" i="11" s="1"/>
  <c r="U267" i="11" s="1"/>
  <c r="V267" i="11" s="1"/>
  <c r="W267" i="11" s="1"/>
  <c r="X267" i="11" s="1"/>
  <c r="Y267" i="11" s="1"/>
  <c r="Z267" i="11" s="1"/>
  <c r="AA267" i="11" s="1"/>
  <c r="AB267" i="11" s="1"/>
  <c r="AC267" i="11" s="1"/>
  <c r="AD267" i="11" s="1"/>
  <c r="AE267" i="11" s="1"/>
  <c r="AF267" i="11" s="1"/>
  <c r="Z113" i="11"/>
  <c r="Z115" i="11" s="1"/>
  <c r="AA113" i="11"/>
  <c r="AA115" i="11" s="1"/>
  <c r="AA116" i="11" s="1"/>
  <c r="AA7" i="11" s="1"/>
  <c r="BF16" i="11"/>
  <c r="BF22" i="11" s="1"/>
  <c r="W113" i="11"/>
  <c r="W115" i="11" s="1"/>
  <c r="W116" i="11" s="1"/>
  <c r="W7" i="11" s="1"/>
  <c r="BB22" i="11"/>
  <c r="T123" i="11"/>
  <c r="BB23" i="11" s="1"/>
  <c r="L113" i="11"/>
  <c r="L115" i="11" s="1"/>
  <c r="L123" i="11"/>
  <c r="L124" i="11"/>
  <c r="K123" i="11"/>
  <c r="AT23" i="11" s="1"/>
  <c r="AT22" i="11"/>
  <c r="AT25" i="11" s="1"/>
  <c r="K113" i="11"/>
  <c r="K115" i="11" s="1"/>
  <c r="J113" i="11"/>
  <c r="J115" i="11" s="1"/>
  <c r="J123" i="11"/>
  <c r="J124" i="11" s="1"/>
  <c r="I5" i="11"/>
  <c r="I123" i="11"/>
  <c r="AS23" i="11" s="1"/>
  <c r="AS19" i="11"/>
  <c r="H113" i="11"/>
  <c r="H115" i="11" s="1"/>
  <c r="H123" i="11"/>
  <c r="H124" i="11" s="1"/>
  <c r="AR19" i="11"/>
  <c r="AR22" i="11"/>
  <c r="AR25" i="11" s="1"/>
  <c r="F124" i="11"/>
  <c r="AQ22" i="11"/>
  <c r="AQ25" i="11" s="1"/>
  <c r="E123" i="11"/>
  <c r="AP23" i="11" s="1"/>
  <c r="D5" i="11"/>
  <c r="D123" i="11"/>
  <c r="AO19" i="11"/>
  <c r="AN22" i="11"/>
  <c r="B5" i="11"/>
  <c r="AF5" i="11"/>
  <c r="B124" i="11"/>
  <c r="B113" i="11"/>
  <c r="B115" i="11" s="1"/>
  <c r="AI108" i="11"/>
  <c r="AS22" i="11"/>
  <c r="AS25" i="11" s="1"/>
  <c r="BG16" i="11"/>
  <c r="BG22" i="11" s="1"/>
  <c r="T113" i="11"/>
  <c r="T115" i="11" s="1"/>
  <c r="BI22" i="11"/>
  <c r="BI25" i="11" s="1"/>
  <c r="AH92" i="11"/>
  <c r="AM22" i="11"/>
  <c r="AM25" i="11" s="1"/>
  <c r="AV23" i="11"/>
  <c r="BH23" i="11"/>
  <c r="AZ22" i="11"/>
  <c r="AZ25" i="11" s="1"/>
  <c r="O7" i="11"/>
  <c r="AI71" i="11"/>
  <c r="AH71" i="11"/>
  <c r="AO16" i="11"/>
  <c r="D113" i="11"/>
  <c r="D115" i="11" s="1"/>
  <c r="D116" i="11" s="1"/>
  <c r="D7" i="11" s="1"/>
  <c r="AP22" i="11"/>
  <c r="AP25" i="11" s="1"/>
  <c r="E183" i="11"/>
  <c r="F183" i="11" s="1"/>
  <c r="G183" i="11" s="1"/>
  <c r="H183" i="11" s="1"/>
  <c r="I183" i="11" s="1"/>
  <c r="J183" i="11" s="1"/>
  <c r="K183" i="11" s="1"/>
  <c r="L183" i="11" s="1"/>
  <c r="D189" i="11"/>
  <c r="E189" i="11" s="1"/>
  <c r="F189" i="11" s="1"/>
  <c r="G189" i="11" s="1"/>
  <c r="H189" i="11" s="1"/>
  <c r="I189" i="11" s="1"/>
  <c r="J189" i="11" s="1"/>
  <c r="K189" i="11" s="1"/>
  <c r="L189" i="11" s="1"/>
  <c r="C135" i="11"/>
  <c r="M7" i="11"/>
  <c r="AU16" i="11"/>
  <c r="AU22" i="11" s="1"/>
  <c r="AE113" i="11"/>
  <c r="AE115" i="11" s="1"/>
  <c r="AW20" i="11"/>
  <c r="BC23" i="11"/>
  <c r="AD7" i="11"/>
  <c r="BG95" i="11" a="1"/>
  <c r="AH96" i="11"/>
  <c r="C113" i="11"/>
  <c r="S7" i="11"/>
  <c r="G177" i="11"/>
  <c r="U113" i="11"/>
  <c r="U115" i="11" s="1"/>
  <c r="U116" i="11" s="1"/>
  <c r="U7" i="11" s="1"/>
  <c r="BC16" i="11"/>
  <c r="BC22" i="11" s="1"/>
  <c r="BC25" i="11" s="1"/>
  <c r="AU23" i="11"/>
  <c r="AI96" i="11"/>
  <c r="AI118" i="11"/>
  <c r="AH118" i="11"/>
  <c r="AI122" i="11"/>
  <c r="AH122" i="11"/>
  <c r="E124" i="11"/>
  <c r="N7" i="11"/>
  <c r="AV16" i="11"/>
  <c r="AV22" i="11" s="1"/>
  <c r="AV25" i="11" s="1"/>
  <c r="AH78" i="11"/>
  <c r="AA124" i="11"/>
  <c r="AI119" i="11"/>
  <c r="AH119" i="11"/>
  <c r="AY22" i="11"/>
  <c r="AY25" i="11" s="1"/>
  <c r="AI78" i="11"/>
  <c r="I113" i="11"/>
  <c r="I115" i="11" s="1"/>
  <c r="I116" i="11" s="1"/>
  <c r="I7" i="11" s="1"/>
  <c r="Q7" i="11"/>
  <c r="Y113" i="11"/>
  <c r="Y115" i="11" s="1"/>
  <c r="AG113" i="11"/>
  <c r="G113" i="11"/>
  <c r="G115" i="11" s="1"/>
  <c r="G116" i="11" s="1"/>
  <c r="G7" i="11" s="1"/>
  <c r="AE124" i="11"/>
  <c r="AI117" i="11"/>
  <c r="AH117" i="11"/>
  <c r="AI121" i="11"/>
  <c r="AH121" i="11"/>
  <c r="C167" i="11"/>
  <c r="D161" i="11"/>
  <c r="AI120" i="11"/>
  <c r="AH120" i="11"/>
  <c r="C274" i="11"/>
  <c r="D169" i="11"/>
  <c r="E113" i="11"/>
  <c r="E115" i="11" s="1"/>
  <c r="E116" i="11" s="1"/>
  <c r="E7" i="11" s="1"/>
  <c r="AC7" i="11"/>
  <c r="BH22" i="11"/>
  <c r="F113" i="11"/>
  <c r="F115" i="11" s="1"/>
  <c r="F116" i="11" s="1"/>
  <c r="F7" i="11" s="1"/>
  <c r="V7" i="11"/>
  <c r="BD16" i="11"/>
  <c r="BD22" i="11" s="1"/>
  <c r="BD25" i="11" s="1"/>
  <c r="AJ108" i="11" a="1"/>
  <c r="AJ108" i="11" s="1"/>
  <c r="AH108" i="11"/>
  <c r="C123" i="11"/>
  <c r="AI92" i="11"/>
  <c r="G124" i="11"/>
  <c r="AW19" i="11"/>
  <c r="W124" i="11"/>
  <c r="BA19" i="11"/>
  <c r="BA22" i="11" s="1"/>
  <c r="BA25" i="11" s="1"/>
  <c r="AX19" i="11"/>
  <c r="AX22" i="11" s="1"/>
  <c r="AX25" i="11" s="1"/>
  <c r="BE19" i="11"/>
  <c r="BE22" i="11" s="1"/>
  <c r="BE25" i="11" s="1"/>
  <c r="AD177" i="12" l="1"/>
  <c r="AA274" i="12"/>
  <c r="AB169" i="12"/>
  <c r="AC161" i="12"/>
  <c r="AB167" i="12"/>
  <c r="AE116" i="11"/>
  <c r="AE7" i="11" s="1"/>
  <c r="Z170" i="11"/>
  <c r="Y135" i="11"/>
  <c r="M183" i="11"/>
  <c r="N183" i="11" s="1"/>
  <c r="O183" i="11" s="1"/>
  <c r="P183" i="11" s="1"/>
  <c r="Q183" i="11" s="1"/>
  <c r="R183" i="11" s="1"/>
  <c r="S183" i="11" s="1"/>
  <c r="T183" i="11" s="1"/>
  <c r="U183" i="11" s="1"/>
  <c r="V183" i="11" s="1"/>
  <c r="W183" i="11" s="1"/>
  <c r="X183" i="11" s="1"/>
  <c r="Y183" i="11" s="1"/>
  <c r="Z183" i="11" s="1"/>
  <c r="AA183" i="11" s="1"/>
  <c r="AB183" i="11" s="1"/>
  <c r="AC183" i="11" s="1"/>
  <c r="AD183" i="11" s="1"/>
  <c r="AE183" i="11" s="1"/>
  <c r="AF183" i="11" s="1"/>
  <c r="BG23" i="11"/>
  <c r="BG25" i="11" s="1"/>
  <c r="K116" i="11"/>
  <c r="K7" i="11" s="1"/>
  <c r="AU25" i="11"/>
  <c r="X116" i="11"/>
  <c r="X7" i="11" s="1"/>
  <c r="N162" i="11"/>
  <c r="O162" i="11" s="1"/>
  <c r="P162" i="11" s="1"/>
  <c r="Q162" i="11" s="1"/>
  <c r="R162" i="11" s="1"/>
  <c r="S162" i="11" s="1"/>
  <c r="T162" i="11" s="1"/>
  <c r="U162" i="11" s="1"/>
  <c r="V162" i="11" s="1"/>
  <c r="W162" i="11" s="1"/>
  <c r="X162" i="11" s="1"/>
  <c r="Y162" i="11" s="1"/>
  <c r="Z162" i="11" s="1"/>
  <c r="AA162" i="11" s="1"/>
  <c r="AD162" i="11" s="1"/>
  <c r="AE162" i="11" s="1"/>
  <c r="Z124" i="11"/>
  <c r="AB7" i="11"/>
  <c r="AF7" i="11"/>
  <c r="Y116" i="11"/>
  <c r="Y7" i="11" s="1"/>
  <c r="AO22" i="11"/>
  <c r="BF25" i="11"/>
  <c r="X124" i="11"/>
  <c r="K124" i="11"/>
  <c r="M189" i="11"/>
  <c r="N189" i="11" s="1"/>
  <c r="O189" i="11" s="1"/>
  <c r="P189" i="11" s="1"/>
  <c r="Q189" i="11" s="1"/>
  <c r="R189" i="11" s="1"/>
  <c r="B116" i="11"/>
  <c r="B7" i="11" s="1"/>
  <c r="Z116" i="11"/>
  <c r="Z7" i="11" s="1"/>
  <c r="O171" i="11"/>
  <c r="BJ25" i="11"/>
  <c r="BB25" i="11"/>
  <c r="T116" i="11"/>
  <c r="T7" i="11" s="1"/>
  <c r="T124" i="11"/>
  <c r="AW22" i="11"/>
  <c r="AW25" i="11" s="1"/>
  <c r="L116" i="11"/>
  <c r="L7" i="11" s="1"/>
  <c r="H116" i="11"/>
  <c r="H7" i="11" s="1"/>
  <c r="J116" i="11"/>
  <c r="J7" i="11" s="1"/>
  <c r="I124" i="11"/>
  <c r="AO23" i="11"/>
  <c r="D124" i="11"/>
  <c r="AI123" i="11"/>
  <c r="AH123" i="11"/>
  <c r="AN23" i="11"/>
  <c r="AN25" i="11" s="1"/>
  <c r="AJ123" i="11" a="1"/>
  <c r="AJ123" i="11" s="1"/>
  <c r="D274" i="11"/>
  <c r="E169" i="11"/>
  <c r="H177" i="11"/>
  <c r="E161" i="11"/>
  <c r="D167" i="11"/>
  <c r="BH25" i="11"/>
  <c r="C115" i="11"/>
  <c r="AH113" i="11"/>
  <c r="AI113" i="11"/>
  <c r="C124" i="11"/>
  <c r="BL117" i="11"/>
  <c r="BJ116" i="11"/>
  <c r="BH115" i="11"/>
  <c r="BL113" i="11"/>
  <c r="BJ112" i="11"/>
  <c r="BH111" i="11"/>
  <c r="BL109" i="11"/>
  <c r="BJ108" i="11"/>
  <c r="BH107" i="11"/>
  <c r="BL105" i="11"/>
  <c r="BJ104" i="11"/>
  <c r="BH103" i="11"/>
  <c r="BL101" i="11"/>
  <c r="BJ100" i="11"/>
  <c r="BH99" i="11"/>
  <c r="BL97" i="11"/>
  <c r="BJ96" i="11"/>
  <c r="BH95" i="11"/>
  <c r="BK117" i="11"/>
  <c r="BI116" i="11"/>
  <c r="BG115" i="11"/>
  <c r="BK113" i="11"/>
  <c r="BI112" i="11"/>
  <c r="BG111" i="11"/>
  <c r="BK109" i="11"/>
  <c r="BI108" i="11"/>
  <c r="BG107" i="11"/>
  <c r="BK105" i="11"/>
  <c r="BI104" i="11"/>
  <c r="BG103" i="11"/>
  <c r="BK101" i="11"/>
  <c r="BI100" i="11"/>
  <c r="BG99" i="11"/>
  <c r="BK97" i="11"/>
  <c r="BI96" i="11"/>
  <c r="BG95" i="11"/>
  <c r="BK118" i="11"/>
  <c r="BI117" i="11"/>
  <c r="BG116" i="11"/>
  <c r="BK114" i="11"/>
  <c r="BI113" i="11"/>
  <c r="BG112" i="11"/>
  <c r="BK110" i="11"/>
  <c r="BI109" i="11"/>
  <c r="BG108" i="11"/>
  <c r="BK106" i="11"/>
  <c r="BI105" i="11"/>
  <c r="BG104" i="11"/>
  <c r="BK102" i="11"/>
  <c r="BI101" i="11"/>
  <c r="BG100" i="11"/>
  <c r="BK98" i="11"/>
  <c r="BI97" i="11"/>
  <c r="BG96" i="11"/>
  <c r="BJ118" i="11"/>
  <c r="BH117" i="11"/>
  <c r="BL115" i="11"/>
  <c r="BJ114" i="11"/>
  <c r="BH113" i="11"/>
  <c r="BL111" i="11"/>
  <c r="BJ110" i="11"/>
  <c r="BH109" i="11"/>
  <c r="BL107" i="11"/>
  <c r="BJ106" i="11"/>
  <c r="BH105" i="11"/>
  <c r="BL103" i="11"/>
  <c r="BJ102" i="11"/>
  <c r="BH101" i="11"/>
  <c r="BL99" i="11"/>
  <c r="BJ98" i="11"/>
  <c r="BH97" i="11"/>
  <c r="BL95" i="11"/>
  <c r="BJ117" i="11"/>
  <c r="BL114" i="11"/>
  <c r="BH112" i="11"/>
  <c r="BJ109" i="11"/>
  <c r="BL106" i="11"/>
  <c r="BH104" i="11"/>
  <c r="BJ101" i="11"/>
  <c r="BL98" i="11"/>
  <c r="BH96" i="11"/>
  <c r="BG117" i="11"/>
  <c r="BI114" i="11"/>
  <c r="BK111" i="11"/>
  <c r="BG109" i="11"/>
  <c r="BI106" i="11"/>
  <c r="BK103" i="11"/>
  <c r="BG101" i="11"/>
  <c r="BI98" i="11"/>
  <c r="BK95" i="11"/>
  <c r="BK115" i="11"/>
  <c r="BH118" i="11"/>
  <c r="BL112" i="11"/>
  <c r="BJ107" i="11"/>
  <c r="BL104" i="11"/>
  <c r="BJ99" i="11"/>
  <c r="BI115" i="11"/>
  <c r="BG110" i="11"/>
  <c r="BL116" i="11"/>
  <c r="BH114" i="11"/>
  <c r="BJ111" i="11"/>
  <c r="BL108" i="11"/>
  <c r="BH106" i="11"/>
  <c r="BJ103" i="11"/>
  <c r="BL100" i="11"/>
  <c r="BH98" i="11"/>
  <c r="BJ95" i="11"/>
  <c r="BI118" i="11"/>
  <c r="BG113" i="11"/>
  <c r="BI110" i="11"/>
  <c r="BK107" i="11"/>
  <c r="BG105" i="11"/>
  <c r="BI102" i="11"/>
  <c r="BK99" i="11"/>
  <c r="BG97" i="11"/>
  <c r="BK116" i="11"/>
  <c r="BG114" i="11"/>
  <c r="BI111" i="11"/>
  <c r="BK108" i="11"/>
  <c r="BG106" i="11"/>
  <c r="BI103" i="11"/>
  <c r="BK100" i="11"/>
  <c r="BG98" i="11"/>
  <c r="BI95" i="11"/>
  <c r="BL118" i="11"/>
  <c r="BH116" i="11"/>
  <c r="BJ113" i="11"/>
  <c r="BL110" i="11"/>
  <c r="BH108" i="11"/>
  <c r="BJ105" i="11"/>
  <c r="BL102" i="11"/>
  <c r="BH100" i="11"/>
  <c r="BJ97" i="11"/>
  <c r="BJ115" i="11"/>
  <c r="BH110" i="11"/>
  <c r="BH102" i="11"/>
  <c r="BL96" i="11"/>
  <c r="BG118" i="11"/>
  <c r="BK112" i="11"/>
  <c r="BI107" i="11"/>
  <c r="BG102" i="11"/>
  <c r="BI99" i="11"/>
  <c r="BK96" i="11"/>
  <c r="BK104" i="11"/>
  <c r="D135" i="11"/>
  <c r="AA170" i="11"/>
  <c r="AC170" i="11" s="1"/>
  <c r="AD170" i="11" s="1"/>
  <c r="AE170" i="11" s="1"/>
  <c r="Z135" i="11"/>
  <c r="AT8" i="11"/>
  <c r="AD161" i="12" l="1"/>
  <c r="AC167" i="12"/>
  <c r="AB274" i="12"/>
  <c r="AC169" i="12"/>
  <c r="AE177" i="12"/>
  <c r="S189" i="11"/>
  <c r="T189" i="11" s="1"/>
  <c r="U189" i="11" s="1"/>
  <c r="V189" i="11" s="1"/>
  <c r="W189" i="11" s="1"/>
  <c r="X189" i="11" s="1"/>
  <c r="Y189" i="11" s="1"/>
  <c r="Z189" i="11" s="1"/>
  <c r="AA189" i="11" s="1"/>
  <c r="AB189" i="11" s="1"/>
  <c r="AC189" i="11" s="1"/>
  <c r="AD189" i="11" s="1"/>
  <c r="AE189" i="11" s="1"/>
  <c r="AF189" i="11" s="1"/>
  <c r="AO25" i="11"/>
  <c r="AT9" i="11" s="1"/>
  <c r="P171" i="11"/>
  <c r="AI115" i="11"/>
  <c r="AH115" i="11"/>
  <c r="C116" i="11"/>
  <c r="E274" i="11"/>
  <c r="F169" i="11"/>
  <c r="E167" i="11"/>
  <c r="F161" i="11"/>
  <c r="AI124" i="11"/>
  <c r="AH124" i="11"/>
  <c r="E135" i="11"/>
  <c r="I177" i="11"/>
  <c r="AF177" i="12" l="1"/>
  <c r="AC274" i="12"/>
  <c r="AD169" i="12"/>
  <c r="AD167" i="12"/>
  <c r="AE161" i="12"/>
  <c r="Q171" i="11"/>
  <c r="R171" i="11" s="1"/>
  <c r="AI116" i="11"/>
  <c r="AH116" i="11"/>
  <c r="C7" i="11"/>
  <c r="A7" i="11" s="1"/>
  <c r="F167" i="11"/>
  <c r="G161" i="11"/>
  <c r="F135" i="11"/>
  <c r="F274" i="11"/>
  <c r="G169" i="11"/>
  <c r="J177" i="11"/>
  <c r="AD274" i="12" l="1"/>
  <c r="AE169" i="12"/>
  <c r="AE167" i="12"/>
  <c r="AF161" i="12"/>
  <c r="AF167" i="12" s="1"/>
  <c r="S171" i="11"/>
  <c r="T171" i="11" s="1"/>
  <c r="U171" i="11" s="1"/>
  <c r="V171" i="11" s="1"/>
  <c r="W171" i="11" s="1"/>
  <c r="X171" i="11" s="1"/>
  <c r="Y171" i="11" s="1"/>
  <c r="Z171" i="11" s="1"/>
  <c r="AA171" i="11" s="1"/>
  <c r="AC171" i="11" s="1"/>
  <c r="AD171" i="11" s="1"/>
  <c r="AE171" i="11" s="1"/>
  <c r="G274" i="11"/>
  <c r="H169" i="11"/>
  <c r="K177" i="11"/>
  <c r="H161" i="11"/>
  <c r="G167" i="11"/>
  <c r="G135" i="11"/>
  <c r="AH135" i="12" l="1"/>
  <c r="AI135" i="12"/>
  <c r="AE274" i="12"/>
  <c r="AF169" i="12"/>
  <c r="AF274" i="12" s="1"/>
  <c r="H167" i="11"/>
  <c r="I161" i="11"/>
  <c r="H135" i="11"/>
  <c r="L177" i="11"/>
  <c r="M177" i="11" s="1"/>
  <c r="H274" i="11"/>
  <c r="I169" i="11"/>
  <c r="N177" i="11" l="1"/>
  <c r="I167" i="11"/>
  <c r="J161" i="11"/>
  <c r="I135" i="11"/>
  <c r="I274" i="11"/>
  <c r="J169" i="11"/>
  <c r="O177" i="11" l="1"/>
  <c r="J274" i="11"/>
  <c r="K169" i="11"/>
  <c r="J167" i="11"/>
  <c r="K161" i="11"/>
  <c r="J135" i="11"/>
  <c r="P177" i="11" l="1"/>
  <c r="K167" i="11"/>
  <c r="L161" i="11"/>
  <c r="M161" i="11" s="1"/>
  <c r="K135" i="11"/>
  <c r="K274" i="11"/>
  <c r="L169" i="11"/>
  <c r="M169" i="11" s="1"/>
  <c r="Q177" i="11" l="1"/>
  <c r="M274" i="11"/>
  <c r="N169" i="11"/>
  <c r="N161" i="11"/>
  <c r="M167" i="11"/>
  <c r="M135" i="11"/>
  <c r="L274" i="11"/>
  <c r="L167" i="11"/>
  <c r="L135" i="11"/>
  <c r="N167" i="11" l="1"/>
  <c r="O161" i="11"/>
  <c r="N135" i="11"/>
  <c r="O169" i="11"/>
  <c r="N274" i="11"/>
  <c r="R177" i="11"/>
  <c r="AA71" i="10"/>
  <c r="AA78" i="10"/>
  <c r="AA92" i="10"/>
  <c r="AA96" i="10"/>
  <c r="AA108" i="10"/>
  <c r="AA113" i="10" s="1"/>
  <c r="AA115" i="10" s="1"/>
  <c r="AA117" i="10"/>
  <c r="AA118" i="10"/>
  <c r="AA119" i="10"/>
  <c r="AA120" i="10"/>
  <c r="AA121" i="10"/>
  <c r="AA122" i="10"/>
  <c r="AA161" i="10"/>
  <c r="AA162" i="10"/>
  <c r="AA163" i="10"/>
  <c r="AA164" i="10"/>
  <c r="AA167" i="10" s="1"/>
  <c r="AA165" i="10"/>
  <c r="AA166" i="10"/>
  <c r="AA169" i="10"/>
  <c r="AA170" i="10"/>
  <c r="AA171" i="10"/>
  <c r="AA172" i="10"/>
  <c r="AA173" i="10"/>
  <c r="AA274" i="10" s="1"/>
  <c r="AA174" i="10"/>
  <c r="AA175" i="10"/>
  <c r="AA176" i="10"/>
  <c r="AA177" i="10"/>
  <c r="AA135" i="10" s="1"/>
  <c r="AA178" i="10"/>
  <c r="AA179" i="10"/>
  <c r="AA180" i="10"/>
  <c r="AA181" i="10"/>
  <c r="AA182" i="10"/>
  <c r="AA183" i="10"/>
  <c r="AA184" i="10"/>
  <c r="AA185" i="10"/>
  <c r="AA186" i="10"/>
  <c r="AA187" i="10"/>
  <c r="AA188" i="10"/>
  <c r="AA189" i="10"/>
  <c r="AA190" i="10"/>
  <c r="AA191" i="10"/>
  <c r="AA192" i="10"/>
  <c r="AA193" i="10"/>
  <c r="AA194" i="10"/>
  <c r="AA195" i="10"/>
  <c r="AA196" i="10"/>
  <c r="AA197" i="10"/>
  <c r="AA198" i="10"/>
  <c r="AA199" i="10"/>
  <c r="AA200" i="10"/>
  <c r="AA201" i="10"/>
  <c r="AA202" i="10"/>
  <c r="AA203" i="10"/>
  <c r="AA204" i="10"/>
  <c r="AA205" i="10"/>
  <c r="AA206" i="10"/>
  <c r="AA207" i="10"/>
  <c r="AA208" i="10"/>
  <c r="AA209" i="10"/>
  <c r="AA210" i="10"/>
  <c r="AA211" i="10"/>
  <c r="AA212" i="10"/>
  <c r="AA213" i="10"/>
  <c r="AA214" i="10"/>
  <c r="AA215" i="10"/>
  <c r="AA216" i="10"/>
  <c r="AA217" i="10"/>
  <c r="AA218" i="10"/>
  <c r="AA219" i="10"/>
  <c r="AA220" i="10"/>
  <c r="AA221" i="10"/>
  <c r="AA222" i="10"/>
  <c r="AA223" i="10"/>
  <c r="AA224" i="10"/>
  <c r="AA225" i="10"/>
  <c r="AA226" i="10"/>
  <c r="AA227" i="10"/>
  <c r="AA228" i="10"/>
  <c r="AA229" i="10"/>
  <c r="AA230" i="10"/>
  <c r="AA231" i="10"/>
  <c r="AA232" i="10"/>
  <c r="AA233" i="10"/>
  <c r="AA234" i="10"/>
  <c r="AA235" i="10"/>
  <c r="AA236" i="10"/>
  <c r="AA237" i="10"/>
  <c r="AA238" i="10"/>
  <c r="AA239" i="10"/>
  <c r="AA240" i="10"/>
  <c r="AA241" i="10"/>
  <c r="AA242" i="10"/>
  <c r="AA243" i="10"/>
  <c r="AA244" i="10"/>
  <c r="AA245" i="10"/>
  <c r="AA246" i="10"/>
  <c r="AA247" i="10"/>
  <c r="AA248" i="10"/>
  <c r="AA249" i="10"/>
  <c r="AA250" i="10"/>
  <c r="AA251" i="10"/>
  <c r="AA252" i="10"/>
  <c r="AA253" i="10"/>
  <c r="AA254" i="10"/>
  <c r="AA255" i="10"/>
  <c r="AA256" i="10"/>
  <c r="AA257" i="10"/>
  <c r="AA258" i="10"/>
  <c r="AA259" i="10"/>
  <c r="AA260" i="10"/>
  <c r="AA261" i="10"/>
  <c r="AA262" i="10"/>
  <c r="AA263" i="10"/>
  <c r="AA264" i="10"/>
  <c r="AA265" i="10"/>
  <c r="AA266" i="10"/>
  <c r="AA267" i="10"/>
  <c r="AA268" i="10"/>
  <c r="AA269" i="10"/>
  <c r="AA270" i="10"/>
  <c r="AA271" i="10"/>
  <c r="AA272" i="10"/>
  <c r="AA273" i="10"/>
  <c r="Z71" i="10"/>
  <c r="Z78" i="10"/>
  <c r="Z92" i="10"/>
  <c r="Z96" i="10"/>
  <c r="Z108" i="10"/>
  <c r="Z117" i="10"/>
  <c r="Z118" i="10"/>
  <c r="Z119" i="10"/>
  <c r="Z120" i="10"/>
  <c r="Z121" i="10"/>
  <c r="Z122" i="10"/>
  <c r="Z161" i="10"/>
  <c r="Z162" i="10"/>
  <c r="Z163" i="10"/>
  <c r="Z164" i="10"/>
  <c r="Z165" i="10"/>
  <c r="Z166" i="10"/>
  <c r="Z167" i="10"/>
  <c r="Z169" i="10"/>
  <c r="Z170" i="10"/>
  <c r="Z171" i="10"/>
  <c r="Z172" i="10"/>
  <c r="Z173" i="10"/>
  <c r="Z274" i="10" s="1"/>
  <c r="Z174" i="10"/>
  <c r="Z175" i="10"/>
  <c r="Z176" i="10"/>
  <c r="Z177" i="10"/>
  <c r="Z135" i="10" s="1"/>
  <c r="Z178" i="10"/>
  <c r="Z179" i="10"/>
  <c r="Z180" i="10"/>
  <c r="Z181" i="10"/>
  <c r="Z182" i="10"/>
  <c r="Z183" i="10"/>
  <c r="Z184" i="10"/>
  <c r="Z185" i="10"/>
  <c r="Z186" i="10"/>
  <c r="Z187" i="10"/>
  <c r="Z188" i="10"/>
  <c r="Z189" i="10"/>
  <c r="Z190" i="10"/>
  <c r="Z191" i="10"/>
  <c r="Z192" i="10"/>
  <c r="Z193" i="10"/>
  <c r="Z194" i="10"/>
  <c r="Z195" i="10"/>
  <c r="Z196" i="10"/>
  <c r="Z197" i="10"/>
  <c r="Z198" i="10"/>
  <c r="Z199" i="10"/>
  <c r="Z200" i="10"/>
  <c r="Z201" i="10"/>
  <c r="Z202" i="10"/>
  <c r="Z203" i="10"/>
  <c r="Z204" i="10"/>
  <c r="Z205" i="10"/>
  <c r="Z206" i="10"/>
  <c r="Z207" i="10"/>
  <c r="Z208" i="10"/>
  <c r="Z209" i="10"/>
  <c r="Z210" i="10"/>
  <c r="Z211" i="10"/>
  <c r="Z212" i="10"/>
  <c r="Z213" i="10"/>
  <c r="Z214" i="10"/>
  <c r="Z215" i="10"/>
  <c r="Z216" i="10"/>
  <c r="Z217" i="10"/>
  <c r="Z218" i="10"/>
  <c r="Z219" i="10"/>
  <c r="Z220" i="10"/>
  <c r="Z221" i="10"/>
  <c r="Z222" i="10"/>
  <c r="Z223" i="10"/>
  <c r="Z224" i="10"/>
  <c r="Z225" i="10"/>
  <c r="Z226" i="10"/>
  <c r="Z227" i="10"/>
  <c r="Z228" i="10"/>
  <c r="Z229" i="10"/>
  <c r="Z230" i="10"/>
  <c r="Z231" i="10"/>
  <c r="Z232" i="10"/>
  <c r="Z233" i="10"/>
  <c r="Z234" i="10"/>
  <c r="Z235" i="10"/>
  <c r="Z236" i="10"/>
  <c r="Z237" i="10"/>
  <c r="Z238" i="10"/>
  <c r="Z239" i="10"/>
  <c r="Z240" i="10"/>
  <c r="Z241" i="10"/>
  <c r="Z242" i="10"/>
  <c r="Z243" i="10"/>
  <c r="Z244" i="10"/>
  <c r="Z245" i="10"/>
  <c r="Z246" i="10"/>
  <c r="Z247" i="10"/>
  <c r="Z248" i="10"/>
  <c r="Z249" i="10"/>
  <c r="Z250" i="10"/>
  <c r="Z251" i="10"/>
  <c r="Z252" i="10"/>
  <c r="Z253" i="10"/>
  <c r="Z254" i="10"/>
  <c r="Z255" i="10"/>
  <c r="Z256" i="10"/>
  <c r="Z257" i="10"/>
  <c r="Z258" i="10"/>
  <c r="Z259" i="10"/>
  <c r="Z260" i="10"/>
  <c r="Z261" i="10"/>
  <c r="Z262" i="10"/>
  <c r="Z263" i="10"/>
  <c r="Z264" i="10"/>
  <c r="Z265" i="10"/>
  <c r="Z266" i="10"/>
  <c r="Z267" i="10"/>
  <c r="Z268" i="10"/>
  <c r="Z269" i="10"/>
  <c r="Z270" i="10"/>
  <c r="Z271" i="10"/>
  <c r="Z272" i="10"/>
  <c r="Z273" i="10"/>
  <c r="Y71" i="10"/>
  <c r="Y78" i="10"/>
  <c r="Y92" i="10"/>
  <c r="Y96" i="10"/>
  <c r="Y108" i="10"/>
  <c r="Y117" i="10"/>
  <c r="Y118" i="10"/>
  <c r="Y119" i="10"/>
  <c r="Y120" i="10"/>
  <c r="Y121" i="10"/>
  <c r="Y122" i="10"/>
  <c r="Y161" i="10"/>
  <c r="Y162" i="10"/>
  <c r="Y163" i="10"/>
  <c r="Y164" i="10"/>
  <c r="Y165" i="10"/>
  <c r="Y166" i="10"/>
  <c r="Y167" i="10"/>
  <c r="Y169" i="10"/>
  <c r="Y170" i="10"/>
  <c r="Y171" i="10"/>
  <c r="Y172" i="10"/>
  <c r="Y173" i="10"/>
  <c r="Y174" i="10"/>
  <c r="Y175" i="10"/>
  <c r="Y274" i="10" s="1"/>
  <c r="Y176" i="10"/>
  <c r="Y177" i="10"/>
  <c r="Y135" i="10" s="1"/>
  <c r="Y178" i="10"/>
  <c r="Y179" i="10"/>
  <c r="Y180" i="10"/>
  <c r="Y181" i="10"/>
  <c r="Y182" i="10"/>
  <c r="Y183" i="10"/>
  <c r="Y184" i="10"/>
  <c r="Y185" i="10"/>
  <c r="Y186" i="10"/>
  <c r="Y187" i="10"/>
  <c r="Y188" i="10"/>
  <c r="Y189" i="10"/>
  <c r="Y190" i="10"/>
  <c r="Y191" i="10"/>
  <c r="Y192" i="10"/>
  <c r="Y193" i="10"/>
  <c r="Y194" i="10"/>
  <c r="Y195" i="10"/>
  <c r="Y196" i="10"/>
  <c r="Y197" i="10"/>
  <c r="Y198" i="10"/>
  <c r="Y199" i="10"/>
  <c r="Y200" i="10"/>
  <c r="Y201" i="10"/>
  <c r="Y202" i="10"/>
  <c r="Y203" i="10"/>
  <c r="Y204" i="10"/>
  <c r="Y205" i="10"/>
  <c r="Y206" i="10"/>
  <c r="Y207" i="10"/>
  <c r="Y208" i="10"/>
  <c r="Y209" i="10"/>
  <c r="Y210" i="10"/>
  <c r="Y211" i="10"/>
  <c r="Y212" i="10"/>
  <c r="Y213" i="10"/>
  <c r="Y214" i="10"/>
  <c r="Y215" i="10"/>
  <c r="Y216" i="10"/>
  <c r="Y217" i="10"/>
  <c r="Y218" i="10"/>
  <c r="Y219" i="10"/>
  <c r="Y220" i="10"/>
  <c r="Y221" i="10"/>
  <c r="Y222" i="10"/>
  <c r="Y223" i="10"/>
  <c r="Y224" i="10"/>
  <c r="Y225" i="10"/>
  <c r="Y226" i="10"/>
  <c r="Y227" i="10"/>
  <c r="Y228" i="10"/>
  <c r="Y229" i="10"/>
  <c r="Y230" i="10"/>
  <c r="Y231" i="10"/>
  <c r="Y232" i="10"/>
  <c r="Y233" i="10"/>
  <c r="Y234" i="10"/>
  <c r="Y235" i="10"/>
  <c r="Y236" i="10"/>
  <c r="Y237" i="10"/>
  <c r="Y238" i="10"/>
  <c r="Y239" i="10"/>
  <c r="Y240" i="10"/>
  <c r="Y241" i="10"/>
  <c r="Y242" i="10"/>
  <c r="Y243" i="10"/>
  <c r="Y244" i="10"/>
  <c r="Y245" i="10"/>
  <c r="Y246" i="10"/>
  <c r="Y247" i="10"/>
  <c r="Y248" i="10"/>
  <c r="Y249" i="10"/>
  <c r="Y250" i="10"/>
  <c r="Y251" i="10"/>
  <c r="Y252" i="10"/>
  <c r="Y253" i="10"/>
  <c r="Y254" i="10"/>
  <c r="Y255" i="10"/>
  <c r="Y256" i="10"/>
  <c r="Y257" i="10"/>
  <c r="Y258" i="10"/>
  <c r="Y259" i="10"/>
  <c r="Y260" i="10"/>
  <c r="Y261" i="10"/>
  <c r="Y262" i="10"/>
  <c r="Y263" i="10"/>
  <c r="Y264" i="10"/>
  <c r="Y265" i="10"/>
  <c r="Y266" i="10"/>
  <c r="Y267" i="10"/>
  <c r="Y268" i="10"/>
  <c r="Y269" i="10"/>
  <c r="Y270" i="10"/>
  <c r="Y271" i="10"/>
  <c r="Y272" i="10"/>
  <c r="Y273" i="10"/>
  <c r="X71" i="10"/>
  <c r="X78" i="10"/>
  <c r="X92" i="10"/>
  <c r="X96" i="10"/>
  <c r="X108" i="10"/>
  <c r="X117" i="10"/>
  <c r="X118" i="10"/>
  <c r="X119" i="10"/>
  <c r="X120" i="10"/>
  <c r="X121" i="10"/>
  <c r="X122" i="10"/>
  <c r="X161" i="10"/>
  <c r="X162" i="10"/>
  <c r="X163" i="10"/>
  <c r="X167" i="10" s="1"/>
  <c r="X164" i="10"/>
  <c r="X165" i="10"/>
  <c r="X166" i="10"/>
  <c r="X169" i="10"/>
  <c r="X274" i="10" s="1"/>
  <c r="X170" i="10"/>
  <c r="X171" i="10"/>
  <c r="X172" i="10"/>
  <c r="X173" i="10"/>
  <c r="X174" i="10"/>
  <c r="X175" i="10"/>
  <c r="X176" i="10"/>
  <c r="X177" i="10"/>
  <c r="X135" i="10" s="1"/>
  <c r="X178" i="10"/>
  <c r="X179" i="10"/>
  <c r="X180" i="10"/>
  <c r="X181" i="10"/>
  <c r="X182" i="10"/>
  <c r="X183" i="10"/>
  <c r="X184" i="10"/>
  <c r="X185" i="10"/>
  <c r="X186" i="10"/>
  <c r="X187" i="10"/>
  <c r="X188" i="10"/>
  <c r="X189" i="10"/>
  <c r="X190" i="10"/>
  <c r="X191" i="10"/>
  <c r="X192" i="10"/>
  <c r="X193" i="10"/>
  <c r="X194" i="10"/>
  <c r="X195" i="10"/>
  <c r="X196" i="10"/>
  <c r="X197" i="10"/>
  <c r="X198" i="10"/>
  <c r="X199" i="10"/>
  <c r="X200" i="10"/>
  <c r="X201" i="10"/>
  <c r="X202" i="10"/>
  <c r="X203" i="10"/>
  <c r="X204" i="10"/>
  <c r="X205" i="10"/>
  <c r="X206" i="10"/>
  <c r="X207" i="10"/>
  <c r="X208" i="10"/>
  <c r="X209" i="10"/>
  <c r="X210" i="10"/>
  <c r="X211" i="10"/>
  <c r="X212" i="10"/>
  <c r="X213" i="10"/>
  <c r="X214" i="10"/>
  <c r="X215" i="10"/>
  <c r="X216" i="10"/>
  <c r="X217" i="10"/>
  <c r="X218" i="10"/>
  <c r="X219" i="10"/>
  <c r="X220" i="10"/>
  <c r="X221" i="10"/>
  <c r="X222" i="10"/>
  <c r="X223" i="10"/>
  <c r="X224" i="10"/>
  <c r="X225" i="10"/>
  <c r="X226" i="10"/>
  <c r="X227" i="10"/>
  <c r="X228" i="10"/>
  <c r="X229" i="10"/>
  <c r="X230" i="10"/>
  <c r="X231" i="10"/>
  <c r="X232" i="10"/>
  <c r="X233" i="10"/>
  <c r="X234" i="10"/>
  <c r="X235" i="10"/>
  <c r="X236" i="10"/>
  <c r="X237" i="10"/>
  <c r="X238" i="10"/>
  <c r="X239" i="10"/>
  <c r="X240" i="10"/>
  <c r="X241" i="10"/>
  <c r="X242" i="10"/>
  <c r="X243" i="10"/>
  <c r="X244" i="10"/>
  <c r="X245" i="10"/>
  <c r="X246" i="10"/>
  <c r="X247" i="10"/>
  <c r="X248" i="10"/>
  <c r="X249" i="10"/>
  <c r="X250" i="10"/>
  <c r="X251" i="10"/>
  <c r="X252" i="10"/>
  <c r="X253" i="10"/>
  <c r="X254" i="10"/>
  <c r="X255" i="10"/>
  <c r="X256" i="10"/>
  <c r="X257" i="10"/>
  <c r="X258" i="10"/>
  <c r="X259" i="10"/>
  <c r="X260" i="10"/>
  <c r="X261" i="10"/>
  <c r="X262" i="10"/>
  <c r="X263" i="10"/>
  <c r="X264" i="10"/>
  <c r="X265" i="10"/>
  <c r="X266" i="10"/>
  <c r="X267" i="10"/>
  <c r="X268" i="10"/>
  <c r="X269" i="10"/>
  <c r="X270" i="10"/>
  <c r="X271" i="10"/>
  <c r="X272" i="10"/>
  <c r="X273" i="10"/>
  <c r="W71" i="10"/>
  <c r="W78" i="10"/>
  <c r="W92" i="10"/>
  <c r="W96" i="10"/>
  <c r="W108" i="10"/>
  <c r="W117" i="10"/>
  <c r="W118" i="10"/>
  <c r="W119" i="10"/>
  <c r="W120" i="10"/>
  <c r="W121" i="10"/>
  <c r="W122" i="10"/>
  <c r="W135" i="10"/>
  <c r="V70" i="10"/>
  <c r="V71" i="10"/>
  <c r="V78" i="10"/>
  <c r="V92" i="10"/>
  <c r="V96" i="10"/>
  <c r="V108" i="10"/>
  <c r="V117" i="10"/>
  <c r="V123" i="10" s="1"/>
  <c r="V118" i="10"/>
  <c r="V119" i="10"/>
  <c r="V120" i="10"/>
  <c r="V121" i="10"/>
  <c r="V122" i="10"/>
  <c r="V135" i="10"/>
  <c r="V161" i="10"/>
  <c r="V162" i="10"/>
  <c r="V163" i="10"/>
  <c r="V164" i="10"/>
  <c r="V165" i="10"/>
  <c r="V166" i="10"/>
  <c r="V167" i="10"/>
  <c r="V169" i="10"/>
  <c r="V274" i="10" s="1"/>
  <c r="V170" i="10"/>
  <c r="V171" i="10"/>
  <c r="V172" i="10"/>
  <c r="V173" i="10"/>
  <c r="V174" i="10"/>
  <c r="V175" i="10"/>
  <c r="V176" i="10"/>
  <c r="V177" i="10"/>
  <c r="V178" i="10"/>
  <c r="V179" i="10"/>
  <c r="V180" i="10"/>
  <c r="V181" i="10"/>
  <c r="V182" i="10"/>
  <c r="V183" i="10"/>
  <c r="V184" i="10"/>
  <c r="V185" i="10"/>
  <c r="V186" i="10"/>
  <c r="V187" i="10"/>
  <c r="V188" i="10"/>
  <c r="V189" i="10"/>
  <c r="V190" i="10"/>
  <c r="V191" i="10"/>
  <c r="V192" i="10"/>
  <c r="V193" i="10"/>
  <c r="V194" i="10"/>
  <c r="V195" i="10"/>
  <c r="V196" i="10"/>
  <c r="V197" i="10"/>
  <c r="V198" i="10"/>
  <c r="V199" i="10"/>
  <c r="V200" i="10"/>
  <c r="V201" i="10"/>
  <c r="V202" i="10"/>
  <c r="V203" i="10"/>
  <c r="V204" i="10"/>
  <c r="V205" i="10"/>
  <c r="V206" i="10"/>
  <c r="V207" i="10"/>
  <c r="V208" i="10"/>
  <c r="V209" i="10"/>
  <c r="V210" i="10"/>
  <c r="V211" i="10"/>
  <c r="V212" i="10"/>
  <c r="V213" i="10"/>
  <c r="V214" i="10"/>
  <c r="V215" i="10"/>
  <c r="V216" i="10"/>
  <c r="V217" i="10"/>
  <c r="V218" i="10"/>
  <c r="V219" i="10"/>
  <c r="V220" i="10"/>
  <c r="V221" i="10"/>
  <c r="V222" i="10"/>
  <c r="V223" i="10"/>
  <c r="V224" i="10"/>
  <c r="V225" i="10"/>
  <c r="V226" i="10"/>
  <c r="V227" i="10"/>
  <c r="V228" i="10"/>
  <c r="V229" i="10"/>
  <c r="V230" i="10"/>
  <c r="V231" i="10"/>
  <c r="V232" i="10"/>
  <c r="V233" i="10"/>
  <c r="V234" i="10"/>
  <c r="V235" i="10"/>
  <c r="V236" i="10"/>
  <c r="V237" i="10"/>
  <c r="V238" i="10"/>
  <c r="V239" i="10"/>
  <c r="V240" i="10"/>
  <c r="V241" i="10"/>
  <c r="V242" i="10"/>
  <c r="V243" i="10"/>
  <c r="V244" i="10"/>
  <c r="V245" i="10"/>
  <c r="V246" i="10"/>
  <c r="V247" i="10"/>
  <c r="V248" i="10"/>
  <c r="V249" i="10"/>
  <c r="V250" i="10"/>
  <c r="V251" i="10"/>
  <c r="V252" i="10"/>
  <c r="V253" i="10"/>
  <c r="V254" i="10"/>
  <c r="V255" i="10"/>
  <c r="V256" i="10"/>
  <c r="V257" i="10"/>
  <c r="V258" i="10"/>
  <c r="V259" i="10"/>
  <c r="V260" i="10"/>
  <c r="V261" i="10"/>
  <c r="V262" i="10"/>
  <c r="V263" i="10"/>
  <c r="V264" i="10"/>
  <c r="V265" i="10"/>
  <c r="V266" i="10"/>
  <c r="V267" i="10"/>
  <c r="V268" i="10"/>
  <c r="V269" i="10"/>
  <c r="V270" i="10"/>
  <c r="V271" i="10"/>
  <c r="V272" i="10"/>
  <c r="V273" i="10"/>
  <c r="U70" i="10"/>
  <c r="U71" i="10"/>
  <c r="U78" i="10"/>
  <c r="U92" i="10"/>
  <c r="U96" i="10"/>
  <c r="U108" i="10"/>
  <c r="U117" i="10"/>
  <c r="U118" i="10"/>
  <c r="U119" i="10"/>
  <c r="U120" i="10"/>
  <c r="U121" i="10"/>
  <c r="U122" i="10"/>
  <c r="U161" i="10"/>
  <c r="U162" i="10"/>
  <c r="U167" i="10" s="1"/>
  <c r="U163" i="10"/>
  <c r="U164" i="10"/>
  <c r="U165" i="10"/>
  <c r="U166" i="10"/>
  <c r="U169" i="10"/>
  <c r="U274" i="10" s="1"/>
  <c r="U170" i="10"/>
  <c r="U171" i="10"/>
  <c r="U172" i="10"/>
  <c r="U173" i="10"/>
  <c r="U174" i="10"/>
  <c r="U175" i="10"/>
  <c r="U176" i="10"/>
  <c r="U177" i="10"/>
  <c r="U135" i="10" s="1"/>
  <c r="U178" i="10"/>
  <c r="U179" i="10"/>
  <c r="U180" i="10"/>
  <c r="U181" i="10"/>
  <c r="U182" i="10"/>
  <c r="U183" i="10"/>
  <c r="U184" i="10"/>
  <c r="U185" i="10"/>
  <c r="U186" i="10"/>
  <c r="U187" i="10"/>
  <c r="U188" i="10"/>
  <c r="U189" i="10"/>
  <c r="U190" i="10"/>
  <c r="U191" i="10"/>
  <c r="U192" i="10"/>
  <c r="U193" i="10"/>
  <c r="U194" i="10"/>
  <c r="U195" i="10"/>
  <c r="U196" i="10"/>
  <c r="U197" i="10"/>
  <c r="U198" i="10"/>
  <c r="U199" i="10"/>
  <c r="U200" i="10"/>
  <c r="U201" i="10"/>
  <c r="U202" i="10"/>
  <c r="U203" i="10"/>
  <c r="U204" i="10"/>
  <c r="U205" i="10"/>
  <c r="U206" i="10"/>
  <c r="U207" i="10"/>
  <c r="U208" i="10"/>
  <c r="U209" i="10"/>
  <c r="U210" i="10"/>
  <c r="U211" i="10"/>
  <c r="U212" i="10"/>
  <c r="U213" i="10"/>
  <c r="U214" i="10"/>
  <c r="U215" i="10"/>
  <c r="U216" i="10"/>
  <c r="U217" i="10"/>
  <c r="U218" i="10"/>
  <c r="U219" i="10"/>
  <c r="U220" i="10"/>
  <c r="U221" i="10"/>
  <c r="U222" i="10"/>
  <c r="U223" i="10"/>
  <c r="U224" i="10"/>
  <c r="U225" i="10"/>
  <c r="U226" i="10"/>
  <c r="U227" i="10"/>
  <c r="U228" i="10"/>
  <c r="U229" i="10"/>
  <c r="U230" i="10"/>
  <c r="U231" i="10"/>
  <c r="U232" i="10"/>
  <c r="U233" i="10"/>
  <c r="U234" i="10"/>
  <c r="U235" i="10"/>
  <c r="U236" i="10"/>
  <c r="U237" i="10"/>
  <c r="U238" i="10"/>
  <c r="U239" i="10"/>
  <c r="U240" i="10"/>
  <c r="U241" i="10"/>
  <c r="U242" i="10"/>
  <c r="U243" i="10"/>
  <c r="U244" i="10"/>
  <c r="U245" i="10"/>
  <c r="U246" i="10"/>
  <c r="U247" i="10"/>
  <c r="U248" i="10"/>
  <c r="U249" i="10"/>
  <c r="U250" i="10"/>
  <c r="U251" i="10"/>
  <c r="U252" i="10"/>
  <c r="U253" i="10"/>
  <c r="U254" i="10"/>
  <c r="U255" i="10"/>
  <c r="U256" i="10"/>
  <c r="U257" i="10"/>
  <c r="U258" i="10"/>
  <c r="U259" i="10"/>
  <c r="U260" i="10"/>
  <c r="U261" i="10"/>
  <c r="U262" i="10"/>
  <c r="U263" i="10"/>
  <c r="U264" i="10"/>
  <c r="U265" i="10"/>
  <c r="U266" i="10"/>
  <c r="U267" i="10"/>
  <c r="U268" i="10"/>
  <c r="U269" i="10"/>
  <c r="U270" i="10"/>
  <c r="U271" i="10"/>
  <c r="U272" i="10"/>
  <c r="U273" i="10"/>
  <c r="T70" i="10"/>
  <c r="T71" i="10"/>
  <c r="T78" i="10"/>
  <c r="T92" i="10"/>
  <c r="T96" i="10"/>
  <c r="T108" i="10"/>
  <c r="T113" i="10" s="1"/>
  <c r="T115" i="10" s="1"/>
  <c r="T116" i="10" s="1"/>
  <c r="T117" i="10"/>
  <c r="T118" i="10"/>
  <c r="T119" i="10"/>
  <c r="T120" i="10"/>
  <c r="T121" i="10"/>
  <c r="T122" i="10"/>
  <c r="T123" i="10"/>
  <c r="T135" i="10"/>
  <c r="T161" i="10"/>
  <c r="T162" i="10"/>
  <c r="T163" i="10"/>
  <c r="T164" i="10"/>
  <c r="T165" i="10"/>
  <c r="T166" i="10"/>
  <c r="T167" i="10"/>
  <c r="T169" i="10"/>
  <c r="T170" i="10"/>
  <c r="T171" i="10"/>
  <c r="T172" i="10"/>
  <c r="T173" i="10"/>
  <c r="T174" i="10"/>
  <c r="T175" i="10"/>
  <c r="T176" i="10"/>
  <c r="T177" i="10"/>
  <c r="T178" i="10"/>
  <c r="T179" i="10"/>
  <c r="T180" i="10"/>
  <c r="T181" i="10"/>
  <c r="T182" i="10"/>
  <c r="T183" i="10"/>
  <c r="T184" i="10"/>
  <c r="T185" i="10"/>
  <c r="T186" i="10"/>
  <c r="T187" i="10"/>
  <c r="T188" i="10"/>
  <c r="T189" i="10"/>
  <c r="T190" i="10"/>
  <c r="T191" i="10"/>
  <c r="T192" i="10"/>
  <c r="T193" i="10"/>
  <c r="T194" i="10"/>
  <c r="T195" i="10"/>
  <c r="T196" i="10"/>
  <c r="T197" i="10"/>
  <c r="T198" i="10"/>
  <c r="T199" i="10"/>
  <c r="T200" i="10"/>
  <c r="T201" i="10"/>
  <c r="T202" i="10"/>
  <c r="T203" i="10"/>
  <c r="T204" i="10"/>
  <c r="T205" i="10"/>
  <c r="T206" i="10"/>
  <c r="T207" i="10"/>
  <c r="T208" i="10"/>
  <c r="T209" i="10"/>
  <c r="T210" i="10"/>
  <c r="T211" i="10"/>
  <c r="T212" i="10"/>
  <c r="T213" i="10"/>
  <c r="T214" i="10"/>
  <c r="T215" i="10"/>
  <c r="T216" i="10"/>
  <c r="T217" i="10"/>
  <c r="T218" i="10"/>
  <c r="T219" i="10"/>
  <c r="T220" i="10"/>
  <c r="T221" i="10"/>
  <c r="T222" i="10"/>
  <c r="T223" i="10"/>
  <c r="T224" i="10"/>
  <c r="T225" i="10"/>
  <c r="T226" i="10"/>
  <c r="T227" i="10"/>
  <c r="T228" i="10"/>
  <c r="T229" i="10"/>
  <c r="T230" i="10"/>
  <c r="T231" i="10"/>
  <c r="T232" i="10"/>
  <c r="T233" i="10"/>
  <c r="T234" i="10"/>
  <c r="T235" i="10"/>
  <c r="T236" i="10"/>
  <c r="T237" i="10"/>
  <c r="T238" i="10"/>
  <c r="T239" i="10"/>
  <c r="T240" i="10"/>
  <c r="T241" i="10"/>
  <c r="T242" i="10"/>
  <c r="T243" i="10"/>
  <c r="T244" i="10"/>
  <c r="T245" i="10"/>
  <c r="T246" i="10"/>
  <c r="T247" i="10"/>
  <c r="T248" i="10"/>
  <c r="T249" i="10"/>
  <c r="T250" i="10"/>
  <c r="T251" i="10"/>
  <c r="T252" i="10"/>
  <c r="T253" i="10"/>
  <c r="T254" i="10"/>
  <c r="T255" i="10"/>
  <c r="T256" i="10"/>
  <c r="T257" i="10"/>
  <c r="T258" i="10"/>
  <c r="T259" i="10"/>
  <c r="T260" i="10"/>
  <c r="T261" i="10"/>
  <c r="T262" i="10"/>
  <c r="T263" i="10"/>
  <c r="T264" i="10"/>
  <c r="T265" i="10"/>
  <c r="T266" i="10"/>
  <c r="T267" i="10"/>
  <c r="T268" i="10"/>
  <c r="T269" i="10"/>
  <c r="T270" i="10"/>
  <c r="T271" i="10"/>
  <c r="T272" i="10"/>
  <c r="T273" i="10"/>
  <c r="T274" i="10"/>
  <c r="S177" i="11" l="1"/>
  <c r="P169" i="11"/>
  <c r="O274" i="11"/>
  <c r="O167" i="11"/>
  <c r="P161" i="11"/>
  <c r="O135" i="11"/>
  <c r="T177" i="11"/>
  <c r="AA123" i="10"/>
  <c r="AA116" i="10" s="1"/>
  <c r="Z123" i="10"/>
  <c r="Z124" i="10" s="1"/>
  <c r="Z113" i="10"/>
  <c r="Z115" i="10" s="1"/>
  <c r="Y123" i="10"/>
  <c r="Y124" i="10" s="1"/>
  <c r="Y113" i="10"/>
  <c r="Y115" i="10" s="1"/>
  <c r="Y116" i="10" s="1"/>
  <c r="X123" i="10"/>
  <c r="X113" i="10"/>
  <c r="X115" i="10" s="1"/>
  <c r="X124" i="10"/>
  <c r="W123" i="10"/>
  <c r="W124" i="10" s="1"/>
  <c r="W113" i="10"/>
  <c r="W115" i="10" s="1"/>
  <c r="W116" i="10" s="1"/>
  <c r="V124" i="10"/>
  <c r="V113" i="10"/>
  <c r="V115" i="10" s="1"/>
  <c r="V116" i="10" s="1"/>
  <c r="U113" i="10"/>
  <c r="U115" i="10" s="1"/>
  <c r="U123" i="10"/>
  <c r="U124" i="10" s="1"/>
  <c r="T124" i="10"/>
  <c r="P167" i="11" l="1"/>
  <c r="Q161" i="11"/>
  <c r="P135" i="11"/>
  <c r="Q169" i="11"/>
  <c r="P274" i="11"/>
  <c r="U177" i="11"/>
  <c r="AA124" i="10"/>
  <c r="Z116" i="10"/>
  <c r="X116" i="10"/>
  <c r="U116" i="10"/>
  <c r="Q274" i="11" l="1"/>
  <c r="R169" i="11"/>
  <c r="Q167" i="11"/>
  <c r="R161" i="11"/>
  <c r="Q135" i="11"/>
  <c r="V177" i="11"/>
  <c r="R167" i="11" l="1"/>
  <c r="S161" i="11"/>
  <c r="R135" i="11"/>
  <c r="S169" i="11"/>
  <c r="S274" i="11" s="1"/>
  <c r="R274" i="11"/>
  <c r="W177" i="11"/>
  <c r="S167" i="11" l="1"/>
  <c r="S135" i="11"/>
  <c r="T161" i="11"/>
  <c r="T169" i="11"/>
  <c r="X177" i="11"/>
  <c r="Y177" i="11" l="1"/>
  <c r="Z177" i="11" s="1"/>
  <c r="AA177" i="11" s="1"/>
  <c r="T274" i="11"/>
  <c r="U169" i="11"/>
  <c r="T167" i="11"/>
  <c r="U161" i="11"/>
  <c r="T135" i="11"/>
  <c r="U274" i="11" l="1"/>
  <c r="V169" i="11"/>
  <c r="U167" i="11"/>
  <c r="V161" i="11"/>
  <c r="V135" i="11" s="1"/>
  <c r="U135" i="11"/>
  <c r="V274" i="11" l="1"/>
  <c r="W169" i="11"/>
  <c r="AC177" i="11"/>
  <c r="V167" i="11"/>
  <c r="W161" i="11"/>
  <c r="W135" i="11" s="1"/>
  <c r="AD177" i="11" l="1"/>
  <c r="W274" i="11"/>
  <c r="X169" i="11"/>
  <c r="X161" i="11"/>
  <c r="W167" i="11"/>
  <c r="S70" i="10"/>
  <c r="S71" i="10"/>
  <c r="S78" i="10"/>
  <c r="S92" i="10"/>
  <c r="S96" i="10"/>
  <c r="S108" i="10"/>
  <c r="S117" i="10"/>
  <c r="S123" i="10" s="1"/>
  <c r="S118" i="10"/>
  <c r="S119" i="10"/>
  <c r="S120" i="10"/>
  <c r="S121" i="10"/>
  <c r="S122" i="10"/>
  <c r="S161" i="10"/>
  <c r="S162" i="10"/>
  <c r="S163" i="10"/>
  <c r="S164" i="10"/>
  <c r="S165" i="10"/>
  <c r="S166" i="10"/>
  <c r="S167" i="10"/>
  <c r="S169" i="10"/>
  <c r="S274" i="10" s="1"/>
  <c r="S170" i="10"/>
  <c r="S171" i="10"/>
  <c r="S172" i="10"/>
  <c r="S173" i="10"/>
  <c r="S174" i="10"/>
  <c r="S175" i="10"/>
  <c r="S176" i="10"/>
  <c r="S177" i="10"/>
  <c r="S135" i="10" s="1"/>
  <c r="S178" i="10"/>
  <c r="S179" i="10"/>
  <c r="S180" i="10"/>
  <c r="S181" i="10"/>
  <c r="S182" i="10"/>
  <c r="S183" i="10"/>
  <c r="S184" i="10"/>
  <c r="S185" i="10"/>
  <c r="S186" i="10"/>
  <c r="S187" i="10"/>
  <c r="S188" i="10"/>
  <c r="S189" i="10"/>
  <c r="S190" i="10"/>
  <c r="S191" i="10"/>
  <c r="S192" i="10"/>
  <c r="S193" i="10"/>
  <c r="S194" i="10"/>
  <c r="S195" i="10"/>
  <c r="S196" i="10"/>
  <c r="S197" i="10"/>
  <c r="S198" i="10"/>
  <c r="S199" i="10"/>
  <c r="S200" i="10"/>
  <c r="S201" i="10"/>
  <c r="S202" i="10"/>
  <c r="S203" i="10"/>
  <c r="S204" i="10"/>
  <c r="S205" i="10"/>
  <c r="S206" i="10"/>
  <c r="S207" i="10"/>
  <c r="S208" i="10"/>
  <c r="S209" i="10"/>
  <c r="S210" i="10"/>
  <c r="S211" i="10"/>
  <c r="S212" i="10"/>
  <c r="S213" i="10"/>
  <c r="S214" i="10"/>
  <c r="S215" i="10"/>
  <c r="S216" i="10"/>
  <c r="S217" i="10"/>
  <c r="S218" i="10"/>
  <c r="S219" i="10"/>
  <c r="S220" i="10"/>
  <c r="S221" i="10"/>
  <c r="S222" i="10"/>
  <c r="S223" i="10"/>
  <c r="S224" i="10"/>
  <c r="S225" i="10"/>
  <c r="S226" i="10"/>
  <c r="S227" i="10"/>
  <c r="S228" i="10"/>
  <c r="S229" i="10"/>
  <c r="S230" i="10"/>
  <c r="S231" i="10"/>
  <c r="S232" i="10"/>
  <c r="S233" i="10"/>
  <c r="S234" i="10"/>
  <c r="S235" i="10"/>
  <c r="S236" i="10"/>
  <c r="S237" i="10"/>
  <c r="S238" i="10"/>
  <c r="S239" i="10"/>
  <c r="S240" i="10"/>
  <c r="S241" i="10"/>
  <c r="S242" i="10"/>
  <c r="S243" i="10"/>
  <c r="S244" i="10"/>
  <c r="S245" i="10"/>
  <c r="S246" i="10"/>
  <c r="S247" i="10"/>
  <c r="S248" i="10"/>
  <c r="S249" i="10"/>
  <c r="S250" i="10"/>
  <c r="S251" i="10"/>
  <c r="S252" i="10"/>
  <c r="S253" i="10"/>
  <c r="S254" i="10"/>
  <c r="S255" i="10"/>
  <c r="S256" i="10"/>
  <c r="S257" i="10"/>
  <c r="S258" i="10"/>
  <c r="S259" i="10"/>
  <c r="S260" i="10"/>
  <c r="S261" i="10"/>
  <c r="S262" i="10"/>
  <c r="S263" i="10"/>
  <c r="S264" i="10"/>
  <c r="S265" i="10"/>
  <c r="S266" i="10"/>
  <c r="S267" i="10"/>
  <c r="S268" i="10"/>
  <c r="S269" i="10"/>
  <c r="S270" i="10"/>
  <c r="S271" i="10"/>
  <c r="S272" i="10"/>
  <c r="S273" i="10"/>
  <c r="X167" i="11" l="1"/>
  <c r="Y161" i="11"/>
  <c r="X135" i="11"/>
  <c r="X274" i="11"/>
  <c r="Y169" i="11"/>
  <c r="AE177" i="11"/>
  <c r="S124" i="10"/>
  <c r="S113" i="10"/>
  <c r="S115" i="10" s="1"/>
  <c r="S116" i="10" s="1"/>
  <c r="R70" i="10"/>
  <c r="R71" i="10"/>
  <c r="R78" i="10"/>
  <c r="R92" i="10"/>
  <c r="R96" i="10"/>
  <c r="R108" i="10"/>
  <c r="R117" i="10"/>
  <c r="R118" i="10"/>
  <c r="R119" i="10"/>
  <c r="R120" i="10"/>
  <c r="R121" i="10"/>
  <c r="R122" i="10"/>
  <c r="R135" i="10"/>
  <c r="Q70" i="10"/>
  <c r="Q71" i="10"/>
  <c r="Q78" i="10"/>
  <c r="Q92" i="10"/>
  <c r="Q96" i="10"/>
  <c r="Q108" i="10"/>
  <c r="Q117" i="10"/>
  <c r="Q123" i="10" s="1"/>
  <c r="Q118" i="10"/>
  <c r="Q119" i="10"/>
  <c r="Q120" i="10"/>
  <c r="Q121" i="10"/>
  <c r="Q122" i="10"/>
  <c r="Q135" i="10"/>
  <c r="Y274" i="11" l="1"/>
  <c r="Z169" i="11"/>
  <c r="Y167" i="11"/>
  <c r="Z161" i="11"/>
  <c r="R123" i="10"/>
  <c r="R113" i="10"/>
  <c r="R115" i="10" s="1"/>
  <c r="R116" i="10" s="1"/>
  <c r="R124" i="10"/>
  <c r="Q124" i="10"/>
  <c r="Q113" i="10"/>
  <c r="Q115" i="10" s="1"/>
  <c r="Q116" i="10" s="1"/>
  <c r="P70" i="10"/>
  <c r="P71" i="10"/>
  <c r="P78" i="10"/>
  <c r="P92" i="10"/>
  <c r="P96" i="10"/>
  <c r="P108" i="10"/>
  <c r="P117" i="10"/>
  <c r="P118" i="10"/>
  <c r="P119" i="10"/>
  <c r="P120" i="10"/>
  <c r="P121" i="10"/>
  <c r="P122" i="10"/>
  <c r="P135" i="10"/>
  <c r="Z274" i="11" l="1"/>
  <c r="AA169" i="11"/>
  <c r="Z167" i="11"/>
  <c r="AA161" i="11"/>
  <c r="P123" i="10"/>
  <c r="P124" i="10" s="1"/>
  <c r="P113" i="10"/>
  <c r="P115" i="10" s="1"/>
  <c r="P116" i="10" s="1"/>
  <c r="N135" i="10"/>
  <c r="O135" i="10"/>
  <c r="B135" i="10"/>
  <c r="C135" i="10"/>
  <c r="D135" i="10"/>
  <c r="E135" i="10"/>
  <c r="F135" i="10"/>
  <c r="G135" i="10"/>
  <c r="H135" i="10"/>
  <c r="I135" i="10"/>
  <c r="J135" i="10"/>
  <c r="K135" i="10"/>
  <c r="L135" i="10"/>
  <c r="M135" i="10"/>
  <c r="B108" i="10"/>
  <c r="C108" i="10"/>
  <c r="D108" i="10"/>
  <c r="E108" i="10"/>
  <c r="F108" i="10"/>
  <c r="G108" i="10"/>
  <c r="H108" i="10"/>
  <c r="I108" i="10"/>
  <c r="J108" i="10"/>
  <c r="K108" i="10"/>
  <c r="L108" i="10"/>
  <c r="M108" i="10"/>
  <c r="N108" i="10"/>
  <c r="B96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B78" i="10"/>
  <c r="C78" i="10"/>
  <c r="D78" i="10"/>
  <c r="E78" i="10"/>
  <c r="F78" i="10"/>
  <c r="G78" i="10"/>
  <c r="H78" i="10"/>
  <c r="I78" i="10"/>
  <c r="J78" i="10"/>
  <c r="K78" i="10"/>
  <c r="L78" i="10"/>
  <c r="M78" i="10"/>
  <c r="N78" i="10"/>
  <c r="B71" i="10"/>
  <c r="C71" i="10"/>
  <c r="D71" i="10"/>
  <c r="E71" i="10"/>
  <c r="F71" i="10"/>
  <c r="G71" i="10"/>
  <c r="H71" i="10"/>
  <c r="I71" i="10"/>
  <c r="J71" i="10"/>
  <c r="K71" i="10"/>
  <c r="L71" i="10"/>
  <c r="M71" i="10"/>
  <c r="N71" i="10"/>
  <c r="O70" i="10"/>
  <c r="AA167" i="11" l="1"/>
  <c r="AA135" i="11"/>
  <c r="AA274" i="11"/>
  <c r="N70" i="10"/>
  <c r="N117" i="10"/>
  <c r="N118" i="10"/>
  <c r="N119" i="10"/>
  <c r="N120" i="10"/>
  <c r="N123" i="10" s="1"/>
  <c r="N121" i="10"/>
  <c r="N122" i="10"/>
  <c r="AB274" i="11" l="1"/>
  <c r="AC169" i="11"/>
  <c r="N124" i="10"/>
  <c r="N113" i="10"/>
  <c r="N115" i="10" s="1"/>
  <c r="N116" i="10" s="1"/>
  <c r="M70" i="10"/>
  <c r="L117" i="10"/>
  <c r="L123" i="10" s="1"/>
  <c r="M117" i="10"/>
  <c r="M123" i="10" s="1"/>
  <c r="L118" i="10"/>
  <c r="M118" i="10"/>
  <c r="L119" i="10"/>
  <c r="M119" i="10"/>
  <c r="L120" i="10"/>
  <c r="M120" i="10"/>
  <c r="L121" i="10"/>
  <c r="M121" i="10"/>
  <c r="L122" i="10"/>
  <c r="M122" i="10"/>
  <c r="AC167" i="11" l="1"/>
  <c r="AD161" i="11"/>
  <c r="AC274" i="11"/>
  <c r="AD169" i="11"/>
  <c r="M113" i="10"/>
  <c r="M115" i="10" s="1"/>
  <c r="M116" i="10" s="1"/>
  <c r="M124" i="10"/>
  <c r="L124" i="10"/>
  <c r="L113" i="10"/>
  <c r="L115" i="10" s="1"/>
  <c r="L116" i="10" s="1"/>
  <c r="AD274" i="11" l="1"/>
  <c r="AE169" i="11"/>
  <c r="AD167" i="11"/>
  <c r="AE161" i="11"/>
  <c r="J117" i="10"/>
  <c r="J118" i="10"/>
  <c r="J119" i="10"/>
  <c r="J120" i="10"/>
  <c r="J121" i="10"/>
  <c r="J122" i="10"/>
  <c r="H117" i="10"/>
  <c r="H123" i="10" s="1"/>
  <c r="I117" i="10"/>
  <c r="I123" i="10" s="1"/>
  <c r="H118" i="10"/>
  <c r="I118" i="10"/>
  <c r="H119" i="10"/>
  <c r="I119" i="10"/>
  <c r="H120" i="10"/>
  <c r="I120" i="10"/>
  <c r="H121" i="10"/>
  <c r="I121" i="10"/>
  <c r="H122" i="10"/>
  <c r="I122" i="10"/>
  <c r="G113" i="10"/>
  <c r="G115" i="10" s="1"/>
  <c r="G117" i="10"/>
  <c r="G118" i="10"/>
  <c r="G119" i="10"/>
  <c r="G120" i="10"/>
  <c r="G121" i="10"/>
  <c r="G122" i="10"/>
  <c r="D117" i="10"/>
  <c r="E117" i="10"/>
  <c r="F117" i="10"/>
  <c r="F123" i="10" s="1"/>
  <c r="D118" i="10"/>
  <c r="E118" i="10"/>
  <c r="F118" i="10"/>
  <c r="D119" i="10"/>
  <c r="E119" i="10"/>
  <c r="F119" i="10"/>
  <c r="D120" i="10"/>
  <c r="E120" i="10"/>
  <c r="F120" i="10"/>
  <c r="D121" i="10"/>
  <c r="E121" i="10"/>
  <c r="F121" i="10"/>
  <c r="D122" i="10"/>
  <c r="E122" i="10"/>
  <c r="F122" i="10"/>
  <c r="AH145" i="10"/>
  <c r="AI145" i="10"/>
  <c r="AH144" i="10"/>
  <c r="AI144" i="10"/>
  <c r="AH143" i="10"/>
  <c r="AI143" i="10"/>
  <c r="AE167" i="11" l="1"/>
  <c r="AE135" i="11"/>
  <c r="AE274" i="11"/>
  <c r="AF274" i="11"/>
  <c r="J123" i="10"/>
  <c r="J113" i="10"/>
  <c r="J115" i="10" s="1"/>
  <c r="J116" i="10" s="1"/>
  <c r="J7" i="10" s="1"/>
  <c r="J124" i="10"/>
  <c r="I113" i="10"/>
  <c r="I115" i="10" s="1"/>
  <c r="I116" i="10" s="1"/>
  <c r="I7" i="10" s="1"/>
  <c r="I124" i="10"/>
  <c r="H124" i="10"/>
  <c r="H113" i="10"/>
  <c r="H115" i="10" s="1"/>
  <c r="H116" i="10" s="1"/>
  <c r="G123" i="10"/>
  <c r="G124" i="10"/>
  <c r="G116" i="10"/>
  <c r="D123" i="10"/>
  <c r="D124" i="10" s="1"/>
  <c r="D113" i="10"/>
  <c r="D115" i="10" s="1"/>
  <c r="D116" i="10" s="1"/>
  <c r="E123" i="10"/>
  <c r="E113" i="10"/>
  <c r="E115" i="10" s="1"/>
  <c r="E116" i="10" s="1"/>
  <c r="F124" i="10"/>
  <c r="F113" i="10"/>
  <c r="F115" i="10" s="1"/>
  <c r="F116" i="10" s="1"/>
  <c r="E124" i="10"/>
  <c r="AG274" i="10"/>
  <c r="B274" i="10"/>
  <c r="C273" i="10"/>
  <c r="D273" i="10" s="1"/>
  <c r="E273" i="10" s="1"/>
  <c r="F273" i="10" s="1"/>
  <c r="G273" i="10" s="1"/>
  <c r="H273" i="10" s="1"/>
  <c r="I273" i="10" s="1"/>
  <c r="J273" i="10" s="1"/>
  <c r="K273" i="10" s="1"/>
  <c r="L273" i="10" s="1"/>
  <c r="M273" i="10" s="1"/>
  <c r="N273" i="10" s="1"/>
  <c r="O273" i="10" s="1"/>
  <c r="P273" i="10" s="1"/>
  <c r="Q273" i="10" s="1"/>
  <c r="R273" i="10" s="1"/>
  <c r="W273" i="10" s="1"/>
  <c r="AB273" i="10" s="1"/>
  <c r="AC273" i="10" s="1"/>
  <c r="AD273" i="10" s="1"/>
  <c r="AE273" i="10" s="1"/>
  <c r="AF273" i="10" s="1"/>
  <c r="D272" i="10"/>
  <c r="E272" i="10" s="1"/>
  <c r="F272" i="10" s="1"/>
  <c r="G272" i="10" s="1"/>
  <c r="H272" i="10" s="1"/>
  <c r="I272" i="10" s="1"/>
  <c r="J272" i="10" s="1"/>
  <c r="K272" i="10" s="1"/>
  <c r="L272" i="10" s="1"/>
  <c r="M272" i="10" s="1"/>
  <c r="N272" i="10" s="1"/>
  <c r="O272" i="10" s="1"/>
  <c r="P272" i="10" s="1"/>
  <c r="Q272" i="10" s="1"/>
  <c r="R272" i="10" s="1"/>
  <c r="W272" i="10" s="1"/>
  <c r="AB272" i="10" s="1"/>
  <c r="AC272" i="10" s="1"/>
  <c r="AD272" i="10" s="1"/>
  <c r="AE272" i="10" s="1"/>
  <c r="AF272" i="10" s="1"/>
  <c r="C272" i="10"/>
  <c r="C271" i="10"/>
  <c r="D271" i="10" s="1"/>
  <c r="E271" i="10" s="1"/>
  <c r="F271" i="10" s="1"/>
  <c r="G271" i="10" s="1"/>
  <c r="H271" i="10" s="1"/>
  <c r="I271" i="10" s="1"/>
  <c r="J271" i="10" s="1"/>
  <c r="K271" i="10" s="1"/>
  <c r="L271" i="10" s="1"/>
  <c r="M271" i="10" s="1"/>
  <c r="N271" i="10" s="1"/>
  <c r="O271" i="10" s="1"/>
  <c r="P271" i="10" s="1"/>
  <c r="Q271" i="10" s="1"/>
  <c r="R271" i="10" s="1"/>
  <c r="W271" i="10" s="1"/>
  <c r="AB271" i="10" s="1"/>
  <c r="AC271" i="10" s="1"/>
  <c r="AD271" i="10" s="1"/>
  <c r="AE271" i="10" s="1"/>
  <c r="AF271" i="10" s="1"/>
  <c r="C270" i="10"/>
  <c r="D270" i="10" s="1"/>
  <c r="E270" i="10" s="1"/>
  <c r="F270" i="10" s="1"/>
  <c r="G270" i="10" s="1"/>
  <c r="H270" i="10" s="1"/>
  <c r="I270" i="10" s="1"/>
  <c r="J270" i="10" s="1"/>
  <c r="K270" i="10" s="1"/>
  <c r="L270" i="10" s="1"/>
  <c r="M270" i="10" s="1"/>
  <c r="N270" i="10" s="1"/>
  <c r="O270" i="10" s="1"/>
  <c r="P270" i="10" s="1"/>
  <c r="Q270" i="10" s="1"/>
  <c r="R270" i="10" s="1"/>
  <c r="W270" i="10" s="1"/>
  <c r="AB270" i="10" s="1"/>
  <c r="AC270" i="10" s="1"/>
  <c r="AD270" i="10" s="1"/>
  <c r="AE270" i="10" s="1"/>
  <c r="AF270" i="10" s="1"/>
  <c r="G269" i="10"/>
  <c r="H269" i="10" s="1"/>
  <c r="I269" i="10" s="1"/>
  <c r="J269" i="10" s="1"/>
  <c r="K269" i="10" s="1"/>
  <c r="L269" i="10" s="1"/>
  <c r="M269" i="10" s="1"/>
  <c r="N269" i="10" s="1"/>
  <c r="O269" i="10" s="1"/>
  <c r="P269" i="10" s="1"/>
  <c r="Q269" i="10" s="1"/>
  <c r="R269" i="10" s="1"/>
  <c r="W269" i="10" s="1"/>
  <c r="AB269" i="10" s="1"/>
  <c r="AC269" i="10" s="1"/>
  <c r="AD269" i="10" s="1"/>
  <c r="AE269" i="10" s="1"/>
  <c r="AF269" i="10" s="1"/>
  <c r="F269" i="10"/>
  <c r="C269" i="10"/>
  <c r="D269" i="10" s="1"/>
  <c r="E269" i="10" s="1"/>
  <c r="L268" i="10"/>
  <c r="M268" i="10" s="1"/>
  <c r="N268" i="10" s="1"/>
  <c r="O268" i="10" s="1"/>
  <c r="P268" i="10" s="1"/>
  <c r="Q268" i="10" s="1"/>
  <c r="R268" i="10" s="1"/>
  <c r="W268" i="10" s="1"/>
  <c r="AB268" i="10" s="1"/>
  <c r="AC268" i="10" s="1"/>
  <c r="AD268" i="10" s="1"/>
  <c r="AE268" i="10" s="1"/>
  <c r="AF268" i="10" s="1"/>
  <c r="E268" i="10"/>
  <c r="F268" i="10" s="1"/>
  <c r="G268" i="10" s="1"/>
  <c r="H268" i="10" s="1"/>
  <c r="I268" i="10" s="1"/>
  <c r="J268" i="10" s="1"/>
  <c r="K268" i="10" s="1"/>
  <c r="D268" i="10"/>
  <c r="C268" i="10"/>
  <c r="J267" i="10"/>
  <c r="K267" i="10" s="1"/>
  <c r="L267" i="10" s="1"/>
  <c r="M267" i="10" s="1"/>
  <c r="N267" i="10" s="1"/>
  <c r="O267" i="10" s="1"/>
  <c r="P267" i="10" s="1"/>
  <c r="Q267" i="10" s="1"/>
  <c r="R267" i="10" s="1"/>
  <c r="W267" i="10" s="1"/>
  <c r="AB267" i="10" s="1"/>
  <c r="AC267" i="10" s="1"/>
  <c r="AD267" i="10" s="1"/>
  <c r="AE267" i="10" s="1"/>
  <c r="AF267" i="10" s="1"/>
  <c r="C267" i="10"/>
  <c r="D267" i="10" s="1"/>
  <c r="E267" i="10" s="1"/>
  <c r="F267" i="10" s="1"/>
  <c r="G267" i="10" s="1"/>
  <c r="H267" i="10" s="1"/>
  <c r="I267" i="10" s="1"/>
  <c r="H266" i="10"/>
  <c r="I266" i="10" s="1"/>
  <c r="J266" i="10" s="1"/>
  <c r="K266" i="10" s="1"/>
  <c r="L266" i="10" s="1"/>
  <c r="M266" i="10" s="1"/>
  <c r="N266" i="10" s="1"/>
  <c r="O266" i="10" s="1"/>
  <c r="P266" i="10" s="1"/>
  <c r="Q266" i="10" s="1"/>
  <c r="R266" i="10" s="1"/>
  <c r="W266" i="10" s="1"/>
  <c r="AB266" i="10" s="1"/>
  <c r="AC266" i="10" s="1"/>
  <c r="AD266" i="10" s="1"/>
  <c r="AE266" i="10" s="1"/>
  <c r="AF266" i="10" s="1"/>
  <c r="C266" i="10"/>
  <c r="D266" i="10" s="1"/>
  <c r="E266" i="10" s="1"/>
  <c r="F266" i="10" s="1"/>
  <c r="G266" i="10" s="1"/>
  <c r="C265" i="10"/>
  <c r="D265" i="10" s="1"/>
  <c r="E265" i="10" s="1"/>
  <c r="F265" i="10" s="1"/>
  <c r="G265" i="10" s="1"/>
  <c r="H265" i="10" s="1"/>
  <c r="I265" i="10" s="1"/>
  <c r="J265" i="10" s="1"/>
  <c r="K265" i="10" s="1"/>
  <c r="L265" i="10" s="1"/>
  <c r="M265" i="10" s="1"/>
  <c r="N265" i="10" s="1"/>
  <c r="O265" i="10" s="1"/>
  <c r="P265" i="10" s="1"/>
  <c r="Q265" i="10" s="1"/>
  <c r="R265" i="10" s="1"/>
  <c r="W265" i="10" s="1"/>
  <c r="AB265" i="10" s="1"/>
  <c r="AC265" i="10" s="1"/>
  <c r="AD265" i="10" s="1"/>
  <c r="AE265" i="10" s="1"/>
  <c r="AF265" i="10" s="1"/>
  <c r="D264" i="10"/>
  <c r="E264" i="10" s="1"/>
  <c r="F264" i="10" s="1"/>
  <c r="G264" i="10" s="1"/>
  <c r="H264" i="10" s="1"/>
  <c r="I264" i="10" s="1"/>
  <c r="J264" i="10" s="1"/>
  <c r="K264" i="10" s="1"/>
  <c r="L264" i="10" s="1"/>
  <c r="M264" i="10" s="1"/>
  <c r="N264" i="10" s="1"/>
  <c r="O264" i="10" s="1"/>
  <c r="P264" i="10" s="1"/>
  <c r="Q264" i="10" s="1"/>
  <c r="R264" i="10" s="1"/>
  <c r="W264" i="10" s="1"/>
  <c r="AB264" i="10" s="1"/>
  <c r="AC264" i="10" s="1"/>
  <c r="AD264" i="10" s="1"/>
  <c r="AE264" i="10" s="1"/>
  <c r="AF264" i="10" s="1"/>
  <c r="C264" i="10"/>
  <c r="C263" i="10"/>
  <c r="D263" i="10" s="1"/>
  <c r="E263" i="10" s="1"/>
  <c r="F263" i="10" s="1"/>
  <c r="G263" i="10" s="1"/>
  <c r="H263" i="10" s="1"/>
  <c r="I263" i="10" s="1"/>
  <c r="J263" i="10" s="1"/>
  <c r="K263" i="10" s="1"/>
  <c r="L263" i="10" s="1"/>
  <c r="M263" i="10" s="1"/>
  <c r="N263" i="10" s="1"/>
  <c r="O263" i="10" s="1"/>
  <c r="P263" i="10" s="1"/>
  <c r="Q263" i="10" s="1"/>
  <c r="R263" i="10" s="1"/>
  <c r="W263" i="10" s="1"/>
  <c r="AB263" i="10" s="1"/>
  <c r="AC263" i="10" s="1"/>
  <c r="AD263" i="10" s="1"/>
  <c r="AE263" i="10" s="1"/>
  <c r="AF263" i="10" s="1"/>
  <c r="E262" i="10"/>
  <c r="F262" i="10" s="1"/>
  <c r="G262" i="10" s="1"/>
  <c r="H262" i="10" s="1"/>
  <c r="I262" i="10" s="1"/>
  <c r="J262" i="10" s="1"/>
  <c r="K262" i="10" s="1"/>
  <c r="L262" i="10" s="1"/>
  <c r="M262" i="10" s="1"/>
  <c r="N262" i="10" s="1"/>
  <c r="O262" i="10" s="1"/>
  <c r="P262" i="10" s="1"/>
  <c r="Q262" i="10" s="1"/>
  <c r="R262" i="10" s="1"/>
  <c r="W262" i="10" s="1"/>
  <c r="AB262" i="10" s="1"/>
  <c r="AC262" i="10" s="1"/>
  <c r="AD262" i="10" s="1"/>
  <c r="AE262" i="10" s="1"/>
  <c r="AF262" i="10" s="1"/>
  <c r="C262" i="10"/>
  <c r="D262" i="10" s="1"/>
  <c r="G261" i="10"/>
  <c r="H261" i="10" s="1"/>
  <c r="I261" i="10" s="1"/>
  <c r="J261" i="10" s="1"/>
  <c r="K261" i="10" s="1"/>
  <c r="L261" i="10" s="1"/>
  <c r="M261" i="10" s="1"/>
  <c r="N261" i="10" s="1"/>
  <c r="O261" i="10" s="1"/>
  <c r="P261" i="10" s="1"/>
  <c r="Q261" i="10" s="1"/>
  <c r="R261" i="10" s="1"/>
  <c r="W261" i="10" s="1"/>
  <c r="AB261" i="10" s="1"/>
  <c r="AC261" i="10" s="1"/>
  <c r="AD261" i="10" s="1"/>
  <c r="AE261" i="10" s="1"/>
  <c r="AF261" i="10" s="1"/>
  <c r="F261" i="10"/>
  <c r="C261" i="10"/>
  <c r="D261" i="10" s="1"/>
  <c r="E261" i="10" s="1"/>
  <c r="W260" i="10"/>
  <c r="AB260" i="10" s="1"/>
  <c r="AC260" i="10" s="1"/>
  <c r="AD260" i="10" s="1"/>
  <c r="AE260" i="10" s="1"/>
  <c r="AF260" i="10" s="1"/>
  <c r="E260" i="10"/>
  <c r="F260" i="10" s="1"/>
  <c r="G260" i="10" s="1"/>
  <c r="H260" i="10" s="1"/>
  <c r="I260" i="10" s="1"/>
  <c r="J260" i="10" s="1"/>
  <c r="K260" i="10" s="1"/>
  <c r="L260" i="10" s="1"/>
  <c r="M260" i="10" s="1"/>
  <c r="N260" i="10" s="1"/>
  <c r="O260" i="10" s="1"/>
  <c r="P260" i="10" s="1"/>
  <c r="Q260" i="10" s="1"/>
  <c r="R260" i="10" s="1"/>
  <c r="D260" i="10"/>
  <c r="C260" i="10"/>
  <c r="D259" i="10"/>
  <c r="E259" i="10" s="1"/>
  <c r="F259" i="10" s="1"/>
  <c r="G259" i="10" s="1"/>
  <c r="H259" i="10" s="1"/>
  <c r="I259" i="10" s="1"/>
  <c r="J259" i="10" s="1"/>
  <c r="K259" i="10" s="1"/>
  <c r="L259" i="10" s="1"/>
  <c r="M259" i="10" s="1"/>
  <c r="N259" i="10" s="1"/>
  <c r="O259" i="10" s="1"/>
  <c r="P259" i="10" s="1"/>
  <c r="Q259" i="10" s="1"/>
  <c r="R259" i="10" s="1"/>
  <c r="W259" i="10" s="1"/>
  <c r="AB259" i="10" s="1"/>
  <c r="AC259" i="10" s="1"/>
  <c r="AD259" i="10" s="1"/>
  <c r="AE259" i="10" s="1"/>
  <c r="AF259" i="10" s="1"/>
  <c r="C259" i="10"/>
  <c r="Q258" i="10"/>
  <c r="R258" i="10" s="1"/>
  <c r="W258" i="10" s="1"/>
  <c r="AB258" i="10" s="1"/>
  <c r="AC258" i="10" s="1"/>
  <c r="AD258" i="10" s="1"/>
  <c r="AE258" i="10" s="1"/>
  <c r="AF258" i="10" s="1"/>
  <c r="C258" i="10"/>
  <c r="D258" i="10" s="1"/>
  <c r="E258" i="10" s="1"/>
  <c r="F258" i="10" s="1"/>
  <c r="G258" i="10" s="1"/>
  <c r="H258" i="10" s="1"/>
  <c r="I258" i="10" s="1"/>
  <c r="J258" i="10" s="1"/>
  <c r="K258" i="10" s="1"/>
  <c r="L258" i="10" s="1"/>
  <c r="M258" i="10" s="1"/>
  <c r="N258" i="10" s="1"/>
  <c r="O258" i="10" s="1"/>
  <c r="P258" i="10" s="1"/>
  <c r="C257" i="10"/>
  <c r="D257" i="10" s="1"/>
  <c r="E257" i="10" s="1"/>
  <c r="F257" i="10" s="1"/>
  <c r="G257" i="10" s="1"/>
  <c r="H257" i="10" s="1"/>
  <c r="I257" i="10" s="1"/>
  <c r="J257" i="10" s="1"/>
  <c r="K257" i="10" s="1"/>
  <c r="L257" i="10" s="1"/>
  <c r="M257" i="10" s="1"/>
  <c r="N257" i="10" s="1"/>
  <c r="O257" i="10" s="1"/>
  <c r="P257" i="10" s="1"/>
  <c r="Q257" i="10" s="1"/>
  <c r="R257" i="10" s="1"/>
  <c r="W257" i="10" s="1"/>
  <c r="AB257" i="10" s="1"/>
  <c r="AC257" i="10" s="1"/>
  <c r="AD257" i="10" s="1"/>
  <c r="AE257" i="10" s="1"/>
  <c r="AF257" i="10" s="1"/>
  <c r="W256" i="10"/>
  <c r="AB256" i="10" s="1"/>
  <c r="AC256" i="10" s="1"/>
  <c r="AD256" i="10" s="1"/>
  <c r="AE256" i="10" s="1"/>
  <c r="AF256" i="10" s="1"/>
  <c r="D256" i="10"/>
  <c r="E256" i="10" s="1"/>
  <c r="F256" i="10" s="1"/>
  <c r="G256" i="10" s="1"/>
  <c r="H256" i="10" s="1"/>
  <c r="I256" i="10" s="1"/>
  <c r="J256" i="10" s="1"/>
  <c r="K256" i="10" s="1"/>
  <c r="L256" i="10" s="1"/>
  <c r="M256" i="10" s="1"/>
  <c r="N256" i="10" s="1"/>
  <c r="O256" i="10" s="1"/>
  <c r="P256" i="10" s="1"/>
  <c r="Q256" i="10" s="1"/>
  <c r="R256" i="10" s="1"/>
  <c r="C256" i="10"/>
  <c r="L255" i="10"/>
  <c r="M255" i="10" s="1"/>
  <c r="N255" i="10" s="1"/>
  <c r="O255" i="10" s="1"/>
  <c r="P255" i="10" s="1"/>
  <c r="Q255" i="10" s="1"/>
  <c r="R255" i="10" s="1"/>
  <c r="W255" i="10" s="1"/>
  <c r="AB255" i="10" s="1"/>
  <c r="AC255" i="10" s="1"/>
  <c r="AD255" i="10" s="1"/>
  <c r="AE255" i="10" s="1"/>
  <c r="AF255" i="10" s="1"/>
  <c r="D255" i="10"/>
  <c r="E255" i="10" s="1"/>
  <c r="F255" i="10" s="1"/>
  <c r="G255" i="10" s="1"/>
  <c r="H255" i="10" s="1"/>
  <c r="I255" i="10" s="1"/>
  <c r="J255" i="10" s="1"/>
  <c r="K255" i="10" s="1"/>
  <c r="C255" i="10"/>
  <c r="C254" i="10"/>
  <c r="D254" i="10" s="1"/>
  <c r="E254" i="10" s="1"/>
  <c r="F254" i="10" s="1"/>
  <c r="G254" i="10" s="1"/>
  <c r="H254" i="10" s="1"/>
  <c r="I254" i="10" s="1"/>
  <c r="J254" i="10" s="1"/>
  <c r="K254" i="10" s="1"/>
  <c r="L254" i="10" s="1"/>
  <c r="M254" i="10" s="1"/>
  <c r="N254" i="10" s="1"/>
  <c r="O254" i="10" s="1"/>
  <c r="P254" i="10" s="1"/>
  <c r="Q254" i="10" s="1"/>
  <c r="R254" i="10" s="1"/>
  <c r="W254" i="10" s="1"/>
  <c r="AB254" i="10" s="1"/>
  <c r="AC254" i="10" s="1"/>
  <c r="AD254" i="10" s="1"/>
  <c r="AE254" i="10" s="1"/>
  <c r="AF254" i="10" s="1"/>
  <c r="E253" i="10"/>
  <c r="F253" i="10" s="1"/>
  <c r="G253" i="10" s="1"/>
  <c r="H253" i="10" s="1"/>
  <c r="I253" i="10" s="1"/>
  <c r="J253" i="10" s="1"/>
  <c r="K253" i="10" s="1"/>
  <c r="L253" i="10" s="1"/>
  <c r="M253" i="10" s="1"/>
  <c r="N253" i="10" s="1"/>
  <c r="O253" i="10" s="1"/>
  <c r="P253" i="10" s="1"/>
  <c r="Q253" i="10" s="1"/>
  <c r="R253" i="10" s="1"/>
  <c r="W253" i="10" s="1"/>
  <c r="AB253" i="10" s="1"/>
  <c r="AC253" i="10" s="1"/>
  <c r="AD253" i="10" s="1"/>
  <c r="AE253" i="10" s="1"/>
  <c r="AF253" i="10" s="1"/>
  <c r="C253" i="10"/>
  <c r="D253" i="10" s="1"/>
  <c r="C252" i="10"/>
  <c r="D252" i="10" s="1"/>
  <c r="E252" i="10" s="1"/>
  <c r="F252" i="10" s="1"/>
  <c r="G252" i="10" s="1"/>
  <c r="H252" i="10" s="1"/>
  <c r="I252" i="10" s="1"/>
  <c r="J252" i="10" s="1"/>
  <c r="K252" i="10" s="1"/>
  <c r="L252" i="10" s="1"/>
  <c r="M252" i="10" s="1"/>
  <c r="N252" i="10" s="1"/>
  <c r="O252" i="10" s="1"/>
  <c r="P252" i="10" s="1"/>
  <c r="Q252" i="10" s="1"/>
  <c r="R252" i="10" s="1"/>
  <c r="W252" i="10" s="1"/>
  <c r="AB252" i="10" s="1"/>
  <c r="AC252" i="10" s="1"/>
  <c r="AD252" i="10" s="1"/>
  <c r="AE252" i="10" s="1"/>
  <c r="AF252" i="10" s="1"/>
  <c r="E251" i="10"/>
  <c r="F251" i="10" s="1"/>
  <c r="G251" i="10" s="1"/>
  <c r="H251" i="10" s="1"/>
  <c r="I251" i="10" s="1"/>
  <c r="J251" i="10" s="1"/>
  <c r="K251" i="10" s="1"/>
  <c r="L251" i="10" s="1"/>
  <c r="M251" i="10" s="1"/>
  <c r="N251" i="10" s="1"/>
  <c r="O251" i="10" s="1"/>
  <c r="P251" i="10" s="1"/>
  <c r="Q251" i="10" s="1"/>
  <c r="R251" i="10" s="1"/>
  <c r="W251" i="10" s="1"/>
  <c r="AB251" i="10" s="1"/>
  <c r="AC251" i="10" s="1"/>
  <c r="AD251" i="10" s="1"/>
  <c r="AE251" i="10" s="1"/>
  <c r="AF251" i="10" s="1"/>
  <c r="C251" i="10"/>
  <c r="D251" i="10" s="1"/>
  <c r="D250" i="10"/>
  <c r="E250" i="10" s="1"/>
  <c r="F250" i="10" s="1"/>
  <c r="G250" i="10" s="1"/>
  <c r="H250" i="10" s="1"/>
  <c r="I250" i="10" s="1"/>
  <c r="J250" i="10" s="1"/>
  <c r="K250" i="10" s="1"/>
  <c r="L250" i="10" s="1"/>
  <c r="M250" i="10" s="1"/>
  <c r="N250" i="10" s="1"/>
  <c r="O250" i="10" s="1"/>
  <c r="P250" i="10" s="1"/>
  <c r="Q250" i="10" s="1"/>
  <c r="R250" i="10" s="1"/>
  <c r="W250" i="10" s="1"/>
  <c r="AB250" i="10" s="1"/>
  <c r="AC250" i="10" s="1"/>
  <c r="AD250" i="10" s="1"/>
  <c r="AE250" i="10" s="1"/>
  <c r="AF250" i="10" s="1"/>
  <c r="C250" i="10"/>
  <c r="D249" i="10"/>
  <c r="E249" i="10" s="1"/>
  <c r="F249" i="10" s="1"/>
  <c r="G249" i="10" s="1"/>
  <c r="H249" i="10" s="1"/>
  <c r="I249" i="10" s="1"/>
  <c r="J249" i="10" s="1"/>
  <c r="K249" i="10" s="1"/>
  <c r="L249" i="10" s="1"/>
  <c r="M249" i="10" s="1"/>
  <c r="N249" i="10" s="1"/>
  <c r="O249" i="10" s="1"/>
  <c r="P249" i="10" s="1"/>
  <c r="Q249" i="10" s="1"/>
  <c r="R249" i="10" s="1"/>
  <c r="W249" i="10" s="1"/>
  <c r="AB249" i="10" s="1"/>
  <c r="AC249" i="10" s="1"/>
  <c r="AD249" i="10" s="1"/>
  <c r="AE249" i="10" s="1"/>
  <c r="AF249" i="10" s="1"/>
  <c r="C249" i="10"/>
  <c r="D248" i="10"/>
  <c r="E248" i="10" s="1"/>
  <c r="F248" i="10" s="1"/>
  <c r="G248" i="10" s="1"/>
  <c r="H248" i="10" s="1"/>
  <c r="I248" i="10" s="1"/>
  <c r="J248" i="10" s="1"/>
  <c r="K248" i="10" s="1"/>
  <c r="L248" i="10" s="1"/>
  <c r="M248" i="10" s="1"/>
  <c r="N248" i="10" s="1"/>
  <c r="O248" i="10" s="1"/>
  <c r="P248" i="10" s="1"/>
  <c r="Q248" i="10" s="1"/>
  <c r="R248" i="10" s="1"/>
  <c r="W248" i="10" s="1"/>
  <c r="AB248" i="10" s="1"/>
  <c r="AC248" i="10" s="1"/>
  <c r="AD248" i="10" s="1"/>
  <c r="AE248" i="10" s="1"/>
  <c r="AF248" i="10" s="1"/>
  <c r="C248" i="10"/>
  <c r="E247" i="10"/>
  <c r="F247" i="10" s="1"/>
  <c r="G247" i="10" s="1"/>
  <c r="H247" i="10" s="1"/>
  <c r="I247" i="10" s="1"/>
  <c r="J247" i="10" s="1"/>
  <c r="K247" i="10" s="1"/>
  <c r="L247" i="10" s="1"/>
  <c r="M247" i="10" s="1"/>
  <c r="N247" i="10" s="1"/>
  <c r="O247" i="10" s="1"/>
  <c r="P247" i="10" s="1"/>
  <c r="Q247" i="10" s="1"/>
  <c r="R247" i="10" s="1"/>
  <c r="W247" i="10" s="1"/>
  <c r="AB247" i="10" s="1"/>
  <c r="AC247" i="10" s="1"/>
  <c r="AD247" i="10" s="1"/>
  <c r="AE247" i="10" s="1"/>
  <c r="AF247" i="10" s="1"/>
  <c r="C247" i="10"/>
  <c r="D247" i="10" s="1"/>
  <c r="K246" i="10"/>
  <c r="L246" i="10" s="1"/>
  <c r="M246" i="10" s="1"/>
  <c r="N246" i="10" s="1"/>
  <c r="O246" i="10" s="1"/>
  <c r="P246" i="10" s="1"/>
  <c r="Q246" i="10" s="1"/>
  <c r="R246" i="10" s="1"/>
  <c r="W246" i="10" s="1"/>
  <c r="AB246" i="10" s="1"/>
  <c r="AC246" i="10" s="1"/>
  <c r="AD246" i="10" s="1"/>
  <c r="AE246" i="10" s="1"/>
  <c r="AF246" i="10" s="1"/>
  <c r="D246" i="10"/>
  <c r="E246" i="10" s="1"/>
  <c r="F246" i="10" s="1"/>
  <c r="G246" i="10" s="1"/>
  <c r="H246" i="10" s="1"/>
  <c r="I246" i="10" s="1"/>
  <c r="J246" i="10" s="1"/>
  <c r="C246" i="10"/>
  <c r="D245" i="10"/>
  <c r="E245" i="10" s="1"/>
  <c r="F245" i="10" s="1"/>
  <c r="G245" i="10" s="1"/>
  <c r="H245" i="10" s="1"/>
  <c r="I245" i="10" s="1"/>
  <c r="J245" i="10" s="1"/>
  <c r="K245" i="10" s="1"/>
  <c r="L245" i="10" s="1"/>
  <c r="M245" i="10" s="1"/>
  <c r="N245" i="10" s="1"/>
  <c r="O245" i="10" s="1"/>
  <c r="P245" i="10" s="1"/>
  <c r="Q245" i="10" s="1"/>
  <c r="R245" i="10" s="1"/>
  <c r="W245" i="10" s="1"/>
  <c r="AB245" i="10" s="1"/>
  <c r="AC245" i="10" s="1"/>
  <c r="AD245" i="10" s="1"/>
  <c r="AE245" i="10" s="1"/>
  <c r="AF245" i="10" s="1"/>
  <c r="C245" i="10"/>
  <c r="H244" i="10"/>
  <c r="I244" i="10" s="1"/>
  <c r="J244" i="10" s="1"/>
  <c r="K244" i="10" s="1"/>
  <c r="L244" i="10" s="1"/>
  <c r="M244" i="10" s="1"/>
  <c r="N244" i="10" s="1"/>
  <c r="O244" i="10" s="1"/>
  <c r="P244" i="10" s="1"/>
  <c r="Q244" i="10" s="1"/>
  <c r="R244" i="10" s="1"/>
  <c r="W244" i="10" s="1"/>
  <c r="AB244" i="10" s="1"/>
  <c r="AC244" i="10" s="1"/>
  <c r="AD244" i="10" s="1"/>
  <c r="AE244" i="10" s="1"/>
  <c r="AF244" i="10" s="1"/>
  <c r="D244" i="10"/>
  <c r="E244" i="10" s="1"/>
  <c r="F244" i="10" s="1"/>
  <c r="G244" i="10" s="1"/>
  <c r="C244" i="10"/>
  <c r="E243" i="10"/>
  <c r="F243" i="10" s="1"/>
  <c r="G243" i="10" s="1"/>
  <c r="H243" i="10" s="1"/>
  <c r="I243" i="10" s="1"/>
  <c r="J243" i="10" s="1"/>
  <c r="K243" i="10" s="1"/>
  <c r="L243" i="10" s="1"/>
  <c r="M243" i="10" s="1"/>
  <c r="N243" i="10" s="1"/>
  <c r="O243" i="10" s="1"/>
  <c r="P243" i="10" s="1"/>
  <c r="Q243" i="10" s="1"/>
  <c r="R243" i="10" s="1"/>
  <c r="W243" i="10" s="1"/>
  <c r="AB243" i="10" s="1"/>
  <c r="AC243" i="10" s="1"/>
  <c r="AD243" i="10" s="1"/>
  <c r="AE243" i="10" s="1"/>
  <c r="AF243" i="10" s="1"/>
  <c r="C243" i="10"/>
  <c r="D243" i="10" s="1"/>
  <c r="W242" i="10"/>
  <c r="AB242" i="10" s="1"/>
  <c r="AC242" i="10" s="1"/>
  <c r="AD242" i="10" s="1"/>
  <c r="AE242" i="10" s="1"/>
  <c r="AF242" i="10" s="1"/>
  <c r="D242" i="10"/>
  <c r="E242" i="10" s="1"/>
  <c r="F242" i="10" s="1"/>
  <c r="G242" i="10" s="1"/>
  <c r="H242" i="10" s="1"/>
  <c r="I242" i="10" s="1"/>
  <c r="J242" i="10" s="1"/>
  <c r="K242" i="10" s="1"/>
  <c r="L242" i="10" s="1"/>
  <c r="M242" i="10" s="1"/>
  <c r="N242" i="10" s="1"/>
  <c r="O242" i="10" s="1"/>
  <c r="P242" i="10" s="1"/>
  <c r="Q242" i="10" s="1"/>
  <c r="R242" i="10" s="1"/>
  <c r="C242" i="10"/>
  <c r="E241" i="10"/>
  <c r="F241" i="10" s="1"/>
  <c r="G241" i="10" s="1"/>
  <c r="H241" i="10" s="1"/>
  <c r="I241" i="10" s="1"/>
  <c r="J241" i="10" s="1"/>
  <c r="K241" i="10" s="1"/>
  <c r="L241" i="10" s="1"/>
  <c r="M241" i="10" s="1"/>
  <c r="N241" i="10" s="1"/>
  <c r="O241" i="10" s="1"/>
  <c r="P241" i="10" s="1"/>
  <c r="Q241" i="10" s="1"/>
  <c r="R241" i="10" s="1"/>
  <c r="W241" i="10" s="1"/>
  <c r="AB241" i="10" s="1"/>
  <c r="AC241" i="10" s="1"/>
  <c r="AD241" i="10" s="1"/>
  <c r="AE241" i="10" s="1"/>
  <c r="AF241" i="10" s="1"/>
  <c r="D241" i="10"/>
  <c r="C241" i="10"/>
  <c r="D240" i="10"/>
  <c r="E240" i="10" s="1"/>
  <c r="F240" i="10" s="1"/>
  <c r="G240" i="10" s="1"/>
  <c r="H240" i="10" s="1"/>
  <c r="I240" i="10" s="1"/>
  <c r="J240" i="10" s="1"/>
  <c r="K240" i="10" s="1"/>
  <c r="L240" i="10" s="1"/>
  <c r="M240" i="10" s="1"/>
  <c r="N240" i="10" s="1"/>
  <c r="O240" i="10" s="1"/>
  <c r="P240" i="10" s="1"/>
  <c r="Q240" i="10" s="1"/>
  <c r="R240" i="10" s="1"/>
  <c r="W240" i="10" s="1"/>
  <c r="AB240" i="10" s="1"/>
  <c r="AC240" i="10" s="1"/>
  <c r="AD240" i="10" s="1"/>
  <c r="AE240" i="10" s="1"/>
  <c r="AF240" i="10" s="1"/>
  <c r="C240" i="10"/>
  <c r="E239" i="10"/>
  <c r="F239" i="10" s="1"/>
  <c r="G239" i="10" s="1"/>
  <c r="H239" i="10" s="1"/>
  <c r="I239" i="10" s="1"/>
  <c r="J239" i="10" s="1"/>
  <c r="K239" i="10" s="1"/>
  <c r="L239" i="10" s="1"/>
  <c r="M239" i="10" s="1"/>
  <c r="N239" i="10" s="1"/>
  <c r="O239" i="10" s="1"/>
  <c r="P239" i="10" s="1"/>
  <c r="Q239" i="10" s="1"/>
  <c r="R239" i="10" s="1"/>
  <c r="W239" i="10" s="1"/>
  <c r="AB239" i="10" s="1"/>
  <c r="AC239" i="10" s="1"/>
  <c r="AD239" i="10" s="1"/>
  <c r="AE239" i="10" s="1"/>
  <c r="AF239" i="10" s="1"/>
  <c r="C239" i="10"/>
  <c r="D239" i="10" s="1"/>
  <c r="H238" i="10"/>
  <c r="I238" i="10" s="1"/>
  <c r="J238" i="10" s="1"/>
  <c r="K238" i="10" s="1"/>
  <c r="L238" i="10" s="1"/>
  <c r="M238" i="10" s="1"/>
  <c r="N238" i="10" s="1"/>
  <c r="O238" i="10" s="1"/>
  <c r="P238" i="10" s="1"/>
  <c r="Q238" i="10" s="1"/>
  <c r="R238" i="10" s="1"/>
  <c r="W238" i="10" s="1"/>
  <c r="AB238" i="10" s="1"/>
  <c r="AC238" i="10" s="1"/>
  <c r="AD238" i="10" s="1"/>
  <c r="AE238" i="10" s="1"/>
  <c r="AF238" i="10" s="1"/>
  <c r="C238" i="10"/>
  <c r="D238" i="10" s="1"/>
  <c r="E238" i="10" s="1"/>
  <c r="F238" i="10" s="1"/>
  <c r="G238" i="10" s="1"/>
  <c r="I237" i="10"/>
  <c r="J237" i="10" s="1"/>
  <c r="K237" i="10" s="1"/>
  <c r="L237" i="10" s="1"/>
  <c r="M237" i="10" s="1"/>
  <c r="N237" i="10" s="1"/>
  <c r="O237" i="10" s="1"/>
  <c r="P237" i="10" s="1"/>
  <c r="Q237" i="10" s="1"/>
  <c r="R237" i="10" s="1"/>
  <c r="W237" i="10" s="1"/>
  <c r="AB237" i="10" s="1"/>
  <c r="AC237" i="10" s="1"/>
  <c r="AD237" i="10" s="1"/>
  <c r="AE237" i="10" s="1"/>
  <c r="AF237" i="10" s="1"/>
  <c r="D237" i="10"/>
  <c r="E237" i="10" s="1"/>
  <c r="F237" i="10" s="1"/>
  <c r="G237" i="10" s="1"/>
  <c r="H237" i="10" s="1"/>
  <c r="C237" i="10"/>
  <c r="D236" i="10"/>
  <c r="E236" i="10" s="1"/>
  <c r="F236" i="10" s="1"/>
  <c r="G236" i="10" s="1"/>
  <c r="H236" i="10" s="1"/>
  <c r="I236" i="10" s="1"/>
  <c r="J236" i="10" s="1"/>
  <c r="K236" i="10" s="1"/>
  <c r="L236" i="10" s="1"/>
  <c r="M236" i="10" s="1"/>
  <c r="N236" i="10" s="1"/>
  <c r="O236" i="10" s="1"/>
  <c r="P236" i="10" s="1"/>
  <c r="Q236" i="10" s="1"/>
  <c r="R236" i="10" s="1"/>
  <c r="W236" i="10" s="1"/>
  <c r="AB236" i="10" s="1"/>
  <c r="AC236" i="10" s="1"/>
  <c r="AD236" i="10" s="1"/>
  <c r="AE236" i="10" s="1"/>
  <c r="AF236" i="10" s="1"/>
  <c r="C236" i="10"/>
  <c r="F235" i="10"/>
  <c r="G235" i="10" s="1"/>
  <c r="H235" i="10" s="1"/>
  <c r="I235" i="10" s="1"/>
  <c r="J235" i="10" s="1"/>
  <c r="K235" i="10" s="1"/>
  <c r="L235" i="10" s="1"/>
  <c r="M235" i="10" s="1"/>
  <c r="N235" i="10" s="1"/>
  <c r="O235" i="10" s="1"/>
  <c r="P235" i="10" s="1"/>
  <c r="Q235" i="10" s="1"/>
  <c r="R235" i="10" s="1"/>
  <c r="W235" i="10" s="1"/>
  <c r="AB235" i="10" s="1"/>
  <c r="AC235" i="10" s="1"/>
  <c r="AD235" i="10" s="1"/>
  <c r="AE235" i="10" s="1"/>
  <c r="AF235" i="10" s="1"/>
  <c r="E235" i="10"/>
  <c r="C235" i="10"/>
  <c r="D235" i="10" s="1"/>
  <c r="K234" i="10"/>
  <c r="L234" i="10" s="1"/>
  <c r="M234" i="10" s="1"/>
  <c r="N234" i="10" s="1"/>
  <c r="O234" i="10" s="1"/>
  <c r="P234" i="10" s="1"/>
  <c r="Q234" i="10" s="1"/>
  <c r="R234" i="10" s="1"/>
  <c r="W234" i="10" s="1"/>
  <c r="AB234" i="10" s="1"/>
  <c r="AC234" i="10" s="1"/>
  <c r="AD234" i="10" s="1"/>
  <c r="AE234" i="10" s="1"/>
  <c r="AF234" i="10" s="1"/>
  <c r="D234" i="10"/>
  <c r="E234" i="10" s="1"/>
  <c r="F234" i="10" s="1"/>
  <c r="G234" i="10" s="1"/>
  <c r="H234" i="10" s="1"/>
  <c r="I234" i="10" s="1"/>
  <c r="J234" i="10" s="1"/>
  <c r="C234" i="10"/>
  <c r="I233" i="10"/>
  <c r="J233" i="10" s="1"/>
  <c r="K233" i="10" s="1"/>
  <c r="L233" i="10" s="1"/>
  <c r="M233" i="10" s="1"/>
  <c r="N233" i="10" s="1"/>
  <c r="O233" i="10" s="1"/>
  <c r="P233" i="10" s="1"/>
  <c r="Q233" i="10" s="1"/>
  <c r="R233" i="10" s="1"/>
  <c r="W233" i="10" s="1"/>
  <c r="AB233" i="10" s="1"/>
  <c r="AC233" i="10" s="1"/>
  <c r="AD233" i="10" s="1"/>
  <c r="AE233" i="10" s="1"/>
  <c r="AF233" i="10" s="1"/>
  <c r="C233" i="10"/>
  <c r="D233" i="10" s="1"/>
  <c r="E233" i="10" s="1"/>
  <c r="F233" i="10" s="1"/>
  <c r="G233" i="10" s="1"/>
  <c r="H233" i="10" s="1"/>
  <c r="H232" i="10"/>
  <c r="I232" i="10" s="1"/>
  <c r="J232" i="10" s="1"/>
  <c r="K232" i="10" s="1"/>
  <c r="L232" i="10" s="1"/>
  <c r="M232" i="10" s="1"/>
  <c r="N232" i="10" s="1"/>
  <c r="O232" i="10" s="1"/>
  <c r="P232" i="10" s="1"/>
  <c r="Q232" i="10" s="1"/>
  <c r="R232" i="10" s="1"/>
  <c r="W232" i="10" s="1"/>
  <c r="AB232" i="10" s="1"/>
  <c r="AC232" i="10" s="1"/>
  <c r="AD232" i="10" s="1"/>
  <c r="AE232" i="10" s="1"/>
  <c r="AF232" i="10" s="1"/>
  <c r="G232" i="10"/>
  <c r="C232" i="10"/>
  <c r="D232" i="10" s="1"/>
  <c r="E232" i="10" s="1"/>
  <c r="F232" i="10" s="1"/>
  <c r="C231" i="10"/>
  <c r="D231" i="10" s="1"/>
  <c r="E231" i="10" s="1"/>
  <c r="F231" i="10" s="1"/>
  <c r="G231" i="10" s="1"/>
  <c r="H231" i="10" s="1"/>
  <c r="I231" i="10" s="1"/>
  <c r="J231" i="10" s="1"/>
  <c r="K231" i="10" s="1"/>
  <c r="L231" i="10" s="1"/>
  <c r="M231" i="10" s="1"/>
  <c r="N231" i="10" s="1"/>
  <c r="O231" i="10" s="1"/>
  <c r="P231" i="10" s="1"/>
  <c r="Q231" i="10" s="1"/>
  <c r="R231" i="10" s="1"/>
  <c r="W231" i="10" s="1"/>
  <c r="AB231" i="10" s="1"/>
  <c r="AC231" i="10" s="1"/>
  <c r="AD231" i="10" s="1"/>
  <c r="AE231" i="10" s="1"/>
  <c r="AF231" i="10" s="1"/>
  <c r="C230" i="10"/>
  <c r="D230" i="10" s="1"/>
  <c r="E230" i="10" s="1"/>
  <c r="F230" i="10" s="1"/>
  <c r="G230" i="10" s="1"/>
  <c r="H230" i="10" s="1"/>
  <c r="I230" i="10" s="1"/>
  <c r="J230" i="10" s="1"/>
  <c r="K230" i="10" s="1"/>
  <c r="L230" i="10" s="1"/>
  <c r="M230" i="10" s="1"/>
  <c r="N230" i="10" s="1"/>
  <c r="O230" i="10" s="1"/>
  <c r="P230" i="10" s="1"/>
  <c r="Q230" i="10" s="1"/>
  <c r="R230" i="10" s="1"/>
  <c r="W230" i="10" s="1"/>
  <c r="AB230" i="10" s="1"/>
  <c r="AC230" i="10" s="1"/>
  <c r="AD230" i="10" s="1"/>
  <c r="AE230" i="10" s="1"/>
  <c r="AF230" i="10" s="1"/>
  <c r="J229" i="10"/>
  <c r="K229" i="10" s="1"/>
  <c r="L229" i="10" s="1"/>
  <c r="M229" i="10" s="1"/>
  <c r="N229" i="10" s="1"/>
  <c r="O229" i="10" s="1"/>
  <c r="P229" i="10" s="1"/>
  <c r="Q229" i="10" s="1"/>
  <c r="R229" i="10" s="1"/>
  <c r="W229" i="10" s="1"/>
  <c r="AB229" i="10" s="1"/>
  <c r="AC229" i="10" s="1"/>
  <c r="AD229" i="10" s="1"/>
  <c r="AE229" i="10" s="1"/>
  <c r="AF229" i="10" s="1"/>
  <c r="I229" i="10"/>
  <c r="C229" i="10"/>
  <c r="D229" i="10" s="1"/>
  <c r="E229" i="10" s="1"/>
  <c r="F229" i="10" s="1"/>
  <c r="G229" i="10" s="1"/>
  <c r="H229" i="10" s="1"/>
  <c r="D228" i="10"/>
  <c r="E228" i="10" s="1"/>
  <c r="F228" i="10" s="1"/>
  <c r="G228" i="10" s="1"/>
  <c r="H228" i="10" s="1"/>
  <c r="I228" i="10" s="1"/>
  <c r="J228" i="10" s="1"/>
  <c r="K228" i="10" s="1"/>
  <c r="L228" i="10" s="1"/>
  <c r="M228" i="10" s="1"/>
  <c r="N228" i="10" s="1"/>
  <c r="O228" i="10" s="1"/>
  <c r="P228" i="10" s="1"/>
  <c r="Q228" i="10" s="1"/>
  <c r="R228" i="10" s="1"/>
  <c r="W228" i="10" s="1"/>
  <c r="AB228" i="10" s="1"/>
  <c r="AC228" i="10" s="1"/>
  <c r="AD228" i="10" s="1"/>
  <c r="AE228" i="10" s="1"/>
  <c r="AF228" i="10" s="1"/>
  <c r="C228" i="10"/>
  <c r="W227" i="10"/>
  <c r="AB227" i="10" s="1"/>
  <c r="AC227" i="10" s="1"/>
  <c r="AD227" i="10" s="1"/>
  <c r="AE227" i="10" s="1"/>
  <c r="AF227" i="10" s="1"/>
  <c r="C227" i="10"/>
  <c r="D227" i="10" s="1"/>
  <c r="E227" i="10" s="1"/>
  <c r="F227" i="10" s="1"/>
  <c r="G227" i="10" s="1"/>
  <c r="H227" i="10" s="1"/>
  <c r="I227" i="10" s="1"/>
  <c r="J227" i="10" s="1"/>
  <c r="K227" i="10" s="1"/>
  <c r="L227" i="10" s="1"/>
  <c r="M227" i="10" s="1"/>
  <c r="N227" i="10" s="1"/>
  <c r="O227" i="10" s="1"/>
  <c r="P227" i="10" s="1"/>
  <c r="Q227" i="10" s="1"/>
  <c r="R227" i="10" s="1"/>
  <c r="C226" i="10"/>
  <c r="D226" i="10" s="1"/>
  <c r="E226" i="10" s="1"/>
  <c r="F226" i="10" s="1"/>
  <c r="G226" i="10" s="1"/>
  <c r="H226" i="10" s="1"/>
  <c r="I226" i="10" s="1"/>
  <c r="J226" i="10" s="1"/>
  <c r="K226" i="10" s="1"/>
  <c r="L226" i="10" s="1"/>
  <c r="M226" i="10" s="1"/>
  <c r="N226" i="10" s="1"/>
  <c r="O226" i="10" s="1"/>
  <c r="P226" i="10" s="1"/>
  <c r="Q226" i="10" s="1"/>
  <c r="R226" i="10" s="1"/>
  <c r="W226" i="10" s="1"/>
  <c r="AB226" i="10" s="1"/>
  <c r="AC226" i="10" s="1"/>
  <c r="AD226" i="10" s="1"/>
  <c r="AE226" i="10" s="1"/>
  <c r="AF226" i="10" s="1"/>
  <c r="C225" i="10"/>
  <c r="D225" i="10" s="1"/>
  <c r="E225" i="10" s="1"/>
  <c r="F225" i="10" s="1"/>
  <c r="G225" i="10" s="1"/>
  <c r="H225" i="10" s="1"/>
  <c r="I225" i="10" s="1"/>
  <c r="J225" i="10" s="1"/>
  <c r="K225" i="10" s="1"/>
  <c r="L225" i="10" s="1"/>
  <c r="M225" i="10" s="1"/>
  <c r="N225" i="10" s="1"/>
  <c r="O225" i="10" s="1"/>
  <c r="P225" i="10" s="1"/>
  <c r="Q225" i="10" s="1"/>
  <c r="R225" i="10" s="1"/>
  <c r="W225" i="10" s="1"/>
  <c r="AB225" i="10" s="1"/>
  <c r="AC225" i="10" s="1"/>
  <c r="AD225" i="10" s="1"/>
  <c r="AE225" i="10" s="1"/>
  <c r="AF225" i="10" s="1"/>
  <c r="D224" i="10"/>
  <c r="E224" i="10" s="1"/>
  <c r="F224" i="10" s="1"/>
  <c r="G224" i="10" s="1"/>
  <c r="H224" i="10" s="1"/>
  <c r="I224" i="10" s="1"/>
  <c r="J224" i="10" s="1"/>
  <c r="K224" i="10" s="1"/>
  <c r="L224" i="10" s="1"/>
  <c r="M224" i="10" s="1"/>
  <c r="N224" i="10" s="1"/>
  <c r="O224" i="10" s="1"/>
  <c r="P224" i="10" s="1"/>
  <c r="Q224" i="10" s="1"/>
  <c r="R224" i="10" s="1"/>
  <c r="W224" i="10" s="1"/>
  <c r="AB224" i="10" s="1"/>
  <c r="AC224" i="10" s="1"/>
  <c r="AD224" i="10" s="1"/>
  <c r="AE224" i="10" s="1"/>
  <c r="AF224" i="10" s="1"/>
  <c r="C224" i="10"/>
  <c r="F223" i="10"/>
  <c r="G223" i="10" s="1"/>
  <c r="H223" i="10" s="1"/>
  <c r="I223" i="10" s="1"/>
  <c r="J223" i="10" s="1"/>
  <c r="K223" i="10" s="1"/>
  <c r="L223" i="10" s="1"/>
  <c r="M223" i="10" s="1"/>
  <c r="N223" i="10" s="1"/>
  <c r="O223" i="10" s="1"/>
  <c r="P223" i="10" s="1"/>
  <c r="Q223" i="10" s="1"/>
  <c r="R223" i="10" s="1"/>
  <c r="W223" i="10" s="1"/>
  <c r="AB223" i="10" s="1"/>
  <c r="AC223" i="10" s="1"/>
  <c r="AD223" i="10" s="1"/>
  <c r="AE223" i="10" s="1"/>
  <c r="AF223" i="10" s="1"/>
  <c r="E223" i="10"/>
  <c r="C223" i="10"/>
  <c r="D223" i="10" s="1"/>
  <c r="H222" i="10"/>
  <c r="I222" i="10" s="1"/>
  <c r="J222" i="10" s="1"/>
  <c r="K222" i="10" s="1"/>
  <c r="L222" i="10" s="1"/>
  <c r="M222" i="10" s="1"/>
  <c r="N222" i="10" s="1"/>
  <c r="O222" i="10" s="1"/>
  <c r="P222" i="10" s="1"/>
  <c r="Q222" i="10" s="1"/>
  <c r="R222" i="10" s="1"/>
  <c r="W222" i="10" s="1"/>
  <c r="AB222" i="10" s="1"/>
  <c r="AC222" i="10" s="1"/>
  <c r="AD222" i="10" s="1"/>
  <c r="AE222" i="10" s="1"/>
  <c r="AF222" i="10" s="1"/>
  <c r="C222" i="10"/>
  <c r="D222" i="10" s="1"/>
  <c r="E222" i="10" s="1"/>
  <c r="F222" i="10" s="1"/>
  <c r="G222" i="10" s="1"/>
  <c r="I221" i="10"/>
  <c r="J221" i="10" s="1"/>
  <c r="K221" i="10" s="1"/>
  <c r="L221" i="10" s="1"/>
  <c r="M221" i="10" s="1"/>
  <c r="N221" i="10" s="1"/>
  <c r="O221" i="10" s="1"/>
  <c r="P221" i="10" s="1"/>
  <c r="Q221" i="10" s="1"/>
  <c r="R221" i="10" s="1"/>
  <c r="W221" i="10" s="1"/>
  <c r="AB221" i="10" s="1"/>
  <c r="AC221" i="10" s="1"/>
  <c r="AD221" i="10" s="1"/>
  <c r="AE221" i="10" s="1"/>
  <c r="AF221" i="10" s="1"/>
  <c r="D221" i="10"/>
  <c r="E221" i="10" s="1"/>
  <c r="F221" i="10" s="1"/>
  <c r="G221" i="10" s="1"/>
  <c r="H221" i="10" s="1"/>
  <c r="C221" i="10"/>
  <c r="G220" i="10"/>
  <c r="H220" i="10" s="1"/>
  <c r="I220" i="10" s="1"/>
  <c r="J220" i="10" s="1"/>
  <c r="K220" i="10" s="1"/>
  <c r="L220" i="10" s="1"/>
  <c r="M220" i="10" s="1"/>
  <c r="N220" i="10" s="1"/>
  <c r="O220" i="10" s="1"/>
  <c r="P220" i="10" s="1"/>
  <c r="Q220" i="10" s="1"/>
  <c r="R220" i="10" s="1"/>
  <c r="W220" i="10" s="1"/>
  <c r="AB220" i="10" s="1"/>
  <c r="AC220" i="10" s="1"/>
  <c r="AD220" i="10" s="1"/>
  <c r="AE220" i="10" s="1"/>
  <c r="AF220" i="10" s="1"/>
  <c r="D220" i="10"/>
  <c r="E220" i="10" s="1"/>
  <c r="F220" i="10" s="1"/>
  <c r="C220" i="10"/>
  <c r="P219" i="10"/>
  <c r="Q219" i="10" s="1"/>
  <c r="R219" i="10" s="1"/>
  <c r="W219" i="10" s="1"/>
  <c r="AB219" i="10" s="1"/>
  <c r="AC219" i="10" s="1"/>
  <c r="AD219" i="10" s="1"/>
  <c r="AE219" i="10" s="1"/>
  <c r="AF219" i="10" s="1"/>
  <c r="M219" i="10"/>
  <c r="N219" i="10" s="1"/>
  <c r="O219" i="10" s="1"/>
  <c r="H219" i="10"/>
  <c r="I219" i="10" s="1"/>
  <c r="J219" i="10" s="1"/>
  <c r="K219" i="10" s="1"/>
  <c r="L219" i="10" s="1"/>
  <c r="E219" i="10"/>
  <c r="F219" i="10" s="1"/>
  <c r="G219" i="10" s="1"/>
  <c r="D219" i="10"/>
  <c r="C219" i="10"/>
  <c r="F218" i="10"/>
  <c r="G218" i="10" s="1"/>
  <c r="H218" i="10" s="1"/>
  <c r="I218" i="10" s="1"/>
  <c r="J218" i="10" s="1"/>
  <c r="K218" i="10" s="1"/>
  <c r="L218" i="10" s="1"/>
  <c r="M218" i="10" s="1"/>
  <c r="N218" i="10" s="1"/>
  <c r="O218" i="10" s="1"/>
  <c r="P218" i="10" s="1"/>
  <c r="Q218" i="10" s="1"/>
  <c r="R218" i="10" s="1"/>
  <c r="W218" i="10" s="1"/>
  <c r="AB218" i="10" s="1"/>
  <c r="AC218" i="10" s="1"/>
  <c r="AD218" i="10" s="1"/>
  <c r="AE218" i="10" s="1"/>
  <c r="AF218" i="10" s="1"/>
  <c r="C218" i="10"/>
  <c r="D218" i="10" s="1"/>
  <c r="E218" i="10" s="1"/>
  <c r="Q217" i="10"/>
  <c r="R217" i="10" s="1"/>
  <c r="W217" i="10" s="1"/>
  <c r="AB217" i="10" s="1"/>
  <c r="AC217" i="10" s="1"/>
  <c r="AD217" i="10" s="1"/>
  <c r="AE217" i="10" s="1"/>
  <c r="AF217" i="10" s="1"/>
  <c r="D217" i="10"/>
  <c r="E217" i="10" s="1"/>
  <c r="F217" i="10" s="1"/>
  <c r="G217" i="10" s="1"/>
  <c r="H217" i="10" s="1"/>
  <c r="I217" i="10" s="1"/>
  <c r="J217" i="10" s="1"/>
  <c r="K217" i="10" s="1"/>
  <c r="L217" i="10" s="1"/>
  <c r="M217" i="10" s="1"/>
  <c r="N217" i="10" s="1"/>
  <c r="O217" i="10" s="1"/>
  <c r="P217" i="10" s="1"/>
  <c r="C217" i="10"/>
  <c r="R216" i="10"/>
  <c r="W216" i="10" s="1"/>
  <c r="AB216" i="10" s="1"/>
  <c r="AC216" i="10" s="1"/>
  <c r="AD216" i="10" s="1"/>
  <c r="AE216" i="10" s="1"/>
  <c r="AF216" i="10" s="1"/>
  <c r="G216" i="10"/>
  <c r="H216" i="10" s="1"/>
  <c r="I216" i="10" s="1"/>
  <c r="J216" i="10" s="1"/>
  <c r="K216" i="10" s="1"/>
  <c r="L216" i="10" s="1"/>
  <c r="M216" i="10" s="1"/>
  <c r="N216" i="10" s="1"/>
  <c r="O216" i="10" s="1"/>
  <c r="P216" i="10" s="1"/>
  <c r="Q216" i="10" s="1"/>
  <c r="D216" i="10"/>
  <c r="E216" i="10" s="1"/>
  <c r="F216" i="10" s="1"/>
  <c r="C216" i="10"/>
  <c r="E215" i="10"/>
  <c r="F215" i="10" s="1"/>
  <c r="G215" i="10" s="1"/>
  <c r="H215" i="10" s="1"/>
  <c r="I215" i="10" s="1"/>
  <c r="J215" i="10" s="1"/>
  <c r="K215" i="10" s="1"/>
  <c r="L215" i="10" s="1"/>
  <c r="M215" i="10" s="1"/>
  <c r="N215" i="10" s="1"/>
  <c r="O215" i="10" s="1"/>
  <c r="P215" i="10" s="1"/>
  <c r="Q215" i="10" s="1"/>
  <c r="R215" i="10" s="1"/>
  <c r="W215" i="10" s="1"/>
  <c r="AB215" i="10" s="1"/>
  <c r="AC215" i="10" s="1"/>
  <c r="AD215" i="10" s="1"/>
  <c r="AE215" i="10" s="1"/>
  <c r="AF215" i="10" s="1"/>
  <c r="D215" i="10"/>
  <c r="C215" i="10"/>
  <c r="C214" i="10"/>
  <c r="D214" i="10" s="1"/>
  <c r="E214" i="10" s="1"/>
  <c r="F214" i="10" s="1"/>
  <c r="G214" i="10" s="1"/>
  <c r="H214" i="10" s="1"/>
  <c r="I214" i="10" s="1"/>
  <c r="J214" i="10" s="1"/>
  <c r="K214" i="10" s="1"/>
  <c r="L214" i="10" s="1"/>
  <c r="M214" i="10" s="1"/>
  <c r="N214" i="10" s="1"/>
  <c r="O214" i="10" s="1"/>
  <c r="P214" i="10" s="1"/>
  <c r="Q214" i="10" s="1"/>
  <c r="R214" i="10" s="1"/>
  <c r="W214" i="10" s="1"/>
  <c r="AB214" i="10" s="1"/>
  <c r="AC214" i="10" s="1"/>
  <c r="AD214" i="10" s="1"/>
  <c r="AE214" i="10" s="1"/>
  <c r="AF214" i="10" s="1"/>
  <c r="D213" i="10"/>
  <c r="E213" i="10" s="1"/>
  <c r="F213" i="10" s="1"/>
  <c r="G213" i="10" s="1"/>
  <c r="H213" i="10" s="1"/>
  <c r="I213" i="10" s="1"/>
  <c r="J213" i="10" s="1"/>
  <c r="K213" i="10" s="1"/>
  <c r="L213" i="10" s="1"/>
  <c r="M213" i="10" s="1"/>
  <c r="N213" i="10" s="1"/>
  <c r="O213" i="10" s="1"/>
  <c r="P213" i="10" s="1"/>
  <c r="Q213" i="10" s="1"/>
  <c r="R213" i="10" s="1"/>
  <c r="W213" i="10" s="1"/>
  <c r="AB213" i="10" s="1"/>
  <c r="AC213" i="10" s="1"/>
  <c r="AD213" i="10" s="1"/>
  <c r="AE213" i="10" s="1"/>
  <c r="AF213" i="10" s="1"/>
  <c r="C213" i="10"/>
  <c r="D212" i="10"/>
  <c r="E212" i="10" s="1"/>
  <c r="F212" i="10" s="1"/>
  <c r="G212" i="10" s="1"/>
  <c r="H212" i="10" s="1"/>
  <c r="I212" i="10" s="1"/>
  <c r="J212" i="10" s="1"/>
  <c r="K212" i="10" s="1"/>
  <c r="L212" i="10" s="1"/>
  <c r="M212" i="10" s="1"/>
  <c r="N212" i="10" s="1"/>
  <c r="O212" i="10" s="1"/>
  <c r="P212" i="10" s="1"/>
  <c r="Q212" i="10" s="1"/>
  <c r="R212" i="10" s="1"/>
  <c r="W212" i="10" s="1"/>
  <c r="AB212" i="10" s="1"/>
  <c r="AC212" i="10" s="1"/>
  <c r="AD212" i="10" s="1"/>
  <c r="AE212" i="10" s="1"/>
  <c r="AF212" i="10" s="1"/>
  <c r="C212" i="10"/>
  <c r="H211" i="10"/>
  <c r="I211" i="10" s="1"/>
  <c r="J211" i="10" s="1"/>
  <c r="K211" i="10" s="1"/>
  <c r="L211" i="10" s="1"/>
  <c r="M211" i="10" s="1"/>
  <c r="N211" i="10" s="1"/>
  <c r="O211" i="10" s="1"/>
  <c r="P211" i="10" s="1"/>
  <c r="Q211" i="10" s="1"/>
  <c r="R211" i="10" s="1"/>
  <c r="W211" i="10" s="1"/>
  <c r="AB211" i="10" s="1"/>
  <c r="AC211" i="10" s="1"/>
  <c r="AD211" i="10" s="1"/>
  <c r="AE211" i="10" s="1"/>
  <c r="AF211" i="10" s="1"/>
  <c r="E211" i="10"/>
  <c r="F211" i="10" s="1"/>
  <c r="G211" i="10" s="1"/>
  <c r="D211" i="10"/>
  <c r="C211" i="10"/>
  <c r="K210" i="10"/>
  <c r="L210" i="10" s="1"/>
  <c r="M210" i="10" s="1"/>
  <c r="N210" i="10" s="1"/>
  <c r="O210" i="10" s="1"/>
  <c r="P210" i="10" s="1"/>
  <c r="Q210" i="10" s="1"/>
  <c r="R210" i="10" s="1"/>
  <c r="W210" i="10" s="1"/>
  <c r="AB210" i="10" s="1"/>
  <c r="AC210" i="10" s="1"/>
  <c r="AD210" i="10" s="1"/>
  <c r="AE210" i="10" s="1"/>
  <c r="AF210" i="10" s="1"/>
  <c r="C210" i="10"/>
  <c r="D210" i="10" s="1"/>
  <c r="E210" i="10" s="1"/>
  <c r="F210" i="10" s="1"/>
  <c r="G210" i="10" s="1"/>
  <c r="H210" i="10" s="1"/>
  <c r="I210" i="10" s="1"/>
  <c r="J210" i="10" s="1"/>
  <c r="L209" i="10"/>
  <c r="M209" i="10" s="1"/>
  <c r="N209" i="10" s="1"/>
  <c r="O209" i="10" s="1"/>
  <c r="P209" i="10" s="1"/>
  <c r="Q209" i="10" s="1"/>
  <c r="R209" i="10" s="1"/>
  <c r="W209" i="10" s="1"/>
  <c r="AB209" i="10" s="1"/>
  <c r="AC209" i="10" s="1"/>
  <c r="AD209" i="10" s="1"/>
  <c r="AE209" i="10" s="1"/>
  <c r="AF209" i="10" s="1"/>
  <c r="I209" i="10"/>
  <c r="J209" i="10" s="1"/>
  <c r="K209" i="10" s="1"/>
  <c r="C209" i="10"/>
  <c r="D209" i="10" s="1"/>
  <c r="E209" i="10" s="1"/>
  <c r="F209" i="10" s="1"/>
  <c r="G209" i="10" s="1"/>
  <c r="H209" i="10" s="1"/>
  <c r="Q208" i="10"/>
  <c r="R208" i="10" s="1"/>
  <c r="W208" i="10" s="1"/>
  <c r="AB208" i="10" s="1"/>
  <c r="AC208" i="10" s="1"/>
  <c r="AD208" i="10" s="1"/>
  <c r="AE208" i="10" s="1"/>
  <c r="AF208" i="10" s="1"/>
  <c r="D208" i="10"/>
  <c r="E208" i="10" s="1"/>
  <c r="F208" i="10" s="1"/>
  <c r="G208" i="10" s="1"/>
  <c r="H208" i="10" s="1"/>
  <c r="I208" i="10" s="1"/>
  <c r="J208" i="10" s="1"/>
  <c r="K208" i="10" s="1"/>
  <c r="L208" i="10" s="1"/>
  <c r="M208" i="10" s="1"/>
  <c r="N208" i="10" s="1"/>
  <c r="O208" i="10" s="1"/>
  <c r="P208" i="10" s="1"/>
  <c r="C208" i="10"/>
  <c r="W207" i="10"/>
  <c r="AB207" i="10" s="1"/>
  <c r="AC207" i="10" s="1"/>
  <c r="AD207" i="10" s="1"/>
  <c r="AE207" i="10" s="1"/>
  <c r="AF207" i="10" s="1"/>
  <c r="F207" i="10"/>
  <c r="G207" i="10" s="1"/>
  <c r="H207" i="10" s="1"/>
  <c r="I207" i="10" s="1"/>
  <c r="J207" i="10" s="1"/>
  <c r="K207" i="10" s="1"/>
  <c r="L207" i="10" s="1"/>
  <c r="M207" i="10" s="1"/>
  <c r="N207" i="10" s="1"/>
  <c r="O207" i="10" s="1"/>
  <c r="P207" i="10" s="1"/>
  <c r="Q207" i="10" s="1"/>
  <c r="R207" i="10" s="1"/>
  <c r="E207" i="10"/>
  <c r="C207" i="10"/>
  <c r="D207" i="10" s="1"/>
  <c r="E206" i="10"/>
  <c r="F206" i="10" s="1"/>
  <c r="G206" i="10" s="1"/>
  <c r="H206" i="10" s="1"/>
  <c r="I206" i="10" s="1"/>
  <c r="J206" i="10" s="1"/>
  <c r="K206" i="10" s="1"/>
  <c r="L206" i="10" s="1"/>
  <c r="M206" i="10" s="1"/>
  <c r="N206" i="10" s="1"/>
  <c r="O206" i="10" s="1"/>
  <c r="P206" i="10" s="1"/>
  <c r="Q206" i="10" s="1"/>
  <c r="R206" i="10" s="1"/>
  <c r="W206" i="10" s="1"/>
  <c r="AB206" i="10" s="1"/>
  <c r="AC206" i="10" s="1"/>
  <c r="AD206" i="10" s="1"/>
  <c r="AE206" i="10" s="1"/>
  <c r="AF206" i="10" s="1"/>
  <c r="D206" i="10"/>
  <c r="C206" i="10"/>
  <c r="W205" i="10"/>
  <c r="AB205" i="10" s="1"/>
  <c r="AC205" i="10" s="1"/>
  <c r="AD205" i="10" s="1"/>
  <c r="AE205" i="10" s="1"/>
  <c r="AF205" i="10" s="1"/>
  <c r="R205" i="10"/>
  <c r="C205" i="10"/>
  <c r="D205" i="10" s="1"/>
  <c r="E205" i="10" s="1"/>
  <c r="F205" i="10" s="1"/>
  <c r="G205" i="10" s="1"/>
  <c r="H205" i="10" s="1"/>
  <c r="I205" i="10" s="1"/>
  <c r="J205" i="10" s="1"/>
  <c r="K205" i="10" s="1"/>
  <c r="L205" i="10" s="1"/>
  <c r="M205" i="10" s="1"/>
  <c r="N205" i="10" s="1"/>
  <c r="O205" i="10" s="1"/>
  <c r="P205" i="10" s="1"/>
  <c r="Q205" i="10" s="1"/>
  <c r="C204" i="10"/>
  <c r="D204" i="10" s="1"/>
  <c r="E204" i="10" s="1"/>
  <c r="F204" i="10" s="1"/>
  <c r="G204" i="10" s="1"/>
  <c r="H204" i="10" s="1"/>
  <c r="I204" i="10" s="1"/>
  <c r="J204" i="10" s="1"/>
  <c r="K204" i="10" s="1"/>
  <c r="L204" i="10" s="1"/>
  <c r="M204" i="10" s="1"/>
  <c r="N204" i="10" s="1"/>
  <c r="O204" i="10" s="1"/>
  <c r="P204" i="10" s="1"/>
  <c r="Q204" i="10" s="1"/>
  <c r="R204" i="10" s="1"/>
  <c r="W204" i="10" s="1"/>
  <c r="AB204" i="10" s="1"/>
  <c r="AC204" i="10" s="1"/>
  <c r="AD204" i="10" s="1"/>
  <c r="AE204" i="10" s="1"/>
  <c r="AF204" i="10" s="1"/>
  <c r="C203" i="10"/>
  <c r="D203" i="10" s="1"/>
  <c r="E203" i="10" s="1"/>
  <c r="F203" i="10" s="1"/>
  <c r="G203" i="10" s="1"/>
  <c r="H203" i="10" s="1"/>
  <c r="I203" i="10" s="1"/>
  <c r="J203" i="10" s="1"/>
  <c r="K203" i="10" s="1"/>
  <c r="L203" i="10" s="1"/>
  <c r="M203" i="10" s="1"/>
  <c r="N203" i="10" s="1"/>
  <c r="O203" i="10" s="1"/>
  <c r="P203" i="10" s="1"/>
  <c r="Q203" i="10" s="1"/>
  <c r="R203" i="10" s="1"/>
  <c r="W203" i="10" s="1"/>
  <c r="AB203" i="10" s="1"/>
  <c r="AC203" i="10" s="1"/>
  <c r="AD203" i="10" s="1"/>
  <c r="AE203" i="10" s="1"/>
  <c r="AF203" i="10" s="1"/>
  <c r="D202" i="10"/>
  <c r="E202" i="10" s="1"/>
  <c r="F202" i="10" s="1"/>
  <c r="G202" i="10" s="1"/>
  <c r="H202" i="10" s="1"/>
  <c r="I202" i="10" s="1"/>
  <c r="J202" i="10" s="1"/>
  <c r="K202" i="10" s="1"/>
  <c r="L202" i="10" s="1"/>
  <c r="M202" i="10" s="1"/>
  <c r="N202" i="10" s="1"/>
  <c r="O202" i="10" s="1"/>
  <c r="P202" i="10" s="1"/>
  <c r="Q202" i="10" s="1"/>
  <c r="R202" i="10" s="1"/>
  <c r="W202" i="10" s="1"/>
  <c r="AB202" i="10" s="1"/>
  <c r="AC202" i="10" s="1"/>
  <c r="AD202" i="10" s="1"/>
  <c r="AE202" i="10" s="1"/>
  <c r="AF202" i="10" s="1"/>
  <c r="C202" i="10"/>
  <c r="H201" i="10"/>
  <c r="I201" i="10" s="1"/>
  <c r="J201" i="10" s="1"/>
  <c r="K201" i="10" s="1"/>
  <c r="L201" i="10" s="1"/>
  <c r="M201" i="10" s="1"/>
  <c r="N201" i="10" s="1"/>
  <c r="O201" i="10" s="1"/>
  <c r="P201" i="10" s="1"/>
  <c r="Q201" i="10" s="1"/>
  <c r="R201" i="10" s="1"/>
  <c r="W201" i="10" s="1"/>
  <c r="AB201" i="10" s="1"/>
  <c r="AC201" i="10" s="1"/>
  <c r="AD201" i="10" s="1"/>
  <c r="AE201" i="10" s="1"/>
  <c r="AF201" i="10" s="1"/>
  <c r="G201" i="10"/>
  <c r="D201" i="10"/>
  <c r="E201" i="10" s="1"/>
  <c r="F201" i="10" s="1"/>
  <c r="C201" i="10"/>
  <c r="C200" i="10"/>
  <c r="D200" i="10" s="1"/>
  <c r="E200" i="10" s="1"/>
  <c r="F200" i="10" s="1"/>
  <c r="G200" i="10" s="1"/>
  <c r="H200" i="10" s="1"/>
  <c r="I200" i="10" s="1"/>
  <c r="J200" i="10" s="1"/>
  <c r="K200" i="10" s="1"/>
  <c r="L200" i="10" s="1"/>
  <c r="M200" i="10" s="1"/>
  <c r="N200" i="10" s="1"/>
  <c r="O200" i="10" s="1"/>
  <c r="P200" i="10" s="1"/>
  <c r="Q200" i="10" s="1"/>
  <c r="R200" i="10" s="1"/>
  <c r="W200" i="10" s="1"/>
  <c r="AB200" i="10" s="1"/>
  <c r="AC200" i="10" s="1"/>
  <c r="AD200" i="10" s="1"/>
  <c r="AE200" i="10" s="1"/>
  <c r="AF200" i="10" s="1"/>
  <c r="C199" i="10"/>
  <c r="D199" i="10" s="1"/>
  <c r="E199" i="10" s="1"/>
  <c r="F199" i="10" s="1"/>
  <c r="G199" i="10" s="1"/>
  <c r="H199" i="10" s="1"/>
  <c r="I199" i="10" s="1"/>
  <c r="J199" i="10" s="1"/>
  <c r="K199" i="10" s="1"/>
  <c r="L199" i="10" s="1"/>
  <c r="M199" i="10" s="1"/>
  <c r="N199" i="10" s="1"/>
  <c r="O199" i="10" s="1"/>
  <c r="P199" i="10" s="1"/>
  <c r="Q199" i="10" s="1"/>
  <c r="R199" i="10" s="1"/>
  <c r="W199" i="10" s="1"/>
  <c r="AB199" i="10" s="1"/>
  <c r="AC199" i="10" s="1"/>
  <c r="AD199" i="10" s="1"/>
  <c r="AE199" i="10" s="1"/>
  <c r="AF199" i="10" s="1"/>
  <c r="J198" i="10"/>
  <c r="K198" i="10" s="1"/>
  <c r="L198" i="10" s="1"/>
  <c r="M198" i="10" s="1"/>
  <c r="N198" i="10" s="1"/>
  <c r="O198" i="10" s="1"/>
  <c r="P198" i="10" s="1"/>
  <c r="Q198" i="10" s="1"/>
  <c r="R198" i="10" s="1"/>
  <c r="W198" i="10" s="1"/>
  <c r="AB198" i="10" s="1"/>
  <c r="AC198" i="10" s="1"/>
  <c r="AD198" i="10" s="1"/>
  <c r="AE198" i="10" s="1"/>
  <c r="AF198" i="10" s="1"/>
  <c r="F198" i="10"/>
  <c r="G198" i="10" s="1"/>
  <c r="H198" i="10" s="1"/>
  <c r="I198" i="10" s="1"/>
  <c r="D198" i="10"/>
  <c r="E198" i="10" s="1"/>
  <c r="C198" i="10"/>
  <c r="O197" i="10"/>
  <c r="P197" i="10" s="1"/>
  <c r="Q197" i="10" s="1"/>
  <c r="R197" i="10" s="1"/>
  <c r="W197" i="10" s="1"/>
  <c r="AB197" i="10" s="1"/>
  <c r="AC197" i="10" s="1"/>
  <c r="AD197" i="10" s="1"/>
  <c r="AE197" i="10" s="1"/>
  <c r="AF197" i="10" s="1"/>
  <c r="D197" i="10"/>
  <c r="E197" i="10" s="1"/>
  <c r="F197" i="10" s="1"/>
  <c r="G197" i="10" s="1"/>
  <c r="H197" i="10" s="1"/>
  <c r="I197" i="10" s="1"/>
  <c r="J197" i="10" s="1"/>
  <c r="K197" i="10" s="1"/>
  <c r="L197" i="10" s="1"/>
  <c r="M197" i="10" s="1"/>
  <c r="N197" i="10" s="1"/>
  <c r="C197" i="10"/>
  <c r="C196" i="10"/>
  <c r="D196" i="10" s="1"/>
  <c r="E196" i="10" s="1"/>
  <c r="F196" i="10" s="1"/>
  <c r="G196" i="10" s="1"/>
  <c r="H196" i="10" s="1"/>
  <c r="I196" i="10" s="1"/>
  <c r="J196" i="10" s="1"/>
  <c r="K196" i="10" s="1"/>
  <c r="L196" i="10" s="1"/>
  <c r="M196" i="10" s="1"/>
  <c r="N196" i="10" s="1"/>
  <c r="O196" i="10" s="1"/>
  <c r="P196" i="10" s="1"/>
  <c r="Q196" i="10" s="1"/>
  <c r="R196" i="10" s="1"/>
  <c r="W196" i="10" s="1"/>
  <c r="AB196" i="10" s="1"/>
  <c r="AC196" i="10" s="1"/>
  <c r="AD196" i="10" s="1"/>
  <c r="AE196" i="10" s="1"/>
  <c r="AF196" i="10" s="1"/>
  <c r="D195" i="10"/>
  <c r="E195" i="10" s="1"/>
  <c r="F195" i="10" s="1"/>
  <c r="G195" i="10" s="1"/>
  <c r="H195" i="10" s="1"/>
  <c r="I195" i="10" s="1"/>
  <c r="J195" i="10" s="1"/>
  <c r="K195" i="10" s="1"/>
  <c r="L195" i="10" s="1"/>
  <c r="M195" i="10" s="1"/>
  <c r="N195" i="10" s="1"/>
  <c r="O195" i="10" s="1"/>
  <c r="P195" i="10" s="1"/>
  <c r="Q195" i="10" s="1"/>
  <c r="R195" i="10" s="1"/>
  <c r="W195" i="10" s="1"/>
  <c r="AB195" i="10" s="1"/>
  <c r="AC195" i="10" s="1"/>
  <c r="AD195" i="10" s="1"/>
  <c r="AE195" i="10" s="1"/>
  <c r="AF195" i="10" s="1"/>
  <c r="C195" i="10"/>
  <c r="N194" i="10"/>
  <c r="O194" i="10" s="1"/>
  <c r="P194" i="10" s="1"/>
  <c r="Q194" i="10" s="1"/>
  <c r="R194" i="10" s="1"/>
  <c r="W194" i="10" s="1"/>
  <c r="AB194" i="10" s="1"/>
  <c r="AC194" i="10" s="1"/>
  <c r="AD194" i="10" s="1"/>
  <c r="AE194" i="10" s="1"/>
  <c r="AF194" i="10" s="1"/>
  <c r="C194" i="10"/>
  <c r="D194" i="10" s="1"/>
  <c r="E194" i="10" s="1"/>
  <c r="F194" i="10" s="1"/>
  <c r="G194" i="10" s="1"/>
  <c r="H194" i="10" s="1"/>
  <c r="I194" i="10" s="1"/>
  <c r="J194" i="10" s="1"/>
  <c r="K194" i="10" s="1"/>
  <c r="L194" i="10" s="1"/>
  <c r="M194" i="10" s="1"/>
  <c r="G193" i="10"/>
  <c r="H193" i="10" s="1"/>
  <c r="I193" i="10" s="1"/>
  <c r="J193" i="10" s="1"/>
  <c r="K193" i="10" s="1"/>
  <c r="L193" i="10" s="1"/>
  <c r="M193" i="10" s="1"/>
  <c r="N193" i="10" s="1"/>
  <c r="O193" i="10" s="1"/>
  <c r="P193" i="10" s="1"/>
  <c r="Q193" i="10" s="1"/>
  <c r="R193" i="10" s="1"/>
  <c r="W193" i="10" s="1"/>
  <c r="AB193" i="10" s="1"/>
  <c r="AC193" i="10" s="1"/>
  <c r="AD193" i="10" s="1"/>
  <c r="AE193" i="10" s="1"/>
  <c r="AF193" i="10" s="1"/>
  <c r="D193" i="10"/>
  <c r="E193" i="10" s="1"/>
  <c r="F193" i="10" s="1"/>
  <c r="C193" i="10"/>
  <c r="O192" i="10"/>
  <c r="P192" i="10" s="1"/>
  <c r="Q192" i="10" s="1"/>
  <c r="R192" i="10" s="1"/>
  <c r="W192" i="10" s="1"/>
  <c r="AB192" i="10" s="1"/>
  <c r="AC192" i="10" s="1"/>
  <c r="AD192" i="10" s="1"/>
  <c r="AE192" i="10" s="1"/>
  <c r="AF192" i="10" s="1"/>
  <c r="C192" i="10"/>
  <c r="D192" i="10" s="1"/>
  <c r="E192" i="10" s="1"/>
  <c r="F192" i="10" s="1"/>
  <c r="G192" i="10" s="1"/>
  <c r="H192" i="10" s="1"/>
  <c r="I192" i="10" s="1"/>
  <c r="J192" i="10" s="1"/>
  <c r="K192" i="10" s="1"/>
  <c r="L192" i="10" s="1"/>
  <c r="M192" i="10" s="1"/>
  <c r="N192" i="10" s="1"/>
  <c r="C191" i="10"/>
  <c r="D191" i="10" s="1"/>
  <c r="E191" i="10" s="1"/>
  <c r="F191" i="10" s="1"/>
  <c r="G191" i="10" s="1"/>
  <c r="H191" i="10" s="1"/>
  <c r="I191" i="10" s="1"/>
  <c r="J191" i="10" s="1"/>
  <c r="K191" i="10" s="1"/>
  <c r="L191" i="10" s="1"/>
  <c r="M191" i="10" s="1"/>
  <c r="N191" i="10" s="1"/>
  <c r="O191" i="10" s="1"/>
  <c r="P191" i="10" s="1"/>
  <c r="Q191" i="10" s="1"/>
  <c r="R191" i="10" s="1"/>
  <c r="W191" i="10" s="1"/>
  <c r="AB191" i="10" s="1"/>
  <c r="AC191" i="10" s="1"/>
  <c r="AD191" i="10" s="1"/>
  <c r="AE191" i="10" s="1"/>
  <c r="AF191" i="10" s="1"/>
  <c r="I190" i="10"/>
  <c r="J190" i="10" s="1"/>
  <c r="K190" i="10" s="1"/>
  <c r="L190" i="10" s="1"/>
  <c r="M190" i="10" s="1"/>
  <c r="N190" i="10" s="1"/>
  <c r="O190" i="10" s="1"/>
  <c r="P190" i="10" s="1"/>
  <c r="Q190" i="10" s="1"/>
  <c r="R190" i="10" s="1"/>
  <c r="W190" i="10" s="1"/>
  <c r="AB190" i="10" s="1"/>
  <c r="AC190" i="10" s="1"/>
  <c r="AD190" i="10" s="1"/>
  <c r="AE190" i="10" s="1"/>
  <c r="AF190" i="10" s="1"/>
  <c r="C190" i="10"/>
  <c r="D190" i="10" s="1"/>
  <c r="E190" i="10" s="1"/>
  <c r="F190" i="10" s="1"/>
  <c r="G190" i="10" s="1"/>
  <c r="H190" i="10" s="1"/>
  <c r="L189" i="10"/>
  <c r="M189" i="10" s="1"/>
  <c r="N189" i="10" s="1"/>
  <c r="O189" i="10" s="1"/>
  <c r="P189" i="10" s="1"/>
  <c r="Q189" i="10" s="1"/>
  <c r="R189" i="10" s="1"/>
  <c r="W189" i="10" s="1"/>
  <c r="AB189" i="10" s="1"/>
  <c r="AC189" i="10" s="1"/>
  <c r="AD189" i="10" s="1"/>
  <c r="AE189" i="10" s="1"/>
  <c r="AF189" i="10" s="1"/>
  <c r="G189" i="10"/>
  <c r="H189" i="10" s="1"/>
  <c r="I189" i="10" s="1"/>
  <c r="J189" i="10" s="1"/>
  <c r="K189" i="10" s="1"/>
  <c r="D189" i="10"/>
  <c r="E189" i="10" s="1"/>
  <c r="F189" i="10" s="1"/>
  <c r="C189" i="10"/>
  <c r="M188" i="10"/>
  <c r="N188" i="10" s="1"/>
  <c r="O188" i="10" s="1"/>
  <c r="P188" i="10" s="1"/>
  <c r="Q188" i="10" s="1"/>
  <c r="R188" i="10" s="1"/>
  <c r="W188" i="10" s="1"/>
  <c r="AB188" i="10" s="1"/>
  <c r="AC188" i="10" s="1"/>
  <c r="AD188" i="10" s="1"/>
  <c r="AE188" i="10" s="1"/>
  <c r="AF188" i="10" s="1"/>
  <c r="C188" i="10"/>
  <c r="D188" i="10" s="1"/>
  <c r="E188" i="10" s="1"/>
  <c r="F188" i="10" s="1"/>
  <c r="G188" i="10" s="1"/>
  <c r="H188" i="10" s="1"/>
  <c r="I188" i="10" s="1"/>
  <c r="J188" i="10" s="1"/>
  <c r="K188" i="10" s="1"/>
  <c r="L188" i="10" s="1"/>
  <c r="L187" i="10"/>
  <c r="M187" i="10" s="1"/>
  <c r="N187" i="10" s="1"/>
  <c r="O187" i="10" s="1"/>
  <c r="P187" i="10" s="1"/>
  <c r="Q187" i="10" s="1"/>
  <c r="R187" i="10" s="1"/>
  <c r="W187" i="10" s="1"/>
  <c r="AB187" i="10" s="1"/>
  <c r="AC187" i="10" s="1"/>
  <c r="AD187" i="10" s="1"/>
  <c r="AE187" i="10" s="1"/>
  <c r="AF187" i="10" s="1"/>
  <c r="D187" i="10"/>
  <c r="E187" i="10" s="1"/>
  <c r="F187" i="10" s="1"/>
  <c r="G187" i="10" s="1"/>
  <c r="H187" i="10" s="1"/>
  <c r="I187" i="10" s="1"/>
  <c r="J187" i="10" s="1"/>
  <c r="K187" i="10" s="1"/>
  <c r="C187" i="10"/>
  <c r="C186" i="10"/>
  <c r="D186" i="10" s="1"/>
  <c r="E186" i="10" s="1"/>
  <c r="F186" i="10" s="1"/>
  <c r="G186" i="10" s="1"/>
  <c r="H186" i="10" s="1"/>
  <c r="I186" i="10" s="1"/>
  <c r="J186" i="10" s="1"/>
  <c r="K186" i="10" s="1"/>
  <c r="L186" i="10" s="1"/>
  <c r="M186" i="10" s="1"/>
  <c r="N186" i="10" s="1"/>
  <c r="O186" i="10" s="1"/>
  <c r="P186" i="10" s="1"/>
  <c r="Q186" i="10" s="1"/>
  <c r="R186" i="10" s="1"/>
  <c r="W186" i="10" s="1"/>
  <c r="AB186" i="10" s="1"/>
  <c r="AC186" i="10" s="1"/>
  <c r="AD186" i="10" s="1"/>
  <c r="AE186" i="10" s="1"/>
  <c r="AF186" i="10" s="1"/>
  <c r="D185" i="10"/>
  <c r="E185" i="10" s="1"/>
  <c r="F185" i="10" s="1"/>
  <c r="G185" i="10" s="1"/>
  <c r="H185" i="10" s="1"/>
  <c r="I185" i="10" s="1"/>
  <c r="J185" i="10" s="1"/>
  <c r="K185" i="10" s="1"/>
  <c r="L185" i="10" s="1"/>
  <c r="M185" i="10" s="1"/>
  <c r="N185" i="10" s="1"/>
  <c r="O185" i="10" s="1"/>
  <c r="P185" i="10" s="1"/>
  <c r="Q185" i="10" s="1"/>
  <c r="R185" i="10" s="1"/>
  <c r="W185" i="10" s="1"/>
  <c r="AB185" i="10" s="1"/>
  <c r="AC185" i="10" s="1"/>
  <c r="AD185" i="10" s="1"/>
  <c r="AE185" i="10" s="1"/>
  <c r="AF185" i="10" s="1"/>
  <c r="C185" i="10"/>
  <c r="O184" i="10"/>
  <c r="P184" i="10" s="1"/>
  <c r="Q184" i="10" s="1"/>
  <c r="R184" i="10" s="1"/>
  <c r="W184" i="10" s="1"/>
  <c r="AB184" i="10" s="1"/>
  <c r="AC184" i="10" s="1"/>
  <c r="AD184" i="10" s="1"/>
  <c r="AE184" i="10" s="1"/>
  <c r="AF184" i="10" s="1"/>
  <c r="C184" i="10"/>
  <c r="D184" i="10" s="1"/>
  <c r="E184" i="10" s="1"/>
  <c r="F184" i="10" s="1"/>
  <c r="G184" i="10" s="1"/>
  <c r="H184" i="10" s="1"/>
  <c r="I184" i="10" s="1"/>
  <c r="J184" i="10" s="1"/>
  <c r="K184" i="10" s="1"/>
  <c r="L184" i="10" s="1"/>
  <c r="M184" i="10" s="1"/>
  <c r="N184" i="10" s="1"/>
  <c r="C183" i="10"/>
  <c r="D183" i="10" s="1"/>
  <c r="C182" i="10"/>
  <c r="D182" i="10" s="1"/>
  <c r="E182" i="10" s="1"/>
  <c r="F182" i="10" s="1"/>
  <c r="G182" i="10" s="1"/>
  <c r="H182" i="10" s="1"/>
  <c r="I182" i="10" s="1"/>
  <c r="J182" i="10" s="1"/>
  <c r="K182" i="10" s="1"/>
  <c r="L182" i="10" s="1"/>
  <c r="M182" i="10" s="1"/>
  <c r="N182" i="10" s="1"/>
  <c r="O182" i="10" s="1"/>
  <c r="P182" i="10" s="1"/>
  <c r="Q182" i="10" s="1"/>
  <c r="R182" i="10" s="1"/>
  <c r="W182" i="10" s="1"/>
  <c r="AB182" i="10" s="1"/>
  <c r="AC182" i="10" s="1"/>
  <c r="AD182" i="10" s="1"/>
  <c r="AE182" i="10" s="1"/>
  <c r="AF182" i="10" s="1"/>
  <c r="D181" i="10"/>
  <c r="E181" i="10" s="1"/>
  <c r="F181" i="10" s="1"/>
  <c r="G181" i="10" s="1"/>
  <c r="H181" i="10" s="1"/>
  <c r="I181" i="10" s="1"/>
  <c r="J181" i="10" s="1"/>
  <c r="K181" i="10" s="1"/>
  <c r="L181" i="10" s="1"/>
  <c r="M181" i="10" s="1"/>
  <c r="N181" i="10" s="1"/>
  <c r="O181" i="10" s="1"/>
  <c r="P181" i="10" s="1"/>
  <c r="Q181" i="10" s="1"/>
  <c r="R181" i="10" s="1"/>
  <c r="W181" i="10" s="1"/>
  <c r="AB181" i="10" s="1"/>
  <c r="AC181" i="10" s="1"/>
  <c r="AD181" i="10" s="1"/>
  <c r="AE181" i="10" s="1"/>
  <c r="AF181" i="10" s="1"/>
  <c r="C181" i="10"/>
  <c r="G180" i="10"/>
  <c r="H180" i="10" s="1"/>
  <c r="I180" i="10" s="1"/>
  <c r="J180" i="10" s="1"/>
  <c r="K180" i="10" s="1"/>
  <c r="L180" i="10" s="1"/>
  <c r="M180" i="10" s="1"/>
  <c r="N180" i="10" s="1"/>
  <c r="O180" i="10" s="1"/>
  <c r="P180" i="10" s="1"/>
  <c r="Q180" i="10" s="1"/>
  <c r="R180" i="10" s="1"/>
  <c r="W180" i="10" s="1"/>
  <c r="AB180" i="10" s="1"/>
  <c r="AC180" i="10" s="1"/>
  <c r="AD180" i="10" s="1"/>
  <c r="AE180" i="10" s="1"/>
  <c r="AF180" i="10" s="1"/>
  <c r="C180" i="10"/>
  <c r="D180" i="10" s="1"/>
  <c r="E180" i="10" s="1"/>
  <c r="F180" i="10" s="1"/>
  <c r="C179" i="10"/>
  <c r="D179" i="10" s="1"/>
  <c r="E179" i="10" s="1"/>
  <c r="F179" i="10" s="1"/>
  <c r="G179" i="10" s="1"/>
  <c r="H179" i="10" s="1"/>
  <c r="I179" i="10" s="1"/>
  <c r="J179" i="10" s="1"/>
  <c r="K179" i="10" s="1"/>
  <c r="L179" i="10" s="1"/>
  <c r="M179" i="10" s="1"/>
  <c r="N179" i="10" s="1"/>
  <c r="O179" i="10" s="1"/>
  <c r="P179" i="10" s="1"/>
  <c r="Q179" i="10" s="1"/>
  <c r="R179" i="10" s="1"/>
  <c r="W179" i="10" s="1"/>
  <c r="AB179" i="10" s="1"/>
  <c r="AC179" i="10" s="1"/>
  <c r="AD179" i="10" s="1"/>
  <c r="AE179" i="10" s="1"/>
  <c r="AF179" i="10" s="1"/>
  <c r="K178" i="10"/>
  <c r="L178" i="10" s="1"/>
  <c r="M178" i="10" s="1"/>
  <c r="N178" i="10" s="1"/>
  <c r="O178" i="10" s="1"/>
  <c r="P178" i="10" s="1"/>
  <c r="Q178" i="10" s="1"/>
  <c r="R178" i="10" s="1"/>
  <c r="W178" i="10" s="1"/>
  <c r="AB178" i="10" s="1"/>
  <c r="AC178" i="10" s="1"/>
  <c r="AD178" i="10" s="1"/>
  <c r="AE178" i="10" s="1"/>
  <c r="AF178" i="10" s="1"/>
  <c r="F178" i="10"/>
  <c r="G178" i="10" s="1"/>
  <c r="H178" i="10" s="1"/>
  <c r="I178" i="10" s="1"/>
  <c r="J178" i="10" s="1"/>
  <c r="C178" i="10"/>
  <c r="D178" i="10" s="1"/>
  <c r="E178" i="10" s="1"/>
  <c r="E177" i="10"/>
  <c r="D177" i="10"/>
  <c r="C177" i="10"/>
  <c r="J176" i="10"/>
  <c r="K176" i="10" s="1"/>
  <c r="L176" i="10" s="1"/>
  <c r="M176" i="10" s="1"/>
  <c r="N176" i="10" s="1"/>
  <c r="O176" i="10" s="1"/>
  <c r="P176" i="10" s="1"/>
  <c r="Q176" i="10" s="1"/>
  <c r="R176" i="10" s="1"/>
  <c r="W176" i="10" s="1"/>
  <c r="AB176" i="10" s="1"/>
  <c r="AC176" i="10" s="1"/>
  <c r="AD176" i="10" s="1"/>
  <c r="AE176" i="10" s="1"/>
  <c r="AF176" i="10" s="1"/>
  <c r="C176" i="10"/>
  <c r="D176" i="10" s="1"/>
  <c r="E176" i="10" s="1"/>
  <c r="F176" i="10" s="1"/>
  <c r="G176" i="10" s="1"/>
  <c r="H176" i="10" s="1"/>
  <c r="I176" i="10" s="1"/>
  <c r="Q175" i="10"/>
  <c r="R175" i="10" s="1"/>
  <c r="W175" i="10" s="1"/>
  <c r="AB175" i="10" s="1"/>
  <c r="AC175" i="10" s="1"/>
  <c r="AD175" i="10" s="1"/>
  <c r="AE175" i="10" s="1"/>
  <c r="AF175" i="10" s="1"/>
  <c r="E175" i="10"/>
  <c r="F175" i="10" s="1"/>
  <c r="G175" i="10" s="1"/>
  <c r="H175" i="10" s="1"/>
  <c r="I175" i="10" s="1"/>
  <c r="J175" i="10" s="1"/>
  <c r="K175" i="10" s="1"/>
  <c r="L175" i="10" s="1"/>
  <c r="M175" i="10" s="1"/>
  <c r="N175" i="10" s="1"/>
  <c r="O175" i="10" s="1"/>
  <c r="P175" i="10" s="1"/>
  <c r="C175" i="10"/>
  <c r="D175" i="10" s="1"/>
  <c r="G174" i="10"/>
  <c r="H174" i="10" s="1"/>
  <c r="I174" i="10" s="1"/>
  <c r="J174" i="10" s="1"/>
  <c r="K174" i="10" s="1"/>
  <c r="L174" i="10" s="1"/>
  <c r="M174" i="10" s="1"/>
  <c r="N174" i="10" s="1"/>
  <c r="O174" i="10" s="1"/>
  <c r="P174" i="10" s="1"/>
  <c r="Q174" i="10" s="1"/>
  <c r="R174" i="10" s="1"/>
  <c r="W174" i="10" s="1"/>
  <c r="AB174" i="10" s="1"/>
  <c r="AC174" i="10" s="1"/>
  <c r="AD174" i="10" s="1"/>
  <c r="AE174" i="10" s="1"/>
  <c r="AF174" i="10" s="1"/>
  <c r="C174" i="10"/>
  <c r="D174" i="10" s="1"/>
  <c r="E174" i="10" s="1"/>
  <c r="F174" i="10" s="1"/>
  <c r="Q173" i="10"/>
  <c r="R173" i="10" s="1"/>
  <c r="W173" i="10" s="1"/>
  <c r="AB173" i="10" s="1"/>
  <c r="AC173" i="10" s="1"/>
  <c r="AD173" i="10" s="1"/>
  <c r="AE173" i="10" s="1"/>
  <c r="AF173" i="10" s="1"/>
  <c r="D173" i="10"/>
  <c r="E173" i="10" s="1"/>
  <c r="F173" i="10" s="1"/>
  <c r="G173" i="10" s="1"/>
  <c r="H173" i="10" s="1"/>
  <c r="I173" i="10" s="1"/>
  <c r="J173" i="10" s="1"/>
  <c r="K173" i="10" s="1"/>
  <c r="L173" i="10" s="1"/>
  <c r="M173" i="10" s="1"/>
  <c r="N173" i="10" s="1"/>
  <c r="O173" i="10" s="1"/>
  <c r="P173" i="10" s="1"/>
  <c r="C173" i="10"/>
  <c r="C172" i="10"/>
  <c r="D172" i="10" s="1"/>
  <c r="E172" i="10" s="1"/>
  <c r="F172" i="10" s="1"/>
  <c r="G172" i="10" s="1"/>
  <c r="H172" i="10" s="1"/>
  <c r="I172" i="10" s="1"/>
  <c r="J172" i="10" s="1"/>
  <c r="K172" i="10" s="1"/>
  <c r="L172" i="10" s="1"/>
  <c r="M172" i="10" s="1"/>
  <c r="N172" i="10" s="1"/>
  <c r="O172" i="10" s="1"/>
  <c r="P172" i="10" s="1"/>
  <c r="Q172" i="10" s="1"/>
  <c r="R172" i="10" s="1"/>
  <c r="W172" i="10" s="1"/>
  <c r="AB172" i="10" s="1"/>
  <c r="AC172" i="10" s="1"/>
  <c r="AD172" i="10" s="1"/>
  <c r="AE172" i="10" s="1"/>
  <c r="AF172" i="10" s="1"/>
  <c r="K171" i="10"/>
  <c r="L171" i="10" s="1"/>
  <c r="M171" i="10" s="1"/>
  <c r="N171" i="10" s="1"/>
  <c r="O171" i="10" s="1"/>
  <c r="P171" i="10" s="1"/>
  <c r="Q171" i="10" s="1"/>
  <c r="R171" i="10" s="1"/>
  <c r="W171" i="10" s="1"/>
  <c r="AB171" i="10" s="1"/>
  <c r="AC171" i="10" s="1"/>
  <c r="AD171" i="10" s="1"/>
  <c r="AE171" i="10" s="1"/>
  <c r="AF171" i="10" s="1"/>
  <c r="E171" i="10"/>
  <c r="F171" i="10" s="1"/>
  <c r="G171" i="10" s="1"/>
  <c r="H171" i="10" s="1"/>
  <c r="I171" i="10" s="1"/>
  <c r="J171" i="10" s="1"/>
  <c r="C171" i="10"/>
  <c r="D171" i="10" s="1"/>
  <c r="G170" i="10"/>
  <c r="H170" i="10" s="1"/>
  <c r="I170" i="10" s="1"/>
  <c r="J170" i="10" s="1"/>
  <c r="K170" i="10" s="1"/>
  <c r="L170" i="10" s="1"/>
  <c r="M170" i="10" s="1"/>
  <c r="N170" i="10" s="1"/>
  <c r="O170" i="10" s="1"/>
  <c r="P170" i="10" s="1"/>
  <c r="Q170" i="10" s="1"/>
  <c r="R170" i="10" s="1"/>
  <c r="W170" i="10" s="1"/>
  <c r="D170" i="10"/>
  <c r="E170" i="10" s="1"/>
  <c r="F170" i="10" s="1"/>
  <c r="C170" i="10"/>
  <c r="C169" i="10"/>
  <c r="AG167" i="10"/>
  <c r="C166" i="10"/>
  <c r="D165" i="10"/>
  <c r="E165" i="10" s="1"/>
  <c r="F165" i="10" s="1"/>
  <c r="G165" i="10" s="1"/>
  <c r="H165" i="10" s="1"/>
  <c r="I165" i="10" s="1"/>
  <c r="J165" i="10" s="1"/>
  <c r="K165" i="10" s="1"/>
  <c r="L165" i="10" s="1"/>
  <c r="M165" i="10" s="1"/>
  <c r="N165" i="10" s="1"/>
  <c r="O165" i="10" s="1"/>
  <c r="P165" i="10" s="1"/>
  <c r="Q165" i="10" s="1"/>
  <c r="R165" i="10" s="1"/>
  <c r="W165" i="10" s="1"/>
  <c r="AB165" i="10" s="1"/>
  <c r="AC165" i="10" s="1"/>
  <c r="AD165" i="10" s="1"/>
  <c r="AE165" i="10" s="1"/>
  <c r="AF165" i="10" s="1"/>
  <c r="C165" i="10"/>
  <c r="D164" i="10"/>
  <c r="E164" i="10" s="1"/>
  <c r="F164" i="10" s="1"/>
  <c r="G164" i="10" s="1"/>
  <c r="H164" i="10" s="1"/>
  <c r="I164" i="10" s="1"/>
  <c r="J164" i="10" s="1"/>
  <c r="K164" i="10" s="1"/>
  <c r="L164" i="10" s="1"/>
  <c r="M164" i="10" s="1"/>
  <c r="N164" i="10" s="1"/>
  <c r="O164" i="10" s="1"/>
  <c r="P164" i="10" s="1"/>
  <c r="Q164" i="10" s="1"/>
  <c r="R164" i="10" s="1"/>
  <c r="W164" i="10" s="1"/>
  <c r="AB164" i="10" s="1"/>
  <c r="AC164" i="10" s="1"/>
  <c r="AD164" i="10" s="1"/>
  <c r="AE164" i="10" s="1"/>
  <c r="AF164" i="10" s="1"/>
  <c r="C164" i="10"/>
  <c r="C163" i="10"/>
  <c r="D163" i="10" s="1"/>
  <c r="E163" i="10" s="1"/>
  <c r="F163" i="10" s="1"/>
  <c r="G163" i="10" s="1"/>
  <c r="H163" i="10" s="1"/>
  <c r="I163" i="10" s="1"/>
  <c r="J163" i="10" s="1"/>
  <c r="K163" i="10" s="1"/>
  <c r="L163" i="10" s="1"/>
  <c r="M163" i="10" s="1"/>
  <c r="N163" i="10" s="1"/>
  <c r="O163" i="10" s="1"/>
  <c r="P163" i="10" s="1"/>
  <c r="Q163" i="10" s="1"/>
  <c r="R163" i="10" s="1"/>
  <c r="W163" i="10" s="1"/>
  <c r="AB163" i="10" s="1"/>
  <c r="AC163" i="10" s="1"/>
  <c r="AD163" i="10" s="1"/>
  <c r="AE163" i="10" s="1"/>
  <c r="AF163" i="10" s="1"/>
  <c r="F162" i="10"/>
  <c r="G162" i="10" s="1"/>
  <c r="H162" i="10" s="1"/>
  <c r="I162" i="10" s="1"/>
  <c r="J162" i="10" s="1"/>
  <c r="K162" i="10" s="1"/>
  <c r="L162" i="10" s="1"/>
  <c r="M162" i="10" s="1"/>
  <c r="N162" i="10" s="1"/>
  <c r="O162" i="10" s="1"/>
  <c r="P162" i="10" s="1"/>
  <c r="Q162" i="10" s="1"/>
  <c r="R162" i="10" s="1"/>
  <c r="W162" i="10" s="1"/>
  <c r="AB162" i="10" s="1"/>
  <c r="AC162" i="10" s="1"/>
  <c r="AD162" i="10" s="1"/>
  <c r="AE162" i="10" s="1"/>
  <c r="AF162" i="10" s="1"/>
  <c r="C162" i="10"/>
  <c r="D162" i="10" s="1"/>
  <c r="E162" i="10" s="1"/>
  <c r="F161" i="10"/>
  <c r="G161" i="10" s="1"/>
  <c r="E161" i="10"/>
  <c r="D161" i="10"/>
  <c r="C161" i="10"/>
  <c r="AI158" i="10"/>
  <c r="AH158" i="10"/>
  <c r="AI157" i="10"/>
  <c r="AH157" i="10"/>
  <c r="AI156" i="10"/>
  <c r="AH156" i="10"/>
  <c r="AI155" i="10"/>
  <c r="AH155" i="10"/>
  <c r="AI154" i="10"/>
  <c r="AH154" i="10"/>
  <c r="AI153" i="10"/>
  <c r="AH153" i="10"/>
  <c r="AI152" i="10"/>
  <c r="AH152" i="10"/>
  <c r="AI151" i="10"/>
  <c r="AH151" i="10"/>
  <c r="AI150" i="10"/>
  <c r="AH150" i="10"/>
  <c r="AI149" i="10"/>
  <c r="AH149" i="10"/>
  <c r="AI148" i="10"/>
  <c r="AH148" i="10"/>
  <c r="AI147" i="10"/>
  <c r="AH147" i="10"/>
  <c r="AI146" i="10"/>
  <c r="AH146" i="10"/>
  <c r="AI142" i="10"/>
  <c r="AH142" i="10"/>
  <c r="AI141" i="10"/>
  <c r="AH141" i="10"/>
  <c r="AI140" i="10"/>
  <c r="AH140" i="10"/>
  <c r="AI139" i="10"/>
  <c r="AH139" i="10"/>
  <c r="AI138" i="10"/>
  <c r="AH138" i="10"/>
  <c r="AI137" i="10"/>
  <c r="AH137" i="10"/>
  <c r="AI136" i="10"/>
  <c r="AH136" i="10"/>
  <c r="AI134" i="10"/>
  <c r="AH134" i="10"/>
  <c r="AI133" i="10"/>
  <c r="AH133" i="10"/>
  <c r="AI132" i="10"/>
  <c r="AH132" i="10"/>
  <c r="AI131" i="10"/>
  <c r="AH131" i="10"/>
  <c r="AI130" i="10"/>
  <c r="AH130" i="10"/>
  <c r="AI129" i="10"/>
  <c r="AH129" i="10"/>
  <c r="AI128" i="10"/>
  <c r="AH128" i="10"/>
  <c r="AI127" i="10"/>
  <c r="AH127" i="10"/>
  <c r="AI126" i="10"/>
  <c r="AH126" i="10"/>
  <c r="AI125" i="10"/>
  <c r="AH125" i="10"/>
  <c r="AF122" i="10"/>
  <c r="AE122" i="10"/>
  <c r="AD122" i="10"/>
  <c r="AC122" i="10"/>
  <c r="AB122" i="10"/>
  <c r="O122" i="10"/>
  <c r="K122" i="10"/>
  <c r="C122" i="10"/>
  <c r="AF121" i="10"/>
  <c r="AE121" i="10"/>
  <c r="AD121" i="10"/>
  <c r="AC121" i="10"/>
  <c r="AB121" i="10"/>
  <c r="O121" i="10"/>
  <c r="K121" i="10"/>
  <c r="C121" i="10"/>
  <c r="AF120" i="10"/>
  <c r="AE120" i="10"/>
  <c r="AD120" i="10"/>
  <c r="AC120" i="10"/>
  <c r="AB120" i="10"/>
  <c r="AX23" i="10"/>
  <c r="O120" i="10"/>
  <c r="K120" i="10"/>
  <c r="C120" i="10"/>
  <c r="AF119" i="10"/>
  <c r="AE119" i="10"/>
  <c r="AD119" i="10"/>
  <c r="AC119" i="10"/>
  <c r="AB119" i="10"/>
  <c r="O119" i="10"/>
  <c r="K119" i="10"/>
  <c r="C119" i="10"/>
  <c r="AI119" i="10" s="1"/>
  <c r="AF118" i="10"/>
  <c r="AE118" i="10"/>
  <c r="AD118" i="10"/>
  <c r="AC118" i="10"/>
  <c r="AB118" i="10"/>
  <c r="BC23" i="10"/>
  <c r="O118" i="10"/>
  <c r="K118" i="10"/>
  <c r="C118" i="10"/>
  <c r="AF117" i="10"/>
  <c r="AF123" i="10" s="1"/>
  <c r="BJ23" i="10" s="1"/>
  <c r="AE117" i="10"/>
  <c r="AD117" i="10"/>
  <c r="AD123" i="10" s="1"/>
  <c r="BH23" i="10" s="1"/>
  <c r="AC117" i="10"/>
  <c r="AB117" i="10"/>
  <c r="AB123" i="10" s="1"/>
  <c r="BG23" i="10" s="1"/>
  <c r="BF23" i="10"/>
  <c r="BE23" i="10"/>
  <c r="BA23" i="10"/>
  <c r="AZ23" i="10"/>
  <c r="O117" i="10"/>
  <c r="AU23" i="10"/>
  <c r="K117" i="10"/>
  <c r="K123" i="10" s="1"/>
  <c r="AR23" i="10"/>
  <c r="C117" i="10"/>
  <c r="AG115" i="10"/>
  <c r="AI114" i="10"/>
  <c r="AH114" i="10"/>
  <c r="AI112" i="10"/>
  <c r="AH112" i="10"/>
  <c r="AG112" i="10"/>
  <c r="AI111" i="10"/>
  <c r="AH111" i="10"/>
  <c r="AI110" i="10"/>
  <c r="AH110" i="10"/>
  <c r="AI109" i="10"/>
  <c r="AH109" i="10"/>
  <c r="AG108" i="10"/>
  <c r="AF108" i="10"/>
  <c r="AE108" i="10"/>
  <c r="BI19" i="10" s="1"/>
  <c r="AD108" i="10"/>
  <c r="BH19" i="10" s="1"/>
  <c r="AC108" i="10"/>
  <c r="AB108" i="10"/>
  <c r="BG19" i="10" s="1"/>
  <c r="U5" i="10"/>
  <c r="O108" i="10"/>
  <c r="AV19" i="10"/>
  <c r="J5" i="10"/>
  <c r="AR19" i="10"/>
  <c r="E5" i="10"/>
  <c r="D5" i="10"/>
  <c r="C5" i="10"/>
  <c r="B5" i="10"/>
  <c r="AI107" i="10"/>
  <c r="AH107" i="10"/>
  <c r="AI106" i="10"/>
  <c r="AH106" i="10"/>
  <c r="AI105" i="10"/>
  <c r="AH105" i="10"/>
  <c r="AI104" i="10"/>
  <c r="AH104" i="10"/>
  <c r="AI103" i="10"/>
  <c r="AH103" i="10"/>
  <c r="AI102" i="10"/>
  <c r="AH102" i="10"/>
  <c r="AI101" i="10"/>
  <c r="AH101" i="10"/>
  <c r="AI100" i="10"/>
  <c r="AH100" i="10"/>
  <c r="AI99" i="10"/>
  <c r="AH99" i="10"/>
  <c r="AI98" i="10"/>
  <c r="AH98" i="10"/>
  <c r="AI97" i="10"/>
  <c r="AH97" i="10"/>
  <c r="AG96" i="10"/>
  <c r="AF96" i="10"/>
  <c r="AE96" i="10"/>
  <c r="BI20" i="10" s="1"/>
  <c r="AD96" i="10"/>
  <c r="AC96" i="10"/>
  <c r="AB96" i="10"/>
  <c r="BG20" i="10" s="1"/>
  <c r="BC20" i="10"/>
  <c r="O96" i="10"/>
  <c r="AU20" i="10"/>
  <c r="L7" i="10"/>
  <c r="AP20" i="10"/>
  <c r="AH96" i="10"/>
  <c r="AI96" i="10"/>
  <c r="AI95" i="10"/>
  <c r="AH95" i="10"/>
  <c r="AI94" i="10"/>
  <c r="AH94" i="10"/>
  <c r="AI93" i="10"/>
  <c r="AH93" i="10"/>
  <c r="AG92" i="10"/>
  <c r="AF92" i="10"/>
  <c r="BJ18" i="10" s="1"/>
  <c r="AE92" i="10"/>
  <c r="BI18" i="10" s="1"/>
  <c r="AD92" i="10"/>
  <c r="BH18" i="10" s="1"/>
  <c r="AC92" i="10"/>
  <c r="AB92" i="10"/>
  <c r="BG18" i="10" s="1"/>
  <c r="BB18" i="10"/>
  <c r="O92" i="10"/>
  <c r="AR18" i="10"/>
  <c r="AQ18" i="10"/>
  <c r="AO18" i="10"/>
  <c r="BW91" i="10"/>
  <c r="BT91" i="10"/>
  <c r="BQ91" i="10"/>
  <c r="BO91" i="10"/>
  <c r="BI91" i="10"/>
  <c r="AI91" i="10"/>
  <c r="AH91" i="10"/>
  <c r="AG91" i="10"/>
  <c r="BE90" i="10"/>
  <c r="AI90" i="10"/>
  <c r="AH90" i="10"/>
  <c r="BS89" i="10"/>
  <c r="BI89" i="10"/>
  <c r="AZ89" i="10"/>
  <c r="AI89" i="10"/>
  <c r="AH89" i="10"/>
  <c r="BE88" i="10"/>
  <c r="AI88" i="10"/>
  <c r="AH88" i="10"/>
  <c r="BU87" i="10"/>
  <c r="BT87" i="10"/>
  <c r="BO87" i="10"/>
  <c r="BL87" i="10"/>
  <c r="BE87" i="10"/>
  <c r="AI87" i="10"/>
  <c r="AH87" i="10"/>
  <c r="BI86" i="10"/>
  <c r="AI86" i="10"/>
  <c r="AH86" i="10"/>
  <c r="AI85" i="10"/>
  <c r="AH85" i="10"/>
  <c r="BW84" i="10"/>
  <c r="BV84" i="10"/>
  <c r="BV91" i="10" s="1"/>
  <c r="BU84" i="10"/>
  <c r="BU91" i="10" s="1"/>
  <c r="BT84" i="10"/>
  <c r="BS84" i="10"/>
  <c r="BS91" i="10" s="1"/>
  <c r="BR84" i="10"/>
  <c r="BR91" i="10" s="1"/>
  <c r="BQ84" i="10"/>
  <c r="BP84" i="10"/>
  <c r="BP91" i="10" s="1"/>
  <c r="BO84" i="10"/>
  <c r="BN84" i="10"/>
  <c r="BN91" i="10" s="1"/>
  <c r="BM84" i="10"/>
  <c r="BM91" i="10" s="1"/>
  <c r="BL84" i="10"/>
  <c r="BL91" i="10" s="1"/>
  <c r="BK84" i="10"/>
  <c r="BK91" i="10" s="1"/>
  <c r="BJ84" i="10"/>
  <c r="BJ91" i="10" s="1"/>
  <c r="BI84" i="10"/>
  <c r="BH84" i="10"/>
  <c r="BH91" i="10" s="1"/>
  <c r="BG84" i="10"/>
  <c r="BG91" i="10" s="1"/>
  <c r="BF84" i="10"/>
  <c r="BF91" i="10" s="1"/>
  <c r="BE84" i="10"/>
  <c r="BE91" i="10" s="1"/>
  <c r="BD84" i="10"/>
  <c r="BD91" i="10" s="1"/>
  <c r="BC84" i="10"/>
  <c r="BC91" i="10" s="1"/>
  <c r="BB84" i="10"/>
  <c r="BB91" i="10" s="1"/>
  <c r="BA84" i="10"/>
  <c r="BA91" i="10" s="1"/>
  <c r="AZ84" i="10"/>
  <c r="AZ91" i="10" s="1"/>
  <c r="AI84" i="10"/>
  <c r="AH84" i="10"/>
  <c r="BW83" i="10"/>
  <c r="BW90" i="10" s="1"/>
  <c r="BV83" i="10"/>
  <c r="BV90" i="10" s="1"/>
  <c r="BU83" i="10"/>
  <c r="BU90" i="10" s="1"/>
  <c r="BT83" i="10"/>
  <c r="BT90" i="10" s="1"/>
  <c r="BS83" i="10"/>
  <c r="BS90" i="10" s="1"/>
  <c r="BR83" i="10"/>
  <c r="BR90" i="10" s="1"/>
  <c r="BQ83" i="10"/>
  <c r="BQ90" i="10" s="1"/>
  <c r="BP83" i="10"/>
  <c r="BP90" i="10" s="1"/>
  <c r="BO83" i="10"/>
  <c r="BO90" i="10" s="1"/>
  <c r="BN83" i="10"/>
  <c r="BN90" i="10" s="1"/>
  <c r="BM83" i="10"/>
  <c r="BM90" i="10" s="1"/>
  <c r="BL83" i="10"/>
  <c r="BL90" i="10" s="1"/>
  <c r="BK83" i="10"/>
  <c r="BK90" i="10" s="1"/>
  <c r="BJ83" i="10"/>
  <c r="BJ90" i="10" s="1"/>
  <c r="BI83" i="10"/>
  <c r="BI90" i="10" s="1"/>
  <c r="BH83" i="10"/>
  <c r="BH90" i="10" s="1"/>
  <c r="BG83" i="10"/>
  <c r="BG90" i="10" s="1"/>
  <c r="BF83" i="10"/>
  <c r="BF90" i="10" s="1"/>
  <c r="BE83" i="10"/>
  <c r="BD83" i="10"/>
  <c r="BD90" i="10" s="1"/>
  <c r="BC83" i="10"/>
  <c r="BC90" i="10" s="1"/>
  <c r="BB83" i="10"/>
  <c r="BB90" i="10" s="1"/>
  <c r="BA83" i="10"/>
  <c r="BA90" i="10" s="1"/>
  <c r="AZ83" i="10"/>
  <c r="AZ90" i="10" s="1"/>
  <c r="AI83" i="10"/>
  <c r="AH83" i="10"/>
  <c r="BW82" i="10"/>
  <c r="BW89" i="10" s="1"/>
  <c r="BV82" i="10"/>
  <c r="BV89" i="10" s="1"/>
  <c r="BU82" i="10"/>
  <c r="BU89" i="10" s="1"/>
  <c r="BT82" i="10"/>
  <c r="BT89" i="10" s="1"/>
  <c r="BS82" i="10"/>
  <c r="BR82" i="10"/>
  <c r="BR89" i="10" s="1"/>
  <c r="BQ82" i="10"/>
  <c r="BQ89" i="10" s="1"/>
  <c r="BP82" i="10"/>
  <c r="BP89" i="10" s="1"/>
  <c r="BO82" i="10"/>
  <c r="BO89" i="10" s="1"/>
  <c r="BN82" i="10"/>
  <c r="BN89" i="10" s="1"/>
  <c r="BM82" i="10"/>
  <c r="BM89" i="10" s="1"/>
  <c r="BL82" i="10"/>
  <c r="BL89" i="10" s="1"/>
  <c r="BK82" i="10"/>
  <c r="BK89" i="10" s="1"/>
  <c r="BJ82" i="10"/>
  <c r="BJ89" i="10" s="1"/>
  <c r="BI82" i="10"/>
  <c r="BH82" i="10"/>
  <c r="BH89" i="10" s="1"/>
  <c r="BG82" i="10"/>
  <c r="BG89" i="10" s="1"/>
  <c r="BF82" i="10"/>
  <c r="BF89" i="10" s="1"/>
  <c r="BE82" i="10"/>
  <c r="BE89" i="10" s="1"/>
  <c r="BD82" i="10"/>
  <c r="BD89" i="10" s="1"/>
  <c r="BC82" i="10"/>
  <c r="BC89" i="10" s="1"/>
  <c r="BB82" i="10"/>
  <c r="BB89" i="10" s="1"/>
  <c r="BA82" i="10"/>
  <c r="BA89" i="10" s="1"/>
  <c r="AZ82" i="10"/>
  <c r="AI82" i="10"/>
  <c r="AH82" i="10"/>
  <c r="BW81" i="10"/>
  <c r="BW88" i="10" s="1"/>
  <c r="BV81" i="10"/>
  <c r="BV88" i="10" s="1"/>
  <c r="BU81" i="10"/>
  <c r="BU88" i="10" s="1"/>
  <c r="BT81" i="10"/>
  <c r="BT88" i="10" s="1"/>
  <c r="BS81" i="10"/>
  <c r="BS88" i="10" s="1"/>
  <c r="BR81" i="10"/>
  <c r="BR88" i="10" s="1"/>
  <c r="BQ81" i="10"/>
  <c r="BQ88" i="10" s="1"/>
  <c r="BP81" i="10"/>
  <c r="BP88" i="10" s="1"/>
  <c r="BO81" i="10"/>
  <c r="BO88" i="10" s="1"/>
  <c r="BN81" i="10"/>
  <c r="BN88" i="10" s="1"/>
  <c r="BM81" i="10"/>
  <c r="BM88" i="10" s="1"/>
  <c r="BL81" i="10"/>
  <c r="BL88" i="10" s="1"/>
  <c r="BK81" i="10"/>
  <c r="BK88" i="10" s="1"/>
  <c r="BJ81" i="10"/>
  <c r="BJ88" i="10" s="1"/>
  <c r="BI81" i="10"/>
  <c r="BI88" i="10" s="1"/>
  <c r="BH81" i="10"/>
  <c r="BH88" i="10" s="1"/>
  <c r="BG81" i="10"/>
  <c r="BG88" i="10" s="1"/>
  <c r="BF81" i="10"/>
  <c r="BF88" i="10" s="1"/>
  <c r="BE81" i="10"/>
  <c r="BD81" i="10"/>
  <c r="BD88" i="10" s="1"/>
  <c r="BC81" i="10"/>
  <c r="BC88" i="10" s="1"/>
  <c r="BB81" i="10"/>
  <c r="BB88" i="10" s="1"/>
  <c r="BA81" i="10"/>
  <c r="BA88" i="10" s="1"/>
  <c r="AZ81" i="10"/>
  <c r="AZ88" i="10" s="1"/>
  <c r="AI81" i="10"/>
  <c r="AH81" i="10"/>
  <c r="BW80" i="10"/>
  <c r="BW87" i="10" s="1"/>
  <c r="BV80" i="10"/>
  <c r="BV87" i="10" s="1"/>
  <c r="BU80" i="10"/>
  <c r="BT80" i="10"/>
  <c r="BS80" i="10"/>
  <c r="BS87" i="10" s="1"/>
  <c r="BR80" i="10"/>
  <c r="BR87" i="10" s="1"/>
  <c r="BQ80" i="10"/>
  <c r="BQ87" i="10" s="1"/>
  <c r="BP80" i="10"/>
  <c r="BP87" i="10" s="1"/>
  <c r="BO80" i="10"/>
  <c r="BN80" i="10"/>
  <c r="BN87" i="10" s="1"/>
  <c r="BM80" i="10"/>
  <c r="BM87" i="10" s="1"/>
  <c r="BL80" i="10"/>
  <c r="BK80" i="10"/>
  <c r="BK87" i="10" s="1"/>
  <c r="BJ80" i="10"/>
  <c r="BJ87" i="10" s="1"/>
  <c r="BI80" i="10"/>
  <c r="BI87" i="10" s="1"/>
  <c r="BH80" i="10"/>
  <c r="BH87" i="10" s="1"/>
  <c r="BG80" i="10"/>
  <c r="BG87" i="10" s="1"/>
  <c r="BF80" i="10"/>
  <c r="BF87" i="10" s="1"/>
  <c r="BE80" i="10"/>
  <c r="BD80" i="10"/>
  <c r="BD87" i="10" s="1"/>
  <c r="BC80" i="10"/>
  <c r="BC87" i="10" s="1"/>
  <c r="BB80" i="10"/>
  <c r="BB87" i="10" s="1"/>
  <c r="BA80" i="10"/>
  <c r="BA87" i="10" s="1"/>
  <c r="AZ80" i="10"/>
  <c r="AZ87" i="10" s="1"/>
  <c r="AI80" i="10"/>
  <c r="AH80" i="10"/>
  <c r="BW79" i="10"/>
  <c r="BW86" i="10" s="1"/>
  <c r="BV79" i="10"/>
  <c r="BV86" i="10" s="1"/>
  <c r="BU79" i="10"/>
  <c r="BU86" i="10" s="1"/>
  <c r="BT79" i="10"/>
  <c r="BT86" i="10" s="1"/>
  <c r="BS79" i="10"/>
  <c r="BS86" i="10" s="1"/>
  <c r="BR79" i="10"/>
  <c r="BR86" i="10" s="1"/>
  <c r="BQ79" i="10"/>
  <c r="BQ86" i="10" s="1"/>
  <c r="BP79" i="10"/>
  <c r="BP86" i="10" s="1"/>
  <c r="BO79" i="10"/>
  <c r="BO86" i="10" s="1"/>
  <c r="BN79" i="10"/>
  <c r="BN86" i="10" s="1"/>
  <c r="BM79" i="10"/>
  <c r="BM86" i="10" s="1"/>
  <c r="BL79" i="10"/>
  <c r="BL86" i="10" s="1"/>
  <c r="BK79" i="10"/>
  <c r="BK86" i="10" s="1"/>
  <c r="BJ79" i="10"/>
  <c r="BJ86" i="10" s="1"/>
  <c r="BI79" i="10"/>
  <c r="BH79" i="10"/>
  <c r="BH86" i="10" s="1"/>
  <c r="BG79" i="10"/>
  <c r="BG86" i="10" s="1"/>
  <c r="BF79" i="10"/>
  <c r="BF86" i="10" s="1"/>
  <c r="BE79" i="10"/>
  <c r="BE86" i="10" s="1"/>
  <c r="BD79" i="10"/>
  <c r="BD86" i="10" s="1"/>
  <c r="BC79" i="10"/>
  <c r="BC86" i="10" s="1"/>
  <c r="BB79" i="10"/>
  <c r="BB86" i="10" s="1"/>
  <c r="BA79" i="10"/>
  <c r="BA86" i="10" s="1"/>
  <c r="AZ79" i="10"/>
  <c r="AI79" i="10"/>
  <c r="AH79" i="10"/>
  <c r="AG78" i="10"/>
  <c r="AG113" i="10" s="1"/>
  <c r="AF78" i="10"/>
  <c r="BJ17" i="10" s="1"/>
  <c r="AE78" i="10"/>
  <c r="AD78" i="10"/>
  <c r="AC78" i="10"/>
  <c r="AB78" i="10"/>
  <c r="Y7" i="10"/>
  <c r="BE17" i="10"/>
  <c r="BD17" i="10"/>
  <c r="Q7" i="10"/>
  <c r="AX17" i="10"/>
  <c r="O78" i="10"/>
  <c r="AV17" i="10"/>
  <c r="K113" i="10"/>
  <c r="K115" i="10" s="1"/>
  <c r="AS17" i="10"/>
  <c r="AO17" i="10"/>
  <c r="AI77" i="10"/>
  <c r="AH77" i="10"/>
  <c r="AI76" i="10"/>
  <c r="AH76" i="10"/>
  <c r="AI75" i="10"/>
  <c r="AH75" i="10"/>
  <c r="AI74" i="10"/>
  <c r="AH74" i="10"/>
  <c r="AI73" i="10"/>
  <c r="AH73" i="10"/>
  <c r="AI72" i="10"/>
  <c r="AH72" i="10"/>
  <c r="AG71" i="10"/>
  <c r="AF71" i="10"/>
  <c r="BJ16" i="10" s="1"/>
  <c r="AE71" i="10"/>
  <c r="AD71" i="10"/>
  <c r="BH16" i="10" s="1"/>
  <c r="AC71" i="10"/>
  <c r="AC113" i="10" s="1"/>
  <c r="AC115" i="10" s="1"/>
  <c r="AB71" i="10"/>
  <c r="T7" i="10"/>
  <c r="O71" i="10"/>
  <c r="AW16" i="10" s="1"/>
  <c r="AI70" i="10"/>
  <c r="AH70" i="10"/>
  <c r="AI69" i="10"/>
  <c r="AH69" i="10"/>
  <c r="AI68" i="10"/>
  <c r="AH68" i="10"/>
  <c r="AI67" i="10"/>
  <c r="AH67" i="10"/>
  <c r="AI66" i="10"/>
  <c r="AH66" i="10"/>
  <c r="AI65" i="10"/>
  <c r="AH65" i="10"/>
  <c r="AI64" i="10"/>
  <c r="AH64" i="10"/>
  <c r="AI63" i="10"/>
  <c r="AH63" i="10"/>
  <c r="AI62" i="10"/>
  <c r="AH62" i="10"/>
  <c r="AI61" i="10"/>
  <c r="AH61" i="10"/>
  <c r="AI60" i="10"/>
  <c r="AH60" i="10"/>
  <c r="AI59" i="10"/>
  <c r="AH59" i="10"/>
  <c r="AI58" i="10"/>
  <c r="AH58" i="10"/>
  <c r="AI57" i="10"/>
  <c r="AH57" i="10"/>
  <c r="AI56" i="10"/>
  <c r="AH56" i="10"/>
  <c r="AI55" i="10"/>
  <c r="AH55" i="10"/>
  <c r="AI54" i="10"/>
  <c r="AH54" i="10"/>
  <c r="AI53" i="10"/>
  <c r="AH53" i="10"/>
  <c r="AI52" i="10"/>
  <c r="AH52" i="10"/>
  <c r="AI51" i="10"/>
  <c r="AH51" i="10"/>
  <c r="AI50" i="10"/>
  <c r="AH50" i="10"/>
  <c r="AI49" i="10"/>
  <c r="AH49" i="10"/>
  <c r="AI48" i="10"/>
  <c r="AH48" i="10"/>
  <c r="AI47" i="10"/>
  <c r="AH47" i="10"/>
  <c r="AI46" i="10"/>
  <c r="AH46" i="10"/>
  <c r="AI45" i="10"/>
  <c r="AH45" i="10"/>
  <c r="AI44" i="10"/>
  <c r="AH44" i="10"/>
  <c r="AI43" i="10"/>
  <c r="AH43" i="10"/>
  <c r="AI42" i="10"/>
  <c r="AH42" i="10"/>
  <c r="AI41" i="10"/>
  <c r="AH41" i="10"/>
  <c r="AI40" i="10"/>
  <c r="AH40" i="10"/>
  <c r="AI39" i="10"/>
  <c r="AH39" i="10"/>
  <c r="AI38" i="10"/>
  <c r="AH38" i="10"/>
  <c r="AI37" i="10"/>
  <c r="AH37" i="10"/>
  <c r="AI36" i="10"/>
  <c r="AH36" i="10"/>
  <c r="AI35" i="10"/>
  <c r="AH35" i="10"/>
  <c r="AI34" i="10"/>
  <c r="AH34" i="10"/>
  <c r="AI33" i="10"/>
  <c r="AH33" i="10"/>
  <c r="AI32" i="10"/>
  <c r="AH32" i="10"/>
  <c r="AI31" i="10"/>
  <c r="AH31" i="10"/>
  <c r="AI30" i="10"/>
  <c r="AH30" i="10"/>
  <c r="AI29" i="10"/>
  <c r="AH29" i="10"/>
  <c r="AI28" i="10"/>
  <c r="AH28" i="10"/>
  <c r="AI27" i="10"/>
  <c r="AH27" i="10"/>
  <c r="AI26" i="10"/>
  <c r="AH26" i="10"/>
  <c r="AI25" i="10"/>
  <c r="AH25" i="10"/>
  <c r="AI24" i="10"/>
  <c r="AH24" i="10"/>
  <c r="BD23" i="10"/>
  <c r="AY23" i="10"/>
  <c r="AV23" i="10"/>
  <c r="AS23" i="10"/>
  <c r="AQ23" i="10"/>
  <c r="AM23" i="10"/>
  <c r="AI23" i="10"/>
  <c r="AH23" i="10"/>
  <c r="AI22" i="10"/>
  <c r="AH22" i="10"/>
  <c r="BJ21" i="10"/>
  <c r="BI21" i="10"/>
  <c r="BH21" i="10"/>
  <c r="BG21" i="10"/>
  <c r="BF21" i="10"/>
  <c r="BE21" i="10"/>
  <c r="BD21" i="10"/>
  <c r="BC21" i="10"/>
  <c r="BB21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I21" i="10"/>
  <c r="AH21" i="10"/>
  <c r="BJ20" i="10"/>
  <c r="BH20" i="10"/>
  <c r="BF20" i="10"/>
  <c r="BE20" i="10"/>
  <c r="BD20" i="10"/>
  <c r="BB20" i="10"/>
  <c r="BA20" i="10"/>
  <c r="AZ20" i="10"/>
  <c r="AY20" i="10"/>
  <c r="AX20" i="10"/>
  <c r="AW20" i="10"/>
  <c r="AV20" i="10"/>
  <c r="AT20" i="10"/>
  <c r="AS20" i="10"/>
  <c r="AR20" i="10"/>
  <c r="AQ20" i="10"/>
  <c r="AN20" i="10"/>
  <c r="AM20" i="10"/>
  <c r="AI20" i="10"/>
  <c r="AH20" i="10"/>
  <c r="BJ19" i="10"/>
  <c r="BF19" i="10"/>
  <c r="BC19" i="10"/>
  <c r="BB19" i="10"/>
  <c r="BA19" i="10"/>
  <c r="AZ19" i="10"/>
  <c r="AY19" i="10"/>
  <c r="AU19" i="10"/>
  <c r="AT19" i="10"/>
  <c r="AS19" i="10"/>
  <c r="AN19" i="10"/>
  <c r="AM19" i="10"/>
  <c r="AI19" i="10"/>
  <c r="AH19" i="10"/>
  <c r="BF18" i="10"/>
  <c r="BE18" i="10"/>
  <c r="BD18" i="10"/>
  <c r="BC18" i="10"/>
  <c r="BA18" i="10"/>
  <c r="AZ18" i="10"/>
  <c r="AY18" i="10"/>
  <c r="AX18" i="10"/>
  <c r="AW18" i="10"/>
  <c r="AV18" i="10"/>
  <c r="AU18" i="10"/>
  <c r="AT18" i="10"/>
  <c r="AS18" i="10"/>
  <c r="AP18" i="10"/>
  <c r="AN18" i="10"/>
  <c r="AM18" i="10"/>
  <c r="AI18" i="10"/>
  <c r="AH18" i="10"/>
  <c r="BI17" i="10"/>
  <c r="BH17" i="10"/>
  <c r="BG17" i="10"/>
  <c r="BF17" i="10"/>
  <c r="BC17" i="10"/>
  <c r="BB17" i="10"/>
  <c r="AZ17" i="10"/>
  <c r="AY17" i="10"/>
  <c r="AW17" i="10"/>
  <c r="AU17" i="10"/>
  <c r="AR17" i="10"/>
  <c r="AQ17" i="10"/>
  <c r="AP17" i="10"/>
  <c r="AN17" i="10"/>
  <c r="AM17" i="10"/>
  <c r="AI17" i="10"/>
  <c r="AH17" i="10"/>
  <c r="BI16" i="10"/>
  <c r="BG16" i="10"/>
  <c r="BE16" i="10"/>
  <c r="BD16" i="10"/>
  <c r="BB16" i="10"/>
  <c r="BA16" i="10"/>
  <c r="AY16" i="10"/>
  <c r="AX16" i="10"/>
  <c r="AV16" i="10"/>
  <c r="AT16" i="10"/>
  <c r="AS16" i="10"/>
  <c r="AQ16" i="10"/>
  <c r="AO16" i="10"/>
  <c r="AN16" i="10"/>
  <c r="AM16" i="10"/>
  <c r="AI16" i="10"/>
  <c r="AH16" i="10"/>
  <c r="AI15" i="10"/>
  <c r="AH15" i="10"/>
  <c r="AI14" i="10"/>
  <c r="AH14" i="10"/>
  <c r="AI13" i="10"/>
  <c r="AH13" i="10"/>
  <c r="AL12" i="10"/>
  <c r="AI12" i="10"/>
  <c r="AH12" i="10"/>
  <c r="AI11" i="10"/>
  <c r="AH11" i="10"/>
  <c r="R7" i="10"/>
  <c r="B7" i="10"/>
  <c r="K6" i="10"/>
  <c r="AF5" i="10"/>
  <c r="AE5" i="10"/>
  <c r="AB5" i="10"/>
  <c r="Z5" i="10"/>
  <c r="Y5" i="10"/>
  <c r="X5" i="10"/>
  <c r="W5" i="10"/>
  <c r="V5" i="10"/>
  <c r="T5" i="10"/>
  <c r="S5" i="10"/>
  <c r="R5" i="10"/>
  <c r="Q5" i="10"/>
  <c r="P5" i="10"/>
  <c r="O5" i="10"/>
  <c r="L5" i="10"/>
  <c r="K5" i="10"/>
  <c r="I5" i="10"/>
  <c r="H5" i="10"/>
  <c r="G5" i="10"/>
  <c r="F5" i="10"/>
  <c r="AG4" i="10"/>
  <c r="K4" i="10"/>
  <c r="E4" i="10"/>
  <c r="H4" i="10" s="1"/>
  <c r="B4" i="10"/>
  <c r="AL13" i="10" s="1"/>
  <c r="AG3" i="10"/>
  <c r="AG6" i="10" s="1"/>
  <c r="AG2" i="10"/>
  <c r="AD5" i="10" l="1"/>
  <c r="AE123" i="10"/>
  <c r="BI23" i="10" s="1"/>
  <c r="BI22" i="10"/>
  <c r="BI25" i="10" s="1"/>
  <c r="AC123" i="10"/>
  <c r="AC116" i="10" s="1"/>
  <c r="AC7" i="10" s="1"/>
  <c r="AA5" i="10"/>
  <c r="AB113" i="10"/>
  <c r="AB115" i="10" s="1"/>
  <c r="AB116" i="10" s="1"/>
  <c r="AB7" i="10" s="1"/>
  <c r="AB124" i="10"/>
  <c r="BB22" i="10"/>
  <c r="AN22" i="10"/>
  <c r="AM22" i="10"/>
  <c r="O123" i="10"/>
  <c r="AW23" i="10" s="1"/>
  <c r="N5" i="10"/>
  <c r="AV22" i="10"/>
  <c r="AV25" i="10" s="1"/>
  <c r="K124" i="10"/>
  <c r="AS22" i="10"/>
  <c r="AS25" i="10" s="1"/>
  <c r="AI78" i="10"/>
  <c r="AP23" i="10"/>
  <c r="AP19" i="10"/>
  <c r="AI121" i="10"/>
  <c r="AO19" i="10"/>
  <c r="AO22" i="10" s="1"/>
  <c r="AO25" i="10" s="1"/>
  <c r="C123" i="10"/>
  <c r="C124" i="10" s="1"/>
  <c r="C113" i="10"/>
  <c r="C115" i="10" s="1"/>
  <c r="C116" i="10" s="1"/>
  <c r="AM25" i="10"/>
  <c r="AQ19" i="10"/>
  <c r="AQ22" i="10" s="1"/>
  <c r="AQ25" i="10" s="1"/>
  <c r="AT23" i="10"/>
  <c r="AI71" i="10"/>
  <c r="BE19" i="10"/>
  <c r="BE22" i="10" s="1"/>
  <c r="BE25" i="10" s="1"/>
  <c r="AF124" i="10"/>
  <c r="AO23" i="10"/>
  <c r="E167" i="10"/>
  <c r="BF16" i="10"/>
  <c r="BF22" i="10" s="1"/>
  <c r="BF25" i="10" s="1"/>
  <c r="Z7" i="10"/>
  <c r="D166" i="10"/>
  <c r="E166" i="10" s="1"/>
  <c r="F166" i="10" s="1"/>
  <c r="G166" i="10" s="1"/>
  <c r="H166" i="10" s="1"/>
  <c r="I166" i="10" s="1"/>
  <c r="J166" i="10" s="1"/>
  <c r="K166" i="10" s="1"/>
  <c r="L166" i="10" s="1"/>
  <c r="M166" i="10" s="1"/>
  <c r="N166" i="10" s="1"/>
  <c r="O166" i="10" s="1"/>
  <c r="P166" i="10" s="1"/>
  <c r="Q166" i="10" s="1"/>
  <c r="R166" i="10" s="1"/>
  <c r="W166" i="10" s="1"/>
  <c r="AB166" i="10" s="1"/>
  <c r="AC166" i="10" s="1"/>
  <c r="AD166" i="10" s="1"/>
  <c r="AE166" i="10" s="1"/>
  <c r="AF166" i="10" s="1"/>
  <c r="BG22" i="10"/>
  <c r="BG25" i="10" s="1"/>
  <c r="AP16" i="10"/>
  <c r="E7" i="10"/>
  <c r="M7" i="10"/>
  <c r="AU16" i="10"/>
  <c r="AU22" i="10" s="1"/>
  <c r="AU25" i="10" s="1"/>
  <c r="U7" i="10"/>
  <c r="BC16" i="10"/>
  <c r="BC22" i="10" s="1"/>
  <c r="BC25" i="10" s="1"/>
  <c r="AH78" i="10"/>
  <c r="AI120" i="10"/>
  <c r="G167" i="10"/>
  <c r="F177" i="10"/>
  <c r="E183" i="10"/>
  <c r="F183" i="10" s="1"/>
  <c r="G183" i="10" s="1"/>
  <c r="H183" i="10" s="1"/>
  <c r="I183" i="10" s="1"/>
  <c r="J183" i="10" s="1"/>
  <c r="K183" i="10" s="1"/>
  <c r="L183" i="10" s="1"/>
  <c r="M183" i="10" s="1"/>
  <c r="N183" i="10" s="1"/>
  <c r="O183" i="10" s="1"/>
  <c r="P183" i="10" s="1"/>
  <c r="Q183" i="10" s="1"/>
  <c r="R183" i="10" s="1"/>
  <c r="W183" i="10" s="1"/>
  <c r="AB183" i="10" s="1"/>
  <c r="AC183" i="10" s="1"/>
  <c r="AD183" i="10" s="1"/>
  <c r="AE183" i="10" s="1"/>
  <c r="AF183" i="10" s="1"/>
  <c r="BH22" i="10"/>
  <c r="BH25" i="10" s="1"/>
  <c r="F7" i="10"/>
  <c r="N7" i="10"/>
  <c r="V7" i="10"/>
  <c r="AD113" i="10"/>
  <c r="AD115" i="10" s="1"/>
  <c r="AD116" i="10" s="1"/>
  <c r="AD7" i="10" s="1"/>
  <c r="K116" i="10"/>
  <c r="K7" i="10" s="1"/>
  <c r="BA17" i="10"/>
  <c r="BA22" i="10" s="1"/>
  <c r="BA25" i="10" s="1"/>
  <c r="S7" i="10"/>
  <c r="AA7" i="10"/>
  <c r="AD124" i="10"/>
  <c r="H161" i="10"/>
  <c r="AY22" i="10"/>
  <c r="AY25" i="10" s="1"/>
  <c r="BD19" i="10"/>
  <c r="BD22" i="10" s="1"/>
  <c r="BD25" i="10" s="1"/>
  <c r="O113" i="10"/>
  <c r="O115" i="10" s="1"/>
  <c r="O116" i="10" s="1"/>
  <c r="O7" i="10" s="1"/>
  <c r="AE113" i="10"/>
  <c r="AE115" i="10" s="1"/>
  <c r="AE116" i="10" s="1"/>
  <c r="AE7" i="10" s="1"/>
  <c r="AI92" i="10"/>
  <c r="AJ108" i="10" a="1"/>
  <c r="AJ108" i="10" s="1"/>
  <c r="AH71" i="10"/>
  <c r="AT22" i="10"/>
  <c r="AT25" i="10" s="1"/>
  <c r="G7" i="10"/>
  <c r="W7" i="10"/>
  <c r="M5" i="10"/>
  <c r="AC5" i="10"/>
  <c r="AZ16" i="10"/>
  <c r="AZ22" i="10" s="1"/>
  <c r="AZ25" i="10" s="1"/>
  <c r="BJ22" i="10"/>
  <c r="BJ25" i="10" s="1"/>
  <c r="AO20" i="10"/>
  <c r="H7" i="10"/>
  <c r="P7" i="10"/>
  <c r="X7" i="10"/>
  <c r="AF113" i="10"/>
  <c r="AF115" i="10" s="1"/>
  <c r="AF116" i="10" s="1"/>
  <c r="AF7" i="10" s="1"/>
  <c r="AH92" i="10"/>
  <c r="AR16" i="10"/>
  <c r="AR22" i="10" s="1"/>
  <c r="AR25" i="10" s="1"/>
  <c r="AT17" i="10"/>
  <c r="AX19" i="10"/>
  <c r="AX22" i="10" s="1"/>
  <c r="AX25" i="10" s="1"/>
  <c r="BB23" i="10"/>
  <c r="BB25" i="10" s="1"/>
  <c r="BG95" i="10" a="1"/>
  <c r="AZ86" i="10"/>
  <c r="AC124" i="10"/>
  <c r="AI118" i="10"/>
  <c r="AI122" i="10"/>
  <c r="D167" i="10"/>
  <c r="C167" i="10"/>
  <c r="AW19" i="10"/>
  <c r="AW22" i="10" s="1"/>
  <c r="AW25" i="10" s="1"/>
  <c r="AH117" i="10"/>
  <c r="AH118" i="10"/>
  <c r="AH119" i="10"/>
  <c r="AH120" i="10"/>
  <c r="AH121" i="10"/>
  <c r="AH122" i="10"/>
  <c r="AH108" i="10"/>
  <c r="AI117" i="10"/>
  <c r="F167" i="10"/>
  <c r="C274" i="10"/>
  <c r="AI108" i="10"/>
  <c r="D169" i="10"/>
  <c r="AH135" i="11" l="1"/>
  <c r="AI135" i="11"/>
  <c r="AE124" i="10"/>
  <c r="AP22" i="10"/>
  <c r="AP25" i="10" s="1"/>
  <c r="O124" i="10"/>
  <c r="AN23" i="10"/>
  <c r="AN25" i="10" s="1"/>
  <c r="AT9" i="10" s="1"/>
  <c r="AH123" i="10"/>
  <c r="AJ123" i="10" a="1"/>
  <c r="AJ123" i="10" s="1"/>
  <c r="AI123" i="10"/>
  <c r="AI124" i="10"/>
  <c r="AB170" i="10"/>
  <c r="AC170" i="10" s="1"/>
  <c r="AD170" i="10" s="1"/>
  <c r="AE170" i="10" s="1"/>
  <c r="AF170" i="10" s="1"/>
  <c r="D274" i="10"/>
  <c r="E169" i="10"/>
  <c r="AT8" i="10"/>
  <c r="AH124" i="10"/>
  <c r="BK117" i="10"/>
  <c r="BI116" i="10"/>
  <c r="BG115" i="10"/>
  <c r="BK113" i="10"/>
  <c r="BI112" i="10"/>
  <c r="BG111" i="10"/>
  <c r="BK109" i="10"/>
  <c r="BI108" i="10"/>
  <c r="BG107" i="10"/>
  <c r="BK105" i="10"/>
  <c r="BI104" i="10"/>
  <c r="BG103" i="10"/>
  <c r="BK101" i="10"/>
  <c r="BI100" i="10"/>
  <c r="BG99" i="10"/>
  <c r="BK97" i="10"/>
  <c r="BI96" i="10"/>
  <c r="BG95" i="10"/>
  <c r="BL118" i="10"/>
  <c r="BJ117" i="10"/>
  <c r="BH116" i="10"/>
  <c r="BL114" i="10"/>
  <c r="BJ113" i="10"/>
  <c r="BH112" i="10"/>
  <c r="BL110" i="10"/>
  <c r="BJ109" i="10"/>
  <c r="BH108" i="10"/>
  <c r="BL106" i="10"/>
  <c r="BJ105" i="10"/>
  <c r="BH104" i="10"/>
  <c r="BL102" i="10"/>
  <c r="BJ101" i="10"/>
  <c r="BH100" i="10"/>
  <c r="BL98" i="10"/>
  <c r="BJ97" i="10"/>
  <c r="BH96" i="10"/>
  <c r="BK118" i="10"/>
  <c r="BI117" i="10"/>
  <c r="BG116" i="10"/>
  <c r="BK114" i="10"/>
  <c r="BI113" i="10"/>
  <c r="BG112" i="10"/>
  <c r="BK110" i="10"/>
  <c r="BI109" i="10"/>
  <c r="BG108" i="10"/>
  <c r="BK106" i="10"/>
  <c r="BI105" i="10"/>
  <c r="BG104" i="10"/>
  <c r="BK102" i="10"/>
  <c r="BI101" i="10"/>
  <c r="BG100" i="10"/>
  <c r="BK98" i="10"/>
  <c r="BI97" i="10"/>
  <c r="BG96" i="10"/>
  <c r="BJ118" i="10"/>
  <c r="BH117" i="10"/>
  <c r="BL115" i="10"/>
  <c r="BJ114" i="10"/>
  <c r="BH113" i="10"/>
  <c r="BL111" i="10"/>
  <c r="BJ110" i="10"/>
  <c r="BH109" i="10"/>
  <c r="BL107" i="10"/>
  <c r="BJ106" i="10"/>
  <c r="BH105" i="10"/>
  <c r="BL103" i="10"/>
  <c r="BJ102" i="10"/>
  <c r="BH101" i="10"/>
  <c r="BL99" i="10"/>
  <c r="BJ98" i="10"/>
  <c r="BH97" i="10"/>
  <c r="BL95" i="10"/>
  <c r="BH118" i="10"/>
  <c r="BL116" i="10"/>
  <c r="BJ115" i="10"/>
  <c r="BH114" i="10"/>
  <c r="BL112" i="10"/>
  <c r="BJ111" i="10"/>
  <c r="BH110" i="10"/>
  <c r="BL108" i="10"/>
  <c r="BJ107" i="10"/>
  <c r="BH106" i="10"/>
  <c r="BL104" i="10"/>
  <c r="BJ103" i="10"/>
  <c r="BH102" i="10"/>
  <c r="BL100" i="10"/>
  <c r="BJ99" i="10"/>
  <c r="BH98" i="10"/>
  <c r="BL96" i="10"/>
  <c r="BJ95" i="10"/>
  <c r="BI118" i="10"/>
  <c r="BH115" i="10"/>
  <c r="BI111" i="10"/>
  <c r="BK107" i="10"/>
  <c r="BJ104" i="10"/>
  <c r="BK100" i="10"/>
  <c r="BG97" i="10"/>
  <c r="BG118" i="10"/>
  <c r="BH111" i="10"/>
  <c r="BI107" i="10"/>
  <c r="BK103" i="10"/>
  <c r="BJ100" i="10"/>
  <c r="BK96" i="10"/>
  <c r="BI114" i="10"/>
  <c r="BL117" i="10"/>
  <c r="BG114" i="10"/>
  <c r="BI110" i="10"/>
  <c r="BH107" i="10"/>
  <c r="BI103" i="10"/>
  <c r="BK99" i="10"/>
  <c r="BJ96" i="10"/>
  <c r="BK108" i="10"/>
  <c r="BG117" i="10"/>
  <c r="BL113" i="10"/>
  <c r="BG110" i="10"/>
  <c r="BI106" i="10"/>
  <c r="BH103" i="10"/>
  <c r="BI99" i="10"/>
  <c r="BK95" i="10"/>
  <c r="BK116" i="10"/>
  <c r="BG113" i="10"/>
  <c r="BL109" i="10"/>
  <c r="BG106" i="10"/>
  <c r="BI102" i="10"/>
  <c r="BH99" i="10"/>
  <c r="BI95" i="10"/>
  <c r="BK115" i="10"/>
  <c r="BJ112" i="10"/>
  <c r="BG105" i="10"/>
  <c r="BL101" i="10"/>
  <c r="BG98" i="10"/>
  <c r="BI115" i="10"/>
  <c r="BK111" i="10"/>
  <c r="BJ108" i="10"/>
  <c r="BK104" i="10"/>
  <c r="BG101" i="10"/>
  <c r="BL97" i="10"/>
  <c r="BJ116" i="10"/>
  <c r="BK112" i="10"/>
  <c r="BG109" i="10"/>
  <c r="BL105" i="10"/>
  <c r="BG102" i="10"/>
  <c r="BI98" i="10"/>
  <c r="BH95" i="10"/>
  <c r="C7" i="10"/>
  <c r="H167" i="10"/>
  <c r="I161" i="10"/>
  <c r="G177" i="10"/>
  <c r="AI113" i="10"/>
  <c r="AH113" i="10"/>
  <c r="E274" i="10" l="1"/>
  <c r="F169" i="10"/>
  <c r="H177" i="10"/>
  <c r="I167" i="10"/>
  <c r="J161" i="10"/>
  <c r="AI115" i="10"/>
  <c r="AH115" i="10"/>
  <c r="I177" i="10" l="1"/>
  <c r="F274" i="10"/>
  <c r="G169" i="10"/>
  <c r="K161" i="10"/>
  <c r="J167" i="10"/>
  <c r="D7" i="10"/>
  <c r="A7" i="10" s="1"/>
  <c r="AI116" i="10"/>
  <c r="AH116" i="10"/>
  <c r="K167" i="10" l="1"/>
  <c r="L161" i="10"/>
  <c r="G274" i="10"/>
  <c r="H169" i="10"/>
  <c r="J177" i="10"/>
  <c r="K177" i="10" l="1"/>
  <c r="H274" i="10"/>
  <c r="I169" i="10"/>
  <c r="M161" i="10"/>
  <c r="L167" i="10"/>
  <c r="L177" i="10" l="1"/>
  <c r="N161" i="10"/>
  <c r="M167" i="10"/>
  <c r="I274" i="10"/>
  <c r="J169" i="10"/>
  <c r="O161" i="10" l="1"/>
  <c r="N167" i="10"/>
  <c r="J274" i="10"/>
  <c r="K169" i="10"/>
  <c r="M177" i="10"/>
  <c r="N177" i="10" l="1"/>
  <c r="K274" i="10"/>
  <c r="L169" i="10"/>
  <c r="O167" i="10"/>
  <c r="P161" i="10"/>
  <c r="V78" i="9"/>
  <c r="P167" i="10" l="1"/>
  <c r="Q161" i="10"/>
  <c r="L274" i="10"/>
  <c r="M169" i="10"/>
  <c r="O177" i="10"/>
  <c r="P177" i="10" l="1"/>
  <c r="Q177" i="10" s="1"/>
  <c r="M274" i="10"/>
  <c r="N169" i="10"/>
  <c r="Q167" i="10"/>
  <c r="R161" i="10"/>
  <c r="R167" i="10" l="1"/>
  <c r="N274" i="10"/>
  <c r="O169" i="10"/>
  <c r="R177" i="10"/>
  <c r="O274" i="10" l="1"/>
  <c r="P169" i="10"/>
  <c r="P274" i="10" l="1"/>
  <c r="Q169" i="10"/>
  <c r="Q274" i="10" l="1"/>
  <c r="R169" i="10"/>
  <c r="R274" i="10" l="1"/>
  <c r="W161" i="10"/>
  <c r="W177" i="10" l="1"/>
  <c r="W167" i="10"/>
  <c r="R71" i="9"/>
  <c r="R78" i="9"/>
  <c r="R92" i="9"/>
  <c r="R96" i="9"/>
  <c r="R108" i="9"/>
  <c r="R117" i="9"/>
  <c r="R118" i="9"/>
  <c r="R119" i="9"/>
  <c r="R120" i="9"/>
  <c r="R121" i="9"/>
  <c r="R122" i="9"/>
  <c r="R123" i="9" l="1"/>
  <c r="R124" i="9" s="1"/>
  <c r="R113" i="9"/>
  <c r="R115" i="9" s="1"/>
  <c r="R116" i="9" s="1"/>
  <c r="Q71" i="9" l="1"/>
  <c r="Q78" i="9"/>
  <c r="Q92" i="9"/>
  <c r="Q96" i="9"/>
  <c r="Q108" i="9"/>
  <c r="Q117" i="9"/>
  <c r="Q118" i="9"/>
  <c r="Q119" i="9"/>
  <c r="Q120" i="9"/>
  <c r="Q121" i="9"/>
  <c r="Q122" i="9"/>
  <c r="AB177" i="10" l="1"/>
  <c r="W169" i="10"/>
  <c r="Q123" i="9"/>
  <c r="Q124" i="9" s="1"/>
  <c r="Q113" i="9"/>
  <c r="Q115" i="9" s="1"/>
  <c r="Q116" i="9" s="1"/>
  <c r="W274" i="10" l="1"/>
  <c r="AC177" i="10"/>
  <c r="AB161" i="10"/>
  <c r="P71" i="9"/>
  <c r="P78" i="9"/>
  <c r="P92" i="9"/>
  <c r="P96" i="9"/>
  <c r="P108" i="9"/>
  <c r="P113" i="9" s="1"/>
  <c r="P115" i="9" s="1"/>
  <c r="P117" i="9"/>
  <c r="P118" i="9"/>
  <c r="P119" i="9"/>
  <c r="P123" i="9" s="1"/>
  <c r="P120" i="9"/>
  <c r="P121" i="9"/>
  <c r="P122" i="9"/>
  <c r="O71" i="9"/>
  <c r="O78" i="9"/>
  <c r="O92" i="9"/>
  <c r="O96" i="9"/>
  <c r="O108" i="9"/>
  <c r="O117" i="9"/>
  <c r="O118" i="9"/>
  <c r="O119" i="9"/>
  <c r="O120" i="9"/>
  <c r="O121" i="9"/>
  <c r="O122" i="9"/>
  <c r="N71" i="9"/>
  <c r="N78" i="9"/>
  <c r="N92" i="9"/>
  <c r="N96" i="9"/>
  <c r="N108" i="9"/>
  <c r="N117" i="9"/>
  <c r="N118" i="9"/>
  <c r="N119" i="9"/>
  <c r="N120" i="9"/>
  <c r="N121" i="9"/>
  <c r="N122" i="9"/>
  <c r="AC161" i="10" l="1"/>
  <c r="AC135" i="10" s="1"/>
  <c r="AB167" i="10"/>
  <c r="AB135" i="10"/>
  <c r="AD177" i="10"/>
  <c r="N113" i="9"/>
  <c r="N115" i="9" s="1"/>
  <c r="O113" i="9"/>
  <c r="O115" i="9" s="1"/>
  <c r="P124" i="9"/>
  <c r="P116" i="9"/>
  <c r="O123" i="9"/>
  <c r="O116" i="9" s="1"/>
  <c r="O124" i="9"/>
  <c r="N123" i="9"/>
  <c r="N116" i="9" s="1"/>
  <c r="M71" i="9"/>
  <c r="M78" i="9"/>
  <c r="M92" i="9"/>
  <c r="M96" i="9"/>
  <c r="M108" i="9"/>
  <c r="M117" i="9"/>
  <c r="M118" i="9"/>
  <c r="M119" i="9"/>
  <c r="M120" i="9"/>
  <c r="M121" i="9"/>
  <c r="M122" i="9"/>
  <c r="AE177" i="10" l="1"/>
  <c r="AC167" i="10"/>
  <c r="AD161" i="10"/>
  <c r="M123" i="9"/>
  <c r="N124" i="9"/>
  <c r="M124" i="9"/>
  <c r="M113" i="9"/>
  <c r="M115" i="9" s="1"/>
  <c r="M116" i="9" s="1"/>
  <c r="F92" i="9"/>
  <c r="F96" i="9"/>
  <c r="F108" i="9"/>
  <c r="F117" i="9"/>
  <c r="F118" i="9"/>
  <c r="F119" i="9"/>
  <c r="F120" i="9"/>
  <c r="F121" i="9"/>
  <c r="F122" i="9"/>
  <c r="E92" i="9"/>
  <c r="E96" i="9"/>
  <c r="E108" i="9"/>
  <c r="E117" i="9"/>
  <c r="E118" i="9"/>
  <c r="E119" i="9"/>
  <c r="E120" i="9"/>
  <c r="E121" i="9"/>
  <c r="E122" i="9"/>
  <c r="D92" i="9"/>
  <c r="D96" i="9"/>
  <c r="D108" i="9"/>
  <c r="D117" i="9"/>
  <c r="D118" i="9"/>
  <c r="D119" i="9"/>
  <c r="D120" i="9"/>
  <c r="D121" i="9"/>
  <c r="D122" i="9"/>
  <c r="AE161" i="10" l="1"/>
  <c r="AD167" i="10"/>
  <c r="AD135" i="10"/>
  <c r="AF177" i="10"/>
  <c r="AE135" i="10"/>
  <c r="F113" i="9"/>
  <c r="F115" i="9" s="1"/>
  <c r="F123" i="9"/>
  <c r="F124" i="9"/>
  <c r="E123" i="9"/>
  <c r="E124" i="9"/>
  <c r="E113" i="9"/>
  <c r="E115" i="9" s="1"/>
  <c r="E116" i="9" s="1"/>
  <c r="D123" i="9"/>
  <c r="D124" i="9"/>
  <c r="D113" i="9"/>
  <c r="D115" i="9" s="1"/>
  <c r="D116" i="9" s="1"/>
  <c r="AH145" i="9"/>
  <c r="AI145" i="9"/>
  <c r="AH144" i="9"/>
  <c r="AI144" i="9"/>
  <c r="AH143" i="9"/>
  <c r="AI143" i="9"/>
  <c r="AB169" i="10" l="1"/>
  <c r="AE167" i="10"/>
  <c r="AF161" i="10"/>
  <c r="AF167" i="10" s="1"/>
  <c r="F116" i="9"/>
  <c r="AG274" i="9"/>
  <c r="B274" i="9"/>
  <c r="C273" i="9"/>
  <c r="C272" i="9"/>
  <c r="D272" i="9" s="1"/>
  <c r="E272" i="9" s="1"/>
  <c r="F272" i="9" s="1"/>
  <c r="G272" i="9" s="1"/>
  <c r="H272" i="9" s="1"/>
  <c r="I272" i="9" s="1"/>
  <c r="J272" i="9" s="1"/>
  <c r="K272" i="9" s="1"/>
  <c r="L272" i="9" s="1"/>
  <c r="M272" i="9" s="1"/>
  <c r="N272" i="9" s="1"/>
  <c r="O272" i="9" s="1"/>
  <c r="P272" i="9" s="1"/>
  <c r="Q272" i="9" s="1"/>
  <c r="C271" i="9"/>
  <c r="C270" i="9"/>
  <c r="G269" i="9"/>
  <c r="H269" i="9" s="1"/>
  <c r="I269" i="9" s="1"/>
  <c r="J269" i="9" s="1"/>
  <c r="K269" i="9" s="1"/>
  <c r="L269" i="9" s="1"/>
  <c r="M269" i="9" s="1"/>
  <c r="N269" i="9" s="1"/>
  <c r="O269" i="9" s="1"/>
  <c r="P269" i="9" s="1"/>
  <c r="Q269" i="9" s="1"/>
  <c r="C269" i="9"/>
  <c r="D269" i="9" s="1"/>
  <c r="E269" i="9" s="1"/>
  <c r="F269" i="9" s="1"/>
  <c r="G268" i="9"/>
  <c r="H268" i="9" s="1"/>
  <c r="I268" i="9" s="1"/>
  <c r="J268" i="9" s="1"/>
  <c r="K268" i="9" s="1"/>
  <c r="L268" i="9" s="1"/>
  <c r="M268" i="9" s="1"/>
  <c r="N268" i="9" s="1"/>
  <c r="O268" i="9" s="1"/>
  <c r="P268" i="9" s="1"/>
  <c r="Q268" i="9" s="1"/>
  <c r="C268" i="9"/>
  <c r="D268" i="9" s="1"/>
  <c r="E268" i="9" s="1"/>
  <c r="F268" i="9" s="1"/>
  <c r="C267" i="9"/>
  <c r="D267" i="9" s="1"/>
  <c r="E267" i="9" s="1"/>
  <c r="F267" i="9" s="1"/>
  <c r="G267" i="9" s="1"/>
  <c r="H267" i="9" s="1"/>
  <c r="I267" i="9" s="1"/>
  <c r="J267" i="9" s="1"/>
  <c r="K267" i="9" s="1"/>
  <c r="L267" i="9" s="1"/>
  <c r="M267" i="9" s="1"/>
  <c r="N267" i="9" s="1"/>
  <c r="O267" i="9" s="1"/>
  <c r="P267" i="9" s="1"/>
  <c r="Q267" i="9" s="1"/>
  <c r="C266" i="9"/>
  <c r="G265" i="9"/>
  <c r="H265" i="9" s="1"/>
  <c r="I265" i="9" s="1"/>
  <c r="J265" i="9" s="1"/>
  <c r="K265" i="9" s="1"/>
  <c r="L265" i="9" s="1"/>
  <c r="M265" i="9" s="1"/>
  <c r="N265" i="9" s="1"/>
  <c r="O265" i="9" s="1"/>
  <c r="P265" i="9" s="1"/>
  <c r="Q265" i="9" s="1"/>
  <c r="C265" i="9"/>
  <c r="D265" i="9" s="1"/>
  <c r="E265" i="9" s="1"/>
  <c r="F265" i="9" s="1"/>
  <c r="C264" i="9"/>
  <c r="D264" i="9" s="1"/>
  <c r="E264" i="9" s="1"/>
  <c r="F264" i="9" s="1"/>
  <c r="G264" i="9" s="1"/>
  <c r="H264" i="9" s="1"/>
  <c r="I264" i="9" s="1"/>
  <c r="J264" i="9" s="1"/>
  <c r="K264" i="9" s="1"/>
  <c r="L264" i="9" s="1"/>
  <c r="M264" i="9" s="1"/>
  <c r="N264" i="9" s="1"/>
  <c r="O264" i="9" s="1"/>
  <c r="P264" i="9" s="1"/>
  <c r="Q264" i="9" s="1"/>
  <c r="C263" i="9"/>
  <c r="D263" i="9" s="1"/>
  <c r="E263" i="9" s="1"/>
  <c r="F263" i="9" s="1"/>
  <c r="G263" i="9" s="1"/>
  <c r="H263" i="9" s="1"/>
  <c r="I263" i="9" s="1"/>
  <c r="J263" i="9" s="1"/>
  <c r="K263" i="9" s="1"/>
  <c r="L263" i="9" s="1"/>
  <c r="M263" i="9" s="1"/>
  <c r="N263" i="9" s="1"/>
  <c r="O263" i="9" s="1"/>
  <c r="P263" i="9" s="1"/>
  <c r="Q263" i="9" s="1"/>
  <c r="C262" i="9"/>
  <c r="C261" i="9"/>
  <c r="G260" i="9"/>
  <c r="H260" i="9" s="1"/>
  <c r="I260" i="9" s="1"/>
  <c r="J260" i="9" s="1"/>
  <c r="K260" i="9" s="1"/>
  <c r="L260" i="9" s="1"/>
  <c r="M260" i="9" s="1"/>
  <c r="N260" i="9" s="1"/>
  <c r="O260" i="9" s="1"/>
  <c r="P260" i="9" s="1"/>
  <c r="Q260" i="9" s="1"/>
  <c r="C260" i="9"/>
  <c r="D260" i="9" s="1"/>
  <c r="E260" i="9" s="1"/>
  <c r="F260" i="9" s="1"/>
  <c r="C259" i="9"/>
  <c r="C258" i="9"/>
  <c r="C257" i="9"/>
  <c r="C256" i="9"/>
  <c r="D256" i="9" s="1"/>
  <c r="E256" i="9" s="1"/>
  <c r="F256" i="9" s="1"/>
  <c r="G256" i="9" s="1"/>
  <c r="H256" i="9" s="1"/>
  <c r="I256" i="9" s="1"/>
  <c r="J256" i="9" s="1"/>
  <c r="K256" i="9" s="1"/>
  <c r="L256" i="9" s="1"/>
  <c r="M256" i="9" s="1"/>
  <c r="N256" i="9" s="1"/>
  <c r="O256" i="9" s="1"/>
  <c r="P256" i="9" s="1"/>
  <c r="Q256" i="9" s="1"/>
  <c r="C255" i="9"/>
  <c r="C254" i="9"/>
  <c r="C253" i="9"/>
  <c r="C252" i="9"/>
  <c r="D252" i="9" s="1"/>
  <c r="E252" i="9" s="1"/>
  <c r="F252" i="9" s="1"/>
  <c r="G252" i="9" s="1"/>
  <c r="H252" i="9" s="1"/>
  <c r="I252" i="9" s="1"/>
  <c r="J252" i="9" s="1"/>
  <c r="K252" i="9" s="1"/>
  <c r="L252" i="9" s="1"/>
  <c r="M252" i="9" s="1"/>
  <c r="N252" i="9" s="1"/>
  <c r="O252" i="9" s="1"/>
  <c r="P252" i="9" s="1"/>
  <c r="Q252" i="9" s="1"/>
  <c r="C251" i="9"/>
  <c r="D251" i="9" s="1"/>
  <c r="E251" i="9" s="1"/>
  <c r="F251" i="9" s="1"/>
  <c r="G251" i="9" s="1"/>
  <c r="H251" i="9" s="1"/>
  <c r="I251" i="9" s="1"/>
  <c r="J251" i="9" s="1"/>
  <c r="K251" i="9" s="1"/>
  <c r="L251" i="9" s="1"/>
  <c r="M251" i="9" s="1"/>
  <c r="N251" i="9" s="1"/>
  <c r="O251" i="9" s="1"/>
  <c r="P251" i="9" s="1"/>
  <c r="Q251" i="9" s="1"/>
  <c r="G250" i="9"/>
  <c r="H250" i="9" s="1"/>
  <c r="I250" i="9" s="1"/>
  <c r="J250" i="9" s="1"/>
  <c r="K250" i="9" s="1"/>
  <c r="L250" i="9" s="1"/>
  <c r="M250" i="9" s="1"/>
  <c r="N250" i="9" s="1"/>
  <c r="O250" i="9" s="1"/>
  <c r="P250" i="9" s="1"/>
  <c r="Q250" i="9" s="1"/>
  <c r="C250" i="9"/>
  <c r="D250" i="9" s="1"/>
  <c r="E250" i="9" s="1"/>
  <c r="F250" i="9" s="1"/>
  <c r="C249" i="9"/>
  <c r="G248" i="9"/>
  <c r="H248" i="9" s="1"/>
  <c r="I248" i="9" s="1"/>
  <c r="J248" i="9" s="1"/>
  <c r="K248" i="9" s="1"/>
  <c r="L248" i="9" s="1"/>
  <c r="M248" i="9" s="1"/>
  <c r="N248" i="9" s="1"/>
  <c r="O248" i="9" s="1"/>
  <c r="P248" i="9" s="1"/>
  <c r="Q248" i="9" s="1"/>
  <c r="C248" i="9"/>
  <c r="D248" i="9" s="1"/>
  <c r="E248" i="9" s="1"/>
  <c r="F248" i="9" s="1"/>
  <c r="C247" i="9"/>
  <c r="C246" i="9"/>
  <c r="D246" i="9" s="1"/>
  <c r="E246" i="9" s="1"/>
  <c r="F246" i="9" s="1"/>
  <c r="G246" i="9" s="1"/>
  <c r="H246" i="9" s="1"/>
  <c r="I246" i="9" s="1"/>
  <c r="J246" i="9" s="1"/>
  <c r="K246" i="9" s="1"/>
  <c r="L246" i="9" s="1"/>
  <c r="M246" i="9" s="1"/>
  <c r="N246" i="9" s="1"/>
  <c r="O246" i="9" s="1"/>
  <c r="P246" i="9" s="1"/>
  <c r="Q246" i="9" s="1"/>
  <c r="C245" i="9"/>
  <c r="C244" i="9"/>
  <c r="I243" i="9"/>
  <c r="J243" i="9" s="1"/>
  <c r="K243" i="9" s="1"/>
  <c r="L243" i="9" s="1"/>
  <c r="M243" i="9" s="1"/>
  <c r="N243" i="9" s="1"/>
  <c r="O243" i="9" s="1"/>
  <c r="P243" i="9" s="1"/>
  <c r="Q243" i="9" s="1"/>
  <c r="G243" i="9"/>
  <c r="H243" i="9" s="1"/>
  <c r="C243" i="9"/>
  <c r="D243" i="9" s="1"/>
  <c r="E243" i="9" s="1"/>
  <c r="F243" i="9" s="1"/>
  <c r="G242" i="9"/>
  <c r="H242" i="9" s="1"/>
  <c r="I242" i="9" s="1"/>
  <c r="J242" i="9" s="1"/>
  <c r="K242" i="9" s="1"/>
  <c r="L242" i="9" s="1"/>
  <c r="M242" i="9" s="1"/>
  <c r="N242" i="9" s="1"/>
  <c r="O242" i="9" s="1"/>
  <c r="P242" i="9" s="1"/>
  <c r="Q242" i="9" s="1"/>
  <c r="C242" i="9"/>
  <c r="D242" i="9" s="1"/>
  <c r="E242" i="9" s="1"/>
  <c r="F242" i="9" s="1"/>
  <c r="C241" i="9"/>
  <c r="D241" i="9" s="1"/>
  <c r="E241" i="9" s="1"/>
  <c r="F241" i="9" s="1"/>
  <c r="G241" i="9" s="1"/>
  <c r="H241" i="9" s="1"/>
  <c r="I241" i="9" s="1"/>
  <c r="J241" i="9" s="1"/>
  <c r="K241" i="9" s="1"/>
  <c r="L241" i="9" s="1"/>
  <c r="M241" i="9" s="1"/>
  <c r="N241" i="9" s="1"/>
  <c r="O241" i="9" s="1"/>
  <c r="P241" i="9" s="1"/>
  <c r="Q241" i="9" s="1"/>
  <c r="C240" i="9"/>
  <c r="D240" i="9" s="1"/>
  <c r="E240" i="9" s="1"/>
  <c r="F240" i="9" s="1"/>
  <c r="G240" i="9" s="1"/>
  <c r="H240" i="9" s="1"/>
  <c r="I240" i="9" s="1"/>
  <c r="J240" i="9" s="1"/>
  <c r="K240" i="9" s="1"/>
  <c r="L240" i="9" s="1"/>
  <c r="M240" i="9" s="1"/>
  <c r="N240" i="9" s="1"/>
  <c r="O240" i="9" s="1"/>
  <c r="P240" i="9" s="1"/>
  <c r="Q240" i="9" s="1"/>
  <c r="C239" i="9"/>
  <c r="C238" i="9"/>
  <c r="D238" i="9" s="1"/>
  <c r="E238" i="9" s="1"/>
  <c r="F238" i="9" s="1"/>
  <c r="G237" i="9"/>
  <c r="H237" i="9" s="1"/>
  <c r="I237" i="9" s="1"/>
  <c r="J237" i="9" s="1"/>
  <c r="K237" i="9" s="1"/>
  <c r="L237" i="9" s="1"/>
  <c r="M237" i="9" s="1"/>
  <c r="N237" i="9" s="1"/>
  <c r="O237" i="9" s="1"/>
  <c r="P237" i="9" s="1"/>
  <c r="Q237" i="9" s="1"/>
  <c r="C237" i="9"/>
  <c r="D237" i="9" s="1"/>
  <c r="E237" i="9" s="1"/>
  <c r="F237" i="9" s="1"/>
  <c r="C236" i="9"/>
  <c r="C235" i="9"/>
  <c r="C234" i="9"/>
  <c r="G233" i="9"/>
  <c r="H233" i="9" s="1"/>
  <c r="I233" i="9" s="1"/>
  <c r="J233" i="9" s="1"/>
  <c r="K233" i="9" s="1"/>
  <c r="L233" i="9" s="1"/>
  <c r="M233" i="9" s="1"/>
  <c r="N233" i="9" s="1"/>
  <c r="O233" i="9" s="1"/>
  <c r="P233" i="9" s="1"/>
  <c r="Q233" i="9" s="1"/>
  <c r="C233" i="9"/>
  <c r="D233" i="9" s="1"/>
  <c r="E233" i="9" s="1"/>
  <c r="F233" i="9" s="1"/>
  <c r="C232" i="9"/>
  <c r="C231" i="9"/>
  <c r="C230" i="9"/>
  <c r="C229" i="9"/>
  <c r="D229" i="9" s="1"/>
  <c r="E229" i="9" s="1"/>
  <c r="F229" i="9" s="1"/>
  <c r="G229" i="9" s="1"/>
  <c r="H229" i="9" s="1"/>
  <c r="I229" i="9" s="1"/>
  <c r="J229" i="9" s="1"/>
  <c r="K229" i="9" s="1"/>
  <c r="L229" i="9" s="1"/>
  <c r="M229" i="9" s="1"/>
  <c r="N229" i="9" s="1"/>
  <c r="O229" i="9" s="1"/>
  <c r="P229" i="9" s="1"/>
  <c r="Q229" i="9" s="1"/>
  <c r="C228" i="9"/>
  <c r="C227" i="9"/>
  <c r="C226" i="9"/>
  <c r="C225" i="9"/>
  <c r="D225" i="9" s="1"/>
  <c r="E225" i="9" s="1"/>
  <c r="F225" i="9" s="1"/>
  <c r="G225" i="9" s="1"/>
  <c r="H225" i="9" s="1"/>
  <c r="I225" i="9" s="1"/>
  <c r="J225" i="9" s="1"/>
  <c r="K225" i="9" s="1"/>
  <c r="L225" i="9" s="1"/>
  <c r="M225" i="9" s="1"/>
  <c r="N225" i="9" s="1"/>
  <c r="O225" i="9" s="1"/>
  <c r="P225" i="9" s="1"/>
  <c r="Q225" i="9" s="1"/>
  <c r="C224" i="9"/>
  <c r="G223" i="9"/>
  <c r="H223" i="9" s="1"/>
  <c r="I223" i="9" s="1"/>
  <c r="J223" i="9" s="1"/>
  <c r="K223" i="9" s="1"/>
  <c r="L223" i="9" s="1"/>
  <c r="M223" i="9" s="1"/>
  <c r="N223" i="9" s="1"/>
  <c r="O223" i="9" s="1"/>
  <c r="P223" i="9" s="1"/>
  <c r="Q223" i="9" s="1"/>
  <c r="C223" i="9"/>
  <c r="D223" i="9" s="1"/>
  <c r="E223" i="9" s="1"/>
  <c r="F223" i="9" s="1"/>
  <c r="C222" i="9"/>
  <c r="G221" i="9"/>
  <c r="H221" i="9" s="1"/>
  <c r="I221" i="9" s="1"/>
  <c r="J221" i="9" s="1"/>
  <c r="K221" i="9" s="1"/>
  <c r="L221" i="9" s="1"/>
  <c r="M221" i="9" s="1"/>
  <c r="N221" i="9" s="1"/>
  <c r="O221" i="9" s="1"/>
  <c r="P221" i="9" s="1"/>
  <c r="Q221" i="9" s="1"/>
  <c r="C221" i="9"/>
  <c r="D221" i="9" s="1"/>
  <c r="E221" i="9" s="1"/>
  <c r="F221" i="9" s="1"/>
  <c r="C220" i="9"/>
  <c r="C219" i="9"/>
  <c r="D219" i="9" s="1"/>
  <c r="E219" i="9" s="1"/>
  <c r="F219" i="9" s="1"/>
  <c r="G219" i="9" s="1"/>
  <c r="H219" i="9" s="1"/>
  <c r="I219" i="9" s="1"/>
  <c r="J219" i="9" s="1"/>
  <c r="K219" i="9" s="1"/>
  <c r="L219" i="9" s="1"/>
  <c r="M219" i="9" s="1"/>
  <c r="N219" i="9" s="1"/>
  <c r="O219" i="9" s="1"/>
  <c r="P219" i="9" s="1"/>
  <c r="Q219" i="9" s="1"/>
  <c r="C218" i="9"/>
  <c r="C217" i="9"/>
  <c r="D217" i="9" s="1"/>
  <c r="E217" i="9" s="1"/>
  <c r="F217" i="9" s="1"/>
  <c r="G217" i="9" s="1"/>
  <c r="H217" i="9" s="1"/>
  <c r="I217" i="9" s="1"/>
  <c r="J217" i="9" s="1"/>
  <c r="K217" i="9" s="1"/>
  <c r="L217" i="9" s="1"/>
  <c r="M217" i="9" s="1"/>
  <c r="N217" i="9" s="1"/>
  <c r="O217" i="9" s="1"/>
  <c r="P217" i="9" s="1"/>
  <c r="Q217" i="9" s="1"/>
  <c r="G216" i="9"/>
  <c r="H216" i="9" s="1"/>
  <c r="I216" i="9" s="1"/>
  <c r="J216" i="9" s="1"/>
  <c r="K216" i="9" s="1"/>
  <c r="L216" i="9" s="1"/>
  <c r="M216" i="9" s="1"/>
  <c r="N216" i="9" s="1"/>
  <c r="O216" i="9" s="1"/>
  <c r="P216" i="9" s="1"/>
  <c r="Q216" i="9" s="1"/>
  <c r="C216" i="9"/>
  <c r="D216" i="9" s="1"/>
  <c r="E216" i="9" s="1"/>
  <c r="F216" i="9" s="1"/>
  <c r="G215" i="9"/>
  <c r="H215" i="9" s="1"/>
  <c r="I215" i="9" s="1"/>
  <c r="J215" i="9" s="1"/>
  <c r="K215" i="9" s="1"/>
  <c r="L215" i="9" s="1"/>
  <c r="M215" i="9" s="1"/>
  <c r="N215" i="9" s="1"/>
  <c r="O215" i="9" s="1"/>
  <c r="P215" i="9" s="1"/>
  <c r="Q215" i="9" s="1"/>
  <c r="C215" i="9"/>
  <c r="D215" i="9" s="1"/>
  <c r="E215" i="9" s="1"/>
  <c r="F215" i="9" s="1"/>
  <c r="C214" i="9"/>
  <c r="G213" i="9"/>
  <c r="H213" i="9" s="1"/>
  <c r="I213" i="9" s="1"/>
  <c r="J213" i="9" s="1"/>
  <c r="K213" i="9" s="1"/>
  <c r="L213" i="9" s="1"/>
  <c r="M213" i="9" s="1"/>
  <c r="N213" i="9" s="1"/>
  <c r="O213" i="9" s="1"/>
  <c r="P213" i="9" s="1"/>
  <c r="Q213" i="9" s="1"/>
  <c r="C213" i="9"/>
  <c r="D213" i="9" s="1"/>
  <c r="E213" i="9" s="1"/>
  <c r="F213" i="9" s="1"/>
  <c r="C212" i="9"/>
  <c r="G211" i="9"/>
  <c r="H211" i="9" s="1"/>
  <c r="I211" i="9" s="1"/>
  <c r="J211" i="9" s="1"/>
  <c r="K211" i="9" s="1"/>
  <c r="L211" i="9" s="1"/>
  <c r="M211" i="9" s="1"/>
  <c r="N211" i="9" s="1"/>
  <c r="O211" i="9" s="1"/>
  <c r="P211" i="9" s="1"/>
  <c r="Q211" i="9" s="1"/>
  <c r="C211" i="9"/>
  <c r="D211" i="9" s="1"/>
  <c r="E211" i="9" s="1"/>
  <c r="F211" i="9" s="1"/>
  <c r="C210" i="9"/>
  <c r="C209" i="9"/>
  <c r="D209" i="9" s="1"/>
  <c r="E209" i="9" s="1"/>
  <c r="F209" i="9" s="1"/>
  <c r="G209" i="9" s="1"/>
  <c r="H209" i="9" s="1"/>
  <c r="I209" i="9" s="1"/>
  <c r="J209" i="9" s="1"/>
  <c r="K209" i="9" s="1"/>
  <c r="L209" i="9" s="1"/>
  <c r="M209" i="9" s="1"/>
  <c r="N209" i="9" s="1"/>
  <c r="O209" i="9" s="1"/>
  <c r="P209" i="9" s="1"/>
  <c r="Q209" i="9" s="1"/>
  <c r="G208" i="9"/>
  <c r="H208" i="9" s="1"/>
  <c r="I208" i="9" s="1"/>
  <c r="J208" i="9" s="1"/>
  <c r="K208" i="9" s="1"/>
  <c r="L208" i="9" s="1"/>
  <c r="M208" i="9" s="1"/>
  <c r="N208" i="9" s="1"/>
  <c r="O208" i="9" s="1"/>
  <c r="P208" i="9" s="1"/>
  <c r="Q208" i="9" s="1"/>
  <c r="C208" i="9"/>
  <c r="D208" i="9" s="1"/>
  <c r="E208" i="9" s="1"/>
  <c r="F208" i="9" s="1"/>
  <c r="C207" i="9"/>
  <c r="C206" i="9"/>
  <c r="C205" i="9"/>
  <c r="C204" i="9"/>
  <c r="D204" i="9" s="1"/>
  <c r="E204" i="9" s="1"/>
  <c r="F204" i="9" s="1"/>
  <c r="G204" i="9" s="1"/>
  <c r="H204" i="9" s="1"/>
  <c r="I204" i="9" s="1"/>
  <c r="J204" i="9" s="1"/>
  <c r="K204" i="9" s="1"/>
  <c r="L204" i="9" s="1"/>
  <c r="M204" i="9" s="1"/>
  <c r="N204" i="9" s="1"/>
  <c r="O204" i="9" s="1"/>
  <c r="P204" i="9" s="1"/>
  <c r="Q204" i="9" s="1"/>
  <c r="C203" i="9"/>
  <c r="C202" i="9"/>
  <c r="G201" i="9"/>
  <c r="H201" i="9" s="1"/>
  <c r="I201" i="9" s="1"/>
  <c r="J201" i="9" s="1"/>
  <c r="K201" i="9" s="1"/>
  <c r="L201" i="9" s="1"/>
  <c r="M201" i="9" s="1"/>
  <c r="N201" i="9" s="1"/>
  <c r="O201" i="9" s="1"/>
  <c r="P201" i="9" s="1"/>
  <c r="Q201" i="9" s="1"/>
  <c r="C201" i="9"/>
  <c r="D201" i="9" s="1"/>
  <c r="E201" i="9" s="1"/>
  <c r="F201" i="9" s="1"/>
  <c r="C200" i="9"/>
  <c r="D200" i="9" s="1"/>
  <c r="E200" i="9" s="1"/>
  <c r="F200" i="9" s="1"/>
  <c r="G200" i="9" s="1"/>
  <c r="H200" i="9" s="1"/>
  <c r="I200" i="9" s="1"/>
  <c r="J200" i="9" s="1"/>
  <c r="K200" i="9" s="1"/>
  <c r="L200" i="9" s="1"/>
  <c r="M200" i="9" s="1"/>
  <c r="N200" i="9" s="1"/>
  <c r="O200" i="9" s="1"/>
  <c r="P200" i="9" s="1"/>
  <c r="Q200" i="9" s="1"/>
  <c r="C199" i="9"/>
  <c r="D199" i="9" s="1"/>
  <c r="E199" i="9" s="1"/>
  <c r="F199" i="9" s="1"/>
  <c r="G199" i="9" s="1"/>
  <c r="H199" i="9" s="1"/>
  <c r="I199" i="9" s="1"/>
  <c r="J199" i="9" s="1"/>
  <c r="K199" i="9" s="1"/>
  <c r="L199" i="9" s="1"/>
  <c r="M199" i="9" s="1"/>
  <c r="N199" i="9" s="1"/>
  <c r="O199" i="9" s="1"/>
  <c r="P199" i="9" s="1"/>
  <c r="Q199" i="9" s="1"/>
  <c r="C198" i="9"/>
  <c r="C197" i="9"/>
  <c r="G196" i="9"/>
  <c r="H196" i="9" s="1"/>
  <c r="I196" i="9" s="1"/>
  <c r="J196" i="9" s="1"/>
  <c r="K196" i="9" s="1"/>
  <c r="L196" i="9" s="1"/>
  <c r="M196" i="9" s="1"/>
  <c r="N196" i="9" s="1"/>
  <c r="O196" i="9" s="1"/>
  <c r="P196" i="9" s="1"/>
  <c r="Q196" i="9" s="1"/>
  <c r="C196" i="9"/>
  <c r="D196" i="9" s="1"/>
  <c r="E196" i="9" s="1"/>
  <c r="F196" i="9" s="1"/>
  <c r="C195" i="9"/>
  <c r="D195" i="9" s="1"/>
  <c r="E195" i="9" s="1"/>
  <c r="F195" i="9" s="1"/>
  <c r="G195" i="9" s="1"/>
  <c r="H195" i="9" s="1"/>
  <c r="I195" i="9" s="1"/>
  <c r="J195" i="9" s="1"/>
  <c r="K195" i="9" s="1"/>
  <c r="L195" i="9" s="1"/>
  <c r="M195" i="9" s="1"/>
  <c r="N195" i="9" s="1"/>
  <c r="O195" i="9" s="1"/>
  <c r="P195" i="9" s="1"/>
  <c r="Q195" i="9" s="1"/>
  <c r="C194" i="9"/>
  <c r="C193" i="9"/>
  <c r="G192" i="9"/>
  <c r="H192" i="9" s="1"/>
  <c r="I192" i="9" s="1"/>
  <c r="J192" i="9" s="1"/>
  <c r="K192" i="9" s="1"/>
  <c r="L192" i="9" s="1"/>
  <c r="M192" i="9" s="1"/>
  <c r="N192" i="9" s="1"/>
  <c r="O192" i="9" s="1"/>
  <c r="P192" i="9" s="1"/>
  <c r="Q192" i="9" s="1"/>
  <c r="C192" i="9"/>
  <c r="D192" i="9" s="1"/>
  <c r="E192" i="9" s="1"/>
  <c r="F192" i="9" s="1"/>
  <c r="C191" i="9"/>
  <c r="G190" i="9"/>
  <c r="H190" i="9" s="1"/>
  <c r="I190" i="9" s="1"/>
  <c r="J190" i="9" s="1"/>
  <c r="K190" i="9" s="1"/>
  <c r="L190" i="9" s="1"/>
  <c r="M190" i="9" s="1"/>
  <c r="N190" i="9" s="1"/>
  <c r="O190" i="9" s="1"/>
  <c r="P190" i="9" s="1"/>
  <c r="Q190" i="9" s="1"/>
  <c r="C190" i="9"/>
  <c r="D190" i="9" s="1"/>
  <c r="E190" i="9" s="1"/>
  <c r="F190" i="9" s="1"/>
  <c r="C189" i="9"/>
  <c r="C188" i="9"/>
  <c r="D188" i="9" s="1"/>
  <c r="E188" i="9" s="1"/>
  <c r="F188" i="9" s="1"/>
  <c r="G188" i="9" s="1"/>
  <c r="H188" i="9" s="1"/>
  <c r="I188" i="9" s="1"/>
  <c r="J188" i="9" s="1"/>
  <c r="K188" i="9" s="1"/>
  <c r="L188" i="9" s="1"/>
  <c r="M188" i="9" s="1"/>
  <c r="N188" i="9" s="1"/>
  <c r="O188" i="9" s="1"/>
  <c r="P188" i="9" s="1"/>
  <c r="Q188" i="9" s="1"/>
  <c r="C187" i="9"/>
  <c r="C186" i="9"/>
  <c r="D186" i="9" s="1"/>
  <c r="E186" i="9" s="1"/>
  <c r="F186" i="9" s="1"/>
  <c r="G186" i="9" s="1"/>
  <c r="H186" i="9" s="1"/>
  <c r="I186" i="9" s="1"/>
  <c r="J186" i="9" s="1"/>
  <c r="K186" i="9" s="1"/>
  <c r="L186" i="9" s="1"/>
  <c r="M186" i="9" s="1"/>
  <c r="N186" i="9" s="1"/>
  <c r="O186" i="9" s="1"/>
  <c r="P186" i="9" s="1"/>
  <c r="Q186" i="9" s="1"/>
  <c r="G185" i="9"/>
  <c r="H185" i="9" s="1"/>
  <c r="I185" i="9" s="1"/>
  <c r="J185" i="9" s="1"/>
  <c r="K185" i="9" s="1"/>
  <c r="L185" i="9" s="1"/>
  <c r="M185" i="9" s="1"/>
  <c r="N185" i="9" s="1"/>
  <c r="O185" i="9" s="1"/>
  <c r="P185" i="9" s="1"/>
  <c r="Q185" i="9" s="1"/>
  <c r="C185" i="9"/>
  <c r="D185" i="9" s="1"/>
  <c r="E185" i="9" s="1"/>
  <c r="F185" i="9" s="1"/>
  <c r="G184" i="9"/>
  <c r="H184" i="9" s="1"/>
  <c r="I184" i="9" s="1"/>
  <c r="J184" i="9" s="1"/>
  <c r="K184" i="9" s="1"/>
  <c r="L184" i="9" s="1"/>
  <c r="M184" i="9" s="1"/>
  <c r="N184" i="9" s="1"/>
  <c r="O184" i="9" s="1"/>
  <c r="P184" i="9" s="1"/>
  <c r="Q184" i="9" s="1"/>
  <c r="C184" i="9"/>
  <c r="D184" i="9" s="1"/>
  <c r="E184" i="9" s="1"/>
  <c r="F184" i="9" s="1"/>
  <c r="C183" i="9"/>
  <c r="D183" i="9" s="1"/>
  <c r="E183" i="9" s="1"/>
  <c r="F183" i="9" s="1"/>
  <c r="G183" i="9" s="1"/>
  <c r="H183" i="9" s="1"/>
  <c r="I183" i="9" s="1"/>
  <c r="J183" i="9" s="1"/>
  <c r="K183" i="9" s="1"/>
  <c r="L183" i="9" s="1"/>
  <c r="M183" i="9" s="1"/>
  <c r="N183" i="9" s="1"/>
  <c r="O183" i="9" s="1"/>
  <c r="P183" i="9" s="1"/>
  <c r="Q183" i="9" s="1"/>
  <c r="C182" i="9"/>
  <c r="D182" i="9" s="1"/>
  <c r="E182" i="9" s="1"/>
  <c r="F182" i="9" s="1"/>
  <c r="G182" i="9" s="1"/>
  <c r="H182" i="9" s="1"/>
  <c r="I182" i="9" s="1"/>
  <c r="J182" i="9" s="1"/>
  <c r="K182" i="9" s="1"/>
  <c r="L182" i="9" s="1"/>
  <c r="M182" i="9" s="1"/>
  <c r="N182" i="9" s="1"/>
  <c r="O182" i="9" s="1"/>
  <c r="P182" i="9" s="1"/>
  <c r="Q182" i="9" s="1"/>
  <c r="G181" i="9"/>
  <c r="H181" i="9" s="1"/>
  <c r="I181" i="9" s="1"/>
  <c r="J181" i="9" s="1"/>
  <c r="K181" i="9" s="1"/>
  <c r="L181" i="9" s="1"/>
  <c r="M181" i="9" s="1"/>
  <c r="N181" i="9" s="1"/>
  <c r="O181" i="9" s="1"/>
  <c r="P181" i="9" s="1"/>
  <c r="Q181" i="9" s="1"/>
  <c r="C181" i="9"/>
  <c r="D181" i="9" s="1"/>
  <c r="E181" i="9" s="1"/>
  <c r="F181" i="9" s="1"/>
  <c r="G180" i="9"/>
  <c r="H180" i="9" s="1"/>
  <c r="I180" i="9" s="1"/>
  <c r="J180" i="9" s="1"/>
  <c r="K180" i="9" s="1"/>
  <c r="L180" i="9" s="1"/>
  <c r="M180" i="9" s="1"/>
  <c r="N180" i="9" s="1"/>
  <c r="O180" i="9" s="1"/>
  <c r="P180" i="9" s="1"/>
  <c r="Q180" i="9" s="1"/>
  <c r="C180" i="9"/>
  <c r="D180" i="9" s="1"/>
  <c r="E180" i="9" s="1"/>
  <c r="F180" i="9" s="1"/>
  <c r="C179" i="9"/>
  <c r="D179" i="9" s="1"/>
  <c r="E179" i="9" s="1"/>
  <c r="F179" i="9" s="1"/>
  <c r="G179" i="9" s="1"/>
  <c r="H179" i="9" s="1"/>
  <c r="I179" i="9" s="1"/>
  <c r="J179" i="9" s="1"/>
  <c r="K179" i="9" s="1"/>
  <c r="L179" i="9" s="1"/>
  <c r="M179" i="9" s="1"/>
  <c r="N179" i="9" s="1"/>
  <c r="O179" i="9" s="1"/>
  <c r="P179" i="9" s="1"/>
  <c r="Q179" i="9" s="1"/>
  <c r="C178" i="9"/>
  <c r="C177" i="9"/>
  <c r="D177" i="9" s="1"/>
  <c r="E177" i="9" s="1"/>
  <c r="C176" i="9"/>
  <c r="C175" i="9"/>
  <c r="G174" i="9"/>
  <c r="H174" i="9" s="1"/>
  <c r="I174" i="9" s="1"/>
  <c r="J174" i="9" s="1"/>
  <c r="K174" i="9" s="1"/>
  <c r="L174" i="9" s="1"/>
  <c r="M174" i="9" s="1"/>
  <c r="N174" i="9" s="1"/>
  <c r="O174" i="9" s="1"/>
  <c r="P174" i="9" s="1"/>
  <c r="Q174" i="9" s="1"/>
  <c r="C174" i="9"/>
  <c r="D174" i="9" s="1"/>
  <c r="E174" i="9" s="1"/>
  <c r="F174" i="9" s="1"/>
  <c r="C173" i="9"/>
  <c r="D173" i="9" s="1"/>
  <c r="E173" i="9" s="1"/>
  <c r="F173" i="9" s="1"/>
  <c r="G173" i="9" s="1"/>
  <c r="H173" i="9" s="1"/>
  <c r="I173" i="9" s="1"/>
  <c r="J173" i="9" s="1"/>
  <c r="K173" i="9" s="1"/>
  <c r="L173" i="9" s="1"/>
  <c r="M173" i="9" s="1"/>
  <c r="N173" i="9" s="1"/>
  <c r="O173" i="9" s="1"/>
  <c r="P173" i="9" s="1"/>
  <c r="Q173" i="9" s="1"/>
  <c r="C172" i="9"/>
  <c r="C171" i="9"/>
  <c r="C170" i="9"/>
  <c r="D170" i="9" s="1"/>
  <c r="C169" i="9"/>
  <c r="D169" i="9" s="1"/>
  <c r="E169" i="9" s="1"/>
  <c r="F169" i="9" s="1"/>
  <c r="AG167" i="9"/>
  <c r="AG91" i="9" s="1"/>
  <c r="AG92" i="9" s="1"/>
  <c r="AG3" i="9" s="1"/>
  <c r="C166" i="9"/>
  <c r="D166" i="9" s="1"/>
  <c r="E166" i="9" s="1"/>
  <c r="F166" i="9" s="1"/>
  <c r="G166" i="9" s="1"/>
  <c r="H166" i="9" s="1"/>
  <c r="I166" i="9" s="1"/>
  <c r="J166" i="9" s="1"/>
  <c r="K166" i="9" s="1"/>
  <c r="L166" i="9" s="1"/>
  <c r="M166" i="9" s="1"/>
  <c r="N166" i="9" s="1"/>
  <c r="O166" i="9" s="1"/>
  <c r="P166" i="9" s="1"/>
  <c r="Q166" i="9" s="1"/>
  <c r="C165" i="9"/>
  <c r="C164" i="9"/>
  <c r="G163" i="9"/>
  <c r="H163" i="9" s="1"/>
  <c r="I163" i="9" s="1"/>
  <c r="J163" i="9" s="1"/>
  <c r="K163" i="9" s="1"/>
  <c r="L163" i="9" s="1"/>
  <c r="M163" i="9" s="1"/>
  <c r="N163" i="9" s="1"/>
  <c r="O163" i="9" s="1"/>
  <c r="P163" i="9" s="1"/>
  <c r="Q163" i="9" s="1"/>
  <c r="C163" i="9"/>
  <c r="D163" i="9" s="1"/>
  <c r="E163" i="9" s="1"/>
  <c r="F163" i="9" s="1"/>
  <c r="G162" i="9"/>
  <c r="H162" i="9" s="1"/>
  <c r="I162" i="9" s="1"/>
  <c r="J162" i="9" s="1"/>
  <c r="K162" i="9" s="1"/>
  <c r="L162" i="9" s="1"/>
  <c r="M162" i="9" s="1"/>
  <c r="N162" i="9" s="1"/>
  <c r="O162" i="9" s="1"/>
  <c r="P162" i="9" s="1"/>
  <c r="Q162" i="9" s="1"/>
  <c r="C162" i="9"/>
  <c r="D162" i="9" s="1"/>
  <c r="E162" i="9" s="1"/>
  <c r="F162" i="9" s="1"/>
  <c r="C161" i="9"/>
  <c r="D161" i="9" s="1"/>
  <c r="AI158" i="9"/>
  <c r="AH158" i="9"/>
  <c r="AI157" i="9"/>
  <c r="AH157" i="9"/>
  <c r="AI156" i="9"/>
  <c r="AH156" i="9"/>
  <c r="AI155" i="9"/>
  <c r="AH155" i="9"/>
  <c r="AI154" i="9"/>
  <c r="AH154" i="9"/>
  <c r="AI153" i="9"/>
  <c r="AH153" i="9"/>
  <c r="AI152" i="9"/>
  <c r="AH152" i="9"/>
  <c r="AI151" i="9"/>
  <c r="AH151" i="9"/>
  <c r="AI150" i="9"/>
  <c r="AH150" i="9"/>
  <c r="AI149" i="9"/>
  <c r="AH149" i="9"/>
  <c r="AI148" i="9"/>
  <c r="AH148" i="9"/>
  <c r="AI147" i="9"/>
  <c r="AH147" i="9"/>
  <c r="AI146" i="9"/>
  <c r="AH146" i="9"/>
  <c r="AI142" i="9"/>
  <c r="AH142" i="9"/>
  <c r="AI141" i="9"/>
  <c r="AH141" i="9"/>
  <c r="AI140" i="9"/>
  <c r="AH140" i="9"/>
  <c r="AI139" i="9"/>
  <c r="AH139" i="9"/>
  <c r="AI138" i="9"/>
  <c r="AH138" i="9"/>
  <c r="AI137" i="9"/>
  <c r="AH137" i="9"/>
  <c r="AI136" i="9"/>
  <c r="AH136" i="9"/>
  <c r="AI134" i="9"/>
  <c r="AH134" i="9"/>
  <c r="AI133" i="9"/>
  <c r="AH133" i="9"/>
  <c r="AI132" i="9"/>
  <c r="AH132" i="9"/>
  <c r="AI131" i="9"/>
  <c r="AH131" i="9"/>
  <c r="AI130" i="9"/>
  <c r="AH130" i="9"/>
  <c r="AI129" i="9"/>
  <c r="AH129" i="9"/>
  <c r="AI128" i="9"/>
  <c r="AH128" i="9"/>
  <c r="AI127" i="9"/>
  <c r="AH127" i="9"/>
  <c r="AI126" i="9"/>
  <c r="AH126" i="9"/>
  <c r="AI125" i="9"/>
  <c r="AH125" i="9"/>
  <c r="AF122" i="9"/>
  <c r="AE122" i="9"/>
  <c r="AD122" i="9"/>
  <c r="AC122" i="9"/>
  <c r="AB122" i="9"/>
  <c r="AA122" i="9"/>
  <c r="Z122" i="9"/>
  <c r="Y122" i="9"/>
  <c r="X122" i="9"/>
  <c r="W122" i="9"/>
  <c r="V122" i="9"/>
  <c r="U122" i="9"/>
  <c r="T122" i="9"/>
  <c r="S122" i="9"/>
  <c r="L122" i="9"/>
  <c r="K122" i="9"/>
  <c r="J122" i="9"/>
  <c r="I122" i="9"/>
  <c r="H122" i="9"/>
  <c r="G122" i="9"/>
  <c r="AP23" i="9"/>
  <c r="C122" i="9"/>
  <c r="AF121" i="9"/>
  <c r="AE121" i="9"/>
  <c r="AD121" i="9"/>
  <c r="AC121" i="9"/>
  <c r="AB121" i="9"/>
  <c r="AA121" i="9"/>
  <c r="Z121" i="9"/>
  <c r="Y121" i="9"/>
  <c r="X121" i="9"/>
  <c r="W121" i="9"/>
  <c r="V121" i="9"/>
  <c r="U121" i="9"/>
  <c r="T121" i="9"/>
  <c r="S121" i="9"/>
  <c r="L121" i="9"/>
  <c r="K121" i="9"/>
  <c r="J121" i="9"/>
  <c r="I121" i="9"/>
  <c r="H121" i="9"/>
  <c r="G121" i="9"/>
  <c r="C121" i="9"/>
  <c r="AF120" i="9"/>
  <c r="AE120" i="9"/>
  <c r="AD120" i="9"/>
  <c r="AC120" i="9"/>
  <c r="AB120" i="9"/>
  <c r="AA120" i="9"/>
  <c r="Z120" i="9"/>
  <c r="Y120" i="9"/>
  <c r="X120" i="9"/>
  <c r="W120" i="9"/>
  <c r="V120" i="9"/>
  <c r="U120" i="9"/>
  <c r="T120" i="9"/>
  <c r="S120" i="9"/>
  <c r="L120" i="9"/>
  <c r="K120" i="9"/>
  <c r="J120" i="9"/>
  <c r="I120" i="9"/>
  <c r="H120" i="9"/>
  <c r="G120" i="9"/>
  <c r="C120" i="9"/>
  <c r="AF119" i="9"/>
  <c r="AE119" i="9"/>
  <c r="AD119" i="9"/>
  <c r="AC119" i="9"/>
  <c r="AB119" i="9"/>
  <c r="AA119" i="9"/>
  <c r="Z119" i="9"/>
  <c r="Y119" i="9"/>
  <c r="X119" i="9"/>
  <c r="W119" i="9"/>
  <c r="V119" i="9"/>
  <c r="U119" i="9"/>
  <c r="T119" i="9"/>
  <c r="S119" i="9"/>
  <c r="L119" i="9"/>
  <c r="K119" i="9"/>
  <c r="J119" i="9"/>
  <c r="I119" i="9"/>
  <c r="H119" i="9"/>
  <c r="G119" i="9"/>
  <c r="C119" i="9"/>
  <c r="AF118" i="9"/>
  <c r="AE118" i="9"/>
  <c r="AD118" i="9"/>
  <c r="AC118" i="9"/>
  <c r="AB118" i="9"/>
  <c r="AA118" i="9"/>
  <c r="Z118" i="9"/>
  <c r="Y118" i="9"/>
  <c r="X118" i="9"/>
  <c r="W118" i="9"/>
  <c r="V118" i="9"/>
  <c r="U118" i="9"/>
  <c r="T118" i="9"/>
  <c r="S118" i="9"/>
  <c r="L118" i="9"/>
  <c r="K118" i="9"/>
  <c r="J118" i="9"/>
  <c r="I118" i="9"/>
  <c r="H118" i="9"/>
  <c r="G118" i="9"/>
  <c r="C118" i="9"/>
  <c r="AI118" i="9" s="1"/>
  <c r="AF117" i="9"/>
  <c r="AE117" i="9"/>
  <c r="AD117" i="9"/>
  <c r="AC117" i="9"/>
  <c r="AB117" i="9"/>
  <c r="AA117" i="9"/>
  <c r="Z117" i="9"/>
  <c r="Y117" i="9"/>
  <c r="X117" i="9"/>
  <c r="W117" i="9"/>
  <c r="V117" i="9"/>
  <c r="U117" i="9"/>
  <c r="T117" i="9"/>
  <c r="S117" i="9"/>
  <c r="AX23" i="9"/>
  <c r="AW23" i="9"/>
  <c r="AV23" i="9"/>
  <c r="L117" i="9"/>
  <c r="K117" i="9"/>
  <c r="J117" i="9"/>
  <c r="I117" i="9"/>
  <c r="H117" i="9"/>
  <c r="G117" i="9"/>
  <c r="AO23" i="9"/>
  <c r="C117" i="9"/>
  <c r="AI114" i="9"/>
  <c r="AH114" i="9"/>
  <c r="AI112" i="9"/>
  <c r="AH112" i="9"/>
  <c r="AG112" i="9"/>
  <c r="AI111" i="9"/>
  <c r="AH111" i="9"/>
  <c r="AI110" i="9"/>
  <c r="AH110" i="9"/>
  <c r="AI109" i="9"/>
  <c r="AH109" i="9"/>
  <c r="AG108" i="9"/>
  <c r="AF108" i="9"/>
  <c r="BJ19" i="9" s="1"/>
  <c r="AE108" i="9"/>
  <c r="AD108" i="9"/>
  <c r="BH19" i="9" s="1"/>
  <c r="AC108" i="9"/>
  <c r="AB108" i="9"/>
  <c r="BG19" i="9" s="1"/>
  <c r="AA108" i="9"/>
  <c r="Z108" i="9"/>
  <c r="Y5" i="9" s="1"/>
  <c r="Y108" i="9"/>
  <c r="X108" i="9"/>
  <c r="W5" i="9" s="1"/>
  <c r="W108" i="9"/>
  <c r="V108" i="9"/>
  <c r="U5" i="9" s="1"/>
  <c r="U108" i="9"/>
  <c r="BC19" i="9" s="1"/>
  <c r="T108" i="9"/>
  <c r="S5" i="9" s="1"/>
  <c r="S108" i="9"/>
  <c r="R5" i="9" s="1"/>
  <c r="L5" i="9"/>
  <c r="L108" i="9"/>
  <c r="K108" i="9"/>
  <c r="AT19" i="9" s="1"/>
  <c r="J108" i="9"/>
  <c r="I5" i="9" s="1"/>
  <c r="I108" i="9"/>
  <c r="H108" i="9"/>
  <c r="G108" i="9"/>
  <c r="C108" i="9"/>
  <c r="B5" i="9" s="1"/>
  <c r="AI107" i="9"/>
  <c r="AH107" i="9"/>
  <c r="AI106" i="9"/>
  <c r="AH106" i="9"/>
  <c r="AI105" i="9"/>
  <c r="AH105" i="9"/>
  <c r="AI104" i="9"/>
  <c r="AH104" i="9"/>
  <c r="AI103" i="9"/>
  <c r="AH103" i="9"/>
  <c r="AI102" i="9"/>
  <c r="AH102" i="9"/>
  <c r="AI101" i="9"/>
  <c r="AH101" i="9"/>
  <c r="AI100" i="9"/>
  <c r="AH100" i="9"/>
  <c r="AI99" i="9"/>
  <c r="AH99" i="9"/>
  <c r="AI98" i="9"/>
  <c r="AH98" i="9"/>
  <c r="AI97" i="9"/>
  <c r="AH97" i="9"/>
  <c r="AG96" i="9"/>
  <c r="AF96" i="9"/>
  <c r="AE96" i="9"/>
  <c r="AD96" i="9"/>
  <c r="AC96" i="9"/>
  <c r="AB96" i="9"/>
  <c r="AA96" i="9"/>
  <c r="Z96" i="9"/>
  <c r="BF20" i="9" s="1"/>
  <c r="Y96" i="9"/>
  <c r="X96" i="9"/>
  <c r="W96" i="9"/>
  <c r="V96" i="9"/>
  <c r="U96" i="9"/>
  <c r="T96" i="9"/>
  <c r="S96" i="9"/>
  <c r="AZ20" i="9"/>
  <c r="L96" i="9"/>
  <c r="K96" i="9"/>
  <c r="J96" i="9"/>
  <c r="I96" i="9"/>
  <c r="H96" i="9"/>
  <c r="G96" i="9"/>
  <c r="AR20" i="9" s="1"/>
  <c r="AO20" i="9"/>
  <c r="C96" i="9"/>
  <c r="AN20" i="9" s="1"/>
  <c r="AI95" i="9"/>
  <c r="AH95" i="9"/>
  <c r="AI94" i="9"/>
  <c r="AH94" i="9"/>
  <c r="AI93" i="9"/>
  <c r="AH93" i="9"/>
  <c r="AF92" i="9"/>
  <c r="AE92" i="9"/>
  <c r="AD92" i="9"/>
  <c r="AC92" i="9"/>
  <c r="AB92" i="9"/>
  <c r="BG18" i="9" s="1"/>
  <c r="AA92" i="9"/>
  <c r="Z92" i="9"/>
  <c r="BF18" i="9" s="1"/>
  <c r="Y92" i="9"/>
  <c r="X92" i="9"/>
  <c r="BE18" i="9" s="1"/>
  <c r="W92" i="9"/>
  <c r="V92" i="9"/>
  <c r="BD18" i="9" s="1"/>
  <c r="U92" i="9"/>
  <c r="BC18" i="9" s="1"/>
  <c r="T92" i="9"/>
  <c r="BB18" i="9" s="1"/>
  <c r="S92" i="9"/>
  <c r="AZ18" i="9"/>
  <c r="L92" i="9"/>
  <c r="K92" i="9"/>
  <c r="AT18" i="9" s="1"/>
  <c r="J92" i="9"/>
  <c r="I92" i="9"/>
  <c r="H92" i="9"/>
  <c r="G92" i="9"/>
  <c r="C92" i="9"/>
  <c r="AI91" i="9"/>
  <c r="AH91" i="9"/>
  <c r="BD90" i="9"/>
  <c r="AI90" i="9"/>
  <c r="AH90" i="9"/>
  <c r="BF89" i="9"/>
  <c r="AI89" i="9"/>
  <c r="AH89" i="9"/>
  <c r="AI88" i="9"/>
  <c r="AH88" i="9"/>
  <c r="AI87" i="9"/>
  <c r="AH87" i="9"/>
  <c r="AI86" i="9"/>
  <c r="AH86" i="9"/>
  <c r="AI85" i="9"/>
  <c r="AH85" i="9"/>
  <c r="BW84" i="9"/>
  <c r="BW91" i="9" s="1"/>
  <c r="BV84" i="9"/>
  <c r="BV91" i="9" s="1"/>
  <c r="BU84" i="9"/>
  <c r="BU91" i="9" s="1"/>
  <c r="BT84" i="9"/>
  <c r="BT91" i="9" s="1"/>
  <c r="BS84" i="9"/>
  <c r="BS91" i="9" s="1"/>
  <c r="BR84" i="9"/>
  <c r="BR91" i="9" s="1"/>
  <c r="BQ84" i="9"/>
  <c r="BQ91" i="9" s="1"/>
  <c r="BP84" i="9"/>
  <c r="BP91" i="9" s="1"/>
  <c r="BO84" i="9"/>
  <c r="BO91" i="9" s="1"/>
  <c r="BN84" i="9"/>
  <c r="BN91" i="9" s="1"/>
  <c r="BM84" i="9"/>
  <c r="BM91" i="9" s="1"/>
  <c r="BL84" i="9"/>
  <c r="BL91" i="9" s="1"/>
  <c r="BK84" i="9"/>
  <c r="BK91" i="9" s="1"/>
  <c r="BJ84" i="9"/>
  <c r="BJ91" i="9" s="1"/>
  <c r="BI84" i="9"/>
  <c r="BI91" i="9" s="1"/>
  <c r="BH84" i="9"/>
  <c r="BH91" i="9" s="1"/>
  <c r="BG84" i="9"/>
  <c r="BG91" i="9" s="1"/>
  <c r="BF84" i="9"/>
  <c r="BF91" i="9" s="1"/>
  <c r="BE84" i="9"/>
  <c r="BE91" i="9" s="1"/>
  <c r="BD84" i="9"/>
  <c r="BD91" i="9" s="1"/>
  <c r="BC84" i="9"/>
  <c r="BC91" i="9" s="1"/>
  <c r="BB84" i="9"/>
  <c r="BB91" i="9" s="1"/>
  <c r="BA84" i="9"/>
  <c r="BA91" i="9" s="1"/>
  <c r="AZ84" i="9"/>
  <c r="AZ91" i="9" s="1"/>
  <c r="AI84" i="9"/>
  <c r="AH84" i="9"/>
  <c r="BW83" i="9"/>
  <c r="BW90" i="9" s="1"/>
  <c r="BV83" i="9"/>
  <c r="BV90" i="9" s="1"/>
  <c r="BU83" i="9"/>
  <c r="BU90" i="9" s="1"/>
  <c r="BT83" i="9"/>
  <c r="BT90" i="9" s="1"/>
  <c r="BS83" i="9"/>
  <c r="BS90" i="9" s="1"/>
  <c r="BR83" i="9"/>
  <c r="BR90" i="9" s="1"/>
  <c r="BQ83" i="9"/>
  <c r="BQ90" i="9" s="1"/>
  <c r="BP83" i="9"/>
  <c r="BP90" i="9" s="1"/>
  <c r="BO83" i="9"/>
  <c r="BO90" i="9" s="1"/>
  <c r="BN83" i="9"/>
  <c r="BN90" i="9" s="1"/>
  <c r="BM83" i="9"/>
  <c r="BM90" i="9" s="1"/>
  <c r="BL83" i="9"/>
  <c r="BL90" i="9" s="1"/>
  <c r="BK83" i="9"/>
  <c r="BK90" i="9" s="1"/>
  <c r="BJ83" i="9"/>
  <c r="BJ90" i="9" s="1"/>
  <c r="BI83" i="9"/>
  <c r="BI90" i="9" s="1"/>
  <c r="BH83" i="9"/>
  <c r="BH90" i="9" s="1"/>
  <c r="BG83" i="9"/>
  <c r="BG90" i="9" s="1"/>
  <c r="BF83" i="9"/>
  <c r="BF90" i="9" s="1"/>
  <c r="BE83" i="9"/>
  <c r="BE90" i="9" s="1"/>
  <c r="BD83" i="9"/>
  <c r="BC83" i="9"/>
  <c r="BC90" i="9" s="1"/>
  <c r="BB83" i="9"/>
  <c r="BB90" i="9" s="1"/>
  <c r="BA83" i="9"/>
  <c r="BA90" i="9" s="1"/>
  <c r="AZ83" i="9"/>
  <c r="AZ90" i="9" s="1"/>
  <c r="AI83" i="9"/>
  <c r="AH83" i="9"/>
  <c r="BW82" i="9"/>
  <c r="BW89" i="9" s="1"/>
  <c r="BV82" i="9"/>
  <c r="BV89" i="9" s="1"/>
  <c r="BU82" i="9"/>
  <c r="BU89" i="9" s="1"/>
  <c r="BT82" i="9"/>
  <c r="BT89" i="9" s="1"/>
  <c r="BS82" i="9"/>
  <c r="BS89" i="9" s="1"/>
  <c r="BR82" i="9"/>
  <c r="BR89" i="9" s="1"/>
  <c r="BQ82" i="9"/>
  <c r="BQ89" i="9" s="1"/>
  <c r="BP82" i="9"/>
  <c r="BP89" i="9" s="1"/>
  <c r="BO82" i="9"/>
  <c r="BO89" i="9" s="1"/>
  <c r="BN82" i="9"/>
  <c r="BN89" i="9" s="1"/>
  <c r="BM82" i="9"/>
  <c r="BM89" i="9" s="1"/>
  <c r="BL82" i="9"/>
  <c r="BL89" i="9" s="1"/>
  <c r="BK82" i="9"/>
  <c r="BK89" i="9" s="1"/>
  <c r="BJ82" i="9"/>
  <c r="BJ89" i="9" s="1"/>
  <c r="BI82" i="9"/>
  <c r="BI89" i="9" s="1"/>
  <c r="BH82" i="9"/>
  <c r="BH89" i="9" s="1"/>
  <c r="BG82" i="9"/>
  <c r="BG89" i="9" s="1"/>
  <c r="BF82" i="9"/>
  <c r="BE82" i="9"/>
  <c r="BE89" i="9" s="1"/>
  <c r="BD82" i="9"/>
  <c r="BD89" i="9" s="1"/>
  <c r="BC82" i="9"/>
  <c r="BC89" i="9" s="1"/>
  <c r="BB82" i="9"/>
  <c r="BB89" i="9" s="1"/>
  <c r="BA82" i="9"/>
  <c r="BA89" i="9" s="1"/>
  <c r="AZ82" i="9"/>
  <c r="AZ89" i="9" s="1"/>
  <c r="AI82" i="9"/>
  <c r="AH82" i="9"/>
  <c r="BW81" i="9"/>
  <c r="BW88" i="9" s="1"/>
  <c r="BV81" i="9"/>
  <c r="BV88" i="9" s="1"/>
  <c r="BU81" i="9"/>
  <c r="BU88" i="9" s="1"/>
  <c r="BT81" i="9"/>
  <c r="BT88" i="9" s="1"/>
  <c r="BS81" i="9"/>
  <c r="BS88" i="9" s="1"/>
  <c r="BR81" i="9"/>
  <c r="BR88" i="9" s="1"/>
  <c r="BQ81" i="9"/>
  <c r="BQ88" i="9" s="1"/>
  <c r="BP81" i="9"/>
  <c r="BP88" i="9" s="1"/>
  <c r="BO81" i="9"/>
  <c r="BO88" i="9" s="1"/>
  <c r="BN81" i="9"/>
  <c r="BN88" i="9" s="1"/>
  <c r="BM81" i="9"/>
  <c r="BM88" i="9" s="1"/>
  <c r="BL81" i="9"/>
  <c r="BL88" i="9" s="1"/>
  <c r="BK81" i="9"/>
  <c r="BK88" i="9" s="1"/>
  <c r="BJ81" i="9"/>
  <c r="BJ88" i="9" s="1"/>
  <c r="BI81" i="9"/>
  <c r="BI88" i="9" s="1"/>
  <c r="BH81" i="9"/>
  <c r="BH88" i="9" s="1"/>
  <c r="BG81" i="9"/>
  <c r="BG88" i="9" s="1"/>
  <c r="BF81" i="9"/>
  <c r="BF88" i="9" s="1"/>
  <c r="BE81" i="9"/>
  <c r="BE88" i="9" s="1"/>
  <c r="BD81" i="9"/>
  <c r="BD88" i="9" s="1"/>
  <c r="BC81" i="9"/>
  <c r="BC88" i="9" s="1"/>
  <c r="BB81" i="9"/>
  <c r="BB88" i="9" s="1"/>
  <c r="BA81" i="9"/>
  <c r="BA88" i="9" s="1"/>
  <c r="AZ81" i="9"/>
  <c r="AZ88" i="9" s="1"/>
  <c r="AI81" i="9"/>
  <c r="AH81" i="9"/>
  <c r="BW80" i="9"/>
  <c r="BW87" i="9" s="1"/>
  <c r="BV80" i="9"/>
  <c r="BV87" i="9" s="1"/>
  <c r="BU80" i="9"/>
  <c r="BU87" i="9" s="1"/>
  <c r="BT80" i="9"/>
  <c r="BT87" i="9" s="1"/>
  <c r="BS80" i="9"/>
  <c r="BS87" i="9" s="1"/>
  <c r="BR80" i="9"/>
  <c r="BR87" i="9" s="1"/>
  <c r="BQ80" i="9"/>
  <c r="BQ87" i="9" s="1"/>
  <c r="BP80" i="9"/>
  <c r="BP87" i="9" s="1"/>
  <c r="BO80" i="9"/>
  <c r="BO87" i="9" s="1"/>
  <c r="BN80" i="9"/>
  <c r="BN87" i="9" s="1"/>
  <c r="BM80" i="9"/>
  <c r="BM87" i="9" s="1"/>
  <c r="BL80" i="9"/>
  <c r="BL87" i="9" s="1"/>
  <c r="BK80" i="9"/>
  <c r="BK87" i="9" s="1"/>
  <c r="BJ80" i="9"/>
  <c r="BJ87" i="9" s="1"/>
  <c r="BI80" i="9"/>
  <c r="BI87" i="9" s="1"/>
  <c r="BH80" i="9"/>
  <c r="BH87" i="9" s="1"/>
  <c r="BG80" i="9"/>
  <c r="BG87" i="9" s="1"/>
  <c r="BF80" i="9"/>
  <c r="BF87" i="9" s="1"/>
  <c r="BE80" i="9"/>
  <c r="BE87" i="9" s="1"/>
  <c r="BD80" i="9"/>
  <c r="BD87" i="9" s="1"/>
  <c r="BC80" i="9"/>
  <c r="BC87" i="9" s="1"/>
  <c r="BB80" i="9"/>
  <c r="BB87" i="9" s="1"/>
  <c r="BA80" i="9"/>
  <c r="BA87" i="9" s="1"/>
  <c r="AZ80" i="9"/>
  <c r="AZ87" i="9" s="1"/>
  <c r="AI80" i="9"/>
  <c r="AH80" i="9"/>
  <c r="BW79" i="9"/>
  <c r="BW86" i="9" s="1"/>
  <c r="BV79" i="9"/>
  <c r="BV86" i="9" s="1"/>
  <c r="BU79" i="9"/>
  <c r="BU86" i="9" s="1"/>
  <c r="BT79" i="9"/>
  <c r="BT86" i="9" s="1"/>
  <c r="BS79" i="9"/>
  <c r="BS86" i="9" s="1"/>
  <c r="BR79" i="9"/>
  <c r="BR86" i="9" s="1"/>
  <c r="BQ79" i="9"/>
  <c r="BQ86" i="9" s="1"/>
  <c r="BP79" i="9"/>
  <c r="BP86" i="9" s="1"/>
  <c r="BO79" i="9"/>
  <c r="BO86" i="9" s="1"/>
  <c r="BN79" i="9"/>
  <c r="BN86" i="9" s="1"/>
  <c r="BM79" i="9"/>
  <c r="BM86" i="9" s="1"/>
  <c r="BL79" i="9"/>
  <c r="BL86" i="9" s="1"/>
  <c r="BK79" i="9"/>
  <c r="BK86" i="9" s="1"/>
  <c r="BJ79" i="9"/>
  <c r="BJ86" i="9" s="1"/>
  <c r="BI79" i="9"/>
  <c r="BI86" i="9" s="1"/>
  <c r="BH79" i="9"/>
  <c r="BH86" i="9" s="1"/>
  <c r="BG79" i="9"/>
  <c r="BG86" i="9" s="1"/>
  <c r="BF79" i="9"/>
  <c r="BF86" i="9" s="1"/>
  <c r="BE79" i="9"/>
  <c r="BE86" i="9" s="1"/>
  <c r="BD79" i="9"/>
  <c r="BD86" i="9" s="1"/>
  <c r="BC79" i="9"/>
  <c r="BC86" i="9" s="1"/>
  <c r="BB79" i="9"/>
  <c r="BB86" i="9" s="1"/>
  <c r="BA79" i="9"/>
  <c r="BA86" i="9" s="1"/>
  <c r="AZ79" i="9"/>
  <c r="AZ86" i="9" s="1"/>
  <c r="AI79" i="9"/>
  <c r="AH79" i="9"/>
  <c r="AG78" i="9"/>
  <c r="AF78" i="9"/>
  <c r="BJ17" i="9" s="1"/>
  <c r="AE78" i="9"/>
  <c r="AD78" i="9"/>
  <c r="BH17" i="9" s="1"/>
  <c r="AC78" i="9"/>
  <c r="AB78" i="9"/>
  <c r="BG17" i="9" s="1"/>
  <c r="AA78" i="9"/>
  <c r="Z78" i="9"/>
  <c r="Y78" i="9"/>
  <c r="X78" i="9"/>
  <c r="W78" i="9"/>
  <c r="BD17" i="9"/>
  <c r="U78" i="9"/>
  <c r="BC17" i="9" s="1"/>
  <c r="T78" i="9"/>
  <c r="BB17" i="9" s="1"/>
  <c r="S78" i="9"/>
  <c r="BA17" i="9" s="1"/>
  <c r="AU17" i="9"/>
  <c r="L78" i="9"/>
  <c r="K78" i="9"/>
  <c r="J78" i="9"/>
  <c r="I78" i="9"/>
  <c r="AS17" i="9" s="1"/>
  <c r="H78" i="9"/>
  <c r="G78" i="9"/>
  <c r="AQ17" i="9"/>
  <c r="AI77" i="9"/>
  <c r="AH77" i="9"/>
  <c r="AI76" i="9"/>
  <c r="AH76" i="9"/>
  <c r="AI75" i="9"/>
  <c r="AH75" i="9"/>
  <c r="AI74" i="9"/>
  <c r="AH74" i="9"/>
  <c r="AI73" i="9"/>
  <c r="AH73" i="9"/>
  <c r="AI72" i="9"/>
  <c r="AH72" i="9"/>
  <c r="AG71" i="9"/>
  <c r="AG2" i="9" s="1"/>
  <c r="AF71" i="9"/>
  <c r="AE71" i="9"/>
  <c r="BI16" i="9" s="1"/>
  <c r="AD71" i="9"/>
  <c r="AC71" i="9"/>
  <c r="AB71" i="9"/>
  <c r="BG16" i="9" s="1"/>
  <c r="AA71" i="9"/>
  <c r="Z71" i="9"/>
  <c r="BF16" i="9" s="1"/>
  <c r="Y71" i="9"/>
  <c r="X71" i="9"/>
  <c r="W71" i="9"/>
  <c r="V71" i="9"/>
  <c r="BD16" i="9" s="1"/>
  <c r="U71" i="9"/>
  <c r="T71" i="9"/>
  <c r="BB16" i="9" s="1"/>
  <c r="S71" i="9"/>
  <c r="BA16" i="9" s="1"/>
  <c r="AZ16" i="9"/>
  <c r="Q7" i="9"/>
  <c r="AW16" i="9"/>
  <c r="L71" i="9"/>
  <c r="K71" i="9"/>
  <c r="J71" i="9"/>
  <c r="I71" i="9"/>
  <c r="H71" i="9"/>
  <c r="G71" i="9"/>
  <c r="AR16" i="9" s="1"/>
  <c r="AI70" i="9"/>
  <c r="AH70" i="9"/>
  <c r="AI69" i="9"/>
  <c r="AH69" i="9"/>
  <c r="AI68" i="9"/>
  <c r="AH68" i="9"/>
  <c r="AI67" i="9"/>
  <c r="AH67" i="9"/>
  <c r="AI66" i="9"/>
  <c r="AH66" i="9"/>
  <c r="AI65" i="9"/>
  <c r="AH65" i="9"/>
  <c r="AI64" i="9"/>
  <c r="AH64" i="9"/>
  <c r="AI63" i="9"/>
  <c r="AH63" i="9"/>
  <c r="AI62" i="9"/>
  <c r="AH62" i="9"/>
  <c r="AI61" i="9"/>
  <c r="AH61" i="9"/>
  <c r="AI60" i="9"/>
  <c r="AH60" i="9"/>
  <c r="AI59" i="9"/>
  <c r="AH59" i="9"/>
  <c r="AI58" i="9"/>
  <c r="AH58" i="9"/>
  <c r="AI57" i="9"/>
  <c r="AH57" i="9"/>
  <c r="AI56" i="9"/>
  <c r="AH56" i="9"/>
  <c r="AI55" i="9"/>
  <c r="AH55" i="9"/>
  <c r="AI54" i="9"/>
  <c r="AH54" i="9"/>
  <c r="AI53" i="9"/>
  <c r="AH53" i="9"/>
  <c r="AI52" i="9"/>
  <c r="AH52" i="9"/>
  <c r="AI51" i="9"/>
  <c r="AH51" i="9"/>
  <c r="AI50" i="9"/>
  <c r="AH50" i="9"/>
  <c r="AI49" i="9"/>
  <c r="AH49" i="9"/>
  <c r="AI48" i="9"/>
  <c r="AH48" i="9"/>
  <c r="AI47" i="9"/>
  <c r="AH47" i="9"/>
  <c r="AI46" i="9"/>
  <c r="AH46" i="9"/>
  <c r="AI45" i="9"/>
  <c r="AH45" i="9"/>
  <c r="AI44" i="9"/>
  <c r="AH44" i="9"/>
  <c r="AI43" i="9"/>
  <c r="AH43" i="9"/>
  <c r="AI42" i="9"/>
  <c r="AH42" i="9"/>
  <c r="AI41" i="9"/>
  <c r="AH41" i="9"/>
  <c r="AI40" i="9"/>
  <c r="AH40" i="9"/>
  <c r="AI39" i="9"/>
  <c r="AH39" i="9"/>
  <c r="AI38" i="9"/>
  <c r="AH38" i="9"/>
  <c r="AI37" i="9"/>
  <c r="AH37" i="9"/>
  <c r="AI36" i="9"/>
  <c r="AH36" i="9"/>
  <c r="AI35" i="9"/>
  <c r="AH35" i="9"/>
  <c r="AI34" i="9"/>
  <c r="AH34" i="9"/>
  <c r="AI33" i="9"/>
  <c r="AH33" i="9"/>
  <c r="AI32" i="9"/>
  <c r="AH32" i="9"/>
  <c r="AI31" i="9"/>
  <c r="AH31" i="9"/>
  <c r="AI30" i="9"/>
  <c r="AH30" i="9"/>
  <c r="AI29" i="9"/>
  <c r="AH29" i="9"/>
  <c r="AI28" i="9"/>
  <c r="AH28" i="9"/>
  <c r="AI27" i="9"/>
  <c r="AH27" i="9"/>
  <c r="AI26" i="9"/>
  <c r="AH26" i="9"/>
  <c r="AI25" i="9"/>
  <c r="AH25" i="9"/>
  <c r="AI24" i="9"/>
  <c r="AH24" i="9"/>
  <c r="AY23" i="9"/>
  <c r="AQ23" i="9"/>
  <c r="AM23" i="9"/>
  <c r="AI23" i="9"/>
  <c r="AH23" i="9"/>
  <c r="AI22" i="9"/>
  <c r="AH22" i="9"/>
  <c r="BJ21" i="9"/>
  <c r="BI21" i="9"/>
  <c r="BH21" i="9"/>
  <c r="BG21" i="9"/>
  <c r="BF21" i="9"/>
  <c r="BE21" i="9"/>
  <c r="BD21" i="9"/>
  <c r="BC21" i="9"/>
  <c r="BB21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I21" i="9"/>
  <c r="AH21" i="9"/>
  <c r="BJ20" i="9"/>
  <c r="BI20" i="9"/>
  <c r="BH20" i="9"/>
  <c r="BG20" i="9"/>
  <c r="BE20" i="9"/>
  <c r="BD20" i="9"/>
  <c r="BC20" i="9"/>
  <c r="BB20" i="9"/>
  <c r="BA20" i="9"/>
  <c r="AY20" i="9"/>
  <c r="AX20" i="9"/>
  <c r="AW20" i="9"/>
  <c r="AV20" i="9"/>
  <c r="AU20" i="9"/>
  <c r="AT20" i="9"/>
  <c r="AS20" i="9"/>
  <c r="AQ20" i="9"/>
  <c r="AP20" i="9"/>
  <c r="AM20" i="9"/>
  <c r="AI20" i="9"/>
  <c r="AH20" i="9"/>
  <c r="BI19" i="9"/>
  <c r="AZ19" i="9"/>
  <c r="AY19" i="9"/>
  <c r="AX19" i="9"/>
  <c r="AW19" i="9"/>
  <c r="AV19" i="9"/>
  <c r="AU19" i="9"/>
  <c r="AS19" i="9"/>
  <c r="AR19" i="9"/>
  <c r="AQ19" i="9"/>
  <c r="AO19" i="9"/>
  <c r="AN19" i="9"/>
  <c r="AM19" i="9"/>
  <c r="AI19" i="9"/>
  <c r="AH19" i="9"/>
  <c r="BJ18" i="9"/>
  <c r="BI18" i="9"/>
  <c r="BH18" i="9"/>
  <c r="BA18" i="9"/>
  <c r="AY18" i="9"/>
  <c r="AX18" i="9"/>
  <c r="AW18" i="9"/>
  <c r="AV18" i="9"/>
  <c r="AU18" i="9"/>
  <c r="AS18" i="9"/>
  <c r="AR18" i="9"/>
  <c r="AQ18" i="9"/>
  <c r="AP18" i="9"/>
  <c r="AN18" i="9"/>
  <c r="AM18" i="9"/>
  <c r="AI18" i="9"/>
  <c r="AH18" i="9"/>
  <c r="BF17" i="9"/>
  <c r="BE17" i="9"/>
  <c r="AZ17" i="9"/>
  <c r="AY17" i="9"/>
  <c r="AX17" i="9"/>
  <c r="AW17" i="9"/>
  <c r="AV17" i="9"/>
  <c r="AT17" i="9"/>
  <c r="AO17" i="9"/>
  <c r="AN17" i="9"/>
  <c r="AM17" i="9"/>
  <c r="AI17" i="9"/>
  <c r="AH17" i="9"/>
  <c r="BJ16" i="9"/>
  <c r="BH16" i="9"/>
  <c r="BE16" i="9"/>
  <c r="BC16" i="9"/>
  <c r="AY16" i="9"/>
  <c r="AX16" i="9"/>
  <c r="AV16" i="9"/>
  <c r="AU16" i="9"/>
  <c r="AU22" i="9" s="1"/>
  <c r="AQ16" i="9"/>
  <c r="AP16" i="9"/>
  <c r="AO16" i="9"/>
  <c r="AN16" i="9"/>
  <c r="AM16" i="9"/>
  <c r="AI16" i="9"/>
  <c r="AH16" i="9"/>
  <c r="AI15" i="9"/>
  <c r="AH15" i="9"/>
  <c r="AI14" i="9"/>
  <c r="AH14" i="9"/>
  <c r="AI13" i="9"/>
  <c r="AH13" i="9"/>
  <c r="AL12" i="9"/>
  <c r="AI12" i="9"/>
  <c r="AH12" i="9"/>
  <c r="AI11" i="9"/>
  <c r="AH11" i="9"/>
  <c r="B7" i="9"/>
  <c r="K6" i="9"/>
  <c r="AF5" i="9"/>
  <c r="AD5" i="9"/>
  <c r="Z5" i="9"/>
  <c r="X5" i="9"/>
  <c r="V5" i="9"/>
  <c r="Q5" i="9"/>
  <c r="P5" i="9"/>
  <c r="O5" i="9"/>
  <c r="N5" i="9"/>
  <c r="M5" i="9"/>
  <c r="K5" i="9"/>
  <c r="J5" i="9"/>
  <c r="H5" i="9"/>
  <c r="G5" i="9"/>
  <c r="F5" i="9"/>
  <c r="E5" i="9"/>
  <c r="C5" i="9"/>
  <c r="AG4" i="9"/>
  <c r="K4" i="9"/>
  <c r="E4" i="9"/>
  <c r="H4" i="9" s="1"/>
  <c r="B4" i="9"/>
  <c r="AL13" i="9" s="1"/>
  <c r="AE70" i="8"/>
  <c r="AF70" i="8"/>
  <c r="AE71" i="8"/>
  <c r="AF71" i="8"/>
  <c r="AE78" i="8"/>
  <c r="AF78" i="8"/>
  <c r="AE92" i="8"/>
  <c r="AF92" i="8"/>
  <c r="AB274" i="10" l="1"/>
  <c r="AC169" i="10"/>
  <c r="AF135" i="10"/>
  <c r="AE5" i="9"/>
  <c r="AD113" i="9"/>
  <c r="AD115" i="9" s="1"/>
  <c r="AC5" i="9"/>
  <c r="AA5" i="9"/>
  <c r="R200" i="9"/>
  <c r="S200" i="9" s="1"/>
  <c r="T200" i="9" s="1"/>
  <c r="U200" i="9" s="1"/>
  <c r="V200" i="9" s="1"/>
  <c r="W200" i="9" s="1"/>
  <c r="X200" i="9" s="1"/>
  <c r="Y200" i="9" s="1"/>
  <c r="Z200" i="9" s="1"/>
  <c r="AA200" i="9" s="1"/>
  <c r="AB200" i="9" s="1"/>
  <c r="AC200" i="9" s="1"/>
  <c r="AD200" i="9" s="1"/>
  <c r="AE200" i="9" s="1"/>
  <c r="AF200" i="9" s="1"/>
  <c r="R264" i="9"/>
  <c r="S264" i="9" s="1"/>
  <c r="T264" i="9" s="1"/>
  <c r="U264" i="9" s="1"/>
  <c r="V264" i="9" s="1"/>
  <c r="W264" i="9" s="1"/>
  <c r="X264" i="9" s="1"/>
  <c r="Y264" i="9" s="1"/>
  <c r="Z264" i="9" s="1"/>
  <c r="AA264" i="9" s="1"/>
  <c r="AB264" i="9" s="1"/>
  <c r="AC264" i="9" s="1"/>
  <c r="AD264" i="9" s="1"/>
  <c r="AE264" i="9" s="1"/>
  <c r="AF264" i="9" s="1"/>
  <c r="S182" i="9"/>
  <c r="T182" i="9" s="1"/>
  <c r="U182" i="9" s="1"/>
  <c r="V182" i="9" s="1"/>
  <c r="W182" i="9" s="1"/>
  <c r="X182" i="9" s="1"/>
  <c r="Y182" i="9" s="1"/>
  <c r="Z182" i="9" s="1"/>
  <c r="AA182" i="9" s="1"/>
  <c r="AB182" i="9" s="1"/>
  <c r="AC182" i="9" s="1"/>
  <c r="AD182" i="9" s="1"/>
  <c r="AE182" i="9" s="1"/>
  <c r="AF182" i="9" s="1"/>
  <c r="R182" i="9"/>
  <c r="R219" i="9"/>
  <c r="S219" i="9" s="1"/>
  <c r="T219" i="9" s="1"/>
  <c r="U219" i="9" s="1"/>
  <c r="V219" i="9" s="1"/>
  <c r="W219" i="9" s="1"/>
  <c r="X219" i="9" s="1"/>
  <c r="Y219" i="9" s="1"/>
  <c r="Z219" i="9" s="1"/>
  <c r="AA219" i="9" s="1"/>
  <c r="AB219" i="9" s="1"/>
  <c r="AC219" i="9" s="1"/>
  <c r="AD219" i="9" s="1"/>
  <c r="AE219" i="9" s="1"/>
  <c r="AF219" i="9" s="1"/>
  <c r="R183" i="9"/>
  <c r="S183" i="9" s="1"/>
  <c r="T183" i="9" s="1"/>
  <c r="U183" i="9" s="1"/>
  <c r="V183" i="9" s="1"/>
  <c r="W183" i="9" s="1"/>
  <c r="X183" i="9" s="1"/>
  <c r="Y183" i="9" s="1"/>
  <c r="Z183" i="9" s="1"/>
  <c r="AA183" i="9" s="1"/>
  <c r="AB183" i="9" s="1"/>
  <c r="AC183" i="9" s="1"/>
  <c r="AD183" i="9" s="1"/>
  <c r="AE183" i="9" s="1"/>
  <c r="AF183" i="9" s="1"/>
  <c r="R195" i="9"/>
  <c r="S195" i="9" s="1"/>
  <c r="T195" i="9" s="1"/>
  <c r="U195" i="9" s="1"/>
  <c r="V195" i="9" s="1"/>
  <c r="W195" i="9" s="1"/>
  <c r="X195" i="9" s="1"/>
  <c r="Y195" i="9" s="1"/>
  <c r="Z195" i="9" s="1"/>
  <c r="AA195" i="9" s="1"/>
  <c r="AB195" i="9" s="1"/>
  <c r="AC195" i="9" s="1"/>
  <c r="AD195" i="9" s="1"/>
  <c r="AE195" i="9" s="1"/>
  <c r="AF195" i="9" s="1"/>
  <c r="S240" i="9"/>
  <c r="T240" i="9" s="1"/>
  <c r="U240" i="9" s="1"/>
  <c r="V240" i="9" s="1"/>
  <c r="W240" i="9" s="1"/>
  <c r="X240" i="9" s="1"/>
  <c r="Y240" i="9" s="1"/>
  <c r="Z240" i="9" s="1"/>
  <c r="AA240" i="9" s="1"/>
  <c r="AB240" i="9" s="1"/>
  <c r="AC240" i="9" s="1"/>
  <c r="AD240" i="9" s="1"/>
  <c r="AE240" i="9" s="1"/>
  <c r="AF240" i="9" s="1"/>
  <c r="R240" i="9"/>
  <c r="R251" i="9"/>
  <c r="S251" i="9" s="1"/>
  <c r="T251" i="9" s="1"/>
  <c r="U251" i="9" s="1"/>
  <c r="V251" i="9" s="1"/>
  <c r="W251" i="9" s="1"/>
  <c r="X251" i="9" s="1"/>
  <c r="Y251" i="9" s="1"/>
  <c r="Z251" i="9" s="1"/>
  <c r="AA251" i="9" s="1"/>
  <c r="AB251" i="9" s="1"/>
  <c r="AC251" i="9" s="1"/>
  <c r="AD251" i="9" s="1"/>
  <c r="AE251" i="9" s="1"/>
  <c r="AF251" i="9" s="1"/>
  <c r="R188" i="9"/>
  <c r="S188" i="9" s="1"/>
  <c r="T188" i="9" s="1"/>
  <c r="U188" i="9" s="1"/>
  <c r="V188" i="9" s="1"/>
  <c r="W188" i="9" s="1"/>
  <c r="X188" i="9" s="1"/>
  <c r="Y188" i="9" s="1"/>
  <c r="Z188" i="9" s="1"/>
  <c r="AA188" i="9" s="1"/>
  <c r="AB188" i="9" s="1"/>
  <c r="AC188" i="9" s="1"/>
  <c r="AD188" i="9" s="1"/>
  <c r="AE188" i="9" s="1"/>
  <c r="AF188" i="9" s="1"/>
  <c r="R225" i="9"/>
  <c r="S225" i="9" s="1"/>
  <c r="T225" i="9" s="1"/>
  <c r="U225" i="9" s="1"/>
  <c r="V225" i="9" s="1"/>
  <c r="W225" i="9" s="1"/>
  <c r="X225" i="9" s="1"/>
  <c r="Y225" i="9" s="1"/>
  <c r="Z225" i="9" s="1"/>
  <c r="AA225" i="9" s="1"/>
  <c r="AB225" i="9" s="1"/>
  <c r="AC225" i="9" s="1"/>
  <c r="AD225" i="9" s="1"/>
  <c r="AE225" i="9" s="1"/>
  <c r="AF225" i="9" s="1"/>
  <c r="R209" i="9"/>
  <c r="S209" i="9" s="1"/>
  <c r="T209" i="9" s="1"/>
  <c r="U209" i="9" s="1"/>
  <c r="V209" i="9" s="1"/>
  <c r="W209" i="9" s="1"/>
  <c r="X209" i="9" s="1"/>
  <c r="Y209" i="9" s="1"/>
  <c r="Z209" i="9" s="1"/>
  <c r="AA209" i="9" s="1"/>
  <c r="AB209" i="9" s="1"/>
  <c r="AC209" i="9" s="1"/>
  <c r="AD209" i="9" s="1"/>
  <c r="AE209" i="9" s="1"/>
  <c r="AF209" i="9" s="1"/>
  <c r="S241" i="9"/>
  <c r="T241" i="9" s="1"/>
  <c r="U241" i="9" s="1"/>
  <c r="V241" i="9" s="1"/>
  <c r="W241" i="9" s="1"/>
  <c r="X241" i="9" s="1"/>
  <c r="Y241" i="9" s="1"/>
  <c r="Z241" i="9" s="1"/>
  <c r="AA241" i="9" s="1"/>
  <c r="AB241" i="9" s="1"/>
  <c r="AC241" i="9" s="1"/>
  <c r="AD241" i="9" s="1"/>
  <c r="AE241" i="9" s="1"/>
  <c r="AF241" i="9" s="1"/>
  <c r="R241" i="9"/>
  <c r="R246" i="9"/>
  <c r="S246" i="9" s="1"/>
  <c r="T246" i="9" s="1"/>
  <c r="U246" i="9" s="1"/>
  <c r="V246" i="9" s="1"/>
  <c r="W246" i="9" s="1"/>
  <c r="X246" i="9" s="1"/>
  <c r="Y246" i="9" s="1"/>
  <c r="Z246" i="9" s="1"/>
  <c r="AA246" i="9" s="1"/>
  <c r="AB246" i="9" s="1"/>
  <c r="AC246" i="9" s="1"/>
  <c r="AD246" i="9" s="1"/>
  <c r="AE246" i="9" s="1"/>
  <c r="AF246" i="9" s="1"/>
  <c r="R252" i="9"/>
  <c r="S252" i="9" s="1"/>
  <c r="T252" i="9" s="1"/>
  <c r="U252" i="9" s="1"/>
  <c r="V252" i="9" s="1"/>
  <c r="W252" i="9" s="1"/>
  <c r="X252" i="9" s="1"/>
  <c r="Y252" i="9" s="1"/>
  <c r="Z252" i="9" s="1"/>
  <c r="AA252" i="9" s="1"/>
  <c r="AB252" i="9" s="1"/>
  <c r="AC252" i="9" s="1"/>
  <c r="AD252" i="9" s="1"/>
  <c r="AE252" i="9" s="1"/>
  <c r="AF252" i="9" s="1"/>
  <c r="R272" i="9"/>
  <c r="S272" i="9" s="1"/>
  <c r="T272" i="9" s="1"/>
  <c r="U272" i="9" s="1"/>
  <c r="V272" i="9" s="1"/>
  <c r="W272" i="9" s="1"/>
  <c r="X272" i="9" s="1"/>
  <c r="Y272" i="9" s="1"/>
  <c r="Z272" i="9" s="1"/>
  <c r="AA272" i="9" s="1"/>
  <c r="AB272" i="9" s="1"/>
  <c r="AC272" i="9" s="1"/>
  <c r="AD272" i="9" s="1"/>
  <c r="AE272" i="9" s="1"/>
  <c r="AF272" i="9" s="1"/>
  <c r="S179" i="9"/>
  <c r="T179" i="9" s="1"/>
  <c r="U179" i="9" s="1"/>
  <c r="V179" i="9" s="1"/>
  <c r="W179" i="9" s="1"/>
  <c r="X179" i="9" s="1"/>
  <c r="Y179" i="9" s="1"/>
  <c r="Z179" i="9" s="1"/>
  <c r="AA179" i="9" s="1"/>
  <c r="AB179" i="9" s="1"/>
  <c r="AC179" i="9" s="1"/>
  <c r="AD179" i="9" s="1"/>
  <c r="AE179" i="9" s="1"/>
  <c r="AF179" i="9" s="1"/>
  <c r="R179" i="9"/>
  <c r="R267" i="9"/>
  <c r="S267" i="9" s="1"/>
  <c r="T267" i="9" s="1"/>
  <c r="U267" i="9" s="1"/>
  <c r="V267" i="9" s="1"/>
  <c r="W267" i="9" s="1"/>
  <c r="X267" i="9" s="1"/>
  <c r="Y267" i="9" s="1"/>
  <c r="Z267" i="9" s="1"/>
  <c r="AA267" i="9" s="1"/>
  <c r="AB267" i="9" s="1"/>
  <c r="AC267" i="9" s="1"/>
  <c r="AD267" i="9" s="1"/>
  <c r="AE267" i="9" s="1"/>
  <c r="AF267" i="9" s="1"/>
  <c r="R173" i="9"/>
  <c r="S173" i="9" s="1"/>
  <c r="T173" i="9" s="1"/>
  <c r="U173" i="9" s="1"/>
  <c r="V173" i="9" s="1"/>
  <c r="W173" i="9" s="1"/>
  <c r="X173" i="9" s="1"/>
  <c r="Y173" i="9" s="1"/>
  <c r="Z173" i="9" s="1"/>
  <c r="AA173" i="9" s="1"/>
  <c r="AB173" i="9" s="1"/>
  <c r="AC173" i="9" s="1"/>
  <c r="AD173" i="9" s="1"/>
  <c r="AE173" i="9" s="1"/>
  <c r="AF173" i="9" s="1"/>
  <c r="R204" i="9"/>
  <c r="S204" i="9" s="1"/>
  <c r="T204" i="9" s="1"/>
  <c r="U204" i="9" s="1"/>
  <c r="V204" i="9" s="1"/>
  <c r="W204" i="9" s="1"/>
  <c r="X204" i="9" s="1"/>
  <c r="Y204" i="9" s="1"/>
  <c r="Z204" i="9" s="1"/>
  <c r="AA204" i="9" s="1"/>
  <c r="AB204" i="9" s="1"/>
  <c r="AC204" i="9" s="1"/>
  <c r="AD204" i="9" s="1"/>
  <c r="AE204" i="9" s="1"/>
  <c r="AF204" i="9" s="1"/>
  <c r="S229" i="9"/>
  <c r="T229" i="9" s="1"/>
  <c r="U229" i="9" s="1"/>
  <c r="V229" i="9" s="1"/>
  <c r="W229" i="9" s="1"/>
  <c r="X229" i="9" s="1"/>
  <c r="Y229" i="9" s="1"/>
  <c r="Z229" i="9" s="1"/>
  <c r="AA229" i="9" s="1"/>
  <c r="AB229" i="9" s="1"/>
  <c r="AC229" i="9" s="1"/>
  <c r="AD229" i="9" s="1"/>
  <c r="AE229" i="9" s="1"/>
  <c r="AF229" i="9" s="1"/>
  <c r="R229" i="9"/>
  <c r="R166" i="9"/>
  <c r="S166" i="9" s="1"/>
  <c r="T166" i="9" s="1"/>
  <c r="U166" i="9" s="1"/>
  <c r="V166" i="9" s="1"/>
  <c r="W166" i="9" s="1"/>
  <c r="X166" i="9" s="1"/>
  <c r="Y166" i="9" s="1"/>
  <c r="Z166" i="9" s="1"/>
  <c r="AA166" i="9" s="1"/>
  <c r="AB166" i="9" s="1"/>
  <c r="AC166" i="9" s="1"/>
  <c r="AD166" i="9" s="1"/>
  <c r="AE166" i="9" s="1"/>
  <c r="AF166" i="9" s="1"/>
  <c r="R186" i="9"/>
  <c r="S186" i="9" s="1"/>
  <c r="T186" i="9" s="1"/>
  <c r="U186" i="9" s="1"/>
  <c r="V186" i="9" s="1"/>
  <c r="W186" i="9" s="1"/>
  <c r="X186" i="9" s="1"/>
  <c r="Y186" i="9" s="1"/>
  <c r="Z186" i="9" s="1"/>
  <c r="AA186" i="9" s="1"/>
  <c r="AB186" i="9" s="1"/>
  <c r="AC186" i="9" s="1"/>
  <c r="AD186" i="9" s="1"/>
  <c r="AE186" i="9" s="1"/>
  <c r="AF186" i="9" s="1"/>
  <c r="R199" i="9"/>
  <c r="S199" i="9" s="1"/>
  <c r="T199" i="9" s="1"/>
  <c r="U199" i="9" s="1"/>
  <c r="V199" i="9" s="1"/>
  <c r="W199" i="9" s="1"/>
  <c r="X199" i="9" s="1"/>
  <c r="Y199" i="9" s="1"/>
  <c r="Z199" i="9" s="1"/>
  <c r="AA199" i="9" s="1"/>
  <c r="AB199" i="9" s="1"/>
  <c r="AC199" i="9" s="1"/>
  <c r="AD199" i="9" s="1"/>
  <c r="AE199" i="9" s="1"/>
  <c r="AF199" i="9" s="1"/>
  <c r="S217" i="9"/>
  <c r="T217" i="9" s="1"/>
  <c r="U217" i="9" s="1"/>
  <c r="V217" i="9" s="1"/>
  <c r="W217" i="9" s="1"/>
  <c r="X217" i="9" s="1"/>
  <c r="Y217" i="9" s="1"/>
  <c r="Z217" i="9" s="1"/>
  <c r="AA217" i="9" s="1"/>
  <c r="AB217" i="9" s="1"/>
  <c r="AC217" i="9" s="1"/>
  <c r="AD217" i="9" s="1"/>
  <c r="AE217" i="9" s="1"/>
  <c r="AF217" i="9" s="1"/>
  <c r="R217" i="9"/>
  <c r="R223" i="9"/>
  <c r="S223" i="9" s="1"/>
  <c r="T223" i="9" s="1"/>
  <c r="U223" i="9" s="1"/>
  <c r="V223" i="9" s="1"/>
  <c r="W223" i="9" s="1"/>
  <c r="X223" i="9" s="1"/>
  <c r="Y223" i="9" s="1"/>
  <c r="Z223" i="9" s="1"/>
  <c r="AA223" i="9" s="1"/>
  <c r="AB223" i="9" s="1"/>
  <c r="AC223" i="9" s="1"/>
  <c r="AD223" i="9" s="1"/>
  <c r="AE223" i="9" s="1"/>
  <c r="AF223" i="9" s="1"/>
  <c r="R256" i="9"/>
  <c r="S256" i="9" s="1"/>
  <c r="T256" i="9" s="1"/>
  <c r="U256" i="9" s="1"/>
  <c r="V256" i="9" s="1"/>
  <c r="W256" i="9" s="1"/>
  <c r="X256" i="9" s="1"/>
  <c r="Y256" i="9" s="1"/>
  <c r="Z256" i="9" s="1"/>
  <c r="AA256" i="9" s="1"/>
  <c r="AB256" i="9" s="1"/>
  <c r="AC256" i="9" s="1"/>
  <c r="AD256" i="9" s="1"/>
  <c r="AE256" i="9" s="1"/>
  <c r="AF256" i="9" s="1"/>
  <c r="R263" i="9"/>
  <c r="S263" i="9" s="1"/>
  <c r="T263" i="9" s="1"/>
  <c r="U263" i="9" s="1"/>
  <c r="V263" i="9" s="1"/>
  <c r="W263" i="9" s="1"/>
  <c r="X263" i="9" s="1"/>
  <c r="Y263" i="9" s="1"/>
  <c r="Z263" i="9" s="1"/>
  <c r="AA263" i="9" s="1"/>
  <c r="AB263" i="9" s="1"/>
  <c r="AC263" i="9" s="1"/>
  <c r="AD263" i="9" s="1"/>
  <c r="AE263" i="9" s="1"/>
  <c r="AF263" i="9" s="1"/>
  <c r="G164" i="9"/>
  <c r="H164" i="9" s="1"/>
  <c r="I164" i="9" s="1"/>
  <c r="J164" i="9" s="1"/>
  <c r="K164" i="9" s="1"/>
  <c r="L164" i="9" s="1"/>
  <c r="M164" i="9" s="1"/>
  <c r="N164" i="9" s="1"/>
  <c r="O164" i="9" s="1"/>
  <c r="P164" i="9" s="1"/>
  <c r="Q164" i="9" s="1"/>
  <c r="D164" i="9"/>
  <c r="E164" i="9" s="1"/>
  <c r="F164" i="9" s="1"/>
  <c r="D171" i="9"/>
  <c r="E171" i="9" s="1"/>
  <c r="F177" i="9"/>
  <c r="D191" i="9"/>
  <c r="E191" i="9" s="1"/>
  <c r="F191" i="9" s="1"/>
  <c r="G191" i="9" s="1"/>
  <c r="H191" i="9" s="1"/>
  <c r="I191" i="9" s="1"/>
  <c r="J191" i="9" s="1"/>
  <c r="K191" i="9" s="1"/>
  <c r="L191" i="9" s="1"/>
  <c r="M191" i="9" s="1"/>
  <c r="N191" i="9" s="1"/>
  <c r="O191" i="9" s="1"/>
  <c r="P191" i="9" s="1"/>
  <c r="Q191" i="9" s="1"/>
  <c r="S196" i="9"/>
  <c r="T196" i="9" s="1"/>
  <c r="U196" i="9" s="1"/>
  <c r="V196" i="9" s="1"/>
  <c r="W196" i="9" s="1"/>
  <c r="X196" i="9" s="1"/>
  <c r="Y196" i="9" s="1"/>
  <c r="Z196" i="9" s="1"/>
  <c r="AA196" i="9" s="1"/>
  <c r="AB196" i="9" s="1"/>
  <c r="AC196" i="9" s="1"/>
  <c r="AD196" i="9" s="1"/>
  <c r="AE196" i="9" s="1"/>
  <c r="AF196" i="9" s="1"/>
  <c r="R196" i="9"/>
  <c r="R201" i="9"/>
  <c r="S201" i="9" s="1"/>
  <c r="T201" i="9" s="1"/>
  <c r="U201" i="9" s="1"/>
  <c r="V201" i="9" s="1"/>
  <c r="W201" i="9" s="1"/>
  <c r="X201" i="9" s="1"/>
  <c r="Y201" i="9" s="1"/>
  <c r="Z201" i="9" s="1"/>
  <c r="AA201" i="9" s="1"/>
  <c r="AB201" i="9" s="1"/>
  <c r="AC201" i="9" s="1"/>
  <c r="AD201" i="9" s="1"/>
  <c r="AE201" i="9" s="1"/>
  <c r="AF201" i="9" s="1"/>
  <c r="D207" i="9"/>
  <c r="E207" i="9" s="1"/>
  <c r="F207" i="9" s="1"/>
  <c r="G207" i="9" s="1"/>
  <c r="H207" i="9" s="1"/>
  <c r="I207" i="9" s="1"/>
  <c r="J207" i="9" s="1"/>
  <c r="K207" i="9" s="1"/>
  <c r="L207" i="9" s="1"/>
  <c r="M207" i="9" s="1"/>
  <c r="N207" i="9" s="1"/>
  <c r="O207" i="9" s="1"/>
  <c r="P207" i="9" s="1"/>
  <c r="Q207" i="9" s="1"/>
  <c r="D212" i="9"/>
  <c r="E212" i="9" s="1"/>
  <c r="F212" i="9" s="1"/>
  <c r="G212" i="9" s="1"/>
  <c r="H212" i="9" s="1"/>
  <c r="I212" i="9" s="1"/>
  <c r="J212" i="9" s="1"/>
  <c r="K212" i="9" s="1"/>
  <c r="L212" i="9" s="1"/>
  <c r="M212" i="9" s="1"/>
  <c r="N212" i="9" s="1"/>
  <c r="O212" i="9" s="1"/>
  <c r="P212" i="9" s="1"/>
  <c r="Q212" i="9" s="1"/>
  <c r="G222" i="9"/>
  <c r="H222" i="9" s="1"/>
  <c r="I222" i="9" s="1"/>
  <c r="J222" i="9" s="1"/>
  <c r="K222" i="9" s="1"/>
  <c r="L222" i="9" s="1"/>
  <c r="M222" i="9" s="1"/>
  <c r="N222" i="9" s="1"/>
  <c r="O222" i="9" s="1"/>
  <c r="P222" i="9" s="1"/>
  <c r="Q222" i="9" s="1"/>
  <c r="D222" i="9"/>
  <c r="E222" i="9" s="1"/>
  <c r="F222" i="9" s="1"/>
  <c r="D227" i="9"/>
  <c r="E227" i="9" s="1"/>
  <c r="F227" i="9" s="1"/>
  <c r="G227" i="9" s="1"/>
  <c r="H227" i="9" s="1"/>
  <c r="I227" i="9" s="1"/>
  <c r="J227" i="9" s="1"/>
  <c r="K227" i="9" s="1"/>
  <c r="L227" i="9" s="1"/>
  <c r="M227" i="9" s="1"/>
  <c r="N227" i="9" s="1"/>
  <c r="O227" i="9" s="1"/>
  <c r="P227" i="9" s="1"/>
  <c r="Q227" i="9" s="1"/>
  <c r="R233" i="9"/>
  <c r="S233" i="9" s="1"/>
  <c r="T233" i="9" s="1"/>
  <c r="U233" i="9" s="1"/>
  <c r="V233" i="9" s="1"/>
  <c r="W233" i="9" s="1"/>
  <c r="X233" i="9" s="1"/>
  <c r="Y233" i="9" s="1"/>
  <c r="Z233" i="9" s="1"/>
  <c r="AA233" i="9" s="1"/>
  <c r="AB233" i="9" s="1"/>
  <c r="AC233" i="9" s="1"/>
  <c r="AD233" i="9" s="1"/>
  <c r="AE233" i="9" s="1"/>
  <c r="AF233" i="9" s="1"/>
  <c r="R243" i="9"/>
  <c r="S243" i="9" s="1"/>
  <c r="T243" i="9" s="1"/>
  <c r="U243" i="9" s="1"/>
  <c r="V243" i="9" s="1"/>
  <c r="W243" i="9" s="1"/>
  <c r="X243" i="9" s="1"/>
  <c r="Y243" i="9" s="1"/>
  <c r="Z243" i="9" s="1"/>
  <c r="AA243" i="9" s="1"/>
  <c r="AB243" i="9" s="1"/>
  <c r="AC243" i="9" s="1"/>
  <c r="AD243" i="9" s="1"/>
  <c r="AE243" i="9" s="1"/>
  <c r="AF243" i="9" s="1"/>
  <c r="G249" i="9"/>
  <c r="H249" i="9" s="1"/>
  <c r="I249" i="9" s="1"/>
  <c r="J249" i="9" s="1"/>
  <c r="K249" i="9" s="1"/>
  <c r="L249" i="9" s="1"/>
  <c r="M249" i="9" s="1"/>
  <c r="N249" i="9" s="1"/>
  <c r="O249" i="9" s="1"/>
  <c r="P249" i="9" s="1"/>
  <c r="Q249" i="9" s="1"/>
  <c r="D249" i="9"/>
  <c r="E249" i="9" s="1"/>
  <c r="F249" i="9" s="1"/>
  <c r="D254" i="9"/>
  <c r="E254" i="9" s="1"/>
  <c r="F254" i="9" s="1"/>
  <c r="G254" i="9" s="1"/>
  <c r="H254" i="9" s="1"/>
  <c r="I254" i="9" s="1"/>
  <c r="J254" i="9" s="1"/>
  <c r="K254" i="9" s="1"/>
  <c r="L254" i="9" s="1"/>
  <c r="M254" i="9" s="1"/>
  <c r="N254" i="9" s="1"/>
  <c r="O254" i="9" s="1"/>
  <c r="P254" i="9" s="1"/>
  <c r="Q254" i="9" s="1"/>
  <c r="R260" i="9"/>
  <c r="S260" i="9" s="1"/>
  <c r="T260" i="9" s="1"/>
  <c r="U260" i="9" s="1"/>
  <c r="V260" i="9" s="1"/>
  <c r="W260" i="9" s="1"/>
  <c r="X260" i="9" s="1"/>
  <c r="Y260" i="9" s="1"/>
  <c r="Z260" i="9" s="1"/>
  <c r="AA260" i="9" s="1"/>
  <c r="AB260" i="9" s="1"/>
  <c r="AC260" i="9" s="1"/>
  <c r="AD260" i="9" s="1"/>
  <c r="AE260" i="9" s="1"/>
  <c r="AF260" i="9" s="1"/>
  <c r="R265" i="9"/>
  <c r="S265" i="9" s="1"/>
  <c r="T265" i="9" s="1"/>
  <c r="U265" i="9" s="1"/>
  <c r="V265" i="9" s="1"/>
  <c r="W265" i="9" s="1"/>
  <c r="X265" i="9" s="1"/>
  <c r="Y265" i="9" s="1"/>
  <c r="Z265" i="9" s="1"/>
  <c r="AA265" i="9" s="1"/>
  <c r="AB265" i="9" s="1"/>
  <c r="AC265" i="9" s="1"/>
  <c r="AD265" i="9" s="1"/>
  <c r="AE265" i="9" s="1"/>
  <c r="AF265" i="9" s="1"/>
  <c r="G270" i="9"/>
  <c r="H270" i="9" s="1"/>
  <c r="I270" i="9" s="1"/>
  <c r="J270" i="9" s="1"/>
  <c r="K270" i="9" s="1"/>
  <c r="L270" i="9" s="1"/>
  <c r="M270" i="9" s="1"/>
  <c r="N270" i="9" s="1"/>
  <c r="O270" i="9" s="1"/>
  <c r="P270" i="9" s="1"/>
  <c r="Q270" i="9" s="1"/>
  <c r="D270" i="9"/>
  <c r="E270" i="9" s="1"/>
  <c r="F270" i="9" s="1"/>
  <c r="AF113" i="9"/>
  <c r="AF115" i="9" s="1"/>
  <c r="V123" i="9"/>
  <c r="BD23" i="9" s="1"/>
  <c r="AD123" i="9"/>
  <c r="BH23" i="9" s="1"/>
  <c r="G165" i="9"/>
  <c r="H165" i="9" s="1"/>
  <c r="I165" i="9" s="1"/>
  <c r="J165" i="9" s="1"/>
  <c r="K165" i="9" s="1"/>
  <c r="L165" i="9" s="1"/>
  <c r="M165" i="9" s="1"/>
  <c r="N165" i="9" s="1"/>
  <c r="O165" i="9" s="1"/>
  <c r="P165" i="9" s="1"/>
  <c r="Q165" i="9" s="1"/>
  <c r="D165" i="9"/>
  <c r="E165" i="9" s="1"/>
  <c r="F165" i="9" s="1"/>
  <c r="D172" i="9"/>
  <c r="E172" i="9" s="1"/>
  <c r="F172" i="9" s="1"/>
  <c r="G172" i="9" s="1"/>
  <c r="H172" i="9" s="1"/>
  <c r="I172" i="9" s="1"/>
  <c r="J172" i="9" s="1"/>
  <c r="K172" i="9" s="1"/>
  <c r="L172" i="9" s="1"/>
  <c r="M172" i="9" s="1"/>
  <c r="N172" i="9" s="1"/>
  <c r="O172" i="9" s="1"/>
  <c r="P172" i="9" s="1"/>
  <c r="Q172" i="9" s="1"/>
  <c r="G178" i="9"/>
  <c r="H178" i="9" s="1"/>
  <c r="I178" i="9" s="1"/>
  <c r="J178" i="9" s="1"/>
  <c r="K178" i="9" s="1"/>
  <c r="L178" i="9" s="1"/>
  <c r="M178" i="9" s="1"/>
  <c r="N178" i="9" s="1"/>
  <c r="O178" i="9" s="1"/>
  <c r="P178" i="9" s="1"/>
  <c r="Q178" i="9" s="1"/>
  <c r="D178" i="9"/>
  <c r="E178" i="9" s="1"/>
  <c r="F178" i="9" s="1"/>
  <c r="D197" i="9"/>
  <c r="E197" i="9" s="1"/>
  <c r="F197" i="9" s="1"/>
  <c r="G197" i="9" s="1"/>
  <c r="H197" i="9" s="1"/>
  <c r="I197" i="9" s="1"/>
  <c r="J197" i="9" s="1"/>
  <c r="K197" i="9" s="1"/>
  <c r="L197" i="9" s="1"/>
  <c r="M197" i="9" s="1"/>
  <c r="N197" i="9" s="1"/>
  <c r="O197" i="9" s="1"/>
  <c r="P197" i="9" s="1"/>
  <c r="Q197" i="9" s="1"/>
  <c r="G202" i="9"/>
  <c r="H202" i="9" s="1"/>
  <c r="I202" i="9" s="1"/>
  <c r="J202" i="9" s="1"/>
  <c r="K202" i="9" s="1"/>
  <c r="L202" i="9" s="1"/>
  <c r="M202" i="9" s="1"/>
  <c r="N202" i="9" s="1"/>
  <c r="O202" i="9" s="1"/>
  <c r="P202" i="9" s="1"/>
  <c r="Q202" i="9" s="1"/>
  <c r="D202" i="9"/>
  <c r="E202" i="9" s="1"/>
  <c r="F202" i="9" s="1"/>
  <c r="D228" i="9"/>
  <c r="E228" i="9" s="1"/>
  <c r="F228" i="9" s="1"/>
  <c r="G228" i="9" s="1"/>
  <c r="H228" i="9" s="1"/>
  <c r="I228" i="9" s="1"/>
  <c r="J228" i="9" s="1"/>
  <c r="K228" i="9" s="1"/>
  <c r="L228" i="9" s="1"/>
  <c r="M228" i="9" s="1"/>
  <c r="N228" i="9" s="1"/>
  <c r="O228" i="9" s="1"/>
  <c r="P228" i="9" s="1"/>
  <c r="Q228" i="9" s="1"/>
  <c r="D234" i="9"/>
  <c r="D244" i="9"/>
  <c r="E244" i="9" s="1"/>
  <c r="F244" i="9" s="1"/>
  <c r="G244" i="9" s="1"/>
  <c r="H244" i="9" s="1"/>
  <c r="I244" i="9" s="1"/>
  <c r="J244" i="9" s="1"/>
  <c r="K244" i="9" s="1"/>
  <c r="L244" i="9" s="1"/>
  <c r="M244" i="9" s="1"/>
  <c r="N244" i="9" s="1"/>
  <c r="O244" i="9" s="1"/>
  <c r="P244" i="9" s="1"/>
  <c r="Q244" i="9" s="1"/>
  <c r="G255" i="9"/>
  <c r="H255" i="9" s="1"/>
  <c r="I255" i="9" s="1"/>
  <c r="J255" i="9" s="1"/>
  <c r="K255" i="9" s="1"/>
  <c r="L255" i="9" s="1"/>
  <c r="M255" i="9" s="1"/>
  <c r="N255" i="9" s="1"/>
  <c r="O255" i="9" s="1"/>
  <c r="P255" i="9" s="1"/>
  <c r="Q255" i="9" s="1"/>
  <c r="D255" i="9"/>
  <c r="E255" i="9" s="1"/>
  <c r="F255" i="9" s="1"/>
  <c r="D261" i="9"/>
  <c r="E261" i="9" s="1"/>
  <c r="F261" i="9" s="1"/>
  <c r="G261" i="9" s="1"/>
  <c r="H261" i="9" s="1"/>
  <c r="I261" i="9" s="1"/>
  <c r="J261" i="9" s="1"/>
  <c r="K261" i="9" s="1"/>
  <c r="L261" i="9" s="1"/>
  <c r="M261" i="9" s="1"/>
  <c r="N261" i="9" s="1"/>
  <c r="O261" i="9" s="1"/>
  <c r="P261" i="9" s="1"/>
  <c r="Q261" i="9" s="1"/>
  <c r="G266" i="9"/>
  <c r="H266" i="9" s="1"/>
  <c r="I266" i="9" s="1"/>
  <c r="J266" i="9" s="1"/>
  <c r="K266" i="9" s="1"/>
  <c r="L266" i="9" s="1"/>
  <c r="M266" i="9" s="1"/>
  <c r="N266" i="9" s="1"/>
  <c r="O266" i="9" s="1"/>
  <c r="P266" i="9" s="1"/>
  <c r="Q266" i="9" s="1"/>
  <c r="D266" i="9"/>
  <c r="E266" i="9" s="1"/>
  <c r="F266" i="9" s="1"/>
  <c r="D271" i="9"/>
  <c r="E271" i="9" s="1"/>
  <c r="F271" i="9" s="1"/>
  <c r="G271" i="9" s="1"/>
  <c r="H271" i="9" s="1"/>
  <c r="I271" i="9" s="1"/>
  <c r="J271" i="9" s="1"/>
  <c r="K271" i="9" s="1"/>
  <c r="L271" i="9" s="1"/>
  <c r="M271" i="9" s="1"/>
  <c r="N271" i="9" s="1"/>
  <c r="O271" i="9" s="1"/>
  <c r="P271" i="9" s="1"/>
  <c r="Q271" i="9" s="1"/>
  <c r="W123" i="9"/>
  <c r="AE123" i="9"/>
  <c r="BI23" i="9" s="1"/>
  <c r="D187" i="9"/>
  <c r="E187" i="9" s="1"/>
  <c r="F187" i="9" s="1"/>
  <c r="G187" i="9" s="1"/>
  <c r="H187" i="9" s="1"/>
  <c r="I187" i="9" s="1"/>
  <c r="J187" i="9" s="1"/>
  <c r="K187" i="9" s="1"/>
  <c r="L187" i="9" s="1"/>
  <c r="M187" i="9" s="1"/>
  <c r="N187" i="9" s="1"/>
  <c r="O187" i="9" s="1"/>
  <c r="P187" i="9" s="1"/>
  <c r="Q187" i="9" s="1"/>
  <c r="S192" i="9"/>
  <c r="T192" i="9" s="1"/>
  <c r="U192" i="9" s="1"/>
  <c r="V192" i="9" s="1"/>
  <c r="W192" i="9" s="1"/>
  <c r="X192" i="9" s="1"/>
  <c r="Y192" i="9" s="1"/>
  <c r="Z192" i="9" s="1"/>
  <c r="AA192" i="9" s="1"/>
  <c r="AB192" i="9" s="1"/>
  <c r="AC192" i="9" s="1"/>
  <c r="AD192" i="9" s="1"/>
  <c r="AE192" i="9" s="1"/>
  <c r="AF192" i="9" s="1"/>
  <c r="R192" i="9"/>
  <c r="D198" i="9"/>
  <c r="E198" i="9" s="1"/>
  <c r="F198" i="9" s="1"/>
  <c r="G198" i="9" s="1"/>
  <c r="H198" i="9" s="1"/>
  <c r="I198" i="9" s="1"/>
  <c r="J198" i="9" s="1"/>
  <c r="K198" i="9" s="1"/>
  <c r="L198" i="9" s="1"/>
  <c r="M198" i="9" s="1"/>
  <c r="N198" i="9" s="1"/>
  <c r="O198" i="9" s="1"/>
  <c r="P198" i="9" s="1"/>
  <c r="Q198" i="9" s="1"/>
  <c r="G203" i="9"/>
  <c r="H203" i="9" s="1"/>
  <c r="I203" i="9" s="1"/>
  <c r="J203" i="9" s="1"/>
  <c r="K203" i="9" s="1"/>
  <c r="L203" i="9" s="1"/>
  <c r="M203" i="9" s="1"/>
  <c r="N203" i="9" s="1"/>
  <c r="O203" i="9" s="1"/>
  <c r="P203" i="9" s="1"/>
  <c r="Q203" i="9" s="1"/>
  <c r="D203" i="9"/>
  <c r="E203" i="9" s="1"/>
  <c r="F203" i="9" s="1"/>
  <c r="R208" i="9"/>
  <c r="S208" i="9" s="1"/>
  <c r="T208" i="9" s="1"/>
  <c r="U208" i="9" s="1"/>
  <c r="V208" i="9" s="1"/>
  <c r="W208" i="9" s="1"/>
  <c r="X208" i="9" s="1"/>
  <c r="Y208" i="9" s="1"/>
  <c r="Z208" i="9" s="1"/>
  <c r="AA208" i="9" s="1"/>
  <c r="AB208" i="9" s="1"/>
  <c r="AC208" i="9" s="1"/>
  <c r="AD208" i="9" s="1"/>
  <c r="AE208" i="9" s="1"/>
  <c r="AF208" i="9" s="1"/>
  <c r="S213" i="9"/>
  <c r="T213" i="9" s="1"/>
  <c r="U213" i="9" s="1"/>
  <c r="V213" i="9" s="1"/>
  <c r="W213" i="9" s="1"/>
  <c r="X213" i="9" s="1"/>
  <c r="Y213" i="9" s="1"/>
  <c r="Z213" i="9" s="1"/>
  <c r="AA213" i="9" s="1"/>
  <c r="AB213" i="9" s="1"/>
  <c r="AC213" i="9" s="1"/>
  <c r="AD213" i="9" s="1"/>
  <c r="AE213" i="9" s="1"/>
  <c r="AF213" i="9" s="1"/>
  <c r="R213" i="9"/>
  <c r="D218" i="9"/>
  <c r="E218" i="9" s="1"/>
  <c r="F218" i="9" s="1"/>
  <c r="G218" i="9" s="1"/>
  <c r="H218" i="9" s="1"/>
  <c r="I218" i="9" s="1"/>
  <c r="J218" i="9" s="1"/>
  <c r="K218" i="9" s="1"/>
  <c r="L218" i="9" s="1"/>
  <c r="M218" i="9" s="1"/>
  <c r="N218" i="9" s="1"/>
  <c r="O218" i="9" s="1"/>
  <c r="P218" i="9" s="1"/>
  <c r="Q218" i="9" s="1"/>
  <c r="G235" i="9"/>
  <c r="H235" i="9" s="1"/>
  <c r="I235" i="9" s="1"/>
  <c r="J235" i="9" s="1"/>
  <c r="K235" i="9" s="1"/>
  <c r="L235" i="9" s="1"/>
  <c r="M235" i="9" s="1"/>
  <c r="N235" i="9" s="1"/>
  <c r="O235" i="9" s="1"/>
  <c r="P235" i="9" s="1"/>
  <c r="Q235" i="9" s="1"/>
  <c r="D235" i="9"/>
  <c r="E235" i="9" s="1"/>
  <c r="F235" i="9" s="1"/>
  <c r="D245" i="9"/>
  <c r="E245" i="9" s="1"/>
  <c r="F245" i="9" s="1"/>
  <c r="G245" i="9" s="1"/>
  <c r="H245" i="9" s="1"/>
  <c r="I245" i="9" s="1"/>
  <c r="J245" i="9" s="1"/>
  <c r="K245" i="9" s="1"/>
  <c r="L245" i="9" s="1"/>
  <c r="M245" i="9" s="1"/>
  <c r="N245" i="9" s="1"/>
  <c r="O245" i="9" s="1"/>
  <c r="P245" i="9" s="1"/>
  <c r="Q245" i="9" s="1"/>
  <c r="S250" i="9"/>
  <c r="T250" i="9" s="1"/>
  <c r="U250" i="9" s="1"/>
  <c r="V250" i="9" s="1"/>
  <c r="W250" i="9" s="1"/>
  <c r="X250" i="9" s="1"/>
  <c r="Y250" i="9" s="1"/>
  <c r="Z250" i="9" s="1"/>
  <c r="AA250" i="9" s="1"/>
  <c r="AB250" i="9" s="1"/>
  <c r="AC250" i="9" s="1"/>
  <c r="AD250" i="9" s="1"/>
  <c r="AE250" i="9" s="1"/>
  <c r="AF250" i="9" s="1"/>
  <c r="R250" i="9"/>
  <c r="D262" i="9"/>
  <c r="E262" i="9" s="1"/>
  <c r="F262" i="9" s="1"/>
  <c r="G262" i="9" s="1"/>
  <c r="H262" i="9" s="1"/>
  <c r="I262" i="9" s="1"/>
  <c r="J262" i="9" s="1"/>
  <c r="K262" i="9" s="1"/>
  <c r="L262" i="9" s="1"/>
  <c r="M262" i="9" s="1"/>
  <c r="N262" i="9" s="1"/>
  <c r="O262" i="9" s="1"/>
  <c r="P262" i="9" s="1"/>
  <c r="Q262" i="9" s="1"/>
  <c r="AF123" i="9"/>
  <c r="BJ23" i="9" s="1"/>
  <c r="D167" i="9"/>
  <c r="E161" i="9"/>
  <c r="G193" i="9"/>
  <c r="H193" i="9" s="1"/>
  <c r="I193" i="9" s="1"/>
  <c r="J193" i="9" s="1"/>
  <c r="K193" i="9" s="1"/>
  <c r="L193" i="9" s="1"/>
  <c r="M193" i="9" s="1"/>
  <c r="N193" i="9" s="1"/>
  <c r="O193" i="9" s="1"/>
  <c r="P193" i="9" s="1"/>
  <c r="Q193" i="9" s="1"/>
  <c r="D193" i="9"/>
  <c r="E193" i="9" s="1"/>
  <c r="F193" i="9" s="1"/>
  <c r="D214" i="9"/>
  <c r="E214" i="9" s="1"/>
  <c r="F214" i="9" s="1"/>
  <c r="G214" i="9" s="1"/>
  <c r="H214" i="9" s="1"/>
  <c r="I214" i="9" s="1"/>
  <c r="J214" i="9" s="1"/>
  <c r="K214" i="9" s="1"/>
  <c r="L214" i="9" s="1"/>
  <c r="M214" i="9" s="1"/>
  <c r="N214" i="9" s="1"/>
  <c r="O214" i="9" s="1"/>
  <c r="P214" i="9" s="1"/>
  <c r="Q214" i="9" s="1"/>
  <c r="D236" i="9"/>
  <c r="E236" i="9" s="1"/>
  <c r="F236" i="9" s="1"/>
  <c r="G236" i="9" s="1"/>
  <c r="H236" i="9" s="1"/>
  <c r="I236" i="9" s="1"/>
  <c r="J236" i="9" s="1"/>
  <c r="K236" i="9" s="1"/>
  <c r="L236" i="9" s="1"/>
  <c r="M236" i="9" s="1"/>
  <c r="N236" i="9" s="1"/>
  <c r="O236" i="9" s="1"/>
  <c r="P236" i="9" s="1"/>
  <c r="Q236" i="9" s="1"/>
  <c r="D194" i="9"/>
  <c r="E194" i="9" s="1"/>
  <c r="F194" i="9" s="1"/>
  <c r="G194" i="9" s="1"/>
  <c r="H194" i="9" s="1"/>
  <c r="I194" i="9" s="1"/>
  <c r="J194" i="9" s="1"/>
  <c r="K194" i="9" s="1"/>
  <c r="L194" i="9" s="1"/>
  <c r="M194" i="9" s="1"/>
  <c r="N194" i="9" s="1"/>
  <c r="O194" i="9" s="1"/>
  <c r="P194" i="9" s="1"/>
  <c r="Q194" i="9" s="1"/>
  <c r="G224" i="9"/>
  <c r="H224" i="9" s="1"/>
  <c r="I224" i="9" s="1"/>
  <c r="J224" i="9" s="1"/>
  <c r="K224" i="9" s="1"/>
  <c r="L224" i="9" s="1"/>
  <c r="M224" i="9" s="1"/>
  <c r="N224" i="9" s="1"/>
  <c r="O224" i="9" s="1"/>
  <c r="P224" i="9" s="1"/>
  <c r="Q224" i="9" s="1"/>
  <c r="D224" i="9"/>
  <c r="E224" i="9" s="1"/>
  <c r="F224" i="9" s="1"/>
  <c r="G230" i="9"/>
  <c r="H230" i="9" s="1"/>
  <c r="I230" i="9" s="1"/>
  <c r="J230" i="9" s="1"/>
  <c r="K230" i="9" s="1"/>
  <c r="L230" i="9" s="1"/>
  <c r="M230" i="9" s="1"/>
  <c r="N230" i="9" s="1"/>
  <c r="O230" i="9" s="1"/>
  <c r="P230" i="9" s="1"/>
  <c r="Q230" i="9" s="1"/>
  <c r="D230" i="9"/>
  <c r="E230" i="9" s="1"/>
  <c r="F230" i="9" s="1"/>
  <c r="G257" i="9"/>
  <c r="H257" i="9" s="1"/>
  <c r="I257" i="9" s="1"/>
  <c r="J257" i="9" s="1"/>
  <c r="K257" i="9" s="1"/>
  <c r="L257" i="9" s="1"/>
  <c r="M257" i="9" s="1"/>
  <c r="N257" i="9" s="1"/>
  <c r="O257" i="9" s="1"/>
  <c r="P257" i="9" s="1"/>
  <c r="Q257" i="9" s="1"/>
  <c r="D257" i="9"/>
  <c r="E257" i="9" s="1"/>
  <c r="F257" i="9" s="1"/>
  <c r="D273" i="9"/>
  <c r="E273" i="9" s="1"/>
  <c r="F273" i="9" s="1"/>
  <c r="G273" i="9" s="1"/>
  <c r="H273" i="9" s="1"/>
  <c r="I273" i="9" s="1"/>
  <c r="J273" i="9" s="1"/>
  <c r="K273" i="9" s="1"/>
  <c r="L273" i="9" s="1"/>
  <c r="M273" i="9" s="1"/>
  <c r="N273" i="9" s="1"/>
  <c r="O273" i="9" s="1"/>
  <c r="P273" i="9" s="1"/>
  <c r="Q273" i="9" s="1"/>
  <c r="S162" i="9"/>
  <c r="T162" i="9" s="1"/>
  <c r="U162" i="9" s="1"/>
  <c r="V162" i="9" s="1"/>
  <c r="W162" i="9" s="1"/>
  <c r="X162" i="9" s="1"/>
  <c r="Y162" i="9" s="1"/>
  <c r="Z162" i="9" s="1"/>
  <c r="AA162" i="9" s="1"/>
  <c r="AB162" i="9" s="1"/>
  <c r="AC162" i="9" s="1"/>
  <c r="AD162" i="9" s="1"/>
  <c r="AE162" i="9" s="1"/>
  <c r="AF162" i="9" s="1"/>
  <c r="R162" i="9"/>
  <c r="S174" i="9"/>
  <c r="T174" i="9" s="1"/>
  <c r="U174" i="9" s="1"/>
  <c r="V174" i="9" s="1"/>
  <c r="W174" i="9" s="1"/>
  <c r="X174" i="9" s="1"/>
  <c r="Y174" i="9" s="1"/>
  <c r="Z174" i="9" s="1"/>
  <c r="AA174" i="9" s="1"/>
  <c r="AB174" i="9" s="1"/>
  <c r="AC174" i="9" s="1"/>
  <c r="AD174" i="9" s="1"/>
  <c r="AE174" i="9" s="1"/>
  <c r="AF174" i="9" s="1"/>
  <c r="R174" i="9"/>
  <c r="S180" i="9"/>
  <c r="T180" i="9" s="1"/>
  <c r="U180" i="9" s="1"/>
  <c r="V180" i="9" s="1"/>
  <c r="W180" i="9" s="1"/>
  <c r="X180" i="9" s="1"/>
  <c r="Y180" i="9" s="1"/>
  <c r="Z180" i="9" s="1"/>
  <c r="AA180" i="9" s="1"/>
  <c r="AB180" i="9" s="1"/>
  <c r="AC180" i="9" s="1"/>
  <c r="AD180" i="9" s="1"/>
  <c r="AE180" i="9" s="1"/>
  <c r="AF180" i="9" s="1"/>
  <c r="R180" i="9"/>
  <c r="R184" i="9"/>
  <c r="S184" i="9" s="1"/>
  <c r="T184" i="9" s="1"/>
  <c r="U184" i="9" s="1"/>
  <c r="V184" i="9" s="1"/>
  <c r="W184" i="9" s="1"/>
  <c r="X184" i="9" s="1"/>
  <c r="Y184" i="9" s="1"/>
  <c r="Z184" i="9" s="1"/>
  <c r="AA184" i="9" s="1"/>
  <c r="AB184" i="9" s="1"/>
  <c r="AC184" i="9" s="1"/>
  <c r="AD184" i="9" s="1"/>
  <c r="AE184" i="9" s="1"/>
  <c r="AF184" i="9" s="1"/>
  <c r="G189" i="9"/>
  <c r="H189" i="9" s="1"/>
  <c r="I189" i="9" s="1"/>
  <c r="J189" i="9" s="1"/>
  <c r="K189" i="9" s="1"/>
  <c r="L189" i="9" s="1"/>
  <c r="M189" i="9" s="1"/>
  <c r="N189" i="9" s="1"/>
  <c r="O189" i="9" s="1"/>
  <c r="P189" i="9" s="1"/>
  <c r="Q189" i="9" s="1"/>
  <c r="D189" i="9"/>
  <c r="E189" i="9" s="1"/>
  <c r="F189" i="9" s="1"/>
  <c r="G210" i="9"/>
  <c r="H210" i="9" s="1"/>
  <c r="I210" i="9" s="1"/>
  <c r="J210" i="9" s="1"/>
  <c r="K210" i="9" s="1"/>
  <c r="L210" i="9" s="1"/>
  <c r="M210" i="9" s="1"/>
  <c r="N210" i="9" s="1"/>
  <c r="O210" i="9" s="1"/>
  <c r="P210" i="9" s="1"/>
  <c r="Q210" i="9" s="1"/>
  <c r="D210" i="9"/>
  <c r="E210" i="9" s="1"/>
  <c r="F210" i="9" s="1"/>
  <c r="S215" i="9"/>
  <c r="T215" i="9" s="1"/>
  <c r="U215" i="9" s="1"/>
  <c r="V215" i="9" s="1"/>
  <c r="W215" i="9" s="1"/>
  <c r="X215" i="9" s="1"/>
  <c r="Y215" i="9" s="1"/>
  <c r="Z215" i="9" s="1"/>
  <c r="AA215" i="9" s="1"/>
  <c r="AB215" i="9" s="1"/>
  <c r="AC215" i="9" s="1"/>
  <c r="AD215" i="9" s="1"/>
  <c r="AE215" i="9" s="1"/>
  <c r="AF215" i="9" s="1"/>
  <c r="R215" i="9"/>
  <c r="D220" i="9"/>
  <c r="E220" i="9" s="1"/>
  <c r="F220" i="9" s="1"/>
  <c r="G220" i="9" s="1"/>
  <c r="H220" i="9" s="1"/>
  <c r="I220" i="9" s="1"/>
  <c r="J220" i="9" s="1"/>
  <c r="K220" i="9" s="1"/>
  <c r="L220" i="9" s="1"/>
  <c r="M220" i="9" s="1"/>
  <c r="N220" i="9" s="1"/>
  <c r="O220" i="9" s="1"/>
  <c r="P220" i="9" s="1"/>
  <c r="Q220" i="9" s="1"/>
  <c r="G231" i="9"/>
  <c r="H231" i="9" s="1"/>
  <c r="I231" i="9" s="1"/>
  <c r="J231" i="9" s="1"/>
  <c r="K231" i="9" s="1"/>
  <c r="L231" i="9" s="1"/>
  <c r="M231" i="9" s="1"/>
  <c r="N231" i="9" s="1"/>
  <c r="O231" i="9" s="1"/>
  <c r="P231" i="9" s="1"/>
  <c r="Q231" i="9" s="1"/>
  <c r="D231" i="9"/>
  <c r="E231" i="9" s="1"/>
  <c r="F231" i="9" s="1"/>
  <c r="S237" i="9"/>
  <c r="T237" i="9" s="1"/>
  <c r="U237" i="9" s="1"/>
  <c r="V237" i="9" s="1"/>
  <c r="W237" i="9" s="1"/>
  <c r="X237" i="9" s="1"/>
  <c r="Y237" i="9" s="1"/>
  <c r="Z237" i="9" s="1"/>
  <c r="AA237" i="9" s="1"/>
  <c r="AB237" i="9" s="1"/>
  <c r="AC237" i="9" s="1"/>
  <c r="AD237" i="9" s="1"/>
  <c r="AE237" i="9" s="1"/>
  <c r="AF237" i="9" s="1"/>
  <c r="R237" i="9"/>
  <c r="S242" i="9"/>
  <c r="T242" i="9" s="1"/>
  <c r="U242" i="9" s="1"/>
  <c r="V242" i="9" s="1"/>
  <c r="W242" i="9" s="1"/>
  <c r="X242" i="9" s="1"/>
  <c r="Y242" i="9" s="1"/>
  <c r="Z242" i="9" s="1"/>
  <c r="AA242" i="9" s="1"/>
  <c r="AB242" i="9" s="1"/>
  <c r="AC242" i="9" s="1"/>
  <c r="AD242" i="9" s="1"/>
  <c r="AE242" i="9" s="1"/>
  <c r="AF242" i="9" s="1"/>
  <c r="R242" i="9"/>
  <c r="D247" i="9"/>
  <c r="E247" i="9" s="1"/>
  <c r="F247" i="9" s="1"/>
  <c r="G247" i="9" s="1"/>
  <c r="H247" i="9" s="1"/>
  <c r="I247" i="9" s="1"/>
  <c r="J247" i="9" s="1"/>
  <c r="K247" i="9" s="1"/>
  <c r="L247" i="9" s="1"/>
  <c r="M247" i="9" s="1"/>
  <c r="N247" i="9" s="1"/>
  <c r="O247" i="9" s="1"/>
  <c r="P247" i="9" s="1"/>
  <c r="Q247" i="9" s="1"/>
  <c r="G258" i="9"/>
  <c r="H258" i="9" s="1"/>
  <c r="I258" i="9" s="1"/>
  <c r="J258" i="9" s="1"/>
  <c r="K258" i="9" s="1"/>
  <c r="L258" i="9" s="1"/>
  <c r="M258" i="9" s="1"/>
  <c r="N258" i="9" s="1"/>
  <c r="O258" i="9" s="1"/>
  <c r="P258" i="9" s="1"/>
  <c r="Q258" i="9" s="1"/>
  <c r="D258" i="9"/>
  <c r="E258" i="9" s="1"/>
  <c r="F258" i="9" s="1"/>
  <c r="S268" i="9"/>
  <c r="T268" i="9" s="1"/>
  <c r="U268" i="9" s="1"/>
  <c r="V268" i="9" s="1"/>
  <c r="W268" i="9" s="1"/>
  <c r="X268" i="9" s="1"/>
  <c r="Y268" i="9" s="1"/>
  <c r="Z268" i="9" s="1"/>
  <c r="AA268" i="9" s="1"/>
  <c r="AB268" i="9" s="1"/>
  <c r="AC268" i="9" s="1"/>
  <c r="AD268" i="9" s="1"/>
  <c r="AE268" i="9" s="1"/>
  <c r="AF268" i="9" s="1"/>
  <c r="R268" i="9"/>
  <c r="H123" i="9"/>
  <c r="E170" i="9"/>
  <c r="F170" i="9" s="1"/>
  <c r="G170" i="9" s="1"/>
  <c r="H170" i="9" s="1"/>
  <c r="I170" i="9" s="1"/>
  <c r="J170" i="9" s="1"/>
  <c r="K170" i="9" s="1"/>
  <c r="L170" i="9" s="1"/>
  <c r="M170" i="9" s="1"/>
  <c r="N170" i="9" s="1"/>
  <c r="O170" i="9" s="1"/>
  <c r="P170" i="9" s="1"/>
  <c r="Q170" i="9" s="1"/>
  <c r="G175" i="9"/>
  <c r="H175" i="9" s="1"/>
  <c r="I175" i="9" s="1"/>
  <c r="J175" i="9" s="1"/>
  <c r="K175" i="9" s="1"/>
  <c r="L175" i="9" s="1"/>
  <c r="M175" i="9" s="1"/>
  <c r="N175" i="9" s="1"/>
  <c r="O175" i="9" s="1"/>
  <c r="P175" i="9" s="1"/>
  <c r="Q175" i="9" s="1"/>
  <c r="D175" i="9"/>
  <c r="E175" i="9" s="1"/>
  <c r="F175" i="9" s="1"/>
  <c r="D205" i="9"/>
  <c r="E205" i="9" s="1"/>
  <c r="F205" i="9" s="1"/>
  <c r="G205" i="9" s="1"/>
  <c r="H205" i="9" s="1"/>
  <c r="I205" i="9" s="1"/>
  <c r="J205" i="9" s="1"/>
  <c r="K205" i="9" s="1"/>
  <c r="L205" i="9" s="1"/>
  <c r="M205" i="9" s="1"/>
  <c r="N205" i="9" s="1"/>
  <c r="O205" i="9" s="1"/>
  <c r="P205" i="9" s="1"/>
  <c r="Q205" i="9" s="1"/>
  <c r="D232" i="9"/>
  <c r="E232" i="9" s="1"/>
  <c r="F232" i="9" s="1"/>
  <c r="G232" i="9" s="1"/>
  <c r="H232" i="9" s="1"/>
  <c r="I232" i="9" s="1"/>
  <c r="J232" i="9" s="1"/>
  <c r="K232" i="9" s="1"/>
  <c r="L232" i="9" s="1"/>
  <c r="M232" i="9" s="1"/>
  <c r="N232" i="9" s="1"/>
  <c r="O232" i="9" s="1"/>
  <c r="P232" i="9" s="1"/>
  <c r="Q232" i="9" s="1"/>
  <c r="D259" i="9"/>
  <c r="E259" i="9" s="1"/>
  <c r="F259" i="9" s="1"/>
  <c r="G259" i="9" s="1"/>
  <c r="H259" i="9" s="1"/>
  <c r="I259" i="9" s="1"/>
  <c r="J259" i="9" s="1"/>
  <c r="K259" i="9" s="1"/>
  <c r="L259" i="9" s="1"/>
  <c r="M259" i="9" s="1"/>
  <c r="N259" i="9" s="1"/>
  <c r="O259" i="9" s="1"/>
  <c r="P259" i="9" s="1"/>
  <c r="Q259" i="9" s="1"/>
  <c r="S163" i="9"/>
  <c r="T163" i="9" s="1"/>
  <c r="U163" i="9" s="1"/>
  <c r="V163" i="9" s="1"/>
  <c r="W163" i="9" s="1"/>
  <c r="X163" i="9" s="1"/>
  <c r="Y163" i="9" s="1"/>
  <c r="Z163" i="9" s="1"/>
  <c r="AA163" i="9" s="1"/>
  <c r="AB163" i="9" s="1"/>
  <c r="AC163" i="9" s="1"/>
  <c r="AD163" i="9" s="1"/>
  <c r="AE163" i="9" s="1"/>
  <c r="AF163" i="9" s="1"/>
  <c r="R163" i="9"/>
  <c r="D176" i="9"/>
  <c r="E176" i="9" s="1"/>
  <c r="F176" i="9" s="1"/>
  <c r="G176" i="9" s="1"/>
  <c r="H176" i="9" s="1"/>
  <c r="I176" i="9" s="1"/>
  <c r="J176" i="9" s="1"/>
  <c r="K176" i="9" s="1"/>
  <c r="L176" i="9" s="1"/>
  <c r="M176" i="9" s="1"/>
  <c r="N176" i="9" s="1"/>
  <c r="O176" i="9" s="1"/>
  <c r="P176" i="9" s="1"/>
  <c r="Q176" i="9" s="1"/>
  <c r="R181" i="9"/>
  <c r="S181" i="9" s="1"/>
  <c r="T181" i="9" s="1"/>
  <c r="U181" i="9" s="1"/>
  <c r="V181" i="9" s="1"/>
  <c r="W181" i="9" s="1"/>
  <c r="X181" i="9" s="1"/>
  <c r="Y181" i="9" s="1"/>
  <c r="Z181" i="9" s="1"/>
  <c r="AA181" i="9" s="1"/>
  <c r="AB181" i="9" s="1"/>
  <c r="AC181" i="9" s="1"/>
  <c r="AD181" i="9" s="1"/>
  <c r="AE181" i="9" s="1"/>
  <c r="AF181" i="9" s="1"/>
  <c r="R185" i="9"/>
  <c r="S185" i="9" s="1"/>
  <c r="T185" i="9" s="1"/>
  <c r="U185" i="9" s="1"/>
  <c r="V185" i="9" s="1"/>
  <c r="W185" i="9" s="1"/>
  <c r="X185" i="9" s="1"/>
  <c r="Y185" i="9" s="1"/>
  <c r="Z185" i="9" s="1"/>
  <c r="AA185" i="9" s="1"/>
  <c r="AB185" i="9" s="1"/>
  <c r="AC185" i="9" s="1"/>
  <c r="AD185" i="9" s="1"/>
  <c r="AE185" i="9" s="1"/>
  <c r="AF185" i="9" s="1"/>
  <c r="S190" i="9"/>
  <c r="T190" i="9" s="1"/>
  <c r="U190" i="9" s="1"/>
  <c r="V190" i="9" s="1"/>
  <c r="W190" i="9" s="1"/>
  <c r="X190" i="9" s="1"/>
  <c r="Y190" i="9" s="1"/>
  <c r="Z190" i="9" s="1"/>
  <c r="AA190" i="9" s="1"/>
  <c r="AB190" i="9" s="1"/>
  <c r="AC190" i="9" s="1"/>
  <c r="AD190" i="9" s="1"/>
  <c r="AE190" i="9" s="1"/>
  <c r="AF190" i="9" s="1"/>
  <c r="R190" i="9"/>
  <c r="D206" i="9"/>
  <c r="E206" i="9" s="1"/>
  <c r="F206" i="9" s="1"/>
  <c r="G206" i="9" s="1"/>
  <c r="H206" i="9" s="1"/>
  <c r="I206" i="9" s="1"/>
  <c r="J206" i="9" s="1"/>
  <c r="K206" i="9" s="1"/>
  <c r="L206" i="9" s="1"/>
  <c r="M206" i="9" s="1"/>
  <c r="N206" i="9" s="1"/>
  <c r="O206" i="9" s="1"/>
  <c r="P206" i="9" s="1"/>
  <c r="Q206" i="9" s="1"/>
  <c r="R211" i="9"/>
  <c r="S211" i="9" s="1"/>
  <c r="T211" i="9" s="1"/>
  <c r="U211" i="9" s="1"/>
  <c r="V211" i="9" s="1"/>
  <c r="W211" i="9" s="1"/>
  <c r="X211" i="9" s="1"/>
  <c r="Y211" i="9" s="1"/>
  <c r="Z211" i="9" s="1"/>
  <c r="AA211" i="9" s="1"/>
  <c r="AB211" i="9" s="1"/>
  <c r="AC211" i="9" s="1"/>
  <c r="AD211" i="9" s="1"/>
  <c r="AE211" i="9" s="1"/>
  <c r="AF211" i="9" s="1"/>
  <c r="R216" i="9"/>
  <c r="S216" i="9" s="1"/>
  <c r="T216" i="9" s="1"/>
  <c r="U216" i="9" s="1"/>
  <c r="V216" i="9" s="1"/>
  <c r="W216" i="9" s="1"/>
  <c r="X216" i="9" s="1"/>
  <c r="Y216" i="9" s="1"/>
  <c r="Z216" i="9" s="1"/>
  <c r="AA216" i="9" s="1"/>
  <c r="AB216" i="9" s="1"/>
  <c r="AC216" i="9" s="1"/>
  <c r="AD216" i="9" s="1"/>
  <c r="AE216" i="9" s="1"/>
  <c r="AF216" i="9" s="1"/>
  <c r="S221" i="9"/>
  <c r="T221" i="9" s="1"/>
  <c r="U221" i="9" s="1"/>
  <c r="V221" i="9" s="1"/>
  <c r="W221" i="9" s="1"/>
  <c r="X221" i="9" s="1"/>
  <c r="Y221" i="9" s="1"/>
  <c r="Z221" i="9" s="1"/>
  <c r="AA221" i="9" s="1"/>
  <c r="AB221" i="9" s="1"/>
  <c r="AC221" i="9" s="1"/>
  <c r="AD221" i="9" s="1"/>
  <c r="AE221" i="9" s="1"/>
  <c r="AF221" i="9" s="1"/>
  <c r="R221" i="9"/>
  <c r="D226" i="9"/>
  <c r="E226" i="9" s="1"/>
  <c r="F226" i="9" s="1"/>
  <c r="G226" i="9" s="1"/>
  <c r="H226" i="9" s="1"/>
  <c r="I226" i="9" s="1"/>
  <c r="J226" i="9" s="1"/>
  <c r="K226" i="9" s="1"/>
  <c r="L226" i="9" s="1"/>
  <c r="M226" i="9" s="1"/>
  <c r="N226" i="9" s="1"/>
  <c r="O226" i="9" s="1"/>
  <c r="P226" i="9" s="1"/>
  <c r="Q226" i="9" s="1"/>
  <c r="D239" i="9"/>
  <c r="E239" i="9" s="1"/>
  <c r="F239" i="9" s="1"/>
  <c r="G239" i="9" s="1"/>
  <c r="H239" i="9" s="1"/>
  <c r="I239" i="9" s="1"/>
  <c r="J239" i="9" s="1"/>
  <c r="K239" i="9" s="1"/>
  <c r="L239" i="9" s="1"/>
  <c r="M239" i="9" s="1"/>
  <c r="N239" i="9" s="1"/>
  <c r="O239" i="9" s="1"/>
  <c r="P239" i="9" s="1"/>
  <c r="Q239" i="9" s="1"/>
  <c r="R248" i="9"/>
  <c r="S248" i="9" s="1"/>
  <c r="T248" i="9" s="1"/>
  <c r="U248" i="9" s="1"/>
  <c r="V248" i="9" s="1"/>
  <c r="W248" i="9" s="1"/>
  <c r="X248" i="9" s="1"/>
  <c r="Y248" i="9" s="1"/>
  <c r="Z248" i="9" s="1"/>
  <c r="AA248" i="9" s="1"/>
  <c r="AB248" i="9" s="1"/>
  <c r="AC248" i="9" s="1"/>
  <c r="AD248" i="9" s="1"/>
  <c r="AE248" i="9" s="1"/>
  <c r="AF248" i="9" s="1"/>
  <c r="G253" i="9"/>
  <c r="H253" i="9" s="1"/>
  <c r="I253" i="9" s="1"/>
  <c r="J253" i="9" s="1"/>
  <c r="K253" i="9" s="1"/>
  <c r="L253" i="9" s="1"/>
  <c r="M253" i="9" s="1"/>
  <c r="N253" i="9" s="1"/>
  <c r="O253" i="9" s="1"/>
  <c r="P253" i="9" s="1"/>
  <c r="Q253" i="9" s="1"/>
  <c r="D253" i="9"/>
  <c r="E253" i="9" s="1"/>
  <c r="F253" i="9" s="1"/>
  <c r="R269" i="9"/>
  <c r="S269" i="9" s="1"/>
  <c r="T269" i="9" s="1"/>
  <c r="U269" i="9" s="1"/>
  <c r="V269" i="9" s="1"/>
  <c r="W269" i="9" s="1"/>
  <c r="X269" i="9" s="1"/>
  <c r="Y269" i="9" s="1"/>
  <c r="Z269" i="9" s="1"/>
  <c r="AA269" i="9" s="1"/>
  <c r="AB269" i="9" s="1"/>
  <c r="AC269" i="9" s="1"/>
  <c r="AD269" i="9" s="1"/>
  <c r="AE269" i="9" s="1"/>
  <c r="AF269" i="9" s="1"/>
  <c r="AA113" i="9"/>
  <c r="AA115" i="9" s="1"/>
  <c r="Z123" i="9"/>
  <c r="BF23" i="9" s="1"/>
  <c r="BF19" i="9"/>
  <c r="Y113" i="9"/>
  <c r="Y115" i="9" s="1"/>
  <c r="Y123" i="9"/>
  <c r="BE19" i="9"/>
  <c r="BE22" i="9" s="1"/>
  <c r="BE25" i="9" s="1"/>
  <c r="X113" i="9"/>
  <c r="X115" i="9" s="1"/>
  <c r="X123" i="9"/>
  <c r="BE23" i="9" s="1"/>
  <c r="BD19" i="9"/>
  <c r="BD22" i="9" s="1"/>
  <c r="BD25" i="9" s="1"/>
  <c r="BB19" i="9"/>
  <c r="T123" i="9"/>
  <c r="BB23" i="9" s="1"/>
  <c r="BA19" i="9"/>
  <c r="BA22" i="9" s="1"/>
  <c r="S113" i="9"/>
  <c r="S115" i="9" s="1"/>
  <c r="AY22" i="9"/>
  <c r="AY25" i="9" s="1"/>
  <c r="AX22" i="9"/>
  <c r="AW22" i="9"/>
  <c r="AW25" i="9" s="1"/>
  <c r="AV22" i="9"/>
  <c r="AV25" i="9" s="1"/>
  <c r="AI119" i="9"/>
  <c r="U123" i="9"/>
  <c r="BC23" i="9" s="1"/>
  <c r="K113" i="9"/>
  <c r="K115" i="9" s="1"/>
  <c r="BJ22" i="9"/>
  <c r="W113" i="9"/>
  <c r="W115" i="9" s="1"/>
  <c r="AE113" i="9"/>
  <c r="AE115" i="9" s="1"/>
  <c r="AE116" i="9" s="1"/>
  <c r="AE7" i="9" s="1"/>
  <c r="BC22" i="9"/>
  <c r="BB22" i="9"/>
  <c r="BG22" i="9"/>
  <c r="N7" i="9"/>
  <c r="V113" i="9"/>
  <c r="V115" i="9" s="1"/>
  <c r="V116" i="9" s="1"/>
  <c r="V7" i="9" s="1"/>
  <c r="J123" i="9"/>
  <c r="I113" i="9"/>
  <c r="I115" i="9" s="1"/>
  <c r="AI122" i="9"/>
  <c r="I123" i="9"/>
  <c r="AS23" i="9" s="1"/>
  <c r="H113" i="9"/>
  <c r="H115" i="9" s="1"/>
  <c r="H124" i="9"/>
  <c r="G123" i="9"/>
  <c r="AR23" i="9" s="1"/>
  <c r="G113" i="9"/>
  <c r="G115" i="9" s="1"/>
  <c r="AH96" i="9"/>
  <c r="AQ22" i="9"/>
  <c r="AQ25" i="9" s="1"/>
  <c r="AN22" i="9"/>
  <c r="AH92" i="9"/>
  <c r="AM22" i="9"/>
  <c r="AM25" i="9" s="1"/>
  <c r="AX25" i="9"/>
  <c r="BF22" i="9"/>
  <c r="AZ23" i="9"/>
  <c r="AG6" i="9"/>
  <c r="C274" i="9"/>
  <c r="AH121" i="9"/>
  <c r="AI121" i="9"/>
  <c r="AI78" i="9"/>
  <c r="AH78" i="9"/>
  <c r="AP19" i="9"/>
  <c r="AH120" i="9"/>
  <c r="AZ22" i="9"/>
  <c r="AP17" i="9"/>
  <c r="J113" i="9"/>
  <c r="J115" i="9" s="1"/>
  <c r="J116" i="9" s="1"/>
  <c r="J7" i="9" s="1"/>
  <c r="Z113" i="9"/>
  <c r="Z115" i="9" s="1"/>
  <c r="AD124" i="9"/>
  <c r="AG113" i="9"/>
  <c r="AS16" i="9"/>
  <c r="AS22" i="9" s="1"/>
  <c r="AS25" i="9" s="1"/>
  <c r="AO18" i="9"/>
  <c r="AO22" i="9" s="1"/>
  <c r="AO25" i="9" s="1"/>
  <c r="O7" i="9"/>
  <c r="AE124" i="9"/>
  <c r="X124" i="9"/>
  <c r="D5" i="9"/>
  <c r="T5" i="9"/>
  <c r="BG95" i="9" a="1"/>
  <c r="P7" i="9"/>
  <c r="AB5" i="9"/>
  <c r="F7" i="9"/>
  <c r="BH22" i="9"/>
  <c r="BH25" i="9" s="1"/>
  <c r="R7" i="9"/>
  <c r="AH71" i="9"/>
  <c r="V124" i="9"/>
  <c r="AI71" i="9"/>
  <c r="G124" i="9"/>
  <c r="W124" i="9"/>
  <c r="AT16" i="9"/>
  <c r="AT22" i="9" s="1"/>
  <c r="AR17" i="9"/>
  <c r="AR22" i="9" s="1"/>
  <c r="AR25" i="9" s="1"/>
  <c r="BI17" i="9"/>
  <c r="BI22" i="9" s="1"/>
  <c r="E7" i="9"/>
  <c r="U113" i="9"/>
  <c r="U115" i="9" s="1"/>
  <c r="AC113" i="9"/>
  <c r="AC115" i="9" s="1"/>
  <c r="AI117" i="9"/>
  <c r="K123" i="9"/>
  <c r="AT23" i="9" s="1"/>
  <c r="S123" i="9"/>
  <c r="AA123" i="9"/>
  <c r="AA116" i="9" s="1"/>
  <c r="AA7" i="9" s="1"/>
  <c r="J124" i="9"/>
  <c r="Z124" i="9"/>
  <c r="AI108" i="9"/>
  <c r="L123" i="9"/>
  <c r="L124" i="9" s="1"/>
  <c r="AB123" i="9"/>
  <c r="BG23" i="9" s="1"/>
  <c r="AH122" i="9"/>
  <c r="AI92" i="9"/>
  <c r="AJ108" i="9" a="1"/>
  <c r="AJ108" i="9" s="1"/>
  <c r="AH108" i="9"/>
  <c r="AU23" i="9"/>
  <c r="AU25" i="9" s="1"/>
  <c r="AC123" i="9"/>
  <c r="AC124" i="9" s="1"/>
  <c r="AI120" i="9"/>
  <c r="D7" i="9"/>
  <c r="L113" i="9"/>
  <c r="L115" i="9" s="1"/>
  <c r="T113" i="9"/>
  <c r="T115" i="9" s="1"/>
  <c r="AB113" i="9"/>
  <c r="AB115" i="9" s="1"/>
  <c r="AH119" i="9"/>
  <c r="AH118" i="9"/>
  <c r="AH117" i="9"/>
  <c r="G238" i="9"/>
  <c r="H238" i="9" s="1"/>
  <c r="I238" i="9" s="1"/>
  <c r="J238" i="9" s="1"/>
  <c r="K238" i="9" s="1"/>
  <c r="L238" i="9" s="1"/>
  <c r="M238" i="9" s="1"/>
  <c r="N238" i="9" s="1"/>
  <c r="O238" i="9" s="1"/>
  <c r="P238" i="9" s="1"/>
  <c r="Q238" i="9" s="1"/>
  <c r="C135" i="9"/>
  <c r="C167" i="9"/>
  <c r="C113" i="9"/>
  <c r="AI96" i="9"/>
  <c r="T124" i="9"/>
  <c r="AG115" i="9"/>
  <c r="C123" i="9"/>
  <c r="AD70" i="8"/>
  <c r="AD71" i="8"/>
  <c r="AD78" i="8"/>
  <c r="AD92" i="8"/>
  <c r="AD96" i="8"/>
  <c r="AD108" i="8"/>
  <c r="AD117" i="8"/>
  <c r="AD123" i="8" s="1"/>
  <c r="AD118" i="8"/>
  <c r="AD119" i="8"/>
  <c r="AD120" i="8"/>
  <c r="AD121" i="8"/>
  <c r="AD122" i="8"/>
  <c r="AD135" i="8"/>
  <c r="AI135" i="10" l="1"/>
  <c r="AH135" i="10"/>
  <c r="AC274" i="10"/>
  <c r="AD169" i="10"/>
  <c r="BI25" i="9"/>
  <c r="AC116" i="9"/>
  <c r="AC7" i="9" s="1"/>
  <c r="AB124" i="9"/>
  <c r="R261" i="9"/>
  <c r="S261" i="9" s="1"/>
  <c r="T261" i="9" s="1"/>
  <c r="U261" i="9" s="1"/>
  <c r="V261" i="9" s="1"/>
  <c r="W261" i="9" s="1"/>
  <c r="X261" i="9" s="1"/>
  <c r="Y261" i="9" s="1"/>
  <c r="Z261" i="9" s="1"/>
  <c r="AA261" i="9" s="1"/>
  <c r="AB261" i="9" s="1"/>
  <c r="AC261" i="9" s="1"/>
  <c r="AD261" i="9" s="1"/>
  <c r="AE261" i="9" s="1"/>
  <c r="AF261" i="9" s="1"/>
  <c r="R197" i="9"/>
  <c r="S197" i="9" s="1"/>
  <c r="T197" i="9" s="1"/>
  <c r="U197" i="9" s="1"/>
  <c r="V197" i="9" s="1"/>
  <c r="W197" i="9" s="1"/>
  <c r="X197" i="9" s="1"/>
  <c r="Y197" i="9" s="1"/>
  <c r="Z197" i="9" s="1"/>
  <c r="AA197" i="9" s="1"/>
  <c r="AB197" i="9" s="1"/>
  <c r="AC197" i="9" s="1"/>
  <c r="AD197" i="9" s="1"/>
  <c r="AE197" i="9" s="1"/>
  <c r="AF197" i="9" s="1"/>
  <c r="S226" i="9"/>
  <c r="T226" i="9" s="1"/>
  <c r="U226" i="9" s="1"/>
  <c r="V226" i="9" s="1"/>
  <c r="W226" i="9" s="1"/>
  <c r="X226" i="9" s="1"/>
  <c r="Y226" i="9" s="1"/>
  <c r="Z226" i="9" s="1"/>
  <c r="AA226" i="9" s="1"/>
  <c r="AB226" i="9" s="1"/>
  <c r="AC226" i="9" s="1"/>
  <c r="AD226" i="9" s="1"/>
  <c r="AE226" i="9" s="1"/>
  <c r="AF226" i="9" s="1"/>
  <c r="R226" i="9"/>
  <c r="R198" i="9"/>
  <c r="S198" i="9" s="1"/>
  <c r="T198" i="9" s="1"/>
  <c r="U198" i="9" s="1"/>
  <c r="V198" i="9" s="1"/>
  <c r="W198" i="9" s="1"/>
  <c r="X198" i="9" s="1"/>
  <c r="Y198" i="9" s="1"/>
  <c r="Z198" i="9" s="1"/>
  <c r="AA198" i="9" s="1"/>
  <c r="AB198" i="9" s="1"/>
  <c r="AC198" i="9" s="1"/>
  <c r="AD198" i="9" s="1"/>
  <c r="AE198" i="9" s="1"/>
  <c r="AF198" i="9" s="1"/>
  <c r="R176" i="9"/>
  <c r="S176" i="9" s="1"/>
  <c r="T176" i="9" s="1"/>
  <c r="U176" i="9" s="1"/>
  <c r="V176" i="9" s="1"/>
  <c r="W176" i="9" s="1"/>
  <c r="X176" i="9" s="1"/>
  <c r="Y176" i="9" s="1"/>
  <c r="Z176" i="9" s="1"/>
  <c r="AA176" i="9" s="1"/>
  <c r="AB176" i="9" s="1"/>
  <c r="AC176" i="9" s="1"/>
  <c r="AD176" i="9" s="1"/>
  <c r="AE176" i="9" s="1"/>
  <c r="AF176" i="9" s="1"/>
  <c r="R247" i="9"/>
  <c r="S247" i="9" s="1"/>
  <c r="T247" i="9" s="1"/>
  <c r="U247" i="9" s="1"/>
  <c r="V247" i="9" s="1"/>
  <c r="W247" i="9" s="1"/>
  <c r="X247" i="9" s="1"/>
  <c r="Y247" i="9" s="1"/>
  <c r="Z247" i="9" s="1"/>
  <c r="AA247" i="9" s="1"/>
  <c r="AB247" i="9" s="1"/>
  <c r="AC247" i="9" s="1"/>
  <c r="AD247" i="9" s="1"/>
  <c r="AE247" i="9" s="1"/>
  <c r="AF247" i="9" s="1"/>
  <c r="S218" i="9"/>
  <c r="T218" i="9" s="1"/>
  <c r="U218" i="9" s="1"/>
  <c r="V218" i="9" s="1"/>
  <c r="W218" i="9" s="1"/>
  <c r="X218" i="9" s="1"/>
  <c r="Y218" i="9" s="1"/>
  <c r="Z218" i="9" s="1"/>
  <c r="AA218" i="9" s="1"/>
  <c r="AB218" i="9" s="1"/>
  <c r="AC218" i="9" s="1"/>
  <c r="AD218" i="9" s="1"/>
  <c r="AE218" i="9" s="1"/>
  <c r="AF218" i="9" s="1"/>
  <c r="R218" i="9"/>
  <c r="R187" i="9"/>
  <c r="S187" i="9" s="1"/>
  <c r="T187" i="9" s="1"/>
  <c r="U187" i="9" s="1"/>
  <c r="V187" i="9" s="1"/>
  <c r="W187" i="9" s="1"/>
  <c r="X187" i="9" s="1"/>
  <c r="Y187" i="9" s="1"/>
  <c r="Z187" i="9" s="1"/>
  <c r="AA187" i="9" s="1"/>
  <c r="AB187" i="9" s="1"/>
  <c r="AC187" i="9" s="1"/>
  <c r="AD187" i="9" s="1"/>
  <c r="AE187" i="9" s="1"/>
  <c r="AF187" i="9" s="1"/>
  <c r="R227" i="9"/>
  <c r="S227" i="9" s="1"/>
  <c r="T227" i="9" s="1"/>
  <c r="U227" i="9" s="1"/>
  <c r="V227" i="9" s="1"/>
  <c r="W227" i="9" s="1"/>
  <c r="X227" i="9" s="1"/>
  <c r="Y227" i="9" s="1"/>
  <c r="Z227" i="9" s="1"/>
  <c r="AA227" i="9" s="1"/>
  <c r="AB227" i="9" s="1"/>
  <c r="AC227" i="9" s="1"/>
  <c r="AD227" i="9" s="1"/>
  <c r="AE227" i="9" s="1"/>
  <c r="AF227" i="9" s="1"/>
  <c r="R191" i="9"/>
  <c r="S191" i="9" s="1"/>
  <c r="T191" i="9" s="1"/>
  <c r="U191" i="9" s="1"/>
  <c r="V191" i="9" s="1"/>
  <c r="W191" i="9" s="1"/>
  <c r="X191" i="9" s="1"/>
  <c r="Y191" i="9" s="1"/>
  <c r="Z191" i="9" s="1"/>
  <c r="AA191" i="9" s="1"/>
  <c r="AB191" i="9" s="1"/>
  <c r="AC191" i="9" s="1"/>
  <c r="AD191" i="9" s="1"/>
  <c r="AE191" i="9" s="1"/>
  <c r="AF191" i="9" s="1"/>
  <c r="S244" i="9"/>
  <c r="T244" i="9" s="1"/>
  <c r="U244" i="9" s="1"/>
  <c r="V244" i="9" s="1"/>
  <c r="W244" i="9" s="1"/>
  <c r="X244" i="9" s="1"/>
  <c r="Y244" i="9" s="1"/>
  <c r="Z244" i="9" s="1"/>
  <c r="AA244" i="9" s="1"/>
  <c r="AB244" i="9" s="1"/>
  <c r="AC244" i="9" s="1"/>
  <c r="AD244" i="9" s="1"/>
  <c r="AE244" i="9" s="1"/>
  <c r="AF244" i="9" s="1"/>
  <c r="R244" i="9"/>
  <c r="R206" i="9"/>
  <c r="S206" i="9" s="1"/>
  <c r="T206" i="9" s="1"/>
  <c r="U206" i="9" s="1"/>
  <c r="V206" i="9" s="1"/>
  <c r="W206" i="9" s="1"/>
  <c r="X206" i="9" s="1"/>
  <c r="Y206" i="9" s="1"/>
  <c r="Z206" i="9" s="1"/>
  <c r="AA206" i="9" s="1"/>
  <c r="AB206" i="9" s="1"/>
  <c r="AC206" i="9" s="1"/>
  <c r="AD206" i="9" s="1"/>
  <c r="AE206" i="9" s="1"/>
  <c r="AF206" i="9" s="1"/>
  <c r="R273" i="9"/>
  <c r="S273" i="9" s="1"/>
  <c r="T273" i="9" s="1"/>
  <c r="U273" i="9" s="1"/>
  <c r="V273" i="9" s="1"/>
  <c r="W273" i="9" s="1"/>
  <c r="X273" i="9" s="1"/>
  <c r="Y273" i="9" s="1"/>
  <c r="Z273" i="9" s="1"/>
  <c r="AA273" i="9" s="1"/>
  <c r="AB273" i="9" s="1"/>
  <c r="AC273" i="9" s="1"/>
  <c r="AD273" i="9" s="1"/>
  <c r="AE273" i="9" s="1"/>
  <c r="AF273" i="9" s="1"/>
  <c r="R194" i="9"/>
  <c r="S194" i="9" s="1"/>
  <c r="T194" i="9" s="1"/>
  <c r="U194" i="9" s="1"/>
  <c r="V194" i="9" s="1"/>
  <c r="W194" i="9" s="1"/>
  <c r="X194" i="9" s="1"/>
  <c r="Y194" i="9" s="1"/>
  <c r="Z194" i="9" s="1"/>
  <c r="AA194" i="9" s="1"/>
  <c r="AB194" i="9" s="1"/>
  <c r="AC194" i="9" s="1"/>
  <c r="AD194" i="9" s="1"/>
  <c r="AE194" i="9" s="1"/>
  <c r="AF194" i="9" s="1"/>
  <c r="S172" i="9"/>
  <c r="T172" i="9" s="1"/>
  <c r="U172" i="9" s="1"/>
  <c r="V172" i="9" s="1"/>
  <c r="W172" i="9" s="1"/>
  <c r="X172" i="9" s="1"/>
  <c r="Y172" i="9" s="1"/>
  <c r="Z172" i="9" s="1"/>
  <c r="AA172" i="9" s="1"/>
  <c r="AB172" i="9" s="1"/>
  <c r="AC172" i="9" s="1"/>
  <c r="AD172" i="9" s="1"/>
  <c r="AE172" i="9" s="1"/>
  <c r="AF172" i="9" s="1"/>
  <c r="R172" i="9"/>
  <c r="R214" i="9"/>
  <c r="S214" i="9" s="1"/>
  <c r="T214" i="9" s="1"/>
  <c r="U214" i="9" s="1"/>
  <c r="V214" i="9" s="1"/>
  <c r="W214" i="9" s="1"/>
  <c r="X214" i="9" s="1"/>
  <c r="Y214" i="9" s="1"/>
  <c r="Z214" i="9" s="1"/>
  <c r="AA214" i="9" s="1"/>
  <c r="AB214" i="9" s="1"/>
  <c r="AC214" i="9" s="1"/>
  <c r="AD214" i="9" s="1"/>
  <c r="AE214" i="9" s="1"/>
  <c r="AF214" i="9" s="1"/>
  <c r="R271" i="9"/>
  <c r="S271" i="9" s="1"/>
  <c r="T271" i="9" s="1"/>
  <c r="U271" i="9" s="1"/>
  <c r="V271" i="9" s="1"/>
  <c r="W271" i="9" s="1"/>
  <c r="X271" i="9" s="1"/>
  <c r="Y271" i="9" s="1"/>
  <c r="Z271" i="9" s="1"/>
  <c r="AA271" i="9" s="1"/>
  <c r="AB271" i="9" s="1"/>
  <c r="AC271" i="9" s="1"/>
  <c r="AD271" i="9" s="1"/>
  <c r="AE271" i="9" s="1"/>
  <c r="AF271" i="9" s="1"/>
  <c r="R228" i="9"/>
  <c r="S228" i="9" s="1"/>
  <c r="T228" i="9" s="1"/>
  <c r="U228" i="9" s="1"/>
  <c r="V228" i="9" s="1"/>
  <c r="W228" i="9" s="1"/>
  <c r="X228" i="9" s="1"/>
  <c r="Y228" i="9" s="1"/>
  <c r="Z228" i="9" s="1"/>
  <c r="AA228" i="9" s="1"/>
  <c r="AB228" i="9" s="1"/>
  <c r="AC228" i="9" s="1"/>
  <c r="AD228" i="9" s="1"/>
  <c r="AE228" i="9" s="1"/>
  <c r="AF228" i="9" s="1"/>
  <c r="S254" i="9"/>
  <c r="T254" i="9" s="1"/>
  <c r="U254" i="9" s="1"/>
  <c r="V254" i="9" s="1"/>
  <c r="W254" i="9" s="1"/>
  <c r="X254" i="9" s="1"/>
  <c r="Y254" i="9" s="1"/>
  <c r="Z254" i="9" s="1"/>
  <c r="AA254" i="9" s="1"/>
  <c r="AB254" i="9" s="1"/>
  <c r="AC254" i="9" s="1"/>
  <c r="AD254" i="9" s="1"/>
  <c r="AE254" i="9" s="1"/>
  <c r="AF254" i="9" s="1"/>
  <c r="R254" i="9"/>
  <c r="R212" i="9"/>
  <c r="S212" i="9" s="1"/>
  <c r="T212" i="9" s="1"/>
  <c r="U212" i="9" s="1"/>
  <c r="V212" i="9" s="1"/>
  <c r="W212" i="9" s="1"/>
  <c r="X212" i="9" s="1"/>
  <c r="Y212" i="9" s="1"/>
  <c r="Z212" i="9" s="1"/>
  <c r="AA212" i="9" s="1"/>
  <c r="AB212" i="9" s="1"/>
  <c r="AC212" i="9" s="1"/>
  <c r="AD212" i="9" s="1"/>
  <c r="AE212" i="9" s="1"/>
  <c r="AF212" i="9" s="1"/>
  <c r="R262" i="9"/>
  <c r="S262" i="9" s="1"/>
  <c r="T262" i="9" s="1"/>
  <c r="U262" i="9" s="1"/>
  <c r="V262" i="9" s="1"/>
  <c r="W262" i="9" s="1"/>
  <c r="X262" i="9" s="1"/>
  <c r="Y262" i="9" s="1"/>
  <c r="Z262" i="9" s="1"/>
  <c r="AA262" i="9" s="1"/>
  <c r="AB262" i="9" s="1"/>
  <c r="AC262" i="9" s="1"/>
  <c r="AD262" i="9" s="1"/>
  <c r="AE262" i="9" s="1"/>
  <c r="AF262" i="9" s="1"/>
  <c r="R259" i="9"/>
  <c r="S259" i="9" s="1"/>
  <c r="T259" i="9" s="1"/>
  <c r="U259" i="9" s="1"/>
  <c r="V259" i="9" s="1"/>
  <c r="W259" i="9" s="1"/>
  <c r="X259" i="9" s="1"/>
  <c r="Y259" i="9" s="1"/>
  <c r="Z259" i="9" s="1"/>
  <c r="AA259" i="9" s="1"/>
  <c r="AB259" i="9" s="1"/>
  <c r="AC259" i="9" s="1"/>
  <c r="AD259" i="9" s="1"/>
  <c r="AE259" i="9" s="1"/>
  <c r="AF259" i="9" s="1"/>
  <c r="S236" i="9"/>
  <c r="T236" i="9" s="1"/>
  <c r="U236" i="9" s="1"/>
  <c r="V236" i="9" s="1"/>
  <c r="W236" i="9" s="1"/>
  <c r="X236" i="9" s="1"/>
  <c r="Y236" i="9" s="1"/>
  <c r="Z236" i="9" s="1"/>
  <c r="AA236" i="9" s="1"/>
  <c r="AB236" i="9" s="1"/>
  <c r="AC236" i="9" s="1"/>
  <c r="AD236" i="9" s="1"/>
  <c r="AE236" i="9" s="1"/>
  <c r="AF236" i="9" s="1"/>
  <c r="R236" i="9"/>
  <c r="R232" i="9"/>
  <c r="S232" i="9" s="1"/>
  <c r="T232" i="9" s="1"/>
  <c r="U232" i="9" s="1"/>
  <c r="V232" i="9" s="1"/>
  <c r="W232" i="9" s="1"/>
  <c r="X232" i="9" s="1"/>
  <c r="Y232" i="9" s="1"/>
  <c r="Z232" i="9" s="1"/>
  <c r="AA232" i="9" s="1"/>
  <c r="AB232" i="9" s="1"/>
  <c r="AC232" i="9" s="1"/>
  <c r="AD232" i="9" s="1"/>
  <c r="AE232" i="9" s="1"/>
  <c r="AF232" i="9" s="1"/>
  <c r="S239" i="9"/>
  <c r="T239" i="9" s="1"/>
  <c r="U239" i="9" s="1"/>
  <c r="V239" i="9" s="1"/>
  <c r="W239" i="9" s="1"/>
  <c r="X239" i="9" s="1"/>
  <c r="Y239" i="9" s="1"/>
  <c r="Z239" i="9" s="1"/>
  <c r="AA239" i="9" s="1"/>
  <c r="AB239" i="9" s="1"/>
  <c r="AC239" i="9" s="1"/>
  <c r="AD239" i="9" s="1"/>
  <c r="AE239" i="9" s="1"/>
  <c r="AF239" i="9" s="1"/>
  <c r="R239" i="9"/>
  <c r="R205" i="9"/>
  <c r="S205" i="9" s="1"/>
  <c r="T205" i="9" s="1"/>
  <c r="U205" i="9" s="1"/>
  <c r="V205" i="9" s="1"/>
  <c r="W205" i="9" s="1"/>
  <c r="X205" i="9" s="1"/>
  <c r="Y205" i="9" s="1"/>
  <c r="Z205" i="9" s="1"/>
  <c r="AA205" i="9" s="1"/>
  <c r="AB205" i="9" s="1"/>
  <c r="AC205" i="9" s="1"/>
  <c r="AD205" i="9" s="1"/>
  <c r="AE205" i="9" s="1"/>
  <c r="AF205" i="9" s="1"/>
  <c r="S220" i="9"/>
  <c r="T220" i="9" s="1"/>
  <c r="U220" i="9" s="1"/>
  <c r="V220" i="9" s="1"/>
  <c r="W220" i="9" s="1"/>
  <c r="X220" i="9" s="1"/>
  <c r="Y220" i="9" s="1"/>
  <c r="Z220" i="9" s="1"/>
  <c r="AA220" i="9" s="1"/>
  <c r="AB220" i="9" s="1"/>
  <c r="AC220" i="9" s="1"/>
  <c r="AD220" i="9" s="1"/>
  <c r="AE220" i="9" s="1"/>
  <c r="AF220" i="9" s="1"/>
  <c r="R220" i="9"/>
  <c r="R245" i="9"/>
  <c r="S245" i="9" s="1"/>
  <c r="T245" i="9" s="1"/>
  <c r="U245" i="9" s="1"/>
  <c r="V245" i="9" s="1"/>
  <c r="W245" i="9" s="1"/>
  <c r="X245" i="9" s="1"/>
  <c r="Y245" i="9" s="1"/>
  <c r="Z245" i="9" s="1"/>
  <c r="AA245" i="9" s="1"/>
  <c r="AB245" i="9" s="1"/>
  <c r="AC245" i="9" s="1"/>
  <c r="AD245" i="9" s="1"/>
  <c r="AE245" i="9" s="1"/>
  <c r="AF245" i="9" s="1"/>
  <c r="S207" i="9"/>
  <c r="T207" i="9" s="1"/>
  <c r="U207" i="9" s="1"/>
  <c r="V207" i="9" s="1"/>
  <c r="W207" i="9" s="1"/>
  <c r="X207" i="9" s="1"/>
  <c r="Y207" i="9" s="1"/>
  <c r="Z207" i="9" s="1"/>
  <c r="AA207" i="9" s="1"/>
  <c r="AB207" i="9" s="1"/>
  <c r="AC207" i="9" s="1"/>
  <c r="AD207" i="9" s="1"/>
  <c r="AE207" i="9" s="1"/>
  <c r="AF207" i="9" s="1"/>
  <c r="R207" i="9"/>
  <c r="R249" i="9"/>
  <c r="S249" i="9" s="1"/>
  <c r="T249" i="9" s="1"/>
  <c r="U249" i="9" s="1"/>
  <c r="V249" i="9" s="1"/>
  <c r="W249" i="9" s="1"/>
  <c r="X249" i="9" s="1"/>
  <c r="Y249" i="9" s="1"/>
  <c r="Z249" i="9" s="1"/>
  <c r="AA249" i="9" s="1"/>
  <c r="AB249" i="9" s="1"/>
  <c r="AC249" i="9" s="1"/>
  <c r="AD249" i="9" s="1"/>
  <c r="AE249" i="9" s="1"/>
  <c r="AF249" i="9" s="1"/>
  <c r="S222" i="9"/>
  <c r="T222" i="9" s="1"/>
  <c r="U222" i="9" s="1"/>
  <c r="V222" i="9" s="1"/>
  <c r="W222" i="9" s="1"/>
  <c r="X222" i="9" s="1"/>
  <c r="Y222" i="9" s="1"/>
  <c r="Z222" i="9" s="1"/>
  <c r="AA222" i="9" s="1"/>
  <c r="AB222" i="9" s="1"/>
  <c r="AC222" i="9" s="1"/>
  <c r="AD222" i="9" s="1"/>
  <c r="AE222" i="9" s="1"/>
  <c r="AF222" i="9" s="1"/>
  <c r="R222" i="9"/>
  <c r="R164" i="9"/>
  <c r="S164" i="9" s="1"/>
  <c r="T164" i="9" s="1"/>
  <c r="U164" i="9" s="1"/>
  <c r="V164" i="9" s="1"/>
  <c r="W164" i="9" s="1"/>
  <c r="X164" i="9" s="1"/>
  <c r="Y164" i="9" s="1"/>
  <c r="Z164" i="9" s="1"/>
  <c r="AA164" i="9" s="1"/>
  <c r="AB164" i="9" s="1"/>
  <c r="AC164" i="9" s="1"/>
  <c r="AD164" i="9" s="1"/>
  <c r="AE164" i="9" s="1"/>
  <c r="AF164" i="9" s="1"/>
  <c r="AP22" i="9"/>
  <c r="AP25" i="9" s="1"/>
  <c r="R253" i="9"/>
  <c r="S253" i="9" s="1"/>
  <c r="T253" i="9" s="1"/>
  <c r="U253" i="9" s="1"/>
  <c r="V253" i="9" s="1"/>
  <c r="W253" i="9" s="1"/>
  <c r="X253" i="9" s="1"/>
  <c r="Y253" i="9" s="1"/>
  <c r="Z253" i="9" s="1"/>
  <c r="AA253" i="9" s="1"/>
  <c r="AB253" i="9" s="1"/>
  <c r="AC253" i="9" s="1"/>
  <c r="AD253" i="9" s="1"/>
  <c r="AE253" i="9" s="1"/>
  <c r="AF253" i="9" s="1"/>
  <c r="R175" i="9"/>
  <c r="S175" i="9" s="1"/>
  <c r="T175" i="9" s="1"/>
  <c r="U175" i="9" s="1"/>
  <c r="V175" i="9" s="1"/>
  <c r="W175" i="9" s="1"/>
  <c r="X175" i="9" s="1"/>
  <c r="Y175" i="9" s="1"/>
  <c r="Z175" i="9" s="1"/>
  <c r="AA175" i="9" s="1"/>
  <c r="AB175" i="9" s="1"/>
  <c r="AC175" i="9" s="1"/>
  <c r="AD175" i="9" s="1"/>
  <c r="AE175" i="9" s="1"/>
  <c r="AF175" i="9" s="1"/>
  <c r="H116" i="9"/>
  <c r="H7" i="9" s="1"/>
  <c r="E167" i="9"/>
  <c r="F161" i="9"/>
  <c r="F167" i="9" s="1"/>
  <c r="S193" i="9"/>
  <c r="T193" i="9" s="1"/>
  <c r="U193" i="9" s="1"/>
  <c r="V193" i="9" s="1"/>
  <c r="W193" i="9" s="1"/>
  <c r="X193" i="9" s="1"/>
  <c r="Y193" i="9" s="1"/>
  <c r="Z193" i="9" s="1"/>
  <c r="AA193" i="9" s="1"/>
  <c r="AB193" i="9" s="1"/>
  <c r="AC193" i="9" s="1"/>
  <c r="AD193" i="9" s="1"/>
  <c r="AE193" i="9" s="1"/>
  <c r="AF193" i="9" s="1"/>
  <c r="R193" i="9"/>
  <c r="R270" i="9"/>
  <c r="S270" i="9" s="1"/>
  <c r="T270" i="9" s="1"/>
  <c r="U270" i="9" s="1"/>
  <c r="V270" i="9" s="1"/>
  <c r="W270" i="9" s="1"/>
  <c r="X270" i="9" s="1"/>
  <c r="Y270" i="9" s="1"/>
  <c r="Z270" i="9" s="1"/>
  <c r="AA270" i="9" s="1"/>
  <c r="AB270" i="9" s="1"/>
  <c r="AC270" i="9" s="1"/>
  <c r="AD270" i="9" s="1"/>
  <c r="AE270" i="9" s="1"/>
  <c r="AF270" i="9" s="1"/>
  <c r="S238" i="9"/>
  <c r="T238" i="9" s="1"/>
  <c r="U238" i="9" s="1"/>
  <c r="V238" i="9" s="1"/>
  <c r="W238" i="9" s="1"/>
  <c r="X238" i="9" s="1"/>
  <c r="Y238" i="9" s="1"/>
  <c r="Z238" i="9" s="1"/>
  <c r="AA238" i="9" s="1"/>
  <c r="AB238" i="9" s="1"/>
  <c r="AC238" i="9" s="1"/>
  <c r="AD238" i="9" s="1"/>
  <c r="AE238" i="9" s="1"/>
  <c r="AF238" i="9" s="1"/>
  <c r="R238" i="9"/>
  <c r="AZ25" i="9"/>
  <c r="S170" i="9"/>
  <c r="T170" i="9" s="1"/>
  <c r="U170" i="9" s="1"/>
  <c r="V170" i="9" s="1"/>
  <c r="W170" i="9" s="1"/>
  <c r="X170" i="9" s="1"/>
  <c r="Y170" i="9" s="1"/>
  <c r="R170" i="9"/>
  <c r="U116" i="9"/>
  <c r="U7" i="9" s="1"/>
  <c r="AF124" i="9"/>
  <c r="I124" i="9"/>
  <c r="BB25" i="9"/>
  <c r="D274" i="9"/>
  <c r="R257" i="9"/>
  <c r="S257" i="9" s="1"/>
  <c r="T257" i="9" s="1"/>
  <c r="U257" i="9" s="1"/>
  <c r="V257" i="9" s="1"/>
  <c r="W257" i="9" s="1"/>
  <c r="X257" i="9" s="1"/>
  <c r="Y257" i="9" s="1"/>
  <c r="Z257" i="9" s="1"/>
  <c r="AA257" i="9" s="1"/>
  <c r="AB257" i="9" s="1"/>
  <c r="AC257" i="9" s="1"/>
  <c r="AD257" i="9" s="1"/>
  <c r="AE257" i="9" s="1"/>
  <c r="AF257" i="9" s="1"/>
  <c r="S235" i="9"/>
  <c r="T235" i="9" s="1"/>
  <c r="U235" i="9" s="1"/>
  <c r="V235" i="9" s="1"/>
  <c r="W235" i="9" s="1"/>
  <c r="X235" i="9" s="1"/>
  <c r="Y235" i="9" s="1"/>
  <c r="Z235" i="9" s="1"/>
  <c r="AA235" i="9" s="1"/>
  <c r="AB235" i="9" s="1"/>
  <c r="AC235" i="9" s="1"/>
  <c r="AD235" i="9" s="1"/>
  <c r="AE235" i="9" s="1"/>
  <c r="AF235" i="9" s="1"/>
  <c r="R235" i="9"/>
  <c r="R203" i="9"/>
  <c r="S203" i="9" s="1"/>
  <c r="T203" i="9" s="1"/>
  <c r="U203" i="9" s="1"/>
  <c r="V203" i="9" s="1"/>
  <c r="W203" i="9" s="1"/>
  <c r="X203" i="9" s="1"/>
  <c r="Y203" i="9" s="1"/>
  <c r="Z203" i="9" s="1"/>
  <c r="AA203" i="9" s="1"/>
  <c r="AB203" i="9" s="1"/>
  <c r="AC203" i="9" s="1"/>
  <c r="AD203" i="9" s="1"/>
  <c r="AE203" i="9" s="1"/>
  <c r="AF203" i="9" s="1"/>
  <c r="S255" i="9"/>
  <c r="T255" i="9" s="1"/>
  <c r="U255" i="9" s="1"/>
  <c r="V255" i="9" s="1"/>
  <c r="W255" i="9" s="1"/>
  <c r="X255" i="9" s="1"/>
  <c r="Y255" i="9" s="1"/>
  <c r="Z255" i="9" s="1"/>
  <c r="AA255" i="9" s="1"/>
  <c r="AB255" i="9" s="1"/>
  <c r="AC255" i="9" s="1"/>
  <c r="AD255" i="9" s="1"/>
  <c r="AE255" i="9" s="1"/>
  <c r="AF255" i="9" s="1"/>
  <c r="R255" i="9"/>
  <c r="R202" i="9"/>
  <c r="S202" i="9" s="1"/>
  <c r="T202" i="9" s="1"/>
  <c r="U202" i="9" s="1"/>
  <c r="V202" i="9" s="1"/>
  <c r="W202" i="9" s="1"/>
  <c r="X202" i="9" s="1"/>
  <c r="Y202" i="9" s="1"/>
  <c r="Z202" i="9" s="1"/>
  <c r="AA202" i="9" s="1"/>
  <c r="AB202" i="9" s="1"/>
  <c r="AC202" i="9" s="1"/>
  <c r="AD202" i="9" s="1"/>
  <c r="AE202" i="9" s="1"/>
  <c r="AF202" i="9" s="1"/>
  <c r="S165" i="9"/>
  <c r="T165" i="9" s="1"/>
  <c r="U165" i="9" s="1"/>
  <c r="V165" i="9" s="1"/>
  <c r="W165" i="9" s="1"/>
  <c r="X165" i="9" s="1"/>
  <c r="Y165" i="9" s="1"/>
  <c r="Z165" i="9" s="1"/>
  <c r="AA165" i="9" s="1"/>
  <c r="AB165" i="9" s="1"/>
  <c r="AC165" i="9" s="1"/>
  <c r="AD165" i="9" s="1"/>
  <c r="AE165" i="9" s="1"/>
  <c r="AF165" i="9" s="1"/>
  <c r="R165" i="9"/>
  <c r="BF25" i="9"/>
  <c r="E135" i="9"/>
  <c r="AB116" i="9"/>
  <c r="AB7" i="9" s="1"/>
  <c r="W116" i="9"/>
  <c r="W7" i="9" s="1"/>
  <c r="S210" i="9"/>
  <c r="T210" i="9" s="1"/>
  <c r="U210" i="9" s="1"/>
  <c r="V210" i="9" s="1"/>
  <c r="W210" i="9" s="1"/>
  <c r="X210" i="9" s="1"/>
  <c r="Y210" i="9" s="1"/>
  <c r="Z210" i="9" s="1"/>
  <c r="AA210" i="9" s="1"/>
  <c r="AB210" i="9" s="1"/>
  <c r="AC210" i="9" s="1"/>
  <c r="AD210" i="9" s="1"/>
  <c r="AE210" i="9" s="1"/>
  <c r="AF210" i="9" s="1"/>
  <c r="R210" i="9"/>
  <c r="R230" i="9"/>
  <c r="S230" i="9" s="1"/>
  <c r="T230" i="9" s="1"/>
  <c r="U230" i="9" s="1"/>
  <c r="V230" i="9" s="1"/>
  <c r="W230" i="9" s="1"/>
  <c r="X230" i="9" s="1"/>
  <c r="Y230" i="9" s="1"/>
  <c r="Z230" i="9" s="1"/>
  <c r="AA230" i="9" s="1"/>
  <c r="AB230" i="9" s="1"/>
  <c r="AC230" i="9" s="1"/>
  <c r="AD230" i="9" s="1"/>
  <c r="AE230" i="9" s="1"/>
  <c r="AF230" i="9" s="1"/>
  <c r="F171" i="9"/>
  <c r="T116" i="9"/>
  <c r="T7" i="9" s="1"/>
  <c r="Z116" i="9"/>
  <c r="Z7" i="9" s="1"/>
  <c r="G116" i="9"/>
  <c r="G7" i="9" s="1"/>
  <c r="X116" i="9"/>
  <c r="X7" i="9" s="1"/>
  <c r="D135" i="9"/>
  <c r="E234" i="9"/>
  <c r="F234" i="9" s="1"/>
  <c r="G234" i="9" s="1"/>
  <c r="H234" i="9" s="1"/>
  <c r="I234" i="9" s="1"/>
  <c r="J234" i="9" s="1"/>
  <c r="K234" i="9" s="1"/>
  <c r="L234" i="9" s="1"/>
  <c r="M234" i="9" s="1"/>
  <c r="N234" i="9" s="1"/>
  <c r="O234" i="9" s="1"/>
  <c r="P234" i="9" s="1"/>
  <c r="Q234" i="9" s="1"/>
  <c r="AF116" i="9"/>
  <c r="AF7" i="9" s="1"/>
  <c r="BJ25" i="9"/>
  <c r="R258" i="9"/>
  <c r="S258" i="9" s="1"/>
  <c r="T258" i="9" s="1"/>
  <c r="U258" i="9" s="1"/>
  <c r="V258" i="9" s="1"/>
  <c r="W258" i="9" s="1"/>
  <c r="X258" i="9" s="1"/>
  <c r="Y258" i="9" s="1"/>
  <c r="Z258" i="9" s="1"/>
  <c r="AA258" i="9" s="1"/>
  <c r="AB258" i="9" s="1"/>
  <c r="AC258" i="9" s="1"/>
  <c r="AD258" i="9" s="1"/>
  <c r="AE258" i="9" s="1"/>
  <c r="AF258" i="9" s="1"/>
  <c r="S231" i="9"/>
  <c r="T231" i="9" s="1"/>
  <c r="U231" i="9" s="1"/>
  <c r="V231" i="9" s="1"/>
  <c r="W231" i="9" s="1"/>
  <c r="X231" i="9" s="1"/>
  <c r="Y231" i="9" s="1"/>
  <c r="Z231" i="9" s="1"/>
  <c r="AA231" i="9" s="1"/>
  <c r="AB231" i="9" s="1"/>
  <c r="AC231" i="9" s="1"/>
  <c r="AD231" i="9" s="1"/>
  <c r="AE231" i="9" s="1"/>
  <c r="AF231" i="9" s="1"/>
  <c r="R231" i="9"/>
  <c r="R189" i="9"/>
  <c r="S189" i="9" s="1"/>
  <c r="T189" i="9" s="1"/>
  <c r="U189" i="9" s="1"/>
  <c r="V189" i="9" s="1"/>
  <c r="W189" i="9" s="1"/>
  <c r="X189" i="9" s="1"/>
  <c r="Y189" i="9" s="1"/>
  <c r="Z189" i="9" s="1"/>
  <c r="AA189" i="9" s="1"/>
  <c r="AB189" i="9" s="1"/>
  <c r="AC189" i="9" s="1"/>
  <c r="AD189" i="9" s="1"/>
  <c r="AE189" i="9" s="1"/>
  <c r="AF189" i="9" s="1"/>
  <c r="R224" i="9"/>
  <c r="S224" i="9" s="1"/>
  <c r="T224" i="9" s="1"/>
  <c r="U224" i="9" s="1"/>
  <c r="V224" i="9" s="1"/>
  <c r="W224" i="9" s="1"/>
  <c r="X224" i="9" s="1"/>
  <c r="Y224" i="9" s="1"/>
  <c r="Z224" i="9" s="1"/>
  <c r="AA224" i="9" s="1"/>
  <c r="AB224" i="9" s="1"/>
  <c r="AC224" i="9" s="1"/>
  <c r="AD224" i="9" s="1"/>
  <c r="AE224" i="9" s="1"/>
  <c r="AF224" i="9" s="1"/>
  <c r="R266" i="9"/>
  <c r="S266" i="9" s="1"/>
  <c r="T266" i="9" s="1"/>
  <c r="U266" i="9" s="1"/>
  <c r="V266" i="9" s="1"/>
  <c r="W266" i="9" s="1"/>
  <c r="X266" i="9" s="1"/>
  <c r="Y266" i="9" s="1"/>
  <c r="Z266" i="9" s="1"/>
  <c r="AA266" i="9" s="1"/>
  <c r="AB266" i="9" s="1"/>
  <c r="AC266" i="9" s="1"/>
  <c r="AD266" i="9" s="1"/>
  <c r="AE266" i="9" s="1"/>
  <c r="AF266" i="9" s="1"/>
  <c r="S178" i="9"/>
  <c r="T178" i="9" s="1"/>
  <c r="U178" i="9" s="1"/>
  <c r="V178" i="9" s="1"/>
  <c r="W178" i="9" s="1"/>
  <c r="X178" i="9" s="1"/>
  <c r="Y178" i="9" s="1"/>
  <c r="Z178" i="9" s="1"/>
  <c r="AA178" i="9" s="1"/>
  <c r="AB178" i="9" s="1"/>
  <c r="AC178" i="9" s="1"/>
  <c r="AD178" i="9" s="1"/>
  <c r="AE178" i="9" s="1"/>
  <c r="AF178" i="9" s="1"/>
  <c r="R178" i="9"/>
  <c r="AD116" i="9"/>
  <c r="AD7" i="9" s="1"/>
  <c r="AA124" i="9"/>
  <c r="Y116" i="9"/>
  <c r="Y7" i="9" s="1"/>
  <c r="Y124" i="9"/>
  <c r="U124" i="9"/>
  <c r="S116" i="9"/>
  <c r="S7" i="9" s="1"/>
  <c r="BC25" i="9"/>
  <c r="K124" i="9"/>
  <c r="BG25" i="9"/>
  <c r="I116" i="9"/>
  <c r="I7" i="9" s="1"/>
  <c r="AI113" i="9"/>
  <c r="AH113" i="9"/>
  <c r="C115" i="9"/>
  <c r="AH123" i="9"/>
  <c r="AJ123" i="9" a="1"/>
  <c r="AJ123" i="9" s="1"/>
  <c r="C124" i="9"/>
  <c r="AN23" i="9"/>
  <c r="AN25" i="9" s="1"/>
  <c r="AI123" i="9"/>
  <c r="AT8" i="9"/>
  <c r="L116" i="9"/>
  <c r="L7" i="9" s="1"/>
  <c r="BJ118" i="9"/>
  <c r="BH117" i="9"/>
  <c r="BL115" i="9"/>
  <c r="BJ114" i="9"/>
  <c r="BH113" i="9"/>
  <c r="BL111" i="9"/>
  <c r="BJ110" i="9"/>
  <c r="BH109" i="9"/>
  <c r="BL107" i="9"/>
  <c r="BJ106" i="9"/>
  <c r="BH105" i="9"/>
  <c r="BL103" i="9"/>
  <c r="BJ102" i="9"/>
  <c r="BH101" i="9"/>
  <c r="BL99" i="9"/>
  <c r="BJ98" i="9"/>
  <c r="BH97" i="9"/>
  <c r="BL95" i="9"/>
  <c r="BI118" i="9"/>
  <c r="BG117" i="9"/>
  <c r="BK115" i="9"/>
  <c r="BI114" i="9"/>
  <c r="BG113" i="9"/>
  <c r="BK111" i="9"/>
  <c r="BI110" i="9"/>
  <c r="BG109" i="9"/>
  <c r="BK107" i="9"/>
  <c r="BI106" i="9"/>
  <c r="BG105" i="9"/>
  <c r="BK103" i="9"/>
  <c r="BI102" i="9"/>
  <c r="BG101" i="9"/>
  <c r="BK99" i="9"/>
  <c r="BI98" i="9"/>
  <c r="BG97" i="9"/>
  <c r="BK95" i="9"/>
  <c r="BH118" i="9"/>
  <c r="BL116" i="9"/>
  <c r="BJ115" i="9"/>
  <c r="BH114" i="9"/>
  <c r="BL112" i="9"/>
  <c r="BJ111" i="9"/>
  <c r="BH110" i="9"/>
  <c r="BL108" i="9"/>
  <c r="BJ107" i="9"/>
  <c r="BH106" i="9"/>
  <c r="BL104" i="9"/>
  <c r="BJ103" i="9"/>
  <c r="BH102" i="9"/>
  <c r="BL100" i="9"/>
  <c r="BJ99" i="9"/>
  <c r="BH98" i="9"/>
  <c r="BL96" i="9"/>
  <c r="BJ95" i="9"/>
  <c r="BG118" i="9"/>
  <c r="BK116" i="9"/>
  <c r="BI115" i="9"/>
  <c r="BG114" i="9"/>
  <c r="BK112" i="9"/>
  <c r="BI111" i="9"/>
  <c r="BG110" i="9"/>
  <c r="BK108" i="9"/>
  <c r="BI107" i="9"/>
  <c r="BG106" i="9"/>
  <c r="BK104" i="9"/>
  <c r="BI103" i="9"/>
  <c r="BG102" i="9"/>
  <c r="BK100" i="9"/>
  <c r="BI99" i="9"/>
  <c r="BG98" i="9"/>
  <c r="BK96" i="9"/>
  <c r="BI95" i="9"/>
  <c r="BI116" i="9"/>
  <c r="BK113" i="9"/>
  <c r="BG111" i="9"/>
  <c r="BI108" i="9"/>
  <c r="BK105" i="9"/>
  <c r="BG103" i="9"/>
  <c r="BI100" i="9"/>
  <c r="BK97" i="9"/>
  <c r="BG95" i="9"/>
  <c r="BK118" i="9"/>
  <c r="BG116" i="9"/>
  <c r="BI113" i="9"/>
  <c r="BK110" i="9"/>
  <c r="BG108" i="9"/>
  <c r="BI105" i="9"/>
  <c r="BK102" i="9"/>
  <c r="BG100" i="9"/>
  <c r="BI97" i="9"/>
  <c r="BL117" i="9"/>
  <c r="BH115" i="9"/>
  <c r="BJ112" i="9"/>
  <c r="BL109" i="9"/>
  <c r="BH107" i="9"/>
  <c r="BJ104" i="9"/>
  <c r="BL101" i="9"/>
  <c r="BH99" i="9"/>
  <c r="BJ96" i="9"/>
  <c r="BK117" i="9"/>
  <c r="BG115" i="9"/>
  <c r="BI112" i="9"/>
  <c r="BK109" i="9"/>
  <c r="BG107" i="9"/>
  <c r="BI104" i="9"/>
  <c r="BK101" i="9"/>
  <c r="BG99" i="9"/>
  <c r="BI96" i="9"/>
  <c r="BJ117" i="9"/>
  <c r="BH112" i="9"/>
  <c r="BL106" i="9"/>
  <c r="BJ101" i="9"/>
  <c r="BH96" i="9"/>
  <c r="BI117" i="9"/>
  <c r="BG112" i="9"/>
  <c r="BK106" i="9"/>
  <c r="BI101" i="9"/>
  <c r="BG96" i="9"/>
  <c r="BJ116" i="9"/>
  <c r="BH111" i="9"/>
  <c r="BL105" i="9"/>
  <c r="BJ100" i="9"/>
  <c r="BH95" i="9"/>
  <c r="BJ109" i="9"/>
  <c r="BL98" i="9"/>
  <c r="BI109" i="9"/>
  <c r="BK98" i="9"/>
  <c r="BJ108" i="9"/>
  <c r="BL97" i="9"/>
  <c r="BL118" i="9"/>
  <c r="BJ113" i="9"/>
  <c r="BL102" i="9"/>
  <c r="BH116" i="9"/>
  <c r="BL110" i="9"/>
  <c r="BJ105" i="9"/>
  <c r="BH100" i="9"/>
  <c r="BL114" i="9"/>
  <c r="BH104" i="9"/>
  <c r="BK114" i="9"/>
  <c r="BG104" i="9"/>
  <c r="BL113" i="9"/>
  <c r="BH103" i="9"/>
  <c r="BH108" i="9"/>
  <c r="BJ97" i="9"/>
  <c r="M7" i="9"/>
  <c r="K116" i="9"/>
  <c r="K7" i="9" s="1"/>
  <c r="BA23" i="9"/>
  <c r="BA25" i="9" s="1"/>
  <c r="S124" i="9"/>
  <c r="AT25" i="9"/>
  <c r="AD124" i="8"/>
  <c r="AD113" i="8"/>
  <c r="AD115" i="8" s="1"/>
  <c r="AD116" i="8" s="1"/>
  <c r="AC70" i="8"/>
  <c r="AC96" i="8"/>
  <c r="AD274" i="10" l="1"/>
  <c r="AE169" i="10"/>
  <c r="Z170" i="9"/>
  <c r="Y135" i="9"/>
  <c r="F274" i="9"/>
  <c r="G171" i="9"/>
  <c r="H171" i="9" s="1"/>
  <c r="I171" i="9" s="1"/>
  <c r="J171" i="9" s="1"/>
  <c r="K171" i="9" s="1"/>
  <c r="L171" i="9" s="1"/>
  <c r="M171" i="9" s="1"/>
  <c r="N171" i="9" s="1"/>
  <c r="O171" i="9" s="1"/>
  <c r="P171" i="9" s="1"/>
  <c r="Q171" i="9" s="1"/>
  <c r="E274" i="9"/>
  <c r="R234" i="9"/>
  <c r="S234" i="9" s="1"/>
  <c r="T234" i="9" s="1"/>
  <c r="U234" i="9" s="1"/>
  <c r="V234" i="9" s="1"/>
  <c r="W234" i="9" s="1"/>
  <c r="X234" i="9" s="1"/>
  <c r="Y234" i="9" s="1"/>
  <c r="Z234" i="9" s="1"/>
  <c r="AA234" i="9" s="1"/>
  <c r="AB234" i="9" s="1"/>
  <c r="AC234" i="9" s="1"/>
  <c r="AD234" i="9" s="1"/>
  <c r="AE234" i="9" s="1"/>
  <c r="AF234" i="9" s="1"/>
  <c r="F135" i="9"/>
  <c r="AT9" i="9"/>
  <c r="G177" i="9"/>
  <c r="AH124" i="9"/>
  <c r="AI124" i="9"/>
  <c r="AH115" i="9"/>
  <c r="C116" i="9"/>
  <c r="AI115" i="9"/>
  <c r="G161" i="9"/>
  <c r="AB70" i="8"/>
  <c r="AB71" i="8"/>
  <c r="AB78" i="8"/>
  <c r="AB92" i="8"/>
  <c r="AB96" i="8"/>
  <c r="AB108" i="8"/>
  <c r="AB117" i="8"/>
  <c r="AB118" i="8"/>
  <c r="AB119" i="8"/>
  <c r="AB120" i="8"/>
  <c r="AB121" i="8"/>
  <c r="AB122" i="8"/>
  <c r="AB161" i="8"/>
  <c r="AB162" i="8"/>
  <c r="AB167" i="8" s="1"/>
  <c r="AB163" i="8"/>
  <c r="AB164" i="8"/>
  <c r="AB165" i="8"/>
  <c r="AB166" i="8"/>
  <c r="AB169" i="8"/>
  <c r="AB274" i="8" s="1"/>
  <c r="AB170" i="8"/>
  <c r="AB171" i="8"/>
  <c r="AB172" i="8"/>
  <c r="AB173" i="8"/>
  <c r="AB174" i="8"/>
  <c r="AB175" i="8"/>
  <c r="AB176" i="8"/>
  <c r="AB177" i="8"/>
  <c r="AB135" i="8" s="1"/>
  <c r="AB178" i="8"/>
  <c r="AB179" i="8"/>
  <c r="AB180" i="8"/>
  <c r="AB181" i="8"/>
  <c r="AB182" i="8"/>
  <c r="AB183" i="8"/>
  <c r="AB184" i="8"/>
  <c r="AB185" i="8"/>
  <c r="AB186" i="8"/>
  <c r="AB187" i="8"/>
  <c r="AB188" i="8"/>
  <c r="AB189" i="8"/>
  <c r="AB190" i="8"/>
  <c r="AB191" i="8"/>
  <c r="AB192" i="8"/>
  <c r="AB193" i="8"/>
  <c r="AB194" i="8"/>
  <c r="AB195" i="8"/>
  <c r="AB196" i="8"/>
  <c r="AB197" i="8"/>
  <c r="AB198" i="8"/>
  <c r="AB199" i="8"/>
  <c r="AB200" i="8"/>
  <c r="AB201" i="8"/>
  <c r="AB202" i="8"/>
  <c r="AB203" i="8"/>
  <c r="AB204" i="8"/>
  <c r="AB205" i="8"/>
  <c r="AB206" i="8"/>
  <c r="AB207" i="8"/>
  <c r="AB208" i="8"/>
  <c r="AB209" i="8"/>
  <c r="AB210" i="8"/>
  <c r="AB211" i="8"/>
  <c r="AB212" i="8"/>
  <c r="AB213" i="8"/>
  <c r="AB214" i="8"/>
  <c r="AB215" i="8"/>
  <c r="AB216" i="8"/>
  <c r="AB217" i="8"/>
  <c r="AB218" i="8"/>
  <c r="AB219" i="8"/>
  <c r="AB220" i="8"/>
  <c r="AB221" i="8"/>
  <c r="AB222" i="8"/>
  <c r="AB223" i="8"/>
  <c r="AB224" i="8"/>
  <c r="AB225" i="8"/>
  <c r="AB226" i="8"/>
  <c r="AB227" i="8"/>
  <c r="AB228" i="8"/>
  <c r="AB229" i="8"/>
  <c r="AB230" i="8"/>
  <c r="AB231" i="8"/>
  <c r="AB232" i="8"/>
  <c r="AB233" i="8"/>
  <c r="AB234" i="8"/>
  <c r="AB235" i="8"/>
  <c r="AB236" i="8"/>
  <c r="AB237" i="8"/>
  <c r="AB238" i="8"/>
  <c r="AB239" i="8"/>
  <c r="AB240" i="8"/>
  <c r="AB241" i="8"/>
  <c r="AB242" i="8"/>
  <c r="AB243" i="8"/>
  <c r="AB244" i="8"/>
  <c r="AB245" i="8"/>
  <c r="AB246" i="8"/>
  <c r="AB247" i="8"/>
  <c r="AB248" i="8"/>
  <c r="AB249" i="8"/>
  <c r="AB250" i="8"/>
  <c r="AB251" i="8"/>
  <c r="AB252" i="8"/>
  <c r="AB253" i="8"/>
  <c r="AB254" i="8"/>
  <c r="AB255" i="8"/>
  <c r="AB256" i="8"/>
  <c r="AB257" i="8"/>
  <c r="AB258" i="8"/>
  <c r="AB259" i="8"/>
  <c r="AB260" i="8"/>
  <c r="AB261" i="8"/>
  <c r="AB262" i="8"/>
  <c r="AB263" i="8"/>
  <c r="AB264" i="8"/>
  <c r="AB265" i="8"/>
  <c r="AB266" i="8"/>
  <c r="AB267" i="8"/>
  <c r="AB268" i="8"/>
  <c r="AB269" i="8"/>
  <c r="AB270" i="8"/>
  <c r="AB271" i="8"/>
  <c r="AB272" i="8"/>
  <c r="AB273" i="8"/>
  <c r="AA70" i="8"/>
  <c r="W70" i="8"/>
  <c r="X70" i="8"/>
  <c r="Y70" i="8"/>
  <c r="Z70" i="8"/>
  <c r="V70" i="8"/>
  <c r="U70" i="8"/>
  <c r="AE274" i="10" l="1"/>
  <c r="AF169" i="10"/>
  <c r="AF274" i="10" s="1"/>
  <c r="S171" i="9"/>
  <c r="T171" i="9" s="1"/>
  <c r="U171" i="9" s="1"/>
  <c r="V171" i="9" s="1"/>
  <c r="W171" i="9" s="1"/>
  <c r="X171" i="9" s="1"/>
  <c r="Y171" i="9" s="1"/>
  <c r="Z171" i="9" s="1"/>
  <c r="AA171" i="9" s="1"/>
  <c r="AB171" i="9" s="1"/>
  <c r="AC171" i="9" s="1"/>
  <c r="AD171" i="9" s="1"/>
  <c r="AE171" i="9" s="1"/>
  <c r="AF171" i="9" s="1"/>
  <c r="R171" i="9"/>
  <c r="AA170" i="9"/>
  <c r="AB170" i="9" s="1"/>
  <c r="AC170" i="9" s="1"/>
  <c r="AD170" i="9" s="1"/>
  <c r="AE170" i="9" s="1"/>
  <c r="AF170" i="9" s="1"/>
  <c r="Z135" i="9"/>
  <c r="AH116" i="9"/>
  <c r="AI116" i="9"/>
  <c r="C7" i="9"/>
  <c r="A7" i="9" s="1"/>
  <c r="G169" i="9"/>
  <c r="G167" i="9"/>
  <c r="H161" i="9"/>
  <c r="G135" i="9"/>
  <c r="H177" i="9"/>
  <c r="AB113" i="8"/>
  <c r="AB115" i="8" s="1"/>
  <c r="AB123" i="8"/>
  <c r="AB124" i="8" s="1"/>
  <c r="H167" i="9" l="1"/>
  <c r="I161" i="9"/>
  <c r="G274" i="9"/>
  <c r="H169" i="9"/>
  <c r="I177" i="9"/>
  <c r="H135" i="9"/>
  <c r="AB116" i="8"/>
  <c r="J161" i="9" l="1"/>
  <c r="I167" i="9"/>
  <c r="J177" i="9"/>
  <c r="I135" i="9"/>
  <c r="H274" i="9"/>
  <c r="I169" i="9"/>
  <c r="I274" i="9" l="1"/>
  <c r="J169" i="9"/>
  <c r="K177" i="9"/>
  <c r="J135" i="9"/>
  <c r="K161" i="9"/>
  <c r="J167" i="9"/>
  <c r="L161" i="9" l="1"/>
  <c r="K167" i="9"/>
  <c r="L177" i="9"/>
  <c r="K135" i="9"/>
  <c r="J274" i="9"/>
  <c r="K169" i="9"/>
  <c r="K274" i="9" l="1"/>
  <c r="L169" i="9"/>
  <c r="M177" i="9"/>
  <c r="L135" i="9"/>
  <c r="L167" i="9"/>
  <c r="M161" i="9"/>
  <c r="M135" i="9" l="1"/>
  <c r="M167" i="9"/>
  <c r="N161" i="9"/>
  <c r="N177" i="9"/>
  <c r="N135" i="9" s="1"/>
  <c r="L274" i="9"/>
  <c r="M169" i="9"/>
  <c r="T70" i="8"/>
  <c r="S70" i="8"/>
  <c r="M274" i="9" l="1"/>
  <c r="N169" i="9"/>
  <c r="O177" i="9"/>
  <c r="N167" i="9"/>
  <c r="O161" i="9"/>
  <c r="N70" i="8"/>
  <c r="O70" i="8"/>
  <c r="P70" i="8"/>
  <c r="Q70" i="8"/>
  <c r="R70" i="8"/>
  <c r="M70" i="8"/>
  <c r="O135" i="9" l="1"/>
  <c r="O167" i="9"/>
  <c r="P161" i="9"/>
  <c r="P177" i="9"/>
  <c r="N274" i="9"/>
  <c r="O169" i="9"/>
  <c r="L70" i="8"/>
  <c r="K70" i="8"/>
  <c r="J70" i="8"/>
  <c r="I70" i="8"/>
  <c r="H70" i="8"/>
  <c r="AH145" i="8"/>
  <c r="AI145" i="8"/>
  <c r="AH144" i="8"/>
  <c r="AI144" i="8"/>
  <c r="AH143" i="8"/>
  <c r="AI143" i="8"/>
  <c r="G70" i="8"/>
  <c r="Q177" i="9" l="1"/>
  <c r="P135" i="9"/>
  <c r="O274" i="9"/>
  <c r="P169" i="9"/>
  <c r="P167" i="9"/>
  <c r="Q161" i="9"/>
  <c r="R161" i="9" s="1"/>
  <c r="R167" i="9" s="1"/>
  <c r="F71" i="8"/>
  <c r="F78" i="8"/>
  <c r="F92" i="8"/>
  <c r="F96" i="8"/>
  <c r="F108" i="8"/>
  <c r="F117" i="8"/>
  <c r="F118" i="8"/>
  <c r="F119" i="8"/>
  <c r="F120" i="8"/>
  <c r="F121" i="8"/>
  <c r="F122" i="8"/>
  <c r="F135" i="8"/>
  <c r="R177" i="9" l="1"/>
  <c r="R135" i="9" s="1"/>
  <c r="Q135" i="9"/>
  <c r="S177" i="9"/>
  <c r="Q167" i="9"/>
  <c r="P274" i="9"/>
  <c r="Q169" i="9"/>
  <c r="R169" i="9" s="1"/>
  <c r="R274" i="9" s="1"/>
  <c r="F113" i="8"/>
  <c r="F115" i="8" s="1"/>
  <c r="F123" i="8"/>
  <c r="F124" i="8"/>
  <c r="E71" i="8"/>
  <c r="E78" i="8"/>
  <c r="E92" i="8"/>
  <c r="E96" i="8"/>
  <c r="E108" i="8"/>
  <c r="E117" i="8"/>
  <c r="E118" i="8"/>
  <c r="E119" i="8"/>
  <c r="E120" i="8"/>
  <c r="E121" i="8"/>
  <c r="E122" i="8"/>
  <c r="E135" i="8"/>
  <c r="D71" i="8"/>
  <c r="D78" i="8"/>
  <c r="D92" i="8"/>
  <c r="D96" i="8"/>
  <c r="D108" i="8"/>
  <c r="D113" i="8" s="1"/>
  <c r="D115" i="8" s="1"/>
  <c r="D117" i="8"/>
  <c r="D118" i="8"/>
  <c r="D119" i="8"/>
  <c r="D120" i="8"/>
  <c r="D121" i="8"/>
  <c r="D122" i="8"/>
  <c r="D135" i="8"/>
  <c r="Q274" i="9" l="1"/>
  <c r="S161" i="9"/>
  <c r="T177" i="9"/>
  <c r="S135" i="9"/>
  <c r="F116" i="8"/>
  <c r="E113" i="8"/>
  <c r="E115" i="8" s="1"/>
  <c r="E123" i="8"/>
  <c r="E124" i="8" s="1"/>
  <c r="D123" i="8"/>
  <c r="D116" i="8" s="1"/>
  <c r="U177" i="9" l="1"/>
  <c r="T161" i="9"/>
  <c r="T135" i="9" s="1"/>
  <c r="S167" i="9"/>
  <c r="S169" i="9"/>
  <c r="E116" i="8"/>
  <c r="D124" i="8"/>
  <c r="T167" i="9" l="1"/>
  <c r="U161" i="9"/>
  <c r="S274" i="9"/>
  <c r="T169" i="9"/>
  <c r="V177" i="9"/>
  <c r="U135" i="9"/>
  <c r="C71" i="8"/>
  <c r="C78" i="8"/>
  <c r="C92" i="8"/>
  <c r="C96" i="8"/>
  <c r="C108" i="8"/>
  <c r="C117" i="8"/>
  <c r="C118" i="8"/>
  <c r="C119" i="8"/>
  <c r="C120" i="8"/>
  <c r="C121" i="8"/>
  <c r="C122" i="8"/>
  <c r="C135" i="8"/>
  <c r="B135" i="8"/>
  <c r="B122" i="8"/>
  <c r="B121" i="8"/>
  <c r="B120" i="8"/>
  <c r="B119" i="8"/>
  <c r="B118" i="8"/>
  <c r="B117" i="8"/>
  <c r="B123" i="8" s="1"/>
  <c r="AM23" i="8" s="1"/>
  <c r="B108" i="8"/>
  <c r="B96" i="8"/>
  <c r="B92" i="8"/>
  <c r="B78" i="8"/>
  <c r="AM17" i="8" s="1"/>
  <c r="B71" i="8"/>
  <c r="B70" i="8"/>
  <c r="AG274" i="8"/>
  <c r="B274" i="8"/>
  <c r="E273" i="8"/>
  <c r="F273" i="8" s="1"/>
  <c r="G273" i="8" s="1"/>
  <c r="H273" i="8" s="1"/>
  <c r="I273" i="8" s="1"/>
  <c r="J273" i="8" s="1"/>
  <c r="K273" i="8" s="1"/>
  <c r="L273" i="8" s="1"/>
  <c r="M273" i="8" s="1"/>
  <c r="N273" i="8" s="1"/>
  <c r="O273" i="8" s="1"/>
  <c r="P273" i="8" s="1"/>
  <c r="Q273" i="8" s="1"/>
  <c r="R273" i="8" s="1"/>
  <c r="S273" i="8" s="1"/>
  <c r="T273" i="8" s="1"/>
  <c r="U273" i="8" s="1"/>
  <c r="V273" i="8" s="1"/>
  <c r="W273" i="8" s="1"/>
  <c r="X273" i="8" s="1"/>
  <c r="Y273" i="8" s="1"/>
  <c r="Z273" i="8" s="1"/>
  <c r="AA273" i="8" s="1"/>
  <c r="AC273" i="8" s="1"/>
  <c r="AD273" i="8" s="1"/>
  <c r="AE273" i="8" s="1"/>
  <c r="AF273" i="8" s="1"/>
  <c r="D273" i="8"/>
  <c r="C273" i="8"/>
  <c r="C272" i="8"/>
  <c r="D272" i="8" s="1"/>
  <c r="E272" i="8" s="1"/>
  <c r="F272" i="8" s="1"/>
  <c r="G272" i="8" s="1"/>
  <c r="H272" i="8" s="1"/>
  <c r="I272" i="8" s="1"/>
  <c r="J272" i="8" s="1"/>
  <c r="K272" i="8" s="1"/>
  <c r="L272" i="8" s="1"/>
  <c r="M272" i="8" s="1"/>
  <c r="N272" i="8" s="1"/>
  <c r="O272" i="8" s="1"/>
  <c r="P272" i="8" s="1"/>
  <c r="Q272" i="8" s="1"/>
  <c r="R272" i="8" s="1"/>
  <c r="S272" i="8" s="1"/>
  <c r="T272" i="8" s="1"/>
  <c r="U272" i="8" s="1"/>
  <c r="V272" i="8" s="1"/>
  <c r="W272" i="8" s="1"/>
  <c r="X272" i="8" s="1"/>
  <c r="Y272" i="8" s="1"/>
  <c r="Z272" i="8" s="1"/>
  <c r="AA272" i="8" s="1"/>
  <c r="AC272" i="8" s="1"/>
  <c r="AD272" i="8" s="1"/>
  <c r="AE272" i="8" s="1"/>
  <c r="AF272" i="8" s="1"/>
  <c r="X271" i="8"/>
  <c r="Y271" i="8" s="1"/>
  <c r="Z271" i="8" s="1"/>
  <c r="AA271" i="8" s="1"/>
  <c r="AC271" i="8" s="1"/>
  <c r="AD271" i="8" s="1"/>
  <c r="AE271" i="8" s="1"/>
  <c r="AF271" i="8" s="1"/>
  <c r="F271" i="8"/>
  <c r="G271" i="8" s="1"/>
  <c r="H271" i="8" s="1"/>
  <c r="I271" i="8" s="1"/>
  <c r="J271" i="8" s="1"/>
  <c r="K271" i="8" s="1"/>
  <c r="L271" i="8" s="1"/>
  <c r="M271" i="8" s="1"/>
  <c r="N271" i="8" s="1"/>
  <c r="O271" i="8" s="1"/>
  <c r="P271" i="8" s="1"/>
  <c r="Q271" i="8" s="1"/>
  <c r="R271" i="8" s="1"/>
  <c r="S271" i="8" s="1"/>
  <c r="T271" i="8" s="1"/>
  <c r="U271" i="8" s="1"/>
  <c r="V271" i="8" s="1"/>
  <c r="W271" i="8" s="1"/>
  <c r="E271" i="8"/>
  <c r="D271" i="8"/>
  <c r="C271" i="8"/>
  <c r="D270" i="8"/>
  <c r="E270" i="8" s="1"/>
  <c r="F270" i="8" s="1"/>
  <c r="G270" i="8" s="1"/>
  <c r="H270" i="8" s="1"/>
  <c r="I270" i="8" s="1"/>
  <c r="J270" i="8" s="1"/>
  <c r="K270" i="8" s="1"/>
  <c r="L270" i="8" s="1"/>
  <c r="M270" i="8" s="1"/>
  <c r="N270" i="8" s="1"/>
  <c r="O270" i="8" s="1"/>
  <c r="P270" i="8" s="1"/>
  <c r="Q270" i="8" s="1"/>
  <c r="R270" i="8" s="1"/>
  <c r="S270" i="8" s="1"/>
  <c r="T270" i="8" s="1"/>
  <c r="U270" i="8" s="1"/>
  <c r="V270" i="8" s="1"/>
  <c r="W270" i="8" s="1"/>
  <c r="X270" i="8" s="1"/>
  <c r="Y270" i="8" s="1"/>
  <c r="Z270" i="8" s="1"/>
  <c r="AA270" i="8" s="1"/>
  <c r="AC270" i="8" s="1"/>
  <c r="AD270" i="8" s="1"/>
  <c r="AE270" i="8" s="1"/>
  <c r="AF270" i="8" s="1"/>
  <c r="C270" i="8"/>
  <c r="AC269" i="8"/>
  <c r="AD269" i="8" s="1"/>
  <c r="AE269" i="8" s="1"/>
  <c r="AF269" i="8" s="1"/>
  <c r="L269" i="8"/>
  <c r="M269" i="8" s="1"/>
  <c r="N269" i="8" s="1"/>
  <c r="O269" i="8" s="1"/>
  <c r="P269" i="8" s="1"/>
  <c r="Q269" i="8" s="1"/>
  <c r="R269" i="8" s="1"/>
  <c r="S269" i="8" s="1"/>
  <c r="T269" i="8" s="1"/>
  <c r="U269" i="8" s="1"/>
  <c r="V269" i="8" s="1"/>
  <c r="W269" i="8" s="1"/>
  <c r="X269" i="8" s="1"/>
  <c r="Y269" i="8" s="1"/>
  <c r="Z269" i="8" s="1"/>
  <c r="AA269" i="8" s="1"/>
  <c r="J269" i="8"/>
  <c r="K269" i="8" s="1"/>
  <c r="E269" i="8"/>
  <c r="F269" i="8" s="1"/>
  <c r="G269" i="8" s="1"/>
  <c r="H269" i="8" s="1"/>
  <c r="I269" i="8" s="1"/>
  <c r="D269" i="8"/>
  <c r="C269" i="8"/>
  <c r="C268" i="8"/>
  <c r="D268" i="8" s="1"/>
  <c r="E268" i="8" s="1"/>
  <c r="F268" i="8" s="1"/>
  <c r="G268" i="8" s="1"/>
  <c r="H268" i="8" s="1"/>
  <c r="I268" i="8" s="1"/>
  <c r="J268" i="8" s="1"/>
  <c r="K268" i="8" s="1"/>
  <c r="L268" i="8" s="1"/>
  <c r="M268" i="8" s="1"/>
  <c r="N268" i="8" s="1"/>
  <c r="O268" i="8" s="1"/>
  <c r="P268" i="8" s="1"/>
  <c r="Q268" i="8" s="1"/>
  <c r="R268" i="8" s="1"/>
  <c r="S268" i="8" s="1"/>
  <c r="T268" i="8" s="1"/>
  <c r="U268" i="8" s="1"/>
  <c r="V268" i="8" s="1"/>
  <c r="W268" i="8" s="1"/>
  <c r="X268" i="8" s="1"/>
  <c r="Y268" i="8" s="1"/>
  <c r="Z268" i="8" s="1"/>
  <c r="AA268" i="8" s="1"/>
  <c r="AC268" i="8" s="1"/>
  <c r="AD268" i="8" s="1"/>
  <c r="AE268" i="8" s="1"/>
  <c r="AF268" i="8" s="1"/>
  <c r="I267" i="8"/>
  <c r="J267" i="8" s="1"/>
  <c r="K267" i="8" s="1"/>
  <c r="L267" i="8" s="1"/>
  <c r="M267" i="8" s="1"/>
  <c r="N267" i="8" s="1"/>
  <c r="O267" i="8" s="1"/>
  <c r="P267" i="8" s="1"/>
  <c r="Q267" i="8" s="1"/>
  <c r="R267" i="8" s="1"/>
  <c r="S267" i="8" s="1"/>
  <c r="T267" i="8" s="1"/>
  <c r="U267" i="8" s="1"/>
  <c r="V267" i="8" s="1"/>
  <c r="W267" i="8" s="1"/>
  <c r="X267" i="8" s="1"/>
  <c r="Y267" i="8" s="1"/>
  <c r="Z267" i="8" s="1"/>
  <c r="AA267" i="8" s="1"/>
  <c r="AC267" i="8" s="1"/>
  <c r="AD267" i="8" s="1"/>
  <c r="AE267" i="8" s="1"/>
  <c r="AF267" i="8" s="1"/>
  <c r="H267" i="8"/>
  <c r="F267" i="8"/>
  <c r="G267" i="8" s="1"/>
  <c r="E267" i="8"/>
  <c r="D267" i="8"/>
  <c r="C267" i="8"/>
  <c r="F266" i="8"/>
  <c r="G266" i="8" s="1"/>
  <c r="H266" i="8" s="1"/>
  <c r="I266" i="8" s="1"/>
  <c r="J266" i="8" s="1"/>
  <c r="K266" i="8" s="1"/>
  <c r="L266" i="8" s="1"/>
  <c r="M266" i="8" s="1"/>
  <c r="N266" i="8" s="1"/>
  <c r="O266" i="8" s="1"/>
  <c r="P266" i="8" s="1"/>
  <c r="Q266" i="8" s="1"/>
  <c r="R266" i="8" s="1"/>
  <c r="S266" i="8" s="1"/>
  <c r="T266" i="8" s="1"/>
  <c r="U266" i="8" s="1"/>
  <c r="V266" i="8" s="1"/>
  <c r="W266" i="8" s="1"/>
  <c r="X266" i="8" s="1"/>
  <c r="Y266" i="8" s="1"/>
  <c r="Z266" i="8" s="1"/>
  <c r="AA266" i="8" s="1"/>
  <c r="AC266" i="8" s="1"/>
  <c r="AD266" i="8" s="1"/>
  <c r="AE266" i="8" s="1"/>
  <c r="AF266" i="8" s="1"/>
  <c r="D266" i="8"/>
  <c r="E266" i="8" s="1"/>
  <c r="C266" i="8"/>
  <c r="M265" i="8"/>
  <c r="N265" i="8" s="1"/>
  <c r="O265" i="8" s="1"/>
  <c r="P265" i="8" s="1"/>
  <c r="Q265" i="8" s="1"/>
  <c r="R265" i="8" s="1"/>
  <c r="S265" i="8" s="1"/>
  <c r="T265" i="8" s="1"/>
  <c r="U265" i="8" s="1"/>
  <c r="V265" i="8" s="1"/>
  <c r="W265" i="8" s="1"/>
  <c r="X265" i="8" s="1"/>
  <c r="Y265" i="8" s="1"/>
  <c r="Z265" i="8" s="1"/>
  <c r="AA265" i="8" s="1"/>
  <c r="AC265" i="8" s="1"/>
  <c r="AD265" i="8" s="1"/>
  <c r="AE265" i="8" s="1"/>
  <c r="AF265" i="8" s="1"/>
  <c r="D265" i="8"/>
  <c r="E265" i="8" s="1"/>
  <c r="F265" i="8" s="1"/>
  <c r="G265" i="8" s="1"/>
  <c r="H265" i="8" s="1"/>
  <c r="I265" i="8" s="1"/>
  <c r="J265" i="8" s="1"/>
  <c r="K265" i="8" s="1"/>
  <c r="L265" i="8" s="1"/>
  <c r="C265" i="8"/>
  <c r="C264" i="8"/>
  <c r="D264" i="8" s="1"/>
  <c r="E264" i="8" s="1"/>
  <c r="F264" i="8" s="1"/>
  <c r="G264" i="8" s="1"/>
  <c r="H264" i="8" s="1"/>
  <c r="I264" i="8" s="1"/>
  <c r="J264" i="8" s="1"/>
  <c r="K264" i="8" s="1"/>
  <c r="L264" i="8" s="1"/>
  <c r="M264" i="8" s="1"/>
  <c r="N264" i="8" s="1"/>
  <c r="O264" i="8" s="1"/>
  <c r="P264" i="8" s="1"/>
  <c r="Q264" i="8" s="1"/>
  <c r="R264" i="8" s="1"/>
  <c r="S264" i="8" s="1"/>
  <c r="T264" i="8" s="1"/>
  <c r="U264" i="8" s="1"/>
  <c r="V264" i="8" s="1"/>
  <c r="W264" i="8" s="1"/>
  <c r="X264" i="8" s="1"/>
  <c r="Y264" i="8" s="1"/>
  <c r="Z264" i="8" s="1"/>
  <c r="AA264" i="8" s="1"/>
  <c r="AC264" i="8" s="1"/>
  <c r="AD264" i="8" s="1"/>
  <c r="AE264" i="8" s="1"/>
  <c r="AF264" i="8" s="1"/>
  <c r="N263" i="8"/>
  <c r="O263" i="8" s="1"/>
  <c r="P263" i="8" s="1"/>
  <c r="Q263" i="8" s="1"/>
  <c r="R263" i="8" s="1"/>
  <c r="S263" i="8" s="1"/>
  <c r="T263" i="8" s="1"/>
  <c r="U263" i="8" s="1"/>
  <c r="V263" i="8" s="1"/>
  <c r="W263" i="8" s="1"/>
  <c r="X263" i="8" s="1"/>
  <c r="Y263" i="8" s="1"/>
  <c r="Z263" i="8" s="1"/>
  <c r="AA263" i="8" s="1"/>
  <c r="AC263" i="8" s="1"/>
  <c r="AD263" i="8" s="1"/>
  <c r="AE263" i="8" s="1"/>
  <c r="AF263" i="8" s="1"/>
  <c r="C263" i="8"/>
  <c r="D263" i="8" s="1"/>
  <c r="E263" i="8" s="1"/>
  <c r="F263" i="8" s="1"/>
  <c r="G263" i="8" s="1"/>
  <c r="H263" i="8" s="1"/>
  <c r="I263" i="8" s="1"/>
  <c r="J263" i="8" s="1"/>
  <c r="K263" i="8" s="1"/>
  <c r="L263" i="8" s="1"/>
  <c r="M263" i="8" s="1"/>
  <c r="F262" i="8"/>
  <c r="G262" i="8" s="1"/>
  <c r="H262" i="8" s="1"/>
  <c r="I262" i="8" s="1"/>
  <c r="J262" i="8" s="1"/>
  <c r="K262" i="8" s="1"/>
  <c r="L262" i="8" s="1"/>
  <c r="M262" i="8" s="1"/>
  <c r="N262" i="8" s="1"/>
  <c r="O262" i="8" s="1"/>
  <c r="P262" i="8" s="1"/>
  <c r="Q262" i="8" s="1"/>
  <c r="R262" i="8" s="1"/>
  <c r="S262" i="8" s="1"/>
  <c r="T262" i="8" s="1"/>
  <c r="U262" i="8" s="1"/>
  <c r="V262" i="8" s="1"/>
  <c r="W262" i="8" s="1"/>
  <c r="X262" i="8" s="1"/>
  <c r="Y262" i="8" s="1"/>
  <c r="Z262" i="8" s="1"/>
  <c r="AA262" i="8" s="1"/>
  <c r="AC262" i="8" s="1"/>
  <c r="AD262" i="8" s="1"/>
  <c r="AE262" i="8" s="1"/>
  <c r="AF262" i="8" s="1"/>
  <c r="D262" i="8"/>
  <c r="E262" i="8" s="1"/>
  <c r="C262" i="8"/>
  <c r="M261" i="8"/>
  <c r="N261" i="8" s="1"/>
  <c r="O261" i="8" s="1"/>
  <c r="P261" i="8" s="1"/>
  <c r="Q261" i="8" s="1"/>
  <c r="R261" i="8" s="1"/>
  <c r="S261" i="8" s="1"/>
  <c r="T261" i="8" s="1"/>
  <c r="U261" i="8" s="1"/>
  <c r="V261" i="8" s="1"/>
  <c r="W261" i="8" s="1"/>
  <c r="X261" i="8" s="1"/>
  <c r="Y261" i="8" s="1"/>
  <c r="Z261" i="8" s="1"/>
  <c r="AA261" i="8" s="1"/>
  <c r="AC261" i="8" s="1"/>
  <c r="AD261" i="8" s="1"/>
  <c r="AE261" i="8" s="1"/>
  <c r="AF261" i="8" s="1"/>
  <c r="D261" i="8"/>
  <c r="E261" i="8" s="1"/>
  <c r="F261" i="8" s="1"/>
  <c r="G261" i="8" s="1"/>
  <c r="H261" i="8" s="1"/>
  <c r="I261" i="8" s="1"/>
  <c r="J261" i="8" s="1"/>
  <c r="K261" i="8" s="1"/>
  <c r="L261" i="8" s="1"/>
  <c r="C261" i="8"/>
  <c r="C260" i="8"/>
  <c r="D260" i="8" s="1"/>
  <c r="E260" i="8" s="1"/>
  <c r="F260" i="8" s="1"/>
  <c r="G260" i="8" s="1"/>
  <c r="H260" i="8" s="1"/>
  <c r="I260" i="8" s="1"/>
  <c r="J260" i="8" s="1"/>
  <c r="K260" i="8" s="1"/>
  <c r="L260" i="8" s="1"/>
  <c r="M260" i="8" s="1"/>
  <c r="N260" i="8" s="1"/>
  <c r="O260" i="8" s="1"/>
  <c r="P260" i="8" s="1"/>
  <c r="Q260" i="8" s="1"/>
  <c r="R260" i="8" s="1"/>
  <c r="S260" i="8" s="1"/>
  <c r="T260" i="8" s="1"/>
  <c r="U260" i="8" s="1"/>
  <c r="V260" i="8" s="1"/>
  <c r="W260" i="8" s="1"/>
  <c r="X260" i="8" s="1"/>
  <c r="Y260" i="8" s="1"/>
  <c r="Z260" i="8" s="1"/>
  <c r="AA260" i="8" s="1"/>
  <c r="AC260" i="8" s="1"/>
  <c r="AD260" i="8" s="1"/>
  <c r="AE260" i="8" s="1"/>
  <c r="AF260" i="8" s="1"/>
  <c r="C259" i="8"/>
  <c r="D259" i="8" s="1"/>
  <c r="E259" i="8" s="1"/>
  <c r="F259" i="8" s="1"/>
  <c r="G259" i="8" s="1"/>
  <c r="H259" i="8" s="1"/>
  <c r="I259" i="8" s="1"/>
  <c r="J259" i="8" s="1"/>
  <c r="K259" i="8" s="1"/>
  <c r="L259" i="8" s="1"/>
  <c r="M259" i="8" s="1"/>
  <c r="N259" i="8" s="1"/>
  <c r="O259" i="8" s="1"/>
  <c r="P259" i="8" s="1"/>
  <c r="Q259" i="8" s="1"/>
  <c r="R259" i="8" s="1"/>
  <c r="S259" i="8" s="1"/>
  <c r="T259" i="8" s="1"/>
  <c r="U259" i="8" s="1"/>
  <c r="V259" i="8" s="1"/>
  <c r="W259" i="8" s="1"/>
  <c r="X259" i="8" s="1"/>
  <c r="Y259" i="8" s="1"/>
  <c r="Z259" i="8" s="1"/>
  <c r="AA259" i="8" s="1"/>
  <c r="AC259" i="8" s="1"/>
  <c r="AD259" i="8" s="1"/>
  <c r="AE259" i="8" s="1"/>
  <c r="AF259" i="8" s="1"/>
  <c r="F258" i="8"/>
  <c r="G258" i="8" s="1"/>
  <c r="H258" i="8" s="1"/>
  <c r="I258" i="8" s="1"/>
  <c r="J258" i="8" s="1"/>
  <c r="K258" i="8" s="1"/>
  <c r="L258" i="8" s="1"/>
  <c r="M258" i="8" s="1"/>
  <c r="N258" i="8" s="1"/>
  <c r="O258" i="8" s="1"/>
  <c r="P258" i="8" s="1"/>
  <c r="Q258" i="8" s="1"/>
  <c r="R258" i="8" s="1"/>
  <c r="S258" i="8" s="1"/>
  <c r="T258" i="8" s="1"/>
  <c r="U258" i="8" s="1"/>
  <c r="V258" i="8" s="1"/>
  <c r="W258" i="8" s="1"/>
  <c r="X258" i="8" s="1"/>
  <c r="Y258" i="8" s="1"/>
  <c r="Z258" i="8" s="1"/>
  <c r="AA258" i="8" s="1"/>
  <c r="AC258" i="8" s="1"/>
  <c r="AD258" i="8" s="1"/>
  <c r="AE258" i="8" s="1"/>
  <c r="AF258" i="8" s="1"/>
  <c r="D258" i="8"/>
  <c r="E258" i="8" s="1"/>
  <c r="C258" i="8"/>
  <c r="D257" i="8"/>
  <c r="E257" i="8" s="1"/>
  <c r="F257" i="8" s="1"/>
  <c r="G257" i="8" s="1"/>
  <c r="H257" i="8" s="1"/>
  <c r="I257" i="8" s="1"/>
  <c r="J257" i="8" s="1"/>
  <c r="K257" i="8" s="1"/>
  <c r="L257" i="8" s="1"/>
  <c r="M257" i="8" s="1"/>
  <c r="N257" i="8" s="1"/>
  <c r="O257" i="8" s="1"/>
  <c r="P257" i="8" s="1"/>
  <c r="Q257" i="8" s="1"/>
  <c r="R257" i="8" s="1"/>
  <c r="S257" i="8" s="1"/>
  <c r="T257" i="8" s="1"/>
  <c r="U257" i="8" s="1"/>
  <c r="V257" i="8" s="1"/>
  <c r="W257" i="8" s="1"/>
  <c r="X257" i="8" s="1"/>
  <c r="Y257" i="8" s="1"/>
  <c r="Z257" i="8" s="1"/>
  <c r="AA257" i="8" s="1"/>
  <c r="AC257" i="8" s="1"/>
  <c r="AD257" i="8" s="1"/>
  <c r="AE257" i="8" s="1"/>
  <c r="AF257" i="8" s="1"/>
  <c r="C257" i="8"/>
  <c r="C256" i="8"/>
  <c r="D256" i="8" s="1"/>
  <c r="E256" i="8" s="1"/>
  <c r="F256" i="8" s="1"/>
  <c r="G256" i="8" s="1"/>
  <c r="H256" i="8" s="1"/>
  <c r="I256" i="8" s="1"/>
  <c r="J256" i="8" s="1"/>
  <c r="K256" i="8" s="1"/>
  <c r="L256" i="8" s="1"/>
  <c r="M256" i="8" s="1"/>
  <c r="N256" i="8" s="1"/>
  <c r="O256" i="8" s="1"/>
  <c r="P256" i="8" s="1"/>
  <c r="Q256" i="8" s="1"/>
  <c r="R256" i="8" s="1"/>
  <c r="S256" i="8" s="1"/>
  <c r="T256" i="8" s="1"/>
  <c r="U256" i="8" s="1"/>
  <c r="V256" i="8" s="1"/>
  <c r="W256" i="8" s="1"/>
  <c r="X256" i="8" s="1"/>
  <c r="Y256" i="8" s="1"/>
  <c r="Z256" i="8" s="1"/>
  <c r="AA256" i="8" s="1"/>
  <c r="AC256" i="8" s="1"/>
  <c r="AD256" i="8" s="1"/>
  <c r="AE256" i="8" s="1"/>
  <c r="AF256" i="8" s="1"/>
  <c r="C255" i="8"/>
  <c r="D255" i="8" s="1"/>
  <c r="E255" i="8" s="1"/>
  <c r="F255" i="8" s="1"/>
  <c r="G255" i="8" s="1"/>
  <c r="H255" i="8" s="1"/>
  <c r="I255" i="8" s="1"/>
  <c r="J255" i="8" s="1"/>
  <c r="K255" i="8" s="1"/>
  <c r="L255" i="8" s="1"/>
  <c r="M255" i="8" s="1"/>
  <c r="N255" i="8" s="1"/>
  <c r="O255" i="8" s="1"/>
  <c r="P255" i="8" s="1"/>
  <c r="Q255" i="8" s="1"/>
  <c r="R255" i="8" s="1"/>
  <c r="S255" i="8" s="1"/>
  <c r="T255" i="8" s="1"/>
  <c r="U255" i="8" s="1"/>
  <c r="V255" i="8" s="1"/>
  <c r="W255" i="8" s="1"/>
  <c r="X255" i="8" s="1"/>
  <c r="Y255" i="8" s="1"/>
  <c r="Z255" i="8" s="1"/>
  <c r="AA255" i="8" s="1"/>
  <c r="AC255" i="8" s="1"/>
  <c r="AD255" i="8" s="1"/>
  <c r="AE255" i="8" s="1"/>
  <c r="AF255" i="8" s="1"/>
  <c r="D254" i="8"/>
  <c r="E254" i="8" s="1"/>
  <c r="F254" i="8" s="1"/>
  <c r="G254" i="8" s="1"/>
  <c r="H254" i="8" s="1"/>
  <c r="I254" i="8" s="1"/>
  <c r="J254" i="8" s="1"/>
  <c r="K254" i="8" s="1"/>
  <c r="L254" i="8" s="1"/>
  <c r="M254" i="8" s="1"/>
  <c r="N254" i="8" s="1"/>
  <c r="O254" i="8" s="1"/>
  <c r="P254" i="8" s="1"/>
  <c r="Q254" i="8" s="1"/>
  <c r="R254" i="8" s="1"/>
  <c r="S254" i="8" s="1"/>
  <c r="T254" i="8" s="1"/>
  <c r="U254" i="8" s="1"/>
  <c r="V254" i="8" s="1"/>
  <c r="W254" i="8" s="1"/>
  <c r="X254" i="8" s="1"/>
  <c r="Y254" i="8" s="1"/>
  <c r="Z254" i="8" s="1"/>
  <c r="AA254" i="8" s="1"/>
  <c r="AC254" i="8" s="1"/>
  <c r="AD254" i="8" s="1"/>
  <c r="AE254" i="8" s="1"/>
  <c r="AF254" i="8" s="1"/>
  <c r="C254" i="8"/>
  <c r="C253" i="8"/>
  <c r="D253" i="8" s="1"/>
  <c r="E253" i="8" s="1"/>
  <c r="F253" i="8" s="1"/>
  <c r="G253" i="8" s="1"/>
  <c r="H253" i="8" s="1"/>
  <c r="I253" i="8" s="1"/>
  <c r="J253" i="8" s="1"/>
  <c r="K253" i="8" s="1"/>
  <c r="L253" i="8" s="1"/>
  <c r="M253" i="8" s="1"/>
  <c r="N253" i="8" s="1"/>
  <c r="O253" i="8" s="1"/>
  <c r="P253" i="8" s="1"/>
  <c r="Q253" i="8" s="1"/>
  <c r="R253" i="8" s="1"/>
  <c r="S253" i="8" s="1"/>
  <c r="T253" i="8" s="1"/>
  <c r="U253" i="8" s="1"/>
  <c r="V253" i="8" s="1"/>
  <c r="W253" i="8" s="1"/>
  <c r="X253" i="8" s="1"/>
  <c r="Y253" i="8" s="1"/>
  <c r="Z253" i="8" s="1"/>
  <c r="AA253" i="8" s="1"/>
  <c r="AC253" i="8" s="1"/>
  <c r="AD253" i="8" s="1"/>
  <c r="AE253" i="8" s="1"/>
  <c r="AF253" i="8" s="1"/>
  <c r="E252" i="8"/>
  <c r="F252" i="8" s="1"/>
  <c r="G252" i="8" s="1"/>
  <c r="H252" i="8" s="1"/>
  <c r="I252" i="8" s="1"/>
  <c r="J252" i="8" s="1"/>
  <c r="K252" i="8" s="1"/>
  <c r="L252" i="8" s="1"/>
  <c r="M252" i="8" s="1"/>
  <c r="N252" i="8" s="1"/>
  <c r="O252" i="8" s="1"/>
  <c r="P252" i="8" s="1"/>
  <c r="Q252" i="8" s="1"/>
  <c r="R252" i="8" s="1"/>
  <c r="S252" i="8" s="1"/>
  <c r="T252" i="8" s="1"/>
  <c r="U252" i="8" s="1"/>
  <c r="V252" i="8" s="1"/>
  <c r="W252" i="8" s="1"/>
  <c r="X252" i="8" s="1"/>
  <c r="Y252" i="8" s="1"/>
  <c r="Z252" i="8" s="1"/>
  <c r="AA252" i="8" s="1"/>
  <c r="AC252" i="8" s="1"/>
  <c r="AD252" i="8" s="1"/>
  <c r="AE252" i="8" s="1"/>
  <c r="AF252" i="8" s="1"/>
  <c r="D252" i="8"/>
  <c r="C252" i="8"/>
  <c r="K251" i="8"/>
  <c r="L251" i="8" s="1"/>
  <c r="M251" i="8" s="1"/>
  <c r="N251" i="8" s="1"/>
  <c r="O251" i="8" s="1"/>
  <c r="P251" i="8" s="1"/>
  <c r="Q251" i="8" s="1"/>
  <c r="R251" i="8" s="1"/>
  <c r="S251" i="8" s="1"/>
  <c r="T251" i="8" s="1"/>
  <c r="U251" i="8" s="1"/>
  <c r="V251" i="8" s="1"/>
  <c r="W251" i="8" s="1"/>
  <c r="X251" i="8" s="1"/>
  <c r="Y251" i="8" s="1"/>
  <c r="Z251" i="8" s="1"/>
  <c r="AA251" i="8" s="1"/>
  <c r="AC251" i="8" s="1"/>
  <c r="AD251" i="8" s="1"/>
  <c r="AE251" i="8" s="1"/>
  <c r="AF251" i="8" s="1"/>
  <c r="J251" i="8"/>
  <c r="C251" i="8"/>
  <c r="D251" i="8" s="1"/>
  <c r="E251" i="8" s="1"/>
  <c r="F251" i="8" s="1"/>
  <c r="G251" i="8" s="1"/>
  <c r="H251" i="8" s="1"/>
  <c r="I251" i="8" s="1"/>
  <c r="I250" i="8"/>
  <c r="J250" i="8" s="1"/>
  <c r="K250" i="8" s="1"/>
  <c r="L250" i="8" s="1"/>
  <c r="M250" i="8" s="1"/>
  <c r="N250" i="8" s="1"/>
  <c r="O250" i="8" s="1"/>
  <c r="P250" i="8" s="1"/>
  <c r="Q250" i="8" s="1"/>
  <c r="R250" i="8" s="1"/>
  <c r="S250" i="8" s="1"/>
  <c r="T250" i="8" s="1"/>
  <c r="U250" i="8" s="1"/>
  <c r="V250" i="8" s="1"/>
  <c r="W250" i="8" s="1"/>
  <c r="X250" i="8" s="1"/>
  <c r="Y250" i="8" s="1"/>
  <c r="Z250" i="8" s="1"/>
  <c r="AA250" i="8" s="1"/>
  <c r="AC250" i="8" s="1"/>
  <c r="AD250" i="8" s="1"/>
  <c r="AE250" i="8" s="1"/>
  <c r="AF250" i="8" s="1"/>
  <c r="H250" i="8"/>
  <c r="C250" i="8"/>
  <c r="D250" i="8" s="1"/>
  <c r="E250" i="8" s="1"/>
  <c r="F250" i="8" s="1"/>
  <c r="G250" i="8" s="1"/>
  <c r="N249" i="8"/>
  <c r="O249" i="8" s="1"/>
  <c r="P249" i="8" s="1"/>
  <c r="Q249" i="8" s="1"/>
  <c r="R249" i="8" s="1"/>
  <c r="S249" i="8" s="1"/>
  <c r="T249" i="8" s="1"/>
  <c r="U249" i="8" s="1"/>
  <c r="V249" i="8" s="1"/>
  <c r="W249" i="8" s="1"/>
  <c r="X249" i="8" s="1"/>
  <c r="Y249" i="8" s="1"/>
  <c r="Z249" i="8" s="1"/>
  <c r="AA249" i="8" s="1"/>
  <c r="AC249" i="8" s="1"/>
  <c r="AD249" i="8" s="1"/>
  <c r="AE249" i="8" s="1"/>
  <c r="AF249" i="8" s="1"/>
  <c r="G249" i="8"/>
  <c r="H249" i="8" s="1"/>
  <c r="I249" i="8" s="1"/>
  <c r="J249" i="8" s="1"/>
  <c r="K249" i="8" s="1"/>
  <c r="L249" i="8" s="1"/>
  <c r="M249" i="8" s="1"/>
  <c r="F249" i="8"/>
  <c r="D249" i="8"/>
  <c r="E249" i="8" s="1"/>
  <c r="C249" i="8"/>
  <c r="D248" i="8"/>
  <c r="E248" i="8" s="1"/>
  <c r="F248" i="8" s="1"/>
  <c r="G248" i="8" s="1"/>
  <c r="H248" i="8" s="1"/>
  <c r="I248" i="8" s="1"/>
  <c r="J248" i="8" s="1"/>
  <c r="K248" i="8" s="1"/>
  <c r="L248" i="8" s="1"/>
  <c r="M248" i="8" s="1"/>
  <c r="N248" i="8" s="1"/>
  <c r="O248" i="8" s="1"/>
  <c r="P248" i="8" s="1"/>
  <c r="Q248" i="8" s="1"/>
  <c r="R248" i="8" s="1"/>
  <c r="S248" i="8" s="1"/>
  <c r="T248" i="8" s="1"/>
  <c r="U248" i="8" s="1"/>
  <c r="V248" i="8" s="1"/>
  <c r="W248" i="8" s="1"/>
  <c r="X248" i="8" s="1"/>
  <c r="Y248" i="8" s="1"/>
  <c r="Z248" i="8" s="1"/>
  <c r="AA248" i="8" s="1"/>
  <c r="AC248" i="8" s="1"/>
  <c r="AD248" i="8" s="1"/>
  <c r="AE248" i="8" s="1"/>
  <c r="AF248" i="8" s="1"/>
  <c r="C248" i="8"/>
  <c r="R247" i="8"/>
  <c r="S247" i="8" s="1"/>
  <c r="T247" i="8" s="1"/>
  <c r="U247" i="8" s="1"/>
  <c r="V247" i="8" s="1"/>
  <c r="W247" i="8" s="1"/>
  <c r="X247" i="8" s="1"/>
  <c r="Y247" i="8" s="1"/>
  <c r="Z247" i="8" s="1"/>
  <c r="AA247" i="8" s="1"/>
  <c r="AC247" i="8" s="1"/>
  <c r="AD247" i="8" s="1"/>
  <c r="AE247" i="8" s="1"/>
  <c r="AF247" i="8" s="1"/>
  <c r="C247" i="8"/>
  <c r="D247" i="8" s="1"/>
  <c r="E247" i="8" s="1"/>
  <c r="F247" i="8" s="1"/>
  <c r="G247" i="8" s="1"/>
  <c r="H247" i="8" s="1"/>
  <c r="I247" i="8" s="1"/>
  <c r="J247" i="8" s="1"/>
  <c r="K247" i="8" s="1"/>
  <c r="L247" i="8" s="1"/>
  <c r="M247" i="8" s="1"/>
  <c r="N247" i="8" s="1"/>
  <c r="O247" i="8" s="1"/>
  <c r="P247" i="8" s="1"/>
  <c r="Q247" i="8" s="1"/>
  <c r="F246" i="8"/>
  <c r="G246" i="8" s="1"/>
  <c r="H246" i="8" s="1"/>
  <c r="I246" i="8" s="1"/>
  <c r="J246" i="8" s="1"/>
  <c r="K246" i="8" s="1"/>
  <c r="L246" i="8" s="1"/>
  <c r="M246" i="8" s="1"/>
  <c r="N246" i="8" s="1"/>
  <c r="O246" i="8" s="1"/>
  <c r="P246" i="8" s="1"/>
  <c r="Q246" i="8" s="1"/>
  <c r="R246" i="8" s="1"/>
  <c r="S246" i="8" s="1"/>
  <c r="T246" i="8" s="1"/>
  <c r="U246" i="8" s="1"/>
  <c r="V246" i="8" s="1"/>
  <c r="W246" i="8" s="1"/>
  <c r="X246" i="8" s="1"/>
  <c r="Y246" i="8" s="1"/>
  <c r="Z246" i="8" s="1"/>
  <c r="AA246" i="8" s="1"/>
  <c r="AC246" i="8" s="1"/>
  <c r="AD246" i="8" s="1"/>
  <c r="AE246" i="8" s="1"/>
  <c r="AF246" i="8" s="1"/>
  <c r="D246" i="8"/>
  <c r="E246" i="8" s="1"/>
  <c r="C246" i="8"/>
  <c r="D245" i="8"/>
  <c r="E245" i="8" s="1"/>
  <c r="F245" i="8" s="1"/>
  <c r="G245" i="8" s="1"/>
  <c r="H245" i="8" s="1"/>
  <c r="I245" i="8" s="1"/>
  <c r="J245" i="8" s="1"/>
  <c r="K245" i="8" s="1"/>
  <c r="L245" i="8" s="1"/>
  <c r="M245" i="8" s="1"/>
  <c r="N245" i="8" s="1"/>
  <c r="O245" i="8" s="1"/>
  <c r="P245" i="8" s="1"/>
  <c r="Q245" i="8" s="1"/>
  <c r="R245" i="8" s="1"/>
  <c r="S245" i="8" s="1"/>
  <c r="T245" i="8" s="1"/>
  <c r="U245" i="8" s="1"/>
  <c r="V245" i="8" s="1"/>
  <c r="W245" i="8" s="1"/>
  <c r="X245" i="8" s="1"/>
  <c r="Y245" i="8" s="1"/>
  <c r="Z245" i="8" s="1"/>
  <c r="AA245" i="8" s="1"/>
  <c r="AC245" i="8" s="1"/>
  <c r="AD245" i="8" s="1"/>
  <c r="AE245" i="8" s="1"/>
  <c r="AF245" i="8" s="1"/>
  <c r="C245" i="8"/>
  <c r="E244" i="8"/>
  <c r="F244" i="8" s="1"/>
  <c r="G244" i="8" s="1"/>
  <c r="H244" i="8" s="1"/>
  <c r="I244" i="8" s="1"/>
  <c r="J244" i="8" s="1"/>
  <c r="K244" i="8" s="1"/>
  <c r="L244" i="8" s="1"/>
  <c r="M244" i="8" s="1"/>
  <c r="N244" i="8" s="1"/>
  <c r="O244" i="8" s="1"/>
  <c r="P244" i="8" s="1"/>
  <c r="Q244" i="8" s="1"/>
  <c r="R244" i="8" s="1"/>
  <c r="S244" i="8" s="1"/>
  <c r="T244" i="8" s="1"/>
  <c r="U244" i="8" s="1"/>
  <c r="V244" i="8" s="1"/>
  <c r="W244" i="8" s="1"/>
  <c r="X244" i="8" s="1"/>
  <c r="Y244" i="8" s="1"/>
  <c r="Z244" i="8" s="1"/>
  <c r="AA244" i="8" s="1"/>
  <c r="AC244" i="8" s="1"/>
  <c r="AD244" i="8" s="1"/>
  <c r="AE244" i="8" s="1"/>
  <c r="AF244" i="8" s="1"/>
  <c r="D244" i="8"/>
  <c r="C244" i="8"/>
  <c r="C243" i="8"/>
  <c r="D243" i="8" s="1"/>
  <c r="E243" i="8" s="1"/>
  <c r="F243" i="8" s="1"/>
  <c r="G243" i="8" s="1"/>
  <c r="H243" i="8" s="1"/>
  <c r="I243" i="8" s="1"/>
  <c r="J243" i="8" s="1"/>
  <c r="K243" i="8" s="1"/>
  <c r="L243" i="8" s="1"/>
  <c r="M243" i="8" s="1"/>
  <c r="N243" i="8" s="1"/>
  <c r="O243" i="8" s="1"/>
  <c r="P243" i="8" s="1"/>
  <c r="Q243" i="8" s="1"/>
  <c r="R243" i="8" s="1"/>
  <c r="S243" i="8" s="1"/>
  <c r="T243" i="8" s="1"/>
  <c r="U243" i="8" s="1"/>
  <c r="V243" i="8" s="1"/>
  <c r="W243" i="8" s="1"/>
  <c r="X243" i="8" s="1"/>
  <c r="Y243" i="8" s="1"/>
  <c r="Z243" i="8" s="1"/>
  <c r="AA243" i="8" s="1"/>
  <c r="AC243" i="8" s="1"/>
  <c r="AD243" i="8" s="1"/>
  <c r="AE243" i="8" s="1"/>
  <c r="AF243" i="8" s="1"/>
  <c r="V242" i="8"/>
  <c r="W242" i="8" s="1"/>
  <c r="X242" i="8" s="1"/>
  <c r="Y242" i="8" s="1"/>
  <c r="Z242" i="8" s="1"/>
  <c r="AA242" i="8" s="1"/>
  <c r="AC242" i="8" s="1"/>
  <c r="AD242" i="8" s="1"/>
  <c r="AE242" i="8" s="1"/>
  <c r="AF242" i="8" s="1"/>
  <c r="L242" i="8"/>
  <c r="M242" i="8" s="1"/>
  <c r="N242" i="8" s="1"/>
  <c r="O242" i="8" s="1"/>
  <c r="P242" i="8" s="1"/>
  <c r="Q242" i="8" s="1"/>
  <c r="R242" i="8" s="1"/>
  <c r="S242" i="8" s="1"/>
  <c r="T242" i="8" s="1"/>
  <c r="U242" i="8" s="1"/>
  <c r="D242" i="8"/>
  <c r="E242" i="8" s="1"/>
  <c r="F242" i="8" s="1"/>
  <c r="G242" i="8" s="1"/>
  <c r="H242" i="8" s="1"/>
  <c r="I242" i="8" s="1"/>
  <c r="J242" i="8" s="1"/>
  <c r="K242" i="8" s="1"/>
  <c r="C242" i="8"/>
  <c r="J241" i="8"/>
  <c r="K241" i="8" s="1"/>
  <c r="L241" i="8" s="1"/>
  <c r="M241" i="8" s="1"/>
  <c r="N241" i="8" s="1"/>
  <c r="O241" i="8" s="1"/>
  <c r="P241" i="8" s="1"/>
  <c r="Q241" i="8" s="1"/>
  <c r="R241" i="8" s="1"/>
  <c r="S241" i="8" s="1"/>
  <c r="T241" i="8" s="1"/>
  <c r="U241" i="8" s="1"/>
  <c r="V241" i="8" s="1"/>
  <c r="W241" i="8" s="1"/>
  <c r="X241" i="8" s="1"/>
  <c r="Y241" i="8" s="1"/>
  <c r="Z241" i="8" s="1"/>
  <c r="AA241" i="8" s="1"/>
  <c r="AC241" i="8" s="1"/>
  <c r="AD241" i="8" s="1"/>
  <c r="AE241" i="8" s="1"/>
  <c r="AF241" i="8" s="1"/>
  <c r="F241" i="8"/>
  <c r="G241" i="8" s="1"/>
  <c r="H241" i="8" s="1"/>
  <c r="I241" i="8" s="1"/>
  <c r="D241" i="8"/>
  <c r="E241" i="8" s="1"/>
  <c r="C241" i="8"/>
  <c r="H240" i="8"/>
  <c r="I240" i="8" s="1"/>
  <c r="J240" i="8" s="1"/>
  <c r="K240" i="8" s="1"/>
  <c r="L240" i="8" s="1"/>
  <c r="M240" i="8" s="1"/>
  <c r="N240" i="8" s="1"/>
  <c r="O240" i="8" s="1"/>
  <c r="P240" i="8" s="1"/>
  <c r="Q240" i="8" s="1"/>
  <c r="R240" i="8" s="1"/>
  <c r="S240" i="8" s="1"/>
  <c r="T240" i="8" s="1"/>
  <c r="U240" i="8" s="1"/>
  <c r="V240" i="8" s="1"/>
  <c r="W240" i="8" s="1"/>
  <c r="X240" i="8" s="1"/>
  <c r="Y240" i="8" s="1"/>
  <c r="Z240" i="8" s="1"/>
  <c r="AA240" i="8" s="1"/>
  <c r="AC240" i="8" s="1"/>
  <c r="AD240" i="8" s="1"/>
  <c r="AE240" i="8" s="1"/>
  <c r="AF240" i="8" s="1"/>
  <c r="E240" i="8"/>
  <c r="F240" i="8" s="1"/>
  <c r="G240" i="8" s="1"/>
  <c r="D240" i="8"/>
  <c r="C240" i="8"/>
  <c r="T239" i="8"/>
  <c r="U239" i="8" s="1"/>
  <c r="V239" i="8" s="1"/>
  <c r="W239" i="8" s="1"/>
  <c r="X239" i="8" s="1"/>
  <c r="Y239" i="8" s="1"/>
  <c r="Z239" i="8" s="1"/>
  <c r="AA239" i="8" s="1"/>
  <c r="AC239" i="8" s="1"/>
  <c r="AD239" i="8" s="1"/>
  <c r="AE239" i="8" s="1"/>
  <c r="AF239" i="8" s="1"/>
  <c r="D239" i="8"/>
  <c r="E239" i="8" s="1"/>
  <c r="F239" i="8" s="1"/>
  <c r="G239" i="8" s="1"/>
  <c r="H239" i="8" s="1"/>
  <c r="I239" i="8" s="1"/>
  <c r="J239" i="8" s="1"/>
  <c r="K239" i="8" s="1"/>
  <c r="L239" i="8" s="1"/>
  <c r="M239" i="8" s="1"/>
  <c r="N239" i="8" s="1"/>
  <c r="O239" i="8" s="1"/>
  <c r="P239" i="8" s="1"/>
  <c r="Q239" i="8" s="1"/>
  <c r="R239" i="8" s="1"/>
  <c r="S239" i="8" s="1"/>
  <c r="C239" i="8"/>
  <c r="R238" i="8"/>
  <c r="S238" i="8" s="1"/>
  <c r="T238" i="8" s="1"/>
  <c r="U238" i="8" s="1"/>
  <c r="V238" i="8" s="1"/>
  <c r="W238" i="8" s="1"/>
  <c r="X238" i="8" s="1"/>
  <c r="Y238" i="8" s="1"/>
  <c r="Z238" i="8" s="1"/>
  <c r="AA238" i="8" s="1"/>
  <c r="AC238" i="8" s="1"/>
  <c r="AD238" i="8" s="1"/>
  <c r="AE238" i="8" s="1"/>
  <c r="AF238" i="8" s="1"/>
  <c r="C238" i="8"/>
  <c r="D238" i="8" s="1"/>
  <c r="E238" i="8" s="1"/>
  <c r="F238" i="8" s="1"/>
  <c r="G238" i="8" s="1"/>
  <c r="H238" i="8" s="1"/>
  <c r="I238" i="8" s="1"/>
  <c r="J238" i="8" s="1"/>
  <c r="K238" i="8" s="1"/>
  <c r="L238" i="8" s="1"/>
  <c r="M238" i="8" s="1"/>
  <c r="N238" i="8" s="1"/>
  <c r="O238" i="8" s="1"/>
  <c r="P238" i="8" s="1"/>
  <c r="Q238" i="8" s="1"/>
  <c r="J237" i="8"/>
  <c r="K237" i="8" s="1"/>
  <c r="L237" i="8" s="1"/>
  <c r="M237" i="8" s="1"/>
  <c r="N237" i="8" s="1"/>
  <c r="O237" i="8" s="1"/>
  <c r="P237" i="8" s="1"/>
  <c r="Q237" i="8" s="1"/>
  <c r="R237" i="8" s="1"/>
  <c r="S237" i="8" s="1"/>
  <c r="T237" i="8" s="1"/>
  <c r="U237" i="8" s="1"/>
  <c r="V237" i="8" s="1"/>
  <c r="W237" i="8" s="1"/>
  <c r="X237" i="8" s="1"/>
  <c r="Y237" i="8" s="1"/>
  <c r="Z237" i="8" s="1"/>
  <c r="AA237" i="8" s="1"/>
  <c r="AC237" i="8" s="1"/>
  <c r="AD237" i="8" s="1"/>
  <c r="AE237" i="8" s="1"/>
  <c r="AF237" i="8" s="1"/>
  <c r="C237" i="8"/>
  <c r="D237" i="8" s="1"/>
  <c r="E237" i="8" s="1"/>
  <c r="F237" i="8" s="1"/>
  <c r="G237" i="8" s="1"/>
  <c r="H237" i="8" s="1"/>
  <c r="I237" i="8" s="1"/>
  <c r="H236" i="8"/>
  <c r="I236" i="8" s="1"/>
  <c r="J236" i="8" s="1"/>
  <c r="K236" i="8" s="1"/>
  <c r="L236" i="8" s="1"/>
  <c r="M236" i="8" s="1"/>
  <c r="N236" i="8" s="1"/>
  <c r="O236" i="8" s="1"/>
  <c r="P236" i="8" s="1"/>
  <c r="Q236" i="8" s="1"/>
  <c r="R236" i="8" s="1"/>
  <c r="S236" i="8" s="1"/>
  <c r="T236" i="8" s="1"/>
  <c r="U236" i="8" s="1"/>
  <c r="V236" i="8" s="1"/>
  <c r="W236" i="8" s="1"/>
  <c r="X236" i="8" s="1"/>
  <c r="Y236" i="8" s="1"/>
  <c r="Z236" i="8" s="1"/>
  <c r="AA236" i="8" s="1"/>
  <c r="AC236" i="8" s="1"/>
  <c r="AD236" i="8" s="1"/>
  <c r="AE236" i="8" s="1"/>
  <c r="AF236" i="8" s="1"/>
  <c r="C236" i="8"/>
  <c r="D236" i="8" s="1"/>
  <c r="E236" i="8" s="1"/>
  <c r="F236" i="8" s="1"/>
  <c r="G236" i="8" s="1"/>
  <c r="G235" i="8"/>
  <c r="H235" i="8" s="1"/>
  <c r="I235" i="8" s="1"/>
  <c r="J235" i="8" s="1"/>
  <c r="K235" i="8" s="1"/>
  <c r="L235" i="8" s="1"/>
  <c r="M235" i="8" s="1"/>
  <c r="N235" i="8" s="1"/>
  <c r="O235" i="8" s="1"/>
  <c r="P235" i="8" s="1"/>
  <c r="Q235" i="8" s="1"/>
  <c r="R235" i="8" s="1"/>
  <c r="S235" i="8" s="1"/>
  <c r="T235" i="8" s="1"/>
  <c r="U235" i="8" s="1"/>
  <c r="V235" i="8" s="1"/>
  <c r="W235" i="8" s="1"/>
  <c r="X235" i="8" s="1"/>
  <c r="Y235" i="8" s="1"/>
  <c r="Z235" i="8" s="1"/>
  <c r="AA235" i="8" s="1"/>
  <c r="AC235" i="8" s="1"/>
  <c r="AD235" i="8" s="1"/>
  <c r="AE235" i="8" s="1"/>
  <c r="AF235" i="8" s="1"/>
  <c r="F235" i="8"/>
  <c r="C235" i="8"/>
  <c r="D235" i="8" s="1"/>
  <c r="E235" i="8" s="1"/>
  <c r="L234" i="8"/>
  <c r="M234" i="8" s="1"/>
  <c r="N234" i="8" s="1"/>
  <c r="O234" i="8" s="1"/>
  <c r="P234" i="8" s="1"/>
  <c r="Q234" i="8" s="1"/>
  <c r="R234" i="8" s="1"/>
  <c r="S234" i="8" s="1"/>
  <c r="T234" i="8" s="1"/>
  <c r="U234" i="8" s="1"/>
  <c r="V234" i="8" s="1"/>
  <c r="W234" i="8" s="1"/>
  <c r="X234" i="8" s="1"/>
  <c r="Y234" i="8" s="1"/>
  <c r="Z234" i="8" s="1"/>
  <c r="AA234" i="8" s="1"/>
  <c r="AC234" i="8" s="1"/>
  <c r="AD234" i="8" s="1"/>
  <c r="AE234" i="8" s="1"/>
  <c r="AF234" i="8" s="1"/>
  <c r="E234" i="8"/>
  <c r="F234" i="8" s="1"/>
  <c r="G234" i="8" s="1"/>
  <c r="H234" i="8" s="1"/>
  <c r="I234" i="8" s="1"/>
  <c r="J234" i="8" s="1"/>
  <c r="K234" i="8" s="1"/>
  <c r="D234" i="8"/>
  <c r="C234" i="8"/>
  <c r="K233" i="8"/>
  <c r="L233" i="8" s="1"/>
  <c r="M233" i="8" s="1"/>
  <c r="N233" i="8" s="1"/>
  <c r="O233" i="8" s="1"/>
  <c r="P233" i="8" s="1"/>
  <c r="Q233" i="8" s="1"/>
  <c r="R233" i="8" s="1"/>
  <c r="S233" i="8" s="1"/>
  <c r="T233" i="8" s="1"/>
  <c r="U233" i="8" s="1"/>
  <c r="V233" i="8" s="1"/>
  <c r="W233" i="8" s="1"/>
  <c r="X233" i="8" s="1"/>
  <c r="Y233" i="8" s="1"/>
  <c r="Z233" i="8" s="1"/>
  <c r="AA233" i="8" s="1"/>
  <c r="AC233" i="8" s="1"/>
  <c r="AD233" i="8" s="1"/>
  <c r="AE233" i="8" s="1"/>
  <c r="AF233" i="8" s="1"/>
  <c r="J233" i="8"/>
  <c r="C233" i="8"/>
  <c r="D233" i="8" s="1"/>
  <c r="E233" i="8" s="1"/>
  <c r="F233" i="8" s="1"/>
  <c r="G233" i="8" s="1"/>
  <c r="H233" i="8" s="1"/>
  <c r="I233" i="8" s="1"/>
  <c r="E232" i="8"/>
  <c r="F232" i="8" s="1"/>
  <c r="G232" i="8" s="1"/>
  <c r="H232" i="8" s="1"/>
  <c r="I232" i="8" s="1"/>
  <c r="J232" i="8" s="1"/>
  <c r="K232" i="8" s="1"/>
  <c r="L232" i="8" s="1"/>
  <c r="M232" i="8" s="1"/>
  <c r="N232" i="8" s="1"/>
  <c r="O232" i="8" s="1"/>
  <c r="P232" i="8" s="1"/>
  <c r="Q232" i="8" s="1"/>
  <c r="R232" i="8" s="1"/>
  <c r="S232" i="8" s="1"/>
  <c r="T232" i="8" s="1"/>
  <c r="U232" i="8" s="1"/>
  <c r="V232" i="8" s="1"/>
  <c r="W232" i="8" s="1"/>
  <c r="X232" i="8" s="1"/>
  <c r="Y232" i="8" s="1"/>
  <c r="Z232" i="8" s="1"/>
  <c r="AA232" i="8" s="1"/>
  <c r="AC232" i="8" s="1"/>
  <c r="AD232" i="8" s="1"/>
  <c r="AE232" i="8" s="1"/>
  <c r="AF232" i="8" s="1"/>
  <c r="D232" i="8"/>
  <c r="C232" i="8"/>
  <c r="N231" i="8"/>
  <c r="O231" i="8" s="1"/>
  <c r="P231" i="8" s="1"/>
  <c r="Q231" i="8" s="1"/>
  <c r="R231" i="8" s="1"/>
  <c r="S231" i="8" s="1"/>
  <c r="T231" i="8" s="1"/>
  <c r="U231" i="8" s="1"/>
  <c r="V231" i="8" s="1"/>
  <c r="W231" i="8" s="1"/>
  <c r="X231" i="8" s="1"/>
  <c r="Y231" i="8" s="1"/>
  <c r="Z231" i="8" s="1"/>
  <c r="AA231" i="8" s="1"/>
  <c r="AC231" i="8" s="1"/>
  <c r="AD231" i="8" s="1"/>
  <c r="AE231" i="8" s="1"/>
  <c r="AF231" i="8" s="1"/>
  <c r="C231" i="8"/>
  <c r="D231" i="8" s="1"/>
  <c r="E231" i="8" s="1"/>
  <c r="F231" i="8" s="1"/>
  <c r="G231" i="8" s="1"/>
  <c r="H231" i="8" s="1"/>
  <c r="I231" i="8" s="1"/>
  <c r="J231" i="8" s="1"/>
  <c r="K231" i="8" s="1"/>
  <c r="L231" i="8" s="1"/>
  <c r="M231" i="8" s="1"/>
  <c r="G230" i="8"/>
  <c r="H230" i="8" s="1"/>
  <c r="I230" i="8" s="1"/>
  <c r="J230" i="8" s="1"/>
  <c r="K230" i="8" s="1"/>
  <c r="L230" i="8" s="1"/>
  <c r="M230" i="8" s="1"/>
  <c r="N230" i="8" s="1"/>
  <c r="O230" i="8" s="1"/>
  <c r="P230" i="8" s="1"/>
  <c r="Q230" i="8" s="1"/>
  <c r="R230" i="8" s="1"/>
  <c r="S230" i="8" s="1"/>
  <c r="T230" i="8" s="1"/>
  <c r="U230" i="8" s="1"/>
  <c r="V230" i="8" s="1"/>
  <c r="W230" i="8" s="1"/>
  <c r="X230" i="8" s="1"/>
  <c r="Y230" i="8" s="1"/>
  <c r="Z230" i="8" s="1"/>
  <c r="AA230" i="8" s="1"/>
  <c r="AC230" i="8" s="1"/>
  <c r="AD230" i="8" s="1"/>
  <c r="AE230" i="8" s="1"/>
  <c r="AF230" i="8" s="1"/>
  <c r="D230" i="8"/>
  <c r="E230" i="8" s="1"/>
  <c r="F230" i="8" s="1"/>
  <c r="C230" i="8"/>
  <c r="G229" i="8"/>
  <c r="H229" i="8" s="1"/>
  <c r="I229" i="8" s="1"/>
  <c r="J229" i="8" s="1"/>
  <c r="K229" i="8" s="1"/>
  <c r="L229" i="8" s="1"/>
  <c r="M229" i="8" s="1"/>
  <c r="N229" i="8" s="1"/>
  <c r="O229" i="8" s="1"/>
  <c r="P229" i="8" s="1"/>
  <c r="Q229" i="8" s="1"/>
  <c r="R229" i="8" s="1"/>
  <c r="S229" i="8" s="1"/>
  <c r="T229" i="8" s="1"/>
  <c r="U229" i="8" s="1"/>
  <c r="V229" i="8" s="1"/>
  <c r="W229" i="8" s="1"/>
  <c r="X229" i="8" s="1"/>
  <c r="Y229" i="8" s="1"/>
  <c r="Z229" i="8" s="1"/>
  <c r="AA229" i="8" s="1"/>
  <c r="AC229" i="8" s="1"/>
  <c r="AD229" i="8" s="1"/>
  <c r="AE229" i="8" s="1"/>
  <c r="AF229" i="8" s="1"/>
  <c r="F229" i="8"/>
  <c r="C229" i="8"/>
  <c r="D229" i="8" s="1"/>
  <c r="E229" i="8" s="1"/>
  <c r="E228" i="8"/>
  <c r="F228" i="8" s="1"/>
  <c r="G228" i="8" s="1"/>
  <c r="H228" i="8" s="1"/>
  <c r="I228" i="8" s="1"/>
  <c r="J228" i="8" s="1"/>
  <c r="K228" i="8" s="1"/>
  <c r="L228" i="8" s="1"/>
  <c r="M228" i="8" s="1"/>
  <c r="N228" i="8" s="1"/>
  <c r="O228" i="8" s="1"/>
  <c r="P228" i="8" s="1"/>
  <c r="Q228" i="8" s="1"/>
  <c r="R228" i="8" s="1"/>
  <c r="S228" i="8" s="1"/>
  <c r="T228" i="8" s="1"/>
  <c r="U228" i="8" s="1"/>
  <c r="V228" i="8" s="1"/>
  <c r="W228" i="8" s="1"/>
  <c r="X228" i="8" s="1"/>
  <c r="Y228" i="8" s="1"/>
  <c r="Z228" i="8" s="1"/>
  <c r="AA228" i="8" s="1"/>
  <c r="AC228" i="8" s="1"/>
  <c r="AD228" i="8" s="1"/>
  <c r="AE228" i="8" s="1"/>
  <c r="AF228" i="8" s="1"/>
  <c r="D228" i="8"/>
  <c r="C228" i="8"/>
  <c r="N227" i="8"/>
  <c r="O227" i="8" s="1"/>
  <c r="P227" i="8" s="1"/>
  <c r="Q227" i="8" s="1"/>
  <c r="R227" i="8" s="1"/>
  <c r="S227" i="8" s="1"/>
  <c r="T227" i="8" s="1"/>
  <c r="U227" i="8" s="1"/>
  <c r="V227" i="8" s="1"/>
  <c r="W227" i="8" s="1"/>
  <c r="X227" i="8" s="1"/>
  <c r="Y227" i="8" s="1"/>
  <c r="Z227" i="8" s="1"/>
  <c r="AA227" i="8" s="1"/>
  <c r="AC227" i="8" s="1"/>
  <c r="AD227" i="8" s="1"/>
  <c r="AE227" i="8" s="1"/>
  <c r="AF227" i="8" s="1"/>
  <c r="L227" i="8"/>
  <c r="M227" i="8" s="1"/>
  <c r="C227" i="8"/>
  <c r="D227" i="8" s="1"/>
  <c r="E227" i="8" s="1"/>
  <c r="F227" i="8" s="1"/>
  <c r="G227" i="8" s="1"/>
  <c r="H227" i="8" s="1"/>
  <c r="I227" i="8" s="1"/>
  <c r="J227" i="8" s="1"/>
  <c r="K227" i="8" s="1"/>
  <c r="D226" i="8"/>
  <c r="E226" i="8" s="1"/>
  <c r="F226" i="8" s="1"/>
  <c r="G226" i="8" s="1"/>
  <c r="H226" i="8" s="1"/>
  <c r="I226" i="8" s="1"/>
  <c r="J226" i="8" s="1"/>
  <c r="K226" i="8" s="1"/>
  <c r="L226" i="8" s="1"/>
  <c r="M226" i="8" s="1"/>
  <c r="N226" i="8" s="1"/>
  <c r="O226" i="8" s="1"/>
  <c r="P226" i="8" s="1"/>
  <c r="Q226" i="8" s="1"/>
  <c r="R226" i="8" s="1"/>
  <c r="S226" i="8" s="1"/>
  <c r="T226" i="8" s="1"/>
  <c r="U226" i="8" s="1"/>
  <c r="V226" i="8" s="1"/>
  <c r="W226" i="8" s="1"/>
  <c r="X226" i="8" s="1"/>
  <c r="Y226" i="8" s="1"/>
  <c r="Z226" i="8" s="1"/>
  <c r="AA226" i="8" s="1"/>
  <c r="AC226" i="8" s="1"/>
  <c r="AD226" i="8" s="1"/>
  <c r="AE226" i="8" s="1"/>
  <c r="AF226" i="8" s="1"/>
  <c r="C226" i="8"/>
  <c r="U225" i="8"/>
  <c r="V225" i="8" s="1"/>
  <c r="W225" i="8" s="1"/>
  <c r="X225" i="8" s="1"/>
  <c r="Y225" i="8" s="1"/>
  <c r="Z225" i="8" s="1"/>
  <c r="AA225" i="8" s="1"/>
  <c r="AC225" i="8" s="1"/>
  <c r="AD225" i="8" s="1"/>
  <c r="AE225" i="8" s="1"/>
  <c r="AF225" i="8" s="1"/>
  <c r="E225" i="8"/>
  <c r="F225" i="8" s="1"/>
  <c r="G225" i="8" s="1"/>
  <c r="H225" i="8" s="1"/>
  <c r="I225" i="8" s="1"/>
  <c r="J225" i="8" s="1"/>
  <c r="K225" i="8" s="1"/>
  <c r="L225" i="8" s="1"/>
  <c r="M225" i="8" s="1"/>
  <c r="N225" i="8" s="1"/>
  <c r="O225" i="8" s="1"/>
  <c r="P225" i="8" s="1"/>
  <c r="Q225" i="8" s="1"/>
  <c r="R225" i="8" s="1"/>
  <c r="S225" i="8" s="1"/>
  <c r="T225" i="8" s="1"/>
  <c r="C225" i="8"/>
  <c r="D225" i="8" s="1"/>
  <c r="N224" i="8"/>
  <c r="O224" i="8" s="1"/>
  <c r="P224" i="8" s="1"/>
  <c r="Q224" i="8" s="1"/>
  <c r="R224" i="8" s="1"/>
  <c r="S224" i="8" s="1"/>
  <c r="T224" i="8" s="1"/>
  <c r="U224" i="8" s="1"/>
  <c r="V224" i="8" s="1"/>
  <c r="W224" i="8" s="1"/>
  <c r="X224" i="8" s="1"/>
  <c r="Y224" i="8" s="1"/>
  <c r="Z224" i="8" s="1"/>
  <c r="AA224" i="8" s="1"/>
  <c r="AC224" i="8" s="1"/>
  <c r="AD224" i="8" s="1"/>
  <c r="AE224" i="8" s="1"/>
  <c r="AF224" i="8" s="1"/>
  <c r="L224" i="8"/>
  <c r="M224" i="8" s="1"/>
  <c r="K224" i="8"/>
  <c r="C224" i="8"/>
  <c r="D224" i="8" s="1"/>
  <c r="E224" i="8" s="1"/>
  <c r="F224" i="8" s="1"/>
  <c r="G224" i="8" s="1"/>
  <c r="H224" i="8" s="1"/>
  <c r="I224" i="8" s="1"/>
  <c r="J224" i="8" s="1"/>
  <c r="D223" i="8"/>
  <c r="E223" i="8" s="1"/>
  <c r="F223" i="8" s="1"/>
  <c r="G223" i="8" s="1"/>
  <c r="H223" i="8" s="1"/>
  <c r="I223" i="8" s="1"/>
  <c r="J223" i="8" s="1"/>
  <c r="K223" i="8" s="1"/>
  <c r="L223" i="8" s="1"/>
  <c r="M223" i="8" s="1"/>
  <c r="N223" i="8" s="1"/>
  <c r="O223" i="8" s="1"/>
  <c r="P223" i="8" s="1"/>
  <c r="Q223" i="8" s="1"/>
  <c r="R223" i="8" s="1"/>
  <c r="S223" i="8" s="1"/>
  <c r="T223" i="8" s="1"/>
  <c r="U223" i="8" s="1"/>
  <c r="V223" i="8" s="1"/>
  <c r="W223" i="8" s="1"/>
  <c r="X223" i="8" s="1"/>
  <c r="Y223" i="8" s="1"/>
  <c r="Z223" i="8" s="1"/>
  <c r="AA223" i="8" s="1"/>
  <c r="AC223" i="8" s="1"/>
  <c r="AD223" i="8" s="1"/>
  <c r="AE223" i="8" s="1"/>
  <c r="AF223" i="8" s="1"/>
  <c r="C223" i="8"/>
  <c r="M222" i="8"/>
  <c r="N222" i="8" s="1"/>
  <c r="O222" i="8" s="1"/>
  <c r="P222" i="8" s="1"/>
  <c r="Q222" i="8" s="1"/>
  <c r="R222" i="8" s="1"/>
  <c r="S222" i="8" s="1"/>
  <c r="T222" i="8" s="1"/>
  <c r="U222" i="8" s="1"/>
  <c r="V222" i="8" s="1"/>
  <c r="W222" i="8" s="1"/>
  <c r="X222" i="8" s="1"/>
  <c r="Y222" i="8" s="1"/>
  <c r="Z222" i="8" s="1"/>
  <c r="AA222" i="8" s="1"/>
  <c r="AC222" i="8" s="1"/>
  <c r="AD222" i="8" s="1"/>
  <c r="AE222" i="8" s="1"/>
  <c r="AF222" i="8" s="1"/>
  <c r="J222" i="8"/>
  <c r="K222" i="8" s="1"/>
  <c r="L222" i="8" s="1"/>
  <c r="E222" i="8"/>
  <c r="F222" i="8" s="1"/>
  <c r="G222" i="8" s="1"/>
  <c r="H222" i="8" s="1"/>
  <c r="I222" i="8" s="1"/>
  <c r="D222" i="8"/>
  <c r="C222" i="8"/>
  <c r="P221" i="8"/>
  <c r="Q221" i="8" s="1"/>
  <c r="R221" i="8" s="1"/>
  <c r="S221" i="8" s="1"/>
  <c r="T221" i="8" s="1"/>
  <c r="U221" i="8" s="1"/>
  <c r="V221" i="8" s="1"/>
  <c r="W221" i="8" s="1"/>
  <c r="X221" i="8" s="1"/>
  <c r="Y221" i="8" s="1"/>
  <c r="Z221" i="8" s="1"/>
  <c r="AA221" i="8" s="1"/>
  <c r="AC221" i="8" s="1"/>
  <c r="AD221" i="8" s="1"/>
  <c r="AE221" i="8" s="1"/>
  <c r="AF221" i="8" s="1"/>
  <c r="C221" i="8"/>
  <c r="D221" i="8" s="1"/>
  <c r="E221" i="8" s="1"/>
  <c r="F221" i="8" s="1"/>
  <c r="G221" i="8" s="1"/>
  <c r="H221" i="8" s="1"/>
  <c r="I221" i="8" s="1"/>
  <c r="J221" i="8" s="1"/>
  <c r="K221" i="8" s="1"/>
  <c r="L221" i="8" s="1"/>
  <c r="M221" i="8" s="1"/>
  <c r="N221" i="8" s="1"/>
  <c r="O221" i="8" s="1"/>
  <c r="L220" i="8"/>
  <c r="M220" i="8" s="1"/>
  <c r="N220" i="8" s="1"/>
  <c r="O220" i="8" s="1"/>
  <c r="P220" i="8" s="1"/>
  <c r="Q220" i="8" s="1"/>
  <c r="R220" i="8" s="1"/>
  <c r="S220" i="8" s="1"/>
  <c r="T220" i="8" s="1"/>
  <c r="U220" i="8" s="1"/>
  <c r="V220" i="8" s="1"/>
  <c r="W220" i="8" s="1"/>
  <c r="X220" i="8" s="1"/>
  <c r="Y220" i="8" s="1"/>
  <c r="Z220" i="8" s="1"/>
  <c r="AA220" i="8" s="1"/>
  <c r="AC220" i="8" s="1"/>
  <c r="AD220" i="8" s="1"/>
  <c r="AE220" i="8" s="1"/>
  <c r="AF220" i="8" s="1"/>
  <c r="K220" i="8"/>
  <c r="D220" i="8"/>
  <c r="E220" i="8" s="1"/>
  <c r="F220" i="8" s="1"/>
  <c r="G220" i="8" s="1"/>
  <c r="H220" i="8" s="1"/>
  <c r="I220" i="8" s="1"/>
  <c r="J220" i="8" s="1"/>
  <c r="C220" i="8"/>
  <c r="J219" i="8"/>
  <c r="K219" i="8" s="1"/>
  <c r="L219" i="8" s="1"/>
  <c r="M219" i="8" s="1"/>
  <c r="N219" i="8" s="1"/>
  <c r="O219" i="8" s="1"/>
  <c r="P219" i="8" s="1"/>
  <c r="Q219" i="8" s="1"/>
  <c r="R219" i="8" s="1"/>
  <c r="S219" i="8" s="1"/>
  <c r="T219" i="8" s="1"/>
  <c r="U219" i="8" s="1"/>
  <c r="V219" i="8" s="1"/>
  <c r="W219" i="8" s="1"/>
  <c r="X219" i="8" s="1"/>
  <c r="Y219" i="8" s="1"/>
  <c r="Z219" i="8" s="1"/>
  <c r="AA219" i="8" s="1"/>
  <c r="AC219" i="8" s="1"/>
  <c r="AD219" i="8" s="1"/>
  <c r="AE219" i="8" s="1"/>
  <c r="AF219" i="8" s="1"/>
  <c r="I219" i="8"/>
  <c r="D219" i="8"/>
  <c r="E219" i="8" s="1"/>
  <c r="F219" i="8" s="1"/>
  <c r="G219" i="8" s="1"/>
  <c r="H219" i="8" s="1"/>
  <c r="C219" i="8"/>
  <c r="AC218" i="8"/>
  <c r="AD218" i="8" s="1"/>
  <c r="AE218" i="8" s="1"/>
  <c r="AF218" i="8" s="1"/>
  <c r="Z218" i="8"/>
  <c r="AA218" i="8" s="1"/>
  <c r="X218" i="8"/>
  <c r="Y218" i="8" s="1"/>
  <c r="K218" i="8"/>
  <c r="L218" i="8" s="1"/>
  <c r="M218" i="8" s="1"/>
  <c r="N218" i="8" s="1"/>
  <c r="O218" i="8" s="1"/>
  <c r="P218" i="8" s="1"/>
  <c r="Q218" i="8" s="1"/>
  <c r="R218" i="8" s="1"/>
  <c r="S218" i="8" s="1"/>
  <c r="T218" i="8" s="1"/>
  <c r="U218" i="8" s="1"/>
  <c r="V218" i="8" s="1"/>
  <c r="W218" i="8" s="1"/>
  <c r="J218" i="8"/>
  <c r="C218" i="8"/>
  <c r="D218" i="8" s="1"/>
  <c r="E218" i="8" s="1"/>
  <c r="F218" i="8" s="1"/>
  <c r="G218" i="8" s="1"/>
  <c r="H218" i="8" s="1"/>
  <c r="I218" i="8" s="1"/>
  <c r="C217" i="8"/>
  <c r="D217" i="8" s="1"/>
  <c r="E217" i="8" s="1"/>
  <c r="F217" i="8" s="1"/>
  <c r="G217" i="8" s="1"/>
  <c r="H217" i="8" s="1"/>
  <c r="I217" i="8" s="1"/>
  <c r="J217" i="8" s="1"/>
  <c r="K217" i="8" s="1"/>
  <c r="L217" i="8" s="1"/>
  <c r="M217" i="8" s="1"/>
  <c r="N217" i="8" s="1"/>
  <c r="O217" i="8" s="1"/>
  <c r="P217" i="8" s="1"/>
  <c r="Q217" i="8" s="1"/>
  <c r="R217" i="8" s="1"/>
  <c r="S217" i="8" s="1"/>
  <c r="T217" i="8" s="1"/>
  <c r="U217" i="8" s="1"/>
  <c r="V217" i="8" s="1"/>
  <c r="W217" i="8" s="1"/>
  <c r="X217" i="8" s="1"/>
  <c r="Y217" i="8" s="1"/>
  <c r="Z217" i="8" s="1"/>
  <c r="AA217" i="8" s="1"/>
  <c r="AC217" i="8" s="1"/>
  <c r="AD217" i="8" s="1"/>
  <c r="AE217" i="8" s="1"/>
  <c r="AF217" i="8" s="1"/>
  <c r="H216" i="8"/>
  <c r="I216" i="8" s="1"/>
  <c r="J216" i="8" s="1"/>
  <c r="K216" i="8" s="1"/>
  <c r="L216" i="8" s="1"/>
  <c r="M216" i="8" s="1"/>
  <c r="N216" i="8" s="1"/>
  <c r="O216" i="8" s="1"/>
  <c r="P216" i="8" s="1"/>
  <c r="Q216" i="8" s="1"/>
  <c r="R216" i="8" s="1"/>
  <c r="S216" i="8" s="1"/>
  <c r="T216" i="8" s="1"/>
  <c r="U216" i="8" s="1"/>
  <c r="V216" i="8" s="1"/>
  <c r="W216" i="8" s="1"/>
  <c r="X216" i="8" s="1"/>
  <c r="Y216" i="8" s="1"/>
  <c r="Z216" i="8" s="1"/>
  <c r="AA216" i="8" s="1"/>
  <c r="AC216" i="8" s="1"/>
  <c r="AD216" i="8" s="1"/>
  <c r="AE216" i="8" s="1"/>
  <c r="AF216" i="8" s="1"/>
  <c r="G216" i="8"/>
  <c r="F216" i="8"/>
  <c r="D216" i="8"/>
  <c r="E216" i="8" s="1"/>
  <c r="C216" i="8"/>
  <c r="F215" i="8"/>
  <c r="G215" i="8" s="1"/>
  <c r="H215" i="8" s="1"/>
  <c r="I215" i="8" s="1"/>
  <c r="J215" i="8" s="1"/>
  <c r="K215" i="8" s="1"/>
  <c r="L215" i="8" s="1"/>
  <c r="M215" i="8" s="1"/>
  <c r="N215" i="8" s="1"/>
  <c r="O215" i="8" s="1"/>
  <c r="P215" i="8" s="1"/>
  <c r="Q215" i="8" s="1"/>
  <c r="R215" i="8" s="1"/>
  <c r="S215" i="8" s="1"/>
  <c r="T215" i="8" s="1"/>
  <c r="U215" i="8" s="1"/>
  <c r="V215" i="8" s="1"/>
  <c r="W215" i="8" s="1"/>
  <c r="X215" i="8" s="1"/>
  <c r="Y215" i="8" s="1"/>
  <c r="Z215" i="8" s="1"/>
  <c r="AA215" i="8" s="1"/>
  <c r="AC215" i="8" s="1"/>
  <c r="AD215" i="8" s="1"/>
  <c r="AE215" i="8" s="1"/>
  <c r="AF215" i="8" s="1"/>
  <c r="D215" i="8"/>
  <c r="E215" i="8" s="1"/>
  <c r="C215" i="8"/>
  <c r="E214" i="8"/>
  <c r="F214" i="8" s="1"/>
  <c r="G214" i="8" s="1"/>
  <c r="H214" i="8" s="1"/>
  <c r="I214" i="8" s="1"/>
  <c r="J214" i="8" s="1"/>
  <c r="K214" i="8" s="1"/>
  <c r="L214" i="8" s="1"/>
  <c r="M214" i="8" s="1"/>
  <c r="N214" i="8" s="1"/>
  <c r="O214" i="8" s="1"/>
  <c r="P214" i="8" s="1"/>
  <c r="Q214" i="8" s="1"/>
  <c r="R214" i="8" s="1"/>
  <c r="S214" i="8" s="1"/>
  <c r="T214" i="8" s="1"/>
  <c r="U214" i="8" s="1"/>
  <c r="V214" i="8" s="1"/>
  <c r="W214" i="8" s="1"/>
  <c r="X214" i="8" s="1"/>
  <c r="Y214" i="8" s="1"/>
  <c r="Z214" i="8" s="1"/>
  <c r="AA214" i="8" s="1"/>
  <c r="AC214" i="8" s="1"/>
  <c r="AD214" i="8" s="1"/>
  <c r="AE214" i="8" s="1"/>
  <c r="AF214" i="8" s="1"/>
  <c r="D214" i="8"/>
  <c r="C214" i="8"/>
  <c r="K213" i="8"/>
  <c r="L213" i="8" s="1"/>
  <c r="M213" i="8" s="1"/>
  <c r="N213" i="8" s="1"/>
  <c r="O213" i="8" s="1"/>
  <c r="P213" i="8" s="1"/>
  <c r="Q213" i="8" s="1"/>
  <c r="R213" i="8" s="1"/>
  <c r="S213" i="8" s="1"/>
  <c r="T213" i="8" s="1"/>
  <c r="U213" i="8" s="1"/>
  <c r="V213" i="8" s="1"/>
  <c r="W213" i="8" s="1"/>
  <c r="X213" i="8" s="1"/>
  <c r="Y213" i="8" s="1"/>
  <c r="Z213" i="8" s="1"/>
  <c r="AA213" i="8" s="1"/>
  <c r="AC213" i="8" s="1"/>
  <c r="AD213" i="8" s="1"/>
  <c r="AE213" i="8" s="1"/>
  <c r="AF213" i="8" s="1"/>
  <c r="H213" i="8"/>
  <c r="I213" i="8" s="1"/>
  <c r="J213" i="8" s="1"/>
  <c r="C213" i="8"/>
  <c r="D213" i="8" s="1"/>
  <c r="E213" i="8" s="1"/>
  <c r="F213" i="8" s="1"/>
  <c r="G213" i="8" s="1"/>
  <c r="I212" i="8"/>
  <c r="J212" i="8" s="1"/>
  <c r="K212" i="8" s="1"/>
  <c r="L212" i="8" s="1"/>
  <c r="M212" i="8" s="1"/>
  <c r="N212" i="8" s="1"/>
  <c r="O212" i="8" s="1"/>
  <c r="P212" i="8" s="1"/>
  <c r="Q212" i="8" s="1"/>
  <c r="R212" i="8" s="1"/>
  <c r="S212" i="8" s="1"/>
  <c r="T212" i="8" s="1"/>
  <c r="U212" i="8" s="1"/>
  <c r="V212" i="8" s="1"/>
  <c r="W212" i="8" s="1"/>
  <c r="X212" i="8" s="1"/>
  <c r="Y212" i="8" s="1"/>
  <c r="Z212" i="8" s="1"/>
  <c r="AA212" i="8" s="1"/>
  <c r="AC212" i="8" s="1"/>
  <c r="AD212" i="8" s="1"/>
  <c r="AE212" i="8" s="1"/>
  <c r="AF212" i="8" s="1"/>
  <c r="F212" i="8"/>
  <c r="G212" i="8" s="1"/>
  <c r="H212" i="8" s="1"/>
  <c r="C212" i="8"/>
  <c r="D212" i="8" s="1"/>
  <c r="E212" i="8" s="1"/>
  <c r="I211" i="8"/>
  <c r="J211" i="8" s="1"/>
  <c r="K211" i="8" s="1"/>
  <c r="L211" i="8" s="1"/>
  <c r="M211" i="8" s="1"/>
  <c r="N211" i="8" s="1"/>
  <c r="O211" i="8" s="1"/>
  <c r="P211" i="8" s="1"/>
  <c r="Q211" i="8" s="1"/>
  <c r="R211" i="8" s="1"/>
  <c r="S211" i="8" s="1"/>
  <c r="T211" i="8" s="1"/>
  <c r="U211" i="8" s="1"/>
  <c r="V211" i="8" s="1"/>
  <c r="W211" i="8" s="1"/>
  <c r="X211" i="8" s="1"/>
  <c r="Y211" i="8" s="1"/>
  <c r="Z211" i="8" s="1"/>
  <c r="AA211" i="8" s="1"/>
  <c r="AC211" i="8" s="1"/>
  <c r="AD211" i="8" s="1"/>
  <c r="AE211" i="8" s="1"/>
  <c r="AF211" i="8" s="1"/>
  <c r="G211" i="8"/>
  <c r="H211" i="8" s="1"/>
  <c r="D211" i="8"/>
  <c r="E211" i="8" s="1"/>
  <c r="F211" i="8" s="1"/>
  <c r="C211" i="8"/>
  <c r="O210" i="8"/>
  <c r="P210" i="8" s="1"/>
  <c r="Q210" i="8" s="1"/>
  <c r="R210" i="8" s="1"/>
  <c r="S210" i="8" s="1"/>
  <c r="T210" i="8" s="1"/>
  <c r="U210" i="8" s="1"/>
  <c r="V210" i="8" s="1"/>
  <c r="W210" i="8" s="1"/>
  <c r="X210" i="8" s="1"/>
  <c r="Y210" i="8" s="1"/>
  <c r="Z210" i="8" s="1"/>
  <c r="AA210" i="8" s="1"/>
  <c r="AC210" i="8" s="1"/>
  <c r="AD210" i="8" s="1"/>
  <c r="AE210" i="8" s="1"/>
  <c r="AF210" i="8" s="1"/>
  <c r="G210" i="8"/>
  <c r="H210" i="8" s="1"/>
  <c r="I210" i="8" s="1"/>
  <c r="J210" i="8" s="1"/>
  <c r="K210" i="8" s="1"/>
  <c r="L210" i="8" s="1"/>
  <c r="M210" i="8" s="1"/>
  <c r="N210" i="8" s="1"/>
  <c r="F210" i="8"/>
  <c r="E210" i="8"/>
  <c r="D210" i="8"/>
  <c r="C210" i="8"/>
  <c r="D209" i="8"/>
  <c r="E209" i="8" s="1"/>
  <c r="F209" i="8" s="1"/>
  <c r="G209" i="8" s="1"/>
  <c r="H209" i="8" s="1"/>
  <c r="I209" i="8" s="1"/>
  <c r="J209" i="8" s="1"/>
  <c r="K209" i="8" s="1"/>
  <c r="L209" i="8" s="1"/>
  <c r="M209" i="8" s="1"/>
  <c r="N209" i="8" s="1"/>
  <c r="O209" i="8" s="1"/>
  <c r="P209" i="8" s="1"/>
  <c r="Q209" i="8" s="1"/>
  <c r="R209" i="8" s="1"/>
  <c r="S209" i="8" s="1"/>
  <c r="T209" i="8" s="1"/>
  <c r="U209" i="8" s="1"/>
  <c r="V209" i="8" s="1"/>
  <c r="W209" i="8" s="1"/>
  <c r="X209" i="8" s="1"/>
  <c r="Y209" i="8" s="1"/>
  <c r="Z209" i="8" s="1"/>
  <c r="AA209" i="8" s="1"/>
  <c r="AC209" i="8" s="1"/>
  <c r="AD209" i="8" s="1"/>
  <c r="AE209" i="8" s="1"/>
  <c r="AF209" i="8" s="1"/>
  <c r="C209" i="8"/>
  <c r="F208" i="8"/>
  <c r="G208" i="8" s="1"/>
  <c r="H208" i="8" s="1"/>
  <c r="I208" i="8" s="1"/>
  <c r="J208" i="8" s="1"/>
  <c r="K208" i="8" s="1"/>
  <c r="L208" i="8" s="1"/>
  <c r="M208" i="8" s="1"/>
  <c r="N208" i="8" s="1"/>
  <c r="O208" i="8" s="1"/>
  <c r="P208" i="8" s="1"/>
  <c r="Q208" i="8" s="1"/>
  <c r="R208" i="8" s="1"/>
  <c r="S208" i="8" s="1"/>
  <c r="T208" i="8" s="1"/>
  <c r="U208" i="8" s="1"/>
  <c r="V208" i="8" s="1"/>
  <c r="W208" i="8" s="1"/>
  <c r="X208" i="8" s="1"/>
  <c r="Y208" i="8" s="1"/>
  <c r="Z208" i="8" s="1"/>
  <c r="AA208" i="8" s="1"/>
  <c r="AC208" i="8" s="1"/>
  <c r="AD208" i="8" s="1"/>
  <c r="AE208" i="8" s="1"/>
  <c r="AF208" i="8" s="1"/>
  <c r="C208" i="8"/>
  <c r="D208" i="8" s="1"/>
  <c r="E208" i="8" s="1"/>
  <c r="L207" i="8"/>
  <c r="M207" i="8" s="1"/>
  <c r="N207" i="8" s="1"/>
  <c r="O207" i="8" s="1"/>
  <c r="P207" i="8" s="1"/>
  <c r="Q207" i="8" s="1"/>
  <c r="R207" i="8" s="1"/>
  <c r="S207" i="8" s="1"/>
  <c r="T207" i="8" s="1"/>
  <c r="U207" i="8" s="1"/>
  <c r="V207" i="8" s="1"/>
  <c r="W207" i="8" s="1"/>
  <c r="X207" i="8" s="1"/>
  <c r="Y207" i="8" s="1"/>
  <c r="Z207" i="8" s="1"/>
  <c r="AA207" i="8" s="1"/>
  <c r="AC207" i="8" s="1"/>
  <c r="AD207" i="8" s="1"/>
  <c r="AE207" i="8" s="1"/>
  <c r="AF207" i="8" s="1"/>
  <c r="H207" i="8"/>
  <c r="I207" i="8" s="1"/>
  <c r="J207" i="8" s="1"/>
  <c r="K207" i="8" s="1"/>
  <c r="E207" i="8"/>
  <c r="F207" i="8" s="1"/>
  <c r="G207" i="8" s="1"/>
  <c r="D207" i="8"/>
  <c r="C207" i="8"/>
  <c r="D206" i="8"/>
  <c r="E206" i="8" s="1"/>
  <c r="F206" i="8" s="1"/>
  <c r="G206" i="8" s="1"/>
  <c r="H206" i="8" s="1"/>
  <c r="I206" i="8" s="1"/>
  <c r="J206" i="8" s="1"/>
  <c r="K206" i="8" s="1"/>
  <c r="L206" i="8" s="1"/>
  <c r="M206" i="8" s="1"/>
  <c r="N206" i="8" s="1"/>
  <c r="O206" i="8" s="1"/>
  <c r="P206" i="8" s="1"/>
  <c r="Q206" i="8" s="1"/>
  <c r="R206" i="8" s="1"/>
  <c r="S206" i="8" s="1"/>
  <c r="T206" i="8" s="1"/>
  <c r="U206" i="8" s="1"/>
  <c r="V206" i="8" s="1"/>
  <c r="W206" i="8" s="1"/>
  <c r="X206" i="8" s="1"/>
  <c r="Y206" i="8" s="1"/>
  <c r="Z206" i="8" s="1"/>
  <c r="AA206" i="8" s="1"/>
  <c r="AC206" i="8" s="1"/>
  <c r="AD206" i="8" s="1"/>
  <c r="AE206" i="8" s="1"/>
  <c r="AF206" i="8" s="1"/>
  <c r="C206" i="8"/>
  <c r="E205" i="8"/>
  <c r="F205" i="8" s="1"/>
  <c r="G205" i="8" s="1"/>
  <c r="H205" i="8" s="1"/>
  <c r="I205" i="8" s="1"/>
  <c r="J205" i="8" s="1"/>
  <c r="K205" i="8" s="1"/>
  <c r="L205" i="8" s="1"/>
  <c r="M205" i="8" s="1"/>
  <c r="N205" i="8" s="1"/>
  <c r="O205" i="8" s="1"/>
  <c r="P205" i="8" s="1"/>
  <c r="Q205" i="8" s="1"/>
  <c r="R205" i="8" s="1"/>
  <c r="S205" i="8" s="1"/>
  <c r="T205" i="8" s="1"/>
  <c r="U205" i="8" s="1"/>
  <c r="V205" i="8" s="1"/>
  <c r="W205" i="8" s="1"/>
  <c r="X205" i="8" s="1"/>
  <c r="Y205" i="8" s="1"/>
  <c r="Z205" i="8" s="1"/>
  <c r="AA205" i="8" s="1"/>
  <c r="AC205" i="8" s="1"/>
  <c r="AD205" i="8" s="1"/>
  <c r="AE205" i="8" s="1"/>
  <c r="AF205" i="8" s="1"/>
  <c r="D205" i="8"/>
  <c r="C205" i="8"/>
  <c r="R204" i="8"/>
  <c r="S204" i="8" s="1"/>
  <c r="T204" i="8" s="1"/>
  <c r="U204" i="8" s="1"/>
  <c r="V204" i="8" s="1"/>
  <c r="W204" i="8" s="1"/>
  <c r="X204" i="8" s="1"/>
  <c r="Y204" i="8" s="1"/>
  <c r="Z204" i="8" s="1"/>
  <c r="AA204" i="8" s="1"/>
  <c r="AC204" i="8" s="1"/>
  <c r="AD204" i="8" s="1"/>
  <c r="AE204" i="8" s="1"/>
  <c r="AF204" i="8" s="1"/>
  <c r="C204" i="8"/>
  <c r="D204" i="8" s="1"/>
  <c r="E204" i="8" s="1"/>
  <c r="F204" i="8" s="1"/>
  <c r="G204" i="8" s="1"/>
  <c r="H204" i="8" s="1"/>
  <c r="I204" i="8" s="1"/>
  <c r="J204" i="8" s="1"/>
  <c r="K204" i="8" s="1"/>
  <c r="L204" i="8" s="1"/>
  <c r="M204" i="8" s="1"/>
  <c r="N204" i="8" s="1"/>
  <c r="O204" i="8" s="1"/>
  <c r="P204" i="8" s="1"/>
  <c r="Q204" i="8" s="1"/>
  <c r="G203" i="8"/>
  <c r="H203" i="8" s="1"/>
  <c r="I203" i="8" s="1"/>
  <c r="J203" i="8" s="1"/>
  <c r="K203" i="8" s="1"/>
  <c r="L203" i="8" s="1"/>
  <c r="M203" i="8" s="1"/>
  <c r="N203" i="8" s="1"/>
  <c r="O203" i="8" s="1"/>
  <c r="P203" i="8" s="1"/>
  <c r="Q203" i="8" s="1"/>
  <c r="R203" i="8" s="1"/>
  <c r="S203" i="8" s="1"/>
  <c r="T203" i="8" s="1"/>
  <c r="U203" i="8" s="1"/>
  <c r="V203" i="8" s="1"/>
  <c r="W203" i="8" s="1"/>
  <c r="X203" i="8" s="1"/>
  <c r="Y203" i="8" s="1"/>
  <c r="Z203" i="8" s="1"/>
  <c r="AA203" i="8" s="1"/>
  <c r="AC203" i="8" s="1"/>
  <c r="AD203" i="8" s="1"/>
  <c r="AE203" i="8" s="1"/>
  <c r="AF203" i="8" s="1"/>
  <c r="F203" i="8"/>
  <c r="E203" i="8"/>
  <c r="D203" i="8"/>
  <c r="C203" i="8"/>
  <c r="F202" i="8"/>
  <c r="G202" i="8" s="1"/>
  <c r="H202" i="8" s="1"/>
  <c r="I202" i="8" s="1"/>
  <c r="J202" i="8" s="1"/>
  <c r="K202" i="8" s="1"/>
  <c r="L202" i="8" s="1"/>
  <c r="M202" i="8" s="1"/>
  <c r="N202" i="8" s="1"/>
  <c r="O202" i="8" s="1"/>
  <c r="P202" i="8" s="1"/>
  <c r="Q202" i="8" s="1"/>
  <c r="R202" i="8" s="1"/>
  <c r="S202" i="8" s="1"/>
  <c r="T202" i="8" s="1"/>
  <c r="U202" i="8" s="1"/>
  <c r="V202" i="8" s="1"/>
  <c r="W202" i="8" s="1"/>
  <c r="X202" i="8" s="1"/>
  <c r="Y202" i="8" s="1"/>
  <c r="Z202" i="8" s="1"/>
  <c r="AA202" i="8" s="1"/>
  <c r="AC202" i="8" s="1"/>
  <c r="AD202" i="8" s="1"/>
  <c r="AE202" i="8" s="1"/>
  <c r="AF202" i="8" s="1"/>
  <c r="E202" i="8"/>
  <c r="D202" i="8"/>
  <c r="C202" i="8"/>
  <c r="D201" i="8"/>
  <c r="E201" i="8" s="1"/>
  <c r="F201" i="8" s="1"/>
  <c r="G201" i="8" s="1"/>
  <c r="H201" i="8" s="1"/>
  <c r="I201" i="8" s="1"/>
  <c r="J201" i="8" s="1"/>
  <c r="K201" i="8" s="1"/>
  <c r="L201" i="8" s="1"/>
  <c r="M201" i="8" s="1"/>
  <c r="N201" i="8" s="1"/>
  <c r="O201" i="8" s="1"/>
  <c r="P201" i="8" s="1"/>
  <c r="Q201" i="8" s="1"/>
  <c r="R201" i="8" s="1"/>
  <c r="S201" i="8" s="1"/>
  <c r="T201" i="8" s="1"/>
  <c r="U201" i="8" s="1"/>
  <c r="V201" i="8" s="1"/>
  <c r="W201" i="8" s="1"/>
  <c r="X201" i="8" s="1"/>
  <c r="Y201" i="8" s="1"/>
  <c r="Z201" i="8" s="1"/>
  <c r="AA201" i="8" s="1"/>
  <c r="AC201" i="8" s="1"/>
  <c r="AD201" i="8" s="1"/>
  <c r="AE201" i="8" s="1"/>
  <c r="AF201" i="8" s="1"/>
  <c r="C201" i="8"/>
  <c r="X200" i="8"/>
  <c r="Y200" i="8" s="1"/>
  <c r="Z200" i="8" s="1"/>
  <c r="AA200" i="8" s="1"/>
  <c r="AC200" i="8" s="1"/>
  <c r="AD200" i="8" s="1"/>
  <c r="AE200" i="8" s="1"/>
  <c r="AF200" i="8" s="1"/>
  <c r="J200" i="8"/>
  <c r="K200" i="8" s="1"/>
  <c r="L200" i="8" s="1"/>
  <c r="M200" i="8" s="1"/>
  <c r="N200" i="8" s="1"/>
  <c r="O200" i="8" s="1"/>
  <c r="P200" i="8" s="1"/>
  <c r="Q200" i="8" s="1"/>
  <c r="R200" i="8" s="1"/>
  <c r="S200" i="8" s="1"/>
  <c r="T200" i="8" s="1"/>
  <c r="U200" i="8" s="1"/>
  <c r="V200" i="8" s="1"/>
  <c r="W200" i="8" s="1"/>
  <c r="H200" i="8"/>
  <c r="I200" i="8" s="1"/>
  <c r="C200" i="8"/>
  <c r="D200" i="8" s="1"/>
  <c r="E200" i="8" s="1"/>
  <c r="F200" i="8" s="1"/>
  <c r="G200" i="8" s="1"/>
  <c r="U199" i="8"/>
  <c r="V199" i="8" s="1"/>
  <c r="W199" i="8" s="1"/>
  <c r="X199" i="8" s="1"/>
  <c r="Y199" i="8" s="1"/>
  <c r="Z199" i="8" s="1"/>
  <c r="AA199" i="8" s="1"/>
  <c r="AC199" i="8" s="1"/>
  <c r="AD199" i="8" s="1"/>
  <c r="AE199" i="8" s="1"/>
  <c r="AF199" i="8" s="1"/>
  <c r="F199" i="8"/>
  <c r="G199" i="8" s="1"/>
  <c r="H199" i="8" s="1"/>
  <c r="I199" i="8" s="1"/>
  <c r="J199" i="8" s="1"/>
  <c r="K199" i="8" s="1"/>
  <c r="L199" i="8" s="1"/>
  <c r="M199" i="8" s="1"/>
  <c r="N199" i="8" s="1"/>
  <c r="O199" i="8" s="1"/>
  <c r="P199" i="8" s="1"/>
  <c r="Q199" i="8" s="1"/>
  <c r="R199" i="8" s="1"/>
  <c r="S199" i="8" s="1"/>
  <c r="T199" i="8" s="1"/>
  <c r="E199" i="8"/>
  <c r="D199" i="8"/>
  <c r="C199" i="8"/>
  <c r="G198" i="8"/>
  <c r="H198" i="8" s="1"/>
  <c r="I198" i="8" s="1"/>
  <c r="J198" i="8" s="1"/>
  <c r="K198" i="8" s="1"/>
  <c r="L198" i="8" s="1"/>
  <c r="M198" i="8" s="1"/>
  <c r="N198" i="8" s="1"/>
  <c r="O198" i="8" s="1"/>
  <c r="P198" i="8" s="1"/>
  <c r="Q198" i="8" s="1"/>
  <c r="R198" i="8" s="1"/>
  <c r="S198" i="8" s="1"/>
  <c r="T198" i="8" s="1"/>
  <c r="U198" i="8" s="1"/>
  <c r="V198" i="8" s="1"/>
  <c r="W198" i="8" s="1"/>
  <c r="X198" i="8" s="1"/>
  <c r="Y198" i="8" s="1"/>
  <c r="Z198" i="8" s="1"/>
  <c r="AA198" i="8" s="1"/>
  <c r="AC198" i="8" s="1"/>
  <c r="AD198" i="8" s="1"/>
  <c r="AE198" i="8" s="1"/>
  <c r="AF198" i="8" s="1"/>
  <c r="E198" i="8"/>
  <c r="F198" i="8" s="1"/>
  <c r="D198" i="8"/>
  <c r="C198" i="8"/>
  <c r="E197" i="8"/>
  <c r="F197" i="8" s="1"/>
  <c r="G197" i="8" s="1"/>
  <c r="H197" i="8" s="1"/>
  <c r="I197" i="8" s="1"/>
  <c r="J197" i="8" s="1"/>
  <c r="K197" i="8" s="1"/>
  <c r="L197" i="8" s="1"/>
  <c r="M197" i="8" s="1"/>
  <c r="N197" i="8" s="1"/>
  <c r="O197" i="8" s="1"/>
  <c r="P197" i="8" s="1"/>
  <c r="Q197" i="8" s="1"/>
  <c r="R197" i="8" s="1"/>
  <c r="S197" i="8" s="1"/>
  <c r="T197" i="8" s="1"/>
  <c r="U197" i="8" s="1"/>
  <c r="V197" i="8" s="1"/>
  <c r="W197" i="8" s="1"/>
  <c r="X197" i="8" s="1"/>
  <c r="Y197" i="8" s="1"/>
  <c r="Z197" i="8" s="1"/>
  <c r="AA197" i="8" s="1"/>
  <c r="AC197" i="8" s="1"/>
  <c r="AD197" i="8" s="1"/>
  <c r="AE197" i="8" s="1"/>
  <c r="AF197" i="8" s="1"/>
  <c r="C197" i="8"/>
  <c r="D197" i="8" s="1"/>
  <c r="E196" i="8"/>
  <c r="F196" i="8" s="1"/>
  <c r="G196" i="8" s="1"/>
  <c r="H196" i="8" s="1"/>
  <c r="I196" i="8" s="1"/>
  <c r="J196" i="8" s="1"/>
  <c r="K196" i="8" s="1"/>
  <c r="L196" i="8" s="1"/>
  <c r="M196" i="8" s="1"/>
  <c r="N196" i="8" s="1"/>
  <c r="O196" i="8" s="1"/>
  <c r="P196" i="8" s="1"/>
  <c r="Q196" i="8" s="1"/>
  <c r="R196" i="8" s="1"/>
  <c r="S196" i="8" s="1"/>
  <c r="T196" i="8" s="1"/>
  <c r="U196" i="8" s="1"/>
  <c r="V196" i="8" s="1"/>
  <c r="W196" i="8" s="1"/>
  <c r="X196" i="8" s="1"/>
  <c r="Y196" i="8" s="1"/>
  <c r="Z196" i="8" s="1"/>
  <c r="AA196" i="8" s="1"/>
  <c r="AC196" i="8" s="1"/>
  <c r="AD196" i="8" s="1"/>
  <c r="AE196" i="8" s="1"/>
  <c r="AF196" i="8" s="1"/>
  <c r="D196" i="8"/>
  <c r="C196" i="8"/>
  <c r="C195" i="8"/>
  <c r="D195" i="8" s="1"/>
  <c r="E195" i="8" s="1"/>
  <c r="F195" i="8" s="1"/>
  <c r="G195" i="8" s="1"/>
  <c r="H195" i="8" s="1"/>
  <c r="I195" i="8" s="1"/>
  <c r="J195" i="8" s="1"/>
  <c r="K195" i="8" s="1"/>
  <c r="L195" i="8" s="1"/>
  <c r="M195" i="8" s="1"/>
  <c r="N195" i="8" s="1"/>
  <c r="O195" i="8" s="1"/>
  <c r="P195" i="8" s="1"/>
  <c r="Q195" i="8" s="1"/>
  <c r="R195" i="8" s="1"/>
  <c r="S195" i="8" s="1"/>
  <c r="T195" i="8" s="1"/>
  <c r="U195" i="8" s="1"/>
  <c r="V195" i="8" s="1"/>
  <c r="W195" i="8" s="1"/>
  <c r="X195" i="8" s="1"/>
  <c r="Y195" i="8" s="1"/>
  <c r="Z195" i="8" s="1"/>
  <c r="AA195" i="8" s="1"/>
  <c r="AC195" i="8" s="1"/>
  <c r="AD195" i="8" s="1"/>
  <c r="AE195" i="8" s="1"/>
  <c r="AF195" i="8" s="1"/>
  <c r="L194" i="8"/>
  <c r="M194" i="8" s="1"/>
  <c r="N194" i="8" s="1"/>
  <c r="O194" i="8" s="1"/>
  <c r="P194" i="8" s="1"/>
  <c r="Q194" i="8" s="1"/>
  <c r="R194" i="8" s="1"/>
  <c r="S194" i="8" s="1"/>
  <c r="T194" i="8" s="1"/>
  <c r="U194" i="8" s="1"/>
  <c r="V194" i="8" s="1"/>
  <c r="W194" i="8" s="1"/>
  <c r="X194" i="8" s="1"/>
  <c r="Y194" i="8" s="1"/>
  <c r="Z194" i="8" s="1"/>
  <c r="AA194" i="8" s="1"/>
  <c r="AC194" i="8" s="1"/>
  <c r="AD194" i="8" s="1"/>
  <c r="AE194" i="8" s="1"/>
  <c r="AF194" i="8" s="1"/>
  <c r="C194" i="8"/>
  <c r="D194" i="8" s="1"/>
  <c r="E194" i="8" s="1"/>
  <c r="F194" i="8" s="1"/>
  <c r="G194" i="8" s="1"/>
  <c r="H194" i="8" s="1"/>
  <c r="I194" i="8" s="1"/>
  <c r="J194" i="8" s="1"/>
  <c r="K194" i="8" s="1"/>
  <c r="F193" i="8"/>
  <c r="G193" i="8" s="1"/>
  <c r="H193" i="8" s="1"/>
  <c r="I193" i="8" s="1"/>
  <c r="J193" i="8" s="1"/>
  <c r="K193" i="8" s="1"/>
  <c r="L193" i="8" s="1"/>
  <c r="M193" i="8" s="1"/>
  <c r="N193" i="8" s="1"/>
  <c r="O193" i="8" s="1"/>
  <c r="P193" i="8" s="1"/>
  <c r="Q193" i="8" s="1"/>
  <c r="R193" i="8" s="1"/>
  <c r="S193" i="8" s="1"/>
  <c r="T193" i="8" s="1"/>
  <c r="U193" i="8" s="1"/>
  <c r="V193" i="8" s="1"/>
  <c r="W193" i="8" s="1"/>
  <c r="X193" i="8" s="1"/>
  <c r="Y193" i="8" s="1"/>
  <c r="Z193" i="8" s="1"/>
  <c r="AA193" i="8" s="1"/>
  <c r="AC193" i="8" s="1"/>
  <c r="AD193" i="8" s="1"/>
  <c r="AE193" i="8" s="1"/>
  <c r="AF193" i="8" s="1"/>
  <c r="E193" i="8"/>
  <c r="D193" i="8"/>
  <c r="C193" i="8"/>
  <c r="J192" i="8"/>
  <c r="K192" i="8" s="1"/>
  <c r="L192" i="8" s="1"/>
  <c r="M192" i="8" s="1"/>
  <c r="N192" i="8" s="1"/>
  <c r="O192" i="8" s="1"/>
  <c r="P192" i="8" s="1"/>
  <c r="Q192" i="8" s="1"/>
  <c r="R192" i="8" s="1"/>
  <c r="S192" i="8" s="1"/>
  <c r="T192" i="8" s="1"/>
  <c r="U192" i="8" s="1"/>
  <c r="V192" i="8" s="1"/>
  <c r="W192" i="8" s="1"/>
  <c r="X192" i="8" s="1"/>
  <c r="Y192" i="8" s="1"/>
  <c r="Z192" i="8" s="1"/>
  <c r="AA192" i="8" s="1"/>
  <c r="AC192" i="8" s="1"/>
  <c r="AD192" i="8" s="1"/>
  <c r="AE192" i="8" s="1"/>
  <c r="AF192" i="8" s="1"/>
  <c r="E192" i="8"/>
  <c r="F192" i="8" s="1"/>
  <c r="G192" i="8" s="1"/>
  <c r="H192" i="8" s="1"/>
  <c r="I192" i="8" s="1"/>
  <c r="D192" i="8"/>
  <c r="C192" i="8"/>
  <c r="I191" i="8"/>
  <c r="J191" i="8" s="1"/>
  <c r="K191" i="8" s="1"/>
  <c r="L191" i="8" s="1"/>
  <c r="M191" i="8" s="1"/>
  <c r="N191" i="8" s="1"/>
  <c r="O191" i="8" s="1"/>
  <c r="P191" i="8" s="1"/>
  <c r="Q191" i="8" s="1"/>
  <c r="R191" i="8" s="1"/>
  <c r="S191" i="8" s="1"/>
  <c r="T191" i="8" s="1"/>
  <c r="U191" i="8" s="1"/>
  <c r="V191" i="8" s="1"/>
  <c r="W191" i="8" s="1"/>
  <c r="X191" i="8" s="1"/>
  <c r="Y191" i="8" s="1"/>
  <c r="Z191" i="8" s="1"/>
  <c r="AA191" i="8" s="1"/>
  <c r="AC191" i="8" s="1"/>
  <c r="AD191" i="8" s="1"/>
  <c r="AE191" i="8" s="1"/>
  <c r="AF191" i="8" s="1"/>
  <c r="H191" i="8"/>
  <c r="C191" i="8"/>
  <c r="D191" i="8" s="1"/>
  <c r="E191" i="8" s="1"/>
  <c r="F191" i="8" s="1"/>
  <c r="G191" i="8" s="1"/>
  <c r="F190" i="8"/>
  <c r="G190" i="8" s="1"/>
  <c r="H190" i="8" s="1"/>
  <c r="I190" i="8" s="1"/>
  <c r="J190" i="8" s="1"/>
  <c r="K190" i="8" s="1"/>
  <c r="L190" i="8" s="1"/>
  <c r="M190" i="8" s="1"/>
  <c r="N190" i="8" s="1"/>
  <c r="O190" i="8" s="1"/>
  <c r="P190" i="8" s="1"/>
  <c r="Q190" i="8" s="1"/>
  <c r="R190" i="8" s="1"/>
  <c r="S190" i="8" s="1"/>
  <c r="T190" i="8" s="1"/>
  <c r="U190" i="8" s="1"/>
  <c r="V190" i="8" s="1"/>
  <c r="W190" i="8" s="1"/>
  <c r="X190" i="8" s="1"/>
  <c r="Y190" i="8" s="1"/>
  <c r="Z190" i="8" s="1"/>
  <c r="AA190" i="8" s="1"/>
  <c r="AC190" i="8" s="1"/>
  <c r="AD190" i="8" s="1"/>
  <c r="AE190" i="8" s="1"/>
  <c r="AF190" i="8" s="1"/>
  <c r="D190" i="8"/>
  <c r="E190" i="8" s="1"/>
  <c r="C190" i="8"/>
  <c r="D189" i="8"/>
  <c r="E189" i="8" s="1"/>
  <c r="F189" i="8" s="1"/>
  <c r="G189" i="8" s="1"/>
  <c r="H189" i="8" s="1"/>
  <c r="I189" i="8" s="1"/>
  <c r="J189" i="8" s="1"/>
  <c r="K189" i="8" s="1"/>
  <c r="L189" i="8" s="1"/>
  <c r="M189" i="8" s="1"/>
  <c r="N189" i="8" s="1"/>
  <c r="O189" i="8" s="1"/>
  <c r="P189" i="8" s="1"/>
  <c r="Q189" i="8" s="1"/>
  <c r="R189" i="8" s="1"/>
  <c r="S189" i="8" s="1"/>
  <c r="T189" i="8" s="1"/>
  <c r="U189" i="8" s="1"/>
  <c r="V189" i="8" s="1"/>
  <c r="W189" i="8" s="1"/>
  <c r="X189" i="8" s="1"/>
  <c r="Y189" i="8" s="1"/>
  <c r="Z189" i="8" s="1"/>
  <c r="AA189" i="8" s="1"/>
  <c r="AC189" i="8" s="1"/>
  <c r="AD189" i="8" s="1"/>
  <c r="AE189" i="8" s="1"/>
  <c r="AF189" i="8" s="1"/>
  <c r="C189" i="8"/>
  <c r="C188" i="8"/>
  <c r="D188" i="8" s="1"/>
  <c r="E188" i="8" s="1"/>
  <c r="F188" i="8" s="1"/>
  <c r="G188" i="8" s="1"/>
  <c r="H188" i="8" s="1"/>
  <c r="I188" i="8" s="1"/>
  <c r="J188" i="8" s="1"/>
  <c r="K188" i="8" s="1"/>
  <c r="L188" i="8" s="1"/>
  <c r="M188" i="8" s="1"/>
  <c r="N188" i="8" s="1"/>
  <c r="O188" i="8" s="1"/>
  <c r="P188" i="8" s="1"/>
  <c r="Q188" i="8" s="1"/>
  <c r="R188" i="8" s="1"/>
  <c r="S188" i="8" s="1"/>
  <c r="T188" i="8" s="1"/>
  <c r="U188" i="8" s="1"/>
  <c r="V188" i="8" s="1"/>
  <c r="W188" i="8" s="1"/>
  <c r="X188" i="8" s="1"/>
  <c r="Y188" i="8" s="1"/>
  <c r="Z188" i="8" s="1"/>
  <c r="AA188" i="8" s="1"/>
  <c r="AC188" i="8" s="1"/>
  <c r="AD188" i="8" s="1"/>
  <c r="AE188" i="8" s="1"/>
  <c r="AF188" i="8" s="1"/>
  <c r="G187" i="8"/>
  <c r="H187" i="8" s="1"/>
  <c r="I187" i="8" s="1"/>
  <c r="J187" i="8" s="1"/>
  <c r="K187" i="8" s="1"/>
  <c r="L187" i="8" s="1"/>
  <c r="M187" i="8" s="1"/>
  <c r="N187" i="8" s="1"/>
  <c r="O187" i="8" s="1"/>
  <c r="P187" i="8" s="1"/>
  <c r="Q187" i="8" s="1"/>
  <c r="R187" i="8" s="1"/>
  <c r="S187" i="8" s="1"/>
  <c r="T187" i="8" s="1"/>
  <c r="U187" i="8" s="1"/>
  <c r="V187" i="8" s="1"/>
  <c r="W187" i="8" s="1"/>
  <c r="X187" i="8" s="1"/>
  <c r="Y187" i="8" s="1"/>
  <c r="Z187" i="8" s="1"/>
  <c r="AA187" i="8" s="1"/>
  <c r="AC187" i="8" s="1"/>
  <c r="AD187" i="8" s="1"/>
  <c r="AE187" i="8" s="1"/>
  <c r="AF187" i="8" s="1"/>
  <c r="D187" i="8"/>
  <c r="E187" i="8" s="1"/>
  <c r="F187" i="8" s="1"/>
  <c r="C187" i="8"/>
  <c r="E186" i="8"/>
  <c r="F186" i="8" s="1"/>
  <c r="G186" i="8" s="1"/>
  <c r="H186" i="8" s="1"/>
  <c r="I186" i="8" s="1"/>
  <c r="J186" i="8" s="1"/>
  <c r="K186" i="8" s="1"/>
  <c r="L186" i="8" s="1"/>
  <c r="M186" i="8" s="1"/>
  <c r="N186" i="8" s="1"/>
  <c r="O186" i="8" s="1"/>
  <c r="P186" i="8" s="1"/>
  <c r="Q186" i="8" s="1"/>
  <c r="R186" i="8" s="1"/>
  <c r="S186" i="8" s="1"/>
  <c r="T186" i="8" s="1"/>
  <c r="U186" i="8" s="1"/>
  <c r="V186" i="8" s="1"/>
  <c r="W186" i="8" s="1"/>
  <c r="X186" i="8" s="1"/>
  <c r="Y186" i="8" s="1"/>
  <c r="Z186" i="8" s="1"/>
  <c r="AA186" i="8" s="1"/>
  <c r="AC186" i="8" s="1"/>
  <c r="AD186" i="8" s="1"/>
  <c r="AE186" i="8" s="1"/>
  <c r="AF186" i="8" s="1"/>
  <c r="D186" i="8"/>
  <c r="C186" i="8"/>
  <c r="D185" i="8"/>
  <c r="E185" i="8" s="1"/>
  <c r="F185" i="8" s="1"/>
  <c r="G185" i="8" s="1"/>
  <c r="H185" i="8" s="1"/>
  <c r="I185" i="8" s="1"/>
  <c r="J185" i="8" s="1"/>
  <c r="K185" i="8" s="1"/>
  <c r="L185" i="8" s="1"/>
  <c r="M185" i="8" s="1"/>
  <c r="N185" i="8" s="1"/>
  <c r="O185" i="8" s="1"/>
  <c r="P185" i="8" s="1"/>
  <c r="Q185" i="8" s="1"/>
  <c r="R185" i="8" s="1"/>
  <c r="S185" i="8" s="1"/>
  <c r="T185" i="8" s="1"/>
  <c r="U185" i="8" s="1"/>
  <c r="V185" i="8" s="1"/>
  <c r="W185" i="8" s="1"/>
  <c r="X185" i="8" s="1"/>
  <c r="Y185" i="8" s="1"/>
  <c r="Z185" i="8" s="1"/>
  <c r="AA185" i="8" s="1"/>
  <c r="AC185" i="8" s="1"/>
  <c r="AD185" i="8" s="1"/>
  <c r="AE185" i="8" s="1"/>
  <c r="AF185" i="8" s="1"/>
  <c r="C185" i="8"/>
  <c r="C184" i="8"/>
  <c r="D184" i="8" s="1"/>
  <c r="E184" i="8" s="1"/>
  <c r="F184" i="8" s="1"/>
  <c r="G184" i="8" s="1"/>
  <c r="H184" i="8" s="1"/>
  <c r="I184" i="8" s="1"/>
  <c r="J184" i="8" s="1"/>
  <c r="K184" i="8" s="1"/>
  <c r="L184" i="8" s="1"/>
  <c r="M184" i="8" s="1"/>
  <c r="N184" i="8" s="1"/>
  <c r="O184" i="8" s="1"/>
  <c r="P184" i="8" s="1"/>
  <c r="Q184" i="8" s="1"/>
  <c r="R184" i="8" s="1"/>
  <c r="S184" i="8" s="1"/>
  <c r="T184" i="8" s="1"/>
  <c r="U184" i="8" s="1"/>
  <c r="V184" i="8" s="1"/>
  <c r="W184" i="8" s="1"/>
  <c r="X184" i="8" s="1"/>
  <c r="Y184" i="8" s="1"/>
  <c r="Z184" i="8" s="1"/>
  <c r="AA184" i="8" s="1"/>
  <c r="AC184" i="8" s="1"/>
  <c r="AD184" i="8" s="1"/>
  <c r="AE184" i="8" s="1"/>
  <c r="AF184" i="8" s="1"/>
  <c r="G183" i="8"/>
  <c r="H183" i="8" s="1"/>
  <c r="I183" i="8" s="1"/>
  <c r="J183" i="8" s="1"/>
  <c r="K183" i="8" s="1"/>
  <c r="L183" i="8" s="1"/>
  <c r="M183" i="8" s="1"/>
  <c r="N183" i="8" s="1"/>
  <c r="O183" i="8" s="1"/>
  <c r="P183" i="8" s="1"/>
  <c r="Q183" i="8" s="1"/>
  <c r="R183" i="8" s="1"/>
  <c r="S183" i="8" s="1"/>
  <c r="T183" i="8" s="1"/>
  <c r="U183" i="8" s="1"/>
  <c r="V183" i="8" s="1"/>
  <c r="W183" i="8" s="1"/>
  <c r="X183" i="8" s="1"/>
  <c r="Y183" i="8" s="1"/>
  <c r="Z183" i="8" s="1"/>
  <c r="AA183" i="8" s="1"/>
  <c r="AC183" i="8" s="1"/>
  <c r="AD183" i="8" s="1"/>
  <c r="AE183" i="8" s="1"/>
  <c r="AF183" i="8" s="1"/>
  <c r="D183" i="8"/>
  <c r="E183" i="8" s="1"/>
  <c r="F183" i="8" s="1"/>
  <c r="C183" i="8"/>
  <c r="M182" i="8"/>
  <c r="N182" i="8" s="1"/>
  <c r="O182" i="8" s="1"/>
  <c r="P182" i="8" s="1"/>
  <c r="Q182" i="8" s="1"/>
  <c r="R182" i="8" s="1"/>
  <c r="S182" i="8" s="1"/>
  <c r="T182" i="8" s="1"/>
  <c r="U182" i="8" s="1"/>
  <c r="V182" i="8" s="1"/>
  <c r="W182" i="8" s="1"/>
  <c r="X182" i="8" s="1"/>
  <c r="Y182" i="8" s="1"/>
  <c r="Z182" i="8" s="1"/>
  <c r="AA182" i="8" s="1"/>
  <c r="AC182" i="8" s="1"/>
  <c r="AD182" i="8" s="1"/>
  <c r="AE182" i="8" s="1"/>
  <c r="AF182" i="8" s="1"/>
  <c r="F182" i="8"/>
  <c r="G182" i="8" s="1"/>
  <c r="H182" i="8" s="1"/>
  <c r="I182" i="8" s="1"/>
  <c r="J182" i="8" s="1"/>
  <c r="K182" i="8" s="1"/>
  <c r="L182" i="8" s="1"/>
  <c r="E182" i="8"/>
  <c r="D182" i="8"/>
  <c r="C182" i="8"/>
  <c r="C181" i="8"/>
  <c r="D181" i="8" s="1"/>
  <c r="E181" i="8" s="1"/>
  <c r="F181" i="8" s="1"/>
  <c r="G181" i="8" s="1"/>
  <c r="H181" i="8" s="1"/>
  <c r="I181" i="8" s="1"/>
  <c r="J181" i="8" s="1"/>
  <c r="K181" i="8" s="1"/>
  <c r="L181" i="8" s="1"/>
  <c r="M181" i="8" s="1"/>
  <c r="N181" i="8" s="1"/>
  <c r="O181" i="8" s="1"/>
  <c r="P181" i="8" s="1"/>
  <c r="Q181" i="8" s="1"/>
  <c r="R181" i="8" s="1"/>
  <c r="S181" i="8" s="1"/>
  <c r="T181" i="8" s="1"/>
  <c r="U181" i="8" s="1"/>
  <c r="V181" i="8" s="1"/>
  <c r="W181" i="8" s="1"/>
  <c r="X181" i="8" s="1"/>
  <c r="Y181" i="8" s="1"/>
  <c r="Z181" i="8" s="1"/>
  <c r="AA181" i="8" s="1"/>
  <c r="AC181" i="8" s="1"/>
  <c r="AD181" i="8" s="1"/>
  <c r="AE181" i="8" s="1"/>
  <c r="AF181" i="8" s="1"/>
  <c r="Q180" i="8"/>
  <c r="R180" i="8" s="1"/>
  <c r="S180" i="8" s="1"/>
  <c r="T180" i="8" s="1"/>
  <c r="U180" i="8" s="1"/>
  <c r="V180" i="8" s="1"/>
  <c r="W180" i="8" s="1"/>
  <c r="X180" i="8" s="1"/>
  <c r="Y180" i="8" s="1"/>
  <c r="Z180" i="8" s="1"/>
  <c r="AA180" i="8" s="1"/>
  <c r="AC180" i="8" s="1"/>
  <c r="AD180" i="8" s="1"/>
  <c r="AE180" i="8" s="1"/>
  <c r="AF180" i="8" s="1"/>
  <c r="J180" i="8"/>
  <c r="K180" i="8" s="1"/>
  <c r="L180" i="8" s="1"/>
  <c r="M180" i="8" s="1"/>
  <c r="N180" i="8" s="1"/>
  <c r="O180" i="8" s="1"/>
  <c r="P180" i="8" s="1"/>
  <c r="I180" i="8"/>
  <c r="C180" i="8"/>
  <c r="D180" i="8" s="1"/>
  <c r="E180" i="8" s="1"/>
  <c r="F180" i="8" s="1"/>
  <c r="G180" i="8" s="1"/>
  <c r="H180" i="8" s="1"/>
  <c r="D179" i="8"/>
  <c r="E179" i="8" s="1"/>
  <c r="F179" i="8" s="1"/>
  <c r="G179" i="8" s="1"/>
  <c r="H179" i="8" s="1"/>
  <c r="I179" i="8" s="1"/>
  <c r="J179" i="8" s="1"/>
  <c r="K179" i="8" s="1"/>
  <c r="L179" i="8" s="1"/>
  <c r="M179" i="8" s="1"/>
  <c r="N179" i="8" s="1"/>
  <c r="O179" i="8" s="1"/>
  <c r="P179" i="8" s="1"/>
  <c r="Q179" i="8" s="1"/>
  <c r="R179" i="8" s="1"/>
  <c r="S179" i="8" s="1"/>
  <c r="T179" i="8" s="1"/>
  <c r="U179" i="8" s="1"/>
  <c r="V179" i="8" s="1"/>
  <c r="W179" i="8" s="1"/>
  <c r="X179" i="8" s="1"/>
  <c r="Y179" i="8" s="1"/>
  <c r="Z179" i="8" s="1"/>
  <c r="AA179" i="8" s="1"/>
  <c r="AC179" i="8" s="1"/>
  <c r="AD179" i="8" s="1"/>
  <c r="AE179" i="8" s="1"/>
  <c r="AF179" i="8" s="1"/>
  <c r="C179" i="8"/>
  <c r="E178" i="8"/>
  <c r="F178" i="8" s="1"/>
  <c r="G178" i="8" s="1"/>
  <c r="H178" i="8" s="1"/>
  <c r="I178" i="8" s="1"/>
  <c r="J178" i="8" s="1"/>
  <c r="K178" i="8" s="1"/>
  <c r="L178" i="8" s="1"/>
  <c r="M178" i="8" s="1"/>
  <c r="N178" i="8" s="1"/>
  <c r="O178" i="8" s="1"/>
  <c r="P178" i="8" s="1"/>
  <c r="Q178" i="8" s="1"/>
  <c r="R178" i="8" s="1"/>
  <c r="S178" i="8" s="1"/>
  <c r="T178" i="8" s="1"/>
  <c r="U178" i="8" s="1"/>
  <c r="V178" i="8" s="1"/>
  <c r="W178" i="8" s="1"/>
  <c r="X178" i="8" s="1"/>
  <c r="Y178" i="8" s="1"/>
  <c r="Z178" i="8" s="1"/>
  <c r="AA178" i="8" s="1"/>
  <c r="AC178" i="8" s="1"/>
  <c r="AD178" i="8" s="1"/>
  <c r="AE178" i="8" s="1"/>
  <c r="AF178" i="8" s="1"/>
  <c r="D178" i="8"/>
  <c r="C178" i="8"/>
  <c r="C177" i="8"/>
  <c r="I176" i="8"/>
  <c r="J176" i="8" s="1"/>
  <c r="K176" i="8" s="1"/>
  <c r="L176" i="8" s="1"/>
  <c r="M176" i="8" s="1"/>
  <c r="N176" i="8" s="1"/>
  <c r="O176" i="8" s="1"/>
  <c r="P176" i="8" s="1"/>
  <c r="Q176" i="8" s="1"/>
  <c r="R176" i="8" s="1"/>
  <c r="S176" i="8" s="1"/>
  <c r="T176" i="8" s="1"/>
  <c r="U176" i="8" s="1"/>
  <c r="V176" i="8" s="1"/>
  <c r="W176" i="8" s="1"/>
  <c r="X176" i="8" s="1"/>
  <c r="Y176" i="8" s="1"/>
  <c r="Z176" i="8" s="1"/>
  <c r="AA176" i="8" s="1"/>
  <c r="AC176" i="8" s="1"/>
  <c r="AD176" i="8" s="1"/>
  <c r="AE176" i="8" s="1"/>
  <c r="AF176" i="8" s="1"/>
  <c r="C176" i="8"/>
  <c r="D176" i="8" s="1"/>
  <c r="E176" i="8" s="1"/>
  <c r="F176" i="8" s="1"/>
  <c r="G176" i="8" s="1"/>
  <c r="H176" i="8" s="1"/>
  <c r="D175" i="8"/>
  <c r="E175" i="8" s="1"/>
  <c r="F175" i="8" s="1"/>
  <c r="G175" i="8" s="1"/>
  <c r="H175" i="8" s="1"/>
  <c r="I175" i="8" s="1"/>
  <c r="J175" i="8" s="1"/>
  <c r="K175" i="8" s="1"/>
  <c r="L175" i="8" s="1"/>
  <c r="M175" i="8" s="1"/>
  <c r="N175" i="8" s="1"/>
  <c r="O175" i="8" s="1"/>
  <c r="P175" i="8" s="1"/>
  <c r="Q175" i="8" s="1"/>
  <c r="R175" i="8" s="1"/>
  <c r="S175" i="8" s="1"/>
  <c r="T175" i="8" s="1"/>
  <c r="U175" i="8" s="1"/>
  <c r="V175" i="8" s="1"/>
  <c r="W175" i="8" s="1"/>
  <c r="X175" i="8" s="1"/>
  <c r="Y175" i="8" s="1"/>
  <c r="Z175" i="8" s="1"/>
  <c r="AA175" i="8" s="1"/>
  <c r="AC175" i="8" s="1"/>
  <c r="AD175" i="8" s="1"/>
  <c r="AE175" i="8" s="1"/>
  <c r="AF175" i="8" s="1"/>
  <c r="C175" i="8"/>
  <c r="E174" i="8"/>
  <c r="F174" i="8" s="1"/>
  <c r="G174" i="8" s="1"/>
  <c r="H174" i="8" s="1"/>
  <c r="I174" i="8" s="1"/>
  <c r="J174" i="8" s="1"/>
  <c r="K174" i="8" s="1"/>
  <c r="L174" i="8" s="1"/>
  <c r="M174" i="8" s="1"/>
  <c r="N174" i="8" s="1"/>
  <c r="O174" i="8" s="1"/>
  <c r="P174" i="8" s="1"/>
  <c r="Q174" i="8" s="1"/>
  <c r="R174" i="8" s="1"/>
  <c r="S174" i="8" s="1"/>
  <c r="T174" i="8" s="1"/>
  <c r="U174" i="8" s="1"/>
  <c r="V174" i="8" s="1"/>
  <c r="W174" i="8" s="1"/>
  <c r="X174" i="8" s="1"/>
  <c r="Y174" i="8" s="1"/>
  <c r="Z174" i="8" s="1"/>
  <c r="AA174" i="8" s="1"/>
  <c r="AC174" i="8" s="1"/>
  <c r="AD174" i="8" s="1"/>
  <c r="AE174" i="8" s="1"/>
  <c r="AF174" i="8" s="1"/>
  <c r="D174" i="8"/>
  <c r="C174" i="8"/>
  <c r="K173" i="8"/>
  <c r="L173" i="8" s="1"/>
  <c r="M173" i="8" s="1"/>
  <c r="N173" i="8" s="1"/>
  <c r="O173" i="8" s="1"/>
  <c r="P173" i="8" s="1"/>
  <c r="Q173" i="8" s="1"/>
  <c r="R173" i="8" s="1"/>
  <c r="S173" i="8" s="1"/>
  <c r="T173" i="8" s="1"/>
  <c r="U173" i="8" s="1"/>
  <c r="V173" i="8" s="1"/>
  <c r="W173" i="8" s="1"/>
  <c r="X173" i="8" s="1"/>
  <c r="Y173" i="8" s="1"/>
  <c r="Z173" i="8" s="1"/>
  <c r="AA173" i="8" s="1"/>
  <c r="AC173" i="8" s="1"/>
  <c r="AD173" i="8" s="1"/>
  <c r="AE173" i="8" s="1"/>
  <c r="AF173" i="8" s="1"/>
  <c r="D173" i="8"/>
  <c r="E173" i="8" s="1"/>
  <c r="F173" i="8" s="1"/>
  <c r="G173" i="8" s="1"/>
  <c r="H173" i="8" s="1"/>
  <c r="I173" i="8" s="1"/>
  <c r="J173" i="8" s="1"/>
  <c r="C173" i="8"/>
  <c r="I172" i="8"/>
  <c r="J172" i="8" s="1"/>
  <c r="K172" i="8" s="1"/>
  <c r="L172" i="8" s="1"/>
  <c r="M172" i="8" s="1"/>
  <c r="N172" i="8" s="1"/>
  <c r="O172" i="8" s="1"/>
  <c r="P172" i="8" s="1"/>
  <c r="Q172" i="8" s="1"/>
  <c r="R172" i="8" s="1"/>
  <c r="S172" i="8" s="1"/>
  <c r="T172" i="8" s="1"/>
  <c r="U172" i="8" s="1"/>
  <c r="V172" i="8" s="1"/>
  <c r="W172" i="8" s="1"/>
  <c r="X172" i="8" s="1"/>
  <c r="Y172" i="8" s="1"/>
  <c r="Z172" i="8" s="1"/>
  <c r="AA172" i="8" s="1"/>
  <c r="AC172" i="8" s="1"/>
  <c r="AD172" i="8" s="1"/>
  <c r="AE172" i="8" s="1"/>
  <c r="AF172" i="8" s="1"/>
  <c r="C172" i="8"/>
  <c r="D172" i="8" s="1"/>
  <c r="E172" i="8" s="1"/>
  <c r="F172" i="8" s="1"/>
  <c r="G172" i="8" s="1"/>
  <c r="H172" i="8" s="1"/>
  <c r="H171" i="8"/>
  <c r="I171" i="8" s="1"/>
  <c r="J171" i="8" s="1"/>
  <c r="K171" i="8" s="1"/>
  <c r="L171" i="8" s="1"/>
  <c r="M171" i="8" s="1"/>
  <c r="N171" i="8" s="1"/>
  <c r="O171" i="8" s="1"/>
  <c r="P171" i="8" s="1"/>
  <c r="Q171" i="8" s="1"/>
  <c r="R171" i="8" s="1"/>
  <c r="S171" i="8" s="1"/>
  <c r="T171" i="8" s="1"/>
  <c r="U171" i="8" s="1"/>
  <c r="V171" i="8" s="1"/>
  <c r="W171" i="8" s="1"/>
  <c r="X171" i="8" s="1"/>
  <c r="Y171" i="8" s="1"/>
  <c r="Z171" i="8" s="1"/>
  <c r="AA171" i="8" s="1"/>
  <c r="AC171" i="8" s="1"/>
  <c r="AD171" i="8" s="1"/>
  <c r="AE171" i="8" s="1"/>
  <c r="AF171" i="8" s="1"/>
  <c r="G171" i="8"/>
  <c r="D171" i="8"/>
  <c r="E171" i="8" s="1"/>
  <c r="F171" i="8" s="1"/>
  <c r="C171" i="8"/>
  <c r="N170" i="8"/>
  <c r="O170" i="8" s="1"/>
  <c r="P170" i="8" s="1"/>
  <c r="Q170" i="8" s="1"/>
  <c r="R170" i="8" s="1"/>
  <c r="S170" i="8" s="1"/>
  <c r="T170" i="8" s="1"/>
  <c r="U170" i="8" s="1"/>
  <c r="V170" i="8" s="1"/>
  <c r="W170" i="8" s="1"/>
  <c r="X170" i="8" s="1"/>
  <c r="Y170" i="8" s="1"/>
  <c r="M170" i="8"/>
  <c r="F170" i="8"/>
  <c r="G170" i="8" s="1"/>
  <c r="H170" i="8" s="1"/>
  <c r="I170" i="8" s="1"/>
  <c r="J170" i="8" s="1"/>
  <c r="K170" i="8" s="1"/>
  <c r="L170" i="8" s="1"/>
  <c r="E170" i="8"/>
  <c r="D170" i="8"/>
  <c r="C170" i="8"/>
  <c r="C169" i="8"/>
  <c r="AG167" i="8"/>
  <c r="E166" i="8"/>
  <c r="F166" i="8" s="1"/>
  <c r="G166" i="8" s="1"/>
  <c r="H166" i="8" s="1"/>
  <c r="I166" i="8" s="1"/>
  <c r="J166" i="8" s="1"/>
  <c r="K166" i="8" s="1"/>
  <c r="L166" i="8" s="1"/>
  <c r="M166" i="8" s="1"/>
  <c r="N166" i="8" s="1"/>
  <c r="O166" i="8" s="1"/>
  <c r="P166" i="8" s="1"/>
  <c r="Q166" i="8" s="1"/>
  <c r="R166" i="8" s="1"/>
  <c r="S166" i="8" s="1"/>
  <c r="T166" i="8" s="1"/>
  <c r="U166" i="8" s="1"/>
  <c r="V166" i="8" s="1"/>
  <c r="W166" i="8" s="1"/>
  <c r="X166" i="8" s="1"/>
  <c r="Y166" i="8" s="1"/>
  <c r="Z166" i="8" s="1"/>
  <c r="AA166" i="8" s="1"/>
  <c r="AC166" i="8" s="1"/>
  <c r="AD166" i="8" s="1"/>
  <c r="AE166" i="8" s="1"/>
  <c r="AF166" i="8" s="1"/>
  <c r="D166" i="8"/>
  <c r="C166" i="8"/>
  <c r="C165" i="8"/>
  <c r="D165" i="8" s="1"/>
  <c r="E165" i="8" s="1"/>
  <c r="F165" i="8" s="1"/>
  <c r="G165" i="8" s="1"/>
  <c r="H165" i="8" s="1"/>
  <c r="I165" i="8" s="1"/>
  <c r="J165" i="8" s="1"/>
  <c r="K165" i="8" s="1"/>
  <c r="L165" i="8" s="1"/>
  <c r="M165" i="8" s="1"/>
  <c r="N165" i="8" s="1"/>
  <c r="O165" i="8" s="1"/>
  <c r="P165" i="8" s="1"/>
  <c r="Q165" i="8" s="1"/>
  <c r="R165" i="8" s="1"/>
  <c r="S165" i="8" s="1"/>
  <c r="T165" i="8" s="1"/>
  <c r="U165" i="8" s="1"/>
  <c r="V165" i="8" s="1"/>
  <c r="W165" i="8" s="1"/>
  <c r="X165" i="8" s="1"/>
  <c r="Y165" i="8" s="1"/>
  <c r="Z165" i="8" s="1"/>
  <c r="AA165" i="8" s="1"/>
  <c r="AC165" i="8" s="1"/>
  <c r="AD165" i="8" s="1"/>
  <c r="AE165" i="8" s="1"/>
  <c r="AF165" i="8" s="1"/>
  <c r="D164" i="8"/>
  <c r="E164" i="8" s="1"/>
  <c r="F164" i="8" s="1"/>
  <c r="G164" i="8" s="1"/>
  <c r="H164" i="8" s="1"/>
  <c r="I164" i="8" s="1"/>
  <c r="J164" i="8" s="1"/>
  <c r="K164" i="8" s="1"/>
  <c r="L164" i="8" s="1"/>
  <c r="M164" i="8" s="1"/>
  <c r="N164" i="8" s="1"/>
  <c r="O164" i="8" s="1"/>
  <c r="P164" i="8" s="1"/>
  <c r="Q164" i="8" s="1"/>
  <c r="R164" i="8" s="1"/>
  <c r="S164" i="8" s="1"/>
  <c r="T164" i="8" s="1"/>
  <c r="U164" i="8" s="1"/>
  <c r="V164" i="8" s="1"/>
  <c r="W164" i="8" s="1"/>
  <c r="X164" i="8" s="1"/>
  <c r="Y164" i="8" s="1"/>
  <c r="Z164" i="8" s="1"/>
  <c r="AA164" i="8" s="1"/>
  <c r="AC164" i="8" s="1"/>
  <c r="AD164" i="8" s="1"/>
  <c r="AE164" i="8" s="1"/>
  <c r="AF164" i="8" s="1"/>
  <c r="C164" i="8"/>
  <c r="C163" i="8"/>
  <c r="D163" i="8" s="1"/>
  <c r="E163" i="8" s="1"/>
  <c r="F163" i="8" s="1"/>
  <c r="G163" i="8" s="1"/>
  <c r="H163" i="8" s="1"/>
  <c r="I163" i="8" s="1"/>
  <c r="J163" i="8" s="1"/>
  <c r="K163" i="8" s="1"/>
  <c r="L163" i="8" s="1"/>
  <c r="M163" i="8" s="1"/>
  <c r="N163" i="8" s="1"/>
  <c r="O163" i="8" s="1"/>
  <c r="P163" i="8" s="1"/>
  <c r="Q163" i="8" s="1"/>
  <c r="R163" i="8" s="1"/>
  <c r="S163" i="8" s="1"/>
  <c r="T163" i="8" s="1"/>
  <c r="U163" i="8" s="1"/>
  <c r="V163" i="8" s="1"/>
  <c r="W163" i="8" s="1"/>
  <c r="X163" i="8" s="1"/>
  <c r="Y163" i="8" s="1"/>
  <c r="Z163" i="8" s="1"/>
  <c r="AA163" i="8" s="1"/>
  <c r="AC163" i="8" s="1"/>
  <c r="AD163" i="8" s="1"/>
  <c r="AE163" i="8" s="1"/>
  <c r="AF163" i="8" s="1"/>
  <c r="E162" i="8"/>
  <c r="F162" i="8" s="1"/>
  <c r="G162" i="8" s="1"/>
  <c r="H162" i="8" s="1"/>
  <c r="I162" i="8" s="1"/>
  <c r="J162" i="8" s="1"/>
  <c r="K162" i="8" s="1"/>
  <c r="L162" i="8" s="1"/>
  <c r="M162" i="8" s="1"/>
  <c r="N162" i="8" s="1"/>
  <c r="O162" i="8" s="1"/>
  <c r="P162" i="8" s="1"/>
  <c r="Q162" i="8" s="1"/>
  <c r="R162" i="8" s="1"/>
  <c r="S162" i="8" s="1"/>
  <c r="T162" i="8" s="1"/>
  <c r="U162" i="8" s="1"/>
  <c r="V162" i="8" s="1"/>
  <c r="W162" i="8" s="1"/>
  <c r="X162" i="8" s="1"/>
  <c r="Y162" i="8" s="1"/>
  <c r="Z162" i="8" s="1"/>
  <c r="AA162" i="8" s="1"/>
  <c r="AC162" i="8" s="1"/>
  <c r="AD162" i="8" s="1"/>
  <c r="AE162" i="8" s="1"/>
  <c r="AF162" i="8" s="1"/>
  <c r="D162" i="8"/>
  <c r="C162" i="8"/>
  <c r="C161" i="8"/>
  <c r="D161" i="8" s="1"/>
  <c r="AI158" i="8"/>
  <c r="AH158" i="8"/>
  <c r="AI157" i="8"/>
  <c r="AH157" i="8"/>
  <c r="AI156" i="8"/>
  <c r="AH156" i="8"/>
  <c r="AI155" i="8"/>
  <c r="AH155" i="8"/>
  <c r="AI154" i="8"/>
  <c r="AH154" i="8"/>
  <c r="AI153" i="8"/>
  <c r="AH153" i="8"/>
  <c r="AI152" i="8"/>
  <c r="AH152" i="8"/>
  <c r="AI151" i="8"/>
  <c r="AH151" i="8"/>
  <c r="AI150" i="8"/>
  <c r="AH150" i="8"/>
  <c r="AI149" i="8"/>
  <c r="AH149" i="8"/>
  <c r="AI148" i="8"/>
  <c r="AH148" i="8"/>
  <c r="AI147" i="8"/>
  <c r="AH147" i="8"/>
  <c r="AI146" i="8"/>
  <c r="AH146" i="8"/>
  <c r="AI142" i="8"/>
  <c r="AH142" i="8"/>
  <c r="AI141" i="8"/>
  <c r="AH141" i="8"/>
  <c r="AI140" i="8"/>
  <c r="AH140" i="8"/>
  <c r="AI139" i="8"/>
  <c r="AH139" i="8"/>
  <c r="AI138" i="8"/>
  <c r="AH138" i="8"/>
  <c r="AI137" i="8"/>
  <c r="AH137" i="8"/>
  <c r="AI136" i="8"/>
  <c r="AH136" i="8"/>
  <c r="AI134" i="8"/>
  <c r="AH134" i="8"/>
  <c r="AI133" i="8"/>
  <c r="AH133" i="8"/>
  <c r="AI132" i="8"/>
  <c r="AH132" i="8"/>
  <c r="AI131" i="8"/>
  <c r="AH131" i="8"/>
  <c r="AI130" i="8"/>
  <c r="AH130" i="8"/>
  <c r="AI129" i="8"/>
  <c r="AH129" i="8"/>
  <c r="AI128" i="8"/>
  <c r="AH128" i="8"/>
  <c r="AI127" i="8"/>
  <c r="AH127" i="8"/>
  <c r="AI126" i="8"/>
  <c r="AH126" i="8"/>
  <c r="AI125" i="8"/>
  <c r="AH125" i="8"/>
  <c r="AP23" i="8"/>
  <c r="AF122" i="8"/>
  <c r="AE122" i="8"/>
  <c r="AC122" i="8"/>
  <c r="AA122" i="8"/>
  <c r="Z122" i="8"/>
  <c r="Y122" i="8"/>
  <c r="X122" i="8"/>
  <c r="W122" i="8"/>
  <c r="V122" i="8"/>
  <c r="U122" i="8"/>
  <c r="T122" i="8"/>
  <c r="S122" i="8"/>
  <c r="R122" i="8"/>
  <c r="Q122" i="8"/>
  <c r="P122" i="8"/>
  <c r="O122" i="8"/>
  <c r="N122" i="8"/>
  <c r="M122" i="8"/>
  <c r="L122" i="8"/>
  <c r="K122" i="8"/>
  <c r="J122" i="8"/>
  <c r="I122" i="8"/>
  <c r="H122" i="8"/>
  <c r="G122" i="8"/>
  <c r="AF121" i="8"/>
  <c r="AE121" i="8"/>
  <c r="AC121" i="8"/>
  <c r="AA121" i="8"/>
  <c r="Z121" i="8"/>
  <c r="Y121" i="8"/>
  <c r="X121" i="8"/>
  <c r="W121" i="8"/>
  <c r="V121" i="8"/>
  <c r="U121" i="8"/>
  <c r="T121" i="8"/>
  <c r="S121" i="8"/>
  <c r="R121" i="8"/>
  <c r="Q121" i="8"/>
  <c r="P121" i="8"/>
  <c r="O121" i="8"/>
  <c r="N121" i="8"/>
  <c r="M121" i="8"/>
  <c r="L121" i="8"/>
  <c r="K121" i="8"/>
  <c r="J121" i="8"/>
  <c r="I121" i="8"/>
  <c r="H121" i="8"/>
  <c r="G121" i="8"/>
  <c r="AF120" i="8"/>
  <c r="AE120" i="8"/>
  <c r="AC120" i="8"/>
  <c r="AA120" i="8"/>
  <c r="Z120" i="8"/>
  <c r="Y120" i="8"/>
  <c r="X120" i="8"/>
  <c r="W120" i="8"/>
  <c r="V120" i="8"/>
  <c r="U120" i="8"/>
  <c r="T120" i="8"/>
  <c r="S120" i="8"/>
  <c r="R120" i="8"/>
  <c r="Q120" i="8"/>
  <c r="P120" i="8"/>
  <c r="O120" i="8"/>
  <c r="N120" i="8"/>
  <c r="M120" i="8"/>
  <c r="L120" i="8"/>
  <c r="K120" i="8"/>
  <c r="J120" i="8"/>
  <c r="I120" i="8"/>
  <c r="H120" i="8"/>
  <c r="G120" i="8"/>
  <c r="AF119" i="8"/>
  <c r="AE119" i="8"/>
  <c r="AC119" i="8"/>
  <c r="AA119" i="8"/>
  <c r="Z119" i="8"/>
  <c r="Y119" i="8"/>
  <c r="X119" i="8"/>
  <c r="W119" i="8"/>
  <c r="V119" i="8"/>
  <c r="U119" i="8"/>
  <c r="T119" i="8"/>
  <c r="S119" i="8"/>
  <c r="R119" i="8"/>
  <c r="Q119" i="8"/>
  <c r="P119" i="8"/>
  <c r="O119" i="8"/>
  <c r="N119" i="8"/>
  <c r="M119" i="8"/>
  <c r="L119" i="8"/>
  <c r="K119" i="8"/>
  <c r="J119" i="8"/>
  <c r="I119" i="8"/>
  <c r="H119" i="8"/>
  <c r="G119" i="8"/>
  <c r="AF118" i="8"/>
  <c r="AE118" i="8"/>
  <c r="AC118" i="8"/>
  <c r="BG23" i="8"/>
  <c r="AA118" i="8"/>
  <c r="Z118" i="8"/>
  <c r="Y118" i="8"/>
  <c r="X118" i="8"/>
  <c r="W118" i="8"/>
  <c r="V118" i="8"/>
  <c r="U118" i="8"/>
  <c r="T118" i="8"/>
  <c r="S118" i="8"/>
  <c r="R118" i="8"/>
  <c r="Q118" i="8"/>
  <c r="P118" i="8"/>
  <c r="O118" i="8"/>
  <c r="N118" i="8"/>
  <c r="M118" i="8"/>
  <c r="L118" i="8"/>
  <c r="K118" i="8"/>
  <c r="J118" i="8"/>
  <c r="I118" i="8"/>
  <c r="H118" i="8"/>
  <c r="G118" i="8"/>
  <c r="AO23" i="8"/>
  <c r="AF117" i="8"/>
  <c r="AE117" i="8"/>
  <c r="AE123" i="8" s="1"/>
  <c r="BI23" i="8" s="1"/>
  <c r="AC117" i="8"/>
  <c r="AA117" i="8"/>
  <c r="Z117" i="8"/>
  <c r="Y117" i="8"/>
  <c r="X117" i="8"/>
  <c r="W117" i="8"/>
  <c r="V117" i="8"/>
  <c r="V123" i="8" s="1"/>
  <c r="U117" i="8"/>
  <c r="T117" i="8"/>
  <c r="S117" i="8"/>
  <c r="S123" i="8" s="1"/>
  <c r="BA23" i="8" s="1"/>
  <c r="R117" i="8"/>
  <c r="Q117" i="8"/>
  <c r="P117" i="8"/>
  <c r="P123" i="8" s="1"/>
  <c r="AX23" i="8" s="1"/>
  <c r="O117" i="8"/>
  <c r="O123" i="8" s="1"/>
  <c r="AW23" i="8" s="1"/>
  <c r="N117" i="8"/>
  <c r="M117" i="8"/>
  <c r="L117" i="8"/>
  <c r="K117" i="8"/>
  <c r="J117" i="8"/>
  <c r="I117" i="8"/>
  <c r="H117" i="8"/>
  <c r="G117" i="8"/>
  <c r="G123" i="8" s="1"/>
  <c r="AR23" i="8" s="1"/>
  <c r="AI114" i="8"/>
  <c r="AH114" i="8"/>
  <c r="AI112" i="8"/>
  <c r="AH112" i="8"/>
  <c r="AG112" i="8"/>
  <c r="AI111" i="8"/>
  <c r="AH111" i="8"/>
  <c r="AI110" i="8"/>
  <c r="AH110" i="8"/>
  <c r="AI109" i="8"/>
  <c r="AH109" i="8"/>
  <c r="AG108" i="8"/>
  <c r="AF108" i="8"/>
  <c r="AE108" i="8"/>
  <c r="AC108" i="8"/>
  <c r="AA5" i="8"/>
  <c r="AA108" i="8"/>
  <c r="Z5" i="8" s="1"/>
  <c r="Z108" i="8"/>
  <c r="Y5" i="8" s="1"/>
  <c r="Y108" i="8"/>
  <c r="X5" i="8" s="1"/>
  <c r="X108" i="8"/>
  <c r="W5" i="8" s="1"/>
  <c r="W108" i="8"/>
  <c r="V108" i="8"/>
  <c r="V124" i="8" s="1"/>
  <c r="U108" i="8"/>
  <c r="T108" i="8"/>
  <c r="S108" i="8"/>
  <c r="BA19" i="8" s="1"/>
  <c r="R108" i="8"/>
  <c r="AZ19" i="8" s="1"/>
  <c r="Q108" i="8"/>
  <c r="P108" i="8"/>
  <c r="AX19" i="8" s="1"/>
  <c r="O108" i="8"/>
  <c r="N108" i="8"/>
  <c r="M108" i="8"/>
  <c r="L5" i="8" s="1"/>
  <c r="L108" i="8"/>
  <c r="K5" i="8" s="1"/>
  <c r="K108" i="8"/>
  <c r="J108" i="8"/>
  <c r="I108" i="8"/>
  <c r="H108" i="8"/>
  <c r="G5" i="8" s="1"/>
  <c r="G108" i="8"/>
  <c r="AR19" i="8" s="1"/>
  <c r="AO19" i="8"/>
  <c r="AN19" i="8"/>
  <c r="AI107" i="8"/>
  <c r="AH107" i="8"/>
  <c r="AI106" i="8"/>
  <c r="AH106" i="8"/>
  <c r="AI105" i="8"/>
  <c r="AH105" i="8"/>
  <c r="AI104" i="8"/>
  <c r="AH104" i="8"/>
  <c r="AI103" i="8"/>
  <c r="AH103" i="8"/>
  <c r="AI102" i="8"/>
  <c r="AH102" i="8"/>
  <c r="AI101" i="8"/>
  <c r="AH101" i="8"/>
  <c r="AI100" i="8"/>
  <c r="AH100" i="8"/>
  <c r="AI99" i="8"/>
  <c r="AH99" i="8"/>
  <c r="AI98" i="8"/>
  <c r="AH98" i="8"/>
  <c r="AI97" i="8"/>
  <c r="AH97" i="8"/>
  <c r="AG96" i="8"/>
  <c r="AF96" i="8"/>
  <c r="BJ20" i="8" s="1"/>
  <c r="AE96" i="8"/>
  <c r="BI20" i="8" s="1"/>
  <c r="AA96" i="8"/>
  <c r="Z96" i="8"/>
  <c r="BF20" i="8" s="1"/>
  <c r="Y96" i="8"/>
  <c r="X96" i="8"/>
  <c r="W96" i="8"/>
  <c r="V96" i="8"/>
  <c r="U96" i="8"/>
  <c r="T96" i="8"/>
  <c r="BB20" i="8" s="1"/>
  <c r="S96" i="8"/>
  <c r="BA20" i="8" s="1"/>
  <c r="R96" i="8"/>
  <c r="AZ20" i="8" s="1"/>
  <c r="Q96" i="8"/>
  <c r="P96" i="8"/>
  <c r="O96" i="8"/>
  <c r="N96" i="8"/>
  <c r="M96" i="8"/>
  <c r="L96" i="8"/>
  <c r="K96" i="8"/>
  <c r="AT20" i="8" s="1"/>
  <c r="J96" i="8"/>
  <c r="I96" i="8"/>
  <c r="H96" i="8"/>
  <c r="G96" i="8"/>
  <c r="AI95" i="8"/>
  <c r="AH95" i="8"/>
  <c r="AI94" i="8"/>
  <c r="AH94" i="8"/>
  <c r="AI93" i="8"/>
  <c r="AH93" i="8"/>
  <c r="AC92" i="8"/>
  <c r="AA92" i="8"/>
  <c r="Z92" i="8"/>
  <c r="BF18" i="8" s="1"/>
  <c r="Y92" i="8"/>
  <c r="X92" i="8"/>
  <c r="W92" i="8"/>
  <c r="V92" i="8"/>
  <c r="U92" i="8"/>
  <c r="BC18" i="8" s="1"/>
  <c r="T92" i="8"/>
  <c r="BB18" i="8" s="1"/>
  <c r="S92" i="8"/>
  <c r="R92" i="8"/>
  <c r="AZ18" i="8" s="1"/>
  <c r="Q92" i="8"/>
  <c r="P92" i="8"/>
  <c r="O92" i="8"/>
  <c r="AW18" i="8" s="1"/>
  <c r="N92" i="8"/>
  <c r="M92" i="8"/>
  <c r="L92" i="8"/>
  <c r="K92" i="8"/>
  <c r="J92" i="8"/>
  <c r="I92" i="8"/>
  <c r="AS18" i="8" s="1"/>
  <c r="H92" i="8"/>
  <c r="G92" i="8"/>
  <c r="AN18" i="8"/>
  <c r="BU91" i="8"/>
  <c r="BS91" i="8"/>
  <c r="BQ91" i="8"/>
  <c r="BP91" i="8"/>
  <c r="BO91" i="8"/>
  <c r="BM91" i="8"/>
  <c r="BK91" i="8"/>
  <c r="BI91" i="8"/>
  <c r="BH91" i="8"/>
  <c r="BG91" i="8"/>
  <c r="BE91" i="8"/>
  <c r="AI91" i="8"/>
  <c r="AH91" i="8"/>
  <c r="AG91" i="8"/>
  <c r="AG92" i="8" s="1"/>
  <c r="AG3" i="8" s="1"/>
  <c r="BU90" i="8"/>
  <c r="BE90" i="8"/>
  <c r="AI90" i="8"/>
  <c r="AH90" i="8"/>
  <c r="BV89" i="8"/>
  <c r="BU89" i="8"/>
  <c r="BO89" i="8"/>
  <c r="BE89" i="8"/>
  <c r="AI89" i="8"/>
  <c r="AH89" i="8"/>
  <c r="BV88" i="8"/>
  <c r="BN88" i="8"/>
  <c r="BF88" i="8"/>
  <c r="AI88" i="8"/>
  <c r="AH88" i="8"/>
  <c r="BR87" i="8"/>
  <c r="BQ87" i="8"/>
  <c r="BP87" i="8"/>
  <c r="BK87" i="8"/>
  <c r="BI87" i="8"/>
  <c r="BH87" i="8"/>
  <c r="AI87" i="8"/>
  <c r="AH87" i="8"/>
  <c r="BU86" i="8"/>
  <c r="BR86" i="8"/>
  <c r="AI86" i="8"/>
  <c r="AH86" i="8"/>
  <c r="AI85" i="8"/>
  <c r="AH85" i="8"/>
  <c r="BW84" i="8"/>
  <c r="BW91" i="8" s="1"/>
  <c r="BV84" i="8"/>
  <c r="BV91" i="8" s="1"/>
  <c r="BU84" i="8"/>
  <c r="BT84" i="8"/>
  <c r="BT91" i="8" s="1"/>
  <c r="BS84" i="8"/>
  <c r="BR84" i="8"/>
  <c r="BR91" i="8" s="1"/>
  <c r="BQ84" i="8"/>
  <c r="BP84" i="8"/>
  <c r="BO84" i="8"/>
  <c r="BN84" i="8"/>
  <c r="BN91" i="8" s="1"/>
  <c r="BM84" i="8"/>
  <c r="BL84" i="8"/>
  <c r="BL91" i="8" s="1"/>
  <c r="BK84" i="8"/>
  <c r="BJ84" i="8"/>
  <c r="BJ91" i="8" s="1"/>
  <c r="BI84" i="8"/>
  <c r="BH84" i="8"/>
  <c r="BG84" i="8"/>
  <c r="BF84" i="8"/>
  <c r="BF91" i="8" s="1"/>
  <c r="BE84" i="8"/>
  <c r="BD84" i="8"/>
  <c r="BD91" i="8" s="1"/>
  <c r="BC84" i="8"/>
  <c r="BC91" i="8" s="1"/>
  <c r="BB84" i="8"/>
  <c r="BB91" i="8" s="1"/>
  <c r="BA84" i="8"/>
  <c r="BA91" i="8" s="1"/>
  <c r="AZ84" i="8"/>
  <c r="AZ91" i="8" s="1"/>
  <c r="AI84" i="8"/>
  <c r="AH84" i="8"/>
  <c r="BW83" i="8"/>
  <c r="BW90" i="8" s="1"/>
  <c r="BV83" i="8"/>
  <c r="BV90" i="8" s="1"/>
  <c r="BU83" i="8"/>
  <c r="BT83" i="8"/>
  <c r="BT90" i="8" s="1"/>
  <c r="BS83" i="8"/>
  <c r="BS90" i="8" s="1"/>
  <c r="BR83" i="8"/>
  <c r="BR90" i="8" s="1"/>
  <c r="BQ83" i="8"/>
  <c r="BQ90" i="8" s="1"/>
  <c r="BP83" i="8"/>
  <c r="BP90" i="8" s="1"/>
  <c r="BO83" i="8"/>
  <c r="BO90" i="8" s="1"/>
  <c r="BN83" i="8"/>
  <c r="BN90" i="8" s="1"/>
  <c r="BM83" i="8"/>
  <c r="BM90" i="8" s="1"/>
  <c r="BL83" i="8"/>
  <c r="BL90" i="8" s="1"/>
  <c r="BK83" i="8"/>
  <c r="BK90" i="8" s="1"/>
  <c r="BJ83" i="8"/>
  <c r="BJ90" i="8" s="1"/>
  <c r="BI83" i="8"/>
  <c r="BI90" i="8" s="1"/>
  <c r="BH83" i="8"/>
  <c r="BH90" i="8" s="1"/>
  <c r="BG83" i="8"/>
  <c r="BG90" i="8" s="1"/>
  <c r="BF83" i="8"/>
  <c r="BF90" i="8" s="1"/>
  <c r="BE83" i="8"/>
  <c r="BD83" i="8"/>
  <c r="BD90" i="8" s="1"/>
  <c r="BC83" i="8"/>
  <c r="BC90" i="8" s="1"/>
  <c r="BB83" i="8"/>
  <c r="BB90" i="8" s="1"/>
  <c r="BA83" i="8"/>
  <c r="BA90" i="8" s="1"/>
  <c r="AZ83" i="8"/>
  <c r="AZ90" i="8" s="1"/>
  <c r="AI83" i="8"/>
  <c r="AH83" i="8"/>
  <c r="BW82" i="8"/>
  <c r="BW89" i="8" s="1"/>
  <c r="BV82" i="8"/>
  <c r="BU82" i="8"/>
  <c r="BT82" i="8"/>
  <c r="BT89" i="8" s="1"/>
  <c r="BS82" i="8"/>
  <c r="BS89" i="8" s="1"/>
  <c r="BR82" i="8"/>
  <c r="BR89" i="8" s="1"/>
  <c r="BQ82" i="8"/>
  <c r="BQ89" i="8" s="1"/>
  <c r="BP82" i="8"/>
  <c r="BP89" i="8" s="1"/>
  <c r="BO82" i="8"/>
  <c r="BN82" i="8"/>
  <c r="BN89" i="8" s="1"/>
  <c r="BM82" i="8"/>
  <c r="BM89" i="8" s="1"/>
  <c r="BL82" i="8"/>
  <c r="BL89" i="8" s="1"/>
  <c r="BK82" i="8"/>
  <c r="BK89" i="8" s="1"/>
  <c r="BJ82" i="8"/>
  <c r="BJ89" i="8" s="1"/>
  <c r="BI82" i="8"/>
  <c r="BI89" i="8" s="1"/>
  <c r="BH82" i="8"/>
  <c r="BH89" i="8" s="1"/>
  <c r="BG82" i="8"/>
  <c r="BG89" i="8" s="1"/>
  <c r="BF82" i="8"/>
  <c r="BF89" i="8" s="1"/>
  <c r="BE82" i="8"/>
  <c r="BD82" i="8"/>
  <c r="BD89" i="8" s="1"/>
  <c r="BC82" i="8"/>
  <c r="BC89" i="8" s="1"/>
  <c r="BB82" i="8"/>
  <c r="BB89" i="8" s="1"/>
  <c r="BA82" i="8"/>
  <c r="BA89" i="8" s="1"/>
  <c r="AZ82" i="8"/>
  <c r="AZ89" i="8" s="1"/>
  <c r="AI82" i="8"/>
  <c r="AH82" i="8"/>
  <c r="BW81" i="8"/>
  <c r="BW88" i="8" s="1"/>
  <c r="BV81" i="8"/>
  <c r="BU81" i="8"/>
  <c r="BU88" i="8" s="1"/>
  <c r="BT81" i="8"/>
  <c r="BT88" i="8" s="1"/>
  <c r="BS81" i="8"/>
  <c r="BS88" i="8" s="1"/>
  <c r="BR81" i="8"/>
  <c r="BR88" i="8" s="1"/>
  <c r="BQ81" i="8"/>
  <c r="BQ88" i="8" s="1"/>
  <c r="BP81" i="8"/>
  <c r="BP88" i="8" s="1"/>
  <c r="BO81" i="8"/>
  <c r="BO88" i="8" s="1"/>
  <c r="BN81" i="8"/>
  <c r="BM81" i="8"/>
  <c r="BM88" i="8" s="1"/>
  <c r="BL81" i="8"/>
  <c r="BL88" i="8" s="1"/>
  <c r="BK81" i="8"/>
  <c r="BK88" i="8" s="1"/>
  <c r="BJ81" i="8"/>
  <c r="BJ88" i="8" s="1"/>
  <c r="BI81" i="8"/>
  <c r="BI88" i="8" s="1"/>
  <c r="BH81" i="8"/>
  <c r="BH88" i="8" s="1"/>
  <c r="BG81" i="8"/>
  <c r="BG88" i="8" s="1"/>
  <c r="BF81" i="8"/>
  <c r="BE81" i="8"/>
  <c r="BE88" i="8" s="1"/>
  <c r="BD81" i="8"/>
  <c r="BD88" i="8" s="1"/>
  <c r="BC81" i="8"/>
  <c r="BC88" i="8" s="1"/>
  <c r="BB81" i="8"/>
  <c r="BB88" i="8" s="1"/>
  <c r="BA81" i="8"/>
  <c r="BA88" i="8" s="1"/>
  <c r="AZ81" i="8"/>
  <c r="AZ88" i="8" s="1"/>
  <c r="AI81" i="8"/>
  <c r="AH81" i="8"/>
  <c r="BW80" i="8"/>
  <c r="BW87" i="8" s="1"/>
  <c r="BV80" i="8"/>
  <c r="BV87" i="8" s="1"/>
  <c r="BU80" i="8"/>
  <c r="BU87" i="8" s="1"/>
  <c r="BT80" i="8"/>
  <c r="BT87" i="8" s="1"/>
  <c r="BS80" i="8"/>
  <c r="BS87" i="8" s="1"/>
  <c r="BR80" i="8"/>
  <c r="BQ80" i="8"/>
  <c r="BP80" i="8"/>
  <c r="BO80" i="8"/>
  <c r="BO87" i="8" s="1"/>
  <c r="BN80" i="8"/>
  <c r="BN87" i="8" s="1"/>
  <c r="BM80" i="8"/>
  <c r="BM87" i="8" s="1"/>
  <c r="BL80" i="8"/>
  <c r="BL87" i="8" s="1"/>
  <c r="BK80" i="8"/>
  <c r="BJ80" i="8"/>
  <c r="BJ87" i="8" s="1"/>
  <c r="BI80" i="8"/>
  <c r="BH80" i="8"/>
  <c r="BG80" i="8"/>
  <c r="BG87" i="8" s="1"/>
  <c r="BF80" i="8"/>
  <c r="BF87" i="8" s="1"/>
  <c r="BE80" i="8"/>
  <c r="BE87" i="8" s="1"/>
  <c r="BD80" i="8"/>
  <c r="BD87" i="8" s="1"/>
  <c r="BC80" i="8"/>
  <c r="BC87" i="8" s="1"/>
  <c r="BB80" i="8"/>
  <c r="BB87" i="8" s="1"/>
  <c r="BA80" i="8"/>
  <c r="BA87" i="8" s="1"/>
  <c r="AZ80" i="8"/>
  <c r="AZ87" i="8" s="1"/>
  <c r="AI80" i="8"/>
  <c r="AH80" i="8"/>
  <c r="BW79" i="8"/>
  <c r="BW86" i="8" s="1"/>
  <c r="BV79" i="8"/>
  <c r="BV86" i="8" s="1"/>
  <c r="BU79" i="8"/>
  <c r="BT79" i="8"/>
  <c r="BT86" i="8" s="1"/>
  <c r="BS79" i="8"/>
  <c r="BS86" i="8" s="1"/>
  <c r="BR79" i="8"/>
  <c r="BQ79" i="8"/>
  <c r="BQ86" i="8" s="1"/>
  <c r="BP79" i="8"/>
  <c r="BP86" i="8" s="1"/>
  <c r="BO79" i="8"/>
  <c r="BO86" i="8" s="1"/>
  <c r="BN79" i="8"/>
  <c r="BN86" i="8" s="1"/>
  <c r="BM79" i="8"/>
  <c r="BM86" i="8" s="1"/>
  <c r="BL79" i="8"/>
  <c r="BL86" i="8" s="1"/>
  <c r="BK79" i="8"/>
  <c r="BK86" i="8" s="1"/>
  <c r="BJ79" i="8"/>
  <c r="BJ86" i="8" s="1"/>
  <c r="BI79" i="8"/>
  <c r="BI86" i="8" s="1"/>
  <c r="BH79" i="8"/>
  <c r="BH86" i="8" s="1"/>
  <c r="BG79" i="8"/>
  <c r="BG86" i="8" s="1"/>
  <c r="BF79" i="8"/>
  <c r="BF86" i="8" s="1"/>
  <c r="BE79" i="8"/>
  <c r="BE86" i="8" s="1"/>
  <c r="BD79" i="8"/>
  <c r="BD86" i="8" s="1"/>
  <c r="BC79" i="8"/>
  <c r="BC86" i="8" s="1"/>
  <c r="BB79" i="8"/>
  <c r="BB86" i="8" s="1"/>
  <c r="BA79" i="8"/>
  <c r="BA86" i="8" s="1"/>
  <c r="AZ79" i="8"/>
  <c r="AZ86" i="8" s="1"/>
  <c r="AI79" i="8"/>
  <c r="AH79" i="8"/>
  <c r="AG78" i="8"/>
  <c r="AG113" i="8" s="1"/>
  <c r="BJ17" i="8"/>
  <c r="BI17" i="8"/>
  <c r="BH17" i="8"/>
  <c r="AC78" i="8"/>
  <c r="AA78" i="8"/>
  <c r="Z78" i="8"/>
  <c r="BF17" i="8" s="1"/>
  <c r="Y78" i="8"/>
  <c r="X78" i="8"/>
  <c r="W78" i="8"/>
  <c r="V78" i="8"/>
  <c r="BD17" i="8" s="1"/>
  <c r="U78" i="8"/>
  <c r="T78" i="8"/>
  <c r="BB17" i="8" s="1"/>
  <c r="S78" i="8"/>
  <c r="BA17" i="8" s="1"/>
  <c r="R78" i="8"/>
  <c r="AZ17" i="8" s="1"/>
  <c r="Q78" i="8"/>
  <c r="P78" i="8"/>
  <c r="AX17" i="8" s="1"/>
  <c r="O78" i="8"/>
  <c r="AW17" i="8" s="1"/>
  <c r="N78" i="8"/>
  <c r="AV17" i="8" s="1"/>
  <c r="M78" i="8"/>
  <c r="L78" i="8"/>
  <c r="K78" i="8"/>
  <c r="J78" i="8"/>
  <c r="I78" i="8"/>
  <c r="H78" i="8"/>
  <c r="G78" i="8"/>
  <c r="AR17" i="8" s="1"/>
  <c r="AQ17" i="8"/>
  <c r="AI77" i="8"/>
  <c r="AH77" i="8"/>
  <c r="AI76" i="8"/>
  <c r="AH76" i="8"/>
  <c r="AI75" i="8"/>
  <c r="AH75" i="8"/>
  <c r="AI74" i="8"/>
  <c r="AH74" i="8"/>
  <c r="AI73" i="8"/>
  <c r="AH73" i="8"/>
  <c r="AI72" i="8"/>
  <c r="AH72" i="8"/>
  <c r="AG71" i="8"/>
  <c r="BJ16" i="8"/>
  <c r="AD7" i="8"/>
  <c r="AC71" i="8"/>
  <c r="AB7" i="8"/>
  <c r="AA71" i="8"/>
  <c r="Z71" i="8"/>
  <c r="BF16" i="8" s="1"/>
  <c r="Y71" i="8"/>
  <c r="X71" i="8"/>
  <c r="W71" i="8"/>
  <c r="V71" i="8"/>
  <c r="V113" i="8" s="1"/>
  <c r="V115" i="8" s="1"/>
  <c r="V116" i="8" s="1"/>
  <c r="V7" i="8" s="1"/>
  <c r="U71" i="8"/>
  <c r="T71" i="8"/>
  <c r="S71" i="8"/>
  <c r="BA16" i="8" s="1"/>
  <c r="R71" i="8"/>
  <c r="Q71" i="8"/>
  <c r="P71" i="8"/>
  <c r="O71" i="8"/>
  <c r="N71" i="8"/>
  <c r="M71" i="8"/>
  <c r="AU16" i="8" s="1"/>
  <c r="L71" i="8"/>
  <c r="K71" i="8"/>
  <c r="AT16" i="8" s="1"/>
  <c r="J71" i="8"/>
  <c r="I71" i="8"/>
  <c r="H71" i="8"/>
  <c r="G71" i="8"/>
  <c r="F7" i="8"/>
  <c r="E7" i="8"/>
  <c r="D7" i="8"/>
  <c r="AI70" i="8"/>
  <c r="AH70" i="8"/>
  <c r="AI69" i="8"/>
  <c r="AH69" i="8"/>
  <c r="AI68" i="8"/>
  <c r="AH68" i="8"/>
  <c r="AI67" i="8"/>
  <c r="AH67" i="8"/>
  <c r="AI66" i="8"/>
  <c r="AH66" i="8"/>
  <c r="AI65" i="8"/>
  <c r="AH65" i="8"/>
  <c r="AI64" i="8"/>
  <c r="AH64" i="8"/>
  <c r="AI63" i="8"/>
  <c r="AH63" i="8"/>
  <c r="AI62" i="8"/>
  <c r="AH62" i="8"/>
  <c r="AI61" i="8"/>
  <c r="AH61" i="8"/>
  <c r="AI60" i="8"/>
  <c r="AH60" i="8"/>
  <c r="AI59" i="8"/>
  <c r="AH59" i="8"/>
  <c r="AI58" i="8"/>
  <c r="AH58" i="8"/>
  <c r="AI57" i="8"/>
  <c r="AH57" i="8"/>
  <c r="AI56" i="8"/>
  <c r="AH56" i="8"/>
  <c r="AI55" i="8"/>
  <c r="AH55" i="8"/>
  <c r="AI54" i="8"/>
  <c r="AH54" i="8"/>
  <c r="AI53" i="8"/>
  <c r="AH53" i="8"/>
  <c r="AI52" i="8"/>
  <c r="AH52" i="8"/>
  <c r="AI51" i="8"/>
  <c r="AH51" i="8"/>
  <c r="AI50" i="8"/>
  <c r="AH50" i="8"/>
  <c r="AI49" i="8"/>
  <c r="AH49" i="8"/>
  <c r="AI48" i="8"/>
  <c r="AH48" i="8"/>
  <c r="AI47" i="8"/>
  <c r="AH47" i="8"/>
  <c r="AI46" i="8"/>
  <c r="AH46" i="8"/>
  <c r="AI45" i="8"/>
  <c r="AH45" i="8"/>
  <c r="AI44" i="8"/>
  <c r="AH44" i="8"/>
  <c r="AI43" i="8"/>
  <c r="AH43" i="8"/>
  <c r="AI42" i="8"/>
  <c r="AH42" i="8"/>
  <c r="AI41" i="8"/>
  <c r="AH41" i="8"/>
  <c r="AI40" i="8"/>
  <c r="AH40" i="8"/>
  <c r="AI39" i="8"/>
  <c r="AH39" i="8"/>
  <c r="AI38" i="8"/>
  <c r="AH38" i="8"/>
  <c r="AI37" i="8"/>
  <c r="AH37" i="8"/>
  <c r="AI36" i="8"/>
  <c r="AH36" i="8"/>
  <c r="AI35" i="8"/>
  <c r="AH35" i="8"/>
  <c r="AI34" i="8"/>
  <c r="AH34" i="8"/>
  <c r="AI33" i="8"/>
  <c r="AH33" i="8"/>
  <c r="AI32" i="8"/>
  <c r="AH32" i="8"/>
  <c r="AI31" i="8"/>
  <c r="AH31" i="8"/>
  <c r="AI30" i="8"/>
  <c r="AH30" i="8"/>
  <c r="AI29" i="8"/>
  <c r="AH29" i="8"/>
  <c r="AI28" i="8"/>
  <c r="AH28" i="8"/>
  <c r="AI27" i="8"/>
  <c r="AH27" i="8"/>
  <c r="AI26" i="8"/>
  <c r="AH26" i="8"/>
  <c r="AI25" i="8"/>
  <c r="AH25" i="8"/>
  <c r="AI24" i="8"/>
  <c r="AH24" i="8"/>
  <c r="BH23" i="8"/>
  <c r="BD23" i="8"/>
  <c r="AQ23" i="8"/>
  <c r="AI23" i="8"/>
  <c r="AH23" i="8"/>
  <c r="AI22" i="8"/>
  <c r="AH22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I21" i="8"/>
  <c r="AH21" i="8"/>
  <c r="BH20" i="8"/>
  <c r="BG20" i="8"/>
  <c r="BE20" i="8"/>
  <c r="BD20" i="8"/>
  <c r="BC20" i="8"/>
  <c r="AY20" i="8"/>
  <c r="AX20" i="8"/>
  <c r="AW20" i="8"/>
  <c r="AV20" i="8"/>
  <c r="AU20" i="8"/>
  <c r="AS20" i="8"/>
  <c r="AR20" i="8"/>
  <c r="AQ20" i="8"/>
  <c r="AP20" i="8"/>
  <c r="AO20" i="8"/>
  <c r="AM20" i="8"/>
  <c r="AI20" i="8"/>
  <c r="AH20" i="8"/>
  <c r="BJ19" i="8"/>
  <c r="BI19" i="8"/>
  <c r="BH19" i="8"/>
  <c r="BG19" i="8"/>
  <c r="BD19" i="8"/>
  <c r="BC19" i="8"/>
  <c r="AY19" i="8"/>
  <c r="AW19" i="8"/>
  <c r="AS19" i="8"/>
  <c r="AQ19" i="8"/>
  <c r="AP19" i="8"/>
  <c r="AI19" i="8"/>
  <c r="AH19" i="8"/>
  <c r="BJ18" i="8"/>
  <c r="BI18" i="8"/>
  <c r="BH18" i="8"/>
  <c r="BG18" i="8"/>
  <c r="BE18" i="8"/>
  <c r="BD18" i="8"/>
  <c r="BA18" i="8"/>
  <c r="AY18" i="8"/>
  <c r="AX18" i="8"/>
  <c r="AV18" i="8"/>
  <c r="AU18" i="8"/>
  <c r="AT18" i="8"/>
  <c r="AR18" i="8"/>
  <c r="AQ18" i="8"/>
  <c r="AP18" i="8"/>
  <c r="AO18" i="8"/>
  <c r="AM18" i="8"/>
  <c r="AI18" i="8"/>
  <c r="AH18" i="8"/>
  <c r="BG17" i="8"/>
  <c r="BE17" i="8"/>
  <c r="BC17" i="8"/>
  <c r="AY17" i="8"/>
  <c r="AU17" i="8"/>
  <c r="AT17" i="8"/>
  <c r="AS17" i="8"/>
  <c r="AP17" i="8"/>
  <c r="AO17" i="8"/>
  <c r="AN17" i="8"/>
  <c r="AI17" i="8"/>
  <c r="AH17" i="8"/>
  <c r="BI16" i="8"/>
  <c r="BH16" i="8"/>
  <c r="BG16" i="8"/>
  <c r="BE16" i="8"/>
  <c r="BC16" i="8"/>
  <c r="AY16" i="8"/>
  <c r="AX16" i="8"/>
  <c r="AW16" i="8"/>
  <c r="AS16" i="8"/>
  <c r="AR16" i="8"/>
  <c r="AQ16" i="8"/>
  <c r="AP16" i="8"/>
  <c r="AO16" i="8"/>
  <c r="AN16" i="8"/>
  <c r="AM16" i="8"/>
  <c r="AI16" i="8"/>
  <c r="AH16" i="8"/>
  <c r="AI15" i="8"/>
  <c r="AH15" i="8"/>
  <c r="AI14" i="8"/>
  <c r="AH14" i="8"/>
  <c r="AI13" i="8"/>
  <c r="AH13" i="8"/>
  <c r="AL12" i="8"/>
  <c r="AI12" i="8"/>
  <c r="AH12" i="8"/>
  <c r="AI11" i="8"/>
  <c r="AH11" i="8"/>
  <c r="K6" i="8"/>
  <c r="AE5" i="8"/>
  <c r="AD5" i="8"/>
  <c r="AC5" i="8"/>
  <c r="AB5" i="8"/>
  <c r="V5" i="8"/>
  <c r="U5" i="8"/>
  <c r="T5" i="8"/>
  <c r="N5" i="8"/>
  <c r="I5" i="8"/>
  <c r="H5" i="8"/>
  <c r="E5" i="8"/>
  <c r="D5" i="8"/>
  <c r="AG4" i="8"/>
  <c r="K4" i="8"/>
  <c r="E4" i="8"/>
  <c r="H4" i="8" s="1"/>
  <c r="B4" i="8"/>
  <c r="AL13" i="8" s="1"/>
  <c r="AG2" i="8"/>
  <c r="AG6" i="8" s="1"/>
  <c r="AF70" i="7"/>
  <c r="AF71" i="7"/>
  <c r="AF78" i="7"/>
  <c r="AF92" i="7"/>
  <c r="AF96" i="7"/>
  <c r="AF108" i="7"/>
  <c r="AF117" i="7"/>
  <c r="AF123" i="7" s="1"/>
  <c r="AF118" i="7"/>
  <c r="AF119" i="7"/>
  <c r="AF120" i="7"/>
  <c r="AF121" i="7"/>
  <c r="AF122" i="7"/>
  <c r="AF135" i="7"/>
  <c r="AE70" i="7"/>
  <c r="AE71" i="7"/>
  <c r="AE78" i="7"/>
  <c r="AE92" i="7"/>
  <c r="AE96" i="7"/>
  <c r="AE108" i="7"/>
  <c r="AE117" i="7"/>
  <c r="AE123" i="7" s="1"/>
  <c r="AE118" i="7"/>
  <c r="AE119" i="7"/>
  <c r="AE120" i="7"/>
  <c r="AE121" i="7"/>
  <c r="AE122" i="7"/>
  <c r="AE135" i="7"/>
  <c r="AD70" i="7"/>
  <c r="AD71" i="7"/>
  <c r="AD78" i="7"/>
  <c r="AD92" i="7"/>
  <c r="AD96" i="7"/>
  <c r="AD108" i="7"/>
  <c r="AD117" i="7"/>
  <c r="AD123" i="7" s="1"/>
  <c r="AD118" i="7"/>
  <c r="AD119" i="7"/>
  <c r="AD120" i="7"/>
  <c r="AD121" i="7"/>
  <c r="AD122" i="7"/>
  <c r="AD135" i="7"/>
  <c r="W177" i="9" l="1"/>
  <c r="T274" i="9"/>
  <c r="U169" i="9"/>
  <c r="U167" i="9"/>
  <c r="V161" i="9"/>
  <c r="V135" i="9" s="1"/>
  <c r="AE113" i="8"/>
  <c r="AE115" i="8" s="1"/>
  <c r="AF113" i="8"/>
  <c r="AF115" i="8" s="1"/>
  <c r="AE116" i="8"/>
  <c r="AE7" i="8" s="1"/>
  <c r="BJ22" i="8"/>
  <c r="BH22" i="8"/>
  <c r="BH25" i="8" s="1"/>
  <c r="AC123" i="8"/>
  <c r="AC113" i="8"/>
  <c r="AC115" i="8" s="1"/>
  <c r="AC116" i="8" s="1"/>
  <c r="AC7" i="8" s="1"/>
  <c r="BG22" i="8"/>
  <c r="BG25" i="8" s="1"/>
  <c r="AA113" i="8"/>
  <c r="AA115" i="8" s="1"/>
  <c r="AA123" i="8"/>
  <c r="AA116" i="8"/>
  <c r="AA7" i="8" s="1"/>
  <c r="BF19" i="8"/>
  <c r="Z123" i="8"/>
  <c r="Z124" i="8" s="1"/>
  <c r="Y113" i="8"/>
  <c r="Y115" i="8" s="1"/>
  <c r="Y116" i="8" s="1"/>
  <c r="Y7" i="8" s="1"/>
  <c r="Y123" i="8"/>
  <c r="Y124" i="8" s="1"/>
  <c r="X123" i="8"/>
  <c r="BE23" i="8" s="1"/>
  <c r="X113" i="8"/>
  <c r="X115" i="8" s="1"/>
  <c r="X116" i="8" s="1"/>
  <c r="X7" i="8" s="1"/>
  <c r="BE19" i="8"/>
  <c r="BE22" i="8" s="1"/>
  <c r="BE25" i="8" s="1"/>
  <c r="W113" i="8"/>
  <c r="W115" i="8" s="1"/>
  <c r="W123" i="8"/>
  <c r="U113" i="8"/>
  <c r="U115" i="8" s="1"/>
  <c r="U123" i="8"/>
  <c r="BC23" i="8" s="1"/>
  <c r="BC22" i="8"/>
  <c r="BC25" i="8" s="1"/>
  <c r="T113" i="8"/>
  <c r="T115" i="8" s="1"/>
  <c r="T123" i="8"/>
  <c r="BB23" i="8" s="1"/>
  <c r="R123" i="8"/>
  <c r="AZ23" i="8" s="1"/>
  <c r="R113" i="8"/>
  <c r="R115" i="8" s="1"/>
  <c r="Q5" i="8"/>
  <c r="Q113" i="8"/>
  <c r="Q115" i="8" s="1"/>
  <c r="Q123" i="8"/>
  <c r="AY23" i="8" s="1"/>
  <c r="P5" i="8"/>
  <c r="AY22" i="8"/>
  <c r="AY25" i="8" s="1"/>
  <c r="O5" i="8"/>
  <c r="AX22" i="8"/>
  <c r="AX25" i="8" s="1"/>
  <c r="P113" i="8"/>
  <c r="P115" i="8" s="1"/>
  <c r="P116" i="8" s="1"/>
  <c r="P7" i="8" s="1"/>
  <c r="O113" i="8"/>
  <c r="O115" i="8" s="1"/>
  <c r="O116" i="8" s="1"/>
  <c r="O7" i="8" s="1"/>
  <c r="N123" i="8"/>
  <c r="AV23" i="8" s="1"/>
  <c r="AV19" i="8"/>
  <c r="M5" i="8"/>
  <c r="N113" i="8"/>
  <c r="N115" i="8" s="1"/>
  <c r="N116" i="8" s="1"/>
  <c r="N7" i="8" s="1"/>
  <c r="M123" i="8"/>
  <c r="AU23" i="8" s="1"/>
  <c r="AU19" i="8"/>
  <c r="M113" i="8"/>
  <c r="M115" i="8" s="1"/>
  <c r="M116" i="8" s="1"/>
  <c r="M7" i="8" s="1"/>
  <c r="L113" i="8"/>
  <c r="L115" i="8" s="1"/>
  <c r="L123" i="8"/>
  <c r="L124" i="8" s="1"/>
  <c r="K123" i="8"/>
  <c r="AT23" i="8" s="1"/>
  <c r="J123" i="8"/>
  <c r="I123" i="8"/>
  <c r="AS23" i="8" s="1"/>
  <c r="I124" i="8"/>
  <c r="I113" i="8"/>
  <c r="I115" i="8" s="1"/>
  <c r="I116" i="8" s="1"/>
  <c r="I7" i="8" s="1"/>
  <c r="AS22" i="8"/>
  <c r="AS25" i="8" s="1"/>
  <c r="H123" i="8"/>
  <c r="AH121" i="8"/>
  <c r="H113" i="8"/>
  <c r="H115" i="8" s="1"/>
  <c r="H116" i="8" s="1"/>
  <c r="H7" i="8" s="1"/>
  <c r="AI120" i="8"/>
  <c r="AI119" i="8"/>
  <c r="F5" i="8"/>
  <c r="AR22" i="8"/>
  <c r="G113" i="8"/>
  <c r="G115" i="8" s="1"/>
  <c r="G116" i="8" s="1"/>
  <c r="G7" i="8" s="1"/>
  <c r="AI71" i="8"/>
  <c r="AP22" i="8"/>
  <c r="AP25" i="8" s="1"/>
  <c r="AO22" i="8"/>
  <c r="AO25" i="8" s="1"/>
  <c r="C113" i="8"/>
  <c r="C115" i="8" s="1"/>
  <c r="C123" i="8"/>
  <c r="C124" i="8" s="1"/>
  <c r="AH96" i="8"/>
  <c r="B124" i="8"/>
  <c r="AM19" i="8"/>
  <c r="AF5" i="8"/>
  <c r="B113" i="8"/>
  <c r="B115" i="8" s="1"/>
  <c r="AM22" i="8"/>
  <c r="AM25" i="8" s="1"/>
  <c r="B116" i="8"/>
  <c r="B7" i="8" s="1"/>
  <c r="AI118" i="8"/>
  <c r="AI92" i="8"/>
  <c r="AI78" i="8"/>
  <c r="AR25" i="8"/>
  <c r="BI22" i="8"/>
  <c r="BI25" i="8" s="1"/>
  <c r="AW22" i="8"/>
  <c r="AW25" i="8" s="1"/>
  <c r="AU22" i="8"/>
  <c r="AU25" i="8" s="1"/>
  <c r="R116" i="8"/>
  <c r="R7" i="8" s="1"/>
  <c r="BF22" i="8"/>
  <c r="BA22" i="8"/>
  <c r="BA25" i="8" s="1"/>
  <c r="AG115" i="8"/>
  <c r="J124" i="8"/>
  <c r="R124" i="8"/>
  <c r="AQ22" i="8"/>
  <c r="AQ25" i="8" s="1"/>
  <c r="K124" i="8"/>
  <c r="Z170" i="8"/>
  <c r="Y135" i="8"/>
  <c r="AH71" i="8"/>
  <c r="AI96" i="8"/>
  <c r="T124" i="8"/>
  <c r="C5" i="8"/>
  <c r="S5" i="8"/>
  <c r="AV16" i="8"/>
  <c r="AV22" i="8" s="1"/>
  <c r="AV25" i="8" s="1"/>
  <c r="BD16" i="8"/>
  <c r="BD22" i="8" s="1"/>
  <c r="BD25" i="8" s="1"/>
  <c r="AN20" i="8"/>
  <c r="AN22" i="8" s="1"/>
  <c r="AH108" i="8"/>
  <c r="AH122" i="8"/>
  <c r="AH92" i="8"/>
  <c r="AI108" i="8"/>
  <c r="AF123" i="8"/>
  <c r="BJ23" i="8" s="1"/>
  <c r="BJ25" i="8" s="1"/>
  <c r="AH120" i="8"/>
  <c r="M124" i="8"/>
  <c r="U124" i="8"/>
  <c r="AC124" i="8"/>
  <c r="AI117" i="8"/>
  <c r="AH119" i="8"/>
  <c r="D177" i="8"/>
  <c r="BG95" i="8" a="1"/>
  <c r="AJ108" i="8" a="1"/>
  <c r="AJ108" i="8" s="1"/>
  <c r="AZ16" i="8"/>
  <c r="AZ22" i="8" s="1"/>
  <c r="AZ25" i="8" s="1"/>
  <c r="AT19" i="8"/>
  <c r="AT22" i="8" s="1"/>
  <c r="AT25" i="8" s="1"/>
  <c r="BB19" i="8"/>
  <c r="J113" i="8"/>
  <c r="J115" i="8" s="1"/>
  <c r="J116" i="8" s="1"/>
  <c r="J7" i="8" s="1"/>
  <c r="Z113" i="8"/>
  <c r="Z115" i="8" s="1"/>
  <c r="Z116" i="8" s="1"/>
  <c r="Z7" i="8" s="1"/>
  <c r="AH118" i="8"/>
  <c r="AA124" i="8"/>
  <c r="C167" i="8"/>
  <c r="C274" i="8"/>
  <c r="AH78" i="8"/>
  <c r="G124" i="8"/>
  <c r="O124" i="8"/>
  <c r="W124" i="8"/>
  <c r="AE124" i="8"/>
  <c r="K113" i="8"/>
  <c r="K115" i="8" s="1"/>
  <c r="K116" i="8" s="1"/>
  <c r="K7" i="8" s="1"/>
  <c r="S113" i="8"/>
  <c r="S115" i="8" s="1"/>
  <c r="S116" i="8" s="1"/>
  <c r="S7" i="8" s="1"/>
  <c r="AH117" i="8"/>
  <c r="D169" i="8"/>
  <c r="S124" i="8"/>
  <c r="B5" i="8"/>
  <c r="J5" i="8"/>
  <c r="R5" i="8"/>
  <c r="BB16" i="8"/>
  <c r="H124" i="8"/>
  <c r="P124" i="8"/>
  <c r="X124" i="8"/>
  <c r="AI122" i="8"/>
  <c r="D167" i="8"/>
  <c r="E161" i="8"/>
  <c r="AI121" i="8"/>
  <c r="AF113" i="7"/>
  <c r="AF115" i="7" s="1"/>
  <c r="AF116" i="7" s="1"/>
  <c r="AF124" i="7"/>
  <c r="AE124" i="7"/>
  <c r="AE113" i="7"/>
  <c r="AE115" i="7" s="1"/>
  <c r="AE116" i="7" s="1"/>
  <c r="AD124" i="7"/>
  <c r="AD113" i="7"/>
  <c r="AD115" i="7" s="1"/>
  <c r="AD116" i="7" s="1"/>
  <c r="AC70" i="7"/>
  <c r="AC71" i="7"/>
  <c r="AC78" i="7"/>
  <c r="AC92" i="7"/>
  <c r="AC96" i="7"/>
  <c r="AC108" i="7"/>
  <c r="AC117" i="7"/>
  <c r="AC118" i="7"/>
  <c r="AC119" i="7"/>
  <c r="AC120" i="7"/>
  <c r="AC121" i="7"/>
  <c r="AC122" i="7"/>
  <c r="AC135" i="7"/>
  <c r="U274" i="9" l="1"/>
  <c r="V169" i="9"/>
  <c r="V167" i="9"/>
  <c r="W161" i="9"/>
  <c r="W135" i="9" s="1"/>
  <c r="X177" i="9"/>
  <c r="BF23" i="8"/>
  <c r="BF25" i="8"/>
  <c r="W116" i="8"/>
  <c r="W7" i="8" s="1"/>
  <c r="U116" i="8"/>
  <c r="U7" i="8" s="1"/>
  <c r="T116" i="8"/>
  <c r="T7" i="8" s="1"/>
  <c r="Q116" i="8"/>
  <c r="Q7" i="8" s="1"/>
  <c r="Q124" i="8"/>
  <c r="N124" i="8"/>
  <c r="L116" i="8"/>
  <c r="L7" i="8" s="1"/>
  <c r="AI113" i="8"/>
  <c r="AH113" i="8"/>
  <c r="C116" i="8"/>
  <c r="AH115" i="8"/>
  <c r="AI115" i="8"/>
  <c r="AH123" i="8"/>
  <c r="AI123" i="8"/>
  <c r="AN23" i="8"/>
  <c r="AN25" i="8" s="1"/>
  <c r="AJ123" i="8" a="1"/>
  <c r="AJ123" i="8" s="1"/>
  <c r="D274" i="8"/>
  <c r="E169" i="8"/>
  <c r="BJ118" i="8"/>
  <c r="BH117" i="8"/>
  <c r="BL115" i="8"/>
  <c r="BJ114" i="8"/>
  <c r="BH113" i="8"/>
  <c r="BL111" i="8"/>
  <c r="BJ110" i="8"/>
  <c r="BH109" i="8"/>
  <c r="BL107" i="8"/>
  <c r="BJ106" i="8"/>
  <c r="BH105" i="8"/>
  <c r="BL103" i="8"/>
  <c r="BJ102" i="8"/>
  <c r="BH101" i="8"/>
  <c r="BL99" i="8"/>
  <c r="BJ98" i="8"/>
  <c r="BH97" i="8"/>
  <c r="BL95" i="8"/>
  <c r="BH116" i="8"/>
  <c r="BJ113" i="8"/>
  <c r="BL110" i="8"/>
  <c r="BJ105" i="8"/>
  <c r="BJ101" i="8"/>
  <c r="BH96" i="8"/>
  <c r="BI118" i="8"/>
  <c r="BG117" i="8"/>
  <c r="BK115" i="8"/>
  <c r="BI114" i="8"/>
  <c r="BG113" i="8"/>
  <c r="BK111" i="8"/>
  <c r="BI110" i="8"/>
  <c r="BG109" i="8"/>
  <c r="BK107" i="8"/>
  <c r="BI106" i="8"/>
  <c r="BG105" i="8"/>
  <c r="BK103" i="8"/>
  <c r="BI102" i="8"/>
  <c r="BG101" i="8"/>
  <c r="BK99" i="8"/>
  <c r="BI98" i="8"/>
  <c r="BG97" i="8"/>
  <c r="BK95" i="8"/>
  <c r="BK117" i="8"/>
  <c r="BG115" i="8"/>
  <c r="BI112" i="8"/>
  <c r="BK109" i="8"/>
  <c r="BG107" i="8"/>
  <c r="BI104" i="8"/>
  <c r="BK101" i="8"/>
  <c r="BI100" i="8"/>
  <c r="BK97" i="8"/>
  <c r="BG95" i="8"/>
  <c r="BH118" i="8"/>
  <c r="BL116" i="8"/>
  <c r="BJ115" i="8"/>
  <c r="BH114" i="8"/>
  <c r="BL112" i="8"/>
  <c r="BJ111" i="8"/>
  <c r="BH110" i="8"/>
  <c r="BL108" i="8"/>
  <c r="BJ107" i="8"/>
  <c r="BH106" i="8"/>
  <c r="BL104" i="8"/>
  <c r="BJ103" i="8"/>
  <c r="BH102" i="8"/>
  <c r="BL100" i="8"/>
  <c r="BJ99" i="8"/>
  <c r="BH98" i="8"/>
  <c r="BL96" i="8"/>
  <c r="BJ95" i="8"/>
  <c r="BG118" i="8"/>
  <c r="BK116" i="8"/>
  <c r="BI115" i="8"/>
  <c r="BG114" i="8"/>
  <c r="BK112" i="8"/>
  <c r="BI111" i="8"/>
  <c r="BG110" i="8"/>
  <c r="BK108" i="8"/>
  <c r="BI107" i="8"/>
  <c r="BG106" i="8"/>
  <c r="BK104" i="8"/>
  <c r="BI103" i="8"/>
  <c r="BG102" i="8"/>
  <c r="BK100" i="8"/>
  <c r="BI99" i="8"/>
  <c r="BG98" i="8"/>
  <c r="BK96" i="8"/>
  <c r="BI95" i="8"/>
  <c r="BJ117" i="8"/>
  <c r="BL114" i="8"/>
  <c r="BH112" i="8"/>
  <c r="BH108" i="8"/>
  <c r="BH104" i="8"/>
  <c r="BH100" i="8"/>
  <c r="BL117" i="8"/>
  <c r="BJ116" i="8"/>
  <c r="BH115" i="8"/>
  <c r="BL113" i="8"/>
  <c r="BJ112" i="8"/>
  <c r="BH111" i="8"/>
  <c r="BL109" i="8"/>
  <c r="BJ108" i="8"/>
  <c r="BH107" i="8"/>
  <c r="BL105" i="8"/>
  <c r="BJ104" i="8"/>
  <c r="BH103" i="8"/>
  <c r="BL101" i="8"/>
  <c r="BJ100" i="8"/>
  <c r="BH99" i="8"/>
  <c r="BL97" i="8"/>
  <c r="BJ96" i="8"/>
  <c r="BH95" i="8"/>
  <c r="BL106" i="8"/>
  <c r="BL98" i="8"/>
  <c r="BK118" i="8"/>
  <c r="BI117" i="8"/>
  <c r="BG116" i="8"/>
  <c r="BK114" i="8"/>
  <c r="BI113" i="8"/>
  <c r="BG112" i="8"/>
  <c r="BK110" i="8"/>
  <c r="BI109" i="8"/>
  <c r="BG108" i="8"/>
  <c r="BK106" i="8"/>
  <c r="BI105" i="8"/>
  <c r="BG104" i="8"/>
  <c r="BK102" i="8"/>
  <c r="BI101" i="8"/>
  <c r="BG100" i="8"/>
  <c r="BK98" i="8"/>
  <c r="BI97" i="8"/>
  <c r="BG96" i="8"/>
  <c r="BI116" i="8"/>
  <c r="BK113" i="8"/>
  <c r="BG111" i="8"/>
  <c r="BI108" i="8"/>
  <c r="BK105" i="8"/>
  <c r="BG103" i="8"/>
  <c r="BG99" i="8"/>
  <c r="BI96" i="8"/>
  <c r="BL118" i="8"/>
  <c r="BJ109" i="8"/>
  <c r="BL102" i="8"/>
  <c r="BJ97" i="8"/>
  <c r="AF116" i="8"/>
  <c r="AF7" i="8" s="1"/>
  <c r="E177" i="8"/>
  <c r="BB22" i="8"/>
  <c r="BB25" i="8" s="1"/>
  <c r="E167" i="8"/>
  <c r="F161" i="8"/>
  <c r="AF124" i="8"/>
  <c r="AA170" i="8"/>
  <c r="AC170" i="8" s="1"/>
  <c r="AD170" i="8" s="1"/>
  <c r="AE170" i="8" s="1"/>
  <c r="AF170" i="8" s="1"/>
  <c r="Z135" i="8"/>
  <c r="AC123" i="7"/>
  <c r="AC124" i="7" s="1"/>
  <c r="AC113" i="7"/>
  <c r="AC115" i="7" s="1"/>
  <c r="AC116" i="7" s="1"/>
  <c r="AB70" i="7"/>
  <c r="AB71" i="7"/>
  <c r="AB78" i="7"/>
  <c r="AB92" i="7"/>
  <c r="AB96" i="7"/>
  <c r="AB108" i="7"/>
  <c r="AB117" i="7"/>
  <c r="AB123" i="7" s="1"/>
  <c r="AB118" i="7"/>
  <c r="AB119" i="7"/>
  <c r="AB120" i="7"/>
  <c r="AB121" i="7"/>
  <c r="AB122" i="7"/>
  <c r="AB135" i="7"/>
  <c r="AA70" i="7"/>
  <c r="Z70" i="7"/>
  <c r="Y70" i="7"/>
  <c r="X70" i="7"/>
  <c r="W70" i="7"/>
  <c r="V70" i="7"/>
  <c r="V78" i="7"/>
  <c r="V92" i="7"/>
  <c r="U70" i="7"/>
  <c r="U71" i="7"/>
  <c r="U78" i="7"/>
  <c r="U92" i="7"/>
  <c r="T149" i="7"/>
  <c r="T70" i="7"/>
  <c r="S70" i="7"/>
  <c r="R70" i="7"/>
  <c r="R71" i="7"/>
  <c r="R78" i="7"/>
  <c r="R92" i="7"/>
  <c r="R96" i="7"/>
  <c r="R108" i="7"/>
  <c r="R117" i="7"/>
  <c r="R118" i="7"/>
  <c r="R119" i="7"/>
  <c r="R120" i="7"/>
  <c r="R121" i="7"/>
  <c r="R122" i="7"/>
  <c r="R161" i="7"/>
  <c r="R162" i="7"/>
  <c r="R163" i="7"/>
  <c r="R167" i="7" s="1"/>
  <c r="R164" i="7"/>
  <c r="R165" i="7"/>
  <c r="R166" i="7"/>
  <c r="R169" i="7"/>
  <c r="R170" i="7"/>
  <c r="R171" i="7"/>
  <c r="R274" i="7" s="1"/>
  <c r="R172" i="7"/>
  <c r="R173" i="7"/>
  <c r="R174" i="7"/>
  <c r="R175" i="7"/>
  <c r="R176" i="7"/>
  <c r="R177" i="7"/>
  <c r="R135" i="7" s="1"/>
  <c r="R178" i="7"/>
  <c r="R179" i="7"/>
  <c r="R180" i="7"/>
  <c r="R181" i="7"/>
  <c r="R182" i="7"/>
  <c r="R183" i="7"/>
  <c r="R184" i="7"/>
  <c r="R185" i="7"/>
  <c r="R186" i="7"/>
  <c r="R187" i="7"/>
  <c r="R188" i="7"/>
  <c r="R189" i="7"/>
  <c r="R190" i="7"/>
  <c r="R191" i="7"/>
  <c r="R192" i="7"/>
  <c r="R193" i="7"/>
  <c r="R194" i="7"/>
  <c r="R195" i="7"/>
  <c r="R196" i="7"/>
  <c r="R197" i="7"/>
  <c r="R198" i="7"/>
  <c r="R199" i="7"/>
  <c r="R200" i="7"/>
  <c r="R201" i="7"/>
  <c r="R202" i="7"/>
  <c r="R203" i="7"/>
  <c r="R204" i="7"/>
  <c r="R205" i="7"/>
  <c r="R206" i="7"/>
  <c r="R207" i="7"/>
  <c r="R208" i="7"/>
  <c r="R209" i="7"/>
  <c r="R210" i="7"/>
  <c r="R211" i="7"/>
  <c r="R212" i="7"/>
  <c r="R213" i="7"/>
  <c r="R214" i="7"/>
  <c r="R215" i="7"/>
  <c r="R216" i="7"/>
  <c r="R217" i="7"/>
  <c r="R218" i="7"/>
  <c r="R219" i="7"/>
  <c r="R220" i="7"/>
  <c r="R221" i="7"/>
  <c r="R222" i="7"/>
  <c r="R223" i="7"/>
  <c r="R224" i="7"/>
  <c r="R225" i="7"/>
  <c r="R226" i="7"/>
  <c r="R227" i="7"/>
  <c r="R228" i="7"/>
  <c r="R229" i="7"/>
  <c r="R230" i="7"/>
  <c r="R231" i="7"/>
  <c r="R232" i="7"/>
  <c r="R233" i="7"/>
  <c r="R234" i="7"/>
  <c r="R235" i="7"/>
  <c r="R236" i="7"/>
  <c r="R237" i="7"/>
  <c r="R238" i="7"/>
  <c r="R239" i="7"/>
  <c r="R240" i="7"/>
  <c r="R241" i="7"/>
  <c r="R242" i="7"/>
  <c r="R243" i="7"/>
  <c r="R244" i="7"/>
  <c r="R245" i="7"/>
  <c r="R246" i="7"/>
  <c r="R247" i="7"/>
  <c r="R248" i="7"/>
  <c r="R249" i="7"/>
  <c r="R250" i="7"/>
  <c r="R251" i="7"/>
  <c r="R252" i="7"/>
  <c r="R253" i="7"/>
  <c r="R254" i="7"/>
  <c r="R255" i="7"/>
  <c r="R256" i="7"/>
  <c r="R257" i="7"/>
  <c r="R258" i="7"/>
  <c r="R259" i="7"/>
  <c r="R260" i="7"/>
  <c r="R261" i="7"/>
  <c r="R262" i="7"/>
  <c r="R263" i="7"/>
  <c r="R264" i="7"/>
  <c r="R265" i="7"/>
  <c r="R266" i="7"/>
  <c r="R267" i="7"/>
  <c r="R268" i="7"/>
  <c r="R269" i="7"/>
  <c r="R270" i="7"/>
  <c r="R271" i="7"/>
  <c r="R272" i="7"/>
  <c r="R273" i="7"/>
  <c r="Q70" i="7"/>
  <c r="Q71" i="7"/>
  <c r="Q78" i="7"/>
  <c r="Q92" i="7"/>
  <c r="Q96" i="7"/>
  <c r="Q108" i="7"/>
  <c r="Q117" i="7"/>
  <c r="Q123" i="7" s="1"/>
  <c r="Q118" i="7"/>
  <c r="Q119" i="7"/>
  <c r="Q120" i="7"/>
  <c r="Q121" i="7"/>
  <c r="Q122" i="7"/>
  <c r="Q161" i="7"/>
  <c r="Q167" i="7" s="1"/>
  <c r="Q162" i="7"/>
  <c r="Q163" i="7"/>
  <c r="Q164" i="7"/>
  <c r="Q165" i="7"/>
  <c r="Q166" i="7"/>
  <c r="Q169" i="7"/>
  <c r="Q170" i="7"/>
  <c r="Q171" i="7"/>
  <c r="Q274" i="7" s="1"/>
  <c r="Q172" i="7"/>
  <c r="Q173" i="7"/>
  <c r="Q174" i="7"/>
  <c r="Q175" i="7"/>
  <c r="Q176" i="7"/>
  <c r="Q177" i="7"/>
  <c r="Q135" i="7" s="1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18" i="7"/>
  <c r="Q219" i="7"/>
  <c r="Q220" i="7"/>
  <c r="Q221" i="7"/>
  <c r="Q222" i="7"/>
  <c r="Q223" i="7"/>
  <c r="Q224" i="7"/>
  <c r="Q225" i="7"/>
  <c r="Q226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Q256" i="7"/>
  <c r="Q257" i="7"/>
  <c r="Q258" i="7"/>
  <c r="Q259" i="7"/>
  <c r="Q260" i="7"/>
  <c r="Q261" i="7"/>
  <c r="Q262" i="7"/>
  <c r="Q263" i="7"/>
  <c r="Q264" i="7"/>
  <c r="Q265" i="7"/>
  <c r="Q266" i="7"/>
  <c r="Q267" i="7"/>
  <c r="Q268" i="7"/>
  <c r="Q269" i="7"/>
  <c r="Q270" i="7"/>
  <c r="Q271" i="7"/>
  <c r="Q272" i="7"/>
  <c r="Q273" i="7"/>
  <c r="P70" i="7"/>
  <c r="P71" i="7"/>
  <c r="P78" i="7"/>
  <c r="P92" i="7"/>
  <c r="P96" i="7"/>
  <c r="P108" i="7"/>
  <c r="P117" i="7"/>
  <c r="P118" i="7"/>
  <c r="P119" i="7"/>
  <c r="P120" i="7"/>
  <c r="P121" i="7"/>
  <c r="P122" i="7"/>
  <c r="P161" i="7"/>
  <c r="P162" i="7"/>
  <c r="P163" i="7"/>
  <c r="P164" i="7"/>
  <c r="P165" i="7"/>
  <c r="P166" i="7"/>
  <c r="P167" i="7"/>
  <c r="P169" i="7"/>
  <c r="P274" i="7" s="1"/>
  <c r="P170" i="7"/>
  <c r="P171" i="7"/>
  <c r="P172" i="7"/>
  <c r="P173" i="7"/>
  <c r="P174" i="7"/>
  <c r="P175" i="7"/>
  <c r="P176" i="7"/>
  <c r="P177" i="7"/>
  <c r="P135" i="7" s="1"/>
  <c r="P178" i="7"/>
  <c r="P179" i="7"/>
  <c r="P180" i="7"/>
  <c r="P181" i="7"/>
  <c r="P182" i="7"/>
  <c r="P183" i="7"/>
  <c r="P184" i="7"/>
  <c r="P185" i="7"/>
  <c r="P186" i="7"/>
  <c r="P187" i="7"/>
  <c r="P188" i="7"/>
  <c r="P189" i="7"/>
  <c r="P190" i="7"/>
  <c r="P191" i="7"/>
  <c r="P192" i="7"/>
  <c r="P193" i="7"/>
  <c r="P194" i="7"/>
  <c r="P195" i="7"/>
  <c r="P196" i="7"/>
  <c r="P197" i="7"/>
  <c r="P198" i="7"/>
  <c r="P199" i="7"/>
  <c r="P200" i="7"/>
  <c r="P201" i="7"/>
  <c r="P202" i="7"/>
  <c r="P203" i="7"/>
  <c r="P204" i="7"/>
  <c r="P205" i="7"/>
  <c r="P206" i="7"/>
  <c r="P207" i="7"/>
  <c r="P208" i="7"/>
  <c r="P209" i="7"/>
  <c r="P210" i="7"/>
  <c r="P211" i="7"/>
  <c r="P212" i="7"/>
  <c r="P213" i="7"/>
  <c r="P214" i="7"/>
  <c r="P215" i="7"/>
  <c r="P216" i="7"/>
  <c r="P217" i="7"/>
  <c r="P218" i="7"/>
  <c r="P219" i="7"/>
  <c r="P220" i="7"/>
  <c r="P221" i="7"/>
  <c r="P222" i="7"/>
  <c r="P223" i="7"/>
  <c r="P224" i="7"/>
  <c r="P225" i="7"/>
  <c r="P226" i="7"/>
  <c r="P227" i="7"/>
  <c r="P228" i="7"/>
  <c r="P229" i="7"/>
  <c r="P230" i="7"/>
  <c r="P231" i="7"/>
  <c r="P232" i="7"/>
  <c r="P233" i="7"/>
  <c r="P234" i="7"/>
  <c r="P235" i="7"/>
  <c r="P236" i="7"/>
  <c r="P237" i="7"/>
  <c r="P238" i="7"/>
  <c r="P239" i="7"/>
  <c r="P240" i="7"/>
  <c r="P241" i="7"/>
  <c r="P242" i="7"/>
  <c r="P243" i="7"/>
  <c r="P244" i="7"/>
  <c r="P245" i="7"/>
  <c r="P246" i="7"/>
  <c r="P247" i="7"/>
  <c r="P248" i="7"/>
  <c r="P249" i="7"/>
  <c r="P250" i="7"/>
  <c r="P251" i="7"/>
  <c r="P252" i="7"/>
  <c r="P253" i="7"/>
  <c r="P254" i="7"/>
  <c r="P255" i="7"/>
  <c r="P256" i="7"/>
  <c r="P257" i="7"/>
  <c r="P258" i="7"/>
  <c r="P259" i="7"/>
  <c r="P260" i="7"/>
  <c r="P261" i="7"/>
  <c r="P262" i="7"/>
  <c r="P263" i="7"/>
  <c r="P264" i="7"/>
  <c r="P265" i="7"/>
  <c r="P266" i="7"/>
  <c r="P267" i="7"/>
  <c r="P268" i="7"/>
  <c r="P269" i="7"/>
  <c r="P270" i="7"/>
  <c r="P271" i="7"/>
  <c r="P272" i="7"/>
  <c r="P273" i="7"/>
  <c r="O70" i="7"/>
  <c r="O71" i="7"/>
  <c r="O78" i="7"/>
  <c r="O92" i="7"/>
  <c r="O96" i="7"/>
  <c r="O108" i="7"/>
  <c r="O117" i="7"/>
  <c r="O123" i="7" s="1"/>
  <c r="O118" i="7"/>
  <c r="O119" i="7"/>
  <c r="O120" i="7"/>
  <c r="O121" i="7"/>
  <c r="O122" i="7"/>
  <c r="O161" i="7"/>
  <c r="O167" i="7" s="1"/>
  <c r="O162" i="7"/>
  <c r="O163" i="7"/>
  <c r="O164" i="7"/>
  <c r="O165" i="7"/>
  <c r="O166" i="7"/>
  <c r="O169" i="7"/>
  <c r="O170" i="7"/>
  <c r="O171" i="7"/>
  <c r="O274" i="7" s="1"/>
  <c r="O172" i="7"/>
  <c r="O173" i="7"/>
  <c r="O174" i="7"/>
  <c r="O175" i="7"/>
  <c r="O176" i="7"/>
  <c r="O177" i="7"/>
  <c r="O135" i="7" s="1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O256" i="7"/>
  <c r="O257" i="7"/>
  <c r="O258" i="7"/>
  <c r="O259" i="7"/>
  <c r="O260" i="7"/>
  <c r="O261" i="7"/>
  <c r="O262" i="7"/>
  <c r="O263" i="7"/>
  <c r="O264" i="7"/>
  <c r="O265" i="7"/>
  <c r="O266" i="7"/>
  <c r="O267" i="7"/>
  <c r="O268" i="7"/>
  <c r="O269" i="7"/>
  <c r="O270" i="7"/>
  <c r="O271" i="7"/>
  <c r="O272" i="7"/>
  <c r="O273" i="7"/>
  <c r="N70" i="7"/>
  <c r="N71" i="7"/>
  <c r="N78" i="7"/>
  <c r="N92" i="7"/>
  <c r="N96" i="7"/>
  <c r="N108" i="7"/>
  <c r="N117" i="7"/>
  <c r="N123" i="7" s="1"/>
  <c r="N118" i="7"/>
  <c r="N119" i="7"/>
  <c r="N120" i="7"/>
  <c r="N121" i="7"/>
  <c r="N122" i="7"/>
  <c r="N161" i="7"/>
  <c r="N162" i="7"/>
  <c r="N163" i="7"/>
  <c r="N164" i="7"/>
  <c r="N167" i="7" s="1"/>
  <c r="N165" i="7"/>
  <c r="N166" i="7"/>
  <c r="N169" i="7"/>
  <c r="N274" i="7" s="1"/>
  <c r="N170" i="7"/>
  <c r="N171" i="7"/>
  <c r="N172" i="7"/>
  <c r="N173" i="7"/>
  <c r="N174" i="7"/>
  <c r="N175" i="7"/>
  <c r="N176" i="7"/>
  <c r="N177" i="7"/>
  <c r="N135" i="7" s="1"/>
  <c r="N178" i="7"/>
  <c r="N179" i="7"/>
  <c r="N180" i="7"/>
  <c r="N181" i="7"/>
  <c r="N182" i="7"/>
  <c r="N183" i="7"/>
  <c r="N184" i="7"/>
  <c r="N185" i="7"/>
  <c r="N186" i="7"/>
  <c r="N187" i="7"/>
  <c r="N188" i="7"/>
  <c r="N189" i="7"/>
  <c r="N190" i="7"/>
  <c r="N191" i="7"/>
  <c r="N192" i="7"/>
  <c r="N193" i="7"/>
  <c r="N194" i="7"/>
  <c r="N195" i="7"/>
  <c r="N196" i="7"/>
  <c r="N197" i="7"/>
  <c r="N198" i="7"/>
  <c r="N199" i="7"/>
  <c r="N200" i="7"/>
  <c r="N201" i="7"/>
  <c r="N202" i="7"/>
  <c r="N203" i="7"/>
  <c r="N204" i="7"/>
  <c r="N205" i="7"/>
  <c r="N206" i="7"/>
  <c r="N207" i="7"/>
  <c r="N208" i="7"/>
  <c r="N209" i="7"/>
  <c r="N210" i="7"/>
  <c r="N211" i="7"/>
  <c r="N212" i="7"/>
  <c r="N213" i="7"/>
  <c r="N214" i="7"/>
  <c r="N215" i="7"/>
  <c r="N216" i="7"/>
  <c r="N217" i="7"/>
  <c r="N218" i="7"/>
  <c r="N219" i="7"/>
  <c r="N220" i="7"/>
  <c r="N221" i="7"/>
  <c r="N222" i="7"/>
  <c r="N223" i="7"/>
  <c r="N224" i="7"/>
  <c r="N225" i="7"/>
  <c r="N226" i="7"/>
  <c r="N227" i="7"/>
  <c r="N228" i="7"/>
  <c r="N229" i="7"/>
  <c r="N230" i="7"/>
  <c r="N231" i="7"/>
  <c r="N232" i="7"/>
  <c r="N233" i="7"/>
  <c r="N234" i="7"/>
  <c r="N235" i="7"/>
  <c r="N236" i="7"/>
  <c r="N237" i="7"/>
  <c r="N238" i="7"/>
  <c r="N239" i="7"/>
  <c r="N240" i="7"/>
  <c r="N241" i="7"/>
  <c r="N242" i="7"/>
  <c r="N243" i="7"/>
  <c r="N244" i="7"/>
  <c r="N245" i="7"/>
  <c r="N246" i="7"/>
  <c r="N247" i="7"/>
  <c r="N248" i="7"/>
  <c r="N249" i="7"/>
  <c r="N250" i="7"/>
  <c r="N251" i="7"/>
  <c r="N252" i="7"/>
  <c r="N253" i="7"/>
  <c r="N254" i="7"/>
  <c r="N255" i="7"/>
  <c r="N256" i="7"/>
  <c r="N257" i="7"/>
  <c r="N258" i="7"/>
  <c r="N259" i="7"/>
  <c r="N260" i="7"/>
  <c r="N261" i="7"/>
  <c r="N262" i="7"/>
  <c r="N263" i="7"/>
  <c r="N264" i="7"/>
  <c r="N265" i="7"/>
  <c r="N266" i="7"/>
  <c r="N267" i="7"/>
  <c r="N268" i="7"/>
  <c r="N269" i="7"/>
  <c r="N270" i="7"/>
  <c r="N271" i="7"/>
  <c r="N272" i="7"/>
  <c r="N273" i="7"/>
  <c r="M135" i="7"/>
  <c r="M70" i="7"/>
  <c r="M71" i="7"/>
  <c r="M78" i="7"/>
  <c r="M92" i="7"/>
  <c r="M96" i="7"/>
  <c r="M108" i="7"/>
  <c r="M117" i="7"/>
  <c r="M123" i="7" s="1"/>
  <c r="M118" i="7"/>
  <c r="M119" i="7"/>
  <c r="M120" i="7"/>
  <c r="M121" i="7"/>
  <c r="M122" i="7"/>
  <c r="M161" i="7"/>
  <c r="M162" i="7"/>
  <c r="M163" i="7"/>
  <c r="M164" i="7"/>
  <c r="M165" i="7"/>
  <c r="M167" i="7" s="1"/>
  <c r="M166" i="7"/>
  <c r="M169" i="7"/>
  <c r="M274" i="7" s="1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L70" i="7"/>
  <c r="W167" i="9" l="1"/>
  <c r="X161" i="9"/>
  <c r="X135" i="9" s="1"/>
  <c r="Y177" i="9"/>
  <c r="Z177" i="9" s="1"/>
  <c r="AA177" i="9" s="1"/>
  <c r="V274" i="9"/>
  <c r="W169" i="9"/>
  <c r="AT9" i="8"/>
  <c r="F177" i="8"/>
  <c r="AH116" i="8"/>
  <c r="AI116" i="8"/>
  <c r="C7" i="8"/>
  <c r="A7" i="8" s="1"/>
  <c r="AI124" i="8"/>
  <c r="AH124" i="8"/>
  <c r="E274" i="8"/>
  <c r="F169" i="8"/>
  <c r="F167" i="8"/>
  <c r="G161" i="8"/>
  <c r="AT8" i="8"/>
  <c r="AB124" i="7"/>
  <c r="AB113" i="7"/>
  <c r="AB115" i="7" s="1"/>
  <c r="AB116" i="7" s="1"/>
  <c r="R123" i="7"/>
  <c r="R124" i="7" s="1"/>
  <c r="R113" i="7"/>
  <c r="R115" i="7" s="1"/>
  <c r="R116" i="7" s="1"/>
  <c r="Q113" i="7"/>
  <c r="Q115" i="7" s="1"/>
  <c r="Q116" i="7" s="1"/>
  <c r="Q124" i="7"/>
  <c r="P123" i="7"/>
  <c r="P124" i="7" s="1"/>
  <c r="P113" i="7"/>
  <c r="P115" i="7" s="1"/>
  <c r="P116" i="7" s="1"/>
  <c r="O113" i="7"/>
  <c r="O115" i="7" s="1"/>
  <c r="O116" i="7" s="1"/>
  <c r="O124" i="7"/>
  <c r="N124" i="7"/>
  <c r="N113" i="7"/>
  <c r="N115" i="7" s="1"/>
  <c r="N116" i="7" s="1"/>
  <c r="M124" i="7"/>
  <c r="M113" i="7"/>
  <c r="M115" i="7" s="1"/>
  <c r="M116" i="7" s="1"/>
  <c r="W274" i="9" l="1"/>
  <c r="X169" i="9"/>
  <c r="X167" i="9"/>
  <c r="Y161" i="9"/>
  <c r="AB177" i="9"/>
  <c r="G167" i="8"/>
  <c r="H161" i="8"/>
  <c r="G177" i="8"/>
  <c r="F274" i="8"/>
  <c r="G169" i="8"/>
  <c r="AH145" i="7"/>
  <c r="AI145" i="7"/>
  <c r="AH144" i="7"/>
  <c r="AI144" i="7"/>
  <c r="AH143" i="7"/>
  <c r="AI143" i="7"/>
  <c r="I70" i="7"/>
  <c r="H71" i="7"/>
  <c r="I71" i="7"/>
  <c r="H78" i="7"/>
  <c r="I78" i="7"/>
  <c r="H92" i="7"/>
  <c r="I92" i="7"/>
  <c r="H96" i="7"/>
  <c r="I96" i="7"/>
  <c r="H108" i="7"/>
  <c r="I108" i="7"/>
  <c r="H117" i="7"/>
  <c r="I117" i="7"/>
  <c r="H118" i="7"/>
  <c r="I118" i="7"/>
  <c r="H119" i="7"/>
  <c r="I119" i="7"/>
  <c r="H120" i="7"/>
  <c r="I120" i="7"/>
  <c r="H121" i="7"/>
  <c r="I121" i="7"/>
  <c r="H122" i="7"/>
  <c r="I122" i="7"/>
  <c r="H135" i="7"/>
  <c r="I135" i="7"/>
  <c r="G71" i="7"/>
  <c r="G78" i="7"/>
  <c r="G92" i="7"/>
  <c r="G96" i="7"/>
  <c r="G108" i="7"/>
  <c r="G117" i="7"/>
  <c r="G118" i="7"/>
  <c r="G119" i="7"/>
  <c r="G120" i="7"/>
  <c r="G121" i="7"/>
  <c r="G122" i="7"/>
  <c r="G161" i="7"/>
  <c r="G162" i="7"/>
  <c r="G163" i="7"/>
  <c r="G164" i="7"/>
  <c r="G165" i="7"/>
  <c r="G166" i="7"/>
  <c r="G167" i="7"/>
  <c r="G169" i="7"/>
  <c r="G170" i="7"/>
  <c r="G171" i="7"/>
  <c r="G172" i="7"/>
  <c r="G173" i="7"/>
  <c r="G174" i="7"/>
  <c r="G175" i="7"/>
  <c r="G176" i="7"/>
  <c r="G177" i="7"/>
  <c r="G135" i="7" s="1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F71" i="7"/>
  <c r="F78" i="7"/>
  <c r="F92" i="7"/>
  <c r="F96" i="7"/>
  <c r="F108" i="7"/>
  <c r="F117" i="7"/>
  <c r="F118" i="7"/>
  <c r="F119" i="7"/>
  <c r="F120" i="7"/>
  <c r="F121" i="7"/>
  <c r="F122" i="7"/>
  <c r="F135" i="7"/>
  <c r="AC177" i="9" l="1"/>
  <c r="Z161" i="9"/>
  <c r="Y167" i="9"/>
  <c r="X274" i="9"/>
  <c r="Y169" i="9"/>
  <c r="G274" i="8"/>
  <c r="H169" i="8"/>
  <c r="H167" i="8"/>
  <c r="I161" i="8"/>
  <c r="H177" i="8"/>
  <c r="G135" i="8"/>
  <c r="H123" i="7"/>
  <c r="H113" i="7"/>
  <c r="H115" i="7" s="1"/>
  <c r="H116" i="7" s="1"/>
  <c r="I123" i="7"/>
  <c r="I113" i="7"/>
  <c r="I115" i="7" s="1"/>
  <c r="I116" i="7" s="1"/>
  <c r="I124" i="7"/>
  <c r="H124" i="7"/>
  <c r="G113" i="7"/>
  <c r="G115" i="7" s="1"/>
  <c r="G123" i="7"/>
  <c r="G124" i="7" s="1"/>
  <c r="F123" i="7"/>
  <c r="F124" i="7" s="1"/>
  <c r="F113" i="7"/>
  <c r="F115" i="7" s="1"/>
  <c r="F116" i="7" s="1"/>
  <c r="Y274" i="9" l="1"/>
  <c r="Z169" i="9"/>
  <c r="AA161" i="9"/>
  <c r="Z167" i="9"/>
  <c r="AD177" i="9"/>
  <c r="I177" i="8"/>
  <c r="H135" i="8"/>
  <c r="H274" i="8"/>
  <c r="I169" i="8"/>
  <c r="J161" i="8"/>
  <c r="I167" i="8"/>
  <c r="G116" i="7"/>
  <c r="E71" i="7"/>
  <c r="E78" i="7"/>
  <c r="E92" i="7"/>
  <c r="E96" i="7"/>
  <c r="E108" i="7"/>
  <c r="E117" i="7"/>
  <c r="E118" i="7"/>
  <c r="E119" i="7"/>
  <c r="E120" i="7"/>
  <c r="E121" i="7"/>
  <c r="E122" i="7"/>
  <c r="E135" i="7"/>
  <c r="D71" i="7"/>
  <c r="D78" i="7"/>
  <c r="D92" i="7"/>
  <c r="D96" i="7"/>
  <c r="D108" i="7"/>
  <c r="D117" i="7"/>
  <c r="D118" i="7"/>
  <c r="D119" i="7"/>
  <c r="D120" i="7"/>
  <c r="D121" i="7"/>
  <c r="D122" i="7"/>
  <c r="D135" i="7"/>
  <c r="C135" i="7"/>
  <c r="C71" i="7"/>
  <c r="C78" i="7"/>
  <c r="C92" i="7"/>
  <c r="C96" i="7"/>
  <c r="B70" i="7"/>
  <c r="AB161" i="9" l="1"/>
  <c r="AA167" i="9"/>
  <c r="AA135" i="9"/>
  <c r="AE177" i="9"/>
  <c r="Z274" i="9"/>
  <c r="AA169" i="9"/>
  <c r="K161" i="8"/>
  <c r="J167" i="8"/>
  <c r="I274" i="8"/>
  <c r="J169" i="8"/>
  <c r="I135" i="8"/>
  <c r="J177" i="8"/>
  <c r="E113" i="7"/>
  <c r="E115" i="7" s="1"/>
  <c r="E123" i="7"/>
  <c r="E116" i="7" s="1"/>
  <c r="E7" i="7" s="1"/>
  <c r="D123" i="7"/>
  <c r="D124" i="7" s="1"/>
  <c r="D113" i="7"/>
  <c r="D115" i="7" s="1"/>
  <c r="D116" i="7" s="1"/>
  <c r="B96" i="7"/>
  <c r="B92" i="7"/>
  <c r="B78" i="7"/>
  <c r="B71" i="7"/>
  <c r="AM16" i="7" s="1"/>
  <c r="B135" i="7"/>
  <c r="B108" i="7"/>
  <c r="AG274" i="7"/>
  <c r="B274" i="7"/>
  <c r="C273" i="7"/>
  <c r="D273" i="7" s="1"/>
  <c r="E273" i="7" s="1"/>
  <c r="F273" i="7" s="1"/>
  <c r="G273" i="7" s="1"/>
  <c r="H273" i="7" s="1"/>
  <c r="I273" i="7" s="1"/>
  <c r="J273" i="7" s="1"/>
  <c r="K273" i="7" s="1"/>
  <c r="L273" i="7" s="1"/>
  <c r="S273" i="7" s="1"/>
  <c r="T273" i="7" s="1"/>
  <c r="U273" i="7" s="1"/>
  <c r="V273" i="7" s="1"/>
  <c r="W273" i="7" s="1"/>
  <c r="X273" i="7" s="1"/>
  <c r="Y273" i="7" s="1"/>
  <c r="Z273" i="7" s="1"/>
  <c r="AA273" i="7" s="1"/>
  <c r="AB273" i="7" s="1"/>
  <c r="AC273" i="7" s="1"/>
  <c r="AD273" i="7" s="1"/>
  <c r="AE273" i="7" s="1"/>
  <c r="AF273" i="7" s="1"/>
  <c r="G272" i="7"/>
  <c r="H272" i="7" s="1"/>
  <c r="I272" i="7" s="1"/>
  <c r="J272" i="7" s="1"/>
  <c r="K272" i="7" s="1"/>
  <c r="L272" i="7" s="1"/>
  <c r="S272" i="7" s="1"/>
  <c r="T272" i="7" s="1"/>
  <c r="U272" i="7" s="1"/>
  <c r="V272" i="7" s="1"/>
  <c r="W272" i="7" s="1"/>
  <c r="X272" i="7" s="1"/>
  <c r="Y272" i="7" s="1"/>
  <c r="Z272" i="7" s="1"/>
  <c r="AA272" i="7" s="1"/>
  <c r="AB272" i="7" s="1"/>
  <c r="AC272" i="7" s="1"/>
  <c r="AD272" i="7" s="1"/>
  <c r="AE272" i="7" s="1"/>
  <c r="AF272" i="7" s="1"/>
  <c r="C272" i="7"/>
  <c r="D272" i="7" s="1"/>
  <c r="E272" i="7" s="1"/>
  <c r="F272" i="7" s="1"/>
  <c r="E271" i="7"/>
  <c r="F271" i="7" s="1"/>
  <c r="G271" i="7" s="1"/>
  <c r="H271" i="7" s="1"/>
  <c r="I271" i="7" s="1"/>
  <c r="J271" i="7" s="1"/>
  <c r="K271" i="7" s="1"/>
  <c r="L271" i="7" s="1"/>
  <c r="S271" i="7" s="1"/>
  <c r="T271" i="7" s="1"/>
  <c r="U271" i="7" s="1"/>
  <c r="V271" i="7" s="1"/>
  <c r="W271" i="7" s="1"/>
  <c r="X271" i="7" s="1"/>
  <c r="Y271" i="7" s="1"/>
  <c r="Z271" i="7" s="1"/>
  <c r="AA271" i="7" s="1"/>
  <c r="AB271" i="7" s="1"/>
  <c r="AC271" i="7" s="1"/>
  <c r="AD271" i="7" s="1"/>
  <c r="AE271" i="7" s="1"/>
  <c r="AF271" i="7" s="1"/>
  <c r="C271" i="7"/>
  <c r="D271" i="7" s="1"/>
  <c r="K270" i="7"/>
  <c r="L270" i="7" s="1"/>
  <c r="S270" i="7" s="1"/>
  <c r="T270" i="7" s="1"/>
  <c r="U270" i="7" s="1"/>
  <c r="V270" i="7" s="1"/>
  <c r="W270" i="7" s="1"/>
  <c r="X270" i="7" s="1"/>
  <c r="Y270" i="7" s="1"/>
  <c r="Z270" i="7" s="1"/>
  <c r="AA270" i="7" s="1"/>
  <c r="AB270" i="7" s="1"/>
  <c r="AC270" i="7" s="1"/>
  <c r="AD270" i="7" s="1"/>
  <c r="AE270" i="7" s="1"/>
  <c r="AF270" i="7" s="1"/>
  <c r="C270" i="7"/>
  <c r="D270" i="7" s="1"/>
  <c r="E270" i="7" s="1"/>
  <c r="F270" i="7" s="1"/>
  <c r="G270" i="7" s="1"/>
  <c r="H270" i="7" s="1"/>
  <c r="I270" i="7" s="1"/>
  <c r="J270" i="7" s="1"/>
  <c r="C269" i="7"/>
  <c r="D269" i="7" s="1"/>
  <c r="E269" i="7" s="1"/>
  <c r="F269" i="7" s="1"/>
  <c r="G269" i="7" s="1"/>
  <c r="H269" i="7" s="1"/>
  <c r="I269" i="7" s="1"/>
  <c r="J269" i="7" s="1"/>
  <c r="K269" i="7" s="1"/>
  <c r="L269" i="7" s="1"/>
  <c r="S269" i="7" s="1"/>
  <c r="T269" i="7" s="1"/>
  <c r="U269" i="7" s="1"/>
  <c r="V269" i="7" s="1"/>
  <c r="W269" i="7" s="1"/>
  <c r="X269" i="7" s="1"/>
  <c r="Y269" i="7" s="1"/>
  <c r="Z269" i="7" s="1"/>
  <c r="AA269" i="7" s="1"/>
  <c r="AB269" i="7" s="1"/>
  <c r="AC269" i="7" s="1"/>
  <c r="AD269" i="7" s="1"/>
  <c r="AE269" i="7" s="1"/>
  <c r="AF269" i="7" s="1"/>
  <c r="J268" i="7"/>
  <c r="K268" i="7" s="1"/>
  <c r="L268" i="7" s="1"/>
  <c r="S268" i="7" s="1"/>
  <c r="T268" i="7" s="1"/>
  <c r="U268" i="7" s="1"/>
  <c r="V268" i="7" s="1"/>
  <c r="W268" i="7" s="1"/>
  <c r="X268" i="7" s="1"/>
  <c r="Y268" i="7" s="1"/>
  <c r="Z268" i="7" s="1"/>
  <c r="AA268" i="7" s="1"/>
  <c r="AB268" i="7" s="1"/>
  <c r="AC268" i="7" s="1"/>
  <c r="AD268" i="7" s="1"/>
  <c r="AE268" i="7" s="1"/>
  <c r="AF268" i="7" s="1"/>
  <c r="G268" i="7"/>
  <c r="H268" i="7" s="1"/>
  <c r="I268" i="7" s="1"/>
  <c r="C268" i="7"/>
  <c r="D268" i="7" s="1"/>
  <c r="E268" i="7" s="1"/>
  <c r="F268" i="7" s="1"/>
  <c r="C267" i="7"/>
  <c r="D267" i="7" s="1"/>
  <c r="E267" i="7" s="1"/>
  <c r="F267" i="7" s="1"/>
  <c r="G267" i="7" s="1"/>
  <c r="H267" i="7" s="1"/>
  <c r="I267" i="7" s="1"/>
  <c r="J267" i="7" s="1"/>
  <c r="K267" i="7" s="1"/>
  <c r="L267" i="7" s="1"/>
  <c r="S267" i="7" s="1"/>
  <c r="T267" i="7" s="1"/>
  <c r="U267" i="7" s="1"/>
  <c r="V267" i="7" s="1"/>
  <c r="W267" i="7" s="1"/>
  <c r="X267" i="7" s="1"/>
  <c r="Y267" i="7" s="1"/>
  <c r="Z267" i="7" s="1"/>
  <c r="AA267" i="7" s="1"/>
  <c r="AB267" i="7" s="1"/>
  <c r="AC267" i="7" s="1"/>
  <c r="AD267" i="7" s="1"/>
  <c r="AE267" i="7" s="1"/>
  <c r="AF267" i="7" s="1"/>
  <c r="L266" i="7"/>
  <c r="S266" i="7" s="1"/>
  <c r="T266" i="7" s="1"/>
  <c r="U266" i="7" s="1"/>
  <c r="V266" i="7" s="1"/>
  <c r="W266" i="7" s="1"/>
  <c r="X266" i="7" s="1"/>
  <c r="Y266" i="7" s="1"/>
  <c r="Z266" i="7" s="1"/>
  <c r="AA266" i="7" s="1"/>
  <c r="AB266" i="7" s="1"/>
  <c r="AC266" i="7" s="1"/>
  <c r="AD266" i="7" s="1"/>
  <c r="AE266" i="7" s="1"/>
  <c r="AF266" i="7" s="1"/>
  <c r="C266" i="7"/>
  <c r="D266" i="7" s="1"/>
  <c r="E266" i="7" s="1"/>
  <c r="F266" i="7" s="1"/>
  <c r="G266" i="7" s="1"/>
  <c r="H266" i="7" s="1"/>
  <c r="I266" i="7" s="1"/>
  <c r="J266" i="7" s="1"/>
  <c r="K266" i="7" s="1"/>
  <c r="L265" i="7"/>
  <c r="S265" i="7" s="1"/>
  <c r="T265" i="7" s="1"/>
  <c r="U265" i="7" s="1"/>
  <c r="V265" i="7" s="1"/>
  <c r="W265" i="7" s="1"/>
  <c r="X265" i="7" s="1"/>
  <c r="Y265" i="7" s="1"/>
  <c r="Z265" i="7" s="1"/>
  <c r="AA265" i="7" s="1"/>
  <c r="AB265" i="7" s="1"/>
  <c r="AC265" i="7" s="1"/>
  <c r="AD265" i="7" s="1"/>
  <c r="AE265" i="7" s="1"/>
  <c r="AF265" i="7" s="1"/>
  <c r="D265" i="7"/>
  <c r="E265" i="7" s="1"/>
  <c r="F265" i="7" s="1"/>
  <c r="G265" i="7" s="1"/>
  <c r="H265" i="7" s="1"/>
  <c r="I265" i="7" s="1"/>
  <c r="J265" i="7" s="1"/>
  <c r="K265" i="7" s="1"/>
  <c r="C265" i="7"/>
  <c r="E264" i="7"/>
  <c r="F264" i="7" s="1"/>
  <c r="G264" i="7" s="1"/>
  <c r="H264" i="7" s="1"/>
  <c r="I264" i="7" s="1"/>
  <c r="J264" i="7" s="1"/>
  <c r="K264" i="7" s="1"/>
  <c r="L264" i="7" s="1"/>
  <c r="S264" i="7" s="1"/>
  <c r="T264" i="7" s="1"/>
  <c r="U264" i="7" s="1"/>
  <c r="V264" i="7" s="1"/>
  <c r="W264" i="7" s="1"/>
  <c r="X264" i="7" s="1"/>
  <c r="Y264" i="7" s="1"/>
  <c r="Z264" i="7" s="1"/>
  <c r="AA264" i="7" s="1"/>
  <c r="AB264" i="7" s="1"/>
  <c r="AC264" i="7" s="1"/>
  <c r="AD264" i="7" s="1"/>
  <c r="AE264" i="7" s="1"/>
  <c r="AF264" i="7" s="1"/>
  <c r="C264" i="7"/>
  <c r="D264" i="7" s="1"/>
  <c r="C263" i="7"/>
  <c r="D263" i="7" s="1"/>
  <c r="E263" i="7" s="1"/>
  <c r="F263" i="7" s="1"/>
  <c r="G263" i="7" s="1"/>
  <c r="H263" i="7" s="1"/>
  <c r="I263" i="7" s="1"/>
  <c r="J263" i="7" s="1"/>
  <c r="K263" i="7" s="1"/>
  <c r="L263" i="7" s="1"/>
  <c r="S263" i="7" s="1"/>
  <c r="T263" i="7" s="1"/>
  <c r="U263" i="7" s="1"/>
  <c r="V263" i="7" s="1"/>
  <c r="W263" i="7" s="1"/>
  <c r="X263" i="7" s="1"/>
  <c r="Y263" i="7" s="1"/>
  <c r="Z263" i="7" s="1"/>
  <c r="AA263" i="7" s="1"/>
  <c r="AB263" i="7" s="1"/>
  <c r="AC263" i="7" s="1"/>
  <c r="AD263" i="7" s="1"/>
  <c r="AE263" i="7" s="1"/>
  <c r="AF263" i="7" s="1"/>
  <c r="C262" i="7"/>
  <c r="D262" i="7" s="1"/>
  <c r="E262" i="7" s="1"/>
  <c r="F262" i="7" s="1"/>
  <c r="G262" i="7" s="1"/>
  <c r="H262" i="7" s="1"/>
  <c r="I262" i="7" s="1"/>
  <c r="J262" i="7" s="1"/>
  <c r="K262" i="7" s="1"/>
  <c r="L262" i="7" s="1"/>
  <c r="S262" i="7" s="1"/>
  <c r="T262" i="7" s="1"/>
  <c r="U262" i="7" s="1"/>
  <c r="V262" i="7" s="1"/>
  <c r="W262" i="7" s="1"/>
  <c r="X262" i="7" s="1"/>
  <c r="Y262" i="7" s="1"/>
  <c r="Z262" i="7" s="1"/>
  <c r="AA262" i="7" s="1"/>
  <c r="AB262" i="7" s="1"/>
  <c r="AC262" i="7" s="1"/>
  <c r="AD262" i="7" s="1"/>
  <c r="AE262" i="7" s="1"/>
  <c r="AF262" i="7" s="1"/>
  <c r="J261" i="7"/>
  <c r="K261" i="7" s="1"/>
  <c r="L261" i="7" s="1"/>
  <c r="S261" i="7" s="1"/>
  <c r="T261" i="7" s="1"/>
  <c r="U261" i="7" s="1"/>
  <c r="V261" i="7" s="1"/>
  <c r="W261" i="7" s="1"/>
  <c r="X261" i="7" s="1"/>
  <c r="Y261" i="7" s="1"/>
  <c r="Z261" i="7" s="1"/>
  <c r="AA261" i="7" s="1"/>
  <c r="AB261" i="7" s="1"/>
  <c r="AC261" i="7" s="1"/>
  <c r="AD261" i="7" s="1"/>
  <c r="AE261" i="7" s="1"/>
  <c r="AF261" i="7" s="1"/>
  <c r="C261" i="7"/>
  <c r="D261" i="7" s="1"/>
  <c r="E261" i="7" s="1"/>
  <c r="F261" i="7" s="1"/>
  <c r="G261" i="7" s="1"/>
  <c r="H261" i="7" s="1"/>
  <c r="I261" i="7" s="1"/>
  <c r="G260" i="7"/>
  <c r="H260" i="7" s="1"/>
  <c r="I260" i="7" s="1"/>
  <c r="J260" i="7" s="1"/>
  <c r="K260" i="7" s="1"/>
  <c r="L260" i="7" s="1"/>
  <c r="S260" i="7" s="1"/>
  <c r="T260" i="7" s="1"/>
  <c r="U260" i="7" s="1"/>
  <c r="V260" i="7" s="1"/>
  <c r="W260" i="7" s="1"/>
  <c r="X260" i="7" s="1"/>
  <c r="Y260" i="7" s="1"/>
  <c r="Z260" i="7" s="1"/>
  <c r="AA260" i="7" s="1"/>
  <c r="AB260" i="7" s="1"/>
  <c r="AC260" i="7" s="1"/>
  <c r="AD260" i="7" s="1"/>
  <c r="AE260" i="7" s="1"/>
  <c r="AF260" i="7" s="1"/>
  <c r="E260" i="7"/>
  <c r="F260" i="7" s="1"/>
  <c r="C260" i="7"/>
  <c r="D260" i="7" s="1"/>
  <c r="F259" i="7"/>
  <c r="G259" i="7" s="1"/>
  <c r="H259" i="7" s="1"/>
  <c r="I259" i="7" s="1"/>
  <c r="J259" i="7" s="1"/>
  <c r="K259" i="7" s="1"/>
  <c r="L259" i="7" s="1"/>
  <c r="S259" i="7" s="1"/>
  <c r="T259" i="7" s="1"/>
  <c r="U259" i="7" s="1"/>
  <c r="V259" i="7" s="1"/>
  <c r="W259" i="7" s="1"/>
  <c r="X259" i="7" s="1"/>
  <c r="Y259" i="7" s="1"/>
  <c r="Z259" i="7" s="1"/>
  <c r="AA259" i="7" s="1"/>
  <c r="AB259" i="7" s="1"/>
  <c r="AC259" i="7" s="1"/>
  <c r="AD259" i="7" s="1"/>
  <c r="AE259" i="7" s="1"/>
  <c r="AF259" i="7" s="1"/>
  <c r="E259" i="7"/>
  <c r="C259" i="7"/>
  <c r="D259" i="7" s="1"/>
  <c r="C258" i="7"/>
  <c r="D258" i="7" s="1"/>
  <c r="E258" i="7" s="1"/>
  <c r="F258" i="7" s="1"/>
  <c r="G258" i="7" s="1"/>
  <c r="H258" i="7" s="1"/>
  <c r="I258" i="7" s="1"/>
  <c r="J258" i="7" s="1"/>
  <c r="K258" i="7" s="1"/>
  <c r="L258" i="7" s="1"/>
  <c r="S258" i="7" s="1"/>
  <c r="T258" i="7" s="1"/>
  <c r="U258" i="7" s="1"/>
  <c r="V258" i="7" s="1"/>
  <c r="W258" i="7" s="1"/>
  <c r="X258" i="7" s="1"/>
  <c r="Y258" i="7" s="1"/>
  <c r="Z258" i="7" s="1"/>
  <c r="AA258" i="7" s="1"/>
  <c r="AB258" i="7" s="1"/>
  <c r="AC258" i="7" s="1"/>
  <c r="AD258" i="7" s="1"/>
  <c r="AE258" i="7" s="1"/>
  <c r="AF258" i="7" s="1"/>
  <c r="S257" i="7"/>
  <c r="T257" i="7" s="1"/>
  <c r="U257" i="7" s="1"/>
  <c r="V257" i="7" s="1"/>
  <c r="W257" i="7" s="1"/>
  <c r="X257" i="7" s="1"/>
  <c r="Y257" i="7" s="1"/>
  <c r="Z257" i="7" s="1"/>
  <c r="AA257" i="7" s="1"/>
  <c r="AB257" i="7" s="1"/>
  <c r="AC257" i="7" s="1"/>
  <c r="AD257" i="7" s="1"/>
  <c r="AE257" i="7" s="1"/>
  <c r="AF257" i="7" s="1"/>
  <c r="E257" i="7"/>
  <c r="F257" i="7" s="1"/>
  <c r="G257" i="7" s="1"/>
  <c r="H257" i="7" s="1"/>
  <c r="I257" i="7" s="1"/>
  <c r="J257" i="7" s="1"/>
  <c r="K257" i="7" s="1"/>
  <c r="L257" i="7" s="1"/>
  <c r="C257" i="7"/>
  <c r="D257" i="7" s="1"/>
  <c r="J256" i="7"/>
  <c r="K256" i="7" s="1"/>
  <c r="L256" i="7" s="1"/>
  <c r="S256" i="7" s="1"/>
  <c r="T256" i="7" s="1"/>
  <c r="U256" i="7" s="1"/>
  <c r="V256" i="7" s="1"/>
  <c r="W256" i="7" s="1"/>
  <c r="X256" i="7" s="1"/>
  <c r="Y256" i="7" s="1"/>
  <c r="Z256" i="7" s="1"/>
  <c r="AA256" i="7" s="1"/>
  <c r="AB256" i="7" s="1"/>
  <c r="AC256" i="7" s="1"/>
  <c r="AD256" i="7" s="1"/>
  <c r="AE256" i="7" s="1"/>
  <c r="AF256" i="7" s="1"/>
  <c r="C256" i="7"/>
  <c r="D256" i="7" s="1"/>
  <c r="E256" i="7" s="1"/>
  <c r="F256" i="7" s="1"/>
  <c r="G256" i="7" s="1"/>
  <c r="H256" i="7" s="1"/>
  <c r="I256" i="7" s="1"/>
  <c r="G255" i="7"/>
  <c r="H255" i="7" s="1"/>
  <c r="I255" i="7" s="1"/>
  <c r="J255" i="7" s="1"/>
  <c r="K255" i="7" s="1"/>
  <c r="L255" i="7" s="1"/>
  <c r="S255" i="7" s="1"/>
  <c r="T255" i="7" s="1"/>
  <c r="U255" i="7" s="1"/>
  <c r="V255" i="7" s="1"/>
  <c r="W255" i="7" s="1"/>
  <c r="X255" i="7" s="1"/>
  <c r="Y255" i="7" s="1"/>
  <c r="Z255" i="7" s="1"/>
  <c r="AA255" i="7" s="1"/>
  <c r="AB255" i="7" s="1"/>
  <c r="AC255" i="7" s="1"/>
  <c r="AD255" i="7" s="1"/>
  <c r="AE255" i="7" s="1"/>
  <c r="AF255" i="7" s="1"/>
  <c r="F255" i="7"/>
  <c r="C255" i="7"/>
  <c r="D255" i="7" s="1"/>
  <c r="E255" i="7" s="1"/>
  <c r="D254" i="7"/>
  <c r="E254" i="7" s="1"/>
  <c r="F254" i="7" s="1"/>
  <c r="G254" i="7" s="1"/>
  <c r="H254" i="7" s="1"/>
  <c r="I254" i="7" s="1"/>
  <c r="J254" i="7" s="1"/>
  <c r="K254" i="7" s="1"/>
  <c r="L254" i="7" s="1"/>
  <c r="S254" i="7" s="1"/>
  <c r="T254" i="7" s="1"/>
  <c r="U254" i="7" s="1"/>
  <c r="V254" i="7" s="1"/>
  <c r="W254" i="7" s="1"/>
  <c r="X254" i="7" s="1"/>
  <c r="Y254" i="7" s="1"/>
  <c r="Z254" i="7" s="1"/>
  <c r="AA254" i="7" s="1"/>
  <c r="AB254" i="7" s="1"/>
  <c r="AC254" i="7" s="1"/>
  <c r="AD254" i="7" s="1"/>
  <c r="AE254" i="7" s="1"/>
  <c r="AF254" i="7" s="1"/>
  <c r="C254" i="7"/>
  <c r="C253" i="7"/>
  <c r="D253" i="7" s="1"/>
  <c r="E253" i="7" s="1"/>
  <c r="F253" i="7" s="1"/>
  <c r="G253" i="7" s="1"/>
  <c r="H253" i="7" s="1"/>
  <c r="I253" i="7" s="1"/>
  <c r="J253" i="7" s="1"/>
  <c r="K253" i="7" s="1"/>
  <c r="L253" i="7" s="1"/>
  <c r="S253" i="7" s="1"/>
  <c r="T253" i="7" s="1"/>
  <c r="U253" i="7" s="1"/>
  <c r="V253" i="7" s="1"/>
  <c r="W253" i="7" s="1"/>
  <c r="X253" i="7" s="1"/>
  <c r="Y253" i="7" s="1"/>
  <c r="Z253" i="7" s="1"/>
  <c r="AA253" i="7" s="1"/>
  <c r="AB253" i="7" s="1"/>
  <c r="AC253" i="7" s="1"/>
  <c r="AD253" i="7" s="1"/>
  <c r="AE253" i="7" s="1"/>
  <c r="AF253" i="7" s="1"/>
  <c r="D252" i="7"/>
  <c r="E252" i="7" s="1"/>
  <c r="F252" i="7" s="1"/>
  <c r="G252" i="7" s="1"/>
  <c r="H252" i="7" s="1"/>
  <c r="I252" i="7" s="1"/>
  <c r="J252" i="7" s="1"/>
  <c r="K252" i="7" s="1"/>
  <c r="L252" i="7" s="1"/>
  <c r="S252" i="7" s="1"/>
  <c r="T252" i="7" s="1"/>
  <c r="U252" i="7" s="1"/>
  <c r="V252" i="7" s="1"/>
  <c r="W252" i="7" s="1"/>
  <c r="X252" i="7" s="1"/>
  <c r="Y252" i="7" s="1"/>
  <c r="Z252" i="7" s="1"/>
  <c r="AA252" i="7" s="1"/>
  <c r="AB252" i="7" s="1"/>
  <c r="AC252" i="7" s="1"/>
  <c r="AD252" i="7" s="1"/>
  <c r="AE252" i="7" s="1"/>
  <c r="AF252" i="7" s="1"/>
  <c r="C252" i="7"/>
  <c r="F251" i="7"/>
  <c r="G251" i="7" s="1"/>
  <c r="H251" i="7" s="1"/>
  <c r="I251" i="7" s="1"/>
  <c r="J251" i="7" s="1"/>
  <c r="K251" i="7" s="1"/>
  <c r="L251" i="7" s="1"/>
  <c r="S251" i="7" s="1"/>
  <c r="T251" i="7" s="1"/>
  <c r="U251" i="7" s="1"/>
  <c r="V251" i="7" s="1"/>
  <c r="W251" i="7" s="1"/>
  <c r="X251" i="7" s="1"/>
  <c r="Y251" i="7" s="1"/>
  <c r="Z251" i="7" s="1"/>
  <c r="AA251" i="7" s="1"/>
  <c r="AB251" i="7" s="1"/>
  <c r="AC251" i="7" s="1"/>
  <c r="AD251" i="7" s="1"/>
  <c r="AE251" i="7" s="1"/>
  <c r="AF251" i="7" s="1"/>
  <c r="E251" i="7"/>
  <c r="D251" i="7"/>
  <c r="C251" i="7"/>
  <c r="F250" i="7"/>
  <c r="G250" i="7" s="1"/>
  <c r="H250" i="7" s="1"/>
  <c r="I250" i="7" s="1"/>
  <c r="J250" i="7" s="1"/>
  <c r="K250" i="7" s="1"/>
  <c r="L250" i="7" s="1"/>
  <c r="S250" i="7" s="1"/>
  <c r="T250" i="7" s="1"/>
  <c r="U250" i="7" s="1"/>
  <c r="V250" i="7" s="1"/>
  <c r="W250" i="7" s="1"/>
  <c r="X250" i="7" s="1"/>
  <c r="Y250" i="7" s="1"/>
  <c r="Z250" i="7" s="1"/>
  <c r="AA250" i="7" s="1"/>
  <c r="AB250" i="7" s="1"/>
  <c r="AC250" i="7" s="1"/>
  <c r="AD250" i="7" s="1"/>
  <c r="AE250" i="7" s="1"/>
  <c r="AF250" i="7" s="1"/>
  <c r="C250" i="7"/>
  <c r="D250" i="7" s="1"/>
  <c r="E250" i="7" s="1"/>
  <c r="L249" i="7"/>
  <c r="S249" i="7" s="1"/>
  <c r="T249" i="7" s="1"/>
  <c r="U249" i="7" s="1"/>
  <c r="V249" i="7" s="1"/>
  <c r="W249" i="7" s="1"/>
  <c r="X249" i="7" s="1"/>
  <c r="Y249" i="7" s="1"/>
  <c r="Z249" i="7" s="1"/>
  <c r="AA249" i="7" s="1"/>
  <c r="AB249" i="7" s="1"/>
  <c r="AC249" i="7" s="1"/>
  <c r="AD249" i="7" s="1"/>
  <c r="AE249" i="7" s="1"/>
  <c r="AF249" i="7" s="1"/>
  <c r="K249" i="7"/>
  <c r="C249" i="7"/>
  <c r="D249" i="7" s="1"/>
  <c r="E249" i="7" s="1"/>
  <c r="F249" i="7" s="1"/>
  <c r="G249" i="7" s="1"/>
  <c r="H249" i="7" s="1"/>
  <c r="I249" i="7" s="1"/>
  <c r="J249" i="7" s="1"/>
  <c r="G248" i="7"/>
  <c r="H248" i="7" s="1"/>
  <c r="I248" i="7" s="1"/>
  <c r="J248" i="7" s="1"/>
  <c r="K248" i="7" s="1"/>
  <c r="L248" i="7" s="1"/>
  <c r="S248" i="7" s="1"/>
  <c r="T248" i="7" s="1"/>
  <c r="U248" i="7" s="1"/>
  <c r="V248" i="7" s="1"/>
  <c r="W248" i="7" s="1"/>
  <c r="X248" i="7" s="1"/>
  <c r="Y248" i="7" s="1"/>
  <c r="Z248" i="7" s="1"/>
  <c r="AA248" i="7" s="1"/>
  <c r="AB248" i="7" s="1"/>
  <c r="AC248" i="7" s="1"/>
  <c r="AD248" i="7" s="1"/>
  <c r="AE248" i="7" s="1"/>
  <c r="AF248" i="7" s="1"/>
  <c r="D248" i="7"/>
  <c r="E248" i="7" s="1"/>
  <c r="F248" i="7" s="1"/>
  <c r="C248" i="7"/>
  <c r="G247" i="7"/>
  <c r="H247" i="7" s="1"/>
  <c r="I247" i="7" s="1"/>
  <c r="J247" i="7" s="1"/>
  <c r="K247" i="7" s="1"/>
  <c r="L247" i="7" s="1"/>
  <c r="S247" i="7" s="1"/>
  <c r="T247" i="7" s="1"/>
  <c r="U247" i="7" s="1"/>
  <c r="V247" i="7" s="1"/>
  <c r="W247" i="7" s="1"/>
  <c r="X247" i="7" s="1"/>
  <c r="Y247" i="7" s="1"/>
  <c r="Z247" i="7" s="1"/>
  <c r="AA247" i="7" s="1"/>
  <c r="AB247" i="7" s="1"/>
  <c r="AC247" i="7" s="1"/>
  <c r="AD247" i="7" s="1"/>
  <c r="AE247" i="7" s="1"/>
  <c r="AF247" i="7" s="1"/>
  <c r="C247" i="7"/>
  <c r="D247" i="7" s="1"/>
  <c r="E247" i="7" s="1"/>
  <c r="F247" i="7" s="1"/>
  <c r="K246" i="7"/>
  <c r="L246" i="7" s="1"/>
  <c r="S246" i="7" s="1"/>
  <c r="T246" i="7" s="1"/>
  <c r="U246" i="7" s="1"/>
  <c r="V246" i="7" s="1"/>
  <c r="W246" i="7" s="1"/>
  <c r="X246" i="7" s="1"/>
  <c r="Y246" i="7" s="1"/>
  <c r="Z246" i="7" s="1"/>
  <c r="AA246" i="7" s="1"/>
  <c r="AB246" i="7" s="1"/>
  <c r="AC246" i="7" s="1"/>
  <c r="AD246" i="7" s="1"/>
  <c r="AE246" i="7" s="1"/>
  <c r="AF246" i="7" s="1"/>
  <c r="J246" i="7"/>
  <c r="D246" i="7"/>
  <c r="E246" i="7" s="1"/>
  <c r="F246" i="7" s="1"/>
  <c r="G246" i="7" s="1"/>
  <c r="H246" i="7" s="1"/>
  <c r="I246" i="7" s="1"/>
  <c r="C246" i="7"/>
  <c r="D245" i="7"/>
  <c r="E245" i="7" s="1"/>
  <c r="F245" i="7" s="1"/>
  <c r="G245" i="7" s="1"/>
  <c r="H245" i="7" s="1"/>
  <c r="I245" i="7" s="1"/>
  <c r="J245" i="7" s="1"/>
  <c r="K245" i="7" s="1"/>
  <c r="L245" i="7" s="1"/>
  <c r="S245" i="7" s="1"/>
  <c r="T245" i="7" s="1"/>
  <c r="U245" i="7" s="1"/>
  <c r="V245" i="7" s="1"/>
  <c r="W245" i="7" s="1"/>
  <c r="X245" i="7" s="1"/>
  <c r="Y245" i="7" s="1"/>
  <c r="Z245" i="7" s="1"/>
  <c r="AA245" i="7" s="1"/>
  <c r="AB245" i="7" s="1"/>
  <c r="AC245" i="7" s="1"/>
  <c r="AD245" i="7" s="1"/>
  <c r="AE245" i="7" s="1"/>
  <c r="AF245" i="7" s="1"/>
  <c r="C245" i="7"/>
  <c r="E244" i="7"/>
  <c r="F244" i="7" s="1"/>
  <c r="G244" i="7" s="1"/>
  <c r="H244" i="7" s="1"/>
  <c r="I244" i="7" s="1"/>
  <c r="J244" i="7" s="1"/>
  <c r="K244" i="7" s="1"/>
  <c r="L244" i="7" s="1"/>
  <c r="S244" i="7" s="1"/>
  <c r="T244" i="7" s="1"/>
  <c r="U244" i="7" s="1"/>
  <c r="V244" i="7" s="1"/>
  <c r="W244" i="7" s="1"/>
  <c r="X244" i="7" s="1"/>
  <c r="Y244" i="7" s="1"/>
  <c r="Z244" i="7" s="1"/>
  <c r="AA244" i="7" s="1"/>
  <c r="AB244" i="7" s="1"/>
  <c r="AC244" i="7" s="1"/>
  <c r="AD244" i="7" s="1"/>
  <c r="AE244" i="7" s="1"/>
  <c r="AF244" i="7" s="1"/>
  <c r="D244" i="7"/>
  <c r="C244" i="7"/>
  <c r="E243" i="7"/>
  <c r="F243" i="7" s="1"/>
  <c r="G243" i="7" s="1"/>
  <c r="H243" i="7" s="1"/>
  <c r="I243" i="7" s="1"/>
  <c r="J243" i="7" s="1"/>
  <c r="K243" i="7" s="1"/>
  <c r="L243" i="7" s="1"/>
  <c r="S243" i="7" s="1"/>
  <c r="T243" i="7" s="1"/>
  <c r="U243" i="7" s="1"/>
  <c r="V243" i="7" s="1"/>
  <c r="W243" i="7" s="1"/>
  <c r="X243" i="7" s="1"/>
  <c r="Y243" i="7" s="1"/>
  <c r="Z243" i="7" s="1"/>
  <c r="AA243" i="7" s="1"/>
  <c r="AB243" i="7" s="1"/>
  <c r="AC243" i="7" s="1"/>
  <c r="AD243" i="7" s="1"/>
  <c r="AE243" i="7" s="1"/>
  <c r="AF243" i="7" s="1"/>
  <c r="D243" i="7"/>
  <c r="C243" i="7"/>
  <c r="C242" i="7"/>
  <c r="D242" i="7" s="1"/>
  <c r="E242" i="7" s="1"/>
  <c r="F242" i="7" s="1"/>
  <c r="G242" i="7" s="1"/>
  <c r="H242" i="7" s="1"/>
  <c r="I242" i="7" s="1"/>
  <c r="J242" i="7" s="1"/>
  <c r="K242" i="7" s="1"/>
  <c r="L242" i="7" s="1"/>
  <c r="S242" i="7" s="1"/>
  <c r="T242" i="7" s="1"/>
  <c r="U242" i="7" s="1"/>
  <c r="V242" i="7" s="1"/>
  <c r="W242" i="7" s="1"/>
  <c r="X242" i="7" s="1"/>
  <c r="Y242" i="7" s="1"/>
  <c r="Z242" i="7" s="1"/>
  <c r="AA242" i="7" s="1"/>
  <c r="AB242" i="7" s="1"/>
  <c r="AC242" i="7" s="1"/>
  <c r="AD242" i="7" s="1"/>
  <c r="AE242" i="7" s="1"/>
  <c r="AF242" i="7" s="1"/>
  <c r="S241" i="7"/>
  <c r="T241" i="7" s="1"/>
  <c r="U241" i="7" s="1"/>
  <c r="V241" i="7" s="1"/>
  <c r="W241" i="7" s="1"/>
  <c r="X241" i="7" s="1"/>
  <c r="Y241" i="7" s="1"/>
  <c r="Z241" i="7" s="1"/>
  <c r="AA241" i="7" s="1"/>
  <c r="AB241" i="7" s="1"/>
  <c r="AC241" i="7" s="1"/>
  <c r="AD241" i="7" s="1"/>
  <c r="AE241" i="7" s="1"/>
  <c r="AF241" i="7" s="1"/>
  <c r="F241" i="7"/>
  <c r="G241" i="7" s="1"/>
  <c r="H241" i="7" s="1"/>
  <c r="I241" i="7" s="1"/>
  <c r="J241" i="7" s="1"/>
  <c r="K241" i="7" s="1"/>
  <c r="L241" i="7" s="1"/>
  <c r="E241" i="7"/>
  <c r="D241" i="7"/>
  <c r="C241" i="7"/>
  <c r="D240" i="7"/>
  <c r="E240" i="7" s="1"/>
  <c r="F240" i="7" s="1"/>
  <c r="G240" i="7" s="1"/>
  <c r="H240" i="7" s="1"/>
  <c r="I240" i="7" s="1"/>
  <c r="J240" i="7" s="1"/>
  <c r="K240" i="7" s="1"/>
  <c r="L240" i="7" s="1"/>
  <c r="S240" i="7" s="1"/>
  <c r="T240" i="7" s="1"/>
  <c r="U240" i="7" s="1"/>
  <c r="V240" i="7" s="1"/>
  <c r="W240" i="7" s="1"/>
  <c r="X240" i="7" s="1"/>
  <c r="Y240" i="7" s="1"/>
  <c r="Z240" i="7" s="1"/>
  <c r="AA240" i="7" s="1"/>
  <c r="AB240" i="7" s="1"/>
  <c r="AC240" i="7" s="1"/>
  <c r="AD240" i="7" s="1"/>
  <c r="AE240" i="7" s="1"/>
  <c r="AF240" i="7" s="1"/>
  <c r="C240" i="7"/>
  <c r="C239" i="7"/>
  <c r="D239" i="7" s="1"/>
  <c r="E239" i="7" s="1"/>
  <c r="F239" i="7" s="1"/>
  <c r="G239" i="7" s="1"/>
  <c r="H239" i="7" s="1"/>
  <c r="I239" i="7" s="1"/>
  <c r="J239" i="7" s="1"/>
  <c r="K239" i="7" s="1"/>
  <c r="L239" i="7" s="1"/>
  <c r="S239" i="7" s="1"/>
  <c r="T239" i="7" s="1"/>
  <c r="U239" i="7" s="1"/>
  <c r="V239" i="7" s="1"/>
  <c r="W239" i="7" s="1"/>
  <c r="X239" i="7" s="1"/>
  <c r="Y239" i="7" s="1"/>
  <c r="Z239" i="7" s="1"/>
  <c r="AA239" i="7" s="1"/>
  <c r="AB239" i="7" s="1"/>
  <c r="AC239" i="7" s="1"/>
  <c r="AD239" i="7" s="1"/>
  <c r="AE239" i="7" s="1"/>
  <c r="AF239" i="7" s="1"/>
  <c r="C238" i="7"/>
  <c r="D238" i="7" s="1"/>
  <c r="E238" i="7" s="1"/>
  <c r="F238" i="7" s="1"/>
  <c r="G238" i="7" s="1"/>
  <c r="H238" i="7" s="1"/>
  <c r="I238" i="7" s="1"/>
  <c r="J238" i="7" s="1"/>
  <c r="K238" i="7" s="1"/>
  <c r="L238" i="7" s="1"/>
  <c r="S238" i="7" s="1"/>
  <c r="T238" i="7" s="1"/>
  <c r="U238" i="7" s="1"/>
  <c r="V238" i="7" s="1"/>
  <c r="W238" i="7" s="1"/>
  <c r="X238" i="7" s="1"/>
  <c r="Y238" i="7" s="1"/>
  <c r="Z238" i="7" s="1"/>
  <c r="AA238" i="7" s="1"/>
  <c r="AB238" i="7" s="1"/>
  <c r="AC238" i="7" s="1"/>
  <c r="AD238" i="7" s="1"/>
  <c r="AE238" i="7" s="1"/>
  <c r="AF238" i="7" s="1"/>
  <c r="C237" i="7"/>
  <c r="D237" i="7" s="1"/>
  <c r="E237" i="7" s="1"/>
  <c r="F237" i="7" s="1"/>
  <c r="G237" i="7" s="1"/>
  <c r="H237" i="7" s="1"/>
  <c r="I237" i="7" s="1"/>
  <c r="J237" i="7" s="1"/>
  <c r="K237" i="7" s="1"/>
  <c r="L237" i="7" s="1"/>
  <c r="S237" i="7" s="1"/>
  <c r="T237" i="7" s="1"/>
  <c r="U237" i="7" s="1"/>
  <c r="V237" i="7" s="1"/>
  <c r="W237" i="7" s="1"/>
  <c r="X237" i="7" s="1"/>
  <c r="Y237" i="7" s="1"/>
  <c r="Z237" i="7" s="1"/>
  <c r="AA237" i="7" s="1"/>
  <c r="AB237" i="7" s="1"/>
  <c r="AC237" i="7" s="1"/>
  <c r="AD237" i="7" s="1"/>
  <c r="AE237" i="7" s="1"/>
  <c r="AF237" i="7" s="1"/>
  <c r="C236" i="7"/>
  <c r="D236" i="7" s="1"/>
  <c r="E236" i="7" s="1"/>
  <c r="F236" i="7" s="1"/>
  <c r="G236" i="7" s="1"/>
  <c r="H236" i="7" s="1"/>
  <c r="I236" i="7" s="1"/>
  <c r="J236" i="7" s="1"/>
  <c r="K236" i="7" s="1"/>
  <c r="L236" i="7" s="1"/>
  <c r="S236" i="7" s="1"/>
  <c r="T236" i="7" s="1"/>
  <c r="U236" i="7" s="1"/>
  <c r="V236" i="7" s="1"/>
  <c r="W236" i="7" s="1"/>
  <c r="X236" i="7" s="1"/>
  <c r="Y236" i="7" s="1"/>
  <c r="Z236" i="7" s="1"/>
  <c r="AA236" i="7" s="1"/>
  <c r="AB236" i="7" s="1"/>
  <c r="AC236" i="7" s="1"/>
  <c r="AD236" i="7" s="1"/>
  <c r="AE236" i="7" s="1"/>
  <c r="AF236" i="7" s="1"/>
  <c r="E235" i="7"/>
  <c r="F235" i="7" s="1"/>
  <c r="G235" i="7" s="1"/>
  <c r="H235" i="7" s="1"/>
  <c r="I235" i="7" s="1"/>
  <c r="J235" i="7" s="1"/>
  <c r="K235" i="7" s="1"/>
  <c r="L235" i="7" s="1"/>
  <c r="S235" i="7" s="1"/>
  <c r="T235" i="7" s="1"/>
  <c r="U235" i="7" s="1"/>
  <c r="V235" i="7" s="1"/>
  <c r="W235" i="7" s="1"/>
  <c r="X235" i="7" s="1"/>
  <c r="Y235" i="7" s="1"/>
  <c r="Z235" i="7" s="1"/>
  <c r="AA235" i="7" s="1"/>
  <c r="AB235" i="7" s="1"/>
  <c r="AC235" i="7" s="1"/>
  <c r="AD235" i="7" s="1"/>
  <c r="AE235" i="7" s="1"/>
  <c r="AF235" i="7" s="1"/>
  <c r="D235" i="7"/>
  <c r="C235" i="7"/>
  <c r="G234" i="7"/>
  <c r="H234" i="7" s="1"/>
  <c r="I234" i="7" s="1"/>
  <c r="J234" i="7" s="1"/>
  <c r="K234" i="7" s="1"/>
  <c r="L234" i="7" s="1"/>
  <c r="S234" i="7" s="1"/>
  <c r="T234" i="7" s="1"/>
  <c r="U234" i="7" s="1"/>
  <c r="V234" i="7" s="1"/>
  <c r="W234" i="7" s="1"/>
  <c r="X234" i="7" s="1"/>
  <c r="Y234" i="7" s="1"/>
  <c r="Z234" i="7" s="1"/>
  <c r="AA234" i="7" s="1"/>
  <c r="AB234" i="7" s="1"/>
  <c r="AC234" i="7" s="1"/>
  <c r="AD234" i="7" s="1"/>
  <c r="AE234" i="7" s="1"/>
  <c r="AF234" i="7" s="1"/>
  <c r="D234" i="7"/>
  <c r="E234" i="7" s="1"/>
  <c r="F234" i="7" s="1"/>
  <c r="C234" i="7"/>
  <c r="C233" i="7"/>
  <c r="D233" i="7" s="1"/>
  <c r="E233" i="7" s="1"/>
  <c r="F233" i="7" s="1"/>
  <c r="G233" i="7" s="1"/>
  <c r="H233" i="7" s="1"/>
  <c r="I233" i="7" s="1"/>
  <c r="J233" i="7" s="1"/>
  <c r="K233" i="7" s="1"/>
  <c r="L233" i="7" s="1"/>
  <c r="S233" i="7" s="1"/>
  <c r="T233" i="7" s="1"/>
  <c r="U233" i="7" s="1"/>
  <c r="V233" i="7" s="1"/>
  <c r="W233" i="7" s="1"/>
  <c r="X233" i="7" s="1"/>
  <c r="Y233" i="7" s="1"/>
  <c r="Z233" i="7" s="1"/>
  <c r="AA233" i="7" s="1"/>
  <c r="AB233" i="7" s="1"/>
  <c r="AC233" i="7" s="1"/>
  <c r="AD233" i="7" s="1"/>
  <c r="AE233" i="7" s="1"/>
  <c r="AF233" i="7" s="1"/>
  <c r="C232" i="7"/>
  <c r="D232" i="7" s="1"/>
  <c r="E232" i="7" s="1"/>
  <c r="F232" i="7" s="1"/>
  <c r="G232" i="7" s="1"/>
  <c r="H232" i="7" s="1"/>
  <c r="I232" i="7" s="1"/>
  <c r="J232" i="7" s="1"/>
  <c r="K232" i="7" s="1"/>
  <c r="L232" i="7" s="1"/>
  <c r="S232" i="7" s="1"/>
  <c r="T232" i="7" s="1"/>
  <c r="U232" i="7" s="1"/>
  <c r="V232" i="7" s="1"/>
  <c r="W232" i="7" s="1"/>
  <c r="X232" i="7" s="1"/>
  <c r="Y232" i="7" s="1"/>
  <c r="Z232" i="7" s="1"/>
  <c r="AA232" i="7" s="1"/>
  <c r="AB232" i="7" s="1"/>
  <c r="AC232" i="7" s="1"/>
  <c r="AD232" i="7" s="1"/>
  <c r="AE232" i="7" s="1"/>
  <c r="AF232" i="7" s="1"/>
  <c r="G231" i="7"/>
  <c r="H231" i="7" s="1"/>
  <c r="I231" i="7" s="1"/>
  <c r="J231" i="7" s="1"/>
  <c r="K231" i="7" s="1"/>
  <c r="L231" i="7" s="1"/>
  <c r="S231" i="7" s="1"/>
  <c r="T231" i="7" s="1"/>
  <c r="U231" i="7" s="1"/>
  <c r="V231" i="7" s="1"/>
  <c r="W231" i="7" s="1"/>
  <c r="X231" i="7" s="1"/>
  <c r="Y231" i="7" s="1"/>
  <c r="Z231" i="7" s="1"/>
  <c r="AA231" i="7" s="1"/>
  <c r="AB231" i="7" s="1"/>
  <c r="AC231" i="7" s="1"/>
  <c r="AD231" i="7" s="1"/>
  <c r="AE231" i="7" s="1"/>
  <c r="AF231" i="7" s="1"/>
  <c r="E231" i="7"/>
  <c r="F231" i="7" s="1"/>
  <c r="D231" i="7"/>
  <c r="C231" i="7"/>
  <c r="D230" i="7"/>
  <c r="E230" i="7" s="1"/>
  <c r="F230" i="7" s="1"/>
  <c r="G230" i="7" s="1"/>
  <c r="H230" i="7" s="1"/>
  <c r="I230" i="7" s="1"/>
  <c r="J230" i="7" s="1"/>
  <c r="K230" i="7" s="1"/>
  <c r="L230" i="7" s="1"/>
  <c r="S230" i="7" s="1"/>
  <c r="T230" i="7" s="1"/>
  <c r="U230" i="7" s="1"/>
  <c r="V230" i="7" s="1"/>
  <c r="W230" i="7" s="1"/>
  <c r="X230" i="7" s="1"/>
  <c r="Y230" i="7" s="1"/>
  <c r="Z230" i="7" s="1"/>
  <c r="AA230" i="7" s="1"/>
  <c r="AB230" i="7" s="1"/>
  <c r="AC230" i="7" s="1"/>
  <c r="AD230" i="7" s="1"/>
  <c r="AE230" i="7" s="1"/>
  <c r="AF230" i="7" s="1"/>
  <c r="C230" i="7"/>
  <c r="E229" i="7"/>
  <c r="F229" i="7" s="1"/>
  <c r="G229" i="7" s="1"/>
  <c r="H229" i="7" s="1"/>
  <c r="I229" i="7" s="1"/>
  <c r="J229" i="7" s="1"/>
  <c r="K229" i="7" s="1"/>
  <c r="L229" i="7" s="1"/>
  <c r="S229" i="7" s="1"/>
  <c r="T229" i="7" s="1"/>
  <c r="U229" i="7" s="1"/>
  <c r="V229" i="7" s="1"/>
  <c r="W229" i="7" s="1"/>
  <c r="X229" i="7" s="1"/>
  <c r="Y229" i="7" s="1"/>
  <c r="Z229" i="7" s="1"/>
  <c r="AA229" i="7" s="1"/>
  <c r="AB229" i="7" s="1"/>
  <c r="AC229" i="7" s="1"/>
  <c r="AD229" i="7" s="1"/>
  <c r="AE229" i="7" s="1"/>
  <c r="AF229" i="7" s="1"/>
  <c r="C229" i="7"/>
  <c r="D229" i="7" s="1"/>
  <c r="I228" i="7"/>
  <c r="J228" i="7" s="1"/>
  <c r="K228" i="7" s="1"/>
  <c r="L228" i="7" s="1"/>
  <c r="S228" i="7" s="1"/>
  <c r="T228" i="7" s="1"/>
  <c r="U228" i="7" s="1"/>
  <c r="V228" i="7" s="1"/>
  <c r="W228" i="7" s="1"/>
  <c r="X228" i="7" s="1"/>
  <c r="Y228" i="7" s="1"/>
  <c r="Z228" i="7" s="1"/>
  <c r="AA228" i="7" s="1"/>
  <c r="AB228" i="7" s="1"/>
  <c r="AC228" i="7" s="1"/>
  <c r="AD228" i="7" s="1"/>
  <c r="AE228" i="7" s="1"/>
  <c r="AF228" i="7" s="1"/>
  <c r="G228" i="7"/>
  <c r="H228" i="7" s="1"/>
  <c r="F228" i="7"/>
  <c r="C228" i="7"/>
  <c r="D228" i="7" s="1"/>
  <c r="E228" i="7" s="1"/>
  <c r="S227" i="7"/>
  <c r="T227" i="7" s="1"/>
  <c r="U227" i="7" s="1"/>
  <c r="V227" i="7" s="1"/>
  <c r="W227" i="7" s="1"/>
  <c r="X227" i="7" s="1"/>
  <c r="Y227" i="7" s="1"/>
  <c r="Z227" i="7" s="1"/>
  <c r="AA227" i="7" s="1"/>
  <c r="AB227" i="7" s="1"/>
  <c r="AC227" i="7" s="1"/>
  <c r="AD227" i="7" s="1"/>
  <c r="AE227" i="7" s="1"/>
  <c r="AF227" i="7" s="1"/>
  <c r="D227" i="7"/>
  <c r="E227" i="7" s="1"/>
  <c r="F227" i="7" s="1"/>
  <c r="G227" i="7" s="1"/>
  <c r="H227" i="7" s="1"/>
  <c r="I227" i="7" s="1"/>
  <c r="J227" i="7" s="1"/>
  <c r="K227" i="7" s="1"/>
  <c r="L227" i="7" s="1"/>
  <c r="C227" i="7"/>
  <c r="D226" i="7"/>
  <c r="E226" i="7" s="1"/>
  <c r="F226" i="7" s="1"/>
  <c r="G226" i="7" s="1"/>
  <c r="H226" i="7" s="1"/>
  <c r="I226" i="7" s="1"/>
  <c r="J226" i="7" s="1"/>
  <c r="K226" i="7" s="1"/>
  <c r="L226" i="7" s="1"/>
  <c r="S226" i="7" s="1"/>
  <c r="T226" i="7" s="1"/>
  <c r="U226" i="7" s="1"/>
  <c r="V226" i="7" s="1"/>
  <c r="W226" i="7" s="1"/>
  <c r="X226" i="7" s="1"/>
  <c r="Y226" i="7" s="1"/>
  <c r="Z226" i="7" s="1"/>
  <c r="AA226" i="7" s="1"/>
  <c r="AB226" i="7" s="1"/>
  <c r="AC226" i="7" s="1"/>
  <c r="AD226" i="7" s="1"/>
  <c r="AE226" i="7" s="1"/>
  <c r="AF226" i="7" s="1"/>
  <c r="C226" i="7"/>
  <c r="C225" i="7"/>
  <c r="D225" i="7" s="1"/>
  <c r="E225" i="7" s="1"/>
  <c r="F225" i="7" s="1"/>
  <c r="G225" i="7" s="1"/>
  <c r="H225" i="7" s="1"/>
  <c r="I225" i="7" s="1"/>
  <c r="J225" i="7" s="1"/>
  <c r="K225" i="7" s="1"/>
  <c r="L225" i="7" s="1"/>
  <c r="S225" i="7" s="1"/>
  <c r="T225" i="7" s="1"/>
  <c r="U225" i="7" s="1"/>
  <c r="V225" i="7" s="1"/>
  <c r="W225" i="7" s="1"/>
  <c r="X225" i="7" s="1"/>
  <c r="Y225" i="7" s="1"/>
  <c r="Z225" i="7" s="1"/>
  <c r="AA225" i="7" s="1"/>
  <c r="AB225" i="7" s="1"/>
  <c r="AC225" i="7" s="1"/>
  <c r="AD225" i="7" s="1"/>
  <c r="AE225" i="7" s="1"/>
  <c r="AF225" i="7" s="1"/>
  <c r="S224" i="7"/>
  <c r="T224" i="7" s="1"/>
  <c r="U224" i="7" s="1"/>
  <c r="V224" i="7" s="1"/>
  <c r="W224" i="7" s="1"/>
  <c r="X224" i="7" s="1"/>
  <c r="Y224" i="7" s="1"/>
  <c r="Z224" i="7" s="1"/>
  <c r="AA224" i="7" s="1"/>
  <c r="AB224" i="7" s="1"/>
  <c r="AC224" i="7" s="1"/>
  <c r="AD224" i="7" s="1"/>
  <c r="AE224" i="7" s="1"/>
  <c r="AF224" i="7" s="1"/>
  <c r="K224" i="7"/>
  <c r="L224" i="7" s="1"/>
  <c r="E224" i="7"/>
  <c r="F224" i="7" s="1"/>
  <c r="G224" i="7" s="1"/>
  <c r="H224" i="7" s="1"/>
  <c r="I224" i="7" s="1"/>
  <c r="J224" i="7" s="1"/>
  <c r="C224" i="7"/>
  <c r="D224" i="7" s="1"/>
  <c r="C223" i="7"/>
  <c r="D223" i="7" s="1"/>
  <c r="E223" i="7" s="1"/>
  <c r="F223" i="7" s="1"/>
  <c r="G223" i="7" s="1"/>
  <c r="H223" i="7" s="1"/>
  <c r="I223" i="7" s="1"/>
  <c r="J223" i="7" s="1"/>
  <c r="K223" i="7" s="1"/>
  <c r="L223" i="7" s="1"/>
  <c r="S223" i="7" s="1"/>
  <c r="T223" i="7" s="1"/>
  <c r="U223" i="7" s="1"/>
  <c r="V223" i="7" s="1"/>
  <c r="W223" i="7" s="1"/>
  <c r="X223" i="7" s="1"/>
  <c r="Y223" i="7" s="1"/>
  <c r="Z223" i="7" s="1"/>
  <c r="AA223" i="7" s="1"/>
  <c r="AB223" i="7" s="1"/>
  <c r="AC223" i="7" s="1"/>
  <c r="AD223" i="7" s="1"/>
  <c r="AE223" i="7" s="1"/>
  <c r="AF223" i="7" s="1"/>
  <c r="J222" i="7"/>
  <c r="K222" i="7" s="1"/>
  <c r="L222" i="7" s="1"/>
  <c r="S222" i="7" s="1"/>
  <c r="T222" i="7" s="1"/>
  <c r="U222" i="7" s="1"/>
  <c r="V222" i="7" s="1"/>
  <c r="W222" i="7" s="1"/>
  <c r="X222" i="7" s="1"/>
  <c r="Y222" i="7" s="1"/>
  <c r="Z222" i="7" s="1"/>
  <c r="AA222" i="7" s="1"/>
  <c r="AB222" i="7" s="1"/>
  <c r="AC222" i="7" s="1"/>
  <c r="AD222" i="7" s="1"/>
  <c r="AE222" i="7" s="1"/>
  <c r="AF222" i="7" s="1"/>
  <c r="D222" i="7"/>
  <c r="E222" i="7" s="1"/>
  <c r="F222" i="7" s="1"/>
  <c r="G222" i="7" s="1"/>
  <c r="H222" i="7" s="1"/>
  <c r="I222" i="7" s="1"/>
  <c r="C222" i="7"/>
  <c r="E221" i="7"/>
  <c r="F221" i="7" s="1"/>
  <c r="G221" i="7" s="1"/>
  <c r="H221" i="7" s="1"/>
  <c r="I221" i="7" s="1"/>
  <c r="J221" i="7" s="1"/>
  <c r="K221" i="7" s="1"/>
  <c r="L221" i="7" s="1"/>
  <c r="S221" i="7" s="1"/>
  <c r="T221" i="7" s="1"/>
  <c r="U221" i="7" s="1"/>
  <c r="V221" i="7" s="1"/>
  <c r="W221" i="7" s="1"/>
  <c r="X221" i="7" s="1"/>
  <c r="Y221" i="7" s="1"/>
  <c r="Z221" i="7" s="1"/>
  <c r="AA221" i="7" s="1"/>
  <c r="AB221" i="7" s="1"/>
  <c r="AC221" i="7" s="1"/>
  <c r="AD221" i="7" s="1"/>
  <c r="AE221" i="7" s="1"/>
  <c r="AF221" i="7" s="1"/>
  <c r="C221" i="7"/>
  <c r="D221" i="7" s="1"/>
  <c r="G220" i="7"/>
  <c r="H220" i="7" s="1"/>
  <c r="I220" i="7" s="1"/>
  <c r="J220" i="7" s="1"/>
  <c r="K220" i="7" s="1"/>
  <c r="L220" i="7" s="1"/>
  <c r="S220" i="7" s="1"/>
  <c r="T220" i="7" s="1"/>
  <c r="U220" i="7" s="1"/>
  <c r="V220" i="7" s="1"/>
  <c r="W220" i="7" s="1"/>
  <c r="X220" i="7" s="1"/>
  <c r="Y220" i="7" s="1"/>
  <c r="Z220" i="7" s="1"/>
  <c r="AA220" i="7" s="1"/>
  <c r="AB220" i="7" s="1"/>
  <c r="AC220" i="7" s="1"/>
  <c r="AD220" i="7" s="1"/>
  <c r="AE220" i="7" s="1"/>
  <c r="AF220" i="7" s="1"/>
  <c r="E220" i="7"/>
  <c r="F220" i="7" s="1"/>
  <c r="C220" i="7"/>
  <c r="D220" i="7" s="1"/>
  <c r="H219" i="7"/>
  <c r="I219" i="7" s="1"/>
  <c r="J219" i="7" s="1"/>
  <c r="K219" i="7" s="1"/>
  <c r="L219" i="7" s="1"/>
  <c r="S219" i="7" s="1"/>
  <c r="T219" i="7" s="1"/>
  <c r="U219" i="7" s="1"/>
  <c r="V219" i="7" s="1"/>
  <c r="W219" i="7" s="1"/>
  <c r="X219" i="7" s="1"/>
  <c r="Y219" i="7" s="1"/>
  <c r="Z219" i="7" s="1"/>
  <c r="AA219" i="7" s="1"/>
  <c r="AB219" i="7" s="1"/>
  <c r="AC219" i="7" s="1"/>
  <c r="AD219" i="7" s="1"/>
  <c r="AE219" i="7" s="1"/>
  <c r="AF219" i="7" s="1"/>
  <c r="G219" i="7"/>
  <c r="E219" i="7"/>
  <c r="F219" i="7" s="1"/>
  <c r="D219" i="7"/>
  <c r="C219" i="7"/>
  <c r="G218" i="7"/>
  <c r="H218" i="7" s="1"/>
  <c r="I218" i="7" s="1"/>
  <c r="J218" i="7" s="1"/>
  <c r="K218" i="7" s="1"/>
  <c r="L218" i="7" s="1"/>
  <c r="S218" i="7" s="1"/>
  <c r="T218" i="7" s="1"/>
  <c r="U218" i="7" s="1"/>
  <c r="V218" i="7" s="1"/>
  <c r="W218" i="7" s="1"/>
  <c r="X218" i="7" s="1"/>
  <c r="Y218" i="7" s="1"/>
  <c r="Z218" i="7" s="1"/>
  <c r="AA218" i="7" s="1"/>
  <c r="AB218" i="7" s="1"/>
  <c r="AC218" i="7" s="1"/>
  <c r="AD218" i="7" s="1"/>
  <c r="AE218" i="7" s="1"/>
  <c r="AF218" i="7" s="1"/>
  <c r="C218" i="7"/>
  <c r="D218" i="7" s="1"/>
  <c r="E218" i="7" s="1"/>
  <c r="F218" i="7" s="1"/>
  <c r="D217" i="7"/>
  <c r="E217" i="7" s="1"/>
  <c r="F217" i="7" s="1"/>
  <c r="G217" i="7" s="1"/>
  <c r="H217" i="7" s="1"/>
  <c r="I217" i="7" s="1"/>
  <c r="J217" i="7" s="1"/>
  <c r="K217" i="7" s="1"/>
  <c r="L217" i="7" s="1"/>
  <c r="S217" i="7" s="1"/>
  <c r="T217" i="7" s="1"/>
  <c r="U217" i="7" s="1"/>
  <c r="V217" i="7" s="1"/>
  <c r="W217" i="7" s="1"/>
  <c r="X217" i="7" s="1"/>
  <c r="Y217" i="7" s="1"/>
  <c r="Z217" i="7" s="1"/>
  <c r="AA217" i="7" s="1"/>
  <c r="AB217" i="7" s="1"/>
  <c r="AC217" i="7" s="1"/>
  <c r="AD217" i="7" s="1"/>
  <c r="AE217" i="7" s="1"/>
  <c r="AF217" i="7" s="1"/>
  <c r="C217" i="7"/>
  <c r="F216" i="7"/>
  <c r="G216" i="7" s="1"/>
  <c r="H216" i="7" s="1"/>
  <c r="I216" i="7" s="1"/>
  <c r="J216" i="7" s="1"/>
  <c r="K216" i="7" s="1"/>
  <c r="L216" i="7" s="1"/>
  <c r="S216" i="7" s="1"/>
  <c r="T216" i="7" s="1"/>
  <c r="U216" i="7" s="1"/>
  <c r="V216" i="7" s="1"/>
  <c r="W216" i="7" s="1"/>
  <c r="X216" i="7" s="1"/>
  <c r="Y216" i="7" s="1"/>
  <c r="Z216" i="7" s="1"/>
  <c r="AA216" i="7" s="1"/>
  <c r="AB216" i="7" s="1"/>
  <c r="AC216" i="7" s="1"/>
  <c r="AD216" i="7" s="1"/>
  <c r="AE216" i="7" s="1"/>
  <c r="AF216" i="7" s="1"/>
  <c r="C216" i="7"/>
  <c r="D216" i="7" s="1"/>
  <c r="E216" i="7" s="1"/>
  <c r="F215" i="7"/>
  <c r="G215" i="7" s="1"/>
  <c r="H215" i="7" s="1"/>
  <c r="I215" i="7" s="1"/>
  <c r="J215" i="7" s="1"/>
  <c r="K215" i="7" s="1"/>
  <c r="L215" i="7" s="1"/>
  <c r="S215" i="7" s="1"/>
  <c r="T215" i="7" s="1"/>
  <c r="U215" i="7" s="1"/>
  <c r="V215" i="7" s="1"/>
  <c r="W215" i="7" s="1"/>
  <c r="X215" i="7" s="1"/>
  <c r="Y215" i="7" s="1"/>
  <c r="Z215" i="7" s="1"/>
  <c r="AA215" i="7" s="1"/>
  <c r="AB215" i="7" s="1"/>
  <c r="AC215" i="7" s="1"/>
  <c r="AD215" i="7" s="1"/>
  <c r="AE215" i="7" s="1"/>
  <c r="AF215" i="7" s="1"/>
  <c r="C215" i="7"/>
  <c r="D215" i="7" s="1"/>
  <c r="E215" i="7" s="1"/>
  <c r="C214" i="7"/>
  <c r="D214" i="7" s="1"/>
  <c r="E214" i="7" s="1"/>
  <c r="F214" i="7" s="1"/>
  <c r="G214" i="7" s="1"/>
  <c r="H214" i="7" s="1"/>
  <c r="I214" i="7" s="1"/>
  <c r="J214" i="7" s="1"/>
  <c r="K214" i="7" s="1"/>
  <c r="L214" i="7" s="1"/>
  <c r="S214" i="7" s="1"/>
  <c r="T214" i="7" s="1"/>
  <c r="U214" i="7" s="1"/>
  <c r="V214" i="7" s="1"/>
  <c r="W214" i="7" s="1"/>
  <c r="X214" i="7" s="1"/>
  <c r="Y214" i="7" s="1"/>
  <c r="Z214" i="7" s="1"/>
  <c r="AA214" i="7" s="1"/>
  <c r="AB214" i="7" s="1"/>
  <c r="AC214" i="7" s="1"/>
  <c r="AD214" i="7" s="1"/>
  <c r="AE214" i="7" s="1"/>
  <c r="AF214" i="7" s="1"/>
  <c r="K213" i="7"/>
  <c r="L213" i="7" s="1"/>
  <c r="S213" i="7" s="1"/>
  <c r="T213" i="7" s="1"/>
  <c r="U213" i="7" s="1"/>
  <c r="V213" i="7" s="1"/>
  <c r="W213" i="7" s="1"/>
  <c r="X213" i="7" s="1"/>
  <c r="Y213" i="7" s="1"/>
  <c r="Z213" i="7" s="1"/>
  <c r="AA213" i="7" s="1"/>
  <c r="AB213" i="7" s="1"/>
  <c r="AC213" i="7" s="1"/>
  <c r="AD213" i="7" s="1"/>
  <c r="AE213" i="7" s="1"/>
  <c r="AF213" i="7" s="1"/>
  <c r="D213" i="7"/>
  <c r="E213" i="7" s="1"/>
  <c r="F213" i="7" s="1"/>
  <c r="G213" i="7" s="1"/>
  <c r="H213" i="7" s="1"/>
  <c r="I213" i="7" s="1"/>
  <c r="J213" i="7" s="1"/>
  <c r="C213" i="7"/>
  <c r="G212" i="7"/>
  <c r="H212" i="7" s="1"/>
  <c r="I212" i="7" s="1"/>
  <c r="J212" i="7" s="1"/>
  <c r="K212" i="7" s="1"/>
  <c r="L212" i="7" s="1"/>
  <c r="S212" i="7" s="1"/>
  <c r="T212" i="7" s="1"/>
  <c r="U212" i="7" s="1"/>
  <c r="V212" i="7" s="1"/>
  <c r="W212" i="7" s="1"/>
  <c r="X212" i="7" s="1"/>
  <c r="Y212" i="7" s="1"/>
  <c r="Z212" i="7" s="1"/>
  <c r="AA212" i="7" s="1"/>
  <c r="AB212" i="7" s="1"/>
  <c r="AC212" i="7" s="1"/>
  <c r="AD212" i="7" s="1"/>
  <c r="AE212" i="7" s="1"/>
  <c r="AF212" i="7" s="1"/>
  <c r="E212" i="7"/>
  <c r="F212" i="7" s="1"/>
  <c r="C212" i="7"/>
  <c r="D212" i="7" s="1"/>
  <c r="C211" i="7"/>
  <c r="D211" i="7" s="1"/>
  <c r="E211" i="7" s="1"/>
  <c r="F211" i="7" s="1"/>
  <c r="G211" i="7" s="1"/>
  <c r="H211" i="7" s="1"/>
  <c r="I211" i="7" s="1"/>
  <c r="J211" i="7" s="1"/>
  <c r="K211" i="7" s="1"/>
  <c r="L211" i="7" s="1"/>
  <c r="S211" i="7" s="1"/>
  <c r="T211" i="7" s="1"/>
  <c r="U211" i="7" s="1"/>
  <c r="V211" i="7" s="1"/>
  <c r="W211" i="7" s="1"/>
  <c r="X211" i="7" s="1"/>
  <c r="Y211" i="7" s="1"/>
  <c r="Z211" i="7" s="1"/>
  <c r="AA211" i="7" s="1"/>
  <c r="AB211" i="7" s="1"/>
  <c r="AC211" i="7" s="1"/>
  <c r="AD211" i="7" s="1"/>
  <c r="AE211" i="7" s="1"/>
  <c r="AF211" i="7" s="1"/>
  <c r="S210" i="7"/>
  <c r="T210" i="7" s="1"/>
  <c r="U210" i="7" s="1"/>
  <c r="V210" i="7" s="1"/>
  <c r="W210" i="7" s="1"/>
  <c r="X210" i="7" s="1"/>
  <c r="Y210" i="7" s="1"/>
  <c r="Z210" i="7" s="1"/>
  <c r="AA210" i="7" s="1"/>
  <c r="AB210" i="7" s="1"/>
  <c r="AC210" i="7" s="1"/>
  <c r="AD210" i="7" s="1"/>
  <c r="AE210" i="7" s="1"/>
  <c r="AF210" i="7" s="1"/>
  <c r="C210" i="7"/>
  <c r="D210" i="7" s="1"/>
  <c r="E210" i="7" s="1"/>
  <c r="F210" i="7" s="1"/>
  <c r="G210" i="7" s="1"/>
  <c r="H210" i="7" s="1"/>
  <c r="I210" i="7" s="1"/>
  <c r="J210" i="7" s="1"/>
  <c r="K210" i="7" s="1"/>
  <c r="L210" i="7" s="1"/>
  <c r="H209" i="7"/>
  <c r="I209" i="7" s="1"/>
  <c r="J209" i="7" s="1"/>
  <c r="K209" i="7" s="1"/>
  <c r="L209" i="7" s="1"/>
  <c r="S209" i="7" s="1"/>
  <c r="T209" i="7" s="1"/>
  <c r="U209" i="7" s="1"/>
  <c r="V209" i="7" s="1"/>
  <c r="W209" i="7" s="1"/>
  <c r="X209" i="7" s="1"/>
  <c r="Y209" i="7" s="1"/>
  <c r="Z209" i="7" s="1"/>
  <c r="AA209" i="7" s="1"/>
  <c r="AB209" i="7" s="1"/>
  <c r="AC209" i="7" s="1"/>
  <c r="AD209" i="7" s="1"/>
  <c r="AE209" i="7" s="1"/>
  <c r="AF209" i="7" s="1"/>
  <c r="G209" i="7"/>
  <c r="E209" i="7"/>
  <c r="F209" i="7" s="1"/>
  <c r="C209" i="7"/>
  <c r="D209" i="7" s="1"/>
  <c r="J208" i="7"/>
  <c r="K208" i="7" s="1"/>
  <c r="L208" i="7" s="1"/>
  <c r="S208" i="7" s="1"/>
  <c r="T208" i="7" s="1"/>
  <c r="U208" i="7" s="1"/>
  <c r="V208" i="7" s="1"/>
  <c r="W208" i="7" s="1"/>
  <c r="X208" i="7" s="1"/>
  <c r="Y208" i="7" s="1"/>
  <c r="Z208" i="7" s="1"/>
  <c r="AA208" i="7" s="1"/>
  <c r="AB208" i="7" s="1"/>
  <c r="AC208" i="7" s="1"/>
  <c r="AD208" i="7" s="1"/>
  <c r="AE208" i="7" s="1"/>
  <c r="AF208" i="7" s="1"/>
  <c r="F208" i="7"/>
  <c r="G208" i="7" s="1"/>
  <c r="H208" i="7" s="1"/>
  <c r="I208" i="7" s="1"/>
  <c r="C208" i="7"/>
  <c r="D208" i="7" s="1"/>
  <c r="E208" i="7" s="1"/>
  <c r="H207" i="7"/>
  <c r="I207" i="7" s="1"/>
  <c r="J207" i="7" s="1"/>
  <c r="K207" i="7" s="1"/>
  <c r="L207" i="7" s="1"/>
  <c r="S207" i="7" s="1"/>
  <c r="T207" i="7" s="1"/>
  <c r="U207" i="7" s="1"/>
  <c r="V207" i="7" s="1"/>
  <c r="W207" i="7" s="1"/>
  <c r="X207" i="7" s="1"/>
  <c r="Y207" i="7" s="1"/>
  <c r="Z207" i="7" s="1"/>
  <c r="AA207" i="7" s="1"/>
  <c r="AB207" i="7" s="1"/>
  <c r="AC207" i="7" s="1"/>
  <c r="AD207" i="7" s="1"/>
  <c r="AE207" i="7" s="1"/>
  <c r="AF207" i="7" s="1"/>
  <c r="C207" i="7"/>
  <c r="D207" i="7" s="1"/>
  <c r="E207" i="7" s="1"/>
  <c r="F207" i="7" s="1"/>
  <c r="G207" i="7" s="1"/>
  <c r="S206" i="7"/>
  <c r="T206" i="7" s="1"/>
  <c r="U206" i="7" s="1"/>
  <c r="V206" i="7" s="1"/>
  <c r="W206" i="7" s="1"/>
  <c r="X206" i="7" s="1"/>
  <c r="Y206" i="7" s="1"/>
  <c r="Z206" i="7" s="1"/>
  <c r="AA206" i="7" s="1"/>
  <c r="AB206" i="7" s="1"/>
  <c r="AC206" i="7" s="1"/>
  <c r="AD206" i="7" s="1"/>
  <c r="AE206" i="7" s="1"/>
  <c r="AF206" i="7" s="1"/>
  <c r="G206" i="7"/>
  <c r="H206" i="7" s="1"/>
  <c r="I206" i="7" s="1"/>
  <c r="J206" i="7" s="1"/>
  <c r="K206" i="7" s="1"/>
  <c r="L206" i="7" s="1"/>
  <c r="F206" i="7"/>
  <c r="D206" i="7"/>
  <c r="E206" i="7" s="1"/>
  <c r="C206" i="7"/>
  <c r="S205" i="7"/>
  <c r="T205" i="7" s="1"/>
  <c r="U205" i="7" s="1"/>
  <c r="V205" i="7" s="1"/>
  <c r="W205" i="7" s="1"/>
  <c r="X205" i="7" s="1"/>
  <c r="Y205" i="7" s="1"/>
  <c r="Z205" i="7" s="1"/>
  <c r="AA205" i="7" s="1"/>
  <c r="AB205" i="7" s="1"/>
  <c r="AC205" i="7" s="1"/>
  <c r="AD205" i="7" s="1"/>
  <c r="AE205" i="7" s="1"/>
  <c r="AF205" i="7" s="1"/>
  <c r="C205" i="7"/>
  <c r="D205" i="7" s="1"/>
  <c r="E205" i="7" s="1"/>
  <c r="F205" i="7" s="1"/>
  <c r="G205" i="7" s="1"/>
  <c r="H205" i="7" s="1"/>
  <c r="I205" i="7" s="1"/>
  <c r="J205" i="7" s="1"/>
  <c r="K205" i="7" s="1"/>
  <c r="L205" i="7" s="1"/>
  <c r="F204" i="7"/>
  <c r="G204" i="7" s="1"/>
  <c r="H204" i="7" s="1"/>
  <c r="I204" i="7" s="1"/>
  <c r="J204" i="7" s="1"/>
  <c r="K204" i="7" s="1"/>
  <c r="L204" i="7" s="1"/>
  <c r="S204" i="7" s="1"/>
  <c r="T204" i="7" s="1"/>
  <c r="U204" i="7" s="1"/>
  <c r="V204" i="7" s="1"/>
  <c r="W204" i="7" s="1"/>
  <c r="X204" i="7" s="1"/>
  <c r="Y204" i="7" s="1"/>
  <c r="Z204" i="7" s="1"/>
  <c r="AA204" i="7" s="1"/>
  <c r="AB204" i="7" s="1"/>
  <c r="AC204" i="7" s="1"/>
  <c r="AD204" i="7" s="1"/>
  <c r="AE204" i="7" s="1"/>
  <c r="AF204" i="7" s="1"/>
  <c r="C204" i="7"/>
  <c r="D204" i="7" s="1"/>
  <c r="E204" i="7" s="1"/>
  <c r="G203" i="7"/>
  <c r="H203" i="7" s="1"/>
  <c r="I203" i="7" s="1"/>
  <c r="J203" i="7" s="1"/>
  <c r="K203" i="7" s="1"/>
  <c r="L203" i="7" s="1"/>
  <c r="S203" i="7" s="1"/>
  <c r="T203" i="7" s="1"/>
  <c r="U203" i="7" s="1"/>
  <c r="V203" i="7" s="1"/>
  <c r="W203" i="7" s="1"/>
  <c r="X203" i="7" s="1"/>
  <c r="Y203" i="7" s="1"/>
  <c r="Z203" i="7" s="1"/>
  <c r="AA203" i="7" s="1"/>
  <c r="AB203" i="7" s="1"/>
  <c r="AC203" i="7" s="1"/>
  <c r="AD203" i="7" s="1"/>
  <c r="AE203" i="7" s="1"/>
  <c r="AF203" i="7" s="1"/>
  <c r="F203" i="7"/>
  <c r="D203" i="7"/>
  <c r="E203" i="7" s="1"/>
  <c r="C203" i="7"/>
  <c r="F202" i="7"/>
  <c r="G202" i="7" s="1"/>
  <c r="H202" i="7" s="1"/>
  <c r="I202" i="7" s="1"/>
  <c r="J202" i="7" s="1"/>
  <c r="K202" i="7" s="1"/>
  <c r="L202" i="7" s="1"/>
  <c r="S202" i="7" s="1"/>
  <c r="T202" i="7" s="1"/>
  <c r="U202" i="7" s="1"/>
  <c r="V202" i="7" s="1"/>
  <c r="W202" i="7" s="1"/>
  <c r="X202" i="7" s="1"/>
  <c r="Y202" i="7" s="1"/>
  <c r="Z202" i="7" s="1"/>
  <c r="AA202" i="7" s="1"/>
  <c r="AB202" i="7" s="1"/>
  <c r="AC202" i="7" s="1"/>
  <c r="AD202" i="7" s="1"/>
  <c r="AE202" i="7" s="1"/>
  <c r="AF202" i="7" s="1"/>
  <c r="E202" i="7"/>
  <c r="D202" i="7"/>
  <c r="C202" i="7"/>
  <c r="L201" i="7"/>
  <c r="S201" i="7" s="1"/>
  <c r="T201" i="7" s="1"/>
  <c r="U201" i="7" s="1"/>
  <c r="V201" i="7" s="1"/>
  <c r="W201" i="7" s="1"/>
  <c r="X201" i="7" s="1"/>
  <c r="Y201" i="7" s="1"/>
  <c r="Z201" i="7" s="1"/>
  <c r="AA201" i="7" s="1"/>
  <c r="AB201" i="7" s="1"/>
  <c r="AC201" i="7" s="1"/>
  <c r="AD201" i="7" s="1"/>
  <c r="AE201" i="7" s="1"/>
  <c r="AF201" i="7" s="1"/>
  <c r="K201" i="7"/>
  <c r="E201" i="7"/>
  <c r="F201" i="7" s="1"/>
  <c r="G201" i="7" s="1"/>
  <c r="H201" i="7" s="1"/>
  <c r="I201" i="7" s="1"/>
  <c r="J201" i="7" s="1"/>
  <c r="D201" i="7"/>
  <c r="C201" i="7"/>
  <c r="C200" i="7"/>
  <c r="D200" i="7" s="1"/>
  <c r="E200" i="7" s="1"/>
  <c r="F200" i="7" s="1"/>
  <c r="G200" i="7" s="1"/>
  <c r="H200" i="7" s="1"/>
  <c r="I200" i="7" s="1"/>
  <c r="J200" i="7" s="1"/>
  <c r="K200" i="7" s="1"/>
  <c r="L200" i="7" s="1"/>
  <c r="S200" i="7" s="1"/>
  <c r="T200" i="7" s="1"/>
  <c r="U200" i="7" s="1"/>
  <c r="V200" i="7" s="1"/>
  <c r="W200" i="7" s="1"/>
  <c r="X200" i="7" s="1"/>
  <c r="Y200" i="7" s="1"/>
  <c r="Z200" i="7" s="1"/>
  <c r="AA200" i="7" s="1"/>
  <c r="AB200" i="7" s="1"/>
  <c r="AC200" i="7" s="1"/>
  <c r="AD200" i="7" s="1"/>
  <c r="AE200" i="7" s="1"/>
  <c r="AF200" i="7" s="1"/>
  <c r="G199" i="7"/>
  <c r="H199" i="7" s="1"/>
  <c r="I199" i="7" s="1"/>
  <c r="J199" i="7" s="1"/>
  <c r="K199" i="7" s="1"/>
  <c r="L199" i="7" s="1"/>
  <c r="S199" i="7" s="1"/>
  <c r="T199" i="7" s="1"/>
  <c r="U199" i="7" s="1"/>
  <c r="V199" i="7" s="1"/>
  <c r="W199" i="7" s="1"/>
  <c r="X199" i="7" s="1"/>
  <c r="Y199" i="7" s="1"/>
  <c r="Z199" i="7" s="1"/>
  <c r="AA199" i="7" s="1"/>
  <c r="AB199" i="7" s="1"/>
  <c r="AC199" i="7" s="1"/>
  <c r="AD199" i="7" s="1"/>
  <c r="AE199" i="7" s="1"/>
  <c r="AF199" i="7" s="1"/>
  <c r="F199" i="7"/>
  <c r="D199" i="7"/>
  <c r="E199" i="7" s="1"/>
  <c r="C199" i="7"/>
  <c r="G198" i="7"/>
  <c r="H198" i="7" s="1"/>
  <c r="I198" i="7" s="1"/>
  <c r="J198" i="7" s="1"/>
  <c r="K198" i="7" s="1"/>
  <c r="L198" i="7" s="1"/>
  <c r="S198" i="7" s="1"/>
  <c r="T198" i="7" s="1"/>
  <c r="U198" i="7" s="1"/>
  <c r="V198" i="7" s="1"/>
  <c r="W198" i="7" s="1"/>
  <c r="X198" i="7" s="1"/>
  <c r="Y198" i="7" s="1"/>
  <c r="Z198" i="7" s="1"/>
  <c r="AA198" i="7" s="1"/>
  <c r="AB198" i="7" s="1"/>
  <c r="AC198" i="7" s="1"/>
  <c r="AD198" i="7" s="1"/>
  <c r="AE198" i="7" s="1"/>
  <c r="AF198" i="7" s="1"/>
  <c r="D198" i="7"/>
  <c r="E198" i="7" s="1"/>
  <c r="F198" i="7" s="1"/>
  <c r="C198" i="7"/>
  <c r="C197" i="7"/>
  <c r="D197" i="7" s="1"/>
  <c r="E197" i="7" s="1"/>
  <c r="F197" i="7" s="1"/>
  <c r="G197" i="7" s="1"/>
  <c r="H197" i="7" s="1"/>
  <c r="I197" i="7" s="1"/>
  <c r="J197" i="7" s="1"/>
  <c r="K197" i="7" s="1"/>
  <c r="L197" i="7" s="1"/>
  <c r="S197" i="7" s="1"/>
  <c r="T197" i="7" s="1"/>
  <c r="U197" i="7" s="1"/>
  <c r="V197" i="7" s="1"/>
  <c r="W197" i="7" s="1"/>
  <c r="X197" i="7" s="1"/>
  <c r="Y197" i="7" s="1"/>
  <c r="Z197" i="7" s="1"/>
  <c r="AA197" i="7" s="1"/>
  <c r="AB197" i="7" s="1"/>
  <c r="AC197" i="7" s="1"/>
  <c r="AD197" i="7" s="1"/>
  <c r="AE197" i="7" s="1"/>
  <c r="AF197" i="7" s="1"/>
  <c r="G196" i="7"/>
  <c r="H196" i="7" s="1"/>
  <c r="I196" i="7" s="1"/>
  <c r="J196" i="7" s="1"/>
  <c r="K196" i="7" s="1"/>
  <c r="L196" i="7" s="1"/>
  <c r="S196" i="7" s="1"/>
  <c r="T196" i="7" s="1"/>
  <c r="U196" i="7" s="1"/>
  <c r="V196" i="7" s="1"/>
  <c r="W196" i="7" s="1"/>
  <c r="X196" i="7" s="1"/>
  <c r="Y196" i="7" s="1"/>
  <c r="Z196" i="7" s="1"/>
  <c r="AA196" i="7" s="1"/>
  <c r="AB196" i="7" s="1"/>
  <c r="AC196" i="7" s="1"/>
  <c r="AD196" i="7" s="1"/>
  <c r="AE196" i="7" s="1"/>
  <c r="AF196" i="7" s="1"/>
  <c r="F196" i="7"/>
  <c r="D196" i="7"/>
  <c r="E196" i="7" s="1"/>
  <c r="C196" i="7"/>
  <c r="E195" i="7"/>
  <c r="F195" i="7" s="1"/>
  <c r="G195" i="7" s="1"/>
  <c r="H195" i="7" s="1"/>
  <c r="I195" i="7" s="1"/>
  <c r="J195" i="7" s="1"/>
  <c r="K195" i="7" s="1"/>
  <c r="L195" i="7" s="1"/>
  <c r="S195" i="7" s="1"/>
  <c r="T195" i="7" s="1"/>
  <c r="U195" i="7" s="1"/>
  <c r="V195" i="7" s="1"/>
  <c r="W195" i="7" s="1"/>
  <c r="X195" i="7" s="1"/>
  <c r="Y195" i="7" s="1"/>
  <c r="Z195" i="7" s="1"/>
  <c r="AA195" i="7" s="1"/>
  <c r="AB195" i="7" s="1"/>
  <c r="AC195" i="7" s="1"/>
  <c r="AD195" i="7" s="1"/>
  <c r="AE195" i="7" s="1"/>
  <c r="AF195" i="7" s="1"/>
  <c r="D195" i="7"/>
  <c r="C195" i="7"/>
  <c r="C194" i="7"/>
  <c r="D194" i="7" s="1"/>
  <c r="E194" i="7" s="1"/>
  <c r="F194" i="7" s="1"/>
  <c r="G194" i="7" s="1"/>
  <c r="H194" i="7" s="1"/>
  <c r="I194" i="7" s="1"/>
  <c r="J194" i="7" s="1"/>
  <c r="K194" i="7" s="1"/>
  <c r="L194" i="7" s="1"/>
  <c r="S194" i="7" s="1"/>
  <c r="T194" i="7" s="1"/>
  <c r="U194" i="7" s="1"/>
  <c r="V194" i="7" s="1"/>
  <c r="W194" i="7" s="1"/>
  <c r="X194" i="7" s="1"/>
  <c r="Y194" i="7" s="1"/>
  <c r="Z194" i="7" s="1"/>
  <c r="AA194" i="7" s="1"/>
  <c r="AB194" i="7" s="1"/>
  <c r="AC194" i="7" s="1"/>
  <c r="AD194" i="7" s="1"/>
  <c r="AE194" i="7" s="1"/>
  <c r="AF194" i="7" s="1"/>
  <c r="D193" i="7"/>
  <c r="E193" i="7" s="1"/>
  <c r="F193" i="7" s="1"/>
  <c r="G193" i="7" s="1"/>
  <c r="H193" i="7" s="1"/>
  <c r="I193" i="7" s="1"/>
  <c r="J193" i="7" s="1"/>
  <c r="K193" i="7" s="1"/>
  <c r="L193" i="7" s="1"/>
  <c r="S193" i="7" s="1"/>
  <c r="T193" i="7" s="1"/>
  <c r="U193" i="7" s="1"/>
  <c r="V193" i="7" s="1"/>
  <c r="W193" i="7" s="1"/>
  <c r="X193" i="7" s="1"/>
  <c r="Y193" i="7" s="1"/>
  <c r="Z193" i="7" s="1"/>
  <c r="AA193" i="7" s="1"/>
  <c r="AB193" i="7" s="1"/>
  <c r="AC193" i="7" s="1"/>
  <c r="AD193" i="7" s="1"/>
  <c r="AE193" i="7" s="1"/>
  <c r="AF193" i="7" s="1"/>
  <c r="C193" i="7"/>
  <c r="D192" i="7"/>
  <c r="E192" i="7" s="1"/>
  <c r="F192" i="7" s="1"/>
  <c r="H192" i="7" s="1"/>
  <c r="I192" i="7" s="1"/>
  <c r="J192" i="7" s="1"/>
  <c r="K192" i="7" s="1"/>
  <c r="L192" i="7" s="1"/>
  <c r="S192" i="7" s="1"/>
  <c r="T192" i="7" s="1"/>
  <c r="U192" i="7" s="1"/>
  <c r="V192" i="7" s="1"/>
  <c r="W192" i="7" s="1"/>
  <c r="X192" i="7" s="1"/>
  <c r="Y192" i="7" s="1"/>
  <c r="Z192" i="7" s="1"/>
  <c r="AA192" i="7" s="1"/>
  <c r="AB192" i="7" s="1"/>
  <c r="AC192" i="7" s="1"/>
  <c r="AD192" i="7" s="1"/>
  <c r="AE192" i="7" s="1"/>
  <c r="AF192" i="7" s="1"/>
  <c r="C192" i="7"/>
  <c r="H191" i="7"/>
  <c r="I191" i="7" s="1"/>
  <c r="J191" i="7" s="1"/>
  <c r="K191" i="7" s="1"/>
  <c r="L191" i="7" s="1"/>
  <c r="S191" i="7" s="1"/>
  <c r="T191" i="7" s="1"/>
  <c r="U191" i="7" s="1"/>
  <c r="V191" i="7" s="1"/>
  <c r="W191" i="7" s="1"/>
  <c r="X191" i="7" s="1"/>
  <c r="Y191" i="7" s="1"/>
  <c r="Z191" i="7" s="1"/>
  <c r="AA191" i="7" s="1"/>
  <c r="AB191" i="7" s="1"/>
  <c r="AC191" i="7" s="1"/>
  <c r="AD191" i="7" s="1"/>
  <c r="AE191" i="7" s="1"/>
  <c r="AF191" i="7" s="1"/>
  <c r="D191" i="7"/>
  <c r="E191" i="7" s="1"/>
  <c r="F191" i="7" s="1"/>
  <c r="C191" i="7"/>
  <c r="E190" i="7"/>
  <c r="F190" i="7" s="1"/>
  <c r="H190" i="7" s="1"/>
  <c r="I190" i="7" s="1"/>
  <c r="J190" i="7" s="1"/>
  <c r="K190" i="7" s="1"/>
  <c r="L190" i="7" s="1"/>
  <c r="S190" i="7" s="1"/>
  <c r="T190" i="7" s="1"/>
  <c r="U190" i="7" s="1"/>
  <c r="V190" i="7" s="1"/>
  <c r="W190" i="7" s="1"/>
  <c r="X190" i="7" s="1"/>
  <c r="Y190" i="7" s="1"/>
  <c r="Z190" i="7" s="1"/>
  <c r="AA190" i="7" s="1"/>
  <c r="AB190" i="7" s="1"/>
  <c r="AC190" i="7" s="1"/>
  <c r="AD190" i="7" s="1"/>
  <c r="AE190" i="7" s="1"/>
  <c r="AF190" i="7" s="1"/>
  <c r="D190" i="7"/>
  <c r="C190" i="7"/>
  <c r="C189" i="7"/>
  <c r="D189" i="7" s="1"/>
  <c r="E189" i="7" s="1"/>
  <c r="F189" i="7" s="1"/>
  <c r="H189" i="7" s="1"/>
  <c r="I189" i="7" s="1"/>
  <c r="J189" i="7" s="1"/>
  <c r="K189" i="7" s="1"/>
  <c r="L189" i="7" s="1"/>
  <c r="S189" i="7" s="1"/>
  <c r="T189" i="7" s="1"/>
  <c r="U189" i="7" s="1"/>
  <c r="V189" i="7" s="1"/>
  <c r="W189" i="7" s="1"/>
  <c r="X189" i="7" s="1"/>
  <c r="Y189" i="7" s="1"/>
  <c r="Z189" i="7" s="1"/>
  <c r="AA189" i="7" s="1"/>
  <c r="AB189" i="7" s="1"/>
  <c r="AC189" i="7" s="1"/>
  <c r="AD189" i="7" s="1"/>
  <c r="AE189" i="7" s="1"/>
  <c r="AF189" i="7" s="1"/>
  <c r="E188" i="7"/>
  <c r="F188" i="7" s="1"/>
  <c r="H188" i="7" s="1"/>
  <c r="I188" i="7" s="1"/>
  <c r="J188" i="7" s="1"/>
  <c r="K188" i="7" s="1"/>
  <c r="L188" i="7" s="1"/>
  <c r="S188" i="7" s="1"/>
  <c r="T188" i="7" s="1"/>
  <c r="U188" i="7" s="1"/>
  <c r="V188" i="7" s="1"/>
  <c r="W188" i="7" s="1"/>
  <c r="X188" i="7" s="1"/>
  <c r="Y188" i="7" s="1"/>
  <c r="Z188" i="7" s="1"/>
  <c r="AA188" i="7" s="1"/>
  <c r="AB188" i="7" s="1"/>
  <c r="AC188" i="7" s="1"/>
  <c r="AD188" i="7" s="1"/>
  <c r="AE188" i="7" s="1"/>
  <c r="AF188" i="7" s="1"/>
  <c r="D188" i="7"/>
  <c r="C188" i="7"/>
  <c r="C187" i="7"/>
  <c r="D187" i="7" s="1"/>
  <c r="E187" i="7" s="1"/>
  <c r="F187" i="7" s="1"/>
  <c r="H187" i="7" s="1"/>
  <c r="I187" i="7" s="1"/>
  <c r="J187" i="7" s="1"/>
  <c r="K187" i="7" s="1"/>
  <c r="L187" i="7" s="1"/>
  <c r="S187" i="7" s="1"/>
  <c r="T187" i="7" s="1"/>
  <c r="U187" i="7" s="1"/>
  <c r="V187" i="7" s="1"/>
  <c r="W187" i="7" s="1"/>
  <c r="X187" i="7" s="1"/>
  <c r="Y187" i="7" s="1"/>
  <c r="Z187" i="7" s="1"/>
  <c r="AA187" i="7" s="1"/>
  <c r="AB187" i="7" s="1"/>
  <c r="AC187" i="7" s="1"/>
  <c r="AD187" i="7" s="1"/>
  <c r="AE187" i="7" s="1"/>
  <c r="AF187" i="7" s="1"/>
  <c r="D186" i="7"/>
  <c r="E186" i="7" s="1"/>
  <c r="F186" i="7" s="1"/>
  <c r="H186" i="7" s="1"/>
  <c r="I186" i="7" s="1"/>
  <c r="J186" i="7" s="1"/>
  <c r="K186" i="7" s="1"/>
  <c r="L186" i="7" s="1"/>
  <c r="S186" i="7" s="1"/>
  <c r="T186" i="7" s="1"/>
  <c r="U186" i="7" s="1"/>
  <c r="V186" i="7" s="1"/>
  <c r="W186" i="7" s="1"/>
  <c r="X186" i="7" s="1"/>
  <c r="Y186" i="7" s="1"/>
  <c r="Z186" i="7" s="1"/>
  <c r="AA186" i="7" s="1"/>
  <c r="AB186" i="7" s="1"/>
  <c r="AC186" i="7" s="1"/>
  <c r="AD186" i="7" s="1"/>
  <c r="AE186" i="7" s="1"/>
  <c r="AF186" i="7" s="1"/>
  <c r="C186" i="7"/>
  <c r="C185" i="7"/>
  <c r="D185" i="7" s="1"/>
  <c r="E185" i="7" s="1"/>
  <c r="F185" i="7" s="1"/>
  <c r="H185" i="7" s="1"/>
  <c r="I185" i="7" s="1"/>
  <c r="J185" i="7" s="1"/>
  <c r="K185" i="7" s="1"/>
  <c r="L185" i="7" s="1"/>
  <c r="S185" i="7" s="1"/>
  <c r="T185" i="7" s="1"/>
  <c r="U185" i="7" s="1"/>
  <c r="V185" i="7" s="1"/>
  <c r="W185" i="7" s="1"/>
  <c r="X185" i="7" s="1"/>
  <c r="Y185" i="7" s="1"/>
  <c r="Z185" i="7" s="1"/>
  <c r="AA185" i="7" s="1"/>
  <c r="AB185" i="7" s="1"/>
  <c r="AC185" i="7" s="1"/>
  <c r="AD185" i="7" s="1"/>
  <c r="AE185" i="7" s="1"/>
  <c r="AF185" i="7" s="1"/>
  <c r="F184" i="7"/>
  <c r="H184" i="7" s="1"/>
  <c r="I184" i="7" s="1"/>
  <c r="J184" i="7" s="1"/>
  <c r="K184" i="7" s="1"/>
  <c r="L184" i="7" s="1"/>
  <c r="S184" i="7" s="1"/>
  <c r="T184" i="7" s="1"/>
  <c r="U184" i="7" s="1"/>
  <c r="V184" i="7" s="1"/>
  <c r="W184" i="7" s="1"/>
  <c r="X184" i="7" s="1"/>
  <c r="Y184" i="7" s="1"/>
  <c r="Z184" i="7" s="1"/>
  <c r="AA184" i="7" s="1"/>
  <c r="AB184" i="7" s="1"/>
  <c r="AC184" i="7" s="1"/>
  <c r="AD184" i="7" s="1"/>
  <c r="AE184" i="7" s="1"/>
  <c r="AF184" i="7" s="1"/>
  <c r="D184" i="7"/>
  <c r="E184" i="7" s="1"/>
  <c r="C184" i="7"/>
  <c r="C183" i="7"/>
  <c r="J182" i="7"/>
  <c r="K182" i="7" s="1"/>
  <c r="L182" i="7" s="1"/>
  <c r="S182" i="7" s="1"/>
  <c r="T182" i="7" s="1"/>
  <c r="U182" i="7" s="1"/>
  <c r="V182" i="7" s="1"/>
  <c r="W182" i="7" s="1"/>
  <c r="X182" i="7" s="1"/>
  <c r="Y182" i="7" s="1"/>
  <c r="Z182" i="7" s="1"/>
  <c r="AA182" i="7" s="1"/>
  <c r="AB182" i="7" s="1"/>
  <c r="AC182" i="7" s="1"/>
  <c r="AD182" i="7" s="1"/>
  <c r="AE182" i="7" s="1"/>
  <c r="AF182" i="7" s="1"/>
  <c r="E182" i="7"/>
  <c r="F182" i="7" s="1"/>
  <c r="H182" i="7" s="1"/>
  <c r="I182" i="7" s="1"/>
  <c r="D182" i="7"/>
  <c r="C182" i="7"/>
  <c r="K181" i="7"/>
  <c r="L181" i="7" s="1"/>
  <c r="S181" i="7" s="1"/>
  <c r="T181" i="7" s="1"/>
  <c r="U181" i="7" s="1"/>
  <c r="V181" i="7" s="1"/>
  <c r="W181" i="7" s="1"/>
  <c r="X181" i="7" s="1"/>
  <c r="Y181" i="7" s="1"/>
  <c r="Z181" i="7" s="1"/>
  <c r="AA181" i="7" s="1"/>
  <c r="AB181" i="7" s="1"/>
  <c r="AC181" i="7" s="1"/>
  <c r="AD181" i="7" s="1"/>
  <c r="AE181" i="7" s="1"/>
  <c r="AF181" i="7" s="1"/>
  <c r="F181" i="7"/>
  <c r="H181" i="7" s="1"/>
  <c r="I181" i="7" s="1"/>
  <c r="J181" i="7" s="1"/>
  <c r="C181" i="7"/>
  <c r="D181" i="7" s="1"/>
  <c r="E181" i="7" s="1"/>
  <c r="D180" i="7"/>
  <c r="E180" i="7" s="1"/>
  <c r="F180" i="7" s="1"/>
  <c r="H180" i="7" s="1"/>
  <c r="I180" i="7" s="1"/>
  <c r="J180" i="7" s="1"/>
  <c r="K180" i="7" s="1"/>
  <c r="L180" i="7" s="1"/>
  <c r="S180" i="7" s="1"/>
  <c r="T180" i="7" s="1"/>
  <c r="U180" i="7" s="1"/>
  <c r="V180" i="7" s="1"/>
  <c r="W180" i="7" s="1"/>
  <c r="X180" i="7" s="1"/>
  <c r="Y180" i="7" s="1"/>
  <c r="Z180" i="7" s="1"/>
  <c r="AA180" i="7" s="1"/>
  <c r="AB180" i="7" s="1"/>
  <c r="AC180" i="7" s="1"/>
  <c r="AD180" i="7" s="1"/>
  <c r="AE180" i="7" s="1"/>
  <c r="AF180" i="7" s="1"/>
  <c r="C180" i="7"/>
  <c r="C179" i="7"/>
  <c r="D179" i="7" s="1"/>
  <c r="E179" i="7" s="1"/>
  <c r="F179" i="7" s="1"/>
  <c r="H179" i="7" s="1"/>
  <c r="I179" i="7" s="1"/>
  <c r="J179" i="7" s="1"/>
  <c r="K179" i="7" s="1"/>
  <c r="L179" i="7" s="1"/>
  <c r="S179" i="7" s="1"/>
  <c r="T179" i="7" s="1"/>
  <c r="U179" i="7" s="1"/>
  <c r="V179" i="7" s="1"/>
  <c r="W179" i="7" s="1"/>
  <c r="X179" i="7" s="1"/>
  <c r="Y179" i="7" s="1"/>
  <c r="Z179" i="7" s="1"/>
  <c r="AA179" i="7" s="1"/>
  <c r="AB179" i="7" s="1"/>
  <c r="AC179" i="7" s="1"/>
  <c r="AD179" i="7" s="1"/>
  <c r="AE179" i="7" s="1"/>
  <c r="AF179" i="7" s="1"/>
  <c r="C178" i="7"/>
  <c r="D178" i="7" s="1"/>
  <c r="E178" i="7" s="1"/>
  <c r="F178" i="7" s="1"/>
  <c r="H178" i="7" s="1"/>
  <c r="I178" i="7" s="1"/>
  <c r="J178" i="7" s="1"/>
  <c r="K178" i="7" s="1"/>
  <c r="L178" i="7" s="1"/>
  <c r="S178" i="7" s="1"/>
  <c r="T178" i="7" s="1"/>
  <c r="U178" i="7" s="1"/>
  <c r="V178" i="7" s="1"/>
  <c r="W178" i="7" s="1"/>
  <c r="X178" i="7" s="1"/>
  <c r="Y178" i="7" s="1"/>
  <c r="Z178" i="7" s="1"/>
  <c r="AA178" i="7" s="1"/>
  <c r="AB178" i="7" s="1"/>
  <c r="AC178" i="7" s="1"/>
  <c r="AD178" i="7" s="1"/>
  <c r="AE178" i="7" s="1"/>
  <c r="AF178" i="7" s="1"/>
  <c r="F177" i="7"/>
  <c r="C177" i="7"/>
  <c r="D177" i="7" s="1"/>
  <c r="E177" i="7" s="1"/>
  <c r="S176" i="7"/>
  <c r="T176" i="7" s="1"/>
  <c r="U176" i="7" s="1"/>
  <c r="V176" i="7" s="1"/>
  <c r="W176" i="7" s="1"/>
  <c r="X176" i="7" s="1"/>
  <c r="Y176" i="7" s="1"/>
  <c r="Z176" i="7" s="1"/>
  <c r="AA176" i="7" s="1"/>
  <c r="AB176" i="7" s="1"/>
  <c r="AC176" i="7" s="1"/>
  <c r="AD176" i="7" s="1"/>
  <c r="AE176" i="7" s="1"/>
  <c r="AF176" i="7" s="1"/>
  <c r="H176" i="7"/>
  <c r="I176" i="7" s="1"/>
  <c r="J176" i="7" s="1"/>
  <c r="K176" i="7" s="1"/>
  <c r="L176" i="7" s="1"/>
  <c r="E176" i="7"/>
  <c r="F176" i="7" s="1"/>
  <c r="D176" i="7"/>
  <c r="C176" i="7"/>
  <c r="C175" i="7"/>
  <c r="D175" i="7" s="1"/>
  <c r="E175" i="7" s="1"/>
  <c r="F175" i="7" s="1"/>
  <c r="H175" i="7" s="1"/>
  <c r="I175" i="7" s="1"/>
  <c r="J175" i="7" s="1"/>
  <c r="K175" i="7" s="1"/>
  <c r="L175" i="7" s="1"/>
  <c r="S175" i="7" s="1"/>
  <c r="T175" i="7" s="1"/>
  <c r="U175" i="7" s="1"/>
  <c r="V175" i="7" s="1"/>
  <c r="W175" i="7" s="1"/>
  <c r="X175" i="7" s="1"/>
  <c r="Y175" i="7" s="1"/>
  <c r="Z175" i="7" s="1"/>
  <c r="AA175" i="7" s="1"/>
  <c r="AB175" i="7" s="1"/>
  <c r="AC175" i="7" s="1"/>
  <c r="AD175" i="7" s="1"/>
  <c r="AE175" i="7" s="1"/>
  <c r="AF175" i="7" s="1"/>
  <c r="D174" i="7"/>
  <c r="E174" i="7" s="1"/>
  <c r="F174" i="7" s="1"/>
  <c r="H174" i="7" s="1"/>
  <c r="I174" i="7" s="1"/>
  <c r="J174" i="7" s="1"/>
  <c r="K174" i="7" s="1"/>
  <c r="L174" i="7" s="1"/>
  <c r="S174" i="7" s="1"/>
  <c r="T174" i="7" s="1"/>
  <c r="U174" i="7" s="1"/>
  <c r="V174" i="7" s="1"/>
  <c r="W174" i="7" s="1"/>
  <c r="X174" i="7" s="1"/>
  <c r="Y174" i="7" s="1"/>
  <c r="Z174" i="7" s="1"/>
  <c r="AA174" i="7" s="1"/>
  <c r="AB174" i="7" s="1"/>
  <c r="AC174" i="7" s="1"/>
  <c r="AD174" i="7" s="1"/>
  <c r="AE174" i="7" s="1"/>
  <c r="AF174" i="7" s="1"/>
  <c r="C174" i="7"/>
  <c r="C173" i="7"/>
  <c r="D173" i="7" s="1"/>
  <c r="E173" i="7" s="1"/>
  <c r="F173" i="7" s="1"/>
  <c r="H173" i="7" s="1"/>
  <c r="I173" i="7" s="1"/>
  <c r="J173" i="7" s="1"/>
  <c r="K173" i="7" s="1"/>
  <c r="L173" i="7" s="1"/>
  <c r="S173" i="7" s="1"/>
  <c r="T173" i="7" s="1"/>
  <c r="U173" i="7" s="1"/>
  <c r="V173" i="7" s="1"/>
  <c r="W173" i="7" s="1"/>
  <c r="X173" i="7" s="1"/>
  <c r="Y173" i="7" s="1"/>
  <c r="Z173" i="7" s="1"/>
  <c r="AA173" i="7" s="1"/>
  <c r="AB173" i="7" s="1"/>
  <c r="AC173" i="7" s="1"/>
  <c r="AD173" i="7" s="1"/>
  <c r="AE173" i="7" s="1"/>
  <c r="AF173" i="7" s="1"/>
  <c r="D172" i="7"/>
  <c r="E172" i="7" s="1"/>
  <c r="F172" i="7" s="1"/>
  <c r="H172" i="7" s="1"/>
  <c r="I172" i="7" s="1"/>
  <c r="J172" i="7" s="1"/>
  <c r="K172" i="7" s="1"/>
  <c r="L172" i="7" s="1"/>
  <c r="S172" i="7" s="1"/>
  <c r="T172" i="7" s="1"/>
  <c r="U172" i="7" s="1"/>
  <c r="V172" i="7" s="1"/>
  <c r="W172" i="7" s="1"/>
  <c r="X172" i="7" s="1"/>
  <c r="Y172" i="7" s="1"/>
  <c r="Z172" i="7" s="1"/>
  <c r="AA172" i="7" s="1"/>
  <c r="AB172" i="7" s="1"/>
  <c r="AC172" i="7" s="1"/>
  <c r="AD172" i="7" s="1"/>
  <c r="AE172" i="7" s="1"/>
  <c r="AF172" i="7" s="1"/>
  <c r="C172" i="7"/>
  <c r="H171" i="7"/>
  <c r="I171" i="7" s="1"/>
  <c r="J171" i="7" s="1"/>
  <c r="K171" i="7" s="1"/>
  <c r="L171" i="7" s="1"/>
  <c r="S171" i="7" s="1"/>
  <c r="T171" i="7" s="1"/>
  <c r="U171" i="7" s="1"/>
  <c r="V171" i="7" s="1"/>
  <c r="W171" i="7" s="1"/>
  <c r="X171" i="7" s="1"/>
  <c r="Y171" i="7" s="1"/>
  <c r="Z171" i="7" s="1"/>
  <c r="AA171" i="7" s="1"/>
  <c r="AB171" i="7" s="1"/>
  <c r="AC171" i="7" s="1"/>
  <c r="AD171" i="7" s="1"/>
  <c r="AE171" i="7" s="1"/>
  <c r="AF171" i="7" s="1"/>
  <c r="F171" i="7"/>
  <c r="C171" i="7"/>
  <c r="D171" i="7" s="1"/>
  <c r="E171" i="7" s="1"/>
  <c r="D170" i="7"/>
  <c r="E170" i="7" s="1"/>
  <c r="F170" i="7" s="1"/>
  <c r="H170" i="7" s="1"/>
  <c r="I170" i="7" s="1"/>
  <c r="J170" i="7" s="1"/>
  <c r="K170" i="7" s="1"/>
  <c r="L170" i="7" s="1"/>
  <c r="S170" i="7" s="1"/>
  <c r="T170" i="7" s="1"/>
  <c r="U170" i="7" s="1"/>
  <c r="V170" i="7" s="1"/>
  <c r="W170" i="7" s="1"/>
  <c r="X170" i="7" s="1"/>
  <c r="Y170" i="7" s="1"/>
  <c r="C170" i="7"/>
  <c r="C169" i="7"/>
  <c r="AG167" i="7"/>
  <c r="AG91" i="7" s="1"/>
  <c r="AG92" i="7" s="1"/>
  <c r="AG3" i="7" s="1"/>
  <c r="E166" i="7"/>
  <c r="F166" i="7" s="1"/>
  <c r="H166" i="7" s="1"/>
  <c r="I166" i="7" s="1"/>
  <c r="J166" i="7" s="1"/>
  <c r="K166" i="7" s="1"/>
  <c r="L166" i="7" s="1"/>
  <c r="S166" i="7" s="1"/>
  <c r="T166" i="7" s="1"/>
  <c r="U166" i="7" s="1"/>
  <c r="V166" i="7" s="1"/>
  <c r="W166" i="7" s="1"/>
  <c r="X166" i="7" s="1"/>
  <c r="Y166" i="7" s="1"/>
  <c r="Z166" i="7" s="1"/>
  <c r="AA166" i="7" s="1"/>
  <c r="AB166" i="7" s="1"/>
  <c r="AC166" i="7" s="1"/>
  <c r="AD166" i="7" s="1"/>
  <c r="AE166" i="7" s="1"/>
  <c r="AF166" i="7" s="1"/>
  <c r="D166" i="7"/>
  <c r="C166" i="7"/>
  <c r="C165" i="7"/>
  <c r="D165" i="7" s="1"/>
  <c r="E165" i="7" s="1"/>
  <c r="F165" i="7" s="1"/>
  <c r="H165" i="7" s="1"/>
  <c r="I165" i="7" s="1"/>
  <c r="J165" i="7" s="1"/>
  <c r="K165" i="7" s="1"/>
  <c r="L165" i="7" s="1"/>
  <c r="S165" i="7" s="1"/>
  <c r="T165" i="7" s="1"/>
  <c r="U165" i="7" s="1"/>
  <c r="V165" i="7" s="1"/>
  <c r="W165" i="7" s="1"/>
  <c r="X165" i="7" s="1"/>
  <c r="Y165" i="7" s="1"/>
  <c r="Z165" i="7" s="1"/>
  <c r="AA165" i="7" s="1"/>
  <c r="AB165" i="7" s="1"/>
  <c r="AC165" i="7" s="1"/>
  <c r="AD165" i="7" s="1"/>
  <c r="AE165" i="7" s="1"/>
  <c r="AF165" i="7" s="1"/>
  <c r="D164" i="7"/>
  <c r="E164" i="7" s="1"/>
  <c r="F164" i="7" s="1"/>
  <c r="H164" i="7" s="1"/>
  <c r="I164" i="7" s="1"/>
  <c r="J164" i="7" s="1"/>
  <c r="K164" i="7" s="1"/>
  <c r="L164" i="7" s="1"/>
  <c r="S164" i="7" s="1"/>
  <c r="T164" i="7" s="1"/>
  <c r="U164" i="7" s="1"/>
  <c r="V164" i="7" s="1"/>
  <c r="W164" i="7" s="1"/>
  <c r="X164" i="7" s="1"/>
  <c r="Y164" i="7" s="1"/>
  <c r="Z164" i="7" s="1"/>
  <c r="AA164" i="7" s="1"/>
  <c r="AB164" i="7" s="1"/>
  <c r="AC164" i="7" s="1"/>
  <c r="AD164" i="7" s="1"/>
  <c r="AE164" i="7" s="1"/>
  <c r="AF164" i="7" s="1"/>
  <c r="C164" i="7"/>
  <c r="D163" i="7"/>
  <c r="E163" i="7" s="1"/>
  <c r="F163" i="7" s="1"/>
  <c r="H163" i="7" s="1"/>
  <c r="I163" i="7" s="1"/>
  <c r="J163" i="7" s="1"/>
  <c r="K163" i="7" s="1"/>
  <c r="L163" i="7" s="1"/>
  <c r="S163" i="7" s="1"/>
  <c r="T163" i="7" s="1"/>
  <c r="U163" i="7" s="1"/>
  <c r="V163" i="7" s="1"/>
  <c r="W163" i="7" s="1"/>
  <c r="X163" i="7" s="1"/>
  <c r="Y163" i="7" s="1"/>
  <c r="Z163" i="7" s="1"/>
  <c r="AA163" i="7" s="1"/>
  <c r="AB163" i="7" s="1"/>
  <c r="AC163" i="7" s="1"/>
  <c r="AD163" i="7" s="1"/>
  <c r="AE163" i="7" s="1"/>
  <c r="AF163" i="7" s="1"/>
  <c r="C163" i="7"/>
  <c r="C162" i="7"/>
  <c r="D162" i="7" s="1"/>
  <c r="E162" i="7" s="1"/>
  <c r="F162" i="7" s="1"/>
  <c r="H162" i="7" s="1"/>
  <c r="I162" i="7" s="1"/>
  <c r="J162" i="7" s="1"/>
  <c r="K162" i="7" s="1"/>
  <c r="L162" i="7" s="1"/>
  <c r="S162" i="7" s="1"/>
  <c r="T162" i="7" s="1"/>
  <c r="U162" i="7" s="1"/>
  <c r="V162" i="7" s="1"/>
  <c r="W162" i="7" s="1"/>
  <c r="X162" i="7" s="1"/>
  <c r="Y162" i="7" s="1"/>
  <c r="Z162" i="7" s="1"/>
  <c r="AA162" i="7" s="1"/>
  <c r="AB162" i="7" s="1"/>
  <c r="AC162" i="7" s="1"/>
  <c r="AD162" i="7" s="1"/>
  <c r="AE162" i="7" s="1"/>
  <c r="AF162" i="7" s="1"/>
  <c r="D161" i="7"/>
  <c r="E161" i="7" s="1"/>
  <c r="C161" i="7"/>
  <c r="AI158" i="7"/>
  <c r="AH158" i="7"/>
  <c r="AI157" i="7"/>
  <c r="AH157" i="7"/>
  <c r="AI156" i="7"/>
  <c r="AH156" i="7"/>
  <c r="AI155" i="7"/>
  <c r="AH155" i="7"/>
  <c r="AI154" i="7"/>
  <c r="AH154" i="7"/>
  <c r="AI153" i="7"/>
  <c r="AH153" i="7"/>
  <c r="AI152" i="7"/>
  <c r="AH152" i="7"/>
  <c r="AI151" i="7"/>
  <c r="AH151" i="7"/>
  <c r="AI150" i="7"/>
  <c r="AH150" i="7"/>
  <c r="AI149" i="7"/>
  <c r="AH149" i="7"/>
  <c r="AI148" i="7"/>
  <c r="AH148" i="7"/>
  <c r="AI147" i="7"/>
  <c r="AH147" i="7"/>
  <c r="AI146" i="7"/>
  <c r="AH146" i="7"/>
  <c r="AI142" i="7"/>
  <c r="AH142" i="7"/>
  <c r="AI141" i="7"/>
  <c r="AH141" i="7"/>
  <c r="AI140" i="7"/>
  <c r="AH140" i="7"/>
  <c r="AI139" i="7"/>
  <c r="AH139" i="7"/>
  <c r="AI138" i="7"/>
  <c r="AH138" i="7"/>
  <c r="AI137" i="7"/>
  <c r="AH137" i="7"/>
  <c r="AI136" i="7"/>
  <c r="AH136" i="7"/>
  <c r="AI134" i="7"/>
  <c r="AH134" i="7"/>
  <c r="AI133" i="7"/>
  <c r="AH133" i="7"/>
  <c r="AI132" i="7"/>
  <c r="AH132" i="7"/>
  <c r="AI131" i="7"/>
  <c r="AH131" i="7"/>
  <c r="AI130" i="7"/>
  <c r="AH130" i="7"/>
  <c r="AI129" i="7"/>
  <c r="AH129" i="7"/>
  <c r="AI128" i="7"/>
  <c r="AH128" i="7"/>
  <c r="AI127" i="7"/>
  <c r="AH127" i="7"/>
  <c r="AI126" i="7"/>
  <c r="AH126" i="7"/>
  <c r="AI125" i="7"/>
  <c r="AH125" i="7"/>
  <c r="BJ23" i="7"/>
  <c r="X123" i="7"/>
  <c r="X124" i="7" s="1"/>
  <c r="AV23" i="7"/>
  <c r="AA122" i="7"/>
  <c r="Z122" i="7"/>
  <c r="Y122" i="7"/>
  <c r="AH122" i="7" s="1"/>
  <c r="X122" i="7"/>
  <c r="W122" i="7"/>
  <c r="V122" i="7"/>
  <c r="U122" i="7"/>
  <c r="T122" i="7"/>
  <c r="S122" i="7"/>
  <c r="L122" i="7"/>
  <c r="K122" i="7"/>
  <c r="J122" i="7"/>
  <c r="C122" i="7"/>
  <c r="AA121" i="7"/>
  <c r="Z121" i="7"/>
  <c r="Y121" i="7"/>
  <c r="X121" i="7"/>
  <c r="W121" i="7"/>
  <c r="V121" i="7"/>
  <c r="U121" i="7"/>
  <c r="T121" i="7"/>
  <c r="S121" i="7"/>
  <c r="L121" i="7"/>
  <c r="K121" i="7"/>
  <c r="J121" i="7"/>
  <c r="C121" i="7"/>
  <c r="AA120" i="7"/>
  <c r="Z120" i="7"/>
  <c r="Y120" i="7"/>
  <c r="X120" i="7"/>
  <c r="W120" i="7"/>
  <c r="V120" i="7"/>
  <c r="U120" i="7"/>
  <c r="T120" i="7"/>
  <c r="S120" i="7"/>
  <c r="L120" i="7"/>
  <c r="K120" i="7"/>
  <c r="J120" i="7"/>
  <c r="C120" i="7"/>
  <c r="AA119" i="7"/>
  <c r="Z119" i="7"/>
  <c r="Y119" i="7"/>
  <c r="X119" i="7"/>
  <c r="W119" i="7"/>
  <c r="V119" i="7"/>
  <c r="U119" i="7"/>
  <c r="T119" i="7"/>
  <c r="S119" i="7"/>
  <c r="L119" i="7"/>
  <c r="K119" i="7"/>
  <c r="K123" i="7" s="1"/>
  <c r="AT23" i="7" s="1"/>
  <c r="J119" i="7"/>
  <c r="C119" i="7"/>
  <c r="AA118" i="7"/>
  <c r="Z118" i="7"/>
  <c r="Y118" i="7"/>
  <c r="X118" i="7"/>
  <c r="W118" i="7"/>
  <c r="V118" i="7"/>
  <c r="U118" i="7"/>
  <c r="T118" i="7"/>
  <c r="S118" i="7"/>
  <c r="L118" i="7"/>
  <c r="K118" i="7"/>
  <c r="J118" i="7"/>
  <c r="C118" i="7"/>
  <c r="BG23" i="7"/>
  <c r="AA117" i="7"/>
  <c r="Z117" i="7"/>
  <c r="Z123" i="7" s="1"/>
  <c r="BF23" i="7" s="1"/>
  <c r="Y117" i="7"/>
  <c r="X117" i="7"/>
  <c r="W117" i="7"/>
  <c r="V117" i="7"/>
  <c r="V123" i="7" s="1"/>
  <c r="BD23" i="7" s="1"/>
  <c r="U117" i="7"/>
  <c r="T117" i="7"/>
  <c r="S117" i="7"/>
  <c r="AU23" i="7"/>
  <c r="L117" i="7"/>
  <c r="K117" i="7"/>
  <c r="J117" i="7"/>
  <c r="AR23" i="7"/>
  <c r="C117" i="7"/>
  <c r="AC7" i="7"/>
  <c r="AI114" i="7"/>
  <c r="AH114" i="7"/>
  <c r="AD7" i="7"/>
  <c r="F7" i="7"/>
  <c r="AI112" i="7"/>
  <c r="AH112" i="7"/>
  <c r="AG112" i="7"/>
  <c r="AI111" i="7"/>
  <c r="AH111" i="7"/>
  <c r="AI110" i="7"/>
  <c r="AH110" i="7"/>
  <c r="AI109" i="7"/>
  <c r="AH109" i="7"/>
  <c r="AG108" i="7"/>
  <c r="AA108" i="7"/>
  <c r="Z108" i="7"/>
  <c r="Y108" i="7"/>
  <c r="X5" i="7" s="1"/>
  <c r="X108" i="7"/>
  <c r="W108" i="7"/>
  <c r="V108" i="7"/>
  <c r="U108" i="7"/>
  <c r="T108" i="7"/>
  <c r="S5" i="7" s="1"/>
  <c r="S108" i="7"/>
  <c r="R5" i="7" s="1"/>
  <c r="L108" i="7"/>
  <c r="K5" i="7" s="1"/>
  <c r="K108" i="7"/>
  <c r="J5" i="7" s="1"/>
  <c r="J108" i="7"/>
  <c r="I5" i="7" s="1"/>
  <c r="C108" i="7"/>
  <c r="AI107" i="7"/>
  <c r="AH107" i="7"/>
  <c r="AI106" i="7"/>
  <c r="AH106" i="7"/>
  <c r="AI105" i="7"/>
  <c r="AH105" i="7"/>
  <c r="AI104" i="7"/>
  <c r="AH104" i="7"/>
  <c r="AI103" i="7"/>
  <c r="AH103" i="7"/>
  <c r="AI102" i="7"/>
  <c r="AH102" i="7"/>
  <c r="AI101" i="7"/>
  <c r="AH101" i="7"/>
  <c r="AI100" i="7"/>
  <c r="AH100" i="7"/>
  <c r="AI99" i="7"/>
  <c r="AH99" i="7"/>
  <c r="AI98" i="7"/>
  <c r="AH98" i="7"/>
  <c r="AI97" i="7"/>
  <c r="AH97" i="7"/>
  <c r="AG96" i="7"/>
  <c r="AG4" i="7" s="1"/>
  <c r="BJ20" i="7"/>
  <c r="AA96" i="7"/>
  <c r="Z96" i="7"/>
  <c r="Y96" i="7"/>
  <c r="X96" i="7"/>
  <c r="W96" i="7"/>
  <c r="V96" i="7"/>
  <c r="BD20" i="7" s="1"/>
  <c r="U96" i="7"/>
  <c r="T96" i="7"/>
  <c r="S96" i="7"/>
  <c r="BA20" i="7" s="1"/>
  <c r="L96" i="7"/>
  <c r="K96" i="7"/>
  <c r="AT20" i="7" s="1"/>
  <c r="J96" i="7"/>
  <c r="AS20" i="7"/>
  <c r="AI95" i="7"/>
  <c r="AH95" i="7"/>
  <c r="AI94" i="7"/>
  <c r="AH94" i="7"/>
  <c r="AI93" i="7"/>
  <c r="AH93" i="7"/>
  <c r="BJ18" i="7"/>
  <c r="AA92" i="7"/>
  <c r="Z92" i="7"/>
  <c r="Y92" i="7"/>
  <c r="X92" i="7"/>
  <c r="BE18" i="7" s="1"/>
  <c r="W92" i="7"/>
  <c r="T92" i="7"/>
  <c r="S92" i="7"/>
  <c r="BA18" i="7" s="1"/>
  <c r="AY18" i="7"/>
  <c r="AX18" i="7"/>
  <c r="AW18" i="7"/>
  <c r="L92" i="7"/>
  <c r="K92" i="7"/>
  <c r="J92" i="7"/>
  <c r="AS18" i="7"/>
  <c r="H7" i="7"/>
  <c r="BQ91" i="7"/>
  <c r="BP91" i="7"/>
  <c r="BN91" i="7"/>
  <c r="BI91" i="7"/>
  <c r="BH91" i="7"/>
  <c r="BF91" i="7"/>
  <c r="AZ91" i="7"/>
  <c r="AI91" i="7"/>
  <c r="AH91" i="7"/>
  <c r="BP90" i="7"/>
  <c r="AI90" i="7"/>
  <c r="AH90" i="7"/>
  <c r="BV89" i="7"/>
  <c r="AI89" i="7"/>
  <c r="AH89" i="7"/>
  <c r="BT88" i="7"/>
  <c r="BP88" i="7"/>
  <c r="AI88" i="7"/>
  <c r="AH88" i="7"/>
  <c r="BR87" i="7"/>
  <c r="BQ87" i="7"/>
  <c r="BO87" i="7"/>
  <c r="BJ87" i="7"/>
  <c r="BI87" i="7"/>
  <c r="BF87" i="7"/>
  <c r="BB87" i="7"/>
  <c r="AI87" i="7"/>
  <c r="AH87" i="7"/>
  <c r="BP86" i="7"/>
  <c r="AI86" i="7"/>
  <c r="AH86" i="7"/>
  <c r="AI85" i="7"/>
  <c r="AH85" i="7"/>
  <c r="BW84" i="7"/>
  <c r="BW91" i="7" s="1"/>
  <c r="BV84" i="7"/>
  <c r="BV91" i="7" s="1"/>
  <c r="BU84" i="7"/>
  <c r="BU91" i="7" s="1"/>
  <c r="BT84" i="7"/>
  <c r="BT91" i="7" s="1"/>
  <c r="BS84" i="7"/>
  <c r="BS91" i="7" s="1"/>
  <c r="BR84" i="7"/>
  <c r="BR91" i="7" s="1"/>
  <c r="BQ84" i="7"/>
  <c r="BP84" i="7"/>
  <c r="BO84" i="7"/>
  <c r="BO91" i="7" s="1"/>
  <c r="BN84" i="7"/>
  <c r="BM84" i="7"/>
  <c r="BM91" i="7" s="1"/>
  <c r="BL84" i="7"/>
  <c r="BL91" i="7" s="1"/>
  <c r="BK84" i="7"/>
  <c r="BK91" i="7" s="1"/>
  <c r="BJ84" i="7"/>
  <c r="BJ91" i="7" s="1"/>
  <c r="BI84" i="7"/>
  <c r="BH84" i="7"/>
  <c r="BG84" i="7"/>
  <c r="BG91" i="7" s="1"/>
  <c r="BF84" i="7"/>
  <c r="BE84" i="7"/>
  <c r="BE91" i="7" s="1"/>
  <c r="BD84" i="7"/>
  <c r="BD91" i="7" s="1"/>
  <c r="BC84" i="7"/>
  <c r="BC91" i="7" s="1"/>
  <c r="BB84" i="7"/>
  <c r="BB91" i="7" s="1"/>
  <c r="BA84" i="7"/>
  <c r="BA91" i="7" s="1"/>
  <c r="AZ84" i="7"/>
  <c r="AI84" i="7"/>
  <c r="AH84" i="7"/>
  <c r="BW83" i="7"/>
  <c r="BW90" i="7" s="1"/>
  <c r="BV83" i="7"/>
  <c r="BV90" i="7" s="1"/>
  <c r="BU83" i="7"/>
  <c r="BU90" i="7" s="1"/>
  <c r="BT83" i="7"/>
  <c r="BT90" i="7" s="1"/>
  <c r="BS83" i="7"/>
  <c r="BS90" i="7" s="1"/>
  <c r="BR83" i="7"/>
  <c r="BR90" i="7" s="1"/>
  <c r="BQ83" i="7"/>
  <c r="BQ90" i="7" s="1"/>
  <c r="BP83" i="7"/>
  <c r="BO83" i="7"/>
  <c r="BO90" i="7" s="1"/>
  <c r="BN83" i="7"/>
  <c r="BN90" i="7" s="1"/>
  <c r="BM83" i="7"/>
  <c r="BM90" i="7" s="1"/>
  <c r="BL83" i="7"/>
  <c r="BL90" i="7" s="1"/>
  <c r="BK83" i="7"/>
  <c r="BK90" i="7" s="1"/>
  <c r="BJ83" i="7"/>
  <c r="BJ90" i="7" s="1"/>
  <c r="BI83" i="7"/>
  <c r="BI90" i="7" s="1"/>
  <c r="BH83" i="7"/>
  <c r="BH90" i="7" s="1"/>
  <c r="BG83" i="7"/>
  <c r="BG90" i="7" s="1"/>
  <c r="BF83" i="7"/>
  <c r="BF90" i="7" s="1"/>
  <c r="BE83" i="7"/>
  <c r="BE90" i="7" s="1"/>
  <c r="BD83" i="7"/>
  <c r="BD90" i="7" s="1"/>
  <c r="BC83" i="7"/>
  <c r="BC90" i="7" s="1"/>
  <c r="BB83" i="7"/>
  <c r="BB90" i="7" s="1"/>
  <c r="BA83" i="7"/>
  <c r="BA90" i="7" s="1"/>
  <c r="AZ83" i="7"/>
  <c r="AZ90" i="7" s="1"/>
  <c r="AI83" i="7"/>
  <c r="AH83" i="7"/>
  <c r="BW82" i="7"/>
  <c r="BW89" i="7" s="1"/>
  <c r="BV82" i="7"/>
  <c r="BU82" i="7"/>
  <c r="BU89" i="7" s="1"/>
  <c r="BT82" i="7"/>
  <c r="BT89" i="7" s="1"/>
  <c r="BS82" i="7"/>
  <c r="BS89" i="7" s="1"/>
  <c r="BR82" i="7"/>
  <c r="BR89" i="7" s="1"/>
  <c r="BQ82" i="7"/>
  <c r="BQ89" i="7" s="1"/>
  <c r="BP82" i="7"/>
  <c r="BP89" i="7" s="1"/>
  <c r="BO82" i="7"/>
  <c r="BO89" i="7" s="1"/>
  <c r="BN82" i="7"/>
  <c r="BN89" i="7" s="1"/>
  <c r="BM82" i="7"/>
  <c r="BM89" i="7" s="1"/>
  <c r="BL82" i="7"/>
  <c r="BL89" i="7" s="1"/>
  <c r="BK82" i="7"/>
  <c r="BK89" i="7" s="1"/>
  <c r="BJ82" i="7"/>
  <c r="BJ89" i="7" s="1"/>
  <c r="BI82" i="7"/>
  <c r="BI89" i="7" s="1"/>
  <c r="BH82" i="7"/>
  <c r="BH89" i="7" s="1"/>
  <c r="BG82" i="7"/>
  <c r="BG89" i="7" s="1"/>
  <c r="BF82" i="7"/>
  <c r="BF89" i="7" s="1"/>
  <c r="BE82" i="7"/>
  <c r="BE89" i="7" s="1"/>
  <c r="BD82" i="7"/>
  <c r="BD89" i="7" s="1"/>
  <c r="BC82" i="7"/>
  <c r="BC89" i="7" s="1"/>
  <c r="BB82" i="7"/>
  <c r="BB89" i="7" s="1"/>
  <c r="BA82" i="7"/>
  <c r="BA89" i="7" s="1"/>
  <c r="AZ82" i="7"/>
  <c r="AZ89" i="7" s="1"/>
  <c r="AI82" i="7"/>
  <c r="AH82" i="7"/>
  <c r="BW81" i="7"/>
  <c r="BW88" i="7" s="1"/>
  <c r="BV81" i="7"/>
  <c r="BV88" i="7" s="1"/>
  <c r="BU81" i="7"/>
  <c r="BU88" i="7" s="1"/>
  <c r="BT81" i="7"/>
  <c r="BS81" i="7"/>
  <c r="BS88" i="7" s="1"/>
  <c r="BR81" i="7"/>
  <c r="BR88" i="7" s="1"/>
  <c r="BQ81" i="7"/>
  <c r="BQ88" i="7" s="1"/>
  <c r="BP81" i="7"/>
  <c r="BO81" i="7"/>
  <c r="BO88" i="7" s="1"/>
  <c r="BN81" i="7"/>
  <c r="BN88" i="7" s="1"/>
  <c r="BM81" i="7"/>
  <c r="BM88" i="7" s="1"/>
  <c r="BL81" i="7"/>
  <c r="BL88" i="7" s="1"/>
  <c r="BK81" i="7"/>
  <c r="BK88" i="7" s="1"/>
  <c r="BJ81" i="7"/>
  <c r="BJ88" i="7" s="1"/>
  <c r="BI81" i="7"/>
  <c r="BI88" i="7" s="1"/>
  <c r="BH81" i="7"/>
  <c r="BH88" i="7" s="1"/>
  <c r="BG81" i="7"/>
  <c r="BG88" i="7" s="1"/>
  <c r="BF81" i="7"/>
  <c r="BF88" i="7" s="1"/>
  <c r="BE81" i="7"/>
  <c r="BE88" i="7" s="1"/>
  <c r="BD81" i="7"/>
  <c r="BD88" i="7" s="1"/>
  <c r="BC81" i="7"/>
  <c r="BC88" i="7" s="1"/>
  <c r="BB81" i="7"/>
  <c r="BB88" i="7" s="1"/>
  <c r="BA81" i="7"/>
  <c r="BA88" i="7" s="1"/>
  <c r="AZ81" i="7"/>
  <c r="AZ88" i="7" s="1"/>
  <c r="AI81" i="7"/>
  <c r="AH81" i="7"/>
  <c r="BW80" i="7"/>
  <c r="BW87" i="7" s="1"/>
  <c r="BV80" i="7"/>
  <c r="BV87" i="7" s="1"/>
  <c r="BU80" i="7"/>
  <c r="BU87" i="7" s="1"/>
  <c r="BT80" i="7"/>
  <c r="BT87" i="7" s="1"/>
  <c r="BS80" i="7"/>
  <c r="BS87" i="7" s="1"/>
  <c r="BR80" i="7"/>
  <c r="BQ80" i="7"/>
  <c r="BP80" i="7"/>
  <c r="BP87" i="7" s="1"/>
  <c r="BO80" i="7"/>
  <c r="BN80" i="7"/>
  <c r="BN87" i="7" s="1"/>
  <c r="BM80" i="7"/>
  <c r="BM87" i="7" s="1"/>
  <c r="BL80" i="7"/>
  <c r="BL87" i="7" s="1"/>
  <c r="BK80" i="7"/>
  <c r="BK87" i="7" s="1"/>
  <c r="BJ80" i="7"/>
  <c r="BI80" i="7"/>
  <c r="BH80" i="7"/>
  <c r="BH87" i="7" s="1"/>
  <c r="BG80" i="7"/>
  <c r="BG87" i="7" s="1"/>
  <c r="BF80" i="7"/>
  <c r="BE80" i="7"/>
  <c r="BE87" i="7" s="1"/>
  <c r="BD80" i="7"/>
  <c r="BD87" i="7" s="1"/>
  <c r="BC80" i="7"/>
  <c r="BC87" i="7" s="1"/>
  <c r="BB80" i="7"/>
  <c r="BA80" i="7"/>
  <c r="BA87" i="7" s="1"/>
  <c r="AZ80" i="7"/>
  <c r="AZ87" i="7" s="1"/>
  <c r="AI80" i="7"/>
  <c r="AH80" i="7"/>
  <c r="BW79" i="7"/>
  <c r="BW86" i="7" s="1"/>
  <c r="BV79" i="7"/>
  <c r="BV86" i="7" s="1"/>
  <c r="BU79" i="7"/>
  <c r="BU86" i="7" s="1"/>
  <c r="BT79" i="7"/>
  <c r="BT86" i="7" s="1"/>
  <c r="BS79" i="7"/>
  <c r="BS86" i="7" s="1"/>
  <c r="BR79" i="7"/>
  <c r="BR86" i="7" s="1"/>
  <c r="BQ79" i="7"/>
  <c r="BQ86" i="7" s="1"/>
  <c r="BP79" i="7"/>
  <c r="BO79" i="7"/>
  <c r="BO86" i="7" s="1"/>
  <c r="BN79" i="7"/>
  <c r="BN86" i="7" s="1"/>
  <c r="BM79" i="7"/>
  <c r="BM86" i="7" s="1"/>
  <c r="BL79" i="7"/>
  <c r="BL86" i="7" s="1"/>
  <c r="BK79" i="7"/>
  <c r="BK86" i="7" s="1"/>
  <c r="BJ79" i="7"/>
  <c r="BJ86" i="7" s="1"/>
  <c r="BI79" i="7"/>
  <c r="BI86" i="7" s="1"/>
  <c r="BH79" i="7"/>
  <c r="BH86" i="7" s="1"/>
  <c r="BG79" i="7"/>
  <c r="BG86" i="7" s="1"/>
  <c r="BF79" i="7"/>
  <c r="BF86" i="7" s="1"/>
  <c r="BE79" i="7"/>
  <c r="BE86" i="7" s="1"/>
  <c r="BD79" i="7"/>
  <c r="BD86" i="7" s="1"/>
  <c r="BC79" i="7"/>
  <c r="BC86" i="7" s="1"/>
  <c r="BB79" i="7"/>
  <c r="BB86" i="7" s="1"/>
  <c r="BA79" i="7"/>
  <c r="BA86" i="7" s="1"/>
  <c r="AZ79" i="7"/>
  <c r="AZ86" i="7" s="1"/>
  <c r="AI79" i="7"/>
  <c r="AH79" i="7"/>
  <c r="AG78" i="7"/>
  <c r="BG17" i="7"/>
  <c r="AA78" i="7"/>
  <c r="Z78" i="7"/>
  <c r="BF17" i="7" s="1"/>
  <c r="Y78" i="7"/>
  <c r="X78" i="7"/>
  <c r="W78" i="7"/>
  <c r="T78" i="7"/>
  <c r="BB17" i="7" s="1"/>
  <c r="S78" i="7"/>
  <c r="L78" i="7"/>
  <c r="K78" i="7"/>
  <c r="AT17" i="7" s="1"/>
  <c r="J78" i="7"/>
  <c r="AQ17" i="7"/>
  <c r="AI77" i="7"/>
  <c r="AH77" i="7"/>
  <c r="AI76" i="7"/>
  <c r="AH76" i="7"/>
  <c r="AI75" i="7"/>
  <c r="AH75" i="7"/>
  <c r="AI74" i="7"/>
  <c r="AH74" i="7"/>
  <c r="AI73" i="7"/>
  <c r="AH73" i="7"/>
  <c r="AI72" i="7"/>
  <c r="AH72" i="7"/>
  <c r="AG71" i="7"/>
  <c r="BJ16" i="7"/>
  <c r="AE7" i="7"/>
  <c r="AA71" i="7"/>
  <c r="Z71" i="7"/>
  <c r="Y71" i="7"/>
  <c r="X71" i="7"/>
  <c r="BE16" i="7" s="1"/>
  <c r="W71" i="7"/>
  <c r="V71" i="7"/>
  <c r="BD16" i="7" s="1"/>
  <c r="T71" i="7"/>
  <c r="S71" i="7"/>
  <c r="P7" i="7"/>
  <c r="L71" i="7"/>
  <c r="K71" i="7"/>
  <c r="AT16" i="7" s="1"/>
  <c r="J71" i="7"/>
  <c r="G7" i="7"/>
  <c r="AI70" i="7"/>
  <c r="AH70" i="7"/>
  <c r="AI69" i="7"/>
  <c r="AH69" i="7"/>
  <c r="AI68" i="7"/>
  <c r="AH68" i="7"/>
  <c r="AI67" i="7"/>
  <c r="AH67" i="7"/>
  <c r="AI66" i="7"/>
  <c r="AH66" i="7"/>
  <c r="AI65" i="7"/>
  <c r="AH65" i="7"/>
  <c r="AI64" i="7"/>
  <c r="AH64" i="7"/>
  <c r="AI63" i="7"/>
  <c r="AH63" i="7"/>
  <c r="AI62" i="7"/>
  <c r="AH62" i="7"/>
  <c r="AI61" i="7"/>
  <c r="AH61" i="7"/>
  <c r="AI60" i="7"/>
  <c r="AH60" i="7"/>
  <c r="AI59" i="7"/>
  <c r="AH59" i="7"/>
  <c r="AI58" i="7"/>
  <c r="AH58" i="7"/>
  <c r="AI57" i="7"/>
  <c r="AH57" i="7"/>
  <c r="AI56" i="7"/>
  <c r="AH56" i="7"/>
  <c r="AI55" i="7"/>
  <c r="AH55" i="7"/>
  <c r="AI54" i="7"/>
  <c r="AH54" i="7"/>
  <c r="AI53" i="7"/>
  <c r="AH53" i="7"/>
  <c r="AI52" i="7"/>
  <c r="AH52" i="7"/>
  <c r="AI51" i="7"/>
  <c r="AH51" i="7"/>
  <c r="AI50" i="7"/>
  <c r="AH50" i="7"/>
  <c r="AI49" i="7"/>
  <c r="AH49" i="7"/>
  <c r="AI48" i="7"/>
  <c r="AH48" i="7"/>
  <c r="AI47" i="7"/>
  <c r="AH47" i="7"/>
  <c r="AI46" i="7"/>
  <c r="AH46" i="7"/>
  <c r="AI45" i="7"/>
  <c r="AH45" i="7"/>
  <c r="AI44" i="7"/>
  <c r="AH44" i="7"/>
  <c r="AI43" i="7"/>
  <c r="AH43" i="7"/>
  <c r="AI42" i="7"/>
  <c r="AH42" i="7"/>
  <c r="AI41" i="7"/>
  <c r="AH41" i="7"/>
  <c r="AI40" i="7"/>
  <c r="AH40" i="7"/>
  <c r="AI39" i="7"/>
  <c r="AH39" i="7"/>
  <c r="AI38" i="7"/>
  <c r="AH38" i="7"/>
  <c r="AI37" i="7"/>
  <c r="AH37" i="7"/>
  <c r="AI36" i="7"/>
  <c r="AH36" i="7"/>
  <c r="AI35" i="7"/>
  <c r="AH35" i="7"/>
  <c r="AI34" i="7"/>
  <c r="AH34" i="7"/>
  <c r="AI33" i="7"/>
  <c r="AH33" i="7"/>
  <c r="AI32" i="7"/>
  <c r="AH32" i="7"/>
  <c r="AI31" i="7"/>
  <c r="AH31" i="7"/>
  <c r="AI30" i="7"/>
  <c r="AH30" i="7"/>
  <c r="AI29" i="7"/>
  <c r="AH29" i="7"/>
  <c r="AI28" i="7"/>
  <c r="AH28" i="7"/>
  <c r="AI27" i="7"/>
  <c r="AH27" i="7"/>
  <c r="AI26" i="7"/>
  <c r="AH26" i="7"/>
  <c r="AI25" i="7"/>
  <c r="AH25" i="7"/>
  <c r="AI24" i="7"/>
  <c r="AH24" i="7"/>
  <c r="BI23" i="7"/>
  <c r="BH23" i="7"/>
  <c r="AZ23" i="7"/>
  <c r="AY23" i="7"/>
  <c r="AX23" i="7"/>
  <c r="AW23" i="7"/>
  <c r="AS23" i="7"/>
  <c r="AQ23" i="7"/>
  <c r="AP23" i="7"/>
  <c r="AM23" i="7"/>
  <c r="AI23" i="7"/>
  <c r="AH23" i="7"/>
  <c r="AI22" i="7"/>
  <c r="AH22" i="7"/>
  <c r="BJ21" i="7"/>
  <c r="BI21" i="7"/>
  <c r="BH21" i="7"/>
  <c r="BG21" i="7"/>
  <c r="BF21" i="7"/>
  <c r="BE21" i="7"/>
  <c r="BD21" i="7"/>
  <c r="BC21" i="7"/>
  <c r="BB21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I21" i="7"/>
  <c r="AH21" i="7"/>
  <c r="BI20" i="7"/>
  <c r="BH20" i="7"/>
  <c r="BG20" i="7"/>
  <c r="BF20" i="7"/>
  <c r="BE20" i="7"/>
  <c r="BC20" i="7"/>
  <c r="BB20" i="7"/>
  <c r="AZ20" i="7"/>
  <c r="AY20" i="7"/>
  <c r="AX20" i="7"/>
  <c r="AW20" i="7"/>
  <c r="AV20" i="7"/>
  <c r="AU20" i="7"/>
  <c r="AR20" i="7"/>
  <c r="AQ20" i="7"/>
  <c r="AP20" i="7"/>
  <c r="AO20" i="7"/>
  <c r="AM20" i="7"/>
  <c r="AI20" i="7"/>
  <c r="AH20" i="7"/>
  <c r="BJ19" i="7"/>
  <c r="BI19" i="7"/>
  <c r="BH19" i="7"/>
  <c r="BG19" i="7"/>
  <c r="BF19" i="7"/>
  <c r="BE19" i="7"/>
  <c r="AZ19" i="7"/>
  <c r="AY19" i="7"/>
  <c r="AX19" i="7"/>
  <c r="AW19" i="7"/>
  <c r="AV19" i="7"/>
  <c r="AU19" i="7"/>
  <c r="AT19" i="7"/>
  <c r="AR19" i="7"/>
  <c r="AQ19" i="7"/>
  <c r="AP19" i="7"/>
  <c r="AO19" i="7"/>
  <c r="AN19" i="7"/>
  <c r="AM19" i="7"/>
  <c r="AI19" i="7"/>
  <c r="AH19" i="7"/>
  <c r="BI18" i="7"/>
  <c r="BH18" i="7"/>
  <c r="BG18" i="7"/>
  <c r="BF18" i="7"/>
  <c r="BD18" i="7"/>
  <c r="BC18" i="7"/>
  <c r="BB18" i="7"/>
  <c r="AZ18" i="7"/>
  <c r="AV18" i="7"/>
  <c r="AU18" i="7"/>
  <c r="AT18" i="7"/>
  <c r="AR18" i="7"/>
  <c r="AQ18" i="7"/>
  <c r="AP18" i="7"/>
  <c r="AO18" i="7"/>
  <c r="AN18" i="7"/>
  <c r="AM18" i="7"/>
  <c r="AI18" i="7"/>
  <c r="AH18" i="7"/>
  <c r="BJ17" i="7"/>
  <c r="BI17" i="7"/>
  <c r="BH17" i="7"/>
  <c r="BE17" i="7"/>
  <c r="BD17" i="7"/>
  <c r="BC17" i="7"/>
  <c r="BA17" i="7"/>
  <c r="AZ17" i="7"/>
  <c r="AY17" i="7"/>
  <c r="AX17" i="7"/>
  <c r="AW17" i="7"/>
  <c r="AV17" i="7"/>
  <c r="AU17" i="7"/>
  <c r="AS17" i="7"/>
  <c r="AR17" i="7"/>
  <c r="AP17" i="7"/>
  <c r="AO17" i="7"/>
  <c r="AN17" i="7"/>
  <c r="AM17" i="7"/>
  <c r="AI17" i="7"/>
  <c r="AH17" i="7"/>
  <c r="BI16" i="7"/>
  <c r="BH16" i="7"/>
  <c r="BG16" i="7"/>
  <c r="BG22" i="7" s="1"/>
  <c r="BF16" i="7"/>
  <c r="BC16" i="7"/>
  <c r="BB16" i="7"/>
  <c r="AZ16" i="7"/>
  <c r="AY16" i="7"/>
  <c r="AX16" i="7"/>
  <c r="AW16" i="7"/>
  <c r="AV16" i="7"/>
  <c r="AU16" i="7"/>
  <c r="AR16" i="7"/>
  <c r="AQ16" i="7"/>
  <c r="AP16" i="7"/>
  <c r="AO16" i="7"/>
  <c r="AN16" i="7"/>
  <c r="AI16" i="7"/>
  <c r="AH16" i="7"/>
  <c r="AI15" i="7"/>
  <c r="AH15" i="7"/>
  <c r="AI14" i="7"/>
  <c r="AH14" i="7"/>
  <c r="AI13" i="7"/>
  <c r="AH13" i="7"/>
  <c r="AL12" i="7"/>
  <c r="AI12" i="7"/>
  <c r="AH12" i="7"/>
  <c r="AI11" i="7"/>
  <c r="AH11" i="7"/>
  <c r="R7" i="7"/>
  <c r="K6" i="7"/>
  <c r="AF5" i="7"/>
  <c r="AE5" i="7"/>
  <c r="AD5" i="7"/>
  <c r="AC5" i="7"/>
  <c r="AB5" i="7"/>
  <c r="AA5" i="7"/>
  <c r="Z5" i="7"/>
  <c r="Y5" i="7"/>
  <c r="W5" i="7"/>
  <c r="V5" i="7"/>
  <c r="Q5" i="7"/>
  <c r="P5" i="7"/>
  <c r="O5" i="7"/>
  <c r="N5" i="7"/>
  <c r="M5" i="7"/>
  <c r="L5" i="7"/>
  <c r="H5" i="7"/>
  <c r="G5" i="7"/>
  <c r="F5" i="7"/>
  <c r="E5" i="7"/>
  <c r="D5" i="7"/>
  <c r="C5" i="7"/>
  <c r="B5" i="7"/>
  <c r="K4" i="7"/>
  <c r="E4" i="7"/>
  <c r="H4" i="7" s="1"/>
  <c r="B4" i="7"/>
  <c r="AL13" i="7" s="1"/>
  <c r="AF70" i="6"/>
  <c r="AE149" i="6"/>
  <c r="AE70" i="6"/>
  <c r="AD149" i="6"/>
  <c r="AD70" i="6"/>
  <c r="AA274" i="9" l="1"/>
  <c r="AB169" i="9"/>
  <c r="AF177" i="9"/>
  <c r="AC161" i="9"/>
  <c r="AB167" i="9"/>
  <c r="AB135" i="9"/>
  <c r="J135" i="8"/>
  <c r="K177" i="8"/>
  <c r="J274" i="8"/>
  <c r="K169" i="8"/>
  <c r="L161" i="8"/>
  <c r="K167" i="8"/>
  <c r="BI22" i="7"/>
  <c r="BI25" i="7" s="1"/>
  <c r="BH22" i="7"/>
  <c r="BH25" i="7" s="1"/>
  <c r="AA123" i="7"/>
  <c r="AA124" i="7" s="1"/>
  <c r="Z113" i="7"/>
  <c r="Z115" i="7" s="1"/>
  <c r="Z116" i="7" s="1"/>
  <c r="Z7" i="7" s="1"/>
  <c r="BF22" i="7"/>
  <c r="BF25" i="7" s="1"/>
  <c r="Y123" i="7"/>
  <c r="Y124" i="7" s="1"/>
  <c r="X113" i="7"/>
  <c r="X115" i="7" s="1"/>
  <c r="X116" i="7" s="1"/>
  <c r="X7" i="7" s="1"/>
  <c r="BE23" i="7"/>
  <c r="BE22" i="7"/>
  <c r="BE25" i="7" s="1"/>
  <c r="W113" i="7"/>
  <c r="W115" i="7" s="1"/>
  <c r="W116" i="7" s="1"/>
  <c r="W7" i="7" s="1"/>
  <c r="W123" i="7"/>
  <c r="AI121" i="7"/>
  <c r="W124" i="7"/>
  <c r="V124" i="7"/>
  <c r="U5" i="7"/>
  <c r="BD19" i="7"/>
  <c r="BD22" i="7" s="1"/>
  <c r="BD25" i="7" s="1"/>
  <c r="V113" i="7"/>
  <c r="V115" i="7" s="1"/>
  <c r="V116" i="7" s="1"/>
  <c r="V7" i="7" s="1"/>
  <c r="U113" i="7"/>
  <c r="U115" i="7" s="1"/>
  <c r="U123" i="7"/>
  <c r="BC23" i="7" s="1"/>
  <c r="T5" i="7"/>
  <c r="BC19" i="7"/>
  <c r="BC22" i="7" s="1"/>
  <c r="BC25" i="7" s="1"/>
  <c r="U124" i="7"/>
  <c r="T123" i="7"/>
  <c r="BB23" i="7" s="1"/>
  <c r="S123" i="7"/>
  <c r="BA23" i="7" s="1"/>
  <c r="S124" i="7"/>
  <c r="BA19" i="7"/>
  <c r="AZ22" i="7"/>
  <c r="AZ25" i="7" s="1"/>
  <c r="AX22" i="7"/>
  <c r="AU22" i="7"/>
  <c r="AU25" i="7" s="1"/>
  <c r="AI122" i="7"/>
  <c r="AT22" i="7"/>
  <c r="AT25" i="7" s="1"/>
  <c r="O7" i="7"/>
  <c r="AY22" i="7"/>
  <c r="AY25" i="7" s="1"/>
  <c r="J113" i="7"/>
  <c r="J115" i="7" s="1"/>
  <c r="J123" i="7"/>
  <c r="AH121" i="7"/>
  <c r="AJ108" i="7" a="1"/>
  <c r="AJ108" i="7" s="1"/>
  <c r="AR22" i="7"/>
  <c r="AH71" i="7"/>
  <c r="AI71" i="7"/>
  <c r="AQ22" i="7"/>
  <c r="AQ25" i="7" s="1"/>
  <c r="E124" i="7"/>
  <c r="AP22" i="7"/>
  <c r="AP25" i="7" s="1"/>
  <c r="AI120" i="7"/>
  <c r="AI119" i="7"/>
  <c r="AH108" i="7"/>
  <c r="AI118" i="7"/>
  <c r="C123" i="7"/>
  <c r="C124" i="7" s="1"/>
  <c r="B113" i="7"/>
  <c r="B115" i="7" s="1"/>
  <c r="B116" i="7" s="1"/>
  <c r="B7" i="7" s="1"/>
  <c r="B124" i="7"/>
  <c r="AM22" i="7"/>
  <c r="AM25" i="7" s="1"/>
  <c r="Z170" i="7"/>
  <c r="Y135" i="7"/>
  <c r="BG25" i="7"/>
  <c r="BJ22" i="7"/>
  <c r="BJ25" i="7" s="1"/>
  <c r="F161" i="7"/>
  <c r="E167" i="7"/>
  <c r="M7" i="7"/>
  <c r="D183" i="7"/>
  <c r="BG95" i="7" a="1"/>
  <c r="Y113" i="7"/>
  <c r="Y115" i="7" s="1"/>
  <c r="Y116" i="7" s="1"/>
  <c r="Y7" i="7" s="1"/>
  <c r="AH92" i="7"/>
  <c r="N7" i="7"/>
  <c r="AO22" i="7"/>
  <c r="AR25" i="7"/>
  <c r="AO23" i="7"/>
  <c r="AI92" i="7"/>
  <c r="AF7" i="7"/>
  <c r="C274" i="7"/>
  <c r="D169" i="7"/>
  <c r="AS16" i="7"/>
  <c r="I7" i="7"/>
  <c r="Q7" i="7"/>
  <c r="AG113" i="7"/>
  <c r="AS19" i="7"/>
  <c r="J124" i="7"/>
  <c r="Z124" i="7"/>
  <c r="AG115" i="7"/>
  <c r="AH117" i="7"/>
  <c r="AH118" i="7"/>
  <c r="AH119" i="7"/>
  <c r="AH120" i="7"/>
  <c r="C113" i="7"/>
  <c r="AH96" i="7"/>
  <c r="AN20" i="7"/>
  <c r="AN22" i="7" s="1"/>
  <c r="K124" i="7"/>
  <c r="AW22" i="7"/>
  <c r="AW25" i="7" s="1"/>
  <c r="L123" i="7"/>
  <c r="AJ123" i="7" s="1" a="1"/>
  <c r="AJ123" i="7" s="1"/>
  <c r="H177" i="7"/>
  <c r="AX25" i="7"/>
  <c r="D167" i="7"/>
  <c r="AI78" i="7"/>
  <c r="AH78" i="7"/>
  <c r="K113" i="7"/>
  <c r="K115" i="7" s="1"/>
  <c r="K116" i="7" s="1"/>
  <c r="K7" i="7" s="1"/>
  <c r="S113" i="7"/>
  <c r="S115" i="7" s="1"/>
  <c r="S116" i="7" s="1"/>
  <c r="S7" i="7" s="1"/>
  <c r="BA16" i="7"/>
  <c r="BA22" i="7" s="1"/>
  <c r="BA25" i="7" s="1"/>
  <c r="AA113" i="7"/>
  <c r="AA115" i="7" s="1"/>
  <c r="AA116" i="7" s="1"/>
  <c r="AA7" i="7" s="1"/>
  <c r="AI117" i="7"/>
  <c r="AG2" i="7"/>
  <c r="AG6" i="7" s="1"/>
  <c r="AV22" i="7"/>
  <c r="AV25" i="7" s="1"/>
  <c r="D7" i="7"/>
  <c r="L113" i="7"/>
  <c r="L115" i="7" s="1"/>
  <c r="T113" i="7"/>
  <c r="T115" i="7" s="1"/>
  <c r="T116" i="7" s="1"/>
  <c r="T7" i="7" s="1"/>
  <c r="AB7" i="7"/>
  <c r="AI96" i="7"/>
  <c r="BB19" i="7"/>
  <c r="BB22" i="7" s="1"/>
  <c r="AN23" i="7"/>
  <c r="AI108" i="7"/>
  <c r="C167" i="7"/>
  <c r="AC70" i="6"/>
  <c r="AC71" i="6"/>
  <c r="AC78" i="6"/>
  <c r="AC92" i="6"/>
  <c r="AC96" i="6"/>
  <c r="AC108" i="6"/>
  <c r="AC117" i="6"/>
  <c r="AC123" i="6" s="1"/>
  <c r="AC118" i="6"/>
  <c r="AC119" i="6"/>
  <c r="AC120" i="6"/>
  <c r="AC121" i="6"/>
  <c r="AC122" i="6"/>
  <c r="AC135" i="6"/>
  <c r="AC149" i="6"/>
  <c r="AC150" i="6"/>
  <c r="AC161" i="6"/>
  <c r="AC162" i="6"/>
  <c r="AC167" i="6" s="1"/>
  <c r="AC163" i="6"/>
  <c r="AC164" i="6"/>
  <c r="AC165" i="6"/>
  <c r="AC166" i="6"/>
  <c r="AC167" i="9" l="1"/>
  <c r="AD161" i="9"/>
  <c r="AC135" i="9"/>
  <c r="AB274" i="9"/>
  <c r="AC169" i="9"/>
  <c r="L167" i="8"/>
  <c r="M161" i="8"/>
  <c r="K274" i="8"/>
  <c r="L169" i="8"/>
  <c r="K135" i="8"/>
  <c r="L177" i="8"/>
  <c r="BB25" i="7"/>
  <c r="T124" i="7"/>
  <c r="U116" i="7"/>
  <c r="U7" i="7" s="1"/>
  <c r="L116" i="7"/>
  <c r="L7" i="7" s="1"/>
  <c r="J116" i="7"/>
  <c r="J7" i="7" s="1"/>
  <c r="AI123" i="7"/>
  <c r="AN25" i="7"/>
  <c r="I177" i="7"/>
  <c r="AS22" i="7"/>
  <c r="AS25" i="7" s="1"/>
  <c r="AO25" i="7"/>
  <c r="L124" i="7"/>
  <c r="AI124" i="7" s="1"/>
  <c r="F167" i="7"/>
  <c r="AH123" i="7"/>
  <c r="Z135" i="7"/>
  <c r="AA170" i="7"/>
  <c r="AB170" i="7" s="1"/>
  <c r="AC170" i="7" s="1"/>
  <c r="AD170" i="7" s="1"/>
  <c r="AE170" i="7" s="1"/>
  <c r="AF170" i="7" s="1"/>
  <c r="BI118" i="7"/>
  <c r="BG117" i="7"/>
  <c r="BK115" i="7"/>
  <c r="BI114" i="7"/>
  <c r="BG113" i="7"/>
  <c r="BK111" i="7"/>
  <c r="BI110" i="7"/>
  <c r="BG109" i="7"/>
  <c r="BK107" i="7"/>
  <c r="BI106" i="7"/>
  <c r="BG105" i="7"/>
  <c r="BK103" i="7"/>
  <c r="BI102" i="7"/>
  <c r="BG101" i="7"/>
  <c r="BK99" i="7"/>
  <c r="BI98" i="7"/>
  <c r="BG97" i="7"/>
  <c r="BK95" i="7"/>
  <c r="BH118" i="7"/>
  <c r="BL116" i="7"/>
  <c r="BJ115" i="7"/>
  <c r="BH114" i="7"/>
  <c r="BL112" i="7"/>
  <c r="BJ111" i="7"/>
  <c r="BH110" i="7"/>
  <c r="BL108" i="7"/>
  <c r="BJ107" i="7"/>
  <c r="BH106" i="7"/>
  <c r="BL104" i="7"/>
  <c r="BJ103" i="7"/>
  <c r="BH102" i="7"/>
  <c r="BL100" i="7"/>
  <c r="BJ99" i="7"/>
  <c r="BH98" i="7"/>
  <c r="BL96" i="7"/>
  <c r="BJ95" i="7"/>
  <c r="BG118" i="7"/>
  <c r="BK116" i="7"/>
  <c r="BI115" i="7"/>
  <c r="BG114" i="7"/>
  <c r="BK112" i="7"/>
  <c r="BI111" i="7"/>
  <c r="BG110" i="7"/>
  <c r="BK108" i="7"/>
  <c r="BI107" i="7"/>
  <c r="BG106" i="7"/>
  <c r="BK104" i="7"/>
  <c r="BI103" i="7"/>
  <c r="BG102" i="7"/>
  <c r="BK100" i="7"/>
  <c r="BI99" i="7"/>
  <c r="BG98" i="7"/>
  <c r="BK96" i="7"/>
  <c r="BI95" i="7"/>
  <c r="BL117" i="7"/>
  <c r="BJ116" i="7"/>
  <c r="BH115" i="7"/>
  <c r="BL113" i="7"/>
  <c r="BJ112" i="7"/>
  <c r="BH111" i="7"/>
  <c r="BL109" i="7"/>
  <c r="BJ108" i="7"/>
  <c r="BH107" i="7"/>
  <c r="BL105" i="7"/>
  <c r="BJ104" i="7"/>
  <c r="BH103" i="7"/>
  <c r="BL101" i="7"/>
  <c r="BJ100" i="7"/>
  <c r="BH99" i="7"/>
  <c r="BL97" i="7"/>
  <c r="BJ96" i="7"/>
  <c r="BH95" i="7"/>
  <c r="BL118" i="7"/>
  <c r="BJ117" i="7"/>
  <c r="BH116" i="7"/>
  <c r="BL114" i="7"/>
  <c r="BJ113" i="7"/>
  <c r="BH112" i="7"/>
  <c r="BL110" i="7"/>
  <c r="BJ109" i="7"/>
  <c r="BH108" i="7"/>
  <c r="BL106" i="7"/>
  <c r="BJ105" i="7"/>
  <c r="BH104" i="7"/>
  <c r="BL102" i="7"/>
  <c r="BJ101" i="7"/>
  <c r="BH100" i="7"/>
  <c r="BL98" i="7"/>
  <c r="BJ97" i="7"/>
  <c r="BH96" i="7"/>
  <c r="BK118" i="7"/>
  <c r="BG115" i="7"/>
  <c r="BL111" i="7"/>
  <c r="BG108" i="7"/>
  <c r="BI104" i="7"/>
  <c r="BH101" i="7"/>
  <c r="BI97" i="7"/>
  <c r="BJ118" i="7"/>
  <c r="BK114" i="7"/>
  <c r="BG111" i="7"/>
  <c r="BG104" i="7"/>
  <c r="BI100" i="7"/>
  <c r="BH97" i="7"/>
  <c r="BI116" i="7"/>
  <c r="BI109" i="7"/>
  <c r="BJ102" i="7"/>
  <c r="BG95" i="7"/>
  <c r="BI112" i="7"/>
  <c r="BK101" i="7"/>
  <c r="BG112" i="7"/>
  <c r="BH105" i="7"/>
  <c r="BK97" i="7"/>
  <c r="BL107" i="7"/>
  <c r="BK117" i="7"/>
  <c r="BJ114" i="7"/>
  <c r="BK110" i="7"/>
  <c r="BG107" i="7"/>
  <c r="BL103" i="7"/>
  <c r="BG100" i="7"/>
  <c r="BI96" i="7"/>
  <c r="BH117" i="7"/>
  <c r="BI113" i="7"/>
  <c r="BJ106" i="7"/>
  <c r="BK102" i="7"/>
  <c r="BG99" i="7"/>
  <c r="BL95" i="7"/>
  <c r="BH113" i="7"/>
  <c r="BK105" i="7"/>
  <c r="BK98" i="7"/>
  <c r="BG116" i="7"/>
  <c r="BH109" i="7"/>
  <c r="BI105" i="7"/>
  <c r="BJ98" i="7"/>
  <c r="BI108" i="7"/>
  <c r="BI101" i="7"/>
  <c r="BI117" i="7"/>
  <c r="BK113" i="7"/>
  <c r="BJ110" i="7"/>
  <c r="BK106" i="7"/>
  <c r="BG103" i="7"/>
  <c r="BL99" i="7"/>
  <c r="BG96" i="7"/>
  <c r="BK109" i="7"/>
  <c r="BL115" i="7"/>
  <c r="E183" i="7"/>
  <c r="D274" i="7"/>
  <c r="E169" i="7"/>
  <c r="AI113" i="7"/>
  <c r="AH113" i="7"/>
  <c r="C115" i="7"/>
  <c r="AC124" i="6"/>
  <c r="AC113" i="6"/>
  <c r="AC115" i="6" s="1"/>
  <c r="AC116" i="6" s="1"/>
  <c r="AC274" i="9" l="1"/>
  <c r="AD169" i="9"/>
  <c r="AD167" i="9"/>
  <c r="AE161" i="9"/>
  <c r="AD135" i="9"/>
  <c r="L274" i="8"/>
  <c r="M169" i="8"/>
  <c r="M167" i="8"/>
  <c r="N161" i="8"/>
  <c r="M177" i="8"/>
  <c r="L135" i="8"/>
  <c r="AT9" i="7"/>
  <c r="C116" i="7"/>
  <c r="AI115" i="7"/>
  <c r="AH115" i="7"/>
  <c r="J177" i="7"/>
  <c r="E274" i="7"/>
  <c r="F169" i="7"/>
  <c r="H161" i="7"/>
  <c r="AH124" i="7"/>
  <c r="F183" i="7"/>
  <c r="AT8" i="7"/>
  <c r="AE167" i="9" l="1"/>
  <c r="AF161" i="9"/>
  <c r="AE135" i="9"/>
  <c r="AD274" i="9"/>
  <c r="AE169" i="9"/>
  <c r="N177" i="8"/>
  <c r="M135" i="8"/>
  <c r="N167" i="8"/>
  <c r="O161" i="8"/>
  <c r="M274" i="8"/>
  <c r="N169" i="8"/>
  <c r="K177" i="7"/>
  <c r="I161" i="7"/>
  <c r="H167" i="7"/>
  <c r="AI116" i="7"/>
  <c r="C7" i="7"/>
  <c r="A7" i="7" s="1"/>
  <c r="AH116" i="7"/>
  <c r="F274" i="7"/>
  <c r="AE274" i="9" l="1"/>
  <c r="AF169" i="9"/>
  <c r="AF274" i="9" s="1"/>
  <c r="AF167" i="9"/>
  <c r="AF135" i="9"/>
  <c r="N274" i="8"/>
  <c r="O169" i="8"/>
  <c r="O167" i="8"/>
  <c r="P161" i="8"/>
  <c r="O177" i="8"/>
  <c r="N135" i="8"/>
  <c r="I167" i="7"/>
  <c r="J161" i="7"/>
  <c r="G274" i="7"/>
  <c r="H169" i="7"/>
  <c r="L177" i="7"/>
  <c r="H183" i="7"/>
  <c r="AH135" i="9" l="1"/>
  <c r="AI135" i="9"/>
  <c r="P177" i="8"/>
  <c r="Q177" i="8" s="1"/>
  <c r="O135" i="8"/>
  <c r="P167" i="8"/>
  <c r="Q161" i="8"/>
  <c r="O274" i="8"/>
  <c r="P169" i="8"/>
  <c r="I183" i="7"/>
  <c r="H274" i="7"/>
  <c r="I169" i="7"/>
  <c r="J167" i="7"/>
  <c r="K161" i="7"/>
  <c r="P274" i="8" l="1"/>
  <c r="Q169" i="8"/>
  <c r="R161" i="8"/>
  <c r="Q167" i="8"/>
  <c r="Q135" i="8"/>
  <c r="R177" i="8"/>
  <c r="I274" i="7"/>
  <c r="J169" i="7"/>
  <c r="K167" i="7"/>
  <c r="L161" i="7"/>
  <c r="J183" i="7"/>
  <c r="Q274" i="8" l="1"/>
  <c r="R169" i="8"/>
  <c r="R135" i="8"/>
  <c r="S177" i="8"/>
  <c r="S161" i="8"/>
  <c r="R167" i="8"/>
  <c r="K183" i="7"/>
  <c r="J135" i="7"/>
  <c r="L167" i="7"/>
  <c r="J274" i="7"/>
  <c r="K169" i="7"/>
  <c r="T161" i="8" l="1"/>
  <c r="S167" i="8"/>
  <c r="S135" i="8"/>
  <c r="T177" i="8"/>
  <c r="R274" i="8"/>
  <c r="S169" i="8"/>
  <c r="K274" i="7"/>
  <c r="L169" i="7"/>
  <c r="L183" i="7"/>
  <c r="K135" i="7"/>
  <c r="AB150" i="6"/>
  <c r="AB149" i="6"/>
  <c r="AB70" i="6"/>
  <c r="AA70" i="6"/>
  <c r="AA71" i="6"/>
  <c r="AA78" i="6"/>
  <c r="AA92" i="6"/>
  <c r="AA96" i="6"/>
  <c r="AA108" i="6"/>
  <c r="AA117" i="6"/>
  <c r="AA118" i="6"/>
  <c r="AA119" i="6"/>
  <c r="AA120" i="6"/>
  <c r="AA121" i="6"/>
  <c r="AA122" i="6"/>
  <c r="AA135" i="6"/>
  <c r="Z149" i="6"/>
  <c r="Z122" i="6"/>
  <c r="Z121" i="6"/>
  <c r="Z120" i="6"/>
  <c r="Z119" i="6"/>
  <c r="Z118" i="6"/>
  <c r="Z117" i="6"/>
  <c r="Z123" i="6" s="1"/>
  <c r="Z108" i="6"/>
  <c r="Z124" i="6" s="1"/>
  <c r="Z96" i="6"/>
  <c r="Z92" i="6"/>
  <c r="Z78" i="6"/>
  <c r="Z71" i="6"/>
  <c r="Z113" i="6" s="1"/>
  <c r="Z115" i="6" s="1"/>
  <c r="Z70" i="6"/>
  <c r="X149" i="6"/>
  <c r="Y149" i="6"/>
  <c r="Y70" i="6"/>
  <c r="X70" i="6"/>
  <c r="W149" i="6"/>
  <c r="W70" i="6"/>
  <c r="V149" i="6"/>
  <c r="V70" i="6"/>
  <c r="U149" i="6"/>
  <c r="U70" i="6"/>
  <c r="S274" i="8" l="1"/>
  <c r="T169" i="8"/>
  <c r="T135" i="8"/>
  <c r="U177" i="8"/>
  <c r="T167" i="8"/>
  <c r="U161" i="8"/>
  <c r="L274" i="7"/>
  <c r="L135" i="7"/>
  <c r="AA113" i="6"/>
  <c r="AA115" i="6" s="1"/>
  <c r="AA123" i="6"/>
  <c r="AA124" i="6" s="1"/>
  <c r="Z116" i="6"/>
  <c r="T149" i="6"/>
  <c r="T70" i="6"/>
  <c r="S70" i="6"/>
  <c r="S71" i="6"/>
  <c r="S78" i="6"/>
  <c r="S92" i="6"/>
  <c r="S96" i="6"/>
  <c r="S108" i="6"/>
  <c r="S117" i="6"/>
  <c r="S118" i="6"/>
  <c r="S119" i="6"/>
  <c r="S120" i="6"/>
  <c r="S121" i="6"/>
  <c r="S122" i="6"/>
  <c r="S149" i="6"/>
  <c r="S161" i="6"/>
  <c r="S162" i="6"/>
  <c r="S163" i="6"/>
  <c r="S164" i="6"/>
  <c r="S165" i="6"/>
  <c r="S169" i="6"/>
  <c r="S170" i="6"/>
  <c r="S171" i="6"/>
  <c r="S274" i="6" s="1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R70" i="6"/>
  <c r="R71" i="6"/>
  <c r="R78" i="6"/>
  <c r="R92" i="6"/>
  <c r="R96" i="6"/>
  <c r="R108" i="6"/>
  <c r="R113" i="6" s="1"/>
  <c r="R115" i="6" s="1"/>
  <c r="R117" i="6"/>
  <c r="R123" i="6" s="1"/>
  <c r="R118" i="6"/>
  <c r="R119" i="6"/>
  <c r="R120" i="6"/>
  <c r="R121" i="6"/>
  <c r="R122" i="6"/>
  <c r="R149" i="6"/>
  <c r="R161" i="6"/>
  <c r="R162" i="6"/>
  <c r="R163" i="6"/>
  <c r="R164" i="6"/>
  <c r="R165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Q70" i="6"/>
  <c r="Q71" i="6"/>
  <c r="Q78" i="6"/>
  <c r="Q92" i="6"/>
  <c r="Q96" i="6"/>
  <c r="Q108" i="6"/>
  <c r="Q117" i="6"/>
  <c r="Q123" i="6" s="1"/>
  <c r="Q118" i="6"/>
  <c r="Q119" i="6"/>
  <c r="Q120" i="6"/>
  <c r="Q121" i="6"/>
  <c r="Q122" i="6"/>
  <c r="Q149" i="6"/>
  <c r="Q161" i="6"/>
  <c r="Q162" i="6"/>
  <c r="Q163" i="6"/>
  <c r="Q164" i="6"/>
  <c r="Q165" i="6"/>
  <c r="Q169" i="6"/>
  <c r="Q170" i="6"/>
  <c r="Q171" i="6"/>
  <c r="Q274" i="6" s="1"/>
  <c r="Q172" i="6"/>
  <c r="Q173" i="6"/>
  <c r="Q174" i="6"/>
  <c r="Q175" i="6"/>
  <c r="Q176" i="6"/>
  <c r="Q177" i="6"/>
  <c r="Q178" i="6"/>
  <c r="Q179" i="6"/>
  <c r="Q180" i="6"/>
  <c r="Q181" i="6"/>
  <c r="Q182" i="6"/>
  <c r="Q183" i="6"/>
  <c r="Q184" i="6"/>
  <c r="Q185" i="6"/>
  <c r="Q186" i="6"/>
  <c r="Q187" i="6"/>
  <c r="Q188" i="6"/>
  <c r="Q189" i="6"/>
  <c r="Q190" i="6"/>
  <c r="Q191" i="6"/>
  <c r="Q192" i="6"/>
  <c r="Q193" i="6"/>
  <c r="Q194" i="6"/>
  <c r="Q195" i="6"/>
  <c r="Q196" i="6"/>
  <c r="Q197" i="6"/>
  <c r="Q198" i="6"/>
  <c r="Q199" i="6"/>
  <c r="Q200" i="6"/>
  <c r="Q201" i="6"/>
  <c r="Q202" i="6"/>
  <c r="Q203" i="6"/>
  <c r="Q204" i="6"/>
  <c r="Q205" i="6"/>
  <c r="Q206" i="6"/>
  <c r="Q207" i="6"/>
  <c r="Q208" i="6"/>
  <c r="Q209" i="6"/>
  <c r="Q210" i="6"/>
  <c r="Q211" i="6"/>
  <c r="Q212" i="6"/>
  <c r="Q213" i="6"/>
  <c r="Q214" i="6"/>
  <c r="Q215" i="6"/>
  <c r="Q216" i="6"/>
  <c r="Q217" i="6"/>
  <c r="Q218" i="6"/>
  <c r="Q219" i="6"/>
  <c r="Q220" i="6"/>
  <c r="Q221" i="6"/>
  <c r="Q222" i="6"/>
  <c r="Q223" i="6"/>
  <c r="Q224" i="6"/>
  <c r="Q225" i="6"/>
  <c r="Q226" i="6"/>
  <c r="Q227" i="6"/>
  <c r="Q228" i="6"/>
  <c r="Q229" i="6"/>
  <c r="Q230" i="6"/>
  <c r="Q231" i="6"/>
  <c r="Q232" i="6"/>
  <c r="Q233" i="6"/>
  <c r="Q234" i="6"/>
  <c r="Q235" i="6"/>
  <c r="Q236" i="6"/>
  <c r="Q237" i="6"/>
  <c r="Q238" i="6"/>
  <c r="Q239" i="6"/>
  <c r="Q240" i="6"/>
  <c r="Q241" i="6"/>
  <c r="Q242" i="6"/>
  <c r="Q243" i="6"/>
  <c r="Q244" i="6"/>
  <c r="Q245" i="6"/>
  <c r="Q246" i="6"/>
  <c r="Q247" i="6"/>
  <c r="Q248" i="6"/>
  <c r="Q249" i="6"/>
  <c r="Q250" i="6"/>
  <c r="Q251" i="6"/>
  <c r="Q252" i="6"/>
  <c r="Q253" i="6"/>
  <c r="Q254" i="6"/>
  <c r="Q255" i="6"/>
  <c r="Q256" i="6"/>
  <c r="Q257" i="6"/>
  <c r="Q258" i="6"/>
  <c r="Q259" i="6"/>
  <c r="Q260" i="6"/>
  <c r="Q261" i="6"/>
  <c r="Q262" i="6"/>
  <c r="Q263" i="6"/>
  <c r="Q264" i="6"/>
  <c r="Q265" i="6"/>
  <c r="Q266" i="6"/>
  <c r="Q267" i="6"/>
  <c r="Q268" i="6"/>
  <c r="Q269" i="6"/>
  <c r="Q270" i="6"/>
  <c r="Q271" i="6"/>
  <c r="Q272" i="6"/>
  <c r="Q273" i="6"/>
  <c r="P70" i="6"/>
  <c r="P71" i="6"/>
  <c r="P78" i="6"/>
  <c r="P92" i="6"/>
  <c r="P96" i="6"/>
  <c r="P108" i="6"/>
  <c r="P117" i="6"/>
  <c r="P123" i="6" s="1"/>
  <c r="P118" i="6"/>
  <c r="P119" i="6"/>
  <c r="P120" i="6"/>
  <c r="P121" i="6"/>
  <c r="P122" i="6"/>
  <c r="P149" i="6"/>
  <c r="P161" i="6"/>
  <c r="P162" i="6"/>
  <c r="P163" i="6"/>
  <c r="P164" i="6"/>
  <c r="P165" i="6"/>
  <c r="P169" i="6"/>
  <c r="P170" i="6"/>
  <c r="P171" i="6"/>
  <c r="P274" i="6" s="1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U167" i="8" l="1"/>
  <c r="V161" i="8"/>
  <c r="V177" i="8"/>
  <c r="U135" i="8"/>
  <c r="T274" i="8"/>
  <c r="U169" i="8"/>
  <c r="S177" i="7"/>
  <c r="AA116" i="6"/>
  <c r="S123" i="6"/>
  <c r="S124" i="6" s="1"/>
  <c r="S113" i="6"/>
  <c r="S115" i="6" s="1"/>
  <c r="S116" i="6" s="1"/>
  <c r="R124" i="6"/>
  <c r="R116" i="6"/>
  <c r="Q124" i="6"/>
  <c r="Q113" i="6"/>
  <c r="Q115" i="6" s="1"/>
  <c r="Q116" i="6" s="1"/>
  <c r="P113" i="6"/>
  <c r="P115" i="6" s="1"/>
  <c r="P116" i="6" s="1"/>
  <c r="P124" i="6"/>
  <c r="U274" i="8" l="1"/>
  <c r="V169" i="8"/>
  <c r="W177" i="8"/>
  <c r="V135" i="8"/>
  <c r="V167" i="8"/>
  <c r="W161" i="8"/>
  <c r="T177" i="7"/>
  <c r="W167" i="8" l="1"/>
  <c r="X161" i="8"/>
  <c r="X177" i="8"/>
  <c r="W135" i="8"/>
  <c r="V274" i="8"/>
  <c r="W169" i="8"/>
  <c r="U177" i="7"/>
  <c r="Y177" i="8" l="1"/>
  <c r="Z177" i="8" s="1"/>
  <c r="AA177" i="8" s="1"/>
  <c r="X135" i="8"/>
  <c r="W274" i="8"/>
  <c r="X169" i="8"/>
  <c r="X167" i="8"/>
  <c r="Y161" i="8"/>
  <c r="V177" i="7"/>
  <c r="S161" i="7"/>
  <c r="Z161" i="8" l="1"/>
  <c r="Y167" i="8"/>
  <c r="X274" i="8"/>
  <c r="Y169" i="8"/>
  <c r="S167" i="7"/>
  <c r="T161" i="7"/>
  <c r="W177" i="7"/>
  <c r="S183" i="7"/>
  <c r="AC177" i="8" l="1"/>
  <c r="Y274" i="8"/>
  <c r="Z169" i="8"/>
  <c r="AA161" i="8"/>
  <c r="Z167" i="8"/>
  <c r="S169" i="7"/>
  <c r="T183" i="7"/>
  <c r="S135" i="7"/>
  <c r="X177" i="7"/>
  <c r="T167" i="7"/>
  <c r="U161" i="7"/>
  <c r="AA167" i="8" l="1"/>
  <c r="AA135" i="8"/>
  <c r="Z274" i="8"/>
  <c r="AA169" i="8"/>
  <c r="AD177" i="8"/>
  <c r="U167" i="7"/>
  <c r="V161" i="7"/>
  <c r="Y177" i="7"/>
  <c r="Z177" i="7" s="1"/>
  <c r="AA177" i="7" s="1"/>
  <c r="U183" i="7"/>
  <c r="T135" i="7"/>
  <c r="S274" i="7"/>
  <c r="T169" i="7"/>
  <c r="AE177" i="8" l="1"/>
  <c r="AA274" i="8"/>
  <c r="AC161" i="8"/>
  <c r="T274" i="7"/>
  <c r="U169" i="7"/>
  <c r="V183" i="7"/>
  <c r="U135" i="7"/>
  <c r="AB177" i="7"/>
  <c r="W161" i="7"/>
  <c r="V167" i="7"/>
  <c r="AC167" i="8" l="1"/>
  <c r="AD161" i="8"/>
  <c r="AC135" i="8"/>
  <c r="AC169" i="8"/>
  <c r="AF177" i="8"/>
  <c r="AC177" i="7"/>
  <c r="X161" i="7"/>
  <c r="W167" i="7"/>
  <c r="W183" i="7"/>
  <c r="V135" i="7"/>
  <c r="U274" i="7"/>
  <c r="V169" i="7"/>
  <c r="AC274" i="8" l="1"/>
  <c r="AD169" i="8"/>
  <c r="AD167" i="8"/>
  <c r="AE161" i="8"/>
  <c r="V274" i="7"/>
  <c r="W169" i="7"/>
  <c r="X183" i="7"/>
  <c r="W135" i="7"/>
  <c r="Y161" i="7"/>
  <c r="X167" i="7"/>
  <c r="AD177" i="7"/>
  <c r="AE167" i="8" l="1"/>
  <c r="AF161" i="8"/>
  <c r="AE135" i="8"/>
  <c r="AD274" i="8"/>
  <c r="AE169" i="8"/>
  <c r="AE177" i="7"/>
  <c r="Y183" i="7"/>
  <c r="Z183" i="7" s="1"/>
  <c r="AA183" i="7" s="1"/>
  <c r="X135" i="7"/>
  <c r="Z161" i="7"/>
  <c r="Y167" i="7"/>
  <c r="W274" i="7"/>
  <c r="X169" i="7"/>
  <c r="AE274" i="8" l="1"/>
  <c r="AF169" i="8"/>
  <c r="AF274" i="8" s="1"/>
  <c r="AF167" i="8"/>
  <c r="AF135" i="8"/>
  <c r="AA161" i="7"/>
  <c r="Z167" i="7"/>
  <c r="X274" i="7"/>
  <c r="Y169" i="7"/>
  <c r="AB183" i="7"/>
  <c r="AA135" i="7"/>
  <c r="AF177" i="7"/>
  <c r="AI135" i="8" l="1"/>
  <c r="AH135" i="8"/>
  <c r="Y274" i="7"/>
  <c r="Z169" i="7"/>
  <c r="AC183" i="7"/>
  <c r="AA167" i="7"/>
  <c r="AB161" i="7"/>
  <c r="AB167" i="7" l="1"/>
  <c r="AC161" i="7"/>
  <c r="AD183" i="7"/>
  <c r="Z274" i="7"/>
  <c r="AA169" i="7"/>
  <c r="AA274" i="7" l="1"/>
  <c r="AB169" i="7"/>
  <c r="AE183" i="7"/>
  <c r="AC167" i="7"/>
  <c r="AD161" i="7"/>
  <c r="AF183" i="7" l="1"/>
  <c r="AE161" i="7"/>
  <c r="AD167" i="7"/>
  <c r="AB274" i="7"/>
  <c r="AC169" i="7"/>
  <c r="AC274" i="7" l="1"/>
  <c r="AD169" i="7"/>
  <c r="AE167" i="7"/>
  <c r="AF161" i="7"/>
  <c r="AF167" i="7" s="1"/>
  <c r="AI135" i="7" l="1"/>
  <c r="AD274" i="7"/>
  <c r="AE169" i="7"/>
  <c r="AH135" i="7" l="1"/>
  <c r="AE274" i="7"/>
  <c r="AF169" i="7"/>
  <c r="AF274" i="7" s="1"/>
  <c r="O70" i="6" l="1"/>
  <c r="O71" i="6"/>
  <c r="O78" i="6"/>
  <c r="O92" i="6"/>
  <c r="O96" i="6"/>
  <c r="O108" i="6"/>
  <c r="O117" i="6"/>
  <c r="O123" i="6" s="1"/>
  <c r="O118" i="6"/>
  <c r="O119" i="6"/>
  <c r="O120" i="6"/>
  <c r="O121" i="6"/>
  <c r="O122" i="6"/>
  <c r="O149" i="6"/>
  <c r="O161" i="6"/>
  <c r="O162" i="6"/>
  <c r="O163" i="6"/>
  <c r="O164" i="6"/>
  <c r="O165" i="6"/>
  <c r="O169" i="6"/>
  <c r="O274" i="6" s="1"/>
  <c r="O170" i="6"/>
  <c r="O171" i="6"/>
  <c r="O172" i="6"/>
  <c r="O173" i="6"/>
  <c r="O174" i="6"/>
  <c r="O175" i="6"/>
  <c r="O176" i="6"/>
  <c r="O177" i="6"/>
  <c r="O178" i="6"/>
  <c r="O179" i="6"/>
  <c r="O180" i="6"/>
  <c r="O181" i="6"/>
  <c r="O182" i="6"/>
  <c r="O183" i="6"/>
  <c r="O184" i="6"/>
  <c r="O185" i="6"/>
  <c r="O186" i="6"/>
  <c r="O187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O234" i="6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N70" i="6"/>
  <c r="N71" i="6"/>
  <c r="N78" i="6"/>
  <c r="N92" i="6"/>
  <c r="N96" i="6"/>
  <c r="N108" i="6"/>
  <c r="N117" i="6"/>
  <c r="N118" i="6"/>
  <c r="N123" i="6" s="1"/>
  <c r="N119" i="6"/>
  <c r="N120" i="6"/>
  <c r="N121" i="6"/>
  <c r="N122" i="6"/>
  <c r="N149" i="6"/>
  <c r="N161" i="6"/>
  <c r="N162" i="6"/>
  <c r="N163" i="6"/>
  <c r="N164" i="6"/>
  <c r="N165" i="6"/>
  <c r="N169" i="6"/>
  <c r="N274" i="6" s="1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O124" i="6" l="1"/>
  <c r="O113" i="6"/>
  <c r="O115" i="6" s="1"/>
  <c r="O116" i="6" s="1"/>
  <c r="N113" i="6"/>
  <c r="N115" i="6" s="1"/>
  <c r="N116" i="6" s="1"/>
  <c r="N124" i="6"/>
  <c r="M70" i="6"/>
  <c r="M71" i="6"/>
  <c r="M78" i="6"/>
  <c r="M92" i="6"/>
  <c r="M96" i="6"/>
  <c r="M108" i="6"/>
  <c r="M117" i="6"/>
  <c r="M123" i="6" s="1"/>
  <c r="M118" i="6"/>
  <c r="M119" i="6"/>
  <c r="M120" i="6"/>
  <c r="M121" i="6"/>
  <c r="M122" i="6"/>
  <c r="M149" i="6"/>
  <c r="M161" i="6"/>
  <c r="M162" i="6"/>
  <c r="M163" i="6"/>
  <c r="M164" i="6"/>
  <c r="M165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274" i="6" s="1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L149" i="6"/>
  <c r="L70" i="6"/>
  <c r="K70" i="6"/>
  <c r="J70" i="6"/>
  <c r="I70" i="6"/>
  <c r="H70" i="6"/>
  <c r="M113" i="6" l="1"/>
  <c r="M115" i="6" s="1"/>
  <c r="M116" i="6" s="1"/>
  <c r="M124" i="6"/>
  <c r="G70" i="6"/>
  <c r="C71" i="6" l="1"/>
  <c r="C78" i="6"/>
  <c r="F70" i="6"/>
  <c r="AH145" i="6"/>
  <c r="AI145" i="6"/>
  <c r="AH144" i="6"/>
  <c r="AI144" i="6"/>
  <c r="AH143" i="6"/>
  <c r="AI143" i="6"/>
  <c r="B135" i="6" l="1"/>
  <c r="B122" i="6"/>
  <c r="B121" i="6"/>
  <c r="B120" i="6"/>
  <c r="B119" i="6"/>
  <c r="B118" i="6"/>
  <c r="B117" i="6"/>
  <c r="B108" i="6"/>
  <c r="AF5" i="6" s="1"/>
  <c r="B96" i="6"/>
  <c r="AM20" i="6" s="1"/>
  <c r="B92" i="6"/>
  <c r="AM18" i="6" s="1"/>
  <c r="AG274" i="6"/>
  <c r="B274" i="6"/>
  <c r="C273" i="6"/>
  <c r="D273" i="6" s="1"/>
  <c r="E273" i="6" s="1"/>
  <c r="F273" i="6" s="1"/>
  <c r="G273" i="6" s="1"/>
  <c r="H273" i="6" s="1"/>
  <c r="I273" i="6" s="1"/>
  <c r="J273" i="6" s="1"/>
  <c r="K273" i="6" s="1"/>
  <c r="L273" i="6" s="1"/>
  <c r="T273" i="6" s="1"/>
  <c r="U273" i="6" s="1"/>
  <c r="V273" i="6" s="1"/>
  <c r="W273" i="6" s="1"/>
  <c r="X273" i="6" s="1"/>
  <c r="Y273" i="6" s="1"/>
  <c r="Z273" i="6" s="1"/>
  <c r="AA273" i="6" s="1"/>
  <c r="AB273" i="6" s="1"/>
  <c r="AC273" i="6" s="1"/>
  <c r="AD273" i="6" s="1"/>
  <c r="AE273" i="6" s="1"/>
  <c r="AF273" i="6" s="1"/>
  <c r="G272" i="6"/>
  <c r="H272" i="6" s="1"/>
  <c r="I272" i="6" s="1"/>
  <c r="J272" i="6" s="1"/>
  <c r="K272" i="6" s="1"/>
  <c r="L272" i="6" s="1"/>
  <c r="T272" i="6" s="1"/>
  <c r="U272" i="6" s="1"/>
  <c r="V272" i="6" s="1"/>
  <c r="W272" i="6" s="1"/>
  <c r="X272" i="6" s="1"/>
  <c r="Y272" i="6" s="1"/>
  <c r="Z272" i="6" s="1"/>
  <c r="AA272" i="6" s="1"/>
  <c r="AB272" i="6" s="1"/>
  <c r="AC272" i="6" s="1"/>
  <c r="AD272" i="6" s="1"/>
  <c r="AE272" i="6" s="1"/>
  <c r="AF272" i="6" s="1"/>
  <c r="F272" i="6"/>
  <c r="E272" i="6"/>
  <c r="D272" i="6"/>
  <c r="C272" i="6"/>
  <c r="H271" i="6"/>
  <c r="I271" i="6" s="1"/>
  <c r="J271" i="6" s="1"/>
  <c r="K271" i="6" s="1"/>
  <c r="L271" i="6" s="1"/>
  <c r="T271" i="6" s="1"/>
  <c r="U271" i="6" s="1"/>
  <c r="V271" i="6" s="1"/>
  <c r="W271" i="6" s="1"/>
  <c r="X271" i="6" s="1"/>
  <c r="Y271" i="6" s="1"/>
  <c r="Z271" i="6" s="1"/>
  <c r="AA271" i="6" s="1"/>
  <c r="AB271" i="6" s="1"/>
  <c r="AC271" i="6" s="1"/>
  <c r="AD271" i="6" s="1"/>
  <c r="AE271" i="6" s="1"/>
  <c r="AF271" i="6" s="1"/>
  <c r="E271" i="6"/>
  <c r="F271" i="6" s="1"/>
  <c r="G271" i="6" s="1"/>
  <c r="D271" i="6"/>
  <c r="C271" i="6"/>
  <c r="F270" i="6"/>
  <c r="G270" i="6" s="1"/>
  <c r="H270" i="6" s="1"/>
  <c r="I270" i="6" s="1"/>
  <c r="J270" i="6" s="1"/>
  <c r="K270" i="6" s="1"/>
  <c r="L270" i="6" s="1"/>
  <c r="T270" i="6" s="1"/>
  <c r="U270" i="6" s="1"/>
  <c r="V270" i="6" s="1"/>
  <c r="W270" i="6" s="1"/>
  <c r="X270" i="6" s="1"/>
  <c r="Y270" i="6" s="1"/>
  <c r="Z270" i="6" s="1"/>
  <c r="AA270" i="6" s="1"/>
  <c r="AB270" i="6" s="1"/>
  <c r="AC270" i="6" s="1"/>
  <c r="AD270" i="6" s="1"/>
  <c r="AE270" i="6" s="1"/>
  <c r="AF270" i="6" s="1"/>
  <c r="E270" i="6"/>
  <c r="C270" i="6"/>
  <c r="D270" i="6" s="1"/>
  <c r="C269" i="6"/>
  <c r="D269" i="6" s="1"/>
  <c r="E269" i="6" s="1"/>
  <c r="F269" i="6" s="1"/>
  <c r="G269" i="6" s="1"/>
  <c r="H269" i="6" s="1"/>
  <c r="I269" i="6" s="1"/>
  <c r="J269" i="6" s="1"/>
  <c r="K269" i="6" s="1"/>
  <c r="L269" i="6" s="1"/>
  <c r="T269" i="6" s="1"/>
  <c r="U269" i="6" s="1"/>
  <c r="V269" i="6" s="1"/>
  <c r="W269" i="6" s="1"/>
  <c r="X269" i="6" s="1"/>
  <c r="Y269" i="6" s="1"/>
  <c r="Z269" i="6" s="1"/>
  <c r="AA269" i="6" s="1"/>
  <c r="AB269" i="6" s="1"/>
  <c r="AC269" i="6" s="1"/>
  <c r="AD269" i="6" s="1"/>
  <c r="AE269" i="6" s="1"/>
  <c r="AF269" i="6" s="1"/>
  <c r="G268" i="6"/>
  <c r="H268" i="6" s="1"/>
  <c r="I268" i="6" s="1"/>
  <c r="J268" i="6" s="1"/>
  <c r="K268" i="6" s="1"/>
  <c r="L268" i="6" s="1"/>
  <c r="T268" i="6" s="1"/>
  <c r="U268" i="6" s="1"/>
  <c r="V268" i="6" s="1"/>
  <c r="W268" i="6" s="1"/>
  <c r="X268" i="6" s="1"/>
  <c r="Y268" i="6" s="1"/>
  <c r="Z268" i="6" s="1"/>
  <c r="AA268" i="6" s="1"/>
  <c r="AB268" i="6" s="1"/>
  <c r="AC268" i="6" s="1"/>
  <c r="AD268" i="6" s="1"/>
  <c r="AE268" i="6" s="1"/>
  <c r="AF268" i="6" s="1"/>
  <c r="F268" i="6"/>
  <c r="E268" i="6"/>
  <c r="D268" i="6"/>
  <c r="C268" i="6"/>
  <c r="F267" i="6"/>
  <c r="G267" i="6" s="1"/>
  <c r="H267" i="6" s="1"/>
  <c r="I267" i="6" s="1"/>
  <c r="J267" i="6" s="1"/>
  <c r="K267" i="6" s="1"/>
  <c r="L267" i="6" s="1"/>
  <c r="T267" i="6" s="1"/>
  <c r="U267" i="6" s="1"/>
  <c r="V267" i="6" s="1"/>
  <c r="W267" i="6" s="1"/>
  <c r="X267" i="6" s="1"/>
  <c r="Y267" i="6" s="1"/>
  <c r="Z267" i="6" s="1"/>
  <c r="AA267" i="6" s="1"/>
  <c r="AB267" i="6" s="1"/>
  <c r="AC267" i="6" s="1"/>
  <c r="AD267" i="6" s="1"/>
  <c r="AE267" i="6" s="1"/>
  <c r="AF267" i="6" s="1"/>
  <c r="E267" i="6"/>
  <c r="D267" i="6"/>
  <c r="C267" i="6"/>
  <c r="C266" i="6"/>
  <c r="D266" i="6" s="1"/>
  <c r="E266" i="6" s="1"/>
  <c r="F266" i="6" s="1"/>
  <c r="G266" i="6" s="1"/>
  <c r="H266" i="6" s="1"/>
  <c r="I266" i="6" s="1"/>
  <c r="J266" i="6" s="1"/>
  <c r="K266" i="6" s="1"/>
  <c r="L266" i="6" s="1"/>
  <c r="T266" i="6" s="1"/>
  <c r="U266" i="6" s="1"/>
  <c r="V266" i="6" s="1"/>
  <c r="W266" i="6" s="1"/>
  <c r="X266" i="6" s="1"/>
  <c r="Y266" i="6" s="1"/>
  <c r="Z266" i="6" s="1"/>
  <c r="AA266" i="6" s="1"/>
  <c r="AB266" i="6" s="1"/>
  <c r="AC266" i="6" s="1"/>
  <c r="AD266" i="6" s="1"/>
  <c r="AE266" i="6" s="1"/>
  <c r="AF266" i="6" s="1"/>
  <c r="D265" i="6"/>
  <c r="E265" i="6" s="1"/>
  <c r="F265" i="6" s="1"/>
  <c r="G265" i="6" s="1"/>
  <c r="H265" i="6" s="1"/>
  <c r="I265" i="6" s="1"/>
  <c r="J265" i="6" s="1"/>
  <c r="K265" i="6" s="1"/>
  <c r="L265" i="6" s="1"/>
  <c r="T265" i="6" s="1"/>
  <c r="U265" i="6" s="1"/>
  <c r="V265" i="6" s="1"/>
  <c r="W265" i="6" s="1"/>
  <c r="X265" i="6" s="1"/>
  <c r="Y265" i="6" s="1"/>
  <c r="Z265" i="6" s="1"/>
  <c r="AA265" i="6" s="1"/>
  <c r="AB265" i="6" s="1"/>
  <c r="AC265" i="6" s="1"/>
  <c r="AD265" i="6" s="1"/>
  <c r="AE265" i="6" s="1"/>
  <c r="AF265" i="6" s="1"/>
  <c r="C265" i="6"/>
  <c r="C264" i="6"/>
  <c r="D264" i="6" s="1"/>
  <c r="E264" i="6" s="1"/>
  <c r="F264" i="6" s="1"/>
  <c r="G264" i="6" s="1"/>
  <c r="H264" i="6" s="1"/>
  <c r="I264" i="6" s="1"/>
  <c r="J264" i="6" s="1"/>
  <c r="K264" i="6" s="1"/>
  <c r="L264" i="6" s="1"/>
  <c r="T264" i="6" s="1"/>
  <c r="U264" i="6" s="1"/>
  <c r="V264" i="6" s="1"/>
  <c r="W264" i="6" s="1"/>
  <c r="X264" i="6" s="1"/>
  <c r="Y264" i="6" s="1"/>
  <c r="Z264" i="6" s="1"/>
  <c r="AA264" i="6" s="1"/>
  <c r="AB264" i="6" s="1"/>
  <c r="AC264" i="6" s="1"/>
  <c r="AD264" i="6" s="1"/>
  <c r="AE264" i="6" s="1"/>
  <c r="AF264" i="6" s="1"/>
  <c r="F263" i="6"/>
  <c r="G263" i="6" s="1"/>
  <c r="H263" i="6" s="1"/>
  <c r="I263" i="6" s="1"/>
  <c r="J263" i="6" s="1"/>
  <c r="K263" i="6" s="1"/>
  <c r="L263" i="6" s="1"/>
  <c r="T263" i="6" s="1"/>
  <c r="U263" i="6" s="1"/>
  <c r="V263" i="6" s="1"/>
  <c r="W263" i="6" s="1"/>
  <c r="X263" i="6" s="1"/>
  <c r="Y263" i="6" s="1"/>
  <c r="Z263" i="6" s="1"/>
  <c r="AA263" i="6" s="1"/>
  <c r="AB263" i="6" s="1"/>
  <c r="AC263" i="6" s="1"/>
  <c r="AD263" i="6" s="1"/>
  <c r="AE263" i="6" s="1"/>
  <c r="AF263" i="6" s="1"/>
  <c r="E263" i="6"/>
  <c r="D263" i="6"/>
  <c r="C263" i="6"/>
  <c r="F262" i="6"/>
  <c r="G262" i="6" s="1"/>
  <c r="H262" i="6" s="1"/>
  <c r="I262" i="6" s="1"/>
  <c r="J262" i="6" s="1"/>
  <c r="K262" i="6" s="1"/>
  <c r="L262" i="6" s="1"/>
  <c r="T262" i="6" s="1"/>
  <c r="U262" i="6" s="1"/>
  <c r="V262" i="6" s="1"/>
  <c r="W262" i="6" s="1"/>
  <c r="X262" i="6" s="1"/>
  <c r="Y262" i="6" s="1"/>
  <c r="Z262" i="6" s="1"/>
  <c r="AA262" i="6" s="1"/>
  <c r="AB262" i="6" s="1"/>
  <c r="AC262" i="6" s="1"/>
  <c r="AD262" i="6" s="1"/>
  <c r="AE262" i="6" s="1"/>
  <c r="AF262" i="6" s="1"/>
  <c r="E262" i="6"/>
  <c r="C262" i="6"/>
  <c r="D262" i="6" s="1"/>
  <c r="C261" i="6"/>
  <c r="D261" i="6" s="1"/>
  <c r="E261" i="6" s="1"/>
  <c r="F261" i="6" s="1"/>
  <c r="G261" i="6" s="1"/>
  <c r="H261" i="6" s="1"/>
  <c r="I261" i="6" s="1"/>
  <c r="J261" i="6" s="1"/>
  <c r="K261" i="6" s="1"/>
  <c r="L261" i="6" s="1"/>
  <c r="T261" i="6" s="1"/>
  <c r="U261" i="6" s="1"/>
  <c r="V261" i="6" s="1"/>
  <c r="W261" i="6" s="1"/>
  <c r="X261" i="6" s="1"/>
  <c r="Y261" i="6" s="1"/>
  <c r="Z261" i="6" s="1"/>
  <c r="AA261" i="6" s="1"/>
  <c r="AB261" i="6" s="1"/>
  <c r="AC261" i="6" s="1"/>
  <c r="AD261" i="6" s="1"/>
  <c r="AE261" i="6" s="1"/>
  <c r="AF261" i="6" s="1"/>
  <c r="W260" i="6"/>
  <c r="X260" i="6" s="1"/>
  <c r="Y260" i="6" s="1"/>
  <c r="Z260" i="6" s="1"/>
  <c r="AA260" i="6" s="1"/>
  <c r="AB260" i="6" s="1"/>
  <c r="AC260" i="6" s="1"/>
  <c r="AD260" i="6" s="1"/>
  <c r="AE260" i="6" s="1"/>
  <c r="AF260" i="6" s="1"/>
  <c r="G260" i="6"/>
  <c r="H260" i="6" s="1"/>
  <c r="I260" i="6" s="1"/>
  <c r="J260" i="6" s="1"/>
  <c r="K260" i="6" s="1"/>
  <c r="L260" i="6" s="1"/>
  <c r="T260" i="6" s="1"/>
  <c r="U260" i="6" s="1"/>
  <c r="V260" i="6" s="1"/>
  <c r="C260" i="6"/>
  <c r="D260" i="6" s="1"/>
  <c r="E260" i="6" s="1"/>
  <c r="F260" i="6" s="1"/>
  <c r="E259" i="6"/>
  <c r="F259" i="6" s="1"/>
  <c r="G259" i="6" s="1"/>
  <c r="H259" i="6" s="1"/>
  <c r="I259" i="6" s="1"/>
  <c r="J259" i="6" s="1"/>
  <c r="K259" i="6" s="1"/>
  <c r="L259" i="6" s="1"/>
  <c r="T259" i="6" s="1"/>
  <c r="U259" i="6" s="1"/>
  <c r="V259" i="6" s="1"/>
  <c r="W259" i="6" s="1"/>
  <c r="X259" i="6" s="1"/>
  <c r="Y259" i="6" s="1"/>
  <c r="Z259" i="6" s="1"/>
  <c r="AA259" i="6" s="1"/>
  <c r="AB259" i="6" s="1"/>
  <c r="AC259" i="6" s="1"/>
  <c r="AD259" i="6" s="1"/>
  <c r="AE259" i="6" s="1"/>
  <c r="AF259" i="6" s="1"/>
  <c r="D259" i="6"/>
  <c r="C259" i="6"/>
  <c r="D258" i="6"/>
  <c r="E258" i="6" s="1"/>
  <c r="F258" i="6" s="1"/>
  <c r="G258" i="6" s="1"/>
  <c r="H258" i="6" s="1"/>
  <c r="I258" i="6" s="1"/>
  <c r="J258" i="6" s="1"/>
  <c r="K258" i="6" s="1"/>
  <c r="L258" i="6" s="1"/>
  <c r="T258" i="6" s="1"/>
  <c r="U258" i="6" s="1"/>
  <c r="V258" i="6" s="1"/>
  <c r="W258" i="6" s="1"/>
  <c r="X258" i="6" s="1"/>
  <c r="Y258" i="6" s="1"/>
  <c r="Z258" i="6" s="1"/>
  <c r="AA258" i="6" s="1"/>
  <c r="AB258" i="6" s="1"/>
  <c r="AC258" i="6" s="1"/>
  <c r="AD258" i="6" s="1"/>
  <c r="AE258" i="6" s="1"/>
  <c r="AF258" i="6" s="1"/>
  <c r="C258" i="6"/>
  <c r="D257" i="6"/>
  <c r="E257" i="6" s="1"/>
  <c r="F257" i="6" s="1"/>
  <c r="G257" i="6" s="1"/>
  <c r="H257" i="6" s="1"/>
  <c r="I257" i="6" s="1"/>
  <c r="J257" i="6" s="1"/>
  <c r="K257" i="6" s="1"/>
  <c r="L257" i="6" s="1"/>
  <c r="T257" i="6" s="1"/>
  <c r="U257" i="6" s="1"/>
  <c r="V257" i="6" s="1"/>
  <c r="W257" i="6" s="1"/>
  <c r="X257" i="6" s="1"/>
  <c r="Y257" i="6" s="1"/>
  <c r="Z257" i="6" s="1"/>
  <c r="AA257" i="6" s="1"/>
  <c r="AB257" i="6" s="1"/>
  <c r="AC257" i="6" s="1"/>
  <c r="AD257" i="6" s="1"/>
  <c r="AE257" i="6" s="1"/>
  <c r="AF257" i="6" s="1"/>
  <c r="C257" i="6"/>
  <c r="D256" i="6"/>
  <c r="E256" i="6" s="1"/>
  <c r="F256" i="6" s="1"/>
  <c r="G256" i="6" s="1"/>
  <c r="H256" i="6" s="1"/>
  <c r="I256" i="6" s="1"/>
  <c r="J256" i="6" s="1"/>
  <c r="K256" i="6" s="1"/>
  <c r="L256" i="6" s="1"/>
  <c r="T256" i="6" s="1"/>
  <c r="U256" i="6" s="1"/>
  <c r="V256" i="6" s="1"/>
  <c r="W256" i="6" s="1"/>
  <c r="X256" i="6" s="1"/>
  <c r="Y256" i="6" s="1"/>
  <c r="Z256" i="6" s="1"/>
  <c r="AA256" i="6" s="1"/>
  <c r="AB256" i="6" s="1"/>
  <c r="AC256" i="6" s="1"/>
  <c r="AD256" i="6" s="1"/>
  <c r="AE256" i="6" s="1"/>
  <c r="AF256" i="6" s="1"/>
  <c r="C256" i="6"/>
  <c r="T255" i="6"/>
  <c r="U255" i="6" s="1"/>
  <c r="V255" i="6" s="1"/>
  <c r="W255" i="6" s="1"/>
  <c r="X255" i="6" s="1"/>
  <c r="Y255" i="6" s="1"/>
  <c r="Z255" i="6" s="1"/>
  <c r="AA255" i="6" s="1"/>
  <c r="AB255" i="6" s="1"/>
  <c r="AC255" i="6" s="1"/>
  <c r="AD255" i="6" s="1"/>
  <c r="AE255" i="6" s="1"/>
  <c r="AF255" i="6" s="1"/>
  <c r="E255" i="6"/>
  <c r="F255" i="6" s="1"/>
  <c r="G255" i="6" s="1"/>
  <c r="H255" i="6" s="1"/>
  <c r="I255" i="6" s="1"/>
  <c r="J255" i="6" s="1"/>
  <c r="K255" i="6" s="1"/>
  <c r="L255" i="6" s="1"/>
  <c r="C255" i="6"/>
  <c r="D255" i="6" s="1"/>
  <c r="H254" i="6"/>
  <c r="I254" i="6" s="1"/>
  <c r="J254" i="6" s="1"/>
  <c r="K254" i="6" s="1"/>
  <c r="L254" i="6" s="1"/>
  <c r="T254" i="6" s="1"/>
  <c r="U254" i="6" s="1"/>
  <c r="V254" i="6" s="1"/>
  <c r="W254" i="6" s="1"/>
  <c r="X254" i="6" s="1"/>
  <c r="Y254" i="6" s="1"/>
  <c r="Z254" i="6" s="1"/>
  <c r="AA254" i="6" s="1"/>
  <c r="AB254" i="6" s="1"/>
  <c r="AC254" i="6" s="1"/>
  <c r="AD254" i="6" s="1"/>
  <c r="AE254" i="6" s="1"/>
  <c r="AF254" i="6" s="1"/>
  <c r="F254" i="6"/>
  <c r="G254" i="6" s="1"/>
  <c r="C254" i="6"/>
  <c r="D254" i="6" s="1"/>
  <c r="E254" i="6" s="1"/>
  <c r="K253" i="6"/>
  <c r="L253" i="6" s="1"/>
  <c r="T253" i="6" s="1"/>
  <c r="U253" i="6" s="1"/>
  <c r="V253" i="6" s="1"/>
  <c r="W253" i="6" s="1"/>
  <c r="X253" i="6" s="1"/>
  <c r="Y253" i="6" s="1"/>
  <c r="Z253" i="6" s="1"/>
  <c r="AA253" i="6" s="1"/>
  <c r="AB253" i="6" s="1"/>
  <c r="AC253" i="6" s="1"/>
  <c r="AD253" i="6" s="1"/>
  <c r="AE253" i="6" s="1"/>
  <c r="AF253" i="6" s="1"/>
  <c r="C253" i="6"/>
  <c r="D253" i="6" s="1"/>
  <c r="E253" i="6" s="1"/>
  <c r="F253" i="6" s="1"/>
  <c r="G253" i="6" s="1"/>
  <c r="H253" i="6" s="1"/>
  <c r="I253" i="6" s="1"/>
  <c r="J253" i="6" s="1"/>
  <c r="G252" i="6"/>
  <c r="H252" i="6" s="1"/>
  <c r="I252" i="6" s="1"/>
  <c r="J252" i="6" s="1"/>
  <c r="K252" i="6" s="1"/>
  <c r="L252" i="6" s="1"/>
  <c r="T252" i="6" s="1"/>
  <c r="U252" i="6" s="1"/>
  <c r="V252" i="6" s="1"/>
  <c r="W252" i="6" s="1"/>
  <c r="X252" i="6" s="1"/>
  <c r="Y252" i="6" s="1"/>
  <c r="Z252" i="6" s="1"/>
  <c r="AA252" i="6" s="1"/>
  <c r="AB252" i="6" s="1"/>
  <c r="AC252" i="6" s="1"/>
  <c r="AD252" i="6" s="1"/>
  <c r="AE252" i="6" s="1"/>
  <c r="AF252" i="6" s="1"/>
  <c r="D252" i="6"/>
  <c r="E252" i="6" s="1"/>
  <c r="F252" i="6" s="1"/>
  <c r="C252" i="6"/>
  <c r="H251" i="6"/>
  <c r="I251" i="6" s="1"/>
  <c r="J251" i="6" s="1"/>
  <c r="K251" i="6" s="1"/>
  <c r="L251" i="6" s="1"/>
  <c r="T251" i="6" s="1"/>
  <c r="U251" i="6" s="1"/>
  <c r="V251" i="6" s="1"/>
  <c r="W251" i="6" s="1"/>
  <c r="X251" i="6" s="1"/>
  <c r="Y251" i="6" s="1"/>
  <c r="Z251" i="6" s="1"/>
  <c r="AA251" i="6" s="1"/>
  <c r="AB251" i="6" s="1"/>
  <c r="AC251" i="6" s="1"/>
  <c r="AD251" i="6" s="1"/>
  <c r="AE251" i="6" s="1"/>
  <c r="AF251" i="6" s="1"/>
  <c r="E251" i="6"/>
  <c r="F251" i="6" s="1"/>
  <c r="G251" i="6" s="1"/>
  <c r="D251" i="6"/>
  <c r="C251" i="6"/>
  <c r="D250" i="6"/>
  <c r="E250" i="6" s="1"/>
  <c r="F250" i="6" s="1"/>
  <c r="G250" i="6" s="1"/>
  <c r="H250" i="6" s="1"/>
  <c r="I250" i="6" s="1"/>
  <c r="J250" i="6" s="1"/>
  <c r="K250" i="6" s="1"/>
  <c r="L250" i="6" s="1"/>
  <c r="T250" i="6" s="1"/>
  <c r="U250" i="6" s="1"/>
  <c r="V250" i="6" s="1"/>
  <c r="W250" i="6" s="1"/>
  <c r="X250" i="6" s="1"/>
  <c r="Y250" i="6" s="1"/>
  <c r="Z250" i="6" s="1"/>
  <c r="AA250" i="6" s="1"/>
  <c r="AB250" i="6" s="1"/>
  <c r="AC250" i="6" s="1"/>
  <c r="AD250" i="6" s="1"/>
  <c r="AE250" i="6" s="1"/>
  <c r="AF250" i="6" s="1"/>
  <c r="C250" i="6"/>
  <c r="C249" i="6"/>
  <c r="D249" i="6" s="1"/>
  <c r="E249" i="6" s="1"/>
  <c r="F249" i="6" s="1"/>
  <c r="G249" i="6" s="1"/>
  <c r="H249" i="6" s="1"/>
  <c r="I249" i="6" s="1"/>
  <c r="J249" i="6" s="1"/>
  <c r="K249" i="6" s="1"/>
  <c r="L249" i="6" s="1"/>
  <c r="T249" i="6" s="1"/>
  <c r="U249" i="6" s="1"/>
  <c r="V249" i="6" s="1"/>
  <c r="W249" i="6" s="1"/>
  <c r="X249" i="6" s="1"/>
  <c r="Y249" i="6" s="1"/>
  <c r="Z249" i="6" s="1"/>
  <c r="AA249" i="6" s="1"/>
  <c r="AB249" i="6" s="1"/>
  <c r="AC249" i="6" s="1"/>
  <c r="AD249" i="6" s="1"/>
  <c r="AE249" i="6" s="1"/>
  <c r="AF249" i="6" s="1"/>
  <c r="T248" i="6"/>
  <c r="U248" i="6" s="1"/>
  <c r="V248" i="6" s="1"/>
  <c r="W248" i="6" s="1"/>
  <c r="X248" i="6" s="1"/>
  <c r="Y248" i="6" s="1"/>
  <c r="Z248" i="6" s="1"/>
  <c r="AA248" i="6" s="1"/>
  <c r="AB248" i="6" s="1"/>
  <c r="AC248" i="6" s="1"/>
  <c r="AD248" i="6" s="1"/>
  <c r="AE248" i="6" s="1"/>
  <c r="AF248" i="6" s="1"/>
  <c r="D248" i="6"/>
  <c r="E248" i="6" s="1"/>
  <c r="F248" i="6" s="1"/>
  <c r="G248" i="6" s="1"/>
  <c r="H248" i="6" s="1"/>
  <c r="I248" i="6" s="1"/>
  <c r="J248" i="6" s="1"/>
  <c r="K248" i="6" s="1"/>
  <c r="L248" i="6" s="1"/>
  <c r="C248" i="6"/>
  <c r="F247" i="6"/>
  <c r="G247" i="6" s="1"/>
  <c r="H247" i="6" s="1"/>
  <c r="I247" i="6" s="1"/>
  <c r="J247" i="6" s="1"/>
  <c r="K247" i="6" s="1"/>
  <c r="L247" i="6" s="1"/>
  <c r="T247" i="6" s="1"/>
  <c r="U247" i="6" s="1"/>
  <c r="V247" i="6" s="1"/>
  <c r="W247" i="6" s="1"/>
  <c r="X247" i="6" s="1"/>
  <c r="Y247" i="6" s="1"/>
  <c r="Z247" i="6" s="1"/>
  <c r="AA247" i="6" s="1"/>
  <c r="AB247" i="6" s="1"/>
  <c r="AC247" i="6" s="1"/>
  <c r="AD247" i="6" s="1"/>
  <c r="AE247" i="6" s="1"/>
  <c r="AF247" i="6" s="1"/>
  <c r="C247" i="6"/>
  <c r="D247" i="6" s="1"/>
  <c r="E247" i="6" s="1"/>
  <c r="D246" i="6"/>
  <c r="E246" i="6" s="1"/>
  <c r="F246" i="6" s="1"/>
  <c r="G246" i="6" s="1"/>
  <c r="H246" i="6" s="1"/>
  <c r="I246" i="6" s="1"/>
  <c r="J246" i="6" s="1"/>
  <c r="K246" i="6" s="1"/>
  <c r="L246" i="6" s="1"/>
  <c r="T246" i="6" s="1"/>
  <c r="U246" i="6" s="1"/>
  <c r="V246" i="6" s="1"/>
  <c r="W246" i="6" s="1"/>
  <c r="X246" i="6" s="1"/>
  <c r="Y246" i="6" s="1"/>
  <c r="Z246" i="6" s="1"/>
  <c r="AA246" i="6" s="1"/>
  <c r="AB246" i="6" s="1"/>
  <c r="AC246" i="6" s="1"/>
  <c r="AD246" i="6" s="1"/>
  <c r="AE246" i="6" s="1"/>
  <c r="AF246" i="6" s="1"/>
  <c r="C246" i="6"/>
  <c r="C245" i="6"/>
  <c r="D245" i="6" s="1"/>
  <c r="E245" i="6" s="1"/>
  <c r="F245" i="6" s="1"/>
  <c r="G245" i="6" s="1"/>
  <c r="H245" i="6" s="1"/>
  <c r="I245" i="6" s="1"/>
  <c r="J245" i="6" s="1"/>
  <c r="K245" i="6" s="1"/>
  <c r="L245" i="6" s="1"/>
  <c r="T245" i="6" s="1"/>
  <c r="U245" i="6" s="1"/>
  <c r="V245" i="6" s="1"/>
  <c r="W245" i="6" s="1"/>
  <c r="X245" i="6" s="1"/>
  <c r="Y245" i="6" s="1"/>
  <c r="Z245" i="6" s="1"/>
  <c r="AA245" i="6" s="1"/>
  <c r="AB245" i="6" s="1"/>
  <c r="AC245" i="6" s="1"/>
  <c r="AD245" i="6" s="1"/>
  <c r="AE245" i="6" s="1"/>
  <c r="AF245" i="6" s="1"/>
  <c r="G244" i="6"/>
  <c r="H244" i="6" s="1"/>
  <c r="I244" i="6" s="1"/>
  <c r="J244" i="6" s="1"/>
  <c r="K244" i="6" s="1"/>
  <c r="L244" i="6" s="1"/>
  <c r="T244" i="6" s="1"/>
  <c r="U244" i="6" s="1"/>
  <c r="V244" i="6" s="1"/>
  <c r="W244" i="6" s="1"/>
  <c r="X244" i="6" s="1"/>
  <c r="Y244" i="6" s="1"/>
  <c r="Z244" i="6" s="1"/>
  <c r="AA244" i="6" s="1"/>
  <c r="AB244" i="6" s="1"/>
  <c r="AC244" i="6" s="1"/>
  <c r="AD244" i="6" s="1"/>
  <c r="AE244" i="6" s="1"/>
  <c r="AF244" i="6" s="1"/>
  <c r="D244" i="6"/>
  <c r="E244" i="6" s="1"/>
  <c r="F244" i="6" s="1"/>
  <c r="C244" i="6"/>
  <c r="C243" i="6"/>
  <c r="D243" i="6" s="1"/>
  <c r="E243" i="6" s="1"/>
  <c r="F243" i="6" s="1"/>
  <c r="G243" i="6" s="1"/>
  <c r="H243" i="6" s="1"/>
  <c r="I243" i="6" s="1"/>
  <c r="J243" i="6" s="1"/>
  <c r="K243" i="6" s="1"/>
  <c r="L243" i="6" s="1"/>
  <c r="T243" i="6" s="1"/>
  <c r="U243" i="6" s="1"/>
  <c r="V243" i="6" s="1"/>
  <c r="W243" i="6" s="1"/>
  <c r="X243" i="6" s="1"/>
  <c r="Y243" i="6" s="1"/>
  <c r="Z243" i="6" s="1"/>
  <c r="AA243" i="6" s="1"/>
  <c r="AB243" i="6" s="1"/>
  <c r="AC243" i="6" s="1"/>
  <c r="AD243" i="6" s="1"/>
  <c r="AE243" i="6" s="1"/>
  <c r="AF243" i="6" s="1"/>
  <c r="C242" i="6"/>
  <c r="D242" i="6" s="1"/>
  <c r="E242" i="6" s="1"/>
  <c r="F242" i="6" s="1"/>
  <c r="G242" i="6" s="1"/>
  <c r="H242" i="6" s="1"/>
  <c r="I242" i="6" s="1"/>
  <c r="J242" i="6" s="1"/>
  <c r="K242" i="6" s="1"/>
  <c r="L242" i="6" s="1"/>
  <c r="T242" i="6" s="1"/>
  <c r="U242" i="6" s="1"/>
  <c r="V242" i="6" s="1"/>
  <c r="W242" i="6" s="1"/>
  <c r="X242" i="6" s="1"/>
  <c r="Y242" i="6" s="1"/>
  <c r="Z242" i="6" s="1"/>
  <c r="AA242" i="6" s="1"/>
  <c r="AB242" i="6" s="1"/>
  <c r="AC242" i="6" s="1"/>
  <c r="AD242" i="6" s="1"/>
  <c r="AE242" i="6" s="1"/>
  <c r="AF242" i="6" s="1"/>
  <c r="D241" i="6"/>
  <c r="E241" i="6" s="1"/>
  <c r="F241" i="6" s="1"/>
  <c r="G241" i="6" s="1"/>
  <c r="H241" i="6" s="1"/>
  <c r="I241" i="6" s="1"/>
  <c r="J241" i="6" s="1"/>
  <c r="K241" i="6" s="1"/>
  <c r="L241" i="6" s="1"/>
  <c r="T241" i="6" s="1"/>
  <c r="U241" i="6" s="1"/>
  <c r="V241" i="6" s="1"/>
  <c r="W241" i="6" s="1"/>
  <c r="X241" i="6" s="1"/>
  <c r="Y241" i="6" s="1"/>
  <c r="Z241" i="6" s="1"/>
  <c r="AA241" i="6" s="1"/>
  <c r="AB241" i="6" s="1"/>
  <c r="AC241" i="6" s="1"/>
  <c r="AD241" i="6" s="1"/>
  <c r="AE241" i="6" s="1"/>
  <c r="AF241" i="6" s="1"/>
  <c r="C241" i="6"/>
  <c r="D240" i="6"/>
  <c r="E240" i="6" s="1"/>
  <c r="F240" i="6" s="1"/>
  <c r="G240" i="6" s="1"/>
  <c r="H240" i="6" s="1"/>
  <c r="I240" i="6" s="1"/>
  <c r="J240" i="6" s="1"/>
  <c r="K240" i="6" s="1"/>
  <c r="L240" i="6" s="1"/>
  <c r="T240" i="6" s="1"/>
  <c r="U240" i="6" s="1"/>
  <c r="V240" i="6" s="1"/>
  <c r="W240" i="6" s="1"/>
  <c r="X240" i="6" s="1"/>
  <c r="Y240" i="6" s="1"/>
  <c r="Z240" i="6" s="1"/>
  <c r="AA240" i="6" s="1"/>
  <c r="AB240" i="6" s="1"/>
  <c r="AC240" i="6" s="1"/>
  <c r="AD240" i="6" s="1"/>
  <c r="AE240" i="6" s="1"/>
  <c r="AF240" i="6" s="1"/>
  <c r="C240" i="6"/>
  <c r="C239" i="6"/>
  <c r="D239" i="6" s="1"/>
  <c r="E239" i="6" s="1"/>
  <c r="F239" i="6" s="1"/>
  <c r="G239" i="6" s="1"/>
  <c r="H239" i="6" s="1"/>
  <c r="I239" i="6" s="1"/>
  <c r="J239" i="6" s="1"/>
  <c r="K239" i="6" s="1"/>
  <c r="L239" i="6" s="1"/>
  <c r="T239" i="6" s="1"/>
  <c r="U239" i="6" s="1"/>
  <c r="V239" i="6" s="1"/>
  <c r="W239" i="6" s="1"/>
  <c r="X239" i="6" s="1"/>
  <c r="Y239" i="6" s="1"/>
  <c r="Z239" i="6" s="1"/>
  <c r="AA239" i="6" s="1"/>
  <c r="AB239" i="6" s="1"/>
  <c r="AC239" i="6" s="1"/>
  <c r="AD239" i="6" s="1"/>
  <c r="AE239" i="6" s="1"/>
  <c r="AF239" i="6" s="1"/>
  <c r="J238" i="6"/>
  <c r="K238" i="6" s="1"/>
  <c r="L238" i="6" s="1"/>
  <c r="T238" i="6" s="1"/>
  <c r="U238" i="6" s="1"/>
  <c r="V238" i="6" s="1"/>
  <c r="W238" i="6" s="1"/>
  <c r="X238" i="6" s="1"/>
  <c r="Y238" i="6" s="1"/>
  <c r="Z238" i="6" s="1"/>
  <c r="AA238" i="6" s="1"/>
  <c r="AB238" i="6" s="1"/>
  <c r="AC238" i="6" s="1"/>
  <c r="AD238" i="6" s="1"/>
  <c r="AE238" i="6" s="1"/>
  <c r="AF238" i="6" s="1"/>
  <c r="D238" i="6"/>
  <c r="E238" i="6" s="1"/>
  <c r="F238" i="6" s="1"/>
  <c r="G238" i="6" s="1"/>
  <c r="H238" i="6" s="1"/>
  <c r="I238" i="6" s="1"/>
  <c r="C238" i="6"/>
  <c r="G237" i="6"/>
  <c r="H237" i="6" s="1"/>
  <c r="I237" i="6" s="1"/>
  <c r="J237" i="6" s="1"/>
  <c r="K237" i="6" s="1"/>
  <c r="L237" i="6" s="1"/>
  <c r="T237" i="6" s="1"/>
  <c r="U237" i="6" s="1"/>
  <c r="V237" i="6" s="1"/>
  <c r="W237" i="6" s="1"/>
  <c r="X237" i="6" s="1"/>
  <c r="Y237" i="6" s="1"/>
  <c r="Z237" i="6" s="1"/>
  <c r="AA237" i="6" s="1"/>
  <c r="AB237" i="6" s="1"/>
  <c r="AC237" i="6" s="1"/>
  <c r="AD237" i="6" s="1"/>
  <c r="AE237" i="6" s="1"/>
  <c r="AF237" i="6" s="1"/>
  <c r="C237" i="6"/>
  <c r="D237" i="6" s="1"/>
  <c r="E237" i="6" s="1"/>
  <c r="F237" i="6" s="1"/>
  <c r="C236" i="6"/>
  <c r="D236" i="6" s="1"/>
  <c r="E236" i="6" s="1"/>
  <c r="F236" i="6" s="1"/>
  <c r="G236" i="6" s="1"/>
  <c r="H236" i="6" s="1"/>
  <c r="I236" i="6" s="1"/>
  <c r="J236" i="6" s="1"/>
  <c r="K236" i="6" s="1"/>
  <c r="L236" i="6" s="1"/>
  <c r="T236" i="6" s="1"/>
  <c r="U236" i="6" s="1"/>
  <c r="V236" i="6" s="1"/>
  <c r="W236" i="6" s="1"/>
  <c r="X236" i="6" s="1"/>
  <c r="Y236" i="6" s="1"/>
  <c r="Z236" i="6" s="1"/>
  <c r="AA236" i="6" s="1"/>
  <c r="AB236" i="6" s="1"/>
  <c r="AC236" i="6" s="1"/>
  <c r="AD236" i="6" s="1"/>
  <c r="AE236" i="6" s="1"/>
  <c r="AF236" i="6" s="1"/>
  <c r="C235" i="6"/>
  <c r="D235" i="6" s="1"/>
  <c r="E235" i="6" s="1"/>
  <c r="F235" i="6" s="1"/>
  <c r="G235" i="6" s="1"/>
  <c r="H235" i="6" s="1"/>
  <c r="I235" i="6" s="1"/>
  <c r="J235" i="6" s="1"/>
  <c r="K235" i="6" s="1"/>
  <c r="L235" i="6" s="1"/>
  <c r="T235" i="6" s="1"/>
  <c r="U235" i="6" s="1"/>
  <c r="V235" i="6" s="1"/>
  <c r="W235" i="6" s="1"/>
  <c r="X235" i="6" s="1"/>
  <c r="Y235" i="6" s="1"/>
  <c r="Z235" i="6" s="1"/>
  <c r="AA235" i="6" s="1"/>
  <c r="AB235" i="6" s="1"/>
  <c r="AC235" i="6" s="1"/>
  <c r="AD235" i="6" s="1"/>
  <c r="AE235" i="6" s="1"/>
  <c r="AF235" i="6" s="1"/>
  <c r="I234" i="6"/>
  <c r="J234" i="6" s="1"/>
  <c r="K234" i="6" s="1"/>
  <c r="L234" i="6" s="1"/>
  <c r="T234" i="6" s="1"/>
  <c r="U234" i="6" s="1"/>
  <c r="V234" i="6" s="1"/>
  <c r="W234" i="6" s="1"/>
  <c r="X234" i="6" s="1"/>
  <c r="Y234" i="6" s="1"/>
  <c r="Z234" i="6" s="1"/>
  <c r="AA234" i="6" s="1"/>
  <c r="AB234" i="6" s="1"/>
  <c r="AC234" i="6" s="1"/>
  <c r="AD234" i="6" s="1"/>
  <c r="AE234" i="6" s="1"/>
  <c r="AF234" i="6" s="1"/>
  <c r="D234" i="6"/>
  <c r="E234" i="6" s="1"/>
  <c r="F234" i="6" s="1"/>
  <c r="G234" i="6" s="1"/>
  <c r="H234" i="6" s="1"/>
  <c r="C234" i="6"/>
  <c r="G233" i="6"/>
  <c r="H233" i="6" s="1"/>
  <c r="I233" i="6" s="1"/>
  <c r="J233" i="6" s="1"/>
  <c r="K233" i="6" s="1"/>
  <c r="L233" i="6" s="1"/>
  <c r="T233" i="6" s="1"/>
  <c r="U233" i="6" s="1"/>
  <c r="V233" i="6" s="1"/>
  <c r="W233" i="6" s="1"/>
  <c r="X233" i="6" s="1"/>
  <c r="Y233" i="6" s="1"/>
  <c r="Z233" i="6" s="1"/>
  <c r="AA233" i="6" s="1"/>
  <c r="AB233" i="6" s="1"/>
  <c r="AC233" i="6" s="1"/>
  <c r="AD233" i="6" s="1"/>
  <c r="AE233" i="6" s="1"/>
  <c r="AF233" i="6" s="1"/>
  <c r="C233" i="6"/>
  <c r="D233" i="6" s="1"/>
  <c r="E233" i="6" s="1"/>
  <c r="F233" i="6" s="1"/>
  <c r="F232" i="6"/>
  <c r="G232" i="6" s="1"/>
  <c r="H232" i="6" s="1"/>
  <c r="I232" i="6" s="1"/>
  <c r="J232" i="6" s="1"/>
  <c r="K232" i="6" s="1"/>
  <c r="L232" i="6" s="1"/>
  <c r="T232" i="6" s="1"/>
  <c r="U232" i="6" s="1"/>
  <c r="V232" i="6" s="1"/>
  <c r="W232" i="6" s="1"/>
  <c r="X232" i="6" s="1"/>
  <c r="Y232" i="6" s="1"/>
  <c r="Z232" i="6" s="1"/>
  <c r="AA232" i="6" s="1"/>
  <c r="AB232" i="6" s="1"/>
  <c r="AC232" i="6" s="1"/>
  <c r="AD232" i="6" s="1"/>
  <c r="AE232" i="6" s="1"/>
  <c r="AF232" i="6" s="1"/>
  <c r="E232" i="6"/>
  <c r="D232" i="6"/>
  <c r="C232" i="6"/>
  <c r="C231" i="6"/>
  <c r="D231" i="6" s="1"/>
  <c r="E231" i="6" s="1"/>
  <c r="F231" i="6" s="1"/>
  <c r="G231" i="6" s="1"/>
  <c r="H231" i="6" s="1"/>
  <c r="I231" i="6" s="1"/>
  <c r="J231" i="6" s="1"/>
  <c r="K231" i="6" s="1"/>
  <c r="L231" i="6" s="1"/>
  <c r="T231" i="6" s="1"/>
  <c r="U231" i="6" s="1"/>
  <c r="V231" i="6" s="1"/>
  <c r="W231" i="6" s="1"/>
  <c r="X231" i="6" s="1"/>
  <c r="Y231" i="6" s="1"/>
  <c r="Z231" i="6" s="1"/>
  <c r="AA231" i="6" s="1"/>
  <c r="AB231" i="6" s="1"/>
  <c r="AC231" i="6" s="1"/>
  <c r="AD231" i="6" s="1"/>
  <c r="AE231" i="6" s="1"/>
  <c r="AF231" i="6" s="1"/>
  <c r="D230" i="6"/>
  <c r="E230" i="6" s="1"/>
  <c r="F230" i="6" s="1"/>
  <c r="G230" i="6" s="1"/>
  <c r="H230" i="6" s="1"/>
  <c r="I230" i="6" s="1"/>
  <c r="J230" i="6" s="1"/>
  <c r="K230" i="6" s="1"/>
  <c r="L230" i="6" s="1"/>
  <c r="T230" i="6" s="1"/>
  <c r="U230" i="6" s="1"/>
  <c r="V230" i="6" s="1"/>
  <c r="W230" i="6" s="1"/>
  <c r="X230" i="6" s="1"/>
  <c r="Y230" i="6" s="1"/>
  <c r="Z230" i="6" s="1"/>
  <c r="AA230" i="6" s="1"/>
  <c r="AB230" i="6" s="1"/>
  <c r="AC230" i="6" s="1"/>
  <c r="AD230" i="6" s="1"/>
  <c r="AE230" i="6" s="1"/>
  <c r="AF230" i="6" s="1"/>
  <c r="C230" i="6"/>
  <c r="H229" i="6"/>
  <c r="I229" i="6" s="1"/>
  <c r="J229" i="6" s="1"/>
  <c r="K229" i="6" s="1"/>
  <c r="L229" i="6" s="1"/>
  <c r="T229" i="6" s="1"/>
  <c r="U229" i="6" s="1"/>
  <c r="V229" i="6" s="1"/>
  <c r="W229" i="6" s="1"/>
  <c r="X229" i="6" s="1"/>
  <c r="Y229" i="6" s="1"/>
  <c r="Z229" i="6" s="1"/>
  <c r="AA229" i="6" s="1"/>
  <c r="AB229" i="6" s="1"/>
  <c r="AC229" i="6" s="1"/>
  <c r="AD229" i="6" s="1"/>
  <c r="AE229" i="6" s="1"/>
  <c r="AF229" i="6" s="1"/>
  <c r="G229" i="6"/>
  <c r="C229" i="6"/>
  <c r="D229" i="6" s="1"/>
  <c r="E229" i="6" s="1"/>
  <c r="F229" i="6" s="1"/>
  <c r="C228" i="6"/>
  <c r="D228" i="6" s="1"/>
  <c r="E228" i="6" s="1"/>
  <c r="F228" i="6" s="1"/>
  <c r="G228" i="6" s="1"/>
  <c r="H228" i="6" s="1"/>
  <c r="I228" i="6" s="1"/>
  <c r="J228" i="6" s="1"/>
  <c r="K228" i="6" s="1"/>
  <c r="L228" i="6" s="1"/>
  <c r="T228" i="6" s="1"/>
  <c r="U228" i="6" s="1"/>
  <c r="V228" i="6" s="1"/>
  <c r="W228" i="6" s="1"/>
  <c r="X228" i="6" s="1"/>
  <c r="Y228" i="6" s="1"/>
  <c r="Z228" i="6" s="1"/>
  <c r="AA228" i="6" s="1"/>
  <c r="AB228" i="6" s="1"/>
  <c r="AC228" i="6" s="1"/>
  <c r="AD228" i="6" s="1"/>
  <c r="AE228" i="6" s="1"/>
  <c r="AF228" i="6" s="1"/>
  <c r="C227" i="6"/>
  <c r="D227" i="6" s="1"/>
  <c r="E227" i="6" s="1"/>
  <c r="F227" i="6" s="1"/>
  <c r="G227" i="6" s="1"/>
  <c r="H227" i="6" s="1"/>
  <c r="I227" i="6" s="1"/>
  <c r="J227" i="6" s="1"/>
  <c r="K227" i="6" s="1"/>
  <c r="L227" i="6" s="1"/>
  <c r="T227" i="6" s="1"/>
  <c r="U227" i="6" s="1"/>
  <c r="V227" i="6" s="1"/>
  <c r="W227" i="6" s="1"/>
  <c r="X227" i="6" s="1"/>
  <c r="Y227" i="6" s="1"/>
  <c r="Z227" i="6" s="1"/>
  <c r="AA227" i="6" s="1"/>
  <c r="AB227" i="6" s="1"/>
  <c r="AC227" i="6" s="1"/>
  <c r="AD227" i="6" s="1"/>
  <c r="AE227" i="6" s="1"/>
  <c r="AF227" i="6" s="1"/>
  <c r="I226" i="6"/>
  <c r="J226" i="6" s="1"/>
  <c r="K226" i="6" s="1"/>
  <c r="L226" i="6" s="1"/>
  <c r="T226" i="6" s="1"/>
  <c r="U226" i="6" s="1"/>
  <c r="V226" i="6" s="1"/>
  <c r="W226" i="6" s="1"/>
  <c r="X226" i="6" s="1"/>
  <c r="Y226" i="6" s="1"/>
  <c r="Z226" i="6" s="1"/>
  <c r="AA226" i="6" s="1"/>
  <c r="AB226" i="6" s="1"/>
  <c r="AC226" i="6" s="1"/>
  <c r="AD226" i="6" s="1"/>
  <c r="AE226" i="6" s="1"/>
  <c r="AF226" i="6" s="1"/>
  <c r="D226" i="6"/>
  <c r="E226" i="6" s="1"/>
  <c r="F226" i="6" s="1"/>
  <c r="G226" i="6" s="1"/>
  <c r="H226" i="6" s="1"/>
  <c r="C226" i="6"/>
  <c r="G225" i="6"/>
  <c r="H225" i="6" s="1"/>
  <c r="I225" i="6" s="1"/>
  <c r="J225" i="6" s="1"/>
  <c r="K225" i="6" s="1"/>
  <c r="L225" i="6" s="1"/>
  <c r="T225" i="6" s="1"/>
  <c r="U225" i="6" s="1"/>
  <c r="V225" i="6" s="1"/>
  <c r="W225" i="6" s="1"/>
  <c r="X225" i="6" s="1"/>
  <c r="Y225" i="6" s="1"/>
  <c r="Z225" i="6" s="1"/>
  <c r="AA225" i="6" s="1"/>
  <c r="AB225" i="6" s="1"/>
  <c r="AC225" i="6" s="1"/>
  <c r="AD225" i="6" s="1"/>
  <c r="AE225" i="6" s="1"/>
  <c r="AF225" i="6" s="1"/>
  <c r="D225" i="6"/>
  <c r="E225" i="6" s="1"/>
  <c r="F225" i="6" s="1"/>
  <c r="C225" i="6"/>
  <c r="T224" i="6"/>
  <c r="U224" i="6" s="1"/>
  <c r="V224" i="6" s="1"/>
  <c r="W224" i="6" s="1"/>
  <c r="X224" i="6" s="1"/>
  <c r="Y224" i="6" s="1"/>
  <c r="Z224" i="6" s="1"/>
  <c r="AA224" i="6" s="1"/>
  <c r="AB224" i="6" s="1"/>
  <c r="AC224" i="6" s="1"/>
  <c r="AD224" i="6" s="1"/>
  <c r="AE224" i="6" s="1"/>
  <c r="AF224" i="6" s="1"/>
  <c r="E224" i="6"/>
  <c r="F224" i="6" s="1"/>
  <c r="G224" i="6" s="1"/>
  <c r="H224" i="6" s="1"/>
  <c r="I224" i="6" s="1"/>
  <c r="J224" i="6" s="1"/>
  <c r="K224" i="6" s="1"/>
  <c r="L224" i="6" s="1"/>
  <c r="C224" i="6"/>
  <c r="D224" i="6" s="1"/>
  <c r="D223" i="6"/>
  <c r="E223" i="6" s="1"/>
  <c r="F223" i="6" s="1"/>
  <c r="G223" i="6" s="1"/>
  <c r="H223" i="6" s="1"/>
  <c r="I223" i="6" s="1"/>
  <c r="J223" i="6" s="1"/>
  <c r="K223" i="6" s="1"/>
  <c r="L223" i="6" s="1"/>
  <c r="T223" i="6" s="1"/>
  <c r="U223" i="6" s="1"/>
  <c r="V223" i="6" s="1"/>
  <c r="W223" i="6" s="1"/>
  <c r="X223" i="6" s="1"/>
  <c r="Y223" i="6" s="1"/>
  <c r="Z223" i="6" s="1"/>
  <c r="AA223" i="6" s="1"/>
  <c r="AB223" i="6" s="1"/>
  <c r="AC223" i="6" s="1"/>
  <c r="AD223" i="6" s="1"/>
  <c r="AE223" i="6" s="1"/>
  <c r="AF223" i="6" s="1"/>
  <c r="C223" i="6"/>
  <c r="J222" i="6"/>
  <c r="K222" i="6" s="1"/>
  <c r="L222" i="6" s="1"/>
  <c r="T222" i="6" s="1"/>
  <c r="U222" i="6" s="1"/>
  <c r="V222" i="6" s="1"/>
  <c r="W222" i="6" s="1"/>
  <c r="X222" i="6" s="1"/>
  <c r="Y222" i="6" s="1"/>
  <c r="Z222" i="6" s="1"/>
  <c r="AA222" i="6" s="1"/>
  <c r="AB222" i="6" s="1"/>
  <c r="AC222" i="6" s="1"/>
  <c r="AD222" i="6" s="1"/>
  <c r="AE222" i="6" s="1"/>
  <c r="AF222" i="6" s="1"/>
  <c r="D222" i="6"/>
  <c r="E222" i="6" s="1"/>
  <c r="F222" i="6" s="1"/>
  <c r="G222" i="6" s="1"/>
  <c r="H222" i="6" s="1"/>
  <c r="I222" i="6" s="1"/>
  <c r="C222" i="6"/>
  <c r="H221" i="6"/>
  <c r="I221" i="6" s="1"/>
  <c r="J221" i="6" s="1"/>
  <c r="K221" i="6" s="1"/>
  <c r="L221" i="6" s="1"/>
  <c r="T221" i="6" s="1"/>
  <c r="U221" i="6" s="1"/>
  <c r="V221" i="6" s="1"/>
  <c r="W221" i="6" s="1"/>
  <c r="X221" i="6" s="1"/>
  <c r="Y221" i="6" s="1"/>
  <c r="Z221" i="6" s="1"/>
  <c r="AA221" i="6" s="1"/>
  <c r="AB221" i="6" s="1"/>
  <c r="AC221" i="6" s="1"/>
  <c r="AD221" i="6" s="1"/>
  <c r="AE221" i="6" s="1"/>
  <c r="AF221" i="6" s="1"/>
  <c r="G221" i="6"/>
  <c r="C221" i="6"/>
  <c r="D221" i="6" s="1"/>
  <c r="E221" i="6" s="1"/>
  <c r="F221" i="6" s="1"/>
  <c r="C220" i="6"/>
  <c r="D220" i="6" s="1"/>
  <c r="E220" i="6" s="1"/>
  <c r="F220" i="6" s="1"/>
  <c r="G220" i="6" s="1"/>
  <c r="H220" i="6" s="1"/>
  <c r="I220" i="6" s="1"/>
  <c r="J220" i="6" s="1"/>
  <c r="K220" i="6" s="1"/>
  <c r="L220" i="6" s="1"/>
  <c r="T220" i="6" s="1"/>
  <c r="U220" i="6" s="1"/>
  <c r="V220" i="6" s="1"/>
  <c r="W220" i="6" s="1"/>
  <c r="X220" i="6" s="1"/>
  <c r="Y220" i="6" s="1"/>
  <c r="Z220" i="6" s="1"/>
  <c r="AA220" i="6" s="1"/>
  <c r="AB220" i="6" s="1"/>
  <c r="AC220" i="6" s="1"/>
  <c r="AD220" i="6" s="1"/>
  <c r="AE220" i="6" s="1"/>
  <c r="AF220" i="6" s="1"/>
  <c r="C219" i="6"/>
  <c r="D219" i="6" s="1"/>
  <c r="E219" i="6" s="1"/>
  <c r="F219" i="6" s="1"/>
  <c r="G219" i="6" s="1"/>
  <c r="H219" i="6" s="1"/>
  <c r="I219" i="6" s="1"/>
  <c r="J219" i="6" s="1"/>
  <c r="K219" i="6" s="1"/>
  <c r="L219" i="6" s="1"/>
  <c r="T219" i="6" s="1"/>
  <c r="U219" i="6" s="1"/>
  <c r="V219" i="6" s="1"/>
  <c r="W219" i="6" s="1"/>
  <c r="X219" i="6" s="1"/>
  <c r="Y219" i="6" s="1"/>
  <c r="Z219" i="6" s="1"/>
  <c r="AA219" i="6" s="1"/>
  <c r="AB219" i="6" s="1"/>
  <c r="AC219" i="6" s="1"/>
  <c r="AD219" i="6" s="1"/>
  <c r="AE219" i="6" s="1"/>
  <c r="AF219" i="6" s="1"/>
  <c r="J218" i="6"/>
  <c r="K218" i="6" s="1"/>
  <c r="L218" i="6" s="1"/>
  <c r="T218" i="6" s="1"/>
  <c r="U218" i="6" s="1"/>
  <c r="V218" i="6" s="1"/>
  <c r="W218" i="6" s="1"/>
  <c r="X218" i="6" s="1"/>
  <c r="Y218" i="6" s="1"/>
  <c r="Z218" i="6" s="1"/>
  <c r="AA218" i="6" s="1"/>
  <c r="AB218" i="6" s="1"/>
  <c r="AC218" i="6" s="1"/>
  <c r="AD218" i="6" s="1"/>
  <c r="AE218" i="6" s="1"/>
  <c r="AF218" i="6" s="1"/>
  <c r="I218" i="6"/>
  <c r="D218" i="6"/>
  <c r="E218" i="6" s="1"/>
  <c r="F218" i="6" s="1"/>
  <c r="G218" i="6" s="1"/>
  <c r="H218" i="6" s="1"/>
  <c r="C218" i="6"/>
  <c r="G217" i="6"/>
  <c r="H217" i="6" s="1"/>
  <c r="I217" i="6" s="1"/>
  <c r="J217" i="6" s="1"/>
  <c r="K217" i="6" s="1"/>
  <c r="L217" i="6" s="1"/>
  <c r="T217" i="6" s="1"/>
  <c r="U217" i="6" s="1"/>
  <c r="V217" i="6" s="1"/>
  <c r="W217" i="6" s="1"/>
  <c r="X217" i="6" s="1"/>
  <c r="Y217" i="6" s="1"/>
  <c r="Z217" i="6" s="1"/>
  <c r="AA217" i="6" s="1"/>
  <c r="AB217" i="6" s="1"/>
  <c r="AC217" i="6" s="1"/>
  <c r="AD217" i="6" s="1"/>
  <c r="AE217" i="6" s="1"/>
  <c r="AF217" i="6" s="1"/>
  <c r="C217" i="6"/>
  <c r="D217" i="6" s="1"/>
  <c r="E217" i="6" s="1"/>
  <c r="F217" i="6" s="1"/>
  <c r="C216" i="6"/>
  <c r="D216" i="6" s="1"/>
  <c r="E216" i="6" s="1"/>
  <c r="F216" i="6" s="1"/>
  <c r="G216" i="6" s="1"/>
  <c r="H216" i="6" s="1"/>
  <c r="I216" i="6" s="1"/>
  <c r="J216" i="6" s="1"/>
  <c r="K216" i="6" s="1"/>
  <c r="L216" i="6" s="1"/>
  <c r="T216" i="6" s="1"/>
  <c r="U216" i="6" s="1"/>
  <c r="V216" i="6" s="1"/>
  <c r="W216" i="6" s="1"/>
  <c r="X216" i="6" s="1"/>
  <c r="Y216" i="6" s="1"/>
  <c r="Z216" i="6" s="1"/>
  <c r="AA216" i="6" s="1"/>
  <c r="AB216" i="6" s="1"/>
  <c r="AC216" i="6" s="1"/>
  <c r="AD216" i="6" s="1"/>
  <c r="AE216" i="6" s="1"/>
  <c r="AF216" i="6" s="1"/>
  <c r="C215" i="6"/>
  <c r="D215" i="6" s="1"/>
  <c r="E215" i="6" s="1"/>
  <c r="F215" i="6" s="1"/>
  <c r="G215" i="6" s="1"/>
  <c r="H215" i="6" s="1"/>
  <c r="I215" i="6" s="1"/>
  <c r="J215" i="6" s="1"/>
  <c r="K215" i="6" s="1"/>
  <c r="L215" i="6" s="1"/>
  <c r="T215" i="6" s="1"/>
  <c r="U215" i="6" s="1"/>
  <c r="V215" i="6" s="1"/>
  <c r="W215" i="6" s="1"/>
  <c r="X215" i="6" s="1"/>
  <c r="Y215" i="6" s="1"/>
  <c r="Z215" i="6" s="1"/>
  <c r="AA215" i="6" s="1"/>
  <c r="AB215" i="6" s="1"/>
  <c r="AC215" i="6" s="1"/>
  <c r="AD215" i="6" s="1"/>
  <c r="AE215" i="6" s="1"/>
  <c r="AF215" i="6" s="1"/>
  <c r="I214" i="6"/>
  <c r="J214" i="6" s="1"/>
  <c r="K214" i="6" s="1"/>
  <c r="L214" i="6" s="1"/>
  <c r="T214" i="6" s="1"/>
  <c r="U214" i="6" s="1"/>
  <c r="V214" i="6" s="1"/>
  <c r="W214" i="6" s="1"/>
  <c r="X214" i="6" s="1"/>
  <c r="Y214" i="6" s="1"/>
  <c r="Z214" i="6" s="1"/>
  <c r="AA214" i="6" s="1"/>
  <c r="AB214" i="6" s="1"/>
  <c r="AC214" i="6" s="1"/>
  <c r="AD214" i="6" s="1"/>
  <c r="AE214" i="6" s="1"/>
  <c r="AF214" i="6" s="1"/>
  <c r="D214" i="6"/>
  <c r="E214" i="6" s="1"/>
  <c r="F214" i="6" s="1"/>
  <c r="G214" i="6" s="1"/>
  <c r="H214" i="6" s="1"/>
  <c r="C214" i="6"/>
  <c r="C213" i="6"/>
  <c r="D213" i="6" s="1"/>
  <c r="E213" i="6" s="1"/>
  <c r="F213" i="6" s="1"/>
  <c r="G213" i="6" s="1"/>
  <c r="H213" i="6" s="1"/>
  <c r="I213" i="6" s="1"/>
  <c r="J213" i="6" s="1"/>
  <c r="K213" i="6" s="1"/>
  <c r="L213" i="6" s="1"/>
  <c r="T213" i="6" s="1"/>
  <c r="U213" i="6" s="1"/>
  <c r="V213" i="6" s="1"/>
  <c r="W213" i="6" s="1"/>
  <c r="X213" i="6" s="1"/>
  <c r="Y213" i="6" s="1"/>
  <c r="Z213" i="6" s="1"/>
  <c r="AA213" i="6" s="1"/>
  <c r="AB213" i="6" s="1"/>
  <c r="AC213" i="6" s="1"/>
  <c r="AD213" i="6" s="1"/>
  <c r="AE213" i="6" s="1"/>
  <c r="AF213" i="6" s="1"/>
  <c r="T212" i="6"/>
  <c r="U212" i="6" s="1"/>
  <c r="V212" i="6" s="1"/>
  <c r="W212" i="6" s="1"/>
  <c r="X212" i="6" s="1"/>
  <c r="Y212" i="6" s="1"/>
  <c r="Z212" i="6" s="1"/>
  <c r="AA212" i="6" s="1"/>
  <c r="AB212" i="6" s="1"/>
  <c r="AC212" i="6" s="1"/>
  <c r="AD212" i="6" s="1"/>
  <c r="AE212" i="6" s="1"/>
  <c r="AF212" i="6" s="1"/>
  <c r="C212" i="6"/>
  <c r="D212" i="6" s="1"/>
  <c r="E212" i="6" s="1"/>
  <c r="F212" i="6" s="1"/>
  <c r="G212" i="6" s="1"/>
  <c r="H212" i="6" s="1"/>
  <c r="I212" i="6" s="1"/>
  <c r="J212" i="6" s="1"/>
  <c r="K212" i="6" s="1"/>
  <c r="L212" i="6" s="1"/>
  <c r="D211" i="6"/>
  <c r="E211" i="6" s="1"/>
  <c r="F211" i="6" s="1"/>
  <c r="G211" i="6" s="1"/>
  <c r="H211" i="6" s="1"/>
  <c r="I211" i="6" s="1"/>
  <c r="J211" i="6" s="1"/>
  <c r="K211" i="6" s="1"/>
  <c r="L211" i="6" s="1"/>
  <c r="T211" i="6" s="1"/>
  <c r="U211" i="6" s="1"/>
  <c r="V211" i="6" s="1"/>
  <c r="W211" i="6" s="1"/>
  <c r="X211" i="6" s="1"/>
  <c r="Y211" i="6" s="1"/>
  <c r="Z211" i="6" s="1"/>
  <c r="AA211" i="6" s="1"/>
  <c r="AB211" i="6" s="1"/>
  <c r="AC211" i="6" s="1"/>
  <c r="AD211" i="6" s="1"/>
  <c r="AE211" i="6" s="1"/>
  <c r="AF211" i="6" s="1"/>
  <c r="C211" i="6"/>
  <c r="I210" i="6"/>
  <c r="J210" i="6" s="1"/>
  <c r="K210" i="6" s="1"/>
  <c r="L210" i="6" s="1"/>
  <c r="T210" i="6" s="1"/>
  <c r="U210" i="6" s="1"/>
  <c r="V210" i="6" s="1"/>
  <c r="W210" i="6" s="1"/>
  <c r="X210" i="6" s="1"/>
  <c r="Y210" i="6" s="1"/>
  <c r="Z210" i="6" s="1"/>
  <c r="AA210" i="6" s="1"/>
  <c r="AB210" i="6" s="1"/>
  <c r="AC210" i="6" s="1"/>
  <c r="AD210" i="6" s="1"/>
  <c r="AE210" i="6" s="1"/>
  <c r="AF210" i="6" s="1"/>
  <c r="D210" i="6"/>
  <c r="E210" i="6" s="1"/>
  <c r="F210" i="6" s="1"/>
  <c r="G210" i="6" s="1"/>
  <c r="H210" i="6" s="1"/>
  <c r="C210" i="6"/>
  <c r="J209" i="6"/>
  <c r="K209" i="6" s="1"/>
  <c r="L209" i="6" s="1"/>
  <c r="T209" i="6" s="1"/>
  <c r="U209" i="6" s="1"/>
  <c r="V209" i="6" s="1"/>
  <c r="W209" i="6" s="1"/>
  <c r="X209" i="6" s="1"/>
  <c r="Y209" i="6" s="1"/>
  <c r="Z209" i="6" s="1"/>
  <c r="AA209" i="6" s="1"/>
  <c r="AB209" i="6" s="1"/>
  <c r="AC209" i="6" s="1"/>
  <c r="AD209" i="6" s="1"/>
  <c r="AE209" i="6" s="1"/>
  <c r="AF209" i="6" s="1"/>
  <c r="C209" i="6"/>
  <c r="D209" i="6" s="1"/>
  <c r="E209" i="6" s="1"/>
  <c r="F209" i="6" s="1"/>
  <c r="G209" i="6" s="1"/>
  <c r="H209" i="6" s="1"/>
  <c r="I209" i="6" s="1"/>
  <c r="T208" i="6"/>
  <c r="U208" i="6" s="1"/>
  <c r="V208" i="6" s="1"/>
  <c r="W208" i="6" s="1"/>
  <c r="X208" i="6" s="1"/>
  <c r="Y208" i="6" s="1"/>
  <c r="Z208" i="6" s="1"/>
  <c r="AA208" i="6" s="1"/>
  <c r="AB208" i="6" s="1"/>
  <c r="AC208" i="6" s="1"/>
  <c r="AD208" i="6" s="1"/>
  <c r="AE208" i="6" s="1"/>
  <c r="AF208" i="6" s="1"/>
  <c r="C208" i="6"/>
  <c r="D208" i="6" s="1"/>
  <c r="E208" i="6" s="1"/>
  <c r="F208" i="6" s="1"/>
  <c r="G208" i="6" s="1"/>
  <c r="H208" i="6" s="1"/>
  <c r="I208" i="6" s="1"/>
  <c r="J208" i="6" s="1"/>
  <c r="K208" i="6" s="1"/>
  <c r="L208" i="6" s="1"/>
  <c r="D207" i="6"/>
  <c r="E207" i="6" s="1"/>
  <c r="F207" i="6" s="1"/>
  <c r="G207" i="6" s="1"/>
  <c r="H207" i="6" s="1"/>
  <c r="I207" i="6" s="1"/>
  <c r="J207" i="6" s="1"/>
  <c r="K207" i="6" s="1"/>
  <c r="L207" i="6" s="1"/>
  <c r="T207" i="6" s="1"/>
  <c r="U207" i="6" s="1"/>
  <c r="V207" i="6" s="1"/>
  <c r="W207" i="6" s="1"/>
  <c r="X207" i="6" s="1"/>
  <c r="Y207" i="6" s="1"/>
  <c r="Z207" i="6" s="1"/>
  <c r="AA207" i="6" s="1"/>
  <c r="AB207" i="6" s="1"/>
  <c r="AC207" i="6" s="1"/>
  <c r="AD207" i="6" s="1"/>
  <c r="AE207" i="6" s="1"/>
  <c r="AF207" i="6" s="1"/>
  <c r="C207" i="6"/>
  <c r="E206" i="6"/>
  <c r="F206" i="6" s="1"/>
  <c r="G206" i="6" s="1"/>
  <c r="H206" i="6" s="1"/>
  <c r="I206" i="6" s="1"/>
  <c r="J206" i="6" s="1"/>
  <c r="K206" i="6" s="1"/>
  <c r="L206" i="6" s="1"/>
  <c r="T206" i="6" s="1"/>
  <c r="U206" i="6" s="1"/>
  <c r="V206" i="6" s="1"/>
  <c r="W206" i="6" s="1"/>
  <c r="X206" i="6" s="1"/>
  <c r="Y206" i="6" s="1"/>
  <c r="Z206" i="6" s="1"/>
  <c r="AA206" i="6" s="1"/>
  <c r="AB206" i="6" s="1"/>
  <c r="AC206" i="6" s="1"/>
  <c r="AD206" i="6" s="1"/>
  <c r="AE206" i="6" s="1"/>
  <c r="AF206" i="6" s="1"/>
  <c r="C206" i="6"/>
  <c r="D206" i="6" s="1"/>
  <c r="H205" i="6"/>
  <c r="I205" i="6" s="1"/>
  <c r="J205" i="6" s="1"/>
  <c r="K205" i="6" s="1"/>
  <c r="L205" i="6" s="1"/>
  <c r="T205" i="6" s="1"/>
  <c r="U205" i="6" s="1"/>
  <c r="V205" i="6" s="1"/>
  <c r="W205" i="6" s="1"/>
  <c r="X205" i="6" s="1"/>
  <c r="Y205" i="6" s="1"/>
  <c r="Z205" i="6" s="1"/>
  <c r="AA205" i="6" s="1"/>
  <c r="AB205" i="6" s="1"/>
  <c r="AC205" i="6" s="1"/>
  <c r="AD205" i="6" s="1"/>
  <c r="AE205" i="6" s="1"/>
  <c r="AF205" i="6" s="1"/>
  <c r="D205" i="6"/>
  <c r="E205" i="6" s="1"/>
  <c r="F205" i="6" s="1"/>
  <c r="G205" i="6" s="1"/>
  <c r="C205" i="6"/>
  <c r="G204" i="6"/>
  <c r="H204" i="6" s="1"/>
  <c r="I204" i="6" s="1"/>
  <c r="J204" i="6" s="1"/>
  <c r="K204" i="6" s="1"/>
  <c r="L204" i="6" s="1"/>
  <c r="T204" i="6" s="1"/>
  <c r="U204" i="6" s="1"/>
  <c r="V204" i="6" s="1"/>
  <c r="W204" i="6" s="1"/>
  <c r="X204" i="6" s="1"/>
  <c r="Y204" i="6" s="1"/>
  <c r="Z204" i="6" s="1"/>
  <c r="AA204" i="6" s="1"/>
  <c r="AB204" i="6" s="1"/>
  <c r="AC204" i="6" s="1"/>
  <c r="AD204" i="6" s="1"/>
  <c r="AE204" i="6" s="1"/>
  <c r="AF204" i="6" s="1"/>
  <c r="E204" i="6"/>
  <c r="F204" i="6" s="1"/>
  <c r="C204" i="6"/>
  <c r="D204" i="6" s="1"/>
  <c r="I203" i="6"/>
  <c r="J203" i="6" s="1"/>
  <c r="K203" i="6" s="1"/>
  <c r="L203" i="6" s="1"/>
  <c r="T203" i="6" s="1"/>
  <c r="U203" i="6" s="1"/>
  <c r="V203" i="6" s="1"/>
  <c r="W203" i="6" s="1"/>
  <c r="X203" i="6" s="1"/>
  <c r="Y203" i="6" s="1"/>
  <c r="Z203" i="6" s="1"/>
  <c r="AA203" i="6" s="1"/>
  <c r="AB203" i="6" s="1"/>
  <c r="AC203" i="6" s="1"/>
  <c r="AD203" i="6" s="1"/>
  <c r="AE203" i="6" s="1"/>
  <c r="AF203" i="6" s="1"/>
  <c r="D203" i="6"/>
  <c r="E203" i="6" s="1"/>
  <c r="F203" i="6" s="1"/>
  <c r="G203" i="6" s="1"/>
  <c r="H203" i="6" s="1"/>
  <c r="C203" i="6"/>
  <c r="C202" i="6"/>
  <c r="D202" i="6" s="1"/>
  <c r="E202" i="6" s="1"/>
  <c r="F202" i="6" s="1"/>
  <c r="G202" i="6" s="1"/>
  <c r="H202" i="6" s="1"/>
  <c r="I202" i="6" s="1"/>
  <c r="J202" i="6" s="1"/>
  <c r="K202" i="6" s="1"/>
  <c r="L202" i="6" s="1"/>
  <c r="T202" i="6" s="1"/>
  <c r="U202" i="6" s="1"/>
  <c r="V202" i="6" s="1"/>
  <c r="W202" i="6" s="1"/>
  <c r="X202" i="6" s="1"/>
  <c r="Y202" i="6" s="1"/>
  <c r="Z202" i="6" s="1"/>
  <c r="AA202" i="6" s="1"/>
  <c r="AB202" i="6" s="1"/>
  <c r="AC202" i="6" s="1"/>
  <c r="AD202" i="6" s="1"/>
  <c r="AE202" i="6" s="1"/>
  <c r="AF202" i="6" s="1"/>
  <c r="C201" i="6"/>
  <c r="D201" i="6" s="1"/>
  <c r="E201" i="6" s="1"/>
  <c r="F201" i="6" s="1"/>
  <c r="G201" i="6" s="1"/>
  <c r="H201" i="6" s="1"/>
  <c r="I201" i="6" s="1"/>
  <c r="J201" i="6" s="1"/>
  <c r="K201" i="6" s="1"/>
  <c r="L201" i="6" s="1"/>
  <c r="T201" i="6" s="1"/>
  <c r="U201" i="6" s="1"/>
  <c r="V201" i="6" s="1"/>
  <c r="W201" i="6" s="1"/>
  <c r="X201" i="6" s="1"/>
  <c r="Y201" i="6" s="1"/>
  <c r="Z201" i="6" s="1"/>
  <c r="AA201" i="6" s="1"/>
  <c r="AB201" i="6" s="1"/>
  <c r="AC201" i="6" s="1"/>
  <c r="AD201" i="6" s="1"/>
  <c r="AE201" i="6" s="1"/>
  <c r="AF201" i="6" s="1"/>
  <c r="H200" i="6"/>
  <c r="I200" i="6" s="1"/>
  <c r="J200" i="6" s="1"/>
  <c r="K200" i="6" s="1"/>
  <c r="L200" i="6" s="1"/>
  <c r="T200" i="6" s="1"/>
  <c r="U200" i="6" s="1"/>
  <c r="V200" i="6" s="1"/>
  <c r="W200" i="6" s="1"/>
  <c r="X200" i="6" s="1"/>
  <c r="Y200" i="6" s="1"/>
  <c r="Z200" i="6" s="1"/>
  <c r="AA200" i="6" s="1"/>
  <c r="AB200" i="6" s="1"/>
  <c r="AC200" i="6" s="1"/>
  <c r="AD200" i="6" s="1"/>
  <c r="AE200" i="6" s="1"/>
  <c r="AF200" i="6" s="1"/>
  <c r="F200" i="6"/>
  <c r="G200" i="6" s="1"/>
  <c r="E200" i="6"/>
  <c r="C200" i="6"/>
  <c r="D200" i="6" s="1"/>
  <c r="C199" i="6"/>
  <c r="D199" i="6" s="1"/>
  <c r="E199" i="6" s="1"/>
  <c r="F199" i="6" s="1"/>
  <c r="G199" i="6" s="1"/>
  <c r="H199" i="6" s="1"/>
  <c r="I199" i="6" s="1"/>
  <c r="J199" i="6" s="1"/>
  <c r="K199" i="6" s="1"/>
  <c r="L199" i="6" s="1"/>
  <c r="T199" i="6" s="1"/>
  <c r="U199" i="6" s="1"/>
  <c r="V199" i="6" s="1"/>
  <c r="W199" i="6" s="1"/>
  <c r="X199" i="6" s="1"/>
  <c r="Y199" i="6" s="1"/>
  <c r="Z199" i="6" s="1"/>
  <c r="AA199" i="6" s="1"/>
  <c r="AB199" i="6" s="1"/>
  <c r="AC199" i="6" s="1"/>
  <c r="AD199" i="6" s="1"/>
  <c r="AE199" i="6" s="1"/>
  <c r="AF199" i="6" s="1"/>
  <c r="F198" i="6"/>
  <c r="G198" i="6" s="1"/>
  <c r="H198" i="6" s="1"/>
  <c r="I198" i="6" s="1"/>
  <c r="J198" i="6" s="1"/>
  <c r="K198" i="6" s="1"/>
  <c r="L198" i="6" s="1"/>
  <c r="T198" i="6" s="1"/>
  <c r="U198" i="6" s="1"/>
  <c r="V198" i="6" s="1"/>
  <c r="W198" i="6" s="1"/>
  <c r="X198" i="6" s="1"/>
  <c r="Y198" i="6" s="1"/>
  <c r="Z198" i="6" s="1"/>
  <c r="AA198" i="6" s="1"/>
  <c r="AB198" i="6" s="1"/>
  <c r="AC198" i="6" s="1"/>
  <c r="AD198" i="6" s="1"/>
  <c r="AE198" i="6" s="1"/>
  <c r="AF198" i="6" s="1"/>
  <c r="D198" i="6"/>
  <c r="E198" i="6" s="1"/>
  <c r="C198" i="6"/>
  <c r="L197" i="6"/>
  <c r="T197" i="6" s="1"/>
  <c r="U197" i="6" s="1"/>
  <c r="V197" i="6" s="1"/>
  <c r="W197" i="6" s="1"/>
  <c r="X197" i="6" s="1"/>
  <c r="Y197" i="6" s="1"/>
  <c r="Z197" i="6" s="1"/>
  <c r="AA197" i="6" s="1"/>
  <c r="AB197" i="6" s="1"/>
  <c r="AC197" i="6" s="1"/>
  <c r="AD197" i="6" s="1"/>
  <c r="AE197" i="6" s="1"/>
  <c r="AF197" i="6" s="1"/>
  <c r="G197" i="6"/>
  <c r="H197" i="6" s="1"/>
  <c r="I197" i="6" s="1"/>
  <c r="J197" i="6" s="1"/>
  <c r="K197" i="6" s="1"/>
  <c r="D197" i="6"/>
  <c r="E197" i="6" s="1"/>
  <c r="F197" i="6" s="1"/>
  <c r="C197" i="6"/>
  <c r="J196" i="6"/>
  <c r="K196" i="6" s="1"/>
  <c r="L196" i="6" s="1"/>
  <c r="T196" i="6" s="1"/>
  <c r="U196" i="6" s="1"/>
  <c r="V196" i="6" s="1"/>
  <c r="W196" i="6" s="1"/>
  <c r="X196" i="6" s="1"/>
  <c r="Y196" i="6" s="1"/>
  <c r="Z196" i="6" s="1"/>
  <c r="AA196" i="6" s="1"/>
  <c r="AB196" i="6" s="1"/>
  <c r="AC196" i="6" s="1"/>
  <c r="AD196" i="6" s="1"/>
  <c r="AE196" i="6" s="1"/>
  <c r="AF196" i="6" s="1"/>
  <c r="C196" i="6"/>
  <c r="D196" i="6" s="1"/>
  <c r="E196" i="6" s="1"/>
  <c r="F196" i="6" s="1"/>
  <c r="G196" i="6" s="1"/>
  <c r="H196" i="6" s="1"/>
  <c r="I196" i="6" s="1"/>
  <c r="K195" i="6"/>
  <c r="L195" i="6" s="1"/>
  <c r="T195" i="6" s="1"/>
  <c r="U195" i="6" s="1"/>
  <c r="V195" i="6" s="1"/>
  <c r="W195" i="6" s="1"/>
  <c r="X195" i="6" s="1"/>
  <c r="Y195" i="6" s="1"/>
  <c r="Z195" i="6" s="1"/>
  <c r="AA195" i="6" s="1"/>
  <c r="AB195" i="6" s="1"/>
  <c r="AC195" i="6" s="1"/>
  <c r="AD195" i="6" s="1"/>
  <c r="AE195" i="6" s="1"/>
  <c r="AF195" i="6" s="1"/>
  <c r="C195" i="6"/>
  <c r="D195" i="6" s="1"/>
  <c r="E195" i="6" s="1"/>
  <c r="F195" i="6" s="1"/>
  <c r="G195" i="6" s="1"/>
  <c r="H195" i="6" s="1"/>
  <c r="I195" i="6" s="1"/>
  <c r="J195" i="6" s="1"/>
  <c r="F194" i="6"/>
  <c r="G194" i="6" s="1"/>
  <c r="H194" i="6" s="1"/>
  <c r="I194" i="6" s="1"/>
  <c r="J194" i="6" s="1"/>
  <c r="K194" i="6" s="1"/>
  <c r="L194" i="6" s="1"/>
  <c r="T194" i="6" s="1"/>
  <c r="U194" i="6" s="1"/>
  <c r="V194" i="6" s="1"/>
  <c r="W194" i="6" s="1"/>
  <c r="X194" i="6" s="1"/>
  <c r="Y194" i="6" s="1"/>
  <c r="Z194" i="6" s="1"/>
  <c r="AA194" i="6" s="1"/>
  <c r="AB194" i="6" s="1"/>
  <c r="AC194" i="6" s="1"/>
  <c r="AD194" i="6" s="1"/>
  <c r="AE194" i="6" s="1"/>
  <c r="AF194" i="6" s="1"/>
  <c r="D194" i="6"/>
  <c r="E194" i="6" s="1"/>
  <c r="C194" i="6"/>
  <c r="D193" i="6"/>
  <c r="E193" i="6" s="1"/>
  <c r="F193" i="6" s="1"/>
  <c r="G193" i="6" s="1"/>
  <c r="H193" i="6" s="1"/>
  <c r="I193" i="6" s="1"/>
  <c r="J193" i="6" s="1"/>
  <c r="K193" i="6" s="1"/>
  <c r="L193" i="6" s="1"/>
  <c r="T193" i="6" s="1"/>
  <c r="U193" i="6" s="1"/>
  <c r="V193" i="6" s="1"/>
  <c r="W193" i="6" s="1"/>
  <c r="X193" i="6" s="1"/>
  <c r="Y193" i="6" s="1"/>
  <c r="Z193" i="6" s="1"/>
  <c r="AA193" i="6" s="1"/>
  <c r="AB193" i="6" s="1"/>
  <c r="AC193" i="6" s="1"/>
  <c r="AD193" i="6" s="1"/>
  <c r="AE193" i="6" s="1"/>
  <c r="AF193" i="6" s="1"/>
  <c r="C193" i="6"/>
  <c r="C192" i="6"/>
  <c r="D192" i="6" s="1"/>
  <c r="E192" i="6" s="1"/>
  <c r="F192" i="6" s="1"/>
  <c r="G192" i="6" s="1"/>
  <c r="H192" i="6" s="1"/>
  <c r="I192" i="6" s="1"/>
  <c r="J192" i="6" s="1"/>
  <c r="K192" i="6" s="1"/>
  <c r="L192" i="6" s="1"/>
  <c r="T192" i="6" s="1"/>
  <c r="U192" i="6" s="1"/>
  <c r="V192" i="6" s="1"/>
  <c r="W192" i="6" s="1"/>
  <c r="X192" i="6" s="1"/>
  <c r="Y192" i="6" s="1"/>
  <c r="Z192" i="6" s="1"/>
  <c r="AA192" i="6" s="1"/>
  <c r="AB192" i="6" s="1"/>
  <c r="AC192" i="6" s="1"/>
  <c r="AD192" i="6" s="1"/>
  <c r="AE192" i="6" s="1"/>
  <c r="AF192" i="6" s="1"/>
  <c r="F191" i="6"/>
  <c r="G191" i="6" s="1"/>
  <c r="H191" i="6" s="1"/>
  <c r="I191" i="6" s="1"/>
  <c r="J191" i="6" s="1"/>
  <c r="K191" i="6" s="1"/>
  <c r="L191" i="6" s="1"/>
  <c r="T191" i="6" s="1"/>
  <c r="U191" i="6" s="1"/>
  <c r="V191" i="6" s="1"/>
  <c r="W191" i="6" s="1"/>
  <c r="X191" i="6" s="1"/>
  <c r="Y191" i="6" s="1"/>
  <c r="Z191" i="6" s="1"/>
  <c r="AA191" i="6" s="1"/>
  <c r="AB191" i="6" s="1"/>
  <c r="AC191" i="6" s="1"/>
  <c r="AD191" i="6" s="1"/>
  <c r="AE191" i="6" s="1"/>
  <c r="AF191" i="6" s="1"/>
  <c r="C191" i="6"/>
  <c r="D191" i="6" s="1"/>
  <c r="E191" i="6" s="1"/>
  <c r="F190" i="6"/>
  <c r="G190" i="6" s="1"/>
  <c r="H190" i="6" s="1"/>
  <c r="I190" i="6" s="1"/>
  <c r="J190" i="6" s="1"/>
  <c r="K190" i="6" s="1"/>
  <c r="L190" i="6" s="1"/>
  <c r="T190" i="6" s="1"/>
  <c r="U190" i="6" s="1"/>
  <c r="V190" i="6" s="1"/>
  <c r="W190" i="6" s="1"/>
  <c r="X190" i="6" s="1"/>
  <c r="Y190" i="6" s="1"/>
  <c r="Z190" i="6" s="1"/>
  <c r="AA190" i="6" s="1"/>
  <c r="AB190" i="6" s="1"/>
  <c r="AC190" i="6" s="1"/>
  <c r="AD190" i="6" s="1"/>
  <c r="AE190" i="6" s="1"/>
  <c r="AF190" i="6" s="1"/>
  <c r="D190" i="6"/>
  <c r="E190" i="6" s="1"/>
  <c r="C190" i="6"/>
  <c r="D189" i="6"/>
  <c r="E189" i="6" s="1"/>
  <c r="F189" i="6" s="1"/>
  <c r="G189" i="6" s="1"/>
  <c r="H189" i="6" s="1"/>
  <c r="I189" i="6" s="1"/>
  <c r="J189" i="6" s="1"/>
  <c r="K189" i="6" s="1"/>
  <c r="L189" i="6" s="1"/>
  <c r="T189" i="6" s="1"/>
  <c r="U189" i="6" s="1"/>
  <c r="V189" i="6" s="1"/>
  <c r="W189" i="6" s="1"/>
  <c r="X189" i="6" s="1"/>
  <c r="Y189" i="6" s="1"/>
  <c r="Z189" i="6" s="1"/>
  <c r="AA189" i="6" s="1"/>
  <c r="AB189" i="6" s="1"/>
  <c r="AC189" i="6" s="1"/>
  <c r="AD189" i="6" s="1"/>
  <c r="AE189" i="6" s="1"/>
  <c r="AF189" i="6" s="1"/>
  <c r="C189" i="6"/>
  <c r="C188" i="6"/>
  <c r="D188" i="6" s="1"/>
  <c r="E188" i="6" s="1"/>
  <c r="F188" i="6" s="1"/>
  <c r="G188" i="6" s="1"/>
  <c r="H188" i="6" s="1"/>
  <c r="I188" i="6" s="1"/>
  <c r="J188" i="6" s="1"/>
  <c r="K188" i="6" s="1"/>
  <c r="L188" i="6" s="1"/>
  <c r="T188" i="6" s="1"/>
  <c r="U188" i="6" s="1"/>
  <c r="V188" i="6" s="1"/>
  <c r="W188" i="6" s="1"/>
  <c r="X188" i="6" s="1"/>
  <c r="Y188" i="6" s="1"/>
  <c r="Z188" i="6" s="1"/>
  <c r="AA188" i="6" s="1"/>
  <c r="AB188" i="6" s="1"/>
  <c r="AC188" i="6" s="1"/>
  <c r="AD188" i="6" s="1"/>
  <c r="AE188" i="6" s="1"/>
  <c r="AF188" i="6" s="1"/>
  <c r="C187" i="6"/>
  <c r="D187" i="6" s="1"/>
  <c r="E187" i="6" s="1"/>
  <c r="F187" i="6" s="1"/>
  <c r="G187" i="6" s="1"/>
  <c r="H187" i="6" s="1"/>
  <c r="I187" i="6" s="1"/>
  <c r="J187" i="6" s="1"/>
  <c r="K187" i="6" s="1"/>
  <c r="L187" i="6" s="1"/>
  <c r="T187" i="6" s="1"/>
  <c r="U187" i="6" s="1"/>
  <c r="V187" i="6" s="1"/>
  <c r="W187" i="6" s="1"/>
  <c r="X187" i="6" s="1"/>
  <c r="Y187" i="6" s="1"/>
  <c r="Z187" i="6" s="1"/>
  <c r="AA187" i="6" s="1"/>
  <c r="AB187" i="6" s="1"/>
  <c r="AC187" i="6" s="1"/>
  <c r="AD187" i="6" s="1"/>
  <c r="AE187" i="6" s="1"/>
  <c r="AF187" i="6" s="1"/>
  <c r="C186" i="6"/>
  <c r="D186" i="6" s="1"/>
  <c r="E186" i="6" s="1"/>
  <c r="F186" i="6" s="1"/>
  <c r="G186" i="6" s="1"/>
  <c r="H186" i="6" s="1"/>
  <c r="I186" i="6" s="1"/>
  <c r="J186" i="6" s="1"/>
  <c r="K186" i="6" s="1"/>
  <c r="L186" i="6" s="1"/>
  <c r="T186" i="6" s="1"/>
  <c r="U186" i="6" s="1"/>
  <c r="V186" i="6" s="1"/>
  <c r="W186" i="6" s="1"/>
  <c r="X186" i="6" s="1"/>
  <c r="Y186" i="6" s="1"/>
  <c r="Z186" i="6" s="1"/>
  <c r="AA186" i="6" s="1"/>
  <c r="AB186" i="6" s="1"/>
  <c r="AC186" i="6" s="1"/>
  <c r="AD186" i="6" s="1"/>
  <c r="AE186" i="6" s="1"/>
  <c r="AF186" i="6" s="1"/>
  <c r="D185" i="6"/>
  <c r="E185" i="6" s="1"/>
  <c r="F185" i="6" s="1"/>
  <c r="G185" i="6" s="1"/>
  <c r="H185" i="6" s="1"/>
  <c r="I185" i="6" s="1"/>
  <c r="J185" i="6" s="1"/>
  <c r="K185" i="6" s="1"/>
  <c r="L185" i="6" s="1"/>
  <c r="T185" i="6" s="1"/>
  <c r="U185" i="6" s="1"/>
  <c r="V185" i="6" s="1"/>
  <c r="W185" i="6" s="1"/>
  <c r="X185" i="6" s="1"/>
  <c r="Y185" i="6" s="1"/>
  <c r="Z185" i="6" s="1"/>
  <c r="AA185" i="6" s="1"/>
  <c r="AB185" i="6" s="1"/>
  <c r="AC185" i="6" s="1"/>
  <c r="AD185" i="6" s="1"/>
  <c r="AE185" i="6" s="1"/>
  <c r="AF185" i="6" s="1"/>
  <c r="C185" i="6"/>
  <c r="G184" i="6"/>
  <c r="H184" i="6" s="1"/>
  <c r="I184" i="6" s="1"/>
  <c r="J184" i="6" s="1"/>
  <c r="K184" i="6" s="1"/>
  <c r="L184" i="6" s="1"/>
  <c r="T184" i="6" s="1"/>
  <c r="U184" i="6" s="1"/>
  <c r="V184" i="6" s="1"/>
  <c r="W184" i="6" s="1"/>
  <c r="X184" i="6" s="1"/>
  <c r="Y184" i="6" s="1"/>
  <c r="Z184" i="6" s="1"/>
  <c r="AA184" i="6" s="1"/>
  <c r="AB184" i="6" s="1"/>
  <c r="AC184" i="6" s="1"/>
  <c r="AD184" i="6" s="1"/>
  <c r="AE184" i="6" s="1"/>
  <c r="AF184" i="6" s="1"/>
  <c r="C184" i="6"/>
  <c r="D184" i="6" s="1"/>
  <c r="E184" i="6" s="1"/>
  <c r="F184" i="6" s="1"/>
  <c r="C183" i="6"/>
  <c r="D183" i="6" s="1"/>
  <c r="E183" i="6" s="1"/>
  <c r="C182" i="6"/>
  <c r="D182" i="6" s="1"/>
  <c r="E182" i="6" s="1"/>
  <c r="F182" i="6" s="1"/>
  <c r="G182" i="6" s="1"/>
  <c r="H182" i="6" s="1"/>
  <c r="I182" i="6" s="1"/>
  <c r="J182" i="6" s="1"/>
  <c r="K182" i="6" s="1"/>
  <c r="L182" i="6" s="1"/>
  <c r="T182" i="6" s="1"/>
  <c r="U182" i="6" s="1"/>
  <c r="V182" i="6" s="1"/>
  <c r="W182" i="6" s="1"/>
  <c r="X182" i="6" s="1"/>
  <c r="Y182" i="6" s="1"/>
  <c r="Z182" i="6" s="1"/>
  <c r="AA182" i="6" s="1"/>
  <c r="AB182" i="6" s="1"/>
  <c r="AC182" i="6" s="1"/>
  <c r="AD182" i="6" s="1"/>
  <c r="AE182" i="6" s="1"/>
  <c r="AF182" i="6" s="1"/>
  <c r="I181" i="6"/>
  <c r="J181" i="6" s="1"/>
  <c r="K181" i="6" s="1"/>
  <c r="L181" i="6" s="1"/>
  <c r="T181" i="6" s="1"/>
  <c r="U181" i="6" s="1"/>
  <c r="V181" i="6" s="1"/>
  <c r="W181" i="6" s="1"/>
  <c r="X181" i="6" s="1"/>
  <c r="Y181" i="6" s="1"/>
  <c r="Z181" i="6" s="1"/>
  <c r="AA181" i="6" s="1"/>
  <c r="AB181" i="6" s="1"/>
  <c r="AC181" i="6" s="1"/>
  <c r="AD181" i="6" s="1"/>
  <c r="AE181" i="6" s="1"/>
  <c r="AF181" i="6" s="1"/>
  <c r="D181" i="6"/>
  <c r="E181" i="6" s="1"/>
  <c r="F181" i="6" s="1"/>
  <c r="G181" i="6" s="1"/>
  <c r="H181" i="6" s="1"/>
  <c r="C181" i="6"/>
  <c r="G180" i="6"/>
  <c r="H180" i="6" s="1"/>
  <c r="I180" i="6" s="1"/>
  <c r="J180" i="6" s="1"/>
  <c r="K180" i="6" s="1"/>
  <c r="L180" i="6" s="1"/>
  <c r="T180" i="6" s="1"/>
  <c r="U180" i="6" s="1"/>
  <c r="V180" i="6" s="1"/>
  <c r="W180" i="6" s="1"/>
  <c r="X180" i="6" s="1"/>
  <c r="Y180" i="6" s="1"/>
  <c r="Z180" i="6" s="1"/>
  <c r="AA180" i="6" s="1"/>
  <c r="AB180" i="6" s="1"/>
  <c r="AC180" i="6" s="1"/>
  <c r="AD180" i="6" s="1"/>
  <c r="AE180" i="6" s="1"/>
  <c r="AF180" i="6" s="1"/>
  <c r="C180" i="6"/>
  <c r="D180" i="6" s="1"/>
  <c r="E180" i="6" s="1"/>
  <c r="F180" i="6" s="1"/>
  <c r="C179" i="6"/>
  <c r="D179" i="6" s="1"/>
  <c r="E179" i="6" s="1"/>
  <c r="F179" i="6" s="1"/>
  <c r="G179" i="6" s="1"/>
  <c r="H179" i="6" s="1"/>
  <c r="I179" i="6" s="1"/>
  <c r="J179" i="6" s="1"/>
  <c r="K179" i="6" s="1"/>
  <c r="L179" i="6" s="1"/>
  <c r="T179" i="6" s="1"/>
  <c r="U179" i="6" s="1"/>
  <c r="V179" i="6" s="1"/>
  <c r="W179" i="6" s="1"/>
  <c r="X179" i="6" s="1"/>
  <c r="Y179" i="6" s="1"/>
  <c r="Z179" i="6" s="1"/>
  <c r="AA179" i="6" s="1"/>
  <c r="AB179" i="6" s="1"/>
  <c r="AC179" i="6" s="1"/>
  <c r="AD179" i="6" s="1"/>
  <c r="AE179" i="6" s="1"/>
  <c r="AF179" i="6" s="1"/>
  <c r="C178" i="6"/>
  <c r="D178" i="6" s="1"/>
  <c r="E178" i="6" s="1"/>
  <c r="F178" i="6" s="1"/>
  <c r="G178" i="6" s="1"/>
  <c r="H178" i="6" s="1"/>
  <c r="I178" i="6" s="1"/>
  <c r="J178" i="6" s="1"/>
  <c r="K178" i="6" s="1"/>
  <c r="L178" i="6" s="1"/>
  <c r="T178" i="6" s="1"/>
  <c r="U178" i="6" s="1"/>
  <c r="V178" i="6" s="1"/>
  <c r="W178" i="6" s="1"/>
  <c r="X178" i="6" s="1"/>
  <c r="Y178" i="6" s="1"/>
  <c r="Z178" i="6" s="1"/>
  <c r="AA178" i="6" s="1"/>
  <c r="AB178" i="6" s="1"/>
  <c r="AC178" i="6" s="1"/>
  <c r="AD178" i="6" s="1"/>
  <c r="AE178" i="6" s="1"/>
  <c r="AF178" i="6" s="1"/>
  <c r="I177" i="6"/>
  <c r="D177" i="6"/>
  <c r="E177" i="6" s="1"/>
  <c r="F177" i="6" s="1"/>
  <c r="G177" i="6" s="1"/>
  <c r="H177" i="6" s="1"/>
  <c r="C177" i="6"/>
  <c r="C176" i="6"/>
  <c r="D176" i="6" s="1"/>
  <c r="E176" i="6" s="1"/>
  <c r="F176" i="6" s="1"/>
  <c r="G176" i="6" s="1"/>
  <c r="H176" i="6" s="1"/>
  <c r="I176" i="6" s="1"/>
  <c r="J176" i="6" s="1"/>
  <c r="K176" i="6" s="1"/>
  <c r="L176" i="6" s="1"/>
  <c r="T176" i="6" s="1"/>
  <c r="U176" i="6" s="1"/>
  <c r="V176" i="6" s="1"/>
  <c r="W176" i="6" s="1"/>
  <c r="X176" i="6" s="1"/>
  <c r="Y176" i="6" s="1"/>
  <c r="Z176" i="6" s="1"/>
  <c r="AA176" i="6" s="1"/>
  <c r="AB176" i="6" s="1"/>
  <c r="AC176" i="6" s="1"/>
  <c r="AD176" i="6" s="1"/>
  <c r="AE176" i="6" s="1"/>
  <c r="AF176" i="6" s="1"/>
  <c r="E175" i="6"/>
  <c r="F175" i="6" s="1"/>
  <c r="G175" i="6" s="1"/>
  <c r="H175" i="6" s="1"/>
  <c r="I175" i="6" s="1"/>
  <c r="J175" i="6" s="1"/>
  <c r="K175" i="6" s="1"/>
  <c r="L175" i="6" s="1"/>
  <c r="T175" i="6" s="1"/>
  <c r="U175" i="6" s="1"/>
  <c r="V175" i="6" s="1"/>
  <c r="W175" i="6" s="1"/>
  <c r="X175" i="6" s="1"/>
  <c r="Y175" i="6" s="1"/>
  <c r="Z175" i="6" s="1"/>
  <c r="AA175" i="6" s="1"/>
  <c r="AB175" i="6" s="1"/>
  <c r="AC175" i="6" s="1"/>
  <c r="AD175" i="6" s="1"/>
  <c r="AE175" i="6" s="1"/>
  <c r="AF175" i="6" s="1"/>
  <c r="C175" i="6"/>
  <c r="D175" i="6" s="1"/>
  <c r="D174" i="6"/>
  <c r="E174" i="6" s="1"/>
  <c r="F174" i="6" s="1"/>
  <c r="G174" i="6" s="1"/>
  <c r="H174" i="6" s="1"/>
  <c r="I174" i="6" s="1"/>
  <c r="J174" i="6" s="1"/>
  <c r="K174" i="6" s="1"/>
  <c r="L174" i="6" s="1"/>
  <c r="T174" i="6" s="1"/>
  <c r="U174" i="6" s="1"/>
  <c r="V174" i="6" s="1"/>
  <c r="W174" i="6" s="1"/>
  <c r="X174" i="6" s="1"/>
  <c r="Y174" i="6" s="1"/>
  <c r="Z174" i="6" s="1"/>
  <c r="AA174" i="6" s="1"/>
  <c r="AB174" i="6" s="1"/>
  <c r="AC174" i="6" s="1"/>
  <c r="AD174" i="6" s="1"/>
  <c r="AE174" i="6" s="1"/>
  <c r="AF174" i="6" s="1"/>
  <c r="C174" i="6"/>
  <c r="D173" i="6"/>
  <c r="E173" i="6" s="1"/>
  <c r="F173" i="6" s="1"/>
  <c r="G173" i="6" s="1"/>
  <c r="H173" i="6" s="1"/>
  <c r="I173" i="6" s="1"/>
  <c r="J173" i="6" s="1"/>
  <c r="K173" i="6" s="1"/>
  <c r="L173" i="6" s="1"/>
  <c r="T173" i="6" s="1"/>
  <c r="U173" i="6" s="1"/>
  <c r="V173" i="6" s="1"/>
  <c r="W173" i="6" s="1"/>
  <c r="X173" i="6" s="1"/>
  <c r="Y173" i="6" s="1"/>
  <c r="Z173" i="6" s="1"/>
  <c r="AA173" i="6" s="1"/>
  <c r="AB173" i="6" s="1"/>
  <c r="AC173" i="6" s="1"/>
  <c r="AD173" i="6" s="1"/>
  <c r="AE173" i="6" s="1"/>
  <c r="AF173" i="6" s="1"/>
  <c r="C173" i="6"/>
  <c r="C172" i="6"/>
  <c r="D172" i="6" s="1"/>
  <c r="E172" i="6" s="1"/>
  <c r="F172" i="6" s="1"/>
  <c r="G172" i="6" s="1"/>
  <c r="H172" i="6" s="1"/>
  <c r="I172" i="6" s="1"/>
  <c r="J172" i="6" s="1"/>
  <c r="K172" i="6" s="1"/>
  <c r="L172" i="6" s="1"/>
  <c r="T172" i="6" s="1"/>
  <c r="U172" i="6" s="1"/>
  <c r="V172" i="6" s="1"/>
  <c r="W172" i="6" s="1"/>
  <c r="X172" i="6" s="1"/>
  <c r="Y172" i="6" s="1"/>
  <c r="Z172" i="6" s="1"/>
  <c r="AA172" i="6" s="1"/>
  <c r="AB172" i="6" s="1"/>
  <c r="AC172" i="6" s="1"/>
  <c r="AD172" i="6" s="1"/>
  <c r="AE172" i="6" s="1"/>
  <c r="AF172" i="6" s="1"/>
  <c r="C171" i="6"/>
  <c r="D171" i="6" s="1"/>
  <c r="E171" i="6" s="1"/>
  <c r="F171" i="6" s="1"/>
  <c r="G171" i="6" s="1"/>
  <c r="H171" i="6" s="1"/>
  <c r="I171" i="6" s="1"/>
  <c r="J171" i="6" s="1"/>
  <c r="K171" i="6" s="1"/>
  <c r="L171" i="6" s="1"/>
  <c r="T171" i="6" s="1"/>
  <c r="U171" i="6" s="1"/>
  <c r="V171" i="6" s="1"/>
  <c r="W171" i="6" s="1"/>
  <c r="X171" i="6" s="1"/>
  <c r="Y171" i="6" s="1"/>
  <c r="Z171" i="6" s="1"/>
  <c r="AA171" i="6" s="1"/>
  <c r="AB171" i="6" s="1"/>
  <c r="AC171" i="6" s="1"/>
  <c r="AD171" i="6" s="1"/>
  <c r="AE171" i="6" s="1"/>
  <c r="AF171" i="6" s="1"/>
  <c r="C170" i="6"/>
  <c r="D170" i="6" s="1"/>
  <c r="E170" i="6" s="1"/>
  <c r="F170" i="6" s="1"/>
  <c r="G170" i="6" s="1"/>
  <c r="H170" i="6" s="1"/>
  <c r="I170" i="6" s="1"/>
  <c r="J170" i="6" s="1"/>
  <c r="K170" i="6" s="1"/>
  <c r="L170" i="6" s="1"/>
  <c r="T170" i="6" s="1"/>
  <c r="U170" i="6" s="1"/>
  <c r="V170" i="6" s="1"/>
  <c r="W170" i="6" s="1"/>
  <c r="X170" i="6" s="1"/>
  <c r="Y170" i="6" s="1"/>
  <c r="D169" i="6"/>
  <c r="C169" i="6"/>
  <c r="AG167" i="6"/>
  <c r="C167" i="6"/>
  <c r="D166" i="6"/>
  <c r="E166" i="6" s="1"/>
  <c r="F166" i="6" s="1"/>
  <c r="G166" i="6" s="1"/>
  <c r="H166" i="6" s="1"/>
  <c r="I166" i="6" s="1"/>
  <c r="J166" i="6" s="1"/>
  <c r="K166" i="6" s="1"/>
  <c r="L166" i="6" s="1"/>
  <c r="T166" i="6" s="1"/>
  <c r="U166" i="6" s="1"/>
  <c r="V166" i="6" s="1"/>
  <c r="W166" i="6" s="1"/>
  <c r="X166" i="6" s="1"/>
  <c r="Y166" i="6" s="1"/>
  <c r="Z166" i="6" s="1"/>
  <c r="AA166" i="6" s="1"/>
  <c r="AB166" i="6" s="1"/>
  <c r="AD166" i="6" s="1"/>
  <c r="AE166" i="6" s="1"/>
  <c r="AF166" i="6" s="1"/>
  <c r="C166" i="6"/>
  <c r="D165" i="6"/>
  <c r="E165" i="6" s="1"/>
  <c r="F165" i="6" s="1"/>
  <c r="G165" i="6" s="1"/>
  <c r="H165" i="6" s="1"/>
  <c r="I165" i="6" s="1"/>
  <c r="J165" i="6" s="1"/>
  <c r="K165" i="6" s="1"/>
  <c r="L165" i="6" s="1"/>
  <c r="T165" i="6" s="1"/>
  <c r="U165" i="6" s="1"/>
  <c r="V165" i="6" s="1"/>
  <c r="W165" i="6" s="1"/>
  <c r="X165" i="6" s="1"/>
  <c r="Y165" i="6" s="1"/>
  <c r="Z165" i="6" s="1"/>
  <c r="AA165" i="6" s="1"/>
  <c r="AB165" i="6" s="1"/>
  <c r="AD165" i="6" s="1"/>
  <c r="AE165" i="6" s="1"/>
  <c r="AF165" i="6" s="1"/>
  <c r="C165" i="6"/>
  <c r="E164" i="6"/>
  <c r="F164" i="6" s="1"/>
  <c r="G164" i="6" s="1"/>
  <c r="H164" i="6" s="1"/>
  <c r="I164" i="6" s="1"/>
  <c r="J164" i="6" s="1"/>
  <c r="K164" i="6" s="1"/>
  <c r="L164" i="6" s="1"/>
  <c r="T164" i="6" s="1"/>
  <c r="U164" i="6" s="1"/>
  <c r="V164" i="6" s="1"/>
  <c r="W164" i="6" s="1"/>
  <c r="X164" i="6" s="1"/>
  <c r="Y164" i="6" s="1"/>
  <c r="Z164" i="6" s="1"/>
  <c r="AA164" i="6" s="1"/>
  <c r="AB164" i="6" s="1"/>
  <c r="AD164" i="6" s="1"/>
  <c r="AE164" i="6" s="1"/>
  <c r="AF164" i="6" s="1"/>
  <c r="C164" i="6"/>
  <c r="D164" i="6" s="1"/>
  <c r="D163" i="6"/>
  <c r="E163" i="6" s="1"/>
  <c r="F163" i="6" s="1"/>
  <c r="G163" i="6" s="1"/>
  <c r="H163" i="6" s="1"/>
  <c r="I163" i="6" s="1"/>
  <c r="J163" i="6" s="1"/>
  <c r="K163" i="6" s="1"/>
  <c r="L163" i="6" s="1"/>
  <c r="T163" i="6" s="1"/>
  <c r="U163" i="6" s="1"/>
  <c r="V163" i="6" s="1"/>
  <c r="W163" i="6" s="1"/>
  <c r="X163" i="6" s="1"/>
  <c r="Y163" i="6" s="1"/>
  <c r="Z163" i="6" s="1"/>
  <c r="AA163" i="6" s="1"/>
  <c r="AB163" i="6" s="1"/>
  <c r="AD163" i="6" s="1"/>
  <c r="AE163" i="6" s="1"/>
  <c r="AF163" i="6" s="1"/>
  <c r="C163" i="6"/>
  <c r="D162" i="6"/>
  <c r="E162" i="6" s="1"/>
  <c r="F162" i="6" s="1"/>
  <c r="G162" i="6" s="1"/>
  <c r="H162" i="6" s="1"/>
  <c r="I162" i="6" s="1"/>
  <c r="J162" i="6" s="1"/>
  <c r="K162" i="6" s="1"/>
  <c r="L162" i="6" s="1"/>
  <c r="T162" i="6" s="1"/>
  <c r="U162" i="6" s="1"/>
  <c r="V162" i="6" s="1"/>
  <c r="W162" i="6" s="1"/>
  <c r="X162" i="6" s="1"/>
  <c r="Y162" i="6" s="1"/>
  <c r="Z162" i="6" s="1"/>
  <c r="AA162" i="6" s="1"/>
  <c r="AB162" i="6" s="1"/>
  <c r="AD162" i="6" s="1"/>
  <c r="AE162" i="6" s="1"/>
  <c r="AF162" i="6" s="1"/>
  <c r="C162" i="6"/>
  <c r="E161" i="6"/>
  <c r="D161" i="6"/>
  <c r="C161" i="6"/>
  <c r="AI158" i="6"/>
  <c r="AH158" i="6"/>
  <c r="AI157" i="6"/>
  <c r="AH157" i="6"/>
  <c r="AI156" i="6"/>
  <c r="AH156" i="6"/>
  <c r="AI155" i="6"/>
  <c r="AH155" i="6"/>
  <c r="AI154" i="6"/>
  <c r="AH154" i="6"/>
  <c r="AI153" i="6"/>
  <c r="AH153" i="6"/>
  <c r="AI152" i="6"/>
  <c r="AH152" i="6"/>
  <c r="AI151" i="6"/>
  <c r="AH151" i="6"/>
  <c r="AI150" i="6"/>
  <c r="AH150" i="6"/>
  <c r="AI149" i="6"/>
  <c r="AH149" i="6"/>
  <c r="AI148" i="6"/>
  <c r="AH148" i="6"/>
  <c r="AI147" i="6"/>
  <c r="AH147" i="6"/>
  <c r="AI146" i="6"/>
  <c r="AH146" i="6"/>
  <c r="AI142" i="6"/>
  <c r="AH142" i="6"/>
  <c r="AI141" i="6"/>
  <c r="AH141" i="6"/>
  <c r="AI140" i="6"/>
  <c r="AH140" i="6"/>
  <c r="AI139" i="6"/>
  <c r="AH139" i="6"/>
  <c r="AI138" i="6"/>
  <c r="AH138" i="6"/>
  <c r="AI137" i="6"/>
  <c r="AH137" i="6"/>
  <c r="AI136" i="6"/>
  <c r="AH136" i="6"/>
  <c r="D135" i="6"/>
  <c r="C135" i="6"/>
  <c r="AI134" i="6"/>
  <c r="AH134" i="6"/>
  <c r="AI133" i="6"/>
  <c r="AH133" i="6"/>
  <c r="AI132" i="6"/>
  <c r="AH132" i="6"/>
  <c r="AI131" i="6"/>
  <c r="AH131" i="6"/>
  <c r="AI130" i="6"/>
  <c r="AH130" i="6"/>
  <c r="AI129" i="6"/>
  <c r="AH129" i="6"/>
  <c r="AI128" i="6"/>
  <c r="AH128" i="6"/>
  <c r="AI127" i="6"/>
  <c r="AH127" i="6"/>
  <c r="AI126" i="6"/>
  <c r="AH126" i="6"/>
  <c r="AI125" i="6"/>
  <c r="AH125" i="6"/>
  <c r="AF122" i="6"/>
  <c r="AE122" i="6"/>
  <c r="AD122" i="6"/>
  <c r="AB122" i="6"/>
  <c r="Y122" i="6"/>
  <c r="X122" i="6"/>
  <c r="W122" i="6"/>
  <c r="V122" i="6"/>
  <c r="U122" i="6"/>
  <c r="T122" i="6"/>
  <c r="L122" i="6"/>
  <c r="K122" i="6"/>
  <c r="J122" i="6"/>
  <c r="AI122" i="6" s="1"/>
  <c r="I122" i="6"/>
  <c r="H122" i="6"/>
  <c r="G122" i="6"/>
  <c r="F122" i="6"/>
  <c r="E122" i="6"/>
  <c r="D122" i="6"/>
  <c r="C122" i="6"/>
  <c r="AH122" i="6" s="1"/>
  <c r="AF121" i="6"/>
  <c r="AE121" i="6"/>
  <c r="AD121" i="6"/>
  <c r="AB121" i="6"/>
  <c r="Y121" i="6"/>
  <c r="X121" i="6"/>
  <c r="W121" i="6"/>
  <c r="V121" i="6"/>
  <c r="U121" i="6"/>
  <c r="T121" i="6"/>
  <c r="L121" i="6"/>
  <c r="K121" i="6"/>
  <c r="J121" i="6"/>
  <c r="I121" i="6"/>
  <c r="H121" i="6"/>
  <c r="G121" i="6"/>
  <c r="F121" i="6"/>
  <c r="E121" i="6"/>
  <c r="D121" i="6"/>
  <c r="C121" i="6"/>
  <c r="AF120" i="6"/>
  <c r="AE120" i="6"/>
  <c r="AD120" i="6"/>
  <c r="AB120" i="6"/>
  <c r="Y120" i="6"/>
  <c r="X120" i="6"/>
  <c r="W120" i="6"/>
  <c r="V120" i="6"/>
  <c r="U120" i="6"/>
  <c r="T120" i="6"/>
  <c r="L120" i="6"/>
  <c r="K120" i="6"/>
  <c r="J120" i="6"/>
  <c r="I120" i="6"/>
  <c r="H120" i="6"/>
  <c r="G120" i="6"/>
  <c r="F120" i="6"/>
  <c r="E120" i="6"/>
  <c r="D120" i="6"/>
  <c r="C120" i="6"/>
  <c r="AF119" i="6"/>
  <c r="AE119" i="6"/>
  <c r="AD119" i="6"/>
  <c r="AB119" i="6"/>
  <c r="Y119" i="6"/>
  <c r="X119" i="6"/>
  <c r="W119" i="6"/>
  <c r="V119" i="6"/>
  <c r="U119" i="6"/>
  <c r="T119" i="6"/>
  <c r="L119" i="6"/>
  <c r="K119" i="6"/>
  <c r="J119" i="6"/>
  <c r="I119" i="6"/>
  <c r="H119" i="6"/>
  <c r="G119" i="6"/>
  <c r="F119" i="6"/>
  <c r="E119" i="6"/>
  <c r="D119" i="6"/>
  <c r="C119" i="6"/>
  <c r="AF118" i="6"/>
  <c r="AE118" i="6"/>
  <c r="AD118" i="6"/>
  <c r="AB118" i="6"/>
  <c r="Y118" i="6"/>
  <c r="X118" i="6"/>
  <c r="W118" i="6"/>
  <c r="V118" i="6"/>
  <c r="U118" i="6"/>
  <c r="T118" i="6"/>
  <c r="L118" i="6"/>
  <c r="K118" i="6"/>
  <c r="J118" i="6"/>
  <c r="AI118" i="6" s="1"/>
  <c r="I118" i="6"/>
  <c r="H118" i="6"/>
  <c r="G118" i="6"/>
  <c r="F118" i="6"/>
  <c r="E118" i="6"/>
  <c r="D118" i="6"/>
  <c r="C118" i="6"/>
  <c r="AH118" i="6" s="1"/>
  <c r="AF117" i="6"/>
  <c r="AF123" i="6" s="1"/>
  <c r="AE117" i="6"/>
  <c r="AE123" i="6" s="1"/>
  <c r="BI23" i="6" s="1"/>
  <c r="AD117" i="6"/>
  <c r="AD123" i="6" s="1"/>
  <c r="BH23" i="6" s="1"/>
  <c r="AB117" i="6"/>
  <c r="AB123" i="6" s="1"/>
  <c r="BG23" i="6" s="1"/>
  <c r="BF23" i="6"/>
  <c r="Y117" i="6"/>
  <c r="Y123" i="6" s="1"/>
  <c r="X117" i="6"/>
  <c r="X123" i="6" s="1"/>
  <c r="W117" i="6"/>
  <c r="W123" i="6" s="1"/>
  <c r="V117" i="6"/>
  <c r="U117" i="6"/>
  <c r="T117" i="6"/>
  <c r="T123" i="6" s="1"/>
  <c r="BB23" i="6" s="1"/>
  <c r="BA23" i="6"/>
  <c r="AZ23" i="6"/>
  <c r="AW23" i="6"/>
  <c r="AV23" i="6"/>
  <c r="AU23" i="6"/>
  <c r="L117" i="6"/>
  <c r="K117" i="6"/>
  <c r="J117" i="6"/>
  <c r="I117" i="6"/>
  <c r="I123" i="6" s="1"/>
  <c r="H117" i="6"/>
  <c r="H123" i="6" s="1"/>
  <c r="G117" i="6"/>
  <c r="G123" i="6" s="1"/>
  <c r="AR23" i="6" s="1"/>
  <c r="F117" i="6"/>
  <c r="F123" i="6" s="1"/>
  <c r="AQ23" i="6" s="1"/>
  <c r="E117" i="6"/>
  <c r="D117" i="6"/>
  <c r="D123" i="6" s="1"/>
  <c r="AO23" i="6" s="1"/>
  <c r="C117" i="6"/>
  <c r="AI114" i="6"/>
  <c r="AH114" i="6"/>
  <c r="P7" i="6"/>
  <c r="AI112" i="6"/>
  <c r="AH112" i="6"/>
  <c r="AG112" i="6"/>
  <c r="AG115" i="6" s="1"/>
  <c r="AI111" i="6"/>
  <c r="AH111" i="6"/>
  <c r="AI110" i="6"/>
  <c r="AH110" i="6"/>
  <c r="AI109" i="6"/>
  <c r="AH109" i="6"/>
  <c r="AG108" i="6"/>
  <c r="AF108" i="6"/>
  <c r="BJ19" i="6" s="1"/>
  <c r="AE108" i="6"/>
  <c r="AD108" i="6"/>
  <c r="AB108" i="6"/>
  <c r="AA5" i="6" s="1"/>
  <c r="Z5" i="6"/>
  <c r="Y5" i="6"/>
  <c r="Y108" i="6"/>
  <c r="X5" i="6" s="1"/>
  <c r="X108" i="6"/>
  <c r="W108" i="6"/>
  <c r="V108" i="6"/>
  <c r="U108" i="6"/>
  <c r="BC19" i="6" s="1"/>
  <c r="T108" i="6"/>
  <c r="S5" i="6" s="1"/>
  <c r="R5" i="6"/>
  <c r="Q5" i="6"/>
  <c r="L108" i="6"/>
  <c r="K5" i="6" s="1"/>
  <c r="K108" i="6"/>
  <c r="J5" i="6" s="1"/>
  <c r="J108" i="6"/>
  <c r="I5" i="6" s="1"/>
  <c r="I108" i="6"/>
  <c r="H5" i="6" s="1"/>
  <c r="H108" i="6"/>
  <c r="G108" i="6"/>
  <c r="F108" i="6"/>
  <c r="E5" i="6" s="1"/>
  <c r="E108" i="6"/>
  <c r="D108" i="6"/>
  <c r="AO19" i="6" s="1"/>
  <c r="C108" i="6"/>
  <c r="B5" i="6" s="1"/>
  <c r="AI107" i="6"/>
  <c r="AH107" i="6"/>
  <c r="AI106" i="6"/>
  <c r="AH106" i="6"/>
  <c r="AI105" i="6"/>
  <c r="AH105" i="6"/>
  <c r="AI104" i="6"/>
  <c r="AH104" i="6"/>
  <c r="AI103" i="6"/>
  <c r="AH103" i="6"/>
  <c r="AI102" i="6"/>
  <c r="AH102" i="6"/>
  <c r="AI101" i="6"/>
  <c r="AH101" i="6"/>
  <c r="AI100" i="6"/>
  <c r="AH100" i="6"/>
  <c r="AI99" i="6"/>
  <c r="AH99" i="6"/>
  <c r="AI98" i="6"/>
  <c r="AH98" i="6"/>
  <c r="AI97" i="6"/>
  <c r="AH97" i="6"/>
  <c r="AG96" i="6"/>
  <c r="AG4" i="6" s="1"/>
  <c r="AF96" i="6"/>
  <c r="AE96" i="6"/>
  <c r="AD96" i="6"/>
  <c r="AB96" i="6"/>
  <c r="BF20" i="6"/>
  <c r="Y96" i="6"/>
  <c r="X96" i="6"/>
  <c r="W96" i="6"/>
  <c r="V96" i="6"/>
  <c r="U96" i="6"/>
  <c r="T96" i="6"/>
  <c r="BB20" i="6" s="1"/>
  <c r="BA20" i="6"/>
  <c r="AZ20" i="6"/>
  <c r="AY20" i="6"/>
  <c r="L96" i="6"/>
  <c r="K96" i="6"/>
  <c r="AT20" i="6" s="1"/>
  <c r="J96" i="6"/>
  <c r="I96" i="6"/>
  <c r="AS20" i="6" s="1"/>
  <c r="H96" i="6"/>
  <c r="G96" i="6"/>
  <c r="F96" i="6"/>
  <c r="E96" i="6"/>
  <c r="D96" i="6"/>
  <c r="C96" i="6"/>
  <c r="AI95" i="6"/>
  <c r="AH95" i="6"/>
  <c r="AI94" i="6"/>
  <c r="AH94" i="6"/>
  <c r="AI93" i="6"/>
  <c r="AH93" i="6"/>
  <c r="AG92" i="6"/>
  <c r="AF92" i="6"/>
  <c r="AE92" i="6"/>
  <c r="AD92" i="6"/>
  <c r="AB92" i="6"/>
  <c r="BF18" i="6"/>
  <c r="Y92" i="6"/>
  <c r="X92" i="6"/>
  <c r="W92" i="6"/>
  <c r="V92" i="6"/>
  <c r="U92" i="6"/>
  <c r="T92" i="6"/>
  <c r="BB18" i="6" s="1"/>
  <c r="AY18" i="6"/>
  <c r="L92" i="6"/>
  <c r="K92" i="6"/>
  <c r="AT18" i="6" s="1"/>
  <c r="J92" i="6"/>
  <c r="I92" i="6"/>
  <c r="H92" i="6"/>
  <c r="G92" i="6"/>
  <c r="F92" i="6"/>
  <c r="AQ18" i="6" s="1"/>
  <c r="E92" i="6"/>
  <c r="D92" i="6"/>
  <c r="AO18" i="6" s="1"/>
  <c r="C92" i="6"/>
  <c r="BV91" i="6"/>
  <c r="BP91" i="6"/>
  <c r="BO91" i="6"/>
  <c r="BN91" i="6"/>
  <c r="BH91" i="6"/>
  <c r="BF91" i="6"/>
  <c r="AZ91" i="6"/>
  <c r="AI91" i="6"/>
  <c r="AH91" i="6"/>
  <c r="AG91" i="6"/>
  <c r="BB90" i="6"/>
  <c r="AI90" i="6"/>
  <c r="AH90" i="6"/>
  <c r="BU89" i="6"/>
  <c r="BK89" i="6"/>
  <c r="BC89" i="6"/>
  <c r="AI89" i="6"/>
  <c r="AH89" i="6"/>
  <c r="BM88" i="6"/>
  <c r="BG88" i="6"/>
  <c r="AI88" i="6"/>
  <c r="AH88" i="6"/>
  <c r="BA87" i="6"/>
  <c r="AZ87" i="6"/>
  <c r="AI87" i="6"/>
  <c r="AH87" i="6"/>
  <c r="BR86" i="6"/>
  <c r="AI86" i="6"/>
  <c r="AH86" i="6"/>
  <c r="AI85" i="6"/>
  <c r="AH85" i="6"/>
  <c r="BW84" i="6"/>
  <c r="BW91" i="6" s="1"/>
  <c r="BV84" i="6"/>
  <c r="BU84" i="6"/>
  <c r="BU91" i="6" s="1"/>
  <c r="BT84" i="6"/>
  <c r="BT91" i="6" s="1"/>
  <c r="BS84" i="6"/>
  <c r="BS91" i="6" s="1"/>
  <c r="BR84" i="6"/>
  <c r="BR91" i="6" s="1"/>
  <c r="BQ84" i="6"/>
  <c r="BQ91" i="6" s="1"/>
  <c r="BP84" i="6"/>
  <c r="BO84" i="6"/>
  <c r="BN84" i="6"/>
  <c r="BM84" i="6"/>
  <c r="BM91" i="6" s="1"/>
  <c r="BL84" i="6"/>
  <c r="BL91" i="6" s="1"/>
  <c r="BK84" i="6"/>
  <c r="BK91" i="6" s="1"/>
  <c r="BJ84" i="6"/>
  <c r="BJ91" i="6" s="1"/>
  <c r="BI84" i="6"/>
  <c r="BI91" i="6" s="1"/>
  <c r="BH84" i="6"/>
  <c r="BG84" i="6"/>
  <c r="BG91" i="6" s="1"/>
  <c r="BF84" i="6"/>
  <c r="BE84" i="6"/>
  <c r="BE91" i="6" s="1"/>
  <c r="BD84" i="6"/>
  <c r="BD91" i="6" s="1"/>
  <c r="BC84" i="6"/>
  <c r="BC91" i="6" s="1"/>
  <c r="BB84" i="6"/>
  <c r="BB91" i="6" s="1"/>
  <c r="BA84" i="6"/>
  <c r="BA91" i="6" s="1"/>
  <c r="AZ84" i="6"/>
  <c r="AI84" i="6"/>
  <c r="AH84" i="6"/>
  <c r="BW83" i="6"/>
  <c r="BW90" i="6" s="1"/>
  <c r="BV83" i="6"/>
  <c r="BV90" i="6" s="1"/>
  <c r="BU83" i="6"/>
  <c r="BU90" i="6" s="1"/>
  <c r="BT83" i="6"/>
  <c r="BT90" i="6" s="1"/>
  <c r="BS83" i="6"/>
  <c r="BS90" i="6" s="1"/>
  <c r="BR83" i="6"/>
  <c r="BR90" i="6" s="1"/>
  <c r="BQ83" i="6"/>
  <c r="BQ90" i="6" s="1"/>
  <c r="BP83" i="6"/>
  <c r="BP90" i="6" s="1"/>
  <c r="BO83" i="6"/>
  <c r="BO90" i="6" s="1"/>
  <c r="BN83" i="6"/>
  <c r="BN90" i="6" s="1"/>
  <c r="BM83" i="6"/>
  <c r="BM90" i="6" s="1"/>
  <c r="BL83" i="6"/>
  <c r="BL90" i="6" s="1"/>
  <c r="BK83" i="6"/>
  <c r="BK90" i="6" s="1"/>
  <c r="BJ83" i="6"/>
  <c r="BJ90" i="6" s="1"/>
  <c r="BI83" i="6"/>
  <c r="BI90" i="6" s="1"/>
  <c r="BH83" i="6"/>
  <c r="BH90" i="6" s="1"/>
  <c r="BG83" i="6"/>
  <c r="BG90" i="6" s="1"/>
  <c r="BF83" i="6"/>
  <c r="BF90" i="6" s="1"/>
  <c r="BE83" i="6"/>
  <c r="BE90" i="6" s="1"/>
  <c r="BD83" i="6"/>
  <c r="BD90" i="6" s="1"/>
  <c r="BC83" i="6"/>
  <c r="BC90" i="6" s="1"/>
  <c r="BB83" i="6"/>
  <c r="BA83" i="6"/>
  <c r="BA90" i="6" s="1"/>
  <c r="AZ83" i="6"/>
  <c r="AZ90" i="6" s="1"/>
  <c r="AI83" i="6"/>
  <c r="AH83" i="6"/>
  <c r="BW82" i="6"/>
  <c r="BW89" i="6" s="1"/>
  <c r="BV82" i="6"/>
  <c r="BV89" i="6" s="1"/>
  <c r="BU82" i="6"/>
  <c r="BT82" i="6"/>
  <c r="BT89" i="6" s="1"/>
  <c r="BS82" i="6"/>
  <c r="BS89" i="6" s="1"/>
  <c r="BR82" i="6"/>
  <c r="BR89" i="6" s="1"/>
  <c r="BQ82" i="6"/>
  <c r="BQ89" i="6" s="1"/>
  <c r="BP82" i="6"/>
  <c r="BP89" i="6" s="1"/>
  <c r="BO82" i="6"/>
  <c r="BO89" i="6" s="1"/>
  <c r="BN82" i="6"/>
  <c r="BN89" i="6" s="1"/>
  <c r="BM82" i="6"/>
  <c r="BM89" i="6" s="1"/>
  <c r="BL82" i="6"/>
  <c r="BL89" i="6" s="1"/>
  <c r="BK82" i="6"/>
  <c r="BJ82" i="6"/>
  <c r="BJ89" i="6" s="1"/>
  <c r="BI82" i="6"/>
  <c r="BI89" i="6" s="1"/>
  <c r="BH82" i="6"/>
  <c r="BH89" i="6" s="1"/>
  <c r="BG82" i="6"/>
  <c r="BG89" i="6" s="1"/>
  <c r="BF82" i="6"/>
  <c r="BF89" i="6" s="1"/>
  <c r="BE82" i="6"/>
  <c r="BE89" i="6" s="1"/>
  <c r="BD82" i="6"/>
  <c r="BD89" i="6" s="1"/>
  <c r="BC82" i="6"/>
  <c r="BB82" i="6"/>
  <c r="BB89" i="6" s="1"/>
  <c r="BA82" i="6"/>
  <c r="BA89" i="6" s="1"/>
  <c r="AZ82" i="6"/>
  <c r="AZ89" i="6" s="1"/>
  <c r="AI82" i="6"/>
  <c r="AH82" i="6"/>
  <c r="BW81" i="6"/>
  <c r="BW88" i="6" s="1"/>
  <c r="BV81" i="6"/>
  <c r="BV88" i="6" s="1"/>
  <c r="BU81" i="6"/>
  <c r="BU88" i="6" s="1"/>
  <c r="BT81" i="6"/>
  <c r="BT88" i="6" s="1"/>
  <c r="BS81" i="6"/>
  <c r="BS88" i="6" s="1"/>
  <c r="BR81" i="6"/>
  <c r="BR88" i="6" s="1"/>
  <c r="BQ81" i="6"/>
  <c r="BQ88" i="6" s="1"/>
  <c r="BP81" i="6"/>
  <c r="BP88" i="6" s="1"/>
  <c r="BO81" i="6"/>
  <c r="BO88" i="6" s="1"/>
  <c r="BN81" i="6"/>
  <c r="BN88" i="6" s="1"/>
  <c r="BM81" i="6"/>
  <c r="BL81" i="6"/>
  <c r="BL88" i="6" s="1"/>
  <c r="BK81" i="6"/>
  <c r="BK88" i="6" s="1"/>
  <c r="BJ81" i="6"/>
  <c r="BJ88" i="6" s="1"/>
  <c r="BI81" i="6"/>
  <c r="BI88" i="6" s="1"/>
  <c r="BH81" i="6"/>
  <c r="BH88" i="6" s="1"/>
  <c r="BG81" i="6"/>
  <c r="BF81" i="6"/>
  <c r="BF88" i="6" s="1"/>
  <c r="BE81" i="6"/>
  <c r="BE88" i="6" s="1"/>
  <c r="BD81" i="6"/>
  <c r="BD88" i="6" s="1"/>
  <c r="BC81" i="6"/>
  <c r="BC88" i="6" s="1"/>
  <c r="BB81" i="6"/>
  <c r="BB88" i="6" s="1"/>
  <c r="BA81" i="6"/>
  <c r="BA88" i="6" s="1"/>
  <c r="AZ81" i="6"/>
  <c r="AZ88" i="6" s="1"/>
  <c r="AI81" i="6"/>
  <c r="AH81" i="6"/>
  <c r="BW80" i="6"/>
  <c r="BW87" i="6" s="1"/>
  <c r="BV80" i="6"/>
  <c r="BV87" i="6" s="1"/>
  <c r="BU80" i="6"/>
  <c r="BU87" i="6" s="1"/>
  <c r="BT80" i="6"/>
  <c r="BT87" i="6" s="1"/>
  <c r="BS80" i="6"/>
  <c r="BS87" i="6" s="1"/>
  <c r="BR80" i="6"/>
  <c r="BR87" i="6" s="1"/>
  <c r="BQ80" i="6"/>
  <c r="BQ87" i="6" s="1"/>
  <c r="BP80" i="6"/>
  <c r="BP87" i="6" s="1"/>
  <c r="BO80" i="6"/>
  <c r="BO87" i="6" s="1"/>
  <c r="BN80" i="6"/>
  <c r="BN87" i="6" s="1"/>
  <c r="BM80" i="6"/>
  <c r="BM87" i="6" s="1"/>
  <c r="BL80" i="6"/>
  <c r="BL87" i="6" s="1"/>
  <c r="BK80" i="6"/>
  <c r="BK87" i="6" s="1"/>
  <c r="BJ80" i="6"/>
  <c r="BJ87" i="6" s="1"/>
  <c r="BI80" i="6"/>
  <c r="BI87" i="6" s="1"/>
  <c r="BH80" i="6"/>
  <c r="BH87" i="6" s="1"/>
  <c r="BG80" i="6"/>
  <c r="BG87" i="6" s="1"/>
  <c r="BF80" i="6"/>
  <c r="BF87" i="6" s="1"/>
  <c r="BE80" i="6"/>
  <c r="BE87" i="6" s="1"/>
  <c r="BD80" i="6"/>
  <c r="BD87" i="6" s="1"/>
  <c r="BC80" i="6"/>
  <c r="BC87" i="6" s="1"/>
  <c r="BB80" i="6"/>
  <c r="BB87" i="6" s="1"/>
  <c r="BA80" i="6"/>
  <c r="AZ80" i="6"/>
  <c r="AI80" i="6"/>
  <c r="AH80" i="6"/>
  <c r="BW79" i="6"/>
  <c r="BW86" i="6" s="1"/>
  <c r="BV79" i="6"/>
  <c r="BV86" i="6" s="1"/>
  <c r="BU79" i="6"/>
  <c r="BU86" i="6" s="1"/>
  <c r="BT79" i="6"/>
  <c r="BT86" i="6" s="1"/>
  <c r="BS79" i="6"/>
  <c r="BS86" i="6" s="1"/>
  <c r="BR79" i="6"/>
  <c r="BQ79" i="6"/>
  <c r="BQ86" i="6" s="1"/>
  <c r="BP79" i="6"/>
  <c r="BP86" i="6" s="1"/>
  <c r="BO79" i="6"/>
  <c r="BO86" i="6" s="1"/>
  <c r="BN79" i="6"/>
  <c r="BN86" i="6" s="1"/>
  <c r="BM79" i="6"/>
  <c r="BM86" i="6" s="1"/>
  <c r="BL79" i="6"/>
  <c r="BL86" i="6" s="1"/>
  <c r="BK79" i="6"/>
  <c r="BK86" i="6" s="1"/>
  <c r="BJ79" i="6"/>
  <c r="BJ86" i="6" s="1"/>
  <c r="BI79" i="6"/>
  <c r="BI86" i="6" s="1"/>
  <c r="BH79" i="6"/>
  <c r="BH86" i="6" s="1"/>
  <c r="BG79" i="6"/>
  <c r="BG86" i="6" s="1"/>
  <c r="BF79" i="6"/>
  <c r="BF86" i="6" s="1"/>
  <c r="BE79" i="6"/>
  <c r="BE86" i="6" s="1"/>
  <c r="BD79" i="6"/>
  <c r="BD86" i="6" s="1"/>
  <c r="BC79" i="6"/>
  <c r="BC86" i="6" s="1"/>
  <c r="BB79" i="6"/>
  <c r="BB86" i="6" s="1"/>
  <c r="BA79" i="6"/>
  <c r="BA86" i="6" s="1"/>
  <c r="AZ79" i="6"/>
  <c r="AZ86" i="6" s="1"/>
  <c r="AI79" i="6"/>
  <c r="AH79" i="6"/>
  <c r="AG78" i="6"/>
  <c r="AF78" i="6"/>
  <c r="AE78" i="6"/>
  <c r="BI17" i="6" s="1"/>
  <c r="AD78" i="6"/>
  <c r="BH17" i="6" s="1"/>
  <c r="AB78" i="6"/>
  <c r="Y78" i="6"/>
  <c r="X78" i="6"/>
  <c r="W78" i="6"/>
  <c r="V78" i="6"/>
  <c r="BD17" i="6" s="1"/>
  <c r="U78" i="6"/>
  <c r="BC17" i="6" s="1"/>
  <c r="T78" i="6"/>
  <c r="AW17" i="6"/>
  <c r="AV17" i="6"/>
  <c r="AU17" i="6"/>
  <c r="L78" i="6"/>
  <c r="K78" i="6"/>
  <c r="J78" i="6"/>
  <c r="I78" i="6"/>
  <c r="AS17" i="6" s="1"/>
  <c r="H78" i="6"/>
  <c r="G78" i="6"/>
  <c r="AR17" i="6" s="1"/>
  <c r="F78" i="6"/>
  <c r="AQ17" i="6" s="1"/>
  <c r="E78" i="6"/>
  <c r="D78" i="6"/>
  <c r="AO17" i="6" s="1"/>
  <c r="AI77" i="6"/>
  <c r="AH77" i="6"/>
  <c r="AI76" i="6"/>
  <c r="AH76" i="6"/>
  <c r="AI75" i="6"/>
  <c r="AH75" i="6"/>
  <c r="AI74" i="6"/>
  <c r="AH74" i="6"/>
  <c r="AI73" i="6"/>
  <c r="AH73" i="6"/>
  <c r="AI72" i="6"/>
  <c r="AH72" i="6"/>
  <c r="AG71" i="6"/>
  <c r="AG2" i="6" s="1"/>
  <c r="AF71" i="6"/>
  <c r="AF113" i="6" s="1"/>
  <c r="AF115" i="6" s="1"/>
  <c r="AF116" i="6" s="1"/>
  <c r="AF7" i="6" s="1"/>
  <c r="AE71" i="6"/>
  <c r="AD71" i="6"/>
  <c r="AD113" i="6" s="1"/>
  <c r="AD115" i="6" s="1"/>
  <c r="AD116" i="6" s="1"/>
  <c r="AD7" i="6" s="1"/>
  <c r="AB71" i="6"/>
  <c r="Z7" i="6"/>
  <c r="Y71" i="6"/>
  <c r="X71" i="6"/>
  <c r="W71" i="6"/>
  <c r="V71" i="6"/>
  <c r="U71" i="6"/>
  <c r="T71" i="6"/>
  <c r="Q7" i="6"/>
  <c r="L71" i="6"/>
  <c r="K71" i="6"/>
  <c r="AT16" i="6" s="1"/>
  <c r="J71" i="6"/>
  <c r="I71" i="6"/>
  <c r="AS16" i="6" s="1"/>
  <c r="H71" i="6"/>
  <c r="G71" i="6"/>
  <c r="G113" i="6" s="1"/>
  <c r="G115" i="6" s="1"/>
  <c r="F71" i="6"/>
  <c r="E71" i="6"/>
  <c r="D71" i="6"/>
  <c r="AI70" i="6"/>
  <c r="AH70" i="6"/>
  <c r="AI69" i="6"/>
  <c r="AH69" i="6"/>
  <c r="AI68" i="6"/>
  <c r="AH68" i="6"/>
  <c r="AI67" i="6"/>
  <c r="AH67" i="6"/>
  <c r="AI66" i="6"/>
  <c r="AH66" i="6"/>
  <c r="AI65" i="6"/>
  <c r="AH65" i="6"/>
  <c r="AI64" i="6"/>
  <c r="AH64" i="6"/>
  <c r="AI63" i="6"/>
  <c r="AH63" i="6"/>
  <c r="AI62" i="6"/>
  <c r="AH62" i="6"/>
  <c r="AI61" i="6"/>
  <c r="AH61" i="6"/>
  <c r="AI60" i="6"/>
  <c r="AH60" i="6"/>
  <c r="AI59" i="6"/>
  <c r="AH59" i="6"/>
  <c r="AI58" i="6"/>
  <c r="AH58" i="6"/>
  <c r="AI57" i="6"/>
  <c r="AH57" i="6"/>
  <c r="AI56" i="6"/>
  <c r="AH56" i="6"/>
  <c r="AI55" i="6"/>
  <c r="AH55" i="6"/>
  <c r="AI54" i="6"/>
  <c r="AH54" i="6"/>
  <c r="AI53" i="6"/>
  <c r="AH53" i="6"/>
  <c r="AI52" i="6"/>
  <c r="AH52" i="6"/>
  <c r="AI51" i="6"/>
  <c r="AH51" i="6"/>
  <c r="AI50" i="6"/>
  <c r="AH50" i="6"/>
  <c r="AI49" i="6"/>
  <c r="AH49" i="6"/>
  <c r="AI48" i="6"/>
  <c r="AH48" i="6"/>
  <c r="AI47" i="6"/>
  <c r="AH47" i="6"/>
  <c r="AI46" i="6"/>
  <c r="AH46" i="6"/>
  <c r="AI45" i="6"/>
  <c r="AH45" i="6"/>
  <c r="AI44" i="6"/>
  <c r="AH44" i="6"/>
  <c r="AI43" i="6"/>
  <c r="AH43" i="6"/>
  <c r="AI42" i="6"/>
  <c r="AH42" i="6"/>
  <c r="AI41" i="6"/>
  <c r="AH41" i="6"/>
  <c r="AI40" i="6"/>
  <c r="AH40" i="6"/>
  <c r="AI39" i="6"/>
  <c r="AH39" i="6"/>
  <c r="AI38" i="6"/>
  <c r="AH38" i="6"/>
  <c r="AI37" i="6"/>
  <c r="AH37" i="6"/>
  <c r="AI36" i="6"/>
  <c r="AH36" i="6"/>
  <c r="AI35" i="6"/>
  <c r="AH35" i="6"/>
  <c r="AI34" i="6"/>
  <c r="AH34" i="6"/>
  <c r="AI33" i="6"/>
  <c r="AH33" i="6"/>
  <c r="AI32" i="6"/>
  <c r="AH32" i="6"/>
  <c r="AI31" i="6"/>
  <c r="AH31" i="6"/>
  <c r="AI30" i="6"/>
  <c r="AH30" i="6"/>
  <c r="AI29" i="6"/>
  <c r="AH29" i="6"/>
  <c r="AI28" i="6"/>
  <c r="AH28" i="6"/>
  <c r="AI27" i="6"/>
  <c r="AH27" i="6"/>
  <c r="AI26" i="6"/>
  <c r="AH26" i="6"/>
  <c r="AI25" i="6"/>
  <c r="AH25" i="6"/>
  <c r="AI24" i="6"/>
  <c r="AH24" i="6"/>
  <c r="AI23" i="6"/>
  <c r="AH23" i="6"/>
  <c r="AI22" i="6"/>
  <c r="AH22" i="6"/>
  <c r="BJ21" i="6"/>
  <c r="BI21" i="6"/>
  <c r="BH21" i="6"/>
  <c r="BG21" i="6"/>
  <c r="BF21" i="6"/>
  <c r="BE21" i="6"/>
  <c r="BD21" i="6"/>
  <c r="BC21" i="6"/>
  <c r="BB21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I21" i="6"/>
  <c r="AH21" i="6"/>
  <c r="BJ20" i="6"/>
  <c r="BI20" i="6"/>
  <c r="BH20" i="6"/>
  <c r="BG20" i="6"/>
  <c r="BE20" i="6"/>
  <c r="BD20" i="6"/>
  <c r="BC20" i="6"/>
  <c r="AX20" i="6"/>
  <c r="AW20" i="6"/>
  <c r="AV20" i="6"/>
  <c r="AU20" i="6"/>
  <c r="AR20" i="6"/>
  <c r="AQ20" i="6"/>
  <c r="AP20" i="6"/>
  <c r="AO20" i="6"/>
  <c r="AN20" i="6"/>
  <c r="AI20" i="6"/>
  <c r="AH20" i="6"/>
  <c r="BH19" i="6"/>
  <c r="BF19" i="6"/>
  <c r="BE19" i="6"/>
  <c r="BD19" i="6"/>
  <c r="AY19" i="6"/>
  <c r="AX19" i="6"/>
  <c r="AW19" i="6"/>
  <c r="AV19" i="6"/>
  <c r="AU19" i="6"/>
  <c r="AR19" i="6"/>
  <c r="AP19" i="6"/>
  <c r="AI19" i="6"/>
  <c r="AH19" i="6"/>
  <c r="BJ18" i="6"/>
  <c r="BI18" i="6"/>
  <c r="BH18" i="6"/>
  <c r="BG18" i="6"/>
  <c r="BE18" i="6"/>
  <c r="BD18" i="6"/>
  <c r="BC18" i="6"/>
  <c r="BA18" i="6"/>
  <c r="AZ18" i="6"/>
  <c r="AX18" i="6"/>
  <c r="AW18" i="6"/>
  <c r="AV18" i="6"/>
  <c r="AU18" i="6"/>
  <c r="AR18" i="6"/>
  <c r="AP18" i="6"/>
  <c r="AI18" i="6"/>
  <c r="AH18" i="6"/>
  <c r="BJ17" i="6"/>
  <c r="BG17" i="6"/>
  <c r="BF17" i="6"/>
  <c r="BE17" i="6"/>
  <c r="BB17" i="6"/>
  <c r="BA17" i="6"/>
  <c r="AZ17" i="6"/>
  <c r="AY17" i="6"/>
  <c r="AX17" i="6"/>
  <c r="AT17" i="6"/>
  <c r="AN17" i="6"/>
  <c r="AM17" i="6"/>
  <c r="AI17" i="6"/>
  <c r="AH17" i="6"/>
  <c r="BJ16" i="6"/>
  <c r="BI16" i="6"/>
  <c r="BG16" i="6"/>
  <c r="BE16" i="6"/>
  <c r="BD16" i="6"/>
  <c r="BC16" i="6"/>
  <c r="BB16" i="6"/>
  <c r="AX16" i="6"/>
  <c r="AW16" i="6"/>
  <c r="AV16" i="6"/>
  <c r="AU16" i="6"/>
  <c r="AP16" i="6"/>
  <c r="AO16" i="6"/>
  <c r="AN16" i="6"/>
  <c r="AM16" i="6"/>
  <c r="AI16" i="6"/>
  <c r="AH16" i="6"/>
  <c r="AI15" i="6"/>
  <c r="AH15" i="6"/>
  <c r="AI14" i="6"/>
  <c r="AH14" i="6"/>
  <c r="AI13" i="6"/>
  <c r="AH13" i="6"/>
  <c r="AL12" i="6"/>
  <c r="AI12" i="6"/>
  <c r="AH12" i="6"/>
  <c r="AI11" i="6"/>
  <c r="AH11" i="6"/>
  <c r="K6" i="6"/>
  <c r="AC5" i="6"/>
  <c r="AB5" i="6"/>
  <c r="W5" i="6"/>
  <c r="V5" i="6"/>
  <c r="U5" i="6"/>
  <c r="P5" i="6"/>
  <c r="O5" i="6"/>
  <c r="N5" i="6"/>
  <c r="M5" i="6"/>
  <c r="L5" i="6"/>
  <c r="F5" i="6"/>
  <c r="D5" i="6"/>
  <c r="K4" i="6"/>
  <c r="E4" i="6"/>
  <c r="H4" i="6" s="1"/>
  <c r="B4" i="6"/>
  <c r="AL13" i="6" s="1"/>
  <c r="AG3" i="6"/>
  <c r="AF71" i="5"/>
  <c r="AF78" i="5"/>
  <c r="AF92" i="5"/>
  <c r="AF96" i="5"/>
  <c r="AF108" i="5"/>
  <c r="AF117" i="5"/>
  <c r="AF118" i="5"/>
  <c r="AF119" i="5"/>
  <c r="AF120" i="5"/>
  <c r="AF121" i="5"/>
  <c r="AF122" i="5"/>
  <c r="AF135" i="5"/>
  <c r="AE5" i="6" l="1"/>
  <c r="BJ22" i="6"/>
  <c r="AE113" i="6"/>
  <c r="AE115" i="6" s="1"/>
  <c r="AE116" i="6" s="1"/>
  <c r="AE7" i="6" s="1"/>
  <c r="BI19" i="6"/>
  <c r="AD5" i="6"/>
  <c r="BI22" i="6"/>
  <c r="BI25" i="6" s="1"/>
  <c r="BH16" i="6"/>
  <c r="BH22" i="6"/>
  <c r="BH25" i="6" s="1"/>
  <c r="BG19" i="6"/>
  <c r="AB113" i="6"/>
  <c r="AB115" i="6" s="1"/>
  <c r="BG22" i="6"/>
  <c r="Y113" i="6"/>
  <c r="Y115" i="6" s="1"/>
  <c r="Y116" i="6" s="1"/>
  <c r="Y7" i="6" s="1"/>
  <c r="Y124" i="6"/>
  <c r="BE22" i="6"/>
  <c r="X113" i="6"/>
  <c r="X115" i="6" s="1"/>
  <c r="X116" i="6" s="1"/>
  <c r="X7" i="6" s="1"/>
  <c r="W113" i="6"/>
  <c r="W115" i="6" s="1"/>
  <c r="W116" i="6" s="1"/>
  <c r="W7" i="6" s="1"/>
  <c r="V113" i="6"/>
  <c r="V115" i="6" s="1"/>
  <c r="V123" i="6"/>
  <c r="BD23" i="6" s="1"/>
  <c r="U123" i="6"/>
  <c r="BC23" i="6" s="1"/>
  <c r="T5" i="6"/>
  <c r="U113" i="6"/>
  <c r="U115" i="6" s="1"/>
  <c r="U116" i="6" s="1"/>
  <c r="U7" i="6" s="1"/>
  <c r="T113" i="6"/>
  <c r="T115" i="6" s="1"/>
  <c r="T116" i="6" s="1"/>
  <c r="T7" i="6" s="1"/>
  <c r="AX22" i="6"/>
  <c r="AW22" i="6"/>
  <c r="AW25" i="6" s="1"/>
  <c r="AV22" i="6"/>
  <c r="AV25" i="6" s="1"/>
  <c r="L123" i="6"/>
  <c r="L113" i="6"/>
  <c r="L115" i="6" s="1"/>
  <c r="K123" i="6"/>
  <c r="AT23" i="6" s="1"/>
  <c r="J123" i="6"/>
  <c r="J113" i="6"/>
  <c r="J115" i="6" s="1"/>
  <c r="AS19" i="6"/>
  <c r="H113" i="6"/>
  <c r="H115" i="6" s="1"/>
  <c r="H116" i="6" s="1"/>
  <c r="H7" i="6" s="1"/>
  <c r="AI121" i="6"/>
  <c r="G5" i="6"/>
  <c r="H124" i="6"/>
  <c r="G116" i="6"/>
  <c r="G7" i="6" s="1"/>
  <c r="AR16" i="6"/>
  <c r="AR22" i="6" s="1"/>
  <c r="AR25" i="6" s="1"/>
  <c r="AH121" i="6"/>
  <c r="AQ19" i="6"/>
  <c r="F113" i="6"/>
  <c r="F115" i="6" s="1"/>
  <c r="F116" i="6" s="1"/>
  <c r="F7" i="6" s="1"/>
  <c r="AQ16" i="6"/>
  <c r="E113" i="6"/>
  <c r="E115" i="6" s="1"/>
  <c r="E123" i="6"/>
  <c r="AP23" i="6" s="1"/>
  <c r="AI119" i="6"/>
  <c r="AI78" i="6"/>
  <c r="D113" i="6"/>
  <c r="D115" i="6" s="1"/>
  <c r="D116" i="6" s="1"/>
  <c r="D7" i="6" s="1"/>
  <c r="C113" i="6"/>
  <c r="C115" i="6" s="1"/>
  <c r="B123" i="6"/>
  <c r="AM23" i="6" s="1"/>
  <c r="AM19" i="6"/>
  <c r="AH117" i="6"/>
  <c r="B113" i="6"/>
  <c r="B115" i="6" s="1"/>
  <c r="B116" i="6" s="1"/>
  <c r="B7" i="6" s="1"/>
  <c r="B124" i="6"/>
  <c r="AH119" i="6"/>
  <c r="AM22" i="6"/>
  <c r="AM25" i="6" s="1"/>
  <c r="AH120" i="6"/>
  <c r="AH92" i="6"/>
  <c r="AI92" i="6"/>
  <c r="AI120" i="6"/>
  <c r="F183" i="6"/>
  <c r="E135" i="6"/>
  <c r="AO22" i="6"/>
  <c r="AO25" i="6" s="1"/>
  <c r="AG6" i="6"/>
  <c r="E124" i="6"/>
  <c r="U124" i="6"/>
  <c r="Z170" i="6"/>
  <c r="Y135" i="6"/>
  <c r="BC22" i="6"/>
  <c r="BC25" i="6" s="1"/>
  <c r="J116" i="6"/>
  <c r="J7" i="6" s="1"/>
  <c r="R7" i="6"/>
  <c r="F124" i="6"/>
  <c r="V124" i="6"/>
  <c r="AD124" i="6"/>
  <c r="N7" i="6"/>
  <c r="AX23" i="6"/>
  <c r="AX25" i="6" s="1"/>
  <c r="BE23" i="6"/>
  <c r="BE25" i="6" s="1"/>
  <c r="X124" i="6"/>
  <c r="AF124" i="6"/>
  <c r="BJ23" i="6"/>
  <c r="BJ25" i="6" s="1"/>
  <c r="AQ22" i="6"/>
  <c r="AQ25" i="6" s="1"/>
  <c r="BD22" i="6"/>
  <c r="BD25" i="6" s="1"/>
  <c r="S7" i="6"/>
  <c r="AA7" i="6"/>
  <c r="G124" i="6"/>
  <c r="W124" i="6"/>
  <c r="AE124" i="6"/>
  <c r="O7" i="6"/>
  <c r="I124" i="6"/>
  <c r="AS23" i="6"/>
  <c r="AY23" i="6"/>
  <c r="L116" i="6"/>
  <c r="L7" i="6" s="1"/>
  <c r="AB116" i="6"/>
  <c r="AB7" i="6" s="1"/>
  <c r="AU22" i="6"/>
  <c r="AU25" i="6" s="1"/>
  <c r="BG25" i="6"/>
  <c r="E116" i="6"/>
  <c r="E7" i="6" s="1"/>
  <c r="M7" i="6"/>
  <c r="AC7" i="6"/>
  <c r="V116" i="6"/>
  <c r="V7" i="6" s="1"/>
  <c r="AJ108" i="6" a="1"/>
  <c r="AJ108" i="6" s="1"/>
  <c r="J124" i="6"/>
  <c r="BG95" i="6" a="1"/>
  <c r="AH96" i="6"/>
  <c r="AI71" i="6"/>
  <c r="AI96" i="6"/>
  <c r="AY16" i="6"/>
  <c r="AY22" i="6" s="1"/>
  <c r="BA19" i="6"/>
  <c r="I113" i="6"/>
  <c r="I115" i="6" s="1"/>
  <c r="I116" i="6" s="1"/>
  <c r="I7" i="6" s="1"/>
  <c r="AG113" i="6"/>
  <c r="K124" i="6"/>
  <c r="E167" i="6"/>
  <c r="F161" i="6"/>
  <c r="AH71" i="6"/>
  <c r="BF16" i="6"/>
  <c r="BF22" i="6" s="1"/>
  <c r="BF25" i="6" s="1"/>
  <c r="AZ16" i="6"/>
  <c r="AP17" i="6"/>
  <c r="AP22" i="6" s="1"/>
  <c r="AP25" i="6" s="1"/>
  <c r="AN18" i="6"/>
  <c r="AT19" i="6"/>
  <c r="AT22" i="6" s="1"/>
  <c r="AT25" i="6" s="1"/>
  <c r="BB19" i="6"/>
  <c r="BB22" i="6" s="1"/>
  <c r="BB25" i="6" s="1"/>
  <c r="D124" i="6"/>
  <c r="L124" i="6"/>
  <c r="T124" i="6"/>
  <c r="AB124" i="6"/>
  <c r="J177" i="6"/>
  <c r="AH108" i="6"/>
  <c r="AI117" i="6"/>
  <c r="AS18" i="6"/>
  <c r="AS22" i="6" s="1"/>
  <c r="AZ19" i="6"/>
  <c r="BA16" i="6"/>
  <c r="AH78" i="6"/>
  <c r="K113" i="6"/>
  <c r="K115" i="6" s="1"/>
  <c r="K116" i="6" s="1"/>
  <c r="K7" i="6" s="1"/>
  <c r="AI108" i="6"/>
  <c r="C123" i="6"/>
  <c r="C124" i="6" s="1"/>
  <c r="AN19" i="6"/>
  <c r="D274" i="6"/>
  <c r="E169" i="6"/>
  <c r="C5" i="6"/>
  <c r="D167" i="6"/>
  <c r="C274" i="6"/>
  <c r="AF113" i="5"/>
  <c r="AF115" i="5" s="1"/>
  <c r="AF123" i="5"/>
  <c r="AF116" i="5"/>
  <c r="AF124" i="5"/>
  <c r="BA22" i="6" l="1"/>
  <c r="BA25" i="6" s="1"/>
  <c r="AZ22" i="6"/>
  <c r="AZ25" i="6" s="1"/>
  <c r="AS25" i="6"/>
  <c r="AN22" i="6"/>
  <c r="AH124" i="6"/>
  <c r="AI124" i="6"/>
  <c r="AH113" i="6"/>
  <c r="F167" i="6"/>
  <c r="G161" i="6"/>
  <c r="AI113" i="6"/>
  <c r="K177" i="6"/>
  <c r="AY25" i="6"/>
  <c r="G183" i="6"/>
  <c r="F135" i="6"/>
  <c r="BJ118" i="6"/>
  <c r="BH117" i="6"/>
  <c r="BL115" i="6"/>
  <c r="BJ114" i="6"/>
  <c r="BH113" i="6"/>
  <c r="BL111" i="6"/>
  <c r="BJ110" i="6"/>
  <c r="BH109" i="6"/>
  <c r="BL107" i="6"/>
  <c r="BJ106" i="6"/>
  <c r="BH105" i="6"/>
  <c r="BL103" i="6"/>
  <c r="BJ102" i="6"/>
  <c r="BH101" i="6"/>
  <c r="BL99" i="6"/>
  <c r="BJ98" i="6"/>
  <c r="BH97" i="6"/>
  <c r="BL95" i="6"/>
  <c r="BK117" i="6"/>
  <c r="BG115" i="6"/>
  <c r="BI112" i="6"/>
  <c r="BK109" i="6"/>
  <c r="BG107" i="6"/>
  <c r="BI104" i="6"/>
  <c r="BK101" i="6"/>
  <c r="BG99" i="6"/>
  <c r="BI96" i="6"/>
  <c r="BI118" i="6"/>
  <c r="BG117" i="6"/>
  <c r="BK115" i="6"/>
  <c r="BI114" i="6"/>
  <c r="BG113" i="6"/>
  <c r="BK111" i="6"/>
  <c r="BI110" i="6"/>
  <c r="BG109" i="6"/>
  <c r="BK107" i="6"/>
  <c r="BI106" i="6"/>
  <c r="BG105" i="6"/>
  <c r="BK103" i="6"/>
  <c r="BI102" i="6"/>
  <c r="BG101" i="6"/>
  <c r="BK99" i="6"/>
  <c r="BI98" i="6"/>
  <c r="BG97" i="6"/>
  <c r="BK95" i="6"/>
  <c r="BL118" i="6"/>
  <c r="BH116" i="6"/>
  <c r="BL114" i="6"/>
  <c r="BJ113" i="6"/>
  <c r="BJ109" i="6"/>
  <c r="BL106" i="6"/>
  <c r="BL102" i="6"/>
  <c r="BL98" i="6"/>
  <c r="BI109" i="6"/>
  <c r="BH118" i="6"/>
  <c r="BL116" i="6"/>
  <c r="BJ115" i="6"/>
  <c r="BH114" i="6"/>
  <c r="BL112" i="6"/>
  <c r="BJ111" i="6"/>
  <c r="BH110" i="6"/>
  <c r="BL108" i="6"/>
  <c r="BJ107" i="6"/>
  <c r="BH106" i="6"/>
  <c r="BL104" i="6"/>
  <c r="BJ103" i="6"/>
  <c r="BH102" i="6"/>
  <c r="BL100" i="6"/>
  <c r="BJ99" i="6"/>
  <c r="BH98" i="6"/>
  <c r="BL96" i="6"/>
  <c r="BJ95" i="6"/>
  <c r="BH96" i="6"/>
  <c r="BK118" i="6"/>
  <c r="BG116" i="6"/>
  <c r="BK110" i="6"/>
  <c r="BK106" i="6"/>
  <c r="BG104" i="6"/>
  <c r="BI101" i="6"/>
  <c r="BK98" i="6"/>
  <c r="BG96" i="6"/>
  <c r="BG118" i="6"/>
  <c r="BK116" i="6"/>
  <c r="BI115" i="6"/>
  <c r="BG114" i="6"/>
  <c r="BK112" i="6"/>
  <c r="BI111" i="6"/>
  <c r="BG110" i="6"/>
  <c r="BK108" i="6"/>
  <c r="BI107" i="6"/>
  <c r="BG106" i="6"/>
  <c r="BK104" i="6"/>
  <c r="BI103" i="6"/>
  <c r="BG102" i="6"/>
  <c r="BK100" i="6"/>
  <c r="BI99" i="6"/>
  <c r="BG98" i="6"/>
  <c r="BK96" i="6"/>
  <c r="BI95" i="6"/>
  <c r="BJ117" i="6"/>
  <c r="BL110" i="6"/>
  <c r="BH108" i="6"/>
  <c r="BH104" i="6"/>
  <c r="BJ101" i="6"/>
  <c r="BJ97" i="6"/>
  <c r="BI117" i="6"/>
  <c r="BK114" i="6"/>
  <c r="BG112" i="6"/>
  <c r="BG108" i="6"/>
  <c r="BI105" i="6"/>
  <c r="BK102" i="6"/>
  <c r="BG100" i="6"/>
  <c r="BI97" i="6"/>
  <c r="BL117" i="6"/>
  <c r="BJ116" i="6"/>
  <c r="BH115" i="6"/>
  <c r="BL113" i="6"/>
  <c r="BJ112" i="6"/>
  <c r="BH111" i="6"/>
  <c r="BL109" i="6"/>
  <c r="BJ108" i="6"/>
  <c r="BH107" i="6"/>
  <c r="BL105" i="6"/>
  <c r="BJ104" i="6"/>
  <c r="BH103" i="6"/>
  <c r="BL101" i="6"/>
  <c r="BJ100" i="6"/>
  <c r="BH99" i="6"/>
  <c r="BL97" i="6"/>
  <c r="BJ96" i="6"/>
  <c r="BH95" i="6"/>
  <c r="BI116" i="6"/>
  <c r="BK113" i="6"/>
  <c r="BG111" i="6"/>
  <c r="BI108" i="6"/>
  <c r="BK105" i="6"/>
  <c r="BG103" i="6"/>
  <c r="BI100" i="6"/>
  <c r="BK97" i="6"/>
  <c r="BG95" i="6"/>
  <c r="BH112" i="6"/>
  <c r="BJ105" i="6"/>
  <c r="BH100" i="6"/>
  <c r="BI113" i="6"/>
  <c r="Z135" i="6"/>
  <c r="AA170" i="6"/>
  <c r="AB170" i="6" s="1"/>
  <c r="AC170" i="6" s="1"/>
  <c r="AD170" i="6" s="1"/>
  <c r="AE170" i="6" s="1"/>
  <c r="AF170" i="6" s="1"/>
  <c r="E274" i="6"/>
  <c r="F169" i="6"/>
  <c r="AH115" i="6"/>
  <c r="AI115" i="6"/>
  <c r="C116" i="6"/>
  <c r="AH123" i="6"/>
  <c r="AN23" i="6"/>
  <c r="AN25" i="6" s="1"/>
  <c r="AT9" i="6" s="1"/>
  <c r="AJ123" i="6" a="1"/>
  <c r="AJ123" i="6" s="1"/>
  <c r="AI123" i="6"/>
  <c r="AT8" i="6" l="1"/>
  <c r="AH116" i="6"/>
  <c r="C7" i="6"/>
  <c r="A7" i="6" s="1"/>
  <c r="AI116" i="6"/>
  <c r="H183" i="6"/>
  <c r="G135" i="6"/>
  <c r="G167" i="6"/>
  <c r="H161" i="6"/>
  <c r="F274" i="6"/>
  <c r="G169" i="6"/>
  <c r="L177" i="6"/>
  <c r="G274" i="6" l="1"/>
  <c r="H169" i="6"/>
  <c r="I183" i="6"/>
  <c r="H135" i="6"/>
  <c r="I161" i="6"/>
  <c r="H167" i="6"/>
  <c r="J183" i="6" l="1"/>
  <c r="I135" i="6"/>
  <c r="H274" i="6"/>
  <c r="I169" i="6"/>
  <c r="J161" i="6"/>
  <c r="I167" i="6"/>
  <c r="AA71" i="5"/>
  <c r="AA78" i="5"/>
  <c r="AA92" i="5"/>
  <c r="AA96" i="5"/>
  <c r="AA108" i="5"/>
  <c r="Z108" i="5"/>
  <c r="Z96" i="5"/>
  <c r="Z92" i="5"/>
  <c r="Z78" i="5"/>
  <c r="Z71" i="5"/>
  <c r="Z113" i="5" s="1"/>
  <c r="Z115" i="5" s="1"/>
  <c r="Z116" i="5" s="1"/>
  <c r="K161" i="6" l="1"/>
  <c r="J167" i="6"/>
  <c r="K183" i="6"/>
  <c r="J135" i="6"/>
  <c r="I274" i="6"/>
  <c r="J169" i="6"/>
  <c r="AA113" i="5"/>
  <c r="AA115" i="5" s="1"/>
  <c r="AA116" i="5" s="1"/>
  <c r="J274" i="6" l="1"/>
  <c r="K169" i="6"/>
  <c r="L183" i="6"/>
  <c r="K135" i="6"/>
  <c r="K167" i="6"/>
  <c r="L161" i="6"/>
  <c r="L135" i="6" l="1"/>
  <c r="K274" i="6"/>
  <c r="L169" i="6"/>
  <c r="L167" i="6"/>
  <c r="L274" i="6" l="1"/>
  <c r="T177" i="6" l="1"/>
  <c r="U177" i="6" l="1"/>
  <c r="V177" i="6" l="1"/>
  <c r="W177" i="6" l="1"/>
  <c r="T183" i="6" l="1"/>
  <c r="X177" i="6"/>
  <c r="Y177" i="6" l="1"/>
  <c r="Z177" i="6" s="1"/>
  <c r="AA177" i="6" s="1"/>
  <c r="T161" i="6"/>
  <c r="U183" i="6"/>
  <c r="T135" i="6"/>
  <c r="V183" i="6" l="1"/>
  <c r="T167" i="6"/>
  <c r="U161" i="6"/>
  <c r="U135" i="6" s="1"/>
  <c r="AB177" i="6"/>
  <c r="T169" i="6"/>
  <c r="T274" i="6" l="1"/>
  <c r="U169" i="6"/>
  <c r="AC177" i="6"/>
  <c r="U167" i="6"/>
  <c r="V161" i="6"/>
  <c r="W183" i="6"/>
  <c r="V135" i="6"/>
  <c r="AD177" i="6" l="1"/>
  <c r="U274" i="6"/>
  <c r="V169" i="6"/>
  <c r="X183" i="6"/>
  <c r="V167" i="6"/>
  <c r="W161" i="6"/>
  <c r="W135" i="6" s="1"/>
  <c r="W167" i="6" l="1"/>
  <c r="X161" i="6"/>
  <c r="Y183" i="6"/>
  <c r="Z183" i="6" s="1"/>
  <c r="AA183" i="6" s="1"/>
  <c r="X135" i="6"/>
  <c r="V274" i="6"/>
  <c r="W169" i="6"/>
  <c r="AE177" i="6"/>
  <c r="AB183" i="6" l="1"/>
  <c r="Y161" i="6"/>
  <c r="X167" i="6"/>
  <c r="AF177" i="6"/>
  <c r="W274" i="6"/>
  <c r="X169" i="6"/>
  <c r="Z161" i="6" l="1"/>
  <c r="Y167" i="6"/>
  <c r="X274" i="6"/>
  <c r="Y169" i="6"/>
  <c r="AC183" i="6"/>
  <c r="AD183" i="6" l="1"/>
  <c r="Y274" i="6"/>
  <c r="Z169" i="6"/>
  <c r="AA161" i="6"/>
  <c r="Z167" i="6"/>
  <c r="Z274" i="6" l="1"/>
  <c r="AA169" i="6"/>
  <c r="AB161" i="6"/>
  <c r="AA167" i="6"/>
  <c r="AE183" i="6"/>
  <c r="AF183" i="6" l="1"/>
  <c r="AB167" i="6"/>
  <c r="AB135" i="6"/>
  <c r="AA274" i="6"/>
  <c r="AB169" i="6"/>
  <c r="AB274" i="6" l="1"/>
  <c r="AC169" i="6"/>
  <c r="AD161" i="6"/>
  <c r="AC274" i="6" l="1"/>
  <c r="AD169" i="6"/>
  <c r="AD167" i="6"/>
  <c r="AE161" i="6"/>
  <c r="AD135" i="6"/>
  <c r="AE167" i="6" l="1"/>
  <c r="AF161" i="6"/>
  <c r="AE135" i="6"/>
  <c r="AD274" i="6"/>
  <c r="AE169" i="6"/>
  <c r="AE274" i="6" l="1"/>
  <c r="AF169" i="6"/>
  <c r="AF274" i="6" s="1"/>
  <c r="AF167" i="6"/>
  <c r="AF135" i="6"/>
  <c r="Y71" i="5"/>
  <c r="Y78" i="5"/>
  <c r="Y92" i="5"/>
  <c r="Y96" i="5"/>
  <c r="Y108" i="5"/>
  <c r="Y117" i="5"/>
  <c r="Y118" i="5"/>
  <c r="Y119" i="5"/>
  <c r="Y120" i="5"/>
  <c r="Y121" i="5"/>
  <c r="Y122" i="5"/>
  <c r="Y135" i="5"/>
  <c r="X71" i="5"/>
  <c r="X78" i="5"/>
  <c r="X92" i="5"/>
  <c r="X96" i="5"/>
  <c r="X108" i="5"/>
  <c r="X117" i="5"/>
  <c r="X118" i="5"/>
  <c r="X119" i="5"/>
  <c r="X120" i="5"/>
  <c r="X121" i="5"/>
  <c r="X122" i="5"/>
  <c r="X135" i="5"/>
  <c r="W71" i="5"/>
  <c r="W78" i="5"/>
  <c r="W92" i="5"/>
  <c r="W96" i="5"/>
  <c r="W108" i="5"/>
  <c r="W117" i="5"/>
  <c r="W118" i="5"/>
  <c r="W119" i="5"/>
  <c r="W120" i="5"/>
  <c r="W121" i="5"/>
  <c r="W122" i="5"/>
  <c r="W135" i="5"/>
  <c r="V71" i="5"/>
  <c r="V78" i="5"/>
  <c r="V92" i="5"/>
  <c r="V96" i="5"/>
  <c r="V108" i="5"/>
  <c r="V117" i="5"/>
  <c r="V118" i="5"/>
  <c r="V119" i="5"/>
  <c r="V120" i="5"/>
  <c r="V121" i="5"/>
  <c r="V122" i="5"/>
  <c r="V135" i="5"/>
  <c r="U71" i="5"/>
  <c r="U78" i="5"/>
  <c r="U92" i="5"/>
  <c r="U96" i="5"/>
  <c r="U108" i="5"/>
  <c r="U117" i="5"/>
  <c r="U118" i="5"/>
  <c r="U119" i="5"/>
  <c r="U120" i="5"/>
  <c r="U121" i="5"/>
  <c r="U122" i="5"/>
  <c r="U135" i="5"/>
  <c r="T71" i="5"/>
  <c r="T78" i="5"/>
  <c r="T92" i="5"/>
  <c r="T96" i="5"/>
  <c r="T108" i="5"/>
  <c r="T117" i="5"/>
  <c r="T118" i="5"/>
  <c r="T119" i="5"/>
  <c r="T120" i="5"/>
  <c r="T121" i="5"/>
  <c r="T122" i="5"/>
  <c r="T135" i="5"/>
  <c r="S71" i="5"/>
  <c r="S78" i="5"/>
  <c r="S92" i="5"/>
  <c r="S96" i="5"/>
  <c r="S108" i="5"/>
  <c r="S113" i="5" s="1"/>
  <c r="S115" i="5" s="1"/>
  <c r="S117" i="5"/>
  <c r="S118" i="5"/>
  <c r="S119" i="5"/>
  <c r="S120" i="5"/>
  <c r="S121" i="5"/>
  <c r="S122" i="5"/>
  <c r="S135" i="5"/>
  <c r="R71" i="5"/>
  <c r="R78" i="5"/>
  <c r="R92" i="5"/>
  <c r="R96" i="5"/>
  <c r="R108" i="5"/>
  <c r="R117" i="5"/>
  <c r="R118" i="5"/>
  <c r="R119" i="5"/>
  <c r="R120" i="5"/>
  <c r="R121" i="5"/>
  <c r="R122" i="5"/>
  <c r="R135" i="5"/>
  <c r="AI135" i="6" l="1"/>
  <c r="AH135" i="6"/>
  <c r="Y123" i="5"/>
  <c r="Y124" i="5"/>
  <c r="Y113" i="5"/>
  <c r="Y115" i="5" s="1"/>
  <c r="Y116" i="5" s="1"/>
  <c r="X123" i="5"/>
  <c r="X113" i="5"/>
  <c r="X115" i="5" s="1"/>
  <c r="X116" i="5" s="1"/>
  <c r="X124" i="5"/>
  <c r="W123" i="5"/>
  <c r="W124" i="5" s="1"/>
  <c r="W113" i="5"/>
  <c r="W115" i="5" s="1"/>
  <c r="W116" i="5" s="1"/>
  <c r="V123" i="5"/>
  <c r="V124" i="5" s="1"/>
  <c r="V113" i="5"/>
  <c r="V115" i="5" s="1"/>
  <c r="V116" i="5" s="1"/>
  <c r="U123" i="5"/>
  <c r="U124" i="5" s="1"/>
  <c r="U113" i="5"/>
  <c r="U115" i="5" s="1"/>
  <c r="U116" i="5" s="1"/>
  <c r="T113" i="5"/>
  <c r="T115" i="5" s="1"/>
  <c r="T123" i="5"/>
  <c r="T124" i="5" s="1"/>
  <c r="S123" i="5"/>
  <c r="S116" i="5" s="1"/>
  <c r="S124" i="5"/>
  <c r="R123" i="5"/>
  <c r="R113" i="5"/>
  <c r="R115" i="5" s="1"/>
  <c r="R116" i="5" s="1"/>
  <c r="R124" i="5"/>
  <c r="Q71" i="5"/>
  <c r="Q78" i="5"/>
  <c r="Q92" i="5"/>
  <c r="Q96" i="5"/>
  <c r="Q108" i="5"/>
  <c r="Q117" i="5"/>
  <c r="Q118" i="5"/>
  <c r="Q119" i="5"/>
  <c r="Q120" i="5"/>
  <c r="Q121" i="5"/>
  <c r="Q122" i="5"/>
  <c r="Q135" i="5"/>
  <c r="P71" i="5"/>
  <c r="P78" i="5"/>
  <c r="P92" i="5"/>
  <c r="P96" i="5"/>
  <c r="P108" i="5"/>
  <c r="P117" i="5"/>
  <c r="P118" i="5"/>
  <c r="P119" i="5"/>
  <c r="P120" i="5"/>
  <c r="P121" i="5"/>
  <c r="P122" i="5"/>
  <c r="P135" i="5"/>
  <c r="T116" i="5" l="1"/>
  <c r="Q123" i="5"/>
  <c r="Q113" i="5"/>
  <c r="Q115" i="5" s="1"/>
  <c r="Q124" i="5"/>
  <c r="Q116" i="5"/>
  <c r="P123" i="5"/>
  <c r="P124" i="5" s="1"/>
  <c r="P113" i="5"/>
  <c r="P115" i="5" s="1"/>
  <c r="P116" i="5" s="1"/>
  <c r="O71" i="5"/>
  <c r="O78" i="5"/>
  <c r="O92" i="5"/>
  <c r="O96" i="5"/>
  <c r="O108" i="5"/>
  <c r="O113" i="5" s="1"/>
  <c r="O115" i="5" s="1"/>
  <c r="O117" i="5"/>
  <c r="O118" i="5"/>
  <c r="O119" i="5"/>
  <c r="O120" i="5"/>
  <c r="O121" i="5"/>
  <c r="O122" i="5"/>
  <c r="O135" i="5"/>
  <c r="N71" i="5"/>
  <c r="N78" i="5"/>
  <c r="N92" i="5"/>
  <c r="N96" i="5"/>
  <c r="N108" i="5"/>
  <c r="N117" i="5"/>
  <c r="N118" i="5"/>
  <c r="N119" i="5"/>
  <c r="N120" i="5"/>
  <c r="N121" i="5"/>
  <c r="N122" i="5"/>
  <c r="N135" i="5"/>
  <c r="O123" i="5" l="1"/>
  <c r="O124" i="5" s="1"/>
  <c r="N123" i="5"/>
  <c r="N124" i="5" s="1"/>
  <c r="N113" i="5"/>
  <c r="N115" i="5" s="1"/>
  <c r="O116" i="5" l="1"/>
  <c r="N116" i="5"/>
  <c r="K71" i="5" l="1"/>
  <c r="L71" i="5"/>
  <c r="M71" i="5"/>
  <c r="E78" i="5"/>
  <c r="B135" i="5"/>
  <c r="B123" i="5"/>
  <c r="E108" i="5"/>
  <c r="F108" i="5"/>
  <c r="G108" i="5"/>
  <c r="H108" i="5"/>
  <c r="I108" i="5"/>
  <c r="B108" i="5"/>
  <c r="B124" i="5" s="1"/>
  <c r="C108" i="5"/>
  <c r="E92" i="5"/>
  <c r="F92" i="5"/>
  <c r="G92" i="5"/>
  <c r="H92" i="5"/>
  <c r="I92" i="5"/>
  <c r="B92" i="5"/>
  <c r="C92" i="5"/>
  <c r="F78" i="5"/>
  <c r="G78" i="5"/>
  <c r="H78" i="5"/>
  <c r="I78" i="5"/>
  <c r="J78" i="5"/>
  <c r="K78" i="5"/>
  <c r="L78" i="5"/>
  <c r="M78" i="5"/>
  <c r="B78" i="5"/>
  <c r="C78" i="5"/>
  <c r="B71" i="5" l="1"/>
  <c r="B113" i="5" s="1"/>
  <c r="B115" i="5" s="1"/>
  <c r="B116" i="5" s="1"/>
  <c r="C71" i="5"/>
  <c r="AH145" i="5"/>
  <c r="AI145" i="5"/>
  <c r="AH144" i="5"/>
  <c r="AI144" i="5"/>
  <c r="AH143" i="5"/>
  <c r="AI143" i="5"/>
  <c r="AG274" i="5" l="1"/>
  <c r="B274" i="5"/>
  <c r="C273" i="5"/>
  <c r="D273" i="5" s="1"/>
  <c r="E273" i="5" s="1"/>
  <c r="F273" i="5" s="1"/>
  <c r="G273" i="5" s="1"/>
  <c r="H273" i="5" s="1"/>
  <c r="I273" i="5" s="1"/>
  <c r="J273" i="5" s="1"/>
  <c r="K273" i="5" s="1"/>
  <c r="L273" i="5" s="1"/>
  <c r="M273" i="5" s="1"/>
  <c r="N273" i="5" s="1"/>
  <c r="O273" i="5" s="1"/>
  <c r="P273" i="5" s="1"/>
  <c r="Q273" i="5" s="1"/>
  <c r="R273" i="5" s="1"/>
  <c r="S273" i="5" s="1"/>
  <c r="T273" i="5" s="1"/>
  <c r="U273" i="5" s="1"/>
  <c r="V273" i="5" s="1"/>
  <c r="W273" i="5" s="1"/>
  <c r="X273" i="5" s="1"/>
  <c r="Y273" i="5" s="1"/>
  <c r="Z273" i="5" s="1"/>
  <c r="AA273" i="5" s="1"/>
  <c r="AB273" i="5" s="1"/>
  <c r="AC273" i="5" s="1"/>
  <c r="AD273" i="5" s="1"/>
  <c r="AE273" i="5" s="1"/>
  <c r="AF273" i="5" s="1"/>
  <c r="G272" i="5"/>
  <c r="H272" i="5" s="1"/>
  <c r="I272" i="5" s="1"/>
  <c r="J272" i="5" s="1"/>
  <c r="K272" i="5" s="1"/>
  <c r="L272" i="5" s="1"/>
  <c r="M272" i="5" s="1"/>
  <c r="N272" i="5" s="1"/>
  <c r="O272" i="5" s="1"/>
  <c r="P272" i="5" s="1"/>
  <c r="Q272" i="5" s="1"/>
  <c r="R272" i="5" s="1"/>
  <c r="S272" i="5" s="1"/>
  <c r="T272" i="5" s="1"/>
  <c r="U272" i="5" s="1"/>
  <c r="V272" i="5" s="1"/>
  <c r="W272" i="5" s="1"/>
  <c r="X272" i="5" s="1"/>
  <c r="Y272" i="5" s="1"/>
  <c r="Z272" i="5" s="1"/>
  <c r="AA272" i="5" s="1"/>
  <c r="AB272" i="5" s="1"/>
  <c r="AC272" i="5" s="1"/>
  <c r="AD272" i="5" s="1"/>
  <c r="AE272" i="5" s="1"/>
  <c r="AF272" i="5" s="1"/>
  <c r="C272" i="5"/>
  <c r="D272" i="5" s="1"/>
  <c r="E272" i="5" s="1"/>
  <c r="F272" i="5" s="1"/>
  <c r="C271" i="5"/>
  <c r="D271" i="5" s="1"/>
  <c r="E271" i="5" s="1"/>
  <c r="F271" i="5" s="1"/>
  <c r="G271" i="5" s="1"/>
  <c r="H271" i="5" s="1"/>
  <c r="I271" i="5" s="1"/>
  <c r="J271" i="5" s="1"/>
  <c r="K271" i="5" s="1"/>
  <c r="L271" i="5" s="1"/>
  <c r="M271" i="5" s="1"/>
  <c r="N271" i="5" s="1"/>
  <c r="O271" i="5" s="1"/>
  <c r="P271" i="5" s="1"/>
  <c r="Q271" i="5" s="1"/>
  <c r="R271" i="5" s="1"/>
  <c r="S271" i="5" s="1"/>
  <c r="T271" i="5" s="1"/>
  <c r="U271" i="5" s="1"/>
  <c r="V271" i="5" s="1"/>
  <c r="W271" i="5" s="1"/>
  <c r="X271" i="5" s="1"/>
  <c r="Y271" i="5" s="1"/>
  <c r="Z271" i="5" s="1"/>
  <c r="AA271" i="5" s="1"/>
  <c r="AB271" i="5" s="1"/>
  <c r="AC271" i="5" s="1"/>
  <c r="AD271" i="5" s="1"/>
  <c r="AE271" i="5" s="1"/>
  <c r="AF271" i="5" s="1"/>
  <c r="D270" i="5"/>
  <c r="E270" i="5" s="1"/>
  <c r="F270" i="5" s="1"/>
  <c r="G270" i="5" s="1"/>
  <c r="H270" i="5" s="1"/>
  <c r="I270" i="5" s="1"/>
  <c r="J270" i="5" s="1"/>
  <c r="K270" i="5" s="1"/>
  <c r="L270" i="5" s="1"/>
  <c r="M270" i="5" s="1"/>
  <c r="N270" i="5" s="1"/>
  <c r="O270" i="5" s="1"/>
  <c r="P270" i="5" s="1"/>
  <c r="Q270" i="5" s="1"/>
  <c r="R270" i="5" s="1"/>
  <c r="S270" i="5" s="1"/>
  <c r="T270" i="5" s="1"/>
  <c r="U270" i="5" s="1"/>
  <c r="V270" i="5" s="1"/>
  <c r="W270" i="5" s="1"/>
  <c r="X270" i="5" s="1"/>
  <c r="Y270" i="5" s="1"/>
  <c r="Z270" i="5" s="1"/>
  <c r="AA270" i="5" s="1"/>
  <c r="AB270" i="5" s="1"/>
  <c r="AC270" i="5" s="1"/>
  <c r="AD270" i="5" s="1"/>
  <c r="AE270" i="5" s="1"/>
  <c r="AF270" i="5" s="1"/>
  <c r="C270" i="5"/>
  <c r="C269" i="5"/>
  <c r="D269" i="5" s="1"/>
  <c r="E269" i="5" s="1"/>
  <c r="F269" i="5" s="1"/>
  <c r="G269" i="5" s="1"/>
  <c r="H269" i="5" s="1"/>
  <c r="I269" i="5" s="1"/>
  <c r="J269" i="5" s="1"/>
  <c r="K269" i="5" s="1"/>
  <c r="L269" i="5" s="1"/>
  <c r="M269" i="5" s="1"/>
  <c r="N269" i="5" s="1"/>
  <c r="O269" i="5" s="1"/>
  <c r="P269" i="5" s="1"/>
  <c r="Q269" i="5" s="1"/>
  <c r="R269" i="5" s="1"/>
  <c r="S269" i="5" s="1"/>
  <c r="T269" i="5" s="1"/>
  <c r="U269" i="5" s="1"/>
  <c r="V269" i="5" s="1"/>
  <c r="W269" i="5" s="1"/>
  <c r="X269" i="5" s="1"/>
  <c r="Y269" i="5" s="1"/>
  <c r="Z269" i="5" s="1"/>
  <c r="AA269" i="5" s="1"/>
  <c r="AB269" i="5" s="1"/>
  <c r="AC269" i="5" s="1"/>
  <c r="AD269" i="5" s="1"/>
  <c r="AE269" i="5" s="1"/>
  <c r="AF269" i="5" s="1"/>
  <c r="G268" i="5"/>
  <c r="H268" i="5" s="1"/>
  <c r="I268" i="5" s="1"/>
  <c r="J268" i="5" s="1"/>
  <c r="K268" i="5" s="1"/>
  <c r="L268" i="5" s="1"/>
  <c r="M268" i="5" s="1"/>
  <c r="N268" i="5" s="1"/>
  <c r="O268" i="5" s="1"/>
  <c r="P268" i="5" s="1"/>
  <c r="Q268" i="5" s="1"/>
  <c r="R268" i="5" s="1"/>
  <c r="S268" i="5" s="1"/>
  <c r="T268" i="5" s="1"/>
  <c r="U268" i="5" s="1"/>
  <c r="V268" i="5" s="1"/>
  <c r="W268" i="5" s="1"/>
  <c r="X268" i="5" s="1"/>
  <c r="Y268" i="5" s="1"/>
  <c r="Z268" i="5" s="1"/>
  <c r="AA268" i="5" s="1"/>
  <c r="AB268" i="5" s="1"/>
  <c r="AC268" i="5" s="1"/>
  <c r="AD268" i="5" s="1"/>
  <c r="AE268" i="5" s="1"/>
  <c r="AF268" i="5" s="1"/>
  <c r="C268" i="5"/>
  <c r="D268" i="5" s="1"/>
  <c r="E268" i="5" s="1"/>
  <c r="F268" i="5" s="1"/>
  <c r="C267" i="5"/>
  <c r="D267" i="5" s="1"/>
  <c r="E267" i="5" s="1"/>
  <c r="F267" i="5" s="1"/>
  <c r="G267" i="5" s="1"/>
  <c r="H267" i="5" s="1"/>
  <c r="I267" i="5" s="1"/>
  <c r="J267" i="5" s="1"/>
  <c r="K267" i="5" s="1"/>
  <c r="L267" i="5" s="1"/>
  <c r="M267" i="5" s="1"/>
  <c r="N267" i="5" s="1"/>
  <c r="O267" i="5" s="1"/>
  <c r="P267" i="5" s="1"/>
  <c r="Q267" i="5" s="1"/>
  <c r="R267" i="5" s="1"/>
  <c r="S267" i="5" s="1"/>
  <c r="T267" i="5" s="1"/>
  <c r="U267" i="5" s="1"/>
  <c r="V267" i="5" s="1"/>
  <c r="W267" i="5" s="1"/>
  <c r="X267" i="5" s="1"/>
  <c r="Y267" i="5" s="1"/>
  <c r="Z267" i="5" s="1"/>
  <c r="AA267" i="5" s="1"/>
  <c r="AB267" i="5" s="1"/>
  <c r="AC267" i="5" s="1"/>
  <c r="AD267" i="5" s="1"/>
  <c r="AE267" i="5" s="1"/>
  <c r="AF267" i="5" s="1"/>
  <c r="C266" i="5"/>
  <c r="D266" i="5" s="1"/>
  <c r="E266" i="5" s="1"/>
  <c r="F266" i="5" s="1"/>
  <c r="G266" i="5" s="1"/>
  <c r="H266" i="5" s="1"/>
  <c r="I266" i="5" s="1"/>
  <c r="J266" i="5" s="1"/>
  <c r="K266" i="5" s="1"/>
  <c r="L266" i="5" s="1"/>
  <c r="M266" i="5" s="1"/>
  <c r="N266" i="5" s="1"/>
  <c r="O266" i="5" s="1"/>
  <c r="P266" i="5" s="1"/>
  <c r="Q266" i="5" s="1"/>
  <c r="R266" i="5" s="1"/>
  <c r="S266" i="5" s="1"/>
  <c r="T266" i="5" s="1"/>
  <c r="U266" i="5" s="1"/>
  <c r="V266" i="5" s="1"/>
  <c r="W266" i="5" s="1"/>
  <c r="X266" i="5" s="1"/>
  <c r="Y266" i="5" s="1"/>
  <c r="Z266" i="5" s="1"/>
  <c r="AA266" i="5" s="1"/>
  <c r="AB266" i="5" s="1"/>
  <c r="AC266" i="5" s="1"/>
  <c r="AD266" i="5" s="1"/>
  <c r="AE266" i="5" s="1"/>
  <c r="AF266" i="5" s="1"/>
  <c r="C265" i="5"/>
  <c r="D265" i="5" s="1"/>
  <c r="E265" i="5" s="1"/>
  <c r="F265" i="5" s="1"/>
  <c r="G265" i="5" s="1"/>
  <c r="H265" i="5" s="1"/>
  <c r="I265" i="5" s="1"/>
  <c r="J265" i="5" s="1"/>
  <c r="K265" i="5" s="1"/>
  <c r="L265" i="5" s="1"/>
  <c r="M265" i="5" s="1"/>
  <c r="N265" i="5" s="1"/>
  <c r="O265" i="5" s="1"/>
  <c r="P265" i="5" s="1"/>
  <c r="Q265" i="5" s="1"/>
  <c r="R265" i="5" s="1"/>
  <c r="S265" i="5" s="1"/>
  <c r="T265" i="5" s="1"/>
  <c r="U265" i="5" s="1"/>
  <c r="V265" i="5" s="1"/>
  <c r="W265" i="5" s="1"/>
  <c r="X265" i="5" s="1"/>
  <c r="Y265" i="5" s="1"/>
  <c r="Z265" i="5" s="1"/>
  <c r="AA265" i="5" s="1"/>
  <c r="AB265" i="5" s="1"/>
  <c r="AC265" i="5" s="1"/>
  <c r="AD265" i="5" s="1"/>
  <c r="AE265" i="5" s="1"/>
  <c r="AF265" i="5" s="1"/>
  <c r="C264" i="5"/>
  <c r="D264" i="5" s="1"/>
  <c r="E264" i="5" s="1"/>
  <c r="F264" i="5" s="1"/>
  <c r="G264" i="5" s="1"/>
  <c r="H264" i="5" s="1"/>
  <c r="I264" i="5" s="1"/>
  <c r="J264" i="5" s="1"/>
  <c r="K264" i="5" s="1"/>
  <c r="L264" i="5" s="1"/>
  <c r="M264" i="5" s="1"/>
  <c r="N264" i="5" s="1"/>
  <c r="O264" i="5" s="1"/>
  <c r="P264" i="5" s="1"/>
  <c r="Q264" i="5" s="1"/>
  <c r="R264" i="5" s="1"/>
  <c r="S264" i="5" s="1"/>
  <c r="T264" i="5" s="1"/>
  <c r="U264" i="5" s="1"/>
  <c r="V264" i="5" s="1"/>
  <c r="W264" i="5" s="1"/>
  <c r="X264" i="5" s="1"/>
  <c r="Y264" i="5" s="1"/>
  <c r="Z264" i="5" s="1"/>
  <c r="AA264" i="5" s="1"/>
  <c r="AB264" i="5" s="1"/>
  <c r="AC264" i="5" s="1"/>
  <c r="AD264" i="5" s="1"/>
  <c r="AE264" i="5" s="1"/>
  <c r="AF264" i="5" s="1"/>
  <c r="C263" i="5"/>
  <c r="D263" i="5" s="1"/>
  <c r="E263" i="5" s="1"/>
  <c r="F263" i="5" s="1"/>
  <c r="G263" i="5" s="1"/>
  <c r="H263" i="5" s="1"/>
  <c r="I263" i="5" s="1"/>
  <c r="J263" i="5" s="1"/>
  <c r="K263" i="5" s="1"/>
  <c r="L263" i="5" s="1"/>
  <c r="M263" i="5" s="1"/>
  <c r="N263" i="5" s="1"/>
  <c r="O263" i="5" s="1"/>
  <c r="P263" i="5" s="1"/>
  <c r="Q263" i="5" s="1"/>
  <c r="R263" i="5" s="1"/>
  <c r="S263" i="5" s="1"/>
  <c r="T263" i="5" s="1"/>
  <c r="U263" i="5" s="1"/>
  <c r="V263" i="5" s="1"/>
  <c r="W263" i="5" s="1"/>
  <c r="X263" i="5" s="1"/>
  <c r="Y263" i="5" s="1"/>
  <c r="Z263" i="5" s="1"/>
  <c r="AA263" i="5" s="1"/>
  <c r="AB263" i="5" s="1"/>
  <c r="AC263" i="5" s="1"/>
  <c r="AD263" i="5" s="1"/>
  <c r="AE263" i="5" s="1"/>
  <c r="AF263" i="5" s="1"/>
  <c r="C262" i="5"/>
  <c r="D262" i="5" s="1"/>
  <c r="E262" i="5" s="1"/>
  <c r="F262" i="5" s="1"/>
  <c r="G262" i="5" s="1"/>
  <c r="H262" i="5" s="1"/>
  <c r="I262" i="5" s="1"/>
  <c r="J262" i="5" s="1"/>
  <c r="K262" i="5" s="1"/>
  <c r="L262" i="5" s="1"/>
  <c r="M262" i="5" s="1"/>
  <c r="N262" i="5" s="1"/>
  <c r="O262" i="5" s="1"/>
  <c r="P262" i="5" s="1"/>
  <c r="Q262" i="5" s="1"/>
  <c r="R262" i="5" s="1"/>
  <c r="S262" i="5" s="1"/>
  <c r="T262" i="5" s="1"/>
  <c r="U262" i="5" s="1"/>
  <c r="V262" i="5" s="1"/>
  <c r="W262" i="5" s="1"/>
  <c r="X262" i="5" s="1"/>
  <c r="Y262" i="5" s="1"/>
  <c r="Z262" i="5" s="1"/>
  <c r="AA262" i="5" s="1"/>
  <c r="AB262" i="5" s="1"/>
  <c r="AC262" i="5" s="1"/>
  <c r="AD262" i="5" s="1"/>
  <c r="AE262" i="5" s="1"/>
  <c r="AF262" i="5" s="1"/>
  <c r="C261" i="5"/>
  <c r="D261" i="5" s="1"/>
  <c r="E261" i="5" s="1"/>
  <c r="F261" i="5" s="1"/>
  <c r="G261" i="5" s="1"/>
  <c r="H261" i="5" s="1"/>
  <c r="I261" i="5" s="1"/>
  <c r="J261" i="5" s="1"/>
  <c r="K261" i="5" s="1"/>
  <c r="L261" i="5" s="1"/>
  <c r="M261" i="5" s="1"/>
  <c r="N261" i="5" s="1"/>
  <c r="O261" i="5" s="1"/>
  <c r="P261" i="5" s="1"/>
  <c r="Q261" i="5" s="1"/>
  <c r="R261" i="5" s="1"/>
  <c r="S261" i="5" s="1"/>
  <c r="T261" i="5" s="1"/>
  <c r="U261" i="5" s="1"/>
  <c r="V261" i="5" s="1"/>
  <c r="W261" i="5" s="1"/>
  <c r="X261" i="5" s="1"/>
  <c r="Y261" i="5" s="1"/>
  <c r="Z261" i="5" s="1"/>
  <c r="AA261" i="5" s="1"/>
  <c r="AB261" i="5" s="1"/>
  <c r="AC261" i="5" s="1"/>
  <c r="AD261" i="5" s="1"/>
  <c r="AE261" i="5" s="1"/>
  <c r="AF261" i="5" s="1"/>
  <c r="C260" i="5"/>
  <c r="D260" i="5" s="1"/>
  <c r="E260" i="5" s="1"/>
  <c r="F260" i="5" s="1"/>
  <c r="G260" i="5" s="1"/>
  <c r="H260" i="5" s="1"/>
  <c r="I260" i="5" s="1"/>
  <c r="J260" i="5" s="1"/>
  <c r="K260" i="5" s="1"/>
  <c r="L260" i="5" s="1"/>
  <c r="M260" i="5" s="1"/>
  <c r="N260" i="5" s="1"/>
  <c r="O260" i="5" s="1"/>
  <c r="P260" i="5" s="1"/>
  <c r="Q260" i="5" s="1"/>
  <c r="R260" i="5" s="1"/>
  <c r="S260" i="5" s="1"/>
  <c r="T260" i="5" s="1"/>
  <c r="U260" i="5" s="1"/>
  <c r="V260" i="5" s="1"/>
  <c r="W260" i="5" s="1"/>
  <c r="X260" i="5" s="1"/>
  <c r="Y260" i="5" s="1"/>
  <c r="Z260" i="5" s="1"/>
  <c r="AA260" i="5" s="1"/>
  <c r="AB260" i="5" s="1"/>
  <c r="AC260" i="5" s="1"/>
  <c r="AD260" i="5" s="1"/>
  <c r="AE260" i="5" s="1"/>
  <c r="AF260" i="5" s="1"/>
  <c r="C259" i="5"/>
  <c r="D259" i="5" s="1"/>
  <c r="E259" i="5" s="1"/>
  <c r="F259" i="5" s="1"/>
  <c r="G259" i="5" s="1"/>
  <c r="H259" i="5" s="1"/>
  <c r="I259" i="5" s="1"/>
  <c r="J259" i="5" s="1"/>
  <c r="K259" i="5" s="1"/>
  <c r="L259" i="5" s="1"/>
  <c r="M259" i="5" s="1"/>
  <c r="N259" i="5" s="1"/>
  <c r="O259" i="5" s="1"/>
  <c r="P259" i="5" s="1"/>
  <c r="Q259" i="5" s="1"/>
  <c r="R259" i="5" s="1"/>
  <c r="S259" i="5" s="1"/>
  <c r="T259" i="5" s="1"/>
  <c r="U259" i="5" s="1"/>
  <c r="V259" i="5" s="1"/>
  <c r="W259" i="5" s="1"/>
  <c r="X259" i="5" s="1"/>
  <c r="Y259" i="5" s="1"/>
  <c r="Z259" i="5" s="1"/>
  <c r="AA259" i="5" s="1"/>
  <c r="AB259" i="5" s="1"/>
  <c r="AC259" i="5" s="1"/>
  <c r="AD259" i="5" s="1"/>
  <c r="AE259" i="5" s="1"/>
  <c r="AF259" i="5" s="1"/>
  <c r="C258" i="5"/>
  <c r="D258" i="5" s="1"/>
  <c r="E258" i="5" s="1"/>
  <c r="F258" i="5" s="1"/>
  <c r="G258" i="5" s="1"/>
  <c r="H258" i="5" s="1"/>
  <c r="I258" i="5" s="1"/>
  <c r="J258" i="5" s="1"/>
  <c r="K258" i="5" s="1"/>
  <c r="L258" i="5" s="1"/>
  <c r="M258" i="5" s="1"/>
  <c r="N258" i="5" s="1"/>
  <c r="O258" i="5" s="1"/>
  <c r="P258" i="5" s="1"/>
  <c r="Q258" i="5" s="1"/>
  <c r="R258" i="5" s="1"/>
  <c r="S258" i="5" s="1"/>
  <c r="T258" i="5" s="1"/>
  <c r="U258" i="5" s="1"/>
  <c r="V258" i="5" s="1"/>
  <c r="W258" i="5" s="1"/>
  <c r="X258" i="5" s="1"/>
  <c r="Y258" i="5" s="1"/>
  <c r="Z258" i="5" s="1"/>
  <c r="AA258" i="5" s="1"/>
  <c r="AB258" i="5" s="1"/>
  <c r="AC258" i="5" s="1"/>
  <c r="AD258" i="5" s="1"/>
  <c r="AE258" i="5" s="1"/>
  <c r="AF258" i="5" s="1"/>
  <c r="C257" i="5"/>
  <c r="D257" i="5" s="1"/>
  <c r="E257" i="5" s="1"/>
  <c r="F257" i="5" s="1"/>
  <c r="G257" i="5" s="1"/>
  <c r="H257" i="5" s="1"/>
  <c r="I257" i="5" s="1"/>
  <c r="J257" i="5" s="1"/>
  <c r="K257" i="5" s="1"/>
  <c r="L257" i="5" s="1"/>
  <c r="M257" i="5" s="1"/>
  <c r="N257" i="5" s="1"/>
  <c r="O257" i="5" s="1"/>
  <c r="P257" i="5" s="1"/>
  <c r="Q257" i="5" s="1"/>
  <c r="R257" i="5" s="1"/>
  <c r="S257" i="5" s="1"/>
  <c r="T257" i="5" s="1"/>
  <c r="U257" i="5" s="1"/>
  <c r="V257" i="5" s="1"/>
  <c r="W257" i="5" s="1"/>
  <c r="X257" i="5" s="1"/>
  <c r="Y257" i="5" s="1"/>
  <c r="Z257" i="5" s="1"/>
  <c r="AA257" i="5" s="1"/>
  <c r="AB257" i="5" s="1"/>
  <c r="AC257" i="5" s="1"/>
  <c r="AD257" i="5" s="1"/>
  <c r="AE257" i="5" s="1"/>
  <c r="AF257" i="5" s="1"/>
  <c r="C256" i="5"/>
  <c r="D256" i="5" s="1"/>
  <c r="E256" i="5" s="1"/>
  <c r="F256" i="5" s="1"/>
  <c r="G256" i="5" s="1"/>
  <c r="H256" i="5" s="1"/>
  <c r="I256" i="5" s="1"/>
  <c r="J256" i="5" s="1"/>
  <c r="K256" i="5" s="1"/>
  <c r="L256" i="5" s="1"/>
  <c r="M256" i="5" s="1"/>
  <c r="N256" i="5" s="1"/>
  <c r="O256" i="5" s="1"/>
  <c r="P256" i="5" s="1"/>
  <c r="Q256" i="5" s="1"/>
  <c r="R256" i="5" s="1"/>
  <c r="S256" i="5" s="1"/>
  <c r="T256" i="5" s="1"/>
  <c r="U256" i="5" s="1"/>
  <c r="V256" i="5" s="1"/>
  <c r="W256" i="5" s="1"/>
  <c r="X256" i="5" s="1"/>
  <c r="Y256" i="5" s="1"/>
  <c r="Z256" i="5" s="1"/>
  <c r="AA256" i="5" s="1"/>
  <c r="AB256" i="5" s="1"/>
  <c r="AC256" i="5" s="1"/>
  <c r="AD256" i="5" s="1"/>
  <c r="AE256" i="5" s="1"/>
  <c r="AF256" i="5" s="1"/>
  <c r="C255" i="5"/>
  <c r="D255" i="5" s="1"/>
  <c r="E255" i="5" s="1"/>
  <c r="F255" i="5" s="1"/>
  <c r="G255" i="5" s="1"/>
  <c r="H255" i="5" s="1"/>
  <c r="I255" i="5" s="1"/>
  <c r="J255" i="5" s="1"/>
  <c r="K255" i="5" s="1"/>
  <c r="L255" i="5" s="1"/>
  <c r="M255" i="5" s="1"/>
  <c r="N255" i="5" s="1"/>
  <c r="O255" i="5" s="1"/>
  <c r="P255" i="5" s="1"/>
  <c r="Q255" i="5" s="1"/>
  <c r="R255" i="5" s="1"/>
  <c r="S255" i="5" s="1"/>
  <c r="T255" i="5" s="1"/>
  <c r="U255" i="5" s="1"/>
  <c r="V255" i="5" s="1"/>
  <c r="W255" i="5" s="1"/>
  <c r="X255" i="5" s="1"/>
  <c r="Y255" i="5" s="1"/>
  <c r="Z255" i="5" s="1"/>
  <c r="AA255" i="5" s="1"/>
  <c r="AB255" i="5" s="1"/>
  <c r="AC255" i="5" s="1"/>
  <c r="AD255" i="5" s="1"/>
  <c r="AE255" i="5" s="1"/>
  <c r="AF255" i="5" s="1"/>
  <c r="C254" i="5"/>
  <c r="D254" i="5" s="1"/>
  <c r="E254" i="5" s="1"/>
  <c r="F254" i="5" s="1"/>
  <c r="G254" i="5" s="1"/>
  <c r="H254" i="5" s="1"/>
  <c r="I254" i="5" s="1"/>
  <c r="J254" i="5" s="1"/>
  <c r="K254" i="5" s="1"/>
  <c r="L254" i="5" s="1"/>
  <c r="M254" i="5" s="1"/>
  <c r="N254" i="5" s="1"/>
  <c r="O254" i="5" s="1"/>
  <c r="P254" i="5" s="1"/>
  <c r="Q254" i="5" s="1"/>
  <c r="R254" i="5" s="1"/>
  <c r="S254" i="5" s="1"/>
  <c r="T254" i="5" s="1"/>
  <c r="U254" i="5" s="1"/>
  <c r="V254" i="5" s="1"/>
  <c r="W254" i="5" s="1"/>
  <c r="X254" i="5" s="1"/>
  <c r="Y254" i="5" s="1"/>
  <c r="Z254" i="5" s="1"/>
  <c r="AA254" i="5" s="1"/>
  <c r="AB254" i="5" s="1"/>
  <c r="AC254" i="5" s="1"/>
  <c r="AD254" i="5" s="1"/>
  <c r="AE254" i="5" s="1"/>
  <c r="AF254" i="5" s="1"/>
  <c r="E253" i="5"/>
  <c r="F253" i="5" s="1"/>
  <c r="G253" i="5" s="1"/>
  <c r="H253" i="5" s="1"/>
  <c r="I253" i="5" s="1"/>
  <c r="J253" i="5" s="1"/>
  <c r="K253" i="5" s="1"/>
  <c r="L253" i="5" s="1"/>
  <c r="M253" i="5" s="1"/>
  <c r="N253" i="5" s="1"/>
  <c r="O253" i="5" s="1"/>
  <c r="P253" i="5" s="1"/>
  <c r="Q253" i="5" s="1"/>
  <c r="R253" i="5" s="1"/>
  <c r="S253" i="5" s="1"/>
  <c r="T253" i="5" s="1"/>
  <c r="U253" i="5" s="1"/>
  <c r="V253" i="5" s="1"/>
  <c r="W253" i="5" s="1"/>
  <c r="X253" i="5" s="1"/>
  <c r="Y253" i="5" s="1"/>
  <c r="Z253" i="5" s="1"/>
  <c r="AA253" i="5" s="1"/>
  <c r="AB253" i="5" s="1"/>
  <c r="AC253" i="5" s="1"/>
  <c r="AD253" i="5" s="1"/>
  <c r="AE253" i="5" s="1"/>
  <c r="AF253" i="5" s="1"/>
  <c r="C253" i="5"/>
  <c r="D253" i="5" s="1"/>
  <c r="C252" i="5"/>
  <c r="D252" i="5" s="1"/>
  <c r="E252" i="5" s="1"/>
  <c r="F252" i="5" s="1"/>
  <c r="G252" i="5" s="1"/>
  <c r="H252" i="5" s="1"/>
  <c r="I252" i="5" s="1"/>
  <c r="J252" i="5" s="1"/>
  <c r="K252" i="5" s="1"/>
  <c r="L252" i="5" s="1"/>
  <c r="M252" i="5" s="1"/>
  <c r="N252" i="5" s="1"/>
  <c r="O252" i="5" s="1"/>
  <c r="P252" i="5" s="1"/>
  <c r="Q252" i="5" s="1"/>
  <c r="R252" i="5" s="1"/>
  <c r="S252" i="5" s="1"/>
  <c r="T252" i="5" s="1"/>
  <c r="U252" i="5" s="1"/>
  <c r="V252" i="5" s="1"/>
  <c r="W252" i="5" s="1"/>
  <c r="X252" i="5" s="1"/>
  <c r="Y252" i="5" s="1"/>
  <c r="Z252" i="5" s="1"/>
  <c r="AA252" i="5" s="1"/>
  <c r="AB252" i="5" s="1"/>
  <c r="AC252" i="5" s="1"/>
  <c r="AD252" i="5" s="1"/>
  <c r="AE252" i="5" s="1"/>
  <c r="AF252" i="5" s="1"/>
  <c r="O251" i="5"/>
  <c r="P251" i="5" s="1"/>
  <c r="Q251" i="5" s="1"/>
  <c r="R251" i="5" s="1"/>
  <c r="S251" i="5" s="1"/>
  <c r="T251" i="5" s="1"/>
  <c r="U251" i="5" s="1"/>
  <c r="V251" i="5" s="1"/>
  <c r="W251" i="5" s="1"/>
  <c r="X251" i="5" s="1"/>
  <c r="Y251" i="5" s="1"/>
  <c r="Z251" i="5" s="1"/>
  <c r="AA251" i="5" s="1"/>
  <c r="AB251" i="5" s="1"/>
  <c r="AC251" i="5" s="1"/>
  <c r="AD251" i="5" s="1"/>
  <c r="AE251" i="5" s="1"/>
  <c r="AF251" i="5" s="1"/>
  <c r="C251" i="5"/>
  <c r="D251" i="5" s="1"/>
  <c r="E251" i="5" s="1"/>
  <c r="F251" i="5" s="1"/>
  <c r="G251" i="5" s="1"/>
  <c r="H251" i="5" s="1"/>
  <c r="I251" i="5" s="1"/>
  <c r="J251" i="5" s="1"/>
  <c r="K251" i="5" s="1"/>
  <c r="L251" i="5" s="1"/>
  <c r="M251" i="5" s="1"/>
  <c r="N251" i="5" s="1"/>
  <c r="C250" i="5"/>
  <c r="D250" i="5" s="1"/>
  <c r="E250" i="5" s="1"/>
  <c r="F250" i="5" s="1"/>
  <c r="G250" i="5" s="1"/>
  <c r="H250" i="5" s="1"/>
  <c r="I250" i="5" s="1"/>
  <c r="J250" i="5" s="1"/>
  <c r="K250" i="5" s="1"/>
  <c r="L250" i="5" s="1"/>
  <c r="M250" i="5" s="1"/>
  <c r="N250" i="5" s="1"/>
  <c r="O250" i="5" s="1"/>
  <c r="P250" i="5" s="1"/>
  <c r="Q250" i="5" s="1"/>
  <c r="R250" i="5" s="1"/>
  <c r="S250" i="5" s="1"/>
  <c r="T250" i="5" s="1"/>
  <c r="U250" i="5" s="1"/>
  <c r="V250" i="5" s="1"/>
  <c r="W250" i="5" s="1"/>
  <c r="X250" i="5" s="1"/>
  <c r="Y250" i="5" s="1"/>
  <c r="Z250" i="5" s="1"/>
  <c r="AA250" i="5" s="1"/>
  <c r="AB250" i="5" s="1"/>
  <c r="AC250" i="5" s="1"/>
  <c r="AD250" i="5" s="1"/>
  <c r="AE250" i="5" s="1"/>
  <c r="AF250" i="5" s="1"/>
  <c r="Q249" i="5"/>
  <c r="R249" i="5" s="1"/>
  <c r="S249" i="5" s="1"/>
  <c r="T249" i="5" s="1"/>
  <c r="U249" i="5" s="1"/>
  <c r="V249" i="5" s="1"/>
  <c r="W249" i="5" s="1"/>
  <c r="X249" i="5" s="1"/>
  <c r="Y249" i="5" s="1"/>
  <c r="Z249" i="5" s="1"/>
  <c r="AA249" i="5" s="1"/>
  <c r="AB249" i="5" s="1"/>
  <c r="AC249" i="5" s="1"/>
  <c r="AD249" i="5" s="1"/>
  <c r="AE249" i="5" s="1"/>
  <c r="AF249" i="5" s="1"/>
  <c r="C249" i="5"/>
  <c r="D249" i="5" s="1"/>
  <c r="E249" i="5" s="1"/>
  <c r="F249" i="5" s="1"/>
  <c r="G249" i="5" s="1"/>
  <c r="H249" i="5" s="1"/>
  <c r="I249" i="5" s="1"/>
  <c r="J249" i="5" s="1"/>
  <c r="K249" i="5" s="1"/>
  <c r="L249" i="5" s="1"/>
  <c r="M249" i="5" s="1"/>
  <c r="N249" i="5" s="1"/>
  <c r="O249" i="5" s="1"/>
  <c r="P249" i="5" s="1"/>
  <c r="C248" i="5"/>
  <c r="D248" i="5" s="1"/>
  <c r="E248" i="5" s="1"/>
  <c r="F248" i="5" s="1"/>
  <c r="G248" i="5" s="1"/>
  <c r="H248" i="5" s="1"/>
  <c r="I248" i="5" s="1"/>
  <c r="J248" i="5" s="1"/>
  <c r="K248" i="5" s="1"/>
  <c r="L248" i="5" s="1"/>
  <c r="M248" i="5" s="1"/>
  <c r="N248" i="5" s="1"/>
  <c r="O248" i="5" s="1"/>
  <c r="P248" i="5" s="1"/>
  <c r="Q248" i="5" s="1"/>
  <c r="R248" i="5" s="1"/>
  <c r="S248" i="5" s="1"/>
  <c r="T248" i="5" s="1"/>
  <c r="U248" i="5" s="1"/>
  <c r="V248" i="5" s="1"/>
  <c r="W248" i="5" s="1"/>
  <c r="X248" i="5" s="1"/>
  <c r="Y248" i="5" s="1"/>
  <c r="Z248" i="5" s="1"/>
  <c r="AA248" i="5" s="1"/>
  <c r="AB248" i="5" s="1"/>
  <c r="AC248" i="5" s="1"/>
  <c r="AD248" i="5" s="1"/>
  <c r="AE248" i="5" s="1"/>
  <c r="AF248" i="5" s="1"/>
  <c r="C247" i="5"/>
  <c r="D247" i="5" s="1"/>
  <c r="E247" i="5" s="1"/>
  <c r="F247" i="5" s="1"/>
  <c r="G247" i="5" s="1"/>
  <c r="H247" i="5" s="1"/>
  <c r="I247" i="5" s="1"/>
  <c r="J247" i="5" s="1"/>
  <c r="K247" i="5" s="1"/>
  <c r="L247" i="5" s="1"/>
  <c r="M247" i="5" s="1"/>
  <c r="N247" i="5" s="1"/>
  <c r="O247" i="5" s="1"/>
  <c r="P247" i="5" s="1"/>
  <c r="Q247" i="5" s="1"/>
  <c r="R247" i="5" s="1"/>
  <c r="S247" i="5" s="1"/>
  <c r="T247" i="5" s="1"/>
  <c r="U247" i="5" s="1"/>
  <c r="V247" i="5" s="1"/>
  <c r="W247" i="5" s="1"/>
  <c r="X247" i="5" s="1"/>
  <c r="Y247" i="5" s="1"/>
  <c r="Z247" i="5" s="1"/>
  <c r="AA247" i="5" s="1"/>
  <c r="AB247" i="5" s="1"/>
  <c r="AC247" i="5" s="1"/>
  <c r="AD247" i="5" s="1"/>
  <c r="AE247" i="5" s="1"/>
  <c r="AF247" i="5" s="1"/>
  <c r="C246" i="5"/>
  <c r="D246" i="5" s="1"/>
  <c r="E246" i="5" s="1"/>
  <c r="F246" i="5" s="1"/>
  <c r="G246" i="5" s="1"/>
  <c r="H246" i="5" s="1"/>
  <c r="I246" i="5" s="1"/>
  <c r="J246" i="5" s="1"/>
  <c r="K246" i="5" s="1"/>
  <c r="L246" i="5" s="1"/>
  <c r="M246" i="5" s="1"/>
  <c r="N246" i="5" s="1"/>
  <c r="O246" i="5" s="1"/>
  <c r="P246" i="5" s="1"/>
  <c r="Q246" i="5" s="1"/>
  <c r="R246" i="5" s="1"/>
  <c r="S246" i="5" s="1"/>
  <c r="T246" i="5" s="1"/>
  <c r="U246" i="5" s="1"/>
  <c r="V246" i="5" s="1"/>
  <c r="W246" i="5" s="1"/>
  <c r="X246" i="5" s="1"/>
  <c r="Y246" i="5" s="1"/>
  <c r="Z246" i="5" s="1"/>
  <c r="AA246" i="5" s="1"/>
  <c r="AB246" i="5" s="1"/>
  <c r="AC246" i="5" s="1"/>
  <c r="AD246" i="5" s="1"/>
  <c r="AE246" i="5" s="1"/>
  <c r="AF246" i="5" s="1"/>
  <c r="C245" i="5"/>
  <c r="D245" i="5" s="1"/>
  <c r="E245" i="5" s="1"/>
  <c r="F245" i="5" s="1"/>
  <c r="G245" i="5" s="1"/>
  <c r="H245" i="5" s="1"/>
  <c r="I245" i="5" s="1"/>
  <c r="J245" i="5" s="1"/>
  <c r="K245" i="5" s="1"/>
  <c r="L245" i="5" s="1"/>
  <c r="M245" i="5" s="1"/>
  <c r="N245" i="5" s="1"/>
  <c r="O245" i="5" s="1"/>
  <c r="P245" i="5" s="1"/>
  <c r="Q245" i="5" s="1"/>
  <c r="R245" i="5" s="1"/>
  <c r="S245" i="5" s="1"/>
  <c r="T245" i="5" s="1"/>
  <c r="U245" i="5" s="1"/>
  <c r="V245" i="5" s="1"/>
  <c r="W245" i="5" s="1"/>
  <c r="X245" i="5" s="1"/>
  <c r="Y245" i="5" s="1"/>
  <c r="Z245" i="5" s="1"/>
  <c r="AA245" i="5" s="1"/>
  <c r="AB245" i="5" s="1"/>
  <c r="AC245" i="5" s="1"/>
  <c r="AD245" i="5" s="1"/>
  <c r="AE245" i="5" s="1"/>
  <c r="AF245" i="5" s="1"/>
  <c r="C244" i="5"/>
  <c r="D244" i="5" s="1"/>
  <c r="E244" i="5" s="1"/>
  <c r="F244" i="5" s="1"/>
  <c r="G244" i="5" s="1"/>
  <c r="H244" i="5" s="1"/>
  <c r="I244" i="5" s="1"/>
  <c r="J244" i="5" s="1"/>
  <c r="K244" i="5" s="1"/>
  <c r="L244" i="5" s="1"/>
  <c r="M244" i="5" s="1"/>
  <c r="N244" i="5" s="1"/>
  <c r="O244" i="5" s="1"/>
  <c r="P244" i="5" s="1"/>
  <c r="Q244" i="5" s="1"/>
  <c r="R244" i="5" s="1"/>
  <c r="S244" i="5" s="1"/>
  <c r="T244" i="5" s="1"/>
  <c r="U244" i="5" s="1"/>
  <c r="V244" i="5" s="1"/>
  <c r="W244" i="5" s="1"/>
  <c r="X244" i="5" s="1"/>
  <c r="Y244" i="5" s="1"/>
  <c r="Z244" i="5" s="1"/>
  <c r="AA244" i="5" s="1"/>
  <c r="AB244" i="5" s="1"/>
  <c r="AC244" i="5" s="1"/>
  <c r="AD244" i="5" s="1"/>
  <c r="AE244" i="5" s="1"/>
  <c r="AF244" i="5" s="1"/>
  <c r="C243" i="5"/>
  <c r="D243" i="5" s="1"/>
  <c r="E243" i="5" s="1"/>
  <c r="F243" i="5" s="1"/>
  <c r="G243" i="5" s="1"/>
  <c r="H243" i="5" s="1"/>
  <c r="I243" i="5" s="1"/>
  <c r="J243" i="5" s="1"/>
  <c r="K243" i="5" s="1"/>
  <c r="L243" i="5" s="1"/>
  <c r="M243" i="5" s="1"/>
  <c r="N243" i="5" s="1"/>
  <c r="O243" i="5" s="1"/>
  <c r="P243" i="5" s="1"/>
  <c r="Q243" i="5" s="1"/>
  <c r="R243" i="5" s="1"/>
  <c r="S243" i="5" s="1"/>
  <c r="T243" i="5" s="1"/>
  <c r="U243" i="5" s="1"/>
  <c r="V243" i="5" s="1"/>
  <c r="W243" i="5" s="1"/>
  <c r="X243" i="5" s="1"/>
  <c r="Y243" i="5" s="1"/>
  <c r="Z243" i="5" s="1"/>
  <c r="AA243" i="5" s="1"/>
  <c r="AB243" i="5" s="1"/>
  <c r="AC243" i="5" s="1"/>
  <c r="AD243" i="5" s="1"/>
  <c r="AE243" i="5" s="1"/>
  <c r="AF243" i="5" s="1"/>
  <c r="C242" i="5"/>
  <c r="D242" i="5" s="1"/>
  <c r="E242" i="5" s="1"/>
  <c r="F242" i="5" s="1"/>
  <c r="G242" i="5" s="1"/>
  <c r="H242" i="5" s="1"/>
  <c r="I242" i="5" s="1"/>
  <c r="J242" i="5" s="1"/>
  <c r="K242" i="5" s="1"/>
  <c r="L242" i="5" s="1"/>
  <c r="M242" i="5" s="1"/>
  <c r="N242" i="5" s="1"/>
  <c r="O242" i="5" s="1"/>
  <c r="P242" i="5" s="1"/>
  <c r="Q242" i="5" s="1"/>
  <c r="R242" i="5" s="1"/>
  <c r="S242" i="5" s="1"/>
  <c r="T242" i="5" s="1"/>
  <c r="U242" i="5" s="1"/>
  <c r="V242" i="5" s="1"/>
  <c r="W242" i="5" s="1"/>
  <c r="X242" i="5" s="1"/>
  <c r="Y242" i="5" s="1"/>
  <c r="Z242" i="5" s="1"/>
  <c r="AA242" i="5" s="1"/>
  <c r="AB242" i="5" s="1"/>
  <c r="AC242" i="5" s="1"/>
  <c r="AD242" i="5" s="1"/>
  <c r="AE242" i="5" s="1"/>
  <c r="AF242" i="5" s="1"/>
  <c r="C241" i="5"/>
  <c r="D241" i="5" s="1"/>
  <c r="E241" i="5" s="1"/>
  <c r="F241" i="5" s="1"/>
  <c r="G241" i="5" s="1"/>
  <c r="H241" i="5" s="1"/>
  <c r="I241" i="5" s="1"/>
  <c r="J241" i="5" s="1"/>
  <c r="K241" i="5" s="1"/>
  <c r="L241" i="5" s="1"/>
  <c r="M241" i="5" s="1"/>
  <c r="N241" i="5" s="1"/>
  <c r="O241" i="5" s="1"/>
  <c r="P241" i="5" s="1"/>
  <c r="Q241" i="5" s="1"/>
  <c r="R241" i="5" s="1"/>
  <c r="S241" i="5" s="1"/>
  <c r="T241" i="5" s="1"/>
  <c r="U241" i="5" s="1"/>
  <c r="V241" i="5" s="1"/>
  <c r="W241" i="5" s="1"/>
  <c r="X241" i="5" s="1"/>
  <c r="Y241" i="5" s="1"/>
  <c r="Z241" i="5" s="1"/>
  <c r="AA241" i="5" s="1"/>
  <c r="AB241" i="5" s="1"/>
  <c r="AC241" i="5" s="1"/>
  <c r="AD241" i="5" s="1"/>
  <c r="AE241" i="5" s="1"/>
  <c r="AF241" i="5" s="1"/>
  <c r="C240" i="5"/>
  <c r="D240" i="5" s="1"/>
  <c r="E240" i="5" s="1"/>
  <c r="F240" i="5" s="1"/>
  <c r="G240" i="5" s="1"/>
  <c r="H240" i="5" s="1"/>
  <c r="I240" i="5" s="1"/>
  <c r="J240" i="5" s="1"/>
  <c r="K240" i="5" s="1"/>
  <c r="L240" i="5" s="1"/>
  <c r="M240" i="5" s="1"/>
  <c r="N240" i="5" s="1"/>
  <c r="O240" i="5" s="1"/>
  <c r="P240" i="5" s="1"/>
  <c r="Q240" i="5" s="1"/>
  <c r="R240" i="5" s="1"/>
  <c r="S240" i="5" s="1"/>
  <c r="T240" i="5" s="1"/>
  <c r="U240" i="5" s="1"/>
  <c r="V240" i="5" s="1"/>
  <c r="W240" i="5" s="1"/>
  <c r="X240" i="5" s="1"/>
  <c r="Y240" i="5" s="1"/>
  <c r="Z240" i="5" s="1"/>
  <c r="AA240" i="5" s="1"/>
  <c r="AB240" i="5" s="1"/>
  <c r="AC240" i="5" s="1"/>
  <c r="AD240" i="5" s="1"/>
  <c r="AE240" i="5" s="1"/>
  <c r="AF240" i="5" s="1"/>
  <c r="C239" i="5"/>
  <c r="D239" i="5" s="1"/>
  <c r="E239" i="5" s="1"/>
  <c r="F239" i="5" s="1"/>
  <c r="G239" i="5" s="1"/>
  <c r="H239" i="5" s="1"/>
  <c r="I239" i="5" s="1"/>
  <c r="J239" i="5" s="1"/>
  <c r="K239" i="5" s="1"/>
  <c r="L239" i="5" s="1"/>
  <c r="M239" i="5" s="1"/>
  <c r="N239" i="5" s="1"/>
  <c r="O239" i="5" s="1"/>
  <c r="P239" i="5" s="1"/>
  <c r="Q239" i="5" s="1"/>
  <c r="R239" i="5" s="1"/>
  <c r="S239" i="5" s="1"/>
  <c r="T239" i="5" s="1"/>
  <c r="U239" i="5" s="1"/>
  <c r="V239" i="5" s="1"/>
  <c r="W239" i="5" s="1"/>
  <c r="X239" i="5" s="1"/>
  <c r="Y239" i="5" s="1"/>
  <c r="Z239" i="5" s="1"/>
  <c r="AA239" i="5" s="1"/>
  <c r="AB239" i="5" s="1"/>
  <c r="AC239" i="5" s="1"/>
  <c r="AD239" i="5" s="1"/>
  <c r="AE239" i="5" s="1"/>
  <c r="AF239" i="5" s="1"/>
  <c r="L238" i="5"/>
  <c r="M238" i="5" s="1"/>
  <c r="N238" i="5" s="1"/>
  <c r="O238" i="5" s="1"/>
  <c r="P238" i="5" s="1"/>
  <c r="Q238" i="5" s="1"/>
  <c r="R238" i="5" s="1"/>
  <c r="S238" i="5" s="1"/>
  <c r="T238" i="5" s="1"/>
  <c r="U238" i="5" s="1"/>
  <c r="V238" i="5" s="1"/>
  <c r="W238" i="5" s="1"/>
  <c r="X238" i="5" s="1"/>
  <c r="Y238" i="5" s="1"/>
  <c r="Z238" i="5" s="1"/>
  <c r="AA238" i="5" s="1"/>
  <c r="AB238" i="5" s="1"/>
  <c r="AC238" i="5" s="1"/>
  <c r="AD238" i="5" s="1"/>
  <c r="AE238" i="5" s="1"/>
  <c r="AF238" i="5" s="1"/>
  <c r="C238" i="5"/>
  <c r="D238" i="5" s="1"/>
  <c r="E238" i="5" s="1"/>
  <c r="F238" i="5" s="1"/>
  <c r="G238" i="5" s="1"/>
  <c r="H238" i="5" s="1"/>
  <c r="I238" i="5" s="1"/>
  <c r="J238" i="5" s="1"/>
  <c r="K238" i="5" s="1"/>
  <c r="P237" i="5"/>
  <c r="Q237" i="5" s="1"/>
  <c r="R237" i="5" s="1"/>
  <c r="S237" i="5" s="1"/>
  <c r="T237" i="5" s="1"/>
  <c r="U237" i="5" s="1"/>
  <c r="V237" i="5" s="1"/>
  <c r="W237" i="5" s="1"/>
  <c r="X237" i="5" s="1"/>
  <c r="Y237" i="5" s="1"/>
  <c r="Z237" i="5" s="1"/>
  <c r="AA237" i="5" s="1"/>
  <c r="AB237" i="5" s="1"/>
  <c r="AC237" i="5" s="1"/>
  <c r="AD237" i="5" s="1"/>
  <c r="AE237" i="5" s="1"/>
  <c r="AF237" i="5" s="1"/>
  <c r="C237" i="5"/>
  <c r="D237" i="5" s="1"/>
  <c r="E237" i="5" s="1"/>
  <c r="F237" i="5" s="1"/>
  <c r="G237" i="5" s="1"/>
  <c r="H237" i="5" s="1"/>
  <c r="I237" i="5" s="1"/>
  <c r="J237" i="5" s="1"/>
  <c r="K237" i="5" s="1"/>
  <c r="L237" i="5" s="1"/>
  <c r="M237" i="5" s="1"/>
  <c r="N237" i="5" s="1"/>
  <c r="O237" i="5" s="1"/>
  <c r="E236" i="5"/>
  <c r="F236" i="5" s="1"/>
  <c r="G236" i="5" s="1"/>
  <c r="H236" i="5" s="1"/>
  <c r="I236" i="5" s="1"/>
  <c r="J236" i="5" s="1"/>
  <c r="K236" i="5" s="1"/>
  <c r="L236" i="5" s="1"/>
  <c r="M236" i="5" s="1"/>
  <c r="N236" i="5" s="1"/>
  <c r="O236" i="5" s="1"/>
  <c r="P236" i="5" s="1"/>
  <c r="Q236" i="5" s="1"/>
  <c r="R236" i="5" s="1"/>
  <c r="S236" i="5" s="1"/>
  <c r="T236" i="5" s="1"/>
  <c r="U236" i="5" s="1"/>
  <c r="V236" i="5" s="1"/>
  <c r="W236" i="5" s="1"/>
  <c r="X236" i="5" s="1"/>
  <c r="Y236" i="5" s="1"/>
  <c r="Z236" i="5" s="1"/>
  <c r="AA236" i="5" s="1"/>
  <c r="AB236" i="5" s="1"/>
  <c r="AC236" i="5" s="1"/>
  <c r="AD236" i="5" s="1"/>
  <c r="AE236" i="5" s="1"/>
  <c r="AF236" i="5" s="1"/>
  <c r="C236" i="5"/>
  <c r="D236" i="5" s="1"/>
  <c r="C235" i="5"/>
  <c r="D235" i="5" s="1"/>
  <c r="E235" i="5" s="1"/>
  <c r="F235" i="5" s="1"/>
  <c r="G235" i="5" s="1"/>
  <c r="H235" i="5" s="1"/>
  <c r="I235" i="5" s="1"/>
  <c r="J235" i="5" s="1"/>
  <c r="K235" i="5" s="1"/>
  <c r="L235" i="5" s="1"/>
  <c r="M235" i="5" s="1"/>
  <c r="N235" i="5" s="1"/>
  <c r="O235" i="5" s="1"/>
  <c r="P235" i="5" s="1"/>
  <c r="Q235" i="5" s="1"/>
  <c r="R235" i="5" s="1"/>
  <c r="S235" i="5" s="1"/>
  <c r="T235" i="5" s="1"/>
  <c r="U235" i="5" s="1"/>
  <c r="V235" i="5" s="1"/>
  <c r="W235" i="5" s="1"/>
  <c r="X235" i="5" s="1"/>
  <c r="Y235" i="5" s="1"/>
  <c r="Z235" i="5" s="1"/>
  <c r="AA235" i="5" s="1"/>
  <c r="AB235" i="5" s="1"/>
  <c r="AC235" i="5" s="1"/>
  <c r="AD235" i="5" s="1"/>
  <c r="AE235" i="5" s="1"/>
  <c r="AF235" i="5" s="1"/>
  <c r="C234" i="5"/>
  <c r="D234" i="5" s="1"/>
  <c r="E234" i="5" s="1"/>
  <c r="F234" i="5" s="1"/>
  <c r="G234" i="5" s="1"/>
  <c r="H234" i="5" s="1"/>
  <c r="I234" i="5" s="1"/>
  <c r="J234" i="5" s="1"/>
  <c r="K234" i="5" s="1"/>
  <c r="L234" i="5" s="1"/>
  <c r="M234" i="5" s="1"/>
  <c r="N234" i="5" s="1"/>
  <c r="O234" i="5" s="1"/>
  <c r="P234" i="5" s="1"/>
  <c r="Q234" i="5" s="1"/>
  <c r="R234" i="5" s="1"/>
  <c r="S234" i="5" s="1"/>
  <c r="T234" i="5" s="1"/>
  <c r="U234" i="5" s="1"/>
  <c r="V234" i="5" s="1"/>
  <c r="W234" i="5" s="1"/>
  <c r="X234" i="5" s="1"/>
  <c r="Y234" i="5" s="1"/>
  <c r="Z234" i="5" s="1"/>
  <c r="AA234" i="5" s="1"/>
  <c r="AB234" i="5" s="1"/>
  <c r="AC234" i="5" s="1"/>
  <c r="AD234" i="5" s="1"/>
  <c r="AE234" i="5" s="1"/>
  <c r="AF234" i="5" s="1"/>
  <c r="C233" i="5"/>
  <c r="D233" i="5" s="1"/>
  <c r="E233" i="5" s="1"/>
  <c r="F233" i="5" s="1"/>
  <c r="G233" i="5" s="1"/>
  <c r="H233" i="5" s="1"/>
  <c r="I233" i="5" s="1"/>
  <c r="J233" i="5" s="1"/>
  <c r="K233" i="5" s="1"/>
  <c r="L233" i="5" s="1"/>
  <c r="M233" i="5" s="1"/>
  <c r="N233" i="5" s="1"/>
  <c r="O233" i="5" s="1"/>
  <c r="P233" i="5" s="1"/>
  <c r="Q233" i="5" s="1"/>
  <c r="R233" i="5" s="1"/>
  <c r="S233" i="5" s="1"/>
  <c r="T233" i="5" s="1"/>
  <c r="U233" i="5" s="1"/>
  <c r="V233" i="5" s="1"/>
  <c r="W233" i="5" s="1"/>
  <c r="X233" i="5" s="1"/>
  <c r="Y233" i="5" s="1"/>
  <c r="Z233" i="5" s="1"/>
  <c r="AA233" i="5" s="1"/>
  <c r="AB233" i="5" s="1"/>
  <c r="AC233" i="5" s="1"/>
  <c r="AD233" i="5" s="1"/>
  <c r="AE233" i="5" s="1"/>
  <c r="AF233" i="5" s="1"/>
  <c r="C232" i="5"/>
  <c r="D232" i="5" s="1"/>
  <c r="E232" i="5" s="1"/>
  <c r="F232" i="5" s="1"/>
  <c r="G232" i="5" s="1"/>
  <c r="H232" i="5" s="1"/>
  <c r="I232" i="5" s="1"/>
  <c r="J232" i="5" s="1"/>
  <c r="K232" i="5" s="1"/>
  <c r="L232" i="5" s="1"/>
  <c r="M232" i="5" s="1"/>
  <c r="N232" i="5" s="1"/>
  <c r="O232" i="5" s="1"/>
  <c r="P232" i="5" s="1"/>
  <c r="Q232" i="5" s="1"/>
  <c r="R232" i="5" s="1"/>
  <c r="S232" i="5" s="1"/>
  <c r="T232" i="5" s="1"/>
  <c r="U232" i="5" s="1"/>
  <c r="V232" i="5" s="1"/>
  <c r="W232" i="5" s="1"/>
  <c r="X232" i="5" s="1"/>
  <c r="Y232" i="5" s="1"/>
  <c r="Z232" i="5" s="1"/>
  <c r="AA232" i="5" s="1"/>
  <c r="AB232" i="5" s="1"/>
  <c r="AC232" i="5" s="1"/>
  <c r="AD232" i="5" s="1"/>
  <c r="AE232" i="5" s="1"/>
  <c r="AF232" i="5" s="1"/>
  <c r="C231" i="5"/>
  <c r="D231" i="5" s="1"/>
  <c r="E231" i="5" s="1"/>
  <c r="F231" i="5" s="1"/>
  <c r="G231" i="5" s="1"/>
  <c r="H231" i="5" s="1"/>
  <c r="I231" i="5" s="1"/>
  <c r="J231" i="5" s="1"/>
  <c r="K231" i="5" s="1"/>
  <c r="L231" i="5" s="1"/>
  <c r="M231" i="5" s="1"/>
  <c r="N231" i="5" s="1"/>
  <c r="O231" i="5" s="1"/>
  <c r="P231" i="5" s="1"/>
  <c r="Q231" i="5" s="1"/>
  <c r="R231" i="5" s="1"/>
  <c r="S231" i="5" s="1"/>
  <c r="T231" i="5" s="1"/>
  <c r="U231" i="5" s="1"/>
  <c r="V231" i="5" s="1"/>
  <c r="W231" i="5" s="1"/>
  <c r="X231" i="5" s="1"/>
  <c r="Y231" i="5" s="1"/>
  <c r="Z231" i="5" s="1"/>
  <c r="AA231" i="5" s="1"/>
  <c r="AB231" i="5" s="1"/>
  <c r="AC231" i="5" s="1"/>
  <c r="AD231" i="5" s="1"/>
  <c r="AE231" i="5" s="1"/>
  <c r="AF231" i="5" s="1"/>
  <c r="C230" i="5"/>
  <c r="D230" i="5" s="1"/>
  <c r="E230" i="5" s="1"/>
  <c r="F230" i="5" s="1"/>
  <c r="G230" i="5" s="1"/>
  <c r="H230" i="5" s="1"/>
  <c r="I230" i="5" s="1"/>
  <c r="J230" i="5" s="1"/>
  <c r="K230" i="5" s="1"/>
  <c r="L230" i="5" s="1"/>
  <c r="M230" i="5" s="1"/>
  <c r="N230" i="5" s="1"/>
  <c r="O230" i="5" s="1"/>
  <c r="P230" i="5" s="1"/>
  <c r="Q230" i="5" s="1"/>
  <c r="R230" i="5" s="1"/>
  <c r="S230" i="5" s="1"/>
  <c r="T230" i="5" s="1"/>
  <c r="U230" i="5" s="1"/>
  <c r="V230" i="5" s="1"/>
  <c r="W230" i="5" s="1"/>
  <c r="X230" i="5" s="1"/>
  <c r="Y230" i="5" s="1"/>
  <c r="Z230" i="5" s="1"/>
  <c r="AA230" i="5" s="1"/>
  <c r="AB230" i="5" s="1"/>
  <c r="AC230" i="5" s="1"/>
  <c r="AD230" i="5" s="1"/>
  <c r="AE230" i="5" s="1"/>
  <c r="AF230" i="5" s="1"/>
  <c r="C229" i="5"/>
  <c r="D229" i="5" s="1"/>
  <c r="E229" i="5" s="1"/>
  <c r="F229" i="5" s="1"/>
  <c r="G229" i="5" s="1"/>
  <c r="H229" i="5" s="1"/>
  <c r="I229" i="5" s="1"/>
  <c r="J229" i="5" s="1"/>
  <c r="K229" i="5" s="1"/>
  <c r="L229" i="5" s="1"/>
  <c r="M229" i="5" s="1"/>
  <c r="N229" i="5" s="1"/>
  <c r="O229" i="5" s="1"/>
  <c r="P229" i="5" s="1"/>
  <c r="Q229" i="5" s="1"/>
  <c r="R229" i="5" s="1"/>
  <c r="S229" i="5" s="1"/>
  <c r="T229" i="5" s="1"/>
  <c r="U229" i="5" s="1"/>
  <c r="V229" i="5" s="1"/>
  <c r="W229" i="5" s="1"/>
  <c r="X229" i="5" s="1"/>
  <c r="Y229" i="5" s="1"/>
  <c r="Z229" i="5" s="1"/>
  <c r="AA229" i="5" s="1"/>
  <c r="AB229" i="5" s="1"/>
  <c r="AC229" i="5" s="1"/>
  <c r="AD229" i="5" s="1"/>
  <c r="AE229" i="5" s="1"/>
  <c r="AF229" i="5" s="1"/>
  <c r="E228" i="5"/>
  <c r="F228" i="5" s="1"/>
  <c r="G228" i="5" s="1"/>
  <c r="H228" i="5" s="1"/>
  <c r="I228" i="5" s="1"/>
  <c r="J228" i="5" s="1"/>
  <c r="K228" i="5" s="1"/>
  <c r="L228" i="5" s="1"/>
  <c r="M228" i="5" s="1"/>
  <c r="N228" i="5" s="1"/>
  <c r="O228" i="5" s="1"/>
  <c r="P228" i="5" s="1"/>
  <c r="Q228" i="5" s="1"/>
  <c r="R228" i="5" s="1"/>
  <c r="S228" i="5" s="1"/>
  <c r="T228" i="5" s="1"/>
  <c r="U228" i="5" s="1"/>
  <c r="V228" i="5" s="1"/>
  <c r="W228" i="5" s="1"/>
  <c r="X228" i="5" s="1"/>
  <c r="Y228" i="5" s="1"/>
  <c r="Z228" i="5" s="1"/>
  <c r="AA228" i="5" s="1"/>
  <c r="AB228" i="5" s="1"/>
  <c r="AC228" i="5" s="1"/>
  <c r="AD228" i="5" s="1"/>
  <c r="AE228" i="5" s="1"/>
  <c r="AF228" i="5" s="1"/>
  <c r="C228" i="5"/>
  <c r="D228" i="5" s="1"/>
  <c r="D227" i="5"/>
  <c r="E227" i="5" s="1"/>
  <c r="F227" i="5" s="1"/>
  <c r="G227" i="5" s="1"/>
  <c r="H227" i="5" s="1"/>
  <c r="I227" i="5" s="1"/>
  <c r="J227" i="5" s="1"/>
  <c r="K227" i="5" s="1"/>
  <c r="L227" i="5" s="1"/>
  <c r="M227" i="5" s="1"/>
  <c r="N227" i="5" s="1"/>
  <c r="O227" i="5" s="1"/>
  <c r="P227" i="5" s="1"/>
  <c r="Q227" i="5" s="1"/>
  <c r="R227" i="5" s="1"/>
  <c r="S227" i="5" s="1"/>
  <c r="T227" i="5" s="1"/>
  <c r="U227" i="5" s="1"/>
  <c r="V227" i="5" s="1"/>
  <c r="W227" i="5" s="1"/>
  <c r="X227" i="5" s="1"/>
  <c r="Y227" i="5" s="1"/>
  <c r="Z227" i="5" s="1"/>
  <c r="AA227" i="5" s="1"/>
  <c r="AB227" i="5" s="1"/>
  <c r="AC227" i="5" s="1"/>
  <c r="AD227" i="5" s="1"/>
  <c r="AE227" i="5" s="1"/>
  <c r="AF227" i="5" s="1"/>
  <c r="C227" i="5"/>
  <c r="C226" i="5"/>
  <c r="D226" i="5" s="1"/>
  <c r="E226" i="5" s="1"/>
  <c r="F226" i="5" s="1"/>
  <c r="G226" i="5" s="1"/>
  <c r="H226" i="5" s="1"/>
  <c r="I226" i="5" s="1"/>
  <c r="J226" i="5" s="1"/>
  <c r="K226" i="5" s="1"/>
  <c r="L226" i="5" s="1"/>
  <c r="M226" i="5" s="1"/>
  <c r="N226" i="5" s="1"/>
  <c r="O226" i="5" s="1"/>
  <c r="P226" i="5" s="1"/>
  <c r="Q226" i="5" s="1"/>
  <c r="R226" i="5" s="1"/>
  <c r="S226" i="5" s="1"/>
  <c r="T226" i="5" s="1"/>
  <c r="U226" i="5" s="1"/>
  <c r="V226" i="5" s="1"/>
  <c r="W226" i="5" s="1"/>
  <c r="X226" i="5" s="1"/>
  <c r="Y226" i="5" s="1"/>
  <c r="Z226" i="5" s="1"/>
  <c r="AA226" i="5" s="1"/>
  <c r="AB226" i="5" s="1"/>
  <c r="AC226" i="5" s="1"/>
  <c r="AD226" i="5" s="1"/>
  <c r="AE226" i="5" s="1"/>
  <c r="AF226" i="5" s="1"/>
  <c r="C225" i="5"/>
  <c r="D225" i="5" s="1"/>
  <c r="E225" i="5" s="1"/>
  <c r="F225" i="5" s="1"/>
  <c r="G225" i="5" s="1"/>
  <c r="H225" i="5" s="1"/>
  <c r="I225" i="5" s="1"/>
  <c r="J225" i="5" s="1"/>
  <c r="K225" i="5" s="1"/>
  <c r="L225" i="5" s="1"/>
  <c r="M225" i="5" s="1"/>
  <c r="N225" i="5" s="1"/>
  <c r="O225" i="5" s="1"/>
  <c r="P225" i="5" s="1"/>
  <c r="Q225" i="5" s="1"/>
  <c r="R225" i="5" s="1"/>
  <c r="S225" i="5" s="1"/>
  <c r="T225" i="5" s="1"/>
  <c r="U225" i="5" s="1"/>
  <c r="V225" i="5" s="1"/>
  <c r="W225" i="5" s="1"/>
  <c r="X225" i="5" s="1"/>
  <c r="Y225" i="5" s="1"/>
  <c r="Z225" i="5" s="1"/>
  <c r="AA225" i="5" s="1"/>
  <c r="AB225" i="5" s="1"/>
  <c r="AC225" i="5" s="1"/>
  <c r="AD225" i="5" s="1"/>
  <c r="AE225" i="5" s="1"/>
  <c r="AF225" i="5" s="1"/>
  <c r="C224" i="5"/>
  <c r="D224" i="5" s="1"/>
  <c r="E224" i="5" s="1"/>
  <c r="F224" i="5" s="1"/>
  <c r="G224" i="5" s="1"/>
  <c r="H224" i="5" s="1"/>
  <c r="I224" i="5" s="1"/>
  <c r="J224" i="5" s="1"/>
  <c r="K224" i="5" s="1"/>
  <c r="L224" i="5" s="1"/>
  <c r="M224" i="5" s="1"/>
  <c r="N224" i="5" s="1"/>
  <c r="O224" i="5" s="1"/>
  <c r="P224" i="5" s="1"/>
  <c r="Q224" i="5" s="1"/>
  <c r="R224" i="5" s="1"/>
  <c r="S224" i="5" s="1"/>
  <c r="T224" i="5" s="1"/>
  <c r="U224" i="5" s="1"/>
  <c r="V224" i="5" s="1"/>
  <c r="W224" i="5" s="1"/>
  <c r="X224" i="5" s="1"/>
  <c r="Y224" i="5" s="1"/>
  <c r="Z224" i="5" s="1"/>
  <c r="AA224" i="5" s="1"/>
  <c r="AB224" i="5" s="1"/>
  <c r="AC224" i="5" s="1"/>
  <c r="AD224" i="5" s="1"/>
  <c r="AE224" i="5" s="1"/>
  <c r="AF224" i="5" s="1"/>
  <c r="J223" i="5"/>
  <c r="K223" i="5" s="1"/>
  <c r="L223" i="5" s="1"/>
  <c r="M223" i="5" s="1"/>
  <c r="N223" i="5" s="1"/>
  <c r="O223" i="5" s="1"/>
  <c r="P223" i="5" s="1"/>
  <c r="Q223" i="5" s="1"/>
  <c r="R223" i="5" s="1"/>
  <c r="S223" i="5" s="1"/>
  <c r="T223" i="5" s="1"/>
  <c r="U223" i="5" s="1"/>
  <c r="V223" i="5" s="1"/>
  <c r="W223" i="5" s="1"/>
  <c r="X223" i="5" s="1"/>
  <c r="Y223" i="5" s="1"/>
  <c r="Z223" i="5" s="1"/>
  <c r="AA223" i="5" s="1"/>
  <c r="AB223" i="5" s="1"/>
  <c r="AC223" i="5" s="1"/>
  <c r="AD223" i="5" s="1"/>
  <c r="AE223" i="5" s="1"/>
  <c r="AF223" i="5" s="1"/>
  <c r="C223" i="5"/>
  <c r="D223" i="5" s="1"/>
  <c r="E223" i="5" s="1"/>
  <c r="F223" i="5" s="1"/>
  <c r="G223" i="5" s="1"/>
  <c r="H223" i="5" s="1"/>
  <c r="I223" i="5" s="1"/>
  <c r="C222" i="5"/>
  <c r="D222" i="5" s="1"/>
  <c r="E222" i="5" s="1"/>
  <c r="F222" i="5" s="1"/>
  <c r="G222" i="5" s="1"/>
  <c r="H222" i="5" s="1"/>
  <c r="I222" i="5" s="1"/>
  <c r="J222" i="5" s="1"/>
  <c r="K222" i="5" s="1"/>
  <c r="L222" i="5" s="1"/>
  <c r="M222" i="5" s="1"/>
  <c r="N222" i="5" s="1"/>
  <c r="O222" i="5" s="1"/>
  <c r="P222" i="5" s="1"/>
  <c r="Q222" i="5" s="1"/>
  <c r="R222" i="5" s="1"/>
  <c r="S222" i="5" s="1"/>
  <c r="T222" i="5" s="1"/>
  <c r="U222" i="5" s="1"/>
  <c r="V222" i="5" s="1"/>
  <c r="W222" i="5" s="1"/>
  <c r="X222" i="5" s="1"/>
  <c r="Y222" i="5" s="1"/>
  <c r="Z222" i="5" s="1"/>
  <c r="AA222" i="5" s="1"/>
  <c r="AB222" i="5" s="1"/>
  <c r="AC222" i="5" s="1"/>
  <c r="AD222" i="5" s="1"/>
  <c r="AE222" i="5" s="1"/>
  <c r="AF222" i="5" s="1"/>
  <c r="C221" i="5"/>
  <c r="D221" i="5" s="1"/>
  <c r="E221" i="5" s="1"/>
  <c r="F221" i="5" s="1"/>
  <c r="G221" i="5" s="1"/>
  <c r="H221" i="5" s="1"/>
  <c r="I221" i="5" s="1"/>
  <c r="J221" i="5" s="1"/>
  <c r="K221" i="5" s="1"/>
  <c r="L221" i="5" s="1"/>
  <c r="M221" i="5" s="1"/>
  <c r="N221" i="5" s="1"/>
  <c r="O221" i="5" s="1"/>
  <c r="P221" i="5" s="1"/>
  <c r="Q221" i="5" s="1"/>
  <c r="R221" i="5" s="1"/>
  <c r="S221" i="5" s="1"/>
  <c r="T221" i="5" s="1"/>
  <c r="U221" i="5" s="1"/>
  <c r="V221" i="5" s="1"/>
  <c r="W221" i="5" s="1"/>
  <c r="X221" i="5" s="1"/>
  <c r="Y221" i="5" s="1"/>
  <c r="Z221" i="5" s="1"/>
  <c r="AA221" i="5" s="1"/>
  <c r="AB221" i="5" s="1"/>
  <c r="AC221" i="5" s="1"/>
  <c r="AD221" i="5" s="1"/>
  <c r="AE221" i="5" s="1"/>
  <c r="AF221" i="5" s="1"/>
  <c r="C220" i="5"/>
  <c r="D220" i="5" s="1"/>
  <c r="E220" i="5" s="1"/>
  <c r="F220" i="5" s="1"/>
  <c r="G220" i="5" s="1"/>
  <c r="H220" i="5" s="1"/>
  <c r="I220" i="5" s="1"/>
  <c r="J220" i="5" s="1"/>
  <c r="K220" i="5" s="1"/>
  <c r="L220" i="5" s="1"/>
  <c r="M220" i="5" s="1"/>
  <c r="N220" i="5" s="1"/>
  <c r="O220" i="5" s="1"/>
  <c r="P220" i="5" s="1"/>
  <c r="Q220" i="5" s="1"/>
  <c r="R220" i="5" s="1"/>
  <c r="S220" i="5" s="1"/>
  <c r="T220" i="5" s="1"/>
  <c r="U220" i="5" s="1"/>
  <c r="V220" i="5" s="1"/>
  <c r="W220" i="5" s="1"/>
  <c r="X220" i="5" s="1"/>
  <c r="Y220" i="5" s="1"/>
  <c r="Z220" i="5" s="1"/>
  <c r="AA220" i="5" s="1"/>
  <c r="AB220" i="5" s="1"/>
  <c r="AC220" i="5" s="1"/>
  <c r="AD220" i="5" s="1"/>
  <c r="AE220" i="5" s="1"/>
  <c r="AF220" i="5" s="1"/>
  <c r="C219" i="5"/>
  <c r="D219" i="5" s="1"/>
  <c r="E219" i="5" s="1"/>
  <c r="F219" i="5" s="1"/>
  <c r="G219" i="5" s="1"/>
  <c r="H219" i="5" s="1"/>
  <c r="I219" i="5" s="1"/>
  <c r="J219" i="5" s="1"/>
  <c r="K219" i="5" s="1"/>
  <c r="L219" i="5" s="1"/>
  <c r="M219" i="5" s="1"/>
  <c r="N219" i="5" s="1"/>
  <c r="O219" i="5" s="1"/>
  <c r="P219" i="5" s="1"/>
  <c r="Q219" i="5" s="1"/>
  <c r="R219" i="5" s="1"/>
  <c r="S219" i="5" s="1"/>
  <c r="T219" i="5" s="1"/>
  <c r="U219" i="5" s="1"/>
  <c r="V219" i="5" s="1"/>
  <c r="W219" i="5" s="1"/>
  <c r="X219" i="5" s="1"/>
  <c r="Y219" i="5" s="1"/>
  <c r="Z219" i="5" s="1"/>
  <c r="AA219" i="5" s="1"/>
  <c r="AB219" i="5" s="1"/>
  <c r="AC219" i="5" s="1"/>
  <c r="AD219" i="5" s="1"/>
  <c r="AE219" i="5" s="1"/>
  <c r="AF219" i="5" s="1"/>
  <c r="C218" i="5"/>
  <c r="D218" i="5" s="1"/>
  <c r="E218" i="5" s="1"/>
  <c r="F218" i="5" s="1"/>
  <c r="G218" i="5" s="1"/>
  <c r="H218" i="5" s="1"/>
  <c r="I218" i="5" s="1"/>
  <c r="J218" i="5" s="1"/>
  <c r="K218" i="5" s="1"/>
  <c r="L218" i="5" s="1"/>
  <c r="M218" i="5" s="1"/>
  <c r="N218" i="5" s="1"/>
  <c r="O218" i="5" s="1"/>
  <c r="P218" i="5" s="1"/>
  <c r="Q218" i="5" s="1"/>
  <c r="R218" i="5" s="1"/>
  <c r="S218" i="5" s="1"/>
  <c r="T218" i="5" s="1"/>
  <c r="U218" i="5" s="1"/>
  <c r="V218" i="5" s="1"/>
  <c r="W218" i="5" s="1"/>
  <c r="X218" i="5" s="1"/>
  <c r="Y218" i="5" s="1"/>
  <c r="Z218" i="5" s="1"/>
  <c r="AA218" i="5" s="1"/>
  <c r="AB218" i="5" s="1"/>
  <c r="AC218" i="5" s="1"/>
  <c r="AD218" i="5" s="1"/>
  <c r="AE218" i="5" s="1"/>
  <c r="AF218" i="5" s="1"/>
  <c r="C217" i="5"/>
  <c r="D217" i="5" s="1"/>
  <c r="E217" i="5" s="1"/>
  <c r="F217" i="5" s="1"/>
  <c r="G217" i="5" s="1"/>
  <c r="H217" i="5" s="1"/>
  <c r="I217" i="5" s="1"/>
  <c r="J217" i="5" s="1"/>
  <c r="K217" i="5" s="1"/>
  <c r="L217" i="5" s="1"/>
  <c r="M217" i="5" s="1"/>
  <c r="N217" i="5" s="1"/>
  <c r="O217" i="5" s="1"/>
  <c r="P217" i="5" s="1"/>
  <c r="Q217" i="5" s="1"/>
  <c r="R217" i="5" s="1"/>
  <c r="S217" i="5" s="1"/>
  <c r="T217" i="5" s="1"/>
  <c r="U217" i="5" s="1"/>
  <c r="V217" i="5" s="1"/>
  <c r="W217" i="5" s="1"/>
  <c r="X217" i="5" s="1"/>
  <c r="Y217" i="5" s="1"/>
  <c r="Z217" i="5" s="1"/>
  <c r="AA217" i="5" s="1"/>
  <c r="AB217" i="5" s="1"/>
  <c r="AC217" i="5" s="1"/>
  <c r="AD217" i="5" s="1"/>
  <c r="AE217" i="5" s="1"/>
  <c r="AF217" i="5" s="1"/>
  <c r="C216" i="5"/>
  <c r="D216" i="5" s="1"/>
  <c r="E216" i="5" s="1"/>
  <c r="F216" i="5" s="1"/>
  <c r="G216" i="5" s="1"/>
  <c r="H216" i="5" s="1"/>
  <c r="I216" i="5" s="1"/>
  <c r="J216" i="5" s="1"/>
  <c r="K216" i="5" s="1"/>
  <c r="L216" i="5" s="1"/>
  <c r="M216" i="5" s="1"/>
  <c r="N216" i="5" s="1"/>
  <c r="O216" i="5" s="1"/>
  <c r="P216" i="5" s="1"/>
  <c r="Q216" i="5" s="1"/>
  <c r="R216" i="5" s="1"/>
  <c r="S216" i="5" s="1"/>
  <c r="T216" i="5" s="1"/>
  <c r="U216" i="5" s="1"/>
  <c r="V216" i="5" s="1"/>
  <c r="W216" i="5" s="1"/>
  <c r="X216" i="5" s="1"/>
  <c r="Y216" i="5" s="1"/>
  <c r="Z216" i="5" s="1"/>
  <c r="AA216" i="5" s="1"/>
  <c r="AB216" i="5" s="1"/>
  <c r="AC216" i="5" s="1"/>
  <c r="AD216" i="5" s="1"/>
  <c r="AE216" i="5" s="1"/>
  <c r="AF216" i="5" s="1"/>
  <c r="D215" i="5"/>
  <c r="E215" i="5" s="1"/>
  <c r="F215" i="5" s="1"/>
  <c r="G215" i="5" s="1"/>
  <c r="H215" i="5" s="1"/>
  <c r="I215" i="5" s="1"/>
  <c r="J215" i="5" s="1"/>
  <c r="K215" i="5" s="1"/>
  <c r="L215" i="5" s="1"/>
  <c r="M215" i="5" s="1"/>
  <c r="N215" i="5" s="1"/>
  <c r="O215" i="5" s="1"/>
  <c r="P215" i="5" s="1"/>
  <c r="Q215" i="5" s="1"/>
  <c r="R215" i="5" s="1"/>
  <c r="S215" i="5" s="1"/>
  <c r="T215" i="5" s="1"/>
  <c r="U215" i="5" s="1"/>
  <c r="V215" i="5" s="1"/>
  <c r="W215" i="5" s="1"/>
  <c r="X215" i="5" s="1"/>
  <c r="Y215" i="5" s="1"/>
  <c r="Z215" i="5" s="1"/>
  <c r="AA215" i="5" s="1"/>
  <c r="AB215" i="5" s="1"/>
  <c r="AC215" i="5" s="1"/>
  <c r="AD215" i="5" s="1"/>
  <c r="AE215" i="5" s="1"/>
  <c r="AF215" i="5" s="1"/>
  <c r="C215" i="5"/>
  <c r="C214" i="5"/>
  <c r="D214" i="5" s="1"/>
  <c r="E214" i="5" s="1"/>
  <c r="F214" i="5" s="1"/>
  <c r="G214" i="5" s="1"/>
  <c r="H214" i="5" s="1"/>
  <c r="I214" i="5" s="1"/>
  <c r="J214" i="5" s="1"/>
  <c r="K214" i="5" s="1"/>
  <c r="L214" i="5" s="1"/>
  <c r="M214" i="5" s="1"/>
  <c r="N214" i="5" s="1"/>
  <c r="O214" i="5" s="1"/>
  <c r="P214" i="5" s="1"/>
  <c r="Q214" i="5" s="1"/>
  <c r="R214" i="5" s="1"/>
  <c r="S214" i="5" s="1"/>
  <c r="T214" i="5" s="1"/>
  <c r="U214" i="5" s="1"/>
  <c r="V214" i="5" s="1"/>
  <c r="W214" i="5" s="1"/>
  <c r="X214" i="5" s="1"/>
  <c r="Y214" i="5" s="1"/>
  <c r="Z214" i="5" s="1"/>
  <c r="AA214" i="5" s="1"/>
  <c r="AB214" i="5" s="1"/>
  <c r="AC214" i="5" s="1"/>
  <c r="AD214" i="5" s="1"/>
  <c r="AE214" i="5" s="1"/>
  <c r="AF214" i="5" s="1"/>
  <c r="C213" i="5"/>
  <c r="D213" i="5" s="1"/>
  <c r="E213" i="5" s="1"/>
  <c r="F213" i="5" s="1"/>
  <c r="G213" i="5" s="1"/>
  <c r="H213" i="5" s="1"/>
  <c r="I213" i="5" s="1"/>
  <c r="J213" i="5" s="1"/>
  <c r="K213" i="5" s="1"/>
  <c r="L213" i="5" s="1"/>
  <c r="M213" i="5" s="1"/>
  <c r="N213" i="5" s="1"/>
  <c r="O213" i="5" s="1"/>
  <c r="P213" i="5" s="1"/>
  <c r="Q213" i="5" s="1"/>
  <c r="R213" i="5" s="1"/>
  <c r="S213" i="5" s="1"/>
  <c r="T213" i="5" s="1"/>
  <c r="U213" i="5" s="1"/>
  <c r="V213" i="5" s="1"/>
  <c r="W213" i="5" s="1"/>
  <c r="X213" i="5" s="1"/>
  <c r="Y213" i="5" s="1"/>
  <c r="Z213" i="5" s="1"/>
  <c r="AA213" i="5" s="1"/>
  <c r="AB213" i="5" s="1"/>
  <c r="AC213" i="5" s="1"/>
  <c r="AD213" i="5" s="1"/>
  <c r="AE213" i="5" s="1"/>
  <c r="AF213" i="5" s="1"/>
  <c r="C212" i="5"/>
  <c r="D212" i="5" s="1"/>
  <c r="E212" i="5" s="1"/>
  <c r="F212" i="5" s="1"/>
  <c r="G212" i="5" s="1"/>
  <c r="H212" i="5" s="1"/>
  <c r="I212" i="5" s="1"/>
  <c r="J212" i="5" s="1"/>
  <c r="K212" i="5" s="1"/>
  <c r="L212" i="5" s="1"/>
  <c r="M212" i="5" s="1"/>
  <c r="N212" i="5" s="1"/>
  <c r="O212" i="5" s="1"/>
  <c r="P212" i="5" s="1"/>
  <c r="Q212" i="5" s="1"/>
  <c r="R212" i="5" s="1"/>
  <c r="S212" i="5" s="1"/>
  <c r="T212" i="5" s="1"/>
  <c r="U212" i="5" s="1"/>
  <c r="V212" i="5" s="1"/>
  <c r="W212" i="5" s="1"/>
  <c r="X212" i="5" s="1"/>
  <c r="Y212" i="5" s="1"/>
  <c r="Z212" i="5" s="1"/>
  <c r="AA212" i="5" s="1"/>
  <c r="AB212" i="5" s="1"/>
  <c r="AC212" i="5" s="1"/>
  <c r="AD212" i="5" s="1"/>
  <c r="AE212" i="5" s="1"/>
  <c r="AF212" i="5" s="1"/>
  <c r="D211" i="5"/>
  <c r="E211" i="5" s="1"/>
  <c r="F211" i="5" s="1"/>
  <c r="G211" i="5" s="1"/>
  <c r="H211" i="5" s="1"/>
  <c r="I211" i="5" s="1"/>
  <c r="J211" i="5" s="1"/>
  <c r="K211" i="5" s="1"/>
  <c r="L211" i="5" s="1"/>
  <c r="M211" i="5" s="1"/>
  <c r="N211" i="5" s="1"/>
  <c r="O211" i="5" s="1"/>
  <c r="P211" i="5" s="1"/>
  <c r="Q211" i="5" s="1"/>
  <c r="R211" i="5" s="1"/>
  <c r="S211" i="5" s="1"/>
  <c r="T211" i="5" s="1"/>
  <c r="U211" i="5" s="1"/>
  <c r="V211" i="5" s="1"/>
  <c r="W211" i="5" s="1"/>
  <c r="X211" i="5" s="1"/>
  <c r="Y211" i="5" s="1"/>
  <c r="Z211" i="5" s="1"/>
  <c r="AA211" i="5" s="1"/>
  <c r="AB211" i="5" s="1"/>
  <c r="AC211" i="5" s="1"/>
  <c r="AD211" i="5" s="1"/>
  <c r="AE211" i="5" s="1"/>
  <c r="AF211" i="5" s="1"/>
  <c r="C211" i="5"/>
  <c r="C210" i="5"/>
  <c r="D210" i="5" s="1"/>
  <c r="E210" i="5" s="1"/>
  <c r="F210" i="5" s="1"/>
  <c r="G210" i="5" s="1"/>
  <c r="H210" i="5" s="1"/>
  <c r="I210" i="5" s="1"/>
  <c r="J210" i="5" s="1"/>
  <c r="K210" i="5" s="1"/>
  <c r="L210" i="5" s="1"/>
  <c r="M210" i="5" s="1"/>
  <c r="N210" i="5" s="1"/>
  <c r="O210" i="5" s="1"/>
  <c r="P210" i="5" s="1"/>
  <c r="Q210" i="5" s="1"/>
  <c r="R210" i="5" s="1"/>
  <c r="S210" i="5" s="1"/>
  <c r="T210" i="5" s="1"/>
  <c r="U210" i="5" s="1"/>
  <c r="V210" i="5" s="1"/>
  <c r="W210" i="5" s="1"/>
  <c r="X210" i="5" s="1"/>
  <c r="Y210" i="5" s="1"/>
  <c r="Z210" i="5" s="1"/>
  <c r="AA210" i="5" s="1"/>
  <c r="AB210" i="5" s="1"/>
  <c r="AC210" i="5" s="1"/>
  <c r="AD210" i="5" s="1"/>
  <c r="AE210" i="5" s="1"/>
  <c r="AF210" i="5" s="1"/>
  <c r="C209" i="5"/>
  <c r="D209" i="5" s="1"/>
  <c r="E209" i="5" s="1"/>
  <c r="F209" i="5" s="1"/>
  <c r="G209" i="5" s="1"/>
  <c r="H209" i="5" s="1"/>
  <c r="I209" i="5" s="1"/>
  <c r="J209" i="5" s="1"/>
  <c r="K209" i="5" s="1"/>
  <c r="L209" i="5" s="1"/>
  <c r="M209" i="5" s="1"/>
  <c r="N209" i="5" s="1"/>
  <c r="O209" i="5" s="1"/>
  <c r="P209" i="5" s="1"/>
  <c r="Q209" i="5" s="1"/>
  <c r="R209" i="5" s="1"/>
  <c r="S209" i="5" s="1"/>
  <c r="T209" i="5" s="1"/>
  <c r="U209" i="5" s="1"/>
  <c r="V209" i="5" s="1"/>
  <c r="W209" i="5" s="1"/>
  <c r="X209" i="5" s="1"/>
  <c r="Y209" i="5" s="1"/>
  <c r="Z209" i="5" s="1"/>
  <c r="AA209" i="5" s="1"/>
  <c r="AB209" i="5" s="1"/>
  <c r="AC209" i="5" s="1"/>
  <c r="AD209" i="5" s="1"/>
  <c r="AE209" i="5" s="1"/>
  <c r="AF209" i="5" s="1"/>
  <c r="C208" i="5"/>
  <c r="D208" i="5" s="1"/>
  <c r="E208" i="5" s="1"/>
  <c r="F208" i="5" s="1"/>
  <c r="G208" i="5" s="1"/>
  <c r="H208" i="5" s="1"/>
  <c r="I208" i="5" s="1"/>
  <c r="J208" i="5" s="1"/>
  <c r="K208" i="5" s="1"/>
  <c r="L208" i="5" s="1"/>
  <c r="M208" i="5" s="1"/>
  <c r="N208" i="5" s="1"/>
  <c r="O208" i="5" s="1"/>
  <c r="P208" i="5" s="1"/>
  <c r="Q208" i="5" s="1"/>
  <c r="R208" i="5" s="1"/>
  <c r="S208" i="5" s="1"/>
  <c r="T208" i="5" s="1"/>
  <c r="U208" i="5" s="1"/>
  <c r="V208" i="5" s="1"/>
  <c r="W208" i="5" s="1"/>
  <c r="X208" i="5" s="1"/>
  <c r="Y208" i="5" s="1"/>
  <c r="Z208" i="5" s="1"/>
  <c r="AA208" i="5" s="1"/>
  <c r="AB208" i="5" s="1"/>
  <c r="AC208" i="5" s="1"/>
  <c r="AD208" i="5" s="1"/>
  <c r="AE208" i="5" s="1"/>
  <c r="AF208" i="5" s="1"/>
  <c r="C207" i="5"/>
  <c r="D207" i="5" s="1"/>
  <c r="E207" i="5" s="1"/>
  <c r="F207" i="5" s="1"/>
  <c r="G207" i="5" s="1"/>
  <c r="H207" i="5" s="1"/>
  <c r="I207" i="5" s="1"/>
  <c r="J207" i="5" s="1"/>
  <c r="K207" i="5" s="1"/>
  <c r="L207" i="5" s="1"/>
  <c r="M207" i="5" s="1"/>
  <c r="N207" i="5" s="1"/>
  <c r="O207" i="5" s="1"/>
  <c r="P207" i="5" s="1"/>
  <c r="Q207" i="5" s="1"/>
  <c r="R207" i="5" s="1"/>
  <c r="S207" i="5" s="1"/>
  <c r="T207" i="5" s="1"/>
  <c r="U207" i="5" s="1"/>
  <c r="V207" i="5" s="1"/>
  <c r="W207" i="5" s="1"/>
  <c r="X207" i="5" s="1"/>
  <c r="Y207" i="5" s="1"/>
  <c r="Z207" i="5" s="1"/>
  <c r="AA207" i="5" s="1"/>
  <c r="AB207" i="5" s="1"/>
  <c r="AC207" i="5" s="1"/>
  <c r="AD207" i="5" s="1"/>
  <c r="AE207" i="5" s="1"/>
  <c r="AF207" i="5" s="1"/>
  <c r="D206" i="5"/>
  <c r="E206" i="5" s="1"/>
  <c r="F206" i="5" s="1"/>
  <c r="G206" i="5" s="1"/>
  <c r="H206" i="5" s="1"/>
  <c r="I206" i="5" s="1"/>
  <c r="J206" i="5" s="1"/>
  <c r="K206" i="5" s="1"/>
  <c r="L206" i="5" s="1"/>
  <c r="M206" i="5" s="1"/>
  <c r="N206" i="5" s="1"/>
  <c r="O206" i="5" s="1"/>
  <c r="P206" i="5" s="1"/>
  <c r="Q206" i="5" s="1"/>
  <c r="R206" i="5" s="1"/>
  <c r="S206" i="5" s="1"/>
  <c r="T206" i="5" s="1"/>
  <c r="U206" i="5" s="1"/>
  <c r="V206" i="5" s="1"/>
  <c r="W206" i="5" s="1"/>
  <c r="X206" i="5" s="1"/>
  <c r="Y206" i="5" s="1"/>
  <c r="Z206" i="5" s="1"/>
  <c r="AA206" i="5" s="1"/>
  <c r="AB206" i="5" s="1"/>
  <c r="AC206" i="5" s="1"/>
  <c r="AD206" i="5" s="1"/>
  <c r="AE206" i="5" s="1"/>
  <c r="AF206" i="5" s="1"/>
  <c r="C206" i="5"/>
  <c r="C205" i="5"/>
  <c r="D205" i="5" s="1"/>
  <c r="E205" i="5" s="1"/>
  <c r="F205" i="5" s="1"/>
  <c r="G205" i="5" s="1"/>
  <c r="H205" i="5" s="1"/>
  <c r="I205" i="5" s="1"/>
  <c r="J205" i="5" s="1"/>
  <c r="K205" i="5" s="1"/>
  <c r="L205" i="5" s="1"/>
  <c r="M205" i="5" s="1"/>
  <c r="N205" i="5" s="1"/>
  <c r="O205" i="5" s="1"/>
  <c r="P205" i="5" s="1"/>
  <c r="Q205" i="5" s="1"/>
  <c r="R205" i="5" s="1"/>
  <c r="S205" i="5" s="1"/>
  <c r="T205" i="5" s="1"/>
  <c r="U205" i="5" s="1"/>
  <c r="V205" i="5" s="1"/>
  <c r="W205" i="5" s="1"/>
  <c r="X205" i="5" s="1"/>
  <c r="Y205" i="5" s="1"/>
  <c r="Z205" i="5" s="1"/>
  <c r="AA205" i="5" s="1"/>
  <c r="AB205" i="5" s="1"/>
  <c r="AC205" i="5" s="1"/>
  <c r="AD205" i="5" s="1"/>
  <c r="AE205" i="5" s="1"/>
  <c r="AF205" i="5" s="1"/>
  <c r="C204" i="5"/>
  <c r="D204" i="5" s="1"/>
  <c r="E204" i="5" s="1"/>
  <c r="F204" i="5" s="1"/>
  <c r="G204" i="5" s="1"/>
  <c r="H204" i="5" s="1"/>
  <c r="I204" i="5" s="1"/>
  <c r="J204" i="5" s="1"/>
  <c r="K204" i="5" s="1"/>
  <c r="L204" i="5" s="1"/>
  <c r="M204" i="5" s="1"/>
  <c r="N204" i="5" s="1"/>
  <c r="O204" i="5" s="1"/>
  <c r="P204" i="5" s="1"/>
  <c r="Q204" i="5" s="1"/>
  <c r="R204" i="5" s="1"/>
  <c r="S204" i="5" s="1"/>
  <c r="T204" i="5" s="1"/>
  <c r="U204" i="5" s="1"/>
  <c r="V204" i="5" s="1"/>
  <c r="W204" i="5" s="1"/>
  <c r="X204" i="5" s="1"/>
  <c r="Y204" i="5" s="1"/>
  <c r="Z204" i="5" s="1"/>
  <c r="AA204" i="5" s="1"/>
  <c r="AB204" i="5" s="1"/>
  <c r="AC204" i="5" s="1"/>
  <c r="AD204" i="5" s="1"/>
  <c r="AE204" i="5" s="1"/>
  <c r="AF204" i="5" s="1"/>
  <c r="C203" i="5"/>
  <c r="D203" i="5" s="1"/>
  <c r="E203" i="5" s="1"/>
  <c r="F203" i="5" s="1"/>
  <c r="G203" i="5" s="1"/>
  <c r="H203" i="5" s="1"/>
  <c r="I203" i="5" s="1"/>
  <c r="J203" i="5" s="1"/>
  <c r="K203" i="5" s="1"/>
  <c r="L203" i="5" s="1"/>
  <c r="M203" i="5" s="1"/>
  <c r="N203" i="5" s="1"/>
  <c r="O203" i="5" s="1"/>
  <c r="P203" i="5" s="1"/>
  <c r="Q203" i="5" s="1"/>
  <c r="R203" i="5" s="1"/>
  <c r="S203" i="5" s="1"/>
  <c r="T203" i="5" s="1"/>
  <c r="U203" i="5" s="1"/>
  <c r="V203" i="5" s="1"/>
  <c r="W203" i="5" s="1"/>
  <c r="X203" i="5" s="1"/>
  <c r="Y203" i="5" s="1"/>
  <c r="Z203" i="5" s="1"/>
  <c r="AA203" i="5" s="1"/>
  <c r="AB203" i="5" s="1"/>
  <c r="AC203" i="5" s="1"/>
  <c r="AD203" i="5" s="1"/>
  <c r="AE203" i="5" s="1"/>
  <c r="AF203" i="5" s="1"/>
  <c r="C202" i="5"/>
  <c r="D202" i="5" s="1"/>
  <c r="E202" i="5" s="1"/>
  <c r="F202" i="5" s="1"/>
  <c r="G202" i="5" s="1"/>
  <c r="H202" i="5" s="1"/>
  <c r="I202" i="5" s="1"/>
  <c r="J202" i="5" s="1"/>
  <c r="K202" i="5" s="1"/>
  <c r="L202" i="5" s="1"/>
  <c r="M202" i="5" s="1"/>
  <c r="N202" i="5" s="1"/>
  <c r="O202" i="5" s="1"/>
  <c r="P202" i="5" s="1"/>
  <c r="Q202" i="5" s="1"/>
  <c r="R202" i="5" s="1"/>
  <c r="S202" i="5" s="1"/>
  <c r="T202" i="5" s="1"/>
  <c r="U202" i="5" s="1"/>
  <c r="V202" i="5" s="1"/>
  <c r="W202" i="5" s="1"/>
  <c r="X202" i="5" s="1"/>
  <c r="Y202" i="5" s="1"/>
  <c r="Z202" i="5" s="1"/>
  <c r="AA202" i="5" s="1"/>
  <c r="AB202" i="5" s="1"/>
  <c r="AC202" i="5" s="1"/>
  <c r="AD202" i="5" s="1"/>
  <c r="AE202" i="5" s="1"/>
  <c r="AF202" i="5" s="1"/>
  <c r="C201" i="5"/>
  <c r="D201" i="5" s="1"/>
  <c r="E201" i="5" s="1"/>
  <c r="F201" i="5" s="1"/>
  <c r="G201" i="5" s="1"/>
  <c r="H201" i="5" s="1"/>
  <c r="I201" i="5" s="1"/>
  <c r="J201" i="5" s="1"/>
  <c r="K201" i="5" s="1"/>
  <c r="L201" i="5" s="1"/>
  <c r="M201" i="5" s="1"/>
  <c r="N201" i="5" s="1"/>
  <c r="O201" i="5" s="1"/>
  <c r="P201" i="5" s="1"/>
  <c r="Q201" i="5" s="1"/>
  <c r="R201" i="5" s="1"/>
  <c r="S201" i="5" s="1"/>
  <c r="T201" i="5" s="1"/>
  <c r="U201" i="5" s="1"/>
  <c r="V201" i="5" s="1"/>
  <c r="W201" i="5" s="1"/>
  <c r="X201" i="5" s="1"/>
  <c r="Y201" i="5" s="1"/>
  <c r="Z201" i="5" s="1"/>
  <c r="AA201" i="5" s="1"/>
  <c r="AB201" i="5" s="1"/>
  <c r="AC201" i="5" s="1"/>
  <c r="AD201" i="5" s="1"/>
  <c r="AE201" i="5" s="1"/>
  <c r="AF201" i="5" s="1"/>
  <c r="C200" i="5"/>
  <c r="D200" i="5" s="1"/>
  <c r="E200" i="5" s="1"/>
  <c r="F200" i="5" s="1"/>
  <c r="G200" i="5" s="1"/>
  <c r="H200" i="5" s="1"/>
  <c r="I200" i="5" s="1"/>
  <c r="J200" i="5" s="1"/>
  <c r="K200" i="5" s="1"/>
  <c r="L200" i="5" s="1"/>
  <c r="M200" i="5" s="1"/>
  <c r="N200" i="5" s="1"/>
  <c r="O200" i="5" s="1"/>
  <c r="P200" i="5" s="1"/>
  <c r="Q200" i="5" s="1"/>
  <c r="R200" i="5" s="1"/>
  <c r="S200" i="5" s="1"/>
  <c r="T200" i="5" s="1"/>
  <c r="U200" i="5" s="1"/>
  <c r="V200" i="5" s="1"/>
  <c r="W200" i="5" s="1"/>
  <c r="X200" i="5" s="1"/>
  <c r="Y200" i="5" s="1"/>
  <c r="Z200" i="5" s="1"/>
  <c r="AA200" i="5" s="1"/>
  <c r="AB200" i="5" s="1"/>
  <c r="AC200" i="5" s="1"/>
  <c r="AD200" i="5" s="1"/>
  <c r="AE200" i="5" s="1"/>
  <c r="AF200" i="5" s="1"/>
  <c r="C199" i="5"/>
  <c r="D199" i="5" s="1"/>
  <c r="E199" i="5" s="1"/>
  <c r="F199" i="5" s="1"/>
  <c r="G199" i="5" s="1"/>
  <c r="H199" i="5" s="1"/>
  <c r="I199" i="5" s="1"/>
  <c r="J199" i="5" s="1"/>
  <c r="K199" i="5" s="1"/>
  <c r="L199" i="5" s="1"/>
  <c r="M199" i="5" s="1"/>
  <c r="N199" i="5" s="1"/>
  <c r="O199" i="5" s="1"/>
  <c r="P199" i="5" s="1"/>
  <c r="Q199" i="5" s="1"/>
  <c r="R199" i="5" s="1"/>
  <c r="S199" i="5" s="1"/>
  <c r="T199" i="5" s="1"/>
  <c r="U199" i="5" s="1"/>
  <c r="V199" i="5" s="1"/>
  <c r="W199" i="5" s="1"/>
  <c r="X199" i="5" s="1"/>
  <c r="Y199" i="5" s="1"/>
  <c r="Z199" i="5" s="1"/>
  <c r="AA199" i="5" s="1"/>
  <c r="AB199" i="5" s="1"/>
  <c r="AC199" i="5" s="1"/>
  <c r="AD199" i="5" s="1"/>
  <c r="AE199" i="5" s="1"/>
  <c r="AF199" i="5" s="1"/>
  <c r="P198" i="5"/>
  <c r="Q198" i="5" s="1"/>
  <c r="R198" i="5" s="1"/>
  <c r="S198" i="5" s="1"/>
  <c r="T198" i="5" s="1"/>
  <c r="U198" i="5" s="1"/>
  <c r="V198" i="5" s="1"/>
  <c r="W198" i="5" s="1"/>
  <c r="X198" i="5" s="1"/>
  <c r="Y198" i="5" s="1"/>
  <c r="Z198" i="5" s="1"/>
  <c r="AA198" i="5" s="1"/>
  <c r="AB198" i="5" s="1"/>
  <c r="AC198" i="5" s="1"/>
  <c r="AD198" i="5" s="1"/>
  <c r="AE198" i="5" s="1"/>
  <c r="AF198" i="5" s="1"/>
  <c r="E198" i="5"/>
  <c r="F198" i="5" s="1"/>
  <c r="G198" i="5" s="1"/>
  <c r="H198" i="5" s="1"/>
  <c r="I198" i="5" s="1"/>
  <c r="J198" i="5" s="1"/>
  <c r="K198" i="5" s="1"/>
  <c r="L198" i="5" s="1"/>
  <c r="M198" i="5" s="1"/>
  <c r="N198" i="5" s="1"/>
  <c r="O198" i="5" s="1"/>
  <c r="C198" i="5"/>
  <c r="D198" i="5" s="1"/>
  <c r="C197" i="5"/>
  <c r="D197" i="5" s="1"/>
  <c r="E197" i="5" s="1"/>
  <c r="F197" i="5" s="1"/>
  <c r="G197" i="5" s="1"/>
  <c r="H197" i="5" s="1"/>
  <c r="I197" i="5" s="1"/>
  <c r="J197" i="5" s="1"/>
  <c r="K197" i="5" s="1"/>
  <c r="L197" i="5" s="1"/>
  <c r="M197" i="5" s="1"/>
  <c r="N197" i="5" s="1"/>
  <c r="O197" i="5" s="1"/>
  <c r="P197" i="5" s="1"/>
  <c r="Q197" i="5" s="1"/>
  <c r="R197" i="5" s="1"/>
  <c r="S197" i="5" s="1"/>
  <c r="T197" i="5" s="1"/>
  <c r="U197" i="5" s="1"/>
  <c r="V197" i="5" s="1"/>
  <c r="W197" i="5" s="1"/>
  <c r="X197" i="5" s="1"/>
  <c r="Y197" i="5" s="1"/>
  <c r="Z197" i="5" s="1"/>
  <c r="AA197" i="5" s="1"/>
  <c r="AB197" i="5" s="1"/>
  <c r="AC197" i="5" s="1"/>
  <c r="AD197" i="5" s="1"/>
  <c r="AE197" i="5" s="1"/>
  <c r="AF197" i="5" s="1"/>
  <c r="D196" i="5"/>
  <c r="E196" i="5" s="1"/>
  <c r="F196" i="5" s="1"/>
  <c r="G196" i="5" s="1"/>
  <c r="H196" i="5" s="1"/>
  <c r="I196" i="5" s="1"/>
  <c r="J196" i="5" s="1"/>
  <c r="K196" i="5" s="1"/>
  <c r="L196" i="5" s="1"/>
  <c r="M196" i="5" s="1"/>
  <c r="N196" i="5" s="1"/>
  <c r="O196" i="5" s="1"/>
  <c r="P196" i="5" s="1"/>
  <c r="Q196" i="5" s="1"/>
  <c r="R196" i="5" s="1"/>
  <c r="S196" i="5" s="1"/>
  <c r="T196" i="5" s="1"/>
  <c r="U196" i="5" s="1"/>
  <c r="V196" i="5" s="1"/>
  <c r="W196" i="5" s="1"/>
  <c r="X196" i="5" s="1"/>
  <c r="Y196" i="5" s="1"/>
  <c r="Z196" i="5" s="1"/>
  <c r="AA196" i="5" s="1"/>
  <c r="AB196" i="5" s="1"/>
  <c r="AC196" i="5" s="1"/>
  <c r="AD196" i="5" s="1"/>
  <c r="AE196" i="5" s="1"/>
  <c r="AF196" i="5" s="1"/>
  <c r="C196" i="5"/>
  <c r="D195" i="5"/>
  <c r="E195" i="5" s="1"/>
  <c r="F195" i="5" s="1"/>
  <c r="G195" i="5" s="1"/>
  <c r="H195" i="5" s="1"/>
  <c r="I195" i="5" s="1"/>
  <c r="J195" i="5" s="1"/>
  <c r="K195" i="5" s="1"/>
  <c r="L195" i="5" s="1"/>
  <c r="M195" i="5" s="1"/>
  <c r="N195" i="5" s="1"/>
  <c r="O195" i="5" s="1"/>
  <c r="P195" i="5" s="1"/>
  <c r="Q195" i="5" s="1"/>
  <c r="R195" i="5" s="1"/>
  <c r="S195" i="5" s="1"/>
  <c r="T195" i="5" s="1"/>
  <c r="U195" i="5" s="1"/>
  <c r="V195" i="5" s="1"/>
  <c r="W195" i="5" s="1"/>
  <c r="X195" i="5" s="1"/>
  <c r="Y195" i="5" s="1"/>
  <c r="Z195" i="5" s="1"/>
  <c r="AA195" i="5" s="1"/>
  <c r="AB195" i="5" s="1"/>
  <c r="AC195" i="5" s="1"/>
  <c r="AD195" i="5" s="1"/>
  <c r="AE195" i="5" s="1"/>
  <c r="AF195" i="5" s="1"/>
  <c r="C195" i="5"/>
  <c r="D194" i="5"/>
  <c r="E194" i="5" s="1"/>
  <c r="F194" i="5" s="1"/>
  <c r="G194" i="5" s="1"/>
  <c r="H194" i="5" s="1"/>
  <c r="I194" i="5" s="1"/>
  <c r="J194" i="5" s="1"/>
  <c r="K194" i="5" s="1"/>
  <c r="L194" i="5" s="1"/>
  <c r="M194" i="5" s="1"/>
  <c r="N194" i="5" s="1"/>
  <c r="O194" i="5" s="1"/>
  <c r="P194" i="5" s="1"/>
  <c r="Q194" i="5" s="1"/>
  <c r="R194" i="5" s="1"/>
  <c r="S194" i="5" s="1"/>
  <c r="T194" i="5" s="1"/>
  <c r="U194" i="5" s="1"/>
  <c r="V194" i="5" s="1"/>
  <c r="W194" i="5" s="1"/>
  <c r="X194" i="5" s="1"/>
  <c r="Y194" i="5" s="1"/>
  <c r="Z194" i="5" s="1"/>
  <c r="AA194" i="5" s="1"/>
  <c r="AB194" i="5" s="1"/>
  <c r="AC194" i="5" s="1"/>
  <c r="AD194" i="5" s="1"/>
  <c r="AE194" i="5" s="1"/>
  <c r="AF194" i="5" s="1"/>
  <c r="C194" i="5"/>
  <c r="C193" i="5"/>
  <c r="D193" i="5" s="1"/>
  <c r="E193" i="5" s="1"/>
  <c r="F193" i="5" s="1"/>
  <c r="G193" i="5" s="1"/>
  <c r="H193" i="5" s="1"/>
  <c r="I193" i="5" s="1"/>
  <c r="J193" i="5" s="1"/>
  <c r="K193" i="5" s="1"/>
  <c r="L193" i="5" s="1"/>
  <c r="M193" i="5" s="1"/>
  <c r="N193" i="5" s="1"/>
  <c r="O193" i="5" s="1"/>
  <c r="P193" i="5" s="1"/>
  <c r="Q193" i="5" s="1"/>
  <c r="R193" i="5" s="1"/>
  <c r="S193" i="5" s="1"/>
  <c r="T193" i="5" s="1"/>
  <c r="U193" i="5" s="1"/>
  <c r="V193" i="5" s="1"/>
  <c r="W193" i="5" s="1"/>
  <c r="X193" i="5" s="1"/>
  <c r="Y193" i="5" s="1"/>
  <c r="Z193" i="5" s="1"/>
  <c r="AA193" i="5" s="1"/>
  <c r="AB193" i="5" s="1"/>
  <c r="AC193" i="5" s="1"/>
  <c r="AD193" i="5" s="1"/>
  <c r="AE193" i="5" s="1"/>
  <c r="AF193" i="5" s="1"/>
  <c r="C192" i="5"/>
  <c r="D192" i="5" s="1"/>
  <c r="E192" i="5" s="1"/>
  <c r="F192" i="5" s="1"/>
  <c r="G192" i="5" s="1"/>
  <c r="H192" i="5" s="1"/>
  <c r="I192" i="5" s="1"/>
  <c r="J192" i="5" s="1"/>
  <c r="K192" i="5" s="1"/>
  <c r="L192" i="5" s="1"/>
  <c r="M192" i="5" s="1"/>
  <c r="N192" i="5" s="1"/>
  <c r="O192" i="5" s="1"/>
  <c r="P192" i="5" s="1"/>
  <c r="Q192" i="5" s="1"/>
  <c r="R192" i="5" s="1"/>
  <c r="S192" i="5" s="1"/>
  <c r="T192" i="5" s="1"/>
  <c r="U192" i="5" s="1"/>
  <c r="V192" i="5" s="1"/>
  <c r="W192" i="5" s="1"/>
  <c r="X192" i="5" s="1"/>
  <c r="Y192" i="5" s="1"/>
  <c r="Z192" i="5" s="1"/>
  <c r="AA192" i="5" s="1"/>
  <c r="AB192" i="5" s="1"/>
  <c r="AC192" i="5" s="1"/>
  <c r="AD192" i="5" s="1"/>
  <c r="AE192" i="5" s="1"/>
  <c r="AF192" i="5" s="1"/>
  <c r="C191" i="5"/>
  <c r="D191" i="5" s="1"/>
  <c r="E191" i="5" s="1"/>
  <c r="F191" i="5" s="1"/>
  <c r="G191" i="5" s="1"/>
  <c r="H191" i="5" s="1"/>
  <c r="I191" i="5" s="1"/>
  <c r="J191" i="5" s="1"/>
  <c r="K191" i="5" s="1"/>
  <c r="L191" i="5" s="1"/>
  <c r="M191" i="5" s="1"/>
  <c r="N191" i="5" s="1"/>
  <c r="O191" i="5" s="1"/>
  <c r="P191" i="5" s="1"/>
  <c r="Q191" i="5" s="1"/>
  <c r="R191" i="5" s="1"/>
  <c r="S191" i="5" s="1"/>
  <c r="T191" i="5" s="1"/>
  <c r="U191" i="5" s="1"/>
  <c r="V191" i="5" s="1"/>
  <c r="W191" i="5" s="1"/>
  <c r="X191" i="5" s="1"/>
  <c r="Y191" i="5" s="1"/>
  <c r="Z191" i="5" s="1"/>
  <c r="AA191" i="5" s="1"/>
  <c r="AB191" i="5" s="1"/>
  <c r="AC191" i="5" s="1"/>
  <c r="AD191" i="5" s="1"/>
  <c r="AE191" i="5" s="1"/>
  <c r="AF191" i="5" s="1"/>
  <c r="C190" i="5"/>
  <c r="D190" i="5" s="1"/>
  <c r="E190" i="5" s="1"/>
  <c r="F190" i="5" s="1"/>
  <c r="G190" i="5" s="1"/>
  <c r="H190" i="5" s="1"/>
  <c r="I190" i="5" s="1"/>
  <c r="J190" i="5" s="1"/>
  <c r="K190" i="5" s="1"/>
  <c r="L190" i="5" s="1"/>
  <c r="M190" i="5" s="1"/>
  <c r="N190" i="5" s="1"/>
  <c r="O190" i="5" s="1"/>
  <c r="P190" i="5" s="1"/>
  <c r="Q190" i="5" s="1"/>
  <c r="R190" i="5" s="1"/>
  <c r="S190" i="5" s="1"/>
  <c r="T190" i="5" s="1"/>
  <c r="U190" i="5" s="1"/>
  <c r="V190" i="5" s="1"/>
  <c r="W190" i="5" s="1"/>
  <c r="X190" i="5" s="1"/>
  <c r="Y190" i="5" s="1"/>
  <c r="Z190" i="5" s="1"/>
  <c r="AA190" i="5" s="1"/>
  <c r="AB190" i="5" s="1"/>
  <c r="AC190" i="5" s="1"/>
  <c r="AD190" i="5" s="1"/>
  <c r="AE190" i="5" s="1"/>
  <c r="AF190" i="5" s="1"/>
  <c r="D189" i="5"/>
  <c r="C189" i="5"/>
  <c r="C188" i="5"/>
  <c r="D188" i="5" s="1"/>
  <c r="E188" i="5" s="1"/>
  <c r="F188" i="5" s="1"/>
  <c r="G188" i="5" s="1"/>
  <c r="H188" i="5" s="1"/>
  <c r="I188" i="5" s="1"/>
  <c r="J188" i="5" s="1"/>
  <c r="K188" i="5" s="1"/>
  <c r="L188" i="5" s="1"/>
  <c r="M188" i="5" s="1"/>
  <c r="N188" i="5" s="1"/>
  <c r="O188" i="5" s="1"/>
  <c r="P188" i="5" s="1"/>
  <c r="Q188" i="5" s="1"/>
  <c r="R188" i="5" s="1"/>
  <c r="S188" i="5" s="1"/>
  <c r="T188" i="5" s="1"/>
  <c r="U188" i="5" s="1"/>
  <c r="V188" i="5" s="1"/>
  <c r="W188" i="5" s="1"/>
  <c r="X188" i="5" s="1"/>
  <c r="Y188" i="5" s="1"/>
  <c r="Z188" i="5" s="1"/>
  <c r="AA188" i="5" s="1"/>
  <c r="AB188" i="5" s="1"/>
  <c r="AC188" i="5" s="1"/>
  <c r="AD188" i="5" s="1"/>
  <c r="AE188" i="5" s="1"/>
  <c r="AF188" i="5" s="1"/>
  <c r="D187" i="5"/>
  <c r="E187" i="5" s="1"/>
  <c r="F187" i="5" s="1"/>
  <c r="G187" i="5" s="1"/>
  <c r="H187" i="5" s="1"/>
  <c r="I187" i="5" s="1"/>
  <c r="J187" i="5" s="1"/>
  <c r="K187" i="5" s="1"/>
  <c r="L187" i="5" s="1"/>
  <c r="M187" i="5" s="1"/>
  <c r="N187" i="5" s="1"/>
  <c r="O187" i="5" s="1"/>
  <c r="P187" i="5" s="1"/>
  <c r="Q187" i="5" s="1"/>
  <c r="R187" i="5" s="1"/>
  <c r="S187" i="5" s="1"/>
  <c r="T187" i="5" s="1"/>
  <c r="U187" i="5" s="1"/>
  <c r="V187" i="5" s="1"/>
  <c r="W187" i="5" s="1"/>
  <c r="X187" i="5" s="1"/>
  <c r="Y187" i="5" s="1"/>
  <c r="Z187" i="5" s="1"/>
  <c r="AA187" i="5" s="1"/>
  <c r="AB187" i="5" s="1"/>
  <c r="AC187" i="5" s="1"/>
  <c r="AD187" i="5" s="1"/>
  <c r="AE187" i="5" s="1"/>
  <c r="AF187" i="5" s="1"/>
  <c r="C187" i="5"/>
  <c r="C186" i="5"/>
  <c r="D186" i="5" s="1"/>
  <c r="E186" i="5" s="1"/>
  <c r="F186" i="5" s="1"/>
  <c r="G186" i="5" s="1"/>
  <c r="H186" i="5" s="1"/>
  <c r="I186" i="5" s="1"/>
  <c r="J186" i="5" s="1"/>
  <c r="K186" i="5" s="1"/>
  <c r="L186" i="5" s="1"/>
  <c r="M186" i="5" s="1"/>
  <c r="N186" i="5" s="1"/>
  <c r="O186" i="5" s="1"/>
  <c r="P186" i="5" s="1"/>
  <c r="Q186" i="5" s="1"/>
  <c r="R186" i="5" s="1"/>
  <c r="S186" i="5" s="1"/>
  <c r="T186" i="5" s="1"/>
  <c r="U186" i="5" s="1"/>
  <c r="V186" i="5" s="1"/>
  <c r="W186" i="5" s="1"/>
  <c r="X186" i="5" s="1"/>
  <c r="Y186" i="5" s="1"/>
  <c r="Z186" i="5" s="1"/>
  <c r="AA186" i="5" s="1"/>
  <c r="AB186" i="5" s="1"/>
  <c r="AC186" i="5" s="1"/>
  <c r="AD186" i="5" s="1"/>
  <c r="AE186" i="5" s="1"/>
  <c r="AF186" i="5" s="1"/>
  <c r="C185" i="5"/>
  <c r="D185" i="5" s="1"/>
  <c r="E185" i="5" s="1"/>
  <c r="F185" i="5" s="1"/>
  <c r="G185" i="5" s="1"/>
  <c r="H185" i="5" s="1"/>
  <c r="I185" i="5" s="1"/>
  <c r="J185" i="5" s="1"/>
  <c r="K185" i="5" s="1"/>
  <c r="L185" i="5" s="1"/>
  <c r="M185" i="5" s="1"/>
  <c r="N185" i="5" s="1"/>
  <c r="O185" i="5" s="1"/>
  <c r="P185" i="5" s="1"/>
  <c r="Q185" i="5" s="1"/>
  <c r="R185" i="5" s="1"/>
  <c r="S185" i="5" s="1"/>
  <c r="T185" i="5" s="1"/>
  <c r="U185" i="5" s="1"/>
  <c r="V185" i="5" s="1"/>
  <c r="W185" i="5" s="1"/>
  <c r="X185" i="5" s="1"/>
  <c r="Y185" i="5" s="1"/>
  <c r="Z185" i="5" s="1"/>
  <c r="AA185" i="5" s="1"/>
  <c r="AB185" i="5" s="1"/>
  <c r="AC185" i="5" s="1"/>
  <c r="AD185" i="5" s="1"/>
  <c r="AE185" i="5" s="1"/>
  <c r="AF185" i="5" s="1"/>
  <c r="C184" i="5"/>
  <c r="D184" i="5" s="1"/>
  <c r="E184" i="5" s="1"/>
  <c r="F184" i="5" s="1"/>
  <c r="G184" i="5" s="1"/>
  <c r="H184" i="5" s="1"/>
  <c r="I184" i="5" s="1"/>
  <c r="J184" i="5" s="1"/>
  <c r="K184" i="5" s="1"/>
  <c r="L184" i="5" s="1"/>
  <c r="M184" i="5" s="1"/>
  <c r="N184" i="5" s="1"/>
  <c r="O184" i="5" s="1"/>
  <c r="P184" i="5" s="1"/>
  <c r="Q184" i="5" s="1"/>
  <c r="R184" i="5" s="1"/>
  <c r="S184" i="5" s="1"/>
  <c r="T184" i="5" s="1"/>
  <c r="U184" i="5" s="1"/>
  <c r="V184" i="5" s="1"/>
  <c r="W184" i="5" s="1"/>
  <c r="X184" i="5" s="1"/>
  <c r="Y184" i="5" s="1"/>
  <c r="Z184" i="5" s="1"/>
  <c r="AA184" i="5" s="1"/>
  <c r="AB184" i="5" s="1"/>
  <c r="AC184" i="5" s="1"/>
  <c r="AD184" i="5" s="1"/>
  <c r="AE184" i="5" s="1"/>
  <c r="AF184" i="5" s="1"/>
  <c r="D183" i="5"/>
  <c r="E183" i="5" s="1"/>
  <c r="F183" i="5" s="1"/>
  <c r="C183" i="5"/>
  <c r="C182" i="5"/>
  <c r="D182" i="5" s="1"/>
  <c r="E182" i="5" s="1"/>
  <c r="F182" i="5" s="1"/>
  <c r="G182" i="5" s="1"/>
  <c r="H182" i="5" s="1"/>
  <c r="I182" i="5" s="1"/>
  <c r="J182" i="5" s="1"/>
  <c r="K182" i="5" s="1"/>
  <c r="L182" i="5" s="1"/>
  <c r="M182" i="5" s="1"/>
  <c r="N182" i="5" s="1"/>
  <c r="O182" i="5" s="1"/>
  <c r="P182" i="5" s="1"/>
  <c r="Q182" i="5" s="1"/>
  <c r="R182" i="5" s="1"/>
  <c r="S182" i="5" s="1"/>
  <c r="T182" i="5" s="1"/>
  <c r="U182" i="5" s="1"/>
  <c r="V182" i="5" s="1"/>
  <c r="W182" i="5" s="1"/>
  <c r="X182" i="5" s="1"/>
  <c r="Y182" i="5" s="1"/>
  <c r="Z182" i="5" s="1"/>
  <c r="AA182" i="5" s="1"/>
  <c r="AB182" i="5" s="1"/>
  <c r="AC182" i="5" s="1"/>
  <c r="AD182" i="5" s="1"/>
  <c r="AE182" i="5" s="1"/>
  <c r="AF182" i="5" s="1"/>
  <c r="E181" i="5"/>
  <c r="F181" i="5" s="1"/>
  <c r="G181" i="5" s="1"/>
  <c r="H181" i="5" s="1"/>
  <c r="I181" i="5" s="1"/>
  <c r="J181" i="5" s="1"/>
  <c r="K181" i="5" s="1"/>
  <c r="L181" i="5" s="1"/>
  <c r="M181" i="5" s="1"/>
  <c r="N181" i="5" s="1"/>
  <c r="O181" i="5" s="1"/>
  <c r="P181" i="5" s="1"/>
  <c r="Q181" i="5" s="1"/>
  <c r="R181" i="5" s="1"/>
  <c r="S181" i="5" s="1"/>
  <c r="T181" i="5" s="1"/>
  <c r="U181" i="5" s="1"/>
  <c r="V181" i="5" s="1"/>
  <c r="W181" i="5" s="1"/>
  <c r="X181" i="5" s="1"/>
  <c r="Y181" i="5" s="1"/>
  <c r="Z181" i="5" s="1"/>
  <c r="AA181" i="5" s="1"/>
  <c r="AB181" i="5" s="1"/>
  <c r="AC181" i="5" s="1"/>
  <c r="AD181" i="5" s="1"/>
  <c r="AE181" i="5" s="1"/>
  <c r="AF181" i="5" s="1"/>
  <c r="C181" i="5"/>
  <c r="D181" i="5" s="1"/>
  <c r="D180" i="5"/>
  <c r="E180" i="5" s="1"/>
  <c r="F180" i="5" s="1"/>
  <c r="G180" i="5" s="1"/>
  <c r="H180" i="5" s="1"/>
  <c r="I180" i="5" s="1"/>
  <c r="J180" i="5" s="1"/>
  <c r="K180" i="5" s="1"/>
  <c r="L180" i="5" s="1"/>
  <c r="M180" i="5" s="1"/>
  <c r="N180" i="5" s="1"/>
  <c r="O180" i="5" s="1"/>
  <c r="P180" i="5" s="1"/>
  <c r="Q180" i="5" s="1"/>
  <c r="R180" i="5" s="1"/>
  <c r="S180" i="5" s="1"/>
  <c r="T180" i="5" s="1"/>
  <c r="U180" i="5" s="1"/>
  <c r="V180" i="5" s="1"/>
  <c r="W180" i="5" s="1"/>
  <c r="X180" i="5" s="1"/>
  <c r="Y180" i="5" s="1"/>
  <c r="Z180" i="5" s="1"/>
  <c r="AA180" i="5" s="1"/>
  <c r="AB180" i="5" s="1"/>
  <c r="AC180" i="5" s="1"/>
  <c r="AD180" i="5" s="1"/>
  <c r="AE180" i="5" s="1"/>
  <c r="AF180" i="5" s="1"/>
  <c r="C180" i="5"/>
  <c r="C179" i="5"/>
  <c r="D179" i="5" s="1"/>
  <c r="E179" i="5" s="1"/>
  <c r="F179" i="5" s="1"/>
  <c r="G179" i="5" s="1"/>
  <c r="H179" i="5" s="1"/>
  <c r="I179" i="5" s="1"/>
  <c r="J179" i="5" s="1"/>
  <c r="K179" i="5" s="1"/>
  <c r="L179" i="5" s="1"/>
  <c r="M179" i="5" s="1"/>
  <c r="N179" i="5" s="1"/>
  <c r="O179" i="5" s="1"/>
  <c r="P179" i="5" s="1"/>
  <c r="Q179" i="5" s="1"/>
  <c r="R179" i="5" s="1"/>
  <c r="S179" i="5" s="1"/>
  <c r="T179" i="5" s="1"/>
  <c r="U179" i="5" s="1"/>
  <c r="V179" i="5" s="1"/>
  <c r="W179" i="5" s="1"/>
  <c r="X179" i="5" s="1"/>
  <c r="Y179" i="5" s="1"/>
  <c r="Z179" i="5" s="1"/>
  <c r="AA179" i="5" s="1"/>
  <c r="AB179" i="5" s="1"/>
  <c r="AC179" i="5" s="1"/>
  <c r="AD179" i="5" s="1"/>
  <c r="AE179" i="5" s="1"/>
  <c r="AF179" i="5" s="1"/>
  <c r="D178" i="5"/>
  <c r="E178" i="5" s="1"/>
  <c r="F178" i="5" s="1"/>
  <c r="G178" i="5" s="1"/>
  <c r="H178" i="5" s="1"/>
  <c r="I178" i="5" s="1"/>
  <c r="J178" i="5" s="1"/>
  <c r="K178" i="5" s="1"/>
  <c r="L178" i="5" s="1"/>
  <c r="M178" i="5" s="1"/>
  <c r="N178" i="5" s="1"/>
  <c r="O178" i="5" s="1"/>
  <c r="P178" i="5" s="1"/>
  <c r="Q178" i="5" s="1"/>
  <c r="R178" i="5" s="1"/>
  <c r="S178" i="5" s="1"/>
  <c r="T178" i="5" s="1"/>
  <c r="U178" i="5" s="1"/>
  <c r="V178" i="5" s="1"/>
  <c r="W178" i="5" s="1"/>
  <c r="X178" i="5" s="1"/>
  <c r="Y178" i="5" s="1"/>
  <c r="Z178" i="5" s="1"/>
  <c r="AA178" i="5" s="1"/>
  <c r="AB178" i="5" s="1"/>
  <c r="AC178" i="5" s="1"/>
  <c r="AD178" i="5" s="1"/>
  <c r="AE178" i="5" s="1"/>
  <c r="AF178" i="5" s="1"/>
  <c r="C178" i="5"/>
  <c r="C177" i="5"/>
  <c r="P176" i="5"/>
  <c r="Q176" i="5" s="1"/>
  <c r="R176" i="5" s="1"/>
  <c r="S176" i="5" s="1"/>
  <c r="T176" i="5" s="1"/>
  <c r="U176" i="5" s="1"/>
  <c r="V176" i="5" s="1"/>
  <c r="W176" i="5" s="1"/>
  <c r="X176" i="5" s="1"/>
  <c r="Y176" i="5" s="1"/>
  <c r="Z176" i="5" s="1"/>
  <c r="AA176" i="5" s="1"/>
  <c r="AB176" i="5" s="1"/>
  <c r="AC176" i="5" s="1"/>
  <c r="AD176" i="5" s="1"/>
  <c r="AE176" i="5" s="1"/>
  <c r="AF176" i="5" s="1"/>
  <c r="C176" i="5"/>
  <c r="D176" i="5" s="1"/>
  <c r="E176" i="5" s="1"/>
  <c r="F176" i="5" s="1"/>
  <c r="G176" i="5" s="1"/>
  <c r="H176" i="5" s="1"/>
  <c r="I176" i="5" s="1"/>
  <c r="J176" i="5" s="1"/>
  <c r="K176" i="5" s="1"/>
  <c r="L176" i="5" s="1"/>
  <c r="M176" i="5" s="1"/>
  <c r="N176" i="5" s="1"/>
  <c r="O176" i="5" s="1"/>
  <c r="C175" i="5"/>
  <c r="D175" i="5" s="1"/>
  <c r="E175" i="5" s="1"/>
  <c r="F175" i="5" s="1"/>
  <c r="G175" i="5" s="1"/>
  <c r="H175" i="5" s="1"/>
  <c r="I175" i="5" s="1"/>
  <c r="J175" i="5" s="1"/>
  <c r="K175" i="5" s="1"/>
  <c r="L175" i="5" s="1"/>
  <c r="M175" i="5" s="1"/>
  <c r="N175" i="5" s="1"/>
  <c r="O175" i="5" s="1"/>
  <c r="P175" i="5" s="1"/>
  <c r="Q175" i="5" s="1"/>
  <c r="R175" i="5" s="1"/>
  <c r="S175" i="5" s="1"/>
  <c r="T175" i="5" s="1"/>
  <c r="U175" i="5" s="1"/>
  <c r="V175" i="5" s="1"/>
  <c r="W175" i="5" s="1"/>
  <c r="X175" i="5" s="1"/>
  <c r="Y175" i="5" s="1"/>
  <c r="Z175" i="5" s="1"/>
  <c r="AA175" i="5" s="1"/>
  <c r="AB175" i="5" s="1"/>
  <c r="AC175" i="5" s="1"/>
  <c r="AD175" i="5" s="1"/>
  <c r="AE175" i="5" s="1"/>
  <c r="AF175" i="5" s="1"/>
  <c r="C174" i="5"/>
  <c r="D174" i="5" s="1"/>
  <c r="E174" i="5" s="1"/>
  <c r="F174" i="5" s="1"/>
  <c r="G174" i="5" s="1"/>
  <c r="H174" i="5" s="1"/>
  <c r="I174" i="5" s="1"/>
  <c r="J174" i="5" s="1"/>
  <c r="K174" i="5" s="1"/>
  <c r="L174" i="5" s="1"/>
  <c r="M174" i="5" s="1"/>
  <c r="N174" i="5" s="1"/>
  <c r="O174" i="5" s="1"/>
  <c r="P174" i="5" s="1"/>
  <c r="Q174" i="5" s="1"/>
  <c r="R174" i="5" s="1"/>
  <c r="S174" i="5" s="1"/>
  <c r="T174" i="5" s="1"/>
  <c r="U174" i="5" s="1"/>
  <c r="V174" i="5" s="1"/>
  <c r="W174" i="5" s="1"/>
  <c r="X174" i="5" s="1"/>
  <c r="Y174" i="5" s="1"/>
  <c r="Z174" i="5" s="1"/>
  <c r="AA174" i="5" s="1"/>
  <c r="AB174" i="5" s="1"/>
  <c r="AC174" i="5" s="1"/>
  <c r="AD174" i="5" s="1"/>
  <c r="AE174" i="5" s="1"/>
  <c r="AF174" i="5" s="1"/>
  <c r="K173" i="5"/>
  <c r="L173" i="5" s="1"/>
  <c r="M173" i="5" s="1"/>
  <c r="N173" i="5" s="1"/>
  <c r="O173" i="5" s="1"/>
  <c r="P173" i="5" s="1"/>
  <c r="Q173" i="5" s="1"/>
  <c r="R173" i="5" s="1"/>
  <c r="S173" i="5" s="1"/>
  <c r="T173" i="5" s="1"/>
  <c r="U173" i="5" s="1"/>
  <c r="V173" i="5" s="1"/>
  <c r="W173" i="5" s="1"/>
  <c r="X173" i="5" s="1"/>
  <c r="Y173" i="5" s="1"/>
  <c r="Z173" i="5" s="1"/>
  <c r="AA173" i="5" s="1"/>
  <c r="AB173" i="5" s="1"/>
  <c r="AC173" i="5" s="1"/>
  <c r="AD173" i="5" s="1"/>
  <c r="AE173" i="5" s="1"/>
  <c r="AF173" i="5" s="1"/>
  <c r="C173" i="5"/>
  <c r="D173" i="5" s="1"/>
  <c r="E173" i="5" s="1"/>
  <c r="F173" i="5" s="1"/>
  <c r="G173" i="5" s="1"/>
  <c r="H173" i="5" s="1"/>
  <c r="I173" i="5" s="1"/>
  <c r="J173" i="5" s="1"/>
  <c r="C172" i="5"/>
  <c r="D172" i="5" s="1"/>
  <c r="E172" i="5" s="1"/>
  <c r="F172" i="5" s="1"/>
  <c r="G172" i="5" s="1"/>
  <c r="H172" i="5" s="1"/>
  <c r="I172" i="5" s="1"/>
  <c r="J172" i="5" s="1"/>
  <c r="K172" i="5" s="1"/>
  <c r="L172" i="5" s="1"/>
  <c r="M172" i="5" s="1"/>
  <c r="N172" i="5" s="1"/>
  <c r="O172" i="5" s="1"/>
  <c r="P172" i="5" s="1"/>
  <c r="Q172" i="5" s="1"/>
  <c r="R172" i="5" s="1"/>
  <c r="S172" i="5" s="1"/>
  <c r="T172" i="5" s="1"/>
  <c r="U172" i="5" s="1"/>
  <c r="V172" i="5" s="1"/>
  <c r="W172" i="5" s="1"/>
  <c r="X172" i="5" s="1"/>
  <c r="Y172" i="5" s="1"/>
  <c r="Z172" i="5" s="1"/>
  <c r="AA172" i="5" s="1"/>
  <c r="AB172" i="5" s="1"/>
  <c r="AC172" i="5" s="1"/>
  <c r="AD172" i="5" s="1"/>
  <c r="AE172" i="5" s="1"/>
  <c r="AF172" i="5" s="1"/>
  <c r="C171" i="5"/>
  <c r="D171" i="5" s="1"/>
  <c r="E171" i="5" s="1"/>
  <c r="F171" i="5" s="1"/>
  <c r="G171" i="5" s="1"/>
  <c r="H171" i="5" s="1"/>
  <c r="I171" i="5" s="1"/>
  <c r="J171" i="5" s="1"/>
  <c r="K171" i="5" s="1"/>
  <c r="L171" i="5" s="1"/>
  <c r="M171" i="5" s="1"/>
  <c r="N171" i="5" s="1"/>
  <c r="O171" i="5" s="1"/>
  <c r="P171" i="5" s="1"/>
  <c r="Q171" i="5" s="1"/>
  <c r="R171" i="5" s="1"/>
  <c r="S171" i="5" s="1"/>
  <c r="T171" i="5" s="1"/>
  <c r="U171" i="5" s="1"/>
  <c r="V171" i="5" s="1"/>
  <c r="W171" i="5" s="1"/>
  <c r="X171" i="5" s="1"/>
  <c r="Y171" i="5" s="1"/>
  <c r="Z171" i="5" s="1"/>
  <c r="AA171" i="5" s="1"/>
  <c r="AB171" i="5" s="1"/>
  <c r="AC171" i="5" s="1"/>
  <c r="AD171" i="5" s="1"/>
  <c r="AE171" i="5" s="1"/>
  <c r="AF171" i="5" s="1"/>
  <c r="C170" i="5"/>
  <c r="D170" i="5" s="1"/>
  <c r="E170" i="5" s="1"/>
  <c r="F170" i="5" s="1"/>
  <c r="G170" i="5" s="1"/>
  <c r="H170" i="5" s="1"/>
  <c r="I170" i="5" s="1"/>
  <c r="J170" i="5" s="1"/>
  <c r="K170" i="5" s="1"/>
  <c r="L170" i="5" s="1"/>
  <c r="M170" i="5" s="1"/>
  <c r="N170" i="5" s="1"/>
  <c r="O170" i="5" s="1"/>
  <c r="P170" i="5" s="1"/>
  <c r="Q170" i="5" s="1"/>
  <c r="R170" i="5" s="1"/>
  <c r="S170" i="5" s="1"/>
  <c r="T170" i="5" s="1"/>
  <c r="U170" i="5" s="1"/>
  <c r="V170" i="5" s="1"/>
  <c r="W170" i="5" s="1"/>
  <c r="X170" i="5" s="1"/>
  <c r="Y170" i="5" s="1"/>
  <c r="C169" i="5"/>
  <c r="AG167" i="5"/>
  <c r="C166" i="5"/>
  <c r="D166" i="5" s="1"/>
  <c r="E166" i="5" s="1"/>
  <c r="F166" i="5" s="1"/>
  <c r="G166" i="5" s="1"/>
  <c r="H166" i="5" s="1"/>
  <c r="I166" i="5" s="1"/>
  <c r="J166" i="5" s="1"/>
  <c r="K166" i="5" s="1"/>
  <c r="L166" i="5" s="1"/>
  <c r="M166" i="5" s="1"/>
  <c r="N166" i="5" s="1"/>
  <c r="O166" i="5" s="1"/>
  <c r="P166" i="5" s="1"/>
  <c r="Q166" i="5" s="1"/>
  <c r="R166" i="5" s="1"/>
  <c r="S166" i="5" s="1"/>
  <c r="T166" i="5" s="1"/>
  <c r="U166" i="5" s="1"/>
  <c r="V166" i="5" s="1"/>
  <c r="W166" i="5" s="1"/>
  <c r="X166" i="5" s="1"/>
  <c r="Y166" i="5" s="1"/>
  <c r="Z166" i="5" s="1"/>
  <c r="AA166" i="5" s="1"/>
  <c r="AB166" i="5" s="1"/>
  <c r="AC166" i="5" s="1"/>
  <c r="AD166" i="5" s="1"/>
  <c r="AE166" i="5" s="1"/>
  <c r="AF166" i="5" s="1"/>
  <c r="C165" i="5"/>
  <c r="D165" i="5" s="1"/>
  <c r="E165" i="5" s="1"/>
  <c r="F165" i="5" s="1"/>
  <c r="G165" i="5" s="1"/>
  <c r="H165" i="5" s="1"/>
  <c r="I165" i="5" s="1"/>
  <c r="J165" i="5" s="1"/>
  <c r="K165" i="5" s="1"/>
  <c r="L165" i="5" s="1"/>
  <c r="M165" i="5" s="1"/>
  <c r="N165" i="5" s="1"/>
  <c r="O165" i="5" s="1"/>
  <c r="P165" i="5" s="1"/>
  <c r="Q165" i="5" s="1"/>
  <c r="R165" i="5" s="1"/>
  <c r="S165" i="5" s="1"/>
  <c r="T165" i="5" s="1"/>
  <c r="U165" i="5" s="1"/>
  <c r="V165" i="5" s="1"/>
  <c r="W165" i="5" s="1"/>
  <c r="X165" i="5" s="1"/>
  <c r="Y165" i="5" s="1"/>
  <c r="Z165" i="5" s="1"/>
  <c r="AA165" i="5" s="1"/>
  <c r="AB165" i="5" s="1"/>
  <c r="AC165" i="5" s="1"/>
  <c r="AD165" i="5" s="1"/>
  <c r="AE165" i="5" s="1"/>
  <c r="AF165" i="5" s="1"/>
  <c r="D164" i="5"/>
  <c r="E164" i="5" s="1"/>
  <c r="F164" i="5" s="1"/>
  <c r="G164" i="5" s="1"/>
  <c r="H164" i="5" s="1"/>
  <c r="I164" i="5" s="1"/>
  <c r="J164" i="5" s="1"/>
  <c r="K164" i="5" s="1"/>
  <c r="L164" i="5" s="1"/>
  <c r="M164" i="5" s="1"/>
  <c r="N164" i="5" s="1"/>
  <c r="O164" i="5" s="1"/>
  <c r="P164" i="5" s="1"/>
  <c r="Q164" i="5" s="1"/>
  <c r="R164" i="5" s="1"/>
  <c r="S164" i="5" s="1"/>
  <c r="T164" i="5" s="1"/>
  <c r="U164" i="5" s="1"/>
  <c r="V164" i="5" s="1"/>
  <c r="W164" i="5" s="1"/>
  <c r="X164" i="5" s="1"/>
  <c r="Y164" i="5" s="1"/>
  <c r="Z164" i="5" s="1"/>
  <c r="AA164" i="5" s="1"/>
  <c r="AB164" i="5" s="1"/>
  <c r="AC164" i="5" s="1"/>
  <c r="AD164" i="5" s="1"/>
  <c r="AE164" i="5" s="1"/>
  <c r="AF164" i="5" s="1"/>
  <c r="C164" i="5"/>
  <c r="C163" i="5"/>
  <c r="D163" i="5" s="1"/>
  <c r="E163" i="5" s="1"/>
  <c r="F163" i="5" s="1"/>
  <c r="G163" i="5" s="1"/>
  <c r="H163" i="5" s="1"/>
  <c r="I163" i="5" s="1"/>
  <c r="J163" i="5" s="1"/>
  <c r="K163" i="5" s="1"/>
  <c r="L163" i="5" s="1"/>
  <c r="M163" i="5" s="1"/>
  <c r="N163" i="5" s="1"/>
  <c r="O163" i="5" s="1"/>
  <c r="P163" i="5" s="1"/>
  <c r="Q163" i="5" s="1"/>
  <c r="R163" i="5" s="1"/>
  <c r="S163" i="5" s="1"/>
  <c r="T163" i="5" s="1"/>
  <c r="U163" i="5" s="1"/>
  <c r="V163" i="5" s="1"/>
  <c r="W163" i="5" s="1"/>
  <c r="X163" i="5" s="1"/>
  <c r="Y163" i="5" s="1"/>
  <c r="Z163" i="5" s="1"/>
  <c r="AA163" i="5" s="1"/>
  <c r="AB163" i="5" s="1"/>
  <c r="AC163" i="5" s="1"/>
  <c r="AD163" i="5" s="1"/>
  <c r="AE163" i="5" s="1"/>
  <c r="AF163" i="5" s="1"/>
  <c r="D162" i="5"/>
  <c r="E162" i="5" s="1"/>
  <c r="F162" i="5" s="1"/>
  <c r="G162" i="5" s="1"/>
  <c r="H162" i="5" s="1"/>
  <c r="I162" i="5" s="1"/>
  <c r="J162" i="5" s="1"/>
  <c r="K162" i="5" s="1"/>
  <c r="L162" i="5" s="1"/>
  <c r="M162" i="5" s="1"/>
  <c r="N162" i="5" s="1"/>
  <c r="O162" i="5" s="1"/>
  <c r="P162" i="5" s="1"/>
  <c r="Q162" i="5" s="1"/>
  <c r="R162" i="5" s="1"/>
  <c r="S162" i="5" s="1"/>
  <c r="T162" i="5" s="1"/>
  <c r="U162" i="5" s="1"/>
  <c r="V162" i="5" s="1"/>
  <c r="W162" i="5" s="1"/>
  <c r="X162" i="5" s="1"/>
  <c r="Y162" i="5" s="1"/>
  <c r="Z162" i="5" s="1"/>
  <c r="AA162" i="5" s="1"/>
  <c r="AB162" i="5" s="1"/>
  <c r="AC162" i="5" s="1"/>
  <c r="AD162" i="5" s="1"/>
  <c r="AE162" i="5" s="1"/>
  <c r="AF162" i="5" s="1"/>
  <c r="C162" i="5"/>
  <c r="C161" i="5"/>
  <c r="AI158" i="5"/>
  <c r="AH158" i="5"/>
  <c r="AI157" i="5"/>
  <c r="AH157" i="5"/>
  <c r="AI156" i="5"/>
  <c r="AH156" i="5"/>
  <c r="AI155" i="5"/>
  <c r="AH155" i="5"/>
  <c r="AI154" i="5"/>
  <c r="AH154" i="5"/>
  <c r="AI153" i="5"/>
  <c r="AH153" i="5"/>
  <c r="AI152" i="5"/>
  <c r="AH152" i="5"/>
  <c r="AI151" i="5"/>
  <c r="AH151" i="5"/>
  <c r="AI150" i="5"/>
  <c r="AH150" i="5"/>
  <c r="AI149" i="5"/>
  <c r="AH149" i="5"/>
  <c r="AI148" i="5"/>
  <c r="AH148" i="5"/>
  <c r="AI147" i="5"/>
  <c r="AH147" i="5"/>
  <c r="AI146" i="5"/>
  <c r="AH146" i="5"/>
  <c r="AI142" i="5"/>
  <c r="AH142" i="5"/>
  <c r="AI141" i="5"/>
  <c r="AH141" i="5"/>
  <c r="AI140" i="5"/>
  <c r="AH140" i="5"/>
  <c r="AI139" i="5"/>
  <c r="AH139" i="5"/>
  <c r="AI138" i="5"/>
  <c r="AH138" i="5"/>
  <c r="AI137" i="5"/>
  <c r="AH137" i="5"/>
  <c r="AI136" i="5"/>
  <c r="AH136" i="5"/>
  <c r="AI134" i="5"/>
  <c r="AH134" i="5"/>
  <c r="AI133" i="5"/>
  <c r="AH133" i="5"/>
  <c r="AI132" i="5"/>
  <c r="AH132" i="5"/>
  <c r="AI131" i="5"/>
  <c r="AH131" i="5"/>
  <c r="AI130" i="5"/>
  <c r="AH130" i="5"/>
  <c r="AI129" i="5"/>
  <c r="AH129" i="5"/>
  <c r="AI128" i="5"/>
  <c r="AH128" i="5"/>
  <c r="AI127" i="5"/>
  <c r="AH127" i="5"/>
  <c r="AI126" i="5"/>
  <c r="AH126" i="5"/>
  <c r="AI125" i="5"/>
  <c r="AH125" i="5"/>
  <c r="AE122" i="5"/>
  <c r="AD122" i="5"/>
  <c r="AC122" i="5"/>
  <c r="AB122" i="5"/>
  <c r="M122" i="5"/>
  <c r="L122" i="5"/>
  <c r="K122" i="5"/>
  <c r="J122" i="5"/>
  <c r="I122" i="5"/>
  <c r="H122" i="5"/>
  <c r="G122" i="5"/>
  <c r="F122" i="5"/>
  <c r="E122" i="5"/>
  <c r="D122" i="5"/>
  <c r="C122" i="5"/>
  <c r="AE121" i="5"/>
  <c r="AD121" i="5"/>
  <c r="AC121" i="5"/>
  <c r="AB121" i="5"/>
  <c r="M121" i="5"/>
  <c r="L121" i="5"/>
  <c r="K121" i="5"/>
  <c r="J121" i="5"/>
  <c r="I121" i="5"/>
  <c r="H121" i="5"/>
  <c r="G121" i="5"/>
  <c r="F121" i="5"/>
  <c r="E121" i="5"/>
  <c r="D121" i="5"/>
  <c r="C121" i="5"/>
  <c r="AE120" i="5"/>
  <c r="AD120" i="5"/>
  <c r="AC120" i="5"/>
  <c r="AB120" i="5"/>
  <c r="M120" i="5"/>
  <c r="L120" i="5"/>
  <c r="K120" i="5"/>
  <c r="J120" i="5"/>
  <c r="I120" i="5"/>
  <c r="H120" i="5"/>
  <c r="G120" i="5"/>
  <c r="F120" i="5"/>
  <c r="E120" i="5"/>
  <c r="D120" i="5"/>
  <c r="C120" i="5"/>
  <c r="AE119" i="5"/>
  <c r="AD119" i="5"/>
  <c r="AC119" i="5"/>
  <c r="AB119" i="5"/>
  <c r="M119" i="5"/>
  <c r="L119" i="5"/>
  <c r="K119" i="5"/>
  <c r="J119" i="5"/>
  <c r="I119" i="5"/>
  <c r="H119" i="5"/>
  <c r="G119" i="5"/>
  <c r="F119" i="5"/>
  <c r="E119" i="5"/>
  <c r="D119" i="5"/>
  <c r="C119" i="5"/>
  <c r="AE118" i="5"/>
  <c r="AD118" i="5"/>
  <c r="AC118" i="5"/>
  <c r="AB118" i="5"/>
  <c r="M118" i="5"/>
  <c r="L118" i="5"/>
  <c r="K118" i="5"/>
  <c r="J118" i="5"/>
  <c r="I118" i="5"/>
  <c r="H118" i="5"/>
  <c r="G118" i="5"/>
  <c r="F118" i="5"/>
  <c r="E118" i="5"/>
  <c r="D118" i="5"/>
  <c r="C118" i="5"/>
  <c r="AE117" i="5"/>
  <c r="AD117" i="5"/>
  <c r="AC117" i="5"/>
  <c r="AB117" i="5"/>
  <c r="BF23" i="5"/>
  <c r="BC23" i="5"/>
  <c r="BA23" i="5"/>
  <c r="AZ23" i="5"/>
  <c r="M117" i="5"/>
  <c r="L117" i="5"/>
  <c r="K117" i="5"/>
  <c r="J117" i="5"/>
  <c r="I117" i="5"/>
  <c r="H117" i="5"/>
  <c r="G117" i="5"/>
  <c r="F117" i="5"/>
  <c r="E117" i="5"/>
  <c r="D117" i="5"/>
  <c r="C117" i="5"/>
  <c r="C123" i="5" s="1"/>
  <c r="C124" i="5" s="1"/>
  <c r="AI114" i="5"/>
  <c r="AH114" i="5"/>
  <c r="AI112" i="5"/>
  <c r="AH112" i="5"/>
  <c r="AG112" i="5"/>
  <c r="AI111" i="5"/>
  <c r="AH111" i="5"/>
  <c r="AI110" i="5"/>
  <c r="AH110" i="5"/>
  <c r="AI109" i="5"/>
  <c r="AH109" i="5"/>
  <c r="AG108" i="5"/>
  <c r="BJ19" i="5"/>
  <c r="AE108" i="5"/>
  <c r="AD5" i="5" s="1"/>
  <c r="AD108" i="5"/>
  <c r="BH19" i="5" s="1"/>
  <c r="AC108" i="5"/>
  <c r="AB5" i="5" s="1"/>
  <c r="AB108" i="5"/>
  <c r="AA5" i="5" s="1"/>
  <c r="BF19" i="5"/>
  <c r="X5" i="5"/>
  <c r="W5" i="5"/>
  <c r="Q5" i="5"/>
  <c r="AY19" i="5"/>
  <c r="N5" i="5"/>
  <c r="M108" i="5"/>
  <c r="L5" i="5" s="1"/>
  <c r="L108" i="5"/>
  <c r="K5" i="5" s="1"/>
  <c r="K108" i="5"/>
  <c r="AT19" i="5" s="1"/>
  <c r="J108" i="5"/>
  <c r="I5" i="5" s="1"/>
  <c r="D108" i="5"/>
  <c r="AI107" i="5"/>
  <c r="AH107" i="5"/>
  <c r="AI106" i="5"/>
  <c r="AH106" i="5"/>
  <c r="AI105" i="5"/>
  <c r="AH105" i="5"/>
  <c r="AI104" i="5"/>
  <c r="AH104" i="5"/>
  <c r="AI103" i="5"/>
  <c r="AH103" i="5"/>
  <c r="AI102" i="5"/>
  <c r="AH102" i="5"/>
  <c r="AI101" i="5"/>
  <c r="AH101" i="5"/>
  <c r="AI100" i="5"/>
  <c r="AH100" i="5"/>
  <c r="AI99" i="5"/>
  <c r="AH99" i="5"/>
  <c r="AI98" i="5"/>
  <c r="AH98" i="5"/>
  <c r="AI97" i="5"/>
  <c r="AH97" i="5"/>
  <c r="AG96" i="5"/>
  <c r="BJ20" i="5"/>
  <c r="AE96" i="5"/>
  <c r="BI20" i="5" s="1"/>
  <c r="AD96" i="5"/>
  <c r="AC96" i="5"/>
  <c r="AB96" i="5"/>
  <c r="BG20" i="5" s="1"/>
  <c r="BE20" i="5"/>
  <c r="BB20" i="5"/>
  <c r="BA20" i="5"/>
  <c r="AX20" i="5"/>
  <c r="AW20" i="5"/>
  <c r="M96" i="5"/>
  <c r="L96" i="5"/>
  <c r="K96" i="5"/>
  <c r="J96" i="5"/>
  <c r="I96" i="5"/>
  <c r="AS20" i="5" s="1"/>
  <c r="H96" i="5"/>
  <c r="G96" i="5"/>
  <c r="F96" i="5"/>
  <c r="E96" i="5"/>
  <c r="D96" i="5"/>
  <c r="C96" i="5"/>
  <c r="AI95" i="5"/>
  <c r="AH95" i="5"/>
  <c r="AI94" i="5"/>
  <c r="AH94" i="5"/>
  <c r="AI93" i="5"/>
  <c r="AH93" i="5"/>
  <c r="BJ18" i="5"/>
  <c r="AE92" i="5"/>
  <c r="BI18" i="5" s="1"/>
  <c r="AD92" i="5"/>
  <c r="BH18" i="5" s="1"/>
  <c r="AC92" i="5"/>
  <c r="AB92" i="5"/>
  <c r="BG18" i="5" s="1"/>
  <c r="BE18" i="5"/>
  <c r="BB18" i="5"/>
  <c r="AX18" i="5"/>
  <c r="M92" i="5"/>
  <c r="AU18" i="5" s="1"/>
  <c r="L92" i="5"/>
  <c r="K92" i="5"/>
  <c r="AT18" i="5" s="1"/>
  <c r="J92" i="5"/>
  <c r="AQ18" i="5"/>
  <c r="D92" i="5"/>
  <c r="BW91" i="5"/>
  <c r="BS91" i="5"/>
  <c r="BQ91" i="5"/>
  <c r="BG91" i="5"/>
  <c r="BC91" i="5"/>
  <c r="BA91" i="5"/>
  <c r="AI91" i="5"/>
  <c r="AH91" i="5"/>
  <c r="AG91" i="5"/>
  <c r="AG92" i="5" s="1"/>
  <c r="AG3" i="5" s="1"/>
  <c r="BA90" i="5"/>
  <c r="AI90" i="5"/>
  <c r="AH90" i="5"/>
  <c r="BC89" i="5"/>
  <c r="AI89" i="5"/>
  <c r="AH89" i="5"/>
  <c r="AI88" i="5"/>
  <c r="AH88" i="5"/>
  <c r="BW87" i="5"/>
  <c r="BG87" i="5"/>
  <c r="AI87" i="5"/>
  <c r="AH87" i="5"/>
  <c r="AI86" i="5"/>
  <c r="AH86" i="5"/>
  <c r="AI85" i="5"/>
  <c r="AH85" i="5"/>
  <c r="BW84" i="5"/>
  <c r="BV84" i="5"/>
  <c r="BV91" i="5" s="1"/>
  <c r="BU84" i="5"/>
  <c r="BU91" i="5" s="1"/>
  <c r="BT84" i="5"/>
  <c r="BT91" i="5" s="1"/>
  <c r="BS84" i="5"/>
  <c r="BR84" i="5"/>
  <c r="BR91" i="5" s="1"/>
  <c r="BQ84" i="5"/>
  <c r="BP84" i="5"/>
  <c r="BP91" i="5" s="1"/>
  <c r="BO84" i="5"/>
  <c r="BO91" i="5" s="1"/>
  <c r="BN84" i="5"/>
  <c r="BN91" i="5" s="1"/>
  <c r="BM84" i="5"/>
  <c r="BM91" i="5" s="1"/>
  <c r="BL84" i="5"/>
  <c r="BL91" i="5" s="1"/>
  <c r="BK84" i="5"/>
  <c r="BK91" i="5" s="1"/>
  <c r="BJ84" i="5"/>
  <c r="BJ91" i="5" s="1"/>
  <c r="BI84" i="5"/>
  <c r="BI91" i="5" s="1"/>
  <c r="BH84" i="5"/>
  <c r="BH91" i="5" s="1"/>
  <c r="BG84" i="5"/>
  <c r="BF84" i="5"/>
  <c r="BF91" i="5" s="1"/>
  <c r="BE84" i="5"/>
  <c r="BE91" i="5" s="1"/>
  <c r="BD84" i="5"/>
  <c r="BD91" i="5" s="1"/>
  <c r="BC84" i="5"/>
  <c r="BB84" i="5"/>
  <c r="BB91" i="5" s="1"/>
  <c r="BA84" i="5"/>
  <c r="AZ84" i="5"/>
  <c r="AZ91" i="5" s="1"/>
  <c r="AI84" i="5"/>
  <c r="AH84" i="5"/>
  <c r="BW83" i="5"/>
  <c r="BW90" i="5" s="1"/>
  <c r="BV83" i="5"/>
  <c r="BV90" i="5" s="1"/>
  <c r="BU83" i="5"/>
  <c r="BU90" i="5" s="1"/>
  <c r="BT83" i="5"/>
  <c r="BT90" i="5" s="1"/>
  <c r="BS83" i="5"/>
  <c r="BS90" i="5" s="1"/>
  <c r="BR83" i="5"/>
  <c r="BR90" i="5" s="1"/>
  <c r="BQ83" i="5"/>
  <c r="BQ90" i="5" s="1"/>
  <c r="BP83" i="5"/>
  <c r="BP90" i="5" s="1"/>
  <c r="BO83" i="5"/>
  <c r="BO90" i="5" s="1"/>
  <c r="BN83" i="5"/>
  <c r="BN90" i="5" s="1"/>
  <c r="BM83" i="5"/>
  <c r="BM90" i="5" s="1"/>
  <c r="BL83" i="5"/>
  <c r="BL90" i="5" s="1"/>
  <c r="BK83" i="5"/>
  <c r="BK90" i="5" s="1"/>
  <c r="BJ83" i="5"/>
  <c r="BJ90" i="5" s="1"/>
  <c r="BI83" i="5"/>
  <c r="BI90" i="5" s="1"/>
  <c r="BH83" i="5"/>
  <c r="BH90" i="5" s="1"/>
  <c r="BG83" i="5"/>
  <c r="BG90" i="5" s="1"/>
  <c r="BF83" i="5"/>
  <c r="BF90" i="5" s="1"/>
  <c r="BE83" i="5"/>
  <c r="BE90" i="5" s="1"/>
  <c r="BD83" i="5"/>
  <c r="BD90" i="5" s="1"/>
  <c r="BC83" i="5"/>
  <c r="BC90" i="5" s="1"/>
  <c r="BB83" i="5"/>
  <c r="BB90" i="5" s="1"/>
  <c r="BA83" i="5"/>
  <c r="AZ83" i="5"/>
  <c r="AZ90" i="5" s="1"/>
  <c r="AI83" i="5"/>
  <c r="AH83" i="5"/>
  <c r="BW82" i="5"/>
  <c r="BW89" i="5" s="1"/>
  <c r="BV82" i="5"/>
  <c r="BV89" i="5" s="1"/>
  <c r="BU82" i="5"/>
  <c r="BU89" i="5" s="1"/>
  <c r="BT82" i="5"/>
  <c r="BT89" i="5" s="1"/>
  <c r="BS82" i="5"/>
  <c r="BS89" i="5" s="1"/>
  <c r="BR82" i="5"/>
  <c r="BR89" i="5" s="1"/>
  <c r="BQ82" i="5"/>
  <c r="BQ89" i="5" s="1"/>
  <c r="BP82" i="5"/>
  <c r="BP89" i="5" s="1"/>
  <c r="BO82" i="5"/>
  <c r="BO89" i="5" s="1"/>
  <c r="BN82" i="5"/>
  <c r="BN89" i="5" s="1"/>
  <c r="BM82" i="5"/>
  <c r="BM89" i="5" s="1"/>
  <c r="BL82" i="5"/>
  <c r="BL89" i="5" s="1"/>
  <c r="BK82" i="5"/>
  <c r="BK89" i="5" s="1"/>
  <c r="BJ82" i="5"/>
  <c r="BJ89" i="5" s="1"/>
  <c r="BI82" i="5"/>
  <c r="BI89" i="5" s="1"/>
  <c r="BH82" i="5"/>
  <c r="BH89" i="5" s="1"/>
  <c r="BG82" i="5"/>
  <c r="BG89" i="5" s="1"/>
  <c r="BF82" i="5"/>
  <c r="BF89" i="5" s="1"/>
  <c r="BE82" i="5"/>
  <c r="BE89" i="5" s="1"/>
  <c r="BD82" i="5"/>
  <c r="BD89" i="5" s="1"/>
  <c r="BC82" i="5"/>
  <c r="BB82" i="5"/>
  <c r="BB89" i="5" s="1"/>
  <c r="BA82" i="5"/>
  <c r="BA89" i="5" s="1"/>
  <c r="AZ82" i="5"/>
  <c r="AZ89" i="5" s="1"/>
  <c r="AI82" i="5"/>
  <c r="AH82" i="5"/>
  <c r="BW81" i="5"/>
  <c r="BW88" i="5" s="1"/>
  <c r="BV81" i="5"/>
  <c r="BV88" i="5" s="1"/>
  <c r="BU81" i="5"/>
  <c r="BU88" i="5" s="1"/>
  <c r="BT81" i="5"/>
  <c r="BT88" i="5" s="1"/>
  <c r="BS81" i="5"/>
  <c r="BS88" i="5" s="1"/>
  <c r="BR81" i="5"/>
  <c r="BR88" i="5" s="1"/>
  <c r="BQ81" i="5"/>
  <c r="BQ88" i="5" s="1"/>
  <c r="BP81" i="5"/>
  <c r="BP88" i="5" s="1"/>
  <c r="BO81" i="5"/>
  <c r="BO88" i="5" s="1"/>
  <c r="BN81" i="5"/>
  <c r="BN88" i="5" s="1"/>
  <c r="BM81" i="5"/>
  <c r="BM88" i="5" s="1"/>
  <c r="BL81" i="5"/>
  <c r="BL88" i="5" s="1"/>
  <c r="BK81" i="5"/>
  <c r="BK88" i="5" s="1"/>
  <c r="BJ81" i="5"/>
  <c r="BJ88" i="5" s="1"/>
  <c r="BI81" i="5"/>
  <c r="BI88" i="5" s="1"/>
  <c r="BH81" i="5"/>
  <c r="BH88" i="5" s="1"/>
  <c r="BG81" i="5"/>
  <c r="BG88" i="5" s="1"/>
  <c r="BF81" i="5"/>
  <c r="BF88" i="5" s="1"/>
  <c r="BE81" i="5"/>
  <c r="BE88" i="5" s="1"/>
  <c r="BD81" i="5"/>
  <c r="BD88" i="5" s="1"/>
  <c r="BC81" i="5"/>
  <c r="BC88" i="5" s="1"/>
  <c r="BB81" i="5"/>
  <c r="BB88" i="5" s="1"/>
  <c r="BA81" i="5"/>
  <c r="BA88" i="5" s="1"/>
  <c r="AZ81" i="5"/>
  <c r="AZ88" i="5" s="1"/>
  <c r="AI81" i="5"/>
  <c r="AH81" i="5"/>
  <c r="BW80" i="5"/>
  <c r="BV80" i="5"/>
  <c r="BV87" i="5" s="1"/>
  <c r="BU80" i="5"/>
  <c r="BU87" i="5" s="1"/>
  <c r="BT80" i="5"/>
  <c r="BT87" i="5" s="1"/>
  <c r="BS80" i="5"/>
  <c r="BS87" i="5" s="1"/>
  <c r="BR80" i="5"/>
  <c r="BR87" i="5" s="1"/>
  <c r="BQ80" i="5"/>
  <c r="BQ87" i="5" s="1"/>
  <c r="BP80" i="5"/>
  <c r="BP87" i="5" s="1"/>
  <c r="BO80" i="5"/>
  <c r="BO87" i="5" s="1"/>
  <c r="BN80" i="5"/>
  <c r="BN87" i="5" s="1"/>
  <c r="BM80" i="5"/>
  <c r="BM87" i="5" s="1"/>
  <c r="BL80" i="5"/>
  <c r="BL87" i="5" s="1"/>
  <c r="BK80" i="5"/>
  <c r="BK87" i="5" s="1"/>
  <c r="BJ80" i="5"/>
  <c r="BJ87" i="5" s="1"/>
  <c r="BI80" i="5"/>
  <c r="BI87" i="5" s="1"/>
  <c r="BH80" i="5"/>
  <c r="BH87" i="5" s="1"/>
  <c r="BG80" i="5"/>
  <c r="BF80" i="5"/>
  <c r="BF87" i="5" s="1"/>
  <c r="BE80" i="5"/>
  <c r="BE87" i="5" s="1"/>
  <c r="BD80" i="5"/>
  <c r="BD87" i="5" s="1"/>
  <c r="BC80" i="5"/>
  <c r="BC87" i="5" s="1"/>
  <c r="BB80" i="5"/>
  <c r="BB87" i="5" s="1"/>
  <c r="BA80" i="5"/>
  <c r="BA87" i="5" s="1"/>
  <c r="AZ80" i="5"/>
  <c r="AZ87" i="5" s="1"/>
  <c r="AI80" i="5"/>
  <c r="AH80" i="5"/>
  <c r="BW79" i="5"/>
  <c r="BW86" i="5" s="1"/>
  <c r="BV79" i="5"/>
  <c r="BV86" i="5" s="1"/>
  <c r="BU79" i="5"/>
  <c r="BU86" i="5" s="1"/>
  <c r="BT79" i="5"/>
  <c r="BT86" i="5" s="1"/>
  <c r="BS79" i="5"/>
  <c r="BS86" i="5" s="1"/>
  <c r="BR79" i="5"/>
  <c r="BR86" i="5" s="1"/>
  <c r="BQ79" i="5"/>
  <c r="BQ86" i="5" s="1"/>
  <c r="BP79" i="5"/>
  <c r="BP86" i="5" s="1"/>
  <c r="BO79" i="5"/>
  <c r="BO86" i="5" s="1"/>
  <c r="BN79" i="5"/>
  <c r="BN86" i="5" s="1"/>
  <c r="BM79" i="5"/>
  <c r="BM86" i="5" s="1"/>
  <c r="BL79" i="5"/>
  <c r="BL86" i="5" s="1"/>
  <c r="BK79" i="5"/>
  <c r="BK86" i="5" s="1"/>
  <c r="BJ79" i="5"/>
  <c r="BJ86" i="5" s="1"/>
  <c r="BI79" i="5"/>
  <c r="BI86" i="5" s="1"/>
  <c r="BH79" i="5"/>
  <c r="BH86" i="5" s="1"/>
  <c r="BG79" i="5"/>
  <c r="BG86" i="5" s="1"/>
  <c r="BF79" i="5"/>
  <c r="BF86" i="5" s="1"/>
  <c r="BE79" i="5"/>
  <c r="BE86" i="5" s="1"/>
  <c r="BD79" i="5"/>
  <c r="BD86" i="5" s="1"/>
  <c r="BC79" i="5"/>
  <c r="BC86" i="5" s="1"/>
  <c r="BB79" i="5"/>
  <c r="BB86" i="5" s="1"/>
  <c r="BA79" i="5"/>
  <c r="BA86" i="5" s="1"/>
  <c r="AZ79" i="5"/>
  <c r="AZ86" i="5" s="1"/>
  <c r="AI79" i="5"/>
  <c r="AH79" i="5"/>
  <c r="AG78" i="5"/>
  <c r="AE78" i="5"/>
  <c r="BI17" i="5" s="1"/>
  <c r="AD78" i="5"/>
  <c r="BH17" i="5" s="1"/>
  <c r="AC78" i="5"/>
  <c r="AB78" i="5"/>
  <c r="BG17" i="5" s="1"/>
  <c r="BF17" i="5"/>
  <c r="BC17" i="5"/>
  <c r="AZ17" i="5"/>
  <c r="AY17" i="5"/>
  <c r="AU17" i="5"/>
  <c r="AS17" i="5"/>
  <c r="D78" i="5"/>
  <c r="AO17" i="5" s="1"/>
  <c r="AI77" i="5"/>
  <c r="AH77" i="5"/>
  <c r="AI76" i="5"/>
  <c r="AH76" i="5"/>
  <c r="AI75" i="5"/>
  <c r="AH75" i="5"/>
  <c r="AI74" i="5"/>
  <c r="AH74" i="5"/>
  <c r="AI73" i="5"/>
  <c r="AH73" i="5"/>
  <c r="AI72" i="5"/>
  <c r="AH72" i="5"/>
  <c r="AG71" i="5"/>
  <c r="AE71" i="5"/>
  <c r="BI16" i="5" s="1"/>
  <c r="AD71" i="5"/>
  <c r="BH16" i="5" s="1"/>
  <c r="AC71" i="5"/>
  <c r="AB71" i="5"/>
  <c r="BG16" i="5" s="1"/>
  <c r="BF16" i="5"/>
  <c r="S7" i="5"/>
  <c r="AU16" i="5"/>
  <c r="J71" i="5"/>
  <c r="I71" i="5"/>
  <c r="I113" i="5" s="1"/>
  <c r="I115" i="5" s="1"/>
  <c r="H71" i="5"/>
  <c r="G71" i="5"/>
  <c r="F71" i="5"/>
  <c r="F113" i="5" s="1"/>
  <c r="F115" i="5" s="1"/>
  <c r="E71" i="5"/>
  <c r="AP16" i="5" s="1"/>
  <c r="D71" i="5"/>
  <c r="AI70" i="5"/>
  <c r="AH70" i="5"/>
  <c r="AI69" i="5"/>
  <c r="AH69" i="5"/>
  <c r="AI68" i="5"/>
  <c r="AH68" i="5"/>
  <c r="AI67" i="5"/>
  <c r="AH67" i="5"/>
  <c r="AI66" i="5"/>
  <c r="AH66" i="5"/>
  <c r="AI65" i="5"/>
  <c r="AH65" i="5"/>
  <c r="AI64" i="5"/>
  <c r="AH64" i="5"/>
  <c r="AI63" i="5"/>
  <c r="AH63" i="5"/>
  <c r="AI62" i="5"/>
  <c r="AH62" i="5"/>
  <c r="AI61" i="5"/>
  <c r="AH61" i="5"/>
  <c r="AI60" i="5"/>
  <c r="AH60" i="5"/>
  <c r="AI59" i="5"/>
  <c r="AH59" i="5"/>
  <c r="AI58" i="5"/>
  <c r="AH58" i="5"/>
  <c r="AI57" i="5"/>
  <c r="AH57" i="5"/>
  <c r="AI56" i="5"/>
  <c r="AH56" i="5"/>
  <c r="AI55" i="5"/>
  <c r="AH55" i="5"/>
  <c r="AI54" i="5"/>
  <c r="AH54" i="5"/>
  <c r="AI53" i="5"/>
  <c r="AH53" i="5"/>
  <c r="AI52" i="5"/>
  <c r="AH52" i="5"/>
  <c r="AI51" i="5"/>
  <c r="AH51" i="5"/>
  <c r="AI50" i="5"/>
  <c r="AH50" i="5"/>
  <c r="AI49" i="5"/>
  <c r="AH49" i="5"/>
  <c r="AI48" i="5"/>
  <c r="AH48" i="5"/>
  <c r="AI47" i="5"/>
  <c r="AH47" i="5"/>
  <c r="AI46" i="5"/>
  <c r="AH46" i="5"/>
  <c r="AI45" i="5"/>
  <c r="AH45" i="5"/>
  <c r="AI44" i="5"/>
  <c r="AH44" i="5"/>
  <c r="AI43" i="5"/>
  <c r="AH43" i="5"/>
  <c r="AI42" i="5"/>
  <c r="AH42" i="5"/>
  <c r="AI41" i="5"/>
  <c r="AH41" i="5"/>
  <c r="AI40" i="5"/>
  <c r="AH40" i="5"/>
  <c r="AI39" i="5"/>
  <c r="AH39" i="5"/>
  <c r="AI38" i="5"/>
  <c r="AH38" i="5"/>
  <c r="AI37" i="5"/>
  <c r="AH37" i="5"/>
  <c r="AI36" i="5"/>
  <c r="AH36" i="5"/>
  <c r="AI35" i="5"/>
  <c r="AH35" i="5"/>
  <c r="AI34" i="5"/>
  <c r="AH34" i="5"/>
  <c r="AI33" i="5"/>
  <c r="AH33" i="5"/>
  <c r="AI32" i="5"/>
  <c r="AH32" i="5"/>
  <c r="AI31" i="5"/>
  <c r="AH31" i="5"/>
  <c r="AI30" i="5"/>
  <c r="AH30" i="5"/>
  <c r="AI29" i="5"/>
  <c r="AH29" i="5"/>
  <c r="AI28" i="5"/>
  <c r="AH28" i="5"/>
  <c r="AI27" i="5"/>
  <c r="AH27" i="5"/>
  <c r="AI26" i="5"/>
  <c r="AH26" i="5"/>
  <c r="AI25" i="5"/>
  <c r="AH25" i="5"/>
  <c r="AI24" i="5"/>
  <c r="AH24" i="5"/>
  <c r="AM23" i="5"/>
  <c r="AI23" i="5"/>
  <c r="AH23" i="5"/>
  <c r="AI22" i="5"/>
  <c r="AH22" i="5"/>
  <c r="BJ21" i="5"/>
  <c r="BI21" i="5"/>
  <c r="BH21" i="5"/>
  <c r="BG21" i="5"/>
  <c r="BF21" i="5"/>
  <c r="BE21" i="5"/>
  <c r="BD21" i="5"/>
  <c r="BC21" i="5"/>
  <c r="BB21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I21" i="5"/>
  <c r="AH21" i="5"/>
  <c r="BH20" i="5"/>
  <c r="BF20" i="5"/>
  <c r="BD20" i="5"/>
  <c r="BC20" i="5"/>
  <c r="AZ20" i="5"/>
  <c r="AY20" i="5"/>
  <c r="AV20" i="5"/>
  <c r="AU20" i="5"/>
  <c r="AT20" i="5"/>
  <c r="AR20" i="5"/>
  <c r="AQ20" i="5"/>
  <c r="AP20" i="5"/>
  <c r="AM20" i="5"/>
  <c r="AI20" i="5"/>
  <c r="AH20" i="5"/>
  <c r="BG19" i="5"/>
  <c r="BE19" i="5"/>
  <c r="BD19" i="5"/>
  <c r="BB19" i="5"/>
  <c r="BA19" i="5"/>
  <c r="AZ19" i="5"/>
  <c r="AX19" i="5"/>
  <c r="AV19" i="5"/>
  <c r="AS19" i="5"/>
  <c r="AQ19" i="5"/>
  <c r="AM19" i="5"/>
  <c r="AI19" i="5"/>
  <c r="AH19" i="5"/>
  <c r="BF18" i="5"/>
  <c r="BD18" i="5"/>
  <c r="BC18" i="5"/>
  <c r="BA18" i="5"/>
  <c r="AZ18" i="5"/>
  <c r="AY18" i="5"/>
  <c r="AW18" i="5"/>
  <c r="AV18" i="5"/>
  <c r="AS18" i="5"/>
  <c r="AR18" i="5"/>
  <c r="AP18" i="5"/>
  <c r="AN18" i="5"/>
  <c r="AM18" i="5"/>
  <c r="AI18" i="5"/>
  <c r="AH18" i="5"/>
  <c r="BJ17" i="5"/>
  <c r="BE17" i="5"/>
  <c r="BD17" i="5"/>
  <c r="BB17" i="5"/>
  <c r="BA17" i="5"/>
  <c r="AX17" i="5"/>
  <c r="AW17" i="5"/>
  <c r="AV17" i="5"/>
  <c r="AT17" i="5"/>
  <c r="AR17" i="5"/>
  <c r="AQ17" i="5"/>
  <c r="AP17" i="5"/>
  <c r="AN17" i="5"/>
  <c r="AM17" i="5"/>
  <c r="AI17" i="5"/>
  <c r="AH17" i="5"/>
  <c r="BA16" i="5"/>
  <c r="AZ16" i="5"/>
  <c r="AY16" i="5"/>
  <c r="AR16" i="5"/>
  <c r="AN16" i="5"/>
  <c r="AM16" i="5"/>
  <c r="AI16" i="5"/>
  <c r="AH16" i="5"/>
  <c r="AI15" i="5"/>
  <c r="AH15" i="5"/>
  <c r="AI14" i="5"/>
  <c r="AH14" i="5"/>
  <c r="AI13" i="5"/>
  <c r="AH13" i="5"/>
  <c r="AL12" i="5"/>
  <c r="AI12" i="5"/>
  <c r="AH12" i="5"/>
  <c r="AI11" i="5"/>
  <c r="AH11" i="5"/>
  <c r="B7" i="5"/>
  <c r="K6" i="5"/>
  <c r="AF5" i="5"/>
  <c r="AE5" i="5"/>
  <c r="Z5" i="5"/>
  <c r="Y5" i="5"/>
  <c r="U5" i="5"/>
  <c r="S5" i="5"/>
  <c r="R5" i="5"/>
  <c r="O5" i="5"/>
  <c r="M5" i="5"/>
  <c r="J5" i="5"/>
  <c r="H5" i="5"/>
  <c r="G5" i="5"/>
  <c r="E5" i="5"/>
  <c r="B5" i="5"/>
  <c r="AG4" i="5"/>
  <c r="K4" i="5"/>
  <c r="E4" i="5"/>
  <c r="H4" i="5" s="1"/>
  <c r="B4" i="5"/>
  <c r="AL13" i="5" s="1"/>
  <c r="AG2" i="5"/>
  <c r="AG6" i="5" s="1"/>
  <c r="BI19" i="5" l="1"/>
  <c r="AC5" i="5"/>
  <c r="AD113" i="5"/>
  <c r="AD115" i="5" s="1"/>
  <c r="BH22" i="5"/>
  <c r="AC113" i="5"/>
  <c r="AC115" i="5" s="1"/>
  <c r="AZ22" i="5"/>
  <c r="K113" i="5"/>
  <c r="K115" i="5" s="1"/>
  <c r="J123" i="5"/>
  <c r="BF22" i="5"/>
  <c r="BF25" i="5" s="1"/>
  <c r="D177" i="5"/>
  <c r="C135" i="5"/>
  <c r="P5" i="5"/>
  <c r="AS16" i="5"/>
  <c r="BI22" i="5"/>
  <c r="AE113" i="5"/>
  <c r="AE115" i="5" s="1"/>
  <c r="AT16" i="5"/>
  <c r="H113" i="5"/>
  <c r="H115" i="5" s="1"/>
  <c r="P7" i="5"/>
  <c r="D123" i="5"/>
  <c r="L123" i="5"/>
  <c r="BB23" i="5"/>
  <c r="AB123" i="5"/>
  <c r="BG23" i="5" s="1"/>
  <c r="Q7" i="5"/>
  <c r="AG113" i="5"/>
  <c r="AI96" i="5"/>
  <c r="AH96" i="5"/>
  <c r="AV23" i="5"/>
  <c r="BD23" i="5"/>
  <c r="AD123" i="5"/>
  <c r="BH23" i="5" s="1"/>
  <c r="K123" i="5"/>
  <c r="AT23" i="5" s="1"/>
  <c r="AC123" i="5"/>
  <c r="C5" i="5"/>
  <c r="D124" i="5"/>
  <c r="BA22" i="5"/>
  <c r="BA25" i="5" s="1"/>
  <c r="M123" i="5"/>
  <c r="AU23" i="5" s="1"/>
  <c r="AN20" i="5"/>
  <c r="D113" i="5"/>
  <c r="D115" i="5" s="1"/>
  <c r="L113" i="5"/>
  <c r="L115" i="5" s="1"/>
  <c r="L116" i="5" s="1"/>
  <c r="L7" i="5" s="1"/>
  <c r="T7" i="5"/>
  <c r="AB113" i="5"/>
  <c r="AB115" i="5" s="1"/>
  <c r="AB116" i="5" s="1"/>
  <c r="AB7" i="5" s="1"/>
  <c r="AZ25" i="5"/>
  <c r="AQ16" i="5"/>
  <c r="AQ22" i="5" s="1"/>
  <c r="AY23" i="5"/>
  <c r="AI118" i="5"/>
  <c r="AW23" i="5"/>
  <c r="AE123" i="5"/>
  <c r="BI23" i="5" s="1"/>
  <c r="C113" i="5"/>
  <c r="C115" i="5" s="1"/>
  <c r="C116" i="5" s="1"/>
  <c r="I123" i="5"/>
  <c r="I116" i="5" s="1"/>
  <c r="I7" i="5" s="1"/>
  <c r="H123" i="5"/>
  <c r="H124" i="5" s="1"/>
  <c r="G123" i="5"/>
  <c r="AR23" i="5" s="1"/>
  <c r="AI119" i="5"/>
  <c r="G124" i="5"/>
  <c r="F123" i="5"/>
  <c r="F116" i="5" s="1"/>
  <c r="F7" i="5" s="1"/>
  <c r="AH71" i="5"/>
  <c r="AH122" i="5"/>
  <c r="E123" i="5"/>
  <c r="AP23" i="5" s="1"/>
  <c r="AS22" i="5"/>
  <c r="AT22" i="5"/>
  <c r="AH120" i="5"/>
  <c r="AO23" i="5"/>
  <c r="AO19" i="5"/>
  <c r="AI108" i="5"/>
  <c r="AM22" i="5"/>
  <c r="AM25" i="5" s="1"/>
  <c r="AH92" i="5"/>
  <c r="AH121" i="5"/>
  <c r="AN19" i="5"/>
  <c r="AN22" i="5" s="1"/>
  <c r="BG95" i="5" a="1"/>
  <c r="BG117" i="5" s="1"/>
  <c r="AY22" i="5"/>
  <c r="Z170" i="5"/>
  <c r="K124" i="5"/>
  <c r="U7" i="5"/>
  <c r="BG22" i="5"/>
  <c r="BG25" i="5" s="1"/>
  <c r="K116" i="5"/>
  <c r="K7" i="5" s="1"/>
  <c r="G113" i="5"/>
  <c r="G115" i="5" s="1"/>
  <c r="G116" i="5" s="1"/>
  <c r="G7" i="5" s="1"/>
  <c r="W7" i="5"/>
  <c r="C274" i="5"/>
  <c r="D169" i="5"/>
  <c r="BB16" i="5"/>
  <c r="BB22" i="5" s="1"/>
  <c r="BB25" i="5" s="1"/>
  <c r="BJ16" i="5"/>
  <c r="BJ22" i="5" s="1"/>
  <c r="AI78" i="5"/>
  <c r="AI117" i="5"/>
  <c r="G183" i="5"/>
  <c r="AH78" i="5"/>
  <c r="AU19" i="5"/>
  <c r="AU22" i="5" s="1"/>
  <c r="D5" i="5"/>
  <c r="T5" i="5"/>
  <c r="AV16" i="5"/>
  <c r="AV22" i="5" s="1"/>
  <c r="BD16" i="5"/>
  <c r="BD22" i="5" s="1"/>
  <c r="AP19" i="5"/>
  <c r="AP22" i="5" s="1"/>
  <c r="AP25" i="5" s="1"/>
  <c r="J124" i="5"/>
  <c r="AG115" i="5"/>
  <c r="M113" i="5"/>
  <c r="M115" i="5" s="1"/>
  <c r="M116" i="5" s="1"/>
  <c r="M7" i="5" s="1"/>
  <c r="AO18" i="5"/>
  <c r="BC16" i="5"/>
  <c r="AW19" i="5"/>
  <c r="E189" i="5"/>
  <c r="AO16" i="5"/>
  <c r="AW16" i="5"/>
  <c r="AW22" i="5" s="1"/>
  <c r="AW25" i="5" s="1"/>
  <c r="BE16" i="5"/>
  <c r="BE22" i="5" s="1"/>
  <c r="AO20" i="5"/>
  <c r="J113" i="5"/>
  <c r="J115" i="5" s="1"/>
  <c r="J116" i="5" s="1"/>
  <c r="J7" i="5" s="1"/>
  <c r="R7" i="5"/>
  <c r="Z7" i="5"/>
  <c r="AJ108" i="5" a="1"/>
  <c r="AJ108" i="5" s="1"/>
  <c r="AH108" i="5"/>
  <c r="AI122" i="5"/>
  <c r="C167" i="5"/>
  <c r="D161" i="5"/>
  <c r="AI71" i="5"/>
  <c r="E113" i="5"/>
  <c r="E115" i="5" s="1"/>
  <c r="AH117" i="5"/>
  <c r="BC19" i="5"/>
  <c r="F5" i="5"/>
  <c r="V5" i="5"/>
  <c r="AX16" i="5"/>
  <c r="AX22" i="5" s="1"/>
  <c r="AR19" i="5"/>
  <c r="AR22" i="5" s="1"/>
  <c r="AR25" i="5" s="1"/>
  <c r="AI92" i="5"/>
  <c r="L124" i="5"/>
  <c r="AB124" i="5"/>
  <c r="AH119" i="5"/>
  <c r="AI121" i="5"/>
  <c r="AH118" i="5"/>
  <c r="AI120" i="5"/>
  <c r="AC116" i="5" l="1"/>
  <c r="AC7" i="5" s="1"/>
  <c r="AE124" i="5"/>
  <c r="BI25" i="5"/>
  <c r="BH25" i="5"/>
  <c r="AC124" i="5"/>
  <c r="AY25" i="5"/>
  <c r="AT25" i="5"/>
  <c r="BD25" i="5"/>
  <c r="AV25" i="5"/>
  <c r="M124" i="5"/>
  <c r="AD124" i="5"/>
  <c r="Y7" i="5"/>
  <c r="AF7" i="5"/>
  <c r="X7" i="5"/>
  <c r="V7" i="5"/>
  <c r="E177" i="5"/>
  <c r="F177" i="5" s="1"/>
  <c r="G177" i="5" s="1"/>
  <c r="H177" i="5" s="1"/>
  <c r="I177" i="5" s="1"/>
  <c r="D135" i="5"/>
  <c r="E116" i="5"/>
  <c r="E7" i="5" s="1"/>
  <c r="AU25" i="5"/>
  <c r="AS23" i="5"/>
  <c r="AS25" i="5" s="1"/>
  <c r="D116" i="5"/>
  <c r="D7" i="5" s="1"/>
  <c r="BC22" i="5"/>
  <c r="BC25" i="5" s="1"/>
  <c r="AX23" i="5"/>
  <c r="I124" i="5"/>
  <c r="E124" i="5"/>
  <c r="BJ23" i="5"/>
  <c r="BJ25" i="5" s="1"/>
  <c r="N7" i="5"/>
  <c r="AE116" i="5"/>
  <c r="AE7" i="5" s="1"/>
  <c r="AD116" i="5"/>
  <c r="AD7" i="5" s="1"/>
  <c r="BE23" i="5"/>
  <c r="BE25" i="5" s="1"/>
  <c r="O7" i="5"/>
  <c r="AA7" i="5"/>
  <c r="H116" i="5"/>
  <c r="H7" i="5" s="1"/>
  <c r="F124" i="5"/>
  <c r="AQ23" i="5"/>
  <c r="AQ25" i="5" s="1"/>
  <c r="BG96" i="5"/>
  <c r="BK98" i="5"/>
  <c r="BL95" i="5"/>
  <c r="BL101" i="5"/>
  <c r="BL113" i="5"/>
  <c r="BI112" i="5"/>
  <c r="BI118" i="5"/>
  <c r="BL98" i="5"/>
  <c r="BG104" i="5"/>
  <c r="BG102" i="5"/>
  <c r="BH103" i="5"/>
  <c r="BG100" i="5"/>
  <c r="BK104" i="5"/>
  <c r="BL106" i="5"/>
  <c r="BH99" i="5"/>
  <c r="BL115" i="5"/>
  <c r="BI96" i="5"/>
  <c r="BK99" i="5"/>
  <c r="BL114" i="5"/>
  <c r="BJ113" i="5"/>
  <c r="BH100" i="5"/>
  <c r="BI117" i="5"/>
  <c r="BH109" i="5"/>
  <c r="BI101" i="5"/>
  <c r="BH98" i="5"/>
  <c r="BK97" i="5"/>
  <c r="BG101" i="5"/>
  <c r="BI103" i="5"/>
  <c r="BH95" i="5"/>
  <c r="BL104" i="5"/>
  <c r="BH97" i="5"/>
  <c r="BL103" i="5"/>
  <c r="BG95" i="5"/>
  <c r="BI98" i="5"/>
  <c r="BJ96" i="5"/>
  <c r="BH110" i="5"/>
  <c r="BL99" i="5"/>
  <c r="BK105" i="5"/>
  <c r="BI102" i="5"/>
  <c r="BJ117" i="5"/>
  <c r="BJ116" i="5"/>
  <c r="BH113" i="5"/>
  <c r="BK118" i="5"/>
  <c r="BG107" i="5"/>
  <c r="BJ118" i="5"/>
  <c r="BK113" i="5"/>
  <c r="BG110" i="5"/>
  <c r="BJ106" i="5"/>
  <c r="BH116" i="5"/>
  <c r="BK107" i="5"/>
  <c r="BL108" i="5"/>
  <c r="BL100" i="5"/>
  <c r="BL96" i="5"/>
  <c r="BJ115" i="5"/>
  <c r="BI97" i="5"/>
  <c r="BJ102" i="5"/>
  <c r="BL118" i="5"/>
  <c r="BK101" i="5"/>
  <c r="BI95" i="5"/>
  <c r="BK112" i="5"/>
  <c r="BG109" i="5"/>
  <c r="BJ104" i="5"/>
  <c r="BL112" i="5"/>
  <c r="BG115" i="5"/>
  <c r="BJ100" i="5"/>
  <c r="BL102" i="5"/>
  <c r="BL109" i="5"/>
  <c r="BL97" i="5"/>
  <c r="BJ99" i="5"/>
  <c r="BJ95" i="5"/>
  <c r="BI109" i="5"/>
  <c r="BG103" i="5"/>
  <c r="BI99" i="5"/>
  <c r="BG114" i="5"/>
  <c r="BI110" i="5"/>
  <c r="BI111" i="5"/>
  <c r="BK102" i="5"/>
  <c r="BH105" i="5"/>
  <c r="BH115" i="5"/>
  <c r="BH111" i="5"/>
  <c r="BJ101" i="5"/>
  <c r="BJ97" i="5"/>
  <c r="BG116" i="5"/>
  <c r="BI104" i="5"/>
  <c r="BK100" i="5"/>
  <c r="BG97" i="5"/>
  <c r="BK111" i="5"/>
  <c r="BH114" i="5"/>
  <c r="BG112" i="5"/>
  <c r="BI114" i="5"/>
  <c r="BH118" i="5"/>
  <c r="BI116" i="5"/>
  <c r="BK110" i="5"/>
  <c r="BK117" i="5"/>
  <c r="BI115" i="5"/>
  <c r="BG113" i="5"/>
  <c r="BL111" i="5"/>
  <c r="BH107" i="5"/>
  <c r="BJ103" i="5"/>
  <c r="BH102" i="5"/>
  <c r="BJ107" i="5"/>
  <c r="BL105" i="5"/>
  <c r="BK106" i="5"/>
  <c r="BH106" i="5"/>
  <c r="BI108" i="5"/>
  <c r="BG106" i="5"/>
  <c r="BK116" i="5"/>
  <c r="BK103" i="5"/>
  <c r="BH96" i="5"/>
  <c r="BJ114" i="5"/>
  <c r="BJ109" i="5"/>
  <c r="BH101" i="5"/>
  <c r="BJ105" i="5"/>
  <c r="BH104" i="5"/>
  <c r="BJ112" i="5"/>
  <c r="BG108" i="5"/>
  <c r="BJ111" i="5"/>
  <c r="BH108" i="5"/>
  <c r="BI113" i="5"/>
  <c r="BG99" i="5"/>
  <c r="BK109" i="5"/>
  <c r="BK96" i="5"/>
  <c r="BI107" i="5"/>
  <c r="BG118" i="5"/>
  <c r="BG105" i="5"/>
  <c r="BK115" i="5"/>
  <c r="BJ98" i="5"/>
  <c r="BH117" i="5"/>
  <c r="BH112" i="5"/>
  <c r="BI105" i="5"/>
  <c r="BL107" i="5"/>
  <c r="BJ108" i="5"/>
  <c r="BL117" i="5"/>
  <c r="BJ110" i="5"/>
  <c r="BL116" i="5"/>
  <c r="BL110" i="5"/>
  <c r="BK114" i="5"/>
  <c r="BI100" i="5"/>
  <c r="BG111" i="5"/>
  <c r="BG98" i="5"/>
  <c r="BK108" i="5"/>
  <c r="BK95" i="5"/>
  <c r="BI106" i="5"/>
  <c r="AA170" i="5"/>
  <c r="AB170" i="5" s="1"/>
  <c r="AC170" i="5" s="1"/>
  <c r="AD170" i="5" s="1"/>
  <c r="AE170" i="5" s="1"/>
  <c r="AF170" i="5" s="1"/>
  <c r="Z135" i="5"/>
  <c r="J177" i="5"/>
  <c r="AO22" i="5"/>
  <c r="AH113" i="5"/>
  <c r="D167" i="5"/>
  <c r="E161" i="5"/>
  <c r="E135" i="5" s="1"/>
  <c r="AI123" i="5"/>
  <c r="AJ123" i="5" a="1"/>
  <c r="AJ123" i="5" s="1"/>
  <c r="AH123" i="5"/>
  <c r="AN23" i="5"/>
  <c r="AN25" i="5" s="1"/>
  <c r="AI115" i="5"/>
  <c r="AH115" i="5"/>
  <c r="D274" i="5"/>
  <c r="E169" i="5"/>
  <c r="H183" i="5"/>
  <c r="AI113" i="5"/>
  <c r="F189" i="5"/>
  <c r="AX25" i="5"/>
  <c r="AI124" i="5" l="1"/>
  <c r="AH124" i="5"/>
  <c r="AO25" i="5"/>
  <c r="AT9" i="5" s="1"/>
  <c r="AT8" i="5"/>
  <c r="AI116" i="5"/>
  <c r="C7" i="5"/>
  <c r="A7" i="5" s="1"/>
  <c r="AH116" i="5"/>
  <c r="I183" i="5"/>
  <c r="E274" i="5"/>
  <c r="F169" i="5"/>
  <c r="K177" i="5"/>
  <c r="G189" i="5"/>
  <c r="E167" i="5"/>
  <c r="F161" i="5"/>
  <c r="F135" i="5" s="1"/>
  <c r="H189" i="5" l="1"/>
  <c r="L177" i="5"/>
  <c r="J183" i="5"/>
  <c r="G161" i="5"/>
  <c r="G135" i="5" s="1"/>
  <c r="F167" i="5"/>
  <c r="F274" i="5"/>
  <c r="G169" i="5"/>
  <c r="G274" i="5" l="1"/>
  <c r="H169" i="5"/>
  <c r="M177" i="5"/>
  <c r="K183" i="5"/>
  <c r="I189" i="5"/>
  <c r="H135" i="5"/>
  <c r="H161" i="5"/>
  <c r="G167" i="5"/>
  <c r="J189" i="5" l="1"/>
  <c r="L183" i="5"/>
  <c r="N177" i="5"/>
  <c r="I161" i="5"/>
  <c r="I135" i="5" s="1"/>
  <c r="H167" i="5"/>
  <c r="H274" i="5"/>
  <c r="I169" i="5"/>
  <c r="O177" i="5" l="1"/>
  <c r="M183" i="5"/>
  <c r="J161" i="5"/>
  <c r="I167" i="5"/>
  <c r="I274" i="5"/>
  <c r="J169" i="5"/>
  <c r="K189" i="5"/>
  <c r="J167" i="5" l="1"/>
  <c r="K161" i="5"/>
  <c r="J135" i="5"/>
  <c r="N183" i="5"/>
  <c r="L189" i="5"/>
  <c r="K135" i="5"/>
  <c r="J274" i="5"/>
  <c r="K169" i="5"/>
  <c r="P177" i="5"/>
  <c r="Q177" i="5" s="1"/>
  <c r="M189" i="5" l="1"/>
  <c r="O183" i="5"/>
  <c r="R177" i="5"/>
  <c r="K167" i="5"/>
  <c r="L161" i="5"/>
  <c r="K274" i="5"/>
  <c r="L169" i="5"/>
  <c r="L167" i="5" l="1"/>
  <c r="M161" i="5"/>
  <c r="M135" i="5" s="1"/>
  <c r="S177" i="5"/>
  <c r="P183" i="5"/>
  <c r="Q183" i="5" s="1"/>
  <c r="L135" i="5"/>
  <c r="L274" i="5"/>
  <c r="M169" i="5"/>
  <c r="N189" i="5"/>
  <c r="R183" i="5" l="1"/>
  <c r="T177" i="5"/>
  <c r="O189" i="5"/>
  <c r="M167" i="5"/>
  <c r="N161" i="5"/>
  <c r="M274" i="5"/>
  <c r="N169" i="5"/>
  <c r="O161" i="5" l="1"/>
  <c r="N167" i="5"/>
  <c r="P189" i="5"/>
  <c r="Q189" i="5" s="1"/>
  <c r="U177" i="5"/>
  <c r="N274" i="5"/>
  <c r="O169" i="5"/>
  <c r="S183" i="5"/>
  <c r="O274" i="5" l="1"/>
  <c r="P169" i="5"/>
  <c r="V177" i="5"/>
  <c r="R189" i="5"/>
  <c r="T183" i="5"/>
  <c r="O167" i="5"/>
  <c r="P161" i="5"/>
  <c r="U183" i="5" l="1"/>
  <c r="S189" i="5"/>
  <c r="W177" i="5"/>
  <c r="Q161" i="5"/>
  <c r="P167" i="5"/>
  <c r="P274" i="5"/>
  <c r="Q169" i="5"/>
  <c r="V183" i="5" l="1"/>
  <c r="Q167" i="5"/>
  <c r="R161" i="5"/>
  <c r="X177" i="5"/>
  <c r="T189" i="5"/>
  <c r="Q274" i="5"/>
  <c r="R169" i="5"/>
  <c r="U189" i="5" l="1"/>
  <c r="Y177" i="5"/>
  <c r="Z177" i="5" s="1"/>
  <c r="AA177" i="5" s="1"/>
  <c r="S161" i="5"/>
  <c r="R167" i="5"/>
  <c r="R274" i="5"/>
  <c r="S169" i="5"/>
  <c r="W183" i="5"/>
  <c r="S167" i="5" l="1"/>
  <c r="T161" i="5"/>
  <c r="AB177" i="5"/>
  <c r="X183" i="5"/>
  <c r="S274" i="5"/>
  <c r="T169" i="5"/>
  <c r="V189" i="5"/>
  <c r="Y183" i="5" l="1"/>
  <c r="Z183" i="5" s="1"/>
  <c r="AA183" i="5" s="1"/>
  <c r="W189" i="5"/>
  <c r="T167" i="5"/>
  <c r="U161" i="5"/>
  <c r="AC177" i="5"/>
  <c r="T274" i="5"/>
  <c r="U169" i="5"/>
  <c r="U167" i="5" l="1"/>
  <c r="V161" i="5"/>
  <c r="AD177" i="5"/>
  <c r="U274" i="5"/>
  <c r="V169" i="5"/>
  <c r="X189" i="5"/>
  <c r="AB183" i="5"/>
  <c r="Y189" i="5" l="1"/>
  <c r="Z189" i="5" s="1"/>
  <c r="AA189" i="5" s="1"/>
  <c r="V274" i="5"/>
  <c r="W169" i="5"/>
  <c r="AE177" i="5"/>
  <c r="AC183" i="5"/>
  <c r="W161" i="5"/>
  <c r="V167" i="5"/>
  <c r="W167" i="5" l="1"/>
  <c r="X161" i="5"/>
  <c r="W274" i="5"/>
  <c r="X169" i="5"/>
  <c r="AD183" i="5"/>
  <c r="AF177" i="5"/>
  <c r="AB189" i="5"/>
  <c r="AE183" i="5" l="1"/>
  <c r="AC189" i="5"/>
  <c r="Y161" i="5"/>
  <c r="X167" i="5"/>
  <c r="X274" i="5"/>
  <c r="Y169" i="5"/>
  <c r="Z161" i="5" l="1"/>
  <c r="Y167" i="5"/>
  <c r="AD189" i="5"/>
  <c r="Y274" i="5"/>
  <c r="Z169" i="5"/>
  <c r="AF183" i="5"/>
  <c r="AE189" i="5" l="1"/>
  <c r="Z274" i="5"/>
  <c r="AA169" i="5"/>
  <c r="Z167" i="5"/>
  <c r="AA161" i="5"/>
  <c r="AA167" i="5" l="1"/>
  <c r="AB161" i="5"/>
  <c r="AA135" i="5"/>
  <c r="AA274" i="5"/>
  <c r="AB169" i="5"/>
  <c r="AF189" i="5"/>
  <c r="Z71" i="4"/>
  <c r="Z78" i="4"/>
  <c r="Z92" i="4"/>
  <c r="Z96" i="4"/>
  <c r="Z108" i="4"/>
  <c r="Z117" i="4"/>
  <c r="Z118" i="4"/>
  <c r="Z119" i="4"/>
  <c r="Z120" i="4"/>
  <c r="Z121" i="4"/>
  <c r="Z122" i="4"/>
  <c r="Z135" i="4"/>
  <c r="AB167" i="5" l="1"/>
  <c r="AC161" i="5"/>
  <c r="AB135" i="5"/>
  <c r="AB274" i="5"/>
  <c r="AC169" i="5"/>
  <c r="Z123" i="4"/>
  <c r="Z124" i="4"/>
  <c r="Z113" i="4"/>
  <c r="Z115" i="4" s="1"/>
  <c r="Z116" i="4" s="1"/>
  <c r="Y78" i="4"/>
  <c r="Y92" i="4"/>
  <c r="Y96" i="4"/>
  <c r="Y108" i="4"/>
  <c r="Y117" i="4"/>
  <c r="Y118" i="4"/>
  <c r="Y119" i="4"/>
  <c r="Y120" i="4"/>
  <c r="Y121" i="4"/>
  <c r="Y122" i="4"/>
  <c r="Y135" i="4"/>
  <c r="AC167" i="5" l="1"/>
  <c r="AD161" i="5"/>
  <c r="AC135" i="5"/>
  <c r="AC274" i="5"/>
  <c r="AD169" i="5"/>
  <c r="Y123" i="4"/>
  <c r="Y124" i="4" s="1"/>
  <c r="W71" i="4"/>
  <c r="X71" i="4"/>
  <c r="W135" i="4"/>
  <c r="X135" i="4"/>
  <c r="W150" i="4"/>
  <c r="X150" i="4"/>
  <c r="V150" i="4"/>
  <c r="V70" i="4"/>
  <c r="AD274" i="5" l="1"/>
  <c r="AE169" i="5"/>
  <c r="AE161" i="5"/>
  <c r="AD167" i="5"/>
  <c r="AD135" i="5"/>
  <c r="U70" i="4"/>
  <c r="U71" i="4"/>
  <c r="U78" i="4"/>
  <c r="U92" i="4"/>
  <c r="U96" i="4"/>
  <c r="U108" i="4"/>
  <c r="U117" i="4"/>
  <c r="U118" i="4"/>
  <c r="U119" i="4"/>
  <c r="U120" i="4"/>
  <c r="U121" i="4"/>
  <c r="U122" i="4"/>
  <c r="U135" i="4"/>
  <c r="AE167" i="5" l="1"/>
  <c r="AF161" i="5"/>
  <c r="AE135" i="5"/>
  <c r="AE274" i="5"/>
  <c r="AF169" i="5"/>
  <c r="AF274" i="5" s="1"/>
  <c r="U123" i="4"/>
  <c r="U124" i="4" s="1"/>
  <c r="U113" i="4"/>
  <c r="U115" i="4" s="1"/>
  <c r="U116" i="4" s="1"/>
  <c r="T70" i="4"/>
  <c r="T71" i="4"/>
  <c r="T78" i="4"/>
  <c r="T92" i="4"/>
  <c r="T96" i="4"/>
  <c r="T108" i="4"/>
  <c r="T117" i="4"/>
  <c r="T123" i="4" s="1"/>
  <c r="T118" i="4"/>
  <c r="T119" i="4"/>
  <c r="T120" i="4"/>
  <c r="T121" i="4"/>
  <c r="T122" i="4"/>
  <c r="T135" i="4"/>
  <c r="AF167" i="5" l="1"/>
  <c r="T124" i="4"/>
  <c r="T113" i="4"/>
  <c r="T115" i="4" s="1"/>
  <c r="T116" i="4" s="1"/>
  <c r="S150" i="4"/>
  <c r="S149" i="4"/>
  <c r="S70" i="4"/>
  <c r="AI135" i="5" l="1"/>
  <c r="AH135" i="5"/>
  <c r="R71" i="4"/>
  <c r="R78" i="4"/>
  <c r="R92" i="4"/>
  <c r="R96" i="4"/>
  <c r="R108" i="4"/>
  <c r="R117" i="4"/>
  <c r="R118" i="4"/>
  <c r="R119" i="4"/>
  <c r="R120" i="4"/>
  <c r="R121" i="4"/>
  <c r="R122" i="4"/>
  <c r="R161" i="4"/>
  <c r="R162" i="4"/>
  <c r="R163" i="4"/>
  <c r="R164" i="4"/>
  <c r="R165" i="4"/>
  <c r="R166" i="4"/>
  <c r="R167" i="4"/>
  <c r="R169" i="4"/>
  <c r="R170" i="4"/>
  <c r="R171" i="4"/>
  <c r="R172" i="4"/>
  <c r="R173" i="4"/>
  <c r="R174" i="4"/>
  <c r="R175" i="4"/>
  <c r="R176" i="4"/>
  <c r="R177" i="4"/>
  <c r="R135" i="4" s="1"/>
  <c r="R178" i="4"/>
  <c r="R179" i="4"/>
  <c r="R180" i="4"/>
  <c r="R181" i="4"/>
  <c r="R182" i="4"/>
  <c r="R183" i="4"/>
  <c r="R184" i="4"/>
  <c r="R185" i="4"/>
  <c r="R186" i="4"/>
  <c r="R187" i="4"/>
  <c r="R188" i="4"/>
  <c r="R189" i="4"/>
  <c r="R190" i="4"/>
  <c r="R191" i="4"/>
  <c r="R192" i="4"/>
  <c r="R193" i="4"/>
  <c r="R194" i="4"/>
  <c r="R195" i="4"/>
  <c r="R196" i="4"/>
  <c r="R197" i="4"/>
  <c r="R198" i="4"/>
  <c r="R199" i="4"/>
  <c r="R200" i="4"/>
  <c r="R201" i="4"/>
  <c r="R202" i="4"/>
  <c r="R203" i="4"/>
  <c r="R204" i="4"/>
  <c r="R205" i="4"/>
  <c r="R206" i="4"/>
  <c r="R207" i="4"/>
  <c r="R208" i="4"/>
  <c r="R209" i="4"/>
  <c r="R210" i="4"/>
  <c r="R211" i="4"/>
  <c r="R212" i="4"/>
  <c r="R213" i="4"/>
  <c r="R113" i="4" l="1"/>
  <c r="R115" i="4" s="1"/>
  <c r="R123" i="4"/>
  <c r="R116" i="4"/>
  <c r="R124" i="4"/>
  <c r="M71" i="4"/>
  <c r="M78" i="4"/>
  <c r="M92" i="4"/>
  <c r="M96" i="4"/>
  <c r="M108" i="4"/>
  <c r="M117" i="4"/>
  <c r="M118" i="4"/>
  <c r="M119" i="4"/>
  <c r="M120" i="4"/>
  <c r="M121" i="4"/>
  <c r="M122" i="4"/>
  <c r="M113" i="4" l="1"/>
  <c r="M115" i="4" s="1"/>
  <c r="M123" i="4"/>
  <c r="M124" i="4" s="1"/>
  <c r="M116" i="4" l="1"/>
  <c r="AH145" i="4" l="1"/>
  <c r="AI145" i="4"/>
  <c r="AH144" i="4"/>
  <c r="AI144" i="4"/>
  <c r="AH143" i="4"/>
  <c r="AI143" i="4"/>
  <c r="F70" i="4"/>
  <c r="AI70" i="4" s="1"/>
  <c r="F71" i="4"/>
  <c r="F78" i="4"/>
  <c r="F92" i="4"/>
  <c r="F96" i="4"/>
  <c r="F108" i="4"/>
  <c r="AQ19" i="4" s="1"/>
  <c r="F117" i="4"/>
  <c r="F118" i="4"/>
  <c r="F119" i="4"/>
  <c r="F120" i="4"/>
  <c r="F121" i="4"/>
  <c r="F122" i="4"/>
  <c r="F274" i="4"/>
  <c r="E70" i="4"/>
  <c r="E71" i="4"/>
  <c r="AP16" i="4" s="1"/>
  <c r="E78" i="4"/>
  <c r="AP17" i="4" s="1"/>
  <c r="E92" i="4"/>
  <c r="AP18" i="4" s="1"/>
  <c r="E96" i="4"/>
  <c r="E108" i="4"/>
  <c r="E117" i="4"/>
  <c r="E118" i="4"/>
  <c r="E119" i="4"/>
  <c r="E120" i="4"/>
  <c r="E121" i="4"/>
  <c r="E122" i="4"/>
  <c r="E123" i="4" s="1"/>
  <c r="E274" i="4"/>
  <c r="D70" i="4"/>
  <c r="D71" i="4"/>
  <c r="D78" i="4"/>
  <c r="D92" i="4"/>
  <c r="AO18" i="4" s="1"/>
  <c r="D96" i="4"/>
  <c r="D108" i="4"/>
  <c r="D117" i="4"/>
  <c r="D123" i="4" s="1"/>
  <c r="AO23" i="4" s="1"/>
  <c r="D118" i="4"/>
  <c r="D119" i="4"/>
  <c r="D120" i="4"/>
  <c r="D121" i="4"/>
  <c r="D122" i="4"/>
  <c r="D274" i="4"/>
  <c r="C70" i="4"/>
  <c r="C71" i="4"/>
  <c r="AN16" i="4" s="1"/>
  <c r="C78" i="4"/>
  <c r="C92" i="4"/>
  <c r="AN18" i="4" s="1"/>
  <c r="C96" i="4"/>
  <c r="C108" i="4"/>
  <c r="C117" i="4"/>
  <c r="C118" i="4"/>
  <c r="C119" i="4"/>
  <c r="C120" i="4"/>
  <c r="C121" i="4"/>
  <c r="C122" i="4"/>
  <c r="C274" i="4"/>
  <c r="B122" i="4"/>
  <c r="B121" i="4"/>
  <c r="B120" i="4"/>
  <c r="B119" i="4"/>
  <c r="B118" i="4"/>
  <c r="B117" i="4"/>
  <c r="B108" i="4"/>
  <c r="B96" i="4"/>
  <c r="B92" i="4"/>
  <c r="B78" i="4"/>
  <c r="AM17" i="4" s="1"/>
  <c r="B71" i="4"/>
  <c r="B70" i="4"/>
  <c r="AG274" i="4"/>
  <c r="B274" i="4"/>
  <c r="G273" i="4"/>
  <c r="H273" i="4" s="1"/>
  <c r="I273" i="4" s="1"/>
  <c r="J273" i="4" s="1"/>
  <c r="K273" i="4" s="1"/>
  <c r="L273" i="4" s="1"/>
  <c r="M273" i="4" s="1"/>
  <c r="N273" i="4" s="1"/>
  <c r="O273" i="4" s="1"/>
  <c r="P273" i="4" s="1"/>
  <c r="Q273" i="4" s="1"/>
  <c r="R273" i="4" s="1"/>
  <c r="S273" i="4" s="1"/>
  <c r="T273" i="4" s="1"/>
  <c r="U273" i="4" s="1"/>
  <c r="V273" i="4" s="1"/>
  <c r="W273" i="4" s="1"/>
  <c r="X273" i="4" s="1"/>
  <c r="Y273" i="4" s="1"/>
  <c r="Z273" i="4" s="1"/>
  <c r="AA273" i="4" s="1"/>
  <c r="AB273" i="4" s="1"/>
  <c r="AC273" i="4" s="1"/>
  <c r="AD273" i="4" s="1"/>
  <c r="AE273" i="4" s="1"/>
  <c r="AF273" i="4" s="1"/>
  <c r="G272" i="4"/>
  <c r="H272" i="4" s="1"/>
  <c r="I272" i="4" s="1"/>
  <c r="J272" i="4" s="1"/>
  <c r="K272" i="4" s="1"/>
  <c r="L272" i="4" s="1"/>
  <c r="M272" i="4" s="1"/>
  <c r="N272" i="4" s="1"/>
  <c r="O272" i="4" s="1"/>
  <c r="P272" i="4" s="1"/>
  <c r="Q272" i="4" s="1"/>
  <c r="R272" i="4" s="1"/>
  <c r="S272" i="4" s="1"/>
  <c r="T272" i="4" s="1"/>
  <c r="U272" i="4" s="1"/>
  <c r="V272" i="4" s="1"/>
  <c r="W272" i="4" s="1"/>
  <c r="X272" i="4" s="1"/>
  <c r="Y272" i="4" s="1"/>
  <c r="Z272" i="4" s="1"/>
  <c r="AA272" i="4" s="1"/>
  <c r="AB272" i="4" s="1"/>
  <c r="AC272" i="4" s="1"/>
  <c r="AD272" i="4" s="1"/>
  <c r="AE272" i="4" s="1"/>
  <c r="AF272" i="4" s="1"/>
  <c r="G271" i="4"/>
  <c r="H271" i="4" s="1"/>
  <c r="I271" i="4" s="1"/>
  <c r="J271" i="4" s="1"/>
  <c r="K271" i="4" s="1"/>
  <c r="L271" i="4" s="1"/>
  <c r="M271" i="4" s="1"/>
  <c r="N271" i="4" s="1"/>
  <c r="O271" i="4" s="1"/>
  <c r="P271" i="4" s="1"/>
  <c r="Q271" i="4" s="1"/>
  <c r="R271" i="4" s="1"/>
  <c r="S271" i="4" s="1"/>
  <c r="T271" i="4" s="1"/>
  <c r="U271" i="4" s="1"/>
  <c r="V271" i="4" s="1"/>
  <c r="W271" i="4" s="1"/>
  <c r="X271" i="4" s="1"/>
  <c r="Y271" i="4" s="1"/>
  <c r="Z271" i="4" s="1"/>
  <c r="AA271" i="4" s="1"/>
  <c r="AB271" i="4" s="1"/>
  <c r="AC271" i="4" s="1"/>
  <c r="AD271" i="4" s="1"/>
  <c r="AE271" i="4" s="1"/>
  <c r="AF271" i="4" s="1"/>
  <c r="G270" i="4"/>
  <c r="H270" i="4" s="1"/>
  <c r="I270" i="4" s="1"/>
  <c r="J270" i="4" s="1"/>
  <c r="K270" i="4" s="1"/>
  <c r="L270" i="4" s="1"/>
  <c r="M270" i="4" s="1"/>
  <c r="N270" i="4" s="1"/>
  <c r="O270" i="4" s="1"/>
  <c r="P270" i="4" s="1"/>
  <c r="Q270" i="4" s="1"/>
  <c r="R270" i="4" s="1"/>
  <c r="S270" i="4" s="1"/>
  <c r="T270" i="4" s="1"/>
  <c r="U270" i="4" s="1"/>
  <c r="V270" i="4" s="1"/>
  <c r="W270" i="4" s="1"/>
  <c r="X270" i="4" s="1"/>
  <c r="Y270" i="4" s="1"/>
  <c r="Z270" i="4" s="1"/>
  <c r="AA270" i="4" s="1"/>
  <c r="AB270" i="4" s="1"/>
  <c r="AC270" i="4" s="1"/>
  <c r="AD270" i="4" s="1"/>
  <c r="AE270" i="4" s="1"/>
  <c r="AF270" i="4" s="1"/>
  <c r="G269" i="4"/>
  <c r="H269" i="4" s="1"/>
  <c r="I269" i="4" s="1"/>
  <c r="J269" i="4" s="1"/>
  <c r="K269" i="4" s="1"/>
  <c r="L269" i="4" s="1"/>
  <c r="G268" i="4"/>
  <c r="H268" i="4" s="1"/>
  <c r="I268" i="4" s="1"/>
  <c r="J268" i="4" s="1"/>
  <c r="K268" i="4" s="1"/>
  <c r="L268" i="4" s="1"/>
  <c r="G267" i="4"/>
  <c r="H267" i="4" s="1"/>
  <c r="I267" i="4" s="1"/>
  <c r="J267" i="4" s="1"/>
  <c r="K267" i="4" s="1"/>
  <c r="L267" i="4" s="1"/>
  <c r="G266" i="4"/>
  <c r="H266" i="4" s="1"/>
  <c r="I266" i="4" s="1"/>
  <c r="J266" i="4" s="1"/>
  <c r="K266" i="4" s="1"/>
  <c r="L266" i="4" s="1"/>
  <c r="G265" i="4"/>
  <c r="H265" i="4" s="1"/>
  <c r="I265" i="4" s="1"/>
  <c r="J265" i="4" s="1"/>
  <c r="K265" i="4" s="1"/>
  <c r="L265" i="4" s="1"/>
  <c r="G264" i="4"/>
  <c r="H264" i="4" s="1"/>
  <c r="I264" i="4" s="1"/>
  <c r="J264" i="4" s="1"/>
  <c r="K264" i="4" s="1"/>
  <c r="L264" i="4" s="1"/>
  <c r="G263" i="4"/>
  <c r="H263" i="4" s="1"/>
  <c r="I263" i="4" s="1"/>
  <c r="J263" i="4" s="1"/>
  <c r="K263" i="4" s="1"/>
  <c r="L263" i="4" s="1"/>
  <c r="G262" i="4"/>
  <c r="H262" i="4" s="1"/>
  <c r="I262" i="4" s="1"/>
  <c r="J262" i="4" s="1"/>
  <c r="K262" i="4" s="1"/>
  <c r="L262" i="4" s="1"/>
  <c r="G261" i="4"/>
  <c r="H261" i="4" s="1"/>
  <c r="I261" i="4" s="1"/>
  <c r="J261" i="4" s="1"/>
  <c r="K261" i="4" s="1"/>
  <c r="L261" i="4" s="1"/>
  <c r="G260" i="4"/>
  <c r="H260" i="4" s="1"/>
  <c r="I260" i="4" s="1"/>
  <c r="J260" i="4" s="1"/>
  <c r="K260" i="4" s="1"/>
  <c r="L260" i="4" s="1"/>
  <c r="G259" i="4"/>
  <c r="H259" i="4" s="1"/>
  <c r="I259" i="4" s="1"/>
  <c r="J259" i="4" s="1"/>
  <c r="K259" i="4" s="1"/>
  <c r="L259" i="4" s="1"/>
  <c r="G258" i="4"/>
  <c r="H258" i="4" s="1"/>
  <c r="I258" i="4" s="1"/>
  <c r="J258" i="4" s="1"/>
  <c r="K258" i="4" s="1"/>
  <c r="L258" i="4" s="1"/>
  <c r="G257" i="4"/>
  <c r="H257" i="4" s="1"/>
  <c r="I257" i="4" s="1"/>
  <c r="J257" i="4" s="1"/>
  <c r="K257" i="4" s="1"/>
  <c r="L257" i="4" s="1"/>
  <c r="G256" i="4"/>
  <c r="H256" i="4" s="1"/>
  <c r="I256" i="4" s="1"/>
  <c r="J256" i="4" s="1"/>
  <c r="K256" i="4" s="1"/>
  <c r="L256" i="4" s="1"/>
  <c r="G255" i="4"/>
  <c r="H255" i="4" s="1"/>
  <c r="I255" i="4" s="1"/>
  <c r="J255" i="4" s="1"/>
  <c r="K255" i="4" s="1"/>
  <c r="L255" i="4" s="1"/>
  <c r="G254" i="4"/>
  <c r="H254" i="4" s="1"/>
  <c r="I254" i="4" s="1"/>
  <c r="J254" i="4" s="1"/>
  <c r="K254" i="4" s="1"/>
  <c r="L254" i="4" s="1"/>
  <c r="G253" i="4"/>
  <c r="H253" i="4" s="1"/>
  <c r="I253" i="4" s="1"/>
  <c r="J253" i="4" s="1"/>
  <c r="K253" i="4" s="1"/>
  <c r="L253" i="4" s="1"/>
  <c r="G252" i="4"/>
  <c r="H252" i="4" s="1"/>
  <c r="I252" i="4" s="1"/>
  <c r="J252" i="4" s="1"/>
  <c r="K252" i="4" s="1"/>
  <c r="L252" i="4" s="1"/>
  <c r="G251" i="4"/>
  <c r="H251" i="4" s="1"/>
  <c r="I251" i="4" s="1"/>
  <c r="J251" i="4" s="1"/>
  <c r="K251" i="4" s="1"/>
  <c r="L251" i="4" s="1"/>
  <c r="G250" i="4"/>
  <c r="H250" i="4" s="1"/>
  <c r="I250" i="4" s="1"/>
  <c r="J250" i="4" s="1"/>
  <c r="K250" i="4" s="1"/>
  <c r="L250" i="4" s="1"/>
  <c r="G249" i="4"/>
  <c r="H249" i="4" s="1"/>
  <c r="I249" i="4" s="1"/>
  <c r="J249" i="4" s="1"/>
  <c r="K249" i="4" s="1"/>
  <c r="L249" i="4" s="1"/>
  <c r="G248" i="4"/>
  <c r="H248" i="4" s="1"/>
  <c r="I248" i="4" s="1"/>
  <c r="J248" i="4" s="1"/>
  <c r="K248" i="4" s="1"/>
  <c r="L248" i="4" s="1"/>
  <c r="G247" i="4"/>
  <c r="H247" i="4" s="1"/>
  <c r="I247" i="4" s="1"/>
  <c r="J247" i="4" s="1"/>
  <c r="K247" i="4" s="1"/>
  <c r="L247" i="4" s="1"/>
  <c r="I246" i="4"/>
  <c r="J246" i="4" s="1"/>
  <c r="K246" i="4" s="1"/>
  <c r="L246" i="4" s="1"/>
  <c r="G246" i="4"/>
  <c r="H246" i="4" s="1"/>
  <c r="G245" i="4"/>
  <c r="H245" i="4" s="1"/>
  <c r="I245" i="4" s="1"/>
  <c r="J245" i="4" s="1"/>
  <c r="K245" i="4" s="1"/>
  <c r="L245" i="4" s="1"/>
  <c r="G244" i="4"/>
  <c r="H244" i="4" s="1"/>
  <c r="I244" i="4" s="1"/>
  <c r="J244" i="4" s="1"/>
  <c r="K244" i="4" s="1"/>
  <c r="L244" i="4" s="1"/>
  <c r="G243" i="4"/>
  <c r="H243" i="4" s="1"/>
  <c r="I243" i="4" s="1"/>
  <c r="J243" i="4" s="1"/>
  <c r="K243" i="4" s="1"/>
  <c r="L243" i="4" s="1"/>
  <c r="G242" i="4"/>
  <c r="H242" i="4" s="1"/>
  <c r="I242" i="4" s="1"/>
  <c r="J242" i="4" s="1"/>
  <c r="K242" i="4" s="1"/>
  <c r="L242" i="4" s="1"/>
  <c r="G241" i="4"/>
  <c r="H241" i="4" s="1"/>
  <c r="I241" i="4" s="1"/>
  <c r="J241" i="4" s="1"/>
  <c r="K241" i="4" s="1"/>
  <c r="L241" i="4" s="1"/>
  <c r="G240" i="4"/>
  <c r="H240" i="4" s="1"/>
  <c r="I240" i="4" s="1"/>
  <c r="J240" i="4" s="1"/>
  <c r="K240" i="4" s="1"/>
  <c r="L240" i="4" s="1"/>
  <c r="G239" i="4"/>
  <c r="H239" i="4" s="1"/>
  <c r="I239" i="4" s="1"/>
  <c r="J239" i="4" s="1"/>
  <c r="K239" i="4" s="1"/>
  <c r="L239" i="4" s="1"/>
  <c r="G238" i="4"/>
  <c r="H238" i="4" s="1"/>
  <c r="I238" i="4" s="1"/>
  <c r="J238" i="4" s="1"/>
  <c r="K238" i="4" s="1"/>
  <c r="L238" i="4" s="1"/>
  <c r="G237" i="4"/>
  <c r="H237" i="4" s="1"/>
  <c r="I237" i="4" s="1"/>
  <c r="J237" i="4" s="1"/>
  <c r="K237" i="4" s="1"/>
  <c r="L237" i="4" s="1"/>
  <c r="G236" i="4"/>
  <c r="H236" i="4" s="1"/>
  <c r="I236" i="4" s="1"/>
  <c r="J236" i="4" s="1"/>
  <c r="K236" i="4" s="1"/>
  <c r="L236" i="4" s="1"/>
  <c r="G235" i="4"/>
  <c r="H235" i="4" s="1"/>
  <c r="I235" i="4" s="1"/>
  <c r="J235" i="4" s="1"/>
  <c r="K235" i="4" s="1"/>
  <c r="L235" i="4" s="1"/>
  <c r="G234" i="4"/>
  <c r="H234" i="4" s="1"/>
  <c r="I234" i="4" s="1"/>
  <c r="J234" i="4" s="1"/>
  <c r="K234" i="4" s="1"/>
  <c r="L234" i="4" s="1"/>
  <c r="G233" i="4"/>
  <c r="H233" i="4" s="1"/>
  <c r="I233" i="4" s="1"/>
  <c r="J233" i="4" s="1"/>
  <c r="K233" i="4" s="1"/>
  <c r="L233" i="4" s="1"/>
  <c r="G232" i="4"/>
  <c r="H232" i="4" s="1"/>
  <c r="I232" i="4" s="1"/>
  <c r="J232" i="4" s="1"/>
  <c r="K232" i="4" s="1"/>
  <c r="L232" i="4" s="1"/>
  <c r="G231" i="4"/>
  <c r="H231" i="4" s="1"/>
  <c r="I231" i="4" s="1"/>
  <c r="J231" i="4" s="1"/>
  <c r="K231" i="4" s="1"/>
  <c r="L231" i="4" s="1"/>
  <c r="G230" i="4"/>
  <c r="H230" i="4" s="1"/>
  <c r="I230" i="4" s="1"/>
  <c r="J230" i="4" s="1"/>
  <c r="K230" i="4" s="1"/>
  <c r="L230" i="4" s="1"/>
  <c r="G229" i="4"/>
  <c r="H229" i="4" s="1"/>
  <c r="I229" i="4" s="1"/>
  <c r="J229" i="4" s="1"/>
  <c r="K229" i="4" s="1"/>
  <c r="L229" i="4" s="1"/>
  <c r="G228" i="4"/>
  <c r="H228" i="4" s="1"/>
  <c r="I228" i="4" s="1"/>
  <c r="J228" i="4" s="1"/>
  <c r="K228" i="4" s="1"/>
  <c r="L228" i="4" s="1"/>
  <c r="G227" i="4"/>
  <c r="H227" i="4" s="1"/>
  <c r="I227" i="4" s="1"/>
  <c r="J227" i="4" s="1"/>
  <c r="K227" i="4" s="1"/>
  <c r="L227" i="4" s="1"/>
  <c r="G226" i="4"/>
  <c r="H226" i="4" s="1"/>
  <c r="I226" i="4" s="1"/>
  <c r="J226" i="4" s="1"/>
  <c r="K226" i="4" s="1"/>
  <c r="L226" i="4" s="1"/>
  <c r="G225" i="4"/>
  <c r="H225" i="4" s="1"/>
  <c r="I225" i="4" s="1"/>
  <c r="J225" i="4" s="1"/>
  <c r="K225" i="4" s="1"/>
  <c r="L225" i="4" s="1"/>
  <c r="G224" i="4"/>
  <c r="H224" i="4" s="1"/>
  <c r="I224" i="4" s="1"/>
  <c r="J224" i="4" s="1"/>
  <c r="K224" i="4" s="1"/>
  <c r="L224" i="4" s="1"/>
  <c r="G223" i="4"/>
  <c r="H223" i="4" s="1"/>
  <c r="I223" i="4" s="1"/>
  <c r="J223" i="4" s="1"/>
  <c r="K223" i="4" s="1"/>
  <c r="L223" i="4" s="1"/>
  <c r="G222" i="4"/>
  <c r="H222" i="4" s="1"/>
  <c r="I222" i="4" s="1"/>
  <c r="J222" i="4" s="1"/>
  <c r="K222" i="4" s="1"/>
  <c r="L222" i="4" s="1"/>
  <c r="G221" i="4"/>
  <c r="H221" i="4" s="1"/>
  <c r="I221" i="4" s="1"/>
  <c r="J221" i="4" s="1"/>
  <c r="K221" i="4" s="1"/>
  <c r="L221" i="4" s="1"/>
  <c r="G220" i="4"/>
  <c r="H220" i="4" s="1"/>
  <c r="I220" i="4" s="1"/>
  <c r="J220" i="4" s="1"/>
  <c r="K220" i="4" s="1"/>
  <c r="L220" i="4" s="1"/>
  <c r="G219" i="4"/>
  <c r="H219" i="4" s="1"/>
  <c r="I219" i="4" s="1"/>
  <c r="J219" i="4" s="1"/>
  <c r="K219" i="4" s="1"/>
  <c r="L219" i="4" s="1"/>
  <c r="G218" i="4"/>
  <c r="H218" i="4" s="1"/>
  <c r="I218" i="4" s="1"/>
  <c r="J218" i="4" s="1"/>
  <c r="K218" i="4" s="1"/>
  <c r="L218" i="4" s="1"/>
  <c r="G217" i="4"/>
  <c r="H217" i="4" s="1"/>
  <c r="I217" i="4" s="1"/>
  <c r="J217" i="4" s="1"/>
  <c r="K217" i="4" s="1"/>
  <c r="L217" i="4" s="1"/>
  <c r="G216" i="4"/>
  <c r="H216" i="4" s="1"/>
  <c r="I216" i="4" s="1"/>
  <c r="J216" i="4" s="1"/>
  <c r="K216" i="4" s="1"/>
  <c r="L216" i="4" s="1"/>
  <c r="G215" i="4"/>
  <c r="H215" i="4" s="1"/>
  <c r="I215" i="4" s="1"/>
  <c r="J215" i="4" s="1"/>
  <c r="K215" i="4" s="1"/>
  <c r="L215" i="4" s="1"/>
  <c r="G214" i="4"/>
  <c r="H214" i="4" s="1"/>
  <c r="I214" i="4" s="1"/>
  <c r="J214" i="4" s="1"/>
  <c r="K214" i="4" s="1"/>
  <c r="L214" i="4" s="1"/>
  <c r="G213" i="4"/>
  <c r="H213" i="4" s="1"/>
  <c r="I213" i="4" s="1"/>
  <c r="J213" i="4" s="1"/>
  <c r="K213" i="4" s="1"/>
  <c r="L213" i="4" s="1"/>
  <c r="G212" i="4"/>
  <c r="H212" i="4" s="1"/>
  <c r="I212" i="4" s="1"/>
  <c r="J212" i="4" s="1"/>
  <c r="K212" i="4" s="1"/>
  <c r="L212" i="4" s="1"/>
  <c r="G211" i="4"/>
  <c r="H211" i="4" s="1"/>
  <c r="I211" i="4" s="1"/>
  <c r="J211" i="4" s="1"/>
  <c r="K211" i="4" s="1"/>
  <c r="L211" i="4" s="1"/>
  <c r="G210" i="4"/>
  <c r="H210" i="4" s="1"/>
  <c r="I210" i="4" s="1"/>
  <c r="J210" i="4" s="1"/>
  <c r="K210" i="4" s="1"/>
  <c r="L210" i="4" s="1"/>
  <c r="G209" i="4"/>
  <c r="H209" i="4" s="1"/>
  <c r="I209" i="4" s="1"/>
  <c r="J209" i="4" s="1"/>
  <c r="K209" i="4" s="1"/>
  <c r="L209" i="4" s="1"/>
  <c r="G208" i="4"/>
  <c r="H208" i="4" s="1"/>
  <c r="I208" i="4" s="1"/>
  <c r="J208" i="4" s="1"/>
  <c r="K208" i="4" s="1"/>
  <c r="L208" i="4" s="1"/>
  <c r="G207" i="4"/>
  <c r="H207" i="4" s="1"/>
  <c r="I207" i="4" s="1"/>
  <c r="J207" i="4" s="1"/>
  <c r="K207" i="4" s="1"/>
  <c r="L207" i="4" s="1"/>
  <c r="G206" i="4"/>
  <c r="H206" i="4" s="1"/>
  <c r="I206" i="4" s="1"/>
  <c r="J206" i="4" s="1"/>
  <c r="K206" i="4" s="1"/>
  <c r="L206" i="4" s="1"/>
  <c r="G205" i="4"/>
  <c r="H205" i="4" s="1"/>
  <c r="I205" i="4" s="1"/>
  <c r="J205" i="4" s="1"/>
  <c r="K205" i="4" s="1"/>
  <c r="L205" i="4" s="1"/>
  <c r="G204" i="4"/>
  <c r="H204" i="4" s="1"/>
  <c r="I204" i="4" s="1"/>
  <c r="J204" i="4" s="1"/>
  <c r="K204" i="4" s="1"/>
  <c r="L204" i="4" s="1"/>
  <c r="G203" i="4"/>
  <c r="H203" i="4" s="1"/>
  <c r="I203" i="4" s="1"/>
  <c r="J203" i="4" s="1"/>
  <c r="K203" i="4" s="1"/>
  <c r="L203" i="4" s="1"/>
  <c r="G202" i="4"/>
  <c r="H202" i="4" s="1"/>
  <c r="I202" i="4" s="1"/>
  <c r="J202" i="4" s="1"/>
  <c r="K202" i="4" s="1"/>
  <c r="L202" i="4" s="1"/>
  <c r="G201" i="4"/>
  <c r="H201" i="4" s="1"/>
  <c r="I201" i="4" s="1"/>
  <c r="J201" i="4" s="1"/>
  <c r="K201" i="4" s="1"/>
  <c r="L201" i="4" s="1"/>
  <c r="G200" i="4"/>
  <c r="H200" i="4" s="1"/>
  <c r="I200" i="4" s="1"/>
  <c r="J200" i="4" s="1"/>
  <c r="K200" i="4" s="1"/>
  <c r="L200" i="4" s="1"/>
  <c r="G199" i="4"/>
  <c r="H199" i="4" s="1"/>
  <c r="I199" i="4" s="1"/>
  <c r="J199" i="4" s="1"/>
  <c r="K199" i="4" s="1"/>
  <c r="L199" i="4" s="1"/>
  <c r="G198" i="4"/>
  <c r="H198" i="4" s="1"/>
  <c r="I198" i="4" s="1"/>
  <c r="J198" i="4" s="1"/>
  <c r="K198" i="4" s="1"/>
  <c r="L198" i="4" s="1"/>
  <c r="G197" i="4"/>
  <c r="H197" i="4" s="1"/>
  <c r="I197" i="4" s="1"/>
  <c r="J197" i="4" s="1"/>
  <c r="K197" i="4" s="1"/>
  <c r="L197" i="4" s="1"/>
  <c r="G196" i="4"/>
  <c r="H196" i="4" s="1"/>
  <c r="I196" i="4" s="1"/>
  <c r="J196" i="4" s="1"/>
  <c r="K196" i="4" s="1"/>
  <c r="L196" i="4" s="1"/>
  <c r="G195" i="4"/>
  <c r="H195" i="4" s="1"/>
  <c r="I195" i="4" s="1"/>
  <c r="J195" i="4" s="1"/>
  <c r="K195" i="4" s="1"/>
  <c r="L195" i="4" s="1"/>
  <c r="G194" i="4"/>
  <c r="H194" i="4" s="1"/>
  <c r="I194" i="4" s="1"/>
  <c r="J194" i="4" s="1"/>
  <c r="K194" i="4" s="1"/>
  <c r="L194" i="4" s="1"/>
  <c r="G193" i="4"/>
  <c r="H193" i="4" s="1"/>
  <c r="I193" i="4" s="1"/>
  <c r="J193" i="4" s="1"/>
  <c r="K193" i="4" s="1"/>
  <c r="L193" i="4" s="1"/>
  <c r="G192" i="4"/>
  <c r="H192" i="4" s="1"/>
  <c r="I192" i="4" s="1"/>
  <c r="J192" i="4" s="1"/>
  <c r="K192" i="4" s="1"/>
  <c r="L192" i="4" s="1"/>
  <c r="G191" i="4"/>
  <c r="H191" i="4" s="1"/>
  <c r="I191" i="4" s="1"/>
  <c r="J191" i="4" s="1"/>
  <c r="K191" i="4" s="1"/>
  <c r="L191" i="4" s="1"/>
  <c r="G190" i="4"/>
  <c r="H190" i="4" s="1"/>
  <c r="I190" i="4" s="1"/>
  <c r="J190" i="4" s="1"/>
  <c r="K190" i="4" s="1"/>
  <c r="L190" i="4" s="1"/>
  <c r="G189" i="4"/>
  <c r="H189" i="4" s="1"/>
  <c r="I189" i="4" s="1"/>
  <c r="J189" i="4" s="1"/>
  <c r="K189" i="4" s="1"/>
  <c r="L189" i="4" s="1"/>
  <c r="G188" i="4"/>
  <c r="H188" i="4" s="1"/>
  <c r="I188" i="4" s="1"/>
  <c r="J188" i="4" s="1"/>
  <c r="K188" i="4" s="1"/>
  <c r="L188" i="4" s="1"/>
  <c r="G187" i="4"/>
  <c r="H187" i="4" s="1"/>
  <c r="I187" i="4" s="1"/>
  <c r="J187" i="4" s="1"/>
  <c r="K187" i="4" s="1"/>
  <c r="L187" i="4" s="1"/>
  <c r="G186" i="4"/>
  <c r="H186" i="4" s="1"/>
  <c r="I186" i="4" s="1"/>
  <c r="J186" i="4" s="1"/>
  <c r="K186" i="4" s="1"/>
  <c r="L186" i="4" s="1"/>
  <c r="G185" i="4"/>
  <c r="H185" i="4" s="1"/>
  <c r="I185" i="4" s="1"/>
  <c r="J185" i="4" s="1"/>
  <c r="K185" i="4" s="1"/>
  <c r="L185" i="4" s="1"/>
  <c r="G184" i="4"/>
  <c r="H184" i="4" s="1"/>
  <c r="I184" i="4" s="1"/>
  <c r="J184" i="4" s="1"/>
  <c r="K184" i="4" s="1"/>
  <c r="L184" i="4" s="1"/>
  <c r="G183" i="4"/>
  <c r="H183" i="4" s="1"/>
  <c r="I183" i="4" s="1"/>
  <c r="J183" i="4" s="1"/>
  <c r="K183" i="4" s="1"/>
  <c r="L183" i="4" s="1"/>
  <c r="G182" i="4"/>
  <c r="H182" i="4" s="1"/>
  <c r="I182" i="4" s="1"/>
  <c r="J182" i="4" s="1"/>
  <c r="K182" i="4" s="1"/>
  <c r="L182" i="4" s="1"/>
  <c r="G181" i="4"/>
  <c r="H181" i="4" s="1"/>
  <c r="I181" i="4" s="1"/>
  <c r="J181" i="4" s="1"/>
  <c r="K181" i="4" s="1"/>
  <c r="L181" i="4" s="1"/>
  <c r="G180" i="4"/>
  <c r="H180" i="4" s="1"/>
  <c r="I180" i="4" s="1"/>
  <c r="J180" i="4" s="1"/>
  <c r="K180" i="4" s="1"/>
  <c r="L180" i="4" s="1"/>
  <c r="G179" i="4"/>
  <c r="H179" i="4" s="1"/>
  <c r="I179" i="4" s="1"/>
  <c r="J179" i="4" s="1"/>
  <c r="K179" i="4" s="1"/>
  <c r="L179" i="4" s="1"/>
  <c r="G178" i="4"/>
  <c r="H178" i="4" s="1"/>
  <c r="I178" i="4" s="1"/>
  <c r="J178" i="4" s="1"/>
  <c r="K178" i="4" s="1"/>
  <c r="L178" i="4" s="1"/>
  <c r="G176" i="4"/>
  <c r="H176" i="4" s="1"/>
  <c r="I176" i="4" s="1"/>
  <c r="J176" i="4" s="1"/>
  <c r="K176" i="4" s="1"/>
  <c r="L176" i="4" s="1"/>
  <c r="G175" i="4"/>
  <c r="H175" i="4" s="1"/>
  <c r="I175" i="4" s="1"/>
  <c r="J175" i="4" s="1"/>
  <c r="K175" i="4" s="1"/>
  <c r="L175" i="4" s="1"/>
  <c r="G174" i="4"/>
  <c r="H174" i="4" s="1"/>
  <c r="I174" i="4" s="1"/>
  <c r="J174" i="4" s="1"/>
  <c r="K174" i="4" s="1"/>
  <c r="L174" i="4" s="1"/>
  <c r="G173" i="4"/>
  <c r="H173" i="4" s="1"/>
  <c r="I173" i="4" s="1"/>
  <c r="J173" i="4" s="1"/>
  <c r="K173" i="4" s="1"/>
  <c r="L173" i="4" s="1"/>
  <c r="G172" i="4"/>
  <c r="H172" i="4" s="1"/>
  <c r="I172" i="4" s="1"/>
  <c r="J172" i="4" s="1"/>
  <c r="K172" i="4" s="1"/>
  <c r="L172" i="4" s="1"/>
  <c r="G171" i="4"/>
  <c r="H171" i="4" s="1"/>
  <c r="I171" i="4" s="1"/>
  <c r="J171" i="4" s="1"/>
  <c r="K171" i="4" s="1"/>
  <c r="L171" i="4" s="1"/>
  <c r="G170" i="4"/>
  <c r="H170" i="4" s="1"/>
  <c r="I170" i="4" s="1"/>
  <c r="J170" i="4" s="1"/>
  <c r="K170" i="4" s="1"/>
  <c r="L170" i="4" s="1"/>
  <c r="AG167" i="4"/>
  <c r="G166" i="4"/>
  <c r="H166" i="4" s="1"/>
  <c r="I166" i="4" s="1"/>
  <c r="J166" i="4" s="1"/>
  <c r="K166" i="4" s="1"/>
  <c r="L166" i="4" s="1"/>
  <c r="G165" i="4"/>
  <c r="H165" i="4" s="1"/>
  <c r="I165" i="4" s="1"/>
  <c r="J165" i="4" s="1"/>
  <c r="K165" i="4" s="1"/>
  <c r="L165" i="4" s="1"/>
  <c r="G164" i="4"/>
  <c r="H164" i="4" s="1"/>
  <c r="I164" i="4" s="1"/>
  <c r="J164" i="4" s="1"/>
  <c r="K164" i="4" s="1"/>
  <c r="L164" i="4" s="1"/>
  <c r="G163" i="4"/>
  <c r="H163" i="4" s="1"/>
  <c r="I163" i="4" s="1"/>
  <c r="J163" i="4" s="1"/>
  <c r="K163" i="4" s="1"/>
  <c r="L163" i="4" s="1"/>
  <c r="G162" i="4"/>
  <c r="H162" i="4" s="1"/>
  <c r="I162" i="4" s="1"/>
  <c r="J162" i="4" s="1"/>
  <c r="K162" i="4" s="1"/>
  <c r="L162" i="4" s="1"/>
  <c r="AI158" i="4"/>
  <c r="AH158" i="4"/>
  <c r="AI157" i="4"/>
  <c r="AH157" i="4"/>
  <c r="AI156" i="4"/>
  <c r="AH156" i="4"/>
  <c r="AI155" i="4"/>
  <c r="AH155" i="4"/>
  <c r="AI154" i="4"/>
  <c r="AH154" i="4"/>
  <c r="AI153" i="4"/>
  <c r="AH153" i="4"/>
  <c r="AI152" i="4"/>
  <c r="AH152" i="4"/>
  <c r="AI151" i="4"/>
  <c r="AH151" i="4"/>
  <c r="AI150" i="4"/>
  <c r="AH150" i="4"/>
  <c r="AI149" i="4"/>
  <c r="AH149" i="4"/>
  <c r="AI148" i="4"/>
  <c r="AH148" i="4"/>
  <c r="AI147" i="4"/>
  <c r="AH147" i="4"/>
  <c r="AI146" i="4"/>
  <c r="AH146" i="4"/>
  <c r="AI142" i="4"/>
  <c r="AH142" i="4"/>
  <c r="AI141" i="4"/>
  <c r="AH141" i="4"/>
  <c r="AI140" i="4"/>
  <c r="AH140" i="4"/>
  <c r="AI139" i="4"/>
  <c r="AH139" i="4"/>
  <c r="AI138" i="4"/>
  <c r="AH138" i="4"/>
  <c r="AI137" i="4"/>
  <c r="AH137" i="4"/>
  <c r="AI136" i="4"/>
  <c r="AH136" i="4"/>
  <c r="AI134" i="4"/>
  <c r="AH134" i="4"/>
  <c r="AI133" i="4"/>
  <c r="AH133" i="4"/>
  <c r="AI132" i="4"/>
  <c r="AH132" i="4"/>
  <c r="AI131" i="4"/>
  <c r="AH131" i="4"/>
  <c r="AI130" i="4"/>
  <c r="AH130" i="4"/>
  <c r="AI129" i="4"/>
  <c r="AH129" i="4"/>
  <c r="AI128" i="4"/>
  <c r="AH128" i="4"/>
  <c r="AI127" i="4"/>
  <c r="AH127" i="4"/>
  <c r="AI126" i="4"/>
  <c r="AH126" i="4"/>
  <c r="AI125" i="4"/>
  <c r="AH125" i="4"/>
  <c r="AF122" i="4"/>
  <c r="AE122" i="4"/>
  <c r="AD122" i="4"/>
  <c r="AC122" i="4"/>
  <c r="AB122" i="4"/>
  <c r="AA122" i="4"/>
  <c r="V122" i="4"/>
  <c r="S122" i="4"/>
  <c r="Q122" i="4"/>
  <c r="P122" i="4"/>
  <c r="O122" i="4"/>
  <c r="N122" i="4"/>
  <c r="L122" i="4"/>
  <c r="K122" i="4"/>
  <c r="J122" i="4"/>
  <c r="I122" i="4"/>
  <c r="H122" i="4"/>
  <c r="G122" i="4"/>
  <c r="AF121" i="4"/>
  <c r="AE121" i="4"/>
  <c r="AD121" i="4"/>
  <c r="AC121" i="4"/>
  <c r="AB121" i="4"/>
  <c r="AA121" i="4"/>
  <c r="V121" i="4"/>
  <c r="S121" i="4"/>
  <c r="Q121" i="4"/>
  <c r="P121" i="4"/>
  <c r="O121" i="4"/>
  <c r="N121" i="4"/>
  <c r="L121" i="4"/>
  <c r="K121" i="4"/>
  <c r="J121" i="4"/>
  <c r="I121" i="4"/>
  <c r="H121" i="4"/>
  <c r="G121" i="4"/>
  <c r="AF120" i="4"/>
  <c r="AE120" i="4"/>
  <c r="AD120" i="4"/>
  <c r="AC120" i="4"/>
  <c r="AB120" i="4"/>
  <c r="AA120" i="4"/>
  <c r="V120" i="4"/>
  <c r="S120" i="4"/>
  <c r="Q120" i="4"/>
  <c r="P120" i="4"/>
  <c r="O120" i="4"/>
  <c r="N120" i="4"/>
  <c r="L120" i="4"/>
  <c r="K120" i="4"/>
  <c r="J120" i="4"/>
  <c r="I120" i="4"/>
  <c r="H120" i="4"/>
  <c r="G120" i="4"/>
  <c r="AF119" i="4"/>
  <c r="AE119" i="4"/>
  <c r="AD119" i="4"/>
  <c r="AC119" i="4"/>
  <c r="AB119" i="4"/>
  <c r="AA119" i="4"/>
  <c r="V119" i="4"/>
  <c r="S119" i="4"/>
  <c r="Q119" i="4"/>
  <c r="P119" i="4"/>
  <c r="O119" i="4"/>
  <c r="N119" i="4"/>
  <c r="L119" i="4"/>
  <c r="K119" i="4"/>
  <c r="J119" i="4"/>
  <c r="I119" i="4"/>
  <c r="H119" i="4"/>
  <c r="G119" i="4"/>
  <c r="AF118" i="4"/>
  <c r="AE118" i="4"/>
  <c r="AD118" i="4"/>
  <c r="AC118" i="4"/>
  <c r="AB118" i="4"/>
  <c r="AA118" i="4"/>
  <c r="V118" i="4"/>
  <c r="S118" i="4"/>
  <c r="Q118" i="4"/>
  <c r="P118" i="4"/>
  <c r="O118" i="4"/>
  <c r="N118" i="4"/>
  <c r="L118" i="4"/>
  <c r="K118" i="4"/>
  <c r="J118" i="4"/>
  <c r="I118" i="4"/>
  <c r="H118" i="4"/>
  <c r="G118" i="4"/>
  <c r="AF117" i="4"/>
  <c r="AE117" i="4"/>
  <c r="AD117" i="4"/>
  <c r="AC117" i="4"/>
  <c r="AB117" i="4"/>
  <c r="AA117" i="4"/>
  <c r="AA123" i="4" s="1"/>
  <c r="V117" i="4"/>
  <c r="BC23" i="4"/>
  <c r="S117" i="4"/>
  <c r="AZ23" i="4"/>
  <c r="Q117" i="4"/>
  <c r="Q123" i="4" s="1"/>
  <c r="AY23" i="4" s="1"/>
  <c r="P117" i="4"/>
  <c r="O117" i="4"/>
  <c r="N117" i="4"/>
  <c r="L117" i="4"/>
  <c r="K117" i="4"/>
  <c r="J117" i="4"/>
  <c r="I117" i="4"/>
  <c r="H117" i="4"/>
  <c r="G117" i="4"/>
  <c r="AI114" i="4"/>
  <c r="AH114" i="4"/>
  <c r="AI112" i="4"/>
  <c r="AH112" i="4"/>
  <c r="AG112" i="4"/>
  <c r="AI111" i="4"/>
  <c r="AH111" i="4"/>
  <c r="AI110" i="4"/>
  <c r="AH110" i="4"/>
  <c r="AI109" i="4"/>
  <c r="AH109" i="4"/>
  <c r="AG108" i="4"/>
  <c r="AF108" i="4"/>
  <c r="BJ19" i="4" s="1"/>
  <c r="AE108" i="4"/>
  <c r="AD108" i="4"/>
  <c r="BH19" i="4" s="1"/>
  <c r="AC108" i="4"/>
  <c r="AB5" i="4" s="1"/>
  <c r="AB108" i="4"/>
  <c r="AA108" i="4"/>
  <c r="V108" i="4"/>
  <c r="S108" i="4"/>
  <c r="Q108" i="4"/>
  <c r="P108" i="4"/>
  <c r="AX19" i="4" s="1"/>
  <c r="O108" i="4"/>
  <c r="N108" i="4"/>
  <c r="AV19" i="4" s="1"/>
  <c r="L108" i="4"/>
  <c r="K5" i="4" s="1"/>
  <c r="K108" i="4"/>
  <c r="J108" i="4"/>
  <c r="I108" i="4"/>
  <c r="AS19" i="4" s="1"/>
  <c r="H108" i="4"/>
  <c r="G108" i="4"/>
  <c r="AI107" i="4"/>
  <c r="AH107" i="4"/>
  <c r="AI106" i="4"/>
  <c r="AH106" i="4"/>
  <c r="AI105" i="4"/>
  <c r="AH105" i="4"/>
  <c r="AI104" i="4"/>
  <c r="AH104" i="4"/>
  <c r="AI103" i="4"/>
  <c r="AH103" i="4"/>
  <c r="AI102" i="4"/>
  <c r="AH102" i="4"/>
  <c r="AI101" i="4"/>
  <c r="AH101" i="4"/>
  <c r="AI100" i="4"/>
  <c r="AH100" i="4"/>
  <c r="AI99" i="4"/>
  <c r="AH99" i="4"/>
  <c r="AI98" i="4"/>
  <c r="AH98" i="4"/>
  <c r="AI97" i="4"/>
  <c r="AH97" i="4"/>
  <c r="AG96" i="4"/>
  <c r="AF96" i="4"/>
  <c r="AE96" i="4"/>
  <c r="AD96" i="4"/>
  <c r="BH20" i="4" s="1"/>
  <c r="AC96" i="4"/>
  <c r="AB96" i="4"/>
  <c r="AA96" i="4"/>
  <c r="BF20" i="4"/>
  <c r="V96" i="4"/>
  <c r="BD20" i="4" s="1"/>
  <c r="S96" i="4"/>
  <c r="Q96" i="4"/>
  <c r="P96" i="4"/>
  <c r="O96" i="4"/>
  <c r="N96" i="4"/>
  <c r="AV20" i="4" s="1"/>
  <c r="L96" i="4"/>
  <c r="K96" i="4"/>
  <c r="J96" i="4"/>
  <c r="I96" i="4"/>
  <c r="H96" i="4"/>
  <c r="G96" i="4"/>
  <c r="AP20" i="4"/>
  <c r="AI95" i="4"/>
  <c r="AH95" i="4"/>
  <c r="AI94" i="4"/>
  <c r="AH94" i="4"/>
  <c r="AI93" i="4"/>
  <c r="AH93" i="4"/>
  <c r="AF92" i="4"/>
  <c r="AE92" i="4"/>
  <c r="BI18" i="4" s="1"/>
  <c r="AD92" i="4"/>
  <c r="BH18" i="4" s="1"/>
  <c r="AC92" i="4"/>
  <c r="AB92" i="4"/>
  <c r="AA92" i="4"/>
  <c r="BF18" i="4"/>
  <c r="V92" i="4"/>
  <c r="BD18" i="4" s="1"/>
  <c r="S92" i="4"/>
  <c r="AZ18" i="4"/>
  <c r="Q92" i="4"/>
  <c r="P92" i="4"/>
  <c r="AX18" i="4" s="1"/>
  <c r="O92" i="4"/>
  <c r="N92" i="4"/>
  <c r="AV18" i="4" s="1"/>
  <c r="L92" i="4"/>
  <c r="K92" i="4"/>
  <c r="J92" i="4"/>
  <c r="I92" i="4"/>
  <c r="H92" i="4"/>
  <c r="G92" i="4"/>
  <c r="AQ18" i="4"/>
  <c r="AI91" i="4"/>
  <c r="AH91" i="4"/>
  <c r="AG91" i="4"/>
  <c r="AG92" i="4" s="1"/>
  <c r="AG3" i="4" s="1"/>
  <c r="BV90" i="4"/>
  <c r="BF90" i="4"/>
  <c r="BB90" i="4"/>
  <c r="AI90" i="4"/>
  <c r="AH90" i="4"/>
  <c r="AI89" i="4"/>
  <c r="AH89" i="4"/>
  <c r="AI88" i="4"/>
  <c r="AH88" i="4"/>
  <c r="BL87" i="4"/>
  <c r="AI87" i="4"/>
  <c r="AH87" i="4"/>
  <c r="AI86" i="4"/>
  <c r="AH86" i="4"/>
  <c r="AI85" i="4"/>
  <c r="AH85" i="4"/>
  <c r="BW84" i="4"/>
  <c r="BW91" i="4" s="1"/>
  <c r="BV84" i="4"/>
  <c r="BV91" i="4" s="1"/>
  <c r="BU84" i="4"/>
  <c r="BU91" i="4" s="1"/>
  <c r="BT84" i="4"/>
  <c r="BT91" i="4" s="1"/>
  <c r="BS84" i="4"/>
  <c r="BS91" i="4" s="1"/>
  <c r="BR84" i="4"/>
  <c r="BR91" i="4" s="1"/>
  <c r="BQ84" i="4"/>
  <c r="BQ91" i="4" s="1"/>
  <c r="BP84" i="4"/>
  <c r="BP91" i="4" s="1"/>
  <c r="BO84" i="4"/>
  <c r="BO91" i="4" s="1"/>
  <c r="BN84" i="4"/>
  <c r="BN91" i="4" s="1"/>
  <c r="BM84" i="4"/>
  <c r="BM91" i="4" s="1"/>
  <c r="BL84" i="4"/>
  <c r="BL91" i="4" s="1"/>
  <c r="BK84" i="4"/>
  <c r="BK91" i="4" s="1"/>
  <c r="BJ84" i="4"/>
  <c r="BJ91" i="4" s="1"/>
  <c r="BI84" i="4"/>
  <c r="BI91" i="4" s="1"/>
  <c r="BH84" i="4"/>
  <c r="BH91" i="4" s="1"/>
  <c r="BG84" i="4"/>
  <c r="BG91" i="4" s="1"/>
  <c r="BF84" i="4"/>
  <c r="BF91" i="4" s="1"/>
  <c r="BE84" i="4"/>
  <c r="BE91" i="4" s="1"/>
  <c r="BD84" i="4"/>
  <c r="BD91" i="4" s="1"/>
  <c r="BC84" i="4"/>
  <c r="BC91" i="4" s="1"/>
  <c r="BB84" i="4"/>
  <c r="BB91" i="4" s="1"/>
  <c r="BA84" i="4"/>
  <c r="BA91" i="4" s="1"/>
  <c r="AZ84" i="4"/>
  <c r="AZ91" i="4" s="1"/>
  <c r="AI84" i="4"/>
  <c r="AH84" i="4"/>
  <c r="BW83" i="4"/>
  <c r="BW90" i="4" s="1"/>
  <c r="BV83" i="4"/>
  <c r="BU83" i="4"/>
  <c r="BU90" i="4" s="1"/>
  <c r="BT83" i="4"/>
  <c r="BT90" i="4" s="1"/>
  <c r="BS83" i="4"/>
  <c r="BS90" i="4" s="1"/>
  <c r="BR83" i="4"/>
  <c r="BR90" i="4" s="1"/>
  <c r="BQ83" i="4"/>
  <c r="BQ90" i="4" s="1"/>
  <c r="BP83" i="4"/>
  <c r="BP90" i="4" s="1"/>
  <c r="BO83" i="4"/>
  <c r="BO90" i="4" s="1"/>
  <c r="BN83" i="4"/>
  <c r="BN90" i="4" s="1"/>
  <c r="BM83" i="4"/>
  <c r="BM90" i="4" s="1"/>
  <c r="BL83" i="4"/>
  <c r="BL90" i="4" s="1"/>
  <c r="BK83" i="4"/>
  <c r="BK90" i="4" s="1"/>
  <c r="BJ83" i="4"/>
  <c r="BJ90" i="4" s="1"/>
  <c r="BI83" i="4"/>
  <c r="BI90" i="4" s="1"/>
  <c r="BH83" i="4"/>
  <c r="BH90" i="4" s="1"/>
  <c r="BG83" i="4"/>
  <c r="BG90" i="4" s="1"/>
  <c r="BF83" i="4"/>
  <c r="BE83" i="4"/>
  <c r="BE90" i="4" s="1"/>
  <c r="BD83" i="4"/>
  <c r="BD90" i="4" s="1"/>
  <c r="BC83" i="4"/>
  <c r="BC90" i="4" s="1"/>
  <c r="BB83" i="4"/>
  <c r="BA83" i="4"/>
  <c r="BA90" i="4" s="1"/>
  <c r="AZ83" i="4"/>
  <c r="AZ90" i="4" s="1"/>
  <c r="AI83" i="4"/>
  <c r="AH83" i="4"/>
  <c r="BW82" i="4"/>
  <c r="BW89" i="4" s="1"/>
  <c r="BV82" i="4"/>
  <c r="BV89" i="4" s="1"/>
  <c r="BU82" i="4"/>
  <c r="BU89" i="4" s="1"/>
  <c r="BT82" i="4"/>
  <c r="BT89" i="4" s="1"/>
  <c r="BS82" i="4"/>
  <c r="BS89" i="4" s="1"/>
  <c r="BR82" i="4"/>
  <c r="BR89" i="4" s="1"/>
  <c r="BQ82" i="4"/>
  <c r="BQ89" i="4" s="1"/>
  <c r="BP82" i="4"/>
  <c r="BP89" i="4" s="1"/>
  <c r="BO82" i="4"/>
  <c r="BO89" i="4" s="1"/>
  <c r="BN82" i="4"/>
  <c r="BN89" i="4" s="1"/>
  <c r="BM82" i="4"/>
  <c r="BM89" i="4" s="1"/>
  <c r="BL82" i="4"/>
  <c r="BL89" i="4" s="1"/>
  <c r="BK82" i="4"/>
  <c r="BK89" i="4" s="1"/>
  <c r="BJ82" i="4"/>
  <c r="BJ89" i="4" s="1"/>
  <c r="BI82" i="4"/>
  <c r="BI89" i="4" s="1"/>
  <c r="BH82" i="4"/>
  <c r="BH89" i="4" s="1"/>
  <c r="BG82" i="4"/>
  <c r="BG89" i="4" s="1"/>
  <c r="BF82" i="4"/>
  <c r="BF89" i="4" s="1"/>
  <c r="BE82" i="4"/>
  <c r="BE89" i="4" s="1"/>
  <c r="BD82" i="4"/>
  <c r="BD89" i="4" s="1"/>
  <c r="BC82" i="4"/>
  <c r="BC89" i="4" s="1"/>
  <c r="BB82" i="4"/>
  <c r="BB89" i="4" s="1"/>
  <c r="BA82" i="4"/>
  <c r="BA89" i="4" s="1"/>
  <c r="AZ82" i="4"/>
  <c r="AZ89" i="4" s="1"/>
  <c r="AI82" i="4"/>
  <c r="AH82" i="4"/>
  <c r="BW81" i="4"/>
  <c r="BW88" i="4" s="1"/>
  <c r="BV81" i="4"/>
  <c r="BV88" i="4" s="1"/>
  <c r="BU81" i="4"/>
  <c r="BU88" i="4" s="1"/>
  <c r="BT81" i="4"/>
  <c r="BT88" i="4" s="1"/>
  <c r="BS81" i="4"/>
  <c r="BS88" i="4" s="1"/>
  <c r="BR81" i="4"/>
  <c r="BR88" i="4" s="1"/>
  <c r="BQ81" i="4"/>
  <c r="BQ88" i="4" s="1"/>
  <c r="BP81" i="4"/>
  <c r="BP88" i="4" s="1"/>
  <c r="BO81" i="4"/>
  <c r="BO88" i="4" s="1"/>
  <c r="BN81" i="4"/>
  <c r="BN88" i="4" s="1"/>
  <c r="BM81" i="4"/>
  <c r="BM88" i="4" s="1"/>
  <c r="BL81" i="4"/>
  <c r="BL88" i="4" s="1"/>
  <c r="BK81" i="4"/>
  <c r="BK88" i="4" s="1"/>
  <c r="BJ81" i="4"/>
  <c r="BJ88" i="4" s="1"/>
  <c r="BI81" i="4"/>
  <c r="BI88" i="4" s="1"/>
  <c r="BH81" i="4"/>
  <c r="BH88" i="4" s="1"/>
  <c r="BG81" i="4"/>
  <c r="BG88" i="4" s="1"/>
  <c r="BF81" i="4"/>
  <c r="BF88" i="4" s="1"/>
  <c r="BE81" i="4"/>
  <c r="BE88" i="4" s="1"/>
  <c r="BD81" i="4"/>
  <c r="BD88" i="4" s="1"/>
  <c r="BC81" i="4"/>
  <c r="BC88" i="4" s="1"/>
  <c r="BB81" i="4"/>
  <c r="BB88" i="4" s="1"/>
  <c r="BA81" i="4"/>
  <c r="BA88" i="4" s="1"/>
  <c r="AZ81" i="4"/>
  <c r="AZ88" i="4" s="1"/>
  <c r="AI81" i="4"/>
  <c r="AH81" i="4"/>
  <c r="BW80" i="4"/>
  <c r="BW87" i="4" s="1"/>
  <c r="BV80" i="4"/>
  <c r="BV87" i="4" s="1"/>
  <c r="BU80" i="4"/>
  <c r="BU87" i="4" s="1"/>
  <c r="BT80" i="4"/>
  <c r="BT87" i="4" s="1"/>
  <c r="BS80" i="4"/>
  <c r="BS87" i="4" s="1"/>
  <c r="BR80" i="4"/>
  <c r="BR87" i="4" s="1"/>
  <c r="BQ80" i="4"/>
  <c r="BQ87" i="4" s="1"/>
  <c r="BP80" i="4"/>
  <c r="BP87" i="4" s="1"/>
  <c r="BO80" i="4"/>
  <c r="BO87" i="4" s="1"/>
  <c r="BN80" i="4"/>
  <c r="BN87" i="4" s="1"/>
  <c r="BM80" i="4"/>
  <c r="BM87" i="4" s="1"/>
  <c r="BL80" i="4"/>
  <c r="BK80" i="4"/>
  <c r="BK87" i="4" s="1"/>
  <c r="BJ80" i="4"/>
  <c r="BJ87" i="4" s="1"/>
  <c r="BI80" i="4"/>
  <c r="BI87" i="4" s="1"/>
  <c r="BH80" i="4"/>
  <c r="BH87" i="4" s="1"/>
  <c r="BG80" i="4"/>
  <c r="BG87" i="4" s="1"/>
  <c r="BF80" i="4"/>
  <c r="BF87" i="4" s="1"/>
  <c r="BE80" i="4"/>
  <c r="BE87" i="4" s="1"/>
  <c r="BD80" i="4"/>
  <c r="BD87" i="4" s="1"/>
  <c r="BC80" i="4"/>
  <c r="BC87" i="4" s="1"/>
  <c r="BB80" i="4"/>
  <c r="BB87" i="4" s="1"/>
  <c r="BA80" i="4"/>
  <c r="BA87" i="4" s="1"/>
  <c r="AZ80" i="4"/>
  <c r="AZ87" i="4" s="1"/>
  <c r="AI80" i="4"/>
  <c r="AH80" i="4"/>
  <c r="BW79" i="4"/>
  <c r="BW86" i="4" s="1"/>
  <c r="BV79" i="4"/>
  <c r="BV86" i="4" s="1"/>
  <c r="BU79" i="4"/>
  <c r="BU86" i="4" s="1"/>
  <c r="BT79" i="4"/>
  <c r="BT86" i="4" s="1"/>
  <c r="BS79" i="4"/>
  <c r="BS86" i="4" s="1"/>
  <c r="BR79" i="4"/>
  <c r="BR86" i="4" s="1"/>
  <c r="BQ79" i="4"/>
  <c r="BQ86" i="4" s="1"/>
  <c r="BP79" i="4"/>
  <c r="BP86" i="4" s="1"/>
  <c r="BO79" i="4"/>
  <c r="BO86" i="4" s="1"/>
  <c r="BN79" i="4"/>
  <c r="BN86" i="4" s="1"/>
  <c r="BM79" i="4"/>
  <c r="BM86" i="4" s="1"/>
  <c r="BL79" i="4"/>
  <c r="BL86" i="4" s="1"/>
  <c r="BK79" i="4"/>
  <c r="BK86" i="4" s="1"/>
  <c r="BJ79" i="4"/>
  <c r="BJ86" i="4" s="1"/>
  <c r="BI79" i="4"/>
  <c r="BI86" i="4" s="1"/>
  <c r="BH79" i="4"/>
  <c r="BH86" i="4" s="1"/>
  <c r="BG79" i="4"/>
  <c r="BG86" i="4" s="1"/>
  <c r="BF79" i="4"/>
  <c r="BF86" i="4" s="1"/>
  <c r="BE79" i="4"/>
  <c r="BE86" i="4" s="1"/>
  <c r="BD79" i="4"/>
  <c r="BD86" i="4" s="1"/>
  <c r="BC79" i="4"/>
  <c r="BC86" i="4" s="1"/>
  <c r="BB79" i="4"/>
  <c r="BB86" i="4" s="1"/>
  <c r="BA79" i="4"/>
  <c r="BA86" i="4" s="1"/>
  <c r="AZ79" i="4"/>
  <c r="AI79" i="4"/>
  <c r="AH79" i="4"/>
  <c r="AG78" i="4"/>
  <c r="AF78" i="4"/>
  <c r="AE78" i="4"/>
  <c r="BI17" i="4" s="1"/>
  <c r="AD78" i="4"/>
  <c r="BH17" i="4" s="1"/>
  <c r="AC78" i="4"/>
  <c r="AB78" i="4"/>
  <c r="BG17" i="4" s="1"/>
  <c r="AA78" i="4"/>
  <c r="BF17" i="4"/>
  <c r="V78" i="4"/>
  <c r="BD17" i="4" s="1"/>
  <c r="S78" i="4"/>
  <c r="AZ17" i="4"/>
  <c r="Q78" i="4"/>
  <c r="AY17" i="4" s="1"/>
  <c r="P78" i="4"/>
  <c r="AX17" i="4" s="1"/>
  <c r="O78" i="4"/>
  <c r="N78" i="4"/>
  <c r="AV17" i="4" s="1"/>
  <c r="L78" i="4"/>
  <c r="K78" i="4"/>
  <c r="J78" i="4"/>
  <c r="I78" i="4"/>
  <c r="H78" i="4"/>
  <c r="G78" i="4"/>
  <c r="AQ17" i="4"/>
  <c r="AI77" i="4"/>
  <c r="AH77" i="4"/>
  <c r="AI76" i="4"/>
  <c r="AH76" i="4"/>
  <c r="AI75" i="4"/>
  <c r="AH75" i="4"/>
  <c r="AI74" i="4"/>
  <c r="AH74" i="4"/>
  <c r="AI73" i="4"/>
  <c r="AH73" i="4"/>
  <c r="AI72" i="4"/>
  <c r="AH72" i="4"/>
  <c r="AG71" i="4"/>
  <c r="AF71" i="4"/>
  <c r="AE71" i="4"/>
  <c r="AD71" i="4"/>
  <c r="AC71" i="4"/>
  <c r="AB71" i="4"/>
  <c r="AA71" i="4"/>
  <c r="Y71" i="4"/>
  <c r="Y113" i="4" s="1"/>
  <c r="Y115" i="4" s="1"/>
  <c r="Y116" i="4" s="1"/>
  <c r="V71" i="4"/>
  <c r="S71" i="4"/>
  <c r="BA16" i="4" s="1"/>
  <c r="Q71" i="4"/>
  <c r="AY16" i="4" s="1"/>
  <c r="P71" i="4"/>
  <c r="O71" i="4"/>
  <c r="AW16" i="4" s="1"/>
  <c r="N71" i="4"/>
  <c r="M7" i="4"/>
  <c r="L71" i="4"/>
  <c r="K71" i="4"/>
  <c r="J71" i="4"/>
  <c r="I71" i="4"/>
  <c r="H71" i="4"/>
  <c r="G71" i="4"/>
  <c r="AI69" i="4"/>
  <c r="AH69" i="4"/>
  <c r="AI68" i="4"/>
  <c r="AH68" i="4"/>
  <c r="AI67" i="4"/>
  <c r="AH67" i="4"/>
  <c r="AI66" i="4"/>
  <c r="AH66" i="4"/>
  <c r="AI65" i="4"/>
  <c r="AH65" i="4"/>
  <c r="AI64" i="4"/>
  <c r="AH64" i="4"/>
  <c r="AI63" i="4"/>
  <c r="AH63" i="4"/>
  <c r="AI62" i="4"/>
  <c r="AH62" i="4"/>
  <c r="AI61" i="4"/>
  <c r="AH61" i="4"/>
  <c r="AI60" i="4"/>
  <c r="AH60" i="4"/>
  <c r="AI59" i="4"/>
  <c r="AH59" i="4"/>
  <c r="AI58" i="4"/>
  <c r="AH58" i="4"/>
  <c r="AI57" i="4"/>
  <c r="AH57" i="4"/>
  <c r="AI56" i="4"/>
  <c r="AH56" i="4"/>
  <c r="AI55" i="4"/>
  <c r="AH55" i="4"/>
  <c r="AI54" i="4"/>
  <c r="AH54" i="4"/>
  <c r="AI53" i="4"/>
  <c r="AH53" i="4"/>
  <c r="AI52" i="4"/>
  <c r="AH52" i="4"/>
  <c r="AI51" i="4"/>
  <c r="AH51" i="4"/>
  <c r="AI50" i="4"/>
  <c r="AH50" i="4"/>
  <c r="AI49" i="4"/>
  <c r="AH49" i="4"/>
  <c r="AI48" i="4"/>
  <c r="AH48" i="4"/>
  <c r="AI47" i="4"/>
  <c r="AH47" i="4"/>
  <c r="AI46" i="4"/>
  <c r="AH46" i="4"/>
  <c r="AI45" i="4"/>
  <c r="AH45" i="4"/>
  <c r="AI44" i="4"/>
  <c r="AH44" i="4"/>
  <c r="AI43" i="4"/>
  <c r="AH43" i="4"/>
  <c r="AI42" i="4"/>
  <c r="AH42" i="4"/>
  <c r="AI41" i="4"/>
  <c r="AH41" i="4"/>
  <c r="AI40" i="4"/>
  <c r="AH40" i="4"/>
  <c r="AI39" i="4"/>
  <c r="AH39" i="4"/>
  <c r="AI38" i="4"/>
  <c r="AH38" i="4"/>
  <c r="AI37" i="4"/>
  <c r="AH37" i="4"/>
  <c r="AI36" i="4"/>
  <c r="AH36" i="4"/>
  <c r="AI35" i="4"/>
  <c r="AH35" i="4"/>
  <c r="AI34" i="4"/>
  <c r="AH34" i="4"/>
  <c r="AI33" i="4"/>
  <c r="AH33" i="4"/>
  <c r="AI32" i="4"/>
  <c r="AH32" i="4"/>
  <c r="AI31" i="4"/>
  <c r="AH31" i="4"/>
  <c r="AI30" i="4"/>
  <c r="AH30" i="4"/>
  <c r="AI29" i="4"/>
  <c r="AH29" i="4"/>
  <c r="AI28" i="4"/>
  <c r="AH28" i="4"/>
  <c r="AI27" i="4"/>
  <c r="AH27" i="4"/>
  <c r="AI26" i="4"/>
  <c r="AH26" i="4"/>
  <c r="AI25" i="4"/>
  <c r="AH25" i="4"/>
  <c r="AI24" i="4"/>
  <c r="AH24" i="4"/>
  <c r="AU23" i="4"/>
  <c r="AI23" i="4"/>
  <c r="AH23" i="4"/>
  <c r="AI22" i="4"/>
  <c r="AH22" i="4"/>
  <c r="BJ21" i="4"/>
  <c r="BI21" i="4"/>
  <c r="BH21" i="4"/>
  <c r="BG21" i="4"/>
  <c r="BF21" i="4"/>
  <c r="BE21" i="4"/>
  <c r="BD21" i="4"/>
  <c r="BC21" i="4"/>
  <c r="BB21" i="4"/>
  <c r="BA21" i="4"/>
  <c r="AZ21" i="4"/>
  <c r="AY21" i="4"/>
  <c r="AX21" i="4"/>
  <c r="AW21" i="4"/>
  <c r="AV21" i="4"/>
  <c r="AU21" i="4"/>
  <c r="AT21" i="4"/>
  <c r="AS21" i="4"/>
  <c r="AR21" i="4"/>
  <c r="AQ21" i="4"/>
  <c r="AP21" i="4"/>
  <c r="AO21" i="4"/>
  <c r="AN21" i="4"/>
  <c r="AM21" i="4"/>
  <c r="AI21" i="4"/>
  <c r="AH21" i="4"/>
  <c r="BJ20" i="4"/>
  <c r="BI20" i="4"/>
  <c r="BG20" i="4"/>
  <c r="BE20" i="4"/>
  <c r="BC20" i="4"/>
  <c r="BB20" i="4"/>
  <c r="BA20" i="4"/>
  <c r="AZ20" i="4"/>
  <c r="AY20" i="4"/>
  <c r="AX20" i="4"/>
  <c r="AW20" i="4"/>
  <c r="AU20" i="4"/>
  <c r="AT20" i="4"/>
  <c r="AS20" i="4"/>
  <c r="AR20" i="4"/>
  <c r="AO20" i="4"/>
  <c r="AN20" i="4"/>
  <c r="AM20" i="4"/>
  <c r="AI20" i="4"/>
  <c r="AH20" i="4"/>
  <c r="BG19" i="4"/>
  <c r="BF19" i="4"/>
  <c r="BE19" i="4"/>
  <c r="BC19" i="4"/>
  <c r="BB19" i="4"/>
  <c r="BA19" i="4"/>
  <c r="AZ19" i="4"/>
  <c r="AY19" i="4"/>
  <c r="AU19" i="4"/>
  <c r="AT19" i="4"/>
  <c r="AP19" i="4"/>
  <c r="AO19" i="4"/>
  <c r="AI19" i="4"/>
  <c r="AH19" i="4"/>
  <c r="BJ18" i="4"/>
  <c r="BG18" i="4"/>
  <c r="BE18" i="4"/>
  <c r="BC18" i="4"/>
  <c r="BB18" i="4"/>
  <c r="BA18" i="4"/>
  <c r="AY18" i="4"/>
  <c r="AW18" i="4"/>
  <c r="AU18" i="4"/>
  <c r="AT18" i="4"/>
  <c r="AS18" i="4"/>
  <c r="AR18" i="4"/>
  <c r="AM18" i="4"/>
  <c r="AI18" i="4"/>
  <c r="AH18" i="4"/>
  <c r="BJ17" i="4"/>
  <c r="BE17" i="4"/>
  <c r="BC17" i="4"/>
  <c r="BB17" i="4"/>
  <c r="BA17" i="4"/>
  <c r="AW17" i="4"/>
  <c r="AU17" i="4"/>
  <c r="AT17" i="4"/>
  <c r="AS17" i="4"/>
  <c r="AR17" i="4"/>
  <c r="AO17" i="4"/>
  <c r="AN17" i="4"/>
  <c r="AI17" i="4"/>
  <c r="AH17" i="4"/>
  <c r="BI16" i="4"/>
  <c r="BG16" i="4"/>
  <c r="AU16" i="4"/>
  <c r="AU22" i="4" s="1"/>
  <c r="AU25" i="4" s="1"/>
  <c r="AT16" i="4"/>
  <c r="AS16" i="4"/>
  <c r="AR16" i="4"/>
  <c r="AO16" i="4"/>
  <c r="AM16" i="4"/>
  <c r="AI16" i="4"/>
  <c r="AH16" i="4"/>
  <c r="AI15" i="4"/>
  <c r="AH15" i="4"/>
  <c r="AI14" i="4"/>
  <c r="AH14" i="4"/>
  <c r="AI13" i="4"/>
  <c r="AH13" i="4"/>
  <c r="AL12" i="4"/>
  <c r="AI12" i="4"/>
  <c r="AH12" i="4"/>
  <c r="AI11" i="4"/>
  <c r="AH11" i="4"/>
  <c r="K6" i="4"/>
  <c r="AA5" i="4"/>
  <c r="Y5" i="4"/>
  <c r="X5" i="4"/>
  <c r="W5" i="4"/>
  <c r="T5" i="4"/>
  <c r="S5" i="4"/>
  <c r="Q5" i="4"/>
  <c r="P5" i="4"/>
  <c r="L5" i="4"/>
  <c r="G5" i="4"/>
  <c r="D5" i="4"/>
  <c r="C5" i="4"/>
  <c r="AG4" i="4"/>
  <c r="K4" i="4"/>
  <c r="E4" i="4"/>
  <c r="H4" i="4" s="1"/>
  <c r="B4" i="4"/>
  <c r="AL13" i="4" s="1"/>
  <c r="AG2" i="4"/>
  <c r="AE5" i="4" l="1"/>
  <c r="AF113" i="4"/>
  <c r="AF115" i="4" s="1"/>
  <c r="AC123" i="4"/>
  <c r="AC113" i="4"/>
  <c r="AC115" i="4" s="1"/>
  <c r="V123" i="4"/>
  <c r="BD23" i="4" s="1"/>
  <c r="BC16" i="4"/>
  <c r="M247" i="4"/>
  <c r="N247" i="4" s="1"/>
  <c r="O247" i="4" s="1"/>
  <c r="P247" i="4" s="1"/>
  <c r="Q247" i="4" s="1"/>
  <c r="R247" i="4" s="1"/>
  <c r="S247" i="4" s="1"/>
  <c r="T247" i="4" s="1"/>
  <c r="U247" i="4" s="1"/>
  <c r="V247" i="4" s="1"/>
  <c r="W247" i="4" s="1"/>
  <c r="X247" i="4" s="1"/>
  <c r="Y247" i="4" s="1"/>
  <c r="Z247" i="4" s="1"/>
  <c r="AA247" i="4" s="1"/>
  <c r="AB247" i="4" s="1"/>
  <c r="AC247" i="4" s="1"/>
  <c r="AD247" i="4" s="1"/>
  <c r="AE247" i="4" s="1"/>
  <c r="AF247" i="4" s="1"/>
  <c r="M162" i="4"/>
  <c r="N162" i="4" s="1"/>
  <c r="O162" i="4" s="1"/>
  <c r="P162" i="4" s="1"/>
  <c r="Q162" i="4" s="1"/>
  <c r="S162" i="4" s="1"/>
  <c r="T162" i="4" s="1"/>
  <c r="U162" i="4" s="1"/>
  <c r="V162" i="4" s="1"/>
  <c r="W162" i="4" s="1"/>
  <c r="X162" i="4" s="1"/>
  <c r="Y162" i="4" s="1"/>
  <c r="Z162" i="4" s="1"/>
  <c r="AA162" i="4" s="1"/>
  <c r="AB162" i="4" s="1"/>
  <c r="AC162" i="4" s="1"/>
  <c r="AD162" i="4" s="1"/>
  <c r="AE162" i="4" s="1"/>
  <c r="AF162" i="4" s="1"/>
  <c r="M197" i="4"/>
  <c r="N197" i="4" s="1"/>
  <c r="O197" i="4" s="1"/>
  <c r="P197" i="4" s="1"/>
  <c r="Q197" i="4" s="1"/>
  <c r="S197" i="4" s="1"/>
  <c r="T197" i="4" s="1"/>
  <c r="U197" i="4" s="1"/>
  <c r="V197" i="4" s="1"/>
  <c r="W197" i="4" s="1"/>
  <c r="X197" i="4" s="1"/>
  <c r="Y197" i="4" s="1"/>
  <c r="Z197" i="4" s="1"/>
  <c r="AA197" i="4" s="1"/>
  <c r="AB197" i="4" s="1"/>
  <c r="AC197" i="4" s="1"/>
  <c r="AD197" i="4" s="1"/>
  <c r="AE197" i="4" s="1"/>
  <c r="AF197" i="4" s="1"/>
  <c r="N237" i="4"/>
  <c r="O237" i="4" s="1"/>
  <c r="P237" i="4" s="1"/>
  <c r="Q237" i="4" s="1"/>
  <c r="R237" i="4" s="1"/>
  <c r="S237" i="4" s="1"/>
  <c r="T237" i="4" s="1"/>
  <c r="U237" i="4" s="1"/>
  <c r="V237" i="4" s="1"/>
  <c r="W237" i="4" s="1"/>
  <c r="X237" i="4" s="1"/>
  <c r="Y237" i="4" s="1"/>
  <c r="Z237" i="4" s="1"/>
  <c r="AA237" i="4" s="1"/>
  <c r="AB237" i="4" s="1"/>
  <c r="AC237" i="4" s="1"/>
  <c r="AD237" i="4" s="1"/>
  <c r="AE237" i="4" s="1"/>
  <c r="AF237" i="4" s="1"/>
  <c r="M237" i="4"/>
  <c r="M259" i="4"/>
  <c r="N259" i="4" s="1"/>
  <c r="O259" i="4" s="1"/>
  <c r="P259" i="4" s="1"/>
  <c r="Q259" i="4" s="1"/>
  <c r="R259" i="4" s="1"/>
  <c r="S259" i="4" s="1"/>
  <c r="T259" i="4" s="1"/>
  <c r="U259" i="4" s="1"/>
  <c r="V259" i="4" s="1"/>
  <c r="W259" i="4" s="1"/>
  <c r="X259" i="4" s="1"/>
  <c r="Y259" i="4" s="1"/>
  <c r="Z259" i="4" s="1"/>
  <c r="AA259" i="4" s="1"/>
  <c r="AB259" i="4" s="1"/>
  <c r="AC259" i="4" s="1"/>
  <c r="AD259" i="4" s="1"/>
  <c r="AE259" i="4" s="1"/>
  <c r="AF259" i="4" s="1"/>
  <c r="AC124" i="4"/>
  <c r="BE23" i="4"/>
  <c r="AF123" i="4"/>
  <c r="AF124" i="4" s="1"/>
  <c r="N171" i="4"/>
  <c r="O171" i="4" s="1"/>
  <c r="P171" i="4" s="1"/>
  <c r="Q171" i="4" s="1"/>
  <c r="S171" i="4" s="1"/>
  <c r="T171" i="4" s="1"/>
  <c r="U171" i="4" s="1"/>
  <c r="V171" i="4" s="1"/>
  <c r="W171" i="4" s="1"/>
  <c r="X171" i="4" s="1"/>
  <c r="Y171" i="4" s="1"/>
  <c r="Z171" i="4" s="1"/>
  <c r="AA171" i="4" s="1"/>
  <c r="AB171" i="4" s="1"/>
  <c r="AC171" i="4" s="1"/>
  <c r="AD171" i="4" s="1"/>
  <c r="AE171" i="4" s="1"/>
  <c r="AF171" i="4" s="1"/>
  <c r="M171" i="4"/>
  <c r="M180" i="4"/>
  <c r="N180" i="4" s="1"/>
  <c r="O180" i="4" s="1"/>
  <c r="P180" i="4" s="1"/>
  <c r="Q180" i="4" s="1"/>
  <c r="S180" i="4" s="1"/>
  <c r="T180" i="4" s="1"/>
  <c r="U180" i="4" s="1"/>
  <c r="V180" i="4" s="1"/>
  <c r="W180" i="4" s="1"/>
  <c r="X180" i="4" s="1"/>
  <c r="Y180" i="4" s="1"/>
  <c r="Z180" i="4" s="1"/>
  <c r="AA180" i="4" s="1"/>
  <c r="AB180" i="4" s="1"/>
  <c r="AC180" i="4" s="1"/>
  <c r="AD180" i="4" s="1"/>
  <c r="AE180" i="4" s="1"/>
  <c r="AF180" i="4" s="1"/>
  <c r="M188" i="4"/>
  <c r="N188" i="4" s="1"/>
  <c r="O188" i="4" s="1"/>
  <c r="P188" i="4" s="1"/>
  <c r="Q188" i="4" s="1"/>
  <c r="S188" i="4" s="1"/>
  <c r="T188" i="4" s="1"/>
  <c r="U188" i="4" s="1"/>
  <c r="V188" i="4" s="1"/>
  <c r="W188" i="4" s="1"/>
  <c r="X188" i="4" s="1"/>
  <c r="Y188" i="4" s="1"/>
  <c r="Z188" i="4" s="1"/>
  <c r="AA188" i="4" s="1"/>
  <c r="AB188" i="4" s="1"/>
  <c r="AC188" i="4" s="1"/>
  <c r="AD188" i="4" s="1"/>
  <c r="AE188" i="4" s="1"/>
  <c r="AF188" i="4" s="1"/>
  <c r="M196" i="4"/>
  <c r="N196" i="4" s="1"/>
  <c r="O196" i="4" s="1"/>
  <c r="P196" i="4" s="1"/>
  <c r="Q196" i="4" s="1"/>
  <c r="S196" i="4" s="1"/>
  <c r="T196" i="4" s="1"/>
  <c r="U196" i="4" s="1"/>
  <c r="V196" i="4" s="1"/>
  <c r="W196" i="4" s="1"/>
  <c r="X196" i="4" s="1"/>
  <c r="Y196" i="4" s="1"/>
  <c r="Z196" i="4" s="1"/>
  <c r="AA196" i="4" s="1"/>
  <c r="AB196" i="4" s="1"/>
  <c r="AC196" i="4" s="1"/>
  <c r="AD196" i="4" s="1"/>
  <c r="AE196" i="4" s="1"/>
  <c r="AF196" i="4" s="1"/>
  <c r="N204" i="4"/>
  <c r="O204" i="4" s="1"/>
  <c r="P204" i="4" s="1"/>
  <c r="Q204" i="4" s="1"/>
  <c r="S204" i="4" s="1"/>
  <c r="T204" i="4" s="1"/>
  <c r="U204" i="4" s="1"/>
  <c r="V204" i="4" s="1"/>
  <c r="W204" i="4" s="1"/>
  <c r="X204" i="4" s="1"/>
  <c r="Y204" i="4" s="1"/>
  <c r="Z204" i="4" s="1"/>
  <c r="AA204" i="4" s="1"/>
  <c r="AB204" i="4" s="1"/>
  <c r="AC204" i="4" s="1"/>
  <c r="AD204" i="4" s="1"/>
  <c r="AE204" i="4" s="1"/>
  <c r="AF204" i="4" s="1"/>
  <c r="M204" i="4"/>
  <c r="M212" i="4"/>
  <c r="N212" i="4" s="1"/>
  <c r="O212" i="4" s="1"/>
  <c r="P212" i="4" s="1"/>
  <c r="Q212" i="4" s="1"/>
  <c r="S212" i="4" s="1"/>
  <c r="T212" i="4" s="1"/>
  <c r="U212" i="4" s="1"/>
  <c r="V212" i="4" s="1"/>
  <c r="W212" i="4" s="1"/>
  <c r="X212" i="4" s="1"/>
  <c r="Y212" i="4" s="1"/>
  <c r="Z212" i="4" s="1"/>
  <c r="AA212" i="4" s="1"/>
  <c r="AB212" i="4" s="1"/>
  <c r="AC212" i="4" s="1"/>
  <c r="AD212" i="4" s="1"/>
  <c r="AE212" i="4" s="1"/>
  <c r="AF212" i="4" s="1"/>
  <c r="M220" i="4"/>
  <c r="N220" i="4" s="1"/>
  <c r="O220" i="4" s="1"/>
  <c r="P220" i="4" s="1"/>
  <c r="Q220" i="4" s="1"/>
  <c r="R220" i="4" s="1"/>
  <c r="S220" i="4" s="1"/>
  <c r="T220" i="4" s="1"/>
  <c r="U220" i="4" s="1"/>
  <c r="V220" i="4" s="1"/>
  <c r="W220" i="4" s="1"/>
  <c r="X220" i="4" s="1"/>
  <c r="Y220" i="4" s="1"/>
  <c r="Z220" i="4" s="1"/>
  <c r="AA220" i="4" s="1"/>
  <c r="AB220" i="4" s="1"/>
  <c r="AC220" i="4" s="1"/>
  <c r="AD220" i="4" s="1"/>
  <c r="AE220" i="4" s="1"/>
  <c r="AF220" i="4" s="1"/>
  <c r="M228" i="4"/>
  <c r="N228" i="4" s="1"/>
  <c r="O228" i="4" s="1"/>
  <c r="P228" i="4" s="1"/>
  <c r="Q228" i="4" s="1"/>
  <c r="R228" i="4" s="1"/>
  <c r="S228" i="4" s="1"/>
  <c r="T228" i="4" s="1"/>
  <c r="U228" i="4" s="1"/>
  <c r="V228" i="4" s="1"/>
  <c r="W228" i="4" s="1"/>
  <c r="X228" i="4" s="1"/>
  <c r="Y228" i="4" s="1"/>
  <c r="Z228" i="4" s="1"/>
  <c r="AA228" i="4" s="1"/>
  <c r="AB228" i="4" s="1"/>
  <c r="AC228" i="4" s="1"/>
  <c r="AD228" i="4" s="1"/>
  <c r="AE228" i="4" s="1"/>
  <c r="AF228" i="4" s="1"/>
  <c r="N236" i="4"/>
  <c r="O236" i="4" s="1"/>
  <c r="P236" i="4" s="1"/>
  <c r="Q236" i="4" s="1"/>
  <c r="R236" i="4" s="1"/>
  <c r="S236" i="4" s="1"/>
  <c r="T236" i="4" s="1"/>
  <c r="U236" i="4" s="1"/>
  <c r="V236" i="4" s="1"/>
  <c r="W236" i="4" s="1"/>
  <c r="X236" i="4" s="1"/>
  <c r="Y236" i="4" s="1"/>
  <c r="Z236" i="4" s="1"/>
  <c r="AA236" i="4" s="1"/>
  <c r="AB236" i="4" s="1"/>
  <c r="AC236" i="4" s="1"/>
  <c r="AD236" i="4" s="1"/>
  <c r="AE236" i="4" s="1"/>
  <c r="AF236" i="4" s="1"/>
  <c r="M236" i="4"/>
  <c r="M244" i="4"/>
  <c r="N244" i="4" s="1"/>
  <c r="O244" i="4" s="1"/>
  <c r="P244" i="4" s="1"/>
  <c r="Q244" i="4" s="1"/>
  <c r="R244" i="4" s="1"/>
  <c r="S244" i="4" s="1"/>
  <c r="T244" i="4" s="1"/>
  <c r="U244" i="4" s="1"/>
  <c r="V244" i="4" s="1"/>
  <c r="W244" i="4" s="1"/>
  <c r="X244" i="4" s="1"/>
  <c r="Y244" i="4" s="1"/>
  <c r="Z244" i="4" s="1"/>
  <c r="AA244" i="4" s="1"/>
  <c r="AB244" i="4" s="1"/>
  <c r="AC244" i="4" s="1"/>
  <c r="AD244" i="4" s="1"/>
  <c r="AE244" i="4" s="1"/>
  <c r="AF244" i="4" s="1"/>
  <c r="M250" i="4"/>
  <c r="N250" i="4" s="1"/>
  <c r="O250" i="4" s="1"/>
  <c r="P250" i="4" s="1"/>
  <c r="Q250" i="4" s="1"/>
  <c r="R250" i="4" s="1"/>
  <c r="S250" i="4" s="1"/>
  <c r="T250" i="4" s="1"/>
  <c r="U250" i="4" s="1"/>
  <c r="V250" i="4" s="1"/>
  <c r="W250" i="4" s="1"/>
  <c r="X250" i="4" s="1"/>
  <c r="Y250" i="4" s="1"/>
  <c r="Z250" i="4" s="1"/>
  <c r="AA250" i="4" s="1"/>
  <c r="AB250" i="4" s="1"/>
  <c r="AC250" i="4" s="1"/>
  <c r="AD250" i="4" s="1"/>
  <c r="AE250" i="4" s="1"/>
  <c r="AF250" i="4" s="1"/>
  <c r="M258" i="4"/>
  <c r="N258" i="4" s="1"/>
  <c r="O258" i="4" s="1"/>
  <c r="P258" i="4" s="1"/>
  <c r="Q258" i="4" s="1"/>
  <c r="R258" i="4" s="1"/>
  <c r="S258" i="4" s="1"/>
  <c r="T258" i="4" s="1"/>
  <c r="U258" i="4" s="1"/>
  <c r="V258" i="4" s="1"/>
  <c r="W258" i="4" s="1"/>
  <c r="X258" i="4" s="1"/>
  <c r="Y258" i="4" s="1"/>
  <c r="Z258" i="4" s="1"/>
  <c r="AA258" i="4" s="1"/>
  <c r="AB258" i="4" s="1"/>
  <c r="AC258" i="4" s="1"/>
  <c r="AD258" i="4" s="1"/>
  <c r="AE258" i="4" s="1"/>
  <c r="AF258" i="4" s="1"/>
  <c r="N266" i="4"/>
  <c r="O266" i="4" s="1"/>
  <c r="P266" i="4" s="1"/>
  <c r="Q266" i="4" s="1"/>
  <c r="R266" i="4" s="1"/>
  <c r="S266" i="4" s="1"/>
  <c r="T266" i="4" s="1"/>
  <c r="U266" i="4" s="1"/>
  <c r="V266" i="4" s="1"/>
  <c r="W266" i="4" s="1"/>
  <c r="X266" i="4" s="1"/>
  <c r="Y266" i="4" s="1"/>
  <c r="Z266" i="4" s="1"/>
  <c r="AA266" i="4" s="1"/>
  <c r="AB266" i="4" s="1"/>
  <c r="AC266" i="4" s="1"/>
  <c r="AD266" i="4" s="1"/>
  <c r="AE266" i="4" s="1"/>
  <c r="AF266" i="4" s="1"/>
  <c r="M266" i="4"/>
  <c r="B123" i="4"/>
  <c r="AM23" i="4" s="1"/>
  <c r="M229" i="4"/>
  <c r="N229" i="4" s="1"/>
  <c r="O229" i="4" s="1"/>
  <c r="P229" i="4" s="1"/>
  <c r="Q229" i="4" s="1"/>
  <c r="R229" i="4" s="1"/>
  <c r="S229" i="4" s="1"/>
  <c r="T229" i="4" s="1"/>
  <c r="U229" i="4" s="1"/>
  <c r="V229" i="4" s="1"/>
  <c r="W229" i="4" s="1"/>
  <c r="X229" i="4" s="1"/>
  <c r="Y229" i="4" s="1"/>
  <c r="Z229" i="4" s="1"/>
  <c r="AA229" i="4" s="1"/>
  <c r="AB229" i="4" s="1"/>
  <c r="AC229" i="4" s="1"/>
  <c r="AD229" i="4" s="1"/>
  <c r="AE229" i="4" s="1"/>
  <c r="AF229" i="4" s="1"/>
  <c r="Q113" i="4"/>
  <c r="Q115" i="4" s="1"/>
  <c r="Q116" i="4" s="1"/>
  <c r="Q7" i="4" s="1"/>
  <c r="Y7" i="4"/>
  <c r="AG113" i="4"/>
  <c r="I123" i="4"/>
  <c r="AS23" i="4" s="1"/>
  <c r="BF23" i="4"/>
  <c r="N163" i="4"/>
  <c r="O163" i="4" s="1"/>
  <c r="P163" i="4" s="1"/>
  <c r="Q163" i="4" s="1"/>
  <c r="S163" i="4" s="1"/>
  <c r="T163" i="4" s="1"/>
  <c r="U163" i="4" s="1"/>
  <c r="V163" i="4" s="1"/>
  <c r="W163" i="4" s="1"/>
  <c r="X163" i="4" s="1"/>
  <c r="Y163" i="4" s="1"/>
  <c r="Z163" i="4" s="1"/>
  <c r="AA163" i="4" s="1"/>
  <c r="AB163" i="4" s="1"/>
  <c r="AC163" i="4" s="1"/>
  <c r="AD163" i="4" s="1"/>
  <c r="AE163" i="4" s="1"/>
  <c r="AF163" i="4" s="1"/>
  <c r="M163" i="4"/>
  <c r="M173" i="4"/>
  <c r="N173" i="4" s="1"/>
  <c r="O173" i="4" s="1"/>
  <c r="P173" i="4" s="1"/>
  <c r="Q173" i="4" s="1"/>
  <c r="S173" i="4" s="1"/>
  <c r="T173" i="4" s="1"/>
  <c r="U173" i="4" s="1"/>
  <c r="V173" i="4" s="1"/>
  <c r="W173" i="4" s="1"/>
  <c r="X173" i="4" s="1"/>
  <c r="Y173" i="4" s="1"/>
  <c r="Z173" i="4" s="1"/>
  <c r="AA173" i="4" s="1"/>
  <c r="AB173" i="4" s="1"/>
  <c r="AC173" i="4" s="1"/>
  <c r="AD173" i="4" s="1"/>
  <c r="AE173" i="4" s="1"/>
  <c r="AF173" i="4" s="1"/>
  <c r="M182" i="4"/>
  <c r="N182" i="4" s="1"/>
  <c r="O182" i="4" s="1"/>
  <c r="P182" i="4" s="1"/>
  <c r="Q182" i="4" s="1"/>
  <c r="S182" i="4" s="1"/>
  <c r="T182" i="4" s="1"/>
  <c r="U182" i="4" s="1"/>
  <c r="V182" i="4" s="1"/>
  <c r="W182" i="4" s="1"/>
  <c r="X182" i="4" s="1"/>
  <c r="Y182" i="4" s="1"/>
  <c r="Z182" i="4" s="1"/>
  <c r="AA182" i="4" s="1"/>
  <c r="AB182" i="4" s="1"/>
  <c r="AC182" i="4" s="1"/>
  <c r="AD182" i="4" s="1"/>
  <c r="AE182" i="4" s="1"/>
  <c r="AF182" i="4" s="1"/>
  <c r="N190" i="4"/>
  <c r="O190" i="4" s="1"/>
  <c r="P190" i="4" s="1"/>
  <c r="Q190" i="4" s="1"/>
  <c r="S190" i="4" s="1"/>
  <c r="T190" i="4" s="1"/>
  <c r="U190" i="4" s="1"/>
  <c r="V190" i="4" s="1"/>
  <c r="W190" i="4" s="1"/>
  <c r="X190" i="4" s="1"/>
  <c r="Y190" i="4" s="1"/>
  <c r="Z190" i="4" s="1"/>
  <c r="AA190" i="4" s="1"/>
  <c r="AB190" i="4" s="1"/>
  <c r="AC190" i="4" s="1"/>
  <c r="AD190" i="4" s="1"/>
  <c r="AE190" i="4" s="1"/>
  <c r="AF190" i="4" s="1"/>
  <c r="M190" i="4"/>
  <c r="N198" i="4"/>
  <c r="O198" i="4" s="1"/>
  <c r="P198" i="4" s="1"/>
  <c r="Q198" i="4" s="1"/>
  <c r="S198" i="4" s="1"/>
  <c r="T198" i="4" s="1"/>
  <c r="U198" i="4" s="1"/>
  <c r="V198" i="4" s="1"/>
  <c r="W198" i="4" s="1"/>
  <c r="X198" i="4" s="1"/>
  <c r="Y198" i="4" s="1"/>
  <c r="Z198" i="4" s="1"/>
  <c r="AA198" i="4" s="1"/>
  <c r="AB198" i="4" s="1"/>
  <c r="AC198" i="4" s="1"/>
  <c r="AD198" i="4" s="1"/>
  <c r="AE198" i="4" s="1"/>
  <c r="AF198" i="4" s="1"/>
  <c r="M198" i="4"/>
  <c r="M206" i="4"/>
  <c r="N206" i="4" s="1"/>
  <c r="O206" i="4" s="1"/>
  <c r="P206" i="4" s="1"/>
  <c r="Q206" i="4" s="1"/>
  <c r="S206" i="4" s="1"/>
  <c r="T206" i="4" s="1"/>
  <c r="U206" i="4" s="1"/>
  <c r="V206" i="4" s="1"/>
  <c r="W206" i="4" s="1"/>
  <c r="X206" i="4" s="1"/>
  <c r="Y206" i="4" s="1"/>
  <c r="Z206" i="4" s="1"/>
  <c r="AA206" i="4" s="1"/>
  <c r="AB206" i="4" s="1"/>
  <c r="AC206" i="4" s="1"/>
  <c r="AD206" i="4" s="1"/>
  <c r="AE206" i="4" s="1"/>
  <c r="AF206" i="4" s="1"/>
  <c r="M214" i="4"/>
  <c r="N214" i="4" s="1"/>
  <c r="O214" i="4" s="1"/>
  <c r="P214" i="4" s="1"/>
  <c r="Q214" i="4" s="1"/>
  <c r="R214" i="4" s="1"/>
  <c r="S214" i="4" s="1"/>
  <c r="T214" i="4" s="1"/>
  <c r="U214" i="4" s="1"/>
  <c r="V214" i="4" s="1"/>
  <c r="W214" i="4" s="1"/>
  <c r="X214" i="4" s="1"/>
  <c r="Y214" i="4" s="1"/>
  <c r="Z214" i="4" s="1"/>
  <c r="AA214" i="4" s="1"/>
  <c r="AB214" i="4" s="1"/>
  <c r="AC214" i="4" s="1"/>
  <c r="AD214" i="4" s="1"/>
  <c r="AE214" i="4" s="1"/>
  <c r="AF214" i="4" s="1"/>
  <c r="N222" i="4"/>
  <c r="O222" i="4" s="1"/>
  <c r="P222" i="4" s="1"/>
  <c r="Q222" i="4" s="1"/>
  <c r="R222" i="4" s="1"/>
  <c r="S222" i="4" s="1"/>
  <c r="T222" i="4" s="1"/>
  <c r="U222" i="4" s="1"/>
  <c r="V222" i="4" s="1"/>
  <c r="W222" i="4" s="1"/>
  <c r="X222" i="4" s="1"/>
  <c r="Y222" i="4" s="1"/>
  <c r="Z222" i="4" s="1"/>
  <c r="AA222" i="4" s="1"/>
  <c r="AB222" i="4" s="1"/>
  <c r="AC222" i="4" s="1"/>
  <c r="AD222" i="4" s="1"/>
  <c r="AE222" i="4" s="1"/>
  <c r="AF222" i="4" s="1"/>
  <c r="M222" i="4"/>
  <c r="N230" i="4"/>
  <c r="O230" i="4" s="1"/>
  <c r="P230" i="4" s="1"/>
  <c r="Q230" i="4" s="1"/>
  <c r="R230" i="4" s="1"/>
  <c r="S230" i="4" s="1"/>
  <c r="T230" i="4" s="1"/>
  <c r="U230" i="4" s="1"/>
  <c r="V230" i="4" s="1"/>
  <c r="W230" i="4" s="1"/>
  <c r="X230" i="4" s="1"/>
  <c r="Y230" i="4" s="1"/>
  <c r="Z230" i="4" s="1"/>
  <c r="AA230" i="4" s="1"/>
  <c r="AB230" i="4" s="1"/>
  <c r="AC230" i="4" s="1"/>
  <c r="AD230" i="4" s="1"/>
  <c r="AE230" i="4" s="1"/>
  <c r="AF230" i="4" s="1"/>
  <c r="M230" i="4"/>
  <c r="M238" i="4"/>
  <c r="N238" i="4" s="1"/>
  <c r="O238" i="4" s="1"/>
  <c r="P238" i="4" s="1"/>
  <c r="Q238" i="4" s="1"/>
  <c r="R238" i="4" s="1"/>
  <c r="S238" i="4" s="1"/>
  <c r="T238" i="4" s="1"/>
  <c r="U238" i="4" s="1"/>
  <c r="V238" i="4" s="1"/>
  <c r="W238" i="4" s="1"/>
  <c r="X238" i="4" s="1"/>
  <c r="Y238" i="4" s="1"/>
  <c r="Z238" i="4" s="1"/>
  <c r="AA238" i="4" s="1"/>
  <c r="AB238" i="4" s="1"/>
  <c r="AC238" i="4" s="1"/>
  <c r="AD238" i="4" s="1"/>
  <c r="AE238" i="4" s="1"/>
  <c r="AF238" i="4" s="1"/>
  <c r="M252" i="4"/>
  <c r="N252" i="4" s="1"/>
  <c r="O252" i="4" s="1"/>
  <c r="P252" i="4" s="1"/>
  <c r="Q252" i="4" s="1"/>
  <c r="R252" i="4" s="1"/>
  <c r="S252" i="4" s="1"/>
  <c r="T252" i="4" s="1"/>
  <c r="U252" i="4" s="1"/>
  <c r="V252" i="4" s="1"/>
  <c r="W252" i="4" s="1"/>
  <c r="X252" i="4" s="1"/>
  <c r="Y252" i="4" s="1"/>
  <c r="Z252" i="4" s="1"/>
  <c r="AA252" i="4" s="1"/>
  <c r="AB252" i="4" s="1"/>
  <c r="AC252" i="4" s="1"/>
  <c r="AD252" i="4" s="1"/>
  <c r="AE252" i="4" s="1"/>
  <c r="AF252" i="4" s="1"/>
  <c r="N260" i="4"/>
  <c r="O260" i="4" s="1"/>
  <c r="P260" i="4" s="1"/>
  <c r="Q260" i="4" s="1"/>
  <c r="R260" i="4" s="1"/>
  <c r="S260" i="4" s="1"/>
  <c r="T260" i="4" s="1"/>
  <c r="U260" i="4" s="1"/>
  <c r="V260" i="4" s="1"/>
  <c r="W260" i="4" s="1"/>
  <c r="X260" i="4" s="1"/>
  <c r="Y260" i="4" s="1"/>
  <c r="Z260" i="4" s="1"/>
  <c r="AA260" i="4" s="1"/>
  <c r="AB260" i="4" s="1"/>
  <c r="AC260" i="4" s="1"/>
  <c r="AD260" i="4" s="1"/>
  <c r="AE260" i="4" s="1"/>
  <c r="AF260" i="4" s="1"/>
  <c r="M260" i="4"/>
  <c r="N268" i="4"/>
  <c r="O268" i="4" s="1"/>
  <c r="P268" i="4" s="1"/>
  <c r="Q268" i="4" s="1"/>
  <c r="R268" i="4" s="1"/>
  <c r="S268" i="4" s="1"/>
  <c r="T268" i="4" s="1"/>
  <c r="U268" i="4" s="1"/>
  <c r="V268" i="4" s="1"/>
  <c r="W268" i="4" s="1"/>
  <c r="X268" i="4" s="1"/>
  <c r="Y268" i="4" s="1"/>
  <c r="Z268" i="4" s="1"/>
  <c r="AA268" i="4" s="1"/>
  <c r="AB268" i="4" s="1"/>
  <c r="AC268" i="4" s="1"/>
  <c r="AD268" i="4" s="1"/>
  <c r="AE268" i="4" s="1"/>
  <c r="AF268" i="4" s="1"/>
  <c r="M268" i="4"/>
  <c r="N189" i="4"/>
  <c r="O189" i="4" s="1"/>
  <c r="P189" i="4" s="1"/>
  <c r="Q189" i="4" s="1"/>
  <c r="S189" i="4" s="1"/>
  <c r="T189" i="4" s="1"/>
  <c r="U189" i="4" s="1"/>
  <c r="V189" i="4" s="1"/>
  <c r="W189" i="4" s="1"/>
  <c r="X189" i="4" s="1"/>
  <c r="Y189" i="4" s="1"/>
  <c r="Z189" i="4" s="1"/>
  <c r="AA189" i="4" s="1"/>
  <c r="AB189" i="4" s="1"/>
  <c r="AC189" i="4" s="1"/>
  <c r="AD189" i="4" s="1"/>
  <c r="AE189" i="4" s="1"/>
  <c r="AF189" i="4" s="1"/>
  <c r="M189" i="4"/>
  <c r="AC5" i="4"/>
  <c r="S113" i="4"/>
  <c r="S115" i="4" s="1"/>
  <c r="AA113" i="4"/>
  <c r="AA115" i="4" s="1"/>
  <c r="AA116" i="4" s="1"/>
  <c r="AA7" i="4" s="1"/>
  <c r="S123" i="4"/>
  <c r="BA23" i="4" s="1"/>
  <c r="M164" i="4"/>
  <c r="N164" i="4" s="1"/>
  <c r="O164" i="4" s="1"/>
  <c r="P164" i="4" s="1"/>
  <c r="Q164" i="4" s="1"/>
  <c r="S164" i="4" s="1"/>
  <c r="T164" i="4" s="1"/>
  <c r="U164" i="4" s="1"/>
  <c r="V164" i="4" s="1"/>
  <c r="W164" i="4" s="1"/>
  <c r="X164" i="4" s="1"/>
  <c r="Y164" i="4" s="1"/>
  <c r="Z164" i="4" s="1"/>
  <c r="AA164" i="4" s="1"/>
  <c r="AB164" i="4" s="1"/>
  <c r="AC164" i="4" s="1"/>
  <c r="AD164" i="4" s="1"/>
  <c r="AE164" i="4" s="1"/>
  <c r="AF164" i="4" s="1"/>
  <c r="N174" i="4"/>
  <c r="O174" i="4" s="1"/>
  <c r="P174" i="4" s="1"/>
  <c r="Q174" i="4" s="1"/>
  <c r="S174" i="4" s="1"/>
  <c r="T174" i="4" s="1"/>
  <c r="U174" i="4" s="1"/>
  <c r="V174" i="4" s="1"/>
  <c r="W174" i="4" s="1"/>
  <c r="X174" i="4" s="1"/>
  <c r="Y174" i="4" s="1"/>
  <c r="Z174" i="4" s="1"/>
  <c r="AA174" i="4" s="1"/>
  <c r="AB174" i="4" s="1"/>
  <c r="AC174" i="4" s="1"/>
  <c r="AD174" i="4" s="1"/>
  <c r="AE174" i="4" s="1"/>
  <c r="AF174" i="4" s="1"/>
  <c r="M174" i="4"/>
  <c r="M183" i="4"/>
  <c r="N183" i="4" s="1"/>
  <c r="O183" i="4" s="1"/>
  <c r="P183" i="4" s="1"/>
  <c r="Q183" i="4" s="1"/>
  <c r="S183" i="4" s="1"/>
  <c r="T183" i="4" s="1"/>
  <c r="U183" i="4" s="1"/>
  <c r="V183" i="4" s="1"/>
  <c r="W183" i="4" s="1"/>
  <c r="X183" i="4" s="1"/>
  <c r="Y183" i="4" s="1"/>
  <c r="Z183" i="4" s="1"/>
  <c r="AA183" i="4" s="1"/>
  <c r="AB183" i="4" s="1"/>
  <c r="AC183" i="4" s="1"/>
  <c r="AD183" i="4" s="1"/>
  <c r="AE183" i="4" s="1"/>
  <c r="AF183" i="4" s="1"/>
  <c r="M191" i="4"/>
  <c r="N191" i="4" s="1"/>
  <c r="O191" i="4" s="1"/>
  <c r="P191" i="4" s="1"/>
  <c r="Q191" i="4" s="1"/>
  <c r="S191" i="4" s="1"/>
  <c r="T191" i="4" s="1"/>
  <c r="U191" i="4" s="1"/>
  <c r="V191" i="4" s="1"/>
  <c r="W191" i="4" s="1"/>
  <c r="X191" i="4" s="1"/>
  <c r="Y191" i="4" s="1"/>
  <c r="Z191" i="4" s="1"/>
  <c r="AA191" i="4" s="1"/>
  <c r="AB191" i="4" s="1"/>
  <c r="AC191" i="4" s="1"/>
  <c r="AD191" i="4" s="1"/>
  <c r="AE191" i="4" s="1"/>
  <c r="AF191" i="4" s="1"/>
  <c r="M199" i="4"/>
  <c r="N199" i="4" s="1"/>
  <c r="O199" i="4" s="1"/>
  <c r="P199" i="4" s="1"/>
  <c r="Q199" i="4" s="1"/>
  <c r="S199" i="4" s="1"/>
  <c r="T199" i="4" s="1"/>
  <c r="U199" i="4" s="1"/>
  <c r="V199" i="4" s="1"/>
  <c r="W199" i="4" s="1"/>
  <c r="X199" i="4" s="1"/>
  <c r="Y199" i="4" s="1"/>
  <c r="Z199" i="4" s="1"/>
  <c r="AA199" i="4" s="1"/>
  <c r="AB199" i="4" s="1"/>
  <c r="AC199" i="4" s="1"/>
  <c r="AD199" i="4" s="1"/>
  <c r="AE199" i="4" s="1"/>
  <c r="AF199" i="4" s="1"/>
  <c r="N207" i="4"/>
  <c r="O207" i="4" s="1"/>
  <c r="P207" i="4" s="1"/>
  <c r="Q207" i="4" s="1"/>
  <c r="S207" i="4" s="1"/>
  <c r="T207" i="4" s="1"/>
  <c r="U207" i="4" s="1"/>
  <c r="V207" i="4" s="1"/>
  <c r="W207" i="4" s="1"/>
  <c r="X207" i="4" s="1"/>
  <c r="Y207" i="4" s="1"/>
  <c r="Z207" i="4" s="1"/>
  <c r="AA207" i="4" s="1"/>
  <c r="AB207" i="4" s="1"/>
  <c r="AC207" i="4" s="1"/>
  <c r="AD207" i="4" s="1"/>
  <c r="AE207" i="4" s="1"/>
  <c r="AF207" i="4" s="1"/>
  <c r="M207" i="4"/>
  <c r="M215" i="4"/>
  <c r="N215" i="4" s="1"/>
  <c r="O215" i="4" s="1"/>
  <c r="P215" i="4" s="1"/>
  <c r="Q215" i="4" s="1"/>
  <c r="R215" i="4" s="1"/>
  <c r="S215" i="4" s="1"/>
  <c r="T215" i="4" s="1"/>
  <c r="U215" i="4" s="1"/>
  <c r="V215" i="4" s="1"/>
  <c r="W215" i="4" s="1"/>
  <c r="X215" i="4" s="1"/>
  <c r="Y215" i="4" s="1"/>
  <c r="Z215" i="4" s="1"/>
  <c r="AA215" i="4" s="1"/>
  <c r="AB215" i="4" s="1"/>
  <c r="AC215" i="4" s="1"/>
  <c r="AD215" i="4" s="1"/>
  <c r="AE215" i="4" s="1"/>
  <c r="AF215" i="4" s="1"/>
  <c r="M223" i="4"/>
  <c r="N223" i="4" s="1"/>
  <c r="O223" i="4" s="1"/>
  <c r="P223" i="4" s="1"/>
  <c r="Q223" i="4" s="1"/>
  <c r="R223" i="4" s="1"/>
  <c r="S223" i="4" s="1"/>
  <c r="T223" i="4" s="1"/>
  <c r="U223" i="4" s="1"/>
  <c r="V223" i="4" s="1"/>
  <c r="W223" i="4" s="1"/>
  <c r="X223" i="4" s="1"/>
  <c r="Y223" i="4" s="1"/>
  <c r="Z223" i="4" s="1"/>
  <c r="AA223" i="4" s="1"/>
  <c r="AB223" i="4" s="1"/>
  <c r="AC223" i="4" s="1"/>
  <c r="AD223" i="4" s="1"/>
  <c r="AE223" i="4" s="1"/>
  <c r="AF223" i="4" s="1"/>
  <c r="M231" i="4"/>
  <c r="N231" i="4" s="1"/>
  <c r="O231" i="4" s="1"/>
  <c r="P231" i="4" s="1"/>
  <c r="Q231" i="4" s="1"/>
  <c r="R231" i="4" s="1"/>
  <c r="S231" i="4" s="1"/>
  <c r="T231" i="4" s="1"/>
  <c r="U231" i="4" s="1"/>
  <c r="V231" i="4" s="1"/>
  <c r="W231" i="4" s="1"/>
  <c r="X231" i="4" s="1"/>
  <c r="Y231" i="4" s="1"/>
  <c r="Z231" i="4" s="1"/>
  <c r="AA231" i="4" s="1"/>
  <c r="AB231" i="4" s="1"/>
  <c r="AC231" i="4" s="1"/>
  <c r="AD231" i="4" s="1"/>
  <c r="AE231" i="4" s="1"/>
  <c r="AF231" i="4" s="1"/>
  <c r="N239" i="4"/>
  <c r="O239" i="4" s="1"/>
  <c r="P239" i="4" s="1"/>
  <c r="Q239" i="4" s="1"/>
  <c r="R239" i="4" s="1"/>
  <c r="S239" i="4" s="1"/>
  <c r="T239" i="4" s="1"/>
  <c r="U239" i="4" s="1"/>
  <c r="V239" i="4" s="1"/>
  <c r="W239" i="4" s="1"/>
  <c r="X239" i="4" s="1"/>
  <c r="Y239" i="4" s="1"/>
  <c r="Z239" i="4" s="1"/>
  <c r="AA239" i="4" s="1"/>
  <c r="AB239" i="4" s="1"/>
  <c r="AC239" i="4" s="1"/>
  <c r="AD239" i="4" s="1"/>
  <c r="AE239" i="4" s="1"/>
  <c r="AF239" i="4" s="1"/>
  <c r="M239" i="4"/>
  <c r="M246" i="4"/>
  <c r="N246" i="4" s="1"/>
  <c r="O246" i="4" s="1"/>
  <c r="P246" i="4" s="1"/>
  <c r="Q246" i="4" s="1"/>
  <c r="R246" i="4" s="1"/>
  <c r="S246" i="4" s="1"/>
  <c r="T246" i="4" s="1"/>
  <c r="U246" i="4" s="1"/>
  <c r="V246" i="4" s="1"/>
  <c r="W246" i="4" s="1"/>
  <c r="X246" i="4" s="1"/>
  <c r="Y246" i="4" s="1"/>
  <c r="Z246" i="4" s="1"/>
  <c r="AA246" i="4" s="1"/>
  <c r="AB246" i="4" s="1"/>
  <c r="AC246" i="4" s="1"/>
  <c r="AD246" i="4" s="1"/>
  <c r="AE246" i="4" s="1"/>
  <c r="AF246" i="4" s="1"/>
  <c r="M253" i="4"/>
  <c r="N253" i="4" s="1"/>
  <c r="O253" i="4" s="1"/>
  <c r="P253" i="4" s="1"/>
  <c r="Q253" i="4" s="1"/>
  <c r="R253" i="4" s="1"/>
  <c r="S253" i="4" s="1"/>
  <c r="T253" i="4" s="1"/>
  <c r="U253" i="4" s="1"/>
  <c r="V253" i="4" s="1"/>
  <c r="W253" i="4" s="1"/>
  <c r="X253" i="4" s="1"/>
  <c r="Y253" i="4" s="1"/>
  <c r="Z253" i="4" s="1"/>
  <c r="AA253" i="4" s="1"/>
  <c r="AB253" i="4" s="1"/>
  <c r="AC253" i="4" s="1"/>
  <c r="AD253" i="4" s="1"/>
  <c r="AE253" i="4" s="1"/>
  <c r="AF253" i="4" s="1"/>
  <c r="M261" i="4"/>
  <c r="N261" i="4" s="1"/>
  <c r="O261" i="4" s="1"/>
  <c r="P261" i="4" s="1"/>
  <c r="Q261" i="4" s="1"/>
  <c r="R261" i="4" s="1"/>
  <c r="S261" i="4" s="1"/>
  <c r="T261" i="4" s="1"/>
  <c r="U261" i="4" s="1"/>
  <c r="V261" i="4" s="1"/>
  <c r="W261" i="4" s="1"/>
  <c r="X261" i="4" s="1"/>
  <c r="Y261" i="4" s="1"/>
  <c r="Z261" i="4" s="1"/>
  <c r="AA261" i="4" s="1"/>
  <c r="AB261" i="4" s="1"/>
  <c r="AC261" i="4" s="1"/>
  <c r="AD261" i="4" s="1"/>
  <c r="AE261" i="4" s="1"/>
  <c r="AF261" i="4" s="1"/>
  <c r="N269" i="4"/>
  <c r="O269" i="4" s="1"/>
  <c r="P269" i="4" s="1"/>
  <c r="Q269" i="4" s="1"/>
  <c r="R269" i="4" s="1"/>
  <c r="S269" i="4" s="1"/>
  <c r="T269" i="4" s="1"/>
  <c r="U269" i="4" s="1"/>
  <c r="V269" i="4" s="1"/>
  <c r="W269" i="4" s="1"/>
  <c r="X269" i="4" s="1"/>
  <c r="Y269" i="4" s="1"/>
  <c r="Z269" i="4" s="1"/>
  <c r="AA269" i="4" s="1"/>
  <c r="AB269" i="4" s="1"/>
  <c r="AC269" i="4" s="1"/>
  <c r="AD269" i="4" s="1"/>
  <c r="AE269" i="4" s="1"/>
  <c r="AF269" i="4" s="1"/>
  <c r="M269" i="4"/>
  <c r="F123" i="4"/>
  <c r="AQ23" i="4" s="1"/>
  <c r="V124" i="4"/>
  <c r="N205" i="4"/>
  <c r="O205" i="4" s="1"/>
  <c r="P205" i="4" s="1"/>
  <c r="Q205" i="4" s="1"/>
  <c r="S205" i="4" s="1"/>
  <c r="T205" i="4" s="1"/>
  <c r="U205" i="4" s="1"/>
  <c r="V205" i="4" s="1"/>
  <c r="W205" i="4" s="1"/>
  <c r="X205" i="4" s="1"/>
  <c r="Y205" i="4" s="1"/>
  <c r="Z205" i="4" s="1"/>
  <c r="AA205" i="4" s="1"/>
  <c r="AB205" i="4" s="1"/>
  <c r="AC205" i="4" s="1"/>
  <c r="AD205" i="4" s="1"/>
  <c r="AE205" i="4" s="1"/>
  <c r="AF205" i="4" s="1"/>
  <c r="M205" i="4"/>
  <c r="M251" i="4"/>
  <c r="N251" i="4" s="1"/>
  <c r="O251" i="4" s="1"/>
  <c r="P251" i="4" s="1"/>
  <c r="Q251" i="4" s="1"/>
  <c r="R251" i="4" s="1"/>
  <c r="S251" i="4" s="1"/>
  <c r="T251" i="4" s="1"/>
  <c r="U251" i="4" s="1"/>
  <c r="V251" i="4" s="1"/>
  <c r="W251" i="4" s="1"/>
  <c r="X251" i="4" s="1"/>
  <c r="Y251" i="4" s="1"/>
  <c r="Z251" i="4" s="1"/>
  <c r="AA251" i="4" s="1"/>
  <c r="AB251" i="4" s="1"/>
  <c r="AC251" i="4" s="1"/>
  <c r="AD251" i="4" s="1"/>
  <c r="AE251" i="4" s="1"/>
  <c r="AF251" i="4" s="1"/>
  <c r="Q124" i="4"/>
  <c r="AG115" i="4"/>
  <c r="BB23" i="4"/>
  <c r="AB123" i="4"/>
  <c r="AB124" i="4" s="1"/>
  <c r="M165" i="4"/>
  <c r="N165" i="4" s="1"/>
  <c r="O165" i="4" s="1"/>
  <c r="P165" i="4" s="1"/>
  <c r="Q165" i="4" s="1"/>
  <c r="S165" i="4" s="1"/>
  <c r="T165" i="4" s="1"/>
  <c r="U165" i="4" s="1"/>
  <c r="V165" i="4" s="1"/>
  <c r="W165" i="4" s="1"/>
  <c r="X165" i="4" s="1"/>
  <c r="Y165" i="4" s="1"/>
  <c r="Z165" i="4" s="1"/>
  <c r="AA165" i="4" s="1"/>
  <c r="AB165" i="4" s="1"/>
  <c r="AC165" i="4" s="1"/>
  <c r="AD165" i="4" s="1"/>
  <c r="AE165" i="4" s="1"/>
  <c r="AF165" i="4" s="1"/>
  <c r="N175" i="4"/>
  <c r="O175" i="4" s="1"/>
  <c r="P175" i="4" s="1"/>
  <c r="Q175" i="4" s="1"/>
  <c r="S175" i="4" s="1"/>
  <c r="T175" i="4" s="1"/>
  <c r="U175" i="4" s="1"/>
  <c r="V175" i="4" s="1"/>
  <c r="W175" i="4" s="1"/>
  <c r="X175" i="4" s="1"/>
  <c r="Y175" i="4" s="1"/>
  <c r="Z175" i="4" s="1"/>
  <c r="AA175" i="4" s="1"/>
  <c r="AB175" i="4" s="1"/>
  <c r="AC175" i="4" s="1"/>
  <c r="AD175" i="4" s="1"/>
  <c r="AE175" i="4" s="1"/>
  <c r="AF175" i="4" s="1"/>
  <c r="M175" i="4"/>
  <c r="M184" i="4"/>
  <c r="N184" i="4" s="1"/>
  <c r="O184" i="4" s="1"/>
  <c r="P184" i="4" s="1"/>
  <c r="Q184" i="4" s="1"/>
  <c r="S184" i="4" s="1"/>
  <c r="T184" i="4" s="1"/>
  <c r="U184" i="4" s="1"/>
  <c r="V184" i="4" s="1"/>
  <c r="W184" i="4" s="1"/>
  <c r="X184" i="4" s="1"/>
  <c r="Y184" i="4" s="1"/>
  <c r="Z184" i="4" s="1"/>
  <c r="AA184" i="4" s="1"/>
  <c r="AB184" i="4" s="1"/>
  <c r="AC184" i="4" s="1"/>
  <c r="AD184" i="4" s="1"/>
  <c r="AE184" i="4" s="1"/>
  <c r="AF184" i="4" s="1"/>
  <c r="M192" i="4"/>
  <c r="N192" i="4" s="1"/>
  <c r="O192" i="4" s="1"/>
  <c r="P192" i="4" s="1"/>
  <c r="Q192" i="4" s="1"/>
  <c r="S192" i="4" s="1"/>
  <c r="T192" i="4" s="1"/>
  <c r="U192" i="4" s="1"/>
  <c r="V192" i="4" s="1"/>
  <c r="W192" i="4" s="1"/>
  <c r="X192" i="4" s="1"/>
  <c r="Y192" i="4" s="1"/>
  <c r="Z192" i="4" s="1"/>
  <c r="AA192" i="4" s="1"/>
  <c r="AB192" i="4" s="1"/>
  <c r="AC192" i="4" s="1"/>
  <c r="AD192" i="4" s="1"/>
  <c r="AE192" i="4" s="1"/>
  <c r="AF192" i="4" s="1"/>
  <c r="M200" i="4"/>
  <c r="N200" i="4" s="1"/>
  <c r="O200" i="4" s="1"/>
  <c r="P200" i="4" s="1"/>
  <c r="Q200" i="4" s="1"/>
  <c r="S200" i="4" s="1"/>
  <c r="T200" i="4" s="1"/>
  <c r="U200" i="4" s="1"/>
  <c r="V200" i="4" s="1"/>
  <c r="W200" i="4" s="1"/>
  <c r="X200" i="4" s="1"/>
  <c r="Y200" i="4" s="1"/>
  <c r="Z200" i="4" s="1"/>
  <c r="AA200" i="4" s="1"/>
  <c r="AB200" i="4" s="1"/>
  <c r="AC200" i="4" s="1"/>
  <c r="AD200" i="4" s="1"/>
  <c r="AE200" i="4" s="1"/>
  <c r="AF200" i="4" s="1"/>
  <c r="N208" i="4"/>
  <c r="O208" i="4" s="1"/>
  <c r="P208" i="4" s="1"/>
  <c r="Q208" i="4" s="1"/>
  <c r="S208" i="4" s="1"/>
  <c r="T208" i="4" s="1"/>
  <c r="U208" i="4" s="1"/>
  <c r="V208" i="4" s="1"/>
  <c r="W208" i="4" s="1"/>
  <c r="X208" i="4" s="1"/>
  <c r="Y208" i="4" s="1"/>
  <c r="Z208" i="4" s="1"/>
  <c r="AA208" i="4" s="1"/>
  <c r="AB208" i="4" s="1"/>
  <c r="AC208" i="4" s="1"/>
  <c r="AD208" i="4" s="1"/>
  <c r="AE208" i="4" s="1"/>
  <c r="AF208" i="4" s="1"/>
  <c r="M208" i="4"/>
  <c r="M216" i="4"/>
  <c r="N216" i="4" s="1"/>
  <c r="O216" i="4" s="1"/>
  <c r="P216" i="4" s="1"/>
  <c r="Q216" i="4" s="1"/>
  <c r="R216" i="4" s="1"/>
  <c r="S216" i="4" s="1"/>
  <c r="T216" i="4" s="1"/>
  <c r="U216" i="4" s="1"/>
  <c r="V216" i="4" s="1"/>
  <c r="W216" i="4" s="1"/>
  <c r="X216" i="4" s="1"/>
  <c r="Y216" i="4" s="1"/>
  <c r="Z216" i="4" s="1"/>
  <c r="AA216" i="4" s="1"/>
  <c r="AB216" i="4" s="1"/>
  <c r="AC216" i="4" s="1"/>
  <c r="AD216" i="4" s="1"/>
  <c r="AE216" i="4" s="1"/>
  <c r="AF216" i="4" s="1"/>
  <c r="M224" i="4"/>
  <c r="N224" i="4" s="1"/>
  <c r="O224" i="4" s="1"/>
  <c r="P224" i="4" s="1"/>
  <c r="Q224" i="4" s="1"/>
  <c r="R224" i="4" s="1"/>
  <c r="S224" i="4" s="1"/>
  <c r="T224" i="4" s="1"/>
  <c r="U224" i="4" s="1"/>
  <c r="V224" i="4" s="1"/>
  <c r="W224" i="4" s="1"/>
  <c r="X224" i="4" s="1"/>
  <c r="Y224" i="4" s="1"/>
  <c r="Z224" i="4" s="1"/>
  <c r="AA224" i="4" s="1"/>
  <c r="AB224" i="4" s="1"/>
  <c r="AC224" i="4" s="1"/>
  <c r="AD224" i="4" s="1"/>
  <c r="AE224" i="4" s="1"/>
  <c r="AF224" i="4" s="1"/>
  <c r="M232" i="4"/>
  <c r="N232" i="4" s="1"/>
  <c r="O232" i="4" s="1"/>
  <c r="P232" i="4" s="1"/>
  <c r="Q232" i="4" s="1"/>
  <c r="R232" i="4" s="1"/>
  <c r="S232" i="4" s="1"/>
  <c r="T232" i="4" s="1"/>
  <c r="U232" i="4" s="1"/>
  <c r="V232" i="4" s="1"/>
  <c r="W232" i="4" s="1"/>
  <c r="X232" i="4" s="1"/>
  <c r="Y232" i="4" s="1"/>
  <c r="Z232" i="4" s="1"/>
  <c r="AA232" i="4" s="1"/>
  <c r="AB232" i="4" s="1"/>
  <c r="AC232" i="4" s="1"/>
  <c r="AD232" i="4" s="1"/>
  <c r="AE232" i="4" s="1"/>
  <c r="AF232" i="4" s="1"/>
  <c r="N240" i="4"/>
  <c r="O240" i="4" s="1"/>
  <c r="P240" i="4" s="1"/>
  <c r="Q240" i="4" s="1"/>
  <c r="R240" i="4" s="1"/>
  <c r="S240" i="4" s="1"/>
  <c r="T240" i="4" s="1"/>
  <c r="U240" i="4" s="1"/>
  <c r="V240" i="4" s="1"/>
  <c r="W240" i="4" s="1"/>
  <c r="X240" i="4" s="1"/>
  <c r="Y240" i="4" s="1"/>
  <c r="Z240" i="4" s="1"/>
  <c r="AA240" i="4" s="1"/>
  <c r="AB240" i="4" s="1"/>
  <c r="AC240" i="4" s="1"/>
  <c r="AD240" i="4" s="1"/>
  <c r="AE240" i="4" s="1"/>
  <c r="AF240" i="4" s="1"/>
  <c r="M240" i="4"/>
  <c r="M254" i="4"/>
  <c r="N254" i="4" s="1"/>
  <c r="O254" i="4" s="1"/>
  <c r="P254" i="4" s="1"/>
  <c r="Q254" i="4" s="1"/>
  <c r="R254" i="4" s="1"/>
  <c r="S254" i="4" s="1"/>
  <c r="T254" i="4" s="1"/>
  <c r="U254" i="4" s="1"/>
  <c r="V254" i="4" s="1"/>
  <c r="W254" i="4" s="1"/>
  <c r="X254" i="4" s="1"/>
  <c r="Y254" i="4" s="1"/>
  <c r="Z254" i="4" s="1"/>
  <c r="AA254" i="4" s="1"/>
  <c r="AB254" i="4" s="1"/>
  <c r="AC254" i="4" s="1"/>
  <c r="AD254" i="4" s="1"/>
  <c r="AE254" i="4" s="1"/>
  <c r="AF254" i="4" s="1"/>
  <c r="M262" i="4"/>
  <c r="N262" i="4" s="1"/>
  <c r="O262" i="4" s="1"/>
  <c r="P262" i="4" s="1"/>
  <c r="Q262" i="4" s="1"/>
  <c r="R262" i="4" s="1"/>
  <c r="S262" i="4" s="1"/>
  <c r="T262" i="4" s="1"/>
  <c r="U262" i="4" s="1"/>
  <c r="V262" i="4" s="1"/>
  <c r="W262" i="4" s="1"/>
  <c r="X262" i="4" s="1"/>
  <c r="Y262" i="4" s="1"/>
  <c r="Z262" i="4" s="1"/>
  <c r="AA262" i="4" s="1"/>
  <c r="AB262" i="4" s="1"/>
  <c r="AC262" i="4" s="1"/>
  <c r="AD262" i="4" s="1"/>
  <c r="AE262" i="4" s="1"/>
  <c r="AF262" i="4" s="1"/>
  <c r="C123" i="4"/>
  <c r="C124" i="4" s="1"/>
  <c r="M181" i="4"/>
  <c r="N181" i="4" s="1"/>
  <c r="O181" i="4" s="1"/>
  <c r="P181" i="4" s="1"/>
  <c r="Q181" i="4" s="1"/>
  <c r="S181" i="4" s="1"/>
  <c r="T181" i="4" s="1"/>
  <c r="U181" i="4" s="1"/>
  <c r="V181" i="4" s="1"/>
  <c r="W181" i="4" s="1"/>
  <c r="X181" i="4" s="1"/>
  <c r="Y181" i="4" s="1"/>
  <c r="Z181" i="4" s="1"/>
  <c r="AA181" i="4" s="1"/>
  <c r="AB181" i="4" s="1"/>
  <c r="AC181" i="4" s="1"/>
  <c r="AD181" i="4" s="1"/>
  <c r="AE181" i="4" s="1"/>
  <c r="AF181" i="4" s="1"/>
  <c r="M221" i="4"/>
  <c r="N221" i="4" s="1"/>
  <c r="O221" i="4" s="1"/>
  <c r="P221" i="4" s="1"/>
  <c r="Q221" i="4" s="1"/>
  <c r="R221" i="4" s="1"/>
  <c r="S221" i="4" s="1"/>
  <c r="T221" i="4" s="1"/>
  <c r="U221" i="4" s="1"/>
  <c r="V221" i="4" s="1"/>
  <c r="W221" i="4" s="1"/>
  <c r="X221" i="4" s="1"/>
  <c r="Y221" i="4" s="1"/>
  <c r="Z221" i="4" s="1"/>
  <c r="AA221" i="4" s="1"/>
  <c r="AB221" i="4" s="1"/>
  <c r="AC221" i="4" s="1"/>
  <c r="AD221" i="4" s="1"/>
  <c r="AE221" i="4" s="1"/>
  <c r="AF221" i="4" s="1"/>
  <c r="BD19" i="4"/>
  <c r="M166" i="4"/>
  <c r="N166" i="4" s="1"/>
  <c r="O166" i="4" s="1"/>
  <c r="P166" i="4" s="1"/>
  <c r="Q166" i="4" s="1"/>
  <c r="S166" i="4" s="1"/>
  <c r="T166" i="4" s="1"/>
  <c r="U166" i="4" s="1"/>
  <c r="V166" i="4" s="1"/>
  <c r="W166" i="4" s="1"/>
  <c r="X166" i="4" s="1"/>
  <c r="Y166" i="4" s="1"/>
  <c r="Z166" i="4" s="1"/>
  <c r="AA166" i="4" s="1"/>
  <c r="AB166" i="4" s="1"/>
  <c r="AC166" i="4" s="1"/>
  <c r="AD166" i="4" s="1"/>
  <c r="AE166" i="4" s="1"/>
  <c r="AF166" i="4" s="1"/>
  <c r="N176" i="4"/>
  <c r="O176" i="4" s="1"/>
  <c r="P176" i="4" s="1"/>
  <c r="Q176" i="4" s="1"/>
  <c r="S176" i="4" s="1"/>
  <c r="T176" i="4" s="1"/>
  <c r="U176" i="4" s="1"/>
  <c r="V176" i="4" s="1"/>
  <c r="W176" i="4" s="1"/>
  <c r="X176" i="4" s="1"/>
  <c r="Y176" i="4" s="1"/>
  <c r="Z176" i="4" s="1"/>
  <c r="AA176" i="4" s="1"/>
  <c r="AB176" i="4" s="1"/>
  <c r="AC176" i="4" s="1"/>
  <c r="AD176" i="4" s="1"/>
  <c r="AE176" i="4" s="1"/>
  <c r="AF176" i="4" s="1"/>
  <c r="M176" i="4"/>
  <c r="M185" i="4"/>
  <c r="N185" i="4" s="1"/>
  <c r="O185" i="4" s="1"/>
  <c r="P185" i="4" s="1"/>
  <c r="Q185" i="4" s="1"/>
  <c r="S185" i="4" s="1"/>
  <c r="T185" i="4" s="1"/>
  <c r="U185" i="4" s="1"/>
  <c r="V185" i="4" s="1"/>
  <c r="W185" i="4" s="1"/>
  <c r="X185" i="4" s="1"/>
  <c r="Y185" i="4" s="1"/>
  <c r="Z185" i="4" s="1"/>
  <c r="AA185" i="4" s="1"/>
  <c r="AB185" i="4" s="1"/>
  <c r="AC185" i="4" s="1"/>
  <c r="AD185" i="4" s="1"/>
  <c r="AE185" i="4" s="1"/>
  <c r="AF185" i="4" s="1"/>
  <c r="M193" i="4"/>
  <c r="N193" i="4" s="1"/>
  <c r="O193" i="4" s="1"/>
  <c r="P193" i="4" s="1"/>
  <c r="Q193" i="4" s="1"/>
  <c r="S193" i="4" s="1"/>
  <c r="T193" i="4" s="1"/>
  <c r="U193" i="4" s="1"/>
  <c r="V193" i="4" s="1"/>
  <c r="W193" i="4" s="1"/>
  <c r="X193" i="4" s="1"/>
  <c r="Y193" i="4" s="1"/>
  <c r="Z193" i="4" s="1"/>
  <c r="AA193" i="4" s="1"/>
  <c r="AB193" i="4" s="1"/>
  <c r="AC193" i="4" s="1"/>
  <c r="AD193" i="4" s="1"/>
  <c r="AE193" i="4" s="1"/>
  <c r="AF193" i="4" s="1"/>
  <c r="M201" i="4"/>
  <c r="N201" i="4" s="1"/>
  <c r="O201" i="4" s="1"/>
  <c r="P201" i="4" s="1"/>
  <c r="Q201" i="4" s="1"/>
  <c r="S201" i="4" s="1"/>
  <c r="T201" i="4" s="1"/>
  <c r="U201" i="4" s="1"/>
  <c r="V201" i="4" s="1"/>
  <c r="W201" i="4" s="1"/>
  <c r="X201" i="4" s="1"/>
  <c r="Y201" i="4" s="1"/>
  <c r="Z201" i="4" s="1"/>
  <c r="AA201" i="4" s="1"/>
  <c r="AB201" i="4" s="1"/>
  <c r="AC201" i="4" s="1"/>
  <c r="AD201" i="4" s="1"/>
  <c r="AE201" i="4" s="1"/>
  <c r="AF201" i="4" s="1"/>
  <c r="N209" i="4"/>
  <c r="O209" i="4" s="1"/>
  <c r="P209" i="4" s="1"/>
  <c r="Q209" i="4" s="1"/>
  <c r="S209" i="4" s="1"/>
  <c r="T209" i="4" s="1"/>
  <c r="U209" i="4" s="1"/>
  <c r="V209" i="4" s="1"/>
  <c r="W209" i="4" s="1"/>
  <c r="X209" i="4" s="1"/>
  <c r="Y209" i="4" s="1"/>
  <c r="Z209" i="4" s="1"/>
  <c r="AA209" i="4" s="1"/>
  <c r="AB209" i="4" s="1"/>
  <c r="AC209" i="4" s="1"/>
  <c r="AD209" i="4" s="1"/>
  <c r="AE209" i="4" s="1"/>
  <c r="AF209" i="4" s="1"/>
  <c r="M209" i="4"/>
  <c r="M217" i="4"/>
  <c r="N217" i="4" s="1"/>
  <c r="O217" i="4" s="1"/>
  <c r="P217" i="4" s="1"/>
  <c r="Q217" i="4" s="1"/>
  <c r="R217" i="4" s="1"/>
  <c r="S217" i="4" s="1"/>
  <c r="T217" i="4" s="1"/>
  <c r="U217" i="4" s="1"/>
  <c r="V217" i="4" s="1"/>
  <c r="W217" i="4" s="1"/>
  <c r="X217" i="4" s="1"/>
  <c r="Y217" i="4" s="1"/>
  <c r="Z217" i="4" s="1"/>
  <c r="AA217" i="4" s="1"/>
  <c r="AB217" i="4" s="1"/>
  <c r="AC217" i="4" s="1"/>
  <c r="AD217" i="4" s="1"/>
  <c r="AE217" i="4" s="1"/>
  <c r="AF217" i="4" s="1"/>
  <c r="M225" i="4"/>
  <c r="N225" i="4" s="1"/>
  <c r="O225" i="4" s="1"/>
  <c r="P225" i="4" s="1"/>
  <c r="Q225" i="4" s="1"/>
  <c r="R225" i="4" s="1"/>
  <c r="S225" i="4" s="1"/>
  <c r="T225" i="4" s="1"/>
  <c r="U225" i="4" s="1"/>
  <c r="V225" i="4" s="1"/>
  <c r="W225" i="4" s="1"/>
  <c r="X225" i="4" s="1"/>
  <c r="Y225" i="4" s="1"/>
  <c r="Z225" i="4" s="1"/>
  <c r="AA225" i="4" s="1"/>
  <c r="AB225" i="4" s="1"/>
  <c r="AC225" i="4" s="1"/>
  <c r="AD225" i="4" s="1"/>
  <c r="AE225" i="4" s="1"/>
  <c r="AF225" i="4" s="1"/>
  <c r="M233" i="4"/>
  <c r="N233" i="4" s="1"/>
  <c r="O233" i="4" s="1"/>
  <c r="P233" i="4" s="1"/>
  <c r="Q233" i="4" s="1"/>
  <c r="R233" i="4" s="1"/>
  <c r="S233" i="4" s="1"/>
  <c r="T233" i="4" s="1"/>
  <c r="U233" i="4" s="1"/>
  <c r="V233" i="4" s="1"/>
  <c r="W233" i="4" s="1"/>
  <c r="X233" i="4" s="1"/>
  <c r="Y233" i="4" s="1"/>
  <c r="Z233" i="4" s="1"/>
  <c r="AA233" i="4" s="1"/>
  <c r="AB233" i="4" s="1"/>
  <c r="AC233" i="4" s="1"/>
  <c r="AD233" i="4" s="1"/>
  <c r="AE233" i="4" s="1"/>
  <c r="AF233" i="4" s="1"/>
  <c r="N241" i="4"/>
  <c r="O241" i="4" s="1"/>
  <c r="P241" i="4" s="1"/>
  <c r="Q241" i="4" s="1"/>
  <c r="R241" i="4" s="1"/>
  <c r="S241" i="4" s="1"/>
  <c r="T241" i="4" s="1"/>
  <c r="U241" i="4" s="1"/>
  <c r="V241" i="4" s="1"/>
  <c r="W241" i="4" s="1"/>
  <c r="X241" i="4" s="1"/>
  <c r="Y241" i="4" s="1"/>
  <c r="Z241" i="4" s="1"/>
  <c r="AA241" i="4" s="1"/>
  <c r="AB241" i="4" s="1"/>
  <c r="AC241" i="4" s="1"/>
  <c r="AD241" i="4" s="1"/>
  <c r="AE241" i="4" s="1"/>
  <c r="AF241" i="4" s="1"/>
  <c r="M241" i="4"/>
  <c r="M255" i="4"/>
  <c r="N255" i="4" s="1"/>
  <c r="O255" i="4" s="1"/>
  <c r="P255" i="4" s="1"/>
  <c r="Q255" i="4" s="1"/>
  <c r="R255" i="4" s="1"/>
  <c r="S255" i="4" s="1"/>
  <c r="T255" i="4" s="1"/>
  <c r="U255" i="4" s="1"/>
  <c r="V255" i="4" s="1"/>
  <c r="W255" i="4" s="1"/>
  <c r="X255" i="4" s="1"/>
  <c r="Y255" i="4" s="1"/>
  <c r="Z255" i="4" s="1"/>
  <c r="AA255" i="4" s="1"/>
  <c r="AB255" i="4" s="1"/>
  <c r="AC255" i="4" s="1"/>
  <c r="AD255" i="4" s="1"/>
  <c r="AE255" i="4" s="1"/>
  <c r="AF255" i="4" s="1"/>
  <c r="M263" i="4"/>
  <c r="N263" i="4" s="1"/>
  <c r="O263" i="4" s="1"/>
  <c r="P263" i="4" s="1"/>
  <c r="Q263" i="4" s="1"/>
  <c r="R263" i="4" s="1"/>
  <c r="S263" i="4" s="1"/>
  <c r="T263" i="4" s="1"/>
  <c r="U263" i="4" s="1"/>
  <c r="V263" i="4" s="1"/>
  <c r="W263" i="4" s="1"/>
  <c r="X263" i="4" s="1"/>
  <c r="Y263" i="4" s="1"/>
  <c r="Z263" i="4" s="1"/>
  <c r="AA263" i="4" s="1"/>
  <c r="AB263" i="4" s="1"/>
  <c r="AC263" i="4" s="1"/>
  <c r="AD263" i="4" s="1"/>
  <c r="AE263" i="4" s="1"/>
  <c r="AF263" i="4" s="1"/>
  <c r="U5" i="4"/>
  <c r="BE16" i="4"/>
  <c r="BE22" i="4" s="1"/>
  <c r="BE25" i="4" s="1"/>
  <c r="AH70" i="4"/>
  <c r="U7" i="4"/>
  <c r="AC116" i="4"/>
  <c r="AC7" i="4" s="1"/>
  <c r="AA124" i="4"/>
  <c r="AD123" i="4"/>
  <c r="BH23" i="4" s="1"/>
  <c r="M178" i="4"/>
  <c r="N178" i="4" s="1"/>
  <c r="O178" i="4" s="1"/>
  <c r="P178" i="4" s="1"/>
  <c r="Q178" i="4" s="1"/>
  <c r="S178" i="4" s="1"/>
  <c r="T178" i="4" s="1"/>
  <c r="U178" i="4" s="1"/>
  <c r="V178" i="4" s="1"/>
  <c r="W178" i="4" s="1"/>
  <c r="X178" i="4" s="1"/>
  <c r="Y178" i="4" s="1"/>
  <c r="Z178" i="4" s="1"/>
  <c r="AA178" i="4" s="1"/>
  <c r="AB178" i="4" s="1"/>
  <c r="AC178" i="4" s="1"/>
  <c r="AD178" i="4" s="1"/>
  <c r="AE178" i="4" s="1"/>
  <c r="AF178" i="4" s="1"/>
  <c r="N186" i="4"/>
  <c r="O186" i="4" s="1"/>
  <c r="P186" i="4" s="1"/>
  <c r="Q186" i="4" s="1"/>
  <c r="S186" i="4" s="1"/>
  <c r="T186" i="4" s="1"/>
  <c r="U186" i="4" s="1"/>
  <c r="V186" i="4" s="1"/>
  <c r="W186" i="4" s="1"/>
  <c r="X186" i="4" s="1"/>
  <c r="Y186" i="4" s="1"/>
  <c r="Z186" i="4" s="1"/>
  <c r="AA186" i="4" s="1"/>
  <c r="AB186" i="4" s="1"/>
  <c r="AC186" i="4" s="1"/>
  <c r="AD186" i="4" s="1"/>
  <c r="AE186" i="4" s="1"/>
  <c r="AF186" i="4" s="1"/>
  <c r="M186" i="4"/>
  <c r="M194" i="4"/>
  <c r="N194" i="4" s="1"/>
  <c r="O194" i="4" s="1"/>
  <c r="P194" i="4" s="1"/>
  <c r="Q194" i="4" s="1"/>
  <c r="S194" i="4" s="1"/>
  <c r="T194" i="4" s="1"/>
  <c r="U194" i="4" s="1"/>
  <c r="V194" i="4" s="1"/>
  <c r="W194" i="4" s="1"/>
  <c r="X194" i="4" s="1"/>
  <c r="Y194" i="4" s="1"/>
  <c r="Z194" i="4" s="1"/>
  <c r="AA194" i="4" s="1"/>
  <c r="AB194" i="4" s="1"/>
  <c r="AC194" i="4" s="1"/>
  <c r="AD194" i="4" s="1"/>
  <c r="AE194" i="4" s="1"/>
  <c r="AF194" i="4" s="1"/>
  <c r="M202" i="4"/>
  <c r="N202" i="4" s="1"/>
  <c r="O202" i="4" s="1"/>
  <c r="P202" i="4" s="1"/>
  <c r="Q202" i="4" s="1"/>
  <c r="S202" i="4" s="1"/>
  <c r="T202" i="4" s="1"/>
  <c r="U202" i="4" s="1"/>
  <c r="V202" i="4" s="1"/>
  <c r="W202" i="4" s="1"/>
  <c r="X202" i="4" s="1"/>
  <c r="Y202" i="4" s="1"/>
  <c r="Z202" i="4" s="1"/>
  <c r="AA202" i="4" s="1"/>
  <c r="AB202" i="4" s="1"/>
  <c r="AC202" i="4" s="1"/>
  <c r="AD202" i="4" s="1"/>
  <c r="AE202" i="4" s="1"/>
  <c r="AF202" i="4" s="1"/>
  <c r="M210" i="4"/>
  <c r="N210" i="4" s="1"/>
  <c r="O210" i="4" s="1"/>
  <c r="P210" i="4" s="1"/>
  <c r="Q210" i="4" s="1"/>
  <c r="S210" i="4" s="1"/>
  <c r="T210" i="4" s="1"/>
  <c r="U210" i="4" s="1"/>
  <c r="V210" i="4" s="1"/>
  <c r="W210" i="4" s="1"/>
  <c r="X210" i="4" s="1"/>
  <c r="Y210" i="4" s="1"/>
  <c r="Z210" i="4" s="1"/>
  <c r="AA210" i="4" s="1"/>
  <c r="AB210" i="4" s="1"/>
  <c r="AC210" i="4" s="1"/>
  <c r="AD210" i="4" s="1"/>
  <c r="AE210" i="4" s="1"/>
  <c r="AF210" i="4" s="1"/>
  <c r="N218" i="4"/>
  <c r="O218" i="4" s="1"/>
  <c r="P218" i="4" s="1"/>
  <c r="Q218" i="4" s="1"/>
  <c r="R218" i="4" s="1"/>
  <c r="S218" i="4" s="1"/>
  <c r="T218" i="4" s="1"/>
  <c r="U218" i="4" s="1"/>
  <c r="V218" i="4" s="1"/>
  <c r="W218" i="4" s="1"/>
  <c r="X218" i="4" s="1"/>
  <c r="Y218" i="4" s="1"/>
  <c r="Z218" i="4" s="1"/>
  <c r="AA218" i="4" s="1"/>
  <c r="AB218" i="4" s="1"/>
  <c r="AC218" i="4" s="1"/>
  <c r="AD218" i="4" s="1"/>
  <c r="AE218" i="4" s="1"/>
  <c r="AF218" i="4" s="1"/>
  <c r="M218" i="4"/>
  <c r="M226" i="4"/>
  <c r="N226" i="4" s="1"/>
  <c r="O226" i="4" s="1"/>
  <c r="P226" i="4" s="1"/>
  <c r="Q226" i="4" s="1"/>
  <c r="R226" i="4" s="1"/>
  <c r="S226" i="4" s="1"/>
  <c r="T226" i="4" s="1"/>
  <c r="U226" i="4" s="1"/>
  <c r="V226" i="4" s="1"/>
  <c r="W226" i="4" s="1"/>
  <c r="X226" i="4" s="1"/>
  <c r="Y226" i="4" s="1"/>
  <c r="Z226" i="4" s="1"/>
  <c r="AA226" i="4" s="1"/>
  <c r="AB226" i="4" s="1"/>
  <c r="AC226" i="4" s="1"/>
  <c r="AD226" i="4" s="1"/>
  <c r="AE226" i="4" s="1"/>
  <c r="AF226" i="4" s="1"/>
  <c r="M234" i="4"/>
  <c r="N234" i="4" s="1"/>
  <c r="O234" i="4" s="1"/>
  <c r="P234" i="4" s="1"/>
  <c r="Q234" i="4" s="1"/>
  <c r="R234" i="4" s="1"/>
  <c r="S234" i="4" s="1"/>
  <c r="T234" i="4" s="1"/>
  <c r="U234" i="4" s="1"/>
  <c r="V234" i="4" s="1"/>
  <c r="W234" i="4" s="1"/>
  <c r="X234" i="4" s="1"/>
  <c r="Y234" i="4" s="1"/>
  <c r="Z234" i="4" s="1"/>
  <c r="AA234" i="4" s="1"/>
  <c r="AB234" i="4" s="1"/>
  <c r="AC234" i="4" s="1"/>
  <c r="AD234" i="4" s="1"/>
  <c r="AE234" i="4" s="1"/>
  <c r="AF234" i="4" s="1"/>
  <c r="M242" i="4"/>
  <c r="N242" i="4" s="1"/>
  <c r="O242" i="4" s="1"/>
  <c r="P242" i="4" s="1"/>
  <c r="Q242" i="4" s="1"/>
  <c r="R242" i="4" s="1"/>
  <c r="S242" i="4" s="1"/>
  <c r="T242" i="4" s="1"/>
  <c r="U242" i="4" s="1"/>
  <c r="V242" i="4" s="1"/>
  <c r="W242" i="4" s="1"/>
  <c r="X242" i="4" s="1"/>
  <c r="Y242" i="4" s="1"/>
  <c r="Z242" i="4" s="1"/>
  <c r="AA242" i="4" s="1"/>
  <c r="AB242" i="4" s="1"/>
  <c r="AC242" i="4" s="1"/>
  <c r="AD242" i="4" s="1"/>
  <c r="AE242" i="4" s="1"/>
  <c r="AF242" i="4" s="1"/>
  <c r="N248" i="4"/>
  <c r="O248" i="4" s="1"/>
  <c r="P248" i="4" s="1"/>
  <c r="Q248" i="4" s="1"/>
  <c r="R248" i="4" s="1"/>
  <c r="S248" i="4" s="1"/>
  <c r="T248" i="4" s="1"/>
  <c r="U248" i="4" s="1"/>
  <c r="V248" i="4" s="1"/>
  <c r="W248" i="4" s="1"/>
  <c r="X248" i="4" s="1"/>
  <c r="Y248" i="4" s="1"/>
  <c r="Z248" i="4" s="1"/>
  <c r="AA248" i="4" s="1"/>
  <c r="AB248" i="4" s="1"/>
  <c r="AC248" i="4" s="1"/>
  <c r="AD248" i="4" s="1"/>
  <c r="AE248" i="4" s="1"/>
  <c r="AF248" i="4" s="1"/>
  <c r="M248" i="4"/>
  <c r="M256" i="4"/>
  <c r="N256" i="4" s="1"/>
  <c r="O256" i="4" s="1"/>
  <c r="P256" i="4" s="1"/>
  <c r="Q256" i="4" s="1"/>
  <c r="R256" i="4" s="1"/>
  <c r="S256" i="4" s="1"/>
  <c r="T256" i="4" s="1"/>
  <c r="U256" i="4" s="1"/>
  <c r="V256" i="4" s="1"/>
  <c r="W256" i="4" s="1"/>
  <c r="X256" i="4" s="1"/>
  <c r="Y256" i="4" s="1"/>
  <c r="Z256" i="4" s="1"/>
  <c r="AA256" i="4" s="1"/>
  <c r="AB256" i="4" s="1"/>
  <c r="AC256" i="4" s="1"/>
  <c r="AD256" i="4" s="1"/>
  <c r="AE256" i="4" s="1"/>
  <c r="AF256" i="4" s="1"/>
  <c r="M264" i="4"/>
  <c r="N264" i="4" s="1"/>
  <c r="O264" i="4" s="1"/>
  <c r="P264" i="4" s="1"/>
  <c r="Q264" i="4" s="1"/>
  <c r="R264" i="4" s="1"/>
  <c r="S264" i="4" s="1"/>
  <c r="T264" i="4" s="1"/>
  <c r="U264" i="4" s="1"/>
  <c r="V264" i="4" s="1"/>
  <c r="W264" i="4" s="1"/>
  <c r="X264" i="4" s="1"/>
  <c r="Y264" i="4" s="1"/>
  <c r="Z264" i="4" s="1"/>
  <c r="AA264" i="4" s="1"/>
  <c r="AB264" i="4" s="1"/>
  <c r="AC264" i="4" s="1"/>
  <c r="AD264" i="4" s="1"/>
  <c r="AE264" i="4" s="1"/>
  <c r="AF264" i="4" s="1"/>
  <c r="M172" i="4"/>
  <c r="N172" i="4" s="1"/>
  <c r="O172" i="4" s="1"/>
  <c r="P172" i="4" s="1"/>
  <c r="Q172" i="4" s="1"/>
  <c r="S172" i="4" s="1"/>
  <c r="T172" i="4" s="1"/>
  <c r="U172" i="4" s="1"/>
  <c r="V172" i="4" s="1"/>
  <c r="W172" i="4" s="1"/>
  <c r="X172" i="4" s="1"/>
  <c r="Y172" i="4" s="1"/>
  <c r="Z172" i="4" s="1"/>
  <c r="AA172" i="4" s="1"/>
  <c r="AB172" i="4" s="1"/>
  <c r="AC172" i="4" s="1"/>
  <c r="AD172" i="4" s="1"/>
  <c r="AE172" i="4" s="1"/>
  <c r="AF172" i="4" s="1"/>
  <c r="N213" i="4"/>
  <c r="O213" i="4" s="1"/>
  <c r="P213" i="4" s="1"/>
  <c r="Q213" i="4" s="1"/>
  <c r="S213" i="4" s="1"/>
  <c r="T213" i="4" s="1"/>
  <c r="U213" i="4" s="1"/>
  <c r="V213" i="4" s="1"/>
  <c r="W213" i="4" s="1"/>
  <c r="X213" i="4" s="1"/>
  <c r="Y213" i="4" s="1"/>
  <c r="Z213" i="4" s="1"/>
  <c r="AA213" i="4" s="1"/>
  <c r="AB213" i="4" s="1"/>
  <c r="AC213" i="4" s="1"/>
  <c r="AD213" i="4" s="1"/>
  <c r="AE213" i="4" s="1"/>
  <c r="AF213" i="4" s="1"/>
  <c r="M213" i="4"/>
  <c r="M245" i="4"/>
  <c r="N245" i="4" s="1"/>
  <c r="O245" i="4" s="1"/>
  <c r="P245" i="4" s="1"/>
  <c r="Q245" i="4" s="1"/>
  <c r="R245" i="4" s="1"/>
  <c r="S245" i="4" s="1"/>
  <c r="T245" i="4" s="1"/>
  <c r="U245" i="4" s="1"/>
  <c r="V245" i="4" s="1"/>
  <c r="W245" i="4" s="1"/>
  <c r="X245" i="4" s="1"/>
  <c r="Y245" i="4" s="1"/>
  <c r="Z245" i="4" s="1"/>
  <c r="AA245" i="4" s="1"/>
  <c r="AB245" i="4" s="1"/>
  <c r="AC245" i="4" s="1"/>
  <c r="AD245" i="4" s="1"/>
  <c r="AE245" i="4" s="1"/>
  <c r="AF245" i="4" s="1"/>
  <c r="M267" i="4"/>
  <c r="N267" i="4" s="1"/>
  <c r="O267" i="4" s="1"/>
  <c r="P267" i="4" s="1"/>
  <c r="Q267" i="4" s="1"/>
  <c r="R267" i="4" s="1"/>
  <c r="S267" i="4" s="1"/>
  <c r="T267" i="4" s="1"/>
  <c r="U267" i="4" s="1"/>
  <c r="V267" i="4" s="1"/>
  <c r="W267" i="4" s="1"/>
  <c r="X267" i="4" s="1"/>
  <c r="Y267" i="4" s="1"/>
  <c r="Z267" i="4" s="1"/>
  <c r="AA267" i="4" s="1"/>
  <c r="AB267" i="4" s="1"/>
  <c r="AC267" i="4" s="1"/>
  <c r="AD267" i="4" s="1"/>
  <c r="AE267" i="4" s="1"/>
  <c r="AF267" i="4" s="1"/>
  <c r="AE123" i="4"/>
  <c r="BI23" i="4" s="1"/>
  <c r="M170" i="4"/>
  <c r="N170" i="4" s="1"/>
  <c r="O170" i="4" s="1"/>
  <c r="P170" i="4" s="1"/>
  <c r="Q170" i="4" s="1"/>
  <c r="S170" i="4" s="1"/>
  <c r="T170" i="4" s="1"/>
  <c r="U170" i="4" s="1"/>
  <c r="V170" i="4" s="1"/>
  <c r="W170" i="4" s="1"/>
  <c r="X170" i="4" s="1"/>
  <c r="Y170" i="4" s="1"/>
  <c r="N179" i="4"/>
  <c r="O179" i="4" s="1"/>
  <c r="P179" i="4" s="1"/>
  <c r="Q179" i="4" s="1"/>
  <c r="S179" i="4" s="1"/>
  <c r="T179" i="4" s="1"/>
  <c r="U179" i="4" s="1"/>
  <c r="V179" i="4" s="1"/>
  <c r="W179" i="4" s="1"/>
  <c r="X179" i="4" s="1"/>
  <c r="Y179" i="4" s="1"/>
  <c r="Z179" i="4" s="1"/>
  <c r="AA179" i="4" s="1"/>
  <c r="AB179" i="4" s="1"/>
  <c r="AC179" i="4" s="1"/>
  <c r="AD179" i="4" s="1"/>
  <c r="AE179" i="4" s="1"/>
  <c r="AF179" i="4" s="1"/>
  <c r="M179" i="4"/>
  <c r="N187" i="4"/>
  <c r="O187" i="4" s="1"/>
  <c r="P187" i="4" s="1"/>
  <c r="Q187" i="4" s="1"/>
  <c r="S187" i="4" s="1"/>
  <c r="T187" i="4" s="1"/>
  <c r="U187" i="4" s="1"/>
  <c r="V187" i="4" s="1"/>
  <c r="W187" i="4" s="1"/>
  <c r="X187" i="4" s="1"/>
  <c r="Y187" i="4" s="1"/>
  <c r="Z187" i="4" s="1"/>
  <c r="AA187" i="4" s="1"/>
  <c r="AB187" i="4" s="1"/>
  <c r="AC187" i="4" s="1"/>
  <c r="AD187" i="4" s="1"/>
  <c r="AE187" i="4" s="1"/>
  <c r="AF187" i="4" s="1"/>
  <c r="M187" i="4"/>
  <c r="M195" i="4"/>
  <c r="N195" i="4" s="1"/>
  <c r="O195" i="4" s="1"/>
  <c r="P195" i="4" s="1"/>
  <c r="Q195" i="4" s="1"/>
  <c r="S195" i="4" s="1"/>
  <c r="T195" i="4" s="1"/>
  <c r="U195" i="4" s="1"/>
  <c r="V195" i="4" s="1"/>
  <c r="W195" i="4" s="1"/>
  <c r="X195" i="4" s="1"/>
  <c r="Y195" i="4" s="1"/>
  <c r="Z195" i="4" s="1"/>
  <c r="AA195" i="4" s="1"/>
  <c r="AB195" i="4" s="1"/>
  <c r="AC195" i="4" s="1"/>
  <c r="AD195" i="4" s="1"/>
  <c r="AE195" i="4" s="1"/>
  <c r="AF195" i="4" s="1"/>
  <c r="M203" i="4"/>
  <c r="N203" i="4" s="1"/>
  <c r="O203" i="4" s="1"/>
  <c r="P203" i="4" s="1"/>
  <c r="Q203" i="4" s="1"/>
  <c r="S203" i="4" s="1"/>
  <c r="T203" i="4" s="1"/>
  <c r="U203" i="4" s="1"/>
  <c r="V203" i="4" s="1"/>
  <c r="W203" i="4" s="1"/>
  <c r="X203" i="4" s="1"/>
  <c r="Y203" i="4" s="1"/>
  <c r="Z203" i="4" s="1"/>
  <c r="AA203" i="4" s="1"/>
  <c r="AB203" i="4" s="1"/>
  <c r="AC203" i="4" s="1"/>
  <c r="AD203" i="4" s="1"/>
  <c r="AE203" i="4" s="1"/>
  <c r="AF203" i="4" s="1"/>
  <c r="N211" i="4"/>
  <c r="O211" i="4" s="1"/>
  <c r="P211" i="4" s="1"/>
  <c r="Q211" i="4" s="1"/>
  <c r="S211" i="4" s="1"/>
  <c r="T211" i="4" s="1"/>
  <c r="U211" i="4" s="1"/>
  <c r="V211" i="4" s="1"/>
  <c r="W211" i="4" s="1"/>
  <c r="X211" i="4" s="1"/>
  <c r="Y211" i="4" s="1"/>
  <c r="Z211" i="4" s="1"/>
  <c r="AA211" i="4" s="1"/>
  <c r="AB211" i="4" s="1"/>
  <c r="AC211" i="4" s="1"/>
  <c r="AD211" i="4" s="1"/>
  <c r="AE211" i="4" s="1"/>
  <c r="AF211" i="4" s="1"/>
  <c r="M211" i="4"/>
  <c r="N219" i="4"/>
  <c r="O219" i="4" s="1"/>
  <c r="P219" i="4" s="1"/>
  <c r="Q219" i="4" s="1"/>
  <c r="R219" i="4" s="1"/>
  <c r="S219" i="4" s="1"/>
  <c r="T219" i="4" s="1"/>
  <c r="U219" i="4" s="1"/>
  <c r="V219" i="4" s="1"/>
  <c r="W219" i="4" s="1"/>
  <c r="X219" i="4" s="1"/>
  <c r="Y219" i="4" s="1"/>
  <c r="Z219" i="4" s="1"/>
  <c r="AA219" i="4" s="1"/>
  <c r="AB219" i="4" s="1"/>
  <c r="AC219" i="4" s="1"/>
  <c r="AD219" i="4" s="1"/>
  <c r="AE219" i="4" s="1"/>
  <c r="AF219" i="4" s="1"/>
  <c r="M219" i="4"/>
  <c r="M227" i="4"/>
  <c r="N227" i="4" s="1"/>
  <c r="O227" i="4" s="1"/>
  <c r="P227" i="4" s="1"/>
  <c r="Q227" i="4" s="1"/>
  <c r="R227" i="4" s="1"/>
  <c r="S227" i="4" s="1"/>
  <c r="T227" i="4" s="1"/>
  <c r="U227" i="4" s="1"/>
  <c r="V227" i="4" s="1"/>
  <c r="W227" i="4" s="1"/>
  <c r="X227" i="4" s="1"/>
  <c r="Y227" i="4" s="1"/>
  <c r="Z227" i="4" s="1"/>
  <c r="AA227" i="4" s="1"/>
  <c r="AB227" i="4" s="1"/>
  <c r="AC227" i="4" s="1"/>
  <c r="AD227" i="4" s="1"/>
  <c r="AE227" i="4" s="1"/>
  <c r="AF227" i="4" s="1"/>
  <c r="M235" i="4"/>
  <c r="N235" i="4" s="1"/>
  <c r="O235" i="4" s="1"/>
  <c r="P235" i="4" s="1"/>
  <c r="Q235" i="4" s="1"/>
  <c r="R235" i="4" s="1"/>
  <c r="S235" i="4" s="1"/>
  <c r="T235" i="4" s="1"/>
  <c r="U235" i="4" s="1"/>
  <c r="V235" i="4" s="1"/>
  <c r="W235" i="4" s="1"/>
  <c r="X235" i="4" s="1"/>
  <c r="Y235" i="4" s="1"/>
  <c r="Z235" i="4" s="1"/>
  <c r="AA235" i="4" s="1"/>
  <c r="AB235" i="4" s="1"/>
  <c r="AC235" i="4" s="1"/>
  <c r="AD235" i="4" s="1"/>
  <c r="AE235" i="4" s="1"/>
  <c r="AF235" i="4" s="1"/>
  <c r="N243" i="4"/>
  <c r="O243" i="4" s="1"/>
  <c r="P243" i="4" s="1"/>
  <c r="Q243" i="4" s="1"/>
  <c r="R243" i="4" s="1"/>
  <c r="S243" i="4" s="1"/>
  <c r="T243" i="4" s="1"/>
  <c r="U243" i="4" s="1"/>
  <c r="V243" i="4" s="1"/>
  <c r="W243" i="4" s="1"/>
  <c r="X243" i="4" s="1"/>
  <c r="Y243" i="4" s="1"/>
  <c r="Z243" i="4" s="1"/>
  <c r="AA243" i="4" s="1"/>
  <c r="AB243" i="4" s="1"/>
  <c r="AC243" i="4" s="1"/>
  <c r="AD243" i="4" s="1"/>
  <c r="AE243" i="4" s="1"/>
  <c r="AF243" i="4" s="1"/>
  <c r="M243" i="4"/>
  <c r="N249" i="4"/>
  <c r="O249" i="4" s="1"/>
  <c r="P249" i="4" s="1"/>
  <c r="Q249" i="4" s="1"/>
  <c r="R249" i="4" s="1"/>
  <c r="S249" i="4" s="1"/>
  <c r="T249" i="4" s="1"/>
  <c r="U249" i="4" s="1"/>
  <c r="V249" i="4" s="1"/>
  <c r="W249" i="4" s="1"/>
  <c r="X249" i="4" s="1"/>
  <c r="Y249" i="4" s="1"/>
  <c r="Z249" i="4" s="1"/>
  <c r="AA249" i="4" s="1"/>
  <c r="AB249" i="4" s="1"/>
  <c r="AC249" i="4" s="1"/>
  <c r="AD249" i="4" s="1"/>
  <c r="AE249" i="4" s="1"/>
  <c r="AF249" i="4" s="1"/>
  <c r="M249" i="4"/>
  <c r="M257" i="4"/>
  <c r="N257" i="4" s="1"/>
  <c r="O257" i="4" s="1"/>
  <c r="P257" i="4" s="1"/>
  <c r="Q257" i="4" s="1"/>
  <c r="R257" i="4" s="1"/>
  <c r="S257" i="4" s="1"/>
  <c r="T257" i="4" s="1"/>
  <c r="U257" i="4" s="1"/>
  <c r="V257" i="4" s="1"/>
  <c r="W257" i="4" s="1"/>
  <c r="X257" i="4" s="1"/>
  <c r="Y257" i="4" s="1"/>
  <c r="Z257" i="4" s="1"/>
  <c r="AA257" i="4" s="1"/>
  <c r="AB257" i="4" s="1"/>
  <c r="AC257" i="4" s="1"/>
  <c r="AD257" i="4" s="1"/>
  <c r="AE257" i="4" s="1"/>
  <c r="AF257" i="4" s="1"/>
  <c r="M265" i="4"/>
  <c r="N265" i="4" s="1"/>
  <c r="O265" i="4" s="1"/>
  <c r="P265" i="4" s="1"/>
  <c r="Q265" i="4" s="1"/>
  <c r="R265" i="4" s="1"/>
  <c r="S265" i="4" s="1"/>
  <c r="T265" i="4" s="1"/>
  <c r="U265" i="4" s="1"/>
  <c r="V265" i="4" s="1"/>
  <c r="W265" i="4" s="1"/>
  <c r="X265" i="4" s="1"/>
  <c r="Y265" i="4" s="1"/>
  <c r="Z265" i="4" s="1"/>
  <c r="AA265" i="4" s="1"/>
  <c r="AB265" i="4" s="1"/>
  <c r="AC265" i="4" s="1"/>
  <c r="AD265" i="4" s="1"/>
  <c r="AE265" i="4" s="1"/>
  <c r="AF265" i="4" s="1"/>
  <c r="B124" i="4"/>
  <c r="BA22" i="4"/>
  <c r="T7" i="4"/>
  <c r="AB113" i="4"/>
  <c r="AB115" i="4" s="1"/>
  <c r="O123" i="4"/>
  <c r="AW23" i="4" s="1"/>
  <c r="P123" i="4"/>
  <c r="P113" i="4"/>
  <c r="P115" i="4" s="1"/>
  <c r="P116" i="4" s="1"/>
  <c r="P7" i="4" s="1"/>
  <c r="O5" i="4"/>
  <c r="M5" i="4"/>
  <c r="N123" i="4"/>
  <c r="AV23" i="4" s="1"/>
  <c r="L113" i="4"/>
  <c r="L115" i="4" s="1"/>
  <c r="L123" i="4"/>
  <c r="AI120" i="4"/>
  <c r="K123" i="4"/>
  <c r="AT23" i="4" s="1"/>
  <c r="K113" i="4"/>
  <c r="K115" i="4" s="1"/>
  <c r="K116" i="4" s="1"/>
  <c r="K7" i="4" s="1"/>
  <c r="AT22" i="4"/>
  <c r="AT25" i="4" s="1"/>
  <c r="J123" i="4"/>
  <c r="J124" i="4" s="1"/>
  <c r="I5" i="4"/>
  <c r="J113" i="4"/>
  <c r="J115" i="4" s="1"/>
  <c r="J116" i="4" s="1"/>
  <c r="J7" i="4" s="1"/>
  <c r="AH120" i="4"/>
  <c r="H5" i="4"/>
  <c r="I113" i="4"/>
  <c r="I115" i="4" s="1"/>
  <c r="AS22" i="4"/>
  <c r="AS25" i="4" s="1"/>
  <c r="H123" i="4"/>
  <c r="H124" i="4" s="1"/>
  <c r="H113" i="4"/>
  <c r="H115" i="4" s="1"/>
  <c r="G123" i="4"/>
  <c r="AR23" i="4" s="1"/>
  <c r="E5" i="4"/>
  <c r="F113" i="4"/>
  <c r="F115" i="4" s="1"/>
  <c r="F124" i="4"/>
  <c r="F116" i="4"/>
  <c r="E124" i="4"/>
  <c r="AP23" i="4"/>
  <c r="AP22" i="4"/>
  <c r="AP25" i="4" s="1"/>
  <c r="AI71" i="4"/>
  <c r="AI96" i="4"/>
  <c r="E113" i="4"/>
  <c r="E115" i="4" s="1"/>
  <c r="E116" i="4" s="1"/>
  <c r="E7" i="4" s="1"/>
  <c r="D124" i="4"/>
  <c r="D113" i="4"/>
  <c r="D115" i="4" s="1"/>
  <c r="D116" i="4" s="1"/>
  <c r="AO22" i="4"/>
  <c r="AO25" i="4" s="1"/>
  <c r="C113" i="4"/>
  <c r="C115" i="4" s="1"/>
  <c r="C116" i="4" s="1"/>
  <c r="AI92" i="4"/>
  <c r="AI119" i="4"/>
  <c r="AH92" i="4"/>
  <c r="AF5" i="4"/>
  <c r="AM19" i="4"/>
  <c r="B113" i="4"/>
  <c r="B115" i="4" s="1"/>
  <c r="B116" i="4" s="1"/>
  <c r="B7" i="4" s="1"/>
  <c r="BG95" i="4" a="1"/>
  <c r="AZ86" i="4"/>
  <c r="AJ108" i="4" a="1"/>
  <c r="AJ108" i="4" s="1"/>
  <c r="AI121" i="4"/>
  <c r="AM22" i="4"/>
  <c r="AY22" i="4"/>
  <c r="AY25" i="4" s="1"/>
  <c r="R7" i="4"/>
  <c r="AZ16" i="4"/>
  <c r="AZ22" i="4" s="1"/>
  <c r="AZ25" i="4" s="1"/>
  <c r="Z7" i="4"/>
  <c r="BF16" i="4"/>
  <c r="BF22" i="4" s="1"/>
  <c r="AH71" i="4"/>
  <c r="AH119" i="4"/>
  <c r="BI19" i="4"/>
  <c r="BI22" i="4" s="1"/>
  <c r="AE124" i="4"/>
  <c r="AD5" i="4"/>
  <c r="AE113" i="4"/>
  <c r="AE115" i="4" s="1"/>
  <c r="BC22" i="4"/>
  <c r="BC25" i="4" s="1"/>
  <c r="N5" i="4"/>
  <c r="O113" i="4"/>
  <c r="O115" i="4" s="1"/>
  <c r="AW19" i="4"/>
  <c r="AW22" i="4" s="1"/>
  <c r="AW25" i="4" s="1"/>
  <c r="O124" i="4"/>
  <c r="P124" i="4"/>
  <c r="AH78" i="4"/>
  <c r="AH118" i="4"/>
  <c r="AH122" i="4"/>
  <c r="N124" i="4"/>
  <c r="AR19" i="4"/>
  <c r="AR22" i="4" s="1"/>
  <c r="AR25" i="4" s="1"/>
  <c r="F5" i="4"/>
  <c r="G113" i="4"/>
  <c r="G115" i="4" s="1"/>
  <c r="G116" i="4" s="1"/>
  <c r="G7" i="4" s="1"/>
  <c r="BG22" i="4"/>
  <c r="BG23" i="4"/>
  <c r="AQ16" i="4"/>
  <c r="F7" i="4"/>
  <c r="N113" i="4"/>
  <c r="N115" i="4" s="1"/>
  <c r="N116" i="4" s="1"/>
  <c r="N7" i="4" s="1"/>
  <c r="AV16" i="4"/>
  <c r="AV22" i="4" s="1"/>
  <c r="V113" i="4"/>
  <c r="V115" i="4" s="1"/>
  <c r="V116" i="4" s="1"/>
  <c r="V7" i="4" s="1"/>
  <c r="BD16" i="4"/>
  <c r="BH16" i="4"/>
  <c r="BH22" i="4" s="1"/>
  <c r="AD113" i="4"/>
  <c r="AD115" i="4" s="1"/>
  <c r="AQ20" i="4"/>
  <c r="AH96" i="4"/>
  <c r="AI118" i="4"/>
  <c r="AI122" i="4"/>
  <c r="V5" i="4"/>
  <c r="W7" i="4"/>
  <c r="AG6" i="4"/>
  <c r="AI78" i="4"/>
  <c r="AN23" i="4"/>
  <c r="AH121" i="4"/>
  <c r="B5" i="4"/>
  <c r="J5" i="4"/>
  <c r="R5" i="4"/>
  <c r="Z5" i="4"/>
  <c r="BB16" i="4"/>
  <c r="BB22" i="4" s="1"/>
  <c r="BB25" i="4" s="1"/>
  <c r="BJ16" i="4"/>
  <c r="BJ22" i="4" s="1"/>
  <c r="AN19" i="4"/>
  <c r="AN22" i="4" s="1"/>
  <c r="AN25" i="4" s="1"/>
  <c r="AH117" i="4"/>
  <c r="AI117" i="4"/>
  <c r="AH108" i="4"/>
  <c r="AI108" i="4"/>
  <c r="AX16" i="4"/>
  <c r="AX22" i="4" s="1"/>
  <c r="BJ23" i="4" l="1"/>
  <c r="AF116" i="4"/>
  <c r="AF7" i="4" s="1"/>
  <c r="AD116" i="4"/>
  <c r="AD7" i="4" s="1"/>
  <c r="AJ123" i="4" a="1"/>
  <c r="AJ123" i="4" s="1"/>
  <c r="BF25" i="4"/>
  <c r="S124" i="4"/>
  <c r="S116" i="4"/>
  <c r="S7" i="4" s="1"/>
  <c r="AX23" i="4"/>
  <c r="Z170" i="4"/>
  <c r="AA170" i="4" s="1"/>
  <c r="AB170" i="4" s="1"/>
  <c r="AC170" i="4" s="1"/>
  <c r="AD170" i="4" s="1"/>
  <c r="AE170" i="4" s="1"/>
  <c r="AF170" i="4" s="1"/>
  <c r="O116" i="4"/>
  <c r="O7" i="4" s="1"/>
  <c r="BI25" i="4"/>
  <c r="I116" i="4"/>
  <c r="I7" i="4" s="1"/>
  <c r="AD124" i="4"/>
  <c r="BH25" i="4"/>
  <c r="I124" i="4"/>
  <c r="BD22" i="4"/>
  <c r="BD25" i="4" s="1"/>
  <c r="G124" i="4"/>
  <c r="AB116" i="4"/>
  <c r="AB7" i="4" s="1"/>
  <c r="X7" i="4"/>
  <c r="AE116" i="4"/>
  <c r="AE7" i="4" s="1"/>
  <c r="BA25" i="4"/>
  <c r="AX25" i="4"/>
  <c r="AV25" i="4"/>
  <c r="L116" i="4"/>
  <c r="L7" i="4" s="1"/>
  <c r="L124" i="4"/>
  <c r="K124" i="4"/>
  <c r="AH123" i="4"/>
  <c r="AI123" i="4"/>
  <c r="H116" i="4"/>
  <c r="H7" i="4" s="1"/>
  <c r="AQ22" i="4"/>
  <c r="AQ25" i="4" s="1"/>
  <c r="D7" i="4"/>
  <c r="AI113" i="4"/>
  <c r="BG25" i="4"/>
  <c r="AH115" i="4"/>
  <c r="AH113" i="4"/>
  <c r="G177" i="4"/>
  <c r="BJ25" i="4"/>
  <c r="AM25" i="4"/>
  <c r="BG118" i="4"/>
  <c r="BK116" i="4"/>
  <c r="BI115" i="4"/>
  <c r="BG114" i="4"/>
  <c r="BK112" i="4"/>
  <c r="BI111" i="4"/>
  <c r="BG110" i="4"/>
  <c r="BK108" i="4"/>
  <c r="BI107" i="4"/>
  <c r="BG106" i="4"/>
  <c r="BK104" i="4"/>
  <c r="BI103" i="4"/>
  <c r="BG102" i="4"/>
  <c r="BK100" i="4"/>
  <c r="BI99" i="4"/>
  <c r="BG98" i="4"/>
  <c r="BK96" i="4"/>
  <c r="BI95" i="4"/>
  <c r="BL117" i="4"/>
  <c r="BJ116" i="4"/>
  <c r="BH115" i="4"/>
  <c r="BL113" i="4"/>
  <c r="BJ112" i="4"/>
  <c r="BH111" i="4"/>
  <c r="BL109" i="4"/>
  <c r="BJ108" i="4"/>
  <c r="BH107" i="4"/>
  <c r="BL105" i="4"/>
  <c r="BJ104" i="4"/>
  <c r="BH103" i="4"/>
  <c r="BL101" i="4"/>
  <c r="BJ100" i="4"/>
  <c r="BH99" i="4"/>
  <c r="BL97" i="4"/>
  <c r="BJ96" i="4"/>
  <c r="BH95" i="4"/>
  <c r="BK117" i="4"/>
  <c r="BI116" i="4"/>
  <c r="BG115" i="4"/>
  <c r="BK113" i="4"/>
  <c r="BI112" i="4"/>
  <c r="BG111" i="4"/>
  <c r="BK109" i="4"/>
  <c r="BI108" i="4"/>
  <c r="BG107" i="4"/>
  <c r="BK105" i="4"/>
  <c r="BI104" i="4"/>
  <c r="BG103" i="4"/>
  <c r="BK101" i="4"/>
  <c r="BI100" i="4"/>
  <c r="BG99" i="4"/>
  <c r="BK97" i="4"/>
  <c r="BI96" i="4"/>
  <c r="BG95" i="4"/>
  <c r="BL118" i="4"/>
  <c r="BJ117" i="4"/>
  <c r="BH116" i="4"/>
  <c r="BL114" i="4"/>
  <c r="BJ113" i="4"/>
  <c r="BH112" i="4"/>
  <c r="BL110" i="4"/>
  <c r="BJ109" i="4"/>
  <c r="BH108" i="4"/>
  <c r="BL106" i="4"/>
  <c r="BJ105" i="4"/>
  <c r="BH104" i="4"/>
  <c r="BL102" i="4"/>
  <c r="BJ101" i="4"/>
  <c r="BH100" i="4"/>
  <c r="BL98" i="4"/>
  <c r="BJ97" i="4"/>
  <c r="BH96" i="4"/>
  <c r="BK118" i="4"/>
  <c r="BI117" i="4"/>
  <c r="BG116" i="4"/>
  <c r="BK114" i="4"/>
  <c r="BI113" i="4"/>
  <c r="BG112" i="4"/>
  <c r="BK110" i="4"/>
  <c r="BI109" i="4"/>
  <c r="BG108" i="4"/>
  <c r="BK106" i="4"/>
  <c r="BI105" i="4"/>
  <c r="BG104" i="4"/>
  <c r="BK102" i="4"/>
  <c r="BI101" i="4"/>
  <c r="BG100" i="4"/>
  <c r="BK98" i="4"/>
  <c r="BI97" i="4"/>
  <c r="BG96" i="4"/>
  <c r="BJ118" i="4"/>
  <c r="BH117" i="4"/>
  <c r="BL115" i="4"/>
  <c r="BJ114" i="4"/>
  <c r="BH113" i="4"/>
  <c r="BL111" i="4"/>
  <c r="BJ110" i="4"/>
  <c r="BH109" i="4"/>
  <c r="BL107" i="4"/>
  <c r="BJ106" i="4"/>
  <c r="BH105" i="4"/>
  <c r="BL103" i="4"/>
  <c r="BJ102" i="4"/>
  <c r="BH101" i="4"/>
  <c r="BL99" i="4"/>
  <c r="BJ98" i="4"/>
  <c r="BH97" i="4"/>
  <c r="BL95" i="4"/>
  <c r="BI118" i="4"/>
  <c r="BG117" i="4"/>
  <c r="BK115" i="4"/>
  <c r="BI114" i="4"/>
  <c r="BG113" i="4"/>
  <c r="BK111" i="4"/>
  <c r="BI110" i="4"/>
  <c r="BG109" i="4"/>
  <c r="BK107" i="4"/>
  <c r="BI106" i="4"/>
  <c r="BG105" i="4"/>
  <c r="BK103" i="4"/>
  <c r="BI102" i="4"/>
  <c r="BG101" i="4"/>
  <c r="BK99" i="4"/>
  <c r="BI98" i="4"/>
  <c r="BG97" i="4"/>
  <c r="BK95" i="4"/>
  <c r="BH114" i="4"/>
  <c r="BJ103" i="4"/>
  <c r="BH110" i="4"/>
  <c r="BH106" i="4"/>
  <c r="BL112" i="4"/>
  <c r="BH102" i="4"/>
  <c r="BJ111" i="4"/>
  <c r="BL100" i="4"/>
  <c r="BJ99" i="4"/>
  <c r="BL116" i="4"/>
  <c r="BJ95" i="4"/>
  <c r="BL108" i="4"/>
  <c r="BH98" i="4"/>
  <c r="BH118" i="4"/>
  <c r="BJ107" i="4"/>
  <c r="BL96" i="4"/>
  <c r="BJ115" i="4"/>
  <c r="BL104" i="4"/>
  <c r="AH124" i="4" l="1"/>
  <c r="AI124" i="4"/>
  <c r="AT8" i="4"/>
  <c r="H177" i="4"/>
  <c r="AI115" i="4"/>
  <c r="G169" i="4"/>
  <c r="AT9" i="4"/>
  <c r="AI116" i="4"/>
  <c r="AH116" i="4"/>
  <c r="C7" i="4"/>
  <c r="A7" i="4" s="1"/>
  <c r="G161" i="4"/>
  <c r="G135" i="4" s="1"/>
  <c r="G274" i="4" l="1"/>
  <c r="H169" i="4"/>
  <c r="G167" i="4"/>
  <c r="H161" i="4"/>
  <c r="I177" i="4"/>
  <c r="H135" i="4"/>
  <c r="AE70" i="2"/>
  <c r="AF70" i="2"/>
  <c r="J177" i="4" l="1"/>
  <c r="H167" i="4"/>
  <c r="I161" i="4"/>
  <c r="H274" i="4"/>
  <c r="I169" i="4"/>
  <c r="AC70" i="2"/>
  <c r="AD70" i="2"/>
  <c r="AB70" i="2"/>
  <c r="AB71" i="2"/>
  <c r="AB78" i="2"/>
  <c r="AB92" i="2"/>
  <c r="AB96" i="2"/>
  <c r="AB108" i="2"/>
  <c r="AB117" i="2"/>
  <c r="AB118" i="2"/>
  <c r="AB123" i="2" s="1"/>
  <c r="AB119" i="2"/>
  <c r="AB120" i="2"/>
  <c r="AB121" i="2"/>
  <c r="AB122" i="2"/>
  <c r="AB161" i="2"/>
  <c r="AB167" i="2" s="1"/>
  <c r="AB162" i="2"/>
  <c r="AB163" i="2"/>
  <c r="AB164" i="2"/>
  <c r="AB165" i="2"/>
  <c r="AB166" i="2"/>
  <c r="AB169" i="2"/>
  <c r="AB170" i="2"/>
  <c r="AB171" i="2"/>
  <c r="AB274" i="2" s="1"/>
  <c r="AB172" i="2"/>
  <c r="AB173" i="2"/>
  <c r="AB174" i="2"/>
  <c r="AB175" i="2"/>
  <c r="AB176" i="2"/>
  <c r="AB177" i="2"/>
  <c r="AB135" i="2" s="1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A70" i="2"/>
  <c r="Z70" i="2"/>
  <c r="Y70" i="2"/>
  <c r="X70" i="2"/>
  <c r="W70" i="2"/>
  <c r="W71" i="2"/>
  <c r="W78" i="2"/>
  <c r="V70" i="2"/>
  <c r="V71" i="2"/>
  <c r="V78" i="2"/>
  <c r="I274" i="4" l="1"/>
  <c r="J169" i="4"/>
  <c r="J161" i="4"/>
  <c r="I167" i="4"/>
  <c r="K177" i="4"/>
  <c r="J135" i="4"/>
  <c r="I135" i="4"/>
  <c r="AB113" i="2"/>
  <c r="AB115" i="2" s="1"/>
  <c r="AB124" i="2"/>
  <c r="AB116" i="2"/>
  <c r="U149" i="2"/>
  <c r="U70" i="2"/>
  <c r="T149" i="2"/>
  <c r="T70" i="2"/>
  <c r="S149" i="2"/>
  <c r="S70" i="2"/>
  <c r="S71" i="2"/>
  <c r="S78" i="2"/>
  <c r="Q70" i="2"/>
  <c r="R70" i="2"/>
  <c r="L177" i="4" l="1"/>
  <c r="M177" i="4" s="1"/>
  <c r="J167" i="4"/>
  <c r="K161" i="4"/>
  <c r="K135" i="4" s="1"/>
  <c r="J274" i="4"/>
  <c r="K169" i="4"/>
  <c r="P70" i="2"/>
  <c r="N70" i="2"/>
  <c r="O70" i="2"/>
  <c r="M70" i="2"/>
  <c r="K274" i="4" l="1"/>
  <c r="L169" i="4"/>
  <c r="M169" i="4" s="1"/>
  <c r="K167" i="4"/>
  <c r="L161" i="4"/>
  <c r="M161" i="4" s="1"/>
  <c r="M167" i="4" s="1"/>
  <c r="L135" i="4"/>
  <c r="M135" i="4" l="1"/>
  <c r="N177" i="4"/>
  <c r="L167" i="4"/>
  <c r="L274" i="4"/>
  <c r="M274" i="4" l="1"/>
  <c r="N169" i="4"/>
  <c r="N161" i="4"/>
  <c r="O177" i="4"/>
  <c r="N135" i="4"/>
  <c r="P177" i="4" l="1"/>
  <c r="Q177" i="4" s="1"/>
  <c r="N167" i="4"/>
  <c r="O161" i="4"/>
  <c r="O135" i="4" s="1"/>
  <c r="N274" i="4"/>
  <c r="O169" i="4"/>
  <c r="O274" i="4" l="1"/>
  <c r="P169" i="4"/>
  <c r="O167" i="4"/>
  <c r="P161" i="4"/>
  <c r="S177" i="4" l="1"/>
  <c r="Q161" i="4"/>
  <c r="P167" i="4"/>
  <c r="P274" i="4"/>
  <c r="Q169" i="4"/>
  <c r="Q167" i="4" l="1"/>
  <c r="Q135" i="4"/>
  <c r="T177" i="4"/>
  <c r="Q274" i="4"/>
  <c r="R274" i="4" l="1"/>
  <c r="S169" i="4"/>
  <c r="U177" i="4"/>
  <c r="S161" i="4"/>
  <c r="V177" i="4" l="1"/>
  <c r="S167" i="4"/>
  <c r="T161" i="4"/>
  <c r="S135" i="4"/>
  <c r="S274" i="4"/>
  <c r="T169" i="4"/>
  <c r="T274" i="4" l="1"/>
  <c r="U169" i="4"/>
  <c r="T167" i="4"/>
  <c r="U161" i="4"/>
  <c r="W177" i="4"/>
  <c r="X177" i="4" l="1"/>
  <c r="V161" i="4"/>
  <c r="U167" i="4"/>
  <c r="U274" i="4"/>
  <c r="V169" i="4"/>
  <c r="V274" i="4" l="1"/>
  <c r="W169" i="4"/>
  <c r="V167" i="4"/>
  <c r="W161" i="4"/>
  <c r="V135" i="4"/>
  <c r="Y177" i="4"/>
  <c r="Z177" i="4" s="1"/>
  <c r="AA177" i="4" s="1"/>
  <c r="W274" i="4" l="1"/>
  <c r="X169" i="4"/>
  <c r="AB177" i="4"/>
  <c r="W167" i="4"/>
  <c r="X161" i="4"/>
  <c r="Y161" i="4" l="1"/>
  <c r="X167" i="4"/>
  <c r="AC177" i="4"/>
  <c r="X274" i="4"/>
  <c r="Y169" i="4"/>
  <c r="AD177" i="4" l="1"/>
  <c r="Y274" i="4"/>
  <c r="Z169" i="4"/>
  <c r="Z161" i="4"/>
  <c r="Y167" i="4"/>
  <c r="Z274" i="4" l="1"/>
  <c r="AA169" i="4"/>
  <c r="Z167" i="4"/>
  <c r="AA161" i="4"/>
  <c r="AE177" i="4"/>
  <c r="AF177" i="4" l="1"/>
  <c r="AA167" i="4"/>
  <c r="AB161" i="4"/>
  <c r="AA135" i="4"/>
  <c r="AA274" i="4"/>
  <c r="AB169" i="4"/>
  <c r="AB274" i="4" l="1"/>
  <c r="AC169" i="4"/>
  <c r="AB167" i="4"/>
  <c r="AC161" i="4"/>
  <c r="AB135" i="4"/>
  <c r="AD161" i="4" l="1"/>
  <c r="AC167" i="4"/>
  <c r="AC135" i="4"/>
  <c r="AC274" i="4"/>
  <c r="AD169" i="4"/>
  <c r="AD274" i="4" l="1"/>
  <c r="AE169" i="4"/>
  <c r="AD167" i="4"/>
  <c r="AE161" i="4"/>
  <c r="AD135" i="4"/>
  <c r="AE167" i="4" l="1"/>
  <c r="AF161" i="4"/>
  <c r="AE135" i="4"/>
  <c r="AE274" i="4"/>
  <c r="AF169" i="4"/>
  <c r="AF274" i="4" s="1"/>
  <c r="AF167" i="4" l="1"/>
  <c r="AF135" i="4"/>
  <c r="AH135" i="4" l="1"/>
  <c r="AI135" i="4"/>
  <c r="L70" i="2" l="1"/>
  <c r="K70" i="2"/>
  <c r="J70" i="2"/>
  <c r="I70" i="2"/>
  <c r="H70" i="2"/>
  <c r="G70" i="2"/>
  <c r="F70" i="2" l="1"/>
  <c r="E70" i="2" l="1"/>
  <c r="E71" i="2"/>
  <c r="E78" i="2"/>
  <c r="D70" i="2" l="1"/>
  <c r="D71" i="2"/>
  <c r="D78" i="2"/>
  <c r="C70" i="2"/>
  <c r="C71" i="2"/>
  <c r="C78" i="2"/>
  <c r="AH145" i="2"/>
  <c r="AI145" i="2"/>
  <c r="AH144" i="2"/>
  <c r="AI144" i="2"/>
  <c r="AH143" i="2"/>
  <c r="AI143" i="2"/>
  <c r="B135" i="2" l="1"/>
  <c r="B122" i="2"/>
  <c r="B121" i="2"/>
  <c r="B120" i="2"/>
  <c r="B119" i="2"/>
  <c r="B118" i="2"/>
  <c r="B117" i="2"/>
  <c r="B123" i="2" s="1"/>
  <c r="AM23" i="2" s="1"/>
  <c r="B108" i="2"/>
  <c r="AM19" i="2" s="1"/>
  <c r="B96" i="2"/>
  <c r="B92" i="2"/>
  <c r="AM18" i="2" s="1"/>
  <c r="B78" i="2"/>
  <c r="B71" i="2"/>
  <c r="AM16" i="2" s="1"/>
  <c r="B70" i="2"/>
  <c r="AG274" i="2"/>
  <c r="B274" i="2"/>
  <c r="Y273" i="2"/>
  <c r="Z273" i="2" s="1"/>
  <c r="AA273" i="2" s="1"/>
  <c r="AC273" i="2" s="1"/>
  <c r="AD273" i="2" s="1"/>
  <c r="AE273" i="2" s="1"/>
  <c r="AF273" i="2" s="1"/>
  <c r="D273" i="2"/>
  <c r="E273" i="2" s="1"/>
  <c r="F273" i="2" s="1"/>
  <c r="G273" i="2" s="1"/>
  <c r="H273" i="2" s="1"/>
  <c r="I273" i="2" s="1"/>
  <c r="J273" i="2" s="1"/>
  <c r="K273" i="2" s="1"/>
  <c r="L273" i="2" s="1"/>
  <c r="M273" i="2" s="1"/>
  <c r="N273" i="2" s="1"/>
  <c r="O273" i="2" s="1"/>
  <c r="P273" i="2" s="1"/>
  <c r="Q273" i="2" s="1"/>
  <c r="R273" i="2" s="1"/>
  <c r="S273" i="2" s="1"/>
  <c r="T273" i="2" s="1"/>
  <c r="U273" i="2" s="1"/>
  <c r="V273" i="2" s="1"/>
  <c r="W273" i="2" s="1"/>
  <c r="X273" i="2" s="1"/>
  <c r="C273" i="2"/>
  <c r="X272" i="2"/>
  <c r="Y272" i="2" s="1"/>
  <c r="Z272" i="2" s="1"/>
  <c r="AA272" i="2" s="1"/>
  <c r="AC272" i="2" s="1"/>
  <c r="AD272" i="2" s="1"/>
  <c r="AE272" i="2" s="1"/>
  <c r="AF272" i="2" s="1"/>
  <c r="O272" i="2"/>
  <c r="P272" i="2" s="1"/>
  <c r="Q272" i="2" s="1"/>
  <c r="R272" i="2" s="1"/>
  <c r="S272" i="2" s="1"/>
  <c r="T272" i="2" s="1"/>
  <c r="U272" i="2" s="1"/>
  <c r="V272" i="2" s="1"/>
  <c r="W272" i="2" s="1"/>
  <c r="C272" i="2"/>
  <c r="D272" i="2" s="1"/>
  <c r="E272" i="2" s="1"/>
  <c r="F272" i="2" s="1"/>
  <c r="G272" i="2" s="1"/>
  <c r="H272" i="2" s="1"/>
  <c r="I272" i="2" s="1"/>
  <c r="J272" i="2" s="1"/>
  <c r="K272" i="2" s="1"/>
  <c r="L272" i="2" s="1"/>
  <c r="M272" i="2" s="1"/>
  <c r="N272" i="2" s="1"/>
  <c r="E271" i="2"/>
  <c r="F271" i="2" s="1"/>
  <c r="G271" i="2" s="1"/>
  <c r="H271" i="2" s="1"/>
  <c r="I271" i="2" s="1"/>
  <c r="J271" i="2" s="1"/>
  <c r="K271" i="2" s="1"/>
  <c r="L271" i="2" s="1"/>
  <c r="M271" i="2" s="1"/>
  <c r="N271" i="2" s="1"/>
  <c r="O271" i="2" s="1"/>
  <c r="P271" i="2" s="1"/>
  <c r="Q271" i="2" s="1"/>
  <c r="R271" i="2" s="1"/>
  <c r="S271" i="2" s="1"/>
  <c r="T271" i="2" s="1"/>
  <c r="U271" i="2" s="1"/>
  <c r="V271" i="2" s="1"/>
  <c r="W271" i="2" s="1"/>
  <c r="X271" i="2" s="1"/>
  <c r="Y271" i="2" s="1"/>
  <c r="Z271" i="2" s="1"/>
  <c r="AA271" i="2" s="1"/>
  <c r="AC271" i="2" s="1"/>
  <c r="AD271" i="2" s="1"/>
  <c r="AE271" i="2" s="1"/>
  <c r="AF271" i="2" s="1"/>
  <c r="D271" i="2"/>
  <c r="C271" i="2"/>
  <c r="D270" i="2"/>
  <c r="E270" i="2" s="1"/>
  <c r="F270" i="2" s="1"/>
  <c r="G270" i="2" s="1"/>
  <c r="H270" i="2" s="1"/>
  <c r="I270" i="2" s="1"/>
  <c r="J270" i="2" s="1"/>
  <c r="K270" i="2" s="1"/>
  <c r="L270" i="2" s="1"/>
  <c r="M270" i="2" s="1"/>
  <c r="N270" i="2" s="1"/>
  <c r="O270" i="2" s="1"/>
  <c r="P270" i="2" s="1"/>
  <c r="Q270" i="2" s="1"/>
  <c r="R270" i="2" s="1"/>
  <c r="S270" i="2" s="1"/>
  <c r="T270" i="2" s="1"/>
  <c r="U270" i="2" s="1"/>
  <c r="V270" i="2" s="1"/>
  <c r="W270" i="2" s="1"/>
  <c r="X270" i="2" s="1"/>
  <c r="Y270" i="2" s="1"/>
  <c r="Z270" i="2" s="1"/>
  <c r="AA270" i="2" s="1"/>
  <c r="AC270" i="2" s="1"/>
  <c r="AD270" i="2" s="1"/>
  <c r="AE270" i="2" s="1"/>
  <c r="AF270" i="2" s="1"/>
  <c r="C270" i="2"/>
  <c r="M269" i="2"/>
  <c r="N269" i="2" s="1"/>
  <c r="O269" i="2" s="1"/>
  <c r="P269" i="2" s="1"/>
  <c r="Q269" i="2" s="1"/>
  <c r="R269" i="2" s="1"/>
  <c r="S269" i="2" s="1"/>
  <c r="T269" i="2" s="1"/>
  <c r="U269" i="2" s="1"/>
  <c r="V269" i="2" s="1"/>
  <c r="W269" i="2" s="1"/>
  <c r="X269" i="2" s="1"/>
  <c r="Y269" i="2" s="1"/>
  <c r="Z269" i="2" s="1"/>
  <c r="AA269" i="2" s="1"/>
  <c r="AC269" i="2" s="1"/>
  <c r="AD269" i="2" s="1"/>
  <c r="AE269" i="2" s="1"/>
  <c r="AF269" i="2" s="1"/>
  <c r="D269" i="2"/>
  <c r="E269" i="2" s="1"/>
  <c r="F269" i="2" s="1"/>
  <c r="G269" i="2" s="1"/>
  <c r="H269" i="2" s="1"/>
  <c r="I269" i="2" s="1"/>
  <c r="J269" i="2" s="1"/>
  <c r="K269" i="2" s="1"/>
  <c r="L269" i="2" s="1"/>
  <c r="C269" i="2"/>
  <c r="J268" i="2"/>
  <c r="K268" i="2" s="1"/>
  <c r="L268" i="2" s="1"/>
  <c r="M268" i="2" s="1"/>
  <c r="N268" i="2" s="1"/>
  <c r="O268" i="2" s="1"/>
  <c r="P268" i="2" s="1"/>
  <c r="Q268" i="2" s="1"/>
  <c r="R268" i="2" s="1"/>
  <c r="S268" i="2" s="1"/>
  <c r="T268" i="2" s="1"/>
  <c r="U268" i="2" s="1"/>
  <c r="V268" i="2" s="1"/>
  <c r="W268" i="2" s="1"/>
  <c r="X268" i="2" s="1"/>
  <c r="Y268" i="2" s="1"/>
  <c r="Z268" i="2" s="1"/>
  <c r="AA268" i="2" s="1"/>
  <c r="AC268" i="2" s="1"/>
  <c r="AD268" i="2" s="1"/>
  <c r="AE268" i="2" s="1"/>
  <c r="AF268" i="2" s="1"/>
  <c r="C268" i="2"/>
  <c r="D268" i="2" s="1"/>
  <c r="E268" i="2" s="1"/>
  <c r="F268" i="2" s="1"/>
  <c r="G268" i="2" s="1"/>
  <c r="H268" i="2" s="1"/>
  <c r="I268" i="2" s="1"/>
  <c r="F267" i="2"/>
  <c r="G267" i="2" s="1"/>
  <c r="H267" i="2" s="1"/>
  <c r="I267" i="2" s="1"/>
  <c r="J267" i="2" s="1"/>
  <c r="K267" i="2" s="1"/>
  <c r="L267" i="2" s="1"/>
  <c r="M267" i="2" s="1"/>
  <c r="N267" i="2" s="1"/>
  <c r="O267" i="2" s="1"/>
  <c r="P267" i="2" s="1"/>
  <c r="Q267" i="2" s="1"/>
  <c r="R267" i="2" s="1"/>
  <c r="S267" i="2" s="1"/>
  <c r="T267" i="2" s="1"/>
  <c r="U267" i="2" s="1"/>
  <c r="V267" i="2" s="1"/>
  <c r="W267" i="2" s="1"/>
  <c r="X267" i="2" s="1"/>
  <c r="Y267" i="2" s="1"/>
  <c r="Z267" i="2" s="1"/>
  <c r="AA267" i="2" s="1"/>
  <c r="AC267" i="2" s="1"/>
  <c r="AD267" i="2" s="1"/>
  <c r="AE267" i="2" s="1"/>
  <c r="AF267" i="2" s="1"/>
  <c r="E267" i="2"/>
  <c r="D267" i="2"/>
  <c r="C267" i="2"/>
  <c r="G266" i="2"/>
  <c r="H266" i="2" s="1"/>
  <c r="I266" i="2" s="1"/>
  <c r="J266" i="2" s="1"/>
  <c r="K266" i="2" s="1"/>
  <c r="L266" i="2" s="1"/>
  <c r="M266" i="2" s="1"/>
  <c r="N266" i="2" s="1"/>
  <c r="O266" i="2" s="1"/>
  <c r="P266" i="2" s="1"/>
  <c r="Q266" i="2" s="1"/>
  <c r="R266" i="2" s="1"/>
  <c r="S266" i="2" s="1"/>
  <c r="T266" i="2" s="1"/>
  <c r="U266" i="2" s="1"/>
  <c r="V266" i="2" s="1"/>
  <c r="W266" i="2" s="1"/>
  <c r="X266" i="2" s="1"/>
  <c r="Y266" i="2" s="1"/>
  <c r="Z266" i="2" s="1"/>
  <c r="AA266" i="2" s="1"/>
  <c r="AC266" i="2" s="1"/>
  <c r="AD266" i="2" s="1"/>
  <c r="AE266" i="2" s="1"/>
  <c r="AF266" i="2" s="1"/>
  <c r="C266" i="2"/>
  <c r="D266" i="2" s="1"/>
  <c r="E266" i="2" s="1"/>
  <c r="F266" i="2" s="1"/>
  <c r="L265" i="2"/>
  <c r="M265" i="2" s="1"/>
  <c r="N265" i="2" s="1"/>
  <c r="O265" i="2" s="1"/>
  <c r="P265" i="2" s="1"/>
  <c r="Q265" i="2" s="1"/>
  <c r="R265" i="2" s="1"/>
  <c r="S265" i="2" s="1"/>
  <c r="T265" i="2" s="1"/>
  <c r="U265" i="2" s="1"/>
  <c r="V265" i="2" s="1"/>
  <c r="W265" i="2" s="1"/>
  <c r="X265" i="2" s="1"/>
  <c r="Y265" i="2" s="1"/>
  <c r="Z265" i="2" s="1"/>
  <c r="AA265" i="2" s="1"/>
  <c r="AC265" i="2" s="1"/>
  <c r="AD265" i="2" s="1"/>
  <c r="AE265" i="2" s="1"/>
  <c r="AF265" i="2" s="1"/>
  <c r="I265" i="2"/>
  <c r="J265" i="2" s="1"/>
  <c r="K265" i="2" s="1"/>
  <c r="E265" i="2"/>
  <c r="F265" i="2" s="1"/>
  <c r="G265" i="2" s="1"/>
  <c r="H265" i="2" s="1"/>
  <c r="D265" i="2"/>
  <c r="C265" i="2"/>
  <c r="G264" i="2"/>
  <c r="H264" i="2" s="1"/>
  <c r="I264" i="2" s="1"/>
  <c r="J264" i="2" s="1"/>
  <c r="K264" i="2" s="1"/>
  <c r="L264" i="2" s="1"/>
  <c r="M264" i="2" s="1"/>
  <c r="N264" i="2" s="1"/>
  <c r="O264" i="2" s="1"/>
  <c r="P264" i="2" s="1"/>
  <c r="Q264" i="2" s="1"/>
  <c r="R264" i="2" s="1"/>
  <c r="S264" i="2" s="1"/>
  <c r="T264" i="2" s="1"/>
  <c r="U264" i="2" s="1"/>
  <c r="V264" i="2" s="1"/>
  <c r="W264" i="2" s="1"/>
  <c r="X264" i="2" s="1"/>
  <c r="Y264" i="2" s="1"/>
  <c r="Z264" i="2" s="1"/>
  <c r="AA264" i="2" s="1"/>
  <c r="AC264" i="2" s="1"/>
  <c r="AD264" i="2" s="1"/>
  <c r="AE264" i="2" s="1"/>
  <c r="AF264" i="2" s="1"/>
  <c r="C264" i="2"/>
  <c r="D264" i="2" s="1"/>
  <c r="E264" i="2" s="1"/>
  <c r="F264" i="2" s="1"/>
  <c r="U263" i="2"/>
  <c r="V263" i="2" s="1"/>
  <c r="W263" i="2" s="1"/>
  <c r="X263" i="2" s="1"/>
  <c r="Y263" i="2" s="1"/>
  <c r="Z263" i="2" s="1"/>
  <c r="AA263" i="2" s="1"/>
  <c r="AC263" i="2" s="1"/>
  <c r="AD263" i="2" s="1"/>
  <c r="AE263" i="2" s="1"/>
  <c r="AF263" i="2" s="1"/>
  <c r="F263" i="2"/>
  <c r="G263" i="2" s="1"/>
  <c r="H263" i="2" s="1"/>
  <c r="I263" i="2" s="1"/>
  <c r="J263" i="2" s="1"/>
  <c r="K263" i="2" s="1"/>
  <c r="L263" i="2" s="1"/>
  <c r="M263" i="2" s="1"/>
  <c r="N263" i="2" s="1"/>
  <c r="O263" i="2" s="1"/>
  <c r="P263" i="2" s="1"/>
  <c r="Q263" i="2" s="1"/>
  <c r="R263" i="2" s="1"/>
  <c r="S263" i="2" s="1"/>
  <c r="T263" i="2" s="1"/>
  <c r="E263" i="2"/>
  <c r="D263" i="2"/>
  <c r="C263" i="2"/>
  <c r="AC262" i="2"/>
  <c r="AD262" i="2" s="1"/>
  <c r="AE262" i="2" s="1"/>
  <c r="AF262" i="2" s="1"/>
  <c r="C262" i="2"/>
  <c r="D262" i="2" s="1"/>
  <c r="E262" i="2" s="1"/>
  <c r="F262" i="2" s="1"/>
  <c r="G262" i="2" s="1"/>
  <c r="H262" i="2" s="1"/>
  <c r="I262" i="2" s="1"/>
  <c r="J262" i="2" s="1"/>
  <c r="K262" i="2" s="1"/>
  <c r="L262" i="2" s="1"/>
  <c r="M262" i="2" s="1"/>
  <c r="N262" i="2" s="1"/>
  <c r="O262" i="2" s="1"/>
  <c r="P262" i="2" s="1"/>
  <c r="Q262" i="2" s="1"/>
  <c r="R262" i="2" s="1"/>
  <c r="S262" i="2" s="1"/>
  <c r="T262" i="2" s="1"/>
  <c r="U262" i="2" s="1"/>
  <c r="V262" i="2" s="1"/>
  <c r="W262" i="2" s="1"/>
  <c r="X262" i="2" s="1"/>
  <c r="Y262" i="2" s="1"/>
  <c r="Z262" i="2" s="1"/>
  <c r="AA262" i="2" s="1"/>
  <c r="D261" i="2"/>
  <c r="E261" i="2" s="1"/>
  <c r="F261" i="2" s="1"/>
  <c r="G261" i="2" s="1"/>
  <c r="H261" i="2" s="1"/>
  <c r="I261" i="2" s="1"/>
  <c r="J261" i="2" s="1"/>
  <c r="K261" i="2" s="1"/>
  <c r="L261" i="2" s="1"/>
  <c r="M261" i="2" s="1"/>
  <c r="N261" i="2" s="1"/>
  <c r="O261" i="2" s="1"/>
  <c r="P261" i="2" s="1"/>
  <c r="Q261" i="2" s="1"/>
  <c r="R261" i="2" s="1"/>
  <c r="S261" i="2" s="1"/>
  <c r="T261" i="2" s="1"/>
  <c r="U261" i="2" s="1"/>
  <c r="V261" i="2" s="1"/>
  <c r="W261" i="2" s="1"/>
  <c r="X261" i="2" s="1"/>
  <c r="Y261" i="2" s="1"/>
  <c r="Z261" i="2" s="1"/>
  <c r="AA261" i="2" s="1"/>
  <c r="AC261" i="2" s="1"/>
  <c r="AD261" i="2" s="1"/>
  <c r="AE261" i="2" s="1"/>
  <c r="AF261" i="2" s="1"/>
  <c r="C261" i="2"/>
  <c r="G260" i="2"/>
  <c r="H260" i="2" s="1"/>
  <c r="I260" i="2" s="1"/>
  <c r="J260" i="2" s="1"/>
  <c r="K260" i="2" s="1"/>
  <c r="L260" i="2" s="1"/>
  <c r="M260" i="2" s="1"/>
  <c r="N260" i="2" s="1"/>
  <c r="O260" i="2" s="1"/>
  <c r="P260" i="2" s="1"/>
  <c r="Q260" i="2" s="1"/>
  <c r="R260" i="2" s="1"/>
  <c r="S260" i="2" s="1"/>
  <c r="T260" i="2" s="1"/>
  <c r="U260" i="2" s="1"/>
  <c r="V260" i="2" s="1"/>
  <c r="W260" i="2" s="1"/>
  <c r="X260" i="2" s="1"/>
  <c r="Y260" i="2" s="1"/>
  <c r="Z260" i="2" s="1"/>
  <c r="AA260" i="2" s="1"/>
  <c r="AC260" i="2" s="1"/>
  <c r="AD260" i="2" s="1"/>
  <c r="AE260" i="2" s="1"/>
  <c r="AF260" i="2" s="1"/>
  <c r="C260" i="2"/>
  <c r="D260" i="2" s="1"/>
  <c r="E260" i="2" s="1"/>
  <c r="F260" i="2" s="1"/>
  <c r="D259" i="2"/>
  <c r="E259" i="2" s="1"/>
  <c r="F259" i="2" s="1"/>
  <c r="G259" i="2" s="1"/>
  <c r="H259" i="2" s="1"/>
  <c r="I259" i="2" s="1"/>
  <c r="J259" i="2" s="1"/>
  <c r="K259" i="2" s="1"/>
  <c r="L259" i="2" s="1"/>
  <c r="M259" i="2" s="1"/>
  <c r="N259" i="2" s="1"/>
  <c r="O259" i="2" s="1"/>
  <c r="P259" i="2" s="1"/>
  <c r="Q259" i="2" s="1"/>
  <c r="R259" i="2" s="1"/>
  <c r="S259" i="2" s="1"/>
  <c r="T259" i="2" s="1"/>
  <c r="U259" i="2" s="1"/>
  <c r="V259" i="2" s="1"/>
  <c r="W259" i="2" s="1"/>
  <c r="X259" i="2" s="1"/>
  <c r="Y259" i="2" s="1"/>
  <c r="Z259" i="2" s="1"/>
  <c r="AA259" i="2" s="1"/>
  <c r="AC259" i="2" s="1"/>
  <c r="AD259" i="2" s="1"/>
  <c r="AE259" i="2" s="1"/>
  <c r="AF259" i="2" s="1"/>
  <c r="C259" i="2"/>
  <c r="F258" i="2"/>
  <c r="G258" i="2" s="1"/>
  <c r="H258" i="2" s="1"/>
  <c r="I258" i="2" s="1"/>
  <c r="J258" i="2" s="1"/>
  <c r="K258" i="2" s="1"/>
  <c r="L258" i="2" s="1"/>
  <c r="M258" i="2" s="1"/>
  <c r="N258" i="2" s="1"/>
  <c r="O258" i="2" s="1"/>
  <c r="P258" i="2" s="1"/>
  <c r="Q258" i="2" s="1"/>
  <c r="R258" i="2" s="1"/>
  <c r="S258" i="2" s="1"/>
  <c r="T258" i="2" s="1"/>
  <c r="U258" i="2" s="1"/>
  <c r="V258" i="2" s="1"/>
  <c r="W258" i="2" s="1"/>
  <c r="X258" i="2" s="1"/>
  <c r="Y258" i="2" s="1"/>
  <c r="Z258" i="2" s="1"/>
  <c r="AA258" i="2" s="1"/>
  <c r="AC258" i="2" s="1"/>
  <c r="AD258" i="2" s="1"/>
  <c r="AE258" i="2" s="1"/>
  <c r="AF258" i="2" s="1"/>
  <c r="D258" i="2"/>
  <c r="E258" i="2" s="1"/>
  <c r="C258" i="2"/>
  <c r="D257" i="2"/>
  <c r="E257" i="2" s="1"/>
  <c r="F257" i="2" s="1"/>
  <c r="G257" i="2" s="1"/>
  <c r="H257" i="2" s="1"/>
  <c r="I257" i="2" s="1"/>
  <c r="J257" i="2" s="1"/>
  <c r="K257" i="2" s="1"/>
  <c r="L257" i="2" s="1"/>
  <c r="M257" i="2" s="1"/>
  <c r="N257" i="2" s="1"/>
  <c r="O257" i="2" s="1"/>
  <c r="P257" i="2" s="1"/>
  <c r="Q257" i="2" s="1"/>
  <c r="R257" i="2" s="1"/>
  <c r="S257" i="2" s="1"/>
  <c r="T257" i="2" s="1"/>
  <c r="U257" i="2" s="1"/>
  <c r="V257" i="2" s="1"/>
  <c r="W257" i="2" s="1"/>
  <c r="X257" i="2" s="1"/>
  <c r="Y257" i="2" s="1"/>
  <c r="Z257" i="2" s="1"/>
  <c r="AA257" i="2" s="1"/>
  <c r="AC257" i="2" s="1"/>
  <c r="AD257" i="2" s="1"/>
  <c r="AE257" i="2" s="1"/>
  <c r="AF257" i="2" s="1"/>
  <c r="C257" i="2"/>
  <c r="G256" i="2"/>
  <c r="H256" i="2" s="1"/>
  <c r="I256" i="2" s="1"/>
  <c r="J256" i="2" s="1"/>
  <c r="K256" i="2" s="1"/>
  <c r="L256" i="2" s="1"/>
  <c r="M256" i="2" s="1"/>
  <c r="N256" i="2" s="1"/>
  <c r="O256" i="2" s="1"/>
  <c r="P256" i="2" s="1"/>
  <c r="Q256" i="2" s="1"/>
  <c r="R256" i="2" s="1"/>
  <c r="S256" i="2" s="1"/>
  <c r="T256" i="2" s="1"/>
  <c r="U256" i="2" s="1"/>
  <c r="V256" i="2" s="1"/>
  <c r="W256" i="2" s="1"/>
  <c r="X256" i="2" s="1"/>
  <c r="Y256" i="2" s="1"/>
  <c r="Z256" i="2" s="1"/>
  <c r="AA256" i="2" s="1"/>
  <c r="AC256" i="2" s="1"/>
  <c r="AD256" i="2" s="1"/>
  <c r="AE256" i="2" s="1"/>
  <c r="AF256" i="2" s="1"/>
  <c r="C256" i="2"/>
  <c r="D256" i="2" s="1"/>
  <c r="E256" i="2" s="1"/>
  <c r="F256" i="2" s="1"/>
  <c r="D255" i="2"/>
  <c r="E255" i="2" s="1"/>
  <c r="F255" i="2" s="1"/>
  <c r="G255" i="2" s="1"/>
  <c r="H255" i="2" s="1"/>
  <c r="I255" i="2" s="1"/>
  <c r="J255" i="2" s="1"/>
  <c r="K255" i="2" s="1"/>
  <c r="L255" i="2" s="1"/>
  <c r="M255" i="2" s="1"/>
  <c r="N255" i="2" s="1"/>
  <c r="O255" i="2" s="1"/>
  <c r="P255" i="2" s="1"/>
  <c r="Q255" i="2" s="1"/>
  <c r="R255" i="2" s="1"/>
  <c r="S255" i="2" s="1"/>
  <c r="T255" i="2" s="1"/>
  <c r="U255" i="2" s="1"/>
  <c r="V255" i="2" s="1"/>
  <c r="W255" i="2" s="1"/>
  <c r="X255" i="2" s="1"/>
  <c r="Y255" i="2" s="1"/>
  <c r="Z255" i="2" s="1"/>
  <c r="AA255" i="2" s="1"/>
  <c r="AC255" i="2" s="1"/>
  <c r="AD255" i="2" s="1"/>
  <c r="AE255" i="2" s="1"/>
  <c r="AF255" i="2" s="1"/>
  <c r="C255" i="2"/>
  <c r="L254" i="2"/>
  <c r="M254" i="2" s="1"/>
  <c r="N254" i="2" s="1"/>
  <c r="O254" i="2" s="1"/>
  <c r="P254" i="2" s="1"/>
  <c r="Q254" i="2" s="1"/>
  <c r="R254" i="2" s="1"/>
  <c r="S254" i="2" s="1"/>
  <c r="T254" i="2" s="1"/>
  <c r="U254" i="2" s="1"/>
  <c r="V254" i="2" s="1"/>
  <c r="W254" i="2" s="1"/>
  <c r="X254" i="2" s="1"/>
  <c r="Y254" i="2" s="1"/>
  <c r="Z254" i="2" s="1"/>
  <c r="AA254" i="2" s="1"/>
  <c r="AC254" i="2" s="1"/>
  <c r="AD254" i="2" s="1"/>
  <c r="AE254" i="2" s="1"/>
  <c r="AF254" i="2" s="1"/>
  <c r="C254" i="2"/>
  <c r="D254" i="2" s="1"/>
  <c r="E254" i="2" s="1"/>
  <c r="F254" i="2" s="1"/>
  <c r="G254" i="2" s="1"/>
  <c r="H254" i="2" s="1"/>
  <c r="I254" i="2" s="1"/>
  <c r="J254" i="2" s="1"/>
  <c r="K254" i="2" s="1"/>
  <c r="X253" i="2"/>
  <c r="Y253" i="2" s="1"/>
  <c r="Z253" i="2" s="1"/>
  <c r="AA253" i="2" s="1"/>
  <c r="AC253" i="2" s="1"/>
  <c r="AD253" i="2" s="1"/>
  <c r="AE253" i="2" s="1"/>
  <c r="AF253" i="2" s="1"/>
  <c r="M253" i="2"/>
  <c r="N253" i="2" s="1"/>
  <c r="O253" i="2" s="1"/>
  <c r="P253" i="2" s="1"/>
  <c r="Q253" i="2" s="1"/>
  <c r="R253" i="2" s="1"/>
  <c r="S253" i="2" s="1"/>
  <c r="T253" i="2" s="1"/>
  <c r="U253" i="2" s="1"/>
  <c r="V253" i="2" s="1"/>
  <c r="W253" i="2" s="1"/>
  <c r="I253" i="2"/>
  <c r="J253" i="2" s="1"/>
  <c r="K253" i="2" s="1"/>
  <c r="L253" i="2" s="1"/>
  <c r="D253" i="2"/>
  <c r="E253" i="2" s="1"/>
  <c r="F253" i="2" s="1"/>
  <c r="G253" i="2" s="1"/>
  <c r="H253" i="2" s="1"/>
  <c r="C253" i="2"/>
  <c r="K252" i="2"/>
  <c r="L252" i="2" s="1"/>
  <c r="M252" i="2" s="1"/>
  <c r="N252" i="2" s="1"/>
  <c r="O252" i="2" s="1"/>
  <c r="P252" i="2" s="1"/>
  <c r="Q252" i="2" s="1"/>
  <c r="R252" i="2" s="1"/>
  <c r="S252" i="2" s="1"/>
  <c r="T252" i="2" s="1"/>
  <c r="U252" i="2" s="1"/>
  <c r="V252" i="2" s="1"/>
  <c r="W252" i="2" s="1"/>
  <c r="X252" i="2" s="1"/>
  <c r="Y252" i="2" s="1"/>
  <c r="Z252" i="2" s="1"/>
  <c r="AA252" i="2" s="1"/>
  <c r="AC252" i="2" s="1"/>
  <c r="AD252" i="2" s="1"/>
  <c r="AE252" i="2" s="1"/>
  <c r="AF252" i="2" s="1"/>
  <c r="C252" i="2"/>
  <c r="D252" i="2" s="1"/>
  <c r="E252" i="2" s="1"/>
  <c r="F252" i="2" s="1"/>
  <c r="G252" i="2" s="1"/>
  <c r="H252" i="2" s="1"/>
  <c r="I252" i="2" s="1"/>
  <c r="J252" i="2" s="1"/>
  <c r="H251" i="2"/>
  <c r="I251" i="2" s="1"/>
  <c r="J251" i="2" s="1"/>
  <c r="K251" i="2" s="1"/>
  <c r="L251" i="2" s="1"/>
  <c r="M251" i="2" s="1"/>
  <c r="N251" i="2" s="1"/>
  <c r="O251" i="2" s="1"/>
  <c r="P251" i="2" s="1"/>
  <c r="Q251" i="2" s="1"/>
  <c r="R251" i="2" s="1"/>
  <c r="S251" i="2" s="1"/>
  <c r="T251" i="2" s="1"/>
  <c r="U251" i="2" s="1"/>
  <c r="V251" i="2" s="1"/>
  <c r="W251" i="2" s="1"/>
  <c r="X251" i="2" s="1"/>
  <c r="Y251" i="2" s="1"/>
  <c r="Z251" i="2" s="1"/>
  <c r="AA251" i="2" s="1"/>
  <c r="AC251" i="2" s="1"/>
  <c r="AD251" i="2" s="1"/>
  <c r="AE251" i="2" s="1"/>
  <c r="AF251" i="2" s="1"/>
  <c r="C251" i="2"/>
  <c r="D251" i="2" s="1"/>
  <c r="E251" i="2" s="1"/>
  <c r="F251" i="2" s="1"/>
  <c r="G251" i="2" s="1"/>
  <c r="G250" i="2"/>
  <c r="H250" i="2" s="1"/>
  <c r="I250" i="2" s="1"/>
  <c r="J250" i="2" s="1"/>
  <c r="K250" i="2" s="1"/>
  <c r="L250" i="2" s="1"/>
  <c r="M250" i="2" s="1"/>
  <c r="N250" i="2" s="1"/>
  <c r="O250" i="2" s="1"/>
  <c r="P250" i="2" s="1"/>
  <c r="Q250" i="2" s="1"/>
  <c r="R250" i="2" s="1"/>
  <c r="S250" i="2" s="1"/>
  <c r="T250" i="2" s="1"/>
  <c r="U250" i="2" s="1"/>
  <c r="V250" i="2" s="1"/>
  <c r="W250" i="2" s="1"/>
  <c r="X250" i="2" s="1"/>
  <c r="Y250" i="2" s="1"/>
  <c r="Z250" i="2" s="1"/>
  <c r="AA250" i="2" s="1"/>
  <c r="AC250" i="2" s="1"/>
  <c r="AD250" i="2" s="1"/>
  <c r="AE250" i="2" s="1"/>
  <c r="AF250" i="2" s="1"/>
  <c r="D250" i="2"/>
  <c r="E250" i="2" s="1"/>
  <c r="F250" i="2" s="1"/>
  <c r="C250" i="2"/>
  <c r="M249" i="2"/>
  <c r="N249" i="2" s="1"/>
  <c r="O249" i="2" s="1"/>
  <c r="P249" i="2" s="1"/>
  <c r="Q249" i="2" s="1"/>
  <c r="R249" i="2" s="1"/>
  <c r="S249" i="2" s="1"/>
  <c r="T249" i="2" s="1"/>
  <c r="U249" i="2" s="1"/>
  <c r="V249" i="2" s="1"/>
  <c r="W249" i="2" s="1"/>
  <c r="X249" i="2" s="1"/>
  <c r="Y249" i="2" s="1"/>
  <c r="Z249" i="2" s="1"/>
  <c r="AA249" i="2" s="1"/>
  <c r="AC249" i="2" s="1"/>
  <c r="AD249" i="2" s="1"/>
  <c r="AE249" i="2" s="1"/>
  <c r="AF249" i="2" s="1"/>
  <c r="C249" i="2"/>
  <c r="D249" i="2" s="1"/>
  <c r="E249" i="2" s="1"/>
  <c r="F249" i="2" s="1"/>
  <c r="G249" i="2" s="1"/>
  <c r="H249" i="2" s="1"/>
  <c r="I249" i="2" s="1"/>
  <c r="J249" i="2" s="1"/>
  <c r="K249" i="2" s="1"/>
  <c r="L249" i="2" s="1"/>
  <c r="X248" i="2"/>
  <c r="Y248" i="2" s="1"/>
  <c r="Z248" i="2" s="1"/>
  <c r="AA248" i="2" s="1"/>
  <c r="AC248" i="2" s="1"/>
  <c r="AD248" i="2" s="1"/>
  <c r="AE248" i="2" s="1"/>
  <c r="AF248" i="2" s="1"/>
  <c r="K248" i="2"/>
  <c r="L248" i="2" s="1"/>
  <c r="M248" i="2" s="1"/>
  <c r="N248" i="2" s="1"/>
  <c r="O248" i="2" s="1"/>
  <c r="P248" i="2" s="1"/>
  <c r="Q248" i="2" s="1"/>
  <c r="R248" i="2" s="1"/>
  <c r="S248" i="2" s="1"/>
  <c r="T248" i="2" s="1"/>
  <c r="U248" i="2" s="1"/>
  <c r="V248" i="2" s="1"/>
  <c r="W248" i="2" s="1"/>
  <c r="J248" i="2"/>
  <c r="D248" i="2"/>
  <c r="E248" i="2" s="1"/>
  <c r="F248" i="2" s="1"/>
  <c r="G248" i="2" s="1"/>
  <c r="H248" i="2" s="1"/>
  <c r="I248" i="2" s="1"/>
  <c r="C248" i="2"/>
  <c r="Z247" i="2"/>
  <c r="AA247" i="2" s="1"/>
  <c r="AC247" i="2" s="1"/>
  <c r="AD247" i="2" s="1"/>
  <c r="AE247" i="2" s="1"/>
  <c r="AF247" i="2" s="1"/>
  <c r="P247" i="2"/>
  <c r="Q247" i="2" s="1"/>
  <c r="R247" i="2" s="1"/>
  <c r="S247" i="2" s="1"/>
  <c r="T247" i="2" s="1"/>
  <c r="U247" i="2" s="1"/>
  <c r="V247" i="2" s="1"/>
  <c r="W247" i="2" s="1"/>
  <c r="X247" i="2" s="1"/>
  <c r="Y247" i="2" s="1"/>
  <c r="C247" i="2"/>
  <c r="D247" i="2" s="1"/>
  <c r="E247" i="2" s="1"/>
  <c r="F247" i="2" s="1"/>
  <c r="G247" i="2" s="1"/>
  <c r="H247" i="2" s="1"/>
  <c r="I247" i="2" s="1"/>
  <c r="J247" i="2" s="1"/>
  <c r="K247" i="2" s="1"/>
  <c r="L247" i="2" s="1"/>
  <c r="M247" i="2" s="1"/>
  <c r="N247" i="2" s="1"/>
  <c r="O247" i="2" s="1"/>
  <c r="W246" i="2"/>
  <c r="X246" i="2" s="1"/>
  <c r="Y246" i="2" s="1"/>
  <c r="Z246" i="2" s="1"/>
  <c r="AA246" i="2" s="1"/>
  <c r="AC246" i="2" s="1"/>
  <c r="AD246" i="2" s="1"/>
  <c r="AE246" i="2" s="1"/>
  <c r="AF246" i="2" s="1"/>
  <c r="G246" i="2"/>
  <c r="H246" i="2" s="1"/>
  <c r="I246" i="2" s="1"/>
  <c r="J246" i="2" s="1"/>
  <c r="K246" i="2" s="1"/>
  <c r="L246" i="2" s="1"/>
  <c r="M246" i="2" s="1"/>
  <c r="N246" i="2" s="1"/>
  <c r="O246" i="2" s="1"/>
  <c r="P246" i="2" s="1"/>
  <c r="Q246" i="2" s="1"/>
  <c r="R246" i="2" s="1"/>
  <c r="S246" i="2" s="1"/>
  <c r="T246" i="2" s="1"/>
  <c r="U246" i="2" s="1"/>
  <c r="V246" i="2" s="1"/>
  <c r="D246" i="2"/>
  <c r="E246" i="2" s="1"/>
  <c r="F246" i="2" s="1"/>
  <c r="C246" i="2"/>
  <c r="AC245" i="2"/>
  <c r="AD245" i="2" s="1"/>
  <c r="AE245" i="2" s="1"/>
  <c r="AF245" i="2" s="1"/>
  <c r="N245" i="2"/>
  <c r="O245" i="2" s="1"/>
  <c r="P245" i="2" s="1"/>
  <c r="Q245" i="2" s="1"/>
  <c r="R245" i="2" s="1"/>
  <c r="S245" i="2" s="1"/>
  <c r="T245" i="2" s="1"/>
  <c r="U245" i="2" s="1"/>
  <c r="V245" i="2" s="1"/>
  <c r="W245" i="2" s="1"/>
  <c r="X245" i="2" s="1"/>
  <c r="Y245" i="2" s="1"/>
  <c r="Z245" i="2" s="1"/>
  <c r="AA245" i="2" s="1"/>
  <c r="J245" i="2"/>
  <c r="K245" i="2" s="1"/>
  <c r="L245" i="2" s="1"/>
  <c r="M245" i="2" s="1"/>
  <c r="D245" i="2"/>
  <c r="E245" i="2" s="1"/>
  <c r="F245" i="2" s="1"/>
  <c r="G245" i="2" s="1"/>
  <c r="H245" i="2" s="1"/>
  <c r="I245" i="2" s="1"/>
  <c r="C245" i="2"/>
  <c r="D244" i="2"/>
  <c r="E244" i="2" s="1"/>
  <c r="F244" i="2" s="1"/>
  <c r="G244" i="2" s="1"/>
  <c r="H244" i="2" s="1"/>
  <c r="I244" i="2" s="1"/>
  <c r="J244" i="2" s="1"/>
  <c r="K244" i="2" s="1"/>
  <c r="L244" i="2" s="1"/>
  <c r="M244" i="2" s="1"/>
  <c r="N244" i="2" s="1"/>
  <c r="O244" i="2" s="1"/>
  <c r="P244" i="2" s="1"/>
  <c r="Q244" i="2" s="1"/>
  <c r="R244" i="2" s="1"/>
  <c r="S244" i="2" s="1"/>
  <c r="T244" i="2" s="1"/>
  <c r="U244" i="2" s="1"/>
  <c r="V244" i="2" s="1"/>
  <c r="W244" i="2" s="1"/>
  <c r="X244" i="2" s="1"/>
  <c r="Y244" i="2" s="1"/>
  <c r="Z244" i="2" s="1"/>
  <c r="AA244" i="2" s="1"/>
  <c r="AC244" i="2" s="1"/>
  <c r="AD244" i="2" s="1"/>
  <c r="AE244" i="2" s="1"/>
  <c r="AF244" i="2" s="1"/>
  <c r="C244" i="2"/>
  <c r="W243" i="2"/>
  <c r="X243" i="2" s="1"/>
  <c r="Y243" i="2" s="1"/>
  <c r="Z243" i="2" s="1"/>
  <c r="AA243" i="2" s="1"/>
  <c r="AC243" i="2" s="1"/>
  <c r="AD243" i="2" s="1"/>
  <c r="AE243" i="2" s="1"/>
  <c r="AF243" i="2" s="1"/>
  <c r="F243" i="2"/>
  <c r="G243" i="2" s="1"/>
  <c r="H243" i="2" s="1"/>
  <c r="I243" i="2" s="1"/>
  <c r="J243" i="2" s="1"/>
  <c r="K243" i="2" s="1"/>
  <c r="L243" i="2" s="1"/>
  <c r="M243" i="2" s="1"/>
  <c r="N243" i="2" s="1"/>
  <c r="O243" i="2" s="1"/>
  <c r="P243" i="2" s="1"/>
  <c r="Q243" i="2" s="1"/>
  <c r="R243" i="2" s="1"/>
  <c r="S243" i="2" s="1"/>
  <c r="T243" i="2" s="1"/>
  <c r="U243" i="2" s="1"/>
  <c r="V243" i="2" s="1"/>
  <c r="C243" i="2"/>
  <c r="D243" i="2" s="1"/>
  <c r="E243" i="2" s="1"/>
  <c r="E242" i="2"/>
  <c r="F242" i="2" s="1"/>
  <c r="G242" i="2" s="1"/>
  <c r="H242" i="2" s="1"/>
  <c r="I242" i="2" s="1"/>
  <c r="J242" i="2" s="1"/>
  <c r="K242" i="2" s="1"/>
  <c r="L242" i="2" s="1"/>
  <c r="M242" i="2" s="1"/>
  <c r="N242" i="2" s="1"/>
  <c r="O242" i="2" s="1"/>
  <c r="P242" i="2" s="1"/>
  <c r="Q242" i="2" s="1"/>
  <c r="R242" i="2" s="1"/>
  <c r="S242" i="2" s="1"/>
  <c r="T242" i="2" s="1"/>
  <c r="U242" i="2" s="1"/>
  <c r="V242" i="2" s="1"/>
  <c r="W242" i="2" s="1"/>
  <c r="X242" i="2" s="1"/>
  <c r="Y242" i="2" s="1"/>
  <c r="Z242" i="2" s="1"/>
  <c r="AA242" i="2" s="1"/>
  <c r="AC242" i="2" s="1"/>
  <c r="AD242" i="2" s="1"/>
  <c r="AE242" i="2" s="1"/>
  <c r="AF242" i="2" s="1"/>
  <c r="D242" i="2"/>
  <c r="C242" i="2"/>
  <c r="D241" i="2"/>
  <c r="E241" i="2" s="1"/>
  <c r="F241" i="2" s="1"/>
  <c r="G241" i="2" s="1"/>
  <c r="H241" i="2" s="1"/>
  <c r="I241" i="2" s="1"/>
  <c r="J241" i="2" s="1"/>
  <c r="K241" i="2" s="1"/>
  <c r="L241" i="2" s="1"/>
  <c r="M241" i="2" s="1"/>
  <c r="N241" i="2" s="1"/>
  <c r="O241" i="2" s="1"/>
  <c r="P241" i="2" s="1"/>
  <c r="Q241" i="2" s="1"/>
  <c r="R241" i="2" s="1"/>
  <c r="S241" i="2" s="1"/>
  <c r="T241" i="2" s="1"/>
  <c r="U241" i="2" s="1"/>
  <c r="V241" i="2" s="1"/>
  <c r="W241" i="2" s="1"/>
  <c r="X241" i="2" s="1"/>
  <c r="Y241" i="2" s="1"/>
  <c r="Z241" i="2" s="1"/>
  <c r="AA241" i="2" s="1"/>
  <c r="AC241" i="2" s="1"/>
  <c r="AD241" i="2" s="1"/>
  <c r="AE241" i="2" s="1"/>
  <c r="AF241" i="2" s="1"/>
  <c r="C241" i="2"/>
  <c r="E240" i="2"/>
  <c r="F240" i="2" s="1"/>
  <c r="G240" i="2" s="1"/>
  <c r="H240" i="2" s="1"/>
  <c r="I240" i="2" s="1"/>
  <c r="J240" i="2" s="1"/>
  <c r="K240" i="2" s="1"/>
  <c r="L240" i="2" s="1"/>
  <c r="M240" i="2" s="1"/>
  <c r="N240" i="2" s="1"/>
  <c r="O240" i="2" s="1"/>
  <c r="P240" i="2" s="1"/>
  <c r="Q240" i="2" s="1"/>
  <c r="R240" i="2" s="1"/>
  <c r="S240" i="2" s="1"/>
  <c r="T240" i="2" s="1"/>
  <c r="U240" i="2" s="1"/>
  <c r="V240" i="2" s="1"/>
  <c r="W240" i="2" s="1"/>
  <c r="X240" i="2" s="1"/>
  <c r="Y240" i="2" s="1"/>
  <c r="Z240" i="2" s="1"/>
  <c r="AA240" i="2" s="1"/>
  <c r="AC240" i="2" s="1"/>
  <c r="AD240" i="2" s="1"/>
  <c r="AE240" i="2" s="1"/>
  <c r="AF240" i="2" s="1"/>
  <c r="D240" i="2"/>
  <c r="C240" i="2"/>
  <c r="R239" i="2"/>
  <c r="S239" i="2" s="1"/>
  <c r="T239" i="2" s="1"/>
  <c r="U239" i="2" s="1"/>
  <c r="V239" i="2" s="1"/>
  <c r="W239" i="2" s="1"/>
  <c r="X239" i="2" s="1"/>
  <c r="Y239" i="2" s="1"/>
  <c r="Z239" i="2" s="1"/>
  <c r="AA239" i="2" s="1"/>
  <c r="AC239" i="2" s="1"/>
  <c r="AD239" i="2" s="1"/>
  <c r="AE239" i="2" s="1"/>
  <c r="AF239" i="2" s="1"/>
  <c r="O239" i="2"/>
  <c r="P239" i="2" s="1"/>
  <c r="Q239" i="2" s="1"/>
  <c r="D239" i="2"/>
  <c r="E239" i="2" s="1"/>
  <c r="F239" i="2" s="1"/>
  <c r="G239" i="2" s="1"/>
  <c r="H239" i="2" s="1"/>
  <c r="I239" i="2" s="1"/>
  <c r="J239" i="2" s="1"/>
  <c r="K239" i="2" s="1"/>
  <c r="L239" i="2" s="1"/>
  <c r="M239" i="2" s="1"/>
  <c r="N239" i="2" s="1"/>
  <c r="C239" i="2"/>
  <c r="M238" i="2"/>
  <c r="N238" i="2" s="1"/>
  <c r="O238" i="2" s="1"/>
  <c r="P238" i="2" s="1"/>
  <c r="Q238" i="2" s="1"/>
  <c r="R238" i="2" s="1"/>
  <c r="S238" i="2" s="1"/>
  <c r="T238" i="2" s="1"/>
  <c r="U238" i="2" s="1"/>
  <c r="V238" i="2" s="1"/>
  <c r="W238" i="2" s="1"/>
  <c r="X238" i="2" s="1"/>
  <c r="Y238" i="2" s="1"/>
  <c r="Z238" i="2" s="1"/>
  <c r="AA238" i="2" s="1"/>
  <c r="AC238" i="2" s="1"/>
  <c r="AD238" i="2" s="1"/>
  <c r="AE238" i="2" s="1"/>
  <c r="AF238" i="2" s="1"/>
  <c r="C238" i="2"/>
  <c r="D238" i="2" s="1"/>
  <c r="E238" i="2" s="1"/>
  <c r="F238" i="2" s="1"/>
  <c r="G238" i="2" s="1"/>
  <c r="H238" i="2" s="1"/>
  <c r="I238" i="2" s="1"/>
  <c r="J238" i="2" s="1"/>
  <c r="K238" i="2" s="1"/>
  <c r="L238" i="2" s="1"/>
  <c r="C237" i="2"/>
  <c r="D237" i="2" s="1"/>
  <c r="E237" i="2" s="1"/>
  <c r="F237" i="2" s="1"/>
  <c r="G237" i="2" s="1"/>
  <c r="H237" i="2" s="1"/>
  <c r="I237" i="2" s="1"/>
  <c r="J237" i="2" s="1"/>
  <c r="K237" i="2" s="1"/>
  <c r="L237" i="2" s="1"/>
  <c r="M237" i="2" s="1"/>
  <c r="N237" i="2" s="1"/>
  <c r="O237" i="2" s="1"/>
  <c r="P237" i="2" s="1"/>
  <c r="Q237" i="2" s="1"/>
  <c r="R237" i="2" s="1"/>
  <c r="S237" i="2" s="1"/>
  <c r="T237" i="2" s="1"/>
  <c r="U237" i="2" s="1"/>
  <c r="V237" i="2" s="1"/>
  <c r="W237" i="2" s="1"/>
  <c r="X237" i="2" s="1"/>
  <c r="Y237" i="2" s="1"/>
  <c r="Z237" i="2" s="1"/>
  <c r="AA237" i="2" s="1"/>
  <c r="AC237" i="2" s="1"/>
  <c r="AD237" i="2" s="1"/>
  <c r="AE237" i="2" s="1"/>
  <c r="AF237" i="2" s="1"/>
  <c r="N236" i="2"/>
  <c r="O236" i="2" s="1"/>
  <c r="P236" i="2" s="1"/>
  <c r="Q236" i="2" s="1"/>
  <c r="R236" i="2" s="1"/>
  <c r="S236" i="2" s="1"/>
  <c r="T236" i="2" s="1"/>
  <c r="U236" i="2" s="1"/>
  <c r="V236" i="2" s="1"/>
  <c r="W236" i="2" s="1"/>
  <c r="X236" i="2" s="1"/>
  <c r="Y236" i="2" s="1"/>
  <c r="Z236" i="2" s="1"/>
  <c r="AA236" i="2" s="1"/>
  <c r="AC236" i="2" s="1"/>
  <c r="AD236" i="2" s="1"/>
  <c r="AE236" i="2" s="1"/>
  <c r="AF236" i="2" s="1"/>
  <c r="G236" i="2"/>
  <c r="H236" i="2" s="1"/>
  <c r="I236" i="2" s="1"/>
  <c r="J236" i="2" s="1"/>
  <c r="K236" i="2" s="1"/>
  <c r="L236" i="2" s="1"/>
  <c r="M236" i="2" s="1"/>
  <c r="F236" i="2"/>
  <c r="D236" i="2"/>
  <c r="E236" i="2" s="1"/>
  <c r="C236" i="2"/>
  <c r="T235" i="2"/>
  <c r="U235" i="2" s="1"/>
  <c r="V235" i="2" s="1"/>
  <c r="W235" i="2" s="1"/>
  <c r="X235" i="2" s="1"/>
  <c r="Y235" i="2" s="1"/>
  <c r="Z235" i="2" s="1"/>
  <c r="AA235" i="2" s="1"/>
  <c r="AC235" i="2" s="1"/>
  <c r="AD235" i="2" s="1"/>
  <c r="AE235" i="2" s="1"/>
  <c r="AF235" i="2" s="1"/>
  <c r="M235" i="2"/>
  <c r="N235" i="2" s="1"/>
  <c r="O235" i="2" s="1"/>
  <c r="P235" i="2" s="1"/>
  <c r="Q235" i="2" s="1"/>
  <c r="R235" i="2" s="1"/>
  <c r="S235" i="2" s="1"/>
  <c r="L235" i="2"/>
  <c r="D235" i="2"/>
  <c r="E235" i="2" s="1"/>
  <c r="F235" i="2" s="1"/>
  <c r="G235" i="2" s="1"/>
  <c r="H235" i="2" s="1"/>
  <c r="I235" i="2" s="1"/>
  <c r="J235" i="2" s="1"/>
  <c r="K235" i="2" s="1"/>
  <c r="C235" i="2"/>
  <c r="Y234" i="2"/>
  <c r="Z234" i="2" s="1"/>
  <c r="AA234" i="2" s="1"/>
  <c r="AC234" i="2" s="1"/>
  <c r="AD234" i="2" s="1"/>
  <c r="AE234" i="2" s="1"/>
  <c r="AF234" i="2" s="1"/>
  <c r="M234" i="2"/>
  <c r="N234" i="2" s="1"/>
  <c r="O234" i="2" s="1"/>
  <c r="P234" i="2" s="1"/>
  <c r="Q234" i="2" s="1"/>
  <c r="R234" i="2" s="1"/>
  <c r="S234" i="2" s="1"/>
  <c r="T234" i="2" s="1"/>
  <c r="U234" i="2" s="1"/>
  <c r="V234" i="2" s="1"/>
  <c r="W234" i="2" s="1"/>
  <c r="X234" i="2" s="1"/>
  <c r="E234" i="2"/>
  <c r="F234" i="2" s="1"/>
  <c r="G234" i="2" s="1"/>
  <c r="H234" i="2" s="1"/>
  <c r="I234" i="2" s="1"/>
  <c r="J234" i="2" s="1"/>
  <c r="K234" i="2" s="1"/>
  <c r="L234" i="2" s="1"/>
  <c r="C234" i="2"/>
  <c r="D234" i="2" s="1"/>
  <c r="I233" i="2"/>
  <c r="J233" i="2" s="1"/>
  <c r="K233" i="2" s="1"/>
  <c r="L233" i="2" s="1"/>
  <c r="M233" i="2" s="1"/>
  <c r="N233" i="2" s="1"/>
  <c r="O233" i="2" s="1"/>
  <c r="P233" i="2" s="1"/>
  <c r="Q233" i="2" s="1"/>
  <c r="R233" i="2" s="1"/>
  <c r="S233" i="2" s="1"/>
  <c r="T233" i="2" s="1"/>
  <c r="U233" i="2" s="1"/>
  <c r="V233" i="2" s="1"/>
  <c r="W233" i="2" s="1"/>
  <c r="X233" i="2" s="1"/>
  <c r="Y233" i="2" s="1"/>
  <c r="Z233" i="2" s="1"/>
  <c r="AA233" i="2" s="1"/>
  <c r="AC233" i="2" s="1"/>
  <c r="AD233" i="2" s="1"/>
  <c r="AE233" i="2" s="1"/>
  <c r="AF233" i="2" s="1"/>
  <c r="F233" i="2"/>
  <c r="G233" i="2" s="1"/>
  <c r="H233" i="2" s="1"/>
  <c r="C233" i="2"/>
  <c r="D233" i="2" s="1"/>
  <c r="E233" i="2" s="1"/>
  <c r="G232" i="2"/>
  <c r="H232" i="2" s="1"/>
  <c r="I232" i="2" s="1"/>
  <c r="J232" i="2" s="1"/>
  <c r="K232" i="2" s="1"/>
  <c r="L232" i="2" s="1"/>
  <c r="M232" i="2" s="1"/>
  <c r="N232" i="2" s="1"/>
  <c r="O232" i="2" s="1"/>
  <c r="P232" i="2" s="1"/>
  <c r="Q232" i="2" s="1"/>
  <c r="R232" i="2" s="1"/>
  <c r="S232" i="2" s="1"/>
  <c r="T232" i="2" s="1"/>
  <c r="U232" i="2" s="1"/>
  <c r="V232" i="2" s="1"/>
  <c r="W232" i="2" s="1"/>
  <c r="X232" i="2" s="1"/>
  <c r="Y232" i="2" s="1"/>
  <c r="Z232" i="2" s="1"/>
  <c r="AA232" i="2" s="1"/>
  <c r="AC232" i="2" s="1"/>
  <c r="AD232" i="2" s="1"/>
  <c r="AE232" i="2" s="1"/>
  <c r="AF232" i="2" s="1"/>
  <c r="E232" i="2"/>
  <c r="F232" i="2" s="1"/>
  <c r="D232" i="2"/>
  <c r="C232" i="2"/>
  <c r="H231" i="2"/>
  <c r="I231" i="2" s="1"/>
  <c r="J231" i="2" s="1"/>
  <c r="K231" i="2" s="1"/>
  <c r="L231" i="2" s="1"/>
  <c r="M231" i="2" s="1"/>
  <c r="N231" i="2" s="1"/>
  <c r="O231" i="2" s="1"/>
  <c r="P231" i="2" s="1"/>
  <c r="Q231" i="2" s="1"/>
  <c r="R231" i="2" s="1"/>
  <c r="S231" i="2" s="1"/>
  <c r="T231" i="2" s="1"/>
  <c r="U231" i="2" s="1"/>
  <c r="V231" i="2" s="1"/>
  <c r="W231" i="2" s="1"/>
  <c r="X231" i="2" s="1"/>
  <c r="Y231" i="2" s="1"/>
  <c r="Z231" i="2" s="1"/>
  <c r="AA231" i="2" s="1"/>
  <c r="AC231" i="2" s="1"/>
  <c r="AD231" i="2" s="1"/>
  <c r="AE231" i="2" s="1"/>
  <c r="AF231" i="2" s="1"/>
  <c r="G231" i="2"/>
  <c r="D231" i="2"/>
  <c r="E231" i="2" s="1"/>
  <c r="F231" i="2" s="1"/>
  <c r="C231" i="2"/>
  <c r="S230" i="2"/>
  <c r="T230" i="2" s="1"/>
  <c r="U230" i="2" s="1"/>
  <c r="V230" i="2" s="1"/>
  <c r="W230" i="2" s="1"/>
  <c r="X230" i="2" s="1"/>
  <c r="Y230" i="2" s="1"/>
  <c r="Z230" i="2" s="1"/>
  <c r="AA230" i="2" s="1"/>
  <c r="AC230" i="2" s="1"/>
  <c r="AD230" i="2" s="1"/>
  <c r="AE230" i="2" s="1"/>
  <c r="AF230" i="2" s="1"/>
  <c r="J230" i="2"/>
  <c r="K230" i="2" s="1"/>
  <c r="L230" i="2" s="1"/>
  <c r="M230" i="2" s="1"/>
  <c r="N230" i="2" s="1"/>
  <c r="O230" i="2" s="1"/>
  <c r="P230" i="2" s="1"/>
  <c r="Q230" i="2" s="1"/>
  <c r="R230" i="2" s="1"/>
  <c r="E230" i="2"/>
  <c r="F230" i="2" s="1"/>
  <c r="G230" i="2" s="1"/>
  <c r="H230" i="2" s="1"/>
  <c r="I230" i="2" s="1"/>
  <c r="C230" i="2"/>
  <c r="D230" i="2" s="1"/>
  <c r="V229" i="2"/>
  <c r="W229" i="2" s="1"/>
  <c r="X229" i="2" s="1"/>
  <c r="Y229" i="2" s="1"/>
  <c r="Z229" i="2" s="1"/>
  <c r="AA229" i="2" s="1"/>
  <c r="AC229" i="2" s="1"/>
  <c r="AD229" i="2" s="1"/>
  <c r="AE229" i="2" s="1"/>
  <c r="AF229" i="2" s="1"/>
  <c r="M229" i="2"/>
  <c r="N229" i="2" s="1"/>
  <c r="O229" i="2" s="1"/>
  <c r="P229" i="2" s="1"/>
  <c r="Q229" i="2" s="1"/>
  <c r="R229" i="2" s="1"/>
  <c r="S229" i="2" s="1"/>
  <c r="T229" i="2" s="1"/>
  <c r="U229" i="2" s="1"/>
  <c r="L229" i="2"/>
  <c r="E229" i="2"/>
  <c r="F229" i="2" s="1"/>
  <c r="G229" i="2" s="1"/>
  <c r="H229" i="2" s="1"/>
  <c r="I229" i="2" s="1"/>
  <c r="J229" i="2" s="1"/>
  <c r="K229" i="2" s="1"/>
  <c r="D229" i="2"/>
  <c r="C229" i="2"/>
  <c r="AD228" i="2"/>
  <c r="AE228" i="2" s="1"/>
  <c r="AF228" i="2" s="1"/>
  <c r="U228" i="2"/>
  <c r="V228" i="2" s="1"/>
  <c r="W228" i="2" s="1"/>
  <c r="X228" i="2" s="1"/>
  <c r="Y228" i="2" s="1"/>
  <c r="Z228" i="2" s="1"/>
  <c r="AA228" i="2" s="1"/>
  <c r="AC228" i="2" s="1"/>
  <c r="E228" i="2"/>
  <c r="F228" i="2" s="1"/>
  <c r="G228" i="2" s="1"/>
  <c r="H228" i="2" s="1"/>
  <c r="I228" i="2" s="1"/>
  <c r="J228" i="2" s="1"/>
  <c r="K228" i="2" s="1"/>
  <c r="L228" i="2" s="1"/>
  <c r="M228" i="2" s="1"/>
  <c r="N228" i="2" s="1"/>
  <c r="O228" i="2" s="1"/>
  <c r="P228" i="2" s="1"/>
  <c r="Q228" i="2" s="1"/>
  <c r="R228" i="2" s="1"/>
  <c r="S228" i="2" s="1"/>
  <c r="T228" i="2" s="1"/>
  <c r="C228" i="2"/>
  <c r="D228" i="2" s="1"/>
  <c r="K227" i="2"/>
  <c r="L227" i="2" s="1"/>
  <c r="M227" i="2" s="1"/>
  <c r="N227" i="2" s="1"/>
  <c r="O227" i="2" s="1"/>
  <c r="P227" i="2" s="1"/>
  <c r="Q227" i="2" s="1"/>
  <c r="R227" i="2" s="1"/>
  <c r="S227" i="2" s="1"/>
  <c r="T227" i="2" s="1"/>
  <c r="U227" i="2" s="1"/>
  <c r="V227" i="2" s="1"/>
  <c r="W227" i="2" s="1"/>
  <c r="X227" i="2" s="1"/>
  <c r="Y227" i="2" s="1"/>
  <c r="Z227" i="2" s="1"/>
  <c r="AA227" i="2" s="1"/>
  <c r="AC227" i="2" s="1"/>
  <c r="AD227" i="2" s="1"/>
  <c r="AE227" i="2" s="1"/>
  <c r="AF227" i="2" s="1"/>
  <c r="C227" i="2"/>
  <c r="D227" i="2" s="1"/>
  <c r="E227" i="2" s="1"/>
  <c r="F227" i="2" s="1"/>
  <c r="G227" i="2" s="1"/>
  <c r="H227" i="2" s="1"/>
  <c r="I227" i="2" s="1"/>
  <c r="J227" i="2" s="1"/>
  <c r="AD226" i="2"/>
  <c r="AE226" i="2" s="1"/>
  <c r="AF226" i="2" s="1"/>
  <c r="Y226" i="2"/>
  <c r="Z226" i="2" s="1"/>
  <c r="AA226" i="2" s="1"/>
  <c r="AC226" i="2" s="1"/>
  <c r="Q226" i="2"/>
  <c r="R226" i="2" s="1"/>
  <c r="S226" i="2" s="1"/>
  <c r="T226" i="2" s="1"/>
  <c r="U226" i="2" s="1"/>
  <c r="V226" i="2" s="1"/>
  <c r="W226" i="2" s="1"/>
  <c r="X226" i="2" s="1"/>
  <c r="I226" i="2"/>
  <c r="J226" i="2" s="1"/>
  <c r="K226" i="2" s="1"/>
  <c r="L226" i="2" s="1"/>
  <c r="M226" i="2" s="1"/>
  <c r="N226" i="2" s="1"/>
  <c r="O226" i="2" s="1"/>
  <c r="P226" i="2" s="1"/>
  <c r="G226" i="2"/>
  <c r="H226" i="2" s="1"/>
  <c r="D226" i="2"/>
  <c r="E226" i="2" s="1"/>
  <c r="F226" i="2" s="1"/>
  <c r="C226" i="2"/>
  <c r="AC225" i="2"/>
  <c r="AD225" i="2" s="1"/>
  <c r="AE225" i="2" s="1"/>
  <c r="AF225" i="2" s="1"/>
  <c r="O225" i="2"/>
  <c r="P225" i="2" s="1"/>
  <c r="Q225" i="2" s="1"/>
  <c r="R225" i="2" s="1"/>
  <c r="S225" i="2" s="1"/>
  <c r="T225" i="2" s="1"/>
  <c r="U225" i="2" s="1"/>
  <c r="V225" i="2" s="1"/>
  <c r="W225" i="2" s="1"/>
  <c r="X225" i="2" s="1"/>
  <c r="Y225" i="2" s="1"/>
  <c r="Z225" i="2" s="1"/>
  <c r="AA225" i="2" s="1"/>
  <c r="D225" i="2"/>
  <c r="E225" i="2" s="1"/>
  <c r="F225" i="2" s="1"/>
  <c r="G225" i="2" s="1"/>
  <c r="H225" i="2" s="1"/>
  <c r="I225" i="2" s="1"/>
  <c r="J225" i="2" s="1"/>
  <c r="K225" i="2" s="1"/>
  <c r="L225" i="2" s="1"/>
  <c r="M225" i="2" s="1"/>
  <c r="N225" i="2" s="1"/>
  <c r="C225" i="2"/>
  <c r="F224" i="2"/>
  <c r="G224" i="2" s="1"/>
  <c r="H224" i="2" s="1"/>
  <c r="I224" i="2" s="1"/>
  <c r="J224" i="2" s="1"/>
  <c r="K224" i="2" s="1"/>
  <c r="L224" i="2" s="1"/>
  <c r="M224" i="2" s="1"/>
  <c r="N224" i="2" s="1"/>
  <c r="O224" i="2" s="1"/>
  <c r="P224" i="2" s="1"/>
  <c r="Q224" i="2" s="1"/>
  <c r="R224" i="2" s="1"/>
  <c r="S224" i="2" s="1"/>
  <c r="T224" i="2" s="1"/>
  <c r="U224" i="2" s="1"/>
  <c r="V224" i="2" s="1"/>
  <c r="W224" i="2" s="1"/>
  <c r="X224" i="2" s="1"/>
  <c r="Y224" i="2" s="1"/>
  <c r="Z224" i="2" s="1"/>
  <c r="AA224" i="2" s="1"/>
  <c r="AC224" i="2" s="1"/>
  <c r="AD224" i="2" s="1"/>
  <c r="AE224" i="2" s="1"/>
  <c r="AF224" i="2" s="1"/>
  <c r="C224" i="2"/>
  <c r="D224" i="2" s="1"/>
  <c r="E224" i="2" s="1"/>
  <c r="H223" i="2"/>
  <c r="I223" i="2" s="1"/>
  <c r="J223" i="2" s="1"/>
  <c r="K223" i="2" s="1"/>
  <c r="L223" i="2" s="1"/>
  <c r="M223" i="2" s="1"/>
  <c r="N223" i="2" s="1"/>
  <c r="O223" i="2" s="1"/>
  <c r="P223" i="2" s="1"/>
  <c r="Q223" i="2" s="1"/>
  <c r="R223" i="2" s="1"/>
  <c r="S223" i="2" s="1"/>
  <c r="T223" i="2" s="1"/>
  <c r="U223" i="2" s="1"/>
  <c r="V223" i="2" s="1"/>
  <c r="W223" i="2" s="1"/>
  <c r="X223" i="2" s="1"/>
  <c r="Y223" i="2" s="1"/>
  <c r="Z223" i="2" s="1"/>
  <c r="AA223" i="2" s="1"/>
  <c r="AC223" i="2" s="1"/>
  <c r="AD223" i="2" s="1"/>
  <c r="AE223" i="2" s="1"/>
  <c r="AF223" i="2" s="1"/>
  <c r="F223" i="2"/>
  <c r="G223" i="2" s="1"/>
  <c r="C223" i="2"/>
  <c r="D223" i="2" s="1"/>
  <c r="E223" i="2" s="1"/>
  <c r="N222" i="2"/>
  <c r="O222" i="2" s="1"/>
  <c r="P222" i="2" s="1"/>
  <c r="Q222" i="2" s="1"/>
  <c r="R222" i="2" s="1"/>
  <c r="S222" i="2" s="1"/>
  <c r="T222" i="2" s="1"/>
  <c r="U222" i="2" s="1"/>
  <c r="V222" i="2" s="1"/>
  <c r="W222" i="2" s="1"/>
  <c r="X222" i="2" s="1"/>
  <c r="Y222" i="2" s="1"/>
  <c r="Z222" i="2" s="1"/>
  <c r="AA222" i="2" s="1"/>
  <c r="AC222" i="2" s="1"/>
  <c r="AD222" i="2" s="1"/>
  <c r="AE222" i="2" s="1"/>
  <c r="AF222" i="2" s="1"/>
  <c r="L222" i="2"/>
  <c r="M222" i="2" s="1"/>
  <c r="J222" i="2"/>
  <c r="K222" i="2" s="1"/>
  <c r="F222" i="2"/>
  <c r="G222" i="2" s="1"/>
  <c r="H222" i="2" s="1"/>
  <c r="I222" i="2" s="1"/>
  <c r="D222" i="2"/>
  <c r="E222" i="2" s="1"/>
  <c r="C222" i="2"/>
  <c r="D221" i="2"/>
  <c r="E221" i="2" s="1"/>
  <c r="F221" i="2" s="1"/>
  <c r="G221" i="2" s="1"/>
  <c r="H221" i="2" s="1"/>
  <c r="I221" i="2" s="1"/>
  <c r="J221" i="2" s="1"/>
  <c r="K221" i="2" s="1"/>
  <c r="L221" i="2" s="1"/>
  <c r="M221" i="2" s="1"/>
  <c r="N221" i="2" s="1"/>
  <c r="O221" i="2" s="1"/>
  <c r="P221" i="2" s="1"/>
  <c r="Q221" i="2" s="1"/>
  <c r="R221" i="2" s="1"/>
  <c r="S221" i="2" s="1"/>
  <c r="T221" i="2" s="1"/>
  <c r="U221" i="2" s="1"/>
  <c r="V221" i="2" s="1"/>
  <c r="W221" i="2" s="1"/>
  <c r="X221" i="2" s="1"/>
  <c r="Y221" i="2" s="1"/>
  <c r="Z221" i="2" s="1"/>
  <c r="AA221" i="2" s="1"/>
  <c r="AC221" i="2" s="1"/>
  <c r="AD221" i="2" s="1"/>
  <c r="AE221" i="2" s="1"/>
  <c r="AF221" i="2" s="1"/>
  <c r="C221" i="2"/>
  <c r="E220" i="2"/>
  <c r="F220" i="2" s="1"/>
  <c r="G220" i="2" s="1"/>
  <c r="H220" i="2" s="1"/>
  <c r="I220" i="2" s="1"/>
  <c r="J220" i="2" s="1"/>
  <c r="K220" i="2" s="1"/>
  <c r="L220" i="2" s="1"/>
  <c r="M220" i="2" s="1"/>
  <c r="N220" i="2" s="1"/>
  <c r="O220" i="2" s="1"/>
  <c r="P220" i="2" s="1"/>
  <c r="Q220" i="2" s="1"/>
  <c r="R220" i="2" s="1"/>
  <c r="S220" i="2" s="1"/>
  <c r="T220" i="2" s="1"/>
  <c r="U220" i="2" s="1"/>
  <c r="V220" i="2" s="1"/>
  <c r="W220" i="2" s="1"/>
  <c r="X220" i="2" s="1"/>
  <c r="Y220" i="2" s="1"/>
  <c r="Z220" i="2" s="1"/>
  <c r="AA220" i="2" s="1"/>
  <c r="AC220" i="2" s="1"/>
  <c r="AD220" i="2" s="1"/>
  <c r="AE220" i="2" s="1"/>
  <c r="AF220" i="2" s="1"/>
  <c r="C220" i="2"/>
  <c r="D220" i="2" s="1"/>
  <c r="N219" i="2"/>
  <c r="O219" i="2" s="1"/>
  <c r="P219" i="2" s="1"/>
  <c r="Q219" i="2" s="1"/>
  <c r="R219" i="2" s="1"/>
  <c r="S219" i="2" s="1"/>
  <c r="T219" i="2" s="1"/>
  <c r="U219" i="2" s="1"/>
  <c r="V219" i="2" s="1"/>
  <c r="W219" i="2" s="1"/>
  <c r="X219" i="2" s="1"/>
  <c r="Y219" i="2" s="1"/>
  <c r="Z219" i="2" s="1"/>
  <c r="AA219" i="2" s="1"/>
  <c r="AC219" i="2" s="1"/>
  <c r="AD219" i="2" s="1"/>
  <c r="AE219" i="2" s="1"/>
  <c r="AF219" i="2" s="1"/>
  <c r="C219" i="2"/>
  <c r="D219" i="2" s="1"/>
  <c r="E219" i="2" s="1"/>
  <c r="F219" i="2" s="1"/>
  <c r="G219" i="2" s="1"/>
  <c r="H219" i="2" s="1"/>
  <c r="I219" i="2" s="1"/>
  <c r="J219" i="2" s="1"/>
  <c r="K219" i="2" s="1"/>
  <c r="L219" i="2" s="1"/>
  <c r="M219" i="2" s="1"/>
  <c r="V218" i="2"/>
  <c r="W218" i="2" s="1"/>
  <c r="X218" i="2" s="1"/>
  <c r="Y218" i="2" s="1"/>
  <c r="Z218" i="2" s="1"/>
  <c r="AA218" i="2" s="1"/>
  <c r="AC218" i="2" s="1"/>
  <c r="AD218" i="2" s="1"/>
  <c r="AE218" i="2" s="1"/>
  <c r="AF218" i="2" s="1"/>
  <c r="T218" i="2"/>
  <c r="U218" i="2" s="1"/>
  <c r="R218" i="2"/>
  <c r="S218" i="2" s="1"/>
  <c r="F218" i="2"/>
  <c r="G218" i="2" s="1"/>
  <c r="H218" i="2" s="1"/>
  <c r="I218" i="2" s="1"/>
  <c r="J218" i="2" s="1"/>
  <c r="K218" i="2" s="1"/>
  <c r="L218" i="2" s="1"/>
  <c r="M218" i="2" s="1"/>
  <c r="N218" i="2" s="1"/>
  <c r="O218" i="2" s="1"/>
  <c r="P218" i="2" s="1"/>
  <c r="Q218" i="2" s="1"/>
  <c r="D218" i="2"/>
  <c r="E218" i="2" s="1"/>
  <c r="C218" i="2"/>
  <c r="T217" i="2"/>
  <c r="U217" i="2" s="1"/>
  <c r="V217" i="2" s="1"/>
  <c r="W217" i="2" s="1"/>
  <c r="X217" i="2" s="1"/>
  <c r="Y217" i="2" s="1"/>
  <c r="Z217" i="2" s="1"/>
  <c r="AA217" i="2" s="1"/>
  <c r="AC217" i="2" s="1"/>
  <c r="AD217" i="2" s="1"/>
  <c r="AE217" i="2" s="1"/>
  <c r="AF217" i="2" s="1"/>
  <c r="I217" i="2"/>
  <c r="J217" i="2" s="1"/>
  <c r="K217" i="2" s="1"/>
  <c r="L217" i="2" s="1"/>
  <c r="M217" i="2" s="1"/>
  <c r="N217" i="2" s="1"/>
  <c r="O217" i="2" s="1"/>
  <c r="P217" i="2" s="1"/>
  <c r="Q217" i="2" s="1"/>
  <c r="R217" i="2" s="1"/>
  <c r="S217" i="2" s="1"/>
  <c r="D217" i="2"/>
  <c r="E217" i="2" s="1"/>
  <c r="F217" i="2" s="1"/>
  <c r="G217" i="2" s="1"/>
  <c r="H217" i="2" s="1"/>
  <c r="C217" i="2"/>
  <c r="X216" i="2"/>
  <c r="Y216" i="2" s="1"/>
  <c r="Z216" i="2" s="1"/>
  <c r="AA216" i="2" s="1"/>
  <c r="AC216" i="2" s="1"/>
  <c r="AD216" i="2" s="1"/>
  <c r="AE216" i="2" s="1"/>
  <c r="AF216" i="2" s="1"/>
  <c r="I216" i="2"/>
  <c r="J216" i="2" s="1"/>
  <c r="K216" i="2" s="1"/>
  <c r="L216" i="2" s="1"/>
  <c r="M216" i="2" s="1"/>
  <c r="N216" i="2" s="1"/>
  <c r="O216" i="2" s="1"/>
  <c r="P216" i="2" s="1"/>
  <c r="Q216" i="2" s="1"/>
  <c r="R216" i="2" s="1"/>
  <c r="S216" i="2" s="1"/>
  <c r="T216" i="2" s="1"/>
  <c r="U216" i="2" s="1"/>
  <c r="V216" i="2" s="1"/>
  <c r="W216" i="2" s="1"/>
  <c r="G216" i="2"/>
  <c r="H216" i="2" s="1"/>
  <c r="D216" i="2"/>
  <c r="E216" i="2" s="1"/>
  <c r="F216" i="2" s="1"/>
  <c r="C216" i="2"/>
  <c r="G215" i="2"/>
  <c r="H215" i="2" s="1"/>
  <c r="I215" i="2" s="1"/>
  <c r="J215" i="2" s="1"/>
  <c r="K215" i="2" s="1"/>
  <c r="L215" i="2" s="1"/>
  <c r="M215" i="2" s="1"/>
  <c r="N215" i="2" s="1"/>
  <c r="O215" i="2" s="1"/>
  <c r="P215" i="2" s="1"/>
  <c r="Q215" i="2" s="1"/>
  <c r="R215" i="2" s="1"/>
  <c r="S215" i="2" s="1"/>
  <c r="T215" i="2" s="1"/>
  <c r="U215" i="2" s="1"/>
  <c r="V215" i="2" s="1"/>
  <c r="W215" i="2" s="1"/>
  <c r="X215" i="2" s="1"/>
  <c r="Y215" i="2" s="1"/>
  <c r="Z215" i="2" s="1"/>
  <c r="AA215" i="2" s="1"/>
  <c r="AC215" i="2" s="1"/>
  <c r="AD215" i="2" s="1"/>
  <c r="AE215" i="2" s="1"/>
  <c r="AF215" i="2" s="1"/>
  <c r="F215" i="2"/>
  <c r="E215" i="2"/>
  <c r="D215" i="2"/>
  <c r="C215" i="2"/>
  <c r="K214" i="2"/>
  <c r="L214" i="2" s="1"/>
  <c r="M214" i="2" s="1"/>
  <c r="N214" i="2" s="1"/>
  <c r="O214" i="2" s="1"/>
  <c r="P214" i="2" s="1"/>
  <c r="Q214" i="2" s="1"/>
  <c r="R214" i="2" s="1"/>
  <c r="S214" i="2" s="1"/>
  <c r="T214" i="2" s="1"/>
  <c r="U214" i="2" s="1"/>
  <c r="V214" i="2" s="1"/>
  <c r="W214" i="2" s="1"/>
  <c r="X214" i="2" s="1"/>
  <c r="Y214" i="2" s="1"/>
  <c r="Z214" i="2" s="1"/>
  <c r="AA214" i="2" s="1"/>
  <c r="AC214" i="2" s="1"/>
  <c r="AD214" i="2" s="1"/>
  <c r="AE214" i="2" s="1"/>
  <c r="AF214" i="2" s="1"/>
  <c r="F214" i="2"/>
  <c r="G214" i="2" s="1"/>
  <c r="H214" i="2" s="1"/>
  <c r="I214" i="2" s="1"/>
  <c r="J214" i="2" s="1"/>
  <c r="C214" i="2"/>
  <c r="D214" i="2" s="1"/>
  <c r="E214" i="2" s="1"/>
  <c r="S213" i="2"/>
  <c r="T213" i="2" s="1"/>
  <c r="U213" i="2" s="1"/>
  <c r="V213" i="2" s="1"/>
  <c r="W213" i="2" s="1"/>
  <c r="X213" i="2" s="1"/>
  <c r="Y213" i="2" s="1"/>
  <c r="Z213" i="2" s="1"/>
  <c r="AA213" i="2" s="1"/>
  <c r="AC213" i="2" s="1"/>
  <c r="AD213" i="2" s="1"/>
  <c r="AE213" i="2" s="1"/>
  <c r="AF213" i="2" s="1"/>
  <c r="F213" i="2"/>
  <c r="G213" i="2" s="1"/>
  <c r="H213" i="2" s="1"/>
  <c r="I213" i="2" s="1"/>
  <c r="J213" i="2" s="1"/>
  <c r="K213" i="2" s="1"/>
  <c r="L213" i="2" s="1"/>
  <c r="M213" i="2" s="1"/>
  <c r="N213" i="2" s="1"/>
  <c r="O213" i="2" s="1"/>
  <c r="P213" i="2" s="1"/>
  <c r="Q213" i="2" s="1"/>
  <c r="R213" i="2" s="1"/>
  <c r="D213" i="2"/>
  <c r="E213" i="2" s="1"/>
  <c r="C213" i="2"/>
  <c r="G212" i="2"/>
  <c r="H212" i="2" s="1"/>
  <c r="I212" i="2" s="1"/>
  <c r="J212" i="2" s="1"/>
  <c r="K212" i="2" s="1"/>
  <c r="L212" i="2" s="1"/>
  <c r="M212" i="2" s="1"/>
  <c r="N212" i="2" s="1"/>
  <c r="O212" i="2" s="1"/>
  <c r="P212" i="2" s="1"/>
  <c r="Q212" i="2" s="1"/>
  <c r="R212" i="2" s="1"/>
  <c r="S212" i="2" s="1"/>
  <c r="T212" i="2" s="1"/>
  <c r="U212" i="2" s="1"/>
  <c r="V212" i="2" s="1"/>
  <c r="W212" i="2" s="1"/>
  <c r="X212" i="2" s="1"/>
  <c r="Y212" i="2" s="1"/>
  <c r="Z212" i="2" s="1"/>
  <c r="AA212" i="2" s="1"/>
  <c r="AC212" i="2" s="1"/>
  <c r="AD212" i="2" s="1"/>
  <c r="AE212" i="2" s="1"/>
  <c r="AF212" i="2" s="1"/>
  <c r="D212" i="2"/>
  <c r="E212" i="2" s="1"/>
  <c r="F212" i="2" s="1"/>
  <c r="C212" i="2"/>
  <c r="P211" i="2"/>
  <c r="Q211" i="2" s="1"/>
  <c r="R211" i="2" s="1"/>
  <c r="S211" i="2" s="1"/>
  <c r="T211" i="2" s="1"/>
  <c r="U211" i="2" s="1"/>
  <c r="V211" i="2" s="1"/>
  <c r="W211" i="2" s="1"/>
  <c r="X211" i="2" s="1"/>
  <c r="Y211" i="2" s="1"/>
  <c r="Z211" i="2" s="1"/>
  <c r="AA211" i="2" s="1"/>
  <c r="AC211" i="2" s="1"/>
  <c r="AD211" i="2" s="1"/>
  <c r="AE211" i="2" s="1"/>
  <c r="AF211" i="2" s="1"/>
  <c r="H211" i="2"/>
  <c r="I211" i="2" s="1"/>
  <c r="J211" i="2" s="1"/>
  <c r="K211" i="2" s="1"/>
  <c r="L211" i="2" s="1"/>
  <c r="M211" i="2" s="1"/>
  <c r="N211" i="2" s="1"/>
  <c r="O211" i="2" s="1"/>
  <c r="E211" i="2"/>
  <c r="F211" i="2" s="1"/>
  <c r="G211" i="2" s="1"/>
  <c r="D211" i="2"/>
  <c r="C211" i="2"/>
  <c r="H210" i="2"/>
  <c r="I210" i="2" s="1"/>
  <c r="J210" i="2" s="1"/>
  <c r="K210" i="2" s="1"/>
  <c r="L210" i="2" s="1"/>
  <c r="M210" i="2" s="1"/>
  <c r="N210" i="2" s="1"/>
  <c r="O210" i="2" s="1"/>
  <c r="P210" i="2" s="1"/>
  <c r="Q210" i="2" s="1"/>
  <c r="R210" i="2" s="1"/>
  <c r="S210" i="2" s="1"/>
  <c r="T210" i="2" s="1"/>
  <c r="U210" i="2" s="1"/>
  <c r="V210" i="2" s="1"/>
  <c r="W210" i="2" s="1"/>
  <c r="X210" i="2" s="1"/>
  <c r="Y210" i="2" s="1"/>
  <c r="Z210" i="2" s="1"/>
  <c r="AA210" i="2" s="1"/>
  <c r="AC210" i="2" s="1"/>
  <c r="AD210" i="2" s="1"/>
  <c r="AE210" i="2" s="1"/>
  <c r="AF210" i="2" s="1"/>
  <c r="D210" i="2"/>
  <c r="E210" i="2" s="1"/>
  <c r="F210" i="2" s="1"/>
  <c r="G210" i="2" s="1"/>
  <c r="C210" i="2"/>
  <c r="N209" i="2"/>
  <c r="O209" i="2" s="1"/>
  <c r="P209" i="2" s="1"/>
  <c r="Q209" i="2" s="1"/>
  <c r="R209" i="2" s="1"/>
  <c r="S209" i="2" s="1"/>
  <c r="T209" i="2" s="1"/>
  <c r="U209" i="2" s="1"/>
  <c r="V209" i="2" s="1"/>
  <c r="W209" i="2" s="1"/>
  <c r="X209" i="2" s="1"/>
  <c r="Y209" i="2" s="1"/>
  <c r="Z209" i="2" s="1"/>
  <c r="AA209" i="2" s="1"/>
  <c r="AC209" i="2" s="1"/>
  <c r="AD209" i="2" s="1"/>
  <c r="AE209" i="2" s="1"/>
  <c r="AF209" i="2" s="1"/>
  <c r="L209" i="2"/>
  <c r="M209" i="2" s="1"/>
  <c r="D209" i="2"/>
  <c r="E209" i="2" s="1"/>
  <c r="F209" i="2" s="1"/>
  <c r="G209" i="2" s="1"/>
  <c r="H209" i="2" s="1"/>
  <c r="I209" i="2" s="1"/>
  <c r="J209" i="2" s="1"/>
  <c r="K209" i="2" s="1"/>
  <c r="C209" i="2"/>
  <c r="L208" i="2"/>
  <c r="M208" i="2" s="1"/>
  <c r="N208" i="2" s="1"/>
  <c r="O208" i="2" s="1"/>
  <c r="P208" i="2" s="1"/>
  <c r="Q208" i="2" s="1"/>
  <c r="R208" i="2" s="1"/>
  <c r="S208" i="2" s="1"/>
  <c r="T208" i="2" s="1"/>
  <c r="U208" i="2" s="1"/>
  <c r="V208" i="2" s="1"/>
  <c r="W208" i="2" s="1"/>
  <c r="X208" i="2" s="1"/>
  <c r="Y208" i="2" s="1"/>
  <c r="Z208" i="2" s="1"/>
  <c r="AA208" i="2" s="1"/>
  <c r="AC208" i="2" s="1"/>
  <c r="AD208" i="2" s="1"/>
  <c r="AE208" i="2" s="1"/>
  <c r="AF208" i="2" s="1"/>
  <c r="J208" i="2"/>
  <c r="K208" i="2" s="1"/>
  <c r="I208" i="2"/>
  <c r="D208" i="2"/>
  <c r="E208" i="2" s="1"/>
  <c r="F208" i="2" s="1"/>
  <c r="G208" i="2" s="1"/>
  <c r="H208" i="2" s="1"/>
  <c r="C208" i="2"/>
  <c r="E207" i="2"/>
  <c r="F207" i="2" s="1"/>
  <c r="G207" i="2" s="1"/>
  <c r="H207" i="2" s="1"/>
  <c r="I207" i="2" s="1"/>
  <c r="J207" i="2" s="1"/>
  <c r="K207" i="2" s="1"/>
  <c r="L207" i="2" s="1"/>
  <c r="M207" i="2" s="1"/>
  <c r="N207" i="2" s="1"/>
  <c r="O207" i="2" s="1"/>
  <c r="P207" i="2" s="1"/>
  <c r="Q207" i="2" s="1"/>
  <c r="R207" i="2" s="1"/>
  <c r="S207" i="2" s="1"/>
  <c r="T207" i="2" s="1"/>
  <c r="U207" i="2" s="1"/>
  <c r="V207" i="2" s="1"/>
  <c r="W207" i="2" s="1"/>
  <c r="X207" i="2" s="1"/>
  <c r="Y207" i="2" s="1"/>
  <c r="Z207" i="2" s="1"/>
  <c r="AA207" i="2" s="1"/>
  <c r="AC207" i="2" s="1"/>
  <c r="AD207" i="2" s="1"/>
  <c r="AE207" i="2" s="1"/>
  <c r="AF207" i="2" s="1"/>
  <c r="D207" i="2"/>
  <c r="C207" i="2"/>
  <c r="G206" i="2"/>
  <c r="H206" i="2" s="1"/>
  <c r="I206" i="2" s="1"/>
  <c r="J206" i="2" s="1"/>
  <c r="K206" i="2" s="1"/>
  <c r="L206" i="2" s="1"/>
  <c r="M206" i="2" s="1"/>
  <c r="N206" i="2" s="1"/>
  <c r="O206" i="2" s="1"/>
  <c r="P206" i="2" s="1"/>
  <c r="Q206" i="2" s="1"/>
  <c r="R206" i="2" s="1"/>
  <c r="S206" i="2" s="1"/>
  <c r="T206" i="2" s="1"/>
  <c r="U206" i="2" s="1"/>
  <c r="V206" i="2" s="1"/>
  <c r="W206" i="2" s="1"/>
  <c r="X206" i="2" s="1"/>
  <c r="Y206" i="2" s="1"/>
  <c r="Z206" i="2" s="1"/>
  <c r="AA206" i="2" s="1"/>
  <c r="AC206" i="2" s="1"/>
  <c r="AD206" i="2" s="1"/>
  <c r="AE206" i="2" s="1"/>
  <c r="AF206" i="2" s="1"/>
  <c r="E206" i="2"/>
  <c r="F206" i="2" s="1"/>
  <c r="D206" i="2"/>
  <c r="C206" i="2"/>
  <c r="J205" i="2"/>
  <c r="K205" i="2" s="1"/>
  <c r="L205" i="2" s="1"/>
  <c r="M205" i="2" s="1"/>
  <c r="N205" i="2" s="1"/>
  <c r="O205" i="2" s="1"/>
  <c r="P205" i="2" s="1"/>
  <c r="Q205" i="2" s="1"/>
  <c r="R205" i="2" s="1"/>
  <c r="S205" i="2" s="1"/>
  <c r="T205" i="2" s="1"/>
  <c r="U205" i="2" s="1"/>
  <c r="V205" i="2" s="1"/>
  <c r="W205" i="2" s="1"/>
  <c r="X205" i="2" s="1"/>
  <c r="Y205" i="2" s="1"/>
  <c r="Z205" i="2" s="1"/>
  <c r="AA205" i="2" s="1"/>
  <c r="AC205" i="2" s="1"/>
  <c r="AD205" i="2" s="1"/>
  <c r="AE205" i="2" s="1"/>
  <c r="AF205" i="2" s="1"/>
  <c r="C205" i="2"/>
  <c r="D205" i="2" s="1"/>
  <c r="E205" i="2" s="1"/>
  <c r="F205" i="2" s="1"/>
  <c r="G205" i="2" s="1"/>
  <c r="H205" i="2" s="1"/>
  <c r="I205" i="2" s="1"/>
  <c r="C204" i="2"/>
  <c r="D204" i="2" s="1"/>
  <c r="E204" i="2" s="1"/>
  <c r="F204" i="2" s="1"/>
  <c r="G204" i="2" s="1"/>
  <c r="H204" i="2" s="1"/>
  <c r="I204" i="2" s="1"/>
  <c r="J204" i="2" s="1"/>
  <c r="K204" i="2" s="1"/>
  <c r="L204" i="2" s="1"/>
  <c r="M204" i="2" s="1"/>
  <c r="N204" i="2" s="1"/>
  <c r="O204" i="2" s="1"/>
  <c r="P204" i="2" s="1"/>
  <c r="Q204" i="2" s="1"/>
  <c r="R204" i="2" s="1"/>
  <c r="S204" i="2" s="1"/>
  <c r="T204" i="2" s="1"/>
  <c r="U204" i="2" s="1"/>
  <c r="V204" i="2" s="1"/>
  <c r="W204" i="2" s="1"/>
  <c r="X204" i="2" s="1"/>
  <c r="Y204" i="2" s="1"/>
  <c r="Z204" i="2" s="1"/>
  <c r="AA204" i="2" s="1"/>
  <c r="AC204" i="2" s="1"/>
  <c r="AD204" i="2" s="1"/>
  <c r="AE204" i="2" s="1"/>
  <c r="AF204" i="2" s="1"/>
  <c r="M203" i="2"/>
  <c r="N203" i="2" s="1"/>
  <c r="O203" i="2" s="1"/>
  <c r="P203" i="2" s="1"/>
  <c r="Q203" i="2" s="1"/>
  <c r="R203" i="2" s="1"/>
  <c r="S203" i="2" s="1"/>
  <c r="T203" i="2" s="1"/>
  <c r="U203" i="2" s="1"/>
  <c r="V203" i="2" s="1"/>
  <c r="W203" i="2" s="1"/>
  <c r="X203" i="2" s="1"/>
  <c r="Y203" i="2" s="1"/>
  <c r="Z203" i="2" s="1"/>
  <c r="AA203" i="2" s="1"/>
  <c r="AC203" i="2" s="1"/>
  <c r="AD203" i="2" s="1"/>
  <c r="AE203" i="2" s="1"/>
  <c r="AF203" i="2" s="1"/>
  <c r="F203" i="2"/>
  <c r="G203" i="2" s="1"/>
  <c r="H203" i="2" s="1"/>
  <c r="I203" i="2" s="1"/>
  <c r="J203" i="2" s="1"/>
  <c r="K203" i="2" s="1"/>
  <c r="L203" i="2" s="1"/>
  <c r="E203" i="2"/>
  <c r="D203" i="2"/>
  <c r="C203" i="2"/>
  <c r="C202" i="2"/>
  <c r="D202" i="2" s="1"/>
  <c r="E202" i="2" s="1"/>
  <c r="F202" i="2" s="1"/>
  <c r="G202" i="2" s="1"/>
  <c r="H202" i="2" s="1"/>
  <c r="I202" i="2" s="1"/>
  <c r="J202" i="2" s="1"/>
  <c r="K202" i="2" s="1"/>
  <c r="L202" i="2" s="1"/>
  <c r="M202" i="2" s="1"/>
  <c r="N202" i="2" s="1"/>
  <c r="O202" i="2" s="1"/>
  <c r="P202" i="2" s="1"/>
  <c r="Q202" i="2" s="1"/>
  <c r="R202" i="2" s="1"/>
  <c r="S202" i="2" s="1"/>
  <c r="T202" i="2" s="1"/>
  <c r="U202" i="2" s="1"/>
  <c r="V202" i="2" s="1"/>
  <c r="W202" i="2" s="1"/>
  <c r="X202" i="2" s="1"/>
  <c r="Y202" i="2" s="1"/>
  <c r="Z202" i="2" s="1"/>
  <c r="AA202" i="2" s="1"/>
  <c r="AC202" i="2" s="1"/>
  <c r="AD202" i="2" s="1"/>
  <c r="AE202" i="2" s="1"/>
  <c r="AF202" i="2" s="1"/>
  <c r="I201" i="2"/>
  <c r="J201" i="2" s="1"/>
  <c r="K201" i="2" s="1"/>
  <c r="L201" i="2" s="1"/>
  <c r="M201" i="2" s="1"/>
  <c r="N201" i="2" s="1"/>
  <c r="O201" i="2" s="1"/>
  <c r="P201" i="2" s="1"/>
  <c r="Q201" i="2" s="1"/>
  <c r="R201" i="2" s="1"/>
  <c r="S201" i="2" s="1"/>
  <c r="T201" i="2" s="1"/>
  <c r="U201" i="2" s="1"/>
  <c r="V201" i="2" s="1"/>
  <c r="W201" i="2" s="1"/>
  <c r="X201" i="2" s="1"/>
  <c r="Y201" i="2" s="1"/>
  <c r="Z201" i="2" s="1"/>
  <c r="AA201" i="2" s="1"/>
  <c r="AC201" i="2" s="1"/>
  <c r="AD201" i="2" s="1"/>
  <c r="AE201" i="2" s="1"/>
  <c r="AF201" i="2" s="1"/>
  <c r="D201" i="2"/>
  <c r="E201" i="2" s="1"/>
  <c r="F201" i="2" s="1"/>
  <c r="G201" i="2" s="1"/>
  <c r="H201" i="2" s="1"/>
  <c r="C201" i="2"/>
  <c r="Q200" i="2"/>
  <c r="R200" i="2" s="1"/>
  <c r="S200" i="2" s="1"/>
  <c r="T200" i="2" s="1"/>
  <c r="U200" i="2" s="1"/>
  <c r="V200" i="2" s="1"/>
  <c r="W200" i="2" s="1"/>
  <c r="X200" i="2" s="1"/>
  <c r="Y200" i="2" s="1"/>
  <c r="Z200" i="2" s="1"/>
  <c r="AA200" i="2" s="1"/>
  <c r="AC200" i="2" s="1"/>
  <c r="AD200" i="2" s="1"/>
  <c r="AE200" i="2" s="1"/>
  <c r="AF200" i="2" s="1"/>
  <c r="I200" i="2"/>
  <c r="J200" i="2" s="1"/>
  <c r="K200" i="2" s="1"/>
  <c r="L200" i="2" s="1"/>
  <c r="M200" i="2" s="1"/>
  <c r="N200" i="2" s="1"/>
  <c r="O200" i="2" s="1"/>
  <c r="P200" i="2" s="1"/>
  <c r="H200" i="2"/>
  <c r="D200" i="2"/>
  <c r="E200" i="2" s="1"/>
  <c r="F200" i="2" s="1"/>
  <c r="G200" i="2" s="1"/>
  <c r="C200" i="2"/>
  <c r="C199" i="2"/>
  <c r="D199" i="2" s="1"/>
  <c r="E199" i="2" s="1"/>
  <c r="F199" i="2" s="1"/>
  <c r="G199" i="2" s="1"/>
  <c r="H199" i="2" s="1"/>
  <c r="I199" i="2" s="1"/>
  <c r="J199" i="2" s="1"/>
  <c r="K199" i="2" s="1"/>
  <c r="L199" i="2" s="1"/>
  <c r="M199" i="2" s="1"/>
  <c r="N199" i="2" s="1"/>
  <c r="O199" i="2" s="1"/>
  <c r="P199" i="2" s="1"/>
  <c r="Q199" i="2" s="1"/>
  <c r="R199" i="2" s="1"/>
  <c r="S199" i="2" s="1"/>
  <c r="T199" i="2" s="1"/>
  <c r="U199" i="2" s="1"/>
  <c r="V199" i="2" s="1"/>
  <c r="W199" i="2" s="1"/>
  <c r="X199" i="2" s="1"/>
  <c r="Y199" i="2" s="1"/>
  <c r="Z199" i="2" s="1"/>
  <c r="AA199" i="2" s="1"/>
  <c r="AC199" i="2" s="1"/>
  <c r="AD199" i="2" s="1"/>
  <c r="AE199" i="2" s="1"/>
  <c r="AF199" i="2" s="1"/>
  <c r="P198" i="2"/>
  <c r="Q198" i="2" s="1"/>
  <c r="R198" i="2" s="1"/>
  <c r="S198" i="2" s="1"/>
  <c r="T198" i="2" s="1"/>
  <c r="U198" i="2" s="1"/>
  <c r="V198" i="2" s="1"/>
  <c r="W198" i="2" s="1"/>
  <c r="X198" i="2" s="1"/>
  <c r="Y198" i="2" s="1"/>
  <c r="Z198" i="2" s="1"/>
  <c r="AA198" i="2" s="1"/>
  <c r="AC198" i="2" s="1"/>
  <c r="AD198" i="2" s="1"/>
  <c r="AE198" i="2" s="1"/>
  <c r="AF198" i="2" s="1"/>
  <c r="D198" i="2"/>
  <c r="E198" i="2" s="1"/>
  <c r="F198" i="2" s="1"/>
  <c r="G198" i="2" s="1"/>
  <c r="H198" i="2" s="1"/>
  <c r="I198" i="2" s="1"/>
  <c r="J198" i="2" s="1"/>
  <c r="K198" i="2" s="1"/>
  <c r="L198" i="2" s="1"/>
  <c r="M198" i="2" s="1"/>
  <c r="N198" i="2" s="1"/>
  <c r="O198" i="2" s="1"/>
  <c r="C198" i="2"/>
  <c r="K197" i="2"/>
  <c r="L197" i="2" s="1"/>
  <c r="M197" i="2" s="1"/>
  <c r="N197" i="2" s="1"/>
  <c r="O197" i="2" s="1"/>
  <c r="P197" i="2" s="1"/>
  <c r="Q197" i="2" s="1"/>
  <c r="R197" i="2" s="1"/>
  <c r="S197" i="2" s="1"/>
  <c r="T197" i="2" s="1"/>
  <c r="U197" i="2" s="1"/>
  <c r="V197" i="2" s="1"/>
  <c r="W197" i="2" s="1"/>
  <c r="X197" i="2" s="1"/>
  <c r="Y197" i="2" s="1"/>
  <c r="Z197" i="2" s="1"/>
  <c r="AA197" i="2" s="1"/>
  <c r="AC197" i="2" s="1"/>
  <c r="AD197" i="2" s="1"/>
  <c r="AE197" i="2" s="1"/>
  <c r="AF197" i="2" s="1"/>
  <c r="D197" i="2"/>
  <c r="E197" i="2" s="1"/>
  <c r="F197" i="2" s="1"/>
  <c r="G197" i="2" s="1"/>
  <c r="H197" i="2" s="1"/>
  <c r="I197" i="2" s="1"/>
  <c r="J197" i="2" s="1"/>
  <c r="C197" i="2"/>
  <c r="I196" i="2"/>
  <c r="J196" i="2" s="1"/>
  <c r="K196" i="2" s="1"/>
  <c r="L196" i="2" s="1"/>
  <c r="M196" i="2" s="1"/>
  <c r="N196" i="2" s="1"/>
  <c r="O196" i="2" s="1"/>
  <c r="P196" i="2" s="1"/>
  <c r="Q196" i="2" s="1"/>
  <c r="R196" i="2" s="1"/>
  <c r="S196" i="2" s="1"/>
  <c r="T196" i="2" s="1"/>
  <c r="U196" i="2" s="1"/>
  <c r="V196" i="2" s="1"/>
  <c r="W196" i="2" s="1"/>
  <c r="X196" i="2" s="1"/>
  <c r="Y196" i="2" s="1"/>
  <c r="Z196" i="2" s="1"/>
  <c r="AA196" i="2" s="1"/>
  <c r="AC196" i="2" s="1"/>
  <c r="AD196" i="2" s="1"/>
  <c r="AE196" i="2" s="1"/>
  <c r="AF196" i="2" s="1"/>
  <c r="C196" i="2"/>
  <c r="D196" i="2" s="1"/>
  <c r="E196" i="2" s="1"/>
  <c r="F196" i="2" s="1"/>
  <c r="G196" i="2" s="1"/>
  <c r="H196" i="2" s="1"/>
  <c r="U195" i="2"/>
  <c r="V195" i="2" s="1"/>
  <c r="W195" i="2" s="1"/>
  <c r="X195" i="2" s="1"/>
  <c r="Y195" i="2" s="1"/>
  <c r="Z195" i="2" s="1"/>
  <c r="AA195" i="2" s="1"/>
  <c r="AC195" i="2" s="1"/>
  <c r="AD195" i="2" s="1"/>
  <c r="AE195" i="2" s="1"/>
  <c r="AF195" i="2" s="1"/>
  <c r="R195" i="2"/>
  <c r="S195" i="2" s="1"/>
  <c r="T195" i="2" s="1"/>
  <c r="E195" i="2"/>
  <c r="F195" i="2" s="1"/>
  <c r="G195" i="2" s="1"/>
  <c r="H195" i="2" s="1"/>
  <c r="I195" i="2" s="1"/>
  <c r="J195" i="2" s="1"/>
  <c r="K195" i="2" s="1"/>
  <c r="L195" i="2" s="1"/>
  <c r="M195" i="2" s="1"/>
  <c r="N195" i="2" s="1"/>
  <c r="O195" i="2" s="1"/>
  <c r="P195" i="2" s="1"/>
  <c r="Q195" i="2" s="1"/>
  <c r="D195" i="2"/>
  <c r="C195" i="2"/>
  <c r="L194" i="2"/>
  <c r="M194" i="2" s="1"/>
  <c r="N194" i="2" s="1"/>
  <c r="O194" i="2" s="1"/>
  <c r="P194" i="2" s="1"/>
  <c r="Q194" i="2" s="1"/>
  <c r="R194" i="2" s="1"/>
  <c r="S194" i="2" s="1"/>
  <c r="T194" i="2" s="1"/>
  <c r="U194" i="2" s="1"/>
  <c r="V194" i="2" s="1"/>
  <c r="W194" i="2" s="1"/>
  <c r="X194" i="2" s="1"/>
  <c r="Y194" i="2" s="1"/>
  <c r="Z194" i="2" s="1"/>
  <c r="AA194" i="2" s="1"/>
  <c r="AC194" i="2" s="1"/>
  <c r="AD194" i="2" s="1"/>
  <c r="AE194" i="2" s="1"/>
  <c r="AF194" i="2" s="1"/>
  <c r="E194" i="2"/>
  <c r="F194" i="2" s="1"/>
  <c r="G194" i="2" s="1"/>
  <c r="H194" i="2" s="1"/>
  <c r="I194" i="2" s="1"/>
  <c r="J194" i="2" s="1"/>
  <c r="K194" i="2" s="1"/>
  <c r="C194" i="2"/>
  <c r="D194" i="2" s="1"/>
  <c r="C193" i="2"/>
  <c r="D193" i="2" s="1"/>
  <c r="E193" i="2" s="1"/>
  <c r="F193" i="2" s="1"/>
  <c r="G193" i="2" s="1"/>
  <c r="H193" i="2" s="1"/>
  <c r="I193" i="2" s="1"/>
  <c r="J193" i="2" s="1"/>
  <c r="K193" i="2" s="1"/>
  <c r="L193" i="2" s="1"/>
  <c r="M193" i="2" s="1"/>
  <c r="N193" i="2" s="1"/>
  <c r="O193" i="2" s="1"/>
  <c r="P193" i="2" s="1"/>
  <c r="Q193" i="2" s="1"/>
  <c r="R193" i="2" s="1"/>
  <c r="S193" i="2" s="1"/>
  <c r="T193" i="2" s="1"/>
  <c r="U193" i="2" s="1"/>
  <c r="V193" i="2" s="1"/>
  <c r="W193" i="2" s="1"/>
  <c r="X193" i="2" s="1"/>
  <c r="Y193" i="2" s="1"/>
  <c r="Z193" i="2" s="1"/>
  <c r="AA193" i="2" s="1"/>
  <c r="AC193" i="2" s="1"/>
  <c r="AD193" i="2" s="1"/>
  <c r="AE193" i="2" s="1"/>
  <c r="AF193" i="2" s="1"/>
  <c r="J192" i="2"/>
  <c r="K192" i="2" s="1"/>
  <c r="L192" i="2" s="1"/>
  <c r="M192" i="2" s="1"/>
  <c r="N192" i="2" s="1"/>
  <c r="O192" i="2" s="1"/>
  <c r="P192" i="2" s="1"/>
  <c r="Q192" i="2" s="1"/>
  <c r="R192" i="2" s="1"/>
  <c r="S192" i="2" s="1"/>
  <c r="T192" i="2" s="1"/>
  <c r="U192" i="2" s="1"/>
  <c r="V192" i="2" s="1"/>
  <c r="W192" i="2" s="1"/>
  <c r="X192" i="2" s="1"/>
  <c r="Y192" i="2" s="1"/>
  <c r="Z192" i="2" s="1"/>
  <c r="AA192" i="2" s="1"/>
  <c r="AC192" i="2" s="1"/>
  <c r="AD192" i="2" s="1"/>
  <c r="AE192" i="2" s="1"/>
  <c r="AF192" i="2" s="1"/>
  <c r="C192" i="2"/>
  <c r="D192" i="2" s="1"/>
  <c r="E192" i="2" s="1"/>
  <c r="F192" i="2" s="1"/>
  <c r="G192" i="2" s="1"/>
  <c r="H192" i="2" s="1"/>
  <c r="I192" i="2" s="1"/>
  <c r="N191" i="2"/>
  <c r="O191" i="2" s="1"/>
  <c r="P191" i="2" s="1"/>
  <c r="Q191" i="2" s="1"/>
  <c r="R191" i="2" s="1"/>
  <c r="S191" i="2" s="1"/>
  <c r="T191" i="2" s="1"/>
  <c r="U191" i="2" s="1"/>
  <c r="V191" i="2" s="1"/>
  <c r="W191" i="2" s="1"/>
  <c r="X191" i="2" s="1"/>
  <c r="Y191" i="2" s="1"/>
  <c r="Z191" i="2" s="1"/>
  <c r="AA191" i="2" s="1"/>
  <c r="AC191" i="2" s="1"/>
  <c r="AD191" i="2" s="1"/>
  <c r="AE191" i="2" s="1"/>
  <c r="AF191" i="2" s="1"/>
  <c r="G191" i="2"/>
  <c r="H191" i="2" s="1"/>
  <c r="I191" i="2" s="1"/>
  <c r="J191" i="2" s="1"/>
  <c r="K191" i="2" s="1"/>
  <c r="L191" i="2" s="1"/>
  <c r="M191" i="2" s="1"/>
  <c r="E191" i="2"/>
  <c r="F191" i="2" s="1"/>
  <c r="D191" i="2"/>
  <c r="C191" i="2"/>
  <c r="G190" i="2"/>
  <c r="H190" i="2" s="1"/>
  <c r="I190" i="2" s="1"/>
  <c r="J190" i="2" s="1"/>
  <c r="K190" i="2" s="1"/>
  <c r="L190" i="2" s="1"/>
  <c r="M190" i="2" s="1"/>
  <c r="N190" i="2" s="1"/>
  <c r="O190" i="2" s="1"/>
  <c r="P190" i="2" s="1"/>
  <c r="Q190" i="2" s="1"/>
  <c r="R190" i="2" s="1"/>
  <c r="S190" i="2" s="1"/>
  <c r="T190" i="2" s="1"/>
  <c r="U190" i="2" s="1"/>
  <c r="V190" i="2" s="1"/>
  <c r="W190" i="2" s="1"/>
  <c r="X190" i="2" s="1"/>
  <c r="Y190" i="2" s="1"/>
  <c r="Z190" i="2" s="1"/>
  <c r="AA190" i="2" s="1"/>
  <c r="AC190" i="2" s="1"/>
  <c r="AD190" i="2" s="1"/>
  <c r="AE190" i="2" s="1"/>
  <c r="AF190" i="2" s="1"/>
  <c r="D190" i="2"/>
  <c r="E190" i="2" s="1"/>
  <c r="F190" i="2" s="1"/>
  <c r="C190" i="2"/>
  <c r="C189" i="2"/>
  <c r="D189" i="2" s="1"/>
  <c r="E189" i="2" s="1"/>
  <c r="F189" i="2" s="1"/>
  <c r="G189" i="2" s="1"/>
  <c r="H189" i="2" s="1"/>
  <c r="I189" i="2" s="1"/>
  <c r="J189" i="2" s="1"/>
  <c r="K189" i="2" s="1"/>
  <c r="L189" i="2" s="1"/>
  <c r="M189" i="2" s="1"/>
  <c r="N189" i="2" s="1"/>
  <c r="O189" i="2" s="1"/>
  <c r="P189" i="2" s="1"/>
  <c r="Q189" i="2" s="1"/>
  <c r="R189" i="2" s="1"/>
  <c r="S189" i="2" s="1"/>
  <c r="T189" i="2" s="1"/>
  <c r="U189" i="2" s="1"/>
  <c r="V189" i="2" s="1"/>
  <c r="W189" i="2" s="1"/>
  <c r="X189" i="2" s="1"/>
  <c r="Y189" i="2" s="1"/>
  <c r="Z189" i="2" s="1"/>
  <c r="AA189" i="2" s="1"/>
  <c r="AC189" i="2" s="1"/>
  <c r="AD189" i="2" s="1"/>
  <c r="AE189" i="2" s="1"/>
  <c r="AF189" i="2" s="1"/>
  <c r="C188" i="2"/>
  <c r="D188" i="2" s="1"/>
  <c r="E188" i="2" s="1"/>
  <c r="F188" i="2" s="1"/>
  <c r="G188" i="2" s="1"/>
  <c r="H188" i="2" s="1"/>
  <c r="I188" i="2" s="1"/>
  <c r="J188" i="2" s="1"/>
  <c r="K188" i="2" s="1"/>
  <c r="L188" i="2" s="1"/>
  <c r="M188" i="2" s="1"/>
  <c r="N188" i="2" s="1"/>
  <c r="O188" i="2" s="1"/>
  <c r="P188" i="2" s="1"/>
  <c r="Q188" i="2" s="1"/>
  <c r="R188" i="2" s="1"/>
  <c r="S188" i="2" s="1"/>
  <c r="T188" i="2" s="1"/>
  <c r="U188" i="2" s="1"/>
  <c r="V188" i="2" s="1"/>
  <c r="W188" i="2" s="1"/>
  <c r="X188" i="2" s="1"/>
  <c r="Y188" i="2" s="1"/>
  <c r="Z188" i="2" s="1"/>
  <c r="AA188" i="2" s="1"/>
  <c r="AC188" i="2" s="1"/>
  <c r="AD188" i="2" s="1"/>
  <c r="AE188" i="2" s="1"/>
  <c r="AF188" i="2" s="1"/>
  <c r="O187" i="2"/>
  <c r="P187" i="2" s="1"/>
  <c r="Q187" i="2" s="1"/>
  <c r="R187" i="2" s="1"/>
  <c r="S187" i="2" s="1"/>
  <c r="T187" i="2" s="1"/>
  <c r="U187" i="2" s="1"/>
  <c r="V187" i="2" s="1"/>
  <c r="W187" i="2" s="1"/>
  <c r="X187" i="2" s="1"/>
  <c r="Y187" i="2" s="1"/>
  <c r="Z187" i="2" s="1"/>
  <c r="AA187" i="2" s="1"/>
  <c r="AC187" i="2" s="1"/>
  <c r="AD187" i="2" s="1"/>
  <c r="AE187" i="2" s="1"/>
  <c r="AF187" i="2" s="1"/>
  <c r="C187" i="2"/>
  <c r="D187" i="2" s="1"/>
  <c r="E187" i="2" s="1"/>
  <c r="F187" i="2" s="1"/>
  <c r="G187" i="2" s="1"/>
  <c r="H187" i="2" s="1"/>
  <c r="I187" i="2" s="1"/>
  <c r="J187" i="2" s="1"/>
  <c r="K187" i="2" s="1"/>
  <c r="L187" i="2" s="1"/>
  <c r="M187" i="2" s="1"/>
  <c r="N187" i="2" s="1"/>
  <c r="C186" i="2"/>
  <c r="D186" i="2" s="1"/>
  <c r="E186" i="2" s="1"/>
  <c r="F186" i="2" s="1"/>
  <c r="G186" i="2" s="1"/>
  <c r="H186" i="2" s="1"/>
  <c r="I186" i="2" s="1"/>
  <c r="J186" i="2" s="1"/>
  <c r="K186" i="2" s="1"/>
  <c r="L186" i="2" s="1"/>
  <c r="M186" i="2" s="1"/>
  <c r="N186" i="2" s="1"/>
  <c r="O186" i="2" s="1"/>
  <c r="P186" i="2" s="1"/>
  <c r="Q186" i="2" s="1"/>
  <c r="R186" i="2" s="1"/>
  <c r="S186" i="2" s="1"/>
  <c r="T186" i="2" s="1"/>
  <c r="U186" i="2" s="1"/>
  <c r="V186" i="2" s="1"/>
  <c r="W186" i="2" s="1"/>
  <c r="X186" i="2" s="1"/>
  <c r="Y186" i="2" s="1"/>
  <c r="Z186" i="2" s="1"/>
  <c r="AA186" i="2" s="1"/>
  <c r="AC186" i="2" s="1"/>
  <c r="AD186" i="2" s="1"/>
  <c r="AE186" i="2" s="1"/>
  <c r="AF186" i="2" s="1"/>
  <c r="E185" i="2"/>
  <c r="F185" i="2" s="1"/>
  <c r="G185" i="2" s="1"/>
  <c r="H185" i="2" s="1"/>
  <c r="I185" i="2" s="1"/>
  <c r="J185" i="2" s="1"/>
  <c r="K185" i="2" s="1"/>
  <c r="L185" i="2" s="1"/>
  <c r="M185" i="2" s="1"/>
  <c r="N185" i="2" s="1"/>
  <c r="O185" i="2" s="1"/>
  <c r="P185" i="2" s="1"/>
  <c r="Q185" i="2" s="1"/>
  <c r="R185" i="2" s="1"/>
  <c r="S185" i="2" s="1"/>
  <c r="T185" i="2" s="1"/>
  <c r="U185" i="2" s="1"/>
  <c r="V185" i="2" s="1"/>
  <c r="W185" i="2" s="1"/>
  <c r="X185" i="2" s="1"/>
  <c r="Y185" i="2" s="1"/>
  <c r="Z185" i="2" s="1"/>
  <c r="AA185" i="2" s="1"/>
  <c r="AC185" i="2" s="1"/>
  <c r="AD185" i="2" s="1"/>
  <c r="AE185" i="2" s="1"/>
  <c r="AF185" i="2" s="1"/>
  <c r="D185" i="2"/>
  <c r="C185" i="2"/>
  <c r="L184" i="2"/>
  <c r="M184" i="2" s="1"/>
  <c r="N184" i="2" s="1"/>
  <c r="O184" i="2" s="1"/>
  <c r="P184" i="2" s="1"/>
  <c r="Q184" i="2" s="1"/>
  <c r="R184" i="2" s="1"/>
  <c r="S184" i="2" s="1"/>
  <c r="T184" i="2" s="1"/>
  <c r="U184" i="2" s="1"/>
  <c r="V184" i="2" s="1"/>
  <c r="W184" i="2" s="1"/>
  <c r="X184" i="2" s="1"/>
  <c r="Y184" i="2" s="1"/>
  <c r="Z184" i="2" s="1"/>
  <c r="AA184" i="2" s="1"/>
  <c r="AC184" i="2" s="1"/>
  <c r="AD184" i="2" s="1"/>
  <c r="AE184" i="2" s="1"/>
  <c r="AF184" i="2" s="1"/>
  <c r="J184" i="2"/>
  <c r="K184" i="2" s="1"/>
  <c r="H184" i="2"/>
  <c r="I184" i="2" s="1"/>
  <c r="C184" i="2"/>
  <c r="D184" i="2" s="1"/>
  <c r="E184" i="2" s="1"/>
  <c r="F184" i="2" s="1"/>
  <c r="G184" i="2" s="1"/>
  <c r="E183" i="2"/>
  <c r="F183" i="2" s="1"/>
  <c r="G183" i="2" s="1"/>
  <c r="H183" i="2" s="1"/>
  <c r="I183" i="2" s="1"/>
  <c r="J183" i="2" s="1"/>
  <c r="K183" i="2" s="1"/>
  <c r="L183" i="2" s="1"/>
  <c r="M183" i="2" s="1"/>
  <c r="N183" i="2" s="1"/>
  <c r="O183" i="2" s="1"/>
  <c r="P183" i="2" s="1"/>
  <c r="Q183" i="2" s="1"/>
  <c r="R183" i="2" s="1"/>
  <c r="S183" i="2" s="1"/>
  <c r="T183" i="2" s="1"/>
  <c r="U183" i="2" s="1"/>
  <c r="V183" i="2" s="1"/>
  <c r="W183" i="2" s="1"/>
  <c r="X183" i="2" s="1"/>
  <c r="Y183" i="2" s="1"/>
  <c r="Z183" i="2" s="1"/>
  <c r="AA183" i="2" s="1"/>
  <c r="AC183" i="2" s="1"/>
  <c r="AD183" i="2" s="1"/>
  <c r="AE183" i="2" s="1"/>
  <c r="AF183" i="2" s="1"/>
  <c r="D183" i="2"/>
  <c r="C183" i="2"/>
  <c r="N182" i="2"/>
  <c r="O182" i="2" s="1"/>
  <c r="P182" i="2" s="1"/>
  <c r="Q182" i="2" s="1"/>
  <c r="R182" i="2" s="1"/>
  <c r="S182" i="2" s="1"/>
  <c r="T182" i="2" s="1"/>
  <c r="U182" i="2" s="1"/>
  <c r="V182" i="2" s="1"/>
  <c r="W182" i="2" s="1"/>
  <c r="X182" i="2" s="1"/>
  <c r="Y182" i="2" s="1"/>
  <c r="Z182" i="2" s="1"/>
  <c r="AA182" i="2" s="1"/>
  <c r="AC182" i="2" s="1"/>
  <c r="AD182" i="2" s="1"/>
  <c r="AE182" i="2" s="1"/>
  <c r="AF182" i="2" s="1"/>
  <c r="C182" i="2"/>
  <c r="D182" i="2" s="1"/>
  <c r="E182" i="2" s="1"/>
  <c r="F182" i="2" s="1"/>
  <c r="G182" i="2" s="1"/>
  <c r="H182" i="2" s="1"/>
  <c r="I182" i="2" s="1"/>
  <c r="J182" i="2" s="1"/>
  <c r="K182" i="2" s="1"/>
  <c r="L182" i="2" s="1"/>
  <c r="M182" i="2" s="1"/>
  <c r="H181" i="2"/>
  <c r="I181" i="2" s="1"/>
  <c r="J181" i="2" s="1"/>
  <c r="K181" i="2" s="1"/>
  <c r="L181" i="2" s="1"/>
  <c r="M181" i="2" s="1"/>
  <c r="N181" i="2" s="1"/>
  <c r="O181" i="2" s="1"/>
  <c r="P181" i="2" s="1"/>
  <c r="Q181" i="2" s="1"/>
  <c r="R181" i="2" s="1"/>
  <c r="S181" i="2" s="1"/>
  <c r="T181" i="2" s="1"/>
  <c r="U181" i="2" s="1"/>
  <c r="V181" i="2" s="1"/>
  <c r="W181" i="2" s="1"/>
  <c r="X181" i="2" s="1"/>
  <c r="Y181" i="2" s="1"/>
  <c r="Z181" i="2" s="1"/>
  <c r="AA181" i="2" s="1"/>
  <c r="AC181" i="2" s="1"/>
  <c r="AD181" i="2" s="1"/>
  <c r="AE181" i="2" s="1"/>
  <c r="AF181" i="2" s="1"/>
  <c r="F181" i="2"/>
  <c r="G181" i="2" s="1"/>
  <c r="C181" i="2"/>
  <c r="D181" i="2" s="1"/>
  <c r="E181" i="2" s="1"/>
  <c r="M180" i="2"/>
  <c r="N180" i="2" s="1"/>
  <c r="O180" i="2" s="1"/>
  <c r="P180" i="2" s="1"/>
  <c r="Q180" i="2" s="1"/>
  <c r="R180" i="2" s="1"/>
  <c r="S180" i="2" s="1"/>
  <c r="T180" i="2" s="1"/>
  <c r="U180" i="2" s="1"/>
  <c r="V180" i="2" s="1"/>
  <c r="W180" i="2" s="1"/>
  <c r="X180" i="2" s="1"/>
  <c r="Y180" i="2" s="1"/>
  <c r="Z180" i="2" s="1"/>
  <c r="AA180" i="2" s="1"/>
  <c r="AC180" i="2" s="1"/>
  <c r="AD180" i="2" s="1"/>
  <c r="AE180" i="2" s="1"/>
  <c r="AF180" i="2" s="1"/>
  <c r="E180" i="2"/>
  <c r="F180" i="2" s="1"/>
  <c r="G180" i="2" s="1"/>
  <c r="H180" i="2" s="1"/>
  <c r="I180" i="2" s="1"/>
  <c r="J180" i="2" s="1"/>
  <c r="K180" i="2" s="1"/>
  <c r="L180" i="2" s="1"/>
  <c r="D180" i="2"/>
  <c r="C180" i="2"/>
  <c r="E179" i="2"/>
  <c r="F179" i="2" s="1"/>
  <c r="G179" i="2" s="1"/>
  <c r="H179" i="2" s="1"/>
  <c r="I179" i="2" s="1"/>
  <c r="J179" i="2" s="1"/>
  <c r="K179" i="2" s="1"/>
  <c r="L179" i="2" s="1"/>
  <c r="M179" i="2" s="1"/>
  <c r="N179" i="2" s="1"/>
  <c r="O179" i="2" s="1"/>
  <c r="P179" i="2" s="1"/>
  <c r="Q179" i="2" s="1"/>
  <c r="R179" i="2" s="1"/>
  <c r="S179" i="2" s="1"/>
  <c r="T179" i="2" s="1"/>
  <c r="U179" i="2" s="1"/>
  <c r="V179" i="2" s="1"/>
  <c r="W179" i="2" s="1"/>
  <c r="X179" i="2" s="1"/>
  <c r="Y179" i="2" s="1"/>
  <c r="Z179" i="2" s="1"/>
  <c r="AA179" i="2" s="1"/>
  <c r="AC179" i="2" s="1"/>
  <c r="AD179" i="2" s="1"/>
  <c r="AE179" i="2" s="1"/>
  <c r="AF179" i="2" s="1"/>
  <c r="C179" i="2"/>
  <c r="D179" i="2" s="1"/>
  <c r="C178" i="2"/>
  <c r="D178" i="2" s="1"/>
  <c r="E178" i="2" s="1"/>
  <c r="F178" i="2" s="1"/>
  <c r="G178" i="2" s="1"/>
  <c r="H178" i="2" s="1"/>
  <c r="I178" i="2" s="1"/>
  <c r="J178" i="2" s="1"/>
  <c r="K178" i="2" s="1"/>
  <c r="L178" i="2" s="1"/>
  <c r="M178" i="2" s="1"/>
  <c r="N178" i="2" s="1"/>
  <c r="O178" i="2" s="1"/>
  <c r="P178" i="2" s="1"/>
  <c r="Q178" i="2" s="1"/>
  <c r="R178" i="2" s="1"/>
  <c r="S178" i="2" s="1"/>
  <c r="T178" i="2" s="1"/>
  <c r="U178" i="2" s="1"/>
  <c r="V178" i="2" s="1"/>
  <c r="W178" i="2" s="1"/>
  <c r="X178" i="2" s="1"/>
  <c r="Y178" i="2" s="1"/>
  <c r="Z178" i="2" s="1"/>
  <c r="AA178" i="2" s="1"/>
  <c r="AC178" i="2" s="1"/>
  <c r="AD178" i="2" s="1"/>
  <c r="AE178" i="2" s="1"/>
  <c r="AF178" i="2" s="1"/>
  <c r="C177" i="2"/>
  <c r="D176" i="2"/>
  <c r="E176" i="2" s="1"/>
  <c r="F176" i="2" s="1"/>
  <c r="G176" i="2" s="1"/>
  <c r="H176" i="2" s="1"/>
  <c r="I176" i="2" s="1"/>
  <c r="J176" i="2" s="1"/>
  <c r="K176" i="2" s="1"/>
  <c r="L176" i="2" s="1"/>
  <c r="M176" i="2" s="1"/>
  <c r="N176" i="2" s="1"/>
  <c r="O176" i="2" s="1"/>
  <c r="P176" i="2" s="1"/>
  <c r="Q176" i="2" s="1"/>
  <c r="R176" i="2" s="1"/>
  <c r="S176" i="2" s="1"/>
  <c r="T176" i="2" s="1"/>
  <c r="U176" i="2" s="1"/>
  <c r="V176" i="2" s="1"/>
  <c r="W176" i="2" s="1"/>
  <c r="X176" i="2" s="1"/>
  <c r="Y176" i="2" s="1"/>
  <c r="Z176" i="2" s="1"/>
  <c r="AA176" i="2" s="1"/>
  <c r="AC176" i="2" s="1"/>
  <c r="AD176" i="2" s="1"/>
  <c r="AE176" i="2" s="1"/>
  <c r="AF176" i="2" s="1"/>
  <c r="C176" i="2"/>
  <c r="D175" i="2"/>
  <c r="E175" i="2" s="1"/>
  <c r="F175" i="2" s="1"/>
  <c r="G175" i="2" s="1"/>
  <c r="H175" i="2" s="1"/>
  <c r="I175" i="2" s="1"/>
  <c r="J175" i="2" s="1"/>
  <c r="K175" i="2" s="1"/>
  <c r="L175" i="2" s="1"/>
  <c r="M175" i="2" s="1"/>
  <c r="N175" i="2" s="1"/>
  <c r="O175" i="2" s="1"/>
  <c r="P175" i="2" s="1"/>
  <c r="Q175" i="2" s="1"/>
  <c r="R175" i="2" s="1"/>
  <c r="S175" i="2" s="1"/>
  <c r="T175" i="2" s="1"/>
  <c r="U175" i="2" s="1"/>
  <c r="V175" i="2" s="1"/>
  <c r="W175" i="2" s="1"/>
  <c r="X175" i="2" s="1"/>
  <c r="Y175" i="2" s="1"/>
  <c r="Z175" i="2" s="1"/>
  <c r="AA175" i="2" s="1"/>
  <c r="AC175" i="2" s="1"/>
  <c r="AD175" i="2" s="1"/>
  <c r="AE175" i="2" s="1"/>
  <c r="AF175" i="2" s="1"/>
  <c r="C175" i="2"/>
  <c r="E174" i="2"/>
  <c r="F174" i="2" s="1"/>
  <c r="G174" i="2" s="1"/>
  <c r="H174" i="2" s="1"/>
  <c r="I174" i="2" s="1"/>
  <c r="J174" i="2" s="1"/>
  <c r="K174" i="2" s="1"/>
  <c r="L174" i="2" s="1"/>
  <c r="M174" i="2" s="1"/>
  <c r="N174" i="2" s="1"/>
  <c r="O174" i="2" s="1"/>
  <c r="P174" i="2" s="1"/>
  <c r="Q174" i="2" s="1"/>
  <c r="R174" i="2" s="1"/>
  <c r="S174" i="2" s="1"/>
  <c r="T174" i="2" s="1"/>
  <c r="U174" i="2" s="1"/>
  <c r="V174" i="2" s="1"/>
  <c r="W174" i="2" s="1"/>
  <c r="X174" i="2" s="1"/>
  <c r="Y174" i="2" s="1"/>
  <c r="Z174" i="2" s="1"/>
  <c r="AA174" i="2" s="1"/>
  <c r="AC174" i="2" s="1"/>
  <c r="AD174" i="2" s="1"/>
  <c r="AE174" i="2" s="1"/>
  <c r="AF174" i="2" s="1"/>
  <c r="C174" i="2"/>
  <c r="D174" i="2" s="1"/>
  <c r="F173" i="2"/>
  <c r="G173" i="2" s="1"/>
  <c r="H173" i="2" s="1"/>
  <c r="I173" i="2" s="1"/>
  <c r="J173" i="2" s="1"/>
  <c r="K173" i="2" s="1"/>
  <c r="L173" i="2" s="1"/>
  <c r="M173" i="2" s="1"/>
  <c r="N173" i="2" s="1"/>
  <c r="O173" i="2" s="1"/>
  <c r="P173" i="2" s="1"/>
  <c r="Q173" i="2" s="1"/>
  <c r="R173" i="2" s="1"/>
  <c r="S173" i="2" s="1"/>
  <c r="T173" i="2" s="1"/>
  <c r="U173" i="2" s="1"/>
  <c r="V173" i="2" s="1"/>
  <c r="W173" i="2" s="1"/>
  <c r="X173" i="2" s="1"/>
  <c r="Y173" i="2" s="1"/>
  <c r="Z173" i="2" s="1"/>
  <c r="AA173" i="2" s="1"/>
  <c r="AC173" i="2" s="1"/>
  <c r="AD173" i="2" s="1"/>
  <c r="AE173" i="2" s="1"/>
  <c r="AF173" i="2" s="1"/>
  <c r="C173" i="2"/>
  <c r="D173" i="2" s="1"/>
  <c r="E173" i="2" s="1"/>
  <c r="E172" i="2"/>
  <c r="F172" i="2" s="1"/>
  <c r="G172" i="2" s="1"/>
  <c r="H172" i="2" s="1"/>
  <c r="I172" i="2" s="1"/>
  <c r="J172" i="2" s="1"/>
  <c r="K172" i="2" s="1"/>
  <c r="L172" i="2" s="1"/>
  <c r="M172" i="2" s="1"/>
  <c r="N172" i="2" s="1"/>
  <c r="O172" i="2" s="1"/>
  <c r="P172" i="2" s="1"/>
  <c r="Q172" i="2" s="1"/>
  <c r="R172" i="2" s="1"/>
  <c r="S172" i="2" s="1"/>
  <c r="T172" i="2" s="1"/>
  <c r="U172" i="2" s="1"/>
  <c r="V172" i="2" s="1"/>
  <c r="W172" i="2" s="1"/>
  <c r="X172" i="2" s="1"/>
  <c r="Y172" i="2" s="1"/>
  <c r="Z172" i="2" s="1"/>
  <c r="AA172" i="2" s="1"/>
  <c r="AC172" i="2" s="1"/>
  <c r="AD172" i="2" s="1"/>
  <c r="AE172" i="2" s="1"/>
  <c r="AF172" i="2" s="1"/>
  <c r="D172" i="2"/>
  <c r="C172" i="2"/>
  <c r="C171" i="2"/>
  <c r="D171" i="2" s="1"/>
  <c r="E171" i="2" s="1"/>
  <c r="F171" i="2" s="1"/>
  <c r="G171" i="2" s="1"/>
  <c r="H171" i="2" s="1"/>
  <c r="I171" i="2" s="1"/>
  <c r="J171" i="2" s="1"/>
  <c r="K171" i="2" s="1"/>
  <c r="L171" i="2" s="1"/>
  <c r="M171" i="2" s="1"/>
  <c r="N171" i="2" s="1"/>
  <c r="O171" i="2" s="1"/>
  <c r="P171" i="2" s="1"/>
  <c r="Q171" i="2" s="1"/>
  <c r="R171" i="2" s="1"/>
  <c r="S171" i="2" s="1"/>
  <c r="T171" i="2" s="1"/>
  <c r="U171" i="2" s="1"/>
  <c r="V171" i="2" s="1"/>
  <c r="W171" i="2" s="1"/>
  <c r="X171" i="2" s="1"/>
  <c r="Y171" i="2" s="1"/>
  <c r="Z171" i="2" s="1"/>
  <c r="AA171" i="2" s="1"/>
  <c r="AC171" i="2" s="1"/>
  <c r="AD171" i="2" s="1"/>
  <c r="AE171" i="2" s="1"/>
  <c r="AF171" i="2" s="1"/>
  <c r="J170" i="2"/>
  <c r="K170" i="2" s="1"/>
  <c r="L170" i="2" s="1"/>
  <c r="M170" i="2" s="1"/>
  <c r="N170" i="2" s="1"/>
  <c r="O170" i="2" s="1"/>
  <c r="P170" i="2" s="1"/>
  <c r="Q170" i="2" s="1"/>
  <c r="R170" i="2" s="1"/>
  <c r="S170" i="2" s="1"/>
  <c r="T170" i="2" s="1"/>
  <c r="U170" i="2" s="1"/>
  <c r="V170" i="2" s="1"/>
  <c r="W170" i="2" s="1"/>
  <c r="X170" i="2" s="1"/>
  <c r="Y170" i="2" s="1"/>
  <c r="C170" i="2"/>
  <c r="D170" i="2" s="1"/>
  <c r="E170" i="2" s="1"/>
  <c r="F170" i="2" s="1"/>
  <c r="G170" i="2" s="1"/>
  <c r="H170" i="2" s="1"/>
  <c r="I170" i="2" s="1"/>
  <c r="C169" i="2"/>
  <c r="AG167" i="2"/>
  <c r="C166" i="2"/>
  <c r="D166" i="2" s="1"/>
  <c r="E166" i="2" s="1"/>
  <c r="F166" i="2" s="1"/>
  <c r="G166" i="2" s="1"/>
  <c r="H166" i="2" s="1"/>
  <c r="I166" i="2" s="1"/>
  <c r="J166" i="2" s="1"/>
  <c r="K166" i="2" s="1"/>
  <c r="L166" i="2" s="1"/>
  <c r="M166" i="2" s="1"/>
  <c r="N166" i="2" s="1"/>
  <c r="O166" i="2" s="1"/>
  <c r="P166" i="2" s="1"/>
  <c r="Q166" i="2" s="1"/>
  <c r="R166" i="2" s="1"/>
  <c r="S166" i="2" s="1"/>
  <c r="T166" i="2" s="1"/>
  <c r="U166" i="2" s="1"/>
  <c r="V166" i="2" s="1"/>
  <c r="W166" i="2" s="1"/>
  <c r="X166" i="2" s="1"/>
  <c r="Y166" i="2" s="1"/>
  <c r="Z166" i="2" s="1"/>
  <c r="AA166" i="2" s="1"/>
  <c r="AC166" i="2" s="1"/>
  <c r="AD166" i="2" s="1"/>
  <c r="AE166" i="2" s="1"/>
  <c r="AF166" i="2" s="1"/>
  <c r="F165" i="2"/>
  <c r="G165" i="2" s="1"/>
  <c r="H165" i="2" s="1"/>
  <c r="I165" i="2" s="1"/>
  <c r="J165" i="2" s="1"/>
  <c r="K165" i="2" s="1"/>
  <c r="L165" i="2" s="1"/>
  <c r="M165" i="2" s="1"/>
  <c r="N165" i="2" s="1"/>
  <c r="O165" i="2" s="1"/>
  <c r="P165" i="2" s="1"/>
  <c r="Q165" i="2" s="1"/>
  <c r="R165" i="2" s="1"/>
  <c r="S165" i="2" s="1"/>
  <c r="T165" i="2" s="1"/>
  <c r="U165" i="2" s="1"/>
  <c r="V165" i="2" s="1"/>
  <c r="W165" i="2" s="1"/>
  <c r="X165" i="2" s="1"/>
  <c r="Y165" i="2" s="1"/>
  <c r="Z165" i="2" s="1"/>
  <c r="AA165" i="2" s="1"/>
  <c r="AC165" i="2" s="1"/>
  <c r="AD165" i="2" s="1"/>
  <c r="AE165" i="2" s="1"/>
  <c r="AF165" i="2" s="1"/>
  <c r="D165" i="2"/>
  <c r="E165" i="2" s="1"/>
  <c r="C165" i="2"/>
  <c r="I164" i="2"/>
  <c r="J164" i="2" s="1"/>
  <c r="K164" i="2" s="1"/>
  <c r="L164" i="2" s="1"/>
  <c r="M164" i="2" s="1"/>
  <c r="N164" i="2" s="1"/>
  <c r="O164" i="2" s="1"/>
  <c r="P164" i="2" s="1"/>
  <c r="Q164" i="2" s="1"/>
  <c r="R164" i="2" s="1"/>
  <c r="S164" i="2" s="1"/>
  <c r="T164" i="2" s="1"/>
  <c r="U164" i="2" s="1"/>
  <c r="V164" i="2" s="1"/>
  <c r="W164" i="2" s="1"/>
  <c r="X164" i="2" s="1"/>
  <c r="Y164" i="2" s="1"/>
  <c r="Z164" i="2" s="1"/>
  <c r="AA164" i="2" s="1"/>
  <c r="AC164" i="2" s="1"/>
  <c r="AD164" i="2" s="1"/>
  <c r="AE164" i="2" s="1"/>
  <c r="AF164" i="2" s="1"/>
  <c r="G164" i="2"/>
  <c r="H164" i="2" s="1"/>
  <c r="D164" i="2"/>
  <c r="E164" i="2" s="1"/>
  <c r="F164" i="2" s="1"/>
  <c r="C164" i="2"/>
  <c r="C163" i="2"/>
  <c r="D163" i="2" s="1"/>
  <c r="E163" i="2" s="1"/>
  <c r="F163" i="2" s="1"/>
  <c r="G163" i="2" s="1"/>
  <c r="H163" i="2" s="1"/>
  <c r="I163" i="2" s="1"/>
  <c r="J163" i="2" s="1"/>
  <c r="K163" i="2" s="1"/>
  <c r="L163" i="2" s="1"/>
  <c r="M163" i="2" s="1"/>
  <c r="N163" i="2" s="1"/>
  <c r="O163" i="2" s="1"/>
  <c r="P163" i="2" s="1"/>
  <c r="Q163" i="2" s="1"/>
  <c r="R163" i="2" s="1"/>
  <c r="S163" i="2" s="1"/>
  <c r="T163" i="2" s="1"/>
  <c r="U163" i="2" s="1"/>
  <c r="V163" i="2" s="1"/>
  <c r="W163" i="2" s="1"/>
  <c r="X163" i="2" s="1"/>
  <c r="Y163" i="2" s="1"/>
  <c r="Z163" i="2" s="1"/>
  <c r="AA163" i="2" s="1"/>
  <c r="AC163" i="2" s="1"/>
  <c r="AD163" i="2" s="1"/>
  <c r="AE163" i="2" s="1"/>
  <c r="AF163" i="2" s="1"/>
  <c r="H162" i="2"/>
  <c r="I162" i="2" s="1"/>
  <c r="J162" i="2" s="1"/>
  <c r="K162" i="2" s="1"/>
  <c r="L162" i="2" s="1"/>
  <c r="M162" i="2" s="1"/>
  <c r="N162" i="2" s="1"/>
  <c r="O162" i="2" s="1"/>
  <c r="P162" i="2" s="1"/>
  <c r="Q162" i="2" s="1"/>
  <c r="R162" i="2" s="1"/>
  <c r="S162" i="2" s="1"/>
  <c r="T162" i="2" s="1"/>
  <c r="U162" i="2" s="1"/>
  <c r="V162" i="2" s="1"/>
  <c r="W162" i="2" s="1"/>
  <c r="X162" i="2" s="1"/>
  <c r="Y162" i="2" s="1"/>
  <c r="Z162" i="2" s="1"/>
  <c r="AA162" i="2" s="1"/>
  <c r="AC162" i="2" s="1"/>
  <c r="AD162" i="2" s="1"/>
  <c r="AE162" i="2" s="1"/>
  <c r="AF162" i="2" s="1"/>
  <c r="C162" i="2"/>
  <c r="D162" i="2" s="1"/>
  <c r="E162" i="2" s="1"/>
  <c r="F162" i="2" s="1"/>
  <c r="G162" i="2" s="1"/>
  <c r="D161" i="2"/>
  <c r="C161" i="2"/>
  <c r="AI158" i="2"/>
  <c r="AH158" i="2"/>
  <c r="AI157" i="2"/>
  <c r="AH157" i="2"/>
  <c r="AI156" i="2"/>
  <c r="AH156" i="2"/>
  <c r="AI155" i="2"/>
  <c r="AH155" i="2"/>
  <c r="AI154" i="2"/>
  <c r="AH154" i="2"/>
  <c r="AI153" i="2"/>
  <c r="AH153" i="2"/>
  <c r="AI152" i="2"/>
  <c r="AH152" i="2"/>
  <c r="AI151" i="2"/>
  <c r="AH151" i="2"/>
  <c r="AI150" i="2"/>
  <c r="AH150" i="2"/>
  <c r="AI149" i="2"/>
  <c r="AH149" i="2"/>
  <c r="AI148" i="2"/>
  <c r="AH148" i="2"/>
  <c r="AI147" i="2"/>
  <c r="AH147" i="2"/>
  <c r="AI146" i="2"/>
  <c r="AH146" i="2"/>
  <c r="AI142" i="2"/>
  <c r="AH142" i="2"/>
  <c r="AI141" i="2"/>
  <c r="AH141" i="2"/>
  <c r="AI140" i="2"/>
  <c r="AH140" i="2"/>
  <c r="AI139" i="2"/>
  <c r="AH139" i="2"/>
  <c r="AI138" i="2"/>
  <c r="AH138" i="2"/>
  <c r="AI137" i="2"/>
  <c r="AH137" i="2"/>
  <c r="AI136" i="2"/>
  <c r="AH136" i="2"/>
  <c r="AI134" i="2"/>
  <c r="AH134" i="2"/>
  <c r="AI133" i="2"/>
  <c r="AH133" i="2"/>
  <c r="AI132" i="2"/>
  <c r="AH132" i="2"/>
  <c r="AI131" i="2"/>
  <c r="AH131" i="2"/>
  <c r="AI130" i="2"/>
  <c r="AH130" i="2"/>
  <c r="AI129" i="2"/>
  <c r="AH129" i="2"/>
  <c r="AI128" i="2"/>
  <c r="AH128" i="2"/>
  <c r="AI127" i="2"/>
  <c r="AH127" i="2"/>
  <c r="AI126" i="2"/>
  <c r="AH126" i="2"/>
  <c r="AI125" i="2"/>
  <c r="AH125" i="2"/>
  <c r="AF122" i="2"/>
  <c r="AE122" i="2"/>
  <c r="AD122" i="2"/>
  <c r="AC122" i="2"/>
  <c r="AA122" i="2"/>
  <c r="Z122" i="2"/>
  <c r="Y122" i="2"/>
  <c r="X122" i="2"/>
  <c r="W122" i="2"/>
  <c r="V122" i="2"/>
  <c r="U122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C122" i="2"/>
  <c r="AF121" i="2"/>
  <c r="AE121" i="2"/>
  <c r="AD121" i="2"/>
  <c r="AC121" i="2"/>
  <c r="AA121" i="2"/>
  <c r="Z121" i="2"/>
  <c r="Y121" i="2"/>
  <c r="X121" i="2"/>
  <c r="W121" i="2"/>
  <c r="V121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D121" i="2"/>
  <c r="C121" i="2"/>
  <c r="AF120" i="2"/>
  <c r="AE120" i="2"/>
  <c r="AD120" i="2"/>
  <c r="AC120" i="2"/>
  <c r="AA120" i="2"/>
  <c r="Z120" i="2"/>
  <c r="Y120" i="2"/>
  <c r="X120" i="2"/>
  <c r="W120" i="2"/>
  <c r="V120" i="2"/>
  <c r="U120" i="2"/>
  <c r="T120" i="2"/>
  <c r="S120" i="2"/>
  <c r="R120" i="2"/>
  <c r="Q120" i="2"/>
  <c r="P120" i="2"/>
  <c r="O120" i="2"/>
  <c r="N120" i="2"/>
  <c r="M120" i="2"/>
  <c r="L120" i="2"/>
  <c r="K120" i="2"/>
  <c r="J120" i="2"/>
  <c r="I120" i="2"/>
  <c r="H120" i="2"/>
  <c r="G120" i="2"/>
  <c r="F120" i="2"/>
  <c r="E120" i="2"/>
  <c r="D120" i="2"/>
  <c r="C120" i="2"/>
  <c r="AF119" i="2"/>
  <c r="AE119" i="2"/>
  <c r="AD119" i="2"/>
  <c r="AC119" i="2"/>
  <c r="AA119" i="2"/>
  <c r="Z119" i="2"/>
  <c r="Y119" i="2"/>
  <c r="X119" i="2"/>
  <c r="W119" i="2"/>
  <c r="V119" i="2"/>
  <c r="U119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C119" i="2"/>
  <c r="AF118" i="2"/>
  <c r="AE118" i="2"/>
  <c r="AD118" i="2"/>
  <c r="AC118" i="2"/>
  <c r="AA118" i="2"/>
  <c r="Z118" i="2"/>
  <c r="Y118" i="2"/>
  <c r="X118" i="2"/>
  <c r="W118" i="2"/>
  <c r="V118" i="2"/>
  <c r="U118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G118" i="2"/>
  <c r="F118" i="2"/>
  <c r="E118" i="2"/>
  <c r="D118" i="2"/>
  <c r="C118" i="2"/>
  <c r="AF117" i="2"/>
  <c r="AE117" i="2"/>
  <c r="AD117" i="2"/>
  <c r="AC117" i="2"/>
  <c r="AA117" i="2"/>
  <c r="Z117" i="2"/>
  <c r="Y117" i="2"/>
  <c r="X117" i="2"/>
  <c r="W117" i="2"/>
  <c r="V117" i="2"/>
  <c r="U117" i="2"/>
  <c r="T117" i="2"/>
  <c r="S117" i="2"/>
  <c r="R117" i="2"/>
  <c r="Q117" i="2"/>
  <c r="P117" i="2"/>
  <c r="O117" i="2"/>
  <c r="N117" i="2"/>
  <c r="M117" i="2"/>
  <c r="L117" i="2"/>
  <c r="K117" i="2"/>
  <c r="K123" i="2" s="1"/>
  <c r="AT23" i="2" s="1"/>
  <c r="J117" i="2"/>
  <c r="I117" i="2"/>
  <c r="H117" i="2"/>
  <c r="G117" i="2"/>
  <c r="F117" i="2"/>
  <c r="E117" i="2"/>
  <c r="E123" i="2" s="1"/>
  <c r="AP23" i="2" s="1"/>
  <c r="D117" i="2"/>
  <c r="C117" i="2"/>
  <c r="C123" i="2" s="1"/>
  <c r="AN23" i="2" s="1"/>
  <c r="AI114" i="2"/>
  <c r="AH114" i="2"/>
  <c r="AI112" i="2"/>
  <c r="AH112" i="2"/>
  <c r="AG112" i="2"/>
  <c r="AG115" i="2" s="1"/>
  <c r="AI111" i="2"/>
  <c r="AH111" i="2"/>
  <c r="AI110" i="2"/>
  <c r="AH110" i="2"/>
  <c r="AI109" i="2"/>
  <c r="AH109" i="2"/>
  <c r="AG108" i="2"/>
  <c r="AF108" i="2"/>
  <c r="BJ19" i="2" s="1"/>
  <c r="AE108" i="2"/>
  <c r="BI19" i="2" s="1"/>
  <c r="AD108" i="2"/>
  <c r="BH19" i="2" s="1"/>
  <c r="AC108" i="2"/>
  <c r="AB5" i="2" s="1"/>
  <c r="AA108" i="2"/>
  <c r="Z5" i="2" s="1"/>
  <c r="Z108" i="2"/>
  <c r="BF19" i="2" s="1"/>
  <c r="Y108" i="2"/>
  <c r="X5" i="2" s="1"/>
  <c r="X108" i="2"/>
  <c r="BE19" i="2" s="1"/>
  <c r="W108" i="2"/>
  <c r="V108" i="2"/>
  <c r="U108" i="2"/>
  <c r="BC19" i="2" s="1"/>
  <c r="T108" i="2"/>
  <c r="S5" i="2" s="1"/>
  <c r="S108" i="2"/>
  <c r="S113" i="2" s="1"/>
  <c r="S115" i="2" s="1"/>
  <c r="R108" i="2"/>
  <c r="AZ19" i="2" s="1"/>
  <c r="Q108" i="2"/>
  <c r="AY19" i="2" s="1"/>
  <c r="P108" i="2"/>
  <c r="O5" i="2" s="1"/>
  <c r="O108" i="2"/>
  <c r="AW19" i="2" s="1"/>
  <c r="N108" i="2"/>
  <c r="AV19" i="2" s="1"/>
  <c r="M108" i="2"/>
  <c r="AU19" i="2" s="1"/>
  <c r="L108" i="2"/>
  <c r="K108" i="2"/>
  <c r="AT19" i="2" s="1"/>
  <c r="J108" i="2"/>
  <c r="I108" i="2"/>
  <c r="H108" i="2"/>
  <c r="G108" i="2"/>
  <c r="F108" i="2"/>
  <c r="AQ19" i="2" s="1"/>
  <c r="E108" i="2"/>
  <c r="D108" i="2"/>
  <c r="C108" i="2"/>
  <c r="AI107" i="2"/>
  <c r="AH107" i="2"/>
  <c r="AI106" i="2"/>
  <c r="AH106" i="2"/>
  <c r="AI105" i="2"/>
  <c r="AH105" i="2"/>
  <c r="AI104" i="2"/>
  <c r="AH104" i="2"/>
  <c r="AI103" i="2"/>
  <c r="AH103" i="2"/>
  <c r="AI102" i="2"/>
  <c r="AH102" i="2"/>
  <c r="AI101" i="2"/>
  <c r="AH101" i="2"/>
  <c r="AI100" i="2"/>
  <c r="AH100" i="2"/>
  <c r="AI99" i="2"/>
  <c r="AH99" i="2"/>
  <c r="AI98" i="2"/>
  <c r="AH98" i="2"/>
  <c r="AI97" i="2"/>
  <c r="AH97" i="2"/>
  <c r="AG96" i="2"/>
  <c r="AF96" i="2"/>
  <c r="AE96" i="2"/>
  <c r="AD96" i="2"/>
  <c r="BH20" i="2" s="1"/>
  <c r="AC96" i="2"/>
  <c r="BG20" i="2"/>
  <c r="AA96" i="2"/>
  <c r="Z96" i="2"/>
  <c r="Y96" i="2"/>
  <c r="X96" i="2"/>
  <c r="W96" i="2"/>
  <c r="V96" i="2"/>
  <c r="BD20" i="2" s="1"/>
  <c r="U96" i="2"/>
  <c r="T96" i="2"/>
  <c r="BB20" i="2" s="1"/>
  <c r="S96" i="2"/>
  <c r="R96" i="2"/>
  <c r="Q96" i="2"/>
  <c r="P96" i="2"/>
  <c r="O96" i="2"/>
  <c r="AW20" i="2" s="1"/>
  <c r="N96" i="2"/>
  <c r="M96" i="2"/>
  <c r="AU20" i="2" s="1"/>
  <c r="L96" i="2"/>
  <c r="K96" i="2"/>
  <c r="J96" i="2"/>
  <c r="I96" i="2"/>
  <c r="H96" i="2"/>
  <c r="G96" i="2"/>
  <c r="F96" i="2"/>
  <c r="AQ20" i="2" s="1"/>
  <c r="E96" i="2"/>
  <c r="D96" i="2"/>
  <c r="AO20" i="2" s="1"/>
  <c r="C96" i="2"/>
  <c r="AI95" i="2"/>
  <c r="AH95" i="2"/>
  <c r="AI94" i="2"/>
  <c r="AH94" i="2"/>
  <c r="AI93" i="2"/>
  <c r="AH93" i="2"/>
  <c r="AG92" i="2"/>
  <c r="AF92" i="2"/>
  <c r="AE92" i="2"/>
  <c r="BI18" i="2" s="1"/>
  <c r="AD92" i="2"/>
  <c r="AC92" i="2"/>
  <c r="AA92" i="2"/>
  <c r="Z92" i="2"/>
  <c r="Y92" i="2"/>
  <c r="X92" i="2"/>
  <c r="W92" i="2"/>
  <c r="V92" i="2"/>
  <c r="U92" i="2"/>
  <c r="BC18" i="2" s="1"/>
  <c r="T92" i="2"/>
  <c r="S92" i="2"/>
  <c r="BA18" i="2" s="1"/>
  <c r="R92" i="2"/>
  <c r="Q92" i="2"/>
  <c r="P92" i="2"/>
  <c r="O92" i="2"/>
  <c r="N92" i="2"/>
  <c r="AV18" i="2" s="1"/>
  <c r="M92" i="2"/>
  <c r="AU18" i="2" s="1"/>
  <c r="L92" i="2"/>
  <c r="K92" i="2"/>
  <c r="J92" i="2"/>
  <c r="I92" i="2"/>
  <c r="H92" i="2"/>
  <c r="G92" i="2"/>
  <c r="F92" i="2"/>
  <c r="E92" i="2"/>
  <c r="AP18" i="2" s="1"/>
  <c r="D92" i="2"/>
  <c r="AO18" i="2" s="1"/>
  <c r="C92" i="2"/>
  <c r="BV91" i="2"/>
  <c r="BT91" i="2"/>
  <c r="BP91" i="2"/>
  <c r="BN91" i="2"/>
  <c r="BL91" i="2"/>
  <c r="BF91" i="2"/>
  <c r="BD91" i="2"/>
  <c r="BC91" i="2"/>
  <c r="BB91" i="2"/>
  <c r="AZ91" i="2"/>
  <c r="AI91" i="2"/>
  <c r="AH91" i="2"/>
  <c r="AG91" i="2"/>
  <c r="AI90" i="2"/>
  <c r="AH90" i="2"/>
  <c r="BP89" i="2"/>
  <c r="AI89" i="2"/>
  <c r="AH89" i="2"/>
  <c r="BB88" i="2"/>
  <c r="AI88" i="2"/>
  <c r="AH88" i="2"/>
  <c r="BU87" i="2"/>
  <c r="BT87" i="2"/>
  <c r="BM87" i="2"/>
  <c r="BL87" i="2"/>
  <c r="BK87" i="2"/>
  <c r="BE87" i="2"/>
  <c r="BD87" i="2"/>
  <c r="AI87" i="2"/>
  <c r="AH87" i="2"/>
  <c r="BE86" i="2"/>
  <c r="AI86" i="2"/>
  <c r="AH86" i="2"/>
  <c r="AI85" i="2"/>
  <c r="AH85" i="2"/>
  <c r="BW84" i="2"/>
  <c r="BW91" i="2" s="1"/>
  <c r="BV84" i="2"/>
  <c r="BU84" i="2"/>
  <c r="BU91" i="2" s="1"/>
  <c r="BT84" i="2"/>
  <c r="BS84" i="2"/>
  <c r="BS91" i="2" s="1"/>
  <c r="BR84" i="2"/>
  <c r="BR91" i="2" s="1"/>
  <c r="BQ84" i="2"/>
  <c r="BQ91" i="2" s="1"/>
  <c r="BP84" i="2"/>
  <c r="BO84" i="2"/>
  <c r="BO91" i="2" s="1"/>
  <c r="BN84" i="2"/>
  <c r="BM84" i="2"/>
  <c r="BM91" i="2" s="1"/>
  <c r="BL84" i="2"/>
  <c r="BK84" i="2"/>
  <c r="BK91" i="2" s="1"/>
  <c r="BJ84" i="2"/>
  <c r="BJ91" i="2" s="1"/>
  <c r="BI84" i="2"/>
  <c r="BI91" i="2" s="1"/>
  <c r="BH84" i="2"/>
  <c r="BH91" i="2" s="1"/>
  <c r="BG84" i="2"/>
  <c r="BG91" i="2" s="1"/>
  <c r="BF84" i="2"/>
  <c r="BE84" i="2"/>
  <c r="BE91" i="2" s="1"/>
  <c r="BD84" i="2"/>
  <c r="BC84" i="2"/>
  <c r="BB84" i="2"/>
  <c r="BA84" i="2"/>
  <c r="BA91" i="2" s="1"/>
  <c r="AZ84" i="2"/>
  <c r="AI84" i="2"/>
  <c r="AH84" i="2"/>
  <c r="BW83" i="2"/>
  <c r="BW90" i="2" s="1"/>
  <c r="BV83" i="2"/>
  <c r="BV90" i="2" s="1"/>
  <c r="BU83" i="2"/>
  <c r="BU90" i="2" s="1"/>
  <c r="BT83" i="2"/>
  <c r="BT90" i="2" s="1"/>
  <c r="BS83" i="2"/>
  <c r="BS90" i="2" s="1"/>
  <c r="BR83" i="2"/>
  <c r="BR90" i="2" s="1"/>
  <c r="BQ83" i="2"/>
  <c r="BQ90" i="2" s="1"/>
  <c r="BP83" i="2"/>
  <c r="BP90" i="2" s="1"/>
  <c r="BO83" i="2"/>
  <c r="BO90" i="2" s="1"/>
  <c r="BN83" i="2"/>
  <c r="BN90" i="2" s="1"/>
  <c r="BM83" i="2"/>
  <c r="BM90" i="2" s="1"/>
  <c r="BL83" i="2"/>
  <c r="BL90" i="2" s="1"/>
  <c r="BK83" i="2"/>
  <c r="BK90" i="2" s="1"/>
  <c r="BJ83" i="2"/>
  <c r="BJ90" i="2" s="1"/>
  <c r="BI83" i="2"/>
  <c r="BI90" i="2" s="1"/>
  <c r="BH83" i="2"/>
  <c r="BH90" i="2" s="1"/>
  <c r="BG83" i="2"/>
  <c r="BG90" i="2" s="1"/>
  <c r="BF83" i="2"/>
  <c r="BF90" i="2" s="1"/>
  <c r="BE83" i="2"/>
  <c r="BE90" i="2" s="1"/>
  <c r="BD83" i="2"/>
  <c r="BD90" i="2" s="1"/>
  <c r="BC83" i="2"/>
  <c r="BC90" i="2" s="1"/>
  <c r="BB83" i="2"/>
  <c r="BB90" i="2" s="1"/>
  <c r="BA83" i="2"/>
  <c r="BA90" i="2" s="1"/>
  <c r="AZ83" i="2"/>
  <c r="AZ90" i="2" s="1"/>
  <c r="AI83" i="2"/>
  <c r="AH83" i="2"/>
  <c r="BW82" i="2"/>
  <c r="BW89" i="2" s="1"/>
  <c r="BV82" i="2"/>
  <c r="BV89" i="2" s="1"/>
  <c r="BU82" i="2"/>
  <c r="BU89" i="2" s="1"/>
  <c r="BT82" i="2"/>
  <c r="BT89" i="2" s="1"/>
  <c r="BS82" i="2"/>
  <c r="BS89" i="2" s="1"/>
  <c r="BR82" i="2"/>
  <c r="BR89" i="2" s="1"/>
  <c r="BQ82" i="2"/>
  <c r="BQ89" i="2" s="1"/>
  <c r="BP82" i="2"/>
  <c r="BO82" i="2"/>
  <c r="BO89" i="2" s="1"/>
  <c r="BN82" i="2"/>
  <c r="BN89" i="2" s="1"/>
  <c r="BM82" i="2"/>
  <c r="BM89" i="2" s="1"/>
  <c r="BL82" i="2"/>
  <c r="BL89" i="2" s="1"/>
  <c r="BK82" i="2"/>
  <c r="BK89" i="2" s="1"/>
  <c r="BJ82" i="2"/>
  <c r="BJ89" i="2" s="1"/>
  <c r="BI82" i="2"/>
  <c r="BI89" i="2" s="1"/>
  <c r="BH82" i="2"/>
  <c r="BH89" i="2" s="1"/>
  <c r="BG82" i="2"/>
  <c r="BG89" i="2" s="1"/>
  <c r="BF82" i="2"/>
  <c r="BF89" i="2" s="1"/>
  <c r="BE82" i="2"/>
  <c r="BE89" i="2" s="1"/>
  <c r="BD82" i="2"/>
  <c r="BD89" i="2" s="1"/>
  <c r="BC82" i="2"/>
  <c r="BC89" i="2" s="1"/>
  <c r="BB82" i="2"/>
  <c r="BB89" i="2" s="1"/>
  <c r="BA82" i="2"/>
  <c r="BA89" i="2" s="1"/>
  <c r="AZ82" i="2"/>
  <c r="AZ89" i="2" s="1"/>
  <c r="AI82" i="2"/>
  <c r="AH82" i="2"/>
  <c r="BW81" i="2"/>
  <c r="BW88" i="2" s="1"/>
  <c r="BV81" i="2"/>
  <c r="BV88" i="2" s="1"/>
  <c r="BU81" i="2"/>
  <c r="BU88" i="2" s="1"/>
  <c r="BT81" i="2"/>
  <c r="BT88" i="2" s="1"/>
  <c r="BS81" i="2"/>
  <c r="BS88" i="2" s="1"/>
  <c r="BR81" i="2"/>
  <c r="BR88" i="2" s="1"/>
  <c r="BQ81" i="2"/>
  <c r="BQ88" i="2" s="1"/>
  <c r="BP81" i="2"/>
  <c r="BP88" i="2" s="1"/>
  <c r="BO81" i="2"/>
  <c r="BO88" i="2" s="1"/>
  <c r="BN81" i="2"/>
  <c r="BN88" i="2" s="1"/>
  <c r="BM81" i="2"/>
  <c r="BM88" i="2" s="1"/>
  <c r="BL81" i="2"/>
  <c r="BL88" i="2" s="1"/>
  <c r="BK81" i="2"/>
  <c r="BK88" i="2" s="1"/>
  <c r="BJ81" i="2"/>
  <c r="BJ88" i="2" s="1"/>
  <c r="BI81" i="2"/>
  <c r="BI88" i="2" s="1"/>
  <c r="BH81" i="2"/>
  <c r="BH88" i="2" s="1"/>
  <c r="BG81" i="2"/>
  <c r="BG88" i="2" s="1"/>
  <c r="BF81" i="2"/>
  <c r="BF88" i="2" s="1"/>
  <c r="BE81" i="2"/>
  <c r="BE88" i="2" s="1"/>
  <c r="BD81" i="2"/>
  <c r="BD88" i="2" s="1"/>
  <c r="BC81" i="2"/>
  <c r="BC88" i="2" s="1"/>
  <c r="BB81" i="2"/>
  <c r="BA81" i="2"/>
  <c r="BA88" i="2" s="1"/>
  <c r="AZ81" i="2"/>
  <c r="AZ88" i="2" s="1"/>
  <c r="AI81" i="2"/>
  <c r="AH81" i="2"/>
  <c r="BW80" i="2"/>
  <c r="BW87" i="2" s="1"/>
  <c r="BV80" i="2"/>
  <c r="BV87" i="2" s="1"/>
  <c r="BU80" i="2"/>
  <c r="BT80" i="2"/>
  <c r="BS80" i="2"/>
  <c r="BS87" i="2" s="1"/>
  <c r="BR80" i="2"/>
  <c r="BR87" i="2" s="1"/>
  <c r="BQ80" i="2"/>
  <c r="BQ87" i="2" s="1"/>
  <c r="BP80" i="2"/>
  <c r="BP87" i="2" s="1"/>
  <c r="BO80" i="2"/>
  <c r="BO87" i="2" s="1"/>
  <c r="BN80" i="2"/>
  <c r="BN87" i="2" s="1"/>
  <c r="BM80" i="2"/>
  <c r="BL80" i="2"/>
  <c r="BK80" i="2"/>
  <c r="BJ80" i="2"/>
  <c r="BJ87" i="2" s="1"/>
  <c r="BI80" i="2"/>
  <c r="BI87" i="2" s="1"/>
  <c r="BH80" i="2"/>
  <c r="BH87" i="2" s="1"/>
  <c r="BG80" i="2"/>
  <c r="BG87" i="2" s="1"/>
  <c r="BF80" i="2"/>
  <c r="BF87" i="2" s="1"/>
  <c r="BE80" i="2"/>
  <c r="BD80" i="2"/>
  <c r="BC80" i="2"/>
  <c r="BC87" i="2" s="1"/>
  <c r="BB80" i="2"/>
  <c r="BB87" i="2" s="1"/>
  <c r="BA80" i="2"/>
  <c r="BA87" i="2" s="1"/>
  <c r="AZ80" i="2"/>
  <c r="AZ87" i="2" s="1"/>
  <c r="AI80" i="2"/>
  <c r="AH80" i="2"/>
  <c r="BW79" i="2"/>
  <c r="BW86" i="2" s="1"/>
  <c r="BV79" i="2"/>
  <c r="BV86" i="2" s="1"/>
  <c r="BU79" i="2"/>
  <c r="BU86" i="2" s="1"/>
  <c r="BT79" i="2"/>
  <c r="BT86" i="2" s="1"/>
  <c r="BS79" i="2"/>
  <c r="BS86" i="2" s="1"/>
  <c r="BR79" i="2"/>
  <c r="BR86" i="2" s="1"/>
  <c r="BQ79" i="2"/>
  <c r="BQ86" i="2" s="1"/>
  <c r="BP79" i="2"/>
  <c r="BP86" i="2" s="1"/>
  <c r="BO79" i="2"/>
  <c r="BO86" i="2" s="1"/>
  <c r="BN79" i="2"/>
  <c r="BN86" i="2" s="1"/>
  <c r="BM79" i="2"/>
  <c r="BM86" i="2" s="1"/>
  <c r="BL79" i="2"/>
  <c r="BL86" i="2" s="1"/>
  <c r="BK79" i="2"/>
  <c r="BK86" i="2" s="1"/>
  <c r="BJ79" i="2"/>
  <c r="BJ86" i="2" s="1"/>
  <c r="BI79" i="2"/>
  <c r="BI86" i="2" s="1"/>
  <c r="BH79" i="2"/>
  <c r="BH86" i="2" s="1"/>
  <c r="BG79" i="2"/>
  <c r="BG86" i="2" s="1"/>
  <c r="BF79" i="2"/>
  <c r="BF86" i="2" s="1"/>
  <c r="BE79" i="2"/>
  <c r="BD79" i="2"/>
  <c r="BD86" i="2" s="1"/>
  <c r="BC79" i="2"/>
  <c r="BC86" i="2" s="1"/>
  <c r="BB79" i="2"/>
  <c r="BB86" i="2" s="1"/>
  <c r="BA79" i="2"/>
  <c r="BA86" i="2" s="1"/>
  <c r="AZ79" i="2"/>
  <c r="AI79" i="2"/>
  <c r="AH79" i="2"/>
  <c r="AG78" i="2"/>
  <c r="AG113" i="2" s="1"/>
  <c r="AF78" i="2"/>
  <c r="AE78" i="2"/>
  <c r="BI17" i="2" s="1"/>
  <c r="AD78" i="2"/>
  <c r="BH17" i="2" s="1"/>
  <c r="AC78" i="2"/>
  <c r="AA78" i="2"/>
  <c r="Z78" i="2"/>
  <c r="BF17" i="2" s="1"/>
  <c r="Y78" i="2"/>
  <c r="X78" i="2"/>
  <c r="BE17" i="2" s="1"/>
  <c r="U78" i="2"/>
  <c r="T78" i="2"/>
  <c r="R78" i="2"/>
  <c r="AZ17" i="2" s="1"/>
  <c r="Q78" i="2"/>
  <c r="P78" i="2"/>
  <c r="O78" i="2"/>
  <c r="AW17" i="2" s="1"/>
  <c r="N78" i="2"/>
  <c r="M78" i="2"/>
  <c r="L78" i="2"/>
  <c r="K78" i="2"/>
  <c r="J78" i="2"/>
  <c r="I78" i="2"/>
  <c r="H78" i="2"/>
  <c r="G78" i="2"/>
  <c r="F78" i="2"/>
  <c r="AI77" i="2"/>
  <c r="AH77" i="2"/>
  <c r="AI76" i="2"/>
  <c r="AH76" i="2"/>
  <c r="AI75" i="2"/>
  <c r="AH75" i="2"/>
  <c r="AI74" i="2"/>
  <c r="AH74" i="2"/>
  <c r="AI73" i="2"/>
  <c r="AH73" i="2"/>
  <c r="AI72" i="2"/>
  <c r="AH72" i="2"/>
  <c r="AG71" i="2"/>
  <c r="AF71" i="2"/>
  <c r="AE71" i="2"/>
  <c r="AD71" i="2"/>
  <c r="AC71" i="2"/>
  <c r="AA71" i="2"/>
  <c r="Z71" i="2"/>
  <c r="Y71" i="2"/>
  <c r="X71" i="2"/>
  <c r="BE16" i="2" s="1"/>
  <c r="W113" i="2"/>
  <c r="W115" i="2" s="1"/>
  <c r="U71" i="2"/>
  <c r="T71" i="2"/>
  <c r="R71" i="2"/>
  <c r="AZ16" i="2" s="1"/>
  <c r="Q71" i="2"/>
  <c r="P71" i="2"/>
  <c r="O71" i="2"/>
  <c r="N71" i="2"/>
  <c r="M71" i="2"/>
  <c r="L71" i="2"/>
  <c r="K71" i="2"/>
  <c r="J71" i="2"/>
  <c r="I71" i="2"/>
  <c r="H71" i="2"/>
  <c r="G71" i="2"/>
  <c r="F71" i="2"/>
  <c r="E113" i="2"/>
  <c r="E115" i="2" s="1"/>
  <c r="AI70" i="2"/>
  <c r="AH70" i="2"/>
  <c r="AI69" i="2"/>
  <c r="AH69" i="2"/>
  <c r="AI68" i="2"/>
  <c r="AH68" i="2"/>
  <c r="AI67" i="2"/>
  <c r="AH67" i="2"/>
  <c r="AI66" i="2"/>
  <c r="AH66" i="2"/>
  <c r="AI65" i="2"/>
  <c r="AH65" i="2"/>
  <c r="AI64" i="2"/>
  <c r="AH64" i="2"/>
  <c r="AI63" i="2"/>
  <c r="AH63" i="2"/>
  <c r="AI62" i="2"/>
  <c r="AH62" i="2"/>
  <c r="AI61" i="2"/>
  <c r="AH61" i="2"/>
  <c r="AI60" i="2"/>
  <c r="AH60" i="2"/>
  <c r="AI59" i="2"/>
  <c r="AH59" i="2"/>
  <c r="AI58" i="2"/>
  <c r="AH58" i="2"/>
  <c r="AI57" i="2"/>
  <c r="AH57" i="2"/>
  <c r="AI56" i="2"/>
  <c r="AH56" i="2"/>
  <c r="AI55" i="2"/>
  <c r="AH55" i="2"/>
  <c r="AI54" i="2"/>
  <c r="AH54" i="2"/>
  <c r="AI53" i="2"/>
  <c r="AH53" i="2"/>
  <c r="AI52" i="2"/>
  <c r="AH52" i="2"/>
  <c r="AI51" i="2"/>
  <c r="AH51" i="2"/>
  <c r="AI50" i="2"/>
  <c r="AH50" i="2"/>
  <c r="AI49" i="2"/>
  <c r="AH49" i="2"/>
  <c r="AI48" i="2"/>
  <c r="AH48" i="2"/>
  <c r="AI47" i="2"/>
  <c r="AH47" i="2"/>
  <c r="AI46" i="2"/>
  <c r="AH46" i="2"/>
  <c r="AI45" i="2"/>
  <c r="AH45" i="2"/>
  <c r="AI44" i="2"/>
  <c r="AH44" i="2"/>
  <c r="AI43" i="2"/>
  <c r="AH43" i="2"/>
  <c r="AI42" i="2"/>
  <c r="AH42" i="2"/>
  <c r="AI41" i="2"/>
  <c r="AH41" i="2"/>
  <c r="AI40" i="2"/>
  <c r="AH40" i="2"/>
  <c r="AI39" i="2"/>
  <c r="AH39" i="2"/>
  <c r="AI38" i="2"/>
  <c r="AH38" i="2"/>
  <c r="AI37" i="2"/>
  <c r="AH37" i="2"/>
  <c r="AI36" i="2"/>
  <c r="AH36" i="2"/>
  <c r="AI35" i="2"/>
  <c r="AH35" i="2"/>
  <c r="AI34" i="2"/>
  <c r="AH34" i="2"/>
  <c r="AI33" i="2"/>
  <c r="AH33" i="2"/>
  <c r="AI32" i="2"/>
  <c r="AH32" i="2"/>
  <c r="AI31" i="2"/>
  <c r="AH31" i="2"/>
  <c r="AI30" i="2"/>
  <c r="AH30" i="2"/>
  <c r="AI29" i="2"/>
  <c r="AH29" i="2"/>
  <c r="AI28" i="2"/>
  <c r="AH28" i="2"/>
  <c r="AI27" i="2"/>
  <c r="AH27" i="2"/>
  <c r="AI26" i="2"/>
  <c r="AH26" i="2"/>
  <c r="AI25" i="2"/>
  <c r="AH25" i="2"/>
  <c r="AI24" i="2"/>
  <c r="AH24" i="2"/>
  <c r="AI23" i="2"/>
  <c r="AH23" i="2"/>
  <c r="AI22" i="2"/>
  <c r="AH22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I21" i="2"/>
  <c r="AH21" i="2"/>
  <c r="BJ20" i="2"/>
  <c r="BI20" i="2"/>
  <c r="BF20" i="2"/>
  <c r="BE20" i="2"/>
  <c r="BC20" i="2"/>
  <c r="BA20" i="2"/>
  <c r="AZ20" i="2"/>
  <c r="AY20" i="2"/>
  <c r="AX20" i="2"/>
  <c r="AV20" i="2"/>
  <c r="AT20" i="2"/>
  <c r="AS20" i="2"/>
  <c r="AR20" i="2"/>
  <c r="AP20" i="2"/>
  <c r="AN20" i="2"/>
  <c r="AM20" i="2"/>
  <c r="AI20" i="2"/>
  <c r="AH20" i="2"/>
  <c r="AX19" i="2"/>
  <c r="AS19" i="2"/>
  <c r="AP19" i="2"/>
  <c r="AN19" i="2"/>
  <c r="AI19" i="2"/>
  <c r="AH19" i="2"/>
  <c r="BJ18" i="2"/>
  <c r="BH18" i="2"/>
  <c r="BG18" i="2"/>
  <c r="BF18" i="2"/>
  <c r="BE18" i="2"/>
  <c r="BD18" i="2"/>
  <c r="BB18" i="2"/>
  <c r="AZ18" i="2"/>
  <c r="AY18" i="2"/>
  <c r="AX18" i="2"/>
  <c r="AW18" i="2"/>
  <c r="AT18" i="2"/>
  <c r="AS18" i="2"/>
  <c r="AR18" i="2"/>
  <c r="AQ18" i="2"/>
  <c r="AI18" i="2"/>
  <c r="AH18" i="2"/>
  <c r="BJ17" i="2"/>
  <c r="BG17" i="2"/>
  <c r="BD17" i="2"/>
  <c r="BC17" i="2"/>
  <c r="BB17" i="2"/>
  <c r="BA17" i="2"/>
  <c r="AX17" i="2"/>
  <c r="AV17" i="2"/>
  <c r="AU17" i="2"/>
  <c r="AT17" i="2"/>
  <c r="AR17" i="2"/>
  <c r="AQ17" i="2"/>
  <c r="AP17" i="2"/>
  <c r="AO17" i="2"/>
  <c r="AN17" i="2"/>
  <c r="AM17" i="2"/>
  <c r="AI17" i="2"/>
  <c r="AH17" i="2"/>
  <c r="BJ16" i="2"/>
  <c r="BI16" i="2"/>
  <c r="BH16" i="2"/>
  <c r="BF16" i="2"/>
  <c r="BD16" i="2"/>
  <c r="BA16" i="2"/>
  <c r="AY16" i="2"/>
  <c r="AV16" i="2"/>
  <c r="AT16" i="2"/>
  <c r="AS16" i="2"/>
  <c r="AP16" i="2"/>
  <c r="AN16" i="2"/>
  <c r="AI16" i="2"/>
  <c r="AH16" i="2"/>
  <c r="AI15" i="2"/>
  <c r="AH15" i="2"/>
  <c r="AI14" i="2"/>
  <c r="AH14" i="2"/>
  <c r="AI13" i="2"/>
  <c r="AH13" i="2"/>
  <c r="AL12" i="2"/>
  <c r="AI12" i="2"/>
  <c r="AH12" i="2"/>
  <c r="AI11" i="2"/>
  <c r="AH11" i="2"/>
  <c r="AG6" i="2"/>
  <c r="K6" i="2"/>
  <c r="AD5" i="2"/>
  <c r="Y5" i="2"/>
  <c r="V5" i="2"/>
  <c r="T5" i="2"/>
  <c r="P5" i="2"/>
  <c r="M5" i="2"/>
  <c r="J5" i="2"/>
  <c r="I5" i="2"/>
  <c r="H5" i="2"/>
  <c r="G5" i="2"/>
  <c r="D5" i="2"/>
  <c r="B5" i="2"/>
  <c r="AG4" i="2"/>
  <c r="K4" i="2"/>
  <c r="E4" i="2"/>
  <c r="H4" i="2" s="1"/>
  <c r="B4" i="2"/>
  <c r="AL13" i="2" s="1"/>
  <c r="AG3" i="2"/>
  <c r="AG2" i="2"/>
  <c r="AG274" i="1"/>
  <c r="B274" i="1"/>
  <c r="F273" i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E273" i="1"/>
  <c r="D273" i="1"/>
  <c r="C273" i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D271" i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1" i="1"/>
  <c r="W270" i="1"/>
  <c r="X270" i="1" s="1"/>
  <c r="Y270" i="1" s="1"/>
  <c r="Z270" i="1" s="1"/>
  <c r="AA270" i="1" s="1"/>
  <c r="AB270" i="1" s="1"/>
  <c r="AC270" i="1" s="1"/>
  <c r="AD270" i="1" s="1"/>
  <c r="AE270" i="1" s="1"/>
  <c r="AF270" i="1" s="1"/>
  <c r="E270" i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D270" i="1"/>
  <c r="C270" i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S268" i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E268" i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D268" i="1"/>
  <c r="C268" i="1"/>
  <c r="I267" i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C267" i="1"/>
  <c r="D267" i="1" s="1"/>
  <c r="E267" i="1" s="1"/>
  <c r="F267" i="1" s="1"/>
  <c r="G267" i="1" s="1"/>
  <c r="H267" i="1" s="1"/>
  <c r="N266" i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F266" i="1"/>
  <c r="G266" i="1" s="1"/>
  <c r="H266" i="1" s="1"/>
  <c r="I266" i="1" s="1"/>
  <c r="J266" i="1" s="1"/>
  <c r="K266" i="1" s="1"/>
  <c r="L266" i="1" s="1"/>
  <c r="M266" i="1" s="1"/>
  <c r="E266" i="1"/>
  <c r="D266" i="1"/>
  <c r="C266" i="1"/>
  <c r="F265" i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C265" i="1"/>
  <c r="D265" i="1" s="1"/>
  <c r="E265" i="1" s="1"/>
  <c r="K264" i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D264" i="1"/>
  <c r="E264" i="1" s="1"/>
  <c r="F264" i="1" s="1"/>
  <c r="G264" i="1" s="1"/>
  <c r="H264" i="1" s="1"/>
  <c r="I264" i="1" s="1"/>
  <c r="J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V262" i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F262" i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E262" i="1"/>
  <c r="D262" i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T260" i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K260" i="1"/>
  <c r="L260" i="1" s="1"/>
  <c r="M260" i="1" s="1"/>
  <c r="N260" i="1" s="1"/>
  <c r="O260" i="1" s="1"/>
  <c r="P260" i="1" s="1"/>
  <c r="Q260" i="1" s="1"/>
  <c r="R260" i="1" s="1"/>
  <c r="S260" i="1" s="1"/>
  <c r="D260" i="1"/>
  <c r="E260" i="1" s="1"/>
  <c r="F260" i="1" s="1"/>
  <c r="G260" i="1" s="1"/>
  <c r="H260" i="1" s="1"/>
  <c r="I260" i="1" s="1"/>
  <c r="J260" i="1" s="1"/>
  <c r="C260" i="1"/>
  <c r="I259" i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C259" i="1"/>
  <c r="D259" i="1" s="1"/>
  <c r="E259" i="1" s="1"/>
  <c r="F259" i="1" s="1"/>
  <c r="G259" i="1" s="1"/>
  <c r="H259" i="1" s="1"/>
  <c r="F258" i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E258" i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K256" i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D256" i="1"/>
  <c r="E256" i="1" s="1"/>
  <c r="F256" i="1" s="1"/>
  <c r="G256" i="1" s="1"/>
  <c r="H256" i="1" s="1"/>
  <c r="I256" i="1" s="1"/>
  <c r="J256" i="1" s="1"/>
  <c r="C256" i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F253" i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E253" i="1"/>
  <c r="D253" i="1"/>
  <c r="C253" i="1"/>
  <c r="G252" i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2" i="1"/>
  <c r="D252" i="1" s="1"/>
  <c r="E252" i="1" s="1"/>
  <c r="F252" i="1" s="1"/>
  <c r="M251" i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K251" i="1"/>
  <c r="L251" i="1" s="1"/>
  <c r="E251" i="1"/>
  <c r="F251" i="1" s="1"/>
  <c r="G251" i="1" s="1"/>
  <c r="H251" i="1" s="1"/>
  <c r="I251" i="1" s="1"/>
  <c r="J251" i="1" s="1"/>
  <c r="C251" i="1"/>
  <c r="D251" i="1" s="1"/>
  <c r="I250" i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50" i="1"/>
  <c r="D250" i="1" s="1"/>
  <c r="E250" i="1" s="1"/>
  <c r="F250" i="1" s="1"/>
  <c r="G250" i="1" s="1"/>
  <c r="H250" i="1" s="1"/>
  <c r="G249" i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D249" i="1"/>
  <c r="E249" i="1" s="1"/>
  <c r="F249" i="1" s="1"/>
  <c r="C249" i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H247" i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E247" i="1"/>
  <c r="F247" i="1" s="1"/>
  <c r="G247" i="1" s="1"/>
  <c r="D247" i="1"/>
  <c r="C247" i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AF245" i="1"/>
  <c r="M245" i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L245" i="1"/>
  <c r="F245" i="1"/>
  <c r="G245" i="1" s="1"/>
  <c r="H245" i="1" s="1"/>
  <c r="I245" i="1" s="1"/>
  <c r="J245" i="1" s="1"/>
  <c r="K245" i="1" s="1"/>
  <c r="D245" i="1"/>
  <c r="E245" i="1" s="1"/>
  <c r="C245" i="1"/>
  <c r="O244" i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E244" i="1"/>
  <c r="F244" i="1" s="1"/>
  <c r="G244" i="1" s="1"/>
  <c r="H244" i="1" s="1"/>
  <c r="I244" i="1" s="1"/>
  <c r="J244" i="1" s="1"/>
  <c r="K244" i="1" s="1"/>
  <c r="L244" i="1" s="1"/>
  <c r="M244" i="1" s="1"/>
  <c r="N244" i="1" s="1"/>
  <c r="C244" i="1"/>
  <c r="D244" i="1" s="1"/>
  <c r="Z243" i="1"/>
  <c r="AA243" i="1" s="1"/>
  <c r="AB243" i="1" s="1"/>
  <c r="AC243" i="1" s="1"/>
  <c r="AD243" i="1" s="1"/>
  <c r="AE243" i="1" s="1"/>
  <c r="AF243" i="1" s="1"/>
  <c r="N243" i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J243" i="1"/>
  <c r="K243" i="1" s="1"/>
  <c r="L243" i="1" s="1"/>
  <c r="M243" i="1" s="1"/>
  <c r="C243" i="1"/>
  <c r="D243" i="1" s="1"/>
  <c r="E243" i="1" s="1"/>
  <c r="F243" i="1" s="1"/>
  <c r="G243" i="1" s="1"/>
  <c r="H243" i="1" s="1"/>
  <c r="I243" i="1" s="1"/>
  <c r="M242" i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L242" i="1"/>
  <c r="D242" i="1"/>
  <c r="E242" i="1" s="1"/>
  <c r="F242" i="1" s="1"/>
  <c r="G242" i="1" s="1"/>
  <c r="H242" i="1" s="1"/>
  <c r="I242" i="1" s="1"/>
  <c r="J242" i="1" s="1"/>
  <c r="K242" i="1" s="1"/>
  <c r="C242" i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L240" i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J240" i="1"/>
  <c r="K240" i="1" s="1"/>
  <c r="I240" i="1"/>
  <c r="H240" i="1"/>
  <c r="D240" i="1"/>
  <c r="E240" i="1" s="1"/>
  <c r="F240" i="1" s="1"/>
  <c r="G240" i="1" s="1"/>
  <c r="C240" i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L238" i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D238" i="1"/>
  <c r="E238" i="1" s="1"/>
  <c r="F238" i="1" s="1"/>
  <c r="G238" i="1" s="1"/>
  <c r="H238" i="1" s="1"/>
  <c r="I238" i="1" s="1"/>
  <c r="J238" i="1" s="1"/>
  <c r="K238" i="1" s="1"/>
  <c r="C238" i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P236" i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I236" i="1"/>
  <c r="J236" i="1" s="1"/>
  <c r="K236" i="1" s="1"/>
  <c r="L236" i="1" s="1"/>
  <c r="M236" i="1" s="1"/>
  <c r="N236" i="1" s="1"/>
  <c r="O236" i="1" s="1"/>
  <c r="H236" i="1"/>
  <c r="D236" i="1"/>
  <c r="E236" i="1" s="1"/>
  <c r="F236" i="1" s="1"/>
  <c r="G236" i="1" s="1"/>
  <c r="C236" i="1"/>
  <c r="R235" i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O235" i="1"/>
  <c r="P235" i="1" s="1"/>
  <c r="Q235" i="1" s="1"/>
  <c r="F235" i="1"/>
  <c r="G235" i="1" s="1"/>
  <c r="H235" i="1" s="1"/>
  <c r="I235" i="1" s="1"/>
  <c r="J235" i="1" s="1"/>
  <c r="K235" i="1" s="1"/>
  <c r="L235" i="1" s="1"/>
  <c r="M235" i="1" s="1"/>
  <c r="N235" i="1" s="1"/>
  <c r="E235" i="1"/>
  <c r="D235" i="1"/>
  <c r="C235" i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U233" i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Q233" i="1"/>
  <c r="R233" i="1" s="1"/>
  <c r="S233" i="1" s="1"/>
  <c r="T233" i="1" s="1"/>
  <c r="M233" i="1"/>
  <c r="N233" i="1" s="1"/>
  <c r="O233" i="1" s="1"/>
  <c r="P233" i="1" s="1"/>
  <c r="E233" i="1"/>
  <c r="F233" i="1" s="1"/>
  <c r="G233" i="1" s="1"/>
  <c r="H233" i="1" s="1"/>
  <c r="I233" i="1" s="1"/>
  <c r="J233" i="1" s="1"/>
  <c r="K233" i="1" s="1"/>
  <c r="L233" i="1" s="1"/>
  <c r="C233" i="1"/>
  <c r="D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E231" i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D231" i="1"/>
  <c r="C231" i="1"/>
  <c r="L230" i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D230" i="1"/>
  <c r="E230" i="1" s="1"/>
  <c r="F230" i="1" s="1"/>
  <c r="G230" i="1" s="1"/>
  <c r="H230" i="1" s="1"/>
  <c r="I230" i="1" s="1"/>
  <c r="J230" i="1" s="1"/>
  <c r="K230" i="1" s="1"/>
  <c r="C230" i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N227" i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G227" i="1"/>
  <c r="H227" i="1" s="1"/>
  <c r="I227" i="1" s="1"/>
  <c r="J227" i="1" s="1"/>
  <c r="K227" i="1" s="1"/>
  <c r="L227" i="1" s="1"/>
  <c r="M227" i="1" s="1"/>
  <c r="F227" i="1"/>
  <c r="E227" i="1"/>
  <c r="D227" i="1"/>
  <c r="C227" i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H225" i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5" i="1"/>
  <c r="D225" i="1" s="1"/>
  <c r="E225" i="1" s="1"/>
  <c r="F225" i="1" s="1"/>
  <c r="G225" i="1" s="1"/>
  <c r="AD224" i="1"/>
  <c r="AE224" i="1" s="1"/>
  <c r="AF224" i="1" s="1"/>
  <c r="H224" i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F224" i="1"/>
  <c r="G224" i="1" s="1"/>
  <c r="C224" i="1"/>
  <c r="D224" i="1" s="1"/>
  <c r="E224" i="1" s="1"/>
  <c r="Y223" i="1"/>
  <c r="Z223" i="1" s="1"/>
  <c r="AA223" i="1" s="1"/>
  <c r="AB223" i="1" s="1"/>
  <c r="AC223" i="1" s="1"/>
  <c r="AD223" i="1" s="1"/>
  <c r="AE223" i="1" s="1"/>
  <c r="AF223" i="1" s="1"/>
  <c r="E223" i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D223" i="1"/>
  <c r="C223" i="1"/>
  <c r="S222" i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M222" i="1"/>
  <c r="N222" i="1" s="1"/>
  <c r="O222" i="1" s="1"/>
  <c r="P222" i="1" s="1"/>
  <c r="Q222" i="1" s="1"/>
  <c r="R222" i="1" s="1"/>
  <c r="E222" i="1"/>
  <c r="F222" i="1" s="1"/>
  <c r="G222" i="1" s="1"/>
  <c r="H222" i="1" s="1"/>
  <c r="I222" i="1" s="1"/>
  <c r="J222" i="1" s="1"/>
  <c r="K222" i="1" s="1"/>
  <c r="L222" i="1" s="1"/>
  <c r="D222" i="1"/>
  <c r="C222" i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I220" i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20" i="1"/>
  <c r="D220" i="1" s="1"/>
  <c r="E220" i="1" s="1"/>
  <c r="F220" i="1" s="1"/>
  <c r="G220" i="1" s="1"/>
  <c r="H220" i="1" s="1"/>
  <c r="G219" i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C219" i="1"/>
  <c r="D219" i="1" s="1"/>
  <c r="E219" i="1" s="1"/>
  <c r="F219" i="1" s="1"/>
  <c r="G218" i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E218" i="1"/>
  <c r="F218" i="1" s="1"/>
  <c r="C218" i="1"/>
  <c r="D218" i="1" s="1"/>
  <c r="D217" i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7" i="1"/>
  <c r="M216" i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E216" i="1"/>
  <c r="F216" i="1" s="1"/>
  <c r="G216" i="1" s="1"/>
  <c r="H216" i="1" s="1"/>
  <c r="I216" i="1" s="1"/>
  <c r="J216" i="1" s="1"/>
  <c r="K216" i="1" s="1"/>
  <c r="L216" i="1" s="1"/>
  <c r="C216" i="1"/>
  <c r="D216" i="1" s="1"/>
  <c r="G215" i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5" i="1"/>
  <c r="D215" i="1" s="1"/>
  <c r="E215" i="1" s="1"/>
  <c r="F215" i="1" s="1"/>
  <c r="N214" i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E214" i="1"/>
  <c r="F214" i="1" s="1"/>
  <c r="G214" i="1" s="1"/>
  <c r="H214" i="1" s="1"/>
  <c r="I214" i="1" s="1"/>
  <c r="J214" i="1" s="1"/>
  <c r="K214" i="1" s="1"/>
  <c r="L214" i="1" s="1"/>
  <c r="M214" i="1" s="1"/>
  <c r="C214" i="1"/>
  <c r="D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I212" i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E212" i="1"/>
  <c r="F212" i="1" s="1"/>
  <c r="G212" i="1" s="1"/>
  <c r="H212" i="1" s="1"/>
  <c r="C212" i="1"/>
  <c r="D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M210" i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F210" i="1"/>
  <c r="G210" i="1" s="1"/>
  <c r="H210" i="1" s="1"/>
  <c r="I210" i="1" s="1"/>
  <c r="J210" i="1" s="1"/>
  <c r="K210" i="1" s="1"/>
  <c r="L210" i="1" s="1"/>
  <c r="E210" i="1"/>
  <c r="D210" i="1"/>
  <c r="C210" i="1"/>
  <c r="G209" i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E209" i="1"/>
  <c r="F209" i="1" s="1"/>
  <c r="D209" i="1"/>
  <c r="C209" i="1"/>
  <c r="K208" i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H208" i="1"/>
  <c r="I208" i="1" s="1"/>
  <c r="J208" i="1" s="1"/>
  <c r="E208" i="1"/>
  <c r="F208" i="1" s="1"/>
  <c r="G208" i="1" s="1"/>
  <c r="D208" i="1"/>
  <c r="C208" i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J205" i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5" i="1"/>
  <c r="F205" i="1" s="1"/>
  <c r="G205" i="1" s="1"/>
  <c r="H205" i="1" s="1"/>
  <c r="I205" i="1" s="1"/>
  <c r="D205" i="1"/>
  <c r="C205" i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O202" i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C202" i="1"/>
  <c r="R201" i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F201" i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E201" i="1"/>
  <c r="D201" i="1"/>
  <c r="C201" i="1"/>
  <c r="M200" i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D200" i="1"/>
  <c r="E200" i="1" s="1"/>
  <c r="F200" i="1" s="1"/>
  <c r="G200" i="1" s="1"/>
  <c r="H200" i="1" s="1"/>
  <c r="I200" i="1" s="1"/>
  <c r="J200" i="1" s="1"/>
  <c r="K200" i="1" s="1"/>
  <c r="L200" i="1" s="1"/>
  <c r="C200" i="1"/>
  <c r="R199" i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E199" i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C199" i="1"/>
  <c r="D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E197" i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D197" i="1"/>
  <c r="C197" i="1"/>
  <c r="H196" i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C196" i="1"/>
  <c r="D196" i="1" s="1"/>
  <c r="E196" i="1" s="1"/>
  <c r="F196" i="1" s="1"/>
  <c r="G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Q192" i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G191" i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C191" i="1"/>
  <c r="D191" i="1" s="1"/>
  <c r="E191" i="1" s="1"/>
  <c r="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AA188" i="1"/>
  <c r="AB188" i="1" s="1"/>
  <c r="AC188" i="1" s="1"/>
  <c r="AD188" i="1" s="1"/>
  <c r="AE188" i="1" s="1"/>
  <c r="AF188" i="1" s="1"/>
  <c r="E188" i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C188" i="1"/>
  <c r="D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M183" i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E183" i="1"/>
  <c r="F183" i="1" s="1"/>
  <c r="G183" i="1" s="1"/>
  <c r="H183" i="1" s="1"/>
  <c r="I183" i="1" s="1"/>
  <c r="J183" i="1" s="1"/>
  <c r="K183" i="1" s="1"/>
  <c r="L183" i="1" s="1"/>
  <c r="C183" i="1"/>
  <c r="D183" i="1" s="1"/>
  <c r="K182" i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C182" i="1"/>
  <c r="D182" i="1" s="1"/>
  <c r="E182" i="1" s="1"/>
  <c r="F182" i="1" s="1"/>
  <c r="G182" i="1" s="1"/>
  <c r="H182" i="1" s="1"/>
  <c r="I182" i="1" s="1"/>
  <c r="J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E179" i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C179" i="1"/>
  <c r="D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E177" i="1"/>
  <c r="F177" i="1" s="1"/>
  <c r="G177" i="1" s="1"/>
  <c r="C177" i="1"/>
  <c r="D177" i="1" s="1"/>
  <c r="O176" i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E175" i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5" i="1"/>
  <c r="D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I173" i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E173" i="1"/>
  <c r="F173" i="1" s="1"/>
  <c r="G173" i="1" s="1"/>
  <c r="H173" i="1" s="1"/>
  <c r="C173" i="1"/>
  <c r="D173" i="1" s="1"/>
  <c r="G172" i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2" i="1"/>
  <c r="D172" i="1" s="1"/>
  <c r="E172" i="1" s="1"/>
  <c r="F172" i="1" s="1"/>
  <c r="U171" i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E171" i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C171" i="1"/>
  <c r="D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D166" i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6" i="1"/>
  <c r="H165" i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E165" i="1"/>
  <c r="F165" i="1" s="1"/>
  <c r="G165" i="1" s="1"/>
  <c r="D165" i="1"/>
  <c r="C165" i="1"/>
  <c r="G164" i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D164" i="1"/>
  <c r="E164" i="1" s="1"/>
  <c r="F164" i="1" s="1"/>
  <c r="C164" i="1"/>
  <c r="F163" i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D163" i="1"/>
  <c r="E163" i="1" s="1"/>
  <c r="C163" i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Z124" i="1"/>
  <c r="V124" i="1"/>
  <c r="F124" i="1"/>
  <c r="AB123" i="1"/>
  <c r="BG23" i="1" s="1"/>
  <c r="T123" i="1"/>
  <c r="BB23" i="1" s="1"/>
  <c r="L123" i="1"/>
  <c r="D123" i="1"/>
  <c r="AO23" i="1" s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H122" i="1" s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AI121" i="1" s="1"/>
  <c r="C121" i="1"/>
  <c r="AH121" i="1" s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H120" i="1" s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AH119" i="1" s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AI118" i="1" s="1"/>
  <c r="C118" i="1"/>
  <c r="AH118" i="1" s="1"/>
  <c r="AF117" i="1"/>
  <c r="AF123" i="1" s="1"/>
  <c r="BJ23" i="1" s="1"/>
  <c r="AE117" i="1"/>
  <c r="AE123" i="1" s="1"/>
  <c r="BI23" i="1" s="1"/>
  <c r="AD117" i="1"/>
  <c r="AD123" i="1" s="1"/>
  <c r="AD124" i="1" s="1"/>
  <c r="AC117" i="1"/>
  <c r="AC123" i="1" s="1"/>
  <c r="AB117" i="1"/>
  <c r="AA117" i="1"/>
  <c r="AA123" i="1" s="1"/>
  <c r="Z117" i="1"/>
  <c r="Z123" i="1" s="1"/>
  <c r="Y117" i="1"/>
  <c r="Y123" i="1" s="1"/>
  <c r="X117" i="1"/>
  <c r="X123" i="1" s="1"/>
  <c r="BE23" i="1" s="1"/>
  <c r="W117" i="1"/>
  <c r="W123" i="1" s="1"/>
  <c r="V117" i="1"/>
  <c r="V123" i="1" s="1"/>
  <c r="U117" i="1"/>
  <c r="U123" i="1" s="1"/>
  <c r="BC23" i="1" s="1"/>
  <c r="T117" i="1"/>
  <c r="S117" i="1"/>
  <c r="S123" i="1" s="1"/>
  <c r="BA23" i="1" s="1"/>
  <c r="R117" i="1"/>
  <c r="R123" i="1" s="1"/>
  <c r="Q117" i="1"/>
  <c r="Q123" i="1" s="1"/>
  <c r="AY23" i="1" s="1"/>
  <c r="P117" i="1"/>
  <c r="P123" i="1" s="1"/>
  <c r="AX23" i="1" s="1"/>
  <c r="O117" i="1"/>
  <c r="O123" i="1" s="1"/>
  <c r="AW23" i="1" s="1"/>
  <c r="N117" i="1"/>
  <c r="N123" i="1" s="1"/>
  <c r="N124" i="1" s="1"/>
  <c r="M117" i="1"/>
  <c r="M123" i="1" s="1"/>
  <c r="AU23" i="1" s="1"/>
  <c r="L117" i="1"/>
  <c r="K117" i="1"/>
  <c r="K123" i="1" s="1"/>
  <c r="AT23" i="1" s="1"/>
  <c r="J117" i="1"/>
  <c r="J123" i="1" s="1"/>
  <c r="I117" i="1"/>
  <c r="I123" i="1" s="1"/>
  <c r="AS23" i="1" s="1"/>
  <c r="H117" i="1"/>
  <c r="H123" i="1" s="1"/>
  <c r="G117" i="1"/>
  <c r="G123" i="1" s="1"/>
  <c r="AR23" i="1" s="1"/>
  <c r="F117" i="1"/>
  <c r="F123" i="1" s="1"/>
  <c r="AQ23" i="1" s="1"/>
  <c r="E117" i="1"/>
  <c r="E123" i="1" s="1"/>
  <c r="D117" i="1"/>
  <c r="AI117" i="1" s="1"/>
  <c r="C117" i="1"/>
  <c r="AI114" i="1"/>
  <c r="AH114" i="1"/>
  <c r="AB113" i="1"/>
  <c r="AB115" i="1" s="1"/>
  <c r="AB116" i="1" s="1"/>
  <c r="AB7" i="1" s="1"/>
  <c r="L113" i="1"/>
  <c r="L115" i="1" s="1"/>
  <c r="L116" i="1" s="1"/>
  <c r="L7" i="1" s="1"/>
  <c r="AI112" i="1"/>
  <c r="AH112" i="1"/>
  <c r="AG112" i="1"/>
  <c r="AG115" i="1" s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R108" i="1"/>
  <c r="Q5" i="1" s="1"/>
  <c r="Q108" i="1"/>
  <c r="P108" i="1"/>
  <c r="P113" i="1" s="1"/>
  <c r="P115" i="1" s="1"/>
  <c r="P116" i="1" s="1"/>
  <c r="P7" i="1" s="1"/>
  <c r="O108" i="1"/>
  <c r="N108" i="1"/>
  <c r="M5" i="1" s="1"/>
  <c r="M108" i="1"/>
  <c r="L108" i="1"/>
  <c r="K108" i="1"/>
  <c r="J108" i="1"/>
  <c r="I5" i="1" s="1"/>
  <c r="I108" i="1"/>
  <c r="H108" i="1"/>
  <c r="G108" i="1"/>
  <c r="F108" i="1"/>
  <c r="AQ19" i="1" s="1"/>
  <c r="E108" i="1"/>
  <c r="D108" i="1"/>
  <c r="C108" i="1"/>
  <c r="AN19" i="1" s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I96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C96" i="1"/>
  <c r="AI95" i="1"/>
  <c r="AH95" i="1"/>
  <c r="AI94" i="1"/>
  <c r="AH94" i="1"/>
  <c r="AI93" i="1"/>
  <c r="AH93" i="1"/>
  <c r="AI92" i="1"/>
  <c r="AG92" i="1"/>
  <c r="AF92" i="1"/>
  <c r="AE92" i="1"/>
  <c r="BI18" i="1" s="1"/>
  <c r="AD92" i="1"/>
  <c r="AC92" i="1"/>
  <c r="AB92" i="1"/>
  <c r="AA92" i="1"/>
  <c r="Z92" i="1"/>
  <c r="Y92" i="1"/>
  <c r="X92" i="1"/>
  <c r="W92" i="1"/>
  <c r="V92" i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M92" i="1"/>
  <c r="AU18" i="1" s="1"/>
  <c r="L92" i="1"/>
  <c r="K92" i="1"/>
  <c r="J92" i="1"/>
  <c r="I92" i="1"/>
  <c r="AS18" i="1" s="1"/>
  <c r="H92" i="1"/>
  <c r="G92" i="1"/>
  <c r="F92" i="1"/>
  <c r="E92" i="1"/>
  <c r="D92" i="1"/>
  <c r="C92" i="1"/>
  <c r="BV91" i="1"/>
  <c r="BT91" i="1"/>
  <c r="BR91" i="1"/>
  <c r="BP91" i="1"/>
  <c r="BN91" i="1"/>
  <c r="BL91" i="1"/>
  <c r="BJ91" i="1"/>
  <c r="BH91" i="1"/>
  <c r="BF91" i="1"/>
  <c r="BD91" i="1"/>
  <c r="BB91" i="1"/>
  <c r="AZ91" i="1"/>
  <c r="AI91" i="1"/>
  <c r="AH91" i="1"/>
  <c r="AG91" i="1"/>
  <c r="BT90" i="1"/>
  <c r="BS90" i="1"/>
  <c r="BR90" i="1"/>
  <c r="BO90" i="1"/>
  <c r="BM90" i="1"/>
  <c r="BL90" i="1"/>
  <c r="BK90" i="1"/>
  <c r="BJ90" i="1"/>
  <c r="BI90" i="1"/>
  <c r="BD90" i="1"/>
  <c r="BC90" i="1"/>
  <c r="BB90" i="1"/>
  <c r="AI90" i="1"/>
  <c r="AH90" i="1"/>
  <c r="BV89" i="1"/>
  <c r="BU89" i="1"/>
  <c r="BT89" i="1"/>
  <c r="BQ89" i="1"/>
  <c r="BN89" i="1"/>
  <c r="BL89" i="1"/>
  <c r="BI89" i="1"/>
  <c r="BF89" i="1"/>
  <c r="BE89" i="1"/>
  <c r="BD89" i="1"/>
  <c r="BA89" i="1"/>
  <c r="AI89" i="1"/>
  <c r="AH89" i="1"/>
  <c r="BV88" i="1"/>
  <c r="BS88" i="1"/>
  <c r="BP88" i="1"/>
  <c r="BO88" i="1"/>
  <c r="BN88" i="1"/>
  <c r="BK88" i="1"/>
  <c r="BH88" i="1"/>
  <c r="BF88" i="1"/>
  <c r="BC88" i="1"/>
  <c r="AZ88" i="1"/>
  <c r="AI88" i="1"/>
  <c r="AH88" i="1"/>
  <c r="BU87" i="1"/>
  <c r="BR87" i="1"/>
  <c r="BP87" i="1"/>
  <c r="BM87" i="1"/>
  <c r="BJ87" i="1"/>
  <c r="BI87" i="1"/>
  <c r="BH87" i="1"/>
  <c r="BE87" i="1"/>
  <c r="BB87" i="1"/>
  <c r="AI87" i="1"/>
  <c r="AH87" i="1"/>
  <c r="BT86" i="1"/>
  <c r="BS86" i="1"/>
  <c r="BR86" i="1"/>
  <c r="BO86" i="1"/>
  <c r="BM86" i="1"/>
  <c r="BL86" i="1"/>
  <c r="BK86" i="1"/>
  <c r="BJ86" i="1"/>
  <c r="BI86" i="1"/>
  <c r="BD86" i="1"/>
  <c r="BC86" i="1"/>
  <c r="BB86" i="1"/>
  <c r="AI86" i="1"/>
  <c r="AH86" i="1"/>
  <c r="AI85" i="1"/>
  <c r="AH85" i="1"/>
  <c r="BW84" i="1"/>
  <c r="BW91" i="1" s="1"/>
  <c r="BV84" i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M84" i="1"/>
  <c r="BM91" i="1" s="1"/>
  <c r="BL84" i="1"/>
  <c r="BK84" i="1"/>
  <c r="BK91" i="1" s="1"/>
  <c r="BJ84" i="1"/>
  <c r="BI84" i="1"/>
  <c r="BI91" i="1" s="1"/>
  <c r="BH84" i="1"/>
  <c r="BG84" i="1"/>
  <c r="BG91" i="1" s="1"/>
  <c r="BF84" i="1"/>
  <c r="BE84" i="1"/>
  <c r="BE91" i="1" s="1"/>
  <c r="BD84" i="1"/>
  <c r="BC84" i="1"/>
  <c r="BC91" i="1" s="1"/>
  <c r="BB84" i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S83" i="1"/>
  <c r="BR83" i="1"/>
  <c r="BQ83" i="1"/>
  <c r="BQ90" i="1" s="1"/>
  <c r="BP83" i="1"/>
  <c r="BP90" i="1" s="1"/>
  <c r="BO83" i="1"/>
  <c r="BN83" i="1"/>
  <c r="BN90" i="1" s="1"/>
  <c r="BM83" i="1"/>
  <c r="BL83" i="1"/>
  <c r="BK83" i="1"/>
  <c r="BJ83" i="1"/>
  <c r="BI83" i="1"/>
  <c r="BH83" i="1"/>
  <c r="BH90" i="1" s="1"/>
  <c r="BG83" i="1"/>
  <c r="BG90" i="1" s="1"/>
  <c r="BF83" i="1"/>
  <c r="BF90" i="1" s="1"/>
  <c r="BE83" i="1"/>
  <c r="BE90" i="1" s="1"/>
  <c r="BD83" i="1"/>
  <c r="BC83" i="1"/>
  <c r="BB83" i="1"/>
  <c r="BA83" i="1"/>
  <c r="BA90" i="1" s="1"/>
  <c r="AZ83" i="1"/>
  <c r="AZ90" i="1" s="1"/>
  <c r="AI83" i="1"/>
  <c r="AH83" i="1"/>
  <c r="BW82" i="1"/>
  <c r="BW89" i="1" s="1"/>
  <c r="BV82" i="1"/>
  <c r="BU82" i="1"/>
  <c r="BT82" i="1"/>
  <c r="BS82" i="1"/>
  <c r="BS89" i="1" s="1"/>
  <c r="BR82" i="1"/>
  <c r="BR89" i="1" s="1"/>
  <c r="BQ82" i="1"/>
  <c r="BP82" i="1"/>
  <c r="BP89" i="1" s="1"/>
  <c r="BO82" i="1"/>
  <c r="BO89" i="1" s="1"/>
  <c r="BN82" i="1"/>
  <c r="BM82" i="1"/>
  <c r="BM89" i="1" s="1"/>
  <c r="BL82" i="1"/>
  <c r="BK82" i="1"/>
  <c r="BK89" i="1" s="1"/>
  <c r="BJ82" i="1"/>
  <c r="BJ89" i="1" s="1"/>
  <c r="BI82" i="1"/>
  <c r="BH82" i="1"/>
  <c r="BH89" i="1" s="1"/>
  <c r="BG82" i="1"/>
  <c r="BG89" i="1" s="1"/>
  <c r="BF82" i="1"/>
  <c r="BE82" i="1"/>
  <c r="BD82" i="1"/>
  <c r="BC82" i="1"/>
  <c r="BC89" i="1" s="1"/>
  <c r="BB82" i="1"/>
  <c r="BB89" i="1" s="1"/>
  <c r="BA82" i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R81" i="1"/>
  <c r="BR88" i="1" s="1"/>
  <c r="BQ81" i="1"/>
  <c r="BQ88" i="1" s="1"/>
  <c r="BP81" i="1"/>
  <c r="BO81" i="1"/>
  <c r="BN81" i="1"/>
  <c r="BM81" i="1"/>
  <c r="BM88" i="1" s="1"/>
  <c r="BL81" i="1"/>
  <c r="BL88" i="1" s="1"/>
  <c r="BK81" i="1"/>
  <c r="BJ81" i="1"/>
  <c r="BJ88" i="1" s="1"/>
  <c r="BI81" i="1"/>
  <c r="BI88" i="1" s="1"/>
  <c r="BH81" i="1"/>
  <c r="BG81" i="1"/>
  <c r="BG88" i="1" s="1"/>
  <c r="BF81" i="1"/>
  <c r="BE81" i="1"/>
  <c r="BE88" i="1" s="1"/>
  <c r="BD81" i="1"/>
  <c r="BD88" i="1" s="1"/>
  <c r="BC81" i="1"/>
  <c r="BB81" i="1"/>
  <c r="BB88" i="1" s="1"/>
  <c r="BA81" i="1"/>
  <c r="BA88" i="1" s="1"/>
  <c r="AZ81" i="1"/>
  <c r="AI81" i="1"/>
  <c r="AH81" i="1"/>
  <c r="BW80" i="1"/>
  <c r="BW87" i="1" s="1"/>
  <c r="BV80" i="1"/>
  <c r="BV87" i="1" s="1"/>
  <c r="BU80" i="1"/>
  <c r="BT80" i="1"/>
  <c r="BT87" i="1" s="1"/>
  <c r="BS80" i="1"/>
  <c r="BS87" i="1" s="1"/>
  <c r="BR80" i="1"/>
  <c r="BQ80" i="1"/>
  <c r="BQ87" i="1" s="1"/>
  <c r="BP80" i="1"/>
  <c r="BO80" i="1"/>
  <c r="BO87" i="1" s="1"/>
  <c r="BN80" i="1"/>
  <c r="BN87" i="1" s="1"/>
  <c r="BM80" i="1"/>
  <c r="BL80" i="1"/>
  <c r="BL87" i="1" s="1"/>
  <c r="BK80" i="1"/>
  <c r="BK87" i="1" s="1"/>
  <c r="BJ80" i="1"/>
  <c r="BI80" i="1"/>
  <c r="BH80" i="1"/>
  <c r="BG80" i="1"/>
  <c r="BG87" i="1" s="1"/>
  <c r="BF80" i="1"/>
  <c r="BF87" i="1" s="1"/>
  <c r="BE80" i="1"/>
  <c r="BD80" i="1"/>
  <c r="BD87" i="1" s="1"/>
  <c r="BC80" i="1"/>
  <c r="BC87" i="1" s="1"/>
  <c r="BB80" i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S79" i="1"/>
  <c r="BR79" i="1"/>
  <c r="BQ79" i="1"/>
  <c r="BQ86" i="1" s="1"/>
  <c r="BP79" i="1"/>
  <c r="BP86" i="1" s="1"/>
  <c r="BO79" i="1"/>
  <c r="BN79" i="1"/>
  <c r="BN86" i="1" s="1"/>
  <c r="BM79" i="1"/>
  <c r="BL79" i="1"/>
  <c r="BK79" i="1"/>
  <c r="BJ79" i="1"/>
  <c r="BI79" i="1"/>
  <c r="BH79" i="1"/>
  <c r="BH86" i="1" s="1"/>
  <c r="BG79" i="1"/>
  <c r="BG86" i="1" s="1"/>
  <c r="BF79" i="1"/>
  <c r="BF86" i="1" s="1"/>
  <c r="BE79" i="1"/>
  <c r="BE86" i="1" s="1"/>
  <c r="BD79" i="1"/>
  <c r="BC79" i="1"/>
  <c r="BB79" i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BC22" i="1" s="1"/>
  <c r="BC25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AU22" i="1" s="1"/>
  <c r="AU25" i="1" s="1"/>
  <c r="L78" i="1"/>
  <c r="K78" i="1"/>
  <c r="J78" i="1"/>
  <c r="I78" i="1"/>
  <c r="AS17" i="1" s="1"/>
  <c r="H78" i="1"/>
  <c r="G78" i="1"/>
  <c r="F78" i="1"/>
  <c r="AQ17" i="1" s="1"/>
  <c r="E78" i="1"/>
  <c r="D78" i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D113" i="1" s="1"/>
  <c r="AD115" i="1" s="1"/>
  <c r="AD116" i="1" s="1"/>
  <c r="AC71" i="1"/>
  <c r="AC113" i="1" s="1"/>
  <c r="AC115" i="1" s="1"/>
  <c r="AC116" i="1" s="1"/>
  <c r="AC7" i="1" s="1"/>
  <c r="AB71" i="1"/>
  <c r="BG16" i="1" s="1"/>
  <c r="AA71" i="1"/>
  <c r="AA113" i="1" s="1"/>
  <c r="AA115" i="1" s="1"/>
  <c r="Z71" i="1"/>
  <c r="Z113" i="1" s="1"/>
  <c r="Z115" i="1" s="1"/>
  <c r="Z116" i="1" s="1"/>
  <c r="Y71" i="1"/>
  <c r="X71" i="1"/>
  <c r="BE16" i="1" s="1"/>
  <c r="W71" i="1"/>
  <c r="W113" i="1" s="1"/>
  <c r="W115" i="1" s="1"/>
  <c r="V71" i="1"/>
  <c r="V113" i="1" s="1"/>
  <c r="V115" i="1" s="1"/>
  <c r="V116" i="1" s="1"/>
  <c r="U71" i="1"/>
  <c r="U113" i="1" s="1"/>
  <c r="U115" i="1" s="1"/>
  <c r="U116" i="1" s="1"/>
  <c r="U7" i="1" s="1"/>
  <c r="T71" i="1"/>
  <c r="S71" i="1"/>
  <c r="S113" i="1" s="1"/>
  <c r="S115" i="1" s="1"/>
  <c r="R71" i="1"/>
  <c r="Q71" i="1"/>
  <c r="P71" i="1"/>
  <c r="O71" i="1"/>
  <c r="O113" i="1" s="1"/>
  <c r="O115" i="1" s="1"/>
  <c r="N71" i="1"/>
  <c r="N113" i="1" s="1"/>
  <c r="N115" i="1" s="1"/>
  <c r="N116" i="1" s="1"/>
  <c r="M71" i="1"/>
  <c r="M113" i="1" s="1"/>
  <c r="M115" i="1" s="1"/>
  <c r="M116" i="1" s="1"/>
  <c r="M7" i="1" s="1"/>
  <c r="L71" i="1"/>
  <c r="K71" i="1"/>
  <c r="K113" i="1" s="1"/>
  <c r="K115" i="1" s="1"/>
  <c r="J71" i="1"/>
  <c r="I71" i="1"/>
  <c r="H71" i="1"/>
  <c r="H113" i="1" s="1"/>
  <c r="H115" i="1" s="1"/>
  <c r="H116" i="1" s="1"/>
  <c r="H7" i="1" s="1"/>
  <c r="G71" i="1"/>
  <c r="G113" i="1" s="1"/>
  <c r="G115" i="1" s="1"/>
  <c r="F71" i="1"/>
  <c r="AH71" i="1" s="1"/>
  <c r="E71" i="1"/>
  <c r="E113" i="1" s="1"/>
  <c r="E115" i="1" s="1"/>
  <c r="E116" i="1" s="1"/>
  <c r="E7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BH23" i="1"/>
  <c r="BF23" i="1"/>
  <c r="BD23" i="1"/>
  <c r="AZ23" i="1"/>
  <c r="AV23" i="1"/>
  <c r="AP23" i="1"/>
  <c r="AM23" i="1"/>
  <c r="AI23" i="1"/>
  <c r="AH23" i="1"/>
  <c r="AT22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BA19" i="1"/>
  <c r="AY19" i="1"/>
  <c r="AW19" i="1"/>
  <c r="AV19" i="1"/>
  <c r="AU19" i="1"/>
  <c r="AT19" i="1"/>
  <c r="AS19" i="1"/>
  <c r="AR19" i="1"/>
  <c r="AP19" i="1"/>
  <c r="AM19" i="1"/>
  <c r="AI19" i="1"/>
  <c r="AH19" i="1"/>
  <c r="BJ18" i="1"/>
  <c r="BH18" i="1"/>
  <c r="BG18" i="1"/>
  <c r="BF18" i="1"/>
  <c r="BE18" i="1"/>
  <c r="BD18" i="1"/>
  <c r="BB18" i="1"/>
  <c r="AZ18" i="1"/>
  <c r="AX18" i="1"/>
  <c r="AV18" i="1"/>
  <c r="AT18" i="1"/>
  <c r="AR18" i="1"/>
  <c r="AQ18" i="1"/>
  <c r="AP18" i="1"/>
  <c r="AO18" i="1"/>
  <c r="AN18" i="1"/>
  <c r="AM18" i="1"/>
  <c r="AM22" i="1" s="1"/>
  <c r="AI18" i="1"/>
  <c r="AH18" i="1"/>
  <c r="BJ17" i="1"/>
  <c r="BJ22" i="1" s="1"/>
  <c r="BJ25" i="1" s="1"/>
  <c r="BH17" i="1"/>
  <c r="BG17" i="1"/>
  <c r="BF17" i="1"/>
  <c r="BE17" i="1"/>
  <c r="BD17" i="1"/>
  <c r="BB17" i="1"/>
  <c r="AZ17" i="1"/>
  <c r="AX17" i="1"/>
  <c r="AV17" i="1"/>
  <c r="AT17" i="1"/>
  <c r="AR17" i="1"/>
  <c r="AP17" i="1"/>
  <c r="AP22" i="1" s="1"/>
  <c r="AP25" i="1" s="1"/>
  <c r="AO17" i="1"/>
  <c r="AN17" i="1"/>
  <c r="AM17" i="1"/>
  <c r="AI17" i="1"/>
  <c r="AH17" i="1"/>
  <c r="BJ16" i="1"/>
  <c r="BI16" i="1"/>
  <c r="BI22" i="1" s="1"/>
  <c r="BI25" i="1" s="1"/>
  <c r="BH16" i="1"/>
  <c r="BH22" i="1" s="1"/>
  <c r="BH25" i="1" s="1"/>
  <c r="BD16" i="1"/>
  <c r="BD22" i="1" s="1"/>
  <c r="BD25" i="1" s="1"/>
  <c r="BC16" i="1"/>
  <c r="BB16" i="1"/>
  <c r="AY16" i="1"/>
  <c r="AX16" i="1"/>
  <c r="AV16" i="1"/>
  <c r="AV22" i="1" s="1"/>
  <c r="AV25" i="1" s="1"/>
  <c r="AU16" i="1"/>
  <c r="AT16" i="1"/>
  <c r="AS16" i="1"/>
  <c r="AR16" i="1"/>
  <c r="AR22" i="1" s="1"/>
  <c r="AP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AD7" i="1"/>
  <c r="Z7" i="1"/>
  <c r="V7" i="1"/>
  <c r="N7" i="1"/>
  <c r="B7" i="1"/>
  <c r="K6" i="1"/>
  <c r="AF5" i="1"/>
  <c r="AD5" i="1"/>
  <c r="AB5" i="1"/>
  <c r="Z5" i="1"/>
  <c r="X5" i="1"/>
  <c r="V5" i="1"/>
  <c r="T5" i="1"/>
  <c r="R5" i="1"/>
  <c r="P5" i="1"/>
  <c r="N5" i="1"/>
  <c r="L5" i="1"/>
  <c r="J5" i="1"/>
  <c r="H5" i="1"/>
  <c r="F5" i="1"/>
  <c r="D5" i="1"/>
  <c r="K4" i="1"/>
  <c r="E4" i="1"/>
  <c r="H4" i="1" s="1"/>
  <c r="B4" i="1"/>
  <c r="AL13" i="1" s="1"/>
  <c r="AG3" i="1"/>
  <c r="AG6" i="1" s="1"/>
  <c r="AG2" i="1"/>
  <c r="AE5" i="2" l="1"/>
  <c r="AF123" i="2"/>
  <c r="BJ23" i="2" s="1"/>
  <c r="BJ22" i="2"/>
  <c r="BJ25" i="2" s="1"/>
  <c r="AF113" i="2"/>
  <c r="AF115" i="2" s="1"/>
  <c r="AF116" i="2" s="1"/>
  <c r="AF7" i="2" s="1"/>
  <c r="AE113" i="2"/>
  <c r="AE115" i="2" s="1"/>
  <c r="BI22" i="2"/>
  <c r="AE123" i="2"/>
  <c r="BI23" i="2" s="1"/>
  <c r="AD123" i="2"/>
  <c r="BH23" i="2" s="1"/>
  <c r="AC5" i="2"/>
  <c r="AC113" i="2"/>
  <c r="AC115" i="2" s="1"/>
  <c r="AA123" i="2"/>
  <c r="AA113" i="2"/>
  <c r="AA115" i="2" s="1"/>
  <c r="AA116" i="2" s="1"/>
  <c r="AA7" i="2" s="1"/>
  <c r="Z123" i="2"/>
  <c r="BF23" i="2" s="1"/>
  <c r="BF22" i="2"/>
  <c r="Y113" i="2"/>
  <c r="Y115" i="2" s="1"/>
  <c r="Y123" i="2"/>
  <c r="X123" i="2"/>
  <c r="BE23" i="2" s="1"/>
  <c r="W5" i="2"/>
  <c r="X113" i="2"/>
  <c r="X115" i="2" s="1"/>
  <c r="X116" i="2" s="1"/>
  <c r="X7" i="2" s="1"/>
  <c r="BE22" i="2"/>
  <c r="BE25" i="2" s="1"/>
  <c r="W123" i="2"/>
  <c r="V123" i="2"/>
  <c r="BD23" i="2" s="1"/>
  <c r="U5" i="2"/>
  <c r="U123" i="2"/>
  <c r="BC23" i="2" s="1"/>
  <c r="U113" i="2"/>
  <c r="U115" i="2" s="1"/>
  <c r="U116" i="2" s="1"/>
  <c r="U7" i="2" s="1"/>
  <c r="T123" i="2"/>
  <c r="BB23" i="2" s="1"/>
  <c r="BB19" i="2"/>
  <c r="R5" i="2"/>
  <c r="S123" i="2"/>
  <c r="BA23" i="2" s="1"/>
  <c r="BA19" i="2"/>
  <c r="S116" i="2"/>
  <c r="S7" i="2" s="1"/>
  <c r="R123" i="2"/>
  <c r="AZ23" i="2" s="1"/>
  <c r="Q5" i="2"/>
  <c r="R113" i="2"/>
  <c r="R115" i="2" s="1"/>
  <c r="R116" i="2" s="1"/>
  <c r="R7" i="2" s="1"/>
  <c r="AZ22" i="2"/>
  <c r="AZ25" i="2" s="1"/>
  <c r="Q123" i="2"/>
  <c r="AY23" i="2" s="1"/>
  <c r="P123" i="2"/>
  <c r="AX23" i="2" s="1"/>
  <c r="P113" i="2"/>
  <c r="P115" i="2" s="1"/>
  <c r="P116" i="2" s="1"/>
  <c r="P7" i="2" s="1"/>
  <c r="O123" i="2"/>
  <c r="AW23" i="2" s="1"/>
  <c r="N5" i="2"/>
  <c r="N123" i="2"/>
  <c r="AV23" i="2" s="1"/>
  <c r="L5" i="2"/>
  <c r="M113" i="2"/>
  <c r="M115" i="2" s="1"/>
  <c r="M123" i="2"/>
  <c r="AU23" i="2" s="1"/>
  <c r="L113" i="2"/>
  <c r="L115" i="2" s="1"/>
  <c r="L123" i="2"/>
  <c r="AT22" i="2"/>
  <c r="AT25" i="2" s="1"/>
  <c r="K113" i="2"/>
  <c r="K115" i="2" s="1"/>
  <c r="K116" i="2" s="1"/>
  <c r="K7" i="2" s="1"/>
  <c r="J123" i="2"/>
  <c r="J113" i="2"/>
  <c r="J115" i="2" s="1"/>
  <c r="J116" i="2" s="1"/>
  <c r="J7" i="2" s="1"/>
  <c r="I123" i="2"/>
  <c r="AS23" i="2" s="1"/>
  <c r="I124" i="2"/>
  <c r="H123" i="2"/>
  <c r="H124" i="2" s="1"/>
  <c r="H113" i="2"/>
  <c r="H115" i="2" s="1"/>
  <c r="G123" i="2"/>
  <c r="AR23" i="2" s="1"/>
  <c r="AR19" i="2"/>
  <c r="F5" i="2"/>
  <c r="G113" i="2"/>
  <c r="G115" i="2" s="1"/>
  <c r="F123" i="2"/>
  <c r="AQ23" i="2" s="1"/>
  <c r="E5" i="2"/>
  <c r="AP22" i="2"/>
  <c r="C113" i="2"/>
  <c r="AI119" i="1"/>
  <c r="AI122" i="1"/>
  <c r="B5" i="1"/>
  <c r="C123" i="1"/>
  <c r="AN23" i="1" s="1"/>
  <c r="BG95" i="1" a="1"/>
  <c r="BG116" i="1" s="1"/>
  <c r="AN22" i="1"/>
  <c r="AN25" i="1" s="1"/>
  <c r="AF5" i="2"/>
  <c r="B113" i="2"/>
  <c r="B115" i="2" s="1"/>
  <c r="B116" i="2" s="1"/>
  <c r="B7" i="2" s="1"/>
  <c r="B124" i="2"/>
  <c r="AH92" i="2"/>
  <c r="Z170" i="2"/>
  <c r="Y135" i="2"/>
  <c r="AV22" i="2"/>
  <c r="AV25" i="2" s="1"/>
  <c r="AH71" i="2"/>
  <c r="AO16" i="2"/>
  <c r="D113" i="2"/>
  <c r="D115" i="2" s="1"/>
  <c r="L116" i="2"/>
  <c r="L7" i="2" s="1"/>
  <c r="T113" i="2"/>
  <c r="T115" i="2" s="1"/>
  <c r="T116" i="2" s="1"/>
  <c r="T7" i="2" s="1"/>
  <c r="BB16" i="2"/>
  <c r="BB22" i="2" s="1"/>
  <c r="BB25" i="2" s="1"/>
  <c r="BG16" i="2"/>
  <c r="BG22" i="2" s="1"/>
  <c r="I113" i="2"/>
  <c r="I115" i="2" s="1"/>
  <c r="I116" i="2" s="1"/>
  <c r="I7" i="2" s="1"/>
  <c r="AS17" i="2"/>
  <c r="AS22" i="2" s="1"/>
  <c r="AS25" i="2" s="1"/>
  <c r="AH78" i="2"/>
  <c r="AY17" i="2"/>
  <c r="AY22" i="2" s="1"/>
  <c r="AY25" i="2" s="1"/>
  <c r="Q113" i="2"/>
  <c r="Q115" i="2" s="1"/>
  <c r="Q116" i="2" s="1"/>
  <c r="Q7" i="2" s="1"/>
  <c r="BH22" i="2"/>
  <c r="BH25" i="2" s="1"/>
  <c r="AP25" i="2"/>
  <c r="E116" i="2"/>
  <c r="E7" i="2" s="1"/>
  <c r="C115" i="2"/>
  <c r="G116" i="2"/>
  <c r="G7" i="2" s="1"/>
  <c r="W116" i="2"/>
  <c r="W7" i="2" s="1"/>
  <c r="AE116" i="2"/>
  <c r="AE7" i="2" s="1"/>
  <c r="AI120" i="2"/>
  <c r="AH120" i="2"/>
  <c r="AI96" i="2"/>
  <c r="D124" i="2"/>
  <c r="AH108" i="2"/>
  <c r="L124" i="2"/>
  <c r="BG19" i="2"/>
  <c r="D123" i="2"/>
  <c r="AO23" i="2" s="1"/>
  <c r="Q124" i="2"/>
  <c r="AR16" i="2"/>
  <c r="AR22" i="2" s="1"/>
  <c r="AR25" i="2" s="1"/>
  <c r="BA22" i="2"/>
  <c r="BA25" i="2" s="1"/>
  <c r="BD19" i="2"/>
  <c r="BD22" i="2" s="1"/>
  <c r="BD25" i="2" s="1"/>
  <c r="AQ16" i="2"/>
  <c r="AQ22" i="2" s="1"/>
  <c r="F113" i="2"/>
  <c r="F115" i="2" s="1"/>
  <c r="N113" i="2"/>
  <c r="N115" i="2" s="1"/>
  <c r="N116" i="2" s="1"/>
  <c r="N7" i="2" s="1"/>
  <c r="V113" i="2"/>
  <c r="V115" i="2" s="1"/>
  <c r="V116" i="2" s="1"/>
  <c r="V7" i="2" s="1"/>
  <c r="AD113" i="2"/>
  <c r="AD115" i="2" s="1"/>
  <c r="AD116" i="2" s="1"/>
  <c r="AD7" i="2" s="1"/>
  <c r="AI78" i="2"/>
  <c r="AI92" i="2"/>
  <c r="AH96" i="2"/>
  <c r="E124" i="2"/>
  <c r="M124" i="2"/>
  <c r="U124" i="2"/>
  <c r="AI119" i="2"/>
  <c r="AH119" i="2"/>
  <c r="T124" i="2"/>
  <c r="C274" i="2"/>
  <c r="D169" i="2"/>
  <c r="BC16" i="2"/>
  <c r="BC22" i="2" s="1"/>
  <c r="BC25" i="2" s="1"/>
  <c r="AO19" i="2"/>
  <c r="O124" i="2"/>
  <c r="W124" i="2"/>
  <c r="AI118" i="2"/>
  <c r="AH118" i="2"/>
  <c r="AI122" i="2"/>
  <c r="AH122" i="2"/>
  <c r="AD124" i="2"/>
  <c r="AN18" i="2"/>
  <c r="AN22" i="2" s="1"/>
  <c r="AN25" i="2" s="1"/>
  <c r="BG95" i="2" a="1"/>
  <c r="Z113" i="2"/>
  <c r="Z115" i="2" s="1"/>
  <c r="Z116" i="2" s="1"/>
  <c r="Z7" i="2" s="1"/>
  <c r="AE124" i="2"/>
  <c r="N124" i="2"/>
  <c r="D177" i="2"/>
  <c r="C135" i="2"/>
  <c r="AU16" i="2"/>
  <c r="AU22" i="2" s="1"/>
  <c r="AU25" i="2" s="1"/>
  <c r="C5" i="2"/>
  <c r="K5" i="2"/>
  <c r="AA5" i="2"/>
  <c r="Y124" i="2"/>
  <c r="AI117" i="2"/>
  <c r="AH117" i="2"/>
  <c r="BG23" i="2"/>
  <c r="AI121" i="2"/>
  <c r="AH121" i="2"/>
  <c r="F124" i="2"/>
  <c r="O113" i="2"/>
  <c r="O115" i="2" s="1"/>
  <c r="O116" i="2" s="1"/>
  <c r="O7" i="2" s="1"/>
  <c r="AW16" i="2"/>
  <c r="AW22" i="2" s="1"/>
  <c r="AW25" i="2" s="1"/>
  <c r="D167" i="2"/>
  <c r="E161" i="2"/>
  <c r="AM22" i="2"/>
  <c r="AX16" i="2"/>
  <c r="AX22" i="2" s="1"/>
  <c r="AX25" i="2" s="1"/>
  <c r="AI71" i="2"/>
  <c r="AJ108" i="2" a="1"/>
  <c r="AJ108" i="2" s="1"/>
  <c r="AC123" i="2"/>
  <c r="AC116" i="2" s="1"/>
  <c r="AC7" i="2" s="1"/>
  <c r="C167" i="2"/>
  <c r="P124" i="2"/>
  <c r="X124" i="2"/>
  <c r="AF124" i="2"/>
  <c r="AZ86" i="2"/>
  <c r="J124" i="2"/>
  <c r="R124" i="2"/>
  <c r="Z124" i="2"/>
  <c r="C124" i="2"/>
  <c r="K124" i="2"/>
  <c r="S124" i="2"/>
  <c r="AA124" i="2"/>
  <c r="AI108" i="2"/>
  <c r="AT25" i="1"/>
  <c r="Z170" i="1"/>
  <c r="Y135" i="1"/>
  <c r="BB22" i="1"/>
  <c r="BB25" i="1" s="1"/>
  <c r="AR25" i="1"/>
  <c r="G116" i="1"/>
  <c r="G7" i="1" s="1"/>
  <c r="O116" i="1"/>
  <c r="O7" i="1" s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AM25" i="1"/>
  <c r="BB19" i="1"/>
  <c r="AH92" i="1"/>
  <c r="AH96" i="1"/>
  <c r="E124" i="1"/>
  <c r="M124" i="1"/>
  <c r="U124" i="1"/>
  <c r="AC124" i="1"/>
  <c r="H177" i="1"/>
  <c r="Y113" i="1"/>
  <c r="Y115" i="1" s="1"/>
  <c r="Y116" i="1" s="1"/>
  <c r="Y7" i="1" s="1"/>
  <c r="AJ123" i="1" a="1"/>
  <c r="AJ123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BI25" i="2" l="1"/>
  <c r="AJ123" i="2" a="1"/>
  <c r="AJ123" i="2" s="1"/>
  <c r="AI123" i="2"/>
  <c r="BF25" i="2"/>
  <c r="Y116" i="2"/>
  <c r="Y7" i="2" s="1"/>
  <c r="V124" i="2"/>
  <c r="M116" i="2"/>
  <c r="M7" i="2" s="1"/>
  <c r="H116" i="2"/>
  <c r="H7" i="2" s="1"/>
  <c r="G124" i="2"/>
  <c r="F116" i="2"/>
  <c r="F7" i="2" s="1"/>
  <c r="AQ25" i="2"/>
  <c r="D116" i="2"/>
  <c r="D7" i="2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I113" i="2"/>
  <c r="E167" i="2"/>
  <c r="F161" i="2"/>
  <c r="AC124" i="2"/>
  <c r="AH124" i="2" s="1"/>
  <c r="C116" i="2"/>
  <c r="AI115" i="2"/>
  <c r="AH115" i="2"/>
  <c r="AO22" i="2"/>
  <c r="AO25" i="2" s="1"/>
  <c r="BL118" i="2"/>
  <c r="BJ117" i="2"/>
  <c r="BH116" i="2"/>
  <c r="BL114" i="2"/>
  <c r="BJ113" i="2"/>
  <c r="BH112" i="2"/>
  <c r="BL110" i="2"/>
  <c r="BJ109" i="2"/>
  <c r="BH108" i="2"/>
  <c r="BL106" i="2"/>
  <c r="BJ105" i="2"/>
  <c r="BH104" i="2"/>
  <c r="BL102" i="2"/>
  <c r="BJ101" i="2"/>
  <c r="BH100" i="2"/>
  <c r="BL98" i="2"/>
  <c r="BJ97" i="2"/>
  <c r="BH96" i="2"/>
  <c r="BK118" i="2"/>
  <c r="BI117" i="2"/>
  <c r="BG116" i="2"/>
  <c r="BK114" i="2"/>
  <c r="BI113" i="2"/>
  <c r="BG112" i="2"/>
  <c r="BK110" i="2"/>
  <c r="BI109" i="2"/>
  <c r="BG108" i="2"/>
  <c r="BK106" i="2"/>
  <c r="BI105" i="2"/>
  <c r="BG104" i="2"/>
  <c r="BK102" i="2"/>
  <c r="BI101" i="2"/>
  <c r="BG100" i="2"/>
  <c r="BK98" i="2"/>
  <c r="BI97" i="2"/>
  <c r="BG96" i="2"/>
  <c r="BJ118" i="2"/>
  <c r="BH117" i="2"/>
  <c r="BL115" i="2"/>
  <c r="BJ114" i="2"/>
  <c r="BH113" i="2"/>
  <c r="BL111" i="2"/>
  <c r="BJ110" i="2"/>
  <c r="BH109" i="2"/>
  <c r="BL107" i="2"/>
  <c r="BJ106" i="2"/>
  <c r="BH105" i="2"/>
  <c r="BL103" i="2"/>
  <c r="BJ102" i="2"/>
  <c r="BH101" i="2"/>
  <c r="BL99" i="2"/>
  <c r="BJ98" i="2"/>
  <c r="BH97" i="2"/>
  <c r="BL95" i="2"/>
  <c r="BI118" i="2"/>
  <c r="BL117" i="2"/>
  <c r="BJ115" i="2"/>
  <c r="BK113" i="2"/>
  <c r="BI111" i="2"/>
  <c r="BG109" i="2"/>
  <c r="BH107" i="2"/>
  <c r="BL104" i="2"/>
  <c r="BG103" i="2"/>
  <c r="BK100" i="2"/>
  <c r="BI98" i="2"/>
  <c r="BJ96" i="2"/>
  <c r="BK116" i="2"/>
  <c r="BI114" i="2"/>
  <c r="BJ112" i="2"/>
  <c r="BH110" i="2"/>
  <c r="BI108" i="2"/>
  <c r="BG106" i="2"/>
  <c r="BK103" i="2"/>
  <c r="BL101" i="2"/>
  <c r="BJ99" i="2"/>
  <c r="BK97" i="2"/>
  <c r="BI95" i="2"/>
  <c r="BG118" i="2"/>
  <c r="BL113" i="2"/>
  <c r="BK109" i="2"/>
  <c r="BG105" i="2"/>
  <c r="BG99" i="2"/>
  <c r="BK117" i="2"/>
  <c r="BI115" i="2"/>
  <c r="BG113" i="2"/>
  <c r="BH111" i="2"/>
  <c r="BL108" i="2"/>
  <c r="BG107" i="2"/>
  <c r="BK104" i="2"/>
  <c r="BI102" i="2"/>
  <c r="BJ100" i="2"/>
  <c r="BH98" i="2"/>
  <c r="BI96" i="2"/>
  <c r="BG117" i="2"/>
  <c r="BH115" i="2"/>
  <c r="BL112" i="2"/>
  <c r="BG111" i="2"/>
  <c r="BK108" i="2"/>
  <c r="BI106" i="2"/>
  <c r="BJ104" i="2"/>
  <c r="BH102" i="2"/>
  <c r="BI100" i="2"/>
  <c r="BG98" i="2"/>
  <c r="BK95" i="2"/>
  <c r="BL116" i="2"/>
  <c r="BG115" i="2"/>
  <c r="BK112" i="2"/>
  <c r="BI110" i="2"/>
  <c r="BJ108" i="2"/>
  <c r="BH106" i="2"/>
  <c r="BI104" i="2"/>
  <c r="BG102" i="2"/>
  <c r="BK99" i="2"/>
  <c r="BL97" i="2"/>
  <c r="BJ95" i="2"/>
  <c r="BJ116" i="2"/>
  <c r="BH114" i="2"/>
  <c r="BI112" i="2"/>
  <c r="BG110" i="2"/>
  <c r="BK107" i="2"/>
  <c r="BL105" i="2"/>
  <c r="BJ103" i="2"/>
  <c r="BK101" i="2"/>
  <c r="BI99" i="2"/>
  <c r="BG97" i="2"/>
  <c r="BH95" i="2"/>
  <c r="BH118" i="2"/>
  <c r="BI116" i="2"/>
  <c r="BG114" i="2"/>
  <c r="BK111" i="2"/>
  <c r="BL109" i="2"/>
  <c r="BJ107" i="2"/>
  <c r="BK105" i="2"/>
  <c r="BI103" i="2"/>
  <c r="BG101" i="2"/>
  <c r="BH99" i="2"/>
  <c r="BL96" i="2"/>
  <c r="BG95" i="2"/>
  <c r="BK115" i="2"/>
  <c r="BJ111" i="2"/>
  <c r="BI107" i="2"/>
  <c r="BH103" i="2"/>
  <c r="BK96" i="2"/>
  <c r="BL100" i="2"/>
  <c r="E177" i="2"/>
  <c r="D135" i="2"/>
  <c r="AH113" i="2"/>
  <c r="AM25" i="2"/>
  <c r="AT9" i="2" s="1"/>
  <c r="AT8" i="2"/>
  <c r="AB7" i="2"/>
  <c r="D274" i="2"/>
  <c r="E169" i="2"/>
  <c r="BG25" i="2"/>
  <c r="AH123" i="2"/>
  <c r="Z135" i="2"/>
  <c r="AA170" i="2"/>
  <c r="AC170" i="2" s="1"/>
  <c r="AD170" i="2" s="1"/>
  <c r="AE170" i="2" s="1"/>
  <c r="AF170" i="2" s="1"/>
  <c r="AO25" i="1"/>
  <c r="AT8" i="1"/>
  <c r="AZ22" i="1"/>
  <c r="AZ25" i="1" s="1"/>
  <c r="C115" i="1"/>
  <c r="AI113" i="1"/>
  <c r="AH113" i="1"/>
  <c r="I177" i="1"/>
  <c r="D274" i="1"/>
  <c r="E169" i="1"/>
  <c r="AT9" i="1"/>
  <c r="AA170" i="1"/>
  <c r="AB170" i="1" s="1"/>
  <c r="AC170" i="1" s="1"/>
  <c r="AD170" i="1" s="1"/>
  <c r="AE170" i="1" s="1"/>
  <c r="AF170" i="1" s="1"/>
  <c r="Z135" i="1"/>
  <c r="AH124" i="1"/>
  <c r="AI124" i="1"/>
  <c r="E161" i="1"/>
  <c r="D135" i="1"/>
  <c r="D167" i="1"/>
  <c r="AI124" i="2" l="1"/>
  <c r="E274" i="2"/>
  <c r="F169" i="2"/>
  <c r="AI116" i="2"/>
  <c r="AH116" i="2"/>
  <c r="C7" i="2"/>
  <c r="A7" i="2" s="1"/>
  <c r="F177" i="2"/>
  <c r="E135" i="2"/>
  <c r="G161" i="2"/>
  <c r="F167" i="2"/>
  <c r="J177" i="1"/>
  <c r="E167" i="1"/>
  <c r="F161" i="1"/>
  <c r="E135" i="1"/>
  <c r="E274" i="1"/>
  <c r="F169" i="1"/>
  <c r="C116" i="1"/>
  <c r="AI115" i="1"/>
  <c r="AH115" i="1"/>
  <c r="F274" i="2" l="1"/>
  <c r="G169" i="2"/>
  <c r="H161" i="2"/>
  <c r="G167" i="2"/>
  <c r="F135" i="2"/>
  <c r="G177" i="2"/>
  <c r="AI116" i="1"/>
  <c r="AH116" i="1"/>
  <c r="C7" i="1"/>
  <c r="A7" i="1" s="1"/>
  <c r="F274" i="1"/>
  <c r="G169" i="1"/>
  <c r="F167" i="1"/>
  <c r="G161" i="1"/>
  <c r="F135" i="1"/>
  <c r="K177" i="1"/>
  <c r="G135" i="2" l="1"/>
  <c r="H177" i="2"/>
  <c r="I161" i="2"/>
  <c r="H167" i="2"/>
  <c r="G274" i="2"/>
  <c r="H169" i="2"/>
  <c r="G274" i="1"/>
  <c r="H169" i="1"/>
  <c r="L177" i="1"/>
  <c r="G167" i="1"/>
  <c r="H161" i="1"/>
  <c r="G135" i="1"/>
  <c r="I177" i="2" l="1"/>
  <c r="H135" i="2"/>
  <c r="H274" i="2"/>
  <c r="I169" i="2"/>
  <c r="I167" i="2"/>
  <c r="J161" i="2"/>
  <c r="H167" i="1"/>
  <c r="I161" i="1"/>
  <c r="H135" i="1"/>
  <c r="M177" i="1"/>
  <c r="H274" i="1"/>
  <c r="I169" i="1"/>
  <c r="K161" i="2" l="1"/>
  <c r="J167" i="2"/>
  <c r="I274" i="2"/>
  <c r="J169" i="2"/>
  <c r="J177" i="2"/>
  <c r="I135" i="2"/>
  <c r="I274" i="1"/>
  <c r="J169" i="1"/>
  <c r="N177" i="1"/>
  <c r="I167" i="1"/>
  <c r="J161" i="1"/>
  <c r="I135" i="1"/>
  <c r="K177" i="2" l="1"/>
  <c r="J135" i="2"/>
  <c r="J274" i="2"/>
  <c r="K169" i="2"/>
  <c r="K167" i="2"/>
  <c r="L161" i="2"/>
  <c r="J167" i="1"/>
  <c r="K161" i="1"/>
  <c r="J135" i="1"/>
  <c r="O177" i="1"/>
  <c r="J274" i="1"/>
  <c r="K169" i="1"/>
  <c r="K274" i="2" l="1"/>
  <c r="L169" i="2"/>
  <c r="L167" i="2"/>
  <c r="M161" i="2"/>
  <c r="L177" i="2"/>
  <c r="K135" i="2"/>
  <c r="K274" i="1"/>
  <c r="L169" i="1"/>
  <c r="P177" i="1"/>
  <c r="Q177" i="1" s="1"/>
  <c r="K167" i="1"/>
  <c r="L161" i="1"/>
  <c r="K135" i="1"/>
  <c r="M177" i="2" l="1"/>
  <c r="L135" i="2"/>
  <c r="M167" i="2"/>
  <c r="N161" i="2"/>
  <c r="L274" i="2"/>
  <c r="M169" i="2"/>
  <c r="M161" i="1"/>
  <c r="L167" i="1"/>
  <c r="L135" i="1"/>
  <c r="R177" i="1"/>
  <c r="L274" i="1"/>
  <c r="M169" i="1"/>
  <c r="M274" i="2" l="1"/>
  <c r="N169" i="2"/>
  <c r="O161" i="2"/>
  <c r="N167" i="2"/>
  <c r="N177" i="2"/>
  <c r="M135" i="2"/>
  <c r="M274" i="1"/>
  <c r="N169" i="1"/>
  <c r="S177" i="1"/>
  <c r="M167" i="1"/>
  <c r="N161" i="1"/>
  <c r="M135" i="1"/>
  <c r="N135" i="2" l="1"/>
  <c r="O177" i="2"/>
  <c r="P161" i="2"/>
  <c r="O167" i="2"/>
  <c r="N274" i="2"/>
  <c r="O169" i="2"/>
  <c r="T177" i="1"/>
  <c r="N167" i="1"/>
  <c r="O161" i="1"/>
  <c r="N135" i="1"/>
  <c r="N274" i="1"/>
  <c r="O169" i="1"/>
  <c r="O274" i="2" l="1"/>
  <c r="P169" i="2"/>
  <c r="P167" i="2"/>
  <c r="Q161" i="2"/>
  <c r="O135" i="2"/>
  <c r="P177" i="2"/>
  <c r="Q177" i="2" s="1"/>
  <c r="O274" i="1"/>
  <c r="P169" i="1"/>
  <c r="O167" i="1"/>
  <c r="P161" i="1"/>
  <c r="O135" i="1"/>
  <c r="U177" i="1"/>
  <c r="Q167" i="2" l="1"/>
  <c r="R161" i="2"/>
  <c r="P274" i="2"/>
  <c r="Q169" i="2"/>
  <c r="R177" i="2"/>
  <c r="Q135" i="2"/>
  <c r="V177" i="1"/>
  <c r="P167" i="1"/>
  <c r="Q161" i="1"/>
  <c r="P274" i="1"/>
  <c r="Q169" i="1"/>
  <c r="R135" i="2" l="1"/>
  <c r="S177" i="2"/>
  <c r="Q274" i="2"/>
  <c r="R169" i="2"/>
  <c r="R167" i="2"/>
  <c r="S161" i="2"/>
  <c r="Q274" i="1"/>
  <c r="R169" i="1"/>
  <c r="Q167" i="1"/>
  <c r="R161" i="1"/>
  <c r="Q135" i="1"/>
  <c r="W177" i="1"/>
  <c r="S167" i="2" l="1"/>
  <c r="T161" i="2"/>
  <c r="R274" i="2"/>
  <c r="S169" i="2"/>
  <c r="T177" i="2"/>
  <c r="S135" i="2"/>
  <c r="X177" i="1"/>
  <c r="R167" i="1"/>
  <c r="S161" i="1"/>
  <c r="R135" i="1"/>
  <c r="R274" i="1"/>
  <c r="S169" i="1"/>
  <c r="U177" i="2" l="1"/>
  <c r="T135" i="2"/>
  <c r="S274" i="2"/>
  <c r="T169" i="2"/>
  <c r="T167" i="2"/>
  <c r="U161" i="2"/>
  <c r="S274" i="1"/>
  <c r="T169" i="1"/>
  <c r="S167" i="1"/>
  <c r="T161" i="1"/>
  <c r="S135" i="1"/>
  <c r="Y177" i="1"/>
  <c r="Z177" i="1" s="1"/>
  <c r="AA177" i="1" s="1"/>
  <c r="T274" i="2" l="1"/>
  <c r="U169" i="2"/>
  <c r="U167" i="2"/>
  <c r="V161" i="2"/>
  <c r="U135" i="2"/>
  <c r="V177" i="2"/>
  <c r="AB177" i="1"/>
  <c r="U161" i="1"/>
  <c r="T167" i="1"/>
  <c r="T135" i="1"/>
  <c r="T274" i="1"/>
  <c r="U169" i="1"/>
  <c r="W177" i="2" l="1"/>
  <c r="V135" i="2"/>
  <c r="W161" i="2"/>
  <c r="V167" i="2"/>
  <c r="U274" i="2"/>
  <c r="V169" i="2"/>
  <c r="U274" i="1"/>
  <c r="V169" i="1"/>
  <c r="U167" i="1"/>
  <c r="V161" i="1"/>
  <c r="U135" i="1"/>
  <c r="AC177" i="1"/>
  <c r="X161" i="2" l="1"/>
  <c r="W167" i="2"/>
  <c r="V274" i="2"/>
  <c r="W169" i="2"/>
  <c r="W135" i="2"/>
  <c r="X177" i="2"/>
  <c r="AD177" i="1"/>
  <c r="V167" i="1"/>
  <c r="W161" i="1"/>
  <c r="V135" i="1"/>
  <c r="V274" i="1"/>
  <c r="W169" i="1"/>
  <c r="X135" i="2" l="1"/>
  <c r="Y177" i="2"/>
  <c r="Z177" i="2" s="1"/>
  <c r="AA177" i="2" s="1"/>
  <c r="W274" i="2"/>
  <c r="X169" i="2"/>
  <c r="Y161" i="2"/>
  <c r="X167" i="2"/>
  <c r="W274" i="1"/>
  <c r="X169" i="1"/>
  <c r="W167" i="1"/>
  <c r="X161" i="1"/>
  <c r="W135" i="1"/>
  <c r="AE177" i="1"/>
  <c r="Y167" i="2" l="1"/>
  <c r="Z161" i="2"/>
  <c r="X274" i="2"/>
  <c r="Y169" i="2"/>
  <c r="AF177" i="1"/>
  <c r="X167" i="1"/>
  <c r="Y161" i="1"/>
  <c r="X135" i="1"/>
  <c r="X274" i="1"/>
  <c r="Y169" i="1"/>
  <c r="Y274" i="2" l="1"/>
  <c r="Z169" i="2"/>
  <c r="AC177" i="2"/>
  <c r="Z167" i="2"/>
  <c r="AA161" i="2"/>
  <c r="Y274" i="1"/>
  <c r="Z169" i="1"/>
  <c r="Y167" i="1"/>
  <c r="Z161" i="1"/>
  <c r="AA167" i="2" l="1"/>
  <c r="AA135" i="2"/>
  <c r="Z274" i="2"/>
  <c r="AA169" i="2"/>
  <c r="AD177" i="2"/>
  <c r="Z167" i="1"/>
  <c r="AA161" i="1"/>
  <c r="Z274" i="1"/>
  <c r="AA169" i="1"/>
  <c r="AE177" i="2" l="1"/>
  <c r="AA274" i="2"/>
  <c r="AC161" i="2"/>
  <c r="AA274" i="1"/>
  <c r="AB169" i="1"/>
  <c r="AA167" i="1"/>
  <c r="AB161" i="1"/>
  <c r="AA135" i="1"/>
  <c r="AC167" i="2" l="1"/>
  <c r="AD161" i="2"/>
  <c r="AC135" i="2"/>
  <c r="AC169" i="2"/>
  <c r="AF177" i="2"/>
  <c r="AC161" i="1"/>
  <c r="AB167" i="1"/>
  <c r="AB135" i="1"/>
  <c r="AB274" i="1"/>
  <c r="AC169" i="1"/>
  <c r="AE161" i="2" l="1"/>
  <c r="AD167" i="2"/>
  <c r="AD135" i="2"/>
  <c r="AC274" i="2"/>
  <c r="AD169" i="2"/>
  <c r="AC274" i="1"/>
  <c r="AD169" i="1"/>
  <c r="AC167" i="1"/>
  <c r="AD161" i="1"/>
  <c r="AC135" i="1"/>
  <c r="AF161" i="2" l="1"/>
  <c r="AE167" i="2"/>
  <c r="AE135" i="2"/>
  <c r="AD274" i="2"/>
  <c r="AE169" i="2"/>
  <c r="AD167" i="1"/>
  <c r="AE161" i="1"/>
  <c r="AD135" i="1"/>
  <c r="AD274" i="1"/>
  <c r="AE169" i="1"/>
  <c r="AE274" i="2" l="1"/>
  <c r="AF169" i="2"/>
  <c r="AF274" i="2" s="1"/>
  <c r="AF167" i="2"/>
  <c r="AF135" i="2"/>
  <c r="AE274" i="1"/>
  <c r="AF169" i="1"/>
  <c r="AF274" i="1" s="1"/>
  <c r="AE167" i="1"/>
  <c r="AF161" i="1"/>
  <c r="AE135" i="1"/>
  <c r="AH135" i="2" l="1"/>
  <c r="AI135" i="2"/>
  <c r="AF167" i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<sst xmlns="http://schemas.openxmlformats.org/spreadsheetml/2006/main" count="8607" uniqueCount="424">
  <si>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</si>
  <si>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</si>
  <si>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</si>
  <si>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</si>
  <si>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</si>
  <si>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</si>
  <si>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</si>
  <si>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</si>
  <si>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</si>
  <si>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</si>
  <si>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</si>
  <si>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</si>
  <si>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</si>
  <si>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</si>
  <si>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</si>
  <si>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</si>
  <si>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</si>
  <si>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</si>
  <si>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</si>
  <si>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</si>
  <si>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</si>
  <si>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</si>
  <si>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</si>
  <si>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</si>
  <si>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</si>
  <si>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</si>
  <si>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</si>
  <si>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</si>
  <si>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</si>
  <si>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</si>
  <si>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</si>
  <si>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</si>
  <si>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</si>
  <si>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</si>
  <si>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</si>
  <si>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</si>
  <si>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</si>
  <si>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</si>
  <si>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</si>
  <si>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</si>
  <si>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</si>
  <si>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</si>
  <si>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</si>
  <si>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</si>
  <si>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</si>
  <si>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</si>
  <si>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</si>
  <si>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</si>
  <si>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</si>
  <si>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</si>
  <si>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</si>
  <si>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</si>
  <si>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</si>
  <si>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</si>
  <si>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</si>
  <si>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</si>
  <si>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</si>
  <si>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</si>
  <si>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</si>
  <si>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</si>
  <si>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</si>
  <si>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</si>
  <si>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</si>
  <si>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</si>
  <si>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</si>
  <si>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</si>
  <si>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</si>
  <si>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</si>
  <si>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</si>
  <si>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</si>
  <si>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</si>
  <si>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</si>
  <si>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</si>
  <si>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</si>
  <si>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</si>
  <si>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</si>
  <si>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</si>
  <si>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</si>
  <si>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</si>
  <si>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</si>
  <si>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</si>
  <si>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</si>
  <si>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</si>
  <si>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</si>
  <si>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</si>
  <si>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</si>
  <si>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</si>
  <si>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</si>
  <si>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</si>
  <si>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</si>
  <si>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</si>
  <si>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</si>
  <si>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</si>
  <si>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</si>
  <si>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</si>
  <si>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</si>
  <si>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</si>
  <si>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</si>
  <si>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</si>
  <si>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</si>
  <si>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</si>
  <si>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</si>
  <si>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</si>
  <si>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</si>
  <si>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</si>
  <si>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</si>
  <si>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</si>
  <si>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</si>
  <si>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</si>
  <si>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</si>
  <si>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</si>
  <si>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</si>
  <si>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</si>
  <si>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</si>
  <si>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</si>
  <si>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</si>
  <si>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</si>
  <si>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</si>
  <si>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</si>
  <si>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</si>
  <si>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</si>
  <si>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</si>
  <si>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</si>
  <si>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</si>
  <si>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</si>
  <si>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</si>
  <si>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</si>
  <si>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</si>
  <si>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</si>
  <si>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</si>
  <si>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</si>
  <si>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</si>
  <si>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</si>
  <si>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</si>
  <si>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</si>
  <si>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</si>
  <si>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</si>
  <si>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</si>
  <si>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</si>
  <si>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</si>
  <si>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</si>
  <si>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</si>
  <si>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</si>
  <si>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</si>
  <si>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</si>
  <si>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</si>
  <si>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</si>
  <si>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</si>
  <si>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</si>
  <si>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</si>
  <si>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</si>
  <si>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</si>
  <si>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</si>
  <si>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</si>
  <si>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</si>
  <si>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</si>
  <si>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</si>
  <si>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</si>
  <si>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</si>
  <si>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</si>
  <si>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</si>
  <si>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</si>
  <si>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</si>
  <si>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</si>
  <si>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</si>
  <si>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</si>
  <si>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</si>
  <si>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</si>
  <si>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</si>
  <si>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</si>
  <si>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</si>
  <si>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</si>
  <si>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</si>
  <si>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</si>
  <si>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</si>
  <si>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UTK (1986.6 M)</t>
  </si>
  <si>
    <t>KGA (523.8 M)</t>
  </si>
  <si>
    <t>MMRS (625.6 M)</t>
  </si>
  <si>
    <t>MRS (337.5 M)</t>
  </si>
  <si>
    <t>CHM (887.8 M)</t>
  </si>
  <si>
    <t>KL 1 (1530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</si>
  <si>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</si>
  <si>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</si>
  <si>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</si>
  <si>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</si>
  <si>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</si>
  <si>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</si>
  <si>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</si>
  <si>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</si>
  <si>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</si>
  <si>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</si>
  <si>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</si>
  <si>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</si>
  <si>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</si>
  <si>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</si>
  <si>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</si>
  <si>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</si>
  <si>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</si>
  <si>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</si>
  <si>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</si>
  <si>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</si>
  <si>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</si>
  <si>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</si>
  <si>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</si>
  <si>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</si>
  <si>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</si>
  <si>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</si>
  <si>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</si>
  <si>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</si>
  <si>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</si>
  <si>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</si>
  <si>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</si>
  <si>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</si>
  <si>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</si>
  <si>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</si>
  <si>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</si>
  <si>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</si>
  <si>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</si>
  <si>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</si>
  <si>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</si>
  <si>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</si>
  <si>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</si>
  <si>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</si>
  <si>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</si>
  <si>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</si>
  <si>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</si>
  <si>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</si>
  <si>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</si>
  <si>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</si>
  <si>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</si>
  <si>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</si>
  <si>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</si>
  <si>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</si>
  <si>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</si>
  <si>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</si>
  <si>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</si>
  <si>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</si>
  <si>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</si>
  <si>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</si>
  <si>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</si>
  <si>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</si>
  <si>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</si>
  <si>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</si>
  <si>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</si>
  <si>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</si>
  <si>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</si>
  <si>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</si>
  <si>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</si>
  <si>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</si>
  <si>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</si>
  <si>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</si>
  <si>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</si>
  <si>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</si>
  <si>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</si>
  <si>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</si>
  <si>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</si>
  <si>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</si>
  <si>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</si>
  <si>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</si>
  <si>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</si>
  <si>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</si>
  <si>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</si>
  <si>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</si>
  <si>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</si>
  <si>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</si>
  <si>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</si>
  <si>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</si>
  <si>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</si>
  <si>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</si>
  <si>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</si>
  <si>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</si>
  <si>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</si>
  <si>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</si>
  <si>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</si>
  <si>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</si>
  <si>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</si>
  <si>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</si>
  <si>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</si>
  <si>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</si>
  <si>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</si>
  <si>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</si>
  <si>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</si>
  <si>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</si>
  <si>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</si>
  <si>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</si>
  <si>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</si>
  <si>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</si>
  <si>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</si>
  <si>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</si>
  <si>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</si>
  <si>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</si>
  <si>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</si>
  <si>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</si>
  <si>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</si>
  <si>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</si>
  <si>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</si>
  <si>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PATHALIYA CHAPUR 2</t>
  </si>
  <si>
    <t>sdfasd</t>
  </si>
  <si>
    <t>S</t>
  </si>
  <si>
    <t>M</t>
  </si>
  <si>
    <t>U</t>
  </si>
  <si>
    <t>R</t>
  </si>
  <si>
    <t>D</t>
  </si>
  <si>
    <t>T</t>
  </si>
  <si>
    <t>B</t>
  </si>
  <si>
    <t>Y</t>
  </si>
  <si>
    <t>E</t>
  </si>
  <si>
    <t>I</t>
  </si>
  <si>
    <t>1523..40</t>
  </si>
  <si>
    <t>109..3</t>
  </si>
  <si>
    <t>Ckt-2</t>
  </si>
  <si>
    <t>Ckt-1</t>
  </si>
  <si>
    <t>Test</t>
  </si>
  <si>
    <t>kV</t>
  </si>
  <si>
    <t xml:space="preserve">kV </t>
  </si>
  <si>
    <t>UTK</t>
  </si>
  <si>
    <t>KGA</t>
  </si>
  <si>
    <t>MMRS</t>
  </si>
  <si>
    <t>MRS</t>
  </si>
  <si>
    <t>Time</t>
  </si>
  <si>
    <t>00:00</t>
  </si>
  <si>
    <t>00:15</t>
  </si>
  <si>
    <t>00:30</t>
  </si>
  <si>
    <t>00:45</t>
  </si>
  <si>
    <t>01:00</t>
  </si>
  <si>
    <t>01:15</t>
  </si>
  <si>
    <t>01:30</t>
  </si>
  <si>
    <t>01:45</t>
  </si>
  <si>
    <t>02:00</t>
  </si>
  <si>
    <t>02:15</t>
  </si>
  <si>
    <t>02:30</t>
  </si>
  <si>
    <t>02:45</t>
  </si>
  <si>
    <t>03:00</t>
  </si>
  <si>
    <t>03:15</t>
  </si>
  <si>
    <t>03:30</t>
  </si>
  <si>
    <t>03:45</t>
  </si>
  <si>
    <t>04:00</t>
  </si>
  <si>
    <t>04:15</t>
  </si>
  <si>
    <t>04:30</t>
  </si>
  <si>
    <t>04:45</t>
  </si>
  <si>
    <t>05:00</t>
  </si>
  <si>
    <t>05:15</t>
  </si>
  <si>
    <t>05:30</t>
  </si>
  <si>
    <t>05:45</t>
  </si>
  <si>
    <t>06:00</t>
  </si>
  <si>
    <t>06:15</t>
  </si>
  <si>
    <t>06:30</t>
  </si>
  <si>
    <t>06:45</t>
  </si>
  <si>
    <t>07:00</t>
  </si>
  <si>
    <t>07:15</t>
  </si>
  <si>
    <t>07:30</t>
  </si>
  <si>
    <t>07:45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</si>
  <si>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</si>
  <si>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</si>
  <si>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</si>
  <si>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</si>
  <si>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</si>
  <si>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</si>
  <si>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</si>
  <si>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</si>
  <si>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</si>
  <si>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</si>
  <si>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</si>
  <si>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</si>
  <si>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</si>
  <si>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</si>
  <si>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</si>
  <si>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</si>
  <si>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</si>
  <si>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</si>
  <si>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</si>
  <si>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</si>
  <si>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</si>
  <si>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</si>
  <si>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</si>
  <si>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</si>
  <si>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</si>
  <si>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</si>
  <si>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</si>
  <si>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</si>
  <si>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</si>
  <si>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</si>
  <si>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</si>
  <si>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</si>
  <si>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</si>
  <si>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</si>
  <si>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</si>
  <si>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</si>
  <si>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</si>
  <si>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</si>
  <si>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</si>
  <si>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</si>
  <si>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</si>
  <si>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</si>
  <si>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</si>
  <si>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18:45</t>
  </si>
  <si>
    <t>19:00</t>
  </si>
  <si>
    <t>19:15</t>
  </si>
  <si>
    <t>19:30</t>
  </si>
  <si>
    <t>19:45</t>
  </si>
  <si>
    <t>20:00</t>
  </si>
  <si>
    <t>20:15</t>
  </si>
  <si>
    <t>20:30</t>
  </si>
  <si>
    <t>20:45</t>
  </si>
  <si>
    <t>21:00</t>
  </si>
  <si>
    <t>21:15</t>
  </si>
  <si>
    <t>21:30</t>
  </si>
  <si>
    <t>21:45</t>
  </si>
  <si>
    <t>22:00</t>
  </si>
  <si>
    <t>22:15</t>
  </si>
  <si>
    <t>22:30</t>
  </si>
  <si>
    <t>22:45</t>
  </si>
  <si>
    <t>23:00</t>
  </si>
  <si>
    <t>23:15</t>
  </si>
  <si>
    <t>23:30</t>
  </si>
  <si>
    <t>23:45</t>
  </si>
  <si>
    <t>Bilateral</t>
  </si>
  <si>
    <t>Net</t>
  </si>
  <si>
    <t>Free Power</t>
  </si>
  <si>
    <t>24:00</t>
  </si>
  <si>
    <t>24..1</t>
  </si>
  <si>
    <t xml:space="preserve">      </t>
  </si>
  <si>
    <t>50.03.</t>
  </si>
  <si>
    <t>128..8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</si>
</sst>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</fills>
  <borders count="8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/>
    <xf numFmtId="43" fontId="1" fillId="0" borderId="0" applyFont="0" applyFill="0" applyBorder="0" applyAlignment="0" applyProtection="0"/>
  </cellStyleXfs>
  <cellXfs count="236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164" fontId="13" fillId="0" borderId="66" xfId="1" applyFont="1" applyBorder="1" applyAlignment="1">
      <alignment horizontal="right" vertical="center" indent="1"/>
    </xf>
    <xf numFmtId="2" fontId="31" fillId="0" borderId="67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9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9" xfId="1" applyNumberFormat="1" applyFont="1" applyBorder="1" applyAlignment="1">
      <alignment horizontal="center" vertical="center"/>
    </xf>
    <xf numFmtId="164" fontId="13" fillId="0" borderId="71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2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3" xfId="1" applyNumberFormat="1" applyBorder="1" applyAlignment="1">
      <alignment horizontal="center"/>
    </xf>
    <xf numFmtId="164" fontId="13" fillId="0" borderId="74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169" fontId="27" fillId="0" borderId="76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7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6" fontId="13" fillId="0" borderId="53" xfId="1" applyNumberFormat="1" applyFont="1" applyBorder="1" applyAlignment="1" applyProtection="1">
      <alignment horizontal="center" vertical="center"/>
      <protection locked="0"/>
    </xf>
    <xf numFmtId="166" fontId="13" fillId="0" borderId="55" xfId="1" applyNumberFormat="1" applyFont="1" applyBorder="1" applyAlignment="1" applyProtection="1">
      <alignment horizontal="center" vertical="center"/>
      <protection locked="0"/>
    </xf>
    <xf numFmtId="166" fontId="13" fillId="0" borderId="70" xfId="1" applyNumberFormat="1" applyFont="1" applyBorder="1" applyAlignment="1" applyProtection="1">
      <alignment horizontal="center"/>
      <protection locked="0"/>
    </xf>
    <xf numFmtId="166" fontId="13" fillId="0" borderId="55" xfId="1" applyNumberFormat="1" applyFont="1" applyBorder="1" applyAlignment="1" applyProtection="1">
      <alignment horizontal="center"/>
      <protection locked="0"/>
    </xf>
    <xf numFmtId="166" fontId="13" fillId="0" borderId="78" xfId="1" applyNumberFormat="1" applyFont="1" applyBorder="1" applyAlignment="1" applyProtection="1">
      <alignment horizontal="center"/>
      <protection locked="0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49" fontId="0" fillId="0" borderId="65" xfId="0" applyNumberFormat="1" applyBorder="1" applyAlignment="1">
      <alignment horizontal="center"/>
    </xf>
    <xf numFmtId="49" fontId="0" fillId="0" borderId="60" xfId="0" applyNumberFormat="1" applyBorder="1" applyAlignment="1">
      <alignment horizontal="center"/>
    </xf>
    <xf numFmtId="49" fontId="0" fillId="0" borderId="79" xfId="0" applyNumberForma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0" xfId="0" applyFill="1" applyBorder="1" applyAlignment="1">
      <alignment horizontal="center"/>
    </xf>
    <xf numFmtId="49" fontId="0" fillId="0" borderId="4" xfId="0" applyNumberFormat="1" applyBorder="1" applyAlignment="1">
      <alignment horizontal="center"/>
    </xf>
    <xf numFmtId="49" fontId="0" fillId="0" borderId="42" xfId="0" applyNumberFormat="1" applyBorder="1" applyAlignment="1">
      <alignment horizontal="center"/>
    </xf>
    <xf numFmtId="49" fontId="0" fillId="0" borderId="10" xfId="0" applyNumberFormat="1" applyBorder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7" fontId="13" fillId="0" borderId="19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3">
    <cellStyle name="Comma 2" xfId="2"/>
    <cellStyle name="Normal" xfId="0" builtinId="0"/>
    <cellStyle name="Normal 2" xfId="1"/>
  </cellStyles>
  <dxfs count="4862"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FFFFFF"/>
      </a:dk1>
      <a:lt1>
        <a:sysClr val="window" lastClr="202020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5" zoomScaleNormal="115" workbookViewId="0">
      <pane xSplit="1" ySplit="10" topLeftCell="B136" activePane="bottomRight" state="frozen"/>
      <selection activeCell="C158" sqref="C158"/>
      <selection pane="topRight" activeCell="C158" sqref="C158"/>
      <selection pane="bottomLeft" activeCell="C158" sqref="C158"/>
      <selection pane="bottomRight" activeCell="D153" sqref="D153:F153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2080/10/1</v>
      </c>
      <c r="C4" s="222"/>
      <c r="D4" s="222"/>
      <c r="E4" s="223" t="str">
        <f ca="1">"2080/"&amp;"10/"&amp;INT(MID(CELL("filename",G6),FIND("]",CELL("filename",G6))+1,200))</f>
        <v>2080/10/1</v>
      </c>
      <c r="F4" s="223"/>
      <c r="G4" s="223"/>
      <c r="H4" s="223" t="str">
        <f ca="1">TEXT(E4,"dddd")</f>
        <v>Tuesday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375</v>
      </c>
      <c r="C5" s="30">
        <f t="shared" si="0"/>
        <v>374.20000000000005</v>
      </c>
      <c r="D5" s="30">
        <f t="shared" si="0"/>
        <v>386.99999999999994</v>
      </c>
      <c r="E5" s="30">
        <f t="shared" si="0"/>
        <v>401.6</v>
      </c>
      <c r="F5" s="30">
        <f t="shared" si="0"/>
        <v>372</v>
      </c>
      <c r="G5" s="30">
        <f t="shared" si="0"/>
        <v>352.3</v>
      </c>
      <c r="H5" s="30">
        <f t="shared" si="0"/>
        <v>372.5</v>
      </c>
      <c r="I5" s="30">
        <f t="shared" si="0"/>
        <v>217.10000000000002</v>
      </c>
      <c r="J5" s="30">
        <f t="shared" si="0"/>
        <v>228.4</v>
      </c>
      <c r="K5" s="30">
        <f t="shared" si="0"/>
        <v>190.5</v>
      </c>
      <c r="L5" s="30">
        <f t="shared" si="0"/>
        <v>239.9</v>
      </c>
      <c r="M5" s="30">
        <f t="shared" si="0"/>
        <v>430.43000000000006</v>
      </c>
      <c r="N5" s="30">
        <f t="shared" si="0"/>
        <v>430.5</v>
      </c>
      <c r="O5" s="30">
        <f t="shared" si="0"/>
        <v>549.4</v>
      </c>
      <c r="P5" s="30">
        <f t="shared" si="0"/>
        <v>568.6</v>
      </c>
      <c r="Q5" s="30">
        <f t="shared" si="0"/>
        <v>611.79999999999995</v>
      </c>
      <c r="R5" s="30">
        <f t="shared" si="0"/>
        <v>711.3</v>
      </c>
      <c r="S5" s="30">
        <f t="shared" si="0"/>
        <v>683.09999999999991</v>
      </c>
      <c r="T5" s="30">
        <f t="shared" si="0"/>
        <v>632.19999999999993</v>
      </c>
      <c r="U5" s="30">
        <f t="shared" si="0"/>
        <v>646.1</v>
      </c>
      <c r="V5" s="30">
        <f t="shared" si="0"/>
        <v>550.30000000000007</v>
      </c>
      <c r="W5" s="30">
        <f t="shared" si="0"/>
        <v>485.1</v>
      </c>
      <c r="X5" s="30">
        <f t="shared" si="0"/>
        <v>453.90000000000003</v>
      </c>
      <c r="Y5" s="30">
        <f t="shared" si="0"/>
        <v>239.7</v>
      </c>
      <c r="Z5" s="30">
        <f t="shared" si="0"/>
        <v>216.7</v>
      </c>
      <c r="AA5" s="30">
        <f>AB108</f>
        <v>216.7</v>
      </c>
      <c r="AB5" s="30">
        <f t="shared" si="0"/>
        <v>292.60000000000002</v>
      </c>
      <c r="AC5" s="30">
        <f t="shared" si="0"/>
        <v>381.4</v>
      </c>
      <c r="AD5" s="30">
        <f t="shared" si="0"/>
        <v>376</v>
      </c>
      <c r="AE5" s="30">
        <f t="shared" si="0"/>
        <v>392.4</v>
      </c>
      <c r="AF5" s="30">
        <f>B108</f>
        <v>287.8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Load=1281</v>
      </c>
      <c r="B7" s="35">
        <f t="shared" ref="B7:AF7" si="1">B116</f>
        <v>1332.8700000000001</v>
      </c>
      <c r="C7" s="35">
        <f t="shared" si="1"/>
        <v>1297.7800000000002</v>
      </c>
      <c r="D7" s="35">
        <f t="shared" si="1"/>
        <v>1288.27</v>
      </c>
      <c r="E7" s="35">
        <f t="shared" si="1"/>
        <v>1280.97</v>
      </c>
      <c r="F7" s="35">
        <f t="shared" si="1"/>
        <v>1295.5700000000002</v>
      </c>
      <c r="G7" s="35">
        <f t="shared" si="1"/>
        <v>1285.9700000000003</v>
      </c>
      <c r="H7" s="35">
        <f t="shared" si="1"/>
        <v>1385.2700000000002</v>
      </c>
      <c r="I7" s="35">
        <f t="shared" si="1"/>
        <v>1509.8700000000001</v>
      </c>
      <c r="J7" s="35">
        <f t="shared" si="1"/>
        <v>1628.5700000000002</v>
      </c>
      <c r="K7" s="35">
        <f t="shared" si="1"/>
        <v>1708.8700000000003</v>
      </c>
      <c r="L7" s="35">
        <f t="shared" si="1"/>
        <v>1745.97</v>
      </c>
      <c r="M7" s="35">
        <f t="shared" si="1"/>
        <v>1690.8700000000001</v>
      </c>
      <c r="N7" s="35">
        <f t="shared" si="1"/>
        <v>1590.8</v>
      </c>
      <c r="O7" s="35">
        <f t="shared" si="1"/>
        <v>1557.17</v>
      </c>
      <c r="P7" s="35">
        <f t="shared" si="1"/>
        <v>1440.87</v>
      </c>
      <c r="Q7" s="35">
        <f t="shared" si="1"/>
        <v>1441.4699999999998</v>
      </c>
      <c r="R7" s="35">
        <f t="shared" si="1"/>
        <v>1425.37</v>
      </c>
      <c r="S7" s="35">
        <f t="shared" si="1"/>
        <v>1521.9699999999998</v>
      </c>
      <c r="T7" s="35">
        <f t="shared" si="1"/>
        <v>1503.77</v>
      </c>
      <c r="U7" s="35">
        <f t="shared" si="1"/>
        <v>1445.87</v>
      </c>
      <c r="V7" s="35">
        <f t="shared" si="1"/>
        <v>1519.77</v>
      </c>
      <c r="W7" s="35">
        <f t="shared" si="1"/>
        <v>1529.0700000000002</v>
      </c>
      <c r="X7" s="35">
        <f t="shared" si="1"/>
        <v>1504.17</v>
      </c>
      <c r="Y7" s="35">
        <f t="shared" si="1"/>
        <v>1691.3700000000003</v>
      </c>
      <c r="Z7" s="35">
        <f t="shared" si="1"/>
        <v>1704.17</v>
      </c>
      <c r="AA7" s="35">
        <f t="shared" si="1"/>
        <v>1657.17</v>
      </c>
      <c r="AB7" s="35">
        <f>AB116</f>
        <v>1651.3700000000001</v>
      </c>
      <c r="AC7" s="35">
        <f t="shared" si="1"/>
        <v>1588.4700000000003</v>
      </c>
      <c r="AD7" s="35">
        <f t="shared" si="1"/>
        <v>1543.27</v>
      </c>
      <c r="AE7" s="35">
        <f t="shared" si="1"/>
        <v>1451.97</v>
      </c>
      <c r="AF7" s="35">
        <f t="shared" si="1"/>
        <v>1338.27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1708.87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1708.87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48.6</v>
      </c>
      <c r="C11" s="43">
        <v>30.2</v>
      </c>
      <c r="D11" s="43">
        <v>28.5</v>
      </c>
      <c r="E11" s="43">
        <v>32.200000000000003</v>
      </c>
      <c r="F11" s="43">
        <v>32.200000000000003</v>
      </c>
      <c r="G11" s="43">
        <v>32.200000000000003</v>
      </c>
      <c r="H11" s="43">
        <v>32.200000000000003</v>
      </c>
      <c r="I11" s="43">
        <v>32.200000000000003</v>
      </c>
      <c r="J11" s="43">
        <v>32.200000000000003</v>
      </c>
      <c r="K11" s="43">
        <v>32.200000000000003</v>
      </c>
      <c r="L11" s="43">
        <v>32.200000000000003</v>
      </c>
      <c r="M11" s="43">
        <v>28.6</v>
      </c>
      <c r="N11" s="43">
        <v>28.6</v>
      </c>
      <c r="O11" s="43">
        <v>28.6</v>
      </c>
      <c r="P11" s="43">
        <v>28.6</v>
      </c>
      <c r="Q11" s="43">
        <v>28.6</v>
      </c>
      <c r="R11" s="43">
        <v>30.5</v>
      </c>
      <c r="S11" s="43">
        <v>19</v>
      </c>
      <c r="T11" s="43">
        <v>19</v>
      </c>
      <c r="U11" s="43">
        <v>19</v>
      </c>
      <c r="V11" s="43">
        <v>19</v>
      </c>
      <c r="W11" s="43">
        <v>44.4</v>
      </c>
      <c r="X11" s="43">
        <v>44.4</v>
      </c>
      <c r="Y11" s="43">
        <v>44.4</v>
      </c>
      <c r="Z11" s="43">
        <v>44.4</v>
      </c>
      <c r="AA11" s="43">
        <v>44.4</v>
      </c>
      <c r="AB11" s="43">
        <v>44.4</v>
      </c>
      <c r="AC11" s="43">
        <v>44.4</v>
      </c>
      <c r="AD11" s="43">
        <v>44.4</v>
      </c>
      <c r="AE11" s="43">
        <v>44.4</v>
      </c>
      <c r="AF11" s="43">
        <v>44.4</v>
      </c>
      <c r="AG11" s="45">
        <v>86</v>
      </c>
      <c r="AH11" s="46">
        <f t="shared" ref="AH11:AH74" si="2">MAX(B11:AF11)</f>
        <v>48.6</v>
      </c>
      <c r="AI11" s="47">
        <f t="shared" ref="AI11:AI74" si="3">MIN(B11:AF11)</f>
        <v>19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23.9</v>
      </c>
      <c r="C12" s="43">
        <v>22</v>
      </c>
      <c r="D12" s="43">
        <v>25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22</v>
      </c>
      <c r="N12" s="43">
        <v>22</v>
      </c>
      <c r="O12" s="43">
        <v>22</v>
      </c>
      <c r="P12" s="43">
        <v>22</v>
      </c>
      <c r="Q12" s="43">
        <v>22</v>
      </c>
      <c r="R12" s="43">
        <v>22</v>
      </c>
      <c r="S12" s="43">
        <v>14</v>
      </c>
      <c r="T12" s="43">
        <v>14</v>
      </c>
      <c r="U12" s="43">
        <v>14</v>
      </c>
      <c r="V12" s="43">
        <v>14</v>
      </c>
      <c r="W12" s="43">
        <v>32</v>
      </c>
      <c r="X12" s="43">
        <v>32</v>
      </c>
      <c r="Y12" s="43">
        <v>32</v>
      </c>
      <c r="Z12" s="43">
        <v>32</v>
      </c>
      <c r="AA12" s="43">
        <v>32</v>
      </c>
      <c r="AB12" s="43">
        <v>32</v>
      </c>
      <c r="AC12" s="43">
        <v>32</v>
      </c>
      <c r="AD12" s="43">
        <v>32</v>
      </c>
      <c r="AE12" s="43">
        <v>32</v>
      </c>
      <c r="AF12" s="43">
        <v>32</v>
      </c>
      <c r="AG12" s="48">
        <v>82</v>
      </c>
      <c r="AH12" s="46">
        <f t="shared" si="2"/>
        <v>32</v>
      </c>
      <c r="AI12" s="47">
        <f t="shared" si="3"/>
        <v>14</v>
      </c>
      <c r="AK12" s="49"/>
      <c r="AL12" s="50" t="str">
        <f ca="1">MID(CELL("filename",C7),FIND("]",CELL("filename",C7))+1,600)</f>
        <v>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27.1</v>
      </c>
      <c r="C13" s="43">
        <v>24.4</v>
      </c>
      <c r="D13" s="43">
        <v>24.9</v>
      </c>
      <c r="E13" s="43">
        <v>25</v>
      </c>
      <c r="F13" s="43">
        <v>25</v>
      </c>
      <c r="G13" s="43">
        <v>25</v>
      </c>
      <c r="H13" s="43">
        <v>25</v>
      </c>
      <c r="I13" s="43">
        <v>25</v>
      </c>
      <c r="J13" s="43">
        <v>25</v>
      </c>
      <c r="K13" s="43">
        <v>25</v>
      </c>
      <c r="L13" s="43">
        <v>25</v>
      </c>
      <c r="M13" s="43">
        <v>26.9</v>
      </c>
      <c r="N13" s="43">
        <v>26.9</v>
      </c>
      <c r="O13" s="43">
        <v>26.9</v>
      </c>
      <c r="P13" s="43">
        <v>26.9</v>
      </c>
      <c r="Q13" s="43">
        <v>26.9</v>
      </c>
      <c r="R13" s="43">
        <v>25.5</v>
      </c>
      <c r="S13" s="43">
        <v>27.5</v>
      </c>
      <c r="T13" s="43">
        <v>27.5</v>
      </c>
      <c r="U13" s="43">
        <v>27.5</v>
      </c>
      <c r="V13" s="43">
        <v>27.5</v>
      </c>
      <c r="W13" s="43">
        <v>24.3</v>
      </c>
      <c r="X13" s="43">
        <v>24.3</v>
      </c>
      <c r="Y13" s="43">
        <v>24.3</v>
      </c>
      <c r="Z13" s="43">
        <v>24.3</v>
      </c>
      <c r="AA13" s="43">
        <v>24.3</v>
      </c>
      <c r="AB13" s="43">
        <v>24.3</v>
      </c>
      <c r="AC13" s="43">
        <v>24.3</v>
      </c>
      <c r="AD13" s="43">
        <v>24.3</v>
      </c>
      <c r="AE13" s="43">
        <v>24.3</v>
      </c>
      <c r="AF13" s="43">
        <v>24.3</v>
      </c>
      <c r="AG13" s="48">
        <v>78</v>
      </c>
      <c r="AH13" s="46">
        <f t="shared" si="2"/>
        <v>27.5</v>
      </c>
      <c r="AI13" s="47">
        <f t="shared" si="3"/>
        <v>24.3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14.6</v>
      </c>
      <c r="C14" s="43">
        <v>15.11</v>
      </c>
      <c r="D14" s="43">
        <v>14.5</v>
      </c>
      <c r="E14" s="43">
        <v>14.8</v>
      </c>
      <c r="F14" s="43">
        <v>14.8</v>
      </c>
      <c r="G14" s="43">
        <v>14.8</v>
      </c>
      <c r="H14" s="43">
        <v>14.8</v>
      </c>
      <c r="I14" s="43">
        <v>14.8</v>
      </c>
      <c r="J14" s="43">
        <v>14.8</v>
      </c>
      <c r="K14" s="43">
        <v>14.8</v>
      </c>
      <c r="L14" s="43">
        <v>14.8</v>
      </c>
      <c r="M14" s="43">
        <v>13.9</v>
      </c>
      <c r="N14" s="43">
        <v>13.9</v>
      </c>
      <c r="O14" s="43">
        <v>13.9</v>
      </c>
      <c r="P14" s="43">
        <v>13.9</v>
      </c>
      <c r="Q14" s="43">
        <v>13.9</v>
      </c>
      <c r="R14" s="43">
        <v>13.9</v>
      </c>
      <c r="S14" s="43">
        <v>14.2</v>
      </c>
      <c r="T14" s="43">
        <v>14.2</v>
      </c>
      <c r="U14" s="43">
        <v>14.2</v>
      </c>
      <c r="V14" s="43">
        <v>14.2</v>
      </c>
      <c r="W14" s="43">
        <v>15.1</v>
      </c>
      <c r="X14" s="43">
        <v>15.1</v>
      </c>
      <c r="Y14" s="43">
        <v>15.1</v>
      </c>
      <c r="Z14" s="43">
        <v>15.1</v>
      </c>
      <c r="AA14" s="43">
        <v>15.1</v>
      </c>
      <c r="AB14" s="43">
        <v>15.1</v>
      </c>
      <c r="AC14" s="43">
        <v>15.1</v>
      </c>
      <c r="AD14" s="43">
        <v>15.1</v>
      </c>
      <c r="AE14" s="43">
        <v>15.1</v>
      </c>
      <c r="AF14" s="43">
        <v>15.1</v>
      </c>
      <c r="AG14" s="48">
        <v>77</v>
      </c>
      <c r="AH14" s="46">
        <f t="shared" si="2"/>
        <v>15.11</v>
      </c>
      <c r="AI14" s="47">
        <f t="shared" si="3"/>
        <v>13.9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35.200000000000003</v>
      </c>
      <c r="C15" s="43">
        <v>32.200000000000003</v>
      </c>
      <c r="D15" s="43">
        <v>30.3</v>
      </c>
      <c r="E15" s="43">
        <v>30</v>
      </c>
      <c r="F15" s="43">
        <v>30</v>
      </c>
      <c r="G15" s="43">
        <v>30</v>
      </c>
      <c r="H15" s="43">
        <v>30</v>
      </c>
      <c r="I15" s="43">
        <v>30</v>
      </c>
      <c r="J15" s="43">
        <v>30</v>
      </c>
      <c r="K15" s="43">
        <v>30</v>
      </c>
      <c r="L15" s="43">
        <v>30</v>
      </c>
      <c r="M15" s="43">
        <v>25.7</v>
      </c>
      <c r="N15" s="43">
        <v>25.7</v>
      </c>
      <c r="O15" s="43">
        <v>25.7</v>
      </c>
      <c r="P15" s="43">
        <v>25.7</v>
      </c>
      <c r="Q15" s="43">
        <v>25.7</v>
      </c>
      <c r="R15" s="43">
        <v>25.7</v>
      </c>
      <c r="S15" s="43">
        <v>25.2</v>
      </c>
      <c r="T15" s="43">
        <v>25.2</v>
      </c>
      <c r="U15" s="43">
        <v>25.2</v>
      </c>
      <c r="V15" s="43">
        <v>25.2</v>
      </c>
      <c r="W15" s="43">
        <v>26.7</v>
      </c>
      <c r="X15" s="43">
        <v>26.7</v>
      </c>
      <c r="Y15" s="43">
        <v>26.7</v>
      </c>
      <c r="Z15" s="43">
        <v>26.7</v>
      </c>
      <c r="AA15" s="43">
        <v>26.7</v>
      </c>
      <c r="AB15" s="43">
        <v>26.7</v>
      </c>
      <c r="AC15" s="43">
        <v>26.7</v>
      </c>
      <c r="AD15" s="43">
        <v>26.7</v>
      </c>
      <c r="AE15" s="43">
        <v>26.7</v>
      </c>
      <c r="AF15" s="43">
        <v>26.7</v>
      </c>
      <c r="AG15" s="48">
        <v>73</v>
      </c>
      <c r="AH15" s="46">
        <f t="shared" si="2"/>
        <v>35.200000000000003</v>
      </c>
      <c r="AI15" s="47">
        <f t="shared" si="3"/>
        <v>25.2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13.1</v>
      </c>
      <c r="C16" s="43">
        <v>12.3</v>
      </c>
      <c r="D16" s="43">
        <v>12.3</v>
      </c>
      <c r="E16" s="43">
        <v>11.5</v>
      </c>
      <c r="F16" s="43">
        <v>11.5</v>
      </c>
      <c r="G16" s="43">
        <v>11.5</v>
      </c>
      <c r="H16" s="43">
        <v>11.5</v>
      </c>
      <c r="I16" s="43">
        <v>11.5</v>
      </c>
      <c r="J16" s="43">
        <v>11.5</v>
      </c>
      <c r="K16" s="43">
        <v>11.5</v>
      </c>
      <c r="L16" s="43">
        <v>11.5</v>
      </c>
      <c r="M16" s="43">
        <v>10.8</v>
      </c>
      <c r="N16" s="43">
        <v>10.8</v>
      </c>
      <c r="O16" s="43">
        <v>10.8</v>
      </c>
      <c r="P16" s="43">
        <v>10.8</v>
      </c>
      <c r="Q16" s="43">
        <v>10.8</v>
      </c>
      <c r="R16" s="43">
        <v>10.8</v>
      </c>
      <c r="S16" s="43">
        <v>10.5</v>
      </c>
      <c r="T16" s="43">
        <v>10.5</v>
      </c>
      <c r="U16" s="43">
        <v>10.5</v>
      </c>
      <c r="V16" s="43">
        <v>10.5</v>
      </c>
      <c r="W16" s="43">
        <v>10.1</v>
      </c>
      <c r="X16" s="43">
        <v>10.1</v>
      </c>
      <c r="Y16" s="43">
        <v>10.1</v>
      </c>
      <c r="Z16" s="43">
        <v>10.1</v>
      </c>
      <c r="AA16" s="43">
        <v>10.1</v>
      </c>
      <c r="AB16" s="43">
        <v>10.1</v>
      </c>
      <c r="AC16" s="43">
        <v>10.1</v>
      </c>
      <c r="AD16" s="43">
        <v>10.1</v>
      </c>
      <c r="AE16" s="43">
        <v>10.1</v>
      </c>
      <c r="AF16" s="43">
        <v>10.1</v>
      </c>
      <c r="AG16" s="48">
        <v>71</v>
      </c>
      <c r="AH16" s="46">
        <f t="shared" si="2"/>
        <v>13.1</v>
      </c>
      <c r="AI16" s="47">
        <f t="shared" si="3"/>
        <v>10.1</v>
      </c>
      <c r="AK16" s="49"/>
      <c r="AL16" s="52" t="s">
        <v>7</v>
      </c>
      <c r="AM16" s="57">
        <f t="shared" ref="AM16:AR16" si="4">B71</f>
        <v>664.37000000000012</v>
      </c>
      <c r="AN16" s="57">
        <f t="shared" si="4"/>
        <v>636.38000000000011</v>
      </c>
      <c r="AO16" s="57">
        <f t="shared" si="4"/>
        <v>635.67000000000007</v>
      </c>
      <c r="AP16" s="57">
        <f t="shared" si="4"/>
        <v>636.87000000000012</v>
      </c>
      <c r="AQ16" s="57">
        <f t="shared" si="4"/>
        <v>636.87000000000012</v>
      </c>
      <c r="AR16" s="57">
        <f t="shared" si="4"/>
        <v>636.87000000000012</v>
      </c>
      <c r="AS16" s="57">
        <f>I71</f>
        <v>636.87000000000012</v>
      </c>
      <c r="AT16" s="57">
        <f>K71</f>
        <v>636.87000000000012</v>
      </c>
      <c r="AU16" s="57">
        <f t="shared" ref="AU16:BD16" si="5">M71</f>
        <v>601.67000000000007</v>
      </c>
      <c r="AV16" s="57">
        <f t="shared" si="5"/>
        <v>601.67000000000007</v>
      </c>
      <c r="AW16" s="57">
        <f t="shared" si="5"/>
        <v>601.67000000000007</v>
      </c>
      <c r="AX16" s="57">
        <f t="shared" si="5"/>
        <v>588.97</v>
      </c>
      <c r="AY16" s="57">
        <f t="shared" si="5"/>
        <v>588.97</v>
      </c>
      <c r="AZ16" s="57">
        <f t="shared" si="5"/>
        <v>589.47</v>
      </c>
      <c r="BA16" s="57">
        <f t="shared" si="5"/>
        <v>592.97</v>
      </c>
      <c r="BB16" s="57">
        <f t="shared" si="5"/>
        <v>592.97</v>
      </c>
      <c r="BC16" s="57">
        <f t="shared" si="5"/>
        <v>592.97</v>
      </c>
      <c r="BD16" s="57">
        <f t="shared" si="5"/>
        <v>592.97</v>
      </c>
      <c r="BE16" s="58">
        <f>X71</f>
        <v>621.37000000000012</v>
      </c>
      <c r="BF16" s="58">
        <f>Z71</f>
        <v>621.37000000000012</v>
      </c>
      <c r="BG16" s="58">
        <f>AB71</f>
        <v>627.47000000000014</v>
      </c>
      <c r="BH16" s="58">
        <f>AD71</f>
        <v>627.47000000000014</v>
      </c>
      <c r="BI16" s="58">
        <f>AE71</f>
        <v>627.47000000000014</v>
      </c>
      <c r="BJ16" s="58">
        <f>AF71</f>
        <v>627.47000000000014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14.4</v>
      </c>
      <c r="C17" s="44">
        <v>13</v>
      </c>
      <c r="D17" s="44">
        <v>13</v>
      </c>
      <c r="E17" s="44">
        <v>12.5</v>
      </c>
      <c r="F17" s="44">
        <v>12.5</v>
      </c>
      <c r="G17" s="44">
        <v>12.5</v>
      </c>
      <c r="H17" s="44">
        <v>12.5</v>
      </c>
      <c r="I17" s="44">
        <v>12.5</v>
      </c>
      <c r="J17" s="44">
        <v>12.5</v>
      </c>
      <c r="K17" s="44">
        <v>12.5</v>
      </c>
      <c r="L17" s="44">
        <v>12.5</v>
      </c>
      <c r="M17" s="44">
        <v>6</v>
      </c>
      <c r="N17" s="44">
        <v>6</v>
      </c>
      <c r="O17" s="44">
        <v>6</v>
      </c>
      <c r="P17" s="44">
        <v>6</v>
      </c>
      <c r="Q17" s="44">
        <v>6</v>
      </c>
      <c r="R17" s="44">
        <v>6</v>
      </c>
      <c r="S17" s="43">
        <v>16.8</v>
      </c>
      <c r="T17" s="43">
        <v>16.8</v>
      </c>
      <c r="U17" s="43">
        <v>16.8</v>
      </c>
      <c r="V17" s="43">
        <v>16.8</v>
      </c>
      <c r="W17" s="43">
        <v>14</v>
      </c>
      <c r="X17" s="43">
        <v>14</v>
      </c>
      <c r="Y17" s="43">
        <v>14</v>
      </c>
      <c r="Z17" s="43">
        <v>14</v>
      </c>
      <c r="AA17" s="43">
        <v>14</v>
      </c>
      <c r="AB17" s="43">
        <v>14</v>
      </c>
      <c r="AC17" s="43">
        <v>14</v>
      </c>
      <c r="AD17" s="43">
        <v>14</v>
      </c>
      <c r="AE17" s="43">
        <v>14</v>
      </c>
      <c r="AF17" s="43">
        <v>14</v>
      </c>
      <c r="AG17" s="45">
        <v>54</v>
      </c>
      <c r="AH17" s="46">
        <f t="shared" si="2"/>
        <v>16.8</v>
      </c>
      <c r="AI17" s="47">
        <f t="shared" si="3"/>
        <v>6</v>
      </c>
      <c r="AK17" s="49"/>
      <c r="AL17" s="52" t="s">
        <v>29</v>
      </c>
      <c r="AM17" s="57">
        <f t="shared" ref="AM17:AR17" si="6">B78</f>
        <v>106.4</v>
      </c>
      <c r="AN17" s="57">
        <f t="shared" si="6"/>
        <v>105</v>
      </c>
      <c r="AO17" s="57">
        <f t="shared" si="6"/>
        <v>105</v>
      </c>
      <c r="AP17" s="57">
        <f t="shared" si="6"/>
        <v>105</v>
      </c>
      <c r="AQ17" s="57">
        <f t="shared" si="6"/>
        <v>105</v>
      </c>
      <c r="AR17" s="57">
        <f t="shared" si="6"/>
        <v>125</v>
      </c>
      <c r="AS17" s="57">
        <f>I78</f>
        <v>216.49999999999997</v>
      </c>
      <c r="AT17" s="57">
        <f>K78</f>
        <v>496.70000000000005</v>
      </c>
      <c r="AU17" s="57">
        <f t="shared" ref="AU17:BD17" si="7">M78</f>
        <v>508.20000000000005</v>
      </c>
      <c r="AV17" s="57">
        <f t="shared" si="7"/>
        <v>262.8</v>
      </c>
      <c r="AW17" s="57">
        <f t="shared" si="7"/>
        <v>247.99999999999997</v>
      </c>
      <c r="AX17" s="57">
        <f t="shared" si="7"/>
        <v>100.90000000000002</v>
      </c>
      <c r="AY17" s="57">
        <f t="shared" si="7"/>
        <v>103.3</v>
      </c>
      <c r="AZ17" s="57">
        <f t="shared" si="7"/>
        <v>105.39999999999999</v>
      </c>
      <c r="BA17" s="57">
        <f t="shared" si="7"/>
        <v>105.39999999999999</v>
      </c>
      <c r="BB17" s="57">
        <f t="shared" si="7"/>
        <v>105.39999999999999</v>
      </c>
      <c r="BC17" s="57">
        <f t="shared" si="7"/>
        <v>105.39999999999999</v>
      </c>
      <c r="BD17" s="57">
        <f t="shared" si="7"/>
        <v>105.39999999999999</v>
      </c>
      <c r="BE17" s="58">
        <f>X78</f>
        <v>145.69999999999999</v>
      </c>
      <c r="BF17" s="58">
        <f>Z78</f>
        <v>467.4</v>
      </c>
      <c r="BG17" s="58">
        <f>AB78</f>
        <v>454.4</v>
      </c>
      <c r="BH17" s="58">
        <f>AD78</f>
        <v>221.4</v>
      </c>
      <c r="BI17" s="58">
        <f>AE78</f>
        <v>171.89999999999998</v>
      </c>
      <c r="BJ17" s="58">
        <f>AF78</f>
        <v>149.6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10</v>
      </c>
      <c r="C18" s="44">
        <v>9.5</v>
      </c>
      <c r="D18" s="44">
        <v>9.5</v>
      </c>
      <c r="E18" s="44">
        <v>9.3000000000000007</v>
      </c>
      <c r="F18" s="44">
        <v>9.3000000000000007</v>
      </c>
      <c r="G18" s="44">
        <v>9.3000000000000007</v>
      </c>
      <c r="H18" s="44">
        <v>9.3000000000000007</v>
      </c>
      <c r="I18" s="44">
        <v>9.3000000000000007</v>
      </c>
      <c r="J18" s="44">
        <v>9.3000000000000007</v>
      </c>
      <c r="K18" s="44">
        <v>9.3000000000000007</v>
      </c>
      <c r="L18" s="44">
        <v>9.3000000000000007</v>
      </c>
      <c r="M18" s="44">
        <v>8</v>
      </c>
      <c r="N18" s="44">
        <v>8</v>
      </c>
      <c r="O18" s="44">
        <v>8</v>
      </c>
      <c r="P18" s="44">
        <v>8</v>
      </c>
      <c r="Q18" s="44">
        <v>8</v>
      </c>
      <c r="R18" s="44">
        <v>8</v>
      </c>
      <c r="S18" s="44">
        <v>9.5</v>
      </c>
      <c r="T18" s="44">
        <v>9.5</v>
      </c>
      <c r="U18" s="44">
        <v>9.5</v>
      </c>
      <c r="V18" s="44">
        <v>9.5</v>
      </c>
      <c r="W18" s="44">
        <v>8.5</v>
      </c>
      <c r="X18" s="44">
        <v>8.5</v>
      </c>
      <c r="Y18" s="44">
        <v>8.5</v>
      </c>
      <c r="Z18" s="44">
        <v>8.5</v>
      </c>
      <c r="AA18" s="44">
        <v>8.5</v>
      </c>
      <c r="AB18" s="44">
        <v>8.5</v>
      </c>
      <c r="AC18" s="44">
        <v>8.5</v>
      </c>
      <c r="AD18" s="44">
        <v>8.5</v>
      </c>
      <c r="AE18" s="44">
        <v>8.5</v>
      </c>
      <c r="AF18" s="44">
        <v>8.5</v>
      </c>
      <c r="AG18" s="48">
        <v>52.465000000000003</v>
      </c>
      <c r="AH18" s="46">
        <f t="shared" si="2"/>
        <v>10</v>
      </c>
      <c r="AI18" s="47">
        <f t="shared" si="3"/>
        <v>8</v>
      </c>
      <c r="AK18" s="49"/>
      <c r="AL18" s="52" t="s">
        <v>31</v>
      </c>
      <c r="AM18" s="57">
        <f t="shared" ref="AM18:AR18" si="8">B92</f>
        <v>274.29999999999995</v>
      </c>
      <c r="AN18" s="57">
        <f t="shared" si="8"/>
        <v>181.4</v>
      </c>
      <c r="AO18" s="57">
        <f t="shared" si="8"/>
        <v>173.4</v>
      </c>
      <c r="AP18" s="57">
        <f t="shared" si="8"/>
        <v>152.1</v>
      </c>
      <c r="AQ18" s="57">
        <f t="shared" si="8"/>
        <v>152.1</v>
      </c>
      <c r="AR18" s="57">
        <f t="shared" si="8"/>
        <v>152.1</v>
      </c>
      <c r="AS18" s="57">
        <f>I92</f>
        <v>283.99999999999994</v>
      </c>
      <c r="AT18" s="57">
        <f>K92</f>
        <v>346.9</v>
      </c>
      <c r="AU18" s="57">
        <f t="shared" ref="AU18:BD18" si="9">M92</f>
        <v>341.09999999999997</v>
      </c>
      <c r="AV18" s="57">
        <f t="shared" si="9"/>
        <v>295.89999999999998</v>
      </c>
      <c r="AW18" s="57">
        <f t="shared" si="9"/>
        <v>277.00000000000006</v>
      </c>
      <c r="AX18" s="57">
        <f t="shared" si="9"/>
        <v>201.6</v>
      </c>
      <c r="AY18" s="57">
        <f t="shared" si="9"/>
        <v>180.59999999999997</v>
      </c>
      <c r="AZ18" s="57">
        <f t="shared" si="9"/>
        <v>118.7</v>
      </c>
      <c r="BA18" s="57">
        <f t="shared" si="9"/>
        <v>112.3</v>
      </c>
      <c r="BB18" s="57">
        <f t="shared" si="9"/>
        <v>122.3</v>
      </c>
      <c r="BC18" s="57">
        <f t="shared" si="9"/>
        <v>127.3</v>
      </c>
      <c r="BD18" s="57">
        <f t="shared" si="9"/>
        <v>175.29999999999995</v>
      </c>
      <c r="BE18" s="58">
        <f>X92</f>
        <v>251.99999999999997</v>
      </c>
      <c r="BF18" s="58">
        <f>Z92</f>
        <v>375.7</v>
      </c>
      <c r="BG18" s="58">
        <f>AB92</f>
        <v>352.8</v>
      </c>
      <c r="BH18" s="58">
        <f>AD92</f>
        <v>312.99999999999994</v>
      </c>
      <c r="BI18" s="58">
        <f>AE92</f>
        <v>276.59999999999997</v>
      </c>
      <c r="BJ18" s="58">
        <f>AF92</f>
        <v>168.79999999999995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13.5</v>
      </c>
      <c r="C19" s="44">
        <v>13.6</v>
      </c>
      <c r="D19" s="44">
        <v>13.6</v>
      </c>
      <c r="E19" s="44">
        <v>13.5</v>
      </c>
      <c r="F19" s="44">
        <v>13.5</v>
      </c>
      <c r="G19" s="44">
        <v>13.5</v>
      </c>
      <c r="H19" s="44">
        <v>13.5</v>
      </c>
      <c r="I19" s="44">
        <v>13.5</v>
      </c>
      <c r="J19" s="44">
        <v>13.5</v>
      </c>
      <c r="K19" s="44">
        <v>13.5</v>
      </c>
      <c r="L19" s="44">
        <v>13.5</v>
      </c>
      <c r="M19" s="44">
        <v>12</v>
      </c>
      <c r="N19" s="44">
        <v>12</v>
      </c>
      <c r="O19" s="44">
        <v>12</v>
      </c>
      <c r="P19" s="44">
        <v>12</v>
      </c>
      <c r="Q19" s="44">
        <v>12</v>
      </c>
      <c r="R19" s="44">
        <v>12</v>
      </c>
      <c r="S19" s="44">
        <v>15</v>
      </c>
      <c r="T19" s="44">
        <v>15</v>
      </c>
      <c r="U19" s="44">
        <v>15</v>
      </c>
      <c r="V19" s="44">
        <v>15</v>
      </c>
      <c r="W19" s="44">
        <v>10.5</v>
      </c>
      <c r="X19" s="44">
        <v>10.5</v>
      </c>
      <c r="Y19" s="44">
        <v>10.5</v>
      </c>
      <c r="Z19" s="44">
        <v>10.5</v>
      </c>
      <c r="AA19" s="44">
        <v>10.5</v>
      </c>
      <c r="AB19" s="44">
        <v>10.5</v>
      </c>
      <c r="AC19" s="44">
        <v>10.5</v>
      </c>
      <c r="AD19" s="44">
        <v>10.5</v>
      </c>
      <c r="AE19" s="44">
        <v>10.5</v>
      </c>
      <c r="AF19" s="44">
        <v>10.5</v>
      </c>
      <c r="AG19" s="48">
        <v>52.4</v>
      </c>
      <c r="AH19" s="46">
        <f t="shared" si="2"/>
        <v>15</v>
      </c>
      <c r="AI19" s="47">
        <f t="shared" si="3"/>
        <v>10.5</v>
      </c>
      <c r="AK19" s="49"/>
      <c r="AL19" s="52" t="s">
        <v>33</v>
      </c>
      <c r="AM19" s="57">
        <f t="shared" ref="AM19:AR19" si="10">B108</f>
        <v>287.8</v>
      </c>
      <c r="AN19" s="57">
        <f t="shared" si="10"/>
        <v>375</v>
      </c>
      <c r="AO19" s="57">
        <f t="shared" si="10"/>
        <v>374.20000000000005</v>
      </c>
      <c r="AP19" s="57">
        <f t="shared" si="10"/>
        <v>386.99999999999994</v>
      </c>
      <c r="AQ19" s="57">
        <f t="shared" si="10"/>
        <v>401.6</v>
      </c>
      <c r="AR19" s="57">
        <f t="shared" si="10"/>
        <v>372</v>
      </c>
      <c r="AS19" s="57">
        <f>I108</f>
        <v>372.5</v>
      </c>
      <c r="AT19" s="57">
        <f>K108</f>
        <v>228.4</v>
      </c>
      <c r="AU19" s="57">
        <f t="shared" ref="AU19:BD19" si="11">M108</f>
        <v>239.9</v>
      </c>
      <c r="AV19" s="57">
        <f t="shared" si="11"/>
        <v>430.43000000000006</v>
      </c>
      <c r="AW19" s="57">
        <f t="shared" si="11"/>
        <v>430.5</v>
      </c>
      <c r="AX19" s="57">
        <f t="shared" si="11"/>
        <v>549.4</v>
      </c>
      <c r="AY19" s="57">
        <f t="shared" si="11"/>
        <v>568.6</v>
      </c>
      <c r="AZ19" s="57">
        <f t="shared" si="11"/>
        <v>611.79999999999995</v>
      </c>
      <c r="BA19" s="57">
        <f t="shared" si="11"/>
        <v>711.3</v>
      </c>
      <c r="BB19" s="57">
        <f t="shared" si="11"/>
        <v>683.09999999999991</v>
      </c>
      <c r="BC19" s="57">
        <f t="shared" si="11"/>
        <v>632.19999999999993</v>
      </c>
      <c r="BD19" s="57">
        <f t="shared" si="11"/>
        <v>646.1</v>
      </c>
      <c r="BE19" s="58">
        <f>X108</f>
        <v>485.1</v>
      </c>
      <c r="BF19" s="58">
        <f>Z108</f>
        <v>239.7</v>
      </c>
      <c r="BG19" s="58">
        <f>AB108</f>
        <v>216.7</v>
      </c>
      <c r="BH19" s="58">
        <f>AD108</f>
        <v>381.4</v>
      </c>
      <c r="BI19" s="58">
        <f>AE108</f>
        <v>376</v>
      </c>
      <c r="BJ19" s="58">
        <f>AF108</f>
        <v>392.4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v>0</v>
      </c>
      <c r="L20" s="44">
        <v>0</v>
      </c>
      <c r="M20" s="44">
        <v>0</v>
      </c>
      <c r="N20" s="44">
        <v>0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  <c r="AA20" s="44">
        <v>0</v>
      </c>
      <c r="AB20" s="44">
        <v>0</v>
      </c>
      <c r="AC20" s="44">
        <v>0</v>
      </c>
      <c r="AD20" s="44">
        <v>0</v>
      </c>
      <c r="AE20" s="44">
        <v>0</v>
      </c>
      <c r="AF20" s="44">
        <v>0</v>
      </c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22.1</v>
      </c>
      <c r="C21" s="44">
        <v>22.1</v>
      </c>
      <c r="D21" s="44">
        <v>22.1</v>
      </c>
      <c r="E21" s="44">
        <v>22.1</v>
      </c>
      <c r="F21" s="44">
        <v>22.1</v>
      </c>
      <c r="G21" s="44">
        <v>22.1</v>
      </c>
      <c r="H21" s="44">
        <v>22.1</v>
      </c>
      <c r="I21" s="44">
        <v>22.1</v>
      </c>
      <c r="J21" s="44">
        <v>22.1</v>
      </c>
      <c r="K21" s="44">
        <v>22.1</v>
      </c>
      <c r="L21" s="44">
        <v>22.1</v>
      </c>
      <c r="M21" s="44">
        <v>20.2</v>
      </c>
      <c r="N21" s="44">
        <v>20.2</v>
      </c>
      <c r="O21" s="44">
        <v>20.2</v>
      </c>
      <c r="P21" s="44">
        <v>20.2</v>
      </c>
      <c r="Q21" s="44">
        <v>20.2</v>
      </c>
      <c r="R21" s="44">
        <v>20.2</v>
      </c>
      <c r="S21" s="44">
        <v>18.5</v>
      </c>
      <c r="T21" s="44">
        <v>18.5</v>
      </c>
      <c r="U21" s="44">
        <v>18.5</v>
      </c>
      <c r="V21" s="44">
        <v>18.5</v>
      </c>
      <c r="W21" s="44">
        <v>18.5</v>
      </c>
      <c r="X21" s="44">
        <v>18.5</v>
      </c>
      <c r="Y21" s="44">
        <v>18.5</v>
      </c>
      <c r="Z21" s="44">
        <v>18.5</v>
      </c>
      <c r="AA21" s="44">
        <v>18.5</v>
      </c>
      <c r="AB21" s="44">
        <v>18.5</v>
      </c>
      <c r="AC21" s="44">
        <v>18.5</v>
      </c>
      <c r="AD21" s="44">
        <v>18.5</v>
      </c>
      <c r="AE21" s="44">
        <v>18.5</v>
      </c>
      <c r="AF21" s="44">
        <v>18.5</v>
      </c>
      <c r="AG21" s="48">
        <v>45</v>
      </c>
      <c r="AH21" s="46">
        <f t="shared" si="2"/>
        <v>22.1</v>
      </c>
      <c r="AI21" s="47">
        <f t="shared" si="3"/>
        <v>18.5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18</v>
      </c>
      <c r="C22" s="44">
        <v>17.600000000000001</v>
      </c>
      <c r="D22" s="44">
        <v>17.600000000000001</v>
      </c>
      <c r="E22" s="44">
        <v>17.600000000000001</v>
      </c>
      <c r="F22" s="44">
        <v>17.600000000000001</v>
      </c>
      <c r="G22" s="44">
        <v>17.600000000000001</v>
      </c>
      <c r="H22" s="44">
        <v>17.600000000000001</v>
      </c>
      <c r="I22" s="44">
        <v>17.600000000000001</v>
      </c>
      <c r="J22" s="44">
        <v>17.600000000000001</v>
      </c>
      <c r="K22" s="44">
        <v>17.600000000000001</v>
      </c>
      <c r="L22" s="44">
        <v>17.600000000000001</v>
      </c>
      <c r="M22" s="44">
        <v>15.9</v>
      </c>
      <c r="N22" s="44">
        <v>15.9</v>
      </c>
      <c r="O22" s="44">
        <v>15.9</v>
      </c>
      <c r="P22" s="44">
        <v>15.9</v>
      </c>
      <c r="Q22" s="44">
        <v>15.9</v>
      </c>
      <c r="R22" s="44">
        <v>15.9</v>
      </c>
      <c r="S22" s="44">
        <v>20.100000000000001</v>
      </c>
      <c r="T22" s="44">
        <v>20.100000000000001</v>
      </c>
      <c r="U22" s="44">
        <v>20.100000000000001</v>
      </c>
      <c r="V22" s="44">
        <v>20.100000000000001</v>
      </c>
      <c r="W22" s="44">
        <v>20.100000000000001</v>
      </c>
      <c r="X22" s="44">
        <v>20.100000000000001</v>
      </c>
      <c r="Y22" s="44">
        <v>20.100000000000001</v>
      </c>
      <c r="Z22" s="44">
        <v>20.100000000000001</v>
      </c>
      <c r="AA22" s="44">
        <v>20.100000000000001</v>
      </c>
      <c r="AB22" s="44">
        <v>20.100000000000001</v>
      </c>
      <c r="AC22" s="44">
        <v>20.100000000000001</v>
      </c>
      <c r="AD22" s="44">
        <v>20.100000000000001</v>
      </c>
      <c r="AE22" s="44">
        <v>20.100000000000001</v>
      </c>
      <c r="AF22" s="44">
        <v>20.100000000000001</v>
      </c>
      <c r="AG22" s="48">
        <v>44</v>
      </c>
      <c r="AH22" s="46">
        <f t="shared" si="2"/>
        <v>20.100000000000001</v>
      </c>
      <c r="AI22" s="47">
        <f t="shared" si="3"/>
        <v>15.9</v>
      </c>
      <c r="AK22" s="49"/>
      <c r="AL22" s="59" t="s">
        <v>39</v>
      </c>
      <c r="AM22" s="60">
        <f t="shared" ref="AM22:BJ22" si="16">SUM(AM16:AM21)</f>
        <v>1332.8700000000001</v>
      </c>
      <c r="AN22" s="60">
        <f t="shared" si="16"/>
        <v>1297.7800000000002</v>
      </c>
      <c r="AO22" s="60">
        <f t="shared" si="16"/>
        <v>1288.27</v>
      </c>
      <c r="AP22" s="60">
        <f t="shared" si="16"/>
        <v>1280.97</v>
      </c>
      <c r="AQ22" s="60">
        <f t="shared" si="16"/>
        <v>1295.5700000000002</v>
      </c>
      <c r="AR22" s="60">
        <f t="shared" si="16"/>
        <v>1285.9700000000003</v>
      </c>
      <c r="AS22" s="60">
        <f t="shared" si="16"/>
        <v>1509.8700000000001</v>
      </c>
      <c r="AT22" s="60">
        <f t="shared" si="16"/>
        <v>1708.8700000000003</v>
      </c>
      <c r="AU22" s="60">
        <f t="shared" si="16"/>
        <v>1690.8700000000001</v>
      </c>
      <c r="AV22" s="60">
        <f t="shared" si="16"/>
        <v>1590.8</v>
      </c>
      <c r="AW22" s="60">
        <f t="shared" si="16"/>
        <v>1557.17</v>
      </c>
      <c r="AX22" s="60">
        <f t="shared" si="16"/>
        <v>1440.87</v>
      </c>
      <c r="AY22" s="60">
        <f t="shared" si="16"/>
        <v>1441.4699999999998</v>
      </c>
      <c r="AZ22" s="60">
        <f t="shared" si="16"/>
        <v>1425.37</v>
      </c>
      <c r="BA22" s="60">
        <f t="shared" si="16"/>
        <v>1521.9699999999998</v>
      </c>
      <c r="BB22" s="60">
        <f t="shared" si="16"/>
        <v>1503.77</v>
      </c>
      <c r="BC22" s="60">
        <f t="shared" si="16"/>
        <v>1457.87</v>
      </c>
      <c r="BD22" s="60">
        <f t="shared" si="16"/>
        <v>1519.77</v>
      </c>
      <c r="BE22" s="60">
        <f t="shared" si="16"/>
        <v>1504.17</v>
      </c>
      <c r="BF22" s="60">
        <f t="shared" si="16"/>
        <v>1704.17</v>
      </c>
      <c r="BG22" s="60">
        <f t="shared" si="16"/>
        <v>1651.3700000000001</v>
      </c>
      <c r="BH22" s="60">
        <f t="shared" si="16"/>
        <v>1543.27</v>
      </c>
      <c r="BI22" s="60">
        <f t="shared" si="16"/>
        <v>1451.97</v>
      </c>
      <c r="BJ22" s="60">
        <f t="shared" si="16"/>
        <v>1338.27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11.5</v>
      </c>
      <c r="C23" s="44">
        <v>10</v>
      </c>
      <c r="D23" s="44">
        <v>10</v>
      </c>
      <c r="E23" s="44">
        <v>10</v>
      </c>
      <c r="F23" s="44">
        <v>10</v>
      </c>
      <c r="G23" s="44">
        <v>10</v>
      </c>
      <c r="H23" s="44">
        <v>10</v>
      </c>
      <c r="I23" s="44">
        <v>10</v>
      </c>
      <c r="J23" s="44">
        <v>10</v>
      </c>
      <c r="K23" s="44">
        <v>10</v>
      </c>
      <c r="L23" s="44">
        <v>10</v>
      </c>
      <c r="M23" s="44">
        <v>8</v>
      </c>
      <c r="N23" s="44">
        <v>8</v>
      </c>
      <c r="O23" s="44">
        <v>8</v>
      </c>
      <c r="P23" s="44">
        <v>8</v>
      </c>
      <c r="Q23" s="44">
        <v>8</v>
      </c>
      <c r="R23" s="44">
        <v>8</v>
      </c>
      <c r="S23" s="44">
        <v>12</v>
      </c>
      <c r="T23" s="44">
        <v>12</v>
      </c>
      <c r="U23" s="44">
        <v>12</v>
      </c>
      <c r="V23" s="44">
        <v>12</v>
      </c>
      <c r="W23" s="44">
        <v>12</v>
      </c>
      <c r="X23" s="44">
        <v>12</v>
      </c>
      <c r="Y23" s="44">
        <v>12</v>
      </c>
      <c r="Z23" s="44">
        <v>12</v>
      </c>
      <c r="AA23" s="44">
        <v>12</v>
      </c>
      <c r="AB23" s="44">
        <v>12</v>
      </c>
      <c r="AC23" s="44">
        <v>12</v>
      </c>
      <c r="AD23" s="44">
        <v>12</v>
      </c>
      <c r="AE23" s="44">
        <v>12</v>
      </c>
      <c r="AF23" s="44">
        <v>12</v>
      </c>
      <c r="AG23" s="48">
        <v>42</v>
      </c>
      <c r="AH23" s="46">
        <f t="shared" si="2"/>
        <v>12</v>
      </c>
      <c r="AI23" s="47">
        <f t="shared" si="3"/>
        <v>8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-12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11.5</v>
      </c>
      <c r="C24" s="44">
        <v>11.8</v>
      </c>
      <c r="D24" s="44">
        <v>11.8</v>
      </c>
      <c r="E24" s="44">
        <v>11.8</v>
      </c>
      <c r="F24" s="44">
        <v>11.8</v>
      </c>
      <c r="G24" s="44">
        <v>11.8</v>
      </c>
      <c r="H24" s="44">
        <v>11.8</v>
      </c>
      <c r="I24" s="44">
        <v>11.8</v>
      </c>
      <c r="J24" s="44">
        <v>11.8</v>
      </c>
      <c r="K24" s="44">
        <v>11.8</v>
      </c>
      <c r="L24" s="44">
        <v>11.8</v>
      </c>
      <c r="M24" s="44">
        <v>12.1</v>
      </c>
      <c r="N24" s="44">
        <v>12.1</v>
      </c>
      <c r="O24" s="44">
        <v>12.1</v>
      </c>
      <c r="P24" s="44">
        <v>12.1</v>
      </c>
      <c r="Q24" s="44">
        <v>12.1</v>
      </c>
      <c r="R24" s="44">
        <v>12.1</v>
      </c>
      <c r="S24" s="44">
        <v>11.8</v>
      </c>
      <c r="T24" s="44">
        <v>11.8</v>
      </c>
      <c r="U24" s="44">
        <v>11.8</v>
      </c>
      <c r="V24" s="44">
        <v>11.8</v>
      </c>
      <c r="W24" s="44">
        <v>11.8</v>
      </c>
      <c r="X24" s="44">
        <v>11.8</v>
      </c>
      <c r="Y24" s="44">
        <v>11.8</v>
      </c>
      <c r="Z24" s="44">
        <v>11.8</v>
      </c>
      <c r="AA24" s="44">
        <v>11.8</v>
      </c>
      <c r="AB24" s="44">
        <v>11.8</v>
      </c>
      <c r="AC24" s="44">
        <v>11.8</v>
      </c>
      <c r="AD24" s="44">
        <v>11.8</v>
      </c>
      <c r="AE24" s="44">
        <v>11.8</v>
      </c>
      <c r="AF24" s="44">
        <v>11.8</v>
      </c>
      <c r="AG24" s="48">
        <v>40</v>
      </c>
      <c r="AH24" s="46">
        <f t="shared" si="2"/>
        <v>12.1</v>
      </c>
      <c r="AI24" s="47">
        <f t="shared" si="3"/>
        <v>11.5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11.3</v>
      </c>
      <c r="C25" s="44">
        <v>9.3000000000000007</v>
      </c>
      <c r="D25" s="44">
        <v>9.3000000000000007</v>
      </c>
      <c r="E25" s="44">
        <v>9.3000000000000007</v>
      </c>
      <c r="F25" s="44">
        <v>9.3000000000000007</v>
      </c>
      <c r="G25" s="44">
        <v>9.3000000000000007</v>
      </c>
      <c r="H25" s="44">
        <v>9.3000000000000007</v>
      </c>
      <c r="I25" s="44">
        <v>9.3000000000000007</v>
      </c>
      <c r="J25" s="44">
        <v>9.3000000000000007</v>
      </c>
      <c r="K25" s="44">
        <v>9.3000000000000007</v>
      </c>
      <c r="L25" s="44">
        <v>9.3000000000000007</v>
      </c>
      <c r="M25" s="44">
        <v>10.8</v>
      </c>
      <c r="N25" s="44">
        <v>10.8</v>
      </c>
      <c r="O25" s="44">
        <v>10.8</v>
      </c>
      <c r="P25" s="44">
        <v>10.8</v>
      </c>
      <c r="Q25" s="44">
        <v>10.8</v>
      </c>
      <c r="R25" s="44">
        <v>10.8</v>
      </c>
      <c r="S25" s="44">
        <v>10.8</v>
      </c>
      <c r="T25" s="44">
        <v>10.8</v>
      </c>
      <c r="U25" s="44">
        <v>10.8</v>
      </c>
      <c r="V25" s="44">
        <v>10.8</v>
      </c>
      <c r="W25" s="44">
        <v>10.8</v>
      </c>
      <c r="X25" s="44">
        <v>10.8</v>
      </c>
      <c r="Y25" s="44">
        <v>10.8</v>
      </c>
      <c r="Z25" s="44">
        <v>10.8</v>
      </c>
      <c r="AA25" s="44">
        <v>10.8</v>
      </c>
      <c r="AB25" s="44">
        <v>10.8</v>
      </c>
      <c r="AC25" s="44">
        <v>10.8</v>
      </c>
      <c r="AD25" s="44">
        <v>10.8</v>
      </c>
      <c r="AE25" s="44">
        <v>10.8</v>
      </c>
      <c r="AF25" s="44">
        <v>10.8</v>
      </c>
      <c r="AG25" s="48">
        <v>38.46</v>
      </c>
      <c r="AH25" s="46">
        <f t="shared" si="2"/>
        <v>11.3</v>
      </c>
      <c r="AI25" s="47">
        <f t="shared" si="3"/>
        <v>9.3000000000000007</v>
      </c>
      <c r="AK25" s="49"/>
      <c r="AL25" s="59" t="s">
        <v>44</v>
      </c>
      <c r="AM25" s="60">
        <f t="shared" ref="AM25:BJ25" si="19">AM22+AM23</f>
        <v>1332.8700000000001</v>
      </c>
      <c r="AN25" s="60">
        <f t="shared" si="19"/>
        <v>1297.7800000000002</v>
      </c>
      <c r="AO25" s="60">
        <f t="shared" si="19"/>
        <v>1288.27</v>
      </c>
      <c r="AP25" s="60">
        <f t="shared" si="19"/>
        <v>1280.97</v>
      </c>
      <c r="AQ25" s="60">
        <f t="shared" si="19"/>
        <v>1295.5700000000002</v>
      </c>
      <c r="AR25" s="60">
        <f t="shared" si="19"/>
        <v>1285.9700000000003</v>
      </c>
      <c r="AS25" s="60">
        <f t="shared" si="19"/>
        <v>1509.8700000000001</v>
      </c>
      <c r="AT25" s="60">
        <f t="shared" si="19"/>
        <v>1708.8700000000003</v>
      </c>
      <c r="AU25" s="60">
        <f t="shared" si="19"/>
        <v>1690.8700000000001</v>
      </c>
      <c r="AV25" s="60">
        <f t="shared" si="19"/>
        <v>1590.8</v>
      </c>
      <c r="AW25" s="60">
        <f t="shared" si="19"/>
        <v>1557.17</v>
      </c>
      <c r="AX25" s="60">
        <f t="shared" si="19"/>
        <v>1440.87</v>
      </c>
      <c r="AY25" s="60">
        <f t="shared" si="19"/>
        <v>1441.4699999999998</v>
      </c>
      <c r="AZ25" s="60">
        <f t="shared" si="19"/>
        <v>1425.37</v>
      </c>
      <c r="BA25" s="60">
        <f t="shared" si="19"/>
        <v>1521.9699999999998</v>
      </c>
      <c r="BB25" s="60">
        <f t="shared" si="19"/>
        <v>1503.77</v>
      </c>
      <c r="BC25" s="60">
        <f t="shared" si="19"/>
        <v>1445.87</v>
      </c>
      <c r="BD25" s="60">
        <f t="shared" si="19"/>
        <v>1519.77</v>
      </c>
      <c r="BE25" s="60">
        <f t="shared" si="19"/>
        <v>1504.17</v>
      </c>
      <c r="BF25" s="60">
        <f t="shared" si="19"/>
        <v>1704.17</v>
      </c>
      <c r="BG25" s="60">
        <f t="shared" si="19"/>
        <v>1651.3700000000001</v>
      </c>
      <c r="BH25" s="60">
        <f t="shared" si="19"/>
        <v>1543.27</v>
      </c>
      <c r="BI25" s="60">
        <f t="shared" si="19"/>
        <v>1451.97</v>
      </c>
      <c r="BJ25" s="60">
        <f t="shared" si="19"/>
        <v>1338.27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7</v>
      </c>
      <c r="C26" s="44">
        <v>6.5</v>
      </c>
      <c r="D26" s="44">
        <v>6.5</v>
      </c>
      <c r="E26" s="44">
        <v>6.5</v>
      </c>
      <c r="F26" s="44">
        <v>6.5</v>
      </c>
      <c r="G26" s="44">
        <v>6.5</v>
      </c>
      <c r="H26" s="44">
        <v>6.5</v>
      </c>
      <c r="I26" s="44">
        <v>6.5</v>
      </c>
      <c r="J26" s="44">
        <v>6.5</v>
      </c>
      <c r="K26" s="44">
        <v>6.5</v>
      </c>
      <c r="L26" s="44">
        <v>6.5</v>
      </c>
      <c r="M26" s="44">
        <v>5.5</v>
      </c>
      <c r="N26" s="44">
        <v>5.5</v>
      </c>
      <c r="O26" s="44">
        <v>5.5</v>
      </c>
      <c r="P26" s="44">
        <v>5.5</v>
      </c>
      <c r="Q26" s="44">
        <v>5.5</v>
      </c>
      <c r="R26" s="44">
        <v>5.5</v>
      </c>
      <c r="S26" s="44">
        <v>5.5</v>
      </c>
      <c r="T26" s="44">
        <v>5.5</v>
      </c>
      <c r="U26" s="44">
        <v>5.5</v>
      </c>
      <c r="V26" s="44">
        <v>5.5</v>
      </c>
      <c r="W26" s="44">
        <v>5.5</v>
      </c>
      <c r="X26" s="44">
        <v>5.5</v>
      </c>
      <c r="Y26" s="44">
        <v>5.5</v>
      </c>
      <c r="Z26" s="44">
        <v>5.5</v>
      </c>
      <c r="AA26" s="44">
        <v>5.5</v>
      </c>
      <c r="AB26" s="44">
        <v>5.5</v>
      </c>
      <c r="AC26" s="44">
        <v>5.5</v>
      </c>
      <c r="AD26" s="44">
        <v>5.5</v>
      </c>
      <c r="AE26" s="44">
        <v>5.5</v>
      </c>
      <c r="AF26" s="44">
        <v>5.5</v>
      </c>
      <c r="AG26" s="61">
        <v>38</v>
      </c>
      <c r="AH26" s="46">
        <f t="shared" si="2"/>
        <v>7</v>
      </c>
      <c r="AI26" s="47">
        <f t="shared" si="3"/>
        <v>5.5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17</v>
      </c>
      <c r="C27" s="44">
        <v>17</v>
      </c>
      <c r="D27" s="44">
        <v>17</v>
      </c>
      <c r="E27" s="44">
        <v>17</v>
      </c>
      <c r="F27" s="44">
        <v>17</v>
      </c>
      <c r="G27" s="44">
        <v>17</v>
      </c>
      <c r="H27" s="44">
        <v>17</v>
      </c>
      <c r="I27" s="44">
        <v>17</v>
      </c>
      <c r="J27" s="44">
        <v>17</v>
      </c>
      <c r="K27" s="44">
        <v>17</v>
      </c>
      <c r="L27" s="44">
        <v>17</v>
      </c>
      <c r="M27" s="44">
        <v>17</v>
      </c>
      <c r="N27" s="44">
        <v>17</v>
      </c>
      <c r="O27" s="44">
        <v>17</v>
      </c>
      <c r="P27" s="44">
        <v>17</v>
      </c>
      <c r="Q27" s="44">
        <v>17</v>
      </c>
      <c r="R27" s="44">
        <v>17</v>
      </c>
      <c r="S27" s="44">
        <v>17</v>
      </c>
      <c r="T27" s="44">
        <v>17</v>
      </c>
      <c r="U27" s="44">
        <v>17</v>
      </c>
      <c r="V27" s="44">
        <v>17</v>
      </c>
      <c r="W27" s="44">
        <v>17</v>
      </c>
      <c r="X27" s="44">
        <v>17</v>
      </c>
      <c r="Y27" s="44">
        <v>17</v>
      </c>
      <c r="Z27" s="44">
        <v>17</v>
      </c>
      <c r="AA27" s="44">
        <v>17</v>
      </c>
      <c r="AB27" s="44">
        <v>17</v>
      </c>
      <c r="AC27" s="44">
        <v>17</v>
      </c>
      <c r="AD27" s="44">
        <v>17</v>
      </c>
      <c r="AE27" s="44">
        <v>17</v>
      </c>
      <c r="AF27" s="44">
        <v>17</v>
      </c>
      <c r="AG27" s="48">
        <v>36</v>
      </c>
      <c r="AH27" s="46">
        <f t="shared" si="2"/>
        <v>17</v>
      </c>
      <c r="AI27" s="47">
        <f t="shared" si="3"/>
        <v>17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13.6</v>
      </c>
      <c r="C28" s="44">
        <v>13.6</v>
      </c>
      <c r="D28" s="44">
        <v>13.6</v>
      </c>
      <c r="E28" s="44">
        <v>13.6</v>
      </c>
      <c r="F28" s="44">
        <v>13.6</v>
      </c>
      <c r="G28" s="44">
        <v>13.6</v>
      </c>
      <c r="H28" s="44">
        <v>13.6</v>
      </c>
      <c r="I28" s="44">
        <v>13.6</v>
      </c>
      <c r="J28" s="44">
        <v>13.6</v>
      </c>
      <c r="K28" s="44">
        <v>13.6</v>
      </c>
      <c r="L28" s="44">
        <v>13.6</v>
      </c>
      <c r="M28" s="44">
        <v>10.5</v>
      </c>
      <c r="N28" s="44">
        <v>10.5</v>
      </c>
      <c r="O28" s="44">
        <v>10.5</v>
      </c>
      <c r="P28" s="44">
        <v>10.5</v>
      </c>
      <c r="Q28" s="44">
        <v>10.5</v>
      </c>
      <c r="R28" s="44">
        <v>10.5</v>
      </c>
      <c r="S28" s="44">
        <v>10.5</v>
      </c>
      <c r="T28" s="44">
        <v>10.5</v>
      </c>
      <c r="U28" s="44">
        <v>10.5</v>
      </c>
      <c r="V28" s="44">
        <v>10.5</v>
      </c>
      <c r="W28" s="44">
        <v>10.5</v>
      </c>
      <c r="X28" s="44">
        <v>10.5</v>
      </c>
      <c r="Y28" s="44">
        <v>10.5</v>
      </c>
      <c r="Z28" s="44">
        <v>10.5</v>
      </c>
      <c r="AA28" s="44">
        <v>10.5</v>
      </c>
      <c r="AB28" s="44">
        <v>10.5</v>
      </c>
      <c r="AC28" s="44">
        <v>10.5</v>
      </c>
      <c r="AD28" s="44">
        <v>10.5</v>
      </c>
      <c r="AE28" s="44">
        <v>10.5</v>
      </c>
      <c r="AF28" s="44">
        <v>10.5</v>
      </c>
      <c r="AG28" s="48">
        <v>35.5</v>
      </c>
      <c r="AH28" s="46">
        <f t="shared" si="2"/>
        <v>13.6</v>
      </c>
      <c r="AI28" s="47">
        <f t="shared" si="3"/>
        <v>10.5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6</v>
      </c>
      <c r="C29" s="44">
        <v>7.4</v>
      </c>
      <c r="D29" s="44">
        <v>7.4</v>
      </c>
      <c r="E29" s="44">
        <v>7.4</v>
      </c>
      <c r="F29" s="44">
        <v>7.4</v>
      </c>
      <c r="G29" s="44">
        <v>7.4</v>
      </c>
      <c r="H29" s="44">
        <v>7.4</v>
      </c>
      <c r="I29" s="44">
        <v>7.4</v>
      </c>
      <c r="J29" s="44">
        <v>7.4</v>
      </c>
      <c r="K29" s="44">
        <v>7.4</v>
      </c>
      <c r="L29" s="44">
        <v>7.4</v>
      </c>
      <c r="M29" s="44">
        <v>5.5</v>
      </c>
      <c r="N29" s="44">
        <v>5.5</v>
      </c>
      <c r="O29" s="44">
        <v>5.5</v>
      </c>
      <c r="P29" s="44">
        <v>5.5</v>
      </c>
      <c r="Q29" s="44">
        <v>5.5</v>
      </c>
      <c r="R29" s="44">
        <v>5.5</v>
      </c>
      <c r="S29" s="44">
        <v>5.5</v>
      </c>
      <c r="T29" s="44">
        <v>5.5</v>
      </c>
      <c r="U29" s="44">
        <v>5.5</v>
      </c>
      <c r="V29" s="44">
        <v>5.5</v>
      </c>
      <c r="W29" s="44">
        <v>0</v>
      </c>
      <c r="X29" s="44">
        <v>0</v>
      </c>
      <c r="Y29" s="44">
        <v>0</v>
      </c>
      <c r="Z29" s="44">
        <v>0</v>
      </c>
      <c r="AA29" s="44">
        <v>0</v>
      </c>
      <c r="AB29" s="44">
        <v>6.1</v>
      </c>
      <c r="AC29" s="44">
        <v>6.1</v>
      </c>
      <c r="AD29" s="44">
        <v>6.1</v>
      </c>
      <c r="AE29" s="44">
        <v>6.1</v>
      </c>
      <c r="AF29" s="44">
        <v>6.1</v>
      </c>
      <c r="AG29" s="61">
        <v>32</v>
      </c>
      <c r="AH29" s="46">
        <f t="shared" si="2"/>
        <v>7.4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7.5</v>
      </c>
      <c r="C30" s="44">
        <v>7.5</v>
      </c>
      <c r="D30" s="44">
        <v>7.5</v>
      </c>
      <c r="E30" s="44">
        <v>7.5</v>
      </c>
      <c r="F30" s="44">
        <v>7.5</v>
      </c>
      <c r="G30" s="44">
        <v>7.5</v>
      </c>
      <c r="H30" s="44">
        <v>7.5</v>
      </c>
      <c r="I30" s="44">
        <v>7.5</v>
      </c>
      <c r="J30" s="44">
        <v>7.5</v>
      </c>
      <c r="K30" s="44">
        <v>7.5</v>
      </c>
      <c r="L30" s="44">
        <v>7.5</v>
      </c>
      <c r="M30" s="44">
        <v>7.9</v>
      </c>
      <c r="N30" s="44">
        <v>7.9</v>
      </c>
      <c r="O30" s="44">
        <v>7.9</v>
      </c>
      <c r="P30" s="44">
        <v>7.9</v>
      </c>
      <c r="Q30" s="44">
        <v>7.9</v>
      </c>
      <c r="R30" s="44">
        <v>7.9</v>
      </c>
      <c r="S30" s="44">
        <v>7.9</v>
      </c>
      <c r="T30" s="44">
        <v>7.9</v>
      </c>
      <c r="U30" s="44">
        <v>7.9</v>
      </c>
      <c r="V30" s="44">
        <v>7.9</v>
      </c>
      <c r="W30" s="44">
        <v>7.9</v>
      </c>
      <c r="X30" s="44">
        <v>7.9</v>
      </c>
      <c r="Y30" s="44">
        <v>7.9</v>
      </c>
      <c r="Z30" s="44">
        <v>7.9</v>
      </c>
      <c r="AA30" s="44">
        <v>7.9</v>
      </c>
      <c r="AB30" s="44">
        <v>7.9</v>
      </c>
      <c r="AC30" s="44">
        <v>7.9</v>
      </c>
      <c r="AD30" s="44">
        <v>7.9</v>
      </c>
      <c r="AE30" s="44">
        <v>7.9</v>
      </c>
      <c r="AF30" s="44">
        <v>7.9</v>
      </c>
      <c r="AG30" s="48">
        <v>30</v>
      </c>
      <c r="AH30" s="46">
        <f t="shared" si="2"/>
        <v>7.9</v>
      </c>
      <c r="AI30" s="47">
        <f t="shared" si="3"/>
        <v>7.5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7</v>
      </c>
      <c r="C31" s="44">
        <v>7</v>
      </c>
      <c r="D31" s="44">
        <v>7</v>
      </c>
      <c r="E31" s="44">
        <v>7</v>
      </c>
      <c r="F31" s="44">
        <v>7</v>
      </c>
      <c r="G31" s="44">
        <v>7</v>
      </c>
      <c r="H31" s="44">
        <v>7</v>
      </c>
      <c r="I31" s="44">
        <v>7</v>
      </c>
      <c r="J31" s="44">
        <v>7</v>
      </c>
      <c r="K31" s="44">
        <v>7</v>
      </c>
      <c r="L31" s="44">
        <v>7</v>
      </c>
      <c r="M31" s="44">
        <v>7.2</v>
      </c>
      <c r="N31" s="44">
        <v>7.2</v>
      </c>
      <c r="O31" s="44">
        <v>7.2</v>
      </c>
      <c r="P31" s="44">
        <v>7.2</v>
      </c>
      <c r="Q31" s="44">
        <v>7.2</v>
      </c>
      <c r="R31" s="44">
        <v>7.2</v>
      </c>
      <c r="S31" s="44">
        <v>7.2</v>
      </c>
      <c r="T31" s="44">
        <v>7.2</v>
      </c>
      <c r="U31" s="44">
        <v>7.2</v>
      </c>
      <c r="V31" s="44">
        <v>7.2</v>
      </c>
      <c r="W31" s="44">
        <v>7.2</v>
      </c>
      <c r="X31" s="44">
        <v>7.2</v>
      </c>
      <c r="Y31" s="44">
        <v>7.2</v>
      </c>
      <c r="Z31" s="44">
        <v>7.2</v>
      </c>
      <c r="AA31" s="44">
        <v>7.2</v>
      </c>
      <c r="AB31" s="44">
        <v>7.2</v>
      </c>
      <c r="AC31" s="44">
        <v>7.2</v>
      </c>
      <c r="AD31" s="44">
        <v>7.2</v>
      </c>
      <c r="AE31" s="44">
        <v>7.2</v>
      </c>
      <c r="AF31" s="44">
        <v>7.2</v>
      </c>
      <c r="AG31" s="48">
        <v>29.04</v>
      </c>
      <c r="AH31" s="46">
        <f t="shared" si="2"/>
        <v>7.2</v>
      </c>
      <c r="AI31" s="47">
        <f t="shared" si="3"/>
        <v>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9.8000000000000007</v>
      </c>
      <c r="C32" s="44">
        <v>9.8000000000000007</v>
      </c>
      <c r="D32" s="44">
        <v>9.8000000000000007</v>
      </c>
      <c r="E32" s="44">
        <v>9.8000000000000007</v>
      </c>
      <c r="F32" s="44">
        <v>9.8000000000000007</v>
      </c>
      <c r="G32" s="44">
        <v>9.8000000000000007</v>
      </c>
      <c r="H32" s="44">
        <v>9.8000000000000007</v>
      </c>
      <c r="I32" s="44">
        <v>9.8000000000000007</v>
      </c>
      <c r="J32" s="44">
        <v>9.8000000000000007</v>
      </c>
      <c r="K32" s="44">
        <v>9.8000000000000007</v>
      </c>
      <c r="L32" s="44">
        <v>9.8000000000000007</v>
      </c>
      <c r="M32" s="44">
        <v>8.6</v>
      </c>
      <c r="N32" s="44">
        <v>8.6</v>
      </c>
      <c r="O32" s="44">
        <v>8.6</v>
      </c>
      <c r="P32" s="44">
        <v>8.6</v>
      </c>
      <c r="Q32" s="44">
        <v>8.6</v>
      </c>
      <c r="R32" s="44">
        <v>8.6</v>
      </c>
      <c r="S32" s="44">
        <v>8.6</v>
      </c>
      <c r="T32" s="44">
        <v>8.6</v>
      </c>
      <c r="U32" s="44">
        <v>8.6</v>
      </c>
      <c r="V32" s="44">
        <v>8.6</v>
      </c>
      <c r="W32" s="44">
        <v>8.6</v>
      </c>
      <c r="X32" s="44">
        <v>8.6</v>
      </c>
      <c r="Y32" s="44">
        <v>8.6</v>
      </c>
      <c r="Z32" s="44">
        <v>8.6</v>
      </c>
      <c r="AA32" s="44">
        <v>8.6</v>
      </c>
      <c r="AB32" s="44">
        <v>8.6</v>
      </c>
      <c r="AC32" s="44">
        <v>8.6</v>
      </c>
      <c r="AD32" s="44">
        <v>8.6</v>
      </c>
      <c r="AE32" s="44">
        <v>8.6</v>
      </c>
      <c r="AF32" s="44">
        <v>8.6</v>
      </c>
      <c r="AG32" s="48">
        <v>28.1</v>
      </c>
      <c r="AH32" s="46">
        <f t="shared" si="2"/>
        <v>9.8000000000000007</v>
      </c>
      <c r="AI32" s="47">
        <f t="shared" si="3"/>
        <v>8.6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8.1999999999999993</v>
      </c>
      <c r="C33" s="44">
        <v>8.1999999999999993</v>
      </c>
      <c r="D33" s="44">
        <v>8.1999999999999993</v>
      </c>
      <c r="E33" s="44">
        <v>8.1999999999999993</v>
      </c>
      <c r="F33" s="44">
        <v>8.1999999999999993</v>
      </c>
      <c r="G33" s="44">
        <v>8.1999999999999993</v>
      </c>
      <c r="H33" s="44">
        <v>8.1999999999999993</v>
      </c>
      <c r="I33" s="44">
        <v>8.1999999999999993</v>
      </c>
      <c r="J33" s="44">
        <v>8.1999999999999993</v>
      </c>
      <c r="K33" s="44">
        <v>8.1999999999999993</v>
      </c>
      <c r="L33" s="44">
        <v>8.1999999999999993</v>
      </c>
      <c r="M33" s="44">
        <v>6.1</v>
      </c>
      <c r="N33" s="44">
        <v>6.1</v>
      </c>
      <c r="O33" s="44">
        <v>6.1</v>
      </c>
      <c r="P33" s="44">
        <v>6.1</v>
      </c>
      <c r="Q33" s="44">
        <v>6.1</v>
      </c>
      <c r="R33" s="44">
        <v>6.1</v>
      </c>
      <c r="S33" s="44">
        <v>6.1</v>
      </c>
      <c r="T33" s="44">
        <v>6.1</v>
      </c>
      <c r="U33" s="44">
        <v>6.1</v>
      </c>
      <c r="V33" s="44">
        <v>6.1</v>
      </c>
      <c r="W33" s="44">
        <v>6.1</v>
      </c>
      <c r="X33" s="44">
        <v>6.1</v>
      </c>
      <c r="Y33" s="44">
        <v>6.1</v>
      </c>
      <c r="Z33" s="44">
        <v>6.1</v>
      </c>
      <c r="AA33" s="44">
        <v>6.1</v>
      </c>
      <c r="AB33" s="44">
        <v>6.1</v>
      </c>
      <c r="AC33" s="44">
        <v>6.1</v>
      </c>
      <c r="AD33" s="44">
        <v>6.1</v>
      </c>
      <c r="AE33" s="44">
        <v>6.1</v>
      </c>
      <c r="AF33" s="44">
        <v>6.1</v>
      </c>
      <c r="AG33" s="48">
        <v>27</v>
      </c>
      <c r="AH33" s="46">
        <f t="shared" si="2"/>
        <v>8.1999999999999993</v>
      </c>
      <c r="AI33" s="47">
        <f t="shared" si="3"/>
        <v>6.1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8</v>
      </c>
      <c r="C34" s="44">
        <v>12.7</v>
      </c>
      <c r="D34" s="44">
        <v>12.7</v>
      </c>
      <c r="E34" s="44">
        <v>12.7</v>
      </c>
      <c r="F34" s="44">
        <v>12.7</v>
      </c>
      <c r="G34" s="44">
        <v>12.7</v>
      </c>
      <c r="H34" s="44">
        <v>12.7</v>
      </c>
      <c r="I34" s="44">
        <v>12.7</v>
      </c>
      <c r="J34" s="44">
        <v>12.7</v>
      </c>
      <c r="K34" s="44">
        <v>12.7</v>
      </c>
      <c r="L34" s="44">
        <v>12.7</v>
      </c>
      <c r="M34" s="44">
        <v>12.7</v>
      </c>
      <c r="N34" s="44">
        <v>12.7</v>
      </c>
      <c r="O34" s="44">
        <v>12.7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12.7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8.4</v>
      </c>
      <c r="C35" s="44">
        <v>7.5</v>
      </c>
      <c r="D35" s="44">
        <v>7.5</v>
      </c>
      <c r="E35" s="44">
        <v>7.5</v>
      </c>
      <c r="F35" s="44">
        <v>7.5</v>
      </c>
      <c r="G35" s="44">
        <v>7.5</v>
      </c>
      <c r="H35" s="44">
        <v>7.5</v>
      </c>
      <c r="I35" s="44">
        <v>7.5</v>
      </c>
      <c r="J35" s="44">
        <v>7.5</v>
      </c>
      <c r="K35" s="44">
        <v>7.5</v>
      </c>
      <c r="L35" s="44">
        <v>7.5</v>
      </c>
      <c r="M35" s="44">
        <v>6.5</v>
      </c>
      <c r="N35" s="44">
        <v>6.5</v>
      </c>
      <c r="O35" s="44">
        <v>6.5</v>
      </c>
      <c r="P35" s="44">
        <v>6.5</v>
      </c>
      <c r="Q35" s="44">
        <v>6.5</v>
      </c>
      <c r="R35" s="44">
        <v>6.5</v>
      </c>
      <c r="S35" s="44">
        <v>6.5</v>
      </c>
      <c r="T35" s="44">
        <v>6.5</v>
      </c>
      <c r="U35" s="44">
        <v>6.5</v>
      </c>
      <c r="V35" s="44">
        <v>6.5</v>
      </c>
      <c r="W35" s="44">
        <v>6.5</v>
      </c>
      <c r="X35" s="44">
        <v>6.5</v>
      </c>
      <c r="Y35" s="44">
        <v>6.5</v>
      </c>
      <c r="Z35" s="44">
        <v>6.5</v>
      </c>
      <c r="AA35" s="44">
        <v>6.5</v>
      </c>
      <c r="AB35" s="44">
        <v>6.5</v>
      </c>
      <c r="AC35" s="44">
        <v>6.5</v>
      </c>
      <c r="AD35" s="44">
        <v>6.5</v>
      </c>
      <c r="AE35" s="44">
        <v>6.5</v>
      </c>
      <c r="AF35" s="44">
        <v>6.5</v>
      </c>
      <c r="AG35" s="48">
        <v>25</v>
      </c>
      <c r="AH35" s="46">
        <f t="shared" si="2"/>
        <v>8.4</v>
      </c>
      <c r="AI35" s="47">
        <f t="shared" si="3"/>
        <v>6.5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8</v>
      </c>
      <c r="C36" s="44">
        <v>8</v>
      </c>
      <c r="D36" s="44">
        <v>8</v>
      </c>
      <c r="E36" s="44">
        <v>8</v>
      </c>
      <c r="F36" s="44">
        <v>8</v>
      </c>
      <c r="G36" s="44">
        <v>8</v>
      </c>
      <c r="H36" s="44">
        <v>8</v>
      </c>
      <c r="I36" s="44">
        <v>8</v>
      </c>
      <c r="J36" s="44">
        <v>8</v>
      </c>
      <c r="K36" s="44">
        <v>8</v>
      </c>
      <c r="L36" s="44">
        <v>8</v>
      </c>
      <c r="M36" s="44">
        <v>8</v>
      </c>
      <c r="N36" s="44">
        <v>8</v>
      </c>
      <c r="O36" s="44">
        <v>8</v>
      </c>
      <c r="P36" s="44">
        <v>8</v>
      </c>
      <c r="Q36" s="44">
        <v>8</v>
      </c>
      <c r="R36" s="44">
        <v>8</v>
      </c>
      <c r="S36" s="44">
        <v>8</v>
      </c>
      <c r="T36" s="44">
        <v>8</v>
      </c>
      <c r="U36" s="44">
        <v>8</v>
      </c>
      <c r="V36" s="44">
        <v>8</v>
      </c>
      <c r="W36" s="44">
        <v>8</v>
      </c>
      <c r="X36" s="44">
        <v>8</v>
      </c>
      <c r="Y36" s="44">
        <v>8</v>
      </c>
      <c r="Z36" s="44">
        <v>8</v>
      </c>
      <c r="AA36" s="44">
        <v>8</v>
      </c>
      <c r="AB36" s="44">
        <v>8</v>
      </c>
      <c r="AC36" s="44">
        <v>8</v>
      </c>
      <c r="AD36" s="44">
        <v>8</v>
      </c>
      <c r="AE36" s="44">
        <v>8</v>
      </c>
      <c r="AF36" s="44">
        <v>8</v>
      </c>
      <c r="AG36" s="48">
        <v>25</v>
      </c>
      <c r="AH36" s="46">
        <f t="shared" si="2"/>
        <v>8</v>
      </c>
      <c r="AI36" s="47">
        <f t="shared" si="3"/>
        <v>8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9.1</v>
      </c>
      <c r="C37" s="44">
        <v>8.3000000000000007</v>
      </c>
      <c r="D37" s="44">
        <v>8.3000000000000007</v>
      </c>
      <c r="E37" s="44">
        <v>8.3000000000000007</v>
      </c>
      <c r="F37" s="44">
        <v>8.3000000000000007</v>
      </c>
      <c r="G37" s="44">
        <v>8.3000000000000007</v>
      </c>
      <c r="H37" s="44">
        <v>8.3000000000000007</v>
      </c>
      <c r="I37" s="44">
        <v>8.3000000000000007</v>
      </c>
      <c r="J37" s="44">
        <v>8.3000000000000007</v>
      </c>
      <c r="K37" s="44">
        <v>8.3000000000000007</v>
      </c>
      <c r="L37" s="44">
        <v>8.3000000000000007</v>
      </c>
      <c r="M37" s="44">
        <v>6.1</v>
      </c>
      <c r="N37" s="44">
        <v>6.1</v>
      </c>
      <c r="O37" s="44">
        <v>6.1</v>
      </c>
      <c r="P37" s="44">
        <v>6.1</v>
      </c>
      <c r="Q37" s="44">
        <v>6.1</v>
      </c>
      <c r="R37" s="44">
        <v>6.1</v>
      </c>
      <c r="S37" s="44">
        <v>6.1</v>
      </c>
      <c r="T37" s="44">
        <v>6.1</v>
      </c>
      <c r="U37" s="44">
        <v>6.1</v>
      </c>
      <c r="V37" s="44">
        <v>6.1</v>
      </c>
      <c r="W37" s="44">
        <v>6.1</v>
      </c>
      <c r="X37" s="44">
        <v>6.1</v>
      </c>
      <c r="Y37" s="44">
        <v>6.1</v>
      </c>
      <c r="Z37" s="44">
        <v>6.1</v>
      </c>
      <c r="AA37" s="44">
        <v>6.1</v>
      </c>
      <c r="AB37" s="44">
        <v>6.1</v>
      </c>
      <c r="AC37" s="44">
        <v>6.1</v>
      </c>
      <c r="AD37" s="44">
        <v>6.1</v>
      </c>
      <c r="AE37" s="44">
        <v>6.1</v>
      </c>
      <c r="AF37" s="44">
        <v>6.1</v>
      </c>
      <c r="AG37" s="48">
        <v>25</v>
      </c>
      <c r="AH37" s="46">
        <f t="shared" si="2"/>
        <v>9.1</v>
      </c>
      <c r="AI37" s="47">
        <f t="shared" si="3"/>
        <v>6.1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</v>
      </c>
      <c r="C38" s="44">
        <v>10</v>
      </c>
      <c r="D38" s="44">
        <v>10</v>
      </c>
      <c r="E38" s="44">
        <v>10</v>
      </c>
      <c r="F38" s="44">
        <v>10</v>
      </c>
      <c r="G38" s="44">
        <v>10</v>
      </c>
      <c r="H38" s="44">
        <v>10</v>
      </c>
      <c r="I38" s="44">
        <v>10</v>
      </c>
      <c r="J38" s="44">
        <v>10</v>
      </c>
      <c r="K38" s="44">
        <v>10</v>
      </c>
      <c r="L38" s="44">
        <v>10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>
        <v>10</v>
      </c>
      <c r="V38" s="44">
        <v>10</v>
      </c>
      <c r="W38" s="44">
        <v>10</v>
      </c>
      <c r="X38" s="44">
        <v>10</v>
      </c>
      <c r="Y38" s="44">
        <v>10</v>
      </c>
      <c r="Z38" s="44">
        <v>10</v>
      </c>
      <c r="AA38" s="44">
        <v>10</v>
      </c>
      <c r="AB38" s="44">
        <v>10</v>
      </c>
      <c r="AC38" s="44">
        <v>10</v>
      </c>
      <c r="AD38" s="44">
        <v>10</v>
      </c>
      <c r="AE38" s="44">
        <v>10</v>
      </c>
      <c r="AF38" s="44">
        <v>10</v>
      </c>
      <c r="AG38" s="48">
        <v>25</v>
      </c>
      <c r="AH38" s="46">
        <f t="shared" si="2"/>
        <v>10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10.5</v>
      </c>
      <c r="C39" s="44">
        <v>8</v>
      </c>
      <c r="D39" s="44">
        <v>8</v>
      </c>
      <c r="E39" s="44">
        <v>8</v>
      </c>
      <c r="F39" s="44">
        <v>8</v>
      </c>
      <c r="G39" s="44">
        <v>8</v>
      </c>
      <c r="H39" s="44">
        <v>8</v>
      </c>
      <c r="I39" s="44">
        <v>8</v>
      </c>
      <c r="J39" s="44">
        <v>8</v>
      </c>
      <c r="K39" s="44">
        <v>8</v>
      </c>
      <c r="L39" s="44">
        <v>8</v>
      </c>
      <c r="M39" s="44">
        <v>12.1</v>
      </c>
      <c r="N39" s="44">
        <v>12.1</v>
      </c>
      <c r="O39" s="44">
        <v>12.1</v>
      </c>
      <c r="P39" s="44">
        <v>12.1</v>
      </c>
      <c r="Q39" s="44">
        <v>12.1</v>
      </c>
      <c r="R39" s="44">
        <v>12.1</v>
      </c>
      <c r="S39" s="44">
        <v>12.1</v>
      </c>
      <c r="T39" s="44">
        <v>12.1</v>
      </c>
      <c r="U39" s="44">
        <v>12.1</v>
      </c>
      <c r="V39" s="44">
        <v>12.1</v>
      </c>
      <c r="W39" s="44">
        <v>12.1</v>
      </c>
      <c r="X39" s="44">
        <v>12.1</v>
      </c>
      <c r="Y39" s="44">
        <v>12.1</v>
      </c>
      <c r="Z39" s="44">
        <v>12.1</v>
      </c>
      <c r="AA39" s="44">
        <v>12.1</v>
      </c>
      <c r="AB39" s="44">
        <v>12.1</v>
      </c>
      <c r="AC39" s="44">
        <v>12.1</v>
      </c>
      <c r="AD39" s="44">
        <v>12.1</v>
      </c>
      <c r="AE39" s="44">
        <v>12.1</v>
      </c>
      <c r="AF39" s="44">
        <v>12.1</v>
      </c>
      <c r="AG39" s="48">
        <v>23.5</v>
      </c>
      <c r="AH39" s="46">
        <f t="shared" si="2"/>
        <v>12.1</v>
      </c>
      <c r="AI39" s="47">
        <f t="shared" si="3"/>
        <v>8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5</v>
      </c>
      <c r="C40" s="44">
        <v>5</v>
      </c>
      <c r="D40" s="44">
        <v>5</v>
      </c>
      <c r="E40" s="44">
        <v>5</v>
      </c>
      <c r="F40" s="44">
        <v>5</v>
      </c>
      <c r="G40" s="44">
        <v>5</v>
      </c>
      <c r="H40" s="44">
        <v>5</v>
      </c>
      <c r="I40" s="44">
        <v>5</v>
      </c>
      <c r="J40" s="44">
        <v>5</v>
      </c>
      <c r="K40" s="44">
        <v>5</v>
      </c>
      <c r="L40" s="44">
        <v>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v>0</v>
      </c>
      <c r="L41" s="44">
        <v>0</v>
      </c>
      <c r="M41" s="44">
        <v>0</v>
      </c>
      <c r="N41" s="44">
        <v>0</v>
      </c>
      <c r="O41" s="44">
        <v>0</v>
      </c>
      <c r="P41" s="44">
        <v>0</v>
      </c>
      <c r="Q41" s="44">
        <v>0</v>
      </c>
      <c r="R41" s="44">
        <v>0</v>
      </c>
      <c r="S41" s="44">
        <v>0</v>
      </c>
      <c r="T41" s="44">
        <v>0</v>
      </c>
      <c r="U41" s="44">
        <v>0</v>
      </c>
      <c r="V41" s="44">
        <v>0</v>
      </c>
      <c r="W41" s="44">
        <v>0</v>
      </c>
      <c r="X41" s="44">
        <v>0</v>
      </c>
      <c r="Y41" s="44">
        <v>0</v>
      </c>
      <c r="Z41" s="44">
        <v>0</v>
      </c>
      <c r="AA41" s="44">
        <v>0</v>
      </c>
      <c r="AB41" s="44">
        <v>0</v>
      </c>
      <c r="AC41" s="44">
        <v>0</v>
      </c>
      <c r="AD41" s="44">
        <v>0</v>
      </c>
      <c r="AE41" s="44">
        <v>0</v>
      </c>
      <c r="AF41" s="44">
        <v>0</v>
      </c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5.5</v>
      </c>
      <c r="C43" s="44">
        <v>5.5</v>
      </c>
      <c r="D43" s="44">
        <v>5.5</v>
      </c>
      <c r="E43" s="44">
        <v>5.5</v>
      </c>
      <c r="F43" s="44">
        <v>5.5</v>
      </c>
      <c r="G43" s="44">
        <v>5.5</v>
      </c>
      <c r="H43" s="44">
        <v>5.5</v>
      </c>
      <c r="I43" s="44">
        <v>5.5</v>
      </c>
      <c r="J43" s="44">
        <v>5.5</v>
      </c>
      <c r="K43" s="44">
        <v>5.5</v>
      </c>
      <c r="L43" s="44">
        <v>5.5</v>
      </c>
      <c r="M43" s="44">
        <v>6</v>
      </c>
      <c r="N43" s="44">
        <v>6</v>
      </c>
      <c r="O43" s="44">
        <v>6</v>
      </c>
      <c r="P43" s="44">
        <v>6</v>
      </c>
      <c r="Q43" s="44">
        <v>6</v>
      </c>
      <c r="R43" s="44">
        <v>6</v>
      </c>
      <c r="S43" s="44">
        <v>6</v>
      </c>
      <c r="T43" s="44">
        <v>6</v>
      </c>
      <c r="U43" s="44">
        <v>6</v>
      </c>
      <c r="V43" s="44">
        <v>6</v>
      </c>
      <c r="W43" s="44">
        <v>6</v>
      </c>
      <c r="X43" s="44">
        <v>6</v>
      </c>
      <c r="Y43" s="44">
        <v>6</v>
      </c>
      <c r="Z43" s="44">
        <v>6</v>
      </c>
      <c r="AA43" s="44">
        <v>6</v>
      </c>
      <c r="AB43" s="44">
        <v>6</v>
      </c>
      <c r="AC43" s="44">
        <v>6</v>
      </c>
      <c r="AD43" s="44">
        <v>6</v>
      </c>
      <c r="AE43" s="44">
        <v>6</v>
      </c>
      <c r="AF43" s="44">
        <v>6</v>
      </c>
      <c r="AG43" s="48">
        <v>22</v>
      </c>
      <c r="AH43" s="46">
        <f t="shared" si="2"/>
        <v>6</v>
      </c>
      <c r="AI43" s="47">
        <f t="shared" si="3"/>
        <v>5.5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7.5</v>
      </c>
      <c r="C44" s="44">
        <v>10.8</v>
      </c>
      <c r="D44" s="44">
        <v>10.8</v>
      </c>
      <c r="E44" s="44">
        <v>10.8</v>
      </c>
      <c r="F44" s="44">
        <v>10.8</v>
      </c>
      <c r="G44" s="44">
        <v>10.8</v>
      </c>
      <c r="H44" s="44">
        <v>10.8</v>
      </c>
      <c r="I44" s="44">
        <v>10.8</v>
      </c>
      <c r="J44" s="44">
        <v>10.8</v>
      </c>
      <c r="K44" s="44">
        <v>10.8</v>
      </c>
      <c r="L44" s="44">
        <v>10.8</v>
      </c>
      <c r="M44" s="44">
        <v>8.5</v>
      </c>
      <c r="N44" s="44">
        <v>8.5</v>
      </c>
      <c r="O44" s="44">
        <v>8.5</v>
      </c>
      <c r="P44" s="44">
        <v>8.5</v>
      </c>
      <c r="Q44" s="44">
        <v>8.5</v>
      </c>
      <c r="R44" s="44">
        <v>8.5</v>
      </c>
      <c r="S44" s="44">
        <v>8.5</v>
      </c>
      <c r="T44" s="44">
        <v>8.5</v>
      </c>
      <c r="U44" s="44">
        <v>8.5</v>
      </c>
      <c r="V44" s="44">
        <v>8.5</v>
      </c>
      <c r="W44" s="44">
        <v>8.5</v>
      </c>
      <c r="X44" s="44">
        <v>8.5</v>
      </c>
      <c r="Y44" s="44">
        <v>8.5</v>
      </c>
      <c r="Z44" s="44">
        <v>8.5</v>
      </c>
      <c r="AA44" s="44">
        <v>8.5</v>
      </c>
      <c r="AB44" s="44">
        <v>8.5</v>
      </c>
      <c r="AC44" s="44">
        <v>8.5</v>
      </c>
      <c r="AD44" s="44">
        <v>8.5</v>
      </c>
      <c r="AE44" s="44">
        <v>8.5</v>
      </c>
      <c r="AF44" s="44">
        <v>8.5</v>
      </c>
      <c r="AG44" s="48">
        <v>21.93</v>
      </c>
      <c r="AH44" s="46">
        <f t="shared" si="2"/>
        <v>10.8</v>
      </c>
      <c r="AI44" s="47">
        <f t="shared" si="3"/>
        <v>7.5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9.5</v>
      </c>
      <c r="C45" s="44">
        <v>8.8000000000000007</v>
      </c>
      <c r="D45" s="44">
        <v>8.8000000000000007</v>
      </c>
      <c r="E45" s="44">
        <v>8.8000000000000007</v>
      </c>
      <c r="F45" s="44">
        <v>8.8000000000000007</v>
      </c>
      <c r="G45" s="44">
        <v>8.8000000000000007</v>
      </c>
      <c r="H45" s="44">
        <v>8.8000000000000007</v>
      </c>
      <c r="I45" s="44">
        <v>8.8000000000000007</v>
      </c>
      <c r="J45" s="44">
        <v>8.8000000000000007</v>
      </c>
      <c r="K45" s="44">
        <v>8.8000000000000007</v>
      </c>
      <c r="L45" s="44">
        <v>8.8000000000000007</v>
      </c>
      <c r="M45" s="44">
        <v>7.6</v>
      </c>
      <c r="N45" s="44">
        <v>7.6</v>
      </c>
      <c r="O45" s="44">
        <v>7.6</v>
      </c>
      <c r="P45" s="44">
        <v>7.6</v>
      </c>
      <c r="Q45" s="44">
        <v>7.6</v>
      </c>
      <c r="R45" s="44">
        <v>7.6</v>
      </c>
      <c r="S45" s="44">
        <v>7.6</v>
      </c>
      <c r="T45" s="44">
        <v>7.6</v>
      </c>
      <c r="U45" s="44">
        <v>7.6</v>
      </c>
      <c r="V45" s="44">
        <v>7.6</v>
      </c>
      <c r="W45" s="44">
        <v>7.6</v>
      </c>
      <c r="X45" s="44">
        <v>7.6</v>
      </c>
      <c r="Y45" s="44">
        <v>7.6</v>
      </c>
      <c r="Z45" s="44">
        <v>7.6</v>
      </c>
      <c r="AA45" s="44">
        <v>7.6</v>
      </c>
      <c r="AB45" s="44">
        <v>7.6</v>
      </c>
      <c r="AC45" s="44">
        <v>7.6</v>
      </c>
      <c r="AD45" s="44">
        <v>7.6</v>
      </c>
      <c r="AE45" s="44">
        <v>7.6</v>
      </c>
      <c r="AF45" s="44">
        <v>7.6</v>
      </c>
      <c r="AG45" s="48">
        <v>21.3</v>
      </c>
      <c r="AH45" s="46">
        <f t="shared" si="2"/>
        <v>9.5</v>
      </c>
      <c r="AI45" s="47">
        <f t="shared" si="3"/>
        <v>7.6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6.3</v>
      </c>
      <c r="C46" s="44">
        <v>6</v>
      </c>
      <c r="D46" s="44">
        <v>6</v>
      </c>
      <c r="E46" s="44">
        <v>6</v>
      </c>
      <c r="F46" s="44">
        <v>6</v>
      </c>
      <c r="G46" s="44">
        <v>6</v>
      </c>
      <c r="H46" s="44">
        <v>6</v>
      </c>
      <c r="I46" s="44">
        <v>6</v>
      </c>
      <c r="J46" s="44">
        <v>6</v>
      </c>
      <c r="K46" s="44">
        <v>6</v>
      </c>
      <c r="L46" s="44">
        <v>6</v>
      </c>
      <c r="M46" s="44">
        <v>6.4</v>
      </c>
      <c r="N46" s="44">
        <v>6.4</v>
      </c>
      <c r="O46" s="44">
        <v>6.4</v>
      </c>
      <c r="P46" s="44">
        <v>6.4</v>
      </c>
      <c r="Q46" s="44">
        <v>6.4</v>
      </c>
      <c r="R46" s="44">
        <v>6.4</v>
      </c>
      <c r="S46" s="44">
        <v>6.4</v>
      </c>
      <c r="T46" s="44">
        <v>6.4</v>
      </c>
      <c r="U46" s="44">
        <v>6.4</v>
      </c>
      <c r="V46" s="44">
        <v>6.4</v>
      </c>
      <c r="W46" s="44">
        <v>6.4</v>
      </c>
      <c r="X46" s="44">
        <v>6.4</v>
      </c>
      <c r="Y46" s="44">
        <v>6.4</v>
      </c>
      <c r="Z46" s="44">
        <v>6.4</v>
      </c>
      <c r="AA46" s="44">
        <v>6.4</v>
      </c>
      <c r="AB46" s="44">
        <v>6.4</v>
      </c>
      <c r="AC46" s="44">
        <v>6.4</v>
      </c>
      <c r="AD46" s="44">
        <v>6.4</v>
      </c>
      <c r="AE46" s="44">
        <v>6.4</v>
      </c>
      <c r="AF46" s="44">
        <v>6.4</v>
      </c>
      <c r="AG46" s="48">
        <v>20</v>
      </c>
      <c r="AH46" s="46">
        <f t="shared" si="2"/>
        <v>6.4</v>
      </c>
      <c r="AI46" s="47">
        <f t="shared" si="3"/>
        <v>6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v>0</v>
      </c>
      <c r="L47" s="44">
        <v>0</v>
      </c>
      <c r="M47" s="44">
        <v>0</v>
      </c>
      <c r="N47" s="44">
        <v>0</v>
      </c>
      <c r="O47" s="44">
        <v>0</v>
      </c>
      <c r="P47" s="44">
        <v>0</v>
      </c>
      <c r="Q47" s="44">
        <v>0</v>
      </c>
      <c r="R47" s="44">
        <v>0</v>
      </c>
      <c r="S47" s="44">
        <v>0</v>
      </c>
      <c r="T47" s="44">
        <v>0</v>
      </c>
      <c r="U47" s="44">
        <v>0</v>
      </c>
      <c r="V47" s="44">
        <v>0</v>
      </c>
      <c r="W47" s="44">
        <v>0</v>
      </c>
      <c r="X47" s="44">
        <v>0</v>
      </c>
      <c r="Y47" s="44">
        <v>0</v>
      </c>
      <c r="Z47" s="44">
        <v>0</v>
      </c>
      <c r="AA47" s="44">
        <v>0</v>
      </c>
      <c r="AB47" s="44">
        <v>0</v>
      </c>
      <c r="AC47" s="44">
        <v>0</v>
      </c>
      <c r="AD47" s="44">
        <v>0</v>
      </c>
      <c r="AE47" s="44">
        <v>0</v>
      </c>
      <c r="AF47" s="44">
        <v>0</v>
      </c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5.5</v>
      </c>
      <c r="C48" s="44">
        <v>5.5</v>
      </c>
      <c r="D48" s="44">
        <v>5.5</v>
      </c>
      <c r="E48" s="44">
        <v>5.5</v>
      </c>
      <c r="F48" s="44">
        <v>5.5</v>
      </c>
      <c r="G48" s="44">
        <v>5.5</v>
      </c>
      <c r="H48" s="44">
        <v>5.5</v>
      </c>
      <c r="I48" s="44">
        <v>5.5</v>
      </c>
      <c r="J48" s="44">
        <v>5.5</v>
      </c>
      <c r="K48" s="44">
        <v>5.5</v>
      </c>
      <c r="L48" s="44">
        <v>5.5</v>
      </c>
      <c r="M48" s="44">
        <v>4.7</v>
      </c>
      <c r="N48" s="44">
        <v>4.7</v>
      </c>
      <c r="O48" s="44">
        <v>4.7</v>
      </c>
      <c r="P48" s="44">
        <v>4.7</v>
      </c>
      <c r="Q48" s="44">
        <v>4.7</v>
      </c>
      <c r="R48" s="44">
        <v>4.7</v>
      </c>
      <c r="S48" s="44">
        <v>4.7</v>
      </c>
      <c r="T48" s="44">
        <v>4.7</v>
      </c>
      <c r="U48" s="44">
        <v>4.7</v>
      </c>
      <c r="V48" s="44">
        <v>4.7</v>
      </c>
      <c r="W48" s="44">
        <v>4.7</v>
      </c>
      <c r="X48" s="44">
        <v>4.7</v>
      </c>
      <c r="Y48" s="44">
        <v>4.7</v>
      </c>
      <c r="Z48" s="44">
        <v>4.7</v>
      </c>
      <c r="AA48" s="44">
        <v>4.7</v>
      </c>
      <c r="AB48" s="44">
        <v>4.7</v>
      </c>
      <c r="AC48" s="44">
        <v>4.7</v>
      </c>
      <c r="AD48" s="44">
        <v>4.7</v>
      </c>
      <c r="AE48" s="44">
        <v>4.7</v>
      </c>
      <c r="AF48" s="44">
        <v>4.7</v>
      </c>
      <c r="AG48" s="48">
        <v>18</v>
      </c>
      <c r="AH48" s="46">
        <f t="shared" si="2"/>
        <v>5.5</v>
      </c>
      <c r="AI48" s="47">
        <f t="shared" si="3"/>
        <v>4.7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5.5</v>
      </c>
      <c r="C49" s="44">
        <v>5.5</v>
      </c>
      <c r="D49" s="44">
        <v>5.5</v>
      </c>
      <c r="E49" s="44">
        <v>5.5</v>
      </c>
      <c r="F49" s="44">
        <v>5.5</v>
      </c>
      <c r="G49" s="44">
        <v>5.5</v>
      </c>
      <c r="H49" s="44">
        <v>5.5</v>
      </c>
      <c r="I49" s="44">
        <v>5.5</v>
      </c>
      <c r="J49" s="44">
        <v>5.5</v>
      </c>
      <c r="K49" s="44">
        <v>5.5</v>
      </c>
      <c r="L49" s="44">
        <v>5.5</v>
      </c>
      <c r="M49" s="44">
        <v>5.7</v>
      </c>
      <c r="N49" s="44">
        <v>5.7</v>
      </c>
      <c r="O49" s="44">
        <v>5.7</v>
      </c>
      <c r="P49" s="44">
        <v>5.7</v>
      </c>
      <c r="Q49" s="44">
        <v>5.7</v>
      </c>
      <c r="R49" s="44">
        <v>5.7</v>
      </c>
      <c r="S49" s="44">
        <v>5.7</v>
      </c>
      <c r="T49" s="44">
        <v>5.7</v>
      </c>
      <c r="U49" s="44">
        <v>5.7</v>
      </c>
      <c r="V49" s="44">
        <v>5.7</v>
      </c>
      <c r="W49" s="44">
        <v>5.7</v>
      </c>
      <c r="X49" s="44">
        <v>5.7</v>
      </c>
      <c r="Y49" s="44">
        <v>5.7</v>
      </c>
      <c r="Z49" s="44">
        <v>5.7</v>
      </c>
      <c r="AA49" s="44">
        <v>5.7</v>
      </c>
      <c r="AB49" s="44">
        <v>5.7</v>
      </c>
      <c r="AC49" s="44">
        <v>5.7</v>
      </c>
      <c r="AD49" s="44">
        <v>5.7</v>
      </c>
      <c r="AE49" s="44">
        <v>5.7</v>
      </c>
      <c r="AF49" s="44">
        <v>5.7</v>
      </c>
      <c r="AG49" s="48">
        <v>15.33</v>
      </c>
      <c r="AH49" s="46">
        <f t="shared" si="2"/>
        <v>5.7</v>
      </c>
      <c r="AI49" s="47">
        <f t="shared" si="3"/>
        <v>5.5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v>0</v>
      </c>
      <c r="L51" s="44">
        <v>0</v>
      </c>
      <c r="M51" s="44">
        <v>0</v>
      </c>
      <c r="N51" s="44">
        <v>0</v>
      </c>
      <c r="O51" s="44">
        <v>0</v>
      </c>
      <c r="P51" s="44">
        <v>0</v>
      </c>
      <c r="Q51" s="44">
        <v>0</v>
      </c>
      <c r="R51" s="44">
        <v>0</v>
      </c>
      <c r="S51" s="44">
        <v>0</v>
      </c>
      <c r="T51" s="44">
        <v>0</v>
      </c>
      <c r="U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 s="44">
        <v>0</v>
      </c>
      <c r="AD51" s="44">
        <v>0</v>
      </c>
      <c r="AE51" s="44">
        <v>0</v>
      </c>
      <c r="AF51" s="44">
        <v>0</v>
      </c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5</v>
      </c>
      <c r="C52" s="44">
        <v>5</v>
      </c>
      <c r="D52" s="44">
        <v>5</v>
      </c>
      <c r="E52" s="44">
        <v>5</v>
      </c>
      <c r="F52" s="44">
        <v>5</v>
      </c>
      <c r="G52" s="44">
        <v>5</v>
      </c>
      <c r="H52" s="44">
        <v>5</v>
      </c>
      <c r="I52" s="44">
        <v>5</v>
      </c>
      <c r="J52" s="44">
        <v>5</v>
      </c>
      <c r="K52" s="44">
        <v>5</v>
      </c>
      <c r="L52" s="44">
        <v>5</v>
      </c>
      <c r="M52" s="44">
        <v>5</v>
      </c>
      <c r="N52" s="44">
        <v>5</v>
      </c>
      <c r="O52" s="44">
        <v>5</v>
      </c>
      <c r="P52" s="44">
        <v>5</v>
      </c>
      <c r="Q52" s="44">
        <v>5</v>
      </c>
      <c r="R52" s="44">
        <v>5</v>
      </c>
      <c r="S52" s="44">
        <v>5</v>
      </c>
      <c r="T52" s="44">
        <v>5</v>
      </c>
      <c r="U52" s="44">
        <v>5</v>
      </c>
      <c r="V52" s="44">
        <v>5</v>
      </c>
      <c r="W52" s="44">
        <v>5</v>
      </c>
      <c r="X52" s="44">
        <v>5</v>
      </c>
      <c r="Y52" s="44">
        <v>5</v>
      </c>
      <c r="Z52" s="44">
        <v>5</v>
      </c>
      <c r="AA52" s="44">
        <v>5</v>
      </c>
      <c r="AB52" s="44">
        <v>5</v>
      </c>
      <c r="AC52" s="44">
        <v>5</v>
      </c>
      <c r="AD52" s="44">
        <v>5</v>
      </c>
      <c r="AE52" s="44">
        <v>5</v>
      </c>
      <c r="AF52" s="44">
        <v>5</v>
      </c>
      <c r="AG52" s="48">
        <v>14.3</v>
      </c>
      <c r="AH52" s="46">
        <f t="shared" si="2"/>
        <v>5</v>
      </c>
      <c r="AI52" s="47">
        <f t="shared" si="3"/>
        <v>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2.6</v>
      </c>
      <c r="C53" s="44">
        <v>2.6</v>
      </c>
      <c r="D53" s="44">
        <v>2.6</v>
      </c>
      <c r="E53" s="44">
        <v>2.6</v>
      </c>
      <c r="F53" s="44">
        <v>2.6</v>
      </c>
      <c r="G53" s="44">
        <v>2.6</v>
      </c>
      <c r="H53" s="44">
        <v>2.6</v>
      </c>
      <c r="I53" s="44">
        <v>2.6</v>
      </c>
      <c r="J53" s="44">
        <v>2.6</v>
      </c>
      <c r="K53" s="44">
        <v>2.6</v>
      </c>
      <c r="L53" s="44">
        <v>2.6</v>
      </c>
      <c r="M53" s="44">
        <v>2.6</v>
      </c>
      <c r="N53" s="44">
        <v>2.6</v>
      </c>
      <c r="O53" s="44">
        <v>2.6</v>
      </c>
      <c r="P53" s="44">
        <v>2.6</v>
      </c>
      <c r="Q53" s="44">
        <v>2.6</v>
      </c>
      <c r="R53" s="44">
        <v>2.6</v>
      </c>
      <c r="S53" s="44">
        <v>2.6</v>
      </c>
      <c r="T53" s="44">
        <v>2.6</v>
      </c>
      <c r="U53" s="44">
        <v>2.6</v>
      </c>
      <c r="V53" s="44">
        <v>2.6</v>
      </c>
      <c r="W53" s="44">
        <v>2.6</v>
      </c>
      <c r="X53" s="44">
        <v>2.6</v>
      </c>
      <c r="Y53" s="44">
        <v>2.6</v>
      </c>
      <c r="Z53" s="44">
        <v>2.6</v>
      </c>
      <c r="AA53" s="44">
        <v>2.6</v>
      </c>
      <c r="AB53" s="44">
        <v>2.6</v>
      </c>
      <c r="AC53" s="44">
        <v>2.6</v>
      </c>
      <c r="AD53" s="44">
        <v>2.6</v>
      </c>
      <c r="AE53" s="44">
        <v>2.6</v>
      </c>
      <c r="AF53" s="44">
        <v>2.6</v>
      </c>
      <c r="AG53" s="48">
        <v>14</v>
      </c>
      <c r="AH53" s="46">
        <f t="shared" si="2"/>
        <v>2.6</v>
      </c>
      <c r="AI53" s="47">
        <f t="shared" si="3"/>
        <v>2.6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4.8</v>
      </c>
      <c r="C54" s="44">
        <v>4.8</v>
      </c>
      <c r="D54" s="44">
        <v>4.8</v>
      </c>
      <c r="E54" s="44">
        <v>4.8</v>
      </c>
      <c r="F54" s="44">
        <v>4.8</v>
      </c>
      <c r="G54" s="44">
        <v>4.8</v>
      </c>
      <c r="H54" s="44">
        <v>4.8</v>
      </c>
      <c r="I54" s="44">
        <v>4.8</v>
      </c>
      <c r="J54" s="44">
        <v>4.8</v>
      </c>
      <c r="K54" s="44">
        <v>4.8</v>
      </c>
      <c r="L54" s="44">
        <v>4.8</v>
      </c>
      <c r="M54" s="44">
        <v>4.8</v>
      </c>
      <c r="N54" s="44">
        <v>4.8</v>
      </c>
      <c r="O54" s="44">
        <v>4.8</v>
      </c>
      <c r="P54" s="44">
        <v>4.8</v>
      </c>
      <c r="Q54" s="44">
        <v>4.8</v>
      </c>
      <c r="R54" s="44">
        <v>4.8</v>
      </c>
      <c r="S54" s="44">
        <v>4.8</v>
      </c>
      <c r="T54" s="44">
        <v>4.8</v>
      </c>
      <c r="U54" s="44">
        <v>4.8</v>
      </c>
      <c r="V54" s="44">
        <v>4.8</v>
      </c>
      <c r="W54" s="44">
        <v>4.8</v>
      </c>
      <c r="X54" s="44">
        <v>4.8</v>
      </c>
      <c r="Y54" s="44">
        <v>4.8</v>
      </c>
      <c r="Z54" s="44">
        <v>4.8</v>
      </c>
      <c r="AA54" s="44">
        <v>4.8</v>
      </c>
      <c r="AB54" s="44">
        <v>4.8</v>
      </c>
      <c r="AC54" s="44">
        <v>4.8</v>
      </c>
      <c r="AD54" s="44">
        <v>4.8</v>
      </c>
      <c r="AE54" s="44">
        <v>4.8</v>
      </c>
      <c r="AF54" s="44">
        <v>4.8</v>
      </c>
      <c r="AG54" s="48">
        <v>13.6</v>
      </c>
      <c r="AH54" s="46">
        <f t="shared" si="2"/>
        <v>4.8</v>
      </c>
      <c r="AI54" s="47">
        <f t="shared" si="3"/>
        <v>4.8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3.5</v>
      </c>
      <c r="C55" s="44">
        <v>3.5</v>
      </c>
      <c r="D55" s="44">
        <v>3.5</v>
      </c>
      <c r="E55" s="44">
        <v>3.5</v>
      </c>
      <c r="F55" s="44">
        <v>3.5</v>
      </c>
      <c r="G55" s="44">
        <v>3.5</v>
      </c>
      <c r="H55" s="44">
        <v>3.5</v>
      </c>
      <c r="I55" s="44">
        <v>3.5</v>
      </c>
      <c r="J55" s="44">
        <v>3.5</v>
      </c>
      <c r="K55" s="44">
        <v>3.5</v>
      </c>
      <c r="L55" s="44">
        <v>3.5</v>
      </c>
      <c r="M55" s="44">
        <v>3.5</v>
      </c>
      <c r="N55" s="44">
        <v>3.5</v>
      </c>
      <c r="O55" s="44">
        <v>3.5</v>
      </c>
      <c r="P55" s="44">
        <v>3.5</v>
      </c>
      <c r="Q55" s="44">
        <v>3.5</v>
      </c>
      <c r="R55" s="44">
        <v>3.5</v>
      </c>
      <c r="S55" s="44">
        <v>3.5</v>
      </c>
      <c r="T55" s="44">
        <v>3.5</v>
      </c>
      <c r="U55" s="44">
        <v>3.5</v>
      </c>
      <c r="V55" s="44">
        <v>3.5</v>
      </c>
      <c r="W55" s="44">
        <v>3.5</v>
      </c>
      <c r="X55" s="44">
        <v>3.5</v>
      </c>
      <c r="Y55" s="44">
        <v>3.5</v>
      </c>
      <c r="Z55" s="44">
        <v>3.5</v>
      </c>
      <c r="AA55" s="44">
        <v>3.5</v>
      </c>
      <c r="AB55" s="44">
        <v>3.5</v>
      </c>
      <c r="AC55" s="44">
        <v>3.5</v>
      </c>
      <c r="AD55" s="44">
        <v>3.5</v>
      </c>
      <c r="AE55" s="44">
        <v>3.5</v>
      </c>
      <c r="AF55" s="44">
        <v>3.5</v>
      </c>
      <c r="AG55" s="48">
        <v>13.5</v>
      </c>
      <c r="AH55" s="46">
        <f t="shared" si="2"/>
        <v>3.5</v>
      </c>
      <c r="AI55" s="47">
        <f t="shared" si="3"/>
        <v>3.5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3.1</v>
      </c>
      <c r="C56" s="44">
        <v>3.1</v>
      </c>
      <c r="D56" s="44">
        <v>3.1</v>
      </c>
      <c r="E56" s="44">
        <v>3.1</v>
      </c>
      <c r="F56" s="44">
        <v>3.1</v>
      </c>
      <c r="G56" s="44">
        <v>3.1</v>
      </c>
      <c r="H56" s="44">
        <v>3.1</v>
      </c>
      <c r="I56" s="44">
        <v>3.1</v>
      </c>
      <c r="J56" s="44">
        <v>3.1</v>
      </c>
      <c r="K56" s="44">
        <v>3.1</v>
      </c>
      <c r="L56" s="44">
        <v>3.1</v>
      </c>
      <c r="M56" s="44">
        <v>3.1</v>
      </c>
      <c r="N56" s="44">
        <v>3.1</v>
      </c>
      <c r="O56" s="44">
        <v>3.1</v>
      </c>
      <c r="P56" s="44">
        <v>3.1</v>
      </c>
      <c r="Q56" s="44">
        <v>3.1</v>
      </c>
      <c r="R56" s="44">
        <v>3.1</v>
      </c>
      <c r="S56" s="44">
        <v>3.1</v>
      </c>
      <c r="T56" s="44">
        <v>3.1</v>
      </c>
      <c r="U56" s="44">
        <v>3.1</v>
      </c>
      <c r="V56" s="44">
        <v>3.1</v>
      </c>
      <c r="W56" s="44">
        <v>3.1</v>
      </c>
      <c r="X56" s="44">
        <v>3.1</v>
      </c>
      <c r="Y56" s="44">
        <v>3.1</v>
      </c>
      <c r="Z56" s="44">
        <v>3.1</v>
      </c>
      <c r="AA56" s="44">
        <v>3.1</v>
      </c>
      <c r="AB56" s="44">
        <v>3.1</v>
      </c>
      <c r="AC56" s="44">
        <v>3.1</v>
      </c>
      <c r="AD56" s="44">
        <v>3.1</v>
      </c>
      <c r="AE56" s="44">
        <v>3.1</v>
      </c>
      <c r="AF56" s="44">
        <v>3.1</v>
      </c>
      <c r="AG56" s="48">
        <v>13</v>
      </c>
      <c r="AH56" s="46">
        <f t="shared" si="2"/>
        <v>3.1</v>
      </c>
      <c r="AI56" s="47">
        <f t="shared" si="3"/>
        <v>3.1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3.6</v>
      </c>
      <c r="C57" s="44">
        <v>3.6</v>
      </c>
      <c r="D57" s="44">
        <v>3.6</v>
      </c>
      <c r="E57" s="44">
        <v>3.6</v>
      </c>
      <c r="F57" s="44">
        <v>3.6</v>
      </c>
      <c r="G57" s="44">
        <v>3.6</v>
      </c>
      <c r="H57" s="44">
        <v>3.6</v>
      </c>
      <c r="I57" s="44">
        <v>3.6</v>
      </c>
      <c r="J57" s="44">
        <v>3.6</v>
      </c>
      <c r="K57" s="44">
        <v>3.6</v>
      </c>
      <c r="L57" s="44">
        <v>3.6</v>
      </c>
      <c r="M57" s="44">
        <v>3.6</v>
      </c>
      <c r="N57" s="44">
        <v>3.6</v>
      </c>
      <c r="O57" s="44">
        <v>3.6</v>
      </c>
      <c r="P57" s="44">
        <v>3.6</v>
      </c>
      <c r="Q57" s="44">
        <v>3.6</v>
      </c>
      <c r="R57" s="44">
        <v>3.6</v>
      </c>
      <c r="S57" s="44">
        <v>3.6</v>
      </c>
      <c r="T57" s="44">
        <v>3.6</v>
      </c>
      <c r="U57" s="44">
        <v>3.6</v>
      </c>
      <c r="V57" s="44">
        <v>3.6</v>
      </c>
      <c r="W57" s="44">
        <v>3.6</v>
      </c>
      <c r="X57" s="44">
        <v>3.6</v>
      </c>
      <c r="Y57" s="44">
        <v>3.6</v>
      </c>
      <c r="Z57" s="44">
        <v>3.6</v>
      </c>
      <c r="AA57" s="44">
        <v>3.6</v>
      </c>
      <c r="AB57" s="44">
        <v>3.6</v>
      </c>
      <c r="AC57" s="44">
        <v>3.6</v>
      </c>
      <c r="AD57" s="44">
        <v>3.6</v>
      </c>
      <c r="AE57" s="44">
        <v>3.6</v>
      </c>
      <c r="AF57" s="44">
        <v>3.6</v>
      </c>
      <c r="AG57" s="48">
        <v>12</v>
      </c>
      <c r="AH57" s="46">
        <f t="shared" si="2"/>
        <v>3.6</v>
      </c>
      <c r="AI57" s="47">
        <f t="shared" si="3"/>
        <v>3.6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3.4</v>
      </c>
      <c r="C58" s="44">
        <v>3.4</v>
      </c>
      <c r="D58" s="44">
        <v>3.4</v>
      </c>
      <c r="E58" s="44">
        <v>3.4</v>
      </c>
      <c r="F58" s="44">
        <v>3.4</v>
      </c>
      <c r="G58" s="44">
        <v>3.4</v>
      </c>
      <c r="H58" s="44">
        <v>3.4</v>
      </c>
      <c r="I58" s="44">
        <v>3.4</v>
      </c>
      <c r="J58" s="44">
        <v>3.4</v>
      </c>
      <c r="K58" s="44">
        <v>3.4</v>
      </c>
      <c r="L58" s="44">
        <v>3.4</v>
      </c>
      <c r="M58" s="44">
        <v>3.4</v>
      </c>
      <c r="N58" s="44">
        <v>3.4</v>
      </c>
      <c r="O58" s="44">
        <v>3.4</v>
      </c>
      <c r="P58" s="44">
        <v>3.4</v>
      </c>
      <c r="Q58" s="44">
        <v>3.4</v>
      </c>
      <c r="R58" s="44">
        <v>3.4</v>
      </c>
      <c r="S58" s="44">
        <v>3.4</v>
      </c>
      <c r="T58" s="44">
        <v>3.4</v>
      </c>
      <c r="U58" s="44">
        <v>3.4</v>
      </c>
      <c r="V58" s="44">
        <v>3.4</v>
      </c>
      <c r="W58" s="44">
        <v>3.4</v>
      </c>
      <c r="X58" s="44">
        <v>3.4</v>
      </c>
      <c r="Y58" s="44">
        <v>3.4</v>
      </c>
      <c r="Z58" s="44">
        <v>3.4</v>
      </c>
      <c r="AA58" s="44">
        <v>3.4</v>
      </c>
      <c r="AB58" s="44">
        <v>3.4</v>
      </c>
      <c r="AC58" s="44">
        <v>3.4</v>
      </c>
      <c r="AD58" s="44">
        <v>3.4</v>
      </c>
      <c r="AE58" s="44">
        <v>3.4</v>
      </c>
      <c r="AF58" s="44">
        <v>3.4</v>
      </c>
      <c r="AG58" s="48">
        <v>12</v>
      </c>
      <c r="AH58" s="46">
        <f t="shared" si="2"/>
        <v>3.4</v>
      </c>
      <c r="AI58" s="47">
        <f t="shared" si="3"/>
        <v>3.4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3.5</v>
      </c>
      <c r="C59" s="44">
        <v>3.5</v>
      </c>
      <c r="D59" s="44">
        <v>3.5</v>
      </c>
      <c r="E59" s="44">
        <v>3.5</v>
      </c>
      <c r="F59" s="44">
        <v>3.5</v>
      </c>
      <c r="G59" s="44">
        <v>3.5</v>
      </c>
      <c r="H59" s="44">
        <v>3.5</v>
      </c>
      <c r="I59" s="44">
        <v>3.5</v>
      </c>
      <c r="J59" s="44">
        <v>3.5</v>
      </c>
      <c r="K59" s="44">
        <v>3.5</v>
      </c>
      <c r="L59" s="44">
        <v>3.5</v>
      </c>
      <c r="M59" s="44">
        <v>3.5</v>
      </c>
      <c r="N59" s="44">
        <v>3.5</v>
      </c>
      <c r="O59" s="44">
        <v>3.5</v>
      </c>
      <c r="P59" s="44">
        <v>3.5</v>
      </c>
      <c r="Q59" s="44">
        <v>3.5</v>
      </c>
      <c r="R59" s="44">
        <v>3.5</v>
      </c>
      <c r="S59" s="44">
        <v>3.5</v>
      </c>
      <c r="T59" s="44">
        <v>3.5</v>
      </c>
      <c r="U59" s="44">
        <v>3.5</v>
      </c>
      <c r="V59" s="44">
        <v>3.5</v>
      </c>
      <c r="W59" s="44">
        <v>3.5</v>
      </c>
      <c r="X59" s="44">
        <v>3.5</v>
      </c>
      <c r="Y59" s="44">
        <v>3.5</v>
      </c>
      <c r="Z59" s="44">
        <v>3.5</v>
      </c>
      <c r="AA59" s="44">
        <v>3.5</v>
      </c>
      <c r="AB59" s="44">
        <v>3.5</v>
      </c>
      <c r="AC59" s="44">
        <v>3.5</v>
      </c>
      <c r="AD59" s="44">
        <v>3.5</v>
      </c>
      <c r="AE59" s="44">
        <v>3.5</v>
      </c>
      <c r="AF59" s="44">
        <v>3.5</v>
      </c>
      <c r="AG59" s="48">
        <v>12</v>
      </c>
      <c r="AH59" s="46">
        <f t="shared" si="2"/>
        <v>3.5</v>
      </c>
      <c r="AI59" s="47">
        <f t="shared" si="3"/>
        <v>3.5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3.5</v>
      </c>
      <c r="C60" s="44">
        <v>3.5</v>
      </c>
      <c r="D60" s="44">
        <v>3.5</v>
      </c>
      <c r="E60" s="44">
        <v>3.5</v>
      </c>
      <c r="F60" s="44">
        <v>3.5</v>
      </c>
      <c r="G60" s="44">
        <v>3.5</v>
      </c>
      <c r="H60" s="44">
        <v>3.5</v>
      </c>
      <c r="I60" s="44">
        <v>3.5</v>
      </c>
      <c r="J60" s="44">
        <v>3.5</v>
      </c>
      <c r="K60" s="44">
        <v>3.5</v>
      </c>
      <c r="L60" s="44">
        <v>3.5</v>
      </c>
      <c r="M60" s="44">
        <v>3.5</v>
      </c>
      <c r="N60" s="44">
        <v>3.5</v>
      </c>
      <c r="O60" s="44">
        <v>3.5</v>
      </c>
      <c r="P60" s="44">
        <v>3.5</v>
      </c>
      <c r="Q60" s="44">
        <v>3.5</v>
      </c>
      <c r="R60" s="44">
        <v>3.5</v>
      </c>
      <c r="S60" s="44">
        <v>3.5</v>
      </c>
      <c r="T60" s="44">
        <v>3.5</v>
      </c>
      <c r="U60" s="44">
        <v>3.5</v>
      </c>
      <c r="V60" s="44">
        <v>3.5</v>
      </c>
      <c r="W60" s="44">
        <v>3.5</v>
      </c>
      <c r="X60" s="44">
        <v>3.5</v>
      </c>
      <c r="Y60" s="44">
        <v>3.5</v>
      </c>
      <c r="Z60" s="44">
        <v>3.5</v>
      </c>
      <c r="AA60" s="44">
        <v>3.5</v>
      </c>
      <c r="AB60" s="44">
        <v>3.5</v>
      </c>
      <c r="AC60" s="44">
        <v>3.5</v>
      </c>
      <c r="AD60" s="44">
        <v>3.5</v>
      </c>
      <c r="AE60" s="44">
        <v>3.5</v>
      </c>
      <c r="AF60" s="44">
        <v>3.5</v>
      </c>
      <c r="AG60" s="48">
        <v>12</v>
      </c>
      <c r="AH60" s="46">
        <f t="shared" si="2"/>
        <v>3.5</v>
      </c>
      <c r="AI60" s="47">
        <f t="shared" si="3"/>
        <v>3.5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2.6</v>
      </c>
      <c r="C61" s="44">
        <v>2.6</v>
      </c>
      <c r="D61" s="44">
        <v>2.6</v>
      </c>
      <c r="E61" s="44">
        <v>2.6</v>
      </c>
      <c r="F61" s="44">
        <v>2.6</v>
      </c>
      <c r="G61" s="44">
        <v>2.6</v>
      </c>
      <c r="H61" s="44">
        <v>2.6</v>
      </c>
      <c r="I61" s="44">
        <v>2.6</v>
      </c>
      <c r="J61" s="44">
        <v>2.6</v>
      </c>
      <c r="K61" s="44">
        <v>2.6</v>
      </c>
      <c r="L61" s="44">
        <v>2.6</v>
      </c>
      <c r="M61" s="44">
        <v>2.6</v>
      </c>
      <c r="N61" s="44">
        <v>2.6</v>
      </c>
      <c r="O61" s="44">
        <v>2.6</v>
      </c>
      <c r="P61" s="44">
        <v>2.6</v>
      </c>
      <c r="Q61" s="44">
        <v>2.6</v>
      </c>
      <c r="R61" s="44">
        <v>2.6</v>
      </c>
      <c r="S61" s="44">
        <v>2.6</v>
      </c>
      <c r="T61" s="44">
        <v>2.6</v>
      </c>
      <c r="U61" s="44">
        <v>2.6</v>
      </c>
      <c r="V61" s="44">
        <v>2.6</v>
      </c>
      <c r="W61" s="44">
        <v>2.6</v>
      </c>
      <c r="X61" s="44">
        <v>2.6</v>
      </c>
      <c r="Y61" s="44">
        <v>2.6</v>
      </c>
      <c r="Z61" s="44">
        <v>2.6</v>
      </c>
      <c r="AA61" s="44">
        <v>2.6</v>
      </c>
      <c r="AB61" s="44">
        <v>2.6</v>
      </c>
      <c r="AC61" s="44">
        <v>2.6</v>
      </c>
      <c r="AD61" s="44">
        <v>2.6</v>
      </c>
      <c r="AE61" s="44">
        <v>2.6</v>
      </c>
      <c r="AF61" s="44">
        <v>2.6</v>
      </c>
      <c r="AG61" s="48">
        <v>12</v>
      </c>
      <c r="AH61" s="46">
        <f t="shared" si="2"/>
        <v>2.6</v>
      </c>
      <c r="AI61" s="47">
        <f t="shared" si="3"/>
        <v>2.6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8</v>
      </c>
      <c r="C62" s="44">
        <v>8</v>
      </c>
      <c r="D62" s="44">
        <v>8</v>
      </c>
      <c r="E62" s="44">
        <v>8</v>
      </c>
      <c r="F62" s="44">
        <v>8</v>
      </c>
      <c r="G62" s="44">
        <v>8</v>
      </c>
      <c r="H62" s="44">
        <v>8</v>
      </c>
      <c r="I62" s="44">
        <v>8</v>
      </c>
      <c r="J62" s="44">
        <v>8</v>
      </c>
      <c r="K62" s="44">
        <v>8</v>
      </c>
      <c r="L62" s="44">
        <v>8</v>
      </c>
      <c r="M62" s="44">
        <v>8</v>
      </c>
      <c r="N62" s="44">
        <v>8</v>
      </c>
      <c r="O62" s="44">
        <v>8</v>
      </c>
      <c r="P62" s="44">
        <v>8</v>
      </c>
      <c r="Q62" s="44">
        <v>8</v>
      </c>
      <c r="R62" s="44">
        <v>8</v>
      </c>
      <c r="S62" s="44">
        <v>8</v>
      </c>
      <c r="T62" s="44">
        <v>8</v>
      </c>
      <c r="U62" s="44">
        <v>8</v>
      </c>
      <c r="V62" s="44">
        <v>8</v>
      </c>
      <c r="W62" s="44">
        <v>8</v>
      </c>
      <c r="X62" s="44">
        <v>8</v>
      </c>
      <c r="Y62" s="44">
        <v>8</v>
      </c>
      <c r="Z62" s="44">
        <v>8</v>
      </c>
      <c r="AA62" s="44">
        <v>8</v>
      </c>
      <c r="AB62" s="44">
        <v>8</v>
      </c>
      <c r="AC62" s="44">
        <v>8</v>
      </c>
      <c r="AD62" s="44">
        <v>8</v>
      </c>
      <c r="AE62" s="44">
        <v>8</v>
      </c>
      <c r="AF62" s="44">
        <v>8</v>
      </c>
      <c r="AG62" s="48">
        <v>11.88</v>
      </c>
      <c r="AH62" s="46">
        <f t="shared" si="2"/>
        <v>8</v>
      </c>
      <c r="AI62" s="47">
        <f t="shared" si="3"/>
        <v>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1.9</v>
      </c>
      <c r="C63" s="44">
        <v>1.9</v>
      </c>
      <c r="D63" s="44">
        <v>1.9</v>
      </c>
      <c r="E63" s="44">
        <v>1.9</v>
      </c>
      <c r="F63" s="44">
        <v>1.9</v>
      </c>
      <c r="G63" s="44">
        <v>1.9</v>
      </c>
      <c r="H63" s="44">
        <v>1.9</v>
      </c>
      <c r="I63" s="44">
        <v>1.9</v>
      </c>
      <c r="J63" s="44">
        <v>1.9</v>
      </c>
      <c r="K63" s="44">
        <v>1.9</v>
      </c>
      <c r="L63" s="44">
        <v>1.9</v>
      </c>
      <c r="M63" s="44">
        <v>1.9</v>
      </c>
      <c r="N63" s="44">
        <v>1.9</v>
      </c>
      <c r="O63" s="44">
        <v>1.9</v>
      </c>
      <c r="P63" s="44">
        <v>1.9</v>
      </c>
      <c r="Q63" s="44">
        <v>1.9</v>
      </c>
      <c r="R63" s="44">
        <v>1.9</v>
      </c>
      <c r="S63" s="44">
        <v>1.9</v>
      </c>
      <c r="T63" s="44">
        <v>1.9</v>
      </c>
      <c r="U63" s="44">
        <v>1.9</v>
      </c>
      <c r="V63" s="44">
        <v>1.9</v>
      </c>
      <c r="W63" s="44">
        <v>1.9</v>
      </c>
      <c r="X63" s="44">
        <v>1.9</v>
      </c>
      <c r="Y63" s="44">
        <v>1.9</v>
      </c>
      <c r="Z63" s="44">
        <v>1.9</v>
      </c>
      <c r="AA63" s="44">
        <v>1.9</v>
      </c>
      <c r="AB63" s="44">
        <v>1.9</v>
      </c>
      <c r="AC63" s="44">
        <v>1.9</v>
      </c>
      <c r="AD63" s="44">
        <v>1.9</v>
      </c>
      <c r="AE63" s="44">
        <v>1.9</v>
      </c>
      <c r="AF63" s="44">
        <v>1.9</v>
      </c>
      <c r="AG63" s="48">
        <v>11</v>
      </c>
      <c r="AH63" s="46">
        <f t="shared" si="2"/>
        <v>1.9</v>
      </c>
      <c r="AI63" s="47">
        <f t="shared" si="3"/>
        <v>1.9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2.17</v>
      </c>
      <c r="C64" s="44">
        <v>2.17</v>
      </c>
      <c r="D64" s="44">
        <v>2.17</v>
      </c>
      <c r="E64" s="44">
        <v>2.17</v>
      </c>
      <c r="F64" s="44">
        <v>2.17</v>
      </c>
      <c r="G64" s="44">
        <v>2.17</v>
      </c>
      <c r="H64" s="44">
        <v>2.17</v>
      </c>
      <c r="I64" s="44">
        <v>2.17</v>
      </c>
      <c r="J64" s="44">
        <v>2.17</v>
      </c>
      <c r="K64" s="44">
        <v>2.17</v>
      </c>
      <c r="L64" s="44">
        <v>2.17</v>
      </c>
      <c r="M64" s="44">
        <v>2.17</v>
      </c>
      <c r="N64" s="44">
        <v>2.17</v>
      </c>
      <c r="O64" s="44">
        <v>2.17</v>
      </c>
      <c r="P64" s="44">
        <v>2.17</v>
      </c>
      <c r="Q64" s="44">
        <v>2.17</v>
      </c>
      <c r="R64" s="44">
        <v>2.17</v>
      </c>
      <c r="S64" s="44">
        <v>2.17</v>
      </c>
      <c r="T64" s="44">
        <v>2.17</v>
      </c>
      <c r="U64" s="44">
        <v>2.17</v>
      </c>
      <c r="V64" s="44">
        <v>2.17</v>
      </c>
      <c r="W64" s="44">
        <v>2.17</v>
      </c>
      <c r="X64" s="44">
        <v>2.17</v>
      </c>
      <c r="Y64" s="44">
        <v>2.17</v>
      </c>
      <c r="Z64" s="44">
        <v>2.17</v>
      </c>
      <c r="AA64" s="44">
        <v>2.17</v>
      </c>
      <c r="AB64" s="44">
        <v>2.17</v>
      </c>
      <c r="AC64" s="44">
        <v>2.17</v>
      </c>
      <c r="AD64" s="44">
        <v>2.17</v>
      </c>
      <c r="AE64" s="44">
        <v>2.17</v>
      </c>
      <c r="AF64" s="44">
        <v>2.17</v>
      </c>
      <c r="AG64" s="48">
        <v>11</v>
      </c>
      <c r="AH64" s="46">
        <f>MAX(B64:AF64)</f>
        <v>2.17</v>
      </c>
      <c r="AI64" s="47">
        <f>MIN(B64:AF64)</f>
        <v>2.17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2.9</v>
      </c>
      <c r="C65" s="44">
        <v>2.9</v>
      </c>
      <c r="D65" s="44">
        <v>2.9</v>
      </c>
      <c r="E65" s="44">
        <v>2.9</v>
      </c>
      <c r="F65" s="44">
        <v>2.9</v>
      </c>
      <c r="G65" s="44">
        <v>2.9</v>
      </c>
      <c r="H65" s="44">
        <v>2.9</v>
      </c>
      <c r="I65" s="44">
        <v>2.9</v>
      </c>
      <c r="J65" s="44">
        <v>2.9</v>
      </c>
      <c r="K65" s="44">
        <v>2.9</v>
      </c>
      <c r="L65" s="44">
        <v>2.9</v>
      </c>
      <c r="M65" s="44">
        <v>2.9</v>
      </c>
      <c r="N65" s="44">
        <v>2.9</v>
      </c>
      <c r="O65" s="44">
        <v>2.9</v>
      </c>
      <c r="P65" s="44">
        <v>2.9</v>
      </c>
      <c r="Q65" s="44">
        <v>2.9</v>
      </c>
      <c r="R65" s="44">
        <v>2.9</v>
      </c>
      <c r="S65" s="44">
        <v>2.9</v>
      </c>
      <c r="T65" s="44">
        <v>2.9</v>
      </c>
      <c r="U65" s="44">
        <v>2.9</v>
      </c>
      <c r="V65" s="44">
        <v>2.9</v>
      </c>
      <c r="W65" s="44">
        <v>2.9</v>
      </c>
      <c r="X65" s="44">
        <v>2.9</v>
      </c>
      <c r="Y65" s="44">
        <v>2.9</v>
      </c>
      <c r="Z65" s="44">
        <v>2.9</v>
      </c>
      <c r="AA65" s="44">
        <v>2.9</v>
      </c>
      <c r="AB65" s="44">
        <v>2.9</v>
      </c>
      <c r="AC65" s="44">
        <v>2.9</v>
      </c>
      <c r="AD65" s="44">
        <v>2.9</v>
      </c>
      <c r="AE65" s="44">
        <v>2.9</v>
      </c>
      <c r="AF65" s="44">
        <v>2.9</v>
      </c>
      <c r="AG65" s="48">
        <v>10.7</v>
      </c>
      <c r="AH65" s="46">
        <f t="shared" si="2"/>
        <v>2.9</v>
      </c>
      <c r="AI65" s="47">
        <f t="shared" si="3"/>
        <v>2.9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4.5999999999999996</v>
      </c>
      <c r="C67" s="44">
        <v>4.5999999999999996</v>
      </c>
      <c r="D67" s="44">
        <v>4.5999999999999996</v>
      </c>
      <c r="E67" s="44">
        <v>4.5999999999999996</v>
      </c>
      <c r="F67" s="44">
        <v>4.5999999999999996</v>
      </c>
      <c r="G67" s="44">
        <v>4.5999999999999996</v>
      </c>
      <c r="H67" s="44">
        <v>4.5999999999999996</v>
      </c>
      <c r="I67" s="44">
        <v>4.5999999999999996</v>
      </c>
      <c r="J67" s="44">
        <v>4.5999999999999996</v>
      </c>
      <c r="K67" s="44">
        <v>4.5999999999999996</v>
      </c>
      <c r="L67" s="44">
        <v>4.5999999999999996</v>
      </c>
      <c r="M67" s="44">
        <v>4.5999999999999996</v>
      </c>
      <c r="N67" s="44">
        <v>4.5999999999999996</v>
      </c>
      <c r="O67" s="44">
        <v>4.5999999999999996</v>
      </c>
      <c r="P67" s="44">
        <v>4.5999999999999996</v>
      </c>
      <c r="Q67" s="44">
        <v>4.5999999999999996</v>
      </c>
      <c r="R67" s="44">
        <v>4.5999999999999996</v>
      </c>
      <c r="S67" s="44">
        <v>4.5999999999999996</v>
      </c>
      <c r="T67" s="44">
        <v>4.5999999999999996</v>
      </c>
      <c r="U67" s="44">
        <v>4.5999999999999996</v>
      </c>
      <c r="V67" s="44">
        <v>4.5999999999999996</v>
      </c>
      <c r="W67" s="44">
        <v>4.5999999999999996</v>
      </c>
      <c r="X67" s="44">
        <v>4.5999999999999996</v>
      </c>
      <c r="Y67" s="44">
        <v>4.5999999999999996</v>
      </c>
      <c r="Z67" s="44">
        <v>4.5999999999999996</v>
      </c>
      <c r="AA67" s="44">
        <v>4.5999999999999996</v>
      </c>
      <c r="AB67" s="44">
        <v>4.5999999999999996</v>
      </c>
      <c r="AC67" s="44">
        <v>4.5999999999999996</v>
      </c>
      <c r="AD67" s="44">
        <v>4.5999999999999996</v>
      </c>
      <c r="AE67" s="44">
        <v>4.5999999999999996</v>
      </c>
      <c r="AF67" s="44">
        <v>4.5999999999999996</v>
      </c>
      <c r="AG67" s="61">
        <v>10</v>
      </c>
      <c r="AH67" s="46">
        <f t="shared" si="2"/>
        <v>4.5999999999999996</v>
      </c>
      <c r="AI67" s="47">
        <f t="shared" si="3"/>
        <v>4.5999999999999996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28.4+36.7</f>
        <v>65.099999999999994</v>
      </c>
      <c r="C70" s="66">
        <f>28.4+36.7</f>
        <v>65.099999999999994</v>
      </c>
      <c r="D70" s="66">
        <f>28.4+36.7</f>
        <v>65.099999999999994</v>
      </c>
      <c r="E70" s="66">
        <f>28.4+36.7</f>
        <v>65.099999999999994</v>
      </c>
      <c r="F70" s="66">
        <f>28.4+36.7</f>
        <v>65.099999999999994</v>
      </c>
      <c r="G70" s="66">
        <f>23.9+33.1</f>
        <v>57</v>
      </c>
      <c r="H70" s="66">
        <f>27.5+35.7</f>
        <v>63.2</v>
      </c>
      <c r="I70" s="66">
        <f>24.8+32.3</f>
        <v>57.099999999999994</v>
      </c>
      <c r="J70" s="66">
        <f t="shared" ref="J70:P70" si="20">24.2+31.9</f>
        <v>56.099999999999994</v>
      </c>
      <c r="K70" s="66">
        <f t="shared" si="20"/>
        <v>56.099999999999994</v>
      </c>
      <c r="L70" s="66">
        <f t="shared" si="20"/>
        <v>56.099999999999994</v>
      </c>
      <c r="M70" s="66">
        <f t="shared" si="20"/>
        <v>56.099999999999994</v>
      </c>
      <c r="N70" s="66">
        <f t="shared" si="20"/>
        <v>56.099999999999994</v>
      </c>
      <c r="O70" s="66">
        <f t="shared" si="20"/>
        <v>56.099999999999994</v>
      </c>
      <c r="P70" s="66">
        <f t="shared" si="20"/>
        <v>56.099999999999994</v>
      </c>
      <c r="Q70" s="66">
        <f t="shared" ref="Q70:AF70" si="21">24.2+31.9</f>
        <v>56.099999999999994</v>
      </c>
      <c r="R70" s="66">
        <f t="shared" si="21"/>
        <v>56.099999999999994</v>
      </c>
      <c r="S70" s="66">
        <f t="shared" si="21"/>
        <v>56.099999999999994</v>
      </c>
      <c r="T70" s="66">
        <f t="shared" si="21"/>
        <v>56.099999999999994</v>
      </c>
      <c r="U70" s="66">
        <f t="shared" si="21"/>
        <v>56.099999999999994</v>
      </c>
      <c r="V70" s="66">
        <f t="shared" si="21"/>
        <v>56.099999999999994</v>
      </c>
      <c r="W70" s="66">
        <f t="shared" si="21"/>
        <v>56.099999999999994</v>
      </c>
      <c r="X70" s="66">
        <f t="shared" si="21"/>
        <v>56.099999999999994</v>
      </c>
      <c r="Y70" s="66">
        <f t="shared" si="21"/>
        <v>56.099999999999994</v>
      </c>
      <c r="Z70" s="66">
        <f t="shared" si="21"/>
        <v>56.099999999999994</v>
      </c>
      <c r="AA70" s="66">
        <f t="shared" si="21"/>
        <v>56.099999999999994</v>
      </c>
      <c r="AB70" s="66">
        <f t="shared" si="21"/>
        <v>56.099999999999994</v>
      </c>
      <c r="AC70" s="66">
        <f t="shared" si="21"/>
        <v>56.099999999999994</v>
      </c>
      <c r="AD70" s="66">
        <f t="shared" si="21"/>
        <v>56.099999999999994</v>
      </c>
      <c r="AE70" s="66">
        <f t="shared" si="21"/>
        <v>56.099999999999994</v>
      </c>
      <c r="AF70" s="66">
        <f t="shared" si="21"/>
        <v>56.099999999999994</v>
      </c>
      <c r="AG70" s="64">
        <v>240</v>
      </c>
      <c r="AH70" s="46">
        <f t="shared" si="2"/>
        <v>65.099999999999994</v>
      </c>
      <c r="AI70" s="47">
        <f t="shared" si="3"/>
        <v>56.099999999999994</v>
      </c>
      <c r="AK70" s="49"/>
    </row>
    <row r="71" spans="1:88" ht="15.75" thickBot="1" x14ac:dyDescent="0.3">
      <c r="A71" s="69" t="s">
        <v>90</v>
      </c>
      <c r="B71" s="70">
        <f>SUM(B11:B69)</f>
        <v>664.37000000000012</v>
      </c>
      <c r="C71" s="70">
        <f>SUM(C11:C69)</f>
        <v>636.38000000000011</v>
      </c>
      <c r="D71" s="70">
        <f>SUM(D11:D69)</f>
        <v>635.67000000000007</v>
      </c>
      <c r="E71" s="70">
        <f>SUM(E11:E69)</f>
        <v>636.87000000000012</v>
      </c>
      <c r="F71" s="70">
        <f t="shared" ref="F71:AG71" si="22">SUM(F11:F69)</f>
        <v>636.87000000000012</v>
      </c>
      <c r="G71" s="70">
        <f t="shared" si="22"/>
        <v>636.87000000000012</v>
      </c>
      <c r="H71" s="70">
        <f t="shared" si="22"/>
        <v>636.87000000000012</v>
      </c>
      <c r="I71" s="70">
        <f t="shared" si="22"/>
        <v>636.87000000000012</v>
      </c>
      <c r="J71" s="70">
        <f t="shared" si="22"/>
        <v>636.87000000000012</v>
      </c>
      <c r="K71" s="70">
        <f t="shared" si="22"/>
        <v>636.87000000000012</v>
      </c>
      <c r="L71" s="70">
        <f t="shared" si="22"/>
        <v>636.87000000000012</v>
      </c>
      <c r="M71" s="70">
        <f t="shared" si="22"/>
        <v>601.67000000000007</v>
      </c>
      <c r="N71" s="70">
        <f t="shared" si="22"/>
        <v>601.67000000000007</v>
      </c>
      <c r="O71" s="70">
        <f t="shared" si="22"/>
        <v>601.67000000000007</v>
      </c>
      <c r="P71" s="70">
        <f t="shared" si="22"/>
        <v>588.97</v>
      </c>
      <c r="Q71" s="70">
        <f t="shared" si="22"/>
        <v>588.97</v>
      </c>
      <c r="R71" s="70">
        <f t="shared" si="22"/>
        <v>589.47</v>
      </c>
      <c r="S71" s="70">
        <f>SUM(S11:S69)</f>
        <v>592.97</v>
      </c>
      <c r="T71" s="70">
        <f t="shared" si="22"/>
        <v>592.97</v>
      </c>
      <c r="U71" s="70">
        <f t="shared" si="22"/>
        <v>592.97</v>
      </c>
      <c r="V71" s="70">
        <f>SUM(V11:V69)</f>
        <v>592.97</v>
      </c>
      <c r="W71" s="70">
        <f>SUM(W11:W69)</f>
        <v>621.37000000000012</v>
      </c>
      <c r="X71" s="70">
        <f t="shared" si="22"/>
        <v>621.37000000000012</v>
      </c>
      <c r="Y71" s="70">
        <f t="shared" si="22"/>
        <v>621.37000000000012</v>
      </c>
      <c r="Z71" s="70">
        <f t="shared" si="22"/>
        <v>621.37000000000012</v>
      </c>
      <c r="AA71" s="70">
        <f t="shared" si="22"/>
        <v>621.37000000000012</v>
      </c>
      <c r="AB71" s="70">
        <f>SUM(AB11:AB69)</f>
        <v>627.47000000000014</v>
      </c>
      <c r="AC71" s="70">
        <f t="shared" si="22"/>
        <v>627.47000000000014</v>
      </c>
      <c r="AD71" s="70">
        <f t="shared" si="22"/>
        <v>627.47000000000014</v>
      </c>
      <c r="AE71" s="70">
        <f t="shared" si="22"/>
        <v>627.47000000000014</v>
      </c>
      <c r="AF71" s="70">
        <f t="shared" si="22"/>
        <v>627.47000000000014</v>
      </c>
      <c r="AG71" s="70">
        <f t="shared" si="22"/>
        <v>1812.2049999999999</v>
      </c>
      <c r="AH71" s="46">
        <f t="shared" si="2"/>
        <v>664.37000000000012</v>
      </c>
      <c r="AI71" s="47">
        <f t="shared" si="3"/>
        <v>588.97</v>
      </c>
      <c r="AK71" s="49"/>
    </row>
    <row r="72" spans="1:88" x14ac:dyDescent="0.25">
      <c r="A72" s="71" t="s">
        <v>91</v>
      </c>
      <c r="B72" s="44">
        <v>0</v>
      </c>
      <c r="C72" s="44">
        <v>0</v>
      </c>
      <c r="D72" s="44">
        <v>0</v>
      </c>
      <c r="E72" s="44">
        <v>0</v>
      </c>
      <c r="F72" s="44">
        <v>0</v>
      </c>
      <c r="G72" s="44">
        <v>20.100000000000001</v>
      </c>
      <c r="H72" s="44">
        <v>70.2</v>
      </c>
      <c r="I72" s="44">
        <v>111.6</v>
      </c>
      <c r="J72" s="44">
        <v>343.5</v>
      </c>
      <c r="K72" s="44">
        <v>391.8</v>
      </c>
      <c r="L72" s="44">
        <v>437</v>
      </c>
      <c r="M72" s="44">
        <v>410</v>
      </c>
      <c r="N72" s="44">
        <v>171</v>
      </c>
      <c r="O72" s="44">
        <v>150.6</v>
      </c>
      <c r="P72" s="44">
        <v>0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40.299999999999997</v>
      </c>
      <c r="Y72" s="44">
        <v>171</v>
      </c>
      <c r="Z72" s="44">
        <v>362</v>
      </c>
      <c r="AA72" s="44">
        <v>349</v>
      </c>
      <c r="AB72" s="44">
        <v>349</v>
      </c>
      <c r="AC72" s="44">
        <v>240</v>
      </c>
      <c r="AD72" s="44">
        <v>110</v>
      </c>
      <c r="AE72" s="44">
        <v>60.5</v>
      </c>
      <c r="AF72" s="44">
        <v>40.299999999999997</v>
      </c>
      <c r="AG72" s="61">
        <v>456</v>
      </c>
      <c r="AH72" s="46">
        <f t="shared" si="2"/>
        <v>437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38</v>
      </c>
      <c r="C73" s="43">
        <v>39.9</v>
      </c>
      <c r="D73" s="43">
        <v>39.9</v>
      </c>
      <c r="E73" s="43">
        <v>39.9</v>
      </c>
      <c r="F73" s="43">
        <v>39.9</v>
      </c>
      <c r="G73" s="43">
        <v>39.799999999999997</v>
      </c>
      <c r="H73" s="43">
        <v>39.799999999999997</v>
      </c>
      <c r="I73" s="43">
        <v>39.799999999999997</v>
      </c>
      <c r="J73" s="43">
        <v>39.799999999999997</v>
      </c>
      <c r="K73" s="43">
        <v>39.799999999999997</v>
      </c>
      <c r="L73" s="43">
        <v>39.799999999999997</v>
      </c>
      <c r="M73" s="43">
        <v>37.9</v>
      </c>
      <c r="N73" s="43">
        <v>35</v>
      </c>
      <c r="O73" s="43">
        <v>36</v>
      </c>
      <c r="P73" s="43">
        <v>38.9</v>
      </c>
      <c r="Q73" s="43">
        <v>39</v>
      </c>
      <c r="R73" s="43">
        <v>38.799999999999997</v>
      </c>
      <c r="S73" s="43">
        <v>38.799999999999997</v>
      </c>
      <c r="T73" s="43">
        <v>38.799999999999997</v>
      </c>
      <c r="U73" s="43">
        <v>38.799999999999997</v>
      </c>
      <c r="V73" s="43">
        <v>38.799999999999997</v>
      </c>
      <c r="W73" s="43">
        <v>38.799999999999997</v>
      </c>
      <c r="X73" s="43">
        <v>38.799999999999997</v>
      </c>
      <c r="Y73" s="43">
        <v>38.799999999999997</v>
      </c>
      <c r="Z73" s="43">
        <v>38.799999999999997</v>
      </c>
      <c r="AA73" s="43">
        <v>38.799999999999997</v>
      </c>
      <c r="AB73" s="43">
        <v>38.799999999999997</v>
      </c>
      <c r="AC73" s="43">
        <v>38.799999999999997</v>
      </c>
      <c r="AD73" s="43">
        <v>38.799999999999997</v>
      </c>
      <c r="AE73" s="43">
        <v>38.799999999999997</v>
      </c>
      <c r="AF73" s="43">
        <v>38.799999999999997</v>
      </c>
      <c r="AG73" s="64">
        <v>111</v>
      </c>
      <c r="AH73" s="46">
        <f t="shared" si="2"/>
        <v>39.9</v>
      </c>
      <c r="AI73" s="47">
        <f t="shared" si="3"/>
        <v>35</v>
      </c>
      <c r="AK73" s="49"/>
    </row>
    <row r="74" spans="1:88" x14ac:dyDescent="0.25">
      <c r="A74" s="73" t="s">
        <v>93</v>
      </c>
      <c r="B74" s="43">
        <v>32</v>
      </c>
      <c r="C74" s="43">
        <v>29.5</v>
      </c>
      <c r="D74" s="43">
        <v>29.5</v>
      </c>
      <c r="E74" s="43">
        <v>29.5</v>
      </c>
      <c r="F74" s="43">
        <v>29.5</v>
      </c>
      <c r="G74" s="43">
        <v>29.5</v>
      </c>
      <c r="H74" s="43">
        <v>29.5</v>
      </c>
      <c r="I74" s="43">
        <v>29.5</v>
      </c>
      <c r="J74" s="43">
        <v>29.5</v>
      </c>
      <c r="K74" s="43">
        <v>29.5</v>
      </c>
      <c r="L74" s="43">
        <v>29.5</v>
      </c>
      <c r="M74" s="43">
        <v>28.6</v>
      </c>
      <c r="N74" s="43">
        <v>27.1</v>
      </c>
      <c r="O74" s="43">
        <v>28.1</v>
      </c>
      <c r="P74" s="43">
        <v>28.5</v>
      </c>
      <c r="Q74" s="43">
        <v>28</v>
      </c>
      <c r="R74" s="43">
        <v>28.5</v>
      </c>
      <c r="S74" s="43">
        <v>28.5</v>
      </c>
      <c r="T74" s="43">
        <v>28.5</v>
      </c>
      <c r="U74" s="43">
        <v>28.5</v>
      </c>
      <c r="V74" s="43">
        <v>28.5</v>
      </c>
      <c r="W74" s="43">
        <v>28.5</v>
      </c>
      <c r="X74" s="43">
        <v>28.5</v>
      </c>
      <c r="Y74" s="43">
        <v>28.5</v>
      </c>
      <c r="Z74" s="43">
        <v>28.5</v>
      </c>
      <c r="AA74" s="43">
        <v>28.5</v>
      </c>
      <c r="AB74" s="43">
        <v>28.5</v>
      </c>
      <c r="AC74" s="43">
        <v>28.5</v>
      </c>
      <c r="AD74" s="43">
        <v>28.5</v>
      </c>
      <c r="AE74" s="43">
        <v>28.5</v>
      </c>
      <c r="AF74" s="43">
        <v>28.5</v>
      </c>
      <c r="AG74" s="64">
        <v>60</v>
      </c>
      <c r="AH74" s="46">
        <f t="shared" si="2"/>
        <v>32</v>
      </c>
      <c r="AI74" s="47">
        <f t="shared" si="3"/>
        <v>27.1</v>
      </c>
      <c r="AK74" s="49"/>
    </row>
    <row r="75" spans="1:88" x14ac:dyDescent="0.25">
      <c r="A75" s="74" t="s">
        <v>94</v>
      </c>
      <c r="B75" s="43">
        <v>14.4</v>
      </c>
      <c r="C75" s="43">
        <v>14.5</v>
      </c>
      <c r="D75" s="43">
        <v>14.5</v>
      </c>
      <c r="E75" s="43">
        <v>14.5</v>
      </c>
      <c r="F75" s="43">
        <v>14.5</v>
      </c>
      <c r="G75" s="43">
        <v>14.5</v>
      </c>
      <c r="H75" s="43">
        <v>14.5</v>
      </c>
      <c r="I75" s="43">
        <v>14.5</v>
      </c>
      <c r="J75" s="43">
        <v>14.5</v>
      </c>
      <c r="K75" s="43">
        <v>14.5</v>
      </c>
      <c r="L75" s="43">
        <v>14.5</v>
      </c>
      <c r="M75" s="43">
        <v>13.1</v>
      </c>
      <c r="N75" s="43">
        <v>13.2</v>
      </c>
      <c r="O75" s="43">
        <v>13.1</v>
      </c>
      <c r="P75" s="43">
        <v>13.2</v>
      </c>
      <c r="Q75" s="43">
        <v>14.6</v>
      </c>
      <c r="R75" s="43">
        <v>16.899999999999999</v>
      </c>
      <c r="S75" s="43">
        <v>16.899999999999999</v>
      </c>
      <c r="T75" s="43">
        <v>16.899999999999999</v>
      </c>
      <c r="U75" s="43">
        <v>16.899999999999999</v>
      </c>
      <c r="V75" s="43">
        <v>16.899999999999999</v>
      </c>
      <c r="W75" s="43">
        <v>16.899999999999999</v>
      </c>
      <c r="X75" s="43">
        <v>16.899999999999999</v>
      </c>
      <c r="Y75" s="43">
        <v>16.899999999999999</v>
      </c>
      <c r="Z75" s="43">
        <v>16.899999999999999</v>
      </c>
      <c r="AA75" s="43">
        <v>16.899999999999999</v>
      </c>
      <c r="AB75" s="43">
        <v>16.899999999999999</v>
      </c>
      <c r="AC75" s="43">
        <v>16.899999999999999</v>
      </c>
      <c r="AD75" s="43">
        <v>16.899999999999999</v>
      </c>
      <c r="AE75" s="43">
        <v>16.899999999999999</v>
      </c>
      <c r="AF75" s="43">
        <v>16.899999999999999</v>
      </c>
      <c r="AG75" s="75">
        <v>42.5</v>
      </c>
      <c r="AH75" s="46">
        <f t="shared" ref="AH75:AH138" si="23">MAX(B75:AF75)</f>
        <v>16.899999999999999</v>
      </c>
      <c r="AI75" s="47">
        <f t="shared" ref="AI75:AI138" si="24">MIN(B75:AF75)</f>
        <v>13.1</v>
      </c>
      <c r="AK75" s="49"/>
    </row>
    <row r="76" spans="1:88" x14ac:dyDescent="0.25">
      <c r="A76" s="74" t="s">
        <v>95</v>
      </c>
      <c r="B76" s="43">
        <v>17</v>
      </c>
      <c r="C76" s="43">
        <v>16.100000000000001</v>
      </c>
      <c r="D76" s="43">
        <v>16.100000000000001</v>
      </c>
      <c r="E76" s="43">
        <v>16.100000000000001</v>
      </c>
      <c r="F76" s="43">
        <v>16.100000000000001</v>
      </c>
      <c r="G76" s="43">
        <v>16.100000000000001</v>
      </c>
      <c r="H76" s="43">
        <v>16.100000000000001</v>
      </c>
      <c r="I76" s="43">
        <v>16.100000000000001</v>
      </c>
      <c r="J76" s="43">
        <v>16.100000000000001</v>
      </c>
      <c r="K76" s="43">
        <v>16.100000000000001</v>
      </c>
      <c r="L76" s="43">
        <v>16.100000000000001</v>
      </c>
      <c r="M76" s="43">
        <v>14.5</v>
      </c>
      <c r="N76" s="43">
        <v>12.4</v>
      </c>
      <c r="O76" s="43">
        <v>16.100000000000001</v>
      </c>
      <c r="P76" s="43">
        <v>16.100000000000001</v>
      </c>
      <c r="Q76" s="43">
        <v>16.7</v>
      </c>
      <c r="R76" s="43">
        <v>16.2</v>
      </c>
      <c r="S76" s="43">
        <v>16.2</v>
      </c>
      <c r="T76" s="43">
        <v>16.2</v>
      </c>
      <c r="U76" s="43">
        <v>16.2</v>
      </c>
      <c r="V76" s="43">
        <v>16.2</v>
      </c>
      <c r="W76" s="43">
        <v>16.2</v>
      </c>
      <c r="X76" s="43">
        <v>16.2</v>
      </c>
      <c r="Y76" s="43">
        <v>16.2</v>
      </c>
      <c r="Z76" s="43">
        <v>16.2</v>
      </c>
      <c r="AA76" s="43">
        <v>16.2</v>
      </c>
      <c r="AB76" s="43">
        <v>16.2</v>
      </c>
      <c r="AC76" s="43">
        <v>0</v>
      </c>
      <c r="AD76" s="43">
        <v>22.2</v>
      </c>
      <c r="AE76" s="43">
        <v>22.2</v>
      </c>
      <c r="AF76" s="43">
        <v>20.100000000000001</v>
      </c>
      <c r="AG76" s="75">
        <v>22.1</v>
      </c>
      <c r="AH76" s="46">
        <f t="shared" si="23"/>
        <v>22.2</v>
      </c>
      <c r="AI76" s="47">
        <f t="shared" si="24"/>
        <v>0</v>
      </c>
      <c r="AK76" s="49"/>
    </row>
    <row r="77" spans="1:88" ht="15.75" thickBot="1" x14ac:dyDescent="0.3">
      <c r="A77" s="76" t="s">
        <v>96</v>
      </c>
      <c r="B77" s="77">
        <v>5</v>
      </c>
      <c r="C77" s="77">
        <v>5</v>
      </c>
      <c r="D77" s="77">
        <v>5</v>
      </c>
      <c r="E77" s="77">
        <v>5</v>
      </c>
      <c r="F77" s="77">
        <v>5</v>
      </c>
      <c r="G77" s="77">
        <v>5</v>
      </c>
      <c r="H77" s="77">
        <v>5</v>
      </c>
      <c r="I77" s="77">
        <v>5</v>
      </c>
      <c r="J77" s="77">
        <v>5</v>
      </c>
      <c r="K77" s="77">
        <v>5</v>
      </c>
      <c r="L77" s="77">
        <v>5</v>
      </c>
      <c r="M77" s="77">
        <v>4.0999999999999996</v>
      </c>
      <c r="N77" s="77">
        <v>4.0999999999999996</v>
      </c>
      <c r="O77" s="77">
        <v>4.0999999999999996</v>
      </c>
      <c r="P77" s="77">
        <v>4.2</v>
      </c>
      <c r="Q77" s="77">
        <v>5</v>
      </c>
      <c r="R77" s="77">
        <v>5</v>
      </c>
      <c r="S77" s="77">
        <v>5</v>
      </c>
      <c r="T77" s="77">
        <v>5</v>
      </c>
      <c r="U77" s="77">
        <v>5</v>
      </c>
      <c r="V77" s="77">
        <v>5</v>
      </c>
      <c r="W77" s="77">
        <v>5</v>
      </c>
      <c r="X77" s="77">
        <v>5</v>
      </c>
      <c r="Y77" s="77">
        <v>5</v>
      </c>
      <c r="Z77" s="77">
        <v>5</v>
      </c>
      <c r="AA77" s="77">
        <v>5</v>
      </c>
      <c r="AB77" s="77">
        <v>5</v>
      </c>
      <c r="AC77" s="77">
        <v>5</v>
      </c>
      <c r="AD77" s="77">
        <v>5</v>
      </c>
      <c r="AE77" s="77">
        <v>5</v>
      </c>
      <c r="AF77" s="77">
        <v>5</v>
      </c>
      <c r="AG77" s="78">
        <v>14.8</v>
      </c>
      <c r="AH77" s="46">
        <f t="shared" si="23"/>
        <v>5</v>
      </c>
      <c r="AI77" s="47">
        <f t="shared" si="24"/>
        <v>4.0999999999999996</v>
      </c>
      <c r="AK77" s="49"/>
    </row>
    <row r="78" spans="1:88" ht="15.75" thickBot="1" x14ac:dyDescent="0.3">
      <c r="A78" s="79" t="s">
        <v>97</v>
      </c>
      <c r="B78" s="70">
        <f>SUM(B72:B77)</f>
        <v>106.4</v>
      </c>
      <c r="C78" s="70">
        <f>SUM(C72:C77)</f>
        <v>105</v>
      </c>
      <c r="D78" s="70">
        <f>SUM(D72:D77)</f>
        <v>105</v>
      </c>
      <c r="E78" s="70">
        <f>SUM(E72:E77)</f>
        <v>105</v>
      </c>
      <c r="F78" s="70">
        <f t="shared" ref="F78:AG78" si="25">SUM(F72:F77)</f>
        <v>105</v>
      </c>
      <c r="G78" s="70">
        <f t="shared" si="25"/>
        <v>125</v>
      </c>
      <c r="H78" s="70">
        <f t="shared" si="25"/>
        <v>175.1</v>
      </c>
      <c r="I78" s="70">
        <f t="shared" si="25"/>
        <v>216.49999999999997</v>
      </c>
      <c r="J78" s="70">
        <f t="shared" si="25"/>
        <v>448.40000000000003</v>
      </c>
      <c r="K78" s="70">
        <f t="shared" si="25"/>
        <v>496.70000000000005</v>
      </c>
      <c r="L78" s="70">
        <f t="shared" si="25"/>
        <v>541.9</v>
      </c>
      <c r="M78" s="70">
        <f t="shared" si="25"/>
        <v>508.20000000000005</v>
      </c>
      <c r="N78" s="70">
        <f t="shared" si="25"/>
        <v>262.8</v>
      </c>
      <c r="O78" s="70">
        <f t="shared" si="25"/>
        <v>247.99999999999997</v>
      </c>
      <c r="P78" s="70">
        <f t="shared" si="25"/>
        <v>100.90000000000002</v>
      </c>
      <c r="Q78" s="70">
        <f t="shared" si="25"/>
        <v>103.3</v>
      </c>
      <c r="R78" s="70">
        <f t="shared" si="25"/>
        <v>105.39999999999999</v>
      </c>
      <c r="S78" s="70">
        <f>SUM(S72:S77)</f>
        <v>105.39999999999999</v>
      </c>
      <c r="T78" s="70">
        <f t="shared" si="25"/>
        <v>105.39999999999999</v>
      </c>
      <c r="U78" s="70">
        <f t="shared" si="25"/>
        <v>105.39999999999999</v>
      </c>
      <c r="V78" s="70">
        <f>SUM(V72:V77)</f>
        <v>105.39999999999999</v>
      </c>
      <c r="W78" s="70">
        <f>SUM(W72:W77)</f>
        <v>105.39999999999999</v>
      </c>
      <c r="X78" s="70">
        <f t="shared" si="25"/>
        <v>145.69999999999999</v>
      </c>
      <c r="Y78" s="70">
        <f t="shared" si="25"/>
        <v>276.40000000000003</v>
      </c>
      <c r="Z78" s="70">
        <f t="shared" si="25"/>
        <v>467.4</v>
      </c>
      <c r="AA78" s="70">
        <f t="shared" si="25"/>
        <v>454.4</v>
      </c>
      <c r="AB78" s="70">
        <f>SUM(AB72:AB77)</f>
        <v>454.4</v>
      </c>
      <c r="AC78" s="70">
        <f t="shared" si="25"/>
        <v>329.2</v>
      </c>
      <c r="AD78" s="70">
        <f t="shared" si="25"/>
        <v>221.4</v>
      </c>
      <c r="AE78" s="70">
        <f t="shared" si="25"/>
        <v>171.89999999999998</v>
      </c>
      <c r="AF78" s="70">
        <f t="shared" si="25"/>
        <v>149.6</v>
      </c>
      <c r="AG78" s="80">
        <f t="shared" si="25"/>
        <v>706.4</v>
      </c>
      <c r="AH78" s="46">
        <f t="shared" si="23"/>
        <v>541.9</v>
      </c>
      <c r="AI78" s="47">
        <f t="shared" si="24"/>
        <v>100.90000000000002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81</v>
      </c>
      <c r="C79" s="44">
        <v>48</v>
      </c>
      <c r="D79" s="44">
        <v>40</v>
      </c>
      <c r="E79" s="44">
        <v>30</v>
      </c>
      <c r="F79" s="44">
        <v>30</v>
      </c>
      <c r="G79" s="44">
        <v>30</v>
      </c>
      <c r="H79" s="44">
        <v>72.3</v>
      </c>
      <c r="I79" s="44">
        <v>84.5</v>
      </c>
      <c r="J79" s="44">
        <v>104.4</v>
      </c>
      <c r="K79" s="44">
        <v>125.1</v>
      </c>
      <c r="L79" s="44">
        <v>143</v>
      </c>
      <c r="M79" s="44">
        <v>116.6</v>
      </c>
      <c r="N79" s="44">
        <v>80.5</v>
      </c>
      <c r="O79" s="44">
        <v>80.599999999999994</v>
      </c>
      <c r="P79" s="44">
        <v>48</v>
      </c>
      <c r="Q79" s="44">
        <v>40</v>
      </c>
      <c r="R79" s="44">
        <v>30</v>
      </c>
      <c r="S79" s="44">
        <v>30.6</v>
      </c>
      <c r="T79" s="44">
        <v>30.6</v>
      </c>
      <c r="U79" s="44">
        <v>30.6</v>
      </c>
      <c r="V79" s="44">
        <v>30.6</v>
      </c>
      <c r="W79" s="44">
        <v>75</v>
      </c>
      <c r="X79" s="44">
        <v>75</v>
      </c>
      <c r="Y79" s="44">
        <v>108</v>
      </c>
      <c r="Z79" s="44">
        <v>129</v>
      </c>
      <c r="AA79" s="44">
        <v>129</v>
      </c>
      <c r="AB79" s="44">
        <v>129</v>
      </c>
      <c r="AC79" s="44">
        <v>129</v>
      </c>
      <c r="AD79" s="44">
        <v>110</v>
      </c>
      <c r="AE79" s="44">
        <v>92</v>
      </c>
      <c r="AF79" s="44">
        <v>30.1</v>
      </c>
      <c r="AG79" s="61">
        <v>144</v>
      </c>
      <c r="AH79" s="46">
        <f t="shared" si="23"/>
        <v>143</v>
      </c>
      <c r="AI79" s="47">
        <f t="shared" si="24"/>
        <v>30</v>
      </c>
      <c r="AK79" s="49"/>
      <c r="AY79" s="1" t="s">
        <v>99</v>
      </c>
      <c r="AZ79" s="82">
        <f>ROUND(C97,0)</f>
        <v>208</v>
      </c>
      <c r="BA79" s="81">
        <f t="shared" ref="BA79:BD83" si="26">D97</f>
        <v>202.6</v>
      </c>
      <c r="BB79" s="81">
        <f t="shared" si="26"/>
        <v>210.2</v>
      </c>
      <c r="BC79" s="81">
        <f t="shared" si="26"/>
        <v>245</v>
      </c>
      <c r="BD79" s="81">
        <f t="shared" si="26"/>
        <v>200</v>
      </c>
      <c r="BE79" s="82">
        <f>I97</f>
        <v>216</v>
      </c>
      <c r="BF79" s="82">
        <f>K97</f>
        <v>60</v>
      </c>
      <c r="BG79" s="82">
        <f t="shared" ref="BG79:BP83" si="27">M97</f>
        <v>63.4</v>
      </c>
      <c r="BH79" s="82">
        <f t="shared" si="27"/>
        <v>202</v>
      </c>
      <c r="BI79" s="82">
        <f t="shared" si="27"/>
        <v>205</v>
      </c>
      <c r="BJ79" s="82">
        <f t="shared" si="27"/>
        <v>328</v>
      </c>
      <c r="BK79" s="82">
        <f t="shared" si="27"/>
        <v>375.9</v>
      </c>
      <c r="BL79" s="82">
        <f t="shared" si="27"/>
        <v>384.5</v>
      </c>
      <c r="BM79" s="82">
        <f t="shared" si="27"/>
        <v>492.8</v>
      </c>
      <c r="BN79" s="82">
        <f t="shared" si="27"/>
        <v>443</v>
      </c>
      <c r="BO79" s="82">
        <f t="shared" si="27"/>
        <v>432</v>
      </c>
      <c r="BP79" s="82">
        <f t="shared" si="27"/>
        <v>400.5</v>
      </c>
      <c r="BQ79" s="82">
        <f>X97</f>
        <v>270</v>
      </c>
      <c r="BR79" s="82">
        <f>Z97</f>
        <v>58.1</v>
      </c>
      <c r="BS79" s="81">
        <f>AB97</f>
        <v>56.1</v>
      </c>
      <c r="BT79" s="81">
        <f t="shared" ref="BT79:BV83" si="28">AD97</f>
        <v>210</v>
      </c>
      <c r="BU79" s="81">
        <f t="shared" si="28"/>
        <v>198</v>
      </c>
      <c r="BV79" s="81">
        <f t="shared" si="28"/>
        <v>223.4</v>
      </c>
      <c r="BW79" s="81">
        <f>B97</f>
        <v>119.2</v>
      </c>
    </row>
    <row r="80" spans="1:88" x14ac:dyDescent="0.25">
      <c r="A80" s="63" t="s">
        <v>100</v>
      </c>
      <c r="B80" s="43">
        <v>34.700000000000003</v>
      </c>
      <c r="C80" s="43">
        <v>0</v>
      </c>
      <c r="D80" s="43">
        <v>0</v>
      </c>
      <c r="E80" s="43">
        <v>0</v>
      </c>
      <c r="F80" s="43">
        <v>0</v>
      </c>
      <c r="G80" s="43">
        <v>0</v>
      </c>
      <c r="H80" s="43">
        <v>26.6</v>
      </c>
      <c r="I80" s="43">
        <v>53.5</v>
      </c>
      <c r="J80" s="43">
        <v>69.099999999999994</v>
      </c>
      <c r="K80" s="43">
        <v>69.099999999999994</v>
      </c>
      <c r="L80" s="43">
        <v>69.099999999999994</v>
      </c>
      <c r="M80" s="43">
        <v>68.8</v>
      </c>
      <c r="N80" s="43">
        <v>69</v>
      </c>
      <c r="O80" s="43">
        <v>54.1</v>
      </c>
      <c r="P80" s="43">
        <v>35</v>
      </c>
      <c r="Q80" s="43">
        <v>35</v>
      </c>
      <c r="R80" s="43">
        <v>7</v>
      </c>
      <c r="S80" s="43">
        <v>0</v>
      </c>
      <c r="T80" s="43">
        <v>0</v>
      </c>
      <c r="U80" s="43">
        <v>0</v>
      </c>
      <c r="V80" s="43">
        <v>25</v>
      </c>
      <c r="W80" s="43">
        <v>35</v>
      </c>
      <c r="X80" s="43">
        <v>35</v>
      </c>
      <c r="Y80" s="43">
        <v>52</v>
      </c>
      <c r="Z80" s="43">
        <v>70</v>
      </c>
      <c r="AA80" s="43">
        <v>59</v>
      </c>
      <c r="AB80" s="43">
        <v>59</v>
      </c>
      <c r="AC80" s="43">
        <v>59</v>
      </c>
      <c r="AD80" s="43">
        <v>59</v>
      </c>
      <c r="AE80" s="43">
        <v>59</v>
      </c>
      <c r="AF80" s="43">
        <v>24.5</v>
      </c>
      <c r="AG80" s="64">
        <v>70</v>
      </c>
      <c r="AH80" s="46">
        <f t="shared" si="23"/>
        <v>70</v>
      </c>
      <c r="AI80" s="47">
        <f t="shared" si="24"/>
        <v>0</v>
      </c>
      <c r="AK80" s="49"/>
      <c r="AY80" s="1" t="s">
        <v>101</v>
      </c>
      <c r="AZ80" s="82">
        <f>ROUND(C98,0)</f>
        <v>0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45</v>
      </c>
      <c r="D81" s="43">
        <v>45</v>
      </c>
      <c r="E81" s="43">
        <v>33.700000000000003</v>
      </c>
      <c r="F81" s="43">
        <v>33.700000000000003</v>
      </c>
      <c r="G81" s="43">
        <v>33.700000000000003</v>
      </c>
      <c r="H81" s="43">
        <v>33.700000000000003</v>
      </c>
      <c r="I81" s="43">
        <v>47.5</v>
      </c>
      <c r="J81" s="43">
        <v>57.8</v>
      </c>
      <c r="K81" s="43">
        <v>57.8</v>
      </c>
      <c r="L81" s="43">
        <v>69.7</v>
      </c>
      <c r="M81" s="43">
        <v>68.599999999999994</v>
      </c>
      <c r="N81" s="43">
        <v>60.7</v>
      </c>
      <c r="O81" s="43">
        <v>56.3</v>
      </c>
      <c r="P81" s="43">
        <v>38.5</v>
      </c>
      <c r="Q81" s="43">
        <v>30.5</v>
      </c>
      <c r="R81" s="43">
        <v>0</v>
      </c>
      <c r="S81" s="43">
        <v>0</v>
      </c>
      <c r="T81" s="43">
        <v>0</v>
      </c>
      <c r="U81" s="43">
        <v>0</v>
      </c>
      <c r="V81" s="43">
        <v>23</v>
      </c>
      <c r="W81" s="43">
        <v>35.299999999999997</v>
      </c>
      <c r="X81" s="43">
        <v>35.299999999999997</v>
      </c>
      <c r="Y81" s="43">
        <v>73</v>
      </c>
      <c r="Z81" s="43">
        <v>70</v>
      </c>
      <c r="AA81" s="43">
        <v>70</v>
      </c>
      <c r="AB81" s="43">
        <v>69.099999999999994</v>
      </c>
      <c r="AC81" s="43">
        <v>69.099999999999994</v>
      </c>
      <c r="AD81" s="43">
        <v>52</v>
      </c>
      <c r="AE81" s="43">
        <v>33.6</v>
      </c>
      <c r="AF81" s="43">
        <v>22.2</v>
      </c>
      <c r="AG81" s="64">
        <v>69</v>
      </c>
      <c r="AH81" s="46">
        <f t="shared" si="23"/>
        <v>73</v>
      </c>
      <c r="AI81" s="47">
        <f t="shared" si="24"/>
        <v>0</v>
      </c>
      <c r="AK81" s="49"/>
      <c r="AL81" s="83"/>
      <c r="AO81" s="83"/>
      <c r="AY81" s="1" t="s">
        <v>103</v>
      </c>
      <c r="AZ81" s="82">
        <f>ROUND(C99,0)</f>
        <v>101</v>
      </c>
      <c r="BA81" s="81">
        <f t="shared" si="26"/>
        <v>107</v>
      </c>
      <c r="BB81" s="81">
        <f t="shared" si="26"/>
        <v>112.7</v>
      </c>
      <c r="BC81" s="81">
        <f t="shared" si="26"/>
        <v>94.7</v>
      </c>
      <c r="BD81" s="81">
        <f t="shared" si="26"/>
        <v>107.5</v>
      </c>
      <c r="BE81" s="82">
        <f>I99</f>
        <v>107.3</v>
      </c>
      <c r="BF81" s="82">
        <f>K99</f>
        <v>101.8</v>
      </c>
      <c r="BG81" s="82">
        <f t="shared" si="27"/>
        <v>83.4</v>
      </c>
      <c r="BH81" s="82">
        <f t="shared" si="27"/>
        <v>90.6</v>
      </c>
      <c r="BI81" s="82">
        <f t="shared" si="27"/>
        <v>99.5</v>
      </c>
      <c r="BJ81" s="82">
        <f t="shared" si="27"/>
        <v>99.8</v>
      </c>
      <c r="BK81" s="82">
        <f t="shared" si="27"/>
        <v>68.900000000000006</v>
      </c>
      <c r="BL81" s="82">
        <f t="shared" si="27"/>
        <v>92.8</v>
      </c>
      <c r="BM81" s="82">
        <f t="shared" si="27"/>
        <v>86.9</v>
      </c>
      <c r="BN81" s="82">
        <f t="shared" si="27"/>
        <v>89.3</v>
      </c>
      <c r="BO81" s="82">
        <f t="shared" si="27"/>
        <v>98.3</v>
      </c>
      <c r="BP81" s="82">
        <f t="shared" si="27"/>
        <v>96.4</v>
      </c>
      <c r="BQ81" s="82">
        <f>X99</f>
        <v>96</v>
      </c>
      <c r="BR81" s="82">
        <f>Z99</f>
        <v>80</v>
      </c>
      <c r="BS81" s="81">
        <f>AB99</f>
        <v>90.5</v>
      </c>
      <c r="BT81" s="81">
        <f t="shared" si="28"/>
        <v>98.9</v>
      </c>
      <c r="BU81" s="81">
        <f t="shared" si="28"/>
        <v>122.5</v>
      </c>
      <c r="BV81" s="81">
        <f t="shared" si="28"/>
        <v>98.8</v>
      </c>
      <c r="BW81" s="81">
        <f>B99</f>
        <v>85.3</v>
      </c>
    </row>
    <row r="82" spans="1:75" s="83" customFormat="1" x14ac:dyDescent="0.25">
      <c r="A82" s="63" t="s">
        <v>104</v>
      </c>
      <c r="B82" s="43">
        <v>46.7</v>
      </c>
      <c r="C82" s="43">
        <v>46.5</v>
      </c>
      <c r="D82" s="43">
        <v>46.5</v>
      </c>
      <c r="E82" s="43">
        <v>46.5</v>
      </c>
      <c r="F82" s="43">
        <v>46.5</v>
      </c>
      <c r="G82" s="43">
        <v>46.5</v>
      </c>
      <c r="H82" s="43">
        <v>46.5</v>
      </c>
      <c r="I82" s="43">
        <v>46.5</v>
      </c>
      <c r="J82" s="43">
        <v>42.8</v>
      </c>
      <c r="K82" s="43">
        <v>42.8</v>
      </c>
      <c r="L82" s="43">
        <v>42.8</v>
      </c>
      <c r="M82" s="66">
        <v>43.4</v>
      </c>
      <c r="N82" s="66">
        <v>42.1</v>
      </c>
      <c r="O82" s="66">
        <v>41.5</v>
      </c>
      <c r="P82" s="43">
        <v>46.4</v>
      </c>
      <c r="Q82" s="43">
        <v>39.9</v>
      </c>
      <c r="R82" s="43">
        <v>46</v>
      </c>
      <c r="S82" s="43">
        <v>46</v>
      </c>
      <c r="T82" s="43">
        <v>46</v>
      </c>
      <c r="U82" s="43">
        <v>46</v>
      </c>
      <c r="V82" s="43">
        <v>46</v>
      </c>
      <c r="W82" s="43">
        <v>46</v>
      </c>
      <c r="X82" s="43">
        <v>46</v>
      </c>
      <c r="Y82" s="43">
        <v>46</v>
      </c>
      <c r="Z82" s="43">
        <v>46</v>
      </c>
      <c r="AA82" s="43">
        <v>46</v>
      </c>
      <c r="AB82" s="43">
        <v>46</v>
      </c>
      <c r="AC82" s="43">
        <v>46</v>
      </c>
      <c r="AD82" s="43">
        <v>46</v>
      </c>
      <c r="AE82" s="43">
        <v>46</v>
      </c>
      <c r="AF82" s="43">
        <v>46</v>
      </c>
      <c r="AG82" s="64">
        <v>60</v>
      </c>
      <c r="AH82" s="46">
        <f t="shared" si="23"/>
        <v>46.7</v>
      </c>
      <c r="AI82" s="47">
        <f t="shared" si="24"/>
        <v>39.9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26</v>
      </c>
      <c r="BA82" s="81">
        <f t="shared" si="26"/>
        <v>26.1</v>
      </c>
      <c r="BB82" s="81">
        <f t="shared" si="26"/>
        <v>26.9</v>
      </c>
      <c r="BC82" s="81">
        <f t="shared" si="26"/>
        <v>26.8</v>
      </c>
      <c r="BD82" s="81">
        <f t="shared" si="26"/>
        <v>27.7</v>
      </c>
      <c r="BE82" s="82">
        <f>I100</f>
        <v>10.7</v>
      </c>
      <c r="BF82" s="82">
        <f>K100</f>
        <v>13.6</v>
      </c>
      <c r="BG82" s="82">
        <f t="shared" si="27"/>
        <v>8.1</v>
      </c>
      <c r="BH82" s="82">
        <f t="shared" si="27"/>
        <v>25.8</v>
      </c>
      <c r="BI82" s="82">
        <f t="shared" si="27"/>
        <v>30.5</v>
      </c>
      <c r="BJ82" s="82">
        <f t="shared" si="27"/>
        <v>27.2</v>
      </c>
      <c r="BK82" s="82">
        <f t="shared" si="27"/>
        <v>38.4</v>
      </c>
      <c r="BL82" s="82">
        <f t="shared" si="27"/>
        <v>39</v>
      </c>
      <c r="BM82" s="82">
        <f t="shared" si="27"/>
        <v>43.5</v>
      </c>
      <c r="BN82" s="82">
        <f t="shared" si="27"/>
        <v>43.8</v>
      </c>
      <c r="BO82" s="82">
        <f t="shared" si="27"/>
        <v>43.6</v>
      </c>
      <c r="BP82" s="82">
        <f t="shared" si="27"/>
        <v>43.9</v>
      </c>
      <c r="BQ82" s="82">
        <f>X100</f>
        <v>36.1</v>
      </c>
      <c r="BR82" s="82">
        <f>Z100</f>
        <v>37</v>
      </c>
      <c r="BS82" s="81">
        <f>AB100</f>
        <v>37.1</v>
      </c>
      <c r="BT82" s="81">
        <f t="shared" si="28"/>
        <v>31</v>
      </c>
      <c r="BU82" s="81">
        <f t="shared" si="28"/>
        <v>19.7</v>
      </c>
      <c r="BV82" s="81">
        <f t="shared" si="28"/>
        <v>27.7</v>
      </c>
      <c r="BW82" s="81">
        <f>B100</f>
        <v>39.799999999999997</v>
      </c>
    </row>
    <row r="83" spans="1:75" x14ac:dyDescent="0.2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0</v>
      </c>
      <c r="I83" s="44">
        <v>10.1</v>
      </c>
      <c r="J83" s="43">
        <v>10.199999999999999</v>
      </c>
      <c r="K83" s="43">
        <v>10.199999999999999</v>
      </c>
      <c r="L83" s="43">
        <v>10.199999999999999</v>
      </c>
      <c r="M83" s="43">
        <v>10.199999999999999</v>
      </c>
      <c r="N83" s="43">
        <v>10</v>
      </c>
      <c r="O83" s="43">
        <v>10.199999999999999</v>
      </c>
      <c r="P83" s="43">
        <v>0</v>
      </c>
      <c r="Q83" s="43">
        <v>0</v>
      </c>
      <c r="R83" s="43">
        <v>0</v>
      </c>
      <c r="S83" s="43">
        <v>0</v>
      </c>
      <c r="T83" s="43">
        <v>10</v>
      </c>
      <c r="U83" s="43">
        <v>15</v>
      </c>
      <c r="V83" s="43">
        <v>15</v>
      </c>
      <c r="W83" s="43">
        <v>25</v>
      </c>
      <c r="X83" s="43">
        <v>25</v>
      </c>
      <c r="Y83" s="43">
        <v>25</v>
      </c>
      <c r="Z83" s="43">
        <v>25</v>
      </c>
      <c r="AA83" s="43">
        <v>25</v>
      </c>
      <c r="AB83" s="43">
        <v>14</v>
      </c>
      <c r="AC83" s="43">
        <v>11</v>
      </c>
      <c r="AD83" s="43">
        <v>10.9</v>
      </c>
      <c r="AE83" s="43">
        <v>10.9</v>
      </c>
      <c r="AF83" s="43">
        <v>10.9</v>
      </c>
      <c r="AG83" s="64">
        <v>30</v>
      </c>
      <c r="AH83" s="46">
        <f t="shared" si="23"/>
        <v>25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49.5</v>
      </c>
      <c r="BH83" s="82">
        <f t="shared" si="27"/>
        <v>59.6</v>
      </c>
      <c r="BI83" s="82">
        <f t="shared" si="27"/>
        <v>51.5</v>
      </c>
      <c r="BJ83" s="82">
        <f t="shared" si="27"/>
        <v>46.2</v>
      </c>
      <c r="BK83" s="82">
        <f t="shared" si="27"/>
        <v>35.700000000000003</v>
      </c>
      <c r="BL83" s="82">
        <f t="shared" si="27"/>
        <v>49.5</v>
      </c>
      <c r="BM83" s="82">
        <f t="shared" si="27"/>
        <v>49.8</v>
      </c>
      <c r="BN83" s="82">
        <f t="shared" si="27"/>
        <v>54</v>
      </c>
      <c r="BO83" s="82">
        <f t="shared" si="27"/>
        <v>58.3</v>
      </c>
      <c r="BP83" s="82">
        <f t="shared" si="27"/>
        <v>61.7</v>
      </c>
      <c r="BQ83" s="82">
        <f>X101</f>
        <v>40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0</v>
      </c>
      <c r="O84" s="44">
        <v>0</v>
      </c>
      <c r="P84" s="43">
        <v>0</v>
      </c>
      <c r="Q84" s="43">
        <v>0</v>
      </c>
      <c r="R84" s="43">
        <v>0</v>
      </c>
      <c r="S84" s="43">
        <v>0</v>
      </c>
      <c r="T84" s="43">
        <v>0</v>
      </c>
      <c r="U84" s="43">
        <v>0</v>
      </c>
      <c r="V84" s="43">
        <v>0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10.6</v>
      </c>
      <c r="C85" s="43">
        <v>10.6</v>
      </c>
      <c r="D85" s="43">
        <v>10.6</v>
      </c>
      <c r="E85" s="43">
        <v>10.6</v>
      </c>
      <c r="F85" s="43">
        <v>10.6</v>
      </c>
      <c r="G85" s="43">
        <v>10.6</v>
      </c>
      <c r="H85" s="43">
        <v>10.6</v>
      </c>
      <c r="I85" s="43">
        <v>10.6</v>
      </c>
      <c r="J85" s="43">
        <v>10.6</v>
      </c>
      <c r="K85" s="43">
        <v>10.6</v>
      </c>
      <c r="L85" s="43">
        <v>10.6</v>
      </c>
      <c r="M85" s="43">
        <v>10.6</v>
      </c>
      <c r="N85" s="43">
        <v>10.6</v>
      </c>
      <c r="O85" s="43">
        <v>10.6</v>
      </c>
      <c r="P85" s="43">
        <v>10.6</v>
      </c>
      <c r="Q85" s="43">
        <v>10.6</v>
      </c>
      <c r="R85" s="43">
        <v>10.6</v>
      </c>
      <c r="S85" s="43">
        <v>10.6</v>
      </c>
      <c r="T85" s="43">
        <v>10.6</v>
      </c>
      <c r="U85" s="43">
        <v>10.6</v>
      </c>
      <c r="V85" s="43">
        <v>10.6</v>
      </c>
      <c r="W85" s="43">
        <v>10.6</v>
      </c>
      <c r="X85" s="43">
        <v>10.6</v>
      </c>
      <c r="Y85" s="43">
        <v>10.6</v>
      </c>
      <c r="Z85" s="43">
        <v>10.6</v>
      </c>
      <c r="AA85" s="43">
        <v>10.6</v>
      </c>
      <c r="AB85" s="43">
        <v>10.6</v>
      </c>
      <c r="AC85" s="43">
        <v>0</v>
      </c>
      <c r="AD85" s="43">
        <v>10</v>
      </c>
      <c r="AE85" s="43">
        <v>10</v>
      </c>
      <c r="AF85" s="43">
        <v>10</v>
      </c>
      <c r="AG85" s="64">
        <v>24</v>
      </c>
      <c r="AH85" s="46">
        <f t="shared" si="23"/>
        <v>10.6</v>
      </c>
      <c r="AI85" s="47">
        <f t="shared" si="24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2.2999999999999998</v>
      </c>
      <c r="C86" s="43">
        <v>2.2999999999999998</v>
      </c>
      <c r="D86" s="43">
        <v>2.2999999999999998</v>
      </c>
      <c r="E86" s="43">
        <v>2.2999999999999998</v>
      </c>
      <c r="F86" s="43">
        <v>2.2999999999999998</v>
      </c>
      <c r="G86" s="43">
        <v>2.2999999999999998</v>
      </c>
      <c r="H86" s="43">
        <v>2.2999999999999998</v>
      </c>
      <c r="I86" s="43">
        <v>2.2999999999999998</v>
      </c>
      <c r="J86" s="43">
        <v>2.2999999999999998</v>
      </c>
      <c r="K86" s="43">
        <v>2.2999999999999998</v>
      </c>
      <c r="L86" s="43">
        <v>2.2999999999999998</v>
      </c>
      <c r="M86" s="43">
        <v>2</v>
      </c>
      <c r="N86" s="43">
        <v>1.9</v>
      </c>
      <c r="O86" s="43">
        <v>1.8</v>
      </c>
      <c r="P86" s="43">
        <v>1.8</v>
      </c>
      <c r="Q86" s="43">
        <v>1.7</v>
      </c>
      <c r="R86" s="43">
        <v>2.7</v>
      </c>
      <c r="S86" s="43">
        <v>2.7</v>
      </c>
      <c r="T86" s="43">
        <v>2.7</v>
      </c>
      <c r="U86" s="43">
        <v>2.7</v>
      </c>
      <c r="V86" s="43">
        <v>2.7</v>
      </c>
      <c r="W86" s="43">
        <v>2.7</v>
      </c>
      <c r="X86" s="43">
        <v>2.7</v>
      </c>
      <c r="Y86" s="43">
        <v>2.7</v>
      </c>
      <c r="Z86" s="43">
        <v>2.7</v>
      </c>
      <c r="AA86" s="43">
        <v>2.7</v>
      </c>
      <c r="AB86" s="43">
        <v>2.7</v>
      </c>
      <c r="AC86" s="43">
        <v>2.7</v>
      </c>
      <c r="AD86" s="43">
        <v>2.7</v>
      </c>
      <c r="AE86" s="43">
        <v>2.7</v>
      </c>
      <c r="AF86" s="43">
        <v>2.7</v>
      </c>
      <c r="AG86" s="64">
        <v>15</v>
      </c>
      <c r="AH86" s="46">
        <f t="shared" si="23"/>
        <v>2.7</v>
      </c>
      <c r="AI86" s="47">
        <f t="shared" si="24"/>
        <v>1.7</v>
      </c>
      <c r="AK86" s="49"/>
      <c r="AZ86" s="82">
        <f t="shared" ref="AZ86:BW91" si="30">VALUE(AZ79)</f>
        <v>208</v>
      </c>
      <c r="BA86" s="82">
        <f t="shared" si="30"/>
        <v>202.6</v>
      </c>
      <c r="BB86" s="82">
        <f t="shared" si="30"/>
        <v>210.2</v>
      </c>
      <c r="BC86" s="82">
        <f t="shared" si="30"/>
        <v>245</v>
      </c>
      <c r="BD86" s="82">
        <f t="shared" si="30"/>
        <v>200</v>
      </c>
      <c r="BE86" s="82">
        <f t="shared" si="30"/>
        <v>216</v>
      </c>
      <c r="BF86" s="82">
        <f t="shared" si="30"/>
        <v>60</v>
      </c>
      <c r="BG86" s="82">
        <f t="shared" si="30"/>
        <v>63.4</v>
      </c>
      <c r="BH86" s="82">
        <f t="shared" si="30"/>
        <v>202</v>
      </c>
      <c r="BI86" s="82">
        <f t="shared" si="30"/>
        <v>205</v>
      </c>
      <c r="BJ86" s="82">
        <f t="shared" si="30"/>
        <v>328</v>
      </c>
      <c r="BK86" s="82">
        <f t="shared" si="30"/>
        <v>375.9</v>
      </c>
      <c r="BL86" s="82">
        <f t="shared" si="30"/>
        <v>384.5</v>
      </c>
      <c r="BM86" s="82">
        <f t="shared" si="30"/>
        <v>492.8</v>
      </c>
      <c r="BN86" s="82">
        <f t="shared" si="30"/>
        <v>443</v>
      </c>
      <c r="BO86" s="82">
        <f t="shared" si="30"/>
        <v>432</v>
      </c>
      <c r="BP86" s="82">
        <f t="shared" si="30"/>
        <v>400.5</v>
      </c>
      <c r="BQ86" s="82">
        <f t="shared" si="30"/>
        <v>270</v>
      </c>
      <c r="BR86" s="82">
        <f t="shared" si="30"/>
        <v>58.1</v>
      </c>
      <c r="BS86" s="82">
        <f t="shared" si="30"/>
        <v>56.1</v>
      </c>
      <c r="BT86" s="82">
        <f t="shared" si="30"/>
        <v>210</v>
      </c>
      <c r="BU86" s="82">
        <f t="shared" si="30"/>
        <v>198</v>
      </c>
      <c r="BV86" s="82">
        <f t="shared" si="30"/>
        <v>223.4</v>
      </c>
      <c r="BW86" s="82">
        <f t="shared" si="30"/>
        <v>119.2</v>
      </c>
    </row>
    <row r="87" spans="1:75" x14ac:dyDescent="0.25">
      <c r="A87" s="63" t="s">
        <v>112</v>
      </c>
      <c r="B87" s="43">
        <v>9.4</v>
      </c>
      <c r="C87" s="43">
        <v>9.4</v>
      </c>
      <c r="D87" s="43">
        <v>9.4</v>
      </c>
      <c r="E87" s="43">
        <v>9.4</v>
      </c>
      <c r="F87" s="43">
        <v>9.4</v>
      </c>
      <c r="G87" s="43">
        <v>9.4</v>
      </c>
      <c r="H87" s="43">
        <v>9.4</v>
      </c>
      <c r="I87" s="43">
        <v>9.4</v>
      </c>
      <c r="J87" s="43">
        <v>9.4</v>
      </c>
      <c r="K87" s="43">
        <v>9.4</v>
      </c>
      <c r="L87" s="43">
        <v>9.4</v>
      </c>
      <c r="M87" s="43">
        <v>5.2</v>
      </c>
      <c r="N87" s="43">
        <v>5.2</v>
      </c>
      <c r="O87" s="43">
        <v>5.2</v>
      </c>
      <c r="P87" s="43">
        <v>5.2</v>
      </c>
      <c r="Q87" s="43">
        <v>5.2</v>
      </c>
      <c r="R87" s="43">
        <v>5.2</v>
      </c>
      <c r="S87" s="43">
        <v>5.2</v>
      </c>
      <c r="T87" s="43">
        <v>5.2</v>
      </c>
      <c r="U87" s="43">
        <v>5.2</v>
      </c>
      <c r="V87" s="43">
        <v>5.2</v>
      </c>
      <c r="W87" s="43">
        <v>5.2</v>
      </c>
      <c r="X87" s="43">
        <v>5.2</v>
      </c>
      <c r="Y87" s="43">
        <v>5.2</v>
      </c>
      <c r="Z87" s="43">
        <v>5.2</v>
      </c>
      <c r="AA87" s="43">
        <v>5.2</v>
      </c>
      <c r="AB87" s="43">
        <v>5.2</v>
      </c>
      <c r="AC87" s="43">
        <v>5.2</v>
      </c>
      <c r="AD87" s="43">
        <v>5.2</v>
      </c>
      <c r="AE87" s="43">
        <v>5.2</v>
      </c>
      <c r="AF87" s="43">
        <v>5.2</v>
      </c>
      <c r="AG87" s="64">
        <v>14.1</v>
      </c>
      <c r="AH87" s="46">
        <f t="shared" si="23"/>
        <v>9.4</v>
      </c>
      <c r="AI87" s="47">
        <f t="shared" si="24"/>
        <v>5.2</v>
      </c>
      <c r="AK87" s="49"/>
      <c r="AZ87" s="82">
        <f t="shared" si="30"/>
        <v>0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0</v>
      </c>
    </row>
    <row r="88" spans="1:75" x14ac:dyDescent="0.25">
      <c r="A88" s="84" t="s">
        <v>113</v>
      </c>
      <c r="B88" s="43">
        <v>7.2</v>
      </c>
      <c r="C88" s="43">
        <v>7.2</v>
      </c>
      <c r="D88" s="43">
        <v>7.2</v>
      </c>
      <c r="E88" s="43">
        <v>7.2</v>
      </c>
      <c r="F88" s="43">
        <v>7.2</v>
      </c>
      <c r="G88" s="43">
        <v>7.2</v>
      </c>
      <c r="H88" s="43">
        <v>7.2</v>
      </c>
      <c r="I88" s="43">
        <v>7.2</v>
      </c>
      <c r="J88" s="43">
        <v>7.2</v>
      </c>
      <c r="K88" s="43">
        <v>7.2</v>
      </c>
      <c r="L88" s="43">
        <v>7.2</v>
      </c>
      <c r="M88" s="43">
        <v>3.4</v>
      </c>
      <c r="N88" s="43">
        <v>3.8</v>
      </c>
      <c r="O88" s="43">
        <v>4.5999999999999996</v>
      </c>
      <c r="P88" s="43">
        <v>4.0999999999999996</v>
      </c>
      <c r="Q88" s="43">
        <v>5.6</v>
      </c>
      <c r="R88" s="43">
        <v>5.2</v>
      </c>
      <c r="S88" s="43">
        <v>5.2</v>
      </c>
      <c r="T88" s="43">
        <v>5.2</v>
      </c>
      <c r="U88" s="43">
        <v>5.2</v>
      </c>
      <c r="V88" s="43">
        <v>5.2</v>
      </c>
      <c r="W88" s="43">
        <v>5.2</v>
      </c>
      <c r="X88" s="43">
        <v>5.2</v>
      </c>
      <c r="Y88" s="43">
        <v>5.2</v>
      </c>
      <c r="Z88" s="43">
        <v>5.2</v>
      </c>
      <c r="AA88" s="43">
        <v>5.2</v>
      </c>
      <c r="AB88" s="43">
        <v>5.2</v>
      </c>
      <c r="AC88" s="43">
        <v>5.2</v>
      </c>
      <c r="AD88" s="43">
        <v>5.2</v>
      </c>
      <c r="AE88" s="43">
        <v>5.2</v>
      </c>
      <c r="AF88" s="43">
        <v>5.2</v>
      </c>
      <c r="AG88" s="64">
        <v>14</v>
      </c>
      <c r="AH88" s="46">
        <f t="shared" si="23"/>
        <v>7.2</v>
      </c>
      <c r="AI88" s="47">
        <f t="shared" si="24"/>
        <v>3.4</v>
      </c>
      <c r="AK88" s="49"/>
      <c r="AZ88" s="82">
        <f t="shared" si="30"/>
        <v>101</v>
      </c>
      <c r="BA88" s="82">
        <f t="shared" si="30"/>
        <v>107</v>
      </c>
      <c r="BB88" s="82">
        <f t="shared" si="30"/>
        <v>112.7</v>
      </c>
      <c r="BC88" s="82">
        <f t="shared" si="30"/>
        <v>94.7</v>
      </c>
      <c r="BD88" s="82">
        <f t="shared" si="30"/>
        <v>107.5</v>
      </c>
      <c r="BE88" s="82">
        <f t="shared" si="30"/>
        <v>107.3</v>
      </c>
      <c r="BF88" s="82">
        <f t="shared" si="30"/>
        <v>101.8</v>
      </c>
      <c r="BG88" s="82">
        <f t="shared" si="30"/>
        <v>83.4</v>
      </c>
      <c r="BH88" s="82">
        <f t="shared" si="30"/>
        <v>90.6</v>
      </c>
      <c r="BI88" s="82">
        <f t="shared" si="30"/>
        <v>99.5</v>
      </c>
      <c r="BJ88" s="82">
        <f t="shared" si="30"/>
        <v>99.8</v>
      </c>
      <c r="BK88" s="82">
        <f t="shared" si="30"/>
        <v>68.900000000000006</v>
      </c>
      <c r="BL88" s="82">
        <f t="shared" si="30"/>
        <v>92.8</v>
      </c>
      <c r="BM88" s="82">
        <f t="shared" si="30"/>
        <v>86.9</v>
      </c>
      <c r="BN88" s="82">
        <f t="shared" si="30"/>
        <v>89.3</v>
      </c>
      <c r="BO88" s="82">
        <f t="shared" si="30"/>
        <v>98.3</v>
      </c>
      <c r="BP88" s="82">
        <f t="shared" si="30"/>
        <v>96.4</v>
      </c>
      <c r="BQ88" s="82">
        <f t="shared" si="30"/>
        <v>96</v>
      </c>
      <c r="BR88" s="82">
        <f t="shared" si="30"/>
        <v>80</v>
      </c>
      <c r="BS88" s="82">
        <f t="shared" si="30"/>
        <v>90.5</v>
      </c>
      <c r="BT88" s="82">
        <f t="shared" si="30"/>
        <v>98.9</v>
      </c>
      <c r="BU88" s="82">
        <f t="shared" si="30"/>
        <v>122.5</v>
      </c>
      <c r="BV88" s="82">
        <f t="shared" si="30"/>
        <v>98.8</v>
      </c>
      <c r="BW88" s="82">
        <f t="shared" si="30"/>
        <v>85.3</v>
      </c>
    </row>
    <row r="89" spans="1:75" x14ac:dyDescent="0.25">
      <c r="A89" s="63" t="s">
        <v>114</v>
      </c>
      <c r="B89" s="43">
        <v>7.9</v>
      </c>
      <c r="C89" s="43">
        <v>7.9</v>
      </c>
      <c r="D89" s="43">
        <v>7.9</v>
      </c>
      <c r="E89" s="43">
        <v>7.9</v>
      </c>
      <c r="F89" s="43">
        <v>7.9</v>
      </c>
      <c r="G89" s="43">
        <v>7.9</v>
      </c>
      <c r="H89" s="43">
        <v>7.9</v>
      </c>
      <c r="I89" s="43">
        <v>7.9</v>
      </c>
      <c r="J89" s="43">
        <v>7.9</v>
      </c>
      <c r="K89" s="43">
        <v>7.9</v>
      </c>
      <c r="L89" s="43">
        <v>7.9</v>
      </c>
      <c r="M89" s="43">
        <v>7.8</v>
      </c>
      <c r="N89" s="43">
        <v>7.6</v>
      </c>
      <c r="O89" s="43">
        <v>7.6</v>
      </c>
      <c r="P89" s="43">
        <v>7.5</v>
      </c>
      <c r="Q89" s="43">
        <v>7.6</v>
      </c>
      <c r="R89" s="43">
        <v>7.5</v>
      </c>
      <c r="S89" s="43">
        <v>7.5</v>
      </c>
      <c r="T89" s="43">
        <v>7.5</v>
      </c>
      <c r="U89" s="43">
        <v>7.5</v>
      </c>
      <c r="V89" s="43">
        <v>7.5</v>
      </c>
      <c r="W89" s="43">
        <v>7.5</v>
      </c>
      <c r="X89" s="43">
        <v>7.5</v>
      </c>
      <c r="Y89" s="43">
        <v>7.5</v>
      </c>
      <c r="Z89" s="43">
        <v>7.5</v>
      </c>
      <c r="AA89" s="43">
        <v>7.5</v>
      </c>
      <c r="AB89" s="43">
        <v>7.5</v>
      </c>
      <c r="AC89" s="43">
        <v>7.5</v>
      </c>
      <c r="AD89" s="43">
        <v>7.5</v>
      </c>
      <c r="AE89" s="43">
        <v>7.5</v>
      </c>
      <c r="AF89" s="43">
        <v>7.5</v>
      </c>
      <c r="AG89" s="64">
        <v>10.050000000000001</v>
      </c>
      <c r="AH89" s="46">
        <f t="shared" si="23"/>
        <v>7.9</v>
      </c>
      <c r="AI89" s="47">
        <f t="shared" si="24"/>
        <v>7.5</v>
      </c>
      <c r="AK89" s="49"/>
      <c r="AZ89" s="82">
        <f t="shared" si="30"/>
        <v>26</v>
      </c>
      <c r="BA89" s="82">
        <f t="shared" si="30"/>
        <v>26.1</v>
      </c>
      <c r="BB89" s="82">
        <f t="shared" si="30"/>
        <v>26.9</v>
      </c>
      <c r="BC89" s="82">
        <f t="shared" si="30"/>
        <v>26.8</v>
      </c>
      <c r="BD89" s="82">
        <f t="shared" si="30"/>
        <v>27.7</v>
      </c>
      <c r="BE89" s="82">
        <f t="shared" si="30"/>
        <v>10.7</v>
      </c>
      <c r="BF89" s="82">
        <f t="shared" si="30"/>
        <v>13.6</v>
      </c>
      <c r="BG89" s="82">
        <f t="shared" si="30"/>
        <v>8.1</v>
      </c>
      <c r="BH89" s="82">
        <f t="shared" si="30"/>
        <v>25.8</v>
      </c>
      <c r="BI89" s="82">
        <f t="shared" si="30"/>
        <v>30.5</v>
      </c>
      <c r="BJ89" s="82">
        <f t="shared" si="30"/>
        <v>27.2</v>
      </c>
      <c r="BK89" s="82">
        <f t="shared" si="30"/>
        <v>38.4</v>
      </c>
      <c r="BL89" s="82">
        <f t="shared" si="30"/>
        <v>39</v>
      </c>
      <c r="BM89" s="82">
        <f t="shared" si="30"/>
        <v>43.5</v>
      </c>
      <c r="BN89" s="82">
        <f t="shared" si="30"/>
        <v>43.8</v>
      </c>
      <c r="BO89" s="82">
        <f t="shared" si="30"/>
        <v>43.6</v>
      </c>
      <c r="BP89" s="82">
        <f t="shared" si="30"/>
        <v>43.9</v>
      </c>
      <c r="BQ89" s="82">
        <f t="shared" si="30"/>
        <v>36.1</v>
      </c>
      <c r="BR89" s="82">
        <f t="shared" si="30"/>
        <v>37</v>
      </c>
      <c r="BS89" s="82">
        <f t="shared" si="30"/>
        <v>37.1</v>
      </c>
      <c r="BT89" s="82">
        <f t="shared" si="30"/>
        <v>31</v>
      </c>
      <c r="BU89" s="82">
        <f t="shared" si="30"/>
        <v>19.7</v>
      </c>
      <c r="BV89" s="82">
        <f t="shared" si="30"/>
        <v>27.7</v>
      </c>
      <c r="BW89" s="82">
        <f t="shared" si="30"/>
        <v>39.799999999999997</v>
      </c>
    </row>
    <row r="90" spans="1:75" x14ac:dyDescent="0.25">
      <c r="A90" s="63" t="s">
        <v>115</v>
      </c>
      <c r="B90" s="43">
        <v>2.5</v>
      </c>
      <c r="C90" s="43">
        <v>2.5</v>
      </c>
      <c r="D90" s="43">
        <v>2.5</v>
      </c>
      <c r="E90" s="43">
        <v>2.5</v>
      </c>
      <c r="F90" s="43">
        <v>2.5</v>
      </c>
      <c r="G90" s="43">
        <v>2.5</v>
      </c>
      <c r="H90" s="43">
        <v>2.5</v>
      </c>
      <c r="I90" s="43">
        <v>2.5</v>
      </c>
      <c r="J90" s="43">
        <v>2.5</v>
      </c>
      <c r="K90" s="43">
        <v>2.5</v>
      </c>
      <c r="L90" s="43">
        <v>2.5</v>
      </c>
      <c r="M90" s="43">
        <v>2.5</v>
      </c>
      <c r="N90" s="43">
        <v>2.5</v>
      </c>
      <c r="O90" s="43">
        <v>2.5</v>
      </c>
      <c r="P90" s="43">
        <v>2.5</v>
      </c>
      <c r="Q90" s="43">
        <v>2.5</v>
      </c>
      <c r="R90" s="43">
        <v>2.5</v>
      </c>
      <c r="S90" s="43">
        <v>2.5</v>
      </c>
      <c r="T90" s="43">
        <v>2.5</v>
      </c>
      <c r="U90" s="43">
        <v>2.5</v>
      </c>
      <c r="V90" s="43">
        <v>2.5</v>
      </c>
      <c r="W90" s="43">
        <v>2.5</v>
      </c>
      <c r="X90" s="43">
        <v>2.5</v>
      </c>
      <c r="Y90" s="43">
        <v>2.5</v>
      </c>
      <c r="Z90" s="43">
        <v>2.5</v>
      </c>
      <c r="AA90" s="43">
        <v>2.5</v>
      </c>
      <c r="AB90" s="43">
        <v>2.5</v>
      </c>
      <c r="AC90" s="43">
        <v>2.5</v>
      </c>
      <c r="AD90" s="43">
        <v>2.5</v>
      </c>
      <c r="AE90" s="43">
        <v>2.5</v>
      </c>
      <c r="AF90" s="43">
        <v>2.5</v>
      </c>
      <c r="AG90" s="64">
        <v>6.2</v>
      </c>
      <c r="AH90" s="46">
        <f t="shared" si="23"/>
        <v>2.5</v>
      </c>
      <c r="AI90" s="47">
        <f t="shared" si="24"/>
        <v>2.5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49.5</v>
      </c>
      <c r="BH90" s="82">
        <f t="shared" si="30"/>
        <v>59.6</v>
      </c>
      <c r="BI90" s="82">
        <f t="shared" si="30"/>
        <v>51.5</v>
      </c>
      <c r="BJ90" s="82">
        <f t="shared" si="30"/>
        <v>46.2</v>
      </c>
      <c r="BK90" s="82">
        <f t="shared" si="30"/>
        <v>35.700000000000003</v>
      </c>
      <c r="BL90" s="82">
        <f t="shared" si="30"/>
        <v>49.5</v>
      </c>
      <c r="BM90" s="82">
        <f t="shared" si="30"/>
        <v>49.8</v>
      </c>
      <c r="BN90" s="82">
        <f t="shared" si="30"/>
        <v>54</v>
      </c>
      <c r="BO90" s="82">
        <f t="shared" si="30"/>
        <v>58.3</v>
      </c>
      <c r="BP90" s="82">
        <f t="shared" si="30"/>
        <v>61.7</v>
      </c>
      <c r="BQ90" s="82">
        <f t="shared" si="30"/>
        <v>40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>SUM(B79:B91)</f>
        <v>274.29999999999995</v>
      </c>
      <c r="C92" s="70">
        <f t="shared" ref="C92:AG92" si="31">SUM(C79:C91)</f>
        <v>181.4</v>
      </c>
      <c r="D92" s="70">
        <f t="shared" si="31"/>
        <v>173.4</v>
      </c>
      <c r="E92" s="70">
        <f t="shared" si="31"/>
        <v>152.1</v>
      </c>
      <c r="F92" s="70">
        <f t="shared" si="31"/>
        <v>152.1</v>
      </c>
      <c r="G92" s="70">
        <f t="shared" si="31"/>
        <v>152.1</v>
      </c>
      <c r="H92" s="70">
        <f t="shared" si="31"/>
        <v>221.00000000000003</v>
      </c>
      <c r="I92" s="70">
        <f t="shared" si="31"/>
        <v>283.99999999999994</v>
      </c>
      <c r="J92" s="70">
        <f t="shared" si="31"/>
        <v>326.2</v>
      </c>
      <c r="K92" s="70">
        <f t="shared" si="31"/>
        <v>346.9</v>
      </c>
      <c r="L92" s="70">
        <f t="shared" si="31"/>
        <v>376.7</v>
      </c>
      <c r="M92" s="70">
        <f t="shared" si="31"/>
        <v>341.09999999999997</v>
      </c>
      <c r="N92" s="70">
        <f t="shared" si="31"/>
        <v>295.89999999999998</v>
      </c>
      <c r="O92" s="70">
        <f t="shared" si="31"/>
        <v>277.00000000000006</v>
      </c>
      <c r="P92" s="70">
        <f t="shared" si="31"/>
        <v>201.6</v>
      </c>
      <c r="Q92" s="70">
        <f t="shared" si="31"/>
        <v>180.59999999999997</v>
      </c>
      <c r="R92" s="70">
        <f t="shared" si="31"/>
        <v>118.7</v>
      </c>
      <c r="S92" s="70">
        <f t="shared" si="31"/>
        <v>112.3</v>
      </c>
      <c r="T92" s="70">
        <f t="shared" si="31"/>
        <v>122.3</v>
      </c>
      <c r="U92" s="70">
        <f t="shared" si="31"/>
        <v>127.3</v>
      </c>
      <c r="V92" s="70">
        <f t="shared" si="31"/>
        <v>175.29999999999995</v>
      </c>
      <c r="W92" s="70">
        <f t="shared" si="31"/>
        <v>251.99999999999997</v>
      </c>
      <c r="X92" s="70">
        <f t="shared" si="31"/>
        <v>251.99999999999997</v>
      </c>
      <c r="Y92" s="70">
        <f t="shared" si="31"/>
        <v>339.7</v>
      </c>
      <c r="Z92" s="70">
        <f t="shared" si="31"/>
        <v>375.7</v>
      </c>
      <c r="AA92" s="70">
        <f t="shared" si="31"/>
        <v>364.7</v>
      </c>
      <c r="AB92" s="70">
        <f>SUM(AB79:AB91)</f>
        <v>352.8</v>
      </c>
      <c r="AC92" s="70">
        <f t="shared" si="31"/>
        <v>339.2</v>
      </c>
      <c r="AD92" s="70">
        <f t="shared" si="31"/>
        <v>312.99999999999994</v>
      </c>
      <c r="AE92" s="70">
        <f t="shared" si="31"/>
        <v>276.59999999999997</v>
      </c>
      <c r="AF92" s="70">
        <f t="shared" si="31"/>
        <v>168.79999999999995</v>
      </c>
      <c r="AG92" s="80">
        <f t="shared" si="31"/>
        <v>489.91</v>
      </c>
      <c r="AH92" s="46">
        <f t="shared" si="23"/>
        <v>376.7</v>
      </c>
      <c r="AI92" s="47">
        <f t="shared" si="24"/>
        <v>112.3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208</v>
      </c>
      <c r="BH95" s="82">
        <v>0</v>
      </c>
      <c r="BI95" s="82">
        <v>101</v>
      </c>
      <c r="BJ95" s="82">
        <v>26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>B93+B94+B95</f>
        <v>0</v>
      </c>
      <c r="C96" s="70">
        <f t="shared" ref="C96:AF96" si="32">C93+C94+C95</f>
        <v>0</v>
      </c>
      <c r="D96" s="70">
        <f t="shared" si="32"/>
        <v>0</v>
      </c>
      <c r="E96" s="70">
        <f t="shared" si="32"/>
        <v>0</v>
      </c>
      <c r="F96" s="70">
        <f t="shared" si="32"/>
        <v>0</v>
      </c>
      <c r="G96" s="70">
        <f t="shared" si="32"/>
        <v>0</v>
      </c>
      <c r="H96" s="70">
        <f t="shared" si="32"/>
        <v>0</v>
      </c>
      <c r="I96" s="70">
        <f t="shared" si="32"/>
        <v>0</v>
      </c>
      <c r="J96" s="70">
        <f t="shared" si="32"/>
        <v>0</v>
      </c>
      <c r="K96" s="70">
        <f t="shared" si="32"/>
        <v>0</v>
      </c>
      <c r="L96" s="70">
        <f t="shared" si="32"/>
        <v>0</v>
      </c>
      <c r="M96" s="70">
        <f t="shared" si="32"/>
        <v>0</v>
      </c>
      <c r="N96" s="70">
        <f t="shared" si="32"/>
        <v>0</v>
      </c>
      <c r="O96" s="70">
        <f t="shared" si="32"/>
        <v>0</v>
      </c>
      <c r="P96" s="70">
        <f t="shared" si="32"/>
        <v>0</v>
      </c>
      <c r="Q96" s="70">
        <f t="shared" si="32"/>
        <v>0</v>
      </c>
      <c r="R96" s="70">
        <f t="shared" si="32"/>
        <v>0</v>
      </c>
      <c r="S96" s="70">
        <f t="shared" si="32"/>
        <v>0</v>
      </c>
      <c r="T96" s="70">
        <f t="shared" si="32"/>
        <v>0</v>
      </c>
      <c r="U96" s="70">
        <f t="shared" si="32"/>
        <v>0</v>
      </c>
      <c r="V96" s="70">
        <f t="shared" si="32"/>
        <v>0</v>
      </c>
      <c r="W96" s="70">
        <f t="shared" si="32"/>
        <v>0</v>
      </c>
      <c r="X96" s="70">
        <f t="shared" si="32"/>
        <v>0</v>
      </c>
      <c r="Y96" s="70">
        <f t="shared" si="32"/>
        <v>0</v>
      </c>
      <c r="Z96" s="70">
        <f t="shared" si="32"/>
        <v>0</v>
      </c>
      <c r="AA96" s="70">
        <f t="shared" si="32"/>
        <v>0</v>
      </c>
      <c r="AB96" s="70">
        <f>AB93+AB94+AB95</f>
        <v>0</v>
      </c>
      <c r="AC96" s="70">
        <f t="shared" si="32"/>
        <v>0</v>
      </c>
      <c r="AD96" s="70">
        <f t="shared" si="32"/>
        <v>0</v>
      </c>
      <c r="AE96" s="70">
        <f t="shared" si="32"/>
        <v>0</v>
      </c>
      <c r="AF96" s="70">
        <f t="shared" si="32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202.6</v>
      </c>
      <c r="BH96" s="82">
        <v>0</v>
      </c>
      <c r="BI96" s="82">
        <v>107</v>
      </c>
      <c r="BJ96" s="82">
        <v>26.1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119.2</v>
      </c>
      <c r="C97" s="44">
        <v>207.5</v>
      </c>
      <c r="D97" s="44">
        <v>202.6</v>
      </c>
      <c r="E97" s="44">
        <v>210.2</v>
      </c>
      <c r="F97" s="44">
        <v>245</v>
      </c>
      <c r="G97" s="44">
        <v>200</v>
      </c>
      <c r="H97" s="44">
        <v>200</v>
      </c>
      <c r="I97" s="44">
        <v>216</v>
      </c>
      <c r="J97" s="44">
        <v>40</v>
      </c>
      <c r="K97" s="44">
        <v>60</v>
      </c>
      <c r="L97" s="44">
        <v>40</v>
      </c>
      <c r="M97" s="44">
        <v>63.4</v>
      </c>
      <c r="N97" s="44">
        <v>202</v>
      </c>
      <c r="O97" s="44">
        <v>205</v>
      </c>
      <c r="P97" s="44">
        <v>328</v>
      </c>
      <c r="Q97" s="44">
        <v>375.9</v>
      </c>
      <c r="R97" s="44">
        <v>384.5</v>
      </c>
      <c r="S97" s="44">
        <v>492.8</v>
      </c>
      <c r="T97" s="44">
        <v>443</v>
      </c>
      <c r="U97" s="44">
        <v>432</v>
      </c>
      <c r="V97" s="44">
        <v>400.5</v>
      </c>
      <c r="W97" s="44">
        <v>304.8</v>
      </c>
      <c r="X97" s="44">
        <v>270</v>
      </c>
      <c r="Y97" s="44">
        <v>274</v>
      </c>
      <c r="Z97" s="44">
        <v>58.1</v>
      </c>
      <c r="AA97" s="44">
        <v>56.1</v>
      </c>
      <c r="AB97" s="44">
        <v>56.1</v>
      </c>
      <c r="AC97" s="44">
        <v>112</v>
      </c>
      <c r="AD97" s="44">
        <v>210</v>
      </c>
      <c r="AE97" s="44">
        <v>198</v>
      </c>
      <c r="AF97" s="44">
        <v>223.4</v>
      </c>
      <c r="AG97" s="61"/>
      <c r="AH97" s="46">
        <f t="shared" si="23"/>
        <v>492.8</v>
      </c>
      <c r="AI97" s="47">
        <f t="shared" si="24"/>
        <v>40</v>
      </c>
      <c r="AK97" s="49"/>
      <c r="AY97" s="82"/>
      <c r="BF97" s="81"/>
      <c r="BG97" s="82">
        <v>210.2</v>
      </c>
      <c r="BH97" s="82">
        <v>0</v>
      </c>
      <c r="BI97" s="82">
        <v>112.7</v>
      </c>
      <c r="BJ97" s="82">
        <v>26.9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245</v>
      </c>
      <c r="BH98" s="82">
        <v>0</v>
      </c>
      <c r="BI98" s="82">
        <v>94.7</v>
      </c>
      <c r="BJ98" s="82">
        <v>26.8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85.3</v>
      </c>
      <c r="C99" s="43">
        <v>101.1</v>
      </c>
      <c r="D99" s="43">
        <v>107</v>
      </c>
      <c r="E99" s="43">
        <v>112.7</v>
      </c>
      <c r="F99" s="43">
        <v>94.7</v>
      </c>
      <c r="G99" s="43">
        <v>107.5</v>
      </c>
      <c r="H99" s="43">
        <v>100.7</v>
      </c>
      <c r="I99" s="43">
        <v>107.3</v>
      </c>
      <c r="J99" s="43">
        <v>111.1</v>
      </c>
      <c r="K99" s="43">
        <v>101.8</v>
      </c>
      <c r="L99" s="43">
        <v>81.5</v>
      </c>
      <c r="M99" s="43">
        <v>83.4</v>
      </c>
      <c r="N99" s="43">
        <v>90.6</v>
      </c>
      <c r="O99" s="43">
        <v>99.5</v>
      </c>
      <c r="P99" s="43">
        <v>99.8</v>
      </c>
      <c r="Q99" s="43">
        <v>68.900000000000006</v>
      </c>
      <c r="R99" s="43">
        <v>92.8</v>
      </c>
      <c r="S99" s="43">
        <v>86.9</v>
      </c>
      <c r="T99" s="43">
        <v>89.3</v>
      </c>
      <c r="U99" s="43">
        <v>98.3</v>
      </c>
      <c r="V99" s="43">
        <v>96.4</v>
      </c>
      <c r="W99" s="43">
        <v>101.3</v>
      </c>
      <c r="X99" s="43">
        <v>96</v>
      </c>
      <c r="Y99" s="43">
        <v>90.3</v>
      </c>
      <c r="Z99" s="43">
        <v>80</v>
      </c>
      <c r="AA99" s="43">
        <v>90.5</v>
      </c>
      <c r="AB99" s="43">
        <v>90.5</v>
      </c>
      <c r="AC99" s="43">
        <v>110</v>
      </c>
      <c r="AD99" s="43">
        <v>98.9</v>
      </c>
      <c r="AE99" s="43">
        <v>122.5</v>
      </c>
      <c r="AF99" s="43">
        <v>98.8</v>
      </c>
      <c r="AG99" s="89"/>
      <c r="AH99" s="46">
        <f t="shared" si="23"/>
        <v>122.5</v>
      </c>
      <c r="AI99" s="47">
        <f t="shared" si="24"/>
        <v>68.900000000000006</v>
      </c>
      <c r="AK99" s="90"/>
      <c r="AL99" s="91"/>
      <c r="AM99" s="91"/>
      <c r="AN99" s="92"/>
      <c r="AY99" s="82"/>
      <c r="BF99" s="82"/>
      <c r="BG99" s="82">
        <v>200</v>
      </c>
      <c r="BH99" s="82">
        <v>0</v>
      </c>
      <c r="BI99" s="82">
        <v>107.5</v>
      </c>
      <c r="BJ99" s="82">
        <v>27.7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39.799999999999997</v>
      </c>
      <c r="C100" s="43">
        <v>25.5</v>
      </c>
      <c r="D100" s="43">
        <v>26.1</v>
      </c>
      <c r="E100" s="93">
        <v>26.9</v>
      </c>
      <c r="F100" s="93">
        <v>26.8</v>
      </c>
      <c r="G100" s="93">
        <v>27.7</v>
      </c>
      <c r="H100" s="93">
        <v>10.5</v>
      </c>
      <c r="I100" s="93">
        <v>10.7</v>
      </c>
      <c r="J100" s="93">
        <v>12.3</v>
      </c>
      <c r="K100" s="93">
        <v>13.6</v>
      </c>
      <c r="L100" s="93">
        <v>12.7</v>
      </c>
      <c r="M100" s="93">
        <v>8.1</v>
      </c>
      <c r="N100" s="93">
        <v>25.8</v>
      </c>
      <c r="O100" s="93">
        <v>30.5</v>
      </c>
      <c r="P100" s="93">
        <v>27.2</v>
      </c>
      <c r="Q100" s="93">
        <v>38.4</v>
      </c>
      <c r="R100" s="93">
        <v>39</v>
      </c>
      <c r="S100" s="93">
        <v>43.5</v>
      </c>
      <c r="T100" s="93">
        <v>43.8</v>
      </c>
      <c r="U100" s="93">
        <v>43.6</v>
      </c>
      <c r="V100" s="93">
        <v>43.9</v>
      </c>
      <c r="W100" s="93">
        <v>40.299999999999997</v>
      </c>
      <c r="X100" s="93">
        <v>36.1</v>
      </c>
      <c r="Y100" s="93">
        <v>38.6</v>
      </c>
      <c r="Z100" s="93">
        <v>37</v>
      </c>
      <c r="AA100" s="93">
        <v>37.1</v>
      </c>
      <c r="AB100" s="93">
        <v>37.1</v>
      </c>
      <c r="AC100" s="93">
        <v>31.3</v>
      </c>
      <c r="AD100" s="93">
        <v>31</v>
      </c>
      <c r="AE100" s="93">
        <v>19.7</v>
      </c>
      <c r="AF100" s="93">
        <v>27.7</v>
      </c>
      <c r="AG100" s="89"/>
      <c r="AH100" s="46">
        <f t="shared" si="23"/>
        <v>43.9</v>
      </c>
      <c r="AI100" s="47">
        <f t="shared" si="24"/>
        <v>8.1</v>
      </c>
      <c r="AK100" s="94" t="s">
        <v>127</v>
      </c>
      <c r="AL100" s="43"/>
      <c r="AM100" s="93"/>
      <c r="AN100" s="95"/>
      <c r="AY100" s="82"/>
      <c r="BF100" s="82"/>
      <c r="BG100" s="82">
        <v>216</v>
      </c>
      <c r="BH100" s="82">
        <v>0</v>
      </c>
      <c r="BI100" s="82">
        <v>107.3</v>
      </c>
      <c r="BJ100" s="82">
        <v>10.7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0</v>
      </c>
      <c r="K101" s="44">
        <v>0</v>
      </c>
      <c r="L101" s="44">
        <v>0</v>
      </c>
      <c r="M101" s="44">
        <v>49.5</v>
      </c>
      <c r="N101" s="44">
        <v>59.6</v>
      </c>
      <c r="O101" s="44">
        <v>51.5</v>
      </c>
      <c r="P101" s="44">
        <v>46.2</v>
      </c>
      <c r="Q101" s="44">
        <v>35.700000000000003</v>
      </c>
      <c r="R101" s="44">
        <v>49.5</v>
      </c>
      <c r="S101" s="44">
        <v>49.8</v>
      </c>
      <c r="T101" s="44">
        <v>54</v>
      </c>
      <c r="U101" s="44">
        <v>58.3</v>
      </c>
      <c r="V101" s="44">
        <v>61.7</v>
      </c>
      <c r="W101" s="44">
        <v>46.7</v>
      </c>
      <c r="X101" s="44">
        <v>40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3"/>
        <v>61.7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60</v>
      </c>
      <c r="BH101" s="82">
        <v>0</v>
      </c>
      <c r="BI101" s="82">
        <v>101.8</v>
      </c>
      <c r="BJ101" s="82">
        <v>13.6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43.5</v>
      </c>
      <c r="C102" s="97">
        <v>40.9</v>
      </c>
      <c r="D102" s="97">
        <v>38.5</v>
      </c>
      <c r="E102" s="97">
        <v>37.200000000000003</v>
      </c>
      <c r="F102" s="97">
        <v>35.1</v>
      </c>
      <c r="G102" s="97">
        <v>36.799999999999997</v>
      </c>
      <c r="H102" s="97">
        <v>41.1</v>
      </c>
      <c r="I102" s="97">
        <v>38.5</v>
      </c>
      <c r="J102" s="97">
        <v>53.7</v>
      </c>
      <c r="K102" s="97">
        <v>53</v>
      </c>
      <c r="L102" s="97">
        <v>56.3</v>
      </c>
      <c r="M102" s="97">
        <v>35.5</v>
      </c>
      <c r="N102" s="97">
        <v>52.43</v>
      </c>
      <c r="O102" s="97">
        <v>44</v>
      </c>
      <c r="P102" s="97">
        <v>48.2</v>
      </c>
      <c r="Q102" s="97">
        <v>49.7</v>
      </c>
      <c r="R102" s="97">
        <v>46</v>
      </c>
      <c r="S102" s="97">
        <v>38.299999999999997</v>
      </c>
      <c r="T102" s="97">
        <v>53</v>
      </c>
      <c r="U102" s="97">
        <v>-12</v>
      </c>
      <c r="V102" s="97">
        <v>43.6</v>
      </c>
      <c r="W102" s="97">
        <v>57.2</v>
      </c>
      <c r="X102" s="97">
        <v>43</v>
      </c>
      <c r="Y102" s="97">
        <v>51</v>
      </c>
      <c r="Z102" s="97">
        <v>64.599999999999994</v>
      </c>
      <c r="AA102" s="97">
        <v>33</v>
      </c>
      <c r="AB102" s="97">
        <v>33</v>
      </c>
      <c r="AC102" s="97">
        <v>39.299999999999997</v>
      </c>
      <c r="AD102" s="97">
        <v>41.5</v>
      </c>
      <c r="AE102" s="97">
        <v>35.799999999999997</v>
      </c>
      <c r="AF102" s="97">
        <v>42.5</v>
      </c>
      <c r="AG102" s="89"/>
      <c r="AH102" s="46">
        <f t="shared" si="23"/>
        <v>64.599999999999994</v>
      </c>
      <c r="AI102" s="47">
        <f t="shared" si="24"/>
        <v>-12</v>
      </c>
      <c r="AK102" s="94"/>
      <c r="AL102" s="44"/>
      <c r="AM102" s="44"/>
      <c r="AN102" s="98"/>
      <c r="AY102" s="82"/>
      <c r="BF102" s="82"/>
      <c r="BG102" s="82">
        <v>63.4</v>
      </c>
      <c r="BH102" s="82">
        <v>0</v>
      </c>
      <c r="BI102" s="82">
        <v>83.4</v>
      </c>
      <c r="BJ102" s="82">
        <v>8.1</v>
      </c>
      <c r="BK102" s="82">
        <v>49.5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4"/>
      <c r="AY103" s="82"/>
      <c r="BF103" s="82"/>
      <c r="BG103" s="82">
        <v>202</v>
      </c>
      <c r="BH103" s="82">
        <v>0</v>
      </c>
      <c r="BI103" s="82">
        <v>90.6</v>
      </c>
      <c r="BJ103" s="82">
        <v>25.8</v>
      </c>
      <c r="BK103" s="82">
        <v>59.6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5"/>
      <c r="BF104" s="82"/>
      <c r="BG104" s="82">
        <v>205</v>
      </c>
      <c r="BH104" s="82">
        <v>0</v>
      </c>
      <c r="BI104" s="82">
        <v>99.5</v>
      </c>
      <c r="BJ104" s="82">
        <v>30.5</v>
      </c>
      <c r="BK104" s="82">
        <v>51.5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328</v>
      </c>
      <c r="BH105" s="82">
        <v>0</v>
      </c>
      <c r="BI105" s="82">
        <v>99.8</v>
      </c>
      <c r="BJ105" s="82">
        <v>27.2</v>
      </c>
      <c r="BK105" s="82">
        <v>46.2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375.9</v>
      </c>
      <c r="BH106" s="82">
        <v>0</v>
      </c>
      <c r="BI106" s="82">
        <v>68.900000000000006</v>
      </c>
      <c r="BJ106" s="82">
        <v>38.4</v>
      </c>
      <c r="BK106" s="82">
        <v>35.700000000000003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384.5</v>
      </c>
      <c r="BH107" s="82">
        <v>0</v>
      </c>
      <c r="BI107" s="82">
        <v>92.8</v>
      </c>
      <c r="BJ107" s="82">
        <v>39</v>
      </c>
      <c r="BK107" s="82">
        <v>49.5</v>
      </c>
      <c r="BL107" s="82">
        <v>0</v>
      </c>
    </row>
    <row r="108" spans="1:64" ht="15.75" thickBot="1" x14ac:dyDescent="0.3">
      <c r="A108" s="87" t="s">
        <v>136</v>
      </c>
      <c r="B108" s="70">
        <f>SUMIF(B97:B107,"&gt;0")</f>
        <v>287.8</v>
      </c>
      <c r="C108" s="70">
        <f t="shared" ref="C108:AF108" si="33">SUMIF(C97:C107,"&gt;0")</f>
        <v>375</v>
      </c>
      <c r="D108" s="70">
        <f t="shared" si="33"/>
        <v>374.20000000000005</v>
      </c>
      <c r="E108" s="70">
        <f t="shared" si="33"/>
        <v>386.99999999999994</v>
      </c>
      <c r="F108" s="70">
        <f t="shared" si="33"/>
        <v>401.6</v>
      </c>
      <c r="G108" s="70">
        <f t="shared" si="33"/>
        <v>372</v>
      </c>
      <c r="H108" s="70">
        <f t="shared" si="33"/>
        <v>352.3</v>
      </c>
      <c r="I108" s="70">
        <f t="shared" si="33"/>
        <v>372.5</v>
      </c>
      <c r="J108" s="70">
        <f t="shared" si="33"/>
        <v>217.10000000000002</v>
      </c>
      <c r="K108" s="70">
        <f t="shared" si="33"/>
        <v>228.4</v>
      </c>
      <c r="L108" s="70">
        <f t="shared" si="33"/>
        <v>190.5</v>
      </c>
      <c r="M108" s="70">
        <f t="shared" si="33"/>
        <v>239.9</v>
      </c>
      <c r="N108" s="70">
        <f t="shared" si="33"/>
        <v>430.43000000000006</v>
      </c>
      <c r="O108" s="70">
        <f t="shared" si="33"/>
        <v>430.5</v>
      </c>
      <c r="P108" s="70">
        <f t="shared" si="33"/>
        <v>549.4</v>
      </c>
      <c r="Q108" s="70">
        <f t="shared" si="33"/>
        <v>568.6</v>
      </c>
      <c r="R108" s="70">
        <f t="shared" si="33"/>
        <v>611.79999999999995</v>
      </c>
      <c r="S108" s="70">
        <f t="shared" si="33"/>
        <v>711.3</v>
      </c>
      <c r="T108" s="70">
        <f t="shared" si="33"/>
        <v>683.09999999999991</v>
      </c>
      <c r="U108" s="70">
        <f t="shared" si="33"/>
        <v>632.19999999999993</v>
      </c>
      <c r="V108" s="70">
        <f t="shared" si="33"/>
        <v>646.1</v>
      </c>
      <c r="W108" s="70">
        <f t="shared" si="33"/>
        <v>550.30000000000007</v>
      </c>
      <c r="X108" s="70">
        <f t="shared" si="33"/>
        <v>485.1</v>
      </c>
      <c r="Y108" s="70">
        <f t="shared" si="33"/>
        <v>453.90000000000003</v>
      </c>
      <c r="Z108" s="70">
        <f t="shared" si="33"/>
        <v>239.7</v>
      </c>
      <c r="AA108" s="70">
        <f t="shared" si="33"/>
        <v>216.7</v>
      </c>
      <c r="AB108" s="70">
        <f>SUMIF(AB97:AB107,"&gt;0")</f>
        <v>216.7</v>
      </c>
      <c r="AC108" s="70">
        <f t="shared" si="33"/>
        <v>292.60000000000002</v>
      </c>
      <c r="AD108" s="70">
        <f t="shared" si="33"/>
        <v>381.4</v>
      </c>
      <c r="AE108" s="70">
        <f t="shared" si="33"/>
        <v>376</v>
      </c>
      <c r="AF108" s="70">
        <f t="shared" si="33"/>
        <v>392.4</v>
      </c>
      <c r="AG108" s="104">
        <f>SUM(AG97:AG107)</f>
        <v>0</v>
      </c>
      <c r="AH108" s="46">
        <f t="shared" si="23"/>
        <v>711.3</v>
      </c>
      <c r="AI108" s="47">
        <f t="shared" si="24"/>
        <v>190.5</v>
      </c>
      <c r="AJ108" s="105">
        <f t="array" ref="AJ108">MIN(IF(B108:AF108&lt;&gt;0,B108:AF108))</f>
        <v>190.5</v>
      </c>
      <c r="BF108" s="82"/>
      <c r="BG108" s="82">
        <v>492.8</v>
      </c>
      <c r="BH108" s="82">
        <v>0</v>
      </c>
      <c r="BI108" s="82">
        <v>86.9</v>
      </c>
      <c r="BJ108" s="82">
        <v>43.5</v>
      </c>
      <c r="BK108" s="82">
        <v>49.8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443</v>
      </c>
      <c r="BH109" s="82">
        <v>0</v>
      </c>
      <c r="BI109" s="82">
        <v>89.3</v>
      </c>
      <c r="BJ109" s="82">
        <v>43.8</v>
      </c>
      <c r="BK109" s="82">
        <v>54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432</v>
      </c>
      <c r="BH110" s="82">
        <v>0</v>
      </c>
      <c r="BI110" s="82">
        <v>98.3</v>
      </c>
      <c r="BJ110" s="82">
        <v>43.6</v>
      </c>
      <c r="BK110" s="82">
        <v>58.3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400.5</v>
      </c>
      <c r="BH111" s="82">
        <v>0</v>
      </c>
      <c r="BI111" s="82">
        <v>96.4</v>
      </c>
      <c r="BJ111" s="82">
        <v>43.9</v>
      </c>
      <c r="BK111" s="82">
        <v>61.7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270</v>
      </c>
      <c r="BH112" s="82">
        <v>0</v>
      </c>
      <c r="BI112" s="82">
        <v>96</v>
      </c>
      <c r="BJ112" s="82">
        <v>36.1</v>
      </c>
      <c r="BK112" s="82">
        <v>40</v>
      </c>
      <c r="BL112" s="82">
        <v>0</v>
      </c>
    </row>
    <row r="113" spans="1:64" ht="15.75" thickBot="1" x14ac:dyDescent="0.3">
      <c r="A113" s="87" t="s">
        <v>141</v>
      </c>
      <c r="B113" s="108">
        <f>B71+B78+B96+B92+B108+B112</f>
        <v>1332.8700000000001</v>
      </c>
      <c r="C113" s="108">
        <f t="shared" ref="C113:AG113" si="34">C71+C78+C96+C92+C108+C112</f>
        <v>1297.7800000000002</v>
      </c>
      <c r="D113" s="108">
        <f t="shared" si="34"/>
        <v>1288.27</v>
      </c>
      <c r="E113" s="108">
        <f t="shared" si="34"/>
        <v>1280.97</v>
      </c>
      <c r="F113" s="108">
        <f t="shared" si="34"/>
        <v>1295.5700000000002</v>
      </c>
      <c r="G113" s="108">
        <f t="shared" si="34"/>
        <v>1285.9700000000003</v>
      </c>
      <c r="H113" s="108">
        <f t="shared" si="34"/>
        <v>1385.2700000000002</v>
      </c>
      <c r="I113" s="108">
        <f t="shared" si="34"/>
        <v>1509.8700000000001</v>
      </c>
      <c r="J113" s="108">
        <f t="shared" si="34"/>
        <v>1628.5700000000002</v>
      </c>
      <c r="K113" s="108">
        <f t="shared" si="34"/>
        <v>1708.8700000000003</v>
      </c>
      <c r="L113" s="108">
        <f t="shared" si="34"/>
        <v>1745.97</v>
      </c>
      <c r="M113" s="108">
        <f t="shared" si="34"/>
        <v>1690.8700000000001</v>
      </c>
      <c r="N113" s="108">
        <f t="shared" si="34"/>
        <v>1590.8</v>
      </c>
      <c r="O113" s="108">
        <f t="shared" si="34"/>
        <v>1557.17</v>
      </c>
      <c r="P113" s="108">
        <f t="shared" si="34"/>
        <v>1440.87</v>
      </c>
      <c r="Q113" s="108">
        <f t="shared" si="34"/>
        <v>1441.4699999999998</v>
      </c>
      <c r="R113" s="108">
        <f t="shared" si="34"/>
        <v>1425.37</v>
      </c>
      <c r="S113" s="108">
        <f t="shared" si="34"/>
        <v>1521.9699999999998</v>
      </c>
      <c r="T113" s="108">
        <f t="shared" si="34"/>
        <v>1503.77</v>
      </c>
      <c r="U113" s="108">
        <f t="shared" si="34"/>
        <v>1457.87</v>
      </c>
      <c r="V113" s="108">
        <f t="shared" si="34"/>
        <v>1519.77</v>
      </c>
      <c r="W113" s="108">
        <f t="shared" si="34"/>
        <v>1529.0700000000002</v>
      </c>
      <c r="X113" s="108">
        <f t="shared" si="34"/>
        <v>1504.17</v>
      </c>
      <c r="Y113" s="108">
        <f t="shared" si="34"/>
        <v>1691.3700000000003</v>
      </c>
      <c r="Z113" s="108">
        <f t="shared" si="34"/>
        <v>1704.17</v>
      </c>
      <c r="AA113" s="108">
        <f t="shared" si="34"/>
        <v>1657.17</v>
      </c>
      <c r="AB113" s="108">
        <f>AB71+AB78+AB96+AB92+AB108+AB112</f>
        <v>1651.3700000000001</v>
      </c>
      <c r="AC113" s="108">
        <f t="shared" si="34"/>
        <v>1588.4700000000003</v>
      </c>
      <c r="AD113" s="108">
        <f t="shared" si="34"/>
        <v>1543.27</v>
      </c>
      <c r="AE113" s="108">
        <f t="shared" si="34"/>
        <v>1451.97</v>
      </c>
      <c r="AF113" s="108">
        <f t="shared" si="34"/>
        <v>1338.27</v>
      </c>
      <c r="AG113" s="80">
        <f t="shared" si="34"/>
        <v>3169.915</v>
      </c>
      <c r="AH113" s="46">
        <f t="shared" si="23"/>
        <v>1745.97</v>
      </c>
      <c r="AI113" s="47">
        <f t="shared" si="24"/>
        <v>1280.97</v>
      </c>
      <c r="BF113" s="81"/>
      <c r="BG113" s="82">
        <v>58.1</v>
      </c>
      <c r="BH113" s="82">
        <v>0</v>
      </c>
      <c r="BI113" s="82">
        <v>80</v>
      </c>
      <c r="BJ113" s="82">
        <v>37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56.1</v>
      </c>
      <c r="BH114" s="82">
        <v>0</v>
      </c>
      <c r="BI114" s="82">
        <v>90.5</v>
      </c>
      <c r="BJ114" s="82">
        <v>37.1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1332.8700000000001</v>
      </c>
      <c r="C115" s="108">
        <f t="shared" ref="C115:AF115" si="35">C113+C114</f>
        <v>1297.7800000000002</v>
      </c>
      <c r="D115" s="108">
        <f t="shared" si="35"/>
        <v>1288.27</v>
      </c>
      <c r="E115" s="108">
        <f t="shared" si="35"/>
        <v>1280.97</v>
      </c>
      <c r="F115" s="108">
        <f t="shared" si="35"/>
        <v>1295.5700000000002</v>
      </c>
      <c r="G115" s="108">
        <f t="shared" si="35"/>
        <v>1285.9700000000003</v>
      </c>
      <c r="H115" s="108">
        <f t="shared" si="35"/>
        <v>1385.2700000000002</v>
      </c>
      <c r="I115" s="108">
        <f t="shared" si="35"/>
        <v>1509.8700000000001</v>
      </c>
      <c r="J115" s="108">
        <f t="shared" si="35"/>
        <v>1628.5700000000002</v>
      </c>
      <c r="K115" s="108">
        <f t="shared" si="35"/>
        <v>1708.8700000000003</v>
      </c>
      <c r="L115" s="108">
        <f t="shared" si="35"/>
        <v>1745.97</v>
      </c>
      <c r="M115" s="108">
        <f t="shared" si="35"/>
        <v>1690.8700000000001</v>
      </c>
      <c r="N115" s="108">
        <f t="shared" si="35"/>
        <v>1590.8</v>
      </c>
      <c r="O115" s="108">
        <f t="shared" si="35"/>
        <v>1557.17</v>
      </c>
      <c r="P115" s="108">
        <f t="shared" si="35"/>
        <v>1440.87</v>
      </c>
      <c r="Q115" s="108">
        <f t="shared" si="35"/>
        <v>1441.4699999999998</v>
      </c>
      <c r="R115" s="108">
        <f t="shared" si="35"/>
        <v>1425.37</v>
      </c>
      <c r="S115" s="108">
        <f t="shared" si="35"/>
        <v>1521.9699999999998</v>
      </c>
      <c r="T115" s="108">
        <f t="shared" si="35"/>
        <v>1503.77</v>
      </c>
      <c r="U115" s="108">
        <f t="shared" si="35"/>
        <v>1457.87</v>
      </c>
      <c r="V115" s="108">
        <f t="shared" si="35"/>
        <v>1519.77</v>
      </c>
      <c r="W115" s="108">
        <f t="shared" si="35"/>
        <v>1529.0700000000002</v>
      </c>
      <c r="X115" s="108">
        <f t="shared" si="35"/>
        <v>1504.17</v>
      </c>
      <c r="Y115" s="108">
        <f t="shared" si="35"/>
        <v>1691.3700000000003</v>
      </c>
      <c r="Z115" s="108">
        <f t="shared" si="35"/>
        <v>1704.17</v>
      </c>
      <c r="AA115" s="108">
        <f t="shared" si="35"/>
        <v>1657.17</v>
      </c>
      <c r="AB115" s="108">
        <f>AB113+AB114</f>
        <v>1651.3700000000001</v>
      </c>
      <c r="AC115" s="108">
        <f t="shared" si="35"/>
        <v>1588.4700000000003</v>
      </c>
      <c r="AD115" s="108">
        <f t="shared" si="35"/>
        <v>1543.27</v>
      </c>
      <c r="AE115" s="108">
        <f t="shared" si="35"/>
        <v>1451.97</v>
      </c>
      <c r="AF115" s="108">
        <f t="shared" si="35"/>
        <v>1338.27</v>
      </c>
      <c r="AG115" s="104">
        <f>AG112+AG108+AG96+AG92+AG71+AG114</f>
        <v>2463.5149999999999</v>
      </c>
      <c r="AH115" s="46">
        <f t="shared" si="23"/>
        <v>1745.97</v>
      </c>
      <c r="AI115" s="47">
        <f t="shared" si="24"/>
        <v>1280.97</v>
      </c>
      <c r="BF115" s="81"/>
      <c r="BG115" s="82">
        <v>210</v>
      </c>
      <c r="BH115" s="82">
        <v>0</v>
      </c>
      <c r="BI115" s="82">
        <v>98.9</v>
      </c>
      <c r="BJ115" s="82">
        <v>31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1332.8700000000001</v>
      </c>
      <c r="C116" s="108">
        <f t="shared" ref="C116:AF116" si="36">C115-(C123)</f>
        <v>1297.7800000000002</v>
      </c>
      <c r="D116" s="108">
        <f t="shared" si="36"/>
        <v>1288.27</v>
      </c>
      <c r="E116" s="108">
        <f t="shared" si="36"/>
        <v>1280.97</v>
      </c>
      <c r="F116" s="108">
        <f t="shared" si="36"/>
        <v>1295.5700000000002</v>
      </c>
      <c r="G116" s="108">
        <f t="shared" si="36"/>
        <v>1285.9700000000003</v>
      </c>
      <c r="H116" s="108">
        <f t="shared" si="36"/>
        <v>1385.2700000000002</v>
      </c>
      <c r="I116" s="108">
        <f t="shared" si="36"/>
        <v>1509.8700000000001</v>
      </c>
      <c r="J116" s="108">
        <f t="shared" si="36"/>
        <v>1628.5700000000002</v>
      </c>
      <c r="K116" s="108">
        <f t="shared" si="36"/>
        <v>1708.8700000000003</v>
      </c>
      <c r="L116" s="108">
        <f t="shared" si="36"/>
        <v>1745.97</v>
      </c>
      <c r="M116" s="108">
        <f t="shared" si="36"/>
        <v>1690.8700000000001</v>
      </c>
      <c r="N116" s="108">
        <f t="shared" si="36"/>
        <v>1590.8</v>
      </c>
      <c r="O116" s="108">
        <f t="shared" si="36"/>
        <v>1557.17</v>
      </c>
      <c r="P116" s="108">
        <f t="shared" si="36"/>
        <v>1440.87</v>
      </c>
      <c r="Q116" s="108">
        <f t="shared" si="36"/>
        <v>1441.4699999999998</v>
      </c>
      <c r="R116" s="108">
        <f t="shared" si="36"/>
        <v>1425.37</v>
      </c>
      <c r="S116" s="108">
        <f t="shared" si="36"/>
        <v>1521.9699999999998</v>
      </c>
      <c r="T116" s="108">
        <f t="shared" si="36"/>
        <v>1503.77</v>
      </c>
      <c r="U116" s="108">
        <f t="shared" si="36"/>
        <v>1445.87</v>
      </c>
      <c r="V116" s="108">
        <f t="shared" si="36"/>
        <v>1519.77</v>
      </c>
      <c r="W116" s="108">
        <f t="shared" si="36"/>
        <v>1529.0700000000002</v>
      </c>
      <c r="X116" s="108">
        <f t="shared" si="36"/>
        <v>1504.17</v>
      </c>
      <c r="Y116" s="108">
        <f t="shared" si="36"/>
        <v>1691.3700000000003</v>
      </c>
      <c r="Z116" s="108">
        <f t="shared" si="36"/>
        <v>1704.17</v>
      </c>
      <c r="AA116" s="108">
        <f t="shared" si="36"/>
        <v>1657.17</v>
      </c>
      <c r="AB116" s="108">
        <f>AB115-(AB123)</f>
        <v>1651.3700000000001</v>
      </c>
      <c r="AC116" s="108">
        <f t="shared" si="36"/>
        <v>1588.4700000000003</v>
      </c>
      <c r="AD116" s="108">
        <f t="shared" si="36"/>
        <v>1543.27</v>
      </c>
      <c r="AE116" s="108">
        <f t="shared" si="36"/>
        <v>1451.97</v>
      </c>
      <c r="AF116" s="108">
        <f t="shared" si="36"/>
        <v>1338.27</v>
      </c>
      <c r="AG116" s="104"/>
      <c r="AH116" s="46">
        <f t="shared" si="23"/>
        <v>1745.97</v>
      </c>
      <c r="AI116" s="47">
        <f t="shared" si="24"/>
        <v>1280.97</v>
      </c>
      <c r="BF116" s="81"/>
      <c r="BG116" s="82">
        <v>198</v>
      </c>
      <c r="BH116" s="82">
        <v>0</v>
      </c>
      <c r="BI116" s="82">
        <v>122.5</v>
      </c>
      <c r="BJ116" s="82">
        <v>19.7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7">IF(B97&lt;0,B97*-1,0)</f>
        <v>0</v>
      </c>
      <c r="C117" s="93">
        <f t="shared" ref="C117:AF122" si="38">IF(C97&lt;0,C97*-1,0)</f>
        <v>0</v>
      </c>
      <c r="D117" s="93">
        <f t="shared" si="38"/>
        <v>0</v>
      </c>
      <c r="E117" s="93">
        <f t="shared" si="38"/>
        <v>0</v>
      </c>
      <c r="F117" s="93">
        <f t="shared" si="38"/>
        <v>0</v>
      </c>
      <c r="G117" s="93">
        <f t="shared" si="38"/>
        <v>0</v>
      </c>
      <c r="H117" s="93">
        <f t="shared" si="38"/>
        <v>0</v>
      </c>
      <c r="I117" s="93">
        <f t="shared" si="38"/>
        <v>0</v>
      </c>
      <c r="J117" s="93">
        <f t="shared" si="38"/>
        <v>0</v>
      </c>
      <c r="K117" s="93">
        <f t="shared" si="38"/>
        <v>0</v>
      </c>
      <c r="L117" s="93">
        <f t="shared" si="38"/>
        <v>0</v>
      </c>
      <c r="M117" s="93">
        <f t="shared" si="38"/>
        <v>0</v>
      </c>
      <c r="N117" s="93">
        <f t="shared" si="38"/>
        <v>0</v>
      </c>
      <c r="O117" s="93">
        <f t="shared" si="38"/>
        <v>0</v>
      </c>
      <c r="P117" s="93">
        <f t="shared" si="38"/>
        <v>0</v>
      </c>
      <c r="Q117" s="93">
        <f t="shared" si="38"/>
        <v>0</v>
      </c>
      <c r="R117" s="93">
        <f t="shared" si="38"/>
        <v>0</v>
      </c>
      <c r="S117" s="93">
        <f t="shared" si="38"/>
        <v>0</v>
      </c>
      <c r="T117" s="93">
        <f t="shared" si="38"/>
        <v>0</v>
      </c>
      <c r="U117" s="93">
        <f t="shared" si="38"/>
        <v>0</v>
      </c>
      <c r="V117" s="93">
        <f t="shared" si="38"/>
        <v>0</v>
      </c>
      <c r="W117" s="93">
        <f t="shared" si="38"/>
        <v>0</v>
      </c>
      <c r="X117" s="93">
        <f t="shared" si="38"/>
        <v>0</v>
      </c>
      <c r="Y117" s="93">
        <f t="shared" si="38"/>
        <v>0</v>
      </c>
      <c r="Z117" s="93">
        <f t="shared" si="38"/>
        <v>0</v>
      </c>
      <c r="AA117" s="93">
        <f t="shared" si="38"/>
        <v>0</v>
      </c>
      <c r="AB117" s="93">
        <f t="shared" ref="AB117:AB122" si="39">IF(AB97&lt;0,AB97*-1,0)</f>
        <v>0</v>
      </c>
      <c r="AC117" s="93">
        <f t="shared" si="38"/>
        <v>0</v>
      </c>
      <c r="AD117" s="93">
        <f t="shared" si="38"/>
        <v>0</v>
      </c>
      <c r="AE117" s="93">
        <f t="shared" si="38"/>
        <v>0</v>
      </c>
      <c r="AF117" s="93">
        <f t="shared" si="38"/>
        <v>0</v>
      </c>
      <c r="AG117" s="61"/>
      <c r="AH117" s="46">
        <f t="shared" si="23"/>
        <v>0</v>
      </c>
      <c r="AI117" s="47">
        <f t="shared" si="24"/>
        <v>0</v>
      </c>
      <c r="BG117" s="82">
        <v>223.4</v>
      </c>
      <c r="BH117" s="82">
        <v>0</v>
      </c>
      <c r="BI117" s="82">
        <v>98.8</v>
      </c>
      <c r="BJ117" s="82">
        <v>27.7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7"/>
        <v>0</v>
      </c>
      <c r="C118" s="93">
        <f t="shared" si="38"/>
        <v>0</v>
      </c>
      <c r="D118" s="93">
        <f t="shared" si="38"/>
        <v>0</v>
      </c>
      <c r="E118" s="93">
        <f t="shared" si="38"/>
        <v>0</v>
      </c>
      <c r="F118" s="93">
        <f t="shared" si="38"/>
        <v>0</v>
      </c>
      <c r="G118" s="93">
        <f t="shared" si="38"/>
        <v>0</v>
      </c>
      <c r="H118" s="93">
        <f t="shared" si="38"/>
        <v>0</v>
      </c>
      <c r="I118" s="93">
        <f t="shared" si="38"/>
        <v>0</v>
      </c>
      <c r="J118" s="93">
        <f t="shared" si="38"/>
        <v>0</v>
      </c>
      <c r="K118" s="93">
        <f t="shared" si="38"/>
        <v>0</v>
      </c>
      <c r="L118" s="93">
        <f t="shared" si="38"/>
        <v>0</v>
      </c>
      <c r="M118" s="93">
        <f t="shared" si="38"/>
        <v>0</v>
      </c>
      <c r="N118" s="93">
        <f t="shared" si="38"/>
        <v>0</v>
      </c>
      <c r="O118" s="93">
        <f t="shared" si="38"/>
        <v>0</v>
      </c>
      <c r="P118" s="93">
        <f t="shared" si="38"/>
        <v>0</v>
      </c>
      <c r="Q118" s="93">
        <f t="shared" si="38"/>
        <v>0</v>
      </c>
      <c r="R118" s="93">
        <f t="shared" si="38"/>
        <v>0</v>
      </c>
      <c r="S118" s="93">
        <f t="shared" si="38"/>
        <v>0</v>
      </c>
      <c r="T118" s="93">
        <f t="shared" si="38"/>
        <v>0</v>
      </c>
      <c r="U118" s="93">
        <f t="shared" si="38"/>
        <v>0</v>
      </c>
      <c r="V118" s="93">
        <f t="shared" si="38"/>
        <v>0</v>
      </c>
      <c r="W118" s="93">
        <f t="shared" si="38"/>
        <v>0</v>
      </c>
      <c r="X118" s="93">
        <f t="shared" si="38"/>
        <v>0</v>
      </c>
      <c r="Y118" s="93">
        <f t="shared" si="38"/>
        <v>0</v>
      </c>
      <c r="Z118" s="93">
        <f t="shared" si="38"/>
        <v>0</v>
      </c>
      <c r="AA118" s="93">
        <f t="shared" si="38"/>
        <v>0</v>
      </c>
      <c r="AB118" s="93">
        <f t="shared" si="39"/>
        <v>0</v>
      </c>
      <c r="AC118" s="93">
        <f t="shared" si="38"/>
        <v>0</v>
      </c>
      <c r="AD118" s="93">
        <f t="shared" si="38"/>
        <v>0</v>
      </c>
      <c r="AE118" s="93">
        <f t="shared" si="38"/>
        <v>0</v>
      </c>
      <c r="AF118" s="93">
        <f t="shared" si="38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119.2</v>
      </c>
      <c r="BH118" s="82">
        <v>0</v>
      </c>
      <c r="BI118" s="82">
        <v>85.3</v>
      </c>
      <c r="BJ118" s="82">
        <v>39.799999999999997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7"/>
        <v>0</v>
      </c>
      <c r="C119" s="93">
        <f t="shared" si="38"/>
        <v>0</v>
      </c>
      <c r="D119" s="93">
        <f t="shared" si="38"/>
        <v>0</v>
      </c>
      <c r="E119" s="93">
        <f t="shared" si="38"/>
        <v>0</v>
      </c>
      <c r="F119" s="93">
        <f t="shared" si="38"/>
        <v>0</v>
      </c>
      <c r="G119" s="93">
        <f t="shared" si="38"/>
        <v>0</v>
      </c>
      <c r="H119" s="93">
        <f t="shared" si="38"/>
        <v>0</v>
      </c>
      <c r="I119" s="93">
        <f t="shared" si="38"/>
        <v>0</v>
      </c>
      <c r="J119" s="93">
        <f t="shared" si="38"/>
        <v>0</v>
      </c>
      <c r="K119" s="93">
        <f t="shared" si="38"/>
        <v>0</v>
      </c>
      <c r="L119" s="93">
        <f t="shared" si="38"/>
        <v>0</v>
      </c>
      <c r="M119" s="93">
        <f t="shared" si="38"/>
        <v>0</v>
      </c>
      <c r="N119" s="93">
        <f t="shared" si="38"/>
        <v>0</v>
      </c>
      <c r="O119" s="93">
        <f t="shared" si="38"/>
        <v>0</v>
      </c>
      <c r="P119" s="93">
        <f t="shared" si="38"/>
        <v>0</v>
      </c>
      <c r="Q119" s="93">
        <f t="shared" si="38"/>
        <v>0</v>
      </c>
      <c r="R119" s="93">
        <f t="shared" si="38"/>
        <v>0</v>
      </c>
      <c r="S119" s="93">
        <f t="shared" si="38"/>
        <v>0</v>
      </c>
      <c r="T119" s="93">
        <f t="shared" si="38"/>
        <v>0</v>
      </c>
      <c r="U119" s="93">
        <f t="shared" si="38"/>
        <v>0</v>
      </c>
      <c r="V119" s="93">
        <f t="shared" si="38"/>
        <v>0</v>
      </c>
      <c r="W119" s="93">
        <f t="shared" si="38"/>
        <v>0</v>
      </c>
      <c r="X119" s="93">
        <f t="shared" si="38"/>
        <v>0</v>
      </c>
      <c r="Y119" s="93">
        <f t="shared" si="38"/>
        <v>0</v>
      </c>
      <c r="Z119" s="93">
        <f t="shared" si="38"/>
        <v>0</v>
      </c>
      <c r="AA119" s="93">
        <f t="shared" si="38"/>
        <v>0</v>
      </c>
      <c r="AB119" s="93">
        <f t="shared" si="39"/>
        <v>0</v>
      </c>
      <c r="AC119" s="93">
        <f t="shared" si="38"/>
        <v>0</v>
      </c>
      <c r="AD119" s="93">
        <f t="shared" si="38"/>
        <v>0</v>
      </c>
      <c r="AE119" s="93">
        <f t="shared" si="38"/>
        <v>0</v>
      </c>
      <c r="AF119" s="93">
        <f t="shared" si="38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37"/>
        <v>0</v>
      </c>
      <c r="C120" s="93">
        <f t="shared" si="38"/>
        <v>0</v>
      </c>
      <c r="D120" s="93">
        <f t="shared" si="38"/>
        <v>0</v>
      </c>
      <c r="E120" s="93">
        <f t="shared" si="38"/>
        <v>0</v>
      </c>
      <c r="F120" s="93">
        <f t="shared" si="38"/>
        <v>0</v>
      </c>
      <c r="G120" s="93">
        <f t="shared" si="38"/>
        <v>0</v>
      </c>
      <c r="H120" s="93">
        <f t="shared" si="38"/>
        <v>0</v>
      </c>
      <c r="I120" s="93">
        <f t="shared" si="38"/>
        <v>0</v>
      </c>
      <c r="J120" s="93">
        <f t="shared" si="38"/>
        <v>0</v>
      </c>
      <c r="K120" s="93">
        <f t="shared" si="38"/>
        <v>0</v>
      </c>
      <c r="L120" s="93">
        <f t="shared" si="38"/>
        <v>0</v>
      </c>
      <c r="M120" s="93">
        <f t="shared" si="38"/>
        <v>0</v>
      </c>
      <c r="N120" s="93">
        <f t="shared" si="38"/>
        <v>0</v>
      </c>
      <c r="O120" s="93">
        <f t="shared" si="38"/>
        <v>0</v>
      </c>
      <c r="P120" s="93">
        <f t="shared" si="38"/>
        <v>0</v>
      </c>
      <c r="Q120" s="93">
        <f t="shared" si="38"/>
        <v>0</v>
      </c>
      <c r="R120" s="93">
        <f t="shared" si="38"/>
        <v>0</v>
      </c>
      <c r="S120" s="93">
        <f t="shared" si="38"/>
        <v>0</v>
      </c>
      <c r="T120" s="93">
        <f t="shared" si="38"/>
        <v>0</v>
      </c>
      <c r="U120" s="93">
        <f t="shared" si="38"/>
        <v>0</v>
      </c>
      <c r="V120" s="93">
        <f t="shared" si="38"/>
        <v>0</v>
      </c>
      <c r="W120" s="93">
        <f t="shared" si="38"/>
        <v>0</v>
      </c>
      <c r="X120" s="93">
        <f t="shared" si="38"/>
        <v>0</v>
      </c>
      <c r="Y120" s="93">
        <f t="shared" si="38"/>
        <v>0</v>
      </c>
      <c r="Z120" s="93">
        <f t="shared" si="38"/>
        <v>0</v>
      </c>
      <c r="AA120" s="93">
        <f t="shared" si="38"/>
        <v>0</v>
      </c>
      <c r="AB120" s="93">
        <f t="shared" si="39"/>
        <v>0</v>
      </c>
      <c r="AC120" s="93">
        <f t="shared" si="38"/>
        <v>0</v>
      </c>
      <c r="AD120" s="93">
        <f t="shared" si="38"/>
        <v>0</v>
      </c>
      <c r="AE120" s="93">
        <f t="shared" si="38"/>
        <v>0</v>
      </c>
      <c r="AF120" s="93">
        <f t="shared" si="38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37"/>
        <v>0</v>
      </c>
      <c r="C121" s="93">
        <f t="shared" si="38"/>
        <v>0</v>
      </c>
      <c r="D121" s="93">
        <f t="shared" si="38"/>
        <v>0</v>
      </c>
      <c r="E121" s="93">
        <f t="shared" si="38"/>
        <v>0</v>
      </c>
      <c r="F121" s="93">
        <f t="shared" si="38"/>
        <v>0</v>
      </c>
      <c r="G121" s="93">
        <f t="shared" si="38"/>
        <v>0</v>
      </c>
      <c r="H121" s="93">
        <f t="shared" si="38"/>
        <v>0</v>
      </c>
      <c r="I121" s="93">
        <f t="shared" si="38"/>
        <v>0</v>
      </c>
      <c r="J121" s="93">
        <f t="shared" si="38"/>
        <v>0</v>
      </c>
      <c r="K121" s="93">
        <f t="shared" si="38"/>
        <v>0</v>
      </c>
      <c r="L121" s="93">
        <f t="shared" si="38"/>
        <v>0</v>
      </c>
      <c r="M121" s="93">
        <f t="shared" si="38"/>
        <v>0</v>
      </c>
      <c r="N121" s="93">
        <f t="shared" si="38"/>
        <v>0</v>
      </c>
      <c r="O121" s="93">
        <f t="shared" si="38"/>
        <v>0</v>
      </c>
      <c r="P121" s="93">
        <f t="shared" si="38"/>
        <v>0</v>
      </c>
      <c r="Q121" s="93">
        <f t="shared" si="38"/>
        <v>0</v>
      </c>
      <c r="R121" s="93">
        <f t="shared" si="38"/>
        <v>0</v>
      </c>
      <c r="S121" s="93">
        <f t="shared" si="38"/>
        <v>0</v>
      </c>
      <c r="T121" s="93">
        <f t="shared" si="38"/>
        <v>0</v>
      </c>
      <c r="U121" s="93">
        <f t="shared" si="38"/>
        <v>0</v>
      </c>
      <c r="V121" s="93">
        <f t="shared" si="38"/>
        <v>0</v>
      </c>
      <c r="W121" s="93">
        <f t="shared" si="38"/>
        <v>0</v>
      </c>
      <c r="X121" s="93">
        <f t="shared" si="38"/>
        <v>0</v>
      </c>
      <c r="Y121" s="93">
        <f t="shared" si="38"/>
        <v>0</v>
      </c>
      <c r="Z121" s="93">
        <f t="shared" si="38"/>
        <v>0</v>
      </c>
      <c r="AA121" s="93">
        <f t="shared" si="38"/>
        <v>0</v>
      </c>
      <c r="AB121" s="93">
        <f t="shared" si="39"/>
        <v>0</v>
      </c>
      <c r="AC121" s="93">
        <f t="shared" si="38"/>
        <v>0</v>
      </c>
      <c r="AD121" s="93">
        <f t="shared" si="38"/>
        <v>0</v>
      </c>
      <c r="AE121" s="93">
        <f t="shared" si="38"/>
        <v>0</v>
      </c>
      <c r="AF121" s="93">
        <f t="shared" si="38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37"/>
        <v>0</v>
      </c>
      <c r="C122" s="93">
        <f t="shared" si="38"/>
        <v>0</v>
      </c>
      <c r="D122" s="93">
        <f t="shared" si="38"/>
        <v>0</v>
      </c>
      <c r="E122" s="93">
        <f t="shared" si="38"/>
        <v>0</v>
      </c>
      <c r="F122" s="93">
        <f t="shared" si="38"/>
        <v>0</v>
      </c>
      <c r="G122" s="93">
        <f t="shared" si="38"/>
        <v>0</v>
      </c>
      <c r="H122" s="93">
        <f t="shared" si="38"/>
        <v>0</v>
      </c>
      <c r="I122" s="93">
        <f t="shared" si="38"/>
        <v>0</v>
      </c>
      <c r="J122" s="93">
        <f t="shared" si="38"/>
        <v>0</v>
      </c>
      <c r="K122" s="93">
        <f t="shared" si="38"/>
        <v>0</v>
      </c>
      <c r="L122" s="93">
        <f t="shared" si="38"/>
        <v>0</v>
      </c>
      <c r="M122" s="93">
        <f t="shared" si="38"/>
        <v>0</v>
      </c>
      <c r="N122" s="93">
        <f t="shared" si="38"/>
        <v>0</v>
      </c>
      <c r="O122" s="93">
        <f t="shared" si="38"/>
        <v>0</v>
      </c>
      <c r="P122" s="93">
        <f t="shared" si="38"/>
        <v>0</v>
      </c>
      <c r="Q122" s="93">
        <f t="shared" si="38"/>
        <v>0</v>
      </c>
      <c r="R122" s="93">
        <f t="shared" si="38"/>
        <v>0</v>
      </c>
      <c r="S122" s="93">
        <f t="shared" si="38"/>
        <v>0</v>
      </c>
      <c r="T122" s="93">
        <f t="shared" si="38"/>
        <v>0</v>
      </c>
      <c r="U122" s="93">
        <f t="shared" si="38"/>
        <v>12</v>
      </c>
      <c r="V122" s="93">
        <f t="shared" si="38"/>
        <v>0</v>
      </c>
      <c r="W122" s="93">
        <f t="shared" si="38"/>
        <v>0</v>
      </c>
      <c r="X122" s="93">
        <f t="shared" si="38"/>
        <v>0</v>
      </c>
      <c r="Y122" s="93">
        <f t="shared" si="38"/>
        <v>0</v>
      </c>
      <c r="Z122" s="93">
        <f t="shared" si="38"/>
        <v>0</v>
      </c>
      <c r="AA122" s="93">
        <f t="shared" si="38"/>
        <v>0</v>
      </c>
      <c r="AB122" s="93">
        <f t="shared" si="39"/>
        <v>0</v>
      </c>
      <c r="AC122" s="93">
        <f t="shared" si="38"/>
        <v>0</v>
      </c>
      <c r="AD122" s="93">
        <f t="shared" si="38"/>
        <v>0</v>
      </c>
      <c r="AE122" s="93">
        <f t="shared" si="38"/>
        <v>0</v>
      </c>
      <c r="AF122" s="93">
        <f t="shared" si="38"/>
        <v>0</v>
      </c>
      <c r="AG122" s="103"/>
      <c r="AH122" s="46">
        <f t="shared" si="23"/>
        <v>12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>SUM(B117:B122)</f>
        <v>0</v>
      </c>
      <c r="C123" s="70">
        <f t="shared" ref="C123:AF123" si="40">SUM(C117:C122)</f>
        <v>0</v>
      </c>
      <c r="D123" s="70">
        <f t="shared" si="40"/>
        <v>0</v>
      </c>
      <c r="E123" s="70">
        <f t="shared" si="40"/>
        <v>0</v>
      </c>
      <c r="F123" s="70">
        <f t="shared" si="40"/>
        <v>0</v>
      </c>
      <c r="G123" s="70">
        <f t="shared" si="40"/>
        <v>0</v>
      </c>
      <c r="H123" s="70">
        <f t="shared" si="40"/>
        <v>0</v>
      </c>
      <c r="I123" s="70">
        <f t="shared" si="40"/>
        <v>0</v>
      </c>
      <c r="J123" s="70">
        <f t="shared" si="40"/>
        <v>0</v>
      </c>
      <c r="K123" s="70">
        <f t="shared" si="40"/>
        <v>0</v>
      </c>
      <c r="L123" s="70">
        <f t="shared" si="40"/>
        <v>0</v>
      </c>
      <c r="M123" s="70">
        <f t="shared" si="40"/>
        <v>0</v>
      </c>
      <c r="N123" s="70">
        <f t="shared" si="40"/>
        <v>0</v>
      </c>
      <c r="O123" s="70">
        <f t="shared" si="40"/>
        <v>0</v>
      </c>
      <c r="P123" s="70">
        <f t="shared" si="40"/>
        <v>0</v>
      </c>
      <c r="Q123" s="70">
        <f t="shared" si="40"/>
        <v>0</v>
      </c>
      <c r="R123" s="70">
        <f t="shared" si="40"/>
        <v>0</v>
      </c>
      <c r="S123" s="70">
        <f t="shared" si="40"/>
        <v>0</v>
      </c>
      <c r="T123" s="70">
        <f t="shared" si="40"/>
        <v>0</v>
      </c>
      <c r="U123" s="70">
        <f t="shared" si="40"/>
        <v>12</v>
      </c>
      <c r="V123" s="70">
        <f t="shared" si="40"/>
        <v>0</v>
      </c>
      <c r="W123" s="70">
        <f t="shared" si="40"/>
        <v>0</v>
      </c>
      <c r="X123" s="70">
        <f t="shared" si="40"/>
        <v>0</v>
      </c>
      <c r="Y123" s="70">
        <f t="shared" si="40"/>
        <v>0</v>
      </c>
      <c r="Z123" s="70">
        <f t="shared" si="40"/>
        <v>0</v>
      </c>
      <c r="AA123" s="70">
        <f t="shared" si="40"/>
        <v>0</v>
      </c>
      <c r="AB123" s="70">
        <f>SUM(AB117:AB122)</f>
        <v>0</v>
      </c>
      <c r="AC123" s="70">
        <f t="shared" si="40"/>
        <v>0</v>
      </c>
      <c r="AD123" s="70">
        <f t="shared" si="40"/>
        <v>0</v>
      </c>
      <c r="AE123" s="70">
        <f t="shared" si="40"/>
        <v>0</v>
      </c>
      <c r="AF123" s="70">
        <f t="shared" si="40"/>
        <v>0</v>
      </c>
      <c r="AG123" s="104"/>
      <c r="AH123" s="46">
        <f t="shared" si="23"/>
        <v>12</v>
      </c>
      <c r="AI123" s="47">
        <f t="shared" si="24"/>
        <v>0</v>
      </c>
      <c r="AJ123" s="105">
        <f t="array" ref="AJ123">MIN(IF(B123:AF123&lt;&gt;0,B123:AF123))</f>
        <v>12</v>
      </c>
    </row>
    <row r="124" spans="1:64" ht="15.75" thickBot="1" x14ac:dyDescent="0.3">
      <c r="A124" s="87" t="s">
        <v>146</v>
      </c>
      <c r="B124" s="70">
        <f>B108-B123</f>
        <v>287.8</v>
      </c>
      <c r="C124" s="70">
        <f t="shared" ref="C124:AF124" si="41">C108-C123</f>
        <v>375</v>
      </c>
      <c r="D124" s="70">
        <f t="shared" si="41"/>
        <v>374.20000000000005</v>
      </c>
      <c r="E124" s="70">
        <f t="shared" si="41"/>
        <v>386.99999999999994</v>
      </c>
      <c r="F124" s="70">
        <f t="shared" si="41"/>
        <v>401.6</v>
      </c>
      <c r="G124" s="70">
        <f t="shared" si="41"/>
        <v>372</v>
      </c>
      <c r="H124" s="70">
        <f t="shared" si="41"/>
        <v>352.3</v>
      </c>
      <c r="I124" s="70">
        <f t="shared" si="41"/>
        <v>372.5</v>
      </c>
      <c r="J124" s="70">
        <f t="shared" si="41"/>
        <v>217.10000000000002</v>
      </c>
      <c r="K124" s="70">
        <f t="shared" si="41"/>
        <v>228.4</v>
      </c>
      <c r="L124" s="70">
        <f t="shared" si="41"/>
        <v>190.5</v>
      </c>
      <c r="M124" s="70">
        <f t="shared" si="41"/>
        <v>239.9</v>
      </c>
      <c r="N124" s="70">
        <f t="shared" si="41"/>
        <v>430.43000000000006</v>
      </c>
      <c r="O124" s="70">
        <f t="shared" si="41"/>
        <v>430.5</v>
      </c>
      <c r="P124" s="70">
        <f t="shared" si="41"/>
        <v>549.4</v>
      </c>
      <c r="Q124" s="70">
        <f t="shared" si="41"/>
        <v>568.6</v>
      </c>
      <c r="R124" s="70">
        <f t="shared" si="41"/>
        <v>611.79999999999995</v>
      </c>
      <c r="S124" s="70">
        <f t="shared" si="41"/>
        <v>711.3</v>
      </c>
      <c r="T124" s="70">
        <f t="shared" si="41"/>
        <v>683.09999999999991</v>
      </c>
      <c r="U124" s="70">
        <f t="shared" si="41"/>
        <v>620.19999999999993</v>
      </c>
      <c r="V124" s="70">
        <f t="shared" si="41"/>
        <v>646.1</v>
      </c>
      <c r="W124" s="70">
        <f t="shared" si="41"/>
        <v>550.30000000000007</v>
      </c>
      <c r="X124" s="70">
        <f t="shared" si="41"/>
        <v>485.1</v>
      </c>
      <c r="Y124" s="70">
        <f t="shared" si="41"/>
        <v>453.90000000000003</v>
      </c>
      <c r="Z124" s="70">
        <f t="shared" si="41"/>
        <v>239.7</v>
      </c>
      <c r="AA124" s="70">
        <f t="shared" si="41"/>
        <v>216.7</v>
      </c>
      <c r="AB124" s="70">
        <f>AB108-AB123</f>
        <v>216.7</v>
      </c>
      <c r="AC124" s="70">
        <f t="shared" si="41"/>
        <v>292.60000000000002</v>
      </c>
      <c r="AD124" s="70">
        <f t="shared" si="41"/>
        <v>381.4</v>
      </c>
      <c r="AE124" s="70">
        <f t="shared" si="41"/>
        <v>376</v>
      </c>
      <c r="AF124" s="70">
        <f t="shared" si="41"/>
        <v>392.4</v>
      </c>
      <c r="AG124" s="104"/>
      <c r="AH124" s="46">
        <f t="shared" si="23"/>
        <v>711.3</v>
      </c>
      <c r="AI124" s="47">
        <f t="shared" si="24"/>
        <v>190.5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50.03</v>
      </c>
      <c r="C126" s="117">
        <v>50.03</v>
      </c>
      <c r="D126" s="117">
        <v>50.02</v>
      </c>
      <c r="E126" s="117">
        <v>50</v>
      </c>
      <c r="F126" s="117">
        <v>50.031999999999996</v>
      </c>
      <c r="G126" s="117">
        <v>50.061999999999998</v>
      </c>
      <c r="H126" s="117">
        <v>50.024000000000001</v>
      </c>
      <c r="I126" s="117">
        <v>50.082999999999998</v>
      </c>
      <c r="J126" s="117">
        <v>50.051000000000002</v>
      </c>
      <c r="K126" s="117">
        <v>50.051000000000002</v>
      </c>
      <c r="L126" s="117">
        <v>50.06</v>
      </c>
      <c r="M126" s="117">
        <v>50.091999999999999</v>
      </c>
      <c r="N126" s="117">
        <v>50.06</v>
      </c>
      <c r="O126" s="117">
        <v>50.067</v>
      </c>
      <c r="P126" s="117">
        <v>50.268999999999998</v>
      </c>
      <c r="Q126" s="117">
        <v>50.052</v>
      </c>
      <c r="R126" s="117">
        <v>50.012999999999998</v>
      </c>
      <c r="S126" s="117">
        <v>50.13</v>
      </c>
      <c r="T126" s="117">
        <v>49.98</v>
      </c>
      <c r="U126" s="117">
        <v>49.98</v>
      </c>
      <c r="V126" s="117">
        <v>49.97</v>
      </c>
      <c r="W126" s="117">
        <v>50.04</v>
      </c>
      <c r="X126" s="117">
        <v>50.04</v>
      </c>
      <c r="Y126" s="117">
        <v>50.04</v>
      </c>
      <c r="Z126" s="117">
        <v>50.04</v>
      </c>
      <c r="AA126" s="117">
        <v>50.04</v>
      </c>
      <c r="AB126" s="117">
        <v>50.04</v>
      </c>
      <c r="AC126" s="117">
        <v>49.904000000000003</v>
      </c>
      <c r="AD126" s="117">
        <v>49.954000000000001</v>
      </c>
      <c r="AE126" s="117">
        <v>50.021000000000001</v>
      </c>
      <c r="AF126" s="117">
        <v>49.942</v>
      </c>
      <c r="AG126" s="118"/>
      <c r="AH126" s="46">
        <f t="shared" si="23"/>
        <v>50.268999999999998</v>
      </c>
      <c r="AI126" s="47">
        <f t="shared" si="24"/>
        <v>49.904000000000003</v>
      </c>
    </row>
    <row r="127" spans="1:64" x14ac:dyDescent="0.25">
      <c r="A127" s="119" t="s">
        <v>149</v>
      </c>
      <c r="B127" s="43">
        <v>133.30000000000001</v>
      </c>
      <c r="C127" s="43">
        <v>134</v>
      </c>
      <c r="D127" s="43">
        <v>134</v>
      </c>
      <c r="E127" s="43">
        <v>134.1</v>
      </c>
      <c r="F127" s="43">
        <v>134.19999999999999</v>
      </c>
      <c r="G127" s="43">
        <v>133.4</v>
      </c>
      <c r="H127" s="43">
        <v>133.5</v>
      </c>
      <c r="I127" s="43">
        <v>131.77000000000001</v>
      </c>
      <c r="J127" s="43">
        <v>130.80000000000001</v>
      </c>
      <c r="K127" s="43">
        <v>130.80000000000001</v>
      </c>
      <c r="L127" s="43">
        <v>130.80000000000001</v>
      </c>
      <c r="M127" s="43">
        <v>131.5</v>
      </c>
      <c r="N127" s="43">
        <v>131.80000000000001</v>
      </c>
      <c r="O127" s="43">
        <v>128.6</v>
      </c>
      <c r="P127" s="43">
        <v>129.69999999999999</v>
      </c>
      <c r="Q127" s="43">
        <v>131.19999999999999</v>
      </c>
      <c r="R127" s="43">
        <v>129.4</v>
      </c>
      <c r="S127" s="43">
        <v>126.2</v>
      </c>
      <c r="T127" s="43">
        <v>126.2</v>
      </c>
      <c r="U127" s="43">
        <v>126.2</v>
      </c>
      <c r="V127" s="43">
        <v>128</v>
      </c>
      <c r="W127" s="43">
        <v>130.9</v>
      </c>
      <c r="X127" s="43">
        <v>130.9</v>
      </c>
      <c r="Y127" s="43">
        <v>130.9</v>
      </c>
      <c r="Z127" s="43">
        <v>130.9</v>
      </c>
      <c r="AA127" s="43">
        <v>130.9</v>
      </c>
      <c r="AB127" s="43">
        <v>130.9</v>
      </c>
      <c r="AC127" s="43">
        <v>131.30000000000001</v>
      </c>
      <c r="AD127" s="43">
        <v>132.4</v>
      </c>
      <c r="AE127" s="43">
        <v>132.4</v>
      </c>
      <c r="AF127" s="43">
        <v>134.19999999999999</v>
      </c>
      <c r="AG127" s="120"/>
      <c r="AH127" s="46">
        <f t="shared" si="23"/>
        <v>134.19999999999999</v>
      </c>
      <c r="AI127" s="47">
        <f t="shared" si="24"/>
        <v>126.2</v>
      </c>
    </row>
    <row r="128" spans="1:64" x14ac:dyDescent="0.25">
      <c r="A128" s="119" t="s">
        <v>150</v>
      </c>
      <c r="B128" s="43">
        <v>127.1</v>
      </c>
      <c r="C128" s="43">
        <v>132.80000000000001</v>
      </c>
      <c r="D128" s="43">
        <v>132.5</v>
      </c>
      <c r="E128" s="43">
        <v>131.9</v>
      </c>
      <c r="F128" s="43">
        <v>132.5</v>
      </c>
      <c r="G128" s="43">
        <v>132.30000000000001</v>
      </c>
      <c r="H128" s="43">
        <v>132.30000000000001</v>
      </c>
      <c r="I128" s="43">
        <v>131.19999999999999</v>
      </c>
      <c r="J128" s="43">
        <v>130.5</v>
      </c>
      <c r="K128" s="43">
        <v>130.5</v>
      </c>
      <c r="L128" s="43">
        <v>129.9</v>
      </c>
      <c r="M128" s="43">
        <v>130.80000000000001</v>
      </c>
      <c r="N128" s="43">
        <v>130.9</v>
      </c>
      <c r="O128" s="43">
        <v>129.6</v>
      </c>
      <c r="P128" s="43">
        <v>130.69999999999999</v>
      </c>
      <c r="Q128" s="43">
        <v>132.1</v>
      </c>
      <c r="R128" s="43">
        <v>131.6</v>
      </c>
      <c r="S128" s="43">
        <v>128.5</v>
      </c>
      <c r="T128" s="43">
        <v>128.5</v>
      </c>
      <c r="U128" s="43">
        <v>128.5</v>
      </c>
      <c r="V128" s="43">
        <v>131.30000000000001</v>
      </c>
      <c r="W128" s="43">
        <v>132.80000000000001</v>
      </c>
      <c r="X128" s="43">
        <v>132.80000000000001</v>
      </c>
      <c r="Y128" s="43">
        <v>132.80000000000001</v>
      </c>
      <c r="Z128" s="43">
        <v>132.80000000000001</v>
      </c>
      <c r="AA128" s="43">
        <v>132.80000000000001</v>
      </c>
      <c r="AB128" s="43">
        <v>132.80000000000001</v>
      </c>
      <c r="AC128" s="43">
        <v>132</v>
      </c>
      <c r="AD128" s="43">
        <v>132.69999999999999</v>
      </c>
      <c r="AE128" s="43">
        <v>132.69999999999999</v>
      </c>
      <c r="AF128" s="43">
        <v>132.9</v>
      </c>
      <c r="AG128" s="120"/>
      <c r="AH128" s="46">
        <f t="shared" si="23"/>
        <v>132.9</v>
      </c>
      <c r="AI128" s="47">
        <f t="shared" si="24"/>
        <v>127.1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139.5</v>
      </c>
      <c r="C130" s="43">
        <v>138.9</v>
      </c>
      <c r="D130" s="43">
        <v>139.54</v>
      </c>
      <c r="E130" s="43">
        <v>137.6</v>
      </c>
      <c r="F130" s="43">
        <v>138.30000000000001</v>
      </c>
      <c r="G130" s="43">
        <v>138.9</v>
      </c>
      <c r="H130" s="43">
        <v>137.80000000000001</v>
      </c>
      <c r="I130" s="43">
        <v>138.30000000000001</v>
      </c>
      <c r="J130" s="43">
        <v>136</v>
      </c>
      <c r="K130" s="43">
        <v>136</v>
      </c>
      <c r="L130" s="43">
        <v>134.1</v>
      </c>
      <c r="M130" s="43">
        <v>133.69999999999999</v>
      </c>
      <c r="N130" s="43">
        <v>133.30000000000001</v>
      </c>
      <c r="O130" s="43">
        <v>133.1</v>
      </c>
      <c r="P130" s="43">
        <v>136.30000000000001</v>
      </c>
      <c r="Q130" s="43">
        <v>136.69999999999999</v>
      </c>
      <c r="R130" s="43">
        <v>136.5</v>
      </c>
      <c r="S130" s="43">
        <v>133.6</v>
      </c>
      <c r="T130" s="43">
        <v>133.6</v>
      </c>
      <c r="U130" s="43">
        <v>133.6</v>
      </c>
      <c r="V130" s="43">
        <v>137</v>
      </c>
      <c r="W130" s="43">
        <v>137.30000000000001</v>
      </c>
      <c r="X130" s="43">
        <v>137.30000000000001</v>
      </c>
      <c r="Y130" s="43">
        <v>137.30000000000001</v>
      </c>
      <c r="Z130" s="43">
        <v>137.30000000000001</v>
      </c>
      <c r="AA130" s="43">
        <v>137.30000000000001</v>
      </c>
      <c r="AB130" s="43">
        <v>137.30000000000001</v>
      </c>
      <c r="AC130" s="43">
        <v>137.69999999999999</v>
      </c>
      <c r="AD130" s="43">
        <v>137.69999999999999</v>
      </c>
      <c r="AE130" s="43">
        <v>137.69999999999999</v>
      </c>
      <c r="AF130" s="43">
        <v>137.69999999999999</v>
      </c>
      <c r="AG130" s="120"/>
      <c r="AH130" s="46">
        <f t="shared" si="23"/>
        <v>139.54</v>
      </c>
      <c r="AI130" s="47">
        <f t="shared" si="24"/>
        <v>133.1</v>
      </c>
    </row>
    <row r="131" spans="1:35" x14ac:dyDescent="0.25">
      <c r="A131" s="121" t="s">
        <v>153</v>
      </c>
      <c r="B131" s="122">
        <v>133.69999999999999</v>
      </c>
      <c r="C131" s="122">
        <v>132.88999999999999</v>
      </c>
      <c r="D131" s="122">
        <v>134.69999999999999</v>
      </c>
      <c r="E131" s="122">
        <v>131.80000000000001</v>
      </c>
      <c r="F131" s="122">
        <v>132.5</v>
      </c>
      <c r="G131" s="122">
        <v>132.6</v>
      </c>
      <c r="H131" s="122">
        <v>131.5</v>
      </c>
      <c r="I131" s="122">
        <v>135.1</v>
      </c>
      <c r="J131" s="122">
        <v>133</v>
      </c>
      <c r="K131" s="122">
        <v>133</v>
      </c>
      <c r="L131" s="122">
        <v>133.69999999999999</v>
      </c>
      <c r="M131" s="122">
        <v>135.30000000000001</v>
      </c>
      <c r="N131" s="122">
        <v>133.1</v>
      </c>
      <c r="O131" s="122">
        <v>133.19999999999999</v>
      </c>
      <c r="P131" s="122">
        <v>134.5</v>
      </c>
      <c r="Q131" s="122">
        <v>134.30000000000001</v>
      </c>
      <c r="R131" s="122">
        <v>134.69999999999999</v>
      </c>
      <c r="S131" s="122">
        <v>131.1</v>
      </c>
      <c r="T131" s="122">
        <v>131.1</v>
      </c>
      <c r="U131" s="122">
        <v>131.1</v>
      </c>
      <c r="V131" s="122">
        <v>134.4</v>
      </c>
      <c r="W131" s="122">
        <v>131.30000000000001</v>
      </c>
      <c r="X131" s="122">
        <v>131.30000000000001</v>
      </c>
      <c r="Y131" s="122">
        <v>131.30000000000001</v>
      </c>
      <c r="Z131" s="122">
        <v>131.30000000000001</v>
      </c>
      <c r="AA131" s="122">
        <v>131.30000000000001</v>
      </c>
      <c r="AB131" s="122">
        <v>131.30000000000001</v>
      </c>
      <c r="AC131" s="122">
        <v>134.1</v>
      </c>
      <c r="AD131" s="122">
        <v>134.1</v>
      </c>
      <c r="AE131" s="122">
        <v>134.1</v>
      </c>
      <c r="AF131" s="122">
        <v>134.1</v>
      </c>
      <c r="AG131" s="123"/>
      <c r="AH131" s="46">
        <f t="shared" si="23"/>
        <v>135.30000000000001</v>
      </c>
      <c r="AI131" s="47">
        <f t="shared" si="24"/>
        <v>131.1</v>
      </c>
    </row>
    <row r="132" spans="1:35" x14ac:dyDescent="0.25">
      <c r="A132" s="119" t="s">
        <v>154</v>
      </c>
      <c r="B132" s="43">
        <v>128.69999999999999</v>
      </c>
      <c r="C132" s="43">
        <v>130</v>
      </c>
      <c r="D132" s="43">
        <v>134.69999999999999</v>
      </c>
      <c r="E132" s="43">
        <v>128.30000000000001</v>
      </c>
      <c r="F132" s="43">
        <v>129.80000000000001</v>
      </c>
      <c r="G132" s="43"/>
      <c r="H132" s="43">
        <v>127.7</v>
      </c>
      <c r="I132" s="43">
        <v>130.19999999999999</v>
      </c>
      <c r="J132" s="43">
        <v>130.5</v>
      </c>
      <c r="K132" s="43">
        <v>130.5</v>
      </c>
      <c r="L132" s="43">
        <v>136</v>
      </c>
      <c r="M132" s="43">
        <v>137.1</v>
      </c>
      <c r="N132" s="43">
        <v>132</v>
      </c>
      <c r="O132" s="43">
        <v>132.80000000000001</v>
      </c>
      <c r="P132" s="43">
        <v>133.9</v>
      </c>
      <c r="Q132" s="43">
        <v>135.4</v>
      </c>
      <c r="R132" s="43">
        <v>134.9</v>
      </c>
      <c r="S132" s="43">
        <v>130.4</v>
      </c>
      <c r="T132" s="43">
        <v>130.4</v>
      </c>
      <c r="U132" s="43">
        <v>130.4</v>
      </c>
      <c r="V132" s="43">
        <v>127.5</v>
      </c>
      <c r="W132" s="43">
        <v>134.5</v>
      </c>
      <c r="X132" s="43">
        <v>134.5</v>
      </c>
      <c r="Y132" s="43">
        <v>134.5</v>
      </c>
      <c r="Z132" s="43">
        <v>134.5</v>
      </c>
      <c r="AA132" s="43">
        <v>134.5</v>
      </c>
      <c r="AB132" s="43">
        <v>134.5</v>
      </c>
      <c r="AC132" s="43">
        <v>134.4</v>
      </c>
      <c r="AD132" s="43">
        <v>134.4</v>
      </c>
      <c r="AE132" s="43">
        <v>134.4</v>
      </c>
      <c r="AF132" s="43">
        <v>134.4</v>
      </c>
      <c r="AG132" s="120"/>
      <c r="AH132" s="46">
        <f t="shared" si="23"/>
        <v>137.1</v>
      </c>
      <c r="AI132" s="47">
        <f t="shared" si="24"/>
        <v>127.5</v>
      </c>
    </row>
    <row r="133" spans="1:35" ht="15.75" thickBot="1" x14ac:dyDescent="0.3">
      <c r="A133" s="119" t="s">
        <v>155</v>
      </c>
      <c r="B133" s="101">
        <v>68.2</v>
      </c>
      <c r="C133" s="101">
        <v>68.2</v>
      </c>
      <c r="D133" s="101">
        <v>68.2</v>
      </c>
      <c r="E133" s="101">
        <v>68.2</v>
      </c>
      <c r="F133" s="101">
        <v>68.2</v>
      </c>
      <c r="G133" s="101">
        <v>68.2</v>
      </c>
      <c r="H133" s="101">
        <v>68.2</v>
      </c>
      <c r="I133" s="101">
        <v>68.2</v>
      </c>
      <c r="J133" s="101">
        <v>68.2</v>
      </c>
      <c r="K133" s="101">
        <v>68.2</v>
      </c>
      <c r="L133" s="101">
        <v>66.7</v>
      </c>
      <c r="M133" s="101">
        <v>66.5</v>
      </c>
      <c r="N133" s="101">
        <v>65.099999999999994</v>
      </c>
      <c r="O133" s="101">
        <v>68.099999999999994</v>
      </c>
      <c r="P133" s="101">
        <v>66.8</v>
      </c>
      <c r="Q133" s="101">
        <v>66.8</v>
      </c>
      <c r="R133" s="101">
        <v>66.8</v>
      </c>
      <c r="S133" s="101">
        <v>66.3</v>
      </c>
      <c r="T133" s="101">
        <v>66.3</v>
      </c>
      <c r="U133" s="101">
        <v>66.3</v>
      </c>
      <c r="V133" s="101">
        <v>67.988</v>
      </c>
      <c r="W133" s="101">
        <v>67.900000000000006</v>
      </c>
      <c r="X133" s="101">
        <v>67.900000000000006</v>
      </c>
      <c r="Y133" s="101">
        <v>67.900000000000006</v>
      </c>
      <c r="Z133" s="101">
        <v>67.900000000000006</v>
      </c>
      <c r="AA133" s="101">
        <v>67.900000000000006</v>
      </c>
      <c r="AB133" s="101">
        <v>67.900000000000006</v>
      </c>
      <c r="AC133" s="101">
        <v>68.400000000000006</v>
      </c>
      <c r="AD133" s="101">
        <v>68.400000000000006</v>
      </c>
      <c r="AE133" s="101">
        <v>68.400000000000006</v>
      </c>
      <c r="AF133" s="101">
        <v>68.400000000000006</v>
      </c>
      <c r="AG133" s="124"/>
      <c r="AH133" s="46">
        <f t="shared" si="23"/>
        <v>68.400000000000006</v>
      </c>
      <c r="AI133" s="47">
        <f t="shared" si="24"/>
        <v>65.099999999999994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159.44000000000003</v>
      </c>
      <c r="C135" s="114">
        <f t="shared" ref="C135:O135" si="42">SUM(C26,C32,C45:C46,C82,C84:C85,C87,C89,C137:C142,C177,C183,C189,C198,C200,C212,C219,C222:C223,C230,C232,C234,C238:C240,C242:C244,C249,C255:C256,C258:C260,C161,C166)</f>
        <v>123.24</v>
      </c>
      <c r="D135" s="114">
        <f t="shared" si="42"/>
        <v>123.53999999999999</v>
      </c>
      <c r="E135" s="114">
        <f t="shared" si="42"/>
        <v>131.84</v>
      </c>
      <c r="F135" s="114">
        <f t="shared" si="42"/>
        <v>96.640000000000015</v>
      </c>
      <c r="G135" s="114">
        <f t="shared" si="42"/>
        <v>119.73999999999998</v>
      </c>
      <c r="H135" s="114">
        <f t="shared" si="42"/>
        <v>139.34</v>
      </c>
      <c r="I135" s="114">
        <f t="shared" si="42"/>
        <v>179.74</v>
      </c>
      <c r="J135" s="114">
        <f t="shared" si="42"/>
        <v>-46.16</v>
      </c>
      <c r="K135" s="114">
        <f t="shared" si="42"/>
        <v>-46.16</v>
      </c>
      <c r="L135" s="114">
        <f t="shared" si="42"/>
        <v>-30.260000000000016</v>
      </c>
      <c r="M135" s="114">
        <f t="shared" si="42"/>
        <v>284.93999999999994</v>
      </c>
      <c r="N135" s="114">
        <f t="shared" si="42"/>
        <v>254.73999999999998</v>
      </c>
      <c r="O135" s="114">
        <f t="shared" si="42"/>
        <v>242.43999999999994</v>
      </c>
      <c r="P135" s="114">
        <v>42</v>
      </c>
      <c r="Q135" s="114">
        <f t="shared" ref="Q135:X135" si="43">SUM(Q26,Q32,Q45:Q46,Q82,Q84:Q85,Q87,Q89,Q137:Q142,Q177,Q183,Q189,Q198,Q200,Q212,Q219,Q222:Q223,Q230,Q232,Q234,Q238:Q240,Q242:Q244,Q249,Q255:Q256,Q258:Q260,Q161,Q166)</f>
        <v>228.24</v>
      </c>
      <c r="R135" s="114">
        <f t="shared" si="43"/>
        <v>193.24</v>
      </c>
      <c r="S135" s="114">
        <f t="shared" si="43"/>
        <v>194.64</v>
      </c>
      <c r="T135" s="114">
        <f t="shared" si="43"/>
        <v>194.64</v>
      </c>
      <c r="U135" s="114">
        <f t="shared" si="43"/>
        <v>194.64</v>
      </c>
      <c r="V135" s="114">
        <f t="shared" si="43"/>
        <v>220.84</v>
      </c>
      <c r="W135" s="114">
        <f t="shared" si="43"/>
        <v>252.83999999999997</v>
      </c>
      <c r="X135" s="114">
        <f t="shared" si="43"/>
        <v>252.83999999999997</v>
      </c>
      <c r="Y135" s="114">
        <f>SUM(Y23,Y30,Y51:Y52,Y82,Y84:Y85,Y87,Y89,Y137:Y142,Y170,Y176,Y182,Y191,Y193,Y205,Y212,Y215:Y216,Y223,Y225,Y227,Y231:Y233,Y235:Y237,Y242,Y248:Y249,Y251:Y253,Y261,Y266)</f>
        <v>248.70000000000002</v>
      </c>
      <c r="Z135" s="114">
        <f>SUM(Z23,Z30,Z51:Z52,Z82,Z84:Z85,Z87,Z89,Z137:Z142,Z170,Z176,Z182,Z191,Z193,Z205,Z212,Z215:Z216,Z223,Z225,Z227,Z231:Z233,Z235:Z237,Z242,Z248:Z249,Z251:Z253,Z261,Z266)</f>
        <v>248.70000000000002</v>
      </c>
      <c r="AA135" s="114">
        <f t="shared" ref="AA135:AF135" si="44">SUM(AA26,AA32,AA45:AA46,AA82,AA84:AA85,AA87,AA89,AA137:AA142,AA177,AA183,AA189,AA198,AA200,AA212,AA219,AA222:AA223,AA230,AA232,AA234,AA238:AA240,AA242:AA244,AA249,AA255:AA256,AA258:AA260,AA161,AA166)</f>
        <v>252.83999999999997</v>
      </c>
      <c r="AB135" s="114">
        <f>SUM(AB26,AB32,AB45:AB46,AB82,AB84:AB85,AB87,AB89,AB137:AB142,AB177,AB183,AB189,AB198,AB200,AB212,AB219,AB222:AB223,AB230,AB232,AB234,AB238:AB240,AB242:AB244,AB249,AB255:AB256,AB258:AB260,AB161,AB166)</f>
        <v>252.83999999999997</v>
      </c>
      <c r="AC135" s="114">
        <f t="shared" si="44"/>
        <v>251.14</v>
      </c>
      <c r="AD135" s="114">
        <f t="shared" si="44"/>
        <v>261.14</v>
      </c>
      <c r="AE135" s="114">
        <f t="shared" si="44"/>
        <v>261.14</v>
      </c>
      <c r="AF135" s="114">
        <f t="shared" si="44"/>
        <v>113.33999999999999</v>
      </c>
      <c r="AG135" s="127"/>
      <c r="AH135" s="46">
        <f t="shared" si="23"/>
        <v>284.93999999999994</v>
      </c>
      <c r="AI135" s="47">
        <f t="shared" si="24"/>
        <v>-46.16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24.6</v>
      </c>
      <c r="C137" s="132">
        <v>8.1</v>
      </c>
      <c r="D137" s="133">
        <v>13.6</v>
      </c>
      <c r="E137" s="133">
        <v>22.9</v>
      </c>
      <c r="F137" s="133">
        <v>-21.1</v>
      </c>
      <c r="G137" s="133">
        <v>-5.8</v>
      </c>
      <c r="H137" s="133">
        <v>-7.1</v>
      </c>
      <c r="I137" s="133">
        <v>19.399999999999999</v>
      </c>
      <c r="J137" s="133">
        <v>24.2</v>
      </c>
      <c r="K137" s="133">
        <v>24.2</v>
      </c>
      <c r="L137" s="133">
        <v>32.700000000000003</v>
      </c>
      <c r="M137" s="133">
        <v>33.299999999999997</v>
      </c>
      <c r="N137" s="133">
        <v>34.5</v>
      </c>
      <c r="O137" s="133">
        <v>32.4</v>
      </c>
      <c r="P137" s="133">
        <v>27.5</v>
      </c>
      <c r="Q137" s="133">
        <v>23.6</v>
      </c>
      <c r="R137" s="133">
        <v>10.7</v>
      </c>
      <c r="S137" s="133">
        <v>7.3</v>
      </c>
      <c r="T137" s="133">
        <v>7.3</v>
      </c>
      <c r="U137" s="133">
        <v>7.3</v>
      </c>
      <c r="V137" s="133">
        <v>12.9</v>
      </c>
      <c r="W137" s="133">
        <v>25.1</v>
      </c>
      <c r="X137" s="133">
        <v>25.1</v>
      </c>
      <c r="Y137" s="133">
        <v>25.1</v>
      </c>
      <c r="Z137" s="133">
        <v>25.1</v>
      </c>
      <c r="AA137" s="133">
        <v>25.1</v>
      </c>
      <c r="AB137" s="133">
        <v>25.1</v>
      </c>
      <c r="AC137" s="133">
        <v>43.2</v>
      </c>
      <c r="AD137" s="133">
        <v>43.2</v>
      </c>
      <c r="AE137" s="133">
        <v>43.2</v>
      </c>
      <c r="AF137" s="133">
        <v>-3.6</v>
      </c>
      <c r="AG137" s="134">
        <v>75</v>
      </c>
      <c r="AH137" s="46">
        <f t="shared" si="23"/>
        <v>43.2</v>
      </c>
      <c r="AI137" s="47">
        <f t="shared" si="24"/>
        <v>-21.1</v>
      </c>
    </row>
    <row r="138" spans="1:35" x14ac:dyDescent="0.25">
      <c r="A138" s="135" t="s">
        <v>160</v>
      </c>
      <c r="B138" s="132">
        <v>0</v>
      </c>
      <c r="C138" s="132">
        <v>0</v>
      </c>
      <c r="D138" s="136">
        <v>0</v>
      </c>
      <c r="E138" s="136">
        <v>0</v>
      </c>
      <c r="F138" s="136">
        <v>0</v>
      </c>
      <c r="G138" s="136">
        <v>0</v>
      </c>
      <c r="H138" s="136">
        <v>0</v>
      </c>
      <c r="I138" s="136">
        <v>-11.8</v>
      </c>
      <c r="J138" s="136">
        <v>-7.6</v>
      </c>
      <c r="K138" s="136">
        <v>-7.6</v>
      </c>
      <c r="L138" s="136">
        <v>4.7</v>
      </c>
      <c r="M138" s="136">
        <v>4.7</v>
      </c>
      <c r="N138" s="136">
        <v>8.5</v>
      </c>
      <c r="O138" s="136">
        <v>3.2</v>
      </c>
      <c r="P138" s="136">
        <v>-5.6</v>
      </c>
      <c r="Q138" s="136">
        <v>-13.3</v>
      </c>
      <c r="R138" s="136">
        <v>-31</v>
      </c>
      <c r="S138" s="136">
        <v>-36</v>
      </c>
      <c r="T138" s="136">
        <v>-36</v>
      </c>
      <c r="U138" s="136">
        <v>-36</v>
      </c>
      <c r="V138" s="136">
        <v>-23.5</v>
      </c>
      <c r="W138" s="136">
        <v>-3.7</v>
      </c>
      <c r="X138" s="136">
        <v>-3.7</v>
      </c>
      <c r="Y138" s="136">
        <v>-3.7</v>
      </c>
      <c r="Z138" s="136">
        <v>-3.7</v>
      </c>
      <c r="AA138" s="136">
        <v>-3.7</v>
      </c>
      <c r="AB138" s="136">
        <v>-3.7</v>
      </c>
      <c r="AC138" s="136">
        <v>20.7</v>
      </c>
      <c r="AD138" s="136">
        <v>20.7</v>
      </c>
      <c r="AE138" s="136">
        <v>20.7</v>
      </c>
      <c r="AF138" s="136">
        <v>0</v>
      </c>
      <c r="AG138" s="134">
        <v>240</v>
      </c>
      <c r="AH138" s="46">
        <f t="shared" si="23"/>
        <v>20.7</v>
      </c>
      <c r="AI138" s="47">
        <f t="shared" si="24"/>
        <v>-36</v>
      </c>
    </row>
    <row r="139" spans="1:35" x14ac:dyDescent="0.25">
      <c r="A139" s="135" t="s">
        <v>161</v>
      </c>
      <c r="B139" s="132">
        <v>-30.1</v>
      </c>
      <c r="C139" s="132">
        <v>-20.3</v>
      </c>
      <c r="D139" s="136">
        <v>-19.600000000000001</v>
      </c>
      <c r="E139" s="136">
        <v>-16.5</v>
      </c>
      <c r="F139" s="136">
        <v>-13.3</v>
      </c>
      <c r="G139" s="136">
        <v>-15.4</v>
      </c>
      <c r="H139" s="136">
        <v>-8.6</v>
      </c>
      <c r="I139" s="136">
        <v>-6.3</v>
      </c>
      <c r="J139" s="136">
        <v>-0.4</v>
      </c>
      <c r="K139" s="136">
        <v>-0.4</v>
      </c>
      <c r="L139" s="136">
        <v>9.1999999999999993</v>
      </c>
      <c r="M139" s="136">
        <v>10.9</v>
      </c>
      <c r="N139" s="136">
        <v>6.7</v>
      </c>
      <c r="O139" s="136">
        <v>9</v>
      </c>
      <c r="P139" s="136">
        <v>8.3000000000000007</v>
      </c>
      <c r="Q139" s="136">
        <v>16.100000000000001</v>
      </c>
      <c r="R139" s="136">
        <v>16</v>
      </c>
      <c r="S139" s="136">
        <v>19</v>
      </c>
      <c r="T139" s="136">
        <v>19</v>
      </c>
      <c r="U139" s="136">
        <v>19</v>
      </c>
      <c r="V139" s="136">
        <v>7.7</v>
      </c>
      <c r="W139" s="136">
        <v>7.7</v>
      </c>
      <c r="X139" s="136">
        <v>7.7</v>
      </c>
      <c r="Y139" s="136">
        <v>7.7</v>
      </c>
      <c r="Z139" s="136">
        <v>7.7</v>
      </c>
      <c r="AA139" s="136">
        <v>7.7</v>
      </c>
      <c r="AB139" s="136">
        <v>7.7</v>
      </c>
      <c r="AC139" s="136">
        <v>2.4</v>
      </c>
      <c r="AD139" s="136">
        <v>2.4</v>
      </c>
      <c r="AE139" s="136">
        <v>2.4</v>
      </c>
      <c r="AF139" s="136">
        <v>-16.100000000000001</v>
      </c>
      <c r="AG139" s="134">
        <v>240</v>
      </c>
      <c r="AH139" s="46">
        <f t="shared" ref="AH139:AH145" si="45">MAX(B139:AF139)</f>
        <v>19</v>
      </c>
      <c r="AI139" s="47">
        <f t="shared" ref="AI139:AI145" si="46">MIN(B139:AF139)</f>
        <v>-30.1</v>
      </c>
    </row>
    <row r="140" spans="1:35" x14ac:dyDescent="0.25">
      <c r="A140" s="135" t="s">
        <v>162</v>
      </c>
      <c r="B140" s="132">
        <v>29</v>
      </c>
      <c r="C140" s="132">
        <v>19.5</v>
      </c>
      <c r="D140" s="137">
        <v>18.100000000000001</v>
      </c>
      <c r="E140" s="137">
        <v>15.6</v>
      </c>
      <c r="F140" s="137">
        <v>12.7</v>
      </c>
      <c r="G140" s="137">
        <v>14.8</v>
      </c>
      <c r="H140" s="137">
        <v>8.1</v>
      </c>
      <c r="I140" s="137">
        <v>5.9</v>
      </c>
      <c r="J140" s="137">
        <v>6.3</v>
      </c>
      <c r="K140" s="137">
        <v>6.3</v>
      </c>
      <c r="L140" s="137">
        <v>-8.1999999999999993</v>
      </c>
      <c r="M140" s="137">
        <v>-10.4</v>
      </c>
      <c r="N140" s="137">
        <v>-6.5</v>
      </c>
      <c r="O140" s="137">
        <v>-8.1</v>
      </c>
      <c r="P140" s="137">
        <v>-8.5</v>
      </c>
      <c r="Q140" s="137">
        <v>-15.3</v>
      </c>
      <c r="R140" s="137">
        <v>-10.199999999999999</v>
      </c>
      <c r="S140" s="137">
        <v>-18</v>
      </c>
      <c r="T140" s="137">
        <v>-18</v>
      </c>
      <c r="U140" s="137">
        <v>-18</v>
      </c>
      <c r="V140" s="137">
        <v>-7.8</v>
      </c>
      <c r="W140" s="137">
        <v>-7.8</v>
      </c>
      <c r="X140" s="137">
        <v>-7.8</v>
      </c>
      <c r="Y140" s="137">
        <v>-7.8</v>
      </c>
      <c r="Z140" s="137">
        <v>-7.8</v>
      </c>
      <c r="AA140" s="137">
        <v>-7.8</v>
      </c>
      <c r="AB140" s="137">
        <v>-7.8</v>
      </c>
      <c r="AC140" s="137">
        <v>-2.5</v>
      </c>
      <c r="AD140" s="137">
        <v>-2.5</v>
      </c>
      <c r="AE140" s="137">
        <v>-2.5</v>
      </c>
      <c r="AF140" s="137">
        <v>15.5</v>
      </c>
      <c r="AG140" s="134"/>
      <c r="AH140" s="46">
        <f t="shared" si="45"/>
        <v>29</v>
      </c>
      <c r="AI140" s="47">
        <f t="shared" si="46"/>
        <v>-18</v>
      </c>
    </row>
    <row r="141" spans="1:35" x14ac:dyDescent="0.25">
      <c r="A141" s="135" t="s">
        <v>163</v>
      </c>
      <c r="B141" s="132">
        <v>0.9</v>
      </c>
      <c r="C141" s="132">
        <v>0.5</v>
      </c>
      <c r="D141" s="136">
        <v>0.5</v>
      </c>
      <c r="E141" s="136">
        <v>0.9</v>
      </c>
      <c r="F141" s="136">
        <v>2.2000000000000002</v>
      </c>
      <c r="G141" s="136">
        <v>2.2999999999999998</v>
      </c>
      <c r="H141" s="136">
        <v>5.4</v>
      </c>
      <c r="I141" s="136">
        <v>7.9</v>
      </c>
      <c r="J141" s="136">
        <v>11.6</v>
      </c>
      <c r="K141" s="136">
        <v>11.6</v>
      </c>
      <c r="L141" s="136">
        <v>11.6</v>
      </c>
      <c r="M141" s="136">
        <v>18.2</v>
      </c>
      <c r="N141" s="136">
        <v>16</v>
      </c>
      <c r="O141" s="136">
        <v>16.2</v>
      </c>
      <c r="P141" s="136">
        <v>15.6</v>
      </c>
      <c r="Q141" s="136">
        <v>12.9</v>
      </c>
      <c r="R141" s="136">
        <v>13.4</v>
      </c>
      <c r="S141" s="136">
        <v>12.7</v>
      </c>
      <c r="T141" s="136">
        <v>12.7</v>
      </c>
      <c r="U141" s="136">
        <v>12.7</v>
      </c>
      <c r="V141" s="136">
        <v>11.5</v>
      </c>
      <c r="W141" s="136">
        <v>11.5</v>
      </c>
      <c r="X141" s="136">
        <v>11.5</v>
      </c>
      <c r="Y141" s="136">
        <v>11.5</v>
      </c>
      <c r="Z141" s="136">
        <v>11.5</v>
      </c>
      <c r="AA141" s="136">
        <v>11.5</v>
      </c>
      <c r="AB141" s="136">
        <v>11.5</v>
      </c>
      <c r="AC141" s="136">
        <v>17.899999999999999</v>
      </c>
      <c r="AD141" s="136">
        <v>17.899999999999999</v>
      </c>
      <c r="AE141" s="136">
        <v>17.899999999999999</v>
      </c>
      <c r="AF141" s="136">
        <v>2.2999999999999998</v>
      </c>
      <c r="AG141" s="134">
        <v>60</v>
      </c>
      <c r="AH141" s="46">
        <f t="shared" si="45"/>
        <v>18.2</v>
      </c>
      <c r="AI141" s="47">
        <f t="shared" si="46"/>
        <v>0.5</v>
      </c>
    </row>
    <row r="142" spans="1:35" x14ac:dyDescent="0.25">
      <c r="A142" s="135" t="s">
        <v>164</v>
      </c>
      <c r="B142" s="132">
        <v>26.9</v>
      </c>
      <c r="C142" s="132">
        <v>9</v>
      </c>
      <c r="D142" s="137">
        <v>4.5</v>
      </c>
      <c r="E142" s="137">
        <v>2.5</v>
      </c>
      <c r="F142" s="137">
        <v>9.6999999999999993</v>
      </c>
      <c r="G142" s="137">
        <v>17.399999999999999</v>
      </c>
      <c r="H142" s="137">
        <v>35.1</v>
      </c>
      <c r="I142" s="137">
        <v>58.2</v>
      </c>
      <c r="J142" s="137">
        <v>-183</v>
      </c>
      <c r="K142" s="137">
        <v>-183</v>
      </c>
      <c r="L142" s="137">
        <v>-183</v>
      </c>
      <c r="M142" s="137">
        <v>132.19999999999999</v>
      </c>
      <c r="N142" s="137">
        <v>101</v>
      </c>
      <c r="O142" s="137">
        <v>95.8</v>
      </c>
      <c r="P142" s="137">
        <v>88.9</v>
      </c>
      <c r="Q142" s="137">
        <v>111.9</v>
      </c>
      <c r="R142" s="137">
        <v>96</v>
      </c>
      <c r="S142" s="137">
        <v>111.3</v>
      </c>
      <c r="T142" s="137">
        <v>111.3</v>
      </c>
      <c r="U142" s="137">
        <v>111.3</v>
      </c>
      <c r="V142" s="137">
        <v>121.7</v>
      </c>
      <c r="W142" s="137">
        <v>121.7</v>
      </c>
      <c r="X142" s="137">
        <v>121.7</v>
      </c>
      <c r="Y142" s="137">
        <v>121.7</v>
      </c>
      <c r="Z142" s="137">
        <v>121.7</v>
      </c>
      <c r="AA142" s="137">
        <v>121.7</v>
      </c>
      <c r="AB142" s="137">
        <v>121.7</v>
      </c>
      <c r="AC142" s="137">
        <v>81.7</v>
      </c>
      <c r="AD142" s="137">
        <v>81.7</v>
      </c>
      <c r="AE142" s="137">
        <v>81.7</v>
      </c>
      <c r="AF142" s="137">
        <v>17.5</v>
      </c>
      <c r="AG142" s="138">
        <v>120</v>
      </c>
      <c r="AH142" s="46">
        <f t="shared" si="45"/>
        <v>132.19999999999999</v>
      </c>
      <c r="AI142" s="47">
        <f t="shared" si="46"/>
        <v>-183</v>
      </c>
    </row>
    <row r="143" spans="1:35" x14ac:dyDescent="0.25">
      <c r="A143" s="135" t="s">
        <v>165</v>
      </c>
      <c r="B143" s="132">
        <v>44.1</v>
      </c>
      <c r="C143" s="132">
        <v>35.5</v>
      </c>
      <c r="D143" s="137">
        <v>33.200000000000003</v>
      </c>
      <c r="E143" s="137">
        <v>32.1</v>
      </c>
      <c r="F143" s="137">
        <v>35.200000000000003</v>
      </c>
      <c r="G143" s="137">
        <v>39.200000000000003</v>
      </c>
      <c r="H143" s="137">
        <v>47.9</v>
      </c>
      <c r="I143" s="137">
        <v>59.4</v>
      </c>
      <c r="J143" s="137">
        <v>73.8</v>
      </c>
      <c r="K143" s="137">
        <v>73.8</v>
      </c>
      <c r="L143" s="137">
        <v>73.8</v>
      </c>
      <c r="M143" s="137">
        <v>94.4</v>
      </c>
      <c r="N143" s="137">
        <v>81</v>
      </c>
      <c r="O143" s="137">
        <v>79</v>
      </c>
      <c r="P143" s="137">
        <v>74</v>
      </c>
      <c r="Q143" s="137">
        <v>78</v>
      </c>
      <c r="R143" s="137">
        <v>76</v>
      </c>
      <c r="S143" s="137">
        <v>77.5</v>
      </c>
      <c r="T143" s="137">
        <v>77.5</v>
      </c>
      <c r="U143" s="137">
        <v>77.5</v>
      </c>
      <c r="V143" s="137">
        <v>90.5</v>
      </c>
      <c r="W143" s="137">
        <v>90.5</v>
      </c>
      <c r="X143" s="137">
        <v>90.5</v>
      </c>
      <c r="Y143" s="137">
        <v>90.5</v>
      </c>
      <c r="Z143" s="137">
        <v>90.5</v>
      </c>
      <c r="AA143" s="137">
        <v>90.5</v>
      </c>
      <c r="AB143" s="137">
        <v>90.5</v>
      </c>
      <c r="AC143" s="137">
        <v>71</v>
      </c>
      <c r="AD143" s="137">
        <v>71</v>
      </c>
      <c r="AE143" s="137">
        <v>71</v>
      </c>
      <c r="AF143" s="137">
        <v>39.799999999999997</v>
      </c>
      <c r="AG143" s="138"/>
      <c r="AH143" s="46">
        <f t="shared" si="45"/>
        <v>94.4</v>
      </c>
      <c r="AI143" s="47">
        <f t="shared" si="46"/>
        <v>32.1</v>
      </c>
    </row>
    <row r="144" spans="1:35" x14ac:dyDescent="0.25">
      <c r="A144" s="135" t="s">
        <v>166</v>
      </c>
      <c r="B144" s="132">
        <v>-11.9</v>
      </c>
      <c r="C144" s="132">
        <v>-9.5</v>
      </c>
      <c r="D144" s="137">
        <v>-8.6999999999999993</v>
      </c>
      <c r="E144" s="137">
        <v>-8</v>
      </c>
      <c r="F144" s="137">
        <v>-9.5</v>
      </c>
      <c r="G144" s="137">
        <v>-10.199999999999999</v>
      </c>
      <c r="H144" s="137">
        <v>-12.6</v>
      </c>
      <c r="I144" s="137">
        <v>-15.7</v>
      </c>
      <c r="J144" s="137">
        <v>-19.399999999999999</v>
      </c>
      <c r="K144" s="137">
        <v>-19.399999999999999</v>
      </c>
      <c r="L144" s="137">
        <v>-19.399999999999999</v>
      </c>
      <c r="M144" s="137">
        <v>-10.199999999999999</v>
      </c>
      <c r="N144" s="137">
        <v>-9.6</v>
      </c>
      <c r="O144" s="137">
        <v>-9.8000000000000007</v>
      </c>
      <c r="P144" s="137">
        <v>-9.4</v>
      </c>
      <c r="Q144" s="137">
        <v>-7.9</v>
      </c>
      <c r="R144" s="137">
        <v>-7</v>
      </c>
      <c r="S144" s="137">
        <v>-13.3</v>
      </c>
      <c r="T144" s="137">
        <v>-13.3</v>
      </c>
      <c r="U144" s="137">
        <v>-13.3</v>
      </c>
      <c r="V144" s="137">
        <v>-16.3</v>
      </c>
      <c r="W144" s="137">
        <v>-16.3</v>
      </c>
      <c r="X144" s="137">
        <v>-16.3</v>
      </c>
      <c r="Y144" s="137">
        <v>-16.3</v>
      </c>
      <c r="Z144" s="137">
        <v>-16.3</v>
      </c>
      <c r="AA144" s="137">
        <v>-16.3</v>
      </c>
      <c r="AB144" s="137">
        <v>-16.3</v>
      </c>
      <c r="AC144" s="137">
        <v>-49.8</v>
      </c>
      <c r="AD144" s="137">
        <v>-49.8</v>
      </c>
      <c r="AE144" s="137">
        <v>-49.8</v>
      </c>
      <c r="AF144" s="137">
        <v>-10.3</v>
      </c>
      <c r="AG144" s="138"/>
      <c r="AH144" s="46">
        <f t="shared" si="45"/>
        <v>-7</v>
      </c>
      <c r="AI144" s="47">
        <f t="shared" si="46"/>
        <v>-49.8</v>
      </c>
    </row>
    <row r="145" spans="1:37" x14ac:dyDescent="0.25">
      <c r="A145" s="135" t="s">
        <v>296</v>
      </c>
      <c r="B145" s="132">
        <v>-28.2</v>
      </c>
      <c r="C145" s="132">
        <v>-116</v>
      </c>
      <c r="D145" s="137">
        <v>-120.1</v>
      </c>
      <c r="E145" s="137">
        <v>-151</v>
      </c>
      <c r="F145" s="137">
        <v>-161</v>
      </c>
      <c r="G145" s="137">
        <v>-121.9</v>
      </c>
      <c r="H145" s="137">
        <v>-140.1</v>
      </c>
      <c r="I145" s="137">
        <v>-136.19999999999999</v>
      </c>
      <c r="J145" s="137">
        <v>-148.80000000000001</v>
      </c>
      <c r="K145" s="137">
        <v>-148.80000000000001</v>
      </c>
      <c r="L145" s="137">
        <v>-148.80000000000001</v>
      </c>
      <c r="M145" s="137">
        <v>-36.6</v>
      </c>
      <c r="N145" s="137">
        <v>-40.200000000000003</v>
      </c>
      <c r="O145" s="137">
        <v>-42.8</v>
      </c>
      <c r="P145" s="137">
        <v>-46.5</v>
      </c>
      <c r="Q145" s="137">
        <v>-42.5</v>
      </c>
      <c r="R145" s="137">
        <v>-36.6</v>
      </c>
      <c r="S145" s="137">
        <v>-207.8</v>
      </c>
      <c r="T145" s="137">
        <v>-207.8</v>
      </c>
      <c r="U145" s="137">
        <v>-207.8</v>
      </c>
      <c r="V145" s="137">
        <v>-138</v>
      </c>
      <c r="W145" s="137">
        <v>-138</v>
      </c>
      <c r="X145" s="137">
        <v>-138</v>
      </c>
      <c r="Y145" s="137">
        <v>-138</v>
      </c>
      <c r="Z145" s="137">
        <v>-138</v>
      </c>
      <c r="AA145" s="137">
        <v>-138</v>
      </c>
      <c r="AB145" s="137">
        <v>-138</v>
      </c>
      <c r="AC145" s="137">
        <v>-108.8</v>
      </c>
      <c r="AD145" s="137">
        <v>-108.8</v>
      </c>
      <c r="AE145" s="137">
        <v>-108.8</v>
      </c>
      <c r="AF145" s="137">
        <v>-129.19999999999999</v>
      </c>
      <c r="AG145" s="138"/>
      <c r="AH145" s="46">
        <f t="shared" si="45"/>
        <v>-28.2</v>
      </c>
      <c r="AI145" s="47">
        <f t="shared" si="46"/>
        <v>-207.8</v>
      </c>
    </row>
    <row r="146" spans="1:37" x14ac:dyDescent="0.25">
      <c r="A146" s="135" t="s">
        <v>168</v>
      </c>
      <c r="B146" s="132">
        <v>-50</v>
      </c>
      <c r="C146" s="132">
        <v>-58.2</v>
      </c>
      <c r="D146" s="137">
        <v>-59.1</v>
      </c>
      <c r="E146" s="137">
        <v>-61.3</v>
      </c>
      <c r="F146" s="137">
        <v>-56.3</v>
      </c>
      <c r="G146" s="137">
        <v>-61.7</v>
      </c>
      <c r="H146" s="137">
        <v>-77</v>
      </c>
      <c r="I146" s="137">
        <v>-85.6</v>
      </c>
      <c r="J146" s="137">
        <v>-183</v>
      </c>
      <c r="K146" s="137">
        <v>-183</v>
      </c>
      <c r="L146" s="137">
        <v>-183</v>
      </c>
      <c r="M146" s="137">
        <v>-191.2</v>
      </c>
      <c r="N146" s="137">
        <v>-92.5</v>
      </c>
      <c r="O146" s="137">
        <v>74.5</v>
      </c>
      <c r="P146" s="137">
        <v>-13.4</v>
      </c>
      <c r="Q146" s="137">
        <v>-3.8</v>
      </c>
      <c r="R146" s="137">
        <v>-12.4</v>
      </c>
      <c r="S146" s="137">
        <v>-3</v>
      </c>
      <c r="T146" s="137">
        <v>-3</v>
      </c>
      <c r="U146" s="137">
        <v>-3</v>
      </c>
      <c r="V146" s="137">
        <v>5.8</v>
      </c>
      <c r="W146" s="137">
        <v>5.8</v>
      </c>
      <c r="X146" s="137">
        <v>5.8</v>
      </c>
      <c r="Y146" s="137">
        <v>5.8</v>
      </c>
      <c r="Z146" s="137">
        <v>5.8</v>
      </c>
      <c r="AA146" s="137">
        <v>5.8</v>
      </c>
      <c r="AB146" s="137">
        <v>-100</v>
      </c>
      <c r="AC146" s="137">
        <v>-129.9</v>
      </c>
      <c r="AD146" s="137">
        <v>-129.9</v>
      </c>
      <c r="AE146" s="137">
        <v>-129.9</v>
      </c>
      <c r="AF146" s="137">
        <v>-72.400000000000006</v>
      </c>
      <c r="AG146" s="138"/>
      <c r="AH146" s="46">
        <f t="shared" ref="AH146:AH158" si="47">MAX(B146:AF146)</f>
        <v>74.5</v>
      </c>
      <c r="AI146" s="47">
        <f t="shared" ref="AI146:AI158" si="48">MIN(B146:AF146)</f>
        <v>-191.2</v>
      </c>
    </row>
    <row r="147" spans="1:37" x14ac:dyDescent="0.25">
      <c r="A147" s="135" t="s">
        <v>169</v>
      </c>
      <c r="B147" s="132">
        <v>16.100000000000001</v>
      </c>
      <c r="C147" s="132">
        <v>24</v>
      </c>
      <c r="D147" s="137">
        <v>30</v>
      </c>
      <c r="E147" s="137">
        <v>25.96</v>
      </c>
      <c r="F147" s="137">
        <v>22</v>
      </c>
      <c r="G147" s="137">
        <v>13.6</v>
      </c>
      <c r="H147" s="137">
        <v>15.7</v>
      </c>
      <c r="I147" s="137">
        <v>2.6</v>
      </c>
      <c r="J147" s="137">
        <v>-7.9</v>
      </c>
      <c r="K147" s="137">
        <v>-7.9</v>
      </c>
      <c r="L147" s="137">
        <v>-7.9</v>
      </c>
      <c r="M147" s="137">
        <v>-19.100000000000001</v>
      </c>
      <c r="N147" s="137">
        <v>-3.2</v>
      </c>
      <c r="O147" s="137">
        <v>-10.6</v>
      </c>
      <c r="P147" s="137">
        <v>-11.2</v>
      </c>
      <c r="Q147" s="137">
        <v>-5.5</v>
      </c>
      <c r="R147" s="137">
        <v>-8.1</v>
      </c>
      <c r="S147" s="137">
        <v>-15</v>
      </c>
      <c r="T147" s="137">
        <v>-15</v>
      </c>
      <c r="U147" s="137">
        <v>-15</v>
      </c>
      <c r="V147" s="137">
        <v>-22.8</v>
      </c>
      <c r="W147" s="137">
        <v>-22.8</v>
      </c>
      <c r="X147" s="137">
        <v>-22.8</v>
      </c>
      <c r="Y147" s="137">
        <v>-22.8</v>
      </c>
      <c r="Z147" s="137">
        <v>-22.8</v>
      </c>
      <c r="AA147" s="137">
        <v>-22.8</v>
      </c>
      <c r="AB147" s="137">
        <v>-22.8</v>
      </c>
      <c r="AC147" s="137">
        <v>-21</v>
      </c>
      <c r="AD147" s="137">
        <v>-21</v>
      </c>
      <c r="AE147" s="137">
        <v>-21</v>
      </c>
      <c r="AF147" s="137">
        <v>-0.5</v>
      </c>
      <c r="AG147" s="138"/>
      <c r="AH147" s="46">
        <f t="shared" si="47"/>
        <v>30</v>
      </c>
      <c r="AI147" s="47">
        <f t="shared" si="48"/>
        <v>-22.8</v>
      </c>
    </row>
    <row r="148" spans="1:37" x14ac:dyDescent="0.25">
      <c r="A148" s="135" t="s">
        <v>170</v>
      </c>
      <c r="B148" s="132">
        <v>13.1</v>
      </c>
      <c r="C148" s="132">
        <v>8.6</v>
      </c>
      <c r="D148" s="137">
        <v>8.6</v>
      </c>
      <c r="E148" s="137">
        <v>15.1</v>
      </c>
      <c r="F148" s="137">
        <v>12.4</v>
      </c>
      <c r="G148" s="137">
        <v>12.2</v>
      </c>
      <c r="H148" s="137">
        <v>10.199999999999999</v>
      </c>
      <c r="I148" s="137">
        <v>11.6</v>
      </c>
      <c r="J148" s="137">
        <v>7.6</v>
      </c>
      <c r="K148" s="137">
        <v>7.6</v>
      </c>
      <c r="L148" s="137">
        <v>7.6</v>
      </c>
      <c r="M148" s="137">
        <v>13.5</v>
      </c>
      <c r="N148" s="137">
        <v>14.5</v>
      </c>
      <c r="O148" s="137">
        <v>12.5</v>
      </c>
      <c r="P148" s="137">
        <v>13.2</v>
      </c>
      <c r="Q148" s="137">
        <v>22.1</v>
      </c>
      <c r="R148" s="137">
        <v>10.4</v>
      </c>
      <c r="S148" s="137">
        <v>0</v>
      </c>
      <c r="T148" s="137">
        <v>0</v>
      </c>
      <c r="U148" s="137">
        <v>0</v>
      </c>
      <c r="V148" s="137">
        <v>29.5</v>
      </c>
      <c r="W148" s="137">
        <v>29.5</v>
      </c>
      <c r="X148" s="137">
        <v>29.5</v>
      </c>
      <c r="Y148" s="137">
        <v>29.5</v>
      </c>
      <c r="Z148" s="137">
        <v>29.5</v>
      </c>
      <c r="AA148" s="137">
        <v>29.5</v>
      </c>
      <c r="AB148" s="137">
        <v>29.5</v>
      </c>
      <c r="AC148" s="137">
        <v>22.2</v>
      </c>
      <c r="AD148" s="137">
        <v>22.2</v>
      </c>
      <c r="AE148" s="137">
        <v>22.2</v>
      </c>
      <c r="AF148" s="137">
        <v>18.8</v>
      </c>
      <c r="AG148" s="134"/>
      <c r="AH148" s="46">
        <f t="shared" si="47"/>
        <v>29.5</v>
      </c>
      <c r="AI148" s="47">
        <f t="shared" si="48"/>
        <v>0</v>
      </c>
    </row>
    <row r="149" spans="1:37" x14ac:dyDescent="0.25">
      <c r="A149" s="135" t="s">
        <v>171</v>
      </c>
      <c r="B149" s="132">
        <v>132.6</v>
      </c>
      <c r="C149" s="132">
        <v>130.19999999999999</v>
      </c>
      <c r="D149" s="122">
        <v>130.4</v>
      </c>
      <c r="E149" s="122">
        <v>129.80000000000001</v>
      </c>
      <c r="F149" s="122">
        <v>130.4</v>
      </c>
      <c r="G149" s="122">
        <v>126.2</v>
      </c>
      <c r="H149" s="122">
        <v>125.7</v>
      </c>
      <c r="I149" s="122">
        <v>125.2</v>
      </c>
      <c r="J149" s="122">
        <v>126.8</v>
      </c>
      <c r="K149" s="122">
        <v>126.8</v>
      </c>
      <c r="L149" s="122">
        <v>126.8</v>
      </c>
      <c r="M149" s="122">
        <v>124.5</v>
      </c>
      <c r="N149" s="122">
        <v>123</v>
      </c>
      <c r="O149" s="122">
        <v>125.6</v>
      </c>
      <c r="P149" s="122">
        <v>133.1</v>
      </c>
      <c r="Q149" s="122">
        <v>127.6</v>
      </c>
      <c r="R149" s="122">
        <v>98</v>
      </c>
      <c r="S149" s="122">
        <f>66.8+68.3</f>
        <v>135.1</v>
      </c>
      <c r="T149" s="122">
        <f>66.8+68.3</f>
        <v>135.1</v>
      </c>
      <c r="U149" s="122">
        <f>66.8+68.3</f>
        <v>135.1</v>
      </c>
      <c r="V149" s="122">
        <v>142</v>
      </c>
      <c r="W149" s="122">
        <v>142</v>
      </c>
      <c r="X149" s="122">
        <v>142</v>
      </c>
      <c r="Y149" s="122">
        <v>142</v>
      </c>
      <c r="Z149" s="122">
        <v>142</v>
      </c>
      <c r="AA149" s="122">
        <v>142</v>
      </c>
      <c r="AB149" s="122">
        <v>132</v>
      </c>
      <c r="AC149" s="122">
        <v>130</v>
      </c>
      <c r="AD149" s="122">
        <v>130</v>
      </c>
      <c r="AE149" s="122">
        <v>130</v>
      </c>
      <c r="AF149" s="122">
        <v>127.4</v>
      </c>
      <c r="AG149" s="134"/>
      <c r="AH149" s="46">
        <f t="shared" si="47"/>
        <v>142</v>
      </c>
      <c r="AI149" s="47">
        <f t="shared" si="48"/>
        <v>98</v>
      </c>
    </row>
    <row r="150" spans="1:37" x14ac:dyDescent="0.25">
      <c r="A150" s="135" t="s">
        <v>172</v>
      </c>
      <c r="B150" s="132">
        <v>19.100000000000001</v>
      </c>
      <c r="C150" s="132">
        <v>18.899999999999999</v>
      </c>
      <c r="D150" s="122">
        <v>18.100000000000001</v>
      </c>
      <c r="E150" s="122">
        <v>18</v>
      </c>
      <c r="F150" s="122">
        <v>19.100000000000001</v>
      </c>
      <c r="G150" s="122">
        <v>19.100000000000001</v>
      </c>
      <c r="H150" s="122">
        <v>19.100000000000001</v>
      </c>
      <c r="I150" s="122">
        <v>19.100000000000001</v>
      </c>
      <c r="J150" s="122">
        <v>19.100000000000001</v>
      </c>
      <c r="K150" s="122">
        <v>19.100000000000001</v>
      </c>
      <c r="L150" s="122">
        <v>19.100000000000001</v>
      </c>
      <c r="M150" s="122">
        <v>19.100000000000001</v>
      </c>
      <c r="N150" s="122">
        <v>19.100000000000001</v>
      </c>
      <c r="O150" s="122">
        <v>19.100000000000001</v>
      </c>
      <c r="P150" s="122">
        <v>19.100000000000001</v>
      </c>
      <c r="Q150" s="122">
        <v>19.100000000000001</v>
      </c>
      <c r="R150" s="122">
        <v>19.100000000000001</v>
      </c>
      <c r="S150" s="122">
        <v>19.100000000000001</v>
      </c>
      <c r="T150" s="122">
        <v>20.100000000000001</v>
      </c>
      <c r="U150" s="122">
        <v>20.100000000000001</v>
      </c>
      <c r="V150" s="122">
        <v>20.100000000000001</v>
      </c>
      <c r="W150" s="122">
        <v>20.100000000000001</v>
      </c>
      <c r="X150" s="122">
        <v>20.100000000000001</v>
      </c>
      <c r="Y150" s="122">
        <v>20.100000000000001</v>
      </c>
      <c r="Z150" s="122">
        <v>20.100000000000001</v>
      </c>
      <c r="AA150" s="122">
        <v>20.100000000000001</v>
      </c>
      <c r="AB150" s="122">
        <v>20.100000000000001</v>
      </c>
      <c r="AC150" s="122">
        <v>0</v>
      </c>
      <c r="AD150" s="122">
        <v>0</v>
      </c>
      <c r="AE150" s="122">
        <v>24</v>
      </c>
      <c r="AF150" s="122">
        <v>25.3</v>
      </c>
      <c r="AG150" s="134"/>
      <c r="AH150" s="46">
        <f t="shared" si="47"/>
        <v>25.3</v>
      </c>
      <c r="AI150" s="47">
        <f t="shared" si="48"/>
        <v>0</v>
      </c>
    </row>
    <row r="151" spans="1:37" ht="15.75" thickBot="1" x14ac:dyDescent="0.3">
      <c r="A151" s="139" t="s">
        <v>173</v>
      </c>
      <c r="B151" s="132">
        <v>7.8</v>
      </c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>
        <v>7.1</v>
      </c>
      <c r="T151" s="122">
        <v>7.1</v>
      </c>
      <c r="U151" s="122">
        <v>7.1</v>
      </c>
      <c r="V151" s="122">
        <v>1.4</v>
      </c>
      <c r="W151" s="122">
        <v>1.4</v>
      </c>
      <c r="X151" s="122">
        <v>1.4</v>
      </c>
      <c r="Y151" s="122">
        <v>1.4</v>
      </c>
      <c r="Z151" s="122">
        <v>1.4</v>
      </c>
      <c r="AA151" s="122">
        <v>1.4</v>
      </c>
      <c r="AB151" s="122">
        <v>1.4</v>
      </c>
      <c r="AC151" s="122">
        <v>3</v>
      </c>
      <c r="AD151" s="122">
        <v>3</v>
      </c>
      <c r="AE151" s="122">
        <v>3</v>
      </c>
      <c r="AF151" s="122">
        <v>5.2</v>
      </c>
      <c r="AG151" s="134"/>
      <c r="AH151" s="46">
        <f t="shared" si="47"/>
        <v>7.8</v>
      </c>
      <c r="AI151" s="47">
        <f t="shared" si="48"/>
        <v>1.4</v>
      </c>
    </row>
    <row r="152" spans="1:37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7"/>
        <v>0</v>
      </c>
      <c r="AI152" s="47">
        <f t="shared" si="48"/>
        <v>0</v>
      </c>
    </row>
    <row r="153" spans="1:37" x14ac:dyDescent="0.25">
      <c r="A153" s="144" t="s">
        <v>175</v>
      </c>
      <c r="B153" s="145">
        <v>1983.95</v>
      </c>
      <c r="C153" s="146"/>
      <c r="D153" s="146">
        <v>1985</v>
      </c>
      <c r="E153" s="146"/>
      <c r="F153" s="146">
        <v>1985.65</v>
      </c>
      <c r="G153" s="146"/>
      <c r="H153" s="146"/>
      <c r="I153" s="146"/>
      <c r="J153" s="146"/>
      <c r="K153" s="146"/>
      <c r="L153" s="146"/>
      <c r="M153" s="146"/>
      <c r="N153" s="146"/>
      <c r="O153" s="146">
        <v>1983</v>
      </c>
      <c r="P153" s="146"/>
      <c r="Q153" s="146"/>
      <c r="R153" s="146"/>
      <c r="S153" s="146">
        <v>1984.6</v>
      </c>
      <c r="T153" s="146"/>
      <c r="U153" s="146"/>
      <c r="V153" s="146">
        <v>1985.37</v>
      </c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47"/>
        <v>1985.65</v>
      </c>
      <c r="AI153" s="47">
        <f t="shared" si="48"/>
        <v>1983</v>
      </c>
    </row>
    <row r="154" spans="1:37" x14ac:dyDescent="0.25">
      <c r="A154" s="135" t="s">
        <v>176</v>
      </c>
      <c r="B154" s="149">
        <v>522.34</v>
      </c>
      <c r="C154" s="150"/>
      <c r="D154" s="150">
        <v>522.48</v>
      </c>
      <c r="E154" s="150"/>
      <c r="F154" s="150">
        <v>522.99</v>
      </c>
      <c r="G154" s="150"/>
      <c r="H154" s="150"/>
      <c r="I154" s="150"/>
      <c r="J154" s="150"/>
      <c r="K154" s="150"/>
      <c r="L154" s="150"/>
      <c r="M154" s="150"/>
      <c r="N154" s="150"/>
      <c r="O154" s="150">
        <v>522.04999999999995</v>
      </c>
      <c r="P154" s="150"/>
      <c r="Q154" s="150"/>
      <c r="R154" s="150"/>
      <c r="S154" s="150">
        <v>522.79999999999995</v>
      </c>
      <c r="T154" s="150"/>
      <c r="U154" s="150"/>
      <c r="V154" s="150">
        <v>523.13</v>
      </c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47"/>
        <v>523.13</v>
      </c>
      <c r="AI154" s="47">
        <f t="shared" si="48"/>
        <v>522.04999999999995</v>
      </c>
      <c r="AK154" s="49"/>
    </row>
    <row r="155" spans="1:37" x14ac:dyDescent="0.25">
      <c r="A155" s="135" t="s">
        <v>177</v>
      </c>
      <c r="B155" s="149">
        <v>623.33000000000004</v>
      </c>
      <c r="C155" s="150"/>
      <c r="D155" s="150">
        <v>624.46</v>
      </c>
      <c r="E155" s="150"/>
      <c r="F155" s="150">
        <v>625.29999999999995</v>
      </c>
      <c r="G155" s="150"/>
      <c r="H155" s="150"/>
      <c r="I155" s="150"/>
      <c r="J155" s="150"/>
      <c r="K155" s="150"/>
      <c r="L155" s="150"/>
      <c r="M155" s="150"/>
      <c r="N155" s="150"/>
      <c r="O155" s="150">
        <v>623.6</v>
      </c>
      <c r="P155" s="150"/>
      <c r="Q155" s="150"/>
      <c r="R155" s="150"/>
      <c r="S155" s="150">
        <v>624.15</v>
      </c>
      <c r="T155" s="150"/>
      <c r="U155" s="150"/>
      <c r="V155" s="150">
        <v>625.1</v>
      </c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47"/>
        <v>625.29999999999995</v>
      </c>
      <c r="AI155" s="47">
        <f t="shared" si="48"/>
        <v>623.33000000000004</v>
      </c>
      <c r="AK155" s="49"/>
    </row>
    <row r="156" spans="1:37" x14ac:dyDescent="0.25">
      <c r="A156" s="135" t="s">
        <v>178</v>
      </c>
      <c r="B156" s="149">
        <v>335.28</v>
      </c>
      <c r="C156" s="150"/>
      <c r="D156" s="150">
        <v>335.77</v>
      </c>
      <c r="E156" s="150"/>
      <c r="F156" s="150">
        <v>336.11</v>
      </c>
      <c r="G156" s="150"/>
      <c r="H156" s="150"/>
      <c r="I156" s="150"/>
      <c r="J156" s="150"/>
      <c r="K156" s="150"/>
      <c r="L156" s="150"/>
      <c r="M156" s="150"/>
      <c r="N156" s="150"/>
      <c r="O156" s="150">
        <v>334.69</v>
      </c>
      <c r="P156" s="150"/>
      <c r="Q156" s="150"/>
      <c r="R156" s="150"/>
      <c r="S156" s="150">
        <v>335.87</v>
      </c>
      <c r="T156" s="150"/>
      <c r="U156" s="150"/>
      <c r="V156" s="150">
        <v>336.65</v>
      </c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47"/>
        <v>336.65</v>
      </c>
      <c r="AI156" s="47">
        <f t="shared" si="48"/>
        <v>334.69</v>
      </c>
      <c r="AK156" s="49"/>
    </row>
    <row r="157" spans="1:37" x14ac:dyDescent="0.25">
      <c r="A157" s="135" t="s">
        <v>179</v>
      </c>
      <c r="B157" s="149">
        <v>881.6</v>
      </c>
      <c r="C157" s="150"/>
      <c r="D157" s="150">
        <v>883.4</v>
      </c>
      <c r="E157" s="150"/>
      <c r="F157" s="150">
        <v>884.9</v>
      </c>
      <c r="G157" s="150"/>
      <c r="H157" s="150"/>
      <c r="I157" s="150"/>
      <c r="J157" s="150"/>
      <c r="K157" s="150"/>
      <c r="L157" s="150"/>
      <c r="M157" s="150"/>
      <c r="N157" s="150"/>
      <c r="O157" s="150">
        <v>885.3</v>
      </c>
      <c r="P157" s="150"/>
      <c r="Q157" s="150"/>
      <c r="R157" s="150"/>
      <c r="S157" s="150">
        <v>887.45</v>
      </c>
      <c r="T157" s="150"/>
      <c r="U157" s="150"/>
      <c r="V157" s="150">
        <v>887.7</v>
      </c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47"/>
        <v>887.7</v>
      </c>
      <c r="AI157" s="47">
        <f t="shared" si="48"/>
        <v>881.6</v>
      </c>
      <c r="AK157" s="49"/>
    </row>
    <row r="158" spans="1:37" x14ac:dyDescent="0.25">
      <c r="A158" s="152" t="s">
        <v>180</v>
      </c>
      <c r="B158" s="153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47"/>
        <v>0</v>
      </c>
      <c r="AI158" s="47">
        <f t="shared" si="48"/>
        <v>0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R166" si="49">B161</f>
        <v>0.3</v>
      </c>
      <c r="D161" s="161">
        <f t="shared" si="49"/>
        <v>0.3</v>
      </c>
      <c r="E161" s="161">
        <f t="shared" si="49"/>
        <v>0.3</v>
      </c>
      <c r="F161" s="161">
        <f t="shared" si="49"/>
        <v>0.3</v>
      </c>
      <c r="G161" s="161">
        <f t="shared" si="49"/>
        <v>0.3</v>
      </c>
      <c r="H161" s="161">
        <f t="shared" si="49"/>
        <v>0.3</v>
      </c>
      <c r="I161" s="161">
        <f t="shared" si="49"/>
        <v>0.3</v>
      </c>
      <c r="J161" s="161">
        <f t="shared" si="49"/>
        <v>0.3</v>
      </c>
      <c r="K161" s="161">
        <f t="shared" si="49"/>
        <v>0.3</v>
      </c>
      <c r="L161" s="161">
        <f t="shared" si="49"/>
        <v>0.3</v>
      </c>
      <c r="M161" s="161">
        <f t="shared" si="49"/>
        <v>0.3</v>
      </c>
      <c r="N161" s="161">
        <f t="shared" si="49"/>
        <v>0.3</v>
      </c>
      <c r="O161" s="161">
        <f t="shared" si="49"/>
        <v>0.3</v>
      </c>
      <c r="P161" s="161">
        <f t="shared" si="49"/>
        <v>0.3</v>
      </c>
      <c r="Q161" s="161">
        <f t="shared" si="49"/>
        <v>0.3</v>
      </c>
      <c r="R161" s="161">
        <f t="shared" si="49"/>
        <v>0.3</v>
      </c>
      <c r="S161" s="161">
        <f t="shared" ref="S161:AF166" si="50">R161</f>
        <v>0.3</v>
      </c>
      <c r="T161" s="161">
        <f t="shared" si="50"/>
        <v>0.3</v>
      </c>
      <c r="U161" s="161">
        <f t="shared" si="50"/>
        <v>0.3</v>
      </c>
      <c r="V161" s="161">
        <f t="shared" si="50"/>
        <v>0.3</v>
      </c>
      <c r="W161" s="161">
        <f t="shared" si="50"/>
        <v>0.3</v>
      </c>
      <c r="X161" s="161">
        <f t="shared" si="50"/>
        <v>0.3</v>
      </c>
      <c r="Y161" s="161">
        <f t="shared" si="50"/>
        <v>0.3</v>
      </c>
      <c r="Z161" s="161">
        <f t="shared" si="50"/>
        <v>0.3</v>
      </c>
      <c r="AA161" s="161">
        <f t="shared" si="50"/>
        <v>0.3</v>
      </c>
      <c r="AB161" s="161">
        <f t="shared" si="50"/>
        <v>0.3</v>
      </c>
      <c r="AC161" s="161">
        <f t="shared" si="50"/>
        <v>0.3</v>
      </c>
      <c r="AD161" s="161">
        <f t="shared" si="50"/>
        <v>0.3</v>
      </c>
      <c r="AE161" s="161">
        <f t="shared" si="50"/>
        <v>0.3</v>
      </c>
      <c r="AF161" s="161">
        <f t="shared" si="50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49"/>
        <v>0.4</v>
      </c>
      <c r="D162" s="163">
        <f t="shared" si="49"/>
        <v>0.4</v>
      </c>
      <c r="E162" s="163">
        <f t="shared" si="49"/>
        <v>0.4</v>
      </c>
      <c r="F162" s="163">
        <f t="shared" si="49"/>
        <v>0.4</v>
      </c>
      <c r="G162" s="163">
        <f t="shared" si="49"/>
        <v>0.4</v>
      </c>
      <c r="H162" s="163">
        <f t="shared" si="49"/>
        <v>0.4</v>
      </c>
      <c r="I162" s="163">
        <f t="shared" si="49"/>
        <v>0.4</v>
      </c>
      <c r="J162" s="163">
        <f t="shared" si="49"/>
        <v>0.4</v>
      </c>
      <c r="K162" s="163">
        <f t="shared" si="49"/>
        <v>0.4</v>
      </c>
      <c r="L162" s="163">
        <f t="shared" si="49"/>
        <v>0.4</v>
      </c>
      <c r="M162" s="163">
        <f t="shared" si="49"/>
        <v>0.4</v>
      </c>
      <c r="N162" s="163">
        <f t="shared" si="49"/>
        <v>0.4</v>
      </c>
      <c r="O162" s="163">
        <f t="shared" si="49"/>
        <v>0.4</v>
      </c>
      <c r="P162" s="163">
        <f t="shared" si="49"/>
        <v>0.4</v>
      </c>
      <c r="Q162" s="163">
        <f t="shared" si="49"/>
        <v>0.4</v>
      </c>
      <c r="R162" s="163">
        <f t="shared" si="49"/>
        <v>0.4</v>
      </c>
      <c r="S162" s="163">
        <f t="shared" si="50"/>
        <v>0.4</v>
      </c>
      <c r="T162" s="163">
        <f t="shared" si="50"/>
        <v>0.4</v>
      </c>
      <c r="U162" s="163">
        <f t="shared" si="50"/>
        <v>0.4</v>
      </c>
      <c r="V162" s="163">
        <f t="shared" si="50"/>
        <v>0.4</v>
      </c>
      <c r="W162" s="163">
        <f t="shared" si="50"/>
        <v>0.4</v>
      </c>
      <c r="X162" s="163">
        <f t="shared" si="50"/>
        <v>0.4</v>
      </c>
      <c r="Y162" s="163">
        <f t="shared" si="50"/>
        <v>0.4</v>
      </c>
      <c r="Z162" s="163">
        <f t="shared" si="50"/>
        <v>0.4</v>
      </c>
      <c r="AA162" s="163">
        <f t="shared" si="50"/>
        <v>0.4</v>
      </c>
      <c r="AB162" s="163">
        <f t="shared" si="50"/>
        <v>0.4</v>
      </c>
      <c r="AC162" s="163">
        <f t="shared" si="50"/>
        <v>0.4</v>
      </c>
      <c r="AD162" s="163">
        <f t="shared" si="50"/>
        <v>0.4</v>
      </c>
      <c r="AE162" s="163">
        <f t="shared" si="50"/>
        <v>0.4</v>
      </c>
      <c r="AF162" s="163">
        <f t="shared" si="50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49"/>
        <v>1.5</v>
      </c>
      <c r="D163" s="163">
        <f t="shared" si="49"/>
        <v>1.5</v>
      </c>
      <c r="E163" s="163">
        <f t="shared" si="49"/>
        <v>1.5</v>
      </c>
      <c r="F163" s="163">
        <f t="shared" si="49"/>
        <v>1.5</v>
      </c>
      <c r="G163" s="163">
        <f t="shared" si="49"/>
        <v>1.5</v>
      </c>
      <c r="H163" s="163">
        <f t="shared" si="49"/>
        <v>1.5</v>
      </c>
      <c r="I163" s="163">
        <f t="shared" si="49"/>
        <v>1.5</v>
      </c>
      <c r="J163" s="163">
        <f t="shared" si="49"/>
        <v>1.5</v>
      </c>
      <c r="K163" s="163">
        <f t="shared" si="49"/>
        <v>1.5</v>
      </c>
      <c r="L163" s="163">
        <f t="shared" si="49"/>
        <v>1.5</v>
      </c>
      <c r="M163" s="163">
        <f t="shared" si="49"/>
        <v>1.5</v>
      </c>
      <c r="N163" s="163">
        <f t="shared" si="49"/>
        <v>1.5</v>
      </c>
      <c r="O163" s="163">
        <f t="shared" si="49"/>
        <v>1.5</v>
      </c>
      <c r="P163" s="163">
        <f t="shared" si="49"/>
        <v>1.5</v>
      </c>
      <c r="Q163" s="163">
        <f t="shared" si="49"/>
        <v>1.5</v>
      </c>
      <c r="R163" s="163">
        <f t="shared" si="49"/>
        <v>1.5</v>
      </c>
      <c r="S163" s="163">
        <f t="shared" si="50"/>
        <v>1.5</v>
      </c>
      <c r="T163" s="163">
        <f t="shared" si="50"/>
        <v>1.5</v>
      </c>
      <c r="U163" s="163">
        <f t="shared" si="50"/>
        <v>1.5</v>
      </c>
      <c r="V163" s="163">
        <f t="shared" si="50"/>
        <v>1.5</v>
      </c>
      <c r="W163" s="163">
        <f t="shared" si="50"/>
        <v>1.5</v>
      </c>
      <c r="X163" s="163">
        <f t="shared" si="50"/>
        <v>1.5</v>
      </c>
      <c r="Y163" s="163">
        <f t="shared" si="50"/>
        <v>1.5</v>
      </c>
      <c r="Z163" s="163">
        <f t="shared" si="50"/>
        <v>1.5</v>
      </c>
      <c r="AA163" s="163">
        <f t="shared" si="50"/>
        <v>1.5</v>
      </c>
      <c r="AB163" s="163">
        <f t="shared" si="50"/>
        <v>1.5</v>
      </c>
      <c r="AC163" s="163">
        <f t="shared" si="50"/>
        <v>1.5</v>
      </c>
      <c r="AD163" s="163">
        <f t="shared" si="50"/>
        <v>1.5</v>
      </c>
      <c r="AE163" s="163">
        <f t="shared" si="50"/>
        <v>1.5</v>
      </c>
      <c r="AF163" s="163">
        <f t="shared" si="50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49"/>
        <v>0.3</v>
      </c>
      <c r="D164" s="163">
        <f t="shared" si="49"/>
        <v>0.3</v>
      </c>
      <c r="E164" s="163">
        <f t="shared" si="49"/>
        <v>0.3</v>
      </c>
      <c r="F164" s="163">
        <f t="shared" si="49"/>
        <v>0.3</v>
      </c>
      <c r="G164" s="163">
        <f t="shared" si="49"/>
        <v>0.3</v>
      </c>
      <c r="H164" s="163">
        <f t="shared" si="49"/>
        <v>0.3</v>
      </c>
      <c r="I164" s="163">
        <f t="shared" si="49"/>
        <v>0.3</v>
      </c>
      <c r="J164" s="163">
        <f t="shared" si="49"/>
        <v>0.3</v>
      </c>
      <c r="K164" s="163">
        <f t="shared" si="49"/>
        <v>0.3</v>
      </c>
      <c r="L164" s="163">
        <f t="shared" si="49"/>
        <v>0.3</v>
      </c>
      <c r="M164" s="163">
        <f t="shared" si="49"/>
        <v>0.3</v>
      </c>
      <c r="N164" s="163">
        <f t="shared" si="49"/>
        <v>0.3</v>
      </c>
      <c r="O164" s="163">
        <f t="shared" si="49"/>
        <v>0.3</v>
      </c>
      <c r="P164" s="163">
        <f t="shared" si="49"/>
        <v>0.3</v>
      </c>
      <c r="Q164" s="163">
        <f t="shared" si="49"/>
        <v>0.3</v>
      </c>
      <c r="R164" s="163">
        <f t="shared" si="49"/>
        <v>0.3</v>
      </c>
      <c r="S164" s="163">
        <f t="shared" si="50"/>
        <v>0.3</v>
      </c>
      <c r="T164" s="163">
        <f t="shared" si="50"/>
        <v>0.3</v>
      </c>
      <c r="U164" s="163">
        <f t="shared" si="50"/>
        <v>0.3</v>
      </c>
      <c r="V164" s="163">
        <f t="shared" si="50"/>
        <v>0.3</v>
      </c>
      <c r="W164" s="163">
        <f t="shared" si="50"/>
        <v>0.3</v>
      </c>
      <c r="X164" s="163">
        <f t="shared" si="50"/>
        <v>0.3</v>
      </c>
      <c r="Y164" s="163">
        <f t="shared" si="50"/>
        <v>0.3</v>
      </c>
      <c r="Z164" s="163">
        <f t="shared" si="50"/>
        <v>0.3</v>
      </c>
      <c r="AA164" s="163">
        <f t="shared" si="50"/>
        <v>0.3</v>
      </c>
      <c r="AB164" s="163">
        <f t="shared" si="50"/>
        <v>0.3</v>
      </c>
      <c r="AC164" s="163">
        <f t="shared" si="50"/>
        <v>0.3</v>
      </c>
      <c r="AD164" s="163">
        <f t="shared" si="50"/>
        <v>0.3</v>
      </c>
      <c r="AE164" s="163">
        <f t="shared" si="50"/>
        <v>0.3</v>
      </c>
      <c r="AF164" s="163">
        <f t="shared" si="50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49"/>
        <v>0.4</v>
      </c>
      <c r="D165" s="163">
        <f t="shared" si="49"/>
        <v>0.4</v>
      </c>
      <c r="E165" s="163">
        <f t="shared" si="49"/>
        <v>0.4</v>
      </c>
      <c r="F165" s="163">
        <f t="shared" si="49"/>
        <v>0.4</v>
      </c>
      <c r="G165" s="163">
        <f t="shared" si="49"/>
        <v>0.4</v>
      </c>
      <c r="H165" s="163">
        <f t="shared" si="49"/>
        <v>0.4</v>
      </c>
      <c r="I165" s="163">
        <f t="shared" si="49"/>
        <v>0.4</v>
      </c>
      <c r="J165" s="163">
        <f t="shared" si="49"/>
        <v>0.4</v>
      </c>
      <c r="K165" s="163">
        <f t="shared" si="49"/>
        <v>0.4</v>
      </c>
      <c r="L165" s="163">
        <f t="shared" si="49"/>
        <v>0.4</v>
      </c>
      <c r="M165" s="163">
        <f t="shared" si="49"/>
        <v>0.4</v>
      </c>
      <c r="N165" s="163">
        <f t="shared" si="49"/>
        <v>0.4</v>
      </c>
      <c r="O165" s="163">
        <f t="shared" si="49"/>
        <v>0.4</v>
      </c>
      <c r="P165" s="163">
        <f t="shared" si="49"/>
        <v>0.4</v>
      </c>
      <c r="Q165" s="163">
        <f t="shared" si="49"/>
        <v>0.4</v>
      </c>
      <c r="R165" s="163">
        <f t="shared" si="49"/>
        <v>0.4</v>
      </c>
      <c r="S165" s="163">
        <f t="shared" si="50"/>
        <v>0.4</v>
      </c>
      <c r="T165" s="163">
        <f t="shared" si="50"/>
        <v>0.4</v>
      </c>
      <c r="U165" s="163">
        <f t="shared" si="50"/>
        <v>0.4</v>
      </c>
      <c r="V165" s="163">
        <f t="shared" si="50"/>
        <v>0.4</v>
      </c>
      <c r="W165" s="163">
        <f t="shared" si="50"/>
        <v>0.4</v>
      </c>
      <c r="X165" s="163">
        <f t="shared" si="50"/>
        <v>0.4</v>
      </c>
      <c r="Y165" s="163">
        <f t="shared" si="50"/>
        <v>0.4</v>
      </c>
      <c r="Z165" s="163">
        <f t="shared" si="50"/>
        <v>0.4</v>
      </c>
      <c r="AA165" s="163">
        <f t="shared" si="50"/>
        <v>0.4</v>
      </c>
      <c r="AB165" s="163">
        <f t="shared" si="50"/>
        <v>0.4</v>
      </c>
      <c r="AC165" s="163">
        <f t="shared" si="50"/>
        <v>0.4</v>
      </c>
      <c r="AD165" s="163">
        <f t="shared" si="50"/>
        <v>0.4</v>
      </c>
      <c r="AE165" s="163">
        <f t="shared" si="50"/>
        <v>0.4</v>
      </c>
      <c r="AF165" s="163">
        <f t="shared" si="50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49"/>
        <v>0.64</v>
      </c>
      <c r="D166" s="166">
        <f t="shared" si="49"/>
        <v>0.64</v>
      </c>
      <c r="E166" s="166">
        <f t="shared" si="49"/>
        <v>0.64</v>
      </c>
      <c r="F166" s="166">
        <f t="shared" si="49"/>
        <v>0.64</v>
      </c>
      <c r="G166" s="166">
        <f t="shared" si="49"/>
        <v>0.64</v>
      </c>
      <c r="H166" s="166">
        <f t="shared" si="49"/>
        <v>0.64</v>
      </c>
      <c r="I166" s="166">
        <f t="shared" si="49"/>
        <v>0.64</v>
      </c>
      <c r="J166" s="166">
        <f t="shared" si="49"/>
        <v>0.64</v>
      </c>
      <c r="K166" s="166">
        <f t="shared" si="49"/>
        <v>0.64</v>
      </c>
      <c r="L166" s="166">
        <f t="shared" si="49"/>
        <v>0.64</v>
      </c>
      <c r="M166" s="166">
        <f t="shared" si="49"/>
        <v>0.64</v>
      </c>
      <c r="N166" s="166">
        <f t="shared" si="49"/>
        <v>0.64</v>
      </c>
      <c r="O166" s="166">
        <f t="shared" si="49"/>
        <v>0.64</v>
      </c>
      <c r="P166" s="166">
        <f t="shared" si="49"/>
        <v>0.64</v>
      </c>
      <c r="Q166" s="166">
        <f t="shared" si="49"/>
        <v>0.64</v>
      </c>
      <c r="R166" s="166">
        <f t="shared" si="49"/>
        <v>0.64</v>
      </c>
      <c r="S166" s="166">
        <f t="shared" si="50"/>
        <v>0.64</v>
      </c>
      <c r="T166" s="166">
        <f t="shared" si="50"/>
        <v>0.64</v>
      </c>
      <c r="U166" s="166">
        <f t="shared" si="50"/>
        <v>0.64</v>
      </c>
      <c r="V166" s="166">
        <f t="shared" si="50"/>
        <v>0.64</v>
      </c>
      <c r="W166" s="166">
        <f t="shared" si="50"/>
        <v>0.64</v>
      </c>
      <c r="X166" s="166">
        <f t="shared" si="50"/>
        <v>0.64</v>
      </c>
      <c r="Y166" s="166">
        <f t="shared" si="50"/>
        <v>0.64</v>
      </c>
      <c r="Z166" s="166">
        <f t="shared" si="50"/>
        <v>0.64</v>
      </c>
      <c r="AA166" s="166">
        <f t="shared" si="50"/>
        <v>0.64</v>
      </c>
      <c r="AB166" s="166">
        <f t="shared" si="50"/>
        <v>0.64</v>
      </c>
      <c r="AC166" s="166">
        <f t="shared" si="50"/>
        <v>0.64</v>
      </c>
      <c r="AD166" s="166">
        <f t="shared" si="50"/>
        <v>0.64</v>
      </c>
      <c r="AE166" s="166">
        <f t="shared" si="50"/>
        <v>0.64</v>
      </c>
      <c r="AF166" s="166">
        <f t="shared" si="50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51">SUM(C161:C166)</f>
        <v>3.54</v>
      </c>
      <c r="D167" s="169">
        <f t="shared" si="51"/>
        <v>3.54</v>
      </c>
      <c r="E167" s="169">
        <f t="shared" si="51"/>
        <v>3.54</v>
      </c>
      <c r="F167" s="169">
        <f t="shared" si="51"/>
        <v>3.54</v>
      </c>
      <c r="G167" s="169">
        <f t="shared" si="51"/>
        <v>3.54</v>
      </c>
      <c r="H167" s="169">
        <f t="shared" si="51"/>
        <v>3.54</v>
      </c>
      <c r="I167" s="169">
        <f t="shared" si="51"/>
        <v>3.54</v>
      </c>
      <c r="J167" s="169">
        <f t="shared" si="51"/>
        <v>3.54</v>
      </c>
      <c r="K167" s="169">
        <f t="shared" si="51"/>
        <v>3.54</v>
      </c>
      <c r="L167" s="169">
        <f t="shared" si="51"/>
        <v>3.54</v>
      </c>
      <c r="M167" s="169">
        <f t="shared" si="51"/>
        <v>3.54</v>
      </c>
      <c r="N167" s="169">
        <f t="shared" si="51"/>
        <v>3.54</v>
      </c>
      <c r="O167" s="169">
        <f t="shared" si="51"/>
        <v>3.54</v>
      </c>
      <c r="P167" s="169">
        <f t="shared" si="51"/>
        <v>3.54</v>
      </c>
      <c r="Q167" s="169">
        <f t="shared" si="51"/>
        <v>3.54</v>
      </c>
      <c r="R167" s="169">
        <f t="shared" si="51"/>
        <v>3.54</v>
      </c>
      <c r="S167" s="169">
        <f t="shared" si="51"/>
        <v>3.54</v>
      </c>
      <c r="T167" s="169">
        <f t="shared" si="51"/>
        <v>3.54</v>
      </c>
      <c r="U167" s="169">
        <f t="shared" si="51"/>
        <v>3.54</v>
      </c>
      <c r="V167" s="169">
        <f t="shared" si="51"/>
        <v>3.54</v>
      </c>
      <c r="W167" s="169">
        <f t="shared" si="51"/>
        <v>3.54</v>
      </c>
      <c r="X167" s="169">
        <f t="shared" si="51"/>
        <v>3.54</v>
      </c>
      <c r="Y167" s="169">
        <f t="shared" si="51"/>
        <v>3.54</v>
      </c>
      <c r="Z167" s="169">
        <f t="shared" si="51"/>
        <v>3.54</v>
      </c>
      <c r="AA167" s="169">
        <f t="shared" si="51"/>
        <v>3.54</v>
      </c>
      <c r="AB167" s="169">
        <f>SUM(AB161:AB166)</f>
        <v>3.54</v>
      </c>
      <c r="AC167" s="169">
        <f t="shared" si="51"/>
        <v>3.54</v>
      </c>
      <c r="AD167" s="169">
        <f t="shared" si="51"/>
        <v>3.54</v>
      </c>
      <c r="AE167" s="169">
        <f t="shared" si="51"/>
        <v>3.54</v>
      </c>
      <c r="AF167" s="169">
        <f t="shared" si="51"/>
        <v>3.54</v>
      </c>
      <c r="AG167" s="170">
        <f t="shared" si="51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R184" si="52">B169</f>
        <v>0</v>
      </c>
      <c r="D169" s="161">
        <f t="shared" si="52"/>
        <v>0</v>
      </c>
      <c r="E169" s="161">
        <f t="shared" si="52"/>
        <v>0</v>
      </c>
      <c r="F169" s="161">
        <f t="shared" si="52"/>
        <v>0</v>
      </c>
      <c r="G169" s="161">
        <f t="shared" si="52"/>
        <v>0</v>
      </c>
      <c r="H169" s="161">
        <f t="shared" si="52"/>
        <v>0</v>
      </c>
      <c r="I169" s="161">
        <f t="shared" si="52"/>
        <v>0</v>
      </c>
      <c r="J169" s="161">
        <f t="shared" si="52"/>
        <v>0</v>
      </c>
      <c r="K169" s="161">
        <f t="shared" si="52"/>
        <v>0</v>
      </c>
      <c r="L169" s="161">
        <f t="shared" si="52"/>
        <v>0</v>
      </c>
      <c r="M169" s="161">
        <f t="shared" si="52"/>
        <v>0</v>
      </c>
      <c r="N169" s="161">
        <f t="shared" si="52"/>
        <v>0</v>
      </c>
      <c r="O169" s="161">
        <f t="shared" si="52"/>
        <v>0</v>
      </c>
      <c r="P169" s="161">
        <f t="shared" si="52"/>
        <v>0</v>
      </c>
      <c r="Q169" s="161">
        <f t="shared" si="52"/>
        <v>0</v>
      </c>
      <c r="R169" s="161">
        <f t="shared" si="52"/>
        <v>0</v>
      </c>
      <c r="S169" s="161">
        <f t="shared" ref="S169:AF184" si="53">R169</f>
        <v>0</v>
      </c>
      <c r="T169" s="161">
        <f t="shared" si="53"/>
        <v>0</v>
      </c>
      <c r="U169" s="161">
        <f t="shared" si="53"/>
        <v>0</v>
      </c>
      <c r="V169" s="161">
        <f t="shared" si="53"/>
        <v>0</v>
      </c>
      <c r="W169" s="161">
        <f t="shared" si="53"/>
        <v>0</v>
      </c>
      <c r="X169" s="161">
        <f t="shared" si="53"/>
        <v>0</v>
      </c>
      <c r="Y169" s="161">
        <f t="shared" si="53"/>
        <v>0</v>
      </c>
      <c r="Z169" s="161">
        <f t="shared" si="53"/>
        <v>0</v>
      </c>
      <c r="AA169" s="161">
        <f t="shared" si="53"/>
        <v>0</v>
      </c>
      <c r="AB169" s="161">
        <f t="shared" si="53"/>
        <v>0</v>
      </c>
      <c r="AC169" s="161">
        <f t="shared" si="53"/>
        <v>0</v>
      </c>
      <c r="AD169" s="161">
        <f t="shared" si="53"/>
        <v>0</v>
      </c>
      <c r="AE169" s="161">
        <f t="shared" si="53"/>
        <v>0</v>
      </c>
      <c r="AF169" s="174">
        <f t="shared" si="53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52"/>
        <v>0</v>
      </c>
      <c r="D170" s="163">
        <f t="shared" si="52"/>
        <v>0</v>
      </c>
      <c r="E170" s="163">
        <f t="shared" si="52"/>
        <v>0</v>
      </c>
      <c r="F170" s="163">
        <f t="shared" si="52"/>
        <v>0</v>
      </c>
      <c r="G170" s="163">
        <f t="shared" si="52"/>
        <v>0</v>
      </c>
      <c r="H170" s="163">
        <f t="shared" si="52"/>
        <v>0</v>
      </c>
      <c r="I170" s="163">
        <f t="shared" si="52"/>
        <v>0</v>
      </c>
      <c r="J170" s="163">
        <f t="shared" si="52"/>
        <v>0</v>
      </c>
      <c r="K170" s="163">
        <f t="shared" si="52"/>
        <v>0</v>
      </c>
      <c r="L170" s="163">
        <f t="shared" si="52"/>
        <v>0</v>
      </c>
      <c r="M170" s="163">
        <f t="shared" si="52"/>
        <v>0</v>
      </c>
      <c r="N170" s="163">
        <f t="shared" si="52"/>
        <v>0</v>
      </c>
      <c r="O170" s="163">
        <f t="shared" si="52"/>
        <v>0</v>
      </c>
      <c r="P170" s="163">
        <f t="shared" si="52"/>
        <v>0</v>
      </c>
      <c r="Q170" s="163">
        <f t="shared" si="52"/>
        <v>0</v>
      </c>
      <c r="R170" s="163">
        <f t="shared" si="52"/>
        <v>0</v>
      </c>
      <c r="S170" s="163">
        <f t="shared" si="53"/>
        <v>0</v>
      </c>
      <c r="T170" s="163">
        <f t="shared" si="53"/>
        <v>0</v>
      </c>
      <c r="U170" s="163">
        <f t="shared" si="53"/>
        <v>0</v>
      </c>
      <c r="V170" s="163">
        <f t="shared" si="53"/>
        <v>0</v>
      </c>
      <c r="W170" s="163">
        <f t="shared" si="53"/>
        <v>0</v>
      </c>
      <c r="X170" s="163">
        <f t="shared" si="53"/>
        <v>0</v>
      </c>
      <c r="Y170" s="163">
        <f t="shared" si="53"/>
        <v>0</v>
      </c>
      <c r="Z170" s="163">
        <f t="shared" si="53"/>
        <v>0</v>
      </c>
      <c r="AA170" s="163">
        <f t="shared" si="53"/>
        <v>0</v>
      </c>
      <c r="AB170" s="163">
        <f t="shared" si="53"/>
        <v>0</v>
      </c>
      <c r="AC170" s="163">
        <f t="shared" si="53"/>
        <v>0</v>
      </c>
      <c r="AD170" s="163">
        <f t="shared" si="53"/>
        <v>0</v>
      </c>
      <c r="AE170" s="163">
        <f t="shared" si="53"/>
        <v>0</v>
      </c>
      <c r="AF170" s="176">
        <f t="shared" si="53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52"/>
        <v>0</v>
      </c>
      <c r="D171" s="163">
        <f t="shared" si="52"/>
        <v>0</v>
      </c>
      <c r="E171" s="163">
        <f t="shared" si="52"/>
        <v>0</v>
      </c>
      <c r="F171" s="163">
        <f t="shared" si="52"/>
        <v>0</v>
      </c>
      <c r="G171" s="163">
        <f t="shared" si="52"/>
        <v>0</v>
      </c>
      <c r="H171" s="163">
        <f t="shared" si="52"/>
        <v>0</v>
      </c>
      <c r="I171" s="163">
        <f t="shared" si="52"/>
        <v>0</v>
      </c>
      <c r="J171" s="163">
        <f t="shared" si="52"/>
        <v>0</v>
      </c>
      <c r="K171" s="163">
        <f t="shared" si="52"/>
        <v>0</v>
      </c>
      <c r="L171" s="163">
        <f t="shared" si="52"/>
        <v>0</v>
      </c>
      <c r="M171" s="163">
        <f t="shared" si="52"/>
        <v>0</v>
      </c>
      <c r="N171" s="163">
        <f t="shared" si="52"/>
        <v>0</v>
      </c>
      <c r="O171" s="163">
        <f t="shared" si="52"/>
        <v>0</v>
      </c>
      <c r="P171" s="163">
        <f t="shared" si="52"/>
        <v>0</v>
      </c>
      <c r="Q171" s="163">
        <f t="shared" si="52"/>
        <v>0</v>
      </c>
      <c r="R171" s="163">
        <f t="shared" si="52"/>
        <v>0</v>
      </c>
      <c r="S171" s="163">
        <f t="shared" si="53"/>
        <v>0</v>
      </c>
      <c r="T171" s="163">
        <f t="shared" si="53"/>
        <v>0</v>
      </c>
      <c r="U171" s="163">
        <f t="shared" si="53"/>
        <v>0</v>
      </c>
      <c r="V171" s="163">
        <f t="shared" si="53"/>
        <v>0</v>
      </c>
      <c r="W171" s="163">
        <f t="shared" si="53"/>
        <v>0</v>
      </c>
      <c r="X171" s="163">
        <f t="shared" si="53"/>
        <v>0</v>
      </c>
      <c r="Y171" s="163">
        <f t="shared" si="53"/>
        <v>0</v>
      </c>
      <c r="Z171" s="163">
        <f t="shared" si="53"/>
        <v>0</v>
      </c>
      <c r="AA171" s="163">
        <f t="shared" si="53"/>
        <v>0</v>
      </c>
      <c r="AB171" s="163">
        <f t="shared" si="53"/>
        <v>0</v>
      </c>
      <c r="AC171" s="163">
        <f t="shared" si="53"/>
        <v>0</v>
      </c>
      <c r="AD171" s="163">
        <f t="shared" si="53"/>
        <v>0</v>
      </c>
      <c r="AE171" s="163">
        <f t="shared" si="53"/>
        <v>0</v>
      </c>
      <c r="AF171" s="176">
        <f t="shared" si="53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52"/>
        <v>0</v>
      </c>
      <c r="D172" s="163">
        <f t="shared" si="52"/>
        <v>0</v>
      </c>
      <c r="E172" s="163">
        <f t="shared" si="52"/>
        <v>0</v>
      </c>
      <c r="F172" s="163">
        <f t="shared" si="52"/>
        <v>0</v>
      </c>
      <c r="G172" s="163">
        <f t="shared" si="52"/>
        <v>0</v>
      </c>
      <c r="H172" s="163">
        <f t="shared" si="52"/>
        <v>0</v>
      </c>
      <c r="I172" s="163">
        <f t="shared" si="52"/>
        <v>0</v>
      </c>
      <c r="J172" s="163">
        <f t="shared" si="52"/>
        <v>0</v>
      </c>
      <c r="K172" s="163">
        <f t="shared" si="52"/>
        <v>0</v>
      </c>
      <c r="L172" s="163">
        <f t="shared" si="52"/>
        <v>0</v>
      </c>
      <c r="M172" s="163">
        <f t="shared" si="52"/>
        <v>0</v>
      </c>
      <c r="N172" s="163">
        <f t="shared" si="52"/>
        <v>0</v>
      </c>
      <c r="O172" s="163">
        <f t="shared" si="52"/>
        <v>0</v>
      </c>
      <c r="P172" s="163">
        <f t="shared" si="52"/>
        <v>0</v>
      </c>
      <c r="Q172" s="163">
        <f t="shared" si="52"/>
        <v>0</v>
      </c>
      <c r="R172" s="163">
        <f t="shared" si="52"/>
        <v>0</v>
      </c>
      <c r="S172" s="163">
        <f t="shared" si="53"/>
        <v>0</v>
      </c>
      <c r="T172" s="163">
        <f t="shared" si="53"/>
        <v>0</v>
      </c>
      <c r="U172" s="163">
        <f t="shared" si="53"/>
        <v>0</v>
      </c>
      <c r="V172" s="163">
        <f t="shared" si="53"/>
        <v>0</v>
      </c>
      <c r="W172" s="163">
        <f t="shared" si="53"/>
        <v>0</v>
      </c>
      <c r="X172" s="163">
        <f t="shared" si="53"/>
        <v>0</v>
      </c>
      <c r="Y172" s="163">
        <f t="shared" si="53"/>
        <v>0</v>
      </c>
      <c r="Z172" s="163">
        <f t="shared" si="53"/>
        <v>0</v>
      </c>
      <c r="AA172" s="163">
        <f t="shared" si="53"/>
        <v>0</v>
      </c>
      <c r="AB172" s="163">
        <f t="shared" si="53"/>
        <v>0</v>
      </c>
      <c r="AC172" s="163">
        <f t="shared" si="53"/>
        <v>0</v>
      </c>
      <c r="AD172" s="163">
        <f t="shared" si="53"/>
        <v>0</v>
      </c>
      <c r="AE172" s="163">
        <f t="shared" si="53"/>
        <v>0</v>
      </c>
      <c r="AF172" s="176">
        <f t="shared" si="53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52"/>
        <v>0</v>
      </c>
      <c r="D173" s="163">
        <f t="shared" si="52"/>
        <v>0</v>
      </c>
      <c r="E173" s="163">
        <f t="shared" si="52"/>
        <v>0</v>
      </c>
      <c r="F173" s="163">
        <f t="shared" si="52"/>
        <v>0</v>
      </c>
      <c r="G173" s="163">
        <f t="shared" si="52"/>
        <v>0</v>
      </c>
      <c r="H173" s="163">
        <f t="shared" si="52"/>
        <v>0</v>
      </c>
      <c r="I173" s="163">
        <f t="shared" si="52"/>
        <v>0</v>
      </c>
      <c r="J173" s="163">
        <f t="shared" si="52"/>
        <v>0</v>
      </c>
      <c r="K173" s="163">
        <f t="shared" si="52"/>
        <v>0</v>
      </c>
      <c r="L173" s="163">
        <f t="shared" si="52"/>
        <v>0</v>
      </c>
      <c r="M173" s="163">
        <f t="shared" si="52"/>
        <v>0</v>
      </c>
      <c r="N173" s="163">
        <f t="shared" si="52"/>
        <v>0</v>
      </c>
      <c r="O173" s="163">
        <f t="shared" si="52"/>
        <v>0</v>
      </c>
      <c r="P173" s="163">
        <f t="shared" si="52"/>
        <v>0</v>
      </c>
      <c r="Q173" s="163">
        <f t="shared" si="52"/>
        <v>0</v>
      </c>
      <c r="R173" s="163">
        <f t="shared" si="52"/>
        <v>0</v>
      </c>
      <c r="S173" s="163">
        <f t="shared" si="53"/>
        <v>0</v>
      </c>
      <c r="T173" s="163">
        <f t="shared" si="53"/>
        <v>0</v>
      </c>
      <c r="U173" s="163">
        <f t="shared" si="53"/>
        <v>0</v>
      </c>
      <c r="V173" s="163">
        <f t="shared" si="53"/>
        <v>0</v>
      </c>
      <c r="W173" s="163">
        <f t="shared" si="53"/>
        <v>0</v>
      </c>
      <c r="X173" s="163">
        <f t="shared" si="53"/>
        <v>0</v>
      </c>
      <c r="Y173" s="163">
        <f t="shared" si="53"/>
        <v>0</v>
      </c>
      <c r="Z173" s="163">
        <f t="shared" si="53"/>
        <v>0</v>
      </c>
      <c r="AA173" s="163">
        <f t="shared" si="53"/>
        <v>0</v>
      </c>
      <c r="AB173" s="163">
        <f t="shared" si="53"/>
        <v>0</v>
      </c>
      <c r="AC173" s="163">
        <f t="shared" si="53"/>
        <v>0</v>
      </c>
      <c r="AD173" s="163">
        <f t="shared" si="53"/>
        <v>0</v>
      </c>
      <c r="AE173" s="163">
        <f t="shared" si="53"/>
        <v>0</v>
      </c>
      <c r="AF173" s="176">
        <f t="shared" si="53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52"/>
        <v>0</v>
      </c>
      <c r="D174" s="163">
        <f t="shared" si="52"/>
        <v>0</v>
      </c>
      <c r="E174" s="163">
        <f t="shared" si="52"/>
        <v>0</v>
      </c>
      <c r="F174" s="163">
        <f t="shared" si="52"/>
        <v>0</v>
      </c>
      <c r="G174" s="163">
        <f t="shared" si="52"/>
        <v>0</v>
      </c>
      <c r="H174" s="163">
        <f t="shared" si="52"/>
        <v>0</v>
      </c>
      <c r="I174" s="163">
        <f t="shared" si="52"/>
        <v>0</v>
      </c>
      <c r="J174" s="163">
        <f t="shared" si="52"/>
        <v>0</v>
      </c>
      <c r="K174" s="163">
        <f t="shared" si="52"/>
        <v>0</v>
      </c>
      <c r="L174" s="163">
        <f t="shared" si="52"/>
        <v>0</v>
      </c>
      <c r="M174" s="163">
        <f t="shared" si="52"/>
        <v>0</v>
      </c>
      <c r="N174" s="163">
        <f t="shared" si="52"/>
        <v>0</v>
      </c>
      <c r="O174" s="163">
        <f t="shared" si="52"/>
        <v>0</v>
      </c>
      <c r="P174" s="163">
        <f t="shared" si="52"/>
        <v>0</v>
      </c>
      <c r="Q174" s="163">
        <f t="shared" si="52"/>
        <v>0</v>
      </c>
      <c r="R174" s="163">
        <f t="shared" si="52"/>
        <v>0</v>
      </c>
      <c r="S174" s="163">
        <f t="shared" si="53"/>
        <v>0</v>
      </c>
      <c r="T174" s="163">
        <f t="shared" si="53"/>
        <v>0</v>
      </c>
      <c r="U174" s="163">
        <f t="shared" si="53"/>
        <v>0</v>
      </c>
      <c r="V174" s="163">
        <f t="shared" si="53"/>
        <v>0</v>
      </c>
      <c r="W174" s="163">
        <f t="shared" si="53"/>
        <v>0</v>
      </c>
      <c r="X174" s="163">
        <f t="shared" si="53"/>
        <v>0</v>
      </c>
      <c r="Y174" s="163">
        <f t="shared" si="53"/>
        <v>0</v>
      </c>
      <c r="Z174" s="163">
        <f t="shared" si="53"/>
        <v>0</v>
      </c>
      <c r="AA174" s="163">
        <f t="shared" si="53"/>
        <v>0</v>
      </c>
      <c r="AB174" s="163">
        <f t="shared" si="53"/>
        <v>0</v>
      </c>
      <c r="AC174" s="163">
        <f t="shared" si="53"/>
        <v>0</v>
      </c>
      <c r="AD174" s="163">
        <f t="shared" si="53"/>
        <v>0</v>
      </c>
      <c r="AE174" s="163">
        <f t="shared" si="53"/>
        <v>0</v>
      </c>
      <c r="AF174" s="176">
        <f t="shared" si="53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52"/>
        <v>0</v>
      </c>
      <c r="D175" s="163">
        <f t="shared" si="52"/>
        <v>0</v>
      </c>
      <c r="E175" s="163">
        <f t="shared" si="52"/>
        <v>0</v>
      </c>
      <c r="F175" s="163">
        <f t="shared" si="52"/>
        <v>0</v>
      </c>
      <c r="G175" s="163">
        <f t="shared" si="52"/>
        <v>0</v>
      </c>
      <c r="H175" s="163">
        <f t="shared" si="52"/>
        <v>0</v>
      </c>
      <c r="I175" s="163">
        <f t="shared" si="52"/>
        <v>0</v>
      </c>
      <c r="J175" s="163">
        <f t="shared" si="52"/>
        <v>0</v>
      </c>
      <c r="K175" s="163">
        <f t="shared" si="52"/>
        <v>0</v>
      </c>
      <c r="L175" s="163">
        <f t="shared" si="52"/>
        <v>0</v>
      </c>
      <c r="M175" s="163">
        <f t="shared" si="52"/>
        <v>0</v>
      </c>
      <c r="N175" s="163">
        <f t="shared" si="52"/>
        <v>0</v>
      </c>
      <c r="O175" s="163">
        <f t="shared" si="52"/>
        <v>0</v>
      </c>
      <c r="P175" s="163">
        <f t="shared" si="52"/>
        <v>0</v>
      </c>
      <c r="Q175" s="163">
        <f t="shared" si="52"/>
        <v>0</v>
      </c>
      <c r="R175" s="163">
        <f t="shared" si="52"/>
        <v>0</v>
      </c>
      <c r="S175" s="163">
        <f t="shared" si="53"/>
        <v>0</v>
      </c>
      <c r="T175" s="163">
        <f t="shared" si="53"/>
        <v>0</v>
      </c>
      <c r="U175" s="163">
        <f t="shared" si="53"/>
        <v>0</v>
      </c>
      <c r="V175" s="163">
        <f t="shared" si="53"/>
        <v>0</v>
      </c>
      <c r="W175" s="163">
        <f t="shared" si="53"/>
        <v>0</v>
      </c>
      <c r="X175" s="163">
        <f t="shared" si="53"/>
        <v>0</v>
      </c>
      <c r="Y175" s="163">
        <f t="shared" si="53"/>
        <v>0</v>
      </c>
      <c r="Z175" s="163">
        <f t="shared" si="53"/>
        <v>0</v>
      </c>
      <c r="AA175" s="163">
        <f t="shared" si="53"/>
        <v>0</v>
      </c>
      <c r="AB175" s="163">
        <f t="shared" si="53"/>
        <v>0</v>
      </c>
      <c r="AC175" s="163">
        <f t="shared" si="53"/>
        <v>0</v>
      </c>
      <c r="AD175" s="163">
        <f t="shared" si="53"/>
        <v>0</v>
      </c>
      <c r="AE175" s="163">
        <f t="shared" si="53"/>
        <v>0</v>
      </c>
      <c r="AF175" s="176">
        <f t="shared" si="53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52"/>
        <v>0</v>
      </c>
      <c r="D176" s="163">
        <f t="shared" si="52"/>
        <v>0</v>
      </c>
      <c r="E176" s="163">
        <f t="shared" si="52"/>
        <v>0</v>
      </c>
      <c r="F176" s="163">
        <f t="shared" si="52"/>
        <v>0</v>
      </c>
      <c r="G176" s="163">
        <f t="shared" si="52"/>
        <v>0</v>
      </c>
      <c r="H176" s="163">
        <f t="shared" si="52"/>
        <v>0</v>
      </c>
      <c r="I176" s="163">
        <f t="shared" si="52"/>
        <v>0</v>
      </c>
      <c r="J176" s="163">
        <f t="shared" si="52"/>
        <v>0</v>
      </c>
      <c r="K176" s="163">
        <f t="shared" si="52"/>
        <v>0</v>
      </c>
      <c r="L176" s="163">
        <f t="shared" si="52"/>
        <v>0</v>
      </c>
      <c r="M176" s="163">
        <f t="shared" si="52"/>
        <v>0</v>
      </c>
      <c r="N176" s="163">
        <f t="shared" si="52"/>
        <v>0</v>
      </c>
      <c r="O176" s="163">
        <f t="shared" si="52"/>
        <v>0</v>
      </c>
      <c r="P176" s="163">
        <f t="shared" si="52"/>
        <v>0</v>
      </c>
      <c r="Q176" s="163">
        <f t="shared" si="52"/>
        <v>0</v>
      </c>
      <c r="R176" s="163">
        <f t="shared" si="52"/>
        <v>0</v>
      </c>
      <c r="S176" s="163">
        <f t="shared" si="53"/>
        <v>0</v>
      </c>
      <c r="T176" s="163">
        <f t="shared" si="53"/>
        <v>0</v>
      </c>
      <c r="U176" s="163">
        <f t="shared" si="53"/>
        <v>0</v>
      </c>
      <c r="V176" s="163">
        <f t="shared" si="53"/>
        <v>0</v>
      </c>
      <c r="W176" s="163">
        <f t="shared" si="53"/>
        <v>0</v>
      </c>
      <c r="X176" s="163">
        <f t="shared" si="53"/>
        <v>0</v>
      </c>
      <c r="Y176" s="163">
        <f t="shared" si="53"/>
        <v>0</v>
      </c>
      <c r="Z176" s="163">
        <f t="shared" si="53"/>
        <v>0</v>
      </c>
      <c r="AA176" s="163">
        <f t="shared" si="53"/>
        <v>0</v>
      </c>
      <c r="AB176" s="163">
        <f t="shared" si="53"/>
        <v>0</v>
      </c>
      <c r="AC176" s="163">
        <f t="shared" si="53"/>
        <v>0</v>
      </c>
      <c r="AD176" s="163">
        <f t="shared" si="53"/>
        <v>0</v>
      </c>
      <c r="AE176" s="163">
        <f t="shared" si="53"/>
        <v>0</v>
      </c>
      <c r="AF176" s="176">
        <f t="shared" si="53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52"/>
        <v>0</v>
      </c>
      <c r="D177" s="163">
        <f t="shared" si="52"/>
        <v>0</v>
      </c>
      <c r="E177" s="163">
        <f t="shared" si="52"/>
        <v>0</v>
      </c>
      <c r="F177" s="163">
        <f t="shared" si="52"/>
        <v>0</v>
      </c>
      <c r="G177" s="163">
        <f t="shared" si="52"/>
        <v>0</v>
      </c>
      <c r="H177" s="163">
        <f t="shared" si="52"/>
        <v>0</v>
      </c>
      <c r="I177" s="163">
        <f t="shared" si="52"/>
        <v>0</v>
      </c>
      <c r="J177" s="163">
        <f t="shared" si="52"/>
        <v>0</v>
      </c>
      <c r="K177" s="163">
        <f t="shared" si="52"/>
        <v>0</v>
      </c>
      <c r="L177" s="163">
        <f t="shared" si="52"/>
        <v>0</v>
      </c>
      <c r="M177" s="163">
        <f t="shared" si="52"/>
        <v>0</v>
      </c>
      <c r="N177" s="163">
        <f t="shared" si="52"/>
        <v>0</v>
      </c>
      <c r="O177" s="163">
        <f t="shared" si="52"/>
        <v>0</v>
      </c>
      <c r="P177" s="163">
        <f t="shared" si="52"/>
        <v>0</v>
      </c>
      <c r="Q177" s="163">
        <f t="shared" si="52"/>
        <v>0</v>
      </c>
      <c r="R177" s="163">
        <f t="shared" si="52"/>
        <v>0</v>
      </c>
      <c r="S177" s="163">
        <f t="shared" si="53"/>
        <v>0</v>
      </c>
      <c r="T177" s="163">
        <f t="shared" si="53"/>
        <v>0</v>
      </c>
      <c r="U177" s="163">
        <f t="shared" si="53"/>
        <v>0</v>
      </c>
      <c r="V177" s="163">
        <f t="shared" si="53"/>
        <v>0</v>
      </c>
      <c r="W177" s="163">
        <f t="shared" si="53"/>
        <v>0</v>
      </c>
      <c r="X177" s="163">
        <f t="shared" si="53"/>
        <v>0</v>
      </c>
      <c r="Y177" s="163">
        <f t="shared" si="53"/>
        <v>0</v>
      </c>
      <c r="Z177" s="163">
        <f t="shared" si="53"/>
        <v>0</v>
      </c>
      <c r="AA177" s="163">
        <f t="shared" si="53"/>
        <v>0</v>
      </c>
      <c r="AB177" s="163">
        <f t="shared" si="53"/>
        <v>0</v>
      </c>
      <c r="AC177" s="163">
        <f t="shared" si="53"/>
        <v>0</v>
      </c>
      <c r="AD177" s="163">
        <f t="shared" si="53"/>
        <v>0</v>
      </c>
      <c r="AE177" s="163">
        <f t="shared" si="53"/>
        <v>0</v>
      </c>
      <c r="AF177" s="176">
        <f t="shared" si="53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52"/>
        <v>0</v>
      </c>
      <c r="D178" s="163">
        <f t="shared" si="52"/>
        <v>0</v>
      </c>
      <c r="E178" s="163">
        <f t="shared" si="52"/>
        <v>0</v>
      </c>
      <c r="F178" s="163">
        <f t="shared" si="52"/>
        <v>0</v>
      </c>
      <c r="G178" s="163">
        <f t="shared" si="52"/>
        <v>0</v>
      </c>
      <c r="H178" s="163">
        <f t="shared" si="52"/>
        <v>0</v>
      </c>
      <c r="I178" s="163">
        <f t="shared" si="52"/>
        <v>0</v>
      </c>
      <c r="J178" s="163">
        <f t="shared" si="52"/>
        <v>0</v>
      </c>
      <c r="K178" s="163">
        <f t="shared" si="52"/>
        <v>0</v>
      </c>
      <c r="L178" s="163">
        <f t="shared" si="52"/>
        <v>0</v>
      </c>
      <c r="M178" s="163">
        <f t="shared" si="52"/>
        <v>0</v>
      </c>
      <c r="N178" s="163">
        <f t="shared" si="52"/>
        <v>0</v>
      </c>
      <c r="O178" s="163">
        <f t="shared" si="52"/>
        <v>0</v>
      </c>
      <c r="P178" s="163">
        <f t="shared" si="52"/>
        <v>0</v>
      </c>
      <c r="Q178" s="163">
        <f t="shared" si="52"/>
        <v>0</v>
      </c>
      <c r="R178" s="163">
        <f t="shared" si="52"/>
        <v>0</v>
      </c>
      <c r="S178" s="163">
        <f t="shared" si="53"/>
        <v>0</v>
      </c>
      <c r="T178" s="163">
        <f t="shared" si="53"/>
        <v>0</v>
      </c>
      <c r="U178" s="163">
        <f t="shared" si="53"/>
        <v>0</v>
      </c>
      <c r="V178" s="163">
        <f t="shared" si="53"/>
        <v>0</v>
      </c>
      <c r="W178" s="163">
        <f t="shared" si="53"/>
        <v>0</v>
      </c>
      <c r="X178" s="163">
        <f t="shared" si="53"/>
        <v>0</v>
      </c>
      <c r="Y178" s="163">
        <f t="shared" si="53"/>
        <v>0</v>
      </c>
      <c r="Z178" s="163">
        <f t="shared" si="53"/>
        <v>0</v>
      </c>
      <c r="AA178" s="163">
        <f t="shared" si="53"/>
        <v>0</v>
      </c>
      <c r="AB178" s="163">
        <f t="shared" si="53"/>
        <v>0</v>
      </c>
      <c r="AC178" s="163">
        <f t="shared" si="53"/>
        <v>0</v>
      </c>
      <c r="AD178" s="163">
        <f t="shared" si="53"/>
        <v>0</v>
      </c>
      <c r="AE178" s="163">
        <f t="shared" si="53"/>
        <v>0</v>
      </c>
      <c r="AF178" s="176">
        <f t="shared" si="53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52"/>
        <v>0</v>
      </c>
      <c r="D179" s="163">
        <f t="shared" si="52"/>
        <v>0</v>
      </c>
      <c r="E179" s="163">
        <f t="shared" si="52"/>
        <v>0</v>
      </c>
      <c r="F179" s="163">
        <f t="shared" si="52"/>
        <v>0</v>
      </c>
      <c r="G179" s="163">
        <f t="shared" si="52"/>
        <v>0</v>
      </c>
      <c r="H179" s="163">
        <f t="shared" si="52"/>
        <v>0</v>
      </c>
      <c r="I179" s="163">
        <f t="shared" si="52"/>
        <v>0</v>
      </c>
      <c r="J179" s="163">
        <f t="shared" si="52"/>
        <v>0</v>
      </c>
      <c r="K179" s="163">
        <f t="shared" si="52"/>
        <v>0</v>
      </c>
      <c r="L179" s="163">
        <f t="shared" si="52"/>
        <v>0</v>
      </c>
      <c r="M179" s="163">
        <f t="shared" si="52"/>
        <v>0</v>
      </c>
      <c r="N179" s="163">
        <f t="shared" si="52"/>
        <v>0</v>
      </c>
      <c r="O179" s="163">
        <f t="shared" si="52"/>
        <v>0</v>
      </c>
      <c r="P179" s="163">
        <f t="shared" si="52"/>
        <v>0</v>
      </c>
      <c r="Q179" s="163">
        <f t="shared" si="52"/>
        <v>0</v>
      </c>
      <c r="R179" s="163">
        <f t="shared" si="52"/>
        <v>0</v>
      </c>
      <c r="S179" s="163">
        <f t="shared" si="53"/>
        <v>0</v>
      </c>
      <c r="T179" s="163">
        <f t="shared" si="53"/>
        <v>0</v>
      </c>
      <c r="U179" s="163">
        <f t="shared" si="53"/>
        <v>0</v>
      </c>
      <c r="V179" s="163">
        <f t="shared" si="53"/>
        <v>0</v>
      </c>
      <c r="W179" s="163">
        <f t="shared" si="53"/>
        <v>0</v>
      </c>
      <c r="X179" s="163">
        <f t="shared" si="53"/>
        <v>0</v>
      </c>
      <c r="Y179" s="163">
        <f t="shared" si="53"/>
        <v>0</v>
      </c>
      <c r="Z179" s="163">
        <f t="shared" si="53"/>
        <v>0</v>
      </c>
      <c r="AA179" s="163">
        <f t="shared" si="53"/>
        <v>0</v>
      </c>
      <c r="AB179" s="163">
        <f t="shared" si="53"/>
        <v>0</v>
      </c>
      <c r="AC179" s="163">
        <f t="shared" si="53"/>
        <v>0</v>
      </c>
      <c r="AD179" s="163">
        <f t="shared" si="53"/>
        <v>0</v>
      </c>
      <c r="AE179" s="163">
        <f t="shared" si="53"/>
        <v>0</v>
      </c>
      <c r="AF179" s="176">
        <f t="shared" si="53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52"/>
        <v>0</v>
      </c>
      <c r="D180" s="163">
        <f t="shared" si="52"/>
        <v>0</v>
      </c>
      <c r="E180" s="163">
        <f t="shared" si="52"/>
        <v>0</v>
      </c>
      <c r="F180" s="163">
        <f t="shared" si="52"/>
        <v>0</v>
      </c>
      <c r="G180" s="163">
        <f t="shared" si="52"/>
        <v>0</v>
      </c>
      <c r="H180" s="163">
        <f t="shared" si="52"/>
        <v>0</v>
      </c>
      <c r="I180" s="163">
        <f t="shared" si="52"/>
        <v>0</v>
      </c>
      <c r="J180" s="163">
        <f t="shared" si="52"/>
        <v>0</v>
      </c>
      <c r="K180" s="163">
        <f t="shared" si="52"/>
        <v>0</v>
      </c>
      <c r="L180" s="163">
        <f t="shared" si="52"/>
        <v>0</v>
      </c>
      <c r="M180" s="163">
        <f t="shared" si="52"/>
        <v>0</v>
      </c>
      <c r="N180" s="163">
        <f t="shared" si="52"/>
        <v>0</v>
      </c>
      <c r="O180" s="163">
        <f t="shared" si="52"/>
        <v>0</v>
      </c>
      <c r="P180" s="163">
        <f t="shared" si="52"/>
        <v>0</v>
      </c>
      <c r="Q180" s="163">
        <f t="shared" si="52"/>
        <v>0</v>
      </c>
      <c r="R180" s="163">
        <f t="shared" si="52"/>
        <v>0</v>
      </c>
      <c r="S180" s="163">
        <f t="shared" si="53"/>
        <v>0</v>
      </c>
      <c r="T180" s="163">
        <f t="shared" si="53"/>
        <v>0</v>
      </c>
      <c r="U180" s="163">
        <f t="shared" si="53"/>
        <v>0</v>
      </c>
      <c r="V180" s="163">
        <f t="shared" si="53"/>
        <v>0</v>
      </c>
      <c r="W180" s="163">
        <f t="shared" si="53"/>
        <v>0</v>
      </c>
      <c r="X180" s="163">
        <f t="shared" si="53"/>
        <v>0</v>
      </c>
      <c r="Y180" s="163">
        <f t="shared" si="53"/>
        <v>0</v>
      </c>
      <c r="Z180" s="163">
        <f t="shared" si="53"/>
        <v>0</v>
      </c>
      <c r="AA180" s="163">
        <f t="shared" si="53"/>
        <v>0</v>
      </c>
      <c r="AB180" s="163">
        <f t="shared" si="53"/>
        <v>0</v>
      </c>
      <c r="AC180" s="163">
        <f t="shared" si="53"/>
        <v>0</v>
      </c>
      <c r="AD180" s="163">
        <f t="shared" si="53"/>
        <v>0</v>
      </c>
      <c r="AE180" s="163">
        <f t="shared" si="53"/>
        <v>0</v>
      </c>
      <c r="AF180" s="176">
        <f t="shared" si="53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52"/>
        <v>0</v>
      </c>
      <c r="D181" s="163">
        <f t="shared" si="52"/>
        <v>0</v>
      </c>
      <c r="E181" s="163">
        <f t="shared" si="52"/>
        <v>0</v>
      </c>
      <c r="F181" s="163">
        <f t="shared" si="52"/>
        <v>0</v>
      </c>
      <c r="G181" s="163">
        <f t="shared" si="52"/>
        <v>0</v>
      </c>
      <c r="H181" s="163">
        <f t="shared" si="52"/>
        <v>0</v>
      </c>
      <c r="I181" s="163">
        <f t="shared" si="52"/>
        <v>0</v>
      </c>
      <c r="J181" s="163">
        <f t="shared" si="52"/>
        <v>0</v>
      </c>
      <c r="K181" s="163">
        <f t="shared" si="52"/>
        <v>0</v>
      </c>
      <c r="L181" s="163">
        <f t="shared" si="52"/>
        <v>0</v>
      </c>
      <c r="M181" s="163">
        <f t="shared" si="52"/>
        <v>0</v>
      </c>
      <c r="N181" s="163">
        <f t="shared" si="52"/>
        <v>0</v>
      </c>
      <c r="O181" s="163">
        <f t="shared" si="52"/>
        <v>0</v>
      </c>
      <c r="P181" s="163">
        <f t="shared" si="52"/>
        <v>0</v>
      </c>
      <c r="Q181" s="163">
        <f t="shared" si="52"/>
        <v>0</v>
      </c>
      <c r="R181" s="163">
        <f t="shared" si="52"/>
        <v>0</v>
      </c>
      <c r="S181" s="163">
        <f t="shared" si="53"/>
        <v>0</v>
      </c>
      <c r="T181" s="163">
        <f t="shared" si="53"/>
        <v>0</v>
      </c>
      <c r="U181" s="163">
        <f t="shared" si="53"/>
        <v>0</v>
      </c>
      <c r="V181" s="163">
        <f t="shared" si="53"/>
        <v>0</v>
      </c>
      <c r="W181" s="163">
        <f t="shared" si="53"/>
        <v>0</v>
      </c>
      <c r="X181" s="163">
        <f t="shared" si="53"/>
        <v>0</v>
      </c>
      <c r="Y181" s="163">
        <f t="shared" si="53"/>
        <v>0</v>
      </c>
      <c r="Z181" s="163">
        <f t="shared" si="53"/>
        <v>0</v>
      </c>
      <c r="AA181" s="163">
        <f t="shared" si="53"/>
        <v>0</v>
      </c>
      <c r="AB181" s="163">
        <f t="shared" si="53"/>
        <v>0</v>
      </c>
      <c r="AC181" s="163">
        <f t="shared" si="53"/>
        <v>0</v>
      </c>
      <c r="AD181" s="163">
        <f t="shared" si="53"/>
        <v>0</v>
      </c>
      <c r="AE181" s="163">
        <f t="shared" si="53"/>
        <v>0</v>
      </c>
      <c r="AF181" s="176">
        <f t="shared" si="53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52"/>
        <v>0</v>
      </c>
      <c r="D182" s="163">
        <f t="shared" si="52"/>
        <v>0</v>
      </c>
      <c r="E182" s="163">
        <f t="shared" si="52"/>
        <v>0</v>
      </c>
      <c r="F182" s="163">
        <f t="shared" si="52"/>
        <v>0</v>
      </c>
      <c r="G182" s="163">
        <f t="shared" si="52"/>
        <v>0</v>
      </c>
      <c r="H182" s="163">
        <f t="shared" si="52"/>
        <v>0</v>
      </c>
      <c r="I182" s="163">
        <f t="shared" si="52"/>
        <v>0</v>
      </c>
      <c r="J182" s="163">
        <f t="shared" si="52"/>
        <v>0</v>
      </c>
      <c r="K182" s="163">
        <f t="shared" si="52"/>
        <v>0</v>
      </c>
      <c r="L182" s="163">
        <f t="shared" si="52"/>
        <v>0</v>
      </c>
      <c r="M182" s="163">
        <f t="shared" si="52"/>
        <v>0</v>
      </c>
      <c r="N182" s="163">
        <f t="shared" si="52"/>
        <v>0</v>
      </c>
      <c r="O182" s="163">
        <f t="shared" si="52"/>
        <v>0</v>
      </c>
      <c r="P182" s="163">
        <f t="shared" si="52"/>
        <v>0</v>
      </c>
      <c r="Q182" s="163">
        <f t="shared" si="52"/>
        <v>0</v>
      </c>
      <c r="R182" s="163">
        <f t="shared" si="52"/>
        <v>0</v>
      </c>
      <c r="S182" s="163">
        <f t="shared" si="53"/>
        <v>0</v>
      </c>
      <c r="T182" s="163">
        <f t="shared" si="53"/>
        <v>0</v>
      </c>
      <c r="U182" s="163">
        <f t="shared" si="53"/>
        <v>0</v>
      </c>
      <c r="V182" s="163">
        <f t="shared" si="53"/>
        <v>0</v>
      </c>
      <c r="W182" s="163">
        <f t="shared" si="53"/>
        <v>0</v>
      </c>
      <c r="X182" s="163">
        <f t="shared" si="53"/>
        <v>0</v>
      </c>
      <c r="Y182" s="163">
        <f t="shared" si="53"/>
        <v>0</v>
      </c>
      <c r="Z182" s="163">
        <f t="shared" si="53"/>
        <v>0</v>
      </c>
      <c r="AA182" s="163">
        <f t="shared" si="53"/>
        <v>0</v>
      </c>
      <c r="AB182" s="163">
        <f t="shared" si="53"/>
        <v>0</v>
      </c>
      <c r="AC182" s="163">
        <f t="shared" si="53"/>
        <v>0</v>
      </c>
      <c r="AD182" s="163">
        <f t="shared" si="53"/>
        <v>0</v>
      </c>
      <c r="AE182" s="163">
        <f t="shared" si="53"/>
        <v>0</v>
      </c>
      <c r="AF182" s="176">
        <f t="shared" si="53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52"/>
        <v>0</v>
      </c>
      <c r="D183" s="163">
        <f t="shared" si="52"/>
        <v>0</v>
      </c>
      <c r="E183" s="163">
        <f t="shared" si="52"/>
        <v>0</v>
      </c>
      <c r="F183" s="163">
        <f t="shared" si="52"/>
        <v>0</v>
      </c>
      <c r="G183" s="163">
        <f t="shared" si="52"/>
        <v>0</v>
      </c>
      <c r="H183" s="163">
        <f t="shared" si="52"/>
        <v>0</v>
      </c>
      <c r="I183" s="163">
        <f t="shared" si="52"/>
        <v>0</v>
      </c>
      <c r="J183" s="163">
        <f t="shared" si="52"/>
        <v>0</v>
      </c>
      <c r="K183" s="163">
        <f t="shared" si="52"/>
        <v>0</v>
      </c>
      <c r="L183" s="163">
        <f t="shared" si="52"/>
        <v>0</v>
      </c>
      <c r="M183" s="163">
        <f t="shared" si="52"/>
        <v>0</v>
      </c>
      <c r="N183" s="163">
        <f t="shared" si="52"/>
        <v>0</v>
      </c>
      <c r="O183" s="163">
        <f t="shared" si="52"/>
        <v>0</v>
      </c>
      <c r="P183" s="163">
        <f t="shared" si="52"/>
        <v>0</v>
      </c>
      <c r="Q183" s="163">
        <f t="shared" si="52"/>
        <v>0</v>
      </c>
      <c r="R183" s="163">
        <f t="shared" si="52"/>
        <v>0</v>
      </c>
      <c r="S183" s="163">
        <f t="shared" si="53"/>
        <v>0</v>
      </c>
      <c r="T183" s="163">
        <f t="shared" si="53"/>
        <v>0</v>
      </c>
      <c r="U183" s="163">
        <f t="shared" si="53"/>
        <v>0</v>
      </c>
      <c r="V183" s="163">
        <f t="shared" si="53"/>
        <v>0</v>
      </c>
      <c r="W183" s="163">
        <f t="shared" si="53"/>
        <v>0</v>
      </c>
      <c r="X183" s="163">
        <f t="shared" si="53"/>
        <v>0</v>
      </c>
      <c r="Y183" s="163">
        <f t="shared" si="53"/>
        <v>0</v>
      </c>
      <c r="Z183" s="163">
        <f t="shared" si="53"/>
        <v>0</v>
      </c>
      <c r="AA183" s="163">
        <f t="shared" si="53"/>
        <v>0</v>
      </c>
      <c r="AB183" s="163">
        <f t="shared" si="53"/>
        <v>0</v>
      </c>
      <c r="AC183" s="163">
        <f t="shared" si="53"/>
        <v>0</v>
      </c>
      <c r="AD183" s="163">
        <f t="shared" si="53"/>
        <v>0</v>
      </c>
      <c r="AE183" s="163">
        <f t="shared" si="53"/>
        <v>0</v>
      </c>
      <c r="AF183" s="176">
        <f t="shared" si="53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52"/>
        <v>0</v>
      </c>
      <c r="D184" s="163">
        <f t="shared" si="52"/>
        <v>0</v>
      </c>
      <c r="E184" s="163">
        <f t="shared" si="52"/>
        <v>0</v>
      </c>
      <c r="F184" s="163">
        <f t="shared" si="52"/>
        <v>0</v>
      </c>
      <c r="G184" s="163">
        <f t="shared" si="52"/>
        <v>0</v>
      </c>
      <c r="H184" s="163">
        <f t="shared" si="52"/>
        <v>0</v>
      </c>
      <c r="I184" s="163">
        <f t="shared" si="52"/>
        <v>0</v>
      </c>
      <c r="J184" s="163">
        <f t="shared" si="52"/>
        <v>0</v>
      </c>
      <c r="K184" s="163">
        <f t="shared" si="52"/>
        <v>0</v>
      </c>
      <c r="L184" s="163">
        <f t="shared" si="52"/>
        <v>0</v>
      </c>
      <c r="M184" s="163">
        <f t="shared" si="52"/>
        <v>0</v>
      </c>
      <c r="N184" s="163">
        <f t="shared" si="52"/>
        <v>0</v>
      </c>
      <c r="O184" s="163">
        <f t="shared" si="52"/>
        <v>0</v>
      </c>
      <c r="P184" s="163">
        <f t="shared" si="52"/>
        <v>0</v>
      </c>
      <c r="Q184" s="163">
        <f t="shared" si="52"/>
        <v>0</v>
      </c>
      <c r="R184" s="163">
        <f t="shared" ref="R184:AF199" si="54">Q184</f>
        <v>0</v>
      </c>
      <c r="S184" s="163">
        <f t="shared" si="54"/>
        <v>0</v>
      </c>
      <c r="T184" s="163">
        <f t="shared" si="54"/>
        <v>0</v>
      </c>
      <c r="U184" s="163">
        <f t="shared" si="54"/>
        <v>0</v>
      </c>
      <c r="V184" s="163">
        <f t="shared" si="54"/>
        <v>0</v>
      </c>
      <c r="W184" s="163">
        <f t="shared" si="54"/>
        <v>0</v>
      </c>
      <c r="X184" s="163">
        <f t="shared" si="54"/>
        <v>0</v>
      </c>
      <c r="Y184" s="163">
        <f t="shared" si="54"/>
        <v>0</v>
      </c>
      <c r="Z184" s="163">
        <f t="shared" si="54"/>
        <v>0</v>
      </c>
      <c r="AA184" s="163">
        <f t="shared" si="54"/>
        <v>0</v>
      </c>
      <c r="AB184" s="163">
        <f t="shared" si="54"/>
        <v>0</v>
      </c>
      <c r="AC184" s="163">
        <f t="shared" si="53"/>
        <v>0</v>
      </c>
      <c r="AD184" s="163">
        <f t="shared" si="54"/>
        <v>0</v>
      </c>
      <c r="AE184" s="163">
        <f t="shared" si="54"/>
        <v>0</v>
      </c>
      <c r="AF184" s="176">
        <f t="shared" si="54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R200" si="55">B185</f>
        <v>0</v>
      </c>
      <c r="D185" s="163">
        <f t="shared" si="55"/>
        <v>0</v>
      </c>
      <c r="E185" s="163">
        <f t="shared" si="55"/>
        <v>0</v>
      </c>
      <c r="F185" s="163">
        <f t="shared" si="55"/>
        <v>0</v>
      </c>
      <c r="G185" s="163">
        <f t="shared" si="55"/>
        <v>0</v>
      </c>
      <c r="H185" s="163">
        <f t="shared" si="55"/>
        <v>0</v>
      </c>
      <c r="I185" s="163">
        <f t="shared" si="55"/>
        <v>0</v>
      </c>
      <c r="J185" s="163">
        <f t="shared" si="55"/>
        <v>0</v>
      </c>
      <c r="K185" s="163">
        <f t="shared" si="55"/>
        <v>0</v>
      </c>
      <c r="L185" s="163">
        <f t="shared" si="55"/>
        <v>0</v>
      </c>
      <c r="M185" s="163">
        <f t="shared" si="55"/>
        <v>0</v>
      </c>
      <c r="N185" s="163">
        <f t="shared" si="55"/>
        <v>0</v>
      </c>
      <c r="O185" s="163">
        <f t="shared" si="55"/>
        <v>0</v>
      </c>
      <c r="P185" s="163">
        <f t="shared" si="55"/>
        <v>0</v>
      </c>
      <c r="Q185" s="163">
        <f t="shared" si="55"/>
        <v>0</v>
      </c>
      <c r="R185" s="163">
        <f t="shared" si="55"/>
        <v>0</v>
      </c>
      <c r="S185" s="163">
        <f t="shared" si="54"/>
        <v>0</v>
      </c>
      <c r="T185" s="163">
        <f t="shared" si="54"/>
        <v>0</v>
      </c>
      <c r="U185" s="163">
        <f t="shared" si="54"/>
        <v>0</v>
      </c>
      <c r="V185" s="163">
        <f t="shared" si="54"/>
        <v>0</v>
      </c>
      <c r="W185" s="163">
        <f t="shared" si="54"/>
        <v>0</v>
      </c>
      <c r="X185" s="163">
        <f t="shared" si="54"/>
        <v>0</v>
      </c>
      <c r="Y185" s="163">
        <f t="shared" si="54"/>
        <v>0</v>
      </c>
      <c r="Z185" s="163">
        <f t="shared" si="54"/>
        <v>0</v>
      </c>
      <c r="AA185" s="163">
        <f t="shared" si="54"/>
        <v>0</v>
      </c>
      <c r="AB185" s="163">
        <f t="shared" si="54"/>
        <v>0</v>
      </c>
      <c r="AC185" s="163">
        <f t="shared" si="54"/>
        <v>0</v>
      </c>
      <c r="AD185" s="163">
        <f t="shared" si="54"/>
        <v>0</v>
      </c>
      <c r="AE185" s="163">
        <f t="shared" si="54"/>
        <v>0</v>
      </c>
      <c r="AF185" s="176">
        <f t="shared" si="54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55"/>
        <v>0</v>
      </c>
      <c r="D186" s="163">
        <f t="shared" si="55"/>
        <v>0</v>
      </c>
      <c r="E186" s="163">
        <f t="shared" si="55"/>
        <v>0</v>
      </c>
      <c r="F186" s="163">
        <f t="shared" si="55"/>
        <v>0</v>
      </c>
      <c r="G186" s="163">
        <f t="shared" si="55"/>
        <v>0</v>
      </c>
      <c r="H186" s="163">
        <f t="shared" si="55"/>
        <v>0</v>
      </c>
      <c r="I186" s="163">
        <f t="shared" si="55"/>
        <v>0</v>
      </c>
      <c r="J186" s="163">
        <f t="shared" si="55"/>
        <v>0</v>
      </c>
      <c r="K186" s="163">
        <f t="shared" si="55"/>
        <v>0</v>
      </c>
      <c r="L186" s="163">
        <f t="shared" si="55"/>
        <v>0</v>
      </c>
      <c r="M186" s="163">
        <f t="shared" si="55"/>
        <v>0</v>
      </c>
      <c r="N186" s="163">
        <f t="shared" si="55"/>
        <v>0</v>
      </c>
      <c r="O186" s="163">
        <f t="shared" si="55"/>
        <v>0</v>
      </c>
      <c r="P186" s="163">
        <f t="shared" si="55"/>
        <v>0</v>
      </c>
      <c r="Q186" s="163">
        <f t="shared" si="55"/>
        <v>0</v>
      </c>
      <c r="R186" s="163">
        <f t="shared" si="55"/>
        <v>0</v>
      </c>
      <c r="S186" s="163">
        <f t="shared" si="54"/>
        <v>0</v>
      </c>
      <c r="T186" s="163">
        <f t="shared" si="54"/>
        <v>0</v>
      </c>
      <c r="U186" s="163">
        <f t="shared" si="54"/>
        <v>0</v>
      </c>
      <c r="V186" s="163">
        <f t="shared" si="54"/>
        <v>0</v>
      </c>
      <c r="W186" s="163">
        <f t="shared" si="54"/>
        <v>0</v>
      </c>
      <c r="X186" s="163">
        <f t="shared" si="54"/>
        <v>0</v>
      </c>
      <c r="Y186" s="163">
        <f t="shared" si="54"/>
        <v>0</v>
      </c>
      <c r="Z186" s="163">
        <f t="shared" si="54"/>
        <v>0</v>
      </c>
      <c r="AA186" s="163">
        <f t="shared" si="54"/>
        <v>0</v>
      </c>
      <c r="AB186" s="163">
        <f t="shared" si="54"/>
        <v>0</v>
      </c>
      <c r="AC186" s="163">
        <f t="shared" si="54"/>
        <v>0</v>
      </c>
      <c r="AD186" s="163">
        <f t="shared" si="54"/>
        <v>0</v>
      </c>
      <c r="AE186" s="163">
        <f t="shared" si="54"/>
        <v>0</v>
      </c>
      <c r="AF186" s="176">
        <f t="shared" si="54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55"/>
        <v>0</v>
      </c>
      <c r="D187" s="163">
        <f t="shared" si="55"/>
        <v>0</v>
      </c>
      <c r="E187" s="163">
        <f t="shared" si="55"/>
        <v>0</v>
      </c>
      <c r="F187" s="163">
        <f t="shared" si="55"/>
        <v>0</v>
      </c>
      <c r="G187" s="163">
        <f t="shared" si="55"/>
        <v>0</v>
      </c>
      <c r="H187" s="163">
        <f t="shared" si="55"/>
        <v>0</v>
      </c>
      <c r="I187" s="163">
        <f t="shared" si="55"/>
        <v>0</v>
      </c>
      <c r="J187" s="163">
        <f t="shared" si="55"/>
        <v>0</v>
      </c>
      <c r="K187" s="163">
        <f t="shared" si="55"/>
        <v>0</v>
      </c>
      <c r="L187" s="163">
        <f t="shared" si="55"/>
        <v>0</v>
      </c>
      <c r="M187" s="163">
        <f t="shared" si="55"/>
        <v>0</v>
      </c>
      <c r="N187" s="163">
        <f t="shared" si="55"/>
        <v>0</v>
      </c>
      <c r="O187" s="163">
        <f t="shared" si="55"/>
        <v>0</v>
      </c>
      <c r="P187" s="163">
        <f t="shared" si="55"/>
        <v>0</v>
      </c>
      <c r="Q187" s="163">
        <f t="shared" si="55"/>
        <v>0</v>
      </c>
      <c r="R187" s="163">
        <f t="shared" si="55"/>
        <v>0</v>
      </c>
      <c r="S187" s="163">
        <f t="shared" si="54"/>
        <v>0</v>
      </c>
      <c r="T187" s="163">
        <f t="shared" si="54"/>
        <v>0</v>
      </c>
      <c r="U187" s="163">
        <f t="shared" si="54"/>
        <v>0</v>
      </c>
      <c r="V187" s="163">
        <f t="shared" si="54"/>
        <v>0</v>
      </c>
      <c r="W187" s="163">
        <f t="shared" si="54"/>
        <v>0</v>
      </c>
      <c r="X187" s="163">
        <f t="shared" si="54"/>
        <v>0</v>
      </c>
      <c r="Y187" s="163">
        <f t="shared" si="54"/>
        <v>0</v>
      </c>
      <c r="Z187" s="163">
        <f t="shared" si="54"/>
        <v>0</v>
      </c>
      <c r="AA187" s="163">
        <f t="shared" si="54"/>
        <v>0</v>
      </c>
      <c r="AB187" s="163">
        <f t="shared" si="54"/>
        <v>0</v>
      </c>
      <c r="AC187" s="163">
        <f t="shared" si="54"/>
        <v>0</v>
      </c>
      <c r="AD187" s="163">
        <f t="shared" si="54"/>
        <v>0</v>
      </c>
      <c r="AE187" s="163">
        <f t="shared" si="54"/>
        <v>0</v>
      </c>
      <c r="AF187" s="176">
        <f t="shared" si="54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55"/>
        <v>0</v>
      </c>
      <c r="D188" s="163">
        <f t="shared" si="55"/>
        <v>0</v>
      </c>
      <c r="E188" s="163">
        <f t="shared" si="55"/>
        <v>0</v>
      </c>
      <c r="F188" s="163">
        <f t="shared" si="55"/>
        <v>0</v>
      </c>
      <c r="G188" s="163">
        <f t="shared" si="55"/>
        <v>0</v>
      </c>
      <c r="H188" s="163">
        <f t="shared" si="55"/>
        <v>0</v>
      </c>
      <c r="I188" s="163">
        <f t="shared" si="55"/>
        <v>0</v>
      </c>
      <c r="J188" s="163">
        <f t="shared" si="55"/>
        <v>0</v>
      </c>
      <c r="K188" s="163">
        <f t="shared" si="55"/>
        <v>0</v>
      </c>
      <c r="L188" s="163">
        <f t="shared" si="55"/>
        <v>0</v>
      </c>
      <c r="M188" s="163">
        <f t="shared" si="55"/>
        <v>0</v>
      </c>
      <c r="N188" s="163">
        <f t="shared" si="55"/>
        <v>0</v>
      </c>
      <c r="O188" s="163">
        <f t="shared" si="55"/>
        <v>0</v>
      </c>
      <c r="P188" s="163">
        <f t="shared" si="55"/>
        <v>0</v>
      </c>
      <c r="Q188" s="163">
        <f t="shared" si="55"/>
        <v>0</v>
      </c>
      <c r="R188" s="163">
        <f t="shared" si="55"/>
        <v>0</v>
      </c>
      <c r="S188" s="163">
        <f t="shared" si="54"/>
        <v>0</v>
      </c>
      <c r="T188" s="163">
        <f t="shared" si="54"/>
        <v>0</v>
      </c>
      <c r="U188" s="163">
        <f t="shared" si="54"/>
        <v>0</v>
      </c>
      <c r="V188" s="163">
        <f t="shared" si="54"/>
        <v>0</v>
      </c>
      <c r="W188" s="163">
        <f t="shared" si="54"/>
        <v>0</v>
      </c>
      <c r="X188" s="163">
        <f t="shared" si="54"/>
        <v>0</v>
      </c>
      <c r="Y188" s="163">
        <f t="shared" si="54"/>
        <v>0</v>
      </c>
      <c r="Z188" s="163">
        <f t="shared" si="54"/>
        <v>0</v>
      </c>
      <c r="AA188" s="163">
        <f t="shared" si="54"/>
        <v>0</v>
      </c>
      <c r="AB188" s="163">
        <f t="shared" si="54"/>
        <v>0</v>
      </c>
      <c r="AC188" s="163">
        <f t="shared" si="54"/>
        <v>0</v>
      </c>
      <c r="AD188" s="163">
        <f t="shared" si="54"/>
        <v>0</v>
      </c>
      <c r="AE188" s="163">
        <f t="shared" si="54"/>
        <v>0</v>
      </c>
      <c r="AF188" s="176">
        <f t="shared" si="54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55"/>
        <v>0</v>
      </c>
      <c r="D189" s="163">
        <f t="shared" si="55"/>
        <v>0</v>
      </c>
      <c r="E189" s="163">
        <f t="shared" si="55"/>
        <v>0</v>
      </c>
      <c r="F189" s="163">
        <f t="shared" si="55"/>
        <v>0</v>
      </c>
      <c r="G189" s="163">
        <f t="shared" si="55"/>
        <v>0</v>
      </c>
      <c r="H189" s="163">
        <f t="shared" si="55"/>
        <v>0</v>
      </c>
      <c r="I189" s="163">
        <f t="shared" si="55"/>
        <v>0</v>
      </c>
      <c r="J189" s="163">
        <f t="shared" si="55"/>
        <v>0</v>
      </c>
      <c r="K189" s="163">
        <f t="shared" si="55"/>
        <v>0</v>
      </c>
      <c r="L189" s="163">
        <f t="shared" si="55"/>
        <v>0</v>
      </c>
      <c r="M189" s="163">
        <f t="shared" si="55"/>
        <v>0</v>
      </c>
      <c r="N189" s="163">
        <f t="shared" si="55"/>
        <v>0</v>
      </c>
      <c r="O189" s="163">
        <f t="shared" si="55"/>
        <v>0</v>
      </c>
      <c r="P189" s="163">
        <f t="shared" si="55"/>
        <v>0</v>
      </c>
      <c r="Q189" s="163">
        <f t="shared" si="55"/>
        <v>0</v>
      </c>
      <c r="R189" s="163">
        <f t="shared" si="55"/>
        <v>0</v>
      </c>
      <c r="S189" s="163">
        <f t="shared" si="54"/>
        <v>0</v>
      </c>
      <c r="T189" s="163">
        <f t="shared" si="54"/>
        <v>0</v>
      </c>
      <c r="U189" s="163">
        <f t="shared" si="54"/>
        <v>0</v>
      </c>
      <c r="V189" s="163">
        <f t="shared" si="54"/>
        <v>0</v>
      </c>
      <c r="W189" s="163">
        <f t="shared" si="54"/>
        <v>0</v>
      </c>
      <c r="X189" s="163">
        <f t="shared" si="54"/>
        <v>0</v>
      </c>
      <c r="Y189" s="163">
        <f t="shared" si="54"/>
        <v>0</v>
      </c>
      <c r="Z189" s="163">
        <f t="shared" si="54"/>
        <v>0</v>
      </c>
      <c r="AA189" s="163">
        <f t="shared" si="54"/>
        <v>0</v>
      </c>
      <c r="AB189" s="163">
        <f t="shared" si="54"/>
        <v>0</v>
      </c>
      <c r="AC189" s="163">
        <f t="shared" si="54"/>
        <v>0</v>
      </c>
      <c r="AD189" s="163">
        <f t="shared" si="54"/>
        <v>0</v>
      </c>
      <c r="AE189" s="163">
        <f t="shared" si="54"/>
        <v>0</v>
      </c>
      <c r="AF189" s="176">
        <f t="shared" si="54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55"/>
        <v>0</v>
      </c>
      <c r="D190" s="163">
        <f t="shared" si="55"/>
        <v>0</v>
      </c>
      <c r="E190" s="163">
        <f t="shared" si="55"/>
        <v>0</v>
      </c>
      <c r="F190" s="163">
        <f t="shared" si="55"/>
        <v>0</v>
      </c>
      <c r="G190" s="163">
        <f t="shared" si="55"/>
        <v>0</v>
      </c>
      <c r="H190" s="163">
        <f t="shared" si="55"/>
        <v>0</v>
      </c>
      <c r="I190" s="163">
        <f t="shared" si="55"/>
        <v>0</v>
      </c>
      <c r="J190" s="163">
        <f t="shared" si="55"/>
        <v>0</v>
      </c>
      <c r="K190" s="163">
        <f t="shared" si="55"/>
        <v>0</v>
      </c>
      <c r="L190" s="163">
        <f t="shared" si="55"/>
        <v>0</v>
      </c>
      <c r="M190" s="163">
        <f t="shared" si="55"/>
        <v>0</v>
      </c>
      <c r="N190" s="163">
        <f t="shared" si="55"/>
        <v>0</v>
      </c>
      <c r="O190" s="163">
        <f t="shared" si="55"/>
        <v>0</v>
      </c>
      <c r="P190" s="163">
        <f t="shared" si="55"/>
        <v>0</v>
      </c>
      <c r="Q190" s="163">
        <f t="shared" si="55"/>
        <v>0</v>
      </c>
      <c r="R190" s="163">
        <f t="shared" si="55"/>
        <v>0</v>
      </c>
      <c r="S190" s="163">
        <f t="shared" si="54"/>
        <v>0</v>
      </c>
      <c r="T190" s="163">
        <f t="shared" si="54"/>
        <v>0</v>
      </c>
      <c r="U190" s="163">
        <f t="shared" si="54"/>
        <v>0</v>
      </c>
      <c r="V190" s="163">
        <f t="shared" si="54"/>
        <v>0</v>
      </c>
      <c r="W190" s="163">
        <f t="shared" si="54"/>
        <v>0</v>
      </c>
      <c r="X190" s="163">
        <f t="shared" si="54"/>
        <v>0</v>
      </c>
      <c r="Y190" s="163">
        <f t="shared" si="54"/>
        <v>0</v>
      </c>
      <c r="Z190" s="163">
        <f t="shared" si="54"/>
        <v>0</v>
      </c>
      <c r="AA190" s="163">
        <f t="shared" si="54"/>
        <v>0</v>
      </c>
      <c r="AB190" s="163">
        <f t="shared" si="54"/>
        <v>0</v>
      </c>
      <c r="AC190" s="163">
        <f t="shared" si="54"/>
        <v>0</v>
      </c>
      <c r="AD190" s="163">
        <f t="shared" si="54"/>
        <v>0</v>
      </c>
      <c r="AE190" s="163">
        <f t="shared" si="54"/>
        <v>0</v>
      </c>
      <c r="AF190" s="176">
        <f t="shared" si="54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55"/>
        <v>0</v>
      </c>
      <c r="D191" s="163">
        <f t="shared" si="55"/>
        <v>0</v>
      </c>
      <c r="E191" s="163">
        <f t="shared" si="55"/>
        <v>0</v>
      </c>
      <c r="F191" s="163">
        <f t="shared" si="55"/>
        <v>0</v>
      </c>
      <c r="G191" s="163">
        <f t="shared" si="55"/>
        <v>0</v>
      </c>
      <c r="H191" s="163">
        <f t="shared" si="55"/>
        <v>0</v>
      </c>
      <c r="I191" s="163">
        <f t="shared" si="55"/>
        <v>0</v>
      </c>
      <c r="J191" s="163">
        <f t="shared" si="55"/>
        <v>0</v>
      </c>
      <c r="K191" s="163">
        <f t="shared" si="55"/>
        <v>0</v>
      </c>
      <c r="L191" s="163">
        <f t="shared" si="55"/>
        <v>0</v>
      </c>
      <c r="M191" s="163">
        <f t="shared" si="55"/>
        <v>0</v>
      </c>
      <c r="N191" s="163">
        <f t="shared" si="55"/>
        <v>0</v>
      </c>
      <c r="O191" s="163">
        <f t="shared" si="55"/>
        <v>0</v>
      </c>
      <c r="P191" s="163">
        <f t="shared" si="55"/>
        <v>0</v>
      </c>
      <c r="Q191" s="163">
        <f t="shared" si="55"/>
        <v>0</v>
      </c>
      <c r="R191" s="163">
        <f t="shared" si="55"/>
        <v>0</v>
      </c>
      <c r="S191" s="163">
        <f t="shared" si="54"/>
        <v>0</v>
      </c>
      <c r="T191" s="163">
        <f t="shared" si="54"/>
        <v>0</v>
      </c>
      <c r="U191" s="163">
        <f t="shared" si="54"/>
        <v>0</v>
      </c>
      <c r="V191" s="163">
        <f t="shared" si="54"/>
        <v>0</v>
      </c>
      <c r="W191" s="163">
        <f t="shared" si="54"/>
        <v>0</v>
      </c>
      <c r="X191" s="163">
        <f t="shared" si="54"/>
        <v>0</v>
      </c>
      <c r="Y191" s="163">
        <f t="shared" si="54"/>
        <v>0</v>
      </c>
      <c r="Z191" s="163">
        <f t="shared" si="54"/>
        <v>0</v>
      </c>
      <c r="AA191" s="163">
        <f t="shared" si="54"/>
        <v>0</v>
      </c>
      <c r="AB191" s="163">
        <f t="shared" si="54"/>
        <v>0</v>
      </c>
      <c r="AC191" s="163">
        <f t="shared" si="54"/>
        <v>0</v>
      </c>
      <c r="AD191" s="163">
        <f t="shared" si="54"/>
        <v>0</v>
      </c>
      <c r="AE191" s="163">
        <f t="shared" si="54"/>
        <v>0</v>
      </c>
      <c r="AF191" s="176">
        <f t="shared" si="54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55"/>
        <v>0</v>
      </c>
      <c r="D192" s="163">
        <f t="shared" si="55"/>
        <v>0</v>
      </c>
      <c r="E192" s="163">
        <f t="shared" si="55"/>
        <v>0</v>
      </c>
      <c r="F192" s="163">
        <f t="shared" si="55"/>
        <v>0</v>
      </c>
      <c r="G192" s="163">
        <f t="shared" si="55"/>
        <v>0</v>
      </c>
      <c r="H192" s="163">
        <f t="shared" si="55"/>
        <v>0</v>
      </c>
      <c r="I192" s="163">
        <f t="shared" si="55"/>
        <v>0</v>
      </c>
      <c r="J192" s="163">
        <f t="shared" si="55"/>
        <v>0</v>
      </c>
      <c r="K192" s="163">
        <f t="shared" si="55"/>
        <v>0</v>
      </c>
      <c r="L192" s="163">
        <f t="shared" si="55"/>
        <v>0</v>
      </c>
      <c r="M192" s="163">
        <f t="shared" si="55"/>
        <v>0</v>
      </c>
      <c r="N192" s="163">
        <f t="shared" si="55"/>
        <v>0</v>
      </c>
      <c r="O192" s="163">
        <f t="shared" si="55"/>
        <v>0</v>
      </c>
      <c r="P192" s="163">
        <f t="shared" si="55"/>
        <v>0</v>
      </c>
      <c r="Q192" s="163">
        <f t="shared" si="55"/>
        <v>0</v>
      </c>
      <c r="R192" s="163">
        <f t="shared" si="55"/>
        <v>0</v>
      </c>
      <c r="S192" s="163">
        <f t="shared" si="54"/>
        <v>0</v>
      </c>
      <c r="T192" s="163">
        <f t="shared" si="54"/>
        <v>0</v>
      </c>
      <c r="U192" s="163">
        <f t="shared" si="54"/>
        <v>0</v>
      </c>
      <c r="V192" s="163">
        <f t="shared" si="54"/>
        <v>0</v>
      </c>
      <c r="W192" s="163">
        <f t="shared" si="54"/>
        <v>0</v>
      </c>
      <c r="X192" s="163">
        <f t="shared" si="54"/>
        <v>0</v>
      </c>
      <c r="Y192" s="163">
        <f t="shared" si="54"/>
        <v>0</v>
      </c>
      <c r="Z192" s="163">
        <f t="shared" si="54"/>
        <v>0</v>
      </c>
      <c r="AA192" s="163">
        <f t="shared" si="54"/>
        <v>0</v>
      </c>
      <c r="AB192" s="163">
        <f t="shared" si="54"/>
        <v>0</v>
      </c>
      <c r="AC192" s="163">
        <f t="shared" si="54"/>
        <v>0</v>
      </c>
      <c r="AD192" s="163">
        <f t="shared" si="54"/>
        <v>0</v>
      </c>
      <c r="AE192" s="163">
        <f t="shared" si="54"/>
        <v>0</v>
      </c>
      <c r="AF192" s="176">
        <f t="shared" si="54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55"/>
        <v>0</v>
      </c>
      <c r="D193" s="163">
        <f t="shared" si="55"/>
        <v>0</v>
      </c>
      <c r="E193" s="163">
        <f t="shared" si="55"/>
        <v>0</v>
      </c>
      <c r="F193" s="163">
        <f t="shared" si="55"/>
        <v>0</v>
      </c>
      <c r="G193" s="163">
        <f t="shared" si="55"/>
        <v>0</v>
      </c>
      <c r="H193" s="163">
        <f t="shared" si="55"/>
        <v>0</v>
      </c>
      <c r="I193" s="163">
        <f t="shared" si="55"/>
        <v>0</v>
      </c>
      <c r="J193" s="163">
        <f t="shared" si="55"/>
        <v>0</v>
      </c>
      <c r="K193" s="163">
        <f t="shared" si="55"/>
        <v>0</v>
      </c>
      <c r="L193" s="163">
        <f t="shared" si="55"/>
        <v>0</v>
      </c>
      <c r="M193" s="163">
        <f t="shared" si="55"/>
        <v>0</v>
      </c>
      <c r="N193" s="163">
        <f t="shared" si="55"/>
        <v>0</v>
      </c>
      <c r="O193" s="163">
        <f t="shared" si="55"/>
        <v>0</v>
      </c>
      <c r="P193" s="163">
        <f t="shared" si="55"/>
        <v>0</v>
      </c>
      <c r="Q193" s="163">
        <f t="shared" si="55"/>
        <v>0</v>
      </c>
      <c r="R193" s="163">
        <f t="shared" si="55"/>
        <v>0</v>
      </c>
      <c r="S193" s="163">
        <f t="shared" si="54"/>
        <v>0</v>
      </c>
      <c r="T193" s="163">
        <f t="shared" si="54"/>
        <v>0</v>
      </c>
      <c r="U193" s="163">
        <f t="shared" si="54"/>
        <v>0</v>
      </c>
      <c r="V193" s="163">
        <f t="shared" si="54"/>
        <v>0</v>
      </c>
      <c r="W193" s="163">
        <f t="shared" si="54"/>
        <v>0</v>
      </c>
      <c r="X193" s="163">
        <f t="shared" si="54"/>
        <v>0</v>
      </c>
      <c r="Y193" s="163">
        <f t="shared" si="54"/>
        <v>0</v>
      </c>
      <c r="Z193" s="163">
        <f t="shared" si="54"/>
        <v>0</v>
      </c>
      <c r="AA193" s="163">
        <f t="shared" si="54"/>
        <v>0</v>
      </c>
      <c r="AB193" s="163">
        <f t="shared" si="54"/>
        <v>0</v>
      </c>
      <c r="AC193" s="163">
        <f t="shared" si="54"/>
        <v>0</v>
      </c>
      <c r="AD193" s="163">
        <f t="shared" si="54"/>
        <v>0</v>
      </c>
      <c r="AE193" s="163">
        <f t="shared" si="54"/>
        <v>0</v>
      </c>
      <c r="AF193" s="176">
        <f t="shared" si="54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55"/>
        <v>0</v>
      </c>
      <c r="D194" s="163">
        <f t="shared" si="55"/>
        <v>0</v>
      </c>
      <c r="E194" s="163">
        <f t="shared" si="55"/>
        <v>0</v>
      </c>
      <c r="F194" s="163">
        <f t="shared" si="55"/>
        <v>0</v>
      </c>
      <c r="G194" s="163">
        <f t="shared" si="55"/>
        <v>0</v>
      </c>
      <c r="H194" s="163">
        <f t="shared" si="55"/>
        <v>0</v>
      </c>
      <c r="I194" s="163">
        <f t="shared" si="55"/>
        <v>0</v>
      </c>
      <c r="J194" s="163">
        <f t="shared" si="55"/>
        <v>0</v>
      </c>
      <c r="K194" s="163">
        <f t="shared" si="55"/>
        <v>0</v>
      </c>
      <c r="L194" s="163">
        <f t="shared" si="55"/>
        <v>0</v>
      </c>
      <c r="M194" s="163">
        <f t="shared" si="55"/>
        <v>0</v>
      </c>
      <c r="N194" s="163">
        <f t="shared" si="55"/>
        <v>0</v>
      </c>
      <c r="O194" s="163">
        <f t="shared" si="55"/>
        <v>0</v>
      </c>
      <c r="P194" s="163">
        <f t="shared" si="55"/>
        <v>0</v>
      </c>
      <c r="Q194" s="163">
        <f t="shared" si="55"/>
        <v>0</v>
      </c>
      <c r="R194" s="163">
        <f t="shared" si="55"/>
        <v>0</v>
      </c>
      <c r="S194" s="163">
        <f t="shared" si="54"/>
        <v>0</v>
      </c>
      <c r="T194" s="163">
        <f t="shared" si="54"/>
        <v>0</v>
      </c>
      <c r="U194" s="163">
        <f t="shared" si="54"/>
        <v>0</v>
      </c>
      <c r="V194" s="163">
        <f t="shared" si="54"/>
        <v>0</v>
      </c>
      <c r="W194" s="163">
        <f t="shared" si="54"/>
        <v>0</v>
      </c>
      <c r="X194" s="163">
        <f t="shared" si="54"/>
        <v>0</v>
      </c>
      <c r="Y194" s="163">
        <f t="shared" si="54"/>
        <v>0</v>
      </c>
      <c r="Z194" s="163">
        <f t="shared" si="54"/>
        <v>0</v>
      </c>
      <c r="AA194" s="163">
        <f t="shared" si="54"/>
        <v>0</v>
      </c>
      <c r="AB194" s="163">
        <f t="shared" si="54"/>
        <v>0</v>
      </c>
      <c r="AC194" s="163">
        <f t="shared" si="54"/>
        <v>0</v>
      </c>
      <c r="AD194" s="163">
        <f t="shared" si="54"/>
        <v>0</v>
      </c>
      <c r="AE194" s="163">
        <f t="shared" si="54"/>
        <v>0</v>
      </c>
      <c r="AF194" s="176">
        <f t="shared" si="54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55"/>
        <v>0</v>
      </c>
      <c r="D195" s="163">
        <f t="shared" si="55"/>
        <v>0</v>
      </c>
      <c r="E195" s="163">
        <f t="shared" si="55"/>
        <v>0</v>
      </c>
      <c r="F195" s="163">
        <f t="shared" si="55"/>
        <v>0</v>
      </c>
      <c r="G195" s="163">
        <f t="shared" si="55"/>
        <v>0</v>
      </c>
      <c r="H195" s="163">
        <f t="shared" si="55"/>
        <v>0</v>
      </c>
      <c r="I195" s="163">
        <f t="shared" si="55"/>
        <v>0</v>
      </c>
      <c r="J195" s="163">
        <f t="shared" si="55"/>
        <v>0</v>
      </c>
      <c r="K195" s="163">
        <f t="shared" si="55"/>
        <v>0</v>
      </c>
      <c r="L195" s="163">
        <f t="shared" si="55"/>
        <v>0</v>
      </c>
      <c r="M195" s="163">
        <f t="shared" si="55"/>
        <v>0</v>
      </c>
      <c r="N195" s="163">
        <f t="shared" si="55"/>
        <v>0</v>
      </c>
      <c r="O195" s="163">
        <f t="shared" si="55"/>
        <v>0</v>
      </c>
      <c r="P195" s="163">
        <f t="shared" si="55"/>
        <v>0</v>
      </c>
      <c r="Q195" s="163">
        <f t="shared" si="55"/>
        <v>0</v>
      </c>
      <c r="R195" s="163">
        <f t="shared" si="55"/>
        <v>0</v>
      </c>
      <c r="S195" s="163">
        <f t="shared" si="54"/>
        <v>0</v>
      </c>
      <c r="T195" s="163">
        <f t="shared" si="54"/>
        <v>0</v>
      </c>
      <c r="U195" s="163">
        <f t="shared" si="54"/>
        <v>0</v>
      </c>
      <c r="V195" s="163">
        <f t="shared" si="54"/>
        <v>0</v>
      </c>
      <c r="W195" s="163">
        <f t="shared" si="54"/>
        <v>0</v>
      </c>
      <c r="X195" s="163">
        <f t="shared" si="54"/>
        <v>0</v>
      </c>
      <c r="Y195" s="163">
        <f t="shared" si="54"/>
        <v>0</v>
      </c>
      <c r="Z195" s="163">
        <f t="shared" si="54"/>
        <v>0</v>
      </c>
      <c r="AA195" s="163">
        <f t="shared" si="54"/>
        <v>0</v>
      </c>
      <c r="AB195" s="163">
        <f t="shared" si="54"/>
        <v>0</v>
      </c>
      <c r="AC195" s="163">
        <f t="shared" si="54"/>
        <v>0</v>
      </c>
      <c r="AD195" s="163">
        <f t="shared" si="54"/>
        <v>0</v>
      </c>
      <c r="AE195" s="163">
        <f t="shared" si="54"/>
        <v>0</v>
      </c>
      <c r="AF195" s="176">
        <f t="shared" si="54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55"/>
        <v>0</v>
      </c>
      <c r="D196" s="163">
        <f t="shared" si="55"/>
        <v>0</v>
      </c>
      <c r="E196" s="163">
        <f t="shared" si="55"/>
        <v>0</v>
      </c>
      <c r="F196" s="163">
        <f t="shared" si="55"/>
        <v>0</v>
      </c>
      <c r="G196" s="163">
        <f t="shared" si="55"/>
        <v>0</v>
      </c>
      <c r="H196" s="163">
        <f t="shared" si="55"/>
        <v>0</v>
      </c>
      <c r="I196" s="163">
        <f t="shared" si="55"/>
        <v>0</v>
      </c>
      <c r="J196" s="163">
        <f t="shared" si="55"/>
        <v>0</v>
      </c>
      <c r="K196" s="163">
        <f t="shared" si="55"/>
        <v>0</v>
      </c>
      <c r="L196" s="163">
        <f t="shared" si="55"/>
        <v>0</v>
      </c>
      <c r="M196" s="163">
        <f t="shared" si="55"/>
        <v>0</v>
      </c>
      <c r="N196" s="163">
        <f t="shared" si="55"/>
        <v>0</v>
      </c>
      <c r="O196" s="163">
        <f t="shared" si="55"/>
        <v>0</v>
      </c>
      <c r="P196" s="163">
        <f t="shared" si="55"/>
        <v>0</v>
      </c>
      <c r="Q196" s="163">
        <f t="shared" si="55"/>
        <v>0</v>
      </c>
      <c r="R196" s="163">
        <f t="shared" si="55"/>
        <v>0</v>
      </c>
      <c r="S196" s="163">
        <f t="shared" si="54"/>
        <v>0</v>
      </c>
      <c r="T196" s="163">
        <f t="shared" si="54"/>
        <v>0</v>
      </c>
      <c r="U196" s="163">
        <f t="shared" si="54"/>
        <v>0</v>
      </c>
      <c r="V196" s="163">
        <f t="shared" si="54"/>
        <v>0</v>
      </c>
      <c r="W196" s="163">
        <f t="shared" si="54"/>
        <v>0</v>
      </c>
      <c r="X196" s="163">
        <f t="shared" si="54"/>
        <v>0</v>
      </c>
      <c r="Y196" s="163">
        <f t="shared" si="54"/>
        <v>0</v>
      </c>
      <c r="Z196" s="163">
        <f t="shared" si="54"/>
        <v>0</v>
      </c>
      <c r="AA196" s="163">
        <f t="shared" si="54"/>
        <v>0</v>
      </c>
      <c r="AB196" s="163">
        <f t="shared" si="54"/>
        <v>0</v>
      </c>
      <c r="AC196" s="163">
        <f t="shared" si="54"/>
        <v>0</v>
      </c>
      <c r="AD196" s="163">
        <f t="shared" si="54"/>
        <v>0</v>
      </c>
      <c r="AE196" s="163">
        <f t="shared" si="54"/>
        <v>0</v>
      </c>
      <c r="AF196" s="176">
        <f t="shared" si="54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55"/>
        <v>0</v>
      </c>
      <c r="D197" s="163">
        <f t="shared" si="55"/>
        <v>0</v>
      </c>
      <c r="E197" s="163">
        <f t="shared" si="55"/>
        <v>0</v>
      </c>
      <c r="F197" s="163">
        <f t="shared" si="55"/>
        <v>0</v>
      </c>
      <c r="G197" s="163">
        <f t="shared" si="55"/>
        <v>0</v>
      </c>
      <c r="H197" s="163">
        <f t="shared" si="55"/>
        <v>0</v>
      </c>
      <c r="I197" s="163">
        <f t="shared" si="55"/>
        <v>0</v>
      </c>
      <c r="J197" s="163">
        <f t="shared" si="55"/>
        <v>0</v>
      </c>
      <c r="K197" s="163">
        <f t="shared" si="55"/>
        <v>0</v>
      </c>
      <c r="L197" s="163">
        <f t="shared" si="55"/>
        <v>0</v>
      </c>
      <c r="M197" s="163">
        <f t="shared" si="55"/>
        <v>0</v>
      </c>
      <c r="N197" s="163">
        <f t="shared" si="55"/>
        <v>0</v>
      </c>
      <c r="O197" s="163">
        <f t="shared" si="55"/>
        <v>0</v>
      </c>
      <c r="P197" s="163">
        <f t="shared" si="55"/>
        <v>0</v>
      </c>
      <c r="Q197" s="163">
        <f t="shared" si="55"/>
        <v>0</v>
      </c>
      <c r="R197" s="163">
        <f t="shared" si="55"/>
        <v>0</v>
      </c>
      <c r="S197" s="163">
        <f t="shared" si="54"/>
        <v>0</v>
      </c>
      <c r="T197" s="163">
        <f t="shared" si="54"/>
        <v>0</v>
      </c>
      <c r="U197" s="163">
        <f t="shared" si="54"/>
        <v>0</v>
      </c>
      <c r="V197" s="163">
        <f t="shared" si="54"/>
        <v>0</v>
      </c>
      <c r="W197" s="163">
        <f t="shared" si="54"/>
        <v>0</v>
      </c>
      <c r="X197" s="163">
        <f t="shared" si="54"/>
        <v>0</v>
      </c>
      <c r="Y197" s="163">
        <f t="shared" si="54"/>
        <v>0</v>
      </c>
      <c r="Z197" s="163">
        <f t="shared" si="54"/>
        <v>0</v>
      </c>
      <c r="AA197" s="163">
        <f t="shared" si="54"/>
        <v>0</v>
      </c>
      <c r="AB197" s="163">
        <f t="shared" si="54"/>
        <v>0</v>
      </c>
      <c r="AC197" s="163">
        <f t="shared" si="54"/>
        <v>0</v>
      </c>
      <c r="AD197" s="163">
        <f t="shared" si="54"/>
        <v>0</v>
      </c>
      <c r="AE197" s="163">
        <f t="shared" si="54"/>
        <v>0</v>
      </c>
      <c r="AF197" s="176">
        <f t="shared" si="54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55"/>
        <v>0</v>
      </c>
      <c r="D198" s="163">
        <f t="shared" si="55"/>
        <v>0</v>
      </c>
      <c r="E198" s="163">
        <f t="shared" si="55"/>
        <v>0</v>
      </c>
      <c r="F198" s="163">
        <f t="shared" si="55"/>
        <v>0</v>
      </c>
      <c r="G198" s="163">
        <f t="shared" si="55"/>
        <v>0</v>
      </c>
      <c r="H198" s="163">
        <f t="shared" si="55"/>
        <v>0</v>
      </c>
      <c r="I198" s="163">
        <f t="shared" si="55"/>
        <v>0</v>
      </c>
      <c r="J198" s="163">
        <f t="shared" si="55"/>
        <v>0</v>
      </c>
      <c r="K198" s="163">
        <f t="shared" si="55"/>
        <v>0</v>
      </c>
      <c r="L198" s="163">
        <f t="shared" si="55"/>
        <v>0</v>
      </c>
      <c r="M198" s="163">
        <f t="shared" si="55"/>
        <v>0</v>
      </c>
      <c r="N198" s="163">
        <f t="shared" si="55"/>
        <v>0</v>
      </c>
      <c r="O198" s="163">
        <f t="shared" si="55"/>
        <v>0</v>
      </c>
      <c r="P198" s="163">
        <f t="shared" si="55"/>
        <v>0</v>
      </c>
      <c r="Q198" s="163">
        <f t="shared" si="55"/>
        <v>0</v>
      </c>
      <c r="R198" s="163">
        <f t="shared" si="55"/>
        <v>0</v>
      </c>
      <c r="S198" s="163">
        <f t="shared" si="54"/>
        <v>0</v>
      </c>
      <c r="T198" s="163">
        <f t="shared" si="54"/>
        <v>0</v>
      </c>
      <c r="U198" s="163">
        <f t="shared" si="54"/>
        <v>0</v>
      </c>
      <c r="V198" s="163">
        <f t="shared" si="54"/>
        <v>0</v>
      </c>
      <c r="W198" s="163">
        <f t="shared" si="54"/>
        <v>0</v>
      </c>
      <c r="X198" s="163">
        <f t="shared" si="54"/>
        <v>0</v>
      </c>
      <c r="Y198" s="163">
        <f t="shared" si="54"/>
        <v>0</v>
      </c>
      <c r="Z198" s="163">
        <f t="shared" si="54"/>
        <v>0</v>
      </c>
      <c r="AA198" s="163">
        <f t="shared" si="54"/>
        <v>0</v>
      </c>
      <c r="AB198" s="163">
        <f t="shared" si="54"/>
        <v>0</v>
      </c>
      <c r="AC198" s="163">
        <f t="shared" si="54"/>
        <v>0</v>
      </c>
      <c r="AD198" s="163">
        <f t="shared" si="54"/>
        <v>0</v>
      </c>
      <c r="AE198" s="163">
        <f t="shared" si="54"/>
        <v>0</v>
      </c>
      <c r="AF198" s="176">
        <f t="shared" si="54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55"/>
        <v>0</v>
      </c>
      <c r="D199" s="163">
        <f t="shared" si="55"/>
        <v>0</v>
      </c>
      <c r="E199" s="163">
        <f t="shared" si="55"/>
        <v>0</v>
      </c>
      <c r="F199" s="163">
        <f t="shared" si="55"/>
        <v>0</v>
      </c>
      <c r="G199" s="163">
        <f t="shared" si="55"/>
        <v>0</v>
      </c>
      <c r="H199" s="163">
        <f t="shared" si="55"/>
        <v>0</v>
      </c>
      <c r="I199" s="163">
        <f t="shared" si="55"/>
        <v>0</v>
      </c>
      <c r="J199" s="163">
        <f t="shared" si="55"/>
        <v>0</v>
      </c>
      <c r="K199" s="163">
        <f t="shared" si="55"/>
        <v>0</v>
      </c>
      <c r="L199" s="163">
        <f t="shared" si="55"/>
        <v>0</v>
      </c>
      <c r="M199" s="163">
        <f t="shared" si="55"/>
        <v>0</v>
      </c>
      <c r="N199" s="163">
        <f t="shared" si="55"/>
        <v>0</v>
      </c>
      <c r="O199" s="163">
        <f t="shared" si="55"/>
        <v>0</v>
      </c>
      <c r="P199" s="163">
        <f t="shared" si="55"/>
        <v>0</v>
      </c>
      <c r="Q199" s="163">
        <f t="shared" si="55"/>
        <v>0</v>
      </c>
      <c r="R199" s="163">
        <f t="shared" si="55"/>
        <v>0</v>
      </c>
      <c r="S199" s="163">
        <f t="shared" si="54"/>
        <v>0</v>
      </c>
      <c r="T199" s="163">
        <f t="shared" si="54"/>
        <v>0</v>
      </c>
      <c r="U199" s="163">
        <f t="shared" si="54"/>
        <v>0</v>
      </c>
      <c r="V199" s="163">
        <f t="shared" si="54"/>
        <v>0</v>
      </c>
      <c r="W199" s="163">
        <f t="shared" si="54"/>
        <v>0</v>
      </c>
      <c r="X199" s="163">
        <f t="shared" si="54"/>
        <v>0</v>
      </c>
      <c r="Y199" s="163">
        <f t="shared" si="54"/>
        <v>0</v>
      </c>
      <c r="Z199" s="163">
        <f t="shared" si="54"/>
        <v>0</v>
      </c>
      <c r="AA199" s="163">
        <f t="shared" si="54"/>
        <v>0</v>
      </c>
      <c r="AB199" s="163">
        <f t="shared" si="54"/>
        <v>0</v>
      </c>
      <c r="AC199" s="163">
        <f t="shared" si="54"/>
        <v>0</v>
      </c>
      <c r="AD199" s="163">
        <f t="shared" si="54"/>
        <v>0</v>
      </c>
      <c r="AE199" s="163">
        <f t="shared" si="54"/>
        <v>0</v>
      </c>
      <c r="AF199" s="176">
        <f t="shared" si="54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55"/>
        <v>0</v>
      </c>
      <c r="D200" s="163">
        <f t="shared" si="55"/>
        <v>0</v>
      </c>
      <c r="E200" s="163">
        <f t="shared" si="55"/>
        <v>0</v>
      </c>
      <c r="F200" s="163">
        <f t="shared" si="55"/>
        <v>0</v>
      </c>
      <c r="G200" s="163">
        <f t="shared" si="55"/>
        <v>0</v>
      </c>
      <c r="H200" s="163">
        <f t="shared" si="55"/>
        <v>0</v>
      </c>
      <c r="I200" s="163">
        <f t="shared" si="55"/>
        <v>0</v>
      </c>
      <c r="J200" s="163">
        <f t="shared" si="55"/>
        <v>0</v>
      </c>
      <c r="K200" s="163">
        <f t="shared" si="55"/>
        <v>0</v>
      </c>
      <c r="L200" s="163">
        <f t="shared" si="55"/>
        <v>0</v>
      </c>
      <c r="M200" s="163">
        <f t="shared" si="55"/>
        <v>0</v>
      </c>
      <c r="N200" s="163">
        <f t="shared" si="55"/>
        <v>0</v>
      </c>
      <c r="O200" s="163">
        <f t="shared" si="55"/>
        <v>0</v>
      </c>
      <c r="P200" s="163">
        <f t="shared" si="55"/>
        <v>0</v>
      </c>
      <c r="Q200" s="163">
        <f t="shared" si="55"/>
        <v>0</v>
      </c>
      <c r="R200" s="163">
        <f t="shared" ref="R200:AF215" si="56">Q200</f>
        <v>0</v>
      </c>
      <c r="S200" s="163">
        <f t="shared" si="56"/>
        <v>0</v>
      </c>
      <c r="T200" s="163">
        <f t="shared" si="56"/>
        <v>0</v>
      </c>
      <c r="U200" s="163">
        <f t="shared" si="56"/>
        <v>0</v>
      </c>
      <c r="V200" s="163">
        <f t="shared" si="56"/>
        <v>0</v>
      </c>
      <c r="W200" s="163">
        <f t="shared" si="56"/>
        <v>0</v>
      </c>
      <c r="X200" s="163">
        <f t="shared" si="56"/>
        <v>0</v>
      </c>
      <c r="Y200" s="163">
        <f t="shared" si="56"/>
        <v>0</v>
      </c>
      <c r="Z200" s="163">
        <f t="shared" si="56"/>
        <v>0</v>
      </c>
      <c r="AA200" s="163">
        <f t="shared" si="56"/>
        <v>0</v>
      </c>
      <c r="AB200" s="163">
        <f t="shared" si="56"/>
        <v>0</v>
      </c>
      <c r="AC200" s="163">
        <f t="shared" si="56"/>
        <v>0</v>
      </c>
      <c r="AD200" s="163">
        <f t="shared" si="56"/>
        <v>0</v>
      </c>
      <c r="AE200" s="163">
        <f t="shared" si="56"/>
        <v>0</v>
      </c>
      <c r="AF200" s="176">
        <f t="shared" si="56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R216" si="57">B201</f>
        <v>0</v>
      </c>
      <c r="D201" s="163">
        <f t="shared" si="57"/>
        <v>0</v>
      </c>
      <c r="E201" s="163">
        <f t="shared" si="57"/>
        <v>0</v>
      </c>
      <c r="F201" s="163">
        <f t="shared" si="57"/>
        <v>0</v>
      </c>
      <c r="G201" s="163">
        <f t="shared" si="57"/>
        <v>0</v>
      </c>
      <c r="H201" s="163">
        <f t="shared" si="57"/>
        <v>0</v>
      </c>
      <c r="I201" s="163">
        <f t="shared" si="57"/>
        <v>0</v>
      </c>
      <c r="J201" s="163">
        <f t="shared" si="57"/>
        <v>0</v>
      </c>
      <c r="K201" s="163">
        <f t="shared" si="57"/>
        <v>0</v>
      </c>
      <c r="L201" s="163">
        <f t="shared" si="57"/>
        <v>0</v>
      </c>
      <c r="M201" s="163">
        <f t="shared" si="57"/>
        <v>0</v>
      </c>
      <c r="N201" s="163">
        <f t="shared" si="57"/>
        <v>0</v>
      </c>
      <c r="O201" s="163">
        <f t="shared" si="57"/>
        <v>0</v>
      </c>
      <c r="P201" s="163">
        <f t="shared" si="57"/>
        <v>0</v>
      </c>
      <c r="Q201" s="163">
        <f t="shared" si="57"/>
        <v>0</v>
      </c>
      <c r="R201" s="163">
        <f t="shared" si="57"/>
        <v>0</v>
      </c>
      <c r="S201" s="163">
        <f t="shared" si="56"/>
        <v>0</v>
      </c>
      <c r="T201" s="163">
        <f t="shared" si="56"/>
        <v>0</v>
      </c>
      <c r="U201" s="163">
        <f t="shared" si="56"/>
        <v>0</v>
      </c>
      <c r="V201" s="163">
        <f t="shared" si="56"/>
        <v>0</v>
      </c>
      <c r="W201" s="163">
        <f t="shared" si="56"/>
        <v>0</v>
      </c>
      <c r="X201" s="163">
        <f t="shared" si="56"/>
        <v>0</v>
      </c>
      <c r="Y201" s="163">
        <f t="shared" si="56"/>
        <v>0</v>
      </c>
      <c r="Z201" s="163">
        <f t="shared" si="56"/>
        <v>0</v>
      </c>
      <c r="AA201" s="163">
        <f t="shared" si="56"/>
        <v>0</v>
      </c>
      <c r="AB201" s="163">
        <f t="shared" si="56"/>
        <v>0</v>
      </c>
      <c r="AC201" s="163">
        <f t="shared" si="56"/>
        <v>0</v>
      </c>
      <c r="AD201" s="163">
        <f t="shared" si="56"/>
        <v>0</v>
      </c>
      <c r="AE201" s="163">
        <f t="shared" si="56"/>
        <v>0</v>
      </c>
      <c r="AF201" s="176">
        <f t="shared" si="56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57"/>
        <v>0</v>
      </c>
      <c r="D202" s="163">
        <f t="shared" si="57"/>
        <v>0</v>
      </c>
      <c r="E202" s="163">
        <f t="shared" si="57"/>
        <v>0</v>
      </c>
      <c r="F202" s="163">
        <f t="shared" si="57"/>
        <v>0</v>
      </c>
      <c r="G202" s="163">
        <f t="shared" si="57"/>
        <v>0</v>
      </c>
      <c r="H202" s="163">
        <f t="shared" si="57"/>
        <v>0</v>
      </c>
      <c r="I202" s="163">
        <f t="shared" si="57"/>
        <v>0</v>
      </c>
      <c r="J202" s="163">
        <f t="shared" si="57"/>
        <v>0</v>
      </c>
      <c r="K202" s="163">
        <f t="shared" si="57"/>
        <v>0</v>
      </c>
      <c r="L202" s="163">
        <f t="shared" si="57"/>
        <v>0</v>
      </c>
      <c r="M202" s="163">
        <f t="shared" si="57"/>
        <v>0</v>
      </c>
      <c r="N202" s="163">
        <f t="shared" si="57"/>
        <v>0</v>
      </c>
      <c r="O202" s="163">
        <f t="shared" si="57"/>
        <v>0</v>
      </c>
      <c r="P202" s="163">
        <f t="shared" si="57"/>
        <v>0</v>
      </c>
      <c r="Q202" s="163">
        <f t="shared" si="57"/>
        <v>0</v>
      </c>
      <c r="R202" s="163">
        <f t="shared" si="57"/>
        <v>0</v>
      </c>
      <c r="S202" s="163">
        <f t="shared" si="56"/>
        <v>0</v>
      </c>
      <c r="T202" s="163">
        <f t="shared" si="56"/>
        <v>0</v>
      </c>
      <c r="U202" s="163">
        <f t="shared" si="56"/>
        <v>0</v>
      </c>
      <c r="V202" s="163">
        <f t="shared" si="56"/>
        <v>0</v>
      </c>
      <c r="W202" s="163">
        <f t="shared" si="56"/>
        <v>0</v>
      </c>
      <c r="X202" s="163">
        <f t="shared" si="56"/>
        <v>0</v>
      </c>
      <c r="Y202" s="163">
        <f t="shared" si="56"/>
        <v>0</v>
      </c>
      <c r="Z202" s="163">
        <f t="shared" si="56"/>
        <v>0</v>
      </c>
      <c r="AA202" s="163">
        <f t="shared" si="56"/>
        <v>0</v>
      </c>
      <c r="AB202" s="163">
        <f t="shared" si="56"/>
        <v>0</v>
      </c>
      <c r="AC202" s="163">
        <f t="shared" si="56"/>
        <v>0</v>
      </c>
      <c r="AD202" s="163">
        <f t="shared" si="56"/>
        <v>0</v>
      </c>
      <c r="AE202" s="163">
        <f t="shared" si="56"/>
        <v>0</v>
      </c>
      <c r="AF202" s="176">
        <f t="shared" si="56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57"/>
        <v>0</v>
      </c>
      <c r="D203" s="163">
        <f t="shared" si="57"/>
        <v>0</v>
      </c>
      <c r="E203" s="163">
        <f t="shared" si="57"/>
        <v>0</v>
      </c>
      <c r="F203" s="163">
        <f t="shared" si="57"/>
        <v>0</v>
      </c>
      <c r="G203" s="163">
        <f t="shared" si="57"/>
        <v>0</v>
      </c>
      <c r="H203" s="163">
        <f t="shared" si="57"/>
        <v>0</v>
      </c>
      <c r="I203" s="163">
        <f t="shared" si="57"/>
        <v>0</v>
      </c>
      <c r="J203" s="163">
        <f t="shared" si="57"/>
        <v>0</v>
      </c>
      <c r="K203" s="163">
        <f t="shared" si="57"/>
        <v>0</v>
      </c>
      <c r="L203" s="163">
        <f t="shared" si="57"/>
        <v>0</v>
      </c>
      <c r="M203" s="163">
        <f t="shared" si="57"/>
        <v>0</v>
      </c>
      <c r="N203" s="163">
        <f t="shared" si="57"/>
        <v>0</v>
      </c>
      <c r="O203" s="163">
        <f t="shared" si="57"/>
        <v>0</v>
      </c>
      <c r="P203" s="163">
        <f t="shared" si="57"/>
        <v>0</v>
      </c>
      <c r="Q203" s="163">
        <f t="shared" si="57"/>
        <v>0</v>
      </c>
      <c r="R203" s="163">
        <f t="shared" si="57"/>
        <v>0</v>
      </c>
      <c r="S203" s="163">
        <f t="shared" si="56"/>
        <v>0</v>
      </c>
      <c r="T203" s="163">
        <f t="shared" si="56"/>
        <v>0</v>
      </c>
      <c r="U203" s="163">
        <f t="shared" si="56"/>
        <v>0</v>
      </c>
      <c r="V203" s="163">
        <f t="shared" si="56"/>
        <v>0</v>
      </c>
      <c r="W203" s="163">
        <f t="shared" si="56"/>
        <v>0</v>
      </c>
      <c r="X203" s="163">
        <f t="shared" si="56"/>
        <v>0</v>
      </c>
      <c r="Y203" s="163">
        <f t="shared" si="56"/>
        <v>0</v>
      </c>
      <c r="Z203" s="163">
        <f t="shared" si="56"/>
        <v>0</v>
      </c>
      <c r="AA203" s="163">
        <f t="shared" si="56"/>
        <v>0</v>
      </c>
      <c r="AB203" s="163">
        <f t="shared" si="56"/>
        <v>0</v>
      </c>
      <c r="AC203" s="163">
        <f t="shared" si="56"/>
        <v>0</v>
      </c>
      <c r="AD203" s="163">
        <f t="shared" si="56"/>
        <v>0</v>
      </c>
      <c r="AE203" s="163">
        <f t="shared" si="56"/>
        <v>0</v>
      </c>
      <c r="AF203" s="176">
        <f t="shared" si="56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57"/>
        <v>0</v>
      </c>
      <c r="D204" s="163">
        <f t="shared" si="57"/>
        <v>0</v>
      </c>
      <c r="E204" s="163">
        <f t="shared" si="57"/>
        <v>0</v>
      </c>
      <c r="F204" s="163">
        <f t="shared" si="57"/>
        <v>0</v>
      </c>
      <c r="G204" s="163">
        <f t="shared" si="57"/>
        <v>0</v>
      </c>
      <c r="H204" s="163">
        <f t="shared" si="57"/>
        <v>0</v>
      </c>
      <c r="I204" s="163">
        <f t="shared" si="57"/>
        <v>0</v>
      </c>
      <c r="J204" s="163">
        <f t="shared" si="57"/>
        <v>0</v>
      </c>
      <c r="K204" s="163">
        <f t="shared" si="57"/>
        <v>0</v>
      </c>
      <c r="L204" s="163">
        <f t="shared" si="57"/>
        <v>0</v>
      </c>
      <c r="M204" s="163">
        <f t="shared" si="57"/>
        <v>0</v>
      </c>
      <c r="N204" s="163">
        <f t="shared" si="57"/>
        <v>0</v>
      </c>
      <c r="O204" s="163">
        <f t="shared" si="57"/>
        <v>0</v>
      </c>
      <c r="P204" s="163">
        <f t="shared" si="57"/>
        <v>0</v>
      </c>
      <c r="Q204" s="163">
        <f t="shared" si="57"/>
        <v>0</v>
      </c>
      <c r="R204" s="163">
        <f t="shared" si="57"/>
        <v>0</v>
      </c>
      <c r="S204" s="163">
        <f t="shared" si="56"/>
        <v>0</v>
      </c>
      <c r="T204" s="163">
        <f t="shared" si="56"/>
        <v>0</v>
      </c>
      <c r="U204" s="163">
        <f t="shared" si="56"/>
        <v>0</v>
      </c>
      <c r="V204" s="163">
        <f t="shared" si="56"/>
        <v>0</v>
      </c>
      <c r="W204" s="163">
        <f t="shared" si="56"/>
        <v>0</v>
      </c>
      <c r="X204" s="163">
        <f t="shared" si="56"/>
        <v>0</v>
      </c>
      <c r="Y204" s="163">
        <f t="shared" si="56"/>
        <v>0</v>
      </c>
      <c r="Z204" s="163">
        <f t="shared" si="56"/>
        <v>0</v>
      </c>
      <c r="AA204" s="163">
        <f t="shared" si="56"/>
        <v>0</v>
      </c>
      <c r="AB204" s="163">
        <f t="shared" si="56"/>
        <v>0</v>
      </c>
      <c r="AC204" s="163">
        <f t="shared" si="56"/>
        <v>0</v>
      </c>
      <c r="AD204" s="163">
        <f t="shared" si="56"/>
        <v>0</v>
      </c>
      <c r="AE204" s="163">
        <f t="shared" si="56"/>
        <v>0</v>
      </c>
      <c r="AF204" s="176">
        <f t="shared" si="56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57"/>
        <v>0</v>
      </c>
      <c r="D205" s="163">
        <f t="shared" si="57"/>
        <v>0</v>
      </c>
      <c r="E205" s="163">
        <f t="shared" si="57"/>
        <v>0</v>
      </c>
      <c r="F205" s="163">
        <f t="shared" si="57"/>
        <v>0</v>
      </c>
      <c r="G205" s="163">
        <f t="shared" si="57"/>
        <v>0</v>
      </c>
      <c r="H205" s="163">
        <f t="shared" si="57"/>
        <v>0</v>
      </c>
      <c r="I205" s="163">
        <f t="shared" si="57"/>
        <v>0</v>
      </c>
      <c r="J205" s="163">
        <f t="shared" si="57"/>
        <v>0</v>
      </c>
      <c r="K205" s="163">
        <f t="shared" si="57"/>
        <v>0</v>
      </c>
      <c r="L205" s="163">
        <f t="shared" si="57"/>
        <v>0</v>
      </c>
      <c r="M205" s="163">
        <f t="shared" si="57"/>
        <v>0</v>
      </c>
      <c r="N205" s="163">
        <f t="shared" si="57"/>
        <v>0</v>
      </c>
      <c r="O205" s="163">
        <f t="shared" si="57"/>
        <v>0</v>
      </c>
      <c r="P205" s="163">
        <f t="shared" si="57"/>
        <v>0</v>
      </c>
      <c r="Q205" s="163">
        <f t="shared" si="57"/>
        <v>0</v>
      </c>
      <c r="R205" s="163">
        <f t="shared" si="57"/>
        <v>0</v>
      </c>
      <c r="S205" s="163">
        <f t="shared" si="56"/>
        <v>0</v>
      </c>
      <c r="T205" s="163">
        <f t="shared" si="56"/>
        <v>0</v>
      </c>
      <c r="U205" s="163">
        <f t="shared" si="56"/>
        <v>0</v>
      </c>
      <c r="V205" s="163">
        <f t="shared" si="56"/>
        <v>0</v>
      </c>
      <c r="W205" s="163">
        <f t="shared" si="56"/>
        <v>0</v>
      </c>
      <c r="X205" s="163">
        <f t="shared" si="56"/>
        <v>0</v>
      </c>
      <c r="Y205" s="163">
        <f t="shared" si="56"/>
        <v>0</v>
      </c>
      <c r="Z205" s="163">
        <f t="shared" si="56"/>
        <v>0</v>
      </c>
      <c r="AA205" s="163">
        <f t="shared" si="56"/>
        <v>0</v>
      </c>
      <c r="AB205" s="163">
        <f t="shared" si="56"/>
        <v>0</v>
      </c>
      <c r="AC205" s="163">
        <f t="shared" si="56"/>
        <v>0</v>
      </c>
      <c r="AD205" s="163">
        <f t="shared" si="56"/>
        <v>0</v>
      </c>
      <c r="AE205" s="163">
        <f t="shared" si="56"/>
        <v>0</v>
      </c>
      <c r="AF205" s="176">
        <f t="shared" si="56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57"/>
        <v>0</v>
      </c>
      <c r="D206" s="163">
        <f t="shared" si="57"/>
        <v>0</v>
      </c>
      <c r="E206" s="163">
        <f t="shared" si="57"/>
        <v>0</v>
      </c>
      <c r="F206" s="163">
        <f t="shared" si="57"/>
        <v>0</v>
      </c>
      <c r="G206" s="163">
        <f t="shared" si="57"/>
        <v>0</v>
      </c>
      <c r="H206" s="163">
        <f t="shared" si="57"/>
        <v>0</v>
      </c>
      <c r="I206" s="163">
        <f t="shared" si="57"/>
        <v>0</v>
      </c>
      <c r="J206" s="163">
        <f t="shared" si="57"/>
        <v>0</v>
      </c>
      <c r="K206" s="163">
        <f t="shared" si="57"/>
        <v>0</v>
      </c>
      <c r="L206" s="163">
        <f t="shared" si="57"/>
        <v>0</v>
      </c>
      <c r="M206" s="163">
        <f t="shared" si="57"/>
        <v>0</v>
      </c>
      <c r="N206" s="163">
        <f t="shared" si="57"/>
        <v>0</v>
      </c>
      <c r="O206" s="163">
        <f t="shared" si="57"/>
        <v>0</v>
      </c>
      <c r="P206" s="163">
        <f t="shared" si="57"/>
        <v>0</v>
      </c>
      <c r="Q206" s="163">
        <f t="shared" si="57"/>
        <v>0</v>
      </c>
      <c r="R206" s="163">
        <f t="shared" si="57"/>
        <v>0</v>
      </c>
      <c r="S206" s="163">
        <f t="shared" si="56"/>
        <v>0</v>
      </c>
      <c r="T206" s="163">
        <f t="shared" si="56"/>
        <v>0</v>
      </c>
      <c r="U206" s="163">
        <f t="shared" si="56"/>
        <v>0</v>
      </c>
      <c r="V206" s="163">
        <f t="shared" si="56"/>
        <v>0</v>
      </c>
      <c r="W206" s="163">
        <f t="shared" si="56"/>
        <v>0</v>
      </c>
      <c r="X206" s="163">
        <f t="shared" si="56"/>
        <v>0</v>
      </c>
      <c r="Y206" s="163">
        <f t="shared" si="56"/>
        <v>0</v>
      </c>
      <c r="Z206" s="163">
        <f t="shared" si="56"/>
        <v>0</v>
      </c>
      <c r="AA206" s="163">
        <f t="shared" si="56"/>
        <v>0</v>
      </c>
      <c r="AB206" s="163">
        <f t="shared" si="56"/>
        <v>0</v>
      </c>
      <c r="AC206" s="163">
        <f t="shared" si="56"/>
        <v>0</v>
      </c>
      <c r="AD206" s="163">
        <f t="shared" si="56"/>
        <v>0</v>
      </c>
      <c r="AE206" s="163">
        <f t="shared" si="56"/>
        <v>0</v>
      </c>
      <c r="AF206" s="176">
        <f t="shared" si="56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57"/>
        <v>0</v>
      </c>
      <c r="D207" s="163">
        <f t="shared" si="57"/>
        <v>0</v>
      </c>
      <c r="E207" s="163">
        <f t="shared" si="57"/>
        <v>0</v>
      </c>
      <c r="F207" s="163">
        <f t="shared" si="57"/>
        <v>0</v>
      </c>
      <c r="G207" s="163">
        <f t="shared" si="57"/>
        <v>0</v>
      </c>
      <c r="H207" s="163">
        <f t="shared" si="57"/>
        <v>0</v>
      </c>
      <c r="I207" s="163">
        <f t="shared" si="57"/>
        <v>0</v>
      </c>
      <c r="J207" s="163">
        <f t="shared" si="57"/>
        <v>0</v>
      </c>
      <c r="K207" s="163">
        <f t="shared" si="57"/>
        <v>0</v>
      </c>
      <c r="L207" s="163">
        <f t="shared" si="57"/>
        <v>0</v>
      </c>
      <c r="M207" s="163">
        <f t="shared" si="57"/>
        <v>0</v>
      </c>
      <c r="N207" s="163">
        <f t="shared" si="57"/>
        <v>0</v>
      </c>
      <c r="O207" s="163">
        <f t="shared" si="57"/>
        <v>0</v>
      </c>
      <c r="P207" s="163">
        <f t="shared" si="57"/>
        <v>0</v>
      </c>
      <c r="Q207" s="163">
        <f t="shared" si="57"/>
        <v>0</v>
      </c>
      <c r="R207" s="163">
        <f t="shared" si="57"/>
        <v>0</v>
      </c>
      <c r="S207" s="163">
        <f t="shared" si="56"/>
        <v>0</v>
      </c>
      <c r="T207" s="163">
        <f t="shared" si="56"/>
        <v>0</v>
      </c>
      <c r="U207" s="163">
        <f t="shared" si="56"/>
        <v>0</v>
      </c>
      <c r="V207" s="163">
        <f t="shared" si="56"/>
        <v>0</v>
      </c>
      <c r="W207" s="163">
        <f t="shared" si="56"/>
        <v>0</v>
      </c>
      <c r="X207" s="163">
        <f t="shared" si="56"/>
        <v>0</v>
      </c>
      <c r="Y207" s="163">
        <f t="shared" si="56"/>
        <v>0</v>
      </c>
      <c r="Z207" s="163">
        <f t="shared" si="56"/>
        <v>0</v>
      </c>
      <c r="AA207" s="163">
        <f t="shared" si="56"/>
        <v>0</v>
      </c>
      <c r="AB207" s="163">
        <f t="shared" si="56"/>
        <v>0</v>
      </c>
      <c r="AC207" s="163">
        <f t="shared" si="56"/>
        <v>0</v>
      </c>
      <c r="AD207" s="163">
        <f t="shared" si="56"/>
        <v>0</v>
      </c>
      <c r="AE207" s="163">
        <f t="shared" si="56"/>
        <v>0</v>
      </c>
      <c r="AF207" s="176">
        <f t="shared" si="56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57"/>
        <v>0</v>
      </c>
      <c r="D208" s="163">
        <f t="shared" si="57"/>
        <v>0</v>
      </c>
      <c r="E208" s="163">
        <f t="shared" si="57"/>
        <v>0</v>
      </c>
      <c r="F208" s="163">
        <f t="shared" si="57"/>
        <v>0</v>
      </c>
      <c r="G208" s="163">
        <f t="shared" si="57"/>
        <v>0</v>
      </c>
      <c r="H208" s="163">
        <f t="shared" si="57"/>
        <v>0</v>
      </c>
      <c r="I208" s="163">
        <f t="shared" si="57"/>
        <v>0</v>
      </c>
      <c r="J208" s="163">
        <f t="shared" si="57"/>
        <v>0</v>
      </c>
      <c r="K208" s="163">
        <f t="shared" si="57"/>
        <v>0</v>
      </c>
      <c r="L208" s="163">
        <f t="shared" si="57"/>
        <v>0</v>
      </c>
      <c r="M208" s="163">
        <f t="shared" si="57"/>
        <v>0</v>
      </c>
      <c r="N208" s="163">
        <f t="shared" si="57"/>
        <v>0</v>
      </c>
      <c r="O208" s="163">
        <f t="shared" si="57"/>
        <v>0</v>
      </c>
      <c r="P208" s="163">
        <f t="shared" si="57"/>
        <v>0</v>
      </c>
      <c r="Q208" s="163">
        <f t="shared" si="57"/>
        <v>0</v>
      </c>
      <c r="R208" s="163">
        <f t="shared" si="57"/>
        <v>0</v>
      </c>
      <c r="S208" s="163">
        <f t="shared" si="56"/>
        <v>0</v>
      </c>
      <c r="T208" s="163">
        <f t="shared" si="56"/>
        <v>0</v>
      </c>
      <c r="U208" s="163">
        <f t="shared" si="56"/>
        <v>0</v>
      </c>
      <c r="V208" s="163">
        <f t="shared" si="56"/>
        <v>0</v>
      </c>
      <c r="W208" s="163">
        <f t="shared" si="56"/>
        <v>0</v>
      </c>
      <c r="X208" s="163">
        <f t="shared" si="56"/>
        <v>0</v>
      </c>
      <c r="Y208" s="163">
        <f t="shared" si="56"/>
        <v>0</v>
      </c>
      <c r="Z208" s="163">
        <f t="shared" si="56"/>
        <v>0</v>
      </c>
      <c r="AA208" s="163">
        <f t="shared" si="56"/>
        <v>0</v>
      </c>
      <c r="AB208" s="163">
        <f t="shared" si="56"/>
        <v>0</v>
      </c>
      <c r="AC208" s="163">
        <f t="shared" si="56"/>
        <v>0</v>
      </c>
      <c r="AD208" s="163">
        <f t="shared" si="56"/>
        <v>0</v>
      </c>
      <c r="AE208" s="163">
        <f t="shared" si="56"/>
        <v>0</v>
      </c>
      <c r="AF208" s="176">
        <f t="shared" si="56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57"/>
        <v>0</v>
      </c>
      <c r="D209" s="163">
        <f t="shared" si="57"/>
        <v>0</v>
      </c>
      <c r="E209" s="163">
        <f t="shared" si="57"/>
        <v>0</v>
      </c>
      <c r="F209" s="163">
        <f t="shared" si="57"/>
        <v>0</v>
      </c>
      <c r="G209" s="163">
        <f t="shared" si="57"/>
        <v>0</v>
      </c>
      <c r="H209" s="163">
        <f t="shared" si="57"/>
        <v>0</v>
      </c>
      <c r="I209" s="163">
        <f t="shared" si="57"/>
        <v>0</v>
      </c>
      <c r="J209" s="163">
        <f t="shared" si="57"/>
        <v>0</v>
      </c>
      <c r="K209" s="163">
        <f t="shared" si="57"/>
        <v>0</v>
      </c>
      <c r="L209" s="163">
        <f t="shared" si="57"/>
        <v>0</v>
      </c>
      <c r="M209" s="163">
        <f t="shared" si="57"/>
        <v>0</v>
      </c>
      <c r="N209" s="163">
        <f t="shared" si="57"/>
        <v>0</v>
      </c>
      <c r="O209" s="163">
        <f t="shared" si="57"/>
        <v>0</v>
      </c>
      <c r="P209" s="163">
        <f t="shared" si="57"/>
        <v>0</v>
      </c>
      <c r="Q209" s="163">
        <f t="shared" si="57"/>
        <v>0</v>
      </c>
      <c r="R209" s="163">
        <f t="shared" si="57"/>
        <v>0</v>
      </c>
      <c r="S209" s="163">
        <f t="shared" si="56"/>
        <v>0</v>
      </c>
      <c r="T209" s="163">
        <f t="shared" si="56"/>
        <v>0</v>
      </c>
      <c r="U209" s="163">
        <f t="shared" si="56"/>
        <v>0</v>
      </c>
      <c r="V209" s="163">
        <f t="shared" si="56"/>
        <v>0</v>
      </c>
      <c r="W209" s="163">
        <f t="shared" si="56"/>
        <v>0</v>
      </c>
      <c r="X209" s="163">
        <f t="shared" si="56"/>
        <v>0</v>
      </c>
      <c r="Y209" s="163">
        <f t="shared" si="56"/>
        <v>0</v>
      </c>
      <c r="Z209" s="163">
        <f t="shared" si="56"/>
        <v>0</v>
      </c>
      <c r="AA209" s="163">
        <f t="shared" si="56"/>
        <v>0</v>
      </c>
      <c r="AB209" s="163">
        <f t="shared" si="56"/>
        <v>0</v>
      </c>
      <c r="AC209" s="163">
        <f t="shared" si="56"/>
        <v>0</v>
      </c>
      <c r="AD209" s="163">
        <f t="shared" si="56"/>
        <v>0</v>
      </c>
      <c r="AE209" s="163">
        <f t="shared" si="56"/>
        <v>0</v>
      </c>
      <c r="AF209" s="176">
        <f t="shared" si="56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57"/>
        <v>0</v>
      </c>
      <c r="D210" s="163">
        <f t="shared" si="57"/>
        <v>0</v>
      </c>
      <c r="E210" s="163">
        <f t="shared" si="57"/>
        <v>0</v>
      </c>
      <c r="F210" s="163">
        <f t="shared" si="57"/>
        <v>0</v>
      </c>
      <c r="G210" s="163">
        <f t="shared" si="57"/>
        <v>0</v>
      </c>
      <c r="H210" s="163">
        <f t="shared" si="57"/>
        <v>0</v>
      </c>
      <c r="I210" s="163">
        <f t="shared" si="57"/>
        <v>0</v>
      </c>
      <c r="J210" s="163">
        <f t="shared" si="57"/>
        <v>0</v>
      </c>
      <c r="K210" s="163">
        <f t="shared" si="57"/>
        <v>0</v>
      </c>
      <c r="L210" s="163">
        <f t="shared" si="57"/>
        <v>0</v>
      </c>
      <c r="M210" s="163">
        <f t="shared" si="57"/>
        <v>0</v>
      </c>
      <c r="N210" s="163">
        <f t="shared" si="57"/>
        <v>0</v>
      </c>
      <c r="O210" s="163">
        <f t="shared" si="57"/>
        <v>0</v>
      </c>
      <c r="P210" s="163">
        <f t="shared" si="57"/>
        <v>0</v>
      </c>
      <c r="Q210" s="163">
        <f t="shared" si="57"/>
        <v>0</v>
      </c>
      <c r="R210" s="163">
        <f t="shared" si="57"/>
        <v>0</v>
      </c>
      <c r="S210" s="163">
        <f t="shared" si="56"/>
        <v>0</v>
      </c>
      <c r="T210" s="163">
        <f t="shared" si="56"/>
        <v>0</v>
      </c>
      <c r="U210" s="163">
        <f t="shared" si="56"/>
        <v>0</v>
      </c>
      <c r="V210" s="163">
        <f t="shared" si="56"/>
        <v>0</v>
      </c>
      <c r="W210" s="163">
        <f t="shared" si="56"/>
        <v>0</v>
      </c>
      <c r="X210" s="163">
        <f t="shared" si="56"/>
        <v>0</v>
      </c>
      <c r="Y210" s="163">
        <f t="shared" si="56"/>
        <v>0</v>
      </c>
      <c r="Z210" s="163">
        <f t="shared" si="56"/>
        <v>0</v>
      </c>
      <c r="AA210" s="163">
        <f t="shared" si="56"/>
        <v>0</v>
      </c>
      <c r="AB210" s="163">
        <f t="shared" si="56"/>
        <v>0</v>
      </c>
      <c r="AC210" s="163">
        <f t="shared" si="56"/>
        <v>0</v>
      </c>
      <c r="AD210" s="163">
        <f t="shared" si="56"/>
        <v>0</v>
      </c>
      <c r="AE210" s="163">
        <f t="shared" si="56"/>
        <v>0</v>
      </c>
      <c r="AF210" s="176">
        <f t="shared" si="56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57"/>
        <v>0</v>
      </c>
      <c r="D211" s="163">
        <f t="shared" si="57"/>
        <v>0</v>
      </c>
      <c r="E211" s="163">
        <f t="shared" si="57"/>
        <v>0</v>
      </c>
      <c r="F211" s="163">
        <f t="shared" si="57"/>
        <v>0</v>
      </c>
      <c r="G211" s="163">
        <f t="shared" si="57"/>
        <v>0</v>
      </c>
      <c r="H211" s="163">
        <f t="shared" si="57"/>
        <v>0</v>
      </c>
      <c r="I211" s="163">
        <f t="shared" si="57"/>
        <v>0</v>
      </c>
      <c r="J211" s="163">
        <f t="shared" si="57"/>
        <v>0</v>
      </c>
      <c r="K211" s="163">
        <f t="shared" si="57"/>
        <v>0</v>
      </c>
      <c r="L211" s="163">
        <f t="shared" si="57"/>
        <v>0</v>
      </c>
      <c r="M211" s="163">
        <f t="shared" si="57"/>
        <v>0</v>
      </c>
      <c r="N211" s="163">
        <f t="shared" si="57"/>
        <v>0</v>
      </c>
      <c r="O211" s="163">
        <f t="shared" si="57"/>
        <v>0</v>
      </c>
      <c r="P211" s="163">
        <f t="shared" si="57"/>
        <v>0</v>
      </c>
      <c r="Q211" s="163">
        <f t="shared" si="57"/>
        <v>0</v>
      </c>
      <c r="R211" s="163">
        <f t="shared" si="57"/>
        <v>0</v>
      </c>
      <c r="S211" s="163">
        <f t="shared" si="56"/>
        <v>0</v>
      </c>
      <c r="T211" s="163">
        <f t="shared" si="56"/>
        <v>0</v>
      </c>
      <c r="U211" s="163">
        <f t="shared" si="56"/>
        <v>0</v>
      </c>
      <c r="V211" s="163">
        <f t="shared" si="56"/>
        <v>0</v>
      </c>
      <c r="W211" s="163">
        <f t="shared" si="56"/>
        <v>0</v>
      </c>
      <c r="X211" s="163">
        <f t="shared" si="56"/>
        <v>0</v>
      </c>
      <c r="Y211" s="163">
        <f t="shared" si="56"/>
        <v>0</v>
      </c>
      <c r="Z211" s="163">
        <f t="shared" si="56"/>
        <v>0</v>
      </c>
      <c r="AA211" s="163">
        <f t="shared" si="56"/>
        <v>0</v>
      </c>
      <c r="AB211" s="163">
        <f t="shared" si="56"/>
        <v>0</v>
      </c>
      <c r="AC211" s="163">
        <f t="shared" si="56"/>
        <v>0</v>
      </c>
      <c r="AD211" s="163">
        <f t="shared" si="56"/>
        <v>0</v>
      </c>
      <c r="AE211" s="163">
        <f t="shared" si="56"/>
        <v>0</v>
      </c>
      <c r="AF211" s="176">
        <f t="shared" si="56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57"/>
        <v>0</v>
      </c>
      <c r="D212" s="163">
        <f t="shared" si="57"/>
        <v>0</v>
      </c>
      <c r="E212" s="163">
        <f t="shared" si="57"/>
        <v>0</v>
      </c>
      <c r="F212" s="163">
        <f t="shared" si="57"/>
        <v>0</v>
      </c>
      <c r="G212" s="163">
        <f t="shared" si="57"/>
        <v>0</v>
      </c>
      <c r="H212" s="163">
        <f t="shared" si="57"/>
        <v>0</v>
      </c>
      <c r="I212" s="163">
        <f t="shared" si="57"/>
        <v>0</v>
      </c>
      <c r="J212" s="163">
        <f t="shared" si="57"/>
        <v>0</v>
      </c>
      <c r="K212" s="163">
        <f t="shared" si="57"/>
        <v>0</v>
      </c>
      <c r="L212" s="163">
        <f t="shared" si="57"/>
        <v>0</v>
      </c>
      <c r="M212" s="163">
        <f t="shared" si="57"/>
        <v>0</v>
      </c>
      <c r="N212" s="163">
        <f t="shared" si="57"/>
        <v>0</v>
      </c>
      <c r="O212" s="163">
        <f t="shared" si="57"/>
        <v>0</v>
      </c>
      <c r="P212" s="163">
        <f t="shared" si="57"/>
        <v>0</v>
      </c>
      <c r="Q212" s="163">
        <f t="shared" si="57"/>
        <v>0</v>
      </c>
      <c r="R212" s="163">
        <f t="shared" si="57"/>
        <v>0</v>
      </c>
      <c r="S212" s="163">
        <f t="shared" si="56"/>
        <v>0</v>
      </c>
      <c r="T212" s="163">
        <f t="shared" si="56"/>
        <v>0</v>
      </c>
      <c r="U212" s="163">
        <f t="shared" si="56"/>
        <v>0</v>
      </c>
      <c r="V212" s="163">
        <f t="shared" si="56"/>
        <v>0</v>
      </c>
      <c r="W212" s="163">
        <f t="shared" si="56"/>
        <v>0</v>
      </c>
      <c r="X212" s="163">
        <f t="shared" si="56"/>
        <v>0</v>
      </c>
      <c r="Y212" s="163">
        <f t="shared" si="56"/>
        <v>0</v>
      </c>
      <c r="Z212" s="163">
        <f t="shared" si="56"/>
        <v>0</v>
      </c>
      <c r="AA212" s="163">
        <f t="shared" si="56"/>
        <v>0</v>
      </c>
      <c r="AB212" s="163">
        <f t="shared" si="56"/>
        <v>0</v>
      </c>
      <c r="AC212" s="163">
        <f t="shared" si="56"/>
        <v>0</v>
      </c>
      <c r="AD212" s="163">
        <f t="shared" si="56"/>
        <v>0</v>
      </c>
      <c r="AE212" s="163">
        <f t="shared" si="56"/>
        <v>0</v>
      </c>
      <c r="AF212" s="176">
        <f t="shared" si="56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57"/>
        <v>0</v>
      </c>
      <c r="D213" s="163">
        <f t="shared" si="57"/>
        <v>0</v>
      </c>
      <c r="E213" s="163">
        <f t="shared" si="57"/>
        <v>0</v>
      </c>
      <c r="F213" s="163">
        <f t="shared" si="57"/>
        <v>0</v>
      </c>
      <c r="G213" s="163">
        <f t="shared" si="57"/>
        <v>0</v>
      </c>
      <c r="H213" s="163">
        <f t="shared" si="57"/>
        <v>0</v>
      </c>
      <c r="I213" s="163">
        <f t="shared" si="57"/>
        <v>0</v>
      </c>
      <c r="J213" s="163">
        <f t="shared" si="57"/>
        <v>0</v>
      </c>
      <c r="K213" s="163">
        <f t="shared" si="57"/>
        <v>0</v>
      </c>
      <c r="L213" s="163">
        <f t="shared" si="57"/>
        <v>0</v>
      </c>
      <c r="M213" s="163">
        <f t="shared" si="57"/>
        <v>0</v>
      </c>
      <c r="N213" s="163">
        <f t="shared" si="57"/>
        <v>0</v>
      </c>
      <c r="O213" s="163">
        <f t="shared" si="57"/>
        <v>0</v>
      </c>
      <c r="P213" s="163">
        <f t="shared" si="57"/>
        <v>0</v>
      </c>
      <c r="Q213" s="163">
        <f t="shared" si="57"/>
        <v>0</v>
      </c>
      <c r="R213" s="163">
        <f t="shared" si="57"/>
        <v>0</v>
      </c>
      <c r="S213" s="163">
        <f t="shared" si="56"/>
        <v>0</v>
      </c>
      <c r="T213" s="163">
        <f t="shared" si="56"/>
        <v>0</v>
      </c>
      <c r="U213" s="163">
        <f t="shared" si="56"/>
        <v>0</v>
      </c>
      <c r="V213" s="163">
        <f t="shared" si="56"/>
        <v>0</v>
      </c>
      <c r="W213" s="163">
        <f t="shared" si="56"/>
        <v>0</v>
      </c>
      <c r="X213" s="163">
        <f t="shared" si="56"/>
        <v>0</v>
      </c>
      <c r="Y213" s="163">
        <f t="shared" si="56"/>
        <v>0</v>
      </c>
      <c r="Z213" s="163">
        <f t="shared" si="56"/>
        <v>0</v>
      </c>
      <c r="AA213" s="163">
        <f t="shared" si="56"/>
        <v>0</v>
      </c>
      <c r="AB213" s="163">
        <f t="shared" si="56"/>
        <v>0</v>
      </c>
      <c r="AC213" s="163">
        <f t="shared" si="56"/>
        <v>0</v>
      </c>
      <c r="AD213" s="163">
        <f t="shared" si="56"/>
        <v>0</v>
      </c>
      <c r="AE213" s="163">
        <f t="shared" si="56"/>
        <v>0</v>
      </c>
      <c r="AF213" s="176">
        <f t="shared" si="56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57"/>
        <v>0</v>
      </c>
      <c r="D214" s="163">
        <f t="shared" si="57"/>
        <v>0</v>
      </c>
      <c r="E214" s="163">
        <f t="shared" si="57"/>
        <v>0</v>
      </c>
      <c r="F214" s="163">
        <f t="shared" si="57"/>
        <v>0</v>
      </c>
      <c r="G214" s="163">
        <f t="shared" si="57"/>
        <v>0</v>
      </c>
      <c r="H214" s="163">
        <f t="shared" si="57"/>
        <v>0</v>
      </c>
      <c r="I214" s="163">
        <f t="shared" si="57"/>
        <v>0</v>
      </c>
      <c r="J214" s="163">
        <f t="shared" si="57"/>
        <v>0</v>
      </c>
      <c r="K214" s="163">
        <f t="shared" si="57"/>
        <v>0</v>
      </c>
      <c r="L214" s="163">
        <f t="shared" si="57"/>
        <v>0</v>
      </c>
      <c r="M214" s="163">
        <f t="shared" si="57"/>
        <v>0</v>
      </c>
      <c r="N214" s="163">
        <f t="shared" si="57"/>
        <v>0</v>
      </c>
      <c r="O214" s="163">
        <f t="shared" si="57"/>
        <v>0</v>
      </c>
      <c r="P214" s="163">
        <f t="shared" si="57"/>
        <v>0</v>
      </c>
      <c r="Q214" s="163">
        <f t="shared" si="57"/>
        <v>0</v>
      </c>
      <c r="R214" s="163">
        <f t="shared" si="57"/>
        <v>0</v>
      </c>
      <c r="S214" s="163">
        <f t="shared" si="56"/>
        <v>0</v>
      </c>
      <c r="T214" s="163">
        <f t="shared" si="56"/>
        <v>0</v>
      </c>
      <c r="U214" s="163">
        <f t="shared" si="56"/>
        <v>0</v>
      </c>
      <c r="V214" s="163">
        <f t="shared" si="56"/>
        <v>0</v>
      </c>
      <c r="W214" s="163">
        <f t="shared" si="56"/>
        <v>0</v>
      </c>
      <c r="X214" s="163">
        <f t="shared" si="56"/>
        <v>0</v>
      </c>
      <c r="Y214" s="163">
        <f t="shared" si="56"/>
        <v>0</v>
      </c>
      <c r="Z214" s="163">
        <f t="shared" si="56"/>
        <v>0</v>
      </c>
      <c r="AA214" s="163">
        <f t="shared" si="56"/>
        <v>0</v>
      </c>
      <c r="AB214" s="163">
        <f t="shared" si="56"/>
        <v>0</v>
      </c>
      <c r="AC214" s="163">
        <f t="shared" si="56"/>
        <v>0</v>
      </c>
      <c r="AD214" s="163">
        <f t="shared" si="56"/>
        <v>0</v>
      </c>
      <c r="AE214" s="163">
        <f t="shared" si="56"/>
        <v>0</v>
      </c>
      <c r="AF214" s="176">
        <f t="shared" si="56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57"/>
        <v>0</v>
      </c>
      <c r="D215" s="163">
        <f t="shared" si="57"/>
        <v>0</v>
      </c>
      <c r="E215" s="163">
        <f t="shared" si="57"/>
        <v>0</v>
      </c>
      <c r="F215" s="163">
        <f t="shared" si="57"/>
        <v>0</v>
      </c>
      <c r="G215" s="163">
        <f t="shared" si="57"/>
        <v>0</v>
      </c>
      <c r="H215" s="163">
        <f t="shared" si="57"/>
        <v>0</v>
      </c>
      <c r="I215" s="163">
        <f t="shared" si="57"/>
        <v>0</v>
      </c>
      <c r="J215" s="163">
        <f t="shared" si="57"/>
        <v>0</v>
      </c>
      <c r="K215" s="163">
        <f t="shared" si="57"/>
        <v>0</v>
      </c>
      <c r="L215" s="163">
        <f t="shared" si="57"/>
        <v>0</v>
      </c>
      <c r="M215" s="163">
        <f t="shared" si="57"/>
        <v>0</v>
      </c>
      <c r="N215" s="163">
        <f t="shared" si="57"/>
        <v>0</v>
      </c>
      <c r="O215" s="163">
        <f t="shared" si="57"/>
        <v>0</v>
      </c>
      <c r="P215" s="163">
        <f t="shared" si="57"/>
        <v>0</v>
      </c>
      <c r="Q215" s="163">
        <f t="shared" si="57"/>
        <v>0</v>
      </c>
      <c r="R215" s="163">
        <f t="shared" si="57"/>
        <v>0</v>
      </c>
      <c r="S215" s="163">
        <f t="shared" si="56"/>
        <v>0</v>
      </c>
      <c r="T215" s="163">
        <f t="shared" si="56"/>
        <v>0</v>
      </c>
      <c r="U215" s="163">
        <f t="shared" si="56"/>
        <v>0</v>
      </c>
      <c r="V215" s="163">
        <f t="shared" si="56"/>
        <v>0</v>
      </c>
      <c r="W215" s="163">
        <f t="shared" si="56"/>
        <v>0</v>
      </c>
      <c r="X215" s="163">
        <f t="shared" si="56"/>
        <v>0</v>
      </c>
      <c r="Y215" s="163">
        <f t="shared" si="56"/>
        <v>0</v>
      </c>
      <c r="Z215" s="163">
        <f t="shared" si="56"/>
        <v>0</v>
      </c>
      <c r="AA215" s="163">
        <f t="shared" si="56"/>
        <v>0</v>
      </c>
      <c r="AB215" s="163">
        <f t="shared" si="56"/>
        <v>0</v>
      </c>
      <c r="AC215" s="163">
        <f t="shared" si="56"/>
        <v>0</v>
      </c>
      <c r="AD215" s="163">
        <f t="shared" si="56"/>
        <v>0</v>
      </c>
      <c r="AE215" s="163">
        <f t="shared" si="56"/>
        <v>0</v>
      </c>
      <c r="AF215" s="176">
        <f t="shared" si="56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57"/>
        <v>0</v>
      </c>
      <c r="D216" s="163">
        <f t="shared" si="57"/>
        <v>0</v>
      </c>
      <c r="E216" s="163">
        <f t="shared" si="57"/>
        <v>0</v>
      </c>
      <c r="F216" s="163">
        <f t="shared" si="57"/>
        <v>0</v>
      </c>
      <c r="G216" s="163">
        <f t="shared" si="57"/>
        <v>0</v>
      </c>
      <c r="H216" s="163">
        <f t="shared" si="57"/>
        <v>0</v>
      </c>
      <c r="I216" s="163">
        <f t="shared" si="57"/>
        <v>0</v>
      </c>
      <c r="J216" s="163">
        <f t="shared" si="57"/>
        <v>0</v>
      </c>
      <c r="K216" s="163">
        <f t="shared" si="57"/>
        <v>0</v>
      </c>
      <c r="L216" s="163">
        <f t="shared" si="57"/>
        <v>0</v>
      </c>
      <c r="M216" s="163">
        <f t="shared" si="57"/>
        <v>0</v>
      </c>
      <c r="N216" s="163">
        <f t="shared" si="57"/>
        <v>0</v>
      </c>
      <c r="O216" s="163">
        <f t="shared" si="57"/>
        <v>0</v>
      </c>
      <c r="P216" s="163">
        <f t="shared" si="57"/>
        <v>0</v>
      </c>
      <c r="Q216" s="163">
        <f t="shared" si="57"/>
        <v>0</v>
      </c>
      <c r="R216" s="163">
        <f t="shared" ref="R216:AF231" si="58">Q216</f>
        <v>0</v>
      </c>
      <c r="S216" s="163">
        <f t="shared" si="58"/>
        <v>0</v>
      </c>
      <c r="T216" s="163">
        <f t="shared" si="58"/>
        <v>0</v>
      </c>
      <c r="U216" s="163">
        <f t="shared" si="58"/>
        <v>0</v>
      </c>
      <c r="V216" s="163">
        <f t="shared" si="58"/>
        <v>0</v>
      </c>
      <c r="W216" s="163">
        <f t="shared" si="58"/>
        <v>0</v>
      </c>
      <c r="X216" s="163">
        <f t="shared" si="58"/>
        <v>0</v>
      </c>
      <c r="Y216" s="163">
        <f t="shared" si="58"/>
        <v>0</v>
      </c>
      <c r="Z216" s="163">
        <f t="shared" si="58"/>
        <v>0</v>
      </c>
      <c r="AA216" s="163">
        <f t="shared" si="58"/>
        <v>0</v>
      </c>
      <c r="AB216" s="163">
        <f t="shared" si="58"/>
        <v>0</v>
      </c>
      <c r="AC216" s="163">
        <f t="shared" si="58"/>
        <v>0</v>
      </c>
      <c r="AD216" s="163">
        <f t="shared" si="58"/>
        <v>0</v>
      </c>
      <c r="AE216" s="163">
        <f t="shared" si="58"/>
        <v>0</v>
      </c>
      <c r="AF216" s="176">
        <f t="shared" si="58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R232" si="59">B217</f>
        <v>0</v>
      </c>
      <c r="D217" s="163">
        <f t="shared" si="59"/>
        <v>0</v>
      </c>
      <c r="E217" s="163">
        <f t="shared" si="59"/>
        <v>0</v>
      </c>
      <c r="F217" s="163">
        <f t="shared" si="59"/>
        <v>0</v>
      </c>
      <c r="G217" s="163">
        <f t="shared" si="59"/>
        <v>0</v>
      </c>
      <c r="H217" s="163">
        <f t="shared" si="59"/>
        <v>0</v>
      </c>
      <c r="I217" s="163">
        <f t="shared" si="59"/>
        <v>0</v>
      </c>
      <c r="J217" s="163">
        <f t="shared" si="59"/>
        <v>0</v>
      </c>
      <c r="K217" s="163">
        <f t="shared" si="59"/>
        <v>0</v>
      </c>
      <c r="L217" s="163">
        <f t="shared" si="59"/>
        <v>0</v>
      </c>
      <c r="M217" s="163">
        <f t="shared" si="59"/>
        <v>0</v>
      </c>
      <c r="N217" s="163">
        <f t="shared" si="59"/>
        <v>0</v>
      </c>
      <c r="O217" s="163">
        <f t="shared" si="59"/>
        <v>0</v>
      </c>
      <c r="P217" s="163">
        <f t="shared" si="59"/>
        <v>0</v>
      </c>
      <c r="Q217" s="163">
        <f t="shared" si="59"/>
        <v>0</v>
      </c>
      <c r="R217" s="163">
        <f t="shared" si="59"/>
        <v>0</v>
      </c>
      <c r="S217" s="163">
        <f t="shared" si="58"/>
        <v>0</v>
      </c>
      <c r="T217" s="163">
        <f t="shared" si="58"/>
        <v>0</v>
      </c>
      <c r="U217" s="163">
        <f t="shared" si="58"/>
        <v>0</v>
      </c>
      <c r="V217" s="163">
        <f t="shared" si="58"/>
        <v>0</v>
      </c>
      <c r="W217" s="163">
        <f t="shared" si="58"/>
        <v>0</v>
      </c>
      <c r="X217" s="163">
        <f t="shared" si="58"/>
        <v>0</v>
      </c>
      <c r="Y217" s="163">
        <f t="shared" si="58"/>
        <v>0</v>
      </c>
      <c r="Z217" s="163">
        <f t="shared" si="58"/>
        <v>0</v>
      </c>
      <c r="AA217" s="163">
        <f t="shared" si="58"/>
        <v>0</v>
      </c>
      <c r="AB217" s="163">
        <f t="shared" si="58"/>
        <v>0</v>
      </c>
      <c r="AC217" s="163">
        <f t="shared" si="58"/>
        <v>0</v>
      </c>
      <c r="AD217" s="163">
        <f t="shared" si="58"/>
        <v>0</v>
      </c>
      <c r="AE217" s="163">
        <f t="shared" si="58"/>
        <v>0</v>
      </c>
      <c r="AF217" s="176">
        <f t="shared" si="58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59"/>
        <v>0</v>
      </c>
      <c r="D218" s="163">
        <f t="shared" si="59"/>
        <v>0</v>
      </c>
      <c r="E218" s="163">
        <f t="shared" si="59"/>
        <v>0</v>
      </c>
      <c r="F218" s="163">
        <f t="shared" si="59"/>
        <v>0</v>
      </c>
      <c r="G218" s="163">
        <f t="shared" si="59"/>
        <v>0</v>
      </c>
      <c r="H218" s="163">
        <f t="shared" si="59"/>
        <v>0</v>
      </c>
      <c r="I218" s="163">
        <f t="shared" si="59"/>
        <v>0</v>
      </c>
      <c r="J218" s="163">
        <f t="shared" si="59"/>
        <v>0</v>
      </c>
      <c r="K218" s="163">
        <f t="shared" si="59"/>
        <v>0</v>
      </c>
      <c r="L218" s="163">
        <f t="shared" si="59"/>
        <v>0</v>
      </c>
      <c r="M218" s="163">
        <f t="shared" si="59"/>
        <v>0</v>
      </c>
      <c r="N218" s="163">
        <f t="shared" si="59"/>
        <v>0</v>
      </c>
      <c r="O218" s="163">
        <f t="shared" si="59"/>
        <v>0</v>
      </c>
      <c r="P218" s="163">
        <f t="shared" si="59"/>
        <v>0</v>
      </c>
      <c r="Q218" s="163">
        <f t="shared" si="59"/>
        <v>0</v>
      </c>
      <c r="R218" s="163">
        <f t="shared" si="59"/>
        <v>0</v>
      </c>
      <c r="S218" s="163">
        <f t="shared" si="58"/>
        <v>0</v>
      </c>
      <c r="T218" s="163">
        <f t="shared" si="58"/>
        <v>0</v>
      </c>
      <c r="U218" s="163">
        <f t="shared" si="58"/>
        <v>0</v>
      </c>
      <c r="V218" s="163">
        <f t="shared" si="58"/>
        <v>0</v>
      </c>
      <c r="W218" s="163">
        <f t="shared" si="58"/>
        <v>0</v>
      </c>
      <c r="X218" s="163">
        <f t="shared" si="58"/>
        <v>0</v>
      </c>
      <c r="Y218" s="163">
        <f t="shared" si="58"/>
        <v>0</v>
      </c>
      <c r="Z218" s="163">
        <f t="shared" si="58"/>
        <v>0</v>
      </c>
      <c r="AA218" s="163">
        <f t="shared" si="58"/>
        <v>0</v>
      </c>
      <c r="AB218" s="163">
        <f t="shared" si="58"/>
        <v>0</v>
      </c>
      <c r="AC218" s="163">
        <f t="shared" si="58"/>
        <v>0</v>
      </c>
      <c r="AD218" s="163">
        <f t="shared" si="58"/>
        <v>0</v>
      </c>
      <c r="AE218" s="163">
        <f t="shared" si="58"/>
        <v>0</v>
      </c>
      <c r="AF218" s="176">
        <f t="shared" si="58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59"/>
        <v>0</v>
      </c>
      <c r="D219" s="163">
        <f t="shared" si="59"/>
        <v>0</v>
      </c>
      <c r="E219" s="163">
        <f t="shared" si="59"/>
        <v>0</v>
      </c>
      <c r="F219" s="163">
        <f t="shared" si="59"/>
        <v>0</v>
      </c>
      <c r="G219" s="163">
        <f t="shared" si="59"/>
        <v>0</v>
      </c>
      <c r="H219" s="163">
        <f t="shared" si="59"/>
        <v>0</v>
      </c>
      <c r="I219" s="163">
        <f t="shared" si="59"/>
        <v>0</v>
      </c>
      <c r="J219" s="163">
        <f t="shared" si="59"/>
        <v>0</v>
      </c>
      <c r="K219" s="163">
        <f t="shared" si="59"/>
        <v>0</v>
      </c>
      <c r="L219" s="163">
        <f t="shared" si="59"/>
        <v>0</v>
      </c>
      <c r="M219" s="163">
        <f t="shared" si="59"/>
        <v>0</v>
      </c>
      <c r="N219" s="163">
        <f t="shared" si="59"/>
        <v>0</v>
      </c>
      <c r="O219" s="163">
        <f t="shared" si="59"/>
        <v>0</v>
      </c>
      <c r="P219" s="163">
        <f t="shared" si="59"/>
        <v>0</v>
      </c>
      <c r="Q219" s="163">
        <f t="shared" si="59"/>
        <v>0</v>
      </c>
      <c r="R219" s="163">
        <f t="shared" si="59"/>
        <v>0</v>
      </c>
      <c r="S219" s="163">
        <f t="shared" si="58"/>
        <v>0</v>
      </c>
      <c r="T219" s="163">
        <f t="shared" si="58"/>
        <v>0</v>
      </c>
      <c r="U219" s="163">
        <f t="shared" si="58"/>
        <v>0</v>
      </c>
      <c r="V219" s="163">
        <f t="shared" si="58"/>
        <v>0</v>
      </c>
      <c r="W219" s="163">
        <f t="shared" si="58"/>
        <v>0</v>
      </c>
      <c r="X219" s="163">
        <f t="shared" si="58"/>
        <v>0</v>
      </c>
      <c r="Y219" s="163">
        <f t="shared" si="58"/>
        <v>0</v>
      </c>
      <c r="Z219" s="163">
        <f t="shared" si="58"/>
        <v>0</v>
      </c>
      <c r="AA219" s="163">
        <f t="shared" si="58"/>
        <v>0</v>
      </c>
      <c r="AB219" s="163">
        <f t="shared" si="58"/>
        <v>0</v>
      </c>
      <c r="AC219" s="163">
        <f t="shared" si="58"/>
        <v>0</v>
      </c>
      <c r="AD219" s="163">
        <f t="shared" si="58"/>
        <v>0</v>
      </c>
      <c r="AE219" s="163">
        <f t="shared" si="58"/>
        <v>0</v>
      </c>
      <c r="AF219" s="176">
        <f t="shared" si="58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59"/>
        <v>0</v>
      </c>
      <c r="D220" s="163">
        <f t="shared" si="59"/>
        <v>0</v>
      </c>
      <c r="E220" s="163">
        <f t="shared" si="59"/>
        <v>0</v>
      </c>
      <c r="F220" s="163">
        <f t="shared" si="59"/>
        <v>0</v>
      </c>
      <c r="G220" s="163">
        <f t="shared" si="59"/>
        <v>0</v>
      </c>
      <c r="H220" s="163">
        <f t="shared" si="59"/>
        <v>0</v>
      </c>
      <c r="I220" s="163">
        <f t="shared" si="59"/>
        <v>0</v>
      </c>
      <c r="J220" s="163">
        <f t="shared" si="59"/>
        <v>0</v>
      </c>
      <c r="K220" s="163">
        <f t="shared" si="59"/>
        <v>0</v>
      </c>
      <c r="L220" s="163">
        <f t="shared" si="59"/>
        <v>0</v>
      </c>
      <c r="M220" s="163">
        <f t="shared" si="59"/>
        <v>0</v>
      </c>
      <c r="N220" s="163">
        <f t="shared" si="59"/>
        <v>0</v>
      </c>
      <c r="O220" s="163">
        <f t="shared" si="59"/>
        <v>0</v>
      </c>
      <c r="P220" s="163">
        <f t="shared" si="59"/>
        <v>0</v>
      </c>
      <c r="Q220" s="163">
        <f t="shared" si="59"/>
        <v>0</v>
      </c>
      <c r="R220" s="163">
        <f t="shared" si="59"/>
        <v>0</v>
      </c>
      <c r="S220" s="163">
        <f t="shared" si="58"/>
        <v>0</v>
      </c>
      <c r="T220" s="163">
        <f t="shared" si="58"/>
        <v>0</v>
      </c>
      <c r="U220" s="163">
        <f t="shared" si="58"/>
        <v>0</v>
      </c>
      <c r="V220" s="163">
        <f t="shared" si="58"/>
        <v>0</v>
      </c>
      <c r="W220" s="163">
        <f t="shared" si="58"/>
        <v>0</v>
      </c>
      <c r="X220" s="163">
        <f t="shared" si="58"/>
        <v>0</v>
      </c>
      <c r="Y220" s="163">
        <f t="shared" si="58"/>
        <v>0</v>
      </c>
      <c r="Z220" s="163">
        <f t="shared" si="58"/>
        <v>0</v>
      </c>
      <c r="AA220" s="163">
        <f t="shared" si="58"/>
        <v>0</v>
      </c>
      <c r="AB220" s="163">
        <f t="shared" si="58"/>
        <v>0</v>
      </c>
      <c r="AC220" s="163">
        <f t="shared" si="58"/>
        <v>0</v>
      </c>
      <c r="AD220" s="163">
        <f t="shared" si="58"/>
        <v>0</v>
      </c>
      <c r="AE220" s="163">
        <f t="shared" si="58"/>
        <v>0</v>
      </c>
      <c r="AF220" s="176">
        <f t="shared" si="58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59"/>
        <v>0</v>
      </c>
      <c r="D221" s="163">
        <f t="shared" si="59"/>
        <v>0</v>
      </c>
      <c r="E221" s="163">
        <f t="shared" si="59"/>
        <v>0</v>
      </c>
      <c r="F221" s="163">
        <f t="shared" si="59"/>
        <v>0</v>
      </c>
      <c r="G221" s="163">
        <f t="shared" si="59"/>
        <v>0</v>
      </c>
      <c r="H221" s="163">
        <f t="shared" si="59"/>
        <v>0</v>
      </c>
      <c r="I221" s="163">
        <f t="shared" si="59"/>
        <v>0</v>
      </c>
      <c r="J221" s="163">
        <f t="shared" si="59"/>
        <v>0</v>
      </c>
      <c r="K221" s="163">
        <f t="shared" si="59"/>
        <v>0</v>
      </c>
      <c r="L221" s="163">
        <f t="shared" si="59"/>
        <v>0</v>
      </c>
      <c r="M221" s="163">
        <f t="shared" si="59"/>
        <v>0</v>
      </c>
      <c r="N221" s="163">
        <f t="shared" si="59"/>
        <v>0</v>
      </c>
      <c r="O221" s="163">
        <f t="shared" si="59"/>
        <v>0</v>
      </c>
      <c r="P221" s="163">
        <f t="shared" si="59"/>
        <v>0</v>
      </c>
      <c r="Q221" s="163">
        <f t="shared" si="59"/>
        <v>0</v>
      </c>
      <c r="R221" s="163">
        <f t="shared" si="59"/>
        <v>0</v>
      </c>
      <c r="S221" s="163">
        <f t="shared" si="58"/>
        <v>0</v>
      </c>
      <c r="T221" s="163">
        <f t="shared" si="58"/>
        <v>0</v>
      </c>
      <c r="U221" s="163">
        <f t="shared" si="58"/>
        <v>0</v>
      </c>
      <c r="V221" s="163">
        <f t="shared" si="58"/>
        <v>0</v>
      </c>
      <c r="W221" s="163">
        <f t="shared" si="58"/>
        <v>0</v>
      </c>
      <c r="X221" s="163">
        <f t="shared" si="58"/>
        <v>0</v>
      </c>
      <c r="Y221" s="163">
        <f t="shared" si="58"/>
        <v>0</v>
      </c>
      <c r="Z221" s="163">
        <f t="shared" si="58"/>
        <v>0</v>
      </c>
      <c r="AA221" s="163">
        <f t="shared" si="58"/>
        <v>0</v>
      </c>
      <c r="AB221" s="163">
        <f t="shared" si="58"/>
        <v>0</v>
      </c>
      <c r="AC221" s="163">
        <f t="shared" si="58"/>
        <v>0</v>
      </c>
      <c r="AD221" s="163">
        <f t="shared" si="58"/>
        <v>0</v>
      </c>
      <c r="AE221" s="163">
        <f t="shared" si="58"/>
        <v>0</v>
      </c>
      <c r="AF221" s="176">
        <f t="shared" si="58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59"/>
        <v>0</v>
      </c>
      <c r="D222" s="163">
        <f t="shared" si="59"/>
        <v>0</v>
      </c>
      <c r="E222" s="163">
        <f t="shared" si="59"/>
        <v>0</v>
      </c>
      <c r="F222" s="163">
        <f t="shared" si="59"/>
        <v>0</v>
      </c>
      <c r="G222" s="163">
        <f t="shared" si="59"/>
        <v>0</v>
      </c>
      <c r="H222" s="163">
        <f t="shared" si="59"/>
        <v>0</v>
      </c>
      <c r="I222" s="163">
        <f t="shared" si="59"/>
        <v>0</v>
      </c>
      <c r="J222" s="163">
        <f t="shared" si="59"/>
        <v>0</v>
      </c>
      <c r="K222" s="163">
        <f t="shared" si="59"/>
        <v>0</v>
      </c>
      <c r="L222" s="163">
        <f t="shared" si="59"/>
        <v>0</v>
      </c>
      <c r="M222" s="163">
        <f t="shared" si="59"/>
        <v>0</v>
      </c>
      <c r="N222" s="163">
        <f t="shared" si="59"/>
        <v>0</v>
      </c>
      <c r="O222" s="163">
        <f t="shared" si="59"/>
        <v>0</v>
      </c>
      <c r="P222" s="163">
        <f t="shared" si="59"/>
        <v>0</v>
      </c>
      <c r="Q222" s="163">
        <f t="shared" si="59"/>
        <v>0</v>
      </c>
      <c r="R222" s="163">
        <f t="shared" si="59"/>
        <v>0</v>
      </c>
      <c r="S222" s="163">
        <f t="shared" si="58"/>
        <v>0</v>
      </c>
      <c r="T222" s="163">
        <f t="shared" si="58"/>
        <v>0</v>
      </c>
      <c r="U222" s="163">
        <f t="shared" si="58"/>
        <v>0</v>
      </c>
      <c r="V222" s="163">
        <f t="shared" si="58"/>
        <v>0</v>
      </c>
      <c r="W222" s="163">
        <f t="shared" si="58"/>
        <v>0</v>
      </c>
      <c r="X222" s="163">
        <f t="shared" si="58"/>
        <v>0</v>
      </c>
      <c r="Y222" s="163">
        <f t="shared" si="58"/>
        <v>0</v>
      </c>
      <c r="Z222" s="163">
        <f t="shared" si="58"/>
        <v>0</v>
      </c>
      <c r="AA222" s="163">
        <f t="shared" si="58"/>
        <v>0</v>
      </c>
      <c r="AB222" s="163">
        <f t="shared" si="58"/>
        <v>0</v>
      </c>
      <c r="AC222" s="163">
        <f t="shared" si="58"/>
        <v>0</v>
      </c>
      <c r="AD222" s="163">
        <f t="shared" si="58"/>
        <v>0</v>
      </c>
      <c r="AE222" s="163">
        <f t="shared" si="58"/>
        <v>0</v>
      </c>
      <c r="AF222" s="176">
        <f t="shared" si="58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59"/>
        <v>0</v>
      </c>
      <c r="D223" s="163">
        <f t="shared" si="59"/>
        <v>0</v>
      </c>
      <c r="E223" s="163">
        <f t="shared" si="59"/>
        <v>0</v>
      </c>
      <c r="F223" s="163">
        <f t="shared" si="59"/>
        <v>0</v>
      </c>
      <c r="G223" s="163">
        <f t="shared" si="59"/>
        <v>0</v>
      </c>
      <c r="H223" s="163">
        <f t="shared" si="59"/>
        <v>0</v>
      </c>
      <c r="I223" s="163">
        <f t="shared" si="59"/>
        <v>0</v>
      </c>
      <c r="J223" s="163">
        <f t="shared" si="59"/>
        <v>0</v>
      </c>
      <c r="K223" s="163">
        <f t="shared" si="59"/>
        <v>0</v>
      </c>
      <c r="L223" s="163">
        <f t="shared" si="59"/>
        <v>0</v>
      </c>
      <c r="M223" s="163">
        <f t="shared" si="59"/>
        <v>0</v>
      </c>
      <c r="N223" s="163">
        <f t="shared" si="59"/>
        <v>0</v>
      </c>
      <c r="O223" s="163">
        <f t="shared" si="59"/>
        <v>0</v>
      </c>
      <c r="P223" s="163">
        <f t="shared" si="59"/>
        <v>0</v>
      </c>
      <c r="Q223" s="163">
        <f t="shared" si="59"/>
        <v>0</v>
      </c>
      <c r="R223" s="163">
        <f t="shared" si="59"/>
        <v>0</v>
      </c>
      <c r="S223" s="163">
        <f t="shared" si="58"/>
        <v>0</v>
      </c>
      <c r="T223" s="163">
        <f t="shared" si="58"/>
        <v>0</v>
      </c>
      <c r="U223" s="163">
        <f t="shared" si="58"/>
        <v>0</v>
      </c>
      <c r="V223" s="163">
        <f t="shared" si="58"/>
        <v>0</v>
      </c>
      <c r="W223" s="163">
        <f t="shared" si="58"/>
        <v>0</v>
      </c>
      <c r="X223" s="163">
        <f t="shared" si="58"/>
        <v>0</v>
      </c>
      <c r="Y223" s="163">
        <f t="shared" si="58"/>
        <v>0</v>
      </c>
      <c r="Z223" s="163">
        <f t="shared" si="58"/>
        <v>0</v>
      </c>
      <c r="AA223" s="163">
        <f t="shared" si="58"/>
        <v>0</v>
      </c>
      <c r="AB223" s="163">
        <f t="shared" si="58"/>
        <v>0</v>
      </c>
      <c r="AC223" s="163">
        <f t="shared" si="58"/>
        <v>0</v>
      </c>
      <c r="AD223" s="163">
        <f t="shared" si="58"/>
        <v>0</v>
      </c>
      <c r="AE223" s="163">
        <f t="shared" si="58"/>
        <v>0</v>
      </c>
      <c r="AF223" s="176">
        <f t="shared" si="58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59"/>
        <v>0</v>
      </c>
      <c r="D224" s="163">
        <f t="shared" si="59"/>
        <v>0</v>
      </c>
      <c r="E224" s="163">
        <f t="shared" si="59"/>
        <v>0</v>
      </c>
      <c r="F224" s="163">
        <f t="shared" si="59"/>
        <v>0</v>
      </c>
      <c r="G224" s="163">
        <f t="shared" si="59"/>
        <v>0</v>
      </c>
      <c r="H224" s="163">
        <f t="shared" si="59"/>
        <v>0</v>
      </c>
      <c r="I224" s="163">
        <f t="shared" si="59"/>
        <v>0</v>
      </c>
      <c r="J224" s="163">
        <f t="shared" si="59"/>
        <v>0</v>
      </c>
      <c r="K224" s="163">
        <f t="shared" si="59"/>
        <v>0</v>
      </c>
      <c r="L224" s="163">
        <f t="shared" si="59"/>
        <v>0</v>
      </c>
      <c r="M224" s="163">
        <f t="shared" si="59"/>
        <v>0</v>
      </c>
      <c r="N224" s="163">
        <f t="shared" si="59"/>
        <v>0</v>
      </c>
      <c r="O224" s="163">
        <f t="shared" si="59"/>
        <v>0</v>
      </c>
      <c r="P224" s="163">
        <f t="shared" si="59"/>
        <v>0</v>
      </c>
      <c r="Q224" s="163">
        <f t="shared" si="59"/>
        <v>0</v>
      </c>
      <c r="R224" s="163">
        <f t="shared" si="59"/>
        <v>0</v>
      </c>
      <c r="S224" s="163">
        <f t="shared" si="58"/>
        <v>0</v>
      </c>
      <c r="T224" s="163">
        <f t="shared" si="58"/>
        <v>0</v>
      </c>
      <c r="U224" s="163">
        <f t="shared" si="58"/>
        <v>0</v>
      </c>
      <c r="V224" s="163">
        <f t="shared" si="58"/>
        <v>0</v>
      </c>
      <c r="W224" s="163">
        <f t="shared" si="58"/>
        <v>0</v>
      </c>
      <c r="X224" s="163">
        <f t="shared" si="58"/>
        <v>0</v>
      </c>
      <c r="Y224" s="163">
        <f t="shared" si="58"/>
        <v>0</v>
      </c>
      <c r="Z224" s="163">
        <f t="shared" si="58"/>
        <v>0</v>
      </c>
      <c r="AA224" s="163">
        <f t="shared" si="58"/>
        <v>0</v>
      </c>
      <c r="AB224" s="163">
        <f t="shared" si="58"/>
        <v>0</v>
      </c>
      <c r="AC224" s="163">
        <f t="shared" si="58"/>
        <v>0</v>
      </c>
      <c r="AD224" s="163">
        <f t="shared" si="58"/>
        <v>0</v>
      </c>
      <c r="AE224" s="163">
        <f t="shared" si="58"/>
        <v>0</v>
      </c>
      <c r="AF224" s="176">
        <f t="shared" si="58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59"/>
        <v>0</v>
      </c>
      <c r="D225" s="163">
        <f t="shared" si="59"/>
        <v>0</v>
      </c>
      <c r="E225" s="163">
        <f t="shared" si="59"/>
        <v>0</v>
      </c>
      <c r="F225" s="163">
        <f t="shared" si="59"/>
        <v>0</v>
      </c>
      <c r="G225" s="163">
        <f t="shared" si="59"/>
        <v>0</v>
      </c>
      <c r="H225" s="163">
        <f t="shared" si="59"/>
        <v>0</v>
      </c>
      <c r="I225" s="163">
        <f t="shared" si="59"/>
        <v>0</v>
      </c>
      <c r="J225" s="163">
        <f t="shared" si="59"/>
        <v>0</v>
      </c>
      <c r="K225" s="163">
        <f t="shared" si="59"/>
        <v>0</v>
      </c>
      <c r="L225" s="163">
        <f t="shared" si="59"/>
        <v>0</v>
      </c>
      <c r="M225" s="163">
        <f t="shared" si="59"/>
        <v>0</v>
      </c>
      <c r="N225" s="163">
        <f t="shared" si="59"/>
        <v>0</v>
      </c>
      <c r="O225" s="163">
        <f t="shared" si="59"/>
        <v>0</v>
      </c>
      <c r="P225" s="163">
        <f t="shared" si="59"/>
        <v>0</v>
      </c>
      <c r="Q225" s="163">
        <f t="shared" si="59"/>
        <v>0</v>
      </c>
      <c r="R225" s="163">
        <f t="shared" si="59"/>
        <v>0</v>
      </c>
      <c r="S225" s="163">
        <f t="shared" si="58"/>
        <v>0</v>
      </c>
      <c r="T225" s="163">
        <f t="shared" si="58"/>
        <v>0</v>
      </c>
      <c r="U225" s="163">
        <f t="shared" si="58"/>
        <v>0</v>
      </c>
      <c r="V225" s="163">
        <f t="shared" si="58"/>
        <v>0</v>
      </c>
      <c r="W225" s="163">
        <f t="shared" si="58"/>
        <v>0</v>
      </c>
      <c r="X225" s="163">
        <f t="shared" si="58"/>
        <v>0</v>
      </c>
      <c r="Y225" s="163">
        <f t="shared" si="58"/>
        <v>0</v>
      </c>
      <c r="Z225" s="163">
        <f t="shared" si="58"/>
        <v>0</v>
      </c>
      <c r="AA225" s="163">
        <f t="shared" si="58"/>
        <v>0</v>
      </c>
      <c r="AB225" s="163">
        <f t="shared" si="58"/>
        <v>0</v>
      </c>
      <c r="AC225" s="163">
        <f t="shared" si="58"/>
        <v>0</v>
      </c>
      <c r="AD225" s="163">
        <f t="shared" si="58"/>
        <v>0</v>
      </c>
      <c r="AE225" s="163">
        <f t="shared" si="58"/>
        <v>0</v>
      </c>
      <c r="AF225" s="176">
        <f t="shared" si="58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59"/>
        <v>0</v>
      </c>
      <c r="D226" s="163">
        <f t="shared" si="59"/>
        <v>0</v>
      </c>
      <c r="E226" s="163">
        <f t="shared" si="59"/>
        <v>0</v>
      </c>
      <c r="F226" s="163">
        <f t="shared" si="59"/>
        <v>0</v>
      </c>
      <c r="G226" s="163">
        <f t="shared" si="59"/>
        <v>0</v>
      </c>
      <c r="H226" s="163">
        <f t="shared" si="59"/>
        <v>0</v>
      </c>
      <c r="I226" s="163">
        <f t="shared" si="59"/>
        <v>0</v>
      </c>
      <c r="J226" s="163">
        <f t="shared" si="59"/>
        <v>0</v>
      </c>
      <c r="K226" s="163">
        <f t="shared" si="59"/>
        <v>0</v>
      </c>
      <c r="L226" s="163">
        <f t="shared" si="59"/>
        <v>0</v>
      </c>
      <c r="M226" s="163">
        <f t="shared" si="59"/>
        <v>0</v>
      </c>
      <c r="N226" s="163">
        <f t="shared" si="59"/>
        <v>0</v>
      </c>
      <c r="O226" s="163">
        <f t="shared" si="59"/>
        <v>0</v>
      </c>
      <c r="P226" s="163">
        <f t="shared" si="59"/>
        <v>0</v>
      </c>
      <c r="Q226" s="163">
        <f t="shared" si="59"/>
        <v>0</v>
      </c>
      <c r="R226" s="163">
        <f t="shared" si="59"/>
        <v>0</v>
      </c>
      <c r="S226" s="163">
        <f t="shared" si="58"/>
        <v>0</v>
      </c>
      <c r="T226" s="163">
        <f t="shared" si="58"/>
        <v>0</v>
      </c>
      <c r="U226" s="163">
        <f t="shared" si="58"/>
        <v>0</v>
      </c>
      <c r="V226" s="163">
        <f t="shared" si="58"/>
        <v>0</v>
      </c>
      <c r="W226" s="163">
        <f t="shared" si="58"/>
        <v>0</v>
      </c>
      <c r="X226" s="163">
        <f t="shared" si="58"/>
        <v>0</v>
      </c>
      <c r="Y226" s="163">
        <f t="shared" si="58"/>
        <v>0</v>
      </c>
      <c r="Z226" s="163">
        <f t="shared" si="58"/>
        <v>0</v>
      </c>
      <c r="AA226" s="163">
        <f t="shared" si="58"/>
        <v>0</v>
      </c>
      <c r="AB226" s="163">
        <f t="shared" si="58"/>
        <v>0</v>
      </c>
      <c r="AC226" s="163">
        <f t="shared" si="58"/>
        <v>0</v>
      </c>
      <c r="AD226" s="163">
        <f t="shared" si="58"/>
        <v>0</v>
      </c>
      <c r="AE226" s="163">
        <f t="shared" si="58"/>
        <v>0</v>
      </c>
      <c r="AF226" s="176">
        <f t="shared" si="58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59"/>
        <v>0</v>
      </c>
      <c r="D227" s="163">
        <f t="shared" si="59"/>
        <v>0</v>
      </c>
      <c r="E227" s="163">
        <f t="shared" si="59"/>
        <v>0</v>
      </c>
      <c r="F227" s="163">
        <f t="shared" si="59"/>
        <v>0</v>
      </c>
      <c r="G227" s="163">
        <f t="shared" si="59"/>
        <v>0</v>
      </c>
      <c r="H227" s="163">
        <f t="shared" si="59"/>
        <v>0</v>
      </c>
      <c r="I227" s="163">
        <f t="shared" si="59"/>
        <v>0</v>
      </c>
      <c r="J227" s="163">
        <f t="shared" si="59"/>
        <v>0</v>
      </c>
      <c r="K227" s="163">
        <f t="shared" si="59"/>
        <v>0</v>
      </c>
      <c r="L227" s="163">
        <f t="shared" si="59"/>
        <v>0</v>
      </c>
      <c r="M227" s="163">
        <f t="shared" si="59"/>
        <v>0</v>
      </c>
      <c r="N227" s="163">
        <f t="shared" si="59"/>
        <v>0</v>
      </c>
      <c r="O227" s="163">
        <f t="shared" si="59"/>
        <v>0</v>
      </c>
      <c r="P227" s="163">
        <f t="shared" si="59"/>
        <v>0</v>
      </c>
      <c r="Q227" s="163">
        <f t="shared" si="59"/>
        <v>0</v>
      </c>
      <c r="R227" s="163">
        <f t="shared" si="59"/>
        <v>0</v>
      </c>
      <c r="S227" s="163">
        <f t="shared" si="58"/>
        <v>0</v>
      </c>
      <c r="T227" s="163">
        <f t="shared" si="58"/>
        <v>0</v>
      </c>
      <c r="U227" s="163">
        <f t="shared" si="58"/>
        <v>0</v>
      </c>
      <c r="V227" s="163">
        <f t="shared" si="58"/>
        <v>0</v>
      </c>
      <c r="W227" s="163">
        <f t="shared" si="58"/>
        <v>0</v>
      </c>
      <c r="X227" s="163">
        <f t="shared" si="58"/>
        <v>0</v>
      </c>
      <c r="Y227" s="163">
        <f t="shared" si="58"/>
        <v>0</v>
      </c>
      <c r="Z227" s="163">
        <f t="shared" si="58"/>
        <v>0</v>
      </c>
      <c r="AA227" s="163">
        <f t="shared" si="58"/>
        <v>0</v>
      </c>
      <c r="AB227" s="163">
        <f t="shared" si="58"/>
        <v>0</v>
      </c>
      <c r="AC227" s="163">
        <f t="shared" si="58"/>
        <v>0</v>
      </c>
      <c r="AD227" s="163">
        <f t="shared" si="58"/>
        <v>0</v>
      </c>
      <c r="AE227" s="163">
        <f t="shared" si="58"/>
        <v>0</v>
      </c>
      <c r="AF227" s="176">
        <f t="shared" si="58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59"/>
        <v>0</v>
      </c>
      <c r="D228" s="163">
        <f t="shared" si="59"/>
        <v>0</v>
      </c>
      <c r="E228" s="163">
        <f t="shared" si="59"/>
        <v>0</v>
      </c>
      <c r="F228" s="163">
        <f t="shared" si="59"/>
        <v>0</v>
      </c>
      <c r="G228" s="163">
        <f t="shared" si="59"/>
        <v>0</v>
      </c>
      <c r="H228" s="163">
        <f t="shared" si="59"/>
        <v>0</v>
      </c>
      <c r="I228" s="163">
        <f t="shared" si="59"/>
        <v>0</v>
      </c>
      <c r="J228" s="163">
        <f t="shared" si="59"/>
        <v>0</v>
      </c>
      <c r="K228" s="163">
        <f t="shared" si="59"/>
        <v>0</v>
      </c>
      <c r="L228" s="163">
        <f t="shared" si="59"/>
        <v>0</v>
      </c>
      <c r="M228" s="163">
        <f t="shared" si="59"/>
        <v>0</v>
      </c>
      <c r="N228" s="163">
        <f t="shared" si="59"/>
        <v>0</v>
      </c>
      <c r="O228" s="163">
        <f t="shared" si="59"/>
        <v>0</v>
      </c>
      <c r="P228" s="163">
        <f t="shared" si="59"/>
        <v>0</v>
      </c>
      <c r="Q228" s="163">
        <f t="shared" si="59"/>
        <v>0</v>
      </c>
      <c r="R228" s="163">
        <f t="shared" si="59"/>
        <v>0</v>
      </c>
      <c r="S228" s="163">
        <f t="shared" si="58"/>
        <v>0</v>
      </c>
      <c r="T228" s="163">
        <f t="shared" si="58"/>
        <v>0</v>
      </c>
      <c r="U228" s="163">
        <f t="shared" si="58"/>
        <v>0</v>
      </c>
      <c r="V228" s="163">
        <f t="shared" si="58"/>
        <v>0</v>
      </c>
      <c r="W228" s="163">
        <f t="shared" si="58"/>
        <v>0</v>
      </c>
      <c r="X228" s="163">
        <f t="shared" si="58"/>
        <v>0</v>
      </c>
      <c r="Y228" s="163">
        <f t="shared" si="58"/>
        <v>0</v>
      </c>
      <c r="Z228" s="163">
        <f t="shared" si="58"/>
        <v>0</v>
      </c>
      <c r="AA228" s="163">
        <f t="shared" si="58"/>
        <v>0</v>
      </c>
      <c r="AB228" s="163">
        <f t="shared" si="58"/>
        <v>0</v>
      </c>
      <c r="AC228" s="163">
        <f t="shared" si="58"/>
        <v>0</v>
      </c>
      <c r="AD228" s="163">
        <f t="shared" si="58"/>
        <v>0</v>
      </c>
      <c r="AE228" s="163">
        <f t="shared" si="58"/>
        <v>0</v>
      </c>
      <c r="AF228" s="176">
        <f t="shared" si="58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59"/>
        <v>0</v>
      </c>
      <c r="D229" s="163">
        <f t="shared" si="59"/>
        <v>0</v>
      </c>
      <c r="E229" s="163">
        <f t="shared" si="59"/>
        <v>0</v>
      </c>
      <c r="F229" s="163">
        <f t="shared" si="59"/>
        <v>0</v>
      </c>
      <c r="G229" s="163">
        <f t="shared" si="59"/>
        <v>0</v>
      </c>
      <c r="H229" s="163">
        <f t="shared" si="59"/>
        <v>0</v>
      </c>
      <c r="I229" s="163">
        <f t="shared" si="59"/>
        <v>0</v>
      </c>
      <c r="J229" s="163">
        <f t="shared" si="59"/>
        <v>0</v>
      </c>
      <c r="K229" s="163">
        <f t="shared" si="59"/>
        <v>0</v>
      </c>
      <c r="L229" s="163">
        <f t="shared" si="59"/>
        <v>0</v>
      </c>
      <c r="M229" s="163">
        <f t="shared" si="59"/>
        <v>0</v>
      </c>
      <c r="N229" s="163">
        <f t="shared" si="59"/>
        <v>0</v>
      </c>
      <c r="O229" s="163">
        <f t="shared" si="59"/>
        <v>0</v>
      </c>
      <c r="P229" s="163">
        <f t="shared" si="59"/>
        <v>0</v>
      </c>
      <c r="Q229" s="163">
        <f t="shared" si="59"/>
        <v>0</v>
      </c>
      <c r="R229" s="163">
        <f t="shared" si="59"/>
        <v>0</v>
      </c>
      <c r="S229" s="163">
        <f t="shared" si="58"/>
        <v>0</v>
      </c>
      <c r="T229" s="163">
        <f t="shared" si="58"/>
        <v>0</v>
      </c>
      <c r="U229" s="163">
        <f t="shared" si="58"/>
        <v>0</v>
      </c>
      <c r="V229" s="163">
        <f t="shared" si="58"/>
        <v>0</v>
      </c>
      <c r="W229" s="163">
        <f t="shared" si="58"/>
        <v>0</v>
      </c>
      <c r="X229" s="163">
        <f t="shared" si="58"/>
        <v>0</v>
      </c>
      <c r="Y229" s="163">
        <f t="shared" si="58"/>
        <v>0</v>
      </c>
      <c r="Z229" s="163">
        <f t="shared" si="58"/>
        <v>0</v>
      </c>
      <c r="AA229" s="163">
        <f t="shared" si="58"/>
        <v>0</v>
      </c>
      <c r="AB229" s="163">
        <f t="shared" si="58"/>
        <v>0</v>
      </c>
      <c r="AC229" s="163">
        <f t="shared" si="58"/>
        <v>0</v>
      </c>
      <c r="AD229" s="163">
        <f t="shared" si="58"/>
        <v>0</v>
      </c>
      <c r="AE229" s="163">
        <f t="shared" si="58"/>
        <v>0</v>
      </c>
      <c r="AF229" s="176">
        <f t="shared" si="58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59"/>
        <v>0</v>
      </c>
      <c r="D230" s="163">
        <f t="shared" si="59"/>
        <v>0</v>
      </c>
      <c r="E230" s="163">
        <f t="shared" si="59"/>
        <v>0</v>
      </c>
      <c r="F230" s="163">
        <f t="shared" si="59"/>
        <v>0</v>
      </c>
      <c r="G230" s="163">
        <f t="shared" si="59"/>
        <v>0</v>
      </c>
      <c r="H230" s="163">
        <f t="shared" si="59"/>
        <v>0</v>
      </c>
      <c r="I230" s="163">
        <f t="shared" si="59"/>
        <v>0</v>
      </c>
      <c r="J230" s="163">
        <f t="shared" si="59"/>
        <v>0</v>
      </c>
      <c r="K230" s="163">
        <f t="shared" si="59"/>
        <v>0</v>
      </c>
      <c r="L230" s="163">
        <f t="shared" si="59"/>
        <v>0</v>
      </c>
      <c r="M230" s="163">
        <f t="shared" si="59"/>
        <v>0</v>
      </c>
      <c r="N230" s="163">
        <f t="shared" si="59"/>
        <v>0</v>
      </c>
      <c r="O230" s="163">
        <f t="shared" si="59"/>
        <v>0</v>
      </c>
      <c r="P230" s="163">
        <f t="shared" si="59"/>
        <v>0</v>
      </c>
      <c r="Q230" s="163">
        <f t="shared" si="59"/>
        <v>0</v>
      </c>
      <c r="R230" s="163">
        <f t="shared" si="59"/>
        <v>0</v>
      </c>
      <c r="S230" s="163">
        <f t="shared" si="58"/>
        <v>0</v>
      </c>
      <c r="T230" s="163">
        <f t="shared" si="58"/>
        <v>0</v>
      </c>
      <c r="U230" s="163">
        <f t="shared" si="58"/>
        <v>0</v>
      </c>
      <c r="V230" s="163">
        <f t="shared" si="58"/>
        <v>0</v>
      </c>
      <c r="W230" s="163">
        <f t="shared" si="58"/>
        <v>0</v>
      </c>
      <c r="X230" s="163">
        <f t="shared" si="58"/>
        <v>0</v>
      </c>
      <c r="Y230" s="163">
        <f t="shared" si="58"/>
        <v>0</v>
      </c>
      <c r="Z230" s="163">
        <f t="shared" si="58"/>
        <v>0</v>
      </c>
      <c r="AA230" s="163">
        <f t="shared" si="58"/>
        <v>0</v>
      </c>
      <c r="AB230" s="163">
        <f t="shared" si="58"/>
        <v>0</v>
      </c>
      <c r="AC230" s="163">
        <f t="shared" si="58"/>
        <v>0</v>
      </c>
      <c r="AD230" s="163">
        <f t="shared" si="58"/>
        <v>0</v>
      </c>
      <c r="AE230" s="163">
        <f t="shared" si="58"/>
        <v>0</v>
      </c>
      <c r="AF230" s="176">
        <f t="shared" si="58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59"/>
        <v>0</v>
      </c>
      <c r="D231" s="163">
        <f t="shared" si="59"/>
        <v>0</v>
      </c>
      <c r="E231" s="163">
        <f t="shared" si="59"/>
        <v>0</v>
      </c>
      <c r="F231" s="163">
        <f t="shared" si="59"/>
        <v>0</v>
      </c>
      <c r="G231" s="163">
        <f t="shared" si="59"/>
        <v>0</v>
      </c>
      <c r="H231" s="163">
        <f t="shared" si="59"/>
        <v>0</v>
      </c>
      <c r="I231" s="163">
        <f t="shared" si="59"/>
        <v>0</v>
      </c>
      <c r="J231" s="163">
        <f t="shared" si="59"/>
        <v>0</v>
      </c>
      <c r="K231" s="163">
        <f t="shared" si="59"/>
        <v>0</v>
      </c>
      <c r="L231" s="163">
        <f t="shared" si="59"/>
        <v>0</v>
      </c>
      <c r="M231" s="163">
        <f t="shared" si="59"/>
        <v>0</v>
      </c>
      <c r="N231" s="163">
        <f t="shared" si="59"/>
        <v>0</v>
      </c>
      <c r="O231" s="163">
        <f t="shared" si="59"/>
        <v>0</v>
      </c>
      <c r="P231" s="163">
        <f t="shared" si="59"/>
        <v>0</v>
      </c>
      <c r="Q231" s="163">
        <f t="shared" si="59"/>
        <v>0</v>
      </c>
      <c r="R231" s="163">
        <f t="shared" si="59"/>
        <v>0</v>
      </c>
      <c r="S231" s="163">
        <f t="shared" si="58"/>
        <v>0</v>
      </c>
      <c r="T231" s="163">
        <f t="shared" si="58"/>
        <v>0</v>
      </c>
      <c r="U231" s="163">
        <f t="shared" si="58"/>
        <v>0</v>
      </c>
      <c r="V231" s="163">
        <f t="shared" si="58"/>
        <v>0</v>
      </c>
      <c r="W231" s="163">
        <f t="shared" si="58"/>
        <v>0</v>
      </c>
      <c r="X231" s="163">
        <f t="shared" si="58"/>
        <v>0</v>
      </c>
      <c r="Y231" s="163">
        <f t="shared" si="58"/>
        <v>0</v>
      </c>
      <c r="Z231" s="163">
        <f t="shared" si="58"/>
        <v>0</v>
      </c>
      <c r="AA231" s="163">
        <f t="shared" si="58"/>
        <v>0</v>
      </c>
      <c r="AB231" s="163">
        <f t="shared" si="58"/>
        <v>0</v>
      </c>
      <c r="AC231" s="163">
        <f t="shared" si="58"/>
        <v>0</v>
      </c>
      <c r="AD231" s="163">
        <f t="shared" si="58"/>
        <v>0</v>
      </c>
      <c r="AE231" s="163">
        <f t="shared" si="58"/>
        <v>0</v>
      </c>
      <c r="AF231" s="176">
        <f t="shared" si="58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59"/>
        <v>0</v>
      </c>
      <c r="D232" s="163">
        <f t="shared" si="59"/>
        <v>0</v>
      </c>
      <c r="E232" s="163">
        <f t="shared" si="59"/>
        <v>0</v>
      </c>
      <c r="F232" s="163">
        <f t="shared" si="59"/>
        <v>0</v>
      </c>
      <c r="G232" s="163">
        <f t="shared" si="59"/>
        <v>0</v>
      </c>
      <c r="H232" s="163">
        <f t="shared" si="59"/>
        <v>0</v>
      </c>
      <c r="I232" s="163">
        <f t="shared" si="59"/>
        <v>0</v>
      </c>
      <c r="J232" s="163">
        <f t="shared" si="59"/>
        <v>0</v>
      </c>
      <c r="K232" s="163">
        <f t="shared" si="59"/>
        <v>0</v>
      </c>
      <c r="L232" s="163">
        <f t="shared" si="59"/>
        <v>0</v>
      </c>
      <c r="M232" s="163">
        <f t="shared" si="59"/>
        <v>0</v>
      </c>
      <c r="N232" s="163">
        <f t="shared" si="59"/>
        <v>0</v>
      </c>
      <c r="O232" s="163">
        <f t="shared" si="59"/>
        <v>0</v>
      </c>
      <c r="P232" s="163">
        <f t="shared" si="59"/>
        <v>0</v>
      </c>
      <c r="Q232" s="163">
        <f t="shared" si="59"/>
        <v>0</v>
      </c>
      <c r="R232" s="163">
        <f t="shared" ref="R232:AF247" si="60">Q232</f>
        <v>0</v>
      </c>
      <c r="S232" s="163">
        <f t="shared" si="60"/>
        <v>0</v>
      </c>
      <c r="T232" s="163">
        <f t="shared" si="60"/>
        <v>0</v>
      </c>
      <c r="U232" s="163">
        <f t="shared" si="60"/>
        <v>0</v>
      </c>
      <c r="V232" s="163">
        <f t="shared" si="60"/>
        <v>0</v>
      </c>
      <c r="W232" s="163">
        <f t="shared" si="60"/>
        <v>0</v>
      </c>
      <c r="X232" s="163">
        <f t="shared" si="60"/>
        <v>0</v>
      </c>
      <c r="Y232" s="163">
        <f t="shared" si="60"/>
        <v>0</v>
      </c>
      <c r="Z232" s="163">
        <f t="shared" si="60"/>
        <v>0</v>
      </c>
      <c r="AA232" s="163">
        <f t="shared" si="60"/>
        <v>0</v>
      </c>
      <c r="AB232" s="163">
        <f t="shared" si="60"/>
        <v>0</v>
      </c>
      <c r="AC232" s="163">
        <f t="shared" si="60"/>
        <v>0</v>
      </c>
      <c r="AD232" s="163">
        <f t="shared" si="60"/>
        <v>0</v>
      </c>
      <c r="AE232" s="163">
        <f t="shared" si="60"/>
        <v>0</v>
      </c>
      <c r="AF232" s="176">
        <f t="shared" si="60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R248" si="61">B233</f>
        <v>0</v>
      </c>
      <c r="D233" s="163">
        <f t="shared" si="61"/>
        <v>0</v>
      </c>
      <c r="E233" s="163">
        <f t="shared" si="61"/>
        <v>0</v>
      </c>
      <c r="F233" s="163">
        <f t="shared" si="61"/>
        <v>0</v>
      </c>
      <c r="G233" s="163">
        <f t="shared" si="61"/>
        <v>0</v>
      </c>
      <c r="H233" s="163">
        <f t="shared" si="61"/>
        <v>0</v>
      </c>
      <c r="I233" s="163">
        <f t="shared" si="61"/>
        <v>0</v>
      </c>
      <c r="J233" s="163">
        <f t="shared" si="61"/>
        <v>0</v>
      </c>
      <c r="K233" s="163">
        <f t="shared" si="61"/>
        <v>0</v>
      </c>
      <c r="L233" s="163">
        <f t="shared" si="61"/>
        <v>0</v>
      </c>
      <c r="M233" s="163">
        <f t="shared" si="61"/>
        <v>0</v>
      </c>
      <c r="N233" s="163">
        <f t="shared" si="61"/>
        <v>0</v>
      </c>
      <c r="O233" s="163">
        <f t="shared" si="61"/>
        <v>0</v>
      </c>
      <c r="P233" s="163">
        <f t="shared" si="61"/>
        <v>0</v>
      </c>
      <c r="Q233" s="163">
        <f t="shared" si="61"/>
        <v>0</v>
      </c>
      <c r="R233" s="163">
        <f t="shared" si="61"/>
        <v>0</v>
      </c>
      <c r="S233" s="163">
        <f t="shared" si="60"/>
        <v>0</v>
      </c>
      <c r="T233" s="163">
        <f t="shared" si="60"/>
        <v>0</v>
      </c>
      <c r="U233" s="163">
        <f t="shared" si="60"/>
        <v>0</v>
      </c>
      <c r="V233" s="163">
        <f t="shared" si="60"/>
        <v>0</v>
      </c>
      <c r="W233" s="163">
        <f t="shared" si="60"/>
        <v>0</v>
      </c>
      <c r="X233" s="163">
        <f t="shared" si="60"/>
        <v>0</v>
      </c>
      <c r="Y233" s="163">
        <f t="shared" si="60"/>
        <v>0</v>
      </c>
      <c r="Z233" s="163">
        <f t="shared" si="60"/>
        <v>0</v>
      </c>
      <c r="AA233" s="163">
        <f t="shared" si="60"/>
        <v>0</v>
      </c>
      <c r="AB233" s="163">
        <f t="shared" si="60"/>
        <v>0</v>
      </c>
      <c r="AC233" s="163">
        <f t="shared" si="60"/>
        <v>0</v>
      </c>
      <c r="AD233" s="163">
        <f t="shared" si="60"/>
        <v>0</v>
      </c>
      <c r="AE233" s="163">
        <f t="shared" si="60"/>
        <v>0</v>
      </c>
      <c r="AF233" s="176">
        <f t="shared" si="60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61"/>
        <v>0</v>
      </c>
      <c r="D234" s="163">
        <f t="shared" si="61"/>
        <v>0</v>
      </c>
      <c r="E234" s="163">
        <f t="shared" si="61"/>
        <v>0</v>
      </c>
      <c r="F234" s="163">
        <f t="shared" si="61"/>
        <v>0</v>
      </c>
      <c r="G234" s="163">
        <f t="shared" si="61"/>
        <v>0</v>
      </c>
      <c r="H234" s="163">
        <f t="shared" si="61"/>
        <v>0</v>
      </c>
      <c r="I234" s="163">
        <f t="shared" si="61"/>
        <v>0</v>
      </c>
      <c r="J234" s="163">
        <f t="shared" si="61"/>
        <v>0</v>
      </c>
      <c r="K234" s="163">
        <f t="shared" si="61"/>
        <v>0</v>
      </c>
      <c r="L234" s="163">
        <f t="shared" si="61"/>
        <v>0</v>
      </c>
      <c r="M234" s="163">
        <f t="shared" si="61"/>
        <v>0</v>
      </c>
      <c r="N234" s="163">
        <f t="shared" si="61"/>
        <v>0</v>
      </c>
      <c r="O234" s="163">
        <f t="shared" si="61"/>
        <v>0</v>
      </c>
      <c r="P234" s="163">
        <f t="shared" si="61"/>
        <v>0</v>
      </c>
      <c r="Q234" s="163">
        <f t="shared" si="61"/>
        <v>0</v>
      </c>
      <c r="R234" s="163">
        <f t="shared" si="61"/>
        <v>0</v>
      </c>
      <c r="S234" s="163">
        <f t="shared" si="60"/>
        <v>0</v>
      </c>
      <c r="T234" s="163">
        <f t="shared" si="60"/>
        <v>0</v>
      </c>
      <c r="U234" s="163">
        <f t="shared" si="60"/>
        <v>0</v>
      </c>
      <c r="V234" s="163">
        <f t="shared" si="60"/>
        <v>0</v>
      </c>
      <c r="W234" s="163">
        <f t="shared" si="60"/>
        <v>0</v>
      </c>
      <c r="X234" s="163">
        <f t="shared" si="60"/>
        <v>0</v>
      </c>
      <c r="Y234" s="163">
        <f t="shared" si="60"/>
        <v>0</v>
      </c>
      <c r="Z234" s="163">
        <f t="shared" si="60"/>
        <v>0</v>
      </c>
      <c r="AA234" s="163">
        <f t="shared" si="60"/>
        <v>0</v>
      </c>
      <c r="AB234" s="163">
        <f t="shared" si="60"/>
        <v>0</v>
      </c>
      <c r="AC234" s="163">
        <f t="shared" si="60"/>
        <v>0</v>
      </c>
      <c r="AD234" s="163">
        <f t="shared" si="60"/>
        <v>0</v>
      </c>
      <c r="AE234" s="163">
        <f t="shared" si="60"/>
        <v>0</v>
      </c>
      <c r="AF234" s="176">
        <f t="shared" si="60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61"/>
        <v>0</v>
      </c>
      <c r="D235" s="163">
        <f t="shared" si="61"/>
        <v>0</v>
      </c>
      <c r="E235" s="163">
        <f t="shared" si="61"/>
        <v>0</v>
      </c>
      <c r="F235" s="163">
        <f t="shared" si="61"/>
        <v>0</v>
      </c>
      <c r="G235" s="163">
        <f t="shared" si="61"/>
        <v>0</v>
      </c>
      <c r="H235" s="163">
        <f t="shared" si="61"/>
        <v>0</v>
      </c>
      <c r="I235" s="163">
        <f t="shared" si="61"/>
        <v>0</v>
      </c>
      <c r="J235" s="163">
        <f t="shared" si="61"/>
        <v>0</v>
      </c>
      <c r="K235" s="163">
        <f t="shared" si="61"/>
        <v>0</v>
      </c>
      <c r="L235" s="163">
        <f t="shared" si="61"/>
        <v>0</v>
      </c>
      <c r="M235" s="163">
        <f t="shared" si="61"/>
        <v>0</v>
      </c>
      <c r="N235" s="163">
        <f t="shared" si="61"/>
        <v>0</v>
      </c>
      <c r="O235" s="163">
        <f t="shared" si="61"/>
        <v>0</v>
      </c>
      <c r="P235" s="163">
        <f t="shared" si="61"/>
        <v>0</v>
      </c>
      <c r="Q235" s="163">
        <f t="shared" si="61"/>
        <v>0</v>
      </c>
      <c r="R235" s="163">
        <f t="shared" si="61"/>
        <v>0</v>
      </c>
      <c r="S235" s="163">
        <f t="shared" si="60"/>
        <v>0</v>
      </c>
      <c r="T235" s="163">
        <f t="shared" si="60"/>
        <v>0</v>
      </c>
      <c r="U235" s="163">
        <f t="shared" si="60"/>
        <v>0</v>
      </c>
      <c r="V235" s="163">
        <f t="shared" si="60"/>
        <v>0</v>
      </c>
      <c r="W235" s="163">
        <f t="shared" si="60"/>
        <v>0</v>
      </c>
      <c r="X235" s="163">
        <f t="shared" si="60"/>
        <v>0</v>
      </c>
      <c r="Y235" s="163">
        <f t="shared" si="60"/>
        <v>0</v>
      </c>
      <c r="Z235" s="163">
        <f t="shared" si="60"/>
        <v>0</v>
      </c>
      <c r="AA235" s="163">
        <f t="shared" si="60"/>
        <v>0</v>
      </c>
      <c r="AB235" s="163">
        <f t="shared" si="60"/>
        <v>0</v>
      </c>
      <c r="AC235" s="163">
        <f t="shared" si="60"/>
        <v>0</v>
      </c>
      <c r="AD235" s="163">
        <f t="shared" si="60"/>
        <v>0</v>
      </c>
      <c r="AE235" s="163">
        <f t="shared" si="60"/>
        <v>0</v>
      </c>
      <c r="AF235" s="176">
        <f t="shared" si="60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61"/>
        <v>0</v>
      </c>
      <c r="D236" s="163">
        <f t="shared" si="61"/>
        <v>0</v>
      </c>
      <c r="E236" s="163">
        <f t="shared" si="61"/>
        <v>0</v>
      </c>
      <c r="F236" s="163">
        <f t="shared" si="61"/>
        <v>0</v>
      </c>
      <c r="G236" s="163">
        <f t="shared" si="61"/>
        <v>0</v>
      </c>
      <c r="H236" s="163">
        <f t="shared" si="61"/>
        <v>0</v>
      </c>
      <c r="I236" s="163">
        <f t="shared" si="61"/>
        <v>0</v>
      </c>
      <c r="J236" s="163">
        <f t="shared" si="61"/>
        <v>0</v>
      </c>
      <c r="K236" s="163">
        <f t="shared" si="61"/>
        <v>0</v>
      </c>
      <c r="L236" s="163">
        <f t="shared" si="61"/>
        <v>0</v>
      </c>
      <c r="M236" s="163">
        <f t="shared" si="61"/>
        <v>0</v>
      </c>
      <c r="N236" s="163">
        <f t="shared" si="61"/>
        <v>0</v>
      </c>
      <c r="O236" s="163">
        <f t="shared" si="61"/>
        <v>0</v>
      </c>
      <c r="P236" s="163">
        <f t="shared" si="61"/>
        <v>0</v>
      </c>
      <c r="Q236" s="163">
        <f t="shared" si="61"/>
        <v>0</v>
      </c>
      <c r="R236" s="163">
        <f t="shared" si="61"/>
        <v>0</v>
      </c>
      <c r="S236" s="163">
        <f t="shared" si="60"/>
        <v>0</v>
      </c>
      <c r="T236" s="163">
        <f t="shared" si="60"/>
        <v>0</v>
      </c>
      <c r="U236" s="163">
        <f t="shared" si="60"/>
        <v>0</v>
      </c>
      <c r="V236" s="163">
        <f t="shared" si="60"/>
        <v>0</v>
      </c>
      <c r="W236" s="163">
        <f t="shared" si="60"/>
        <v>0</v>
      </c>
      <c r="X236" s="163">
        <f t="shared" si="60"/>
        <v>0</v>
      </c>
      <c r="Y236" s="163">
        <f t="shared" si="60"/>
        <v>0</v>
      </c>
      <c r="Z236" s="163">
        <f t="shared" si="60"/>
        <v>0</v>
      </c>
      <c r="AA236" s="163">
        <f t="shared" si="60"/>
        <v>0</v>
      </c>
      <c r="AB236" s="163">
        <f t="shared" si="60"/>
        <v>0</v>
      </c>
      <c r="AC236" s="163">
        <f t="shared" si="60"/>
        <v>0</v>
      </c>
      <c r="AD236" s="163">
        <f t="shared" si="60"/>
        <v>0</v>
      </c>
      <c r="AE236" s="163">
        <f t="shared" si="60"/>
        <v>0</v>
      </c>
      <c r="AF236" s="176">
        <f t="shared" si="60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61"/>
        <v>0</v>
      </c>
      <c r="D237" s="163">
        <f t="shared" si="61"/>
        <v>0</v>
      </c>
      <c r="E237" s="163">
        <f t="shared" si="61"/>
        <v>0</v>
      </c>
      <c r="F237" s="163">
        <f t="shared" si="61"/>
        <v>0</v>
      </c>
      <c r="G237" s="163">
        <f t="shared" si="61"/>
        <v>0</v>
      </c>
      <c r="H237" s="163">
        <f t="shared" si="61"/>
        <v>0</v>
      </c>
      <c r="I237" s="163">
        <f t="shared" si="61"/>
        <v>0</v>
      </c>
      <c r="J237" s="163">
        <f t="shared" si="61"/>
        <v>0</v>
      </c>
      <c r="K237" s="163">
        <f t="shared" si="61"/>
        <v>0</v>
      </c>
      <c r="L237" s="163">
        <f t="shared" si="61"/>
        <v>0</v>
      </c>
      <c r="M237" s="163">
        <f t="shared" si="61"/>
        <v>0</v>
      </c>
      <c r="N237" s="163">
        <f t="shared" si="61"/>
        <v>0</v>
      </c>
      <c r="O237" s="163">
        <f t="shared" si="61"/>
        <v>0</v>
      </c>
      <c r="P237" s="163">
        <f t="shared" si="61"/>
        <v>0</v>
      </c>
      <c r="Q237" s="163">
        <f t="shared" si="61"/>
        <v>0</v>
      </c>
      <c r="R237" s="163">
        <f t="shared" si="61"/>
        <v>0</v>
      </c>
      <c r="S237" s="163">
        <f t="shared" si="60"/>
        <v>0</v>
      </c>
      <c r="T237" s="163">
        <f t="shared" si="60"/>
        <v>0</v>
      </c>
      <c r="U237" s="163">
        <f t="shared" si="60"/>
        <v>0</v>
      </c>
      <c r="V237" s="163">
        <f t="shared" si="60"/>
        <v>0</v>
      </c>
      <c r="W237" s="163">
        <f t="shared" si="60"/>
        <v>0</v>
      </c>
      <c r="X237" s="163">
        <f t="shared" si="60"/>
        <v>0</v>
      </c>
      <c r="Y237" s="163">
        <f t="shared" si="60"/>
        <v>0</v>
      </c>
      <c r="Z237" s="163">
        <f t="shared" si="60"/>
        <v>0</v>
      </c>
      <c r="AA237" s="163">
        <f t="shared" si="60"/>
        <v>0</v>
      </c>
      <c r="AB237" s="163">
        <f t="shared" si="60"/>
        <v>0</v>
      </c>
      <c r="AC237" s="163">
        <f t="shared" si="60"/>
        <v>0</v>
      </c>
      <c r="AD237" s="163">
        <f t="shared" si="60"/>
        <v>0</v>
      </c>
      <c r="AE237" s="163">
        <f t="shared" si="60"/>
        <v>0</v>
      </c>
      <c r="AF237" s="176">
        <f t="shared" si="60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61"/>
        <v>0</v>
      </c>
      <c r="D238" s="163">
        <f t="shared" si="61"/>
        <v>0</v>
      </c>
      <c r="E238" s="163">
        <f t="shared" si="61"/>
        <v>0</v>
      </c>
      <c r="F238" s="163">
        <f t="shared" si="61"/>
        <v>0</v>
      </c>
      <c r="G238" s="163">
        <f t="shared" si="61"/>
        <v>0</v>
      </c>
      <c r="H238" s="163">
        <f t="shared" si="61"/>
        <v>0</v>
      </c>
      <c r="I238" s="163">
        <f t="shared" si="61"/>
        <v>0</v>
      </c>
      <c r="J238" s="163">
        <f t="shared" si="61"/>
        <v>0</v>
      </c>
      <c r="K238" s="163">
        <f t="shared" si="61"/>
        <v>0</v>
      </c>
      <c r="L238" s="163">
        <f t="shared" si="61"/>
        <v>0</v>
      </c>
      <c r="M238" s="163">
        <f t="shared" si="61"/>
        <v>0</v>
      </c>
      <c r="N238" s="163">
        <f t="shared" si="61"/>
        <v>0</v>
      </c>
      <c r="O238" s="163">
        <f t="shared" si="61"/>
        <v>0</v>
      </c>
      <c r="P238" s="163">
        <f t="shared" si="61"/>
        <v>0</v>
      </c>
      <c r="Q238" s="163">
        <f t="shared" si="61"/>
        <v>0</v>
      </c>
      <c r="R238" s="163">
        <f t="shared" si="61"/>
        <v>0</v>
      </c>
      <c r="S238" s="163">
        <f t="shared" si="60"/>
        <v>0</v>
      </c>
      <c r="T238" s="163">
        <f t="shared" si="60"/>
        <v>0</v>
      </c>
      <c r="U238" s="163">
        <f t="shared" si="60"/>
        <v>0</v>
      </c>
      <c r="V238" s="163">
        <f t="shared" si="60"/>
        <v>0</v>
      </c>
      <c r="W238" s="163">
        <f t="shared" si="60"/>
        <v>0</v>
      </c>
      <c r="X238" s="163">
        <f t="shared" si="60"/>
        <v>0</v>
      </c>
      <c r="Y238" s="163">
        <f t="shared" si="60"/>
        <v>0</v>
      </c>
      <c r="Z238" s="163">
        <f t="shared" si="60"/>
        <v>0</v>
      </c>
      <c r="AA238" s="163">
        <f t="shared" si="60"/>
        <v>0</v>
      </c>
      <c r="AB238" s="163">
        <f t="shared" si="60"/>
        <v>0</v>
      </c>
      <c r="AC238" s="163">
        <f t="shared" si="60"/>
        <v>0</v>
      </c>
      <c r="AD238" s="163">
        <f t="shared" si="60"/>
        <v>0</v>
      </c>
      <c r="AE238" s="163">
        <f t="shared" si="60"/>
        <v>0</v>
      </c>
      <c r="AF238" s="176">
        <f t="shared" si="60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61"/>
        <v>0</v>
      </c>
      <c r="D239" s="163">
        <f t="shared" si="61"/>
        <v>0</v>
      </c>
      <c r="E239" s="163">
        <f t="shared" si="61"/>
        <v>0</v>
      </c>
      <c r="F239" s="163">
        <f t="shared" si="61"/>
        <v>0</v>
      </c>
      <c r="G239" s="163">
        <f t="shared" si="61"/>
        <v>0</v>
      </c>
      <c r="H239" s="163">
        <f t="shared" si="61"/>
        <v>0</v>
      </c>
      <c r="I239" s="163">
        <f t="shared" si="61"/>
        <v>0</v>
      </c>
      <c r="J239" s="163">
        <f t="shared" si="61"/>
        <v>0</v>
      </c>
      <c r="K239" s="163">
        <f t="shared" si="61"/>
        <v>0</v>
      </c>
      <c r="L239" s="163">
        <f t="shared" si="61"/>
        <v>0</v>
      </c>
      <c r="M239" s="163">
        <f t="shared" si="61"/>
        <v>0</v>
      </c>
      <c r="N239" s="163">
        <f t="shared" si="61"/>
        <v>0</v>
      </c>
      <c r="O239" s="163">
        <f t="shared" si="61"/>
        <v>0</v>
      </c>
      <c r="P239" s="163">
        <f t="shared" si="61"/>
        <v>0</v>
      </c>
      <c r="Q239" s="163">
        <f t="shared" si="61"/>
        <v>0</v>
      </c>
      <c r="R239" s="163">
        <f t="shared" si="61"/>
        <v>0</v>
      </c>
      <c r="S239" s="163">
        <f t="shared" si="60"/>
        <v>0</v>
      </c>
      <c r="T239" s="163">
        <f t="shared" si="60"/>
        <v>0</v>
      </c>
      <c r="U239" s="163">
        <f t="shared" si="60"/>
        <v>0</v>
      </c>
      <c r="V239" s="163">
        <f t="shared" si="60"/>
        <v>0</v>
      </c>
      <c r="W239" s="163">
        <f t="shared" si="60"/>
        <v>0</v>
      </c>
      <c r="X239" s="163">
        <f t="shared" si="60"/>
        <v>0</v>
      </c>
      <c r="Y239" s="163">
        <f t="shared" si="60"/>
        <v>0</v>
      </c>
      <c r="Z239" s="163">
        <f t="shared" si="60"/>
        <v>0</v>
      </c>
      <c r="AA239" s="163">
        <f t="shared" si="60"/>
        <v>0</v>
      </c>
      <c r="AB239" s="163">
        <f t="shared" si="60"/>
        <v>0</v>
      </c>
      <c r="AC239" s="163">
        <f t="shared" si="60"/>
        <v>0</v>
      </c>
      <c r="AD239" s="163">
        <f t="shared" si="60"/>
        <v>0</v>
      </c>
      <c r="AE239" s="163">
        <f t="shared" si="60"/>
        <v>0</v>
      </c>
      <c r="AF239" s="176">
        <f t="shared" si="60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61"/>
        <v>0</v>
      </c>
      <c r="D240" s="163">
        <f t="shared" si="61"/>
        <v>0</v>
      </c>
      <c r="E240" s="163">
        <f t="shared" si="61"/>
        <v>0</v>
      </c>
      <c r="F240" s="163">
        <f t="shared" si="61"/>
        <v>0</v>
      </c>
      <c r="G240" s="163">
        <f t="shared" si="61"/>
        <v>0</v>
      </c>
      <c r="H240" s="163">
        <f t="shared" si="61"/>
        <v>0</v>
      </c>
      <c r="I240" s="163">
        <f t="shared" si="61"/>
        <v>0</v>
      </c>
      <c r="J240" s="163">
        <f t="shared" si="61"/>
        <v>0</v>
      </c>
      <c r="K240" s="163">
        <f t="shared" si="61"/>
        <v>0</v>
      </c>
      <c r="L240" s="163">
        <f t="shared" si="61"/>
        <v>0</v>
      </c>
      <c r="M240" s="163">
        <f t="shared" si="61"/>
        <v>0</v>
      </c>
      <c r="N240" s="163">
        <f t="shared" si="61"/>
        <v>0</v>
      </c>
      <c r="O240" s="163">
        <f t="shared" si="61"/>
        <v>0</v>
      </c>
      <c r="P240" s="163">
        <f t="shared" si="61"/>
        <v>0</v>
      </c>
      <c r="Q240" s="163">
        <f t="shared" si="61"/>
        <v>0</v>
      </c>
      <c r="R240" s="163">
        <f t="shared" si="61"/>
        <v>0</v>
      </c>
      <c r="S240" s="163">
        <f t="shared" si="60"/>
        <v>0</v>
      </c>
      <c r="T240" s="163">
        <f t="shared" si="60"/>
        <v>0</v>
      </c>
      <c r="U240" s="163">
        <f t="shared" si="60"/>
        <v>0</v>
      </c>
      <c r="V240" s="163">
        <f t="shared" si="60"/>
        <v>0</v>
      </c>
      <c r="W240" s="163">
        <f t="shared" si="60"/>
        <v>0</v>
      </c>
      <c r="X240" s="163">
        <f t="shared" si="60"/>
        <v>0</v>
      </c>
      <c r="Y240" s="163">
        <f t="shared" si="60"/>
        <v>0</v>
      </c>
      <c r="Z240" s="163">
        <f t="shared" si="60"/>
        <v>0</v>
      </c>
      <c r="AA240" s="163">
        <f t="shared" si="60"/>
        <v>0</v>
      </c>
      <c r="AB240" s="163">
        <f t="shared" si="60"/>
        <v>0</v>
      </c>
      <c r="AC240" s="163">
        <f t="shared" si="60"/>
        <v>0</v>
      </c>
      <c r="AD240" s="163">
        <f t="shared" si="60"/>
        <v>0</v>
      </c>
      <c r="AE240" s="163">
        <f t="shared" si="60"/>
        <v>0</v>
      </c>
      <c r="AF240" s="176">
        <f t="shared" si="60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61"/>
        <v>0</v>
      </c>
      <c r="D241" s="163">
        <f t="shared" si="61"/>
        <v>0</v>
      </c>
      <c r="E241" s="163">
        <f t="shared" si="61"/>
        <v>0</v>
      </c>
      <c r="F241" s="163">
        <f t="shared" si="61"/>
        <v>0</v>
      </c>
      <c r="G241" s="163">
        <f t="shared" si="61"/>
        <v>0</v>
      </c>
      <c r="H241" s="163">
        <f t="shared" si="61"/>
        <v>0</v>
      </c>
      <c r="I241" s="163">
        <f t="shared" si="61"/>
        <v>0</v>
      </c>
      <c r="J241" s="163">
        <f t="shared" si="61"/>
        <v>0</v>
      </c>
      <c r="K241" s="163">
        <f t="shared" si="61"/>
        <v>0</v>
      </c>
      <c r="L241" s="163">
        <f t="shared" si="61"/>
        <v>0</v>
      </c>
      <c r="M241" s="163">
        <f t="shared" si="61"/>
        <v>0</v>
      </c>
      <c r="N241" s="163">
        <f t="shared" si="61"/>
        <v>0</v>
      </c>
      <c r="O241" s="163">
        <f t="shared" si="61"/>
        <v>0</v>
      </c>
      <c r="P241" s="163">
        <f t="shared" si="61"/>
        <v>0</v>
      </c>
      <c r="Q241" s="163">
        <f t="shared" si="61"/>
        <v>0</v>
      </c>
      <c r="R241" s="163">
        <f t="shared" si="61"/>
        <v>0</v>
      </c>
      <c r="S241" s="163">
        <f t="shared" si="60"/>
        <v>0</v>
      </c>
      <c r="T241" s="163">
        <f t="shared" si="60"/>
        <v>0</v>
      </c>
      <c r="U241" s="163">
        <f t="shared" si="60"/>
        <v>0</v>
      </c>
      <c r="V241" s="163">
        <f t="shared" si="60"/>
        <v>0</v>
      </c>
      <c r="W241" s="163">
        <f t="shared" si="60"/>
        <v>0</v>
      </c>
      <c r="X241" s="163">
        <f t="shared" si="60"/>
        <v>0</v>
      </c>
      <c r="Y241" s="163">
        <f t="shared" si="60"/>
        <v>0</v>
      </c>
      <c r="Z241" s="163">
        <f t="shared" si="60"/>
        <v>0</v>
      </c>
      <c r="AA241" s="163">
        <f t="shared" si="60"/>
        <v>0</v>
      </c>
      <c r="AB241" s="163">
        <f t="shared" si="60"/>
        <v>0</v>
      </c>
      <c r="AC241" s="163">
        <f t="shared" si="60"/>
        <v>0</v>
      </c>
      <c r="AD241" s="163">
        <f t="shared" si="60"/>
        <v>0</v>
      </c>
      <c r="AE241" s="163">
        <f t="shared" si="60"/>
        <v>0</v>
      </c>
      <c r="AF241" s="176">
        <f t="shared" si="60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61"/>
        <v>0</v>
      </c>
      <c r="D242" s="163">
        <f t="shared" si="61"/>
        <v>0</v>
      </c>
      <c r="E242" s="163">
        <f t="shared" si="61"/>
        <v>0</v>
      </c>
      <c r="F242" s="163">
        <f t="shared" si="61"/>
        <v>0</v>
      </c>
      <c r="G242" s="163">
        <f t="shared" si="61"/>
        <v>0</v>
      </c>
      <c r="H242" s="163">
        <f t="shared" si="61"/>
        <v>0</v>
      </c>
      <c r="I242" s="163">
        <f t="shared" si="61"/>
        <v>0</v>
      </c>
      <c r="J242" s="163">
        <f t="shared" si="61"/>
        <v>0</v>
      </c>
      <c r="K242" s="163">
        <f t="shared" si="61"/>
        <v>0</v>
      </c>
      <c r="L242" s="163">
        <f t="shared" si="61"/>
        <v>0</v>
      </c>
      <c r="M242" s="163">
        <f t="shared" si="61"/>
        <v>0</v>
      </c>
      <c r="N242" s="163">
        <f t="shared" si="61"/>
        <v>0</v>
      </c>
      <c r="O242" s="163">
        <f t="shared" si="61"/>
        <v>0</v>
      </c>
      <c r="P242" s="163">
        <f t="shared" si="61"/>
        <v>0</v>
      </c>
      <c r="Q242" s="163">
        <f t="shared" si="61"/>
        <v>0</v>
      </c>
      <c r="R242" s="163">
        <f t="shared" si="61"/>
        <v>0</v>
      </c>
      <c r="S242" s="163">
        <f t="shared" si="60"/>
        <v>0</v>
      </c>
      <c r="T242" s="163">
        <f t="shared" si="60"/>
        <v>0</v>
      </c>
      <c r="U242" s="163">
        <f t="shared" si="60"/>
        <v>0</v>
      </c>
      <c r="V242" s="163">
        <f t="shared" si="60"/>
        <v>0</v>
      </c>
      <c r="W242" s="163">
        <f t="shared" si="60"/>
        <v>0</v>
      </c>
      <c r="X242" s="163">
        <f t="shared" si="60"/>
        <v>0</v>
      </c>
      <c r="Y242" s="163">
        <f t="shared" si="60"/>
        <v>0</v>
      </c>
      <c r="Z242" s="163">
        <f t="shared" si="60"/>
        <v>0</v>
      </c>
      <c r="AA242" s="163">
        <f t="shared" si="60"/>
        <v>0</v>
      </c>
      <c r="AB242" s="163">
        <f t="shared" si="60"/>
        <v>0</v>
      </c>
      <c r="AC242" s="163">
        <f t="shared" si="60"/>
        <v>0</v>
      </c>
      <c r="AD242" s="163">
        <f t="shared" si="60"/>
        <v>0</v>
      </c>
      <c r="AE242" s="163">
        <f t="shared" si="60"/>
        <v>0</v>
      </c>
      <c r="AF242" s="176">
        <f t="shared" si="60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61"/>
        <v>0</v>
      </c>
      <c r="D243" s="163">
        <f t="shared" si="61"/>
        <v>0</v>
      </c>
      <c r="E243" s="163">
        <f t="shared" si="61"/>
        <v>0</v>
      </c>
      <c r="F243" s="163">
        <f t="shared" si="61"/>
        <v>0</v>
      </c>
      <c r="G243" s="163">
        <f t="shared" si="61"/>
        <v>0</v>
      </c>
      <c r="H243" s="163">
        <f t="shared" si="61"/>
        <v>0</v>
      </c>
      <c r="I243" s="163">
        <f t="shared" si="61"/>
        <v>0</v>
      </c>
      <c r="J243" s="163">
        <f t="shared" si="61"/>
        <v>0</v>
      </c>
      <c r="K243" s="163">
        <f t="shared" si="61"/>
        <v>0</v>
      </c>
      <c r="L243" s="163">
        <f t="shared" si="61"/>
        <v>0</v>
      </c>
      <c r="M243" s="163">
        <f t="shared" si="61"/>
        <v>0</v>
      </c>
      <c r="N243" s="163">
        <f t="shared" si="61"/>
        <v>0</v>
      </c>
      <c r="O243" s="163">
        <f t="shared" si="61"/>
        <v>0</v>
      </c>
      <c r="P243" s="163">
        <f t="shared" si="61"/>
        <v>0</v>
      </c>
      <c r="Q243" s="163">
        <f t="shared" si="61"/>
        <v>0</v>
      </c>
      <c r="R243" s="163">
        <f t="shared" si="61"/>
        <v>0</v>
      </c>
      <c r="S243" s="163">
        <f t="shared" si="60"/>
        <v>0</v>
      </c>
      <c r="T243" s="163">
        <f t="shared" si="60"/>
        <v>0</v>
      </c>
      <c r="U243" s="163">
        <f t="shared" si="60"/>
        <v>0</v>
      </c>
      <c r="V243" s="163">
        <f t="shared" si="60"/>
        <v>0</v>
      </c>
      <c r="W243" s="163">
        <f t="shared" si="60"/>
        <v>0</v>
      </c>
      <c r="X243" s="163">
        <f t="shared" si="60"/>
        <v>0</v>
      </c>
      <c r="Y243" s="163">
        <f t="shared" si="60"/>
        <v>0</v>
      </c>
      <c r="Z243" s="163">
        <f t="shared" si="60"/>
        <v>0</v>
      </c>
      <c r="AA243" s="163">
        <f t="shared" si="60"/>
        <v>0</v>
      </c>
      <c r="AB243" s="163">
        <f t="shared" si="60"/>
        <v>0</v>
      </c>
      <c r="AC243" s="163">
        <f t="shared" si="60"/>
        <v>0</v>
      </c>
      <c r="AD243" s="163">
        <f t="shared" si="60"/>
        <v>0</v>
      </c>
      <c r="AE243" s="163">
        <f t="shared" si="60"/>
        <v>0</v>
      </c>
      <c r="AF243" s="176">
        <f t="shared" si="60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61"/>
        <v>0</v>
      </c>
      <c r="D244" s="163">
        <f t="shared" si="61"/>
        <v>0</v>
      </c>
      <c r="E244" s="163">
        <f t="shared" si="61"/>
        <v>0</v>
      </c>
      <c r="F244" s="163">
        <f t="shared" si="61"/>
        <v>0</v>
      </c>
      <c r="G244" s="163">
        <f t="shared" si="61"/>
        <v>0</v>
      </c>
      <c r="H244" s="163">
        <f t="shared" si="61"/>
        <v>0</v>
      </c>
      <c r="I244" s="163">
        <f t="shared" si="61"/>
        <v>0</v>
      </c>
      <c r="J244" s="163">
        <f t="shared" si="61"/>
        <v>0</v>
      </c>
      <c r="K244" s="163">
        <f t="shared" si="61"/>
        <v>0</v>
      </c>
      <c r="L244" s="163">
        <f t="shared" si="61"/>
        <v>0</v>
      </c>
      <c r="M244" s="163">
        <f t="shared" si="61"/>
        <v>0</v>
      </c>
      <c r="N244" s="163">
        <f t="shared" si="61"/>
        <v>0</v>
      </c>
      <c r="O244" s="163">
        <f t="shared" si="61"/>
        <v>0</v>
      </c>
      <c r="P244" s="163">
        <f t="shared" si="61"/>
        <v>0</v>
      </c>
      <c r="Q244" s="163">
        <f t="shared" si="61"/>
        <v>0</v>
      </c>
      <c r="R244" s="163">
        <f t="shared" si="61"/>
        <v>0</v>
      </c>
      <c r="S244" s="163">
        <f t="shared" si="60"/>
        <v>0</v>
      </c>
      <c r="T244" s="163">
        <f t="shared" si="60"/>
        <v>0</v>
      </c>
      <c r="U244" s="163">
        <f t="shared" si="60"/>
        <v>0</v>
      </c>
      <c r="V244" s="163">
        <f t="shared" si="60"/>
        <v>0</v>
      </c>
      <c r="W244" s="163">
        <f t="shared" si="60"/>
        <v>0</v>
      </c>
      <c r="X244" s="163">
        <f t="shared" si="60"/>
        <v>0</v>
      </c>
      <c r="Y244" s="163">
        <f t="shared" si="60"/>
        <v>0</v>
      </c>
      <c r="Z244" s="163">
        <f t="shared" si="60"/>
        <v>0</v>
      </c>
      <c r="AA244" s="163">
        <f t="shared" si="60"/>
        <v>0</v>
      </c>
      <c r="AB244" s="163">
        <f t="shared" si="60"/>
        <v>0</v>
      </c>
      <c r="AC244" s="163">
        <f t="shared" si="60"/>
        <v>0</v>
      </c>
      <c r="AD244" s="163">
        <f t="shared" si="60"/>
        <v>0</v>
      </c>
      <c r="AE244" s="163">
        <f t="shared" si="60"/>
        <v>0</v>
      </c>
      <c r="AF244" s="176">
        <f t="shared" si="60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61"/>
        <v>0</v>
      </c>
      <c r="D245" s="163">
        <f t="shared" si="61"/>
        <v>0</v>
      </c>
      <c r="E245" s="163">
        <f t="shared" si="61"/>
        <v>0</v>
      </c>
      <c r="F245" s="163">
        <f t="shared" si="61"/>
        <v>0</v>
      </c>
      <c r="G245" s="163">
        <f t="shared" si="61"/>
        <v>0</v>
      </c>
      <c r="H245" s="163">
        <f t="shared" si="61"/>
        <v>0</v>
      </c>
      <c r="I245" s="163">
        <f t="shared" si="61"/>
        <v>0</v>
      </c>
      <c r="J245" s="163">
        <f t="shared" si="61"/>
        <v>0</v>
      </c>
      <c r="K245" s="163">
        <f t="shared" si="61"/>
        <v>0</v>
      </c>
      <c r="L245" s="163">
        <f t="shared" si="61"/>
        <v>0</v>
      </c>
      <c r="M245" s="163">
        <f t="shared" si="61"/>
        <v>0</v>
      </c>
      <c r="N245" s="163">
        <f t="shared" si="61"/>
        <v>0</v>
      </c>
      <c r="O245" s="163">
        <f t="shared" si="61"/>
        <v>0</v>
      </c>
      <c r="P245" s="163">
        <f t="shared" si="61"/>
        <v>0</v>
      </c>
      <c r="Q245" s="163">
        <f t="shared" si="61"/>
        <v>0</v>
      </c>
      <c r="R245" s="163">
        <f t="shared" si="61"/>
        <v>0</v>
      </c>
      <c r="S245" s="163">
        <f t="shared" si="60"/>
        <v>0</v>
      </c>
      <c r="T245" s="163">
        <f t="shared" si="60"/>
        <v>0</v>
      </c>
      <c r="U245" s="163">
        <f t="shared" si="60"/>
        <v>0</v>
      </c>
      <c r="V245" s="163">
        <f t="shared" si="60"/>
        <v>0</v>
      </c>
      <c r="W245" s="163">
        <f t="shared" si="60"/>
        <v>0</v>
      </c>
      <c r="X245" s="163">
        <f t="shared" si="60"/>
        <v>0</v>
      </c>
      <c r="Y245" s="163">
        <f t="shared" si="60"/>
        <v>0</v>
      </c>
      <c r="Z245" s="163">
        <f t="shared" si="60"/>
        <v>0</v>
      </c>
      <c r="AA245" s="163">
        <f t="shared" si="60"/>
        <v>0</v>
      </c>
      <c r="AB245" s="163">
        <f t="shared" si="60"/>
        <v>0</v>
      </c>
      <c r="AC245" s="163">
        <f t="shared" si="60"/>
        <v>0</v>
      </c>
      <c r="AD245" s="163">
        <f t="shared" si="60"/>
        <v>0</v>
      </c>
      <c r="AE245" s="163">
        <f t="shared" si="60"/>
        <v>0</v>
      </c>
      <c r="AF245" s="176">
        <f t="shared" si="60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61"/>
        <v>0</v>
      </c>
      <c r="D246" s="163">
        <f t="shared" si="61"/>
        <v>0</v>
      </c>
      <c r="E246" s="163">
        <f t="shared" si="61"/>
        <v>0</v>
      </c>
      <c r="F246" s="163">
        <f t="shared" si="61"/>
        <v>0</v>
      </c>
      <c r="G246" s="163">
        <f t="shared" si="61"/>
        <v>0</v>
      </c>
      <c r="H246" s="163">
        <f t="shared" si="61"/>
        <v>0</v>
      </c>
      <c r="I246" s="163">
        <f t="shared" si="61"/>
        <v>0</v>
      </c>
      <c r="J246" s="163">
        <f t="shared" si="61"/>
        <v>0</v>
      </c>
      <c r="K246" s="163">
        <f t="shared" si="61"/>
        <v>0</v>
      </c>
      <c r="L246" s="163">
        <f t="shared" si="61"/>
        <v>0</v>
      </c>
      <c r="M246" s="163">
        <f t="shared" si="61"/>
        <v>0</v>
      </c>
      <c r="N246" s="163">
        <f t="shared" si="61"/>
        <v>0</v>
      </c>
      <c r="O246" s="163">
        <f t="shared" si="61"/>
        <v>0</v>
      </c>
      <c r="P246" s="163">
        <f t="shared" si="61"/>
        <v>0</v>
      </c>
      <c r="Q246" s="163">
        <f t="shared" si="61"/>
        <v>0</v>
      </c>
      <c r="R246" s="163">
        <f t="shared" si="61"/>
        <v>0</v>
      </c>
      <c r="S246" s="163">
        <f t="shared" si="60"/>
        <v>0</v>
      </c>
      <c r="T246" s="163">
        <f t="shared" si="60"/>
        <v>0</v>
      </c>
      <c r="U246" s="163">
        <f t="shared" si="60"/>
        <v>0</v>
      </c>
      <c r="V246" s="163">
        <f t="shared" si="60"/>
        <v>0</v>
      </c>
      <c r="W246" s="163">
        <f t="shared" si="60"/>
        <v>0</v>
      </c>
      <c r="X246" s="163">
        <f t="shared" si="60"/>
        <v>0</v>
      </c>
      <c r="Y246" s="163">
        <f t="shared" si="60"/>
        <v>0</v>
      </c>
      <c r="Z246" s="163">
        <f t="shared" si="60"/>
        <v>0</v>
      </c>
      <c r="AA246" s="163">
        <f t="shared" si="60"/>
        <v>0</v>
      </c>
      <c r="AB246" s="163">
        <f t="shared" si="60"/>
        <v>0</v>
      </c>
      <c r="AC246" s="163">
        <f t="shared" si="60"/>
        <v>0</v>
      </c>
      <c r="AD246" s="163">
        <f t="shared" si="60"/>
        <v>0</v>
      </c>
      <c r="AE246" s="163">
        <f t="shared" si="60"/>
        <v>0</v>
      </c>
      <c r="AF246" s="176">
        <f t="shared" si="60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61"/>
        <v>0</v>
      </c>
      <c r="D247" s="163">
        <f t="shared" si="61"/>
        <v>0</v>
      </c>
      <c r="E247" s="163">
        <f t="shared" si="61"/>
        <v>0</v>
      </c>
      <c r="F247" s="163">
        <f t="shared" si="61"/>
        <v>0</v>
      </c>
      <c r="G247" s="163">
        <f t="shared" si="61"/>
        <v>0</v>
      </c>
      <c r="H247" s="163">
        <f t="shared" si="61"/>
        <v>0</v>
      </c>
      <c r="I247" s="163">
        <f t="shared" si="61"/>
        <v>0</v>
      </c>
      <c r="J247" s="163">
        <f t="shared" si="61"/>
        <v>0</v>
      </c>
      <c r="K247" s="163">
        <f t="shared" si="61"/>
        <v>0</v>
      </c>
      <c r="L247" s="163">
        <f t="shared" si="61"/>
        <v>0</v>
      </c>
      <c r="M247" s="163">
        <f t="shared" si="61"/>
        <v>0</v>
      </c>
      <c r="N247" s="163">
        <f t="shared" si="61"/>
        <v>0</v>
      </c>
      <c r="O247" s="163">
        <f t="shared" si="61"/>
        <v>0</v>
      </c>
      <c r="P247" s="163">
        <f t="shared" si="61"/>
        <v>0</v>
      </c>
      <c r="Q247" s="163">
        <f t="shared" si="61"/>
        <v>0</v>
      </c>
      <c r="R247" s="163">
        <f t="shared" si="61"/>
        <v>0</v>
      </c>
      <c r="S247" s="163">
        <f t="shared" si="60"/>
        <v>0</v>
      </c>
      <c r="T247" s="163">
        <f t="shared" si="60"/>
        <v>0</v>
      </c>
      <c r="U247" s="163">
        <f t="shared" si="60"/>
        <v>0</v>
      </c>
      <c r="V247" s="163">
        <f t="shared" si="60"/>
        <v>0</v>
      </c>
      <c r="W247" s="163">
        <f t="shared" si="60"/>
        <v>0</v>
      </c>
      <c r="X247" s="163">
        <f t="shared" si="60"/>
        <v>0</v>
      </c>
      <c r="Y247" s="163">
        <f t="shared" si="60"/>
        <v>0</v>
      </c>
      <c r="Z247" s="163">
        <f t="shared" si="60"/>
        <v>0</v>
      </c>
      <c r="AA247" s="163">
        <f t="shared" si="60"/>
        <v>0</v>
      </c>
      <c r="AB247" s="163">
        <f t="shared" si="60"/>
        <v>0</v>
      </c>
      <c r="AC247" s="163">
        <f t="shared" si="60"/>
        <v>0</v>
      </c>
      <c r="AD247" s="163">
        <f t="shared" si="60"/>
        <v>0</v>
      </c>
      <c r="AE247" s="163">
        <f t="shared" si="60"/>
        <v>0</v>
      </c>
      <c r="AF247" s="176">
        <f t="shared" si="60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61"/>
        <v>0</v>
      </c>
      <c r="D248" s="163">
        <f t="shared" si="61"/>
        <v>0</v>
      </c>
      <c r="E248" s="163">
        <f t="shared" si="61"/>
        <v>0</v>
      </c>
      <c r="F248" s="163">
        <f t="shared" si="61"/>
        <v>0</v>
      </c>
      <c r="G248" s="163">
        <f t="shared" si="61"/>
        <v>0</v>
      </c>
      <c r="H248" s="163">
        <f t="shared" si="61"/>
        <v>0</v>
      </c>
      <c r="I248" s="163">
        <f t="shared" si="61"/>
        <v>0</v>
      </c>
      <c r="J248" s="163">
        <f t="shared" si="61"/>
        <v>0</v>
      </c>
      <c r="K248" s="163">
        <f t="shared" si="61"/>
        <v>0</v>
      </c>
      <c r="L248" s="163">
        <f t="shared" si="61"/>
        <v>0</v>
      </c>
      <c r="M248" s="163">
        <f t="shared" si="61"/>
        <v>0</v>
      </c>
      <c r="N248" s="163">
        <f t="shared" si="61"/>
        <v>0</v>
      </c>
      <c r="O248" s="163">
        <f t="shared" si="61"/>
        <v>0</v>
      </c>
      <c r="P248" s="163">
        <f t="shared" si="61"/>
        <v>0</v>
      </c>
      <c r="Q248" s="163">
        <f t="shared" si="61"/>
        <v>0</v>
      </c>
      <c r="R248" s="163">
        <f t="shared" ref="R248:AF263" si="62">Q248</f>
        <v>0</v>
      </c>
      <c r="S248" s="163">
        <f t="shared" si="62"/>
        <v>0</v>
      </c>
      <c r="T248" s="163">
        <f t="shared" si="62"/>
        <v>0</v>
      </c>
      <c r="U248" s="163">
        <f t="shared" si="62"/>
        <v>0</v>
      </c>
      <c r="V248" s="163">
        <f t="shared" si="62"/>
        <v>0</v>
      </c>
      <c r="W248" s="163">
        <f t="shared" si="62"/>
        <v>0</v>
      </c>
      <c r="X248" s="163">
        <f t="shared" si="62"/>
        <v>0</v>
      </c>
      <c r="Y248" s="163">
        <f t="shared" si="62"/>
        <v>0</v>
      </c>
      <c r="Z248" s="163">
        <f t="shared" si="62"/>
        <v>0</v>
      </c>
      <c r="AA248" s="163">
        <f t="shared" si="62"/>
        <v>0</v>
      </c>
      <c r="AB248" s="163">
        <f t="shared" si="62"/>
        <v>0</v>
      </c>
      <c r="AC248" s="163">
        <f t="shared" si="62"/>
        <v>0</v>
      </c>
      <c r="AD248" s="163">
        <f t="shared" si="62"/>
        <v>0</v>
      </c>
      <c r="AE248" s="163">
        <f t="shared" si="62"/>
        <v>0</v>
      </c>
      <c r="AF248" s="176">
        <f t="shared" si="62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R264" si="63">B249</f>
        <v>0</v>
      </c>
      <c r="D249" s="163">
        <f t="shared" si="63"/>
        <v>0</v>
      </c>
      <c r="E249" s="163">
        <f t="shared" si="63"/>
        <v>0</v>
      </c>
      <c r="F249" s="163">
        <f t="shared" si="63"/>
        <v>0</v>
      </c>
      <c r="G249" s="163">
        <f t="shared" si="63"/>
        <v>0</v>
      </c>
      <c r="H249" s="163">
        <f t="shared" si="63"/>
        <v>0</v>
      </c>
      <c r="I249" s="163">
        <f t="shared" si="63"/>
        <v>0</v>
      </c>
      <c r="J249" s="163">
        <f t="shared" si="63"/>
        <v>0</v>
      </c>
      <c r="K249" s="163">
        <f t="shared" si="63"/>
        <v>0</v>
      </c>
      <c r="L249" s="163">
        <f t="shared" si="63"/>
        <v>0</v>
      </c>
      <c r="M249" s="163">
        <f t="shared" si="63"/>
        <v>0</v>
      </c>
      <c r="N249" s="163">
        <f t="shared" si="63"/>
        <v>0</v>
      </c>
      <c r="O249" s="163">
        <f t="shared" si="63"/>
        <v>0</v>
      </c>
      <c r="P249" s="163">
        <f t="shared" si="63"/>
        <v>0</v>
      </c>
      <c r="Q249" s="163">
        <f t="shared" si="63"/>
        <v>0</v>
      </c>
      <c r="R249" s="163">
        <f t="shared" si="62"/>
        <v>0</v>
      </c>
      <c r="S249" s="163">
        <f t="shared" si="62"/>
        <v>0</v>
      </c>
      <c r="T249" s="163">
        <f t="shared" si="62"/>
        <v>0</v>
      </c>
      <c r="U249" s="163">
        <f t="shared" si="62"/>
        <v>0</v>
      </c>
      <c r="V249" s="163">
        <f t="shared" si="62"/>
        <v>0</v>
      </c>
      <c r="W249" s="163">
        <f t="shared" si="62"/>
        <v>0</v>
      </c>
      <c r="X249" s="163">
        <f t="shared" si="62"/>
        <v>0</v>
      </c>
      <c r="Y249" s="163">
        <f t="shared" si="62"/>
        <v>0</v>
      </c>
      <c r="Z249" s="163">
        <f t="shared" si="62"/>
        <v>0</v>
      </c>
      <c r="AA249" s="163">
        <f t="shared" si="62"/>
        <v>0</v>
      </c>
      <c r="AB249" s="163">
        <f t="shared" si="62"/>
        <v>0</v>
      </c>
      <c r="AC249" s="163">
        <f t="shared" si="62"/>
        <v>0</v>
      </c>
      <c r="AD249" s="163">
        <f t="shared" si="62"/>
        <v>0</v>
      </c>
      <c r="AE249" s="163">
        <f t="shared" si="62"/>
        <v>0</v>
      </c>
      <c r="AF249" s="176">
        <f t="shared" si="62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63"/>
        <v>0</v>
      </c>
      <c r="D250" s="163">
        <f t="shared" si="63"/>
        <v>0</v>
      </c>
      <c r="E250" s="163">
        <f t="shared" si="63"/>
        <v>0</v>
      </c>
      <c r="F250" s="163">
        <f t="shared" si="63"/>
        <v>0</v>
      </c>
      <c r="G250" s="163">
        <f t="shared" si="63"/>
        <v>0</v>
      </c>
      <c r="H250" s="163">
        <f t="shared" si="63"/>
        <v>0</v>
      </c>
      <c r="I250" s="163">
        <f t="shared" si="63"/>
        <v>0</v>
      </c>
      <c r="J250" s="163">
        <f t="shared" si="63"/>
        <v>0</v>
      </c>
      <c r="K250" s="163">
        <f t="shared" si="63"/>
        <v>0</v>
      </c>
      <c r="L250" s="163">
        <f t="shared" si="63"/>
        <v>0</v>
      </c>
      <c r="M250" s="163">
        <f t="shared" si="63"/>
        <v>0</v>
      </c>
      <c r="N250" s="163">
        <f t="shared" si="63"/>
        <v>0</v>
      </c>
      <c r="O250" s="163">
        <f t="shared" si="63"/>
        <v>0</v>
      </c>
      <c r="P250" s="163">
        <f t="shared" si="63"/>
        <v>0</v>
      </c>
      <c r="Q250" s="163">
        <f t="shared" si="63"/>
        <v>0</v>
      </c>
      <c r="R250" s="163">
        <f t="shared" si="63"/>
        <v>0</v>
      </c>
      <c r="S250" s="163">
        <f t="shared" si="62"/>
        <v>0</v>
      </c>
      <c r="T250" s="163">
        <f t="shared" si="62"/>
        <v>0</v>
      </c>
      <c r="U250" s="163">
        <f t="shared" si="62"/>
        <v>0</v>
      </c>
      <c r="V250" s="163">
        <f t="shared" si="62"/>
        <v>0</v>
      </c>
      <c r="W250" s="163">
        <f t="shared" si="62"/>
        <v>0</v>
      </c>
      <c r="X250" s="163">
        <f t="shared" si="62"/>
        <v>0</v>
      </c>
      <c r="Y250" s="163">
        <f t="shared" si="62"/>
        <v>0</v>
      </c>
      <c r="Z250" s="163">
        <f t="shared" si="62"/>
        <v>0</v>
      </c>
      <c r="AA250" s="163">
        <f t="shared" si="62"/>
        <v>0</v>
      </c>
      <c r="AB250" s="163">
        <f t="shared" si="62"/>
        <v>0</v>
      </c>
      <c r="AC250" s="163">
        <f t="shared" si="62"/>
        <v>0</v>
      </c>
      <c r="AD250" s="163">
        <f t="shared" si="62"/>
        <v>0</v>
      </c>
      <c r="AE250" s="163">
        <f t="shared" si="62"/>
        <v>0</v>
      </c>
      <c r="AF250" s="176">
        <f t="shared" si="62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63"/>
        <v>0</v>
      </c>
      <c r="D251" s="163">
        <f t="shared" si="63"/>
        <v>0</v>
      </c>
      <c r="E251" s="163">
        <f t="shared" si="63"/>
        <v>0</v>
      </c>
      <c r="F251" s="163">
        <f t="shared" si="63"/>
        <v>0</v>
      </c>
      <c r="G251" s="163">
        <f t="shared" si="63"/>
        <v>0</v>
      </c>
      <c r="H251" s="163">
        <f t="shared" si="63"/>
        <v>0</v>
      </c>
      <c r="I251" s="163">
        <f t="shared" si="63"/>
        <v>0</v>
      </c>
      <c r="J251" s="163">
        <f t="shared" si="63"/>
        <v>0</v>
      </c>
      <c r="K251" s="163">
        <f t="shared" si="63"/>
        <v>0</v>
      </c>
      <c r="L251" s="163">
        <f t="shared" si="63"/>
        <v>0</v>
      </c>
      <c r="M251" s="163">
        <f t="shared" si="63"/>
        <v>0</v>
      </c>
      <c r="N251" s="163">
        <f t="shared" si="63"/>
        <v>0</v>
      </c>
      <c r="O251" s="163">
        <f t="shared" si="63"/>
        <v>0</v>
      </c>
      <c r="P251" s="163">
        <f t="shared" si="63"/>
        <v>0</v>
      </c>
      <c r="Q251" s="163">
        <f t="shared" si="63"/>
        <v>0</v>
      </c>
      <c r="R251" s="163">
        <f t="shared" si="63"/>
        <v>0</v>
      </c>
      <c r="S251" s="163">
        <f t="shared" si="62"/>
        <v>0</v>
      </c>
      <c r="T251" s="163">
        <f t="shared" si="62"/>
        <v>0</v>
      </c>
      <c r="U251" s="163">
        <f t="shared" si="62"/>
        <v>0</v>
      </c>
      <c r="V251" s="163">
        <f t="shared" si="62"/>
        <v>0</v>
      </c>
      <c r="W251" s="163">
        <f t="shared" si="62"/>
        <v>0</v>
      </c>
      <c r="X251" s="163">
        <f t="shared" si="62"/>
        <v>0</v>
      </c>
      <c r="Y251" s="163">
        <f t="shared" si="62"/>
        <v>0</v>
      </c>
      <c r="Z251" s="163">
        <f t="shared" si="62"/>
        <v>0</v>
      </c>
      <c r="AA251" s="163">
        <f t="shared" si="62"/>
        <v>0</v>
      </c>
      <c r="AB251" s="163">
        <f t="shared" si="62"/>
        <v>0</v>
      </c>
      <c r="AC251" s="163">
        <f t="shared" si="62"/>
        <v>0</v>
      </c>
      <c r="AD251" s="163">
        <f t="shared" si="62"/>
        <v>0</v>
      </c>
      <c r="AE251" s="163">
        <f t="shared" si="62"/>
        <v>0</v>
      </c>
      <c r="AF251" s="176">
        <f t="shared" si="62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63"/>
        <v>0</v>
      </c>
      <c r="D252" s="163">
        <f t="shared" si="63"/>
        <v>0</v>
      </c>
      <c r="E252" s="163">
        <f t="shared" si="63"/>
        <v>0</v>
      </c>
      <c r="F252" s="163">
        <f t="shared" si="63"/>
        <v>0</v>
      </c>
      <c r="G252" s="163">
        <f t="shared" si="63"/>
        <v>0</v>
      </c>
      <c r="H252" s="163">
        <f t="shared" si="63"/>
        <v>0</v>
      </c>
      <c r="I252" s="163">
        <f t="shared" si="63"/>
        <v>0</v>
      </c>
      <c r="J252" s="163">
        <f t="shared" si="63"/>
        <v>0</v>
      </c>
      <c r="K252" s="163">
        <f t="shared" si="63"/>
        <v>0</v>
      </c>
      <c r="L252" s="163">
        <f t="shared" si="63"/>
        <v>0</v>
      </c>
      <c r="M252" s="163">
        <f t="shared" si="63"/>
        <v>0</v>
      </c>
      <c r="N252" s="163">
        <f t="shared" si="63"/>
        <v>0</v>
      </c>
      <c r="O252" s="163">
        <f t="shared" si="63"/>
        <v>0</v>
      </c>
      <c r="P252" s="163">
        <f t="shared" si="63"/>
        <v>0</v>
      </c>
      <c r="Q252" s="163">
        <f t="shared" si="63"/>
        <v>0</v>
      </c>
      <c r="R252" s="163">
        <f t="shared" si="63"/>
        <v>0</v>
      </c>
      <c r="S252" s="163">
        <f t="shared" si="62"/>
        <v>0</v>
      </c>
      <c r="T252" s="163">
        <f t="shared" si="62"/>
        <v>0</v>
      </c>
      <c r="U252" s="163">
        <f t="shared" si="62"/>
        <v>0</v>
      </c>
      <c r="V252" s="163">
        <f t="shared" si="62"/>
        <v>0</v>
      </c>
      <c r="W252" s="163">
        <f t="shared" si="62"/>
        <v>0</v>
      </c>
      <c r="X252" s="163">
        <f t="shared" si="62"/>
        <v>0</v>
      </c>
      <c r="Y252" s="163">
        <f t="shared" si="62"/>
        <v>0</v>
      </c>
      <c r="Z252" s="163">
        <f t="shared" si="62"/>
        <v>0</v>
      </c>
      <c r="AA252" s="163">
        <f t="shared" si="62"/>
        <v>0</v>
      </c>
      <c r="AB252" s="163">
        <f t="shared" si="62"/>
        <v>0</v>
      </c>
      <c r="AC252" s="163">
        <f t="shared" si="62"/>
        <v>0</v>
      </c>
      <c r="AD252" s="163">
        <f t="shared" si="62"/>
        <v>0</v>
      </c>
      <c r="AE252" s="163">
        <f t="shared" si="62"/>
        <v>0</v>
      </c>
      <c r="AF252" s="176">
        <f t="shared" si="62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63"/>
        <v>0</v>
      </c>
      <c r="D253" s="163">
        <f t="shared" si="63"/>
        <v>0</v>
      </c>
      <c r="E253" s="163">
        <f t="shared" si="63"/>
        <v>0</v>
      </c>
      <c r="F253" s="163">
        <f t="shared" si="63"/>
        <v>0</v>
      </c>
      <c r="G253" s="163">
        <f t="shared" si="63"/>
        <v>0</v>
      </c>
      <c r="H253" s="163">
        <f t="shared" si="63"/>
        <v>0</v>
      </c>
      <c r="I253" s="163">
        <f t="shared" si="63"/>
        <v>0</v>
      </c>
      <c r="J253" s="163">
        <f t="shared" si="63"/>
        <v>0</v>
      </c>
      <c r="K253" s="163">
        <f t="shared" si="63"/>
        <v>0</v>
      </c>
      <c r="L253" s="163">
        <f t="shared" si="63"/>
        <v>0</v>
      </c>
      <c r="M253" s="163">
        <f t="shared" si="63"/>
        <v>0</v>
      </c>
      <c r="N253" s="163">
        <f t="shared" si="63"/>
        <v>0</v>
      </c>
      <c r="O253" s="163">
        <f t="shared" si="63"/>
        <v>0</v>
      </c>
      <c r="P253" s="163">
        <f t="shared" si="63"/>
        <v>0</v>
      </c>
      <c r="Q253" s="163">
        <f t="shared" si="63"/>
        <v>0</v>
      </c>
      <c r="R253" s="163">
        <f t="shared" si="63"/>
        <v>0</v>
      </c>
      <c r="S253" s="163">
        <f t="shared" si="62"/>
        <v>0</v>
      </c>
      <c r="T253" s="163">
        <f t="shared" si="62"/>
        <v>0</v>
      </c>
      <c r="U253" s="163">
        <f t="shared" si="62"/>
        <v>0</v>
      </c>
      <c r="V253" s="163">
        <f t="shared" si="62"/>
        <v>0</v>
      </c>
      <c r="W253" s="163">
        <f t="shared" si="62"/>
        <v>0</v>
      </c>
      <c r="X253" s="163">
        <f t="shared" si="62"/>
        <v>0</v>
      </c>
      <c r="Y253" s="163">
        <f t="shared" si="62"/>
        <v>0</v>
      </c>
      <c r="Z253" s="163">
        <f t="shared" si="62"/>
        <v>0</v>
      </c>
      <c r="AA253" s="163">
        <f t="shared" si="62"/>
        <v>0</v>
      </c>
      <c r="AB253" s="163">
        <f t="shared" si="62"/>
        <v>0</v>
      </c>
      <c r="AC253" s="163">
        <f t="shared" si="62"/>
        <v>0</v>
      </c>
      <c r="AD253" s="163">
        <f t="shared" si="62"/>
        <v>0</v>
      </c>
      <c r="AE253" s="163">
        <f t="shared" si="62"/>
        <v>0</v>
      </c>
      <c r="AF253" s="176">
        <f t="shared" si="62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63"/>
        <v>0</v>
      </c>
      <c r="D254" s="163">
        <f t="shared" si="63"/>
        <v>0</v>
      </c>
      <c r="E254" s="163">
        <f t="shared" si="63"/>
        <v>0</v>
      </c>
      <c r="F254" s="163">
        <f t="shared" si="63"/>
        <v>0</v>
      </c>
      <c r="G254" s="163">
        <f t="shared" si="63"/>
        <v>0</v>
      </c>
      <c r="H254" s="163">
        <f t="shared" si="63"/>
        <v>0</v>
      </c>
      <c r="I254" s="163">
        <f t="shared" si="63"/>
        <v>0</v>
      </c>
      <c r="J254" s="163">
        <f t="shared" si="63"/>
        <v>0</v>
      </c>
      <c r="K254" s="163">
        <f t="shared" si="63"/>
        <v>0</v>
      </c>
      <c r="L254" s="163">
        <f t="shared" si="63"/>
        <v>0</v>
      </c>
      <c r="M254" s="163">
        <f t="shared" si="63"/>
        <v>0</v>
      </c>
      <c r="N254" s="163">
        <f t="shared" si="63"/>
        <v>0</v>
      </c>
      <c r="O254" s="163">
        <f t="shared" si="63"/>
        <v>0</v>
      </c>
      <c r="P254" s="163">
        <f t="shared" si="63"/>
        <v>0</v>
      </c>
      <c r="Q254" s="163">
        <f t="shared" si="63"/>
        <v>0</v>
      </c>
      <c r="R254" s="163">
        <f t="shared" si="63"/>
        <v>0</v>
      </c>
      <c r="S254" s="163">
        <f t="shared" si="62"/>
        <v>0</v>
      </c>
      <c r="T254" s="163">
        <f t="shared" si="62"/>
        <v>0</v>
      </c>
      <c r="U254" s="163">
        <f t="shared" si="62"/>
        <v>0</v>
      </c>
      <c r="V254" s="163">
        <f t="shared" si="62"/>
        <v>0</v>
      </c>
      <c r="W254" s="163">
        <f t="shared" si="62"/>
        <v>0</v>
      </c>
      <c r="X254" s="163">
        <f t="shared" si="62"/>
        <v>0</v>
      </c>
      <c r="Y254" s="163">
        <f t="shared" si="62"/>
        <v>0</v>
      </c>
      <c r="Z254" s="163">
        <f t="shared" si="62"/>
        <v>0</v>
      </c>
      <c r="AA254" s="163">
        <f t="shared" si="62"/>
        <v>0</v>
      </c>
      <c r="AB254" s="163">
        <f t="shared" si="62"/>
        <v>0</v>
      </c>
      <c r="AC254" s="163">
        <f t="shared" si="62"/>
        <v>0</v>
      </c>
      <c r="AD254" s="163">
        <f t="shared" si="62"/>
        <v>0</v>
      </c>
      <c r="AE254" s="163">
        <f t="shared" si="62"/>
        <v>0</v>
      </c>
      <c r="AF254" s="176">
        <f t="shared" si="62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63"/>
        <v>0</v>
      </c>
      <c r="D255" s="163">
        <f t="shared" si="63"/>
        <v>0</v>
      </c>
      <c r="E255" s="163">
        <f t="shared" si="63"/>
        <v>0</v>
      </c>
      <c r="F255" s="163">
        <f t="shared" si="63"/>
        <v>0</v>
      </c>
      <c r="G255" s="163">
        <f t="shared" si="63"/>
        <v>0</v>
      </c>
      <c r="H255" s="163">
        <f t="shared" si="63"/>
        <v>0</v>
      </c>
      <c r="I255" s="163">
        <f t="shared" si="63"/>
        <v>0</v>
      </c>
      <c r="J255" s="163">
        <f t="shared" si="63"/>
        <v>0</v>
      </c>
      <c r="K255" s="163">
        <f t="shared" si="63"/>
        <v>0</v>
      </c>
      <c r="L255" s="163">
        <f t="shared" si="63"/>
        <v>0</v>
      </c>
      <c r="M255" s="163">
        <f t="shared" si="63"/>
        <v>0</v>
      </c>
      <c r="N255" s="163">
        <f t="shared" si="63"/>
        <v>0</v>
      </c>
      <c r="O255" s="163">
        <f t="shared" si="63"/>
        <v>0</v>
      </c>
      <c r="P255" s="163">
        <f t="shared" si="63"/>
        <v>0</v>
      </c>
      <c r="Q255" s="163">
        <f t="shared" si="63"/>
        <v>0</v>
      </c>
      <c r="R255" s="163">
        <f t="shared" si="63"/>
        <v>0</v>
      </c>
      <c r="S255" s="163">
        <f t="shared" si="62"/>
        <v>0</v>
      </c>
      <c r="T255" s="163">
        <f t="shared" si="62"/>
        <v>0</v>
      </c>
      <c r="U255" s="163">
        <f t="shared" si="62"/>
        <v>0</v>
      </c>
      <c r="V255" s="163">
        <f t="shared" si="62"/>
        <v>0</v>
      </c>
      <c r="W255" s="163">
        <f t="shared" si="62"/>
        <v>0</v>
      </c>
      <c r="X255" s="163">
        <f t="shared" si="62"/>
        <v>0</v>
      </c>
      <c r="Y255" s="163">
        <f t="shared" si="62"/>
        <v>0</v>
      </c>
      <c r="Z255" s="163">
        <f t="shared" si="62"/>
        <v>0</v>
      </c>
      <c r="AA255" s="163">
        <f t="shared" si="62"/>
        <v>0</v>
      </c>
      <c r="AB255" s="163">
        <f t="shared" si="62"/>
        <v>0</v>
      </c>
      <c r="AC255" s="163">
        <f t="shared" si="62"/>
        <v>0</v>
      </c>
      <c r="AD255" s="163">
        <f t="shared" si="62"/>
        <v>0</v>
      </c>
      <c r="AE255" s="163">
        <f t="shared" si="62"/>
        <v>0</v>
      </c>
      <c r="AF255" s="176">
        <f t="shared" si="62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63"/>
        <v>0</v>
      </c>
      <c r="D256" s="163">
        <f t="shared" si="63"/>
        <v>0</v>
      </c>
      <c r="E256" s="163">
        <f t="shared" si="63"/>
        <v>0</v>
      </c>
      <c r="F256" s="163">
        <f t="shared" si="63"/>
        <v>0</v>
      </c>
      <c r="G256" s="163">
        <f t="shared" si="63"/>
        <v>0</v>
      </c>
      <c r="H256" s="163">
        <f t="shared" si="63"/>
        <v>0</v>
      </c>
      <c r="I256" s="163">
        <f t="shared" si="63"/>
        <v>0</v>
      </c>
      <c r="J256" s="163">
        <f t="shared" si="63"/>
        <v>0</v>
      </c>
      <c r="K256" s="163">
        <f t="shared" si="63"/>
        <v>0</v>
      </c>
      <c r="L256" s="163">
        <f t="shared" si="63"/>
        <v>0</v>
      </c>
      <c r="M256" s="163">
        <f t="shared" si="63"/>
        <v>0</v>
      </c>
      <c r="N256" s="163">
        <f t="shared" si="63"/>
        <v>0</v>
      </c>
      <c r="O256" s="163">
        <f t="shared" si="63"/>
        <v>0</v>
      </c>
      <c r="P256" s="163">
        <f t="shared" si="63"/>
        <v>0</v>
      </c>
      <c r="Q256" s="163">
        <f t="shared" si="63"/>
        <v>0</v>
      </c>
      <c r="R256" s="163">
        <f t="shared" si="63"/>
        <v>0</v>
      </c>
      <c r="S256" s="163">
        <f t="shared" si="62"/>
        <v>0</v>
      </c>
      <c r="T256" s="163">
        <f t="shared" si="62"/>
        <v>0</v>
      </c>
      <c r="U256" s="163">
        <f t="shared" si="62"/>
        <v>0</v>
      </c>
      <c r="V256" s="163">
        <f t="shared" si="62"/>
        <v>0</v>
      </c>
      <c r="W256" s="163">
        <f t="shared" si="62"/>
        <v>0</v>
      </c>
      <c r="X256" s="163">
        <f t="shared" si="62"/>
        <v>0</v>
      </c>
      <c r="Y256" s="163">
        <f t="shared" si="62"/>
        <v>0</v>
      </c>
      <c r="Z256" s="163">
        <f t="shared" si="62"/>
        <v>0</v>
      </c>
      <c r="AA256" s="163">
        <f t="shared" si="62"/>
        <v>0</v>
      </c>
      <c r="AB256" s="163">
        <f t="shared" si="62"/>
        <v>0</v>
      </c>
      <c r="AC256" s="163">
        <f t="shared" si="62"/>
        <v>0</v>
      </c>
      <c r="AD256" s="163">
        <f t="shared" si="62"/>
        <v>0</v>
      </c>
      <c r="AE256" s="163">
        <f t="shared" si="62"/>
        <v>0</v>
      </c>
      <c r="AF256" s="176">
        <f t="shared" si="62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63"/>
        <v>0</v>
      </c>
      <c r="D257" s="163">
        <f t="shared" si="63"/>
        <v>0</v>
      </c>
      <c r="E257" s="163">
        <f t="shared" si="63"/>
        <v>0</v>
      </c>
      <c r="F257" s="163">
        <f t="shared" si="63"/>
        <v>0</v>
      </c>
      <c r="G257" s="163">
        <f t="shared" si="63"/>
        <v>0</v>
      </c>
      <c r="H257" s="163">
        <f t="shared" si="63"/>
        <v>0</v>
      </c>
      <c r="I257" s="163">
        <f t="shared" si="63"/>
        <v>0</v>
      </c>
      <c r="J257" s="163">
        <f t="shared" si="63"/>
        <v>0</v>
      </c>
      <c r="K257" s="163">
        <f t="shared" si="63"/>
        <v>0</v>
      </c>
      <c r="L257" s="163">
        <f t="shared" si="63"/>
        <v>0</v>
      </c>
      <c r="M257" s="163">
        <f t="shared" si="63"/>
        <v>0</v>
      </c>
      <c r="N257" s="163">
        <f t="shared" si="63"/>
        <v>0</v>
      </c>
      <c r="O257" s="163">
        <f t="shared" si="63"/>
        <v>0</v>
      </c>
      <c r="P257" s="163">
        <f t="shared" si="63"/>
        <v>0</v>
      </c>
      <c r="Q257" s="163">
        <f t="shared" si="63"/>
        <v>0</v>
      </c>
      <c r="R257" s="163">
        <f t="shared" si="63"/>
        <v>0</v>
      </c>
      <c r="S257" s="163">
        <f t="shared" si="62"/>
        <v>0</v>
      </c>
      <c r="T257" s="163">
        <f t="shared" si="62"/>
        <v>0</v>
      </c>
      <c r="U257" s="163">
        <f t="shared" si="62"/>
        <v>0</v>
      </c>
      <c r="V257" s="163">
        <f t="shared" si="62"/>
        <v>0</v>
      </c>
      <c r="W257" s="163">
        <f t="shared" si="62"/>
        <v>0</v>
      </c>
      <c r="X257" s="163">
        <f t="shared" si="62"/>
        <v>0</v>
      </c>
      <c r="Y257" s="163">
        <f t="shared" si="62"/>
        <v>0</v>
      </c>
      <c r="Z257" s="163">
        <f t="shared" si="62"/>
        <v>0</v>
      </c>
      <c r="AA257" s="163">
        <f t="shared" si="62"/>
        <v>0</v>
      </c>
      <c r="AB257" s="163">
        <f t="shared" si="62"/>
        <v>0</v>
      </c>
      <c r="AC257" s="163">
        <f t="shared" si="62"/>
        <v>0</v>
      </c>
      <c r="AD257" s="163">
        <f t="shared" si="62"/>
        <v>0</v>
      </c>
      <c r="AE257" s="163">
        <f t="shared" si="62"/>
        <v>0</v>
      </c>
      <c r="AF257" s="176">
        <f t="shared" si="62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63"/>
        <v>0</v>
      </c>
      <c r="D258" s="163">
        <f t="shared" si="63"/>
        <v>0</v>
      </c>
      <c r="E258" s="163">
        <f t="shared" si="63"/>
        <v>0</v>
      </c>
      <c r="F258" s="163">
        <f t="shared" si="63"/>
        <v>0</v>
      </c>
      <c r="G258" s="163">
        <f t="shared" si="63"/>
        <v>0</v>
      </c>
      <c r="H258" s="163">
        <f t="shared" si="63"/>
        <v>0</v>
      </c>
      <c r="I258" s="163">
        <f t="shared" si="63"/>
        <v>0</v>
      </c>
      <c r="J258" s="163">
        <f t="shared" si="63"/>
        <v>0</v>
      </c>
      <c r="K258" s="163">
        <f t="shared" si="63"/>
        <v>0</v>
      </c>
      <c r="L258" s="163">
        <f t="shared" si="63"/>
        <v>0</v>
      </c>
      <c r="M258" s="163">
        <f t="shared" si="63"/>
        <v>0</v>
      </c>
      <c r="N258" s="163">
        <f t="shared" si="63"/>
        <v>0</v>
      </c>
      <c r="O258" s="163">
        <f t="shared" si="63"/>
        <v>0</v>
      </c>
      <c r="P258" s="163">
        <f t="shared" si="63"/>
        <v>0</v>
      </c>
      <c r="Q258" s="163">
        <f t="shared" si="63"/>
        <v>0</v>
      </c>
      <c r="R258" s="163">
        <f t="shared" si="63"/>
        <v>0</v>
      </c>
      <c r="S258" s="163">
        <f t="shared" si="62"/>
        <v>0</v>
      </c>
      <c r="T258" s="163">
        <f t="shared" si="62"/>
        <v>0</v>
      </c>
      <c r="U258" s="163">
        <f t="shared" si="62"/>
        <v>0</v>
      </c>
      <c r="V258" s="163">
        <f t="shared" si="62"/>
        <v>0</v>
      </c>
      <c r="W258" s="163">
        <f t="shared" si="62"/>
        <v>0</v>
      </c>
      <c r="X258" s="163">
        <f t="shared" si="62"/>
        <v>0</v>
      </c>
      <c r="Y258" s="163">
        <f t="shared" si="62"/>
        <v>0</v>
      </c>
      <c r="Z258" s="163">
        <f t="shared" si="62"/>
        <v>0</v>
      </c>
      <c r="AA258" s="163">
        <f t="shared" si="62"/>
        <v>0</v>
      </c>
      <c r="AB258" s="163">
        <f t="shared" si="62"/>
        <v>0</v>
      </c>
      <c r="AC258" s="163">
        <f t="shared" si="62"/>
        <v>0</v>
      </c>
      <c r="AD258" s="163">
        <f t="shared" si="62"/>
        <v>0</v>
      </c>
      <c r="AE258" s="163">
        <f t="shared" si="62"/>
        <v>0</v>
      </c>
      <c r="AF258" s="176">
        <f t="shared" si="62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63"/>
        <v>0</v>
      </c>
      <c r="D259" s="163">
        <f t="shared" si="63"/>
        <v>0</v>
      </c>
      <c r="E259" s="163">
        <f t="shared" si="63"/>
        <v>0</v>
      </c>
      <c r="F259" s="163">
        <f t="shared" si="63"/>
        <v>0</v>
      </c>
      <c r="G259" s="163">
        <f t="shared" si="63"/>
        <v>0</v>
      </c>
      <c r="H259" s="163">
        <f t="shared" si="63"/>
        <v>0</v>
      </c>
      <c r="I259" s="163">
        <f t="shared" si="63"/>
        <v>0</v>
      </c>
      <c r="J259" s="163">
        <f t="shared" si="63"/>
        <v>0</v>
      </c>
      <c r="K259" s="163">
        <f t="shared" si="63"/>
        <v>0</v>
      </c>
      <c r="L259" s="163">
        <f t="shared" si="63"/>
        <v>0</v>
      </c>
      <c r="M259" s="163">
        <f t="shared" si="63"/>
        <v>0</v>
      </c>
      <c r="N259" s="163">
        <f t="shared" si="63"/>
        <v>0</v>
      </c>
      <c r="O259" s="163">
        <f t="shared" si="63"/>
        <v>0</v>
      </c>
      <c r="P259" s="163">
        <f t="shared" si="63"/>
        <v>0</v>
      </c>
      <c r="Q259" s="163">
        <f t="shared" si="63"/>
        <v>0</v>
      </c>
      <c r="R259" s="163">
        <f t="shared" si="63"/>
        <v>0</v>
      </c>
      <c r="S259" s="163">
        <f t="shared" si="62"/>
        <v>0</v>
      </c>
      <c r="T259" s="163">
        <f t="shared" si="62"/>
        <v>0</v>
      </c>
      <c r="U259" s="163">
        <f t="shared" si="62"/>
        <v>0</v>
      </c>
      <c r="V259" s="163">
        <f t="shared" si="62"/>
        <v>0</v>
      </c>
      <c r="W259" s="163">
        <f t="shared" si="62"/>
        <v>0</v>
      </c>
      <c r="X259" s="163">
        <f t="shared" si="62"/>
        <v>0</v>
      </c>
      <c r="Y259" s="163">
        <f t="shared" si="62"/>
        <v>0</v>
      </c>
      <c r="Z259" s="163">
        <f t="shared" si="62"/>
        <v>0</v>
      </c>
      <c r="AA259" s="163">
        <f t="shared" si="62"/>
        <v>0</v>
      </c>
      <c r="AB259" s="163">
        <f t="shared" si="62"/>
        <v>0</v>
      </c>
      <c r="AC259" s="163">
        <f t="shared" si="62"/>
        <v>0</v>
      </c>
      <c r="AD259" s="163">
        <f t="shared" si="62"/>
        <v>0</v>
      </c>
      <c r="AE259" s="163">
        <f t="shared" si="62"/>
        <v>0</v>
      </c>
      <c r="AF259" s="176">
        <f t="shared" si="62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63"/>
        <v>0</v>
      </c>
      <c r="D260" s="163">
        <f t="shared" si="63"/>
        <v>0</v>
      </c>
      <c r="E260" s="163">
        <f t="shared" si="63"/>
        <v>0</v>
      </c>
      <c r="F260" s="163">
        <f t="shared" si="63"/>
        <v>0</v>
      </c>
      <c r="G260" s="163">
        <f t="shared" si="63"/>
        <v>0</v>
      </c>
      <c r="H260" s="163">
        <f t="shared" si="63"/>
        <v>0</v>
      </c>
      <c r="I260" s="163">
        <f t="shared" si="63"/>
        <v>0</v>
      </c>
      <c r="J260" s="163">
        <f t="shared" si="63"/>
        <v>0</v>
      </c>
      <c r="K260" s="163">
        <f t="shared" si="63"/>
        <v>0</v>
      </c>
      <c r="L260" s="163">
        <f t="shared" si="63"/>
        <v>0</v>
      </c>
      <c r="M260" s="163">
        <f t="shared" si="63"/>
        <v>0</v>
      </c>
      <c r="N260" s="163">
        <f t="shared" si="63"/>
        <v>0</v>
      </c>
      <c r="O260" s="163">
        <f t="shared" si="63"/>
        <v>0</v>
      </c>
      <c r="P260" s="163">
        <f t="shared" si="63"/>
        <v>0</v>
      </c>
      <c r="Q260" s="163">
        <f t="shared" si="63"/>
        <v>0</v>
      </c>
      <c r="R260" s="163">
        <f t="shared" si="63"/>
        <v>0</v>
      </c>
      <c r="S260" s="163">
        <f t="shared" si="62"/>
        <v>0</v>
      </c>
      <c r="T260" s="163">
        <f t="shared" si="62"/>
        <v>0</v>
      </c>
      <c r="U260" s="163">
        <f t="shared" si="62"/>
        <v>0</v>
      </c>
      <c r="V260" s="163">
        <f t="shared" si="62"/>
        <v>0</v>
      </c>
      <c r="W260" s="163">
        <f t="shared" si="62"/>
        <v>0</v>
      </c>
      <c r="X260" s="163">
        <f t="shared" si="62"/>
        <v>0</v>
      </c>
      <c r="Y260" s="163">
        <f t="shared" si="62"/>
        <v>0</v>
      </c>
      <c r="Z260" s="163">
        <f t="shared" si="62"/>
        <v>0</v>
      </c>
      <c r="AA260" s="163">
        <f t="shared" si="62"/>
        <v>0</v>
      </c>
      <c r="AB260" s="163">
        <f t="shared" si="62"/>
        <v>0</v>
      </c>
      <c r="AC260" s="163">
        <f t="shared" si="62"/>
        <v>0</v>
      </c>
      <c r="AD260" s="163">
        <f t="shared" si="62"/>
        <v>0</v>
      </c>
      <c r="AE260" s="163">
        <f t="shared" si="62"/>
        <v>0</v>
      </c>
      <c r="AF260" s="176">
        <f t="shared" si="62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63"/>
        <v>0</v>
      </c>
      <c r="D261" s="163">
        <f t="shared" si="63"/>
        <v>0</v>
      </c>
      <c r="E261" s="163">
        <f t="shared" si="63"/>
        <v>0</v>
      </c>
      <c r="F261" s="163">
        <f t="shared" si="63"/>
        <v>0</v>
      </c>
      <c r="G261" s="163">
        <f t="shared" si="63"/>
        <v>0</v>
      </c>
      <c r="H261" s="163">
        <f t="shared" si="63"/>
        <v>0</v>
      </c>
      <c r="I261" s="163">
        <f t="shared" si="63"/>
        <v>0</v>
      </c>
      <c r="J261" s="163">
        <f t="shared" si="63"/>
        <v>0</v>
      </c>
      <c r="K261" s="163">
        <f t="shared" si="63"/>
        <v>0</v>
      </c>
      <c r="L261" s="163">
        <f t="shared" si="63"/>
        <v>0</v>
      </c>
      <c r="M261" s="163">
        <f t="shared" si="63"/>
        <v>0</v>
      </c>
      <c r="N261" s="163">
        <f t="shared" si="63"/>
        <v>0</v>
      </c>
      <c r="O261" s="163">
        <f t="shared" si="63"/>
        <v>0</v>
      </c>
      <c r="P261" s="163">
        <f t="shared" si="63"/>
        <v>0</v>
      </c>
      <c r="Q261" s="163">
        <f t="shared" si="63"/>
        <v>0</v>
      </c>
      <c r="R261" s="163">
        <f t="shared" si="63"/>
        <v>0</v>
      </c>
      <c r="S261" s="163">
        <f t="shared" si="62"/>
        <v>0</v>
      </c>
      <c r="T261" s="163">
        <f t="shared" si="62"/>
        <v>0</v>
      </c>
      <c r="U261" s="163">
        <f t="shared" si="62"/>
        <v>0</v>
      </c>
      <c r="V261" s="163">
        <f t="shared" si="62"/>
        <v>0</v>
      </c>
      <c r="W261" s="163">
        <f t="shared" si="62"/>
        <v>0</v>
      </c>
      <c r="X261" s="163">
        <f t="shared" si="62"/>
        <v>0</v>
      </c>
      <c r="Y261" s="163">
        <f t="shared" si="62"/>
        <v>0</v>
      </c>
      <c r="Z261" s="163">
        <f t="shared" si="62"/>
        <v>0</v>
      </c>
      <c r="AA261" s="163">
        <f t="shared" si="62"/>
        <v>0</v>
      </c>
      <c r="AB261" s="163">
        <f t="shared" si="62"/>
        <v>0</v>
      </c>
      <c r="AC261" s="163">
        <f t="shared" si="62"/>
        <v>0</v>
      </c>
      <c r="AD261" s="163">
        <f t="shared" si="62"/>
        <v>0</v>
      </c>
      <c r="AE261" s="163">
        <f t="shared" si="62"/>
        <v>0</v>
      </c>
      <c r="AF261" s="176">
        <f t="shared" si="62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63"/>
        <v>0</v>
      </c>
      <c r="D262" s="163">
        <f t="shared" si="63"/>
        <v>0</v>
      </c>
      <c r="E262" s="163">
        <f t="shared" si="63"/>
        <v>0</v>
      </c>
      <c r="F262" s="163">
        <f t="shared" si="63"/>
        <v>0</v>
      </c>
      <c r="G262" s="163">
        <f t="shared" si="63"/>
        <v>0</v>
      </c>
      <c r="H262" s="163">
        <f t="shared" si="63"/>
        <v>0</v>
      </c>
      <c r="I262" s="163">
        <f t="shared" si="63"/>
        <v>0</v>
      </c>
      <c r="J262" s="163">
        <f t="shared" si="63"/>
        <v>0</v>
      </c>
      <c r="K262" s="163">
        <f t="shared" si="63"/>
        <v>0</v>
      </c>
      <c r="L262" s="163">
        <f t="shared" si="63"/>
        <v>0</v>
      </c>
      <c r="M262" s="163">
        <f t="shared" si="63"/>
        <v>0</v>
      </c>
      <c r="N262" s="163">
        <f t="shared" si="63"/>
        <v>0</v>
      </c>
      <c r="O262" s="163">
        <f t="shared" si="63"/>
        <v>0</v>
      </c>
      <c r="P262" s="163">
        <f t="shared" si="63"/>
        <v>0</v>
      </c>
      <c r="Q262" s="163">
        <f t="shared" si="63"/>
        <v>0</v>
      </c>
      <c r="R262" s="163">
        <f t="shared" si="63"/>
        <v>0</v>
      </c>
      <c r="S262" s="163">
        <f t="shared" si="62"/>
        <v>0</v>
      </c>
      <c r="T262" s="163">
        <f t="shared" si="62"/>
        <v>0</v>
      </c>
      <c r="U262" s="163">
        <f t="shared" si="62"/>
        <v>0</v>
      </c>
      <c r="V262" s="163">
        <f t="shared" si="62"/>
        <v>0</v>
      </c>
      <c r="W262" s="163">
        <f t="shared" si="62"/>
        <v>0</v>
      </c>
      <c r="X262" s="163">
        <f t="shared" si="62"/>
        <v>0</v>
      </c>
      <c r="Y262" s="163">
        <f t="shared" si="62"/>
        <v>0</v>
      </c>
      <c r="Z262" s="163">
        <f t="shared" si="62"/>
        <v>0</v>
      </c>
      <c r="AA262" s="163">
        <f t="shared" si="62"/>
        <v>0</v>
      </c>
      <c r="AB262" s="163">
        <f t="shared" si="62"/>
        <v>0</v>
      </c>
      <c r="AC262" s="163">
        <f t="shared" si="62"/>
        <v>0</v>
      </c>
      <c r="AD262" s="163">
        <f t="shared" si="62"/>
        <v>0</v>
      </c>
      <c r="AE262" s="163">
        <f t="shared" si="62"/>
        <v>0</v>
      </c>
      <c r="AF262" s="176">
        <f t="shared" si="62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63"/>
        <v>0</v>
      </c>
      <c r="D263" s="163">
        <f t="shared" si="63"/>
        <v>0</v>
      </c>
      <c r="E263" s="163">
        <f t="shared" si="63"/>
        <v>0</v>
      </c>
      <c r="F263" s="163">
        <f t="shared" si="63"/>
        <v>0</v>
      </c>
      <c r="G263" s="163">
        <f t="shared" si="63"/>
        <v>0</v>
      </c>
      <c r="H263" s="163">
        <f t="shared" si="63"/>
        <v>0</v>
      </c>
      <c r="I263" s="163">
        <f t="shared" si="63"/>
        <v>0</v>
      </c>
      <c r="J263" s="163">
        <f t="shared" si="63"/>
        <v>0</v>
      </c>
      <c r="K263" s="163">
        <f t="shared" si="63"/>
        <v>0</v>
      </c>
      <c r="L263" s="163">
        <f t="shared" si="63"/>
        <v>0</v>
      </c>
      <c r="M263" s="163">
        <f t="shared" si="63"/>
        <v>0</v>
      </c>
      <c r="N263" s="163">
        <f t="shared" si="63"/>
        <v>0</v>
      </c>
      <c r="O263" s="163">
        <f t="shared" si="63"/>
        <v>0</v>
      </c>
      <c r="P263" s="163">
        <f t="shared" si="63"/>
        <v>0</v>
      </c>
      <c r="Q263" s="163">
        <f t="shared" si="63"/>
        <v>0</v>
      </c>
      <c r="R263" s="163">
        <f t="shared" si="63"/>
        <v>0</v>
      </c>
      <c r="S263" s="163">
        <f t="shared" si="62"/>
        <v>0</v>
      </c>
      <c r="T263" s="163">
        <f t="shared" si="62"/>
        <v>0</v>
      </c>
      <c r="U263" s="163">
        <f t="shared" si="62"/>
        <v>0</v>
      </c>
      <c r="V263" s="163">
        <f t="shared" si="62"/>
        <v>0</v>
      </c>
      <c r="W263" s="163">
        <f t="shared" si="62"/>
        <v>0</v>
      </c>
      <c r="X263" s="163">
        <f t="shared" si="62"/>
        <v>0</v>
      </c>
      <c r="Y263" s="163">
        <f t="shared" si="62"/>
        <v>0</v>
      </c>
      <c r="Z263" s="163">
        <f t="shared" si="62"/>
        <v>0</v>
      </c>
      <c r="AA263" s="163">
        <f t="shared" si="62"/>
        <v>0</v>
      </c>
      <c r="AB263" s="163">
        <f t="shared" si="62"/>
        <v>0</v>
      </c>
      <c r="AC263" s="163">
        <f t="shared" si="62"/>
        <v>0</v>
      </c>
      <c r="AD263" s="163">
        <f t="shared" si="62"/>
        <v>0</v>
      </c>
      <c r="AE263" s="163">
        <f t="shared" si="62"/>
        <v>0</v>
      </c>
      <c r="AF263" s="176">
        <f t="shared" si="62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63"/>
        <v>0</v>
      </c>
      <c r="D264" s="163">
        <f t="shared" si="63"/>
        <v>0</v>
      </c>
      <c r="E264" s="163">
        <f t="shared" si="63"/>
        <v>0</v>
      </c>
      <c r="F264" s="163">
        <f t="shared" si="63"/>
        <v>0</v>
      </c>
      <c r="G264" s="163">
        <f t="shared" si="63"/>
        <v>0</v>
      </c>
      <c r="H264" s="163">
        <f t="shared" si="63"/>
        <v>0</v>
      </c>
      <c r="I264" s="163">
        <f t="shared" si="63"/>
        <v>0</v>
      </c>
      <c r="J264" s="163">
        <f t="shared" si="63"/>
        <v>0</v>
      </c>
      <c r="K264" s="163">
        <f t="shared" si="63"/>
        <v>0</v>
      </c>
      <c r="L264" s="163">
        <f t="shared" si="63"/>
        <v>0</v>
      </c>
      <c r="M264" s="163">
        <f t="shared" si="63"/>
        <v>0</v>
      </c>
      <c r="N264" s="163">
        <f t="shared" si="63"/>
        <v>0</v>
      </c>
      <c r="O264" s="163">
        <f t="shared" si="63"/>
        <v>0</v>
      </c>
      <c r="P264" s="163">
        <f t="shared" si="63"/>
        <v>0</v>
      </c>
      <c r="Q264" s="163">
        <f t="shared" si="63"/>
        <v>0</v>
      </c>
      <c r="R264" s="163">
        <f t="shared" si="63"/>
        <v>0</v>
      </c>
      <c r="S264" s="163">
        <f t="shared" ref="S264:AF273" si="64">R264</f>
        <v>0</v>
      </c>
      <c r="T264" s="163">
        <f t="shared" si="64"/>
        <v>0</v>
      </c>
      <c r="U264" s="163">
        <f t="shared" si="64"/>
        <v>0</v>
      </c>
      <c r="V264" s="163">
        <f t="shared" si="64"/>
        <v>0</v>
      </c>
      <c r="W264" s="163">
        <f t="shared" si="64"/>
        <v>0</v>
      </c>
      <c r="X264" s="163">
        <f t="shared" si="64"/>
        <v>0</v>
      </c>
      <c r="Y264" s="163">
        <f t="shared" si="64"/>
        <v>0</v>
      </c>
      <c r="Z264" s="163">
        <f t="shared" si="64"/>
        <v>0</v>
      </c>
      <c r="AA264" s="163">
        <f t="shared" si="64"/>
        <v>0</v>
      </c>
      <c r="AB264" s="163">
        <f t="shared" si="64"/>
        <v>0</v>
      </c>
      <c r="AC264" s="163">
        <f t="shared" si="64"/>
        <v>0</v>
      </c>
      <c r="AD264" s="163">
        <f t="shared" si="64"/>
        <v>0</v>
      </c>
      <c r="AE264" s="163">
        <f t="shared" si="64"/>
        <v>0</v>
      </c>
      <c r="AF264" s="176">
        <f t="shared" si="64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R273" si="65">B265</f>
        <v>0</v>
      </c>
      <c r="D265" s="163">
        <f t="shared" si="65"/>
        <v>0</v>
      </c>
      <c r="E265" s="163">
        <f t="shared" si="65"/>
        <v>0</v>
      </c>
      <c r="F265" s="163">
        <f t="shared" si="65"/>
        <v>0</v>
      </c>
      <c r="G265" s="163">
        <f t="shared" si="65"/>
        <v>0</v>
      </c>
      <c r="H265" s="163">
        <f t="shared" si="65"/>
        <v>0</v>
      </c>
      <c r="I265" s="163">
        <f t="shared" si="65"/>
        <v>0</v>
      </c>
      <c r="J265" s="163">
        <f t="shared" si="65"/>
        <v>0</v>
      </c>
      <c r="K265" s="163">
        <f t="shared" si="65"/>
        <v>0</v>
      </c>
      <c r="L265" s="163">
        <f t="shared" si="65"/>
        <v>0</v>
      </c>
      <c r="M265" s="163">
        <f t="shared" si="65"/>
        <v>0</v>
      </c>
      <c r="N265" s="163">
        <f t="shared" si="65"/>
        <v>0</v>
      </c>
      <c r="O265" s="163">
        <f t="shared" si="65"/>
        <v>0</v>
      </c>
      <c r="P265" s="163">
        <f t="shared" si="65"/>
        <v>0</v>
      </c>
      <c r="Q265" s="163">
        <f t="shared" si="65"/>
        <v>0</v>
      </c>
      <c r="R265" s="163">
        <f t="shared" si="65"/>
        <v>0</v>
      </c>
      <c r="S265" s="163">
        <f t="shared" si="64"/>
        <v>0</v>
      </c>
      <c r="T265" s="163">
        <f t="shared" si="64"/>
        <v>0</v>
      </c>
      <c r="U265" s="163">
        <f t="shared" si="64"/>
        <v>0</v>
      </c>
      <c r="V265" s="163">
        <f t="shared" si="64"/>
        <v>0</v>
      </c>
      <c r="W265" s="163">
        <f t="shared" si="64"/>
        <v>0</v>
      </c>
      <c r="X265" s="163">
        <f t="shared" si="64"/>
        <v>0</v>
      </c>
      <c r="Y265" s="163">
        <f t="shared" si="64"/>
        <v>0</v>
      </c>
      <c r="Z265" s="163">
        <f t="shared" si="64"/>
        <v>0</v>
      </c>
      <c r="AA265" s="163">
        <f t="shared" si="64"/>
        <v>0</v>
      </c>
      <c r="AB265" s="163">
        <f t="shared" si="64"/>
        <v>0</v>
      </c>
      <c r="AC265" s="163">
        <f t="shared" si="64"/>
        <v>0</v>
      </c>
      <c r="AD265" s="163">
        <f t="shared" si="64"/>
        <v>0</v>
      </c>
      <c r="AE265" s="163">
        <f t="shared" si="64"/>
        <v>0</v>
      </c>
      <c r="AF265" s="176">
        <f t="shared" si="64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65"/>
        <v>0</v>
      </c>
      <c r="D266" s="163">
        <f t="shared" si="65"/>
        <v>0</v>
      </c>
      <c r="E266" s="163">
        <f t="shared" si="65"/>
        <v>0</v>
      </c>
      <c r="F266" s="163">
        <f t="shared" si="65"/>
        <v>0</v>
      </c>
      <c r="G266" s="163">
        <f t="shared" si="65"/>
        <v>0</v>
      </c>
      <c r="H266" s="163">
        <f t="shared" si="65"/>
        <v>0</v>
      </c>
      <c r="I266" s="163">
        <f t="shared" si="65"/>
        <v>0</v>
      </c>
      <c r="J266" s="163">
        <f t="shared" si="65"/>
        <v>0</v>
      </c>
      <c r="K266" s="163">
        <f t="shared" si="65"/>
        <v>0</v>
      </c>
      <c r="L266" s="163">
        <f t="shared" si="65"/>
        <v>0</v>
      </c>
      <c r="M266" s="163">
        <f t="shared" si="65"/>
        <v>0</v>
      </c>
      <c r="N266" s="163">
        <f t="shared" si="65"/>
        <v>0</v>
      </c>
      <c r="O266" s="163">
        <f t="shared" si="65"/>
        <v>0</v>
      </c>
      <c r="P266" s="163">
        <f t="shared" si="65"/>
        <v>0</v>
      </c>
      <c r="Q266" s="163">
        <f t="shared" si="65"/>
        <v>0</v>
      </c>
      <c r="R266" s="163">
        <f t="shared" si="65"/>
        <v>0</v>
      </c>
      <c r="S266" s="163">
        <f t="shared" si="64"/>
        <v>0</v>
      </c>
      <c r="T266" s="163">
        <f t="shared" si="64"/>
        <v>0</v>
      </c>
      <c r="U266" s="163">
        <f t="shared" si="64"/>
        <v>0</v>
      </c>
      <c r="V266" s="163">
        <f t="shared" si="64"/>
        <v>0</v>
      </c>
      <c r="W266" s="163">
        <f t="shared" si="64"/>
        <v>0</v>
      </c>
      <c r="X266" s="163">
        <f t="shared" si="64"/>
        <v>0</v>
      </c>
      <c r="Y266" s="163">
        <f t="shared" si="64"/>
        <v>0</v>
      </c>
      <c r="Z266" s="163">
        <f t="shared" si="64"/>
        <v>0</v>
      </c>
      <c r="AA266" s="163">
        <f t="shared" si="64"/>
        <v>0</v>
      </c>
      <c r="AB266" s="163">
        <f t="shared" si="64"/>
        <v>0</v>
      </c>
      <c r="AC266" s="163">
        <f t="shared" si="64"/>
        <v>0</v>
      </c>
      <c r="AD266" s="163">
        <f t="shared" si="64"/>
        <v>0</v>
      </c>
      <c r="AE266" s="163">
        <f t="shared" si="64"/>
        <v>0</v>
      </c>
      <c r="AF266" s="176">
        <f t="shared" si="64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65"/>
        <v>0</v>
      </c>
      <c r="D267" s="163">
        <f t="shared" si="65"/>
        <v>0</v>
      </c>
      <c r="E267" s="163">
        <f t="shared" si="65"/>
        <v>0</v>
      </c>
      <c r="F267" s="163">
        <f t="shared" si="65"/>
        <v>0</v>
      </c>
      <c r="G267" s="163">
        <f t="shared" si="65"/>
        <v>0</v>
      </c>
      <c r="H267" s="163">
        <f t="shared" si="65"/>
        <v>0</v>
      </c>
      <c r="I267" s="163">
        <f t="shared" si="65"/>
        <v>0</v>
      </c>
      <c r="J267" s="163">
        <f t="shared" si="65"/>
        <v>0</v>
      </c>
      <c r="K267" s="163">
        <f t="shared" si="65"/>
        <v>0</v>
      </c>
      <c r="L267" s="163">
        <f t="shared" si="65"/>
        <v>0</v>
      </c>
      <c r="M267" s="163">
        <f t="shared" si="65"/>
        <v>0</v>
      </c>
      <c r="N267" s="163">
        <f t="shared" si="65"/>
        <v>0</v>
      </c>
      <c r="O267" s="163">
        <f t="shared" si="65"/>
        <v>0</v>
      </c>
      <c r="P267" s="163">
        <f t="shared" si="65"/>
        <v>0</v>
      </c>
      <c r="Q267" s="163">
        <f t="shared" si="65"/>
        <v>0</v>
      </c>
      <c r="R267" s="163">
        <f t="shared" si="65"/>
        <v>0</v>
      </c>
      <c r="S267" s="163">
        <f t="shared" si="64"/>
        <v>0</v>
      </c>
      <c r="T267" s="163">
        <f t="shared" si="64"/>
        <v>0</v>
      </c>
      <c r="U267" s="163">
        <f t="shared" si="64"/>
        <v>0</v>
      </c>
      <c r="V267" s="163">
        <f t="shared" si="64"/>
        <v>0</v>
      </c>
      <c r="W267" s="163">
        <f t="shared" si="64"/>
        <v>0</v>
      </c>
      <c r="X267" s="163">
        <f t="shared" si="64"/>
        <v>0</v>
      </c>
      <c r="Y267" s="163">
        <f t="shared" si="64"/>
        <v>0</v>
      </c>
      <c r="Z267" s="163">
        <f t="shared" si="64"/>
        <v>0</v>
      </c>
      <c r="AA267" s="163">
        <f t="shared" si="64"/>
        <v>0</v>
      </c>
      <c r="AB267" s="163">
        <f t="shared" si="64"/>
        <v>0</v>
      </c>
      <c r="AC267" s="163">
        <f t="shared" si="64"/>
        <v>0</v>
      </c>
      <c r="AD267" s="163">
        <f t="shared" si="64"/>
        <v>0</v>
      </c>
      <c r="AE267" s="163">
        <f t="shared" si="64"/>
        <v>0</v>
      </c>
      <c r="AF267" s="176">
        <f t="shared" si="64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65"/>
        <v>0</v>
      </c>
      <c r="D268" s="163">
        <f t="shared" si="65"/>
        <v>0</v>
      </c>
      <c r="E268" s="163">
        <f t="shared" si="65"/>
        <v>0</v>
      </c>
      <c r="F268" s="163">
        <f t="shared" si="65"/>
        <v>0</v>
      </c>
      <c r="G268" s="163">
        <f t="shared" si="65"/>
        <v>0</v>
      </c>
      <c r="H268" s="163">
        <f t="shared" si="65"/>
        <v>0</v>
      </c>
      <c r="I268" s="163">
        <f t="shared" si="65"/>
        <v>0</v>
      </c>
      <c r="J268" s="163">
        <f t="shared" si="65"/>
        <v>0</v>
      </c>
      <c r="K268" s="163">
        <f t="shared" si="65"/>
        <v>0</v>
      </c>
      <c r="L268" s="163">
        <f t="shared" si="65"/>
        <v>0</v>
      </c>
      <c r="M268" s="163">
        <f t="shared" si="65"/>
        <v>0</v>
      </c>
      <c r="N268" s="163">
        <f t="shared" si="65"/>
        <v>0</v>
      </c>
      <c r="O268" s="163">
        <f t="shared" si="65"/>
        <v>0</v>
      </c>
      <c r="P268" s="163">
        <f t="shared" si="65"/>
        <v>0</v>
      </c>
      <c r="Q268" s="163">
        <f t="shared" si="65"/>
        <v>0</v>
      </c>
      <c r="R268" s="163">
        <f t="shared" si="65"/>
        <v>0</v>
      </c>
      <c r="S268" s="163">
        <f t="shared" si="64"/>
        <v>0</v>
      </c>
      <c r="T268" s="163">
        <f t="shared" si="64"/>
        <v>0</v>
      </c>
      <c r="U268" s="163">
        <f t="shared" si="64"/>
        <v>0</v>
      </c>
      <c r="V268" s="163">
        <f t="shared" si="64"/>
        <v>0</v>
      </c>
      <c r="W268" s="163">
        <f t="shared" si="64"/>
        <v>0</v>
      </c>
      <c r="X268" s="163">
        <f t="shared" si="64"/>
        <v>0</v>
      </c>
      <c r="Y268" s="163">
        <f t="shared" si="64"/>
        <v>0</v>
      </c>
      <c r="Z268" s="163">
        <f t="shared" si="64"/>
        <v>0</v>
      </c>
      <c r="AA268" s="163">
        <f t="shared" si="64"/>
        <v>0</v>
      </c>
      <c r="AB268" s="163">
        <f t="shared" si="64"/>
        <v>0</v>
      </c>
      <c r="AC268" s="163">
        <f t="shared" si="64"/>
        <v>0</v>
      </c>
      <c r="AD268" s="163">
        <f t="shared" si="64"/>
        <v>0</v>
      </c>
      <c r="AE268" s="163">
        <f t="shared" si="64"/>
        <v>0</v>
      </c>
      <c r="AF268" s="176">
        <f t="shared" si="64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65"/>
        <v>0</v>
      </c>
      <c r="D269" s="163">
        <f t="shared" si="65"/>
        <v>0</v>
      </c>
      <c r="E269" s="163">
        <f t="shared" si="65"/>
        <v>0</v>
      </c>
      <c r="F269" s="163">
        <f t="shared" si="65"/>
        <v>0</v>
      </c>
      <c r="G269" s="163">
        <f t="shared" si="65"/>
        <v>0</v>
      </c>
      <c r="H269" s="163">
        <f t="shared" si="65"/>
        <v>0</v>
      </c>
      <c r="I269" s="163">
        <f t="shared" si="65"/>
        <v>0</v>
      </c>
      <c r="J269" s="163">
        <f t="shared" si="65"/>
        <v>0</v>
      </c>
      <c r="K269" s="163">
        <f t="shared" si="65"/>
        <v>0</v>
      </c>
      <c r="L269" s="163">
        <f t="shared" si="65"/>
        <v>0</v>
      </c>
      <c r="M269" s="163">
        <f t="shared" si="65"/>
        <v>0</v>
      </c>
      <c r="N269" s="163">
        <f t="shared" si="65"/>
        <v>0</v>
      </c>
      <c r="O269" s="163">
        <f t="shared" si="65"/>
        <v>0</v>
      </c>
      <c r="P269" s="163">
        <f t="shared" si="65"/>
        <v>0</v>
      </c>
      <c r="Q269" s="163">
        <f t="shared" si="65"/>
        <v>0</v>
      </c>
      <c r="R269" s="163">
        <f t="shared" si="65"/>
        <v>0</v>
      </c>
      <c r="S269" s="163">
        <f t="shared" si="64"/>
        <v>0</v>
      </c>
      <c r="T269" s="163">
        <f t="shared" si="64"/>
        <v>0</v>
      </c>
      <c r="U269" s="163">
        <f t="shared" si="64"/>
        <v>0</v>
      </c>
      <c r="V269" s="163">
        <f t="shared" si="64"/>
        <v>0</v>
      </c>
      <c r="W269" s="163">
        <f t="shared" si="64"/>
        <v>0</v>
      </c>
      <c r="X269" s="163">
        <f t="shared" si="64"/>
        <v>0</v>
      </c>
      <c r="Y269" s="163">
        <f t="shared" si="64"/>
        <v>0</v>
      </c>
      <c r="Z269" s="163">
        <f t="shared" si="64"/>
        <v>0</v>
      </c>
      <c r="AA269" s="163">
        <f t="shared" si="64"/>
        <v>0</v>
      </c>
      <c r="AB269" s="163">
        <f t="shared" si="64"/>
        <v>0</v>
      </c>
      <c r="AC269" s="163">
        <f t="shared" si="64"/>
        <v>0</v>
      </c>
      <c r="AD269" s="163">
        <f t="shared" si="64"/>
        <v>0</v>
      </c>
      <c r="AE269" s="163">
        <f t="shared" si="64"/>
        <v>0</v>
      </c>
      <c r="AF269" s="176">
        <f t="shared" si="64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65"/>
        <v>0</v>
      </c>
      <c r="D270" s="163">
        <f t="shared" si="65"/>
        <v>0</v>
      </c>
      <c r="E270" s="163">
        <f t="shared" si="65"/>
        <v>0</v>
      </c>
      <c r="F270" s="163">
        <f t="shared" si="65"/>
        <v>0</v>
      </c>
      <c r="G270" s="163">
        <f t="shared" si="65"/>
        <v>0</v>
      </c>
      <c r="H270" s="163">
        <f t="shared" si="65"/>
        <v>0</v>
      </c>
      <c r="I270" s="163">
        <f t="shared" si="65"/>
        <v>0</v>
      </c>
      <c r="J270" s="163">
        <f t="shared" si="65"/>
        <v>0</v>
      </c>
      <c r="K270" s="163">
        <f t="shared" si="65"/>
        <v>0</v>
      </c>
      <c r="L270" s="163">
        <f t="shared" si="65"/>
        <v>0</v>
      </c>
      <c r="M270" s="163">
        <f t="shared" si="65"/>
        <v>0</v>
      </c>
      <c r="N270" s="163">
        <f t="shared" si="65"/>
        <v>0</v>
      </c>
      <c r="O270" s="163">
        <f t="shared" si="65"/>
        <v>0</v>
      </c>
      <c r="P270" s="163">
        <f t="shared" si="65"/>
        <v>0</v>
      </c>
      <c r="Q270" s="163">
        <f t="shared" si="65"/>
        <v>0</v>
      </c>
      <c r="R270" s="163">
        <f t="shared" si="65"/>
        <v>0</v>
      </c>
      <c r="S270" s="163">
        <f t="shared" si="64"/>
        <v>0</v>
      </c>
      <c r="T270" s="163">
        <f t="shared" si="64"/>
        <v>0</v>
      </c>
      <c r="U270" s="163">
        <f t="shared" si="64"/>
        <v>0</v>
      </c>
      <c r="V270" s="163">
        <f t="shared" si="64"/>
        <v>0</v>
      </c>
      <c r="W270" s="163">
        <f t="shared" si="64"/>
        <v>0</v>
      </c>
      <c r="X270" s="163">
        <f t="shared" si="64"/>
        <v>0</v>
      </c>
      <c r="Y270" s="163">
        <f t="shared" si="64"/>
        <v>0</v>
      </c>
      <c r="Z270" s="163">
        <f t="shared" si="64"/>
        <v>0</v>
      </c>
      <c r="AA270" s="163">
        <f t="shared" si="64"/>
        <v>0</v>
      </c>
      <c r="AB270" s="163">
        <f t="shared" si="64"/>
        <v>0</v>
      </c>
      <c r="AC270" s="163">
        <f t="shared" si="64"/>
        <v>0</v>
      </c>
      <c r="AD270" s="163">
        <f t="shared" si="64"/>
        <v>0</v>
      </c>
      <c r="AE270" s="163">
        <f t="shared" si="64"/>
        <v>0</v>
      </c>
      <c r="AF270" s="176">
        <f t="shared" si="64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65"/>
        <v>0</v>
      </c>
      <c r="D271" s="163">
        <f t="shared" si="65"/>
        <v>0</v>
      </c>
      <c r="E271" s="163">
        <f t="shared" si="65"/>
        <v>0</v>
      </c>
      <c r="F271" s="163">
        <f t="shared" si="65"/>
        <v>0</v>
      </c>
      <c r="G271" s="163">
        <f t="shared" si="65"/>
        <v>0</v>
      </c>
      <c r="H271" s="163">
        <f t="shared" si="65"/>
        <v>0</v>
      </c>
      <c r="I271" s="163">
        <f t="shared" si="65"/>
        <v>0</v>
      </c>
      <c r="J271" s="163">
        <f t="shared" si="65"/>
        <v>0</v>
      </c>
      <c r="K271" s="163">
        <f t="shared" si="65"/>
        <v>0</v>
      </c>
      <c r="L271" s="163">
        <f t="shared" si="65"/>
        <v>0</v>
      </c>
      <c r="M271" s="163">
        <f t="shared" si="65"/>
        <v>0</v>
      </c>
      <c r="N271" s="163">
        <f t="shared" si="65"/>
        <v>0</v>
      </c>
      <c r="O271" s="163">
        <f t="shared" si="65"/>
        <v>0</v>
      </c>
      <c r="P271" s="163">
        <f t="shared" si="65"/>
        <v>0</v>
      </c>
      <c r="Q271" s="163">
        <f t="shared" si="65"/>
        <v>0</v>
      </c>
      <c r="R271" s="163">
        <f t="shared" si="65"/>
        <v>0</v>
      </c>
      <c r="S271" s="163">
        <f t="shared" si="64"/>
        <v>0</v>
      </c>
      <c r="T271" s="163">
        <f t="shared" si="64"/>
        <v>0</v>
      </c>
      <c r="U271" s="163">
        <f t="shared" si="64"/>
        <v>0</v>
      </c>
      <c r="V271" s="163">
        <f t="shared" si="64"/>
        <v>0</v>
      </c>
      <c r="W271" s="163">
        <f t="shared" si="64"/>
        <v>0</v>
      </c>
      <c r="X271" s="163">
        <f t="shared" si="64"/>
        <v>0</v>
      </c>
      <c r="Y271" s="163">
        <f t="shared" si="64"/>
        <v>0</v>
      </c>
      <c r="Z271" s="163">
        <f t="shared" si="64"/>
        <v>0</v>
      </c>
      <c r="AA271" s="163">
        <f t="shared" si="64"/>
        <v>0</v>
      </c>
      <c r="AB271" s="163">
        <f t="shared" si="64"/>
        <v>0</v>
      </c>
      <c r="AC271" s="163">
        <f t="shared" si="64"/>
        <v>0</v>
      </c>
      <c r="AD271" s="163">
        <f t="shared" si="64"/>
        <v>0</v>
      </c>
      <c r="AE271" s="163">
        <f t="shared" si="64"/>
        <v>0</v>
      </c>
      <c r="AF271" s="176">
        <f t="shared" si="64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65"/>
        <v>0</v>
      </c>
      <c r="D272" s="163">
        <f t="shared" si="65"/>
        <v>0</v>
      </c>
      <c r="E272" s="163">
        <f t="shared" si="65"/>
        <v>0</v>
      </c>
      <c r="F272" s="163">
        <f t="shared" si="65"/>
        <v>0</v>
      </c>
      <c r="G272" s="163">
        <f t="shared" si="65"/>
        <v>0</v>
      </c>
      <c r="H272" s="163">
        <f t="shared" si="65"/>
        <v>0</v>
      </c>
      <c r="I272" s="163">
        <f t="shared" si="65"/>
        <v>0</v>
      </c>
      <c r="J272" s="163">
        <f t="shared" si="65"/>
        <v>0</v>
      </c>
      <c r="K272" s="163">
        <f t="shared" si="65"/>
        <v>0</v>
      </c>
      <c r="L272" s="163">
        <f t="shared" si="65"/>
        <v>0</v>
      </c>
      <c r="M272" s="163">
        <f t="shared" si="65"/>
        <v>0</v>
      </c>
      <c r="N272" s="163">
        <f t="shared" si="65"/>
        <v>0</v>
      </c>
      <c r="O272" s="163">
        <f t="shared" si="65"/>
        <v>0</v>
      </c>
      <c r="P272" s="163">
        <f t="shared" si="65"/>
        <v>0</v>
      </c>
      <c r="Q272" s="163">
        <f t="shared" si="65"/>
        <v>0</v>
      </c>
      <c r="R272" s="163">
        <f t="shared" si="65"/>
        <v>0</v>
      </c>
      <c r="S272" s="163">
        <f t="shared" si="64"/>
        <v>0</v>
      </c>
      <c r="T272" s="163">
        <f t="shared" si="64"/>
        <v>0</v>
      </c>
      <c r="U272" s="163">
        <f t="shared" si="64"/>
        <v>0</v>
      </c>
      <c r="V272" s="163">
        <f t="shared" si="64"/>
        <v>0</v>
      </c>
      <c r="W272" s="163">
        <f t="shared" si="64"/>
        <v>0</v>
      </c>
      <c r="X272" s="163">
        <f t="shared" si="64"/>
        <v>0</v>
      </c>
      <c r="Y272" s="163">
        <f t="shared" si="64"/>
        <v>0</v>
      </c>
      <c r="Z272" s="163">
        <f t="shared" si="64"/>
        <v>0</v>
      </c>
      <c r="AA272" s="163">
        <f t="shared" si="64"/>
        <v>0</v>
      </c>
      <c r="AB272" s="163">
        <f t="shared" si="64"/>
        <v>0</v>
      </c>
      <c r="AC272" s="163">
        <f t="shared" si="64"/>
        <v>0</v>
      </c>
      <c r="AD272" s="163">
        <f t="shared" si="64"/>
        <v>0</v>
      </c>
      <c r="AE272" s="163">
        <f t="shared" si="64"/>
        <v>0</v>
      </c>
      <c r="AF272" s="176">
        <f t="shared" si="64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65"/>
        <v>0</v>
      </c>
      <c r="D273" s="179">
        <f t="shared" si="65"/>
        <v>0</v>
      </c>
      <c r="E273" s="179">
        <f t="shared" si="65"/>
        <v>0</v>
      </c>
      <c r="F273" s="179">
        <f t="shared" si="65"/>
        <v>0</v>
      </c>
      <c r="G273" s="179">
        <f t="shared" si="65"/>
        <v>0</v>
      </c>
      <c r="H273" s="179">
        <f t="shared" si="65"/>
        <v>0</v>
      </c>
      <c r="I273" s="179">
        <f t="shared" si="65"/>
        <v>0</v>
      </c>
      <c r="J273" s="179">
        <f t="shared" si="65"/>
        <v>0</v>
      </c>
      <c r="K273" s="179">
        <f t="shared" si="65"/>
        <v>0</v>
      </c>
      <c r="L273" s="179">
        <f t="shared" si="65"/>
        <v>0</v>
      </c>
      <c r="M273" s="179">
        <f t="shared" si="65"/>
        <v>0</v>
      </c>
      <c r="N273" s="179">
        <f t="shared" si="65"/>
        <v>0</v>
      </c>
      <c r="O273" s="179">
        <f t="shared" si="65"/>
        <v>0</v>
      </c>
      <c r="P273" s="179">
        <f t="shared" si="65"/>
        <v>0</v>
      </c>
      <c r="Q273" s="179">
        <f t="shared" si="65"/>
        <v>0</v>
      </c>
      <c r="R273" s="179">
        <f t="shared" si="65"/>
        <v>0</v>
      </c>
      <c r="S273" s="179">
        <f t="shared" si="64"/>
        <v>0</v>
      </c>
      <c r="T273" s="179">
        <f t="shared" si="64"/>
        <v>0</v>
      </c>
      <c r="U273" s="179">
        <f t="shared" si="64"/>
        <v>0</v>
      </c>
      <c r="V273" s="179">
        <f t="shared" si="64"/>
        <v>0</v>
      </c>
      <c r="W273" s="179">
        <f t="shared" si="64"/>
        <v>0</v>
      </c>
      <c r="X273" s="179">
        <f t="shared" si="64"/>
        <v>0</v>
      </c>
      <c r="Y273" s="179">
        <f t="shared" si="64"/>
        <v>0</v>
      </c>
      <c r="Z273" s="179">
        <f t="shared" si="64"/>
        <v>0</v>
      </c>
      <c r="AA273" s="179">
        <f t="shared" si="64"/>
        <v>0</v>
      </c>
      <c r="AB273" s="179">
        <f t="shared" si="64"/>
        <v>0</v>
      </c>
      <c r="AC273" s="179">
        <f t="shared" si="64"/>
        <v>0</v>
      </c>
      <c r="AD273" s="179">
        <f t="shared" si="64"/>
        <v>0</v>
      </c>
      <c r="AE273" s="179">
        <f t="shared" si="64"/>
        <v>0</v>
      </c>
      <c r="AF273" s="180">
        <f t="shared" si="64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66">SUM(B169:B273)</f>
        <v>0</v>
      </c>
      <c r="C274" s="182">
        <f t="shared" si="66"/>
        <v>0</v>
      </c>
      <c r="D274" s="182">
        <f t="shared" si="66"/>
        <v>0</v>
      </c>
      <c r="E274" s="182">
        <f t="shared" si="66"/>
        <v>0</v>
      </c>
      <c r="F274" s="182">
        <f t="shared" si="66"/>
        <v>0</v>
      </c>
      <c r="G274" s="182">
        <f t="shared" si="66"/>
        <v>0</v>
      </c>
      <c r="H274" s="182">
        <f t="shared" si="66"/>
        <v>0</v>
      </c>
      <c r="I274" s="182">
        <f t="shared" si="66"/>
        <v>0</v>
      </c>
      <c r="J274" s="182">
        <f t="shared" si="66"/>
        <v>0</v>
      </c>
      <c r="K274" s="182">
        <f t="shared" si="66"/>
        <v>0</v>
      </c>
      <c r="L274" s="182">
        <f t="shared" si="66"/>
        <v>0</v>
      </c>
      <c r="M274" s="182">
        <f t="shared" si="66"/>
        <v>0</v>
      </c>
      <c r="N274" s="182">
        <f t="shared" si="66"/>
        <v>0</v>
      </c>
      <c r="O274" s="182">
        <f t="shared" si="66"/>
        <v>0</v>
      </c>
      <c r="P274" s="182">
        <f t="shared" si="66"/>
        <v>0</v>
      </c>
      <c r="Q274" s="182">
        <f t="shared" si="66"/>
        <v>0</v>
      </c>
      <c r="R274" s="182">
        <f t="shared" si="66"/>
        <v>0</v>
      </c>
      <c r="S274" s="182">
        <f t="shared" si="66"/>
        <v>0</v>
      </c>
      <c r="T274" s="182">
        <f t="shared" si="66"/>
        <v>0</v>
      </c>
      <c r="U274" s="182">
        <f t="shared" si="66"/>
        <v>0</v>
      </c>
      <c r="V274" s="182">
        <f t="shared" si="66"/>
        <v>0</v>
      </c>
      <c r="W274" s="182">
        <f t="shared" si="66"/>
        <v>0</v>
      </c>
      <c r="X274" s="182">
        <f t="shared" si="66"/>
        <v>0</v>
      </c>
      <c r="Y274" s="182">
        <f t="shared" si="66"/>
        <v>0</v>
      </c>
      <c r="Z274" s="182">
        <f t="shared" si="66"/>
        <v>0</v>
      </c>
      <c r="AA274" s="182">
        <f t="shared" si="66"/>
        <v>0</v>
      </c>
      <c r="AB274" s="182">
        <f>SUM(AB169:AB273)</f>
        <v>0</v>
      </c>
      <c r="AC274" s="182">
        <f t="shared" si="66"/>
        <v>0</v>
      </c>
      <c r="AD274" s="182">
        <f t="shared" si="66"/>
        <v>0</v>
      </c>
      <c r="AE274" s="182">
        <f t="shared" si="66"/>
        <v>0</v>
      </c>
      <c r="AF274" s="183">
        <f t="shared" si="66"/>
        <v>0</v>
      </c>
      <c r="AG274" s="184">
        <f t="shared" si="6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861" priority="49">
      <formula>$AH11=0</formula>
    </cfRule>
  </conditionalFormatting>
  <conditionalFormatting sqref="A101:A102">
    <cfRule type="expression" dxfId="4860" priority="217">
      <formula>$AH106=0</formula>
    </cfRule>
  </conditionalFormatting>
  <conditionalFormatting sqref="A103:A107">
    <cfRule type="expression" dxfId="4859" priority="165">
      <formula>$AH102=0</formula>
    </cfRule>
  </conditionalFormatting>
  <conditionalFormatting sqref="A160:A167">
    <cfRule type="expression" dxfId="4858" priority="218">
      <formula>$AH267=0</formula>
    </cfRule>
  </conditionalFormatting>
  <conditionalFormatting sqref="A168:A275">
    <cfRule type="expression" dxfId="4857" priority="88">
      <formula>$AH168=0</formula>
    </cfRule>
  </conditionalFormatting>
  <conditionalFormatting sqref="B8">
    <cfRule type="expression" dxfId="4856" priority="213">
      <formula>AND(C$9&gt;=14/24,C$9&lt;20/24)</formula>
    </cfRule>
    <cfRule type="expression" dxfId="4855" priority="214">
      <formula>AND(C$9&gt;=8/24,C$9&lt;14/24)</formula>
    </cfRule>
    <cfRule type="expression" dxfId="4854" priority="215">
      <formula>C$9&lt;8/24</formula>
    </cfRule>
    <cfRule type="expression" dxfId="4853" priority="216">
      <formula>C$9&gt;=20/24</formula>
    </cfRule>
  </conditionalFormatting>
  <conditionalFormatting sqref="B9:AF10 C93:AF115 C137:AF159 M85:AF90 M76:AF77 C117:AF134">
    <cfRule type="expression" dxfId="4852" priority="130">
      <formula>B$9&gt;=20/24</formula>
    </cfRule>
  </conditionalFormatting>
  <conditionalFormatting sqref="B9:AF10 C93:AF115 C137:AF159 M85:AF90 M76:AF77 C117:AF134">
    <cfRule type="expression" dxfId="4851" priority="131">
      <formula>AND(B$9&gt;=14/24,B$9&lt;20/24)</formula>
    </cfRule>
    <cfRule type="expression" dxfId="4850" priority="132">
      <formula>AND(B$9&gt;=8/24,B$9&lt;14/24)</formula>
    </cfRule>
    <cfRule type="expression" dxfId="4849" priority="133">
      <formula>B$9&lt;8/24</formula>
    </cfRule>
  </conditionalFormatting>
  <conditionalFormatting sqref="G72:K73 L73 L72:X72 M73:X75 Y72:AF75">
    <cfRule type="expression" dxfId="4848" priority="54">
      <formula>G72&gt;$AG72*1</formula>
    </cfRule>
  </conditionalFormatting>
  <conditionalFormatting sqref="G73:L73 M73:AF75">
    <cfRule type="expression" dxfId="4847" priority="55">
      <formula>G$9&gt;=20/24</formula>
    </cfRule>
    <cfRule type="expression" dxfId="4846" priority="56">
      <formula>AND(G$9&gt;=14/24,G$9&lt;20/24)</formula>
    </cfRule>
    <cfRule type="expression" dxfId="4845" priority="57">
      <formula>AND(G$9&gt;=8/24,G$9&lt;14/24)</formula>
    </cfRule>
    <cfRule type="expression" dxfId="4844" priority="58">
      <formula>G$9&lt;8/24</formula>
    </cfRule>
  </conditionalFormatting>
  <conditionalFormatting sqref="C161:AF167">
    <cfRule type="expression" dxfId="4843" priority="89">
      <formula>C$9&gt;=20/24</formula>
    </cfRule>
    <cfRule type="expression" dxfId="4842" priority="90">
      <formula>AND(C$9&gt;=14/24,C$9&lt;20/24)</formula>
    </cfRule>
    <cfRule type="expression" dxfId="4841" priority="91">
      <formula>AND(C$9&gt;=8/24,C$9&lt;14/24)</formula>
    </cfRule>
    <cfRule type="expression" dxfId="4840" priority="92">
      <formula>C$9&lt;8/24</formula>
    </cfRule>
  </conditionalFormatting>
  <conditionalFormatting sqref="C169:AF274">
    <cfRule type="expression" dxfId="4839" priority="50">
      <formula>C$9&gt;=20/24</formula>
    </cfRule>
    <cfRule type="expression" dxfId="4838" priority="51">
      <formula>AND(C$9&gt;=14/24,C$9&lt;20/24)</formula>
    </cfRule>
    <cfRule type="expression" dxfId="4837" priority="52">
      <formula>AND(C$9&gt;=8/24,C$9&lt;14/24)</formula>
    </cfRule>
    <cfRule type="expression" dxfId="4836" priority="53">
      <formula>C$9&lt;8/24</formula>
    </cfRule>
  </conditionalFormatting>
  <conditionalFormatting sqref="F78:R78 D91:AA91 AF92:AF95 C92:AA96 AF96:AG96 M76:R77 M79:R90 J79:L83 S76:AA90 AC78:AG78 AC92:AE96 F71:AG71 AB76:AB96 AC79:AF91 AC76:AF77">
    <cfRule type="expression" dxfId="4835" priority="129">
      <formula>C71&gt;$AG71*1</formula>
    </cfRule>
  </conditionalFormatting>
  <conditionalFormatting sqref="M83:O83 J80:L83">
    <cfRule type="expression" dxfId="4834" priority="139">
      <formula>J$9&gt;=20/24</formula>
    </cfRule>
    <cfRule type="expression" dxfId="4833" priority="140">
      <formula>AND(J$9&gt;=14/24,J$9&lt;20/24)</formula>
    </cfRule>
    <cfRule type="expression" dxfId="4832" priority="141">
      <formula>AND(J$9&gt;=8/24,J$9&lt;14/24)</formula>
    </cfRule>
    <cfRule type="expression" dxfId="4831" priority="142">
      <formula>J$9&lt;8/24</formula>
    </cfRule>
  </conditionalFormatting>
  <conditionalFormatting sqref="M84:O84">
    <cfRule type="expression" dxfId="4830" priority="134">
      <formula>M$9&gt;=20/24</formula>
    </cfRule>
    <cfRule type="expression" dxfId="4829" priority="135">
      <formula>AND(M$9&gt;=14/24,M$9&lt;20/24)</formula>
    </cfRule>
    <cfRule type="expression" dxfId="4828" priority="136">
      <formula>AND(M$9&gt;=8/24,M$9&lt;14/24)</formula>
    </cfRule>
    <cfRule type="expression" dxfId="4827" priority="137">
      <formula>M$9&lt;8/24</formula>
    </cfRule>
  </conditionalFormatting>
  <conditionalFormatting sqref="F78:AF78 G72:AF72 M76:AF77">
    <cfRule type="expression" dxfId="4826" priority="149">
      <formula>F$9&gt;=20/24</formula>
    </cfRule>
    <cfRule type="expression" dxfId="4825" priority="150">
      <formula>AND(F$9&gt;=14/24,F$9&lt;20/24)</formula>
    </cfRule>
    <cfRule type="expression" dxfId="4824" priority="151">
      <formula>AND(F$9&gt;=8/24,F$9&lt;14/24)</formula>
    </cfRule>
    <cfRule type="expression" dxfId="4823" priority="152">
      <formula>F$9&lt;8/24</formula>
    </cfRule>
  </conditionalFormatting>
  <conditionalFormatting sqref="G73:L73 M73:AF75">
    <cfRule type="expression" dxfId="4822" priority="59">
      <formula>G$9&gt;=20/24</formula>
    </cfRule>
    <cfRule type="expression" dxfId="4821" priority="60">
      <formula>AND(G$9&gt;=14/24,G$9&lt;20/24)</formula>
    </cfRule>
    <cfRule type="expression" dxfId="4820" priority="61">
      <formula>AND(G$9&gt;=8/24,G$9&lt;14/24)</formula>
    </cfRule>
    <cfRule type="expression" dxfId="4819" priority="62">
      <formula>G$9&lt;8/24</formula>
    </cfRule>
  </conditionalFormatting>
  <conditionalFormatting sqref="J79:O81">
    <cfRule type="expression" dxfId="4818" priority="157">
      <formula>J$9&gt;=20/24</formula>
    </cfRule>
    <cfRule type="expression" dxfId="4817" priority="158">
      <formula>AND(J$9&gt;=14/24,J$9&lt;20/24)</formula>
    </cfRule>
    <cfRule type="expression" dxfId="4816" priority="159">
      <formula>AND(J$9&gt;=8/24,J$9&lt;14/24)</formula>
    </cfRule>
    <cfRule type="expression" dxfId="4815" priority="160">
      <formula>J$9&lt;8/24</formula>
    </cfRule>
  </conditionalFormatting>
  <conditionalFormatting sqref="M84:AF84">
    <cfRule type="expression" dxfId="4814" priority="153">
      <formula>M$9&gt;=20/24</formula>
    </cfRule>
    <cfRule type="expression" dxfId="4813" priority="154">
      <formula>AND(M$9&gt;=14/24,M$9&lt;20/24)</formula>
    </cfRule>
    <cfRule type="expression" dxfId="4812" priority="155">
      <formula>AND(M$9&gt;=8/24,M$9&lt;14/24)</formula>
    </cfRule>
    <cfRule type="expression" dxfId="4811" priority="156">
      <formula>M$9&lt;8/24</formula>
    </cfRule>
  </conditionalFormatting>
  <conditionalFormatting sqref="M8 S8 AB8">
    <cfRule type="expression" dxfId="4810" priority="206">
      <formula>AND(N$9&gt;=14/24,N$9&lt;20/24)</formula>
    </cfRule>
    <cfRule type="expression" dxfId="4809" priority="207">
      <formula>AND(N$9&gt;=8/24,N$9&lt;14/24)</formula>
    </cfRule>
    <cfRule type="expression" dxfId="4808" priority="208">
      <formula>N$9&lt;8/24</formula>
    </cfRule>
  </conditionalFormatting>
  <conditionalFormatting sqref="M79:AF83">
    <cfRule type="expression" dxfId="4807" priority="161">
      <formula>M$9&gt;=20/24</formula>
    </cfRule>
    <cfRule type="expression" dxfId="4806" priority="162">
      <formula>AND(M$9&gt;=14/24,M$9&lt;20/24)</formula>
    </cfRule>
    <cfRule type="expression" dxfId="4805" priority="163">
      <formula>AND(M$9&gt;=8/24,M$9&lt;14/24)</formula>
    </cfRule>
    <cfRule type="expression" dxfId="4804" priority="164">
      <formula>M$9&lt;8/24</formula>
    </cfRule>
  </conditionalFormatting>
  <conditionalFormatting sqref="O3:P3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3" priority="205">
      <formula>N$9&gt;=20/24</formula>
    </cfRule>
  </conditionalFormatting>
  <conditionalFormatting sqref="S8">
    <cfRule type="expression" dxfId="4802" priority="196">
      <formula>U$9&gt;=20/24</formula>
    </cfRule>
    <cfRule type="expression" dxfId="4801" priority="197">
      <formula>AND(U$9&gt;=14/24,U$9&lt;20/24)</formula>
    </cfRule>
    <cfRule type="expression" dxfId="4800" priority="198">
      <formula>AND(U$9&gt;=8/24,U$9&lt;14/24)</formula>
    </cfRule>
    <cfRule type="expression" dxfId="4799" priority="199">
      <formula>U$9&lt;8/24</formula>
    </cfRule>
  </conditionalFormatting>
  <conditionalFormatting sqref="V3 AB3">
    <cfRule type="iconSet" priority="204">
      <iconSet iconSet="3TrafficLights2" reverse="1">
        <cfvo type="percent" val="0"/>
        <cfvo type="num" val="1"/>
        <cfvo type="num" val="1"/>
      </iconSet>
    </cfRule>
  </conditionalFormatting>
  <conditionalFormatting sqref="AB8">
    <cfRule type="expression" dxfId="4798" priority="192">
      <formula>AD$9&gt;=20/24</formula>
    </cfRule>
    <cfRule type="expression" dxfId="4797" priority="193">
      <formula>AND(AD$9&gt;=14/24,AD$9&lt;20/24)</formula>
    </cfRule>
    <cfRule type="expression" dxfId="4796" priority="194">
      <formula>AND(AD$9&gt;=8/24,AD$9&lt;14/24)</formula>
    </cfRule>
    <cfRule type="expression" dxfId="4795" priority="195">
      <formula>AD$9&lt;8/24</formula>
    </cfRule>
  </conditionalFormatting>
  <conditionalFormatting sqref="AG78">
    <cfRule type="expression" dxfId="4794" priority="171">
      <formula>AG$9&gt;=20/24</formula>
    </cfRule>
    <cfRule type="expression" dxfId="4793" priority="172">
      <formula>AND(AG$9&gt;=14/24,AG$9&lt;20/24)</formula>
    </cfRule>
    <cfRule type="expression" dxfId="4792" priority="173">
      <formula>AND(AG$9&gt;=8/24,AG$9&lt;14/24)</formula>
    </cfRule>
    <cfRule type="expression" dxfId="4791" priority="174">
      <formula>AG$9&lt;8/24</formula>
    </cfRule>
  </conditionalFormatting>
  <conditionalFormatting sqref="AG91:AG92">
    <cfRule type="expression" dxfId="4790" priority="166">
      <formula>AG91&gt;$AG91</formula>
    </cfRule>
  </conditionalFormatting>
  <conditionalFormatting sqref="AG96">
    <cfRule type="expression" dxfId="4789" priority="167">
      <formula>AG$9&gt;=20/24</formula>
    </cfRule>
    <cfRule type="expression" dxfId="4788" priority="168">
      <formula>AND(AG$9&gt;=14/24,AG$9&lt;20/24)</formula>
    </cfRule>
    <cfRule type="expression" dxfId="4787" priority="169">
      <formula>AND(AG$9&gt;=8/24,AG$9&lt;14/24)</formula>
    </cfRule>
    <cfRule type="expression" dxfId="4786" priority="170">
      <formula>AG$9&lt;8/24</formula>
    </cfRule>
  </conditionalFormatting>
  <conditionalFormatting sqref="AG113">
    <cfRule type="expression" dxfId="4785" priority="188">
      <formula>AG$9&gt;=20/24</formula>
    </cfRule>
    <cfRule type="expression" dxfId="4784" priority="189">
      <formula>AND(AG$9&gt;=14/24,AG$9&lt;20/24)</formula>
    </cfRule>
    <cfRule type="expression" dxfId="4783" priority="190">
      <formula>AND(AG$9&gt;=8/24,AG$9&lt;14/24)</formula>
    </cfRule>
    <cfRule type="expression" dxfId="4782" priority="191">
      <formula>AG$9&lt;8/24</formula>
    </cfRule>
  </conditionalFormatting>
  <conditionalFormatting sqref="AH8:AI10">
    <cfRule type="expression" dxfId="4781" priority="79">
      <formula>AH$9&gt;=20/24</formula>
    </cfRule>
    <cfRule type="expression" dxfId="4780" priority="80">
      <formula>AND(AH$9&gt;=14/24,AH$9&lt;20/24)</formula>
    </cfRule>
    <cfRule type="expression" dxfId="4779" priority="81">
      <formula>AND(AH$9&gt;=8/24,AH$9&lt;14/24)</formula>
    </cfRule>
    <cfRule type="expression" dxfId="4778" priority="82">
      <formula>AH$9&lt;8/24</formula>
    </cfRule>
  </conditionalFormatting>
  <conditionalFormatting sqref="AL4:AL6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2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777" priority="209">
      <formula>AJ$9&gt;=20/24</formula>
    </cfRule>
    <cfRule type="expression" dxfId="4776" priority="210">
      <formula>AND(AJ$9&gt;=14/24,AJ$9&lt;20/24)</formula>
    </cfRule>
    <cfRule type="expression" dxfId="4775" priority="211">
      <formula>AND(AJ$9&gt;=8/24,AJ$9&lt;14/24)</formula>
    </cfRule>
    <cfRule type="expression" dxfId="4774" priority="212">
      <formula>AJ$9&lt;8/24</formula>
    </cfRule>
  </conditionalFormatting>
  <conditionalFormatting sqref="AL99:AN99 AL105:AN105">
    <cfRule type="expression" dxfId="4773" priority="181">
      <formula>AL$9&gt;=20/24</formula>
    </cfRule>
    <cfRule type="expression" dxfId="4772" priority="182">
      <formula>AND(AL$9&gt;=14/24,AL$9&lt;20/24)</formula>
    </cfRule>
    <cfRule type="expression" dxfId="4771" priority="183">
      <formula>AND(AL$9&gt;=8/24,AL$9&lt;14/24)</formula>
    </cfRule>
    <cfRule type="expression" dxfId="4770" priority="184">
      <formula>AL$9&lt;8/24</formula>
    </cfRule>
  </conditionalFormatting>
  <conditionalFormatting sqref="AM15:AM21 AN16:AR21">
    <cfRule type="expression" dxfId="4769" priority="105">
      <formula>AX$9&gt;=20/24</formula>
    </cfRule>
    <cfRule type="expression" dxfId="4768" priority="106">
      <formula>AND(AX$9&gt;=14/24,AX$9&lt;20/24)</formula>
    </cfRule>
    <cfRule type="expression" dxfId="4767" priority="107">
      <formula>AND(AX$9&gt;=8/24,AX$9&lt;14/24)</formula>
    </cfRule>
    <cfRule type="expression" dxfId="4766" priority="108">
      <formula>AX$9&lt;8/24</formula>
    </cfRule>
  </conditionalFormatting>
  <conditionalFormatting sqref="AN100:AN103">
    <cfRule type="expression" dxfId="4765" priority="177">
      <formula>AN$9&gt;=20/24</formula>
    </cfRule>
    <cfRule type="expression" dxfId="4764" priority="178">
      <formula>AND(AN$9&gt;=14/24,AN$9&lt;20/24)</formula>
    </cfRule>
    <cfRule type="expression" dxfId="4763" priority="179">
      <formula>AND(AN$9&gt;=8/24,AN$9&lt;14/24)</formula>
    </cfRule>
    <cfRule type="expression" dxfId="4762" priority="180">
      <formula>AN$9&lt;8/24</formula>
    </cfRule>
  </conditionalFormatting>
  <conditionalFormatting sqref="AN15:AR15">
    <cfRule type="expression" dxfId="4761" priority="93">
      <formula>U$9&gt;=20/24</formula>
    </cfRule>
    <cfRule type="expression" dxfId="4760" priority="94">
      <formula>AND(U$9&gt;=14/24,U$9&lt;20/24)</formula>
    </cfRule>
    <cfRule type="expression" dxfId="4759" priority="95">
      <formula>AND(U$9&gt;=8/24,U$9&lt;14/24)</formula>
    </cfRule>
    <cfRule type="expression" dxfId="4758" priority="96">
      <formula>U$9&lt;8/24</formula>
    </cfRule>
  </conditionalFormatting>
  <conditionalFormatting sqref="AS15">
    <cfRule type="expression" dxfId="4757" priority="101">
      <formula>AA$9&gt;=20/24</formula>
    </cfRule>
    <cfRule type="expression" dxfId="4756" priority="102">
      <formula>AND(AA$9&gt;=14/24,AA$9&lt;20/24)</formula>
    </cfRule>
    <cfRule type="expression" dxfId="4755" priority="103">
      <formula>AND(AA$9&gt;=8/24,AA$9&lt;14/24)</formula>
    </cfRule>
    <cfRule type="expression" dxfId="4754" priority="104">
      <formula>AA$9&lt;8/24</formula>
    </cfRule>
  </conditionalFormatting>
  <conditionalFormatting sqref="AS16:AS21">
    <cfRule type="expression" dxfId="4753" priority="109">
      <formula>BE$9&gt;=20/24</formula>
    </cfRule>
    <cfRule type="expression" dxfId="4752" priority="110">
      <formula>AND(BE$9&gt;=14/24,BE$9&lt;20/24)</formula>
    </cfRule>
    <cfRule type="expression" dxfId="4751" priority="111">
      <formula>AND(BE$9&gt;=8/24,BE$9&lt;14/24)</formula>
    </cfRule>
    <cfRule type="expression" dxfId="4750" priority="112">
      <formula>BE$9&lt;8/24</formula>
    </cfRule>
  </conditionalFormatting>
  <conditionalFormatting sqref="AT15 AX15:BJ15">
    <cfRule type="expression" dxfId="4749" priority="113">
      <formula>AC$9&gt;=20/24</formula>
    </cfRule>
    <cfRule type="expression" dxfId="4748" priority="114">
      <formula>AND(AC$9&gt;=14/24,AC$9&lt;20/24)</formula>
    </cfRule>
    <cfRule type="expression" dxfId="4747" priority="115">
      <formula>AND(AC$9&gt;=8/24,AC$9&lt;14/24)</formula>
    </cfRule>
    <cfRule type="expression" dxfId="4746" priority="116">
      <formula>AC$9&lt;8/24</formula>
    </cfRule>
  </conditionalFormatting>
  <conditionalFormatting sqref="AT16:AT21">
    <cfRule type="expression" dxfId="4745" priority="117">
      <formula>BG$9&gt;=20/24</formula>
    </cfRule>
    <cfRule type="expression" dxfId="4744" priority="118">
      <formula>AND(BG$9&gt;=14/24,BG$9&lt;20/24)</formula>
    </cfRule>
    <cfRule type="expression" dxfId="4743" priority="119">
      <formula>AND(BG$9&gt;=8/24,BG$9&lt;14/24)</formula>
    </cfRule>
    <cfRule type="expression" dxfId="4742" priority="120">
      <formula>BG$9&lt;8/24</formula>
    </cfRule>
  </conditionalFormatting>
  <conditionalFormatting sqref="AU15:AV15">
    <cfRule type="expression" dxfId="4741" priority="121">
      <formula>AE$9&gt;=20/24</formula>
    </cfRule>
    <cfRule type="expression" dxfId="4740" priority="122">
      <formula>AND(AE$9&gt;=14/24,AE$9&lt;20/24)</formula>
    </cfRule>
    <cfRule type="expression" dxfId="4739" priority="123">
      <formula>AND(AE$9&gt;=8/24,AE$9&lt;14/24)</formula>
    </cfRule>
    <cfRule type="expression" dxfId="4738" priority="124">
      <formula>AE$9&lt;8/24</formula>
    </cfRule>
  </conditionalFormatting>
  <conditionalFormatting sqref="AU16:BJ21">
    <cfRule type="expression" dxfId="4737" priority="125">
      <formula>BI$9&gt;=20/24</formula>
    </cfRule>
    <cfRule type="expression" dxfId="4736" priority="126">
      <formula>AND(BI$9&gt;=14/24,BI$9&lt;20/24)</formula>
    </cfRule>
    <cfRule type="expression" dxfId="4735" priority="127">
      <formula>AND(BI$9&gt;=8/24,BI$9&lt;14/24)</formula>
    </cfRule>
    <cfRule type="expression" dxfId="4734" priority="128">
      <formula>BI$9&lt;8/24</formula>
    </cfRule>
  </conditionalFormatting>
  <conditionalFormatting sqref="AW15">
    <cfRule type="expression" dxfId="4733" priority="97">
      <formula>B$9&gt;=20/24</formula>
    </cfRule>
    <cfRule type="expression" dxfId="4732" priority="98">
      <formula>AND(B$9&gt;=14/24,B$9&lt;20/24)</formula>
    </cfRule>
    <cfRule type="expression" dxfId="4731" priority="99">
      <formula>AND(B$9&gt;=8/24,B$9&lt;14/24)</formula>
    </cfRule>
    <cfRule type="expression" dxfId="4730" priority="100">
      <formula>B$9&lt;8/24</formula>
    </cfRule>
  </conditionalFormatting>
  <conditionalFormatting sqref="A73">
    <cfRule type="expression" dxfId="4729" priority="48">
      <formula>$AH73=0</formula>
    </cfRule>
  </conditionalFormatting>
  <conditionalFormatting sqref="B93:B115 B137:B159 B117:B134 B76:E90 B72:F72 F79:I90 B11:L13 F76:L77 J84:L90">
    <cfRule type="expression" dxfId="4728" priority="42">
      <formula>B$9&gt;=20/24</formula>
    </cfRule>
  </conditionalFormatting>
  <conditionalFormatting sqref="B93:B115 B137:B159 B117:B134 B76:E90 B72:F72 F79:I90 B11:L13 F76:L77 J84:L90">
    <cfRule type="expression" dxfId="4727" priority="43">
      <formula>AND(B$9&gt;=14/24,B$9&lt;20/24)</formula>
    </cfRule>
    <cfRule type="expression" dxfId="4726" priority="44">
      <formula>AND(B$9&gt;=8/24,B$9&lt;14/24)</formula>
    </cfRule>
    <cfRule type="expression" dxfId="4725" priority="45">
      <formula>B$9&lt;8/24</formula>
    </cfRule>
  </conditionalFormatting>
  <conditionalFormatting sqref="B14:L53">
    <cfRule type="expression" dxfId="4724" priority="32">
      <formula>B14&gt;$AG14*1</formula>
    </cfRule>
    <cfRule type="expression" dxfId="4723" priority="33">
      <formula>B$9&gt;=20/24</formula>
    </cfRule>
    <cfRule type="expression" dxfId="4722" priority="34">
      <formula>AND(B$9&gt;=14/24,B$9&lt;20/24)</formula>
    </cfRule>
    <cfRule type="expression" dxfId="4721" priority="35">
      <formula>AND(B$9&gt;=8/24,B$9&lt;14/24)</formula>
    </cfRule>
    <cfRule type="expression" dxfId="4720" priority="36">
      <formula>B$9&lt;8/24</formula>
    </cfRule>
  </conditionalFormatting>
  <conditionalFormatting sqref="B54:L68">
    <cfRule type="expression" dxfId="4719" priority="30">
      <formula>B$9&lt;8/24</formula>
    </cfRule>
  </conditionalFormatting>
  <conditionalFormatting sqref="B54:L70">
    <cfRule type="expression" dxfId="4718" priority="27">
      <formula>B$9&gt;=20/24</formula>
    </cfRule>
    <cfRule type="expression" dxfId="4717" priority="28">
      <formula>AND(B$9&gt;=14/24,B$9&lt;20/24)</formula>
    </cfRule>
    <cfRule type="expression" dxfId="4716" priority="29">
      <formula>AND(B$9&gt;=8/24,B$9&lt;14/24)</formula>
    </cfRule>
  </conditionalFormatting>
  <conditionalFormatting sqref="B63:L65">
    <cfRule type="expression" dxfId="4715" priority="31">
      <formula>B63&gt;$AG63</formula>
    </cfRule>
  </conditionalFormatting>
  <conditionalFormatting sqref="B69:L70">
    <cfRule type="expression" dxfId="4714" priority="46">
      <formula>B$9&lt;8/24</formula>
    </cfRule>
  </conditionalFormatting>
  <conditionalFormatting sqref="B72:F75 G74:L75">
    <cfRule type="expression" dxfId="4713" priority="22">
      <formula>B72&gt;$AG72*1</formula>
    </cfRule>
  </conditionalFormatting>
  <conditionalFormatting sqref="B73:F75 G74:L75">
    <cfRule type="expression" dxfId="4712" priority="23">
      <formula>B$9&gt;=20/24</formula>
    </cfRule>
    <cfRule type="expression" dxfId="4711" priority="24">
      <formula>AND(B$9&gt;=14/24,B$9&lt;20/24)</formula>
    </cfRule>
    <cfRule type="expression" dxfId="4710" priority="25">
      <formula>AND(B$9&gt;=8/24,B$9&lt;14/24)</formula>
    </cfRule>
    <cfRule type="expression" dxfId="4709" priority="26">
      <formula>B$9&lt;8/24</formula>
    </cfRule>
  </conditionalFormatting>
  <conditionalFormatting sqref="B161:B167">
    <cfRule type="expression" dxfId="4708" priority="37">
      <formula>B$9&gt;=20/24</formula>
    </cfRule>
    <cfRule type="expression" dxfId="4707" priority="38">
      <formula>AND(B$9&gt;=14/24,B$9&lt;20/24)</formula>
    </cfRule>
    <cfRule type="expression" dxfId="4706" priority="39">
      <formula>AND(B$9&gt;=8/24,B$9&lt;14/24)</formula>
    </cfRule>
    <cfRule type="expression" dxfId="4705" priority="40">
      <formula>B$9&lt;8/24</formula>
    </cfRule>
  </conditionalFormatting>
  <conditionalFormatting sqref="B169:B274">
    <cfRule type="expression" dxfId="4704" priority="18">
      <formula>B$9&gt;=20/24</formula>
    </cfRule>
    <cfRule type="expression" dxfId="4703" priority="19">
      <formula>AND(B$9&gt;=14/24,B$9&lt;20/24)</formula>
    </cfRule>
    <cfRule type="expression" dxfId="4702" priority="20">
      <formula>AND(B$9&gt;=8/24,B$9&lt;14/24)</formula>
    </cfRule>
    <cfRule type="expression" dxfId="4701" priority="21">
      <formula>B$9&lt;8/24</formula>
    </cfRule>
  </conditionalFormatting>
  <conditionalFormatting sqref="B76:B96 C76:C91 B71:E71 D76:E90 F79:I90 B11:L13 B69:L69 F76:L77 J84:L90">
    <cfRule type="expression" dxfId="4700" priority="41">
      <formula>B11&gt;$AG11*1</formula>
    </cfRule>
  </conditionalFormatting>
  <conditionalFormatting sqref="B54:L62 B66:L70">
    <cfRule type="expression" dxfId="4699" priority="47">
      <formula>B54&gt;$AG54</formula>
    </cfRule>
  </conditionalFormatting>
  <conditionalFormatting sqref="M11:AF13">
    <cfRule type="expression" dxfId="4698" priority="12">
      <formula>M$9&gt;=20/24</formula>
    </cfRule>
  </conditionalFormatting>
  <conditionalFormatting sqref="M11:AF13">
    <cfRule type="expression" dxfId="4697" priority="13">
      <formula>AND(M$9&gt;=14/24,M$9&lt;20/24)</formula>
    </cfRule>
    <cfRule type="expression" dxfId="4696" priority="14">
      <formula>AND(M$9&gt;=8/24,M$9&lt;14/24)</formula>
    </cfRule>
    <cfRule type="expression" dxfId="4695" priority="15">
      <formula>M$9&lt;8/24</formula>
    </cfRule>
  </conditionalFormatting>
  <conditionalFormatting sqref="M14:AF53">
    <cfRule type="expression" dxfId="4694" priority="6">
      <formula>M14&gt;$AG14*1</formula>
    </cfRule>
    <cfRule type="expression" dxfId="4693" priority="7">
      <formula>M$9&gt;=20/24</formula>
    </cfRule>
    <cfRule type="expression" dxfId="4692" priority="8">
      <formula>AND(M$9&gt;=14/24,M$9&lt;20/24)</formula>
    </cfRule>
    <cfRule type="expression" dxfId="4691" priority="9">
      <formula>AND(M$9&gt;=8/24,M$9&lt;14/24)</formula>
    </cfRule>
    <cfRule type="expression" dxfId="4690" priority="10">
      <formula>M$9&lt;8/24</formula>
    </cfRule>
  </conditionalFormatting>
  <conditionalFormatting sqref="M54:AF68">
    <cfRule type="expression" dxfId="4689" priority="4">
      <formula>M$9&lt;8/24</formula>
    </cfRule>
  </conditionalFormatting>
  <conditionalFormatting sqref="M54:AF70">
    <cfRule type="expression" dxfId="4688" priority="1">
      <formula>M$9&gt;=20/24</formula>
    </cfRule>
    <cfRule type="expression" dxfId="4687" priority="2">
      <formula>AND(M$9&gt;=14/24,M$9&lt;20/24)</formula>
    </cfRule>
    <cfRule type="expression" dxfId="4686" priority="3">
      <formula>AND(M$9&gt;=8/24,M$9&lt;14/24)</formula>
    </cfRule>
  </conditionalFormatting>
  <conditionalFormatting sqref="M63:AF65">
    <cfRule type="expression" dxfId="4685" priority="5">
      <formula>M63&gt;$AG63</formula>
    </cfRule>
  </conditionalFormatting>
  <conditionalFormatting sqref="M69:AF70">
    <cfRule type="expression" dxfId="4684" priority="16">
      <formula>M$9&lt;8/24</formula>
    </cfRule>
  </conditionalFormatting>
  <conditionalFormatting sqref="M69:AF69 M11:AF13">
    <cfRule type="expression" dxfId="4683" priority="11">
      <formula>M11&gt;$AG11*1</formula>
    </cfRule>
  </conditionalFormatting>
  <conditionalFormatting sqref="M66:AF70 M54:AF62">
    <cfRule type="expression" dxfId="4682" priority="17">
      <formula>M54&gt;$AG54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85" zoomScaleNormal="85" workbookViewId="0">
      <pane xSplit="1" ySplit="10" topLeftCell="B11" activePane="bottomRight" state="frozen"/>
      <selection activeCell="C158" sqref="C158"/>
      <selection pane="topRight" activeCell="C158" sqref="C158"/>
      <selection pane="bottomLeft" activeCell="C158" sqref="C158"/>
      <selection pane="bottomRight" activeCell="A98" sqref="A98:XFD98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2080/10/2</v>
      </c>
      <c r="C4" s="222"/>
      <c r="D4" s="222"/>
      <c r="E4" s="223" t="str">
        <f ca="1">"2080/"&amp;"10/"&amp;INT(MID(CELL("filename",G6),FIND("]",CELL("filename",G6))+1,200))</f>
        <v>2080/10/2</v>
      </c>
      <c r="F4" s="223"/>
      <c r="G4" s="223"/>
      <c r="H4" s="223" t="str">
        <f ca="1">TEXT(E4,"dddd")</f>
        <v>Wednesday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411.9</v>
      </c>
      <c r="C5" s="30">
        <f t="shared" si="0"/>
        <v>394.1</v>
      </c>
      <c r="D5" s="30">
        <f t="shared" si="0"/>
        <v>366.7</v>
      </c>
      <c r="E5" s="30">
        <f t="shared" si="0"/>
        <v>350.40000000000003</v>
      </c>
      <c r="F5" s="30">
        <f t="shared" si="0"/>
        <v>381</v>
      </c>
      <c r="G5" s="30">
        <f t="shared" si="0"/>
        <v>412.7</v>
      </c>
      <c r="H5" s="30">
        <f t="shared" si="0"/>
        <v>374</v>
      </c>
      <c r="I5" s="30">
        <f t="shared" si="0"/>
        <v>353.6</v>
      </c>
      <c r="J5" s="30">
        <f t="shared" si="0"/>
        <v>443.3</v>
      </c>
      <c r="K5" s="30">
        <f t="shared" si="0"/>
        <v>435.1</v>
      </c>
      <c r="L5" s="30">
        <f t="shared" si="0"/>
        <v>441.6</v>
      </c>
      <c r="M5" s="30">
        <f t="shared" si="0"/>
        <v>422.00000000000006</v>
      </c>
      <c r="N5" s="30">
        <f t="shared" si="0"/>
        <v>439</v>
      </c>
      <c r="O5" s="30">
        <f t="shared" si="0"/>
        <v>511.90000000000003</v>
      </c>
      <c r="P5" s="30">
        <f t="shared" si="0"/>
        <v>668.09999999999991</v>
      </c>
      <c r="Q5" s="30">
        <f t="shared" si="0"/>
        <v>679.3</v>
      </c>
      <c r="R5" s="30">
        <f t="shared" si="0"/>
        <v>714.4</v>
      </c>
      <c r="S5" s="30">
        <f t="shared" si="0"/>
        <v>700.9</v>
      </c>
      <c r="T5" s="30">
        <f t="shared" si="0"/>
        <v>701.9</v>
      </c>
      <c r="U5" s="30">
        <f t="shared" si="0"/>
        <v>634.80000000000007</v>
      </c>
      <c r="V5" s="30">
        <f t="shared" si="0"/>
        <v>0</v>
      </c>
      <c r="W5" s="30">
        <f t="shared" si="0"/>
        <v>0</v>
      </c>
      <c r="X5" s="30">
        <f t="shared" si="0"/>
        <v>394.19999999999993</v>
      </c>
      <c r="Y5" s="30">
        <f t="shared" si="0"/>
        <v>362.09999999999997</v>
      </c>
      <c r="Z5" s="30">
        <f t="shared" si="0"/>
        <v>362.09999999999997</v>
      </c>
      <c r="AA5" s="30">
        <f>AB108</f>
        <v>238.2</v>
      </c>
      <c r="AB5" s="30">
        <f t="shared" si="0"/>
        <v>160</v>
      </c>
      <c r="AC5" s="30">
        <f t="shared" si="0"/>
        <v>155.5</v>
      </c>
      <c r="AD5" s="30">
        <f t="shared" si="0"/>
        <v>147.4</v>
      </c>
      <c r="AE5" s="30">
        <f t="shared" si="0"/>
        <v>121</v>
      </c>
      <c r="AF5" s="30">
        <f>B108</f>
        <v>389.6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Load=0</v>
      </c>
      <c r="B7" s="35">
        <f t="shared" ref="B7:AF7" si="1">B116</f>
        <v>1279.9700000000003</v>
      </c>
      <c r="C7" s="35">
        <f t="shared" si="1"/>
        <v>1297.5700000000002</v>
      </c>
      <c r="D7" s="35">
        <f t="shared" si="1"/>
        <v>1279.8700000000001</v>
      </c>
      <c r="E7" s="35">
        <f t="shared" si="1"/>
        <v>1252.47</v>
      </c>
      <c r="F7" s="35">
        <f t="shared" si="1"/>
        <v>1236.17</v>
      </c>
      <c r="G7" s="35">
        <f t="shared" si="1"/>
        <v>1266.77</v>
      </c>
      <c r="H7" s="35">
        <f t="shared" si="1"/>
        <v>1398.67</v>
      </c>
      <c r="I7" s="35">
        <f t="shared" si="1"/>
        <v>1533.0700000000002</v>
      </c>
      <c r="J7" s="35">
        <f t="shared" si="1"/>
        <v>1583.17</v>
      </c>
      <c r="K7" s="35">
        <f t="shared" si="1"/>
        <v>1722.8700000000001</v>
      </c>
      <c r="L7" s="35">
        <f t="shared" si="1"/>
        <v>1713.67</v>
      </c>
      <c r="M7" s="35">
        <f t="shared" si="1"/>
        <v>1712.4699999999998</v>
      </c>
      <c r="N7" s="35">
        <f t="shared" si="1"/>
        <v>1665.9700000000003</v>
      </c>
      <c r="O7" s="35">
        <f t="shared" si="1"/>
        <v>1591.3700000000001</v>
      </c>
      <c r="P7" s="35">
        <f t="shared" si="1"/>
        <v>1575.3700000000001</v>
      </c>
      <c r="Q7" s="35">
        <f t="shared" si="1"/>
        <v>1527.27</v>
      </c>
      <c r="R7" s="35">
        <f t="shared" si="1"/>
        <v>1533.5700000000002</v>
      </c>
      <c r="S7" s="35">
        <f t="shared" si="1"/>
        <v>1586.27</v>
      </c>
      <c r="T7" s="35">
        <f t="shared" si="1"/>
        <v>1583.85</v>
      </c>
      <c r="U7" s="35">
        <f t="shared" si="1"/>
        <v>1614.37</v>
      </c>
      <c r="V7" s="35">
        <f t="shared" si="1"/>
        <v>1550.17</v>
      </c>
      <c r="W7" s="35">
        <f t="shared" si="1"/>
        <v>0</v>
      </c>
      <c r="X7" s="35">
        <f t="shared" si="1"/>
        <v>0</v>
      </c>
      <c r="Y7" s="35">
        <f t="shared" si="1"/>
        <v>1382.67</v>
      </c>
      <c r="Z7" s="35">
        <f t="shared" si="1"/>
        <v>1474.0700000000002</v>
      </c>
      <c r="AA7" s="35">
        <f t="shared" si="1"/>
        <v>1444.77</v>
      </c>
      <c r="AB7" s="35">
        <f>AB116</f>
        <v>1440.5700000000002</v>
      </c>
      <c r="AC7" s="35">
        <f t="shared" si="1"/>
        <v>1286.17</v>
      </c>
      <c r="AD7" s="35">
        <f t="shared" si="1"/>
        <v>1250.67</v>
      </c>
      <c r="AE7" s="35">
        <f t="shared" si="1"/>
        <v>1148.5700000000002</v>
      </c>
      <c r="AF7" s="35">
        <f t="shared" si="1"/>
        <v>1115.3700000000001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1722.87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1722.87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44.4</v>
      </c>
      <c r="C11" s="43">
        <v>44.4</v>
      </c>
      <c r="D11" s="43">
        <v>44.4</v>
      </c>
      <c r="E11" s="43">
        <v>44.4</v>
      </c>
      <c r="F11" s="43">
        <v>44.4</v>
      </c>
      <c r="G11" s="43">
        <v>44.4</v>
      </c>
      <c r="H11" s="43">
        <v>44.4</v>
      </c>
      <c r="I11" s="43">
        <v>44.4</v>
      </c>
      <c r="J11" s="43">
        <v>44.4</v>
      </c>
      <c r="K11" s="43">
        <v>44.4</v>
      </c>
      <c r="L11" s="43">
        <v>44.4</v>
      </c>
      <c r="M11" s="43">
        <v>27.6</v>
      </c>
      <c r="N11" s="43">
        <v>27.6</v>
      </c>
      <c r="O11" s="43">
        <v>27.6</v>
      </c>
      <c r="P11" s="43">
        <v>27.6</v>
      </c>
      <c r="Q11" s="43">
        <v>26.5</v>
      </c>
      <c r="R11" s="43">
        <v>26.5</v>
      </c>
      <c r="S11" s="43">
        <v>28.5</v>
      </c>
      <c r="T11" s="43">
        <v>28.5</v>
      </c>
      <c r="U11" s="43">
        <v>28.5</v>
      </c>
      <c r="V11" s="43">
        <v>28.5</v>
      </c>
      <c r="W11" s="43" t="s">
        <v>298</v>
      </c>
      <c r="X11" s="43" t="s">
        <v>298</v>
      </c>
      <c r="Y11" s="43">
        <v>28.5</v>
      </c>
      <c r="Z11" s="43">
        <v>28.5</v>
      </c>
      <c r="AA11" s="43">
        <v>28.5</v>
      </c>
      <c r="AB11" s="43">
        <v>28.5</v>
      </c>
      <c r="AC11" s="43">
        <v>28.5</v>
      </c>
      <c r="AD11" s="43">
        <v>28.5</v>
      </c>
      <c r="AE11" s="43">
        <v>28.5</v>
      </c>
      <c r="AF11" s="43">
        <v>28.5</v>
      </c>
      <c r="AG11" s="45">
        <v>86</v>
      </c>
      <c r="AH11" s="46">
        <f t="shared" ref="AH11:AH74" si="2">MAX(B11:AF11)</f>
        <v>44.4</v>
      </c>
      <c r="AI11" s="47">
        <f t="shared" ref="AI11:AI74" si="3">MIN(B11:AF11)</f>
        <v>26.5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32</v>
      </c>
      <c r="C12" s="43">
        <v>32</v>
      </c>
      <c r="D12" s="43">
        <v>32</v>
      </c>
      <c r="E12" s="43">
        <v>32</v>
      </c>
      <c r="F12" s="43">
        <v>32</v>
      </c>
      <c r="G12" s="43">
        <v>32</v>
      </c>
      <c r="H12" s="43">
        <v>32</v>
      </c>
      <c r="I12" s="43">
        <v>32</v>
      </c>
      <c r="J12" s="43">
        <v>32</v>
      </c>
      <c r="K12" s="43">
        <v>32</v>
      </c>
      <c r="L12" s="43">
        <v>32</v>
      </c>
      <c r="M12" s="43">
        <v>22</v>
      </c>
      <c r="N12" s="43">
        <v>22</v>
      </c>
      <c r="O12" s="43">
        <v>22</v>
      </c>
      <c r="P12" s="43">
        <v>22</v>
      </c>
      <c r="Q12" s="43">
        <v>22</v>
      </c>
      <c r="R12" s="43">
        <v>22</v>
      </c>
      <c r="S12" s="43">
        <v>21.4</v>
      </c>
      <c r="T12" s="43">
        <v>21.4</v>
      </c>
      <c r="U12" s="43">
        <v>21.4</v>
      </c>
      <c r="V12" s="43">
        <v>21.4</v>
      </c>
      <c r="W12" s="43" t="s">
        <v>305</v>
      </c>
      <c r="X12" s="43" t="s">
        <v>305</v>
      </c>
      <c r="Y12" s="43">
        <v>21.4</v>
      </c>
      <c r="Z12" s="43">
        <v>21.4</v>
      </c>
      <c r="AA12" s="43">
        <v>21.4</v>
      </c>
      <c r="AB12" s="43">
        <v>21.4</v>
      </c>
      <c r="AC12" s="43">
        <v>21.4</v>
      </c>
      <c r="AD12" s="43">
        <v>21.4</v>
      </c>
      <c r="AE12" s="43">
        <v>21.4</v>
      </c>
      <c r="AF12" s="43">
        <v>21.4</v>
      </c>
      <c r="AG12" s="48">
        <v>82</v>
      </c>
      <c r="AH12" s="46">
        <f t="shared" si="2"/>
        <v>32</v>
      </c>
      <c r="AI12" s="47">
        <f t="shared" si="3"/>
        <v>21.4</v>
      </c>
      <c r="AK12" s="49"/>
      <c r="AL12" s="50" t="str">
        <f ca="1">MID(CELL("filename",C7),FIND("]",CELL("filename",C7))+1,600)</f>
        <v>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24.3</v>
      </c>
      <c r="C13" s="43">
        <v>24.3</v>
      </c>
      <c r="D13" s="43">
        <v>24.3</v>
      </c>
      <c r="E13" s="43">
        <v>24.3</v>
      </c>
      <c r="F13" s="43">
        <v>24.3</v>
      </c>
      <c r="G13" s="43">
        <v>24.3</v>
      </c>
      <c r="H13" s="43">
        <v>24.3</v>
      </c>
      <c r="I13" s="43">
        <v>24.3</v>
      </c>
      <c r="J13" s="43">
        <v>24.3</v>
      </c>
      <c r="K13" s="43">
        <v>24.3</v>
      </c>
      <c r="L13" s="43">
        <v>24.3</v>
      </c>
      <c r="M13" s="43">
        <v>24.3</v>
      </c>
      <c r="N13" s="43">
        <v>24.3</v>
      </c>
      <c r="O13" s="43">
        <v>24.3</v>
      </c>
      <c r="P13" s="43">
        <v>24.3</v>
      </c>
      <c r="Q13" s="43">
        <v>26.3</v>
      </c>
      <c r="R13" s="43">
        <v>26.3</v>
      </c>
      <c r="S13" s="43">
        <v>25.3</v>
      </c>
      <c r="T13" s="43">
        <v>25.3</v>
      </c>
      <c r="U13" s="43">
        <v>25.3</v>
      </c>
      <c r="V13" s="43">
        <v>25.3</v>
      </c>
      <c r="W13" s="43" t="s">
        <v>298</v>
      </c>
      <c r="X13" s="43" t="s">
        <v>298</v>
      </c>
      <c r="Y13" s="43">
        <v>25.3</v>
      </c>
      <c r="Z13" s="43">
        <v>25.3</v>
      </c>
      <c r="AA13" s="43">
        <v>25.3</v>
      </c>
      <c r="AB13" s="43">
        <v>25.3</v>
      </c>
      <c r="AC13" s="43">
        <v>25.3</v>
      </c>
      <c r="AD13" s="43">
        <v>25.3</v>
      </c>
      <c r="AE13" s="43">
        <v>25.3</v>
      </c>
      <c r="AF13" s="43">
        <v>25.3</v>
      </c>
      <c r="AG13" s="48">
        <v>78</v>
      </c>
      <c r="AH13" s="46">
        <f t="shared" si="2"/>
        <v>26.3</v>
      </c>
      <c r="AI13" s="47">
        <f t="shared" si="3"/>
        <v>24.3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15.1</v>
      </c>
      <c r="C14" s="43">
        <v>15.1</v>
      </c>
      <c r="D14" s="43">
        <v>15.1</v>
      </c>
      <c r="E14" s="43">
        <v>15.1</v>
      </c>
      <c r="F14" s="43">
        <v>15.1</v>
      </c>
      <c r="G14" s="43">
        <v>15.1</v>
      </c>
      <c r="H14" s="43">
        <v>15.1</v>
      </c>
      <c r="I14" s="43">
        <v>15.1</v>
      </c>
      <c r="J14" s="43">
        <v>15.1</v>
      </c>
      <c r="K14" s="43">
        <v>15.1</v>
      </c>
      <c r="L14" s="43">
        <v>15.1</v>
      </c>
      <c r="M14" s="43">
        <v>15.1</v>
      </c>
      <c r="N14" s="43">
        <v>15.1</v>
      </c>
      <c r="O14" s="43">
        <v>15.1</v>
      </c>
      <c r="P14" s="43">
        <v>15.1</v>
      </c>
      <c r="Q14" s="43">
        <v>13.6</v>
      </c>
      <c r="R14" s="43">
        <v>13.6</v>
      </c>
      <c r="S14" s="43">
        <v>13.8</v>
      </c>
      <c r="T14" s="43">
        <v>13.8</v>
      </c>
      <c r="U14" s="43">
        <v>13.8</v>
      </c>
      <c r="V14" s="43">
        <v>13.8</v>
      </c>
      <c r="W14" s="43" t="s">
        <v>303</v>
      </c>
      <c r="X14" s="43" t="s">
        <v>303</v>
      </c>
      <c r="Y14" s="43">
        <v>13.8</v>
      </c>
      <c r="Z14" s="43">
        <v>13.8</v>
      </c>
      <c r="AA14" s="43">
        <v>13.8</v>
      </c>
      <c r="AB14" s="43">
        <v>13.8</v>
      </c>
      <c r="AC14" s="43">
        <v>13.8</v>
      </c>
      <c r="AD14" s="43">
        <v>13.8</v>
      </c>
      <c r="AE14" s="43">
        <v>13.8</v>
      </c>
      <c r="AF14" s="43">
        <v>13.8</v>
      </c>
      <c r="AG14" s="48">
        <v>77</v>
      </c>
      <c r="AH14" s="46">
        <f t="shared" si="2"/>
        <v>15.1</v>
      </c>
      <c r="AI14" s="47">
        <f t="shared" si="3"/>
        <v>13.6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26.7</v>
      </c>
      <c r="C15" s="43">
        <v>26.7</v>
      </c>
      <c r="D15" s="43">
        <v>26.7</v>
      </c>
      <c r="E15" s="43">
        <v>26.7</v>
      </c>
      <c r="F15" s="43">
        <v>26.7</v>
      </c>
      <c r="G15" s="43">
        <v>26.7</v>
      </c>
      <c r="H15" s="43">
        <v>26.7</v>
      </c>
      <c r="I15" s="43">
        <v>26.7</v>
      </c>
      <c r="J15" s="43">
        <v>26.7</v>
      </c>
      <c r="K15" s="43">
        <v>26.7</v>
      </c>
      <c r="L15" s="43">
        <v>26.7</v>
      </c>
      <c r="M15" s="43">
        <v>26.7</v>
      </c>
      <c r="N15" s="43">
        <v>26.7</v>
      </c>
      <c r="O15" s="43">
        <v>26.7</v>
      </c>
      <c r="P15" s="43">
        <v>26.7</v>
      </c>
      <c r="Q15" s="43">
        <v>24.8</v>
      </c>
      <c r="R15" s="43">
        <v>24.8</v>
      </c>
      <c r="S15" s="43">
        <v>24.1</v>
      </c>
      <c r="T15" s="43">
        <v>24.1</v>
      </c>
      <c r="U15" s="43">
        <v>24.1</v>
      </c>
      <c r="V15" s="43">
        <v>24.1</v>
      </c>
      <c r="W15" s="43" t="s">
        <v>306</v>
      </c>
      <c r="X15" s="43" t="s">
        <v>306</v>
      </c>
      <c r="Y15" s="43">
        <v>24.1</v>
      </c>
      <c r="Z15" s="43">
        <v>24.1</v>
      </c>
      <c r="AA15" s="43">
        <v>24.1</v>
      </c>
      <c r="AB15" s="43">
        <v>24.1</v>
      </c>
      <c r="AC15" s="43">
        <v>24.1</v>
      </c>
      <c r="AD15" s="43">
        <v>24.1</v>
      </c>
      <c r="AE15" s="43">
        <v>24.1</v>
      </c>
      <c r="AF15" s="43">
        <v>24.1</v>
      </c>
      <c r="AG15" s="48">
        <v>73</v>
      </c>
      <c r="AH15" s="46">
        <f t="shared" si="2"/>
        <v>26.7</v>
      </c>
      <c r="AI15" s="47">
        <f t="shared" si="3"/>
        <v>24.1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10.1</v>
      </c>
      <c r="C16" s="43">
        <v>10.1</v>
      </c>
      <c r="D16" s="43">
        <v>10.1</v>
      </c>
      <c r="E16" s="43">
        <v>10.1</v>
      </c>
      <c r="F16" s="43">
        <v>10.1</v>
      </c>
      <c r="G16" s="43">
        <v>10.1</v>
      </c>
      <c r="H16" s="43">
        <v>10.1</v>
      </c>
      <c r="I16" s="43">
        <v>10.1</v>
      </c>
      <c r="J16" s="43">
        <v>10.1</v>
      </c>
      <c r="K16" s="43">
        <v>10.1</v>
      </c>
      <c r="L16" s="43">
        <v>10.1</v>
      </c>
      <c r="M16" s="43">
        <v>10.1</v>
      </c>
      <c r="N16" s="43">
        <v>10.1</v>
      </c>
      <c r="O16" s="43">
        <v>10.1</v>
      </c>
      <c r="P16" s="43">
        <v>10.1</v>
      </c>
      <c r="Q16" s="43">
        <v>9.4</v>
      </c>
      <c r="R16" s="43">
        <v>9.4</v>
      </c>
      <c r="S16" s="43">
        <v>9.8000000000000007</v>
      </c>
      <c r="T16" s="43">
        <v>9.8000000000000007</v>
      </c>
      <c r="U16" s="43">
        <v>9.8000000000000007</v>
      </c>
      <c r="V16" s="43">
        <v>9.8000000000000007</v>
      </c>
      <c r="W16" s="43" t="s">
        <v>299</v>
      </c>
      <c r="X16" s="43" t="s">
        <v>299</v>
      </c>
      <c r="Y16" s="43">
        <v>0</v>
      </c>
      <c r="Z16" s="43">
        <v>0</v>
      </c>
      <c r="AA16" s="43">
        <v>0</v>
      </c>
      <c r="AB16" s="43">
        <v>0</v>
      </c>
      <c r="AC16" s="43">
        <v>0</v>
      </c>
      <c r="AD16" s="43">
        <v>0</v>
      </c>
      <c r="AE16" s="43">
        <v>0</v>
      </c>
      <c r="AF16" s="43">
        <v>0</v>
      </c>
      <c r="AG16" s="48">
        <v>71</v>
      </c>
      <c r="AH16" s="46">
        <f t="shared" si="2"/>
        <v>10.1</v>
      </c>
      <c r="AI16" s="47">
        <f t="shared" si="3"/>
        <v>0</v>
      </c>
      <c r="AK16" s="49"/>
      <c r="AL16" s="52" t="s">
        <v>7</v>
      </c>
      <c r="AM16" s="57">
        <f t="shared" ref="AM16:AR16" si="4">B71</f>
        <v>627.47000000000014</v>
      </c>
      <c r="AN16" s="57">
        <f t="shared" si="4"/>
        <v>627.47000000000014</v>
      </c>
      <c r="AO16" s="57">
        <f t="shared" si="4"/>
        <v>627.47000000000014</v>
      </c>
      <c r="AP16" s="57">
        <f t="shared" si="4"/>
        <v>627.47000000000014</v>
      </c>
      <c r="AQ16" s="57">
        <f t="shared" si="4"/>
        <v>627.47000000000014</v>
      </c>
      <c r="AR16" s="57">
        <f t="shared" si="4"/>
        <v>627.47000000000014</v>
      </c>
      <c r="AS16" s="57">
        <f>I71</f>
        <v>627.47000000000014</v>
      </c>
      <c r="AT16" s="57">
        <f>K71</f>
        <v>627.47000000000014</v>
      </c>
      <c r="AU16" s="57">
        <f t="shared" ref="AU16:BD16" si="5">M71</f>
        <v>610.97</v>
      </c>
      <c r="AV16" s="57">
        <f t="shared" si="5"/>
        <v>610.97</v>
      </c>
      <c r="AW16" s="57">
        <f t="shared" si="5"/>
        <v>610.97</v>
      </c>
      <c r="AX16" s="57">
        <f t="shared" si="5"/>
        <v>610.97</v>
      </c>
      <c r="AY16" s="57">
        <f t="shared" si="5"/>
        <v>596.37000000000012</v>
      </c>
      <c r="AZ16" s="57">
        <f t="shared" si="5"/>
        <v>596.37000000000012</v>
      </c>
      <c r="BA16" s="57">
        <f t="shared" si="5"/>
        <v>598.2700000000001</v>
      </c>
      <c r="BB16" s="57">
        <f t="shared" si="5"/>
        <v>598.2700000000001</v>
      </c>
      <c r="BC16" s="57">
        <f t="shared" si="5"/>
        <v>598.2700000000001</v>
      </c>
      <c r="BD16" s="57">
        <f t="shared" si="5"/>
        <v>587.17000000000007</v>
      </c>
      <c r="BE16" s="58">
        <f>X71</f>
        <v>0</v>
      </c>
      <c r="BF16" s="58">
        <f>Z71</f>
        <v>561.67000000000007</v>
      </c>
      <c r="BG16" s="58">
        <f>AB71</f>
        <v>561.67000000000007</v>
      </c>
      <c r="BH16" s="58">
        <f>AD71</f>
        <v>561.67000000000007</v>
      </c>
      <c r="BI16" s="58">
        <f>AE71</f>
        <v>561.67000000000007</v>
      </c>
      <c r="BJ16" s="58">
        <f>AF71</f>
        <v>561.67000000000007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14</v>
      </c>
      <c r="C17" s="44">
        <v>14</v>
      </c>
      <c r="D17" s="44">
        <v>14</v>
      </c>
      <c r="E17" s="44">
        <v>14</v>
      </c>
      <c r="F17" s="44">
        <v>14</v>
      </c>
      <c r="G17" s="44">
        <v>14</v>
      </c>
      <c r="H17" s="44">
        <v>14</v>
      </c>
      <c r="I17" s="44">
        <v>14</v>
      </c>
      <c r="J17" s="44">
        <v>14</v>
      </c>
      <c r="K17" s="44">
        <v>14</v>
      </c>
      <c r="L17" s="44">
        <v>14</v>
      </c>
      <c r="M17" s="44">
        <v>14</v>
      </c>
      <c r="N17" s="44">
        <v>14</v>
      </c>
      <c r="O17" s="44">
        <v>14</v>
      </c>
      <c r="P17" s="44">
        <v>14</v>
      </c>
      <c r="Q17" s="44">
        <v>10</v>
      </c>
      <c r="R17" s="44">
        <v>10</v>
      </c>
      <c r="S17" s="44">
        <v>12.9</v>
      </c>
      <c r="T17" s="44">
        <v>12.9</v>
      </c>
      <c r="U17" s="44">
        <v>12.9</v>
      </c>
      <c r="V17" s="44">
        <v>12.9</v>
      </c>
      <c r="W17" s="44"/>
      <c r="X17" s="44"/>
      <c r="Y17" s="44">
        <v>12.9</v>
      </c>
      <c r="Z17" s="44">
        <v>12.9</v>
      </c>
      <c r="AA17" s="44">
        <v>12.9</v>
      </c>
      <c r="AB17" s="44">
        <v>12.9</v>
      </c>
      <c r="AC17" s="44">
        <v>12.9</v>
      </c>
      <c r="AD17" s="44">
        <v>12.9</v>
      </c>
      <c r="AE17" s="44">
        <v>12.9</v>
      </c>
      <c r="AF17" s="44">
        <v>12.9</v>
      </c>
      <c r="AG17" s="45">
        <v>54</v>
      </c>
      <c r="AH17" s="46">
        <f t="shared" si="2"/>
        <v>14</v>
      </c>
      <c r="AI17" s="47">
        <f t="shared" si="3"/>
        <v>10</v>
      </c>
      <c r="AK17" s="49"/>
      <c r="AL17" s="52" t="s">
        <v>29</v>
      </c>
      <c r="AM17" s="57">
        <f t="shared" ref="AM17:AR17" si="6">B78</f>
        <v>104.99999999999999</v>
      </c>
      <c r="AN17" s="57">
        <f t="shared" si="6"/>
        <v>105.99999999999999</v>
      </c>
      <c r="AO17" s="57">
        <f t="shared" si="6"/>
        <v>105.99999999999999</v>
      </c>
      <c r="AP17" s="57">
        <f t="shared" si="6"/>
        <v>105.99999999999999</v>
      </c>
      <c r="AQ17" s="57">
        <f t="shared" si="6"/>
        <v>105.99999999999999</v>
      </c>
      <c r="AR17" s="57">
        <f t="shared" si="6"/>
        <v>105.99999999999999</v>
      </c>
      <c r="AS17" s="57">
        <f>I78</f>
        <v>226.00000000000003</v>
      </c>
      <c r="AT17" s="57">
        <f>K78</f>
        <v>336</v>
      </c>
      <c r="AU17" s="57">
        <f t="shared" ref="AU17:BD17" si="7">M78</f>
        <v>335.9</v>
      </c>
      <c r="AV17" s="57">
        <f t="shared" si="7"/>
        <v>310.90000000000003</v>
      </c>
      <c r="AW17" s="57">
        <f t="shared" si="7"/>
        <v>226.5</v>
      </c>
      <c r="AX17" s="57">
        <f t="shared" si="7"/>
        <v>222.6</v>
      </c>
      <c r="AY17" s="57">
        <f t="shared" si="7"/>
        <v>99.399999999999991</v>
      </c>
      <c r="AZ17" s="57">
        <f t="shared" si="7"/>
        <v>99.399999999999991</v>
      </c>
      <c r="BA17" s="57">
        <f t="shared" si="7"/>
        <v>96.6</v>
      </c>
      <c r="BB17" s="57">
        <f t="shared" si="7"/>
        <v>96.6</v>
      </c>
      <c r="BC17" s="57">
        <f t="shared" si="7"/>
        <v>96.6</v>
      </c>
      <c r="BD17" s="57">
        <f t="shared" si="7"/>
        <v>95.1</v>
      </c>
      <c r="BE17" s="58">
        <f>X78</f>
        <v>0</v>
      </c>
      <c r="BF17" s="58">
        <f>Z78</f>
        <v>264.7</v>
      </c>
      <c r="BG17" s="58">
        <f>AB78</f>
        <v>355.1</v>
      </c>
      <c r="BH17" s="58">
        <f>AD78</f>
        <v>295.10000000000002</v>
      </c>
      <c r="BI17" s="58">
        <f>AE78</f>
        <v>268.10000000000002</v>
      </c>
      <c r="BJ17" s="58">
        <f>AF78</f>
        <v>268.10000000000002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8.5</v>
      </c>
      <c r="C18" s="44">
        <v>8.5</v>
      </c>
      <c r="D18" s="44">
        <v>8.5</v>
      </c>
      <c r="E18" s="44">
        <v>8.5</v>
      </c>
      <c r="F18" s="44">
        <v>8.5</v>
      </c>
      <c r="G18" s="44">
        <v>8.5</v>
      </c>
      <c r="H18" s="44">
        <v>8.5</v>
      </c>
      <c r="I18" s="44">
        <v>8.5</v>
      </c>
      <c r="J18" s="44">
        <v>8.5</v>
      </c>
      <c r="K18" s="44">
        <v>8.5</v>
      </c>
      <c r="L18" s="44">
        <v>8.5</v>
      </c>
      <c r="M18" s="44">
        <v>8.5</v>
      </c>
      <c r="N18" s="44">
        <v>8.5</v>
      </c>
      <c r="O18" s="44">
        <v>8.5</v>
      </c>
      <c r="P18" s="44">
        <v>8.5</v>
      </c>
      <c r="Q18" s="44">
        <v>8.5</v>
      </c>
      <c r="R18" s="44">
        <v>8.5</v>
      </c>
      <c r="S18" s="44">
        <v>8.5</v>
      </c>
      <c r="T18" s="44">
        <v>8.5</v>
      </c>
      <c r="U18" s="44">
        <v>8.5</v>
      </c>
      <c r="V18" s="44">
        <v>8.5</v>
      </c>
      <c r="W18" s="44" t="s">
        <v>302</v>
      </c>
      <c r="X18" s="44" t="s">
        <v>302</v>
      </c>
      <c r="Y18" s="44">
        <v>8.5</v>
      </c>
      <c r="Z18" s="44">
        <v>8.5</v>
      </c>
      <c r="AA18" s="44">
        <v>8.5</v>
      </c>
      <c r="AB18" s="44">
        <v>8.5</v>
      </c>
      <c r="AC18" s="44">
        <v>8.5</v>
      </c>
      <c r="AD18" s="44">
        <v>8.5</v>
      </c>
      <c r="AE18" s="44">
        <v>8.5</v>
      </c>
      <c r="AF18" s="44">
        <v>8.5</v>
      </c>
      <c r="AG18" s="48">
        <v>52.465000000000003</v>
      </c>
      <c r="AH18" s="46">
        <f t="shared" si="2"/>
        <v>8.5</v>
      </c>
      <c r="AI18" s="47">
        <f t="shared" si="3"/>
        <v>8.5</v>
      </c>
      <c r="AK18" s="49"/>
      <c r="AL18" s="52" t="s">
        <v>31</v>
      </c>
      <c r="AM18" s="57">
        <f t="shared" ref="AM18:AR18" si="8">B92</f>
        <v>157.89999999999998</v>
      </c>
      <c r="AN18" s="57">
        <f t="shared" si="8"/>
        <v>152.19999999999996</v>
      </c>
      <c r="AO18" s="57">
        <f t="shared" si="8"/>
        <v>152.29999999999995</v>
      </c>
      <c r="AP18" s="57">
        <f t="shared" si="8"/>
        <v>152.29999999999995</v>
      </c>
      <c r="AQ18" s="57">
        <f t="shared" si="8"/>
        <v>152.29999999999995</v>
      </c>
      <c r="AR18" s="57">
        <f t="shared" si="8"/>
        <v>152.29999999999995</v>
      </c>
      <c r="AS18" s="57">
        <f>I92</f>
        <v>305.59999999999997</v>
      </c>
      <c r="AT18" s="57">
        <f>K92</f>
        <v>316.09999999999997</v>
      </c>
      <c r="AU18" s="57">
        <f t="shared" ref="AU18:BD18" si="9">M92</f>
        <v>324</v>
      </c>
      <c r="AV18" s="57">
        <f t="shared" si="9"/>
        <v>312.90000000000003</v>
      </c>
      <c r="AW18" s="57">
        <f t="shared" si="9"/>
        <v>314.90000000000003</v>
      </c>
      <c r="AX18" s="57">
        <f t="shared" si="9"/>
        <v>229.89999999999995</v>
      </c>
      <c r="AY18" s="57">
        <f t="shared" si="9"/>
        <v>163.39999999999998</v>
      </c>
      <c r="AZ18" s="57">
        <f t="shared" si="9"/>
        <v>158.49999999999997</v>
      </c>
      <c r="BA18" s="57">
        <f t="shared" si="9"/>
        <v>176.99999999999997</v>
      </c>
      <c r="BB18" s="57">
        <f t="shared" si="9"/>
        <v>145.77999999999997</v>
      </c>
      <c r="BC18" s="57">
        <f t="shared" si="9"/>
        <v>165.29999999999995</v>
      </c>
      <c r="BD18" s="57">
        <f t="shared" si="9"/>
        <v>188.49999999999997</v>
      </c>
      <c r="BE18" s="58">
        <f>X92</f>
        <v>0</v>
      </c>
      <c r="BF18" s="58">
        <f>Z92</f>
        <v>285.60000000000002</v>
      </c>
      <c r="BG18" s="58">
        <f>AB92</f>
        <v>285.60000000000002</v>
      </c>
      <c r="BH18" s="58">
        <f>AD92</f>
        <v>238.39999999999998</v>
      </c>
      <c r="BI18" s="58">
        <f>AE92</f>
        <v>238.39999999999998</v>
      </c>
      <c r="BJ18" s="58">
        <f>AF92</f>
        <v>219.59999999999997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10.5</v>
      </c>
      <c r="C19" s="44">
        <v>10.5</v>
      </c>
      <c r="D19" s="44">
        <v>10.5</v>
      </c>
      <c r="E19" s="44">
        <v>10.5</v>
      </c>
      <c r="F19" s="44">
        <v>10.5</v>
      </c>
      <c r="G19" s="44">
        <v>10.5</v>
      </c>
      <c r="H19" s="44">
        <v>10.5</v>
      </c>
      <c r="I19" s="44">
        <v>10.5</v>
      </c>
      <c r="J19" s="44">
        <v>10.5</v>
      </c>
      <c r="K19" s="44">
        <v>10.5</v>
      </c>
      <c r="L19" s="44">
        <v>10.5</v>
      </c>
      <c r="M19" s="44">
        <v>10.5</v>
      </c>
      <c r="N19" s="44">
        <v>10.5</v>
      </c>
      <c r="O19" s="44">
        <v>10.5</v>
      </c>
      <c r="P19" s="44">
        <v>10.5</v>
      </c>
      <c r="Q19" s="44">
        <v>11.8</v>
      </c>
      <c r="R19" s="44">
        <v>11.8</v>
      </c>
      <c r="S19" s="44">
        <v>10.5</v>
      </c>
      <c r="T19" s="44">
        <v>10.5</v>
      </c>
      <c r="U19" s="44">
        <v>10.5</v>
      </c>
      <c r="V19" s="44">
        <v>10.5</v>
      </c>
      <c r="W19" s="44" t="s">
        <v>307</v>
      </c>
      <c r="X19" s="44" t="s">
        <v>307</v>
      </c>
      <c r="Y19" s="44">
        <v>10.5</v>
      </c>
      <c r="Z19" s="44">
        <v>10.5</v>
      </c>
      <c r="AA19" s="44">
        <v>10.5</v>
      </c>
      <c r="AB19" s="44">
        <v>10.5</v>
      </c>
      <c r="AC19" s="44">
        <v>10.5</v>
      </c>
      <c r="AD19" s="44">
        <v>10.5</v>
      </c>
      <c r="AE19" s="44">
        <v>10.5</v>
      </c>
      <c r="AF19" s="44">
        <v>10.5</v>
      </c>
      <c r="AG19" s="48">
        <v>52.4</v>
      </c>
      <c r="AH19" s="46">
        <f t="shared" si="2"/>
        <v>11.8</v>
      </c>
      <c r="AI19" s="47">
        <f t="shared" si="3"/>
        <v>10.5</v>
      </c>
      <c r="AK19" s="49"/>
      <c r="AL19" s="52" t="s">
        <v>33</v>
      </c>
      <c r="AM19" s="57">
        <f t="shared" ref="AM19:AR19" si="10">B108</f>
        <v>389.6</v>
      </c>
      <c r="AN19" s="57">
        <f t="shared" si="10"/>
        <v>411.9</v>
      </c>
      <c r="AO19" s="57">
        <f t="shared" si="10"/>
        <v>394.1</v>
      </c>
      <c r="AP19" s="57">
        <f t="shared" si="10"/>
        <v>366.7</v>
      </c>
      <c r="AQ19" s="57">
        <f t="shared" si="10"/>
        <v>350.40000000000003</v>
      </c>
      <c r="AR19" s="57">
        <f t="shared" si="10"/>
        <v>381</v>
      </c>
      <c r="AS19" s="57">
        <f>I108</f>
        <v>374</v>
      </c>
      <c r="AT19" s="57">
        <f>K108</f>
        <v>443.3</v>
      </c>
      <c r="AU19" s="57">
        <f t="shared" ref="AU19:BD19" si="11">M108</f>
        <v>441.6</v>
      </c>
      <c r="AV19" s="57">
        <f t="shared" si="11"/>
        <v>422.00000000000006</v>
      </c>
      <c r="AW19" s="57">
        <f t="shared" si="11"/>
        <v>439</v>
      </c>
      <c r="AX19" s="57">
        <f t="shared" si="11"/>
        <v>511.90000000000003</v>
      </c>
      <c r="AY19" s="57">
        <f t="shared" si="11"/>
        <v>668.09999999999991</v>
      </c>
      <c r="AZ19" s="57">
        <f t="shared" si="11"/>
        <v>679.3</v>
      </c>
      <c r="BA19" s="57">
        <f t="shared" si="11"/>
        <v>714.4</v>
      </c>
      <c r="BB19" s="57">
        <f t="shared" si="11"/>
        <v>700.9</v>
      </c>
      <c r="BC19" s="57">
        <f t="shared" si="11"/>
        <v>701.9</v>
      </c>
      <c r="BD19" s="57">
        <f t="shared" si="11"/>
        <v>634.80000000000007</v>
      </c>
      <c r="BE19" s="58">
        <f>X108</f>
        <v>0</v>
      </c>
      <c r="BF19" s="58">
        <f>Z108</f>
        <v>362.09999999999997</v>
      </c>
      <c r="BG19" s="58">
        <f>AB108</f>
        <v>238.2</v>
      </c>
      <c r="BH19" s="58">
        <f>AD108</f>
        <v>155.5</v>
      </c>
      <c r="BI19" s="58">
        <f>AE108</f>
        <v>147.4</v>
      </c>
      <c r="BJ19" s="58">
        <f>AF108</f>
        <v>121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v>0</v>
      </c>
      <c r="L20" s="44">
        <v>0</v>
      </c>
      <c r="M20" s="44">
        <v>0</v>
      </c>
      <c r="N20" s="44">
        <v>0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 t="s">
        <v>298</v>
      </c>
      <c r="X20" s="44" t="s">
        <v>298</v>
      </c>
      <c r="Y20" s="44">
        <v>0</v>
      </c>
      <c r="Z20" s="44">
        <v>0</v>
      </c>
      <c r="AA20" s="44">
        <v>0</v>
      </c>
      <c r="AB20" s="44">
        <v>0</v>
      </c>
      <c r="AC20" s="44">
        <v>0</v>
      </c>
      <c r="AD20" s="44">
        <v>0</v>
      </c>
      <c r="AE20" s="44">
        <v>0</v>
      </c>
      <c r="AF20" s="44">
        <v>0</v>
      </c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9.1999999999999993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42.3</v>
      </c>
      <c r="BC20" s="57">
        <f t="shared" si="13"/>
        <v>52.3</v>
      </c>
      <c r="BD20" s="57">
        <f t="shared" si="13"/>
        <v>44.6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18.5</v>
      </c>
      <c r="C21" s="44">
        <v>18.5</v>
      </c>
      <c r="D21" s="44">
        <v>18.5</v>
      </c>
      <c r="E21" s="44">
        <v>18.5</v>
      </c>
      <c r="F21" s="44">
        <v>18.5</v>
      </c>
      <c r="G21" s="44">
        <v>18.5</v>
      </c>
      <c r="H21" s="44">
        <v>18.5</v>
      </c>
      <c r="I21" s="44">
        <v>18.5</v>
      </c>
      <c r="J21" s="44">
        <v>18.5</v>
      </c>
      <c r="K21" s="44">
        <v>18.5</v>
      </c>
      <c r="L21" s="44">
        <v>18.5</v>
      </c>
      <c r="M21" s="44">
        <v>18.5</v>
      </c>
      <c r="N21" s="44">
        <v>18.5</v>
      </c>
      <c r="O21" s="44">
        <v>18.5</v>
      </c>
      <c r="P21" s="44">
        <v>18.5</v>
      </c>
      <c r="Q21" s="44">
        <v>19.3</v>
      </c>
      <c r="R21" s="44">
        <v>19.3</v>
      </c>
      <c r="S21" s="44">
        <v>19.3</v>
      </c>
      <c r="T21" s="44">
        <v>19.3</v>
      </c>
      <c r="U21" s="44">
        <v>19.3</v>
      </c>
      <c r="V21" s="44">
        <v>19.3</v>
      </c>
      <c r="W21" s="44" t="s">
        <v>303</v>
      </c>
      <c r="X21" s="44" t="s">
        <v>303</v>
      </c>
      <c r="Y21" s="44">
        <v>19.3</v>
      </c>
      <c r="Z21" s="44">
        <v>19.3</v>
      </c>
      <c r="AA21" s="44">
        <v>19.3</v>
      </c>
      <c r="AB21" s="44">
        <v>19.3</v>
      </c>
      <c r="AC21" s="44">
        <v>19.3</v>
      </c>
      <c r="AD21" s="44">
        <v>19.3</v>
      </c>
      <c r="AE21" s="44">
        <v>19.3</v>
      </c>
      <c r="AF21" s="44">
        <v>19.3</v>
      </c>
      <c r="AG21" s="48">
        <v>45</v>
      </c>
      <c r="AH21" s="46">
        <f t="shared" si="2"/>
        <v>19.3</v>
      </c>
      <c r="AI21" s="47">
        <f t="shared" si="3"/>
        <v>18.5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20.100000000000001</v>
      </c>
      <c r="C22" s="44">
        <v>20.100000000000001</v>
      </c>
      <c r="D22" s="44">
        <v>20.100000000000001</v>
      </c>
      <c r="E22" s="44">
        <v>20.100000000000001</v>
      </c>
      <c r="F22" s="44">
        <v>20.100000000000001</v>
      </c>
      <c r="G22" s="44">
        <v>20.100000000000001</v>
      </c>
      <c r="H22" s="44">
        <v>20.100000000000001</v>
      </c>
      <c r="I22" s="44">
        <v>20.100000000000001</v>
      </c>
      <c r="J22" s="44">
        <v>20.100000000000001</v>
      </c>
      <c r="K22" s="44">
        <v>20.100000000000001</v>
      </c>
      <c r="L22" s="44">
        <v>20.100000000000001</v>
      </c>
      <c r="M22" s="44">
        <v>20.100000000000001</v>
      </c>
      <c r="N22" s="44">
        <v>20.100000000000001</v>
      </c>
      <c r="O22" s="44">
        <v>20.100000000000001</v>
      </c>
      <c r="P22" s="44">
        <v>20.100000000000001</v>
      </c>
      <c r="Q22" s="44">
        <v>16.600000000000001</v>
      </c>
      <c r="R22" s="44">
        <v>16.600000000000001</v>
      </c>
      <c r="S22" s="44">
        <v>16.600000000000001</v>
      </c>
      <c r="T22" s="44">
        <v>16.600000000000001</v>
      </c>
      <c r="U22" s="44">
        <v>16.600000000000001</v>
      </c>
      <c r="V22" s="44">
        <v>16.600000000000001</v>
      </c>
      <c r="W22" s="44" t="s">
        <v>300</v>
      </c>
      <c r="X22" s="44" t="s">
        <v>300</v>
      </c>
      <c r="Y22" s="44">
        <v>16.600000000000001</v>
      </c>
      <c r="Z22" s="44">
        <v>16.600000000000001</v>
      </c>
      <c r="AA22" s="44">
        <v>16.600000000000001</v>
      </c>
      <c r="AB22" s="44">
        <v>16.600000000000001</v>
      </c>
      <c r="AC22" s="44">
        <v>16.600000000000001</v>
      </c>
      <c r="AD22" s="44">
        <v>16.600000000000001</v>
      </c>
      <c r="AE22" s="44">
        <v>16.600000000000001</v>
      </c>
      <c r="AF22" s="44">
        <v>16.600000000000001</v>
      </c>
      <c r="AG22" s="48">
        <v>44</v>
      </c>
      <c r="AH22" s="46">
        <f t="shared" si="2"/>
        <v>20.100000000000001</v>
      </c>
      <c r="AI22" s="47">
        <f t="shared" si="3"/>
        <v>16.600000000000001</v>
      </c>
      <c r="AK22" s="49"/>
      <c r="AL22" s="59" t="s">
        <v>39</v>
      </c>
      <c r="AM22" s="60">
        <f t="shared" ref="AM22:BJ22" si="16">SUM(AM16:AM21)</f>
        <v>1279.9700000000003</v>
      </c>
      <c r="AN22" s="60">
        <f t="shared" si="16"/>
        <v>1297.5700000000002</v>
      </c>
      <c r="AO22" s="60">
        <f t="shared" si="16"/>
        <v>1279.8700000000001</v>
      </c>
      <c r="AP22" s="60">
        <f t="shared" si="16"/>
        <v>1252.47</v>
      </c>
      <c r="AQ22" s="60">
        <f t="shared" si="16"/>
        <v>1236.17</v>
      </c>
      <c r="AR22" s="60">
        <f t="shared" si="16"/>
        <v>1266.77</v>
      </c>
      <c r="AS22" s="60">
        <f t="shared" si="16"/>
        <v>1533.0700000000002</v>
      </c>
      <c r="AT22" s="60">
        <f t="shared" si="16"/>
        <v>1722.8700000000001</v>
      </c>
      <c r="AU22" s="60">
        <f t="shared" si="16"/>
        <v>1712.4699999999998</v>
      </c>
      <c r="AV22" s="60">
        <f t="shared" si="16"/>
        <v>1665.9700000000003</v>
      </c>
      <c r="AW22" s="60">
        <f t="shared" si="16"/>
        <v>1591.3700000000001</v>
      </c>
      <c r="AX22" s="60">
        <f t="shared" si="16"/>
        <v>1575.3700000000001</v>
      </c>
      <c r="AY22" s="60">
        <f t="shared" si="16"/>
        <v>1527.27</v>
      </c>
      <c r="AZ22" s="60">
        <f t="shared" si="16"/>
        <v>1533.5700000000002</v>
      </c>
      <c r="BA22" s="60">
        <f t="shared" si="16"/>
        <v>1586.27</v>
      </c>
      <c r="BB22" s="60">
        <f t="shared" si="16"/>
        <v>1583.8500000000001</v>
      </c>
      <c r="BC22" s="60">
        <f t="shared" si="16"/>
        <v>1614.3700000000001</v>
      </c>
      <c r="BD22" s="60">
        <f t="shared" si="16"/>
        <v>1550.17</v>
      </c>
      <c r="BE22" s="60">
        <f t="shared" si="16"/>
        <v>0</v>
      </c>
      <c r="BF22" s="60">
        <f t="shared" si="16"/>
        <v>1474.0700000000002</v>
      </c>
      <c r="BG22" s="60">
        <f t="shared" si="16"/>
        <v>1440.5700000000002</v>
      </c>
      <c r="BH22" s="60">
        <f t="shared" si="16"/>
        <v>1250.67</v>
      </c>
      <c r="BI22" s="60">
        <f t="shared" si="16"/>
        <v>1215.5700000000002</v>
      </c>
      <c r="BJ22" s="60">
        <f t="shared" si="16"/>
        <v>1170.3700000000001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12</v>
      </c>
      <c r="C23" s="44">
        <v>12</v>
      </c>
      <c r="D23" s="44">
        <v>12</v>
      </c>
      <c r="E23" s="44">
        <v>12</v>
      </c>
      <c r="F23" s="44">
        <v>12</v>
      </c>
      <c r="G23" s="44">
        <v>12</v>
      </c>
      <c r="H23" s="44">
        <v>12</v>
      </c>
      <c r="I23" s="44">
        <v>12</v>
      </c>
      <c r="J23" s="44">
        <v>12</v>
      </c>
      <c r="K23" s="44">
        <v>12</v>
      </c>
      <c r="L23" s="44">
        <v>12</v>
      </c>
      <c r="M23" s="44">
        <v>12</v>
      </c>
      <c r="N23" s="44">
        <v>12</v>
      </c>
      <c r="O23" s="44">
        <v>12</v>
      </c>
      <c r="P23" s="44">
        <v>12</v>
      </c>
      <c r="Q23" s="44">
        <v>9</v>
      </c>
      <c r="R23" s="44">
        <v>9</v>
      </c>
      <c r="S23" s="44">
        <v>9</v>
      </c>
      <c r="T23" s="44">
        <v>9</v>
      </c>
      <c r="U23" s="44">
        <v>9</v>
      </c>
      <c r="V23" s="44">
        <v>9</v>
      </c>
      <c r="W23" s="44" t="s">
        <v>301</v>
      </c>
      <c r="X23" s="44" t="s">
        <v>301</v>
      </c>
      <c r="Y23" s="44">
        <v>0</v>
      </c>
      <c r="Z23" s="44">
        <v>0</v>
      </c>
      <c r="AA23" s="44">
        <v>0</v>
      </c>
      <c r="AB23" s="44">
        <v>0</v>
      </c>
      <c r="AC23" s="44">
        <v>0</v>
      </c>
      <c r="AD23" s="44">
        <v>0</v>
      </c>
      <c r="AE23" s="44">
        <v>0</v>
      </c>
      <c r="AF23" s="44">
        <v>0</v>
      </c>
      <c r="AG23" s="48">
        <v>42</v>
      </c>
      <c r="AH23" s="46">
        <f t="shared" si="2"/>
        <v>12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-67</v>
      </c>
      <c r="BJ23" s="60">
        <f>AF123*-1</f>
        <v>-55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11.8</v>
      </c>
      <c r="C24" s="44">
        <v>11.8</v>
      </c>
      <c r="D24" s="44">
        <v>11.8</v>
      </c>
      <c r="E24" s="44">
        <v>11.8</v>
      </c>
      <c r="F24" s="44">
        <v>11.8</v>
      </c>
      <c r="G24" s="44">
        <v>11.8</v>
      </c>
      <c r="H24" s="44">
        <v>11.8</v>
      </c>
      <c r="I24" s="44">
        <v>11.8</v>
      </c>
      <c r="J24" s="44">
        <v>11.8</v>
      </c>
      <c r="K24" s="44">
        <v>11.8</v>
      </c>
      <c r="L24" s="44">
        <v>11.8</v>
      </c>
      <c r="M24" s="44">
        <v>11.8</v>
      </c>
      <c r="N24" s="44">
        <v>11.8</v>
      </c>
      <c r="O24" s="44">
        <v>11.8</v>
      </c>
      <c r="P24" s="44">
        <v>11.8</v>
      </c>
      <c r="Q24" s="44">
        <v>13</v>
      </c>
      <c r="R24" s="44">
        <v>13</v>
      </c>
      <c r="S24" s="44">
        <v>13</v>
      </c>
      <c r="T24" s="44">
        <v>13</v>
      </c>
      <c r="U24" s="44">
        <v>13</v>
      </c>
      <c r="V24" s="44">
        <v>13</v>
      </c>
      <c r="W24" s="44" t="s">
        <v>304</v>
      </c>
      <c r="X24" s="44" t="s">
        <v>304</v>
      </c>
      <c r="Y24" s="44">
        <v>13</v>
      </c>
      <c r="Z24" s="44">
        <v>13</v>
      </c>
      <c r="AA24" s="44">
        <v>13</v>
      </c>
      <c r="AB24" s="44">
        <v>13</v>
      </c>
      <c r="AC24" s="44">
        <v>13</v>
      </c>
      <c r="AD24" s="44">
        <v>13</v>
      </c>
      <c r="AE24" s="44">
        <v>13</v>
      </c>
      <c r="AF24" s="44">
        <v>13</v>
      </c>
      <c r="AG24" s="48">
        <v>40</v>
      </c>
      <c r="AH24" s="46">
        <f t="shared" si="2"/>
        <v>13</v>
      </c>
      <c r="AI24" s="47">
        <f t="shared" si="3"/>
        <v>11.8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10.8</v>
      </c>
      <c r="C25" s="44">
        <v>10.8</v>
      </c>
      <c r="D25" s="44">
        <v>10.8</v>
      </c>
      <c r="E25" s="44">
        <v>10.8</v>
      </c>
      <c r="F25" s="44">
        <v>10.8</v>
      </c>
      <c r="G25" s="44">
        <v>10.8</v>
      </c>
      <c r="H25" s="44">
        <v>10.8</v>
      </c>
      <c r="I25" s="44">
        <v>10.8</v>
      </c>
      <c r="J25" s="44">
        <v>10.8</v>
      </c>
      <c r="K25" s="44">
        <v>10.8</v>
      </c>
      <c r="L25" s="44">
        <v>10.8</v>
      </c>
      <c r="M25" s="44">
        <v>10.8</v>
      </c>
      <c r="N25" s="44">
        <v>10.8</v>
      </c>
      <c r="O25" s="44">
        <v>10.8</v>
      </c>
      <c r="P25" s="44">
        <v>10.8</v>
      </c>
      <c r="Q25" s="44">
        <v>9.3000000000000007</v>
      </c>
      <c r="R25" s="44">
        <v>9.3000000000000007</v>
      </c>
      <c r="S25" s="44">
        <v>9.3000000000000007</v>
      </c>
      <c r="T25" s="44">
        <v>9.3000000000000007</v>
      </c>
      <c r="U25" s="44">
        <v>9.3000000000000007</v>
      </c>
      <c r="V25" s="44">
        <v>9.3000000000000007</v>
      </c>
      <c r="W25" s="44"/>
      <c r="X25" s="44"/>
      <c r="Y25" s="44">
        <v>9.3000000000000007</v>
      </c>
      <c r="Z25" s="44">
        <v>9.3000000000000007</v>
      </c>
      <c r="AA25" s="44">
        <v>9.3000000000000007</v>
      </c>
      <c r="AB25" s="44">
        <v>9.3000000000000007</v>
      </c>
      <c r="AC25" s="44">
        <v>9.3000000000000007</v>
      </c>
      <c r="AD25" s="44">
        <v>9.3000000000000007</v>
      </c>
      <c r="AE25" s="44">
        <v>9.3000000000000007</v>
      </c>
      <c r="AF25" s="44">
        <v>9.3000000000000007</v>
      </c>
      <c r="AG25" s="48">
        <v>38.46</v>
      </c>
      <c r="AH25" s="46">
        <f t="shared" si="2"/>
        <v>10.8</v>
      </c>
      <c r="AI25" s="47">
        <f t="shared" si="3"/>
        <v>9.3000000000000007</v>
      </c>
      <c r="AK25" s="49"/>
      <c r="AL25" s="59" t="s">
        <v>44</v>
      </c>
      <c r="AM25" s="60">
        <f t="shared" ref="AM25:BJ25" si="19">AM22+AM23</f>
        <v>1279.9700000000003</v>
      </c>
      <c r="AN25" s="60">
        <f t="shared" si="19"/>
        <v>1297.5700000000002</v>
      </c>
      <c r="AO25" s="60">
        <f t="shared" si="19"/>
        <v>1279.8700000000001</v>
      </c>
      <c r="AP25" s="60">
        <f t="shared" si="19"/>
        <v>1252.47</v>
      </c>
      <c r="AQ25" s="60">
        <f t="shared" si="19"/>
        <v>1236.17</v>
      </c>
      <c r="AR25" s="60">
        <f t="shared" si="19"/>
        <v>1266.77</v>
      </c>
      <c r="AS25" s="60">
        <f t="shared" si="19"/>
        <v>1533.0700000000002</v>
      </c>
      <c r="AT25" s="60">
        <f t="shared" si="19"/>
        <v>1722.8700000000001</v>
      </c>
      <c r="AU25" s="60">
        <f t="shared" si="19"/>
        <v>1712.4699999999998</v>
      </c>
      <c r="AV25" s="60">
        <f t="shared" si="19"/>
        <v>1665.9700000000003</v>
      </c>
      <c r="AW25" s="60">
        <f t="shared" si="19"/>
        <v>1591.3700000000001</v>
      </c>
      <c r="AX25" s="60">
        <f t="shared" si="19"/>
        <v>1575.3700000000001</v>
      </c>
      <c r="AY25" s="60">
        <f t="shared" si="19"/>
        <v>1527.27</v>
      </c>
      <c r="AZ25" s="60">
        <f t="shared" si="19"/>
        <v>1533.5700000000002</v>
      </c>
      <c r="BA25" s="60">
        <f t="shared" si="19"/>
        <v>1586.27</v>
      </c>
      <c r="BB25" s="60">
        <f t="shared" si="19"/>
        <v>1583.8500000000001</v>
      </c>
      <c r="BC25" s="60">
        <f t="shared" si="19"/>
        <v>1614.3700000000001</v>
      </c>
      <c r="BD25" s="60">
        <f t="shared" si="19"/>
        <v>1550.17</v>
      </c>
      <c r="BE25" s="60">
        <f t="shared" si="19"/>
        <v>0</v>
      </c>
      <c r="BF25" s="60">
        <f t="shared" si="19"/>
        <v>1474.0700000000002</v>
      </c>
      <c r="BG25" s="60">
        <f t="shared" si="19"/>
        <v>1440.5700000000002</v>
      </c>
      <c r="BH25" s="60">
        <f t="shared" si="19"/>
        <v>1250.67</v>
      </c>
      <c r="BI25" s="60">
        <f t="shared" si="19"/>
        <v>1148.5700000000002</v>
      </c>
      <c r="BJ25" s="60">
        <f t="shared" si="19"/>
        <v>1115.3700000000001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5.5</v>
      </c>
      <c r="C26" s="44">
        <v>5.5</v>
      </c>
      <c r="D26" s="44">
        <v>5.5</v>
      </c>
      <c r="E26" s="44">
        <v>5.5</v>
      </c>
      <c r="F26" s="44">
        <v>5.5</v>
      </c>
      <c r="G26" s="44">
        <v>5.5</v>
      </c>
      <c r="H26" s="44">
        <v>5.5</v>
      </c>
      <c r="I26" s="44">
        <v>5.5</v>
      </c>
      <c r="J26" s="44">
        <v>5.5</v>
      </c>
      <c r="K26" s="44">
        <v>5.5</v>
      </c>
      <c r="L26" s="44">
        <v>5.5</v>
      </c>
      <c r="M26" s="44">
        <v>5.5</v>
      </c>
      <c r="N26" s="44">
        <v>5.5</v>
      </c>
      <c r="O26" s="44">
        <v>5.5</v>
      </c>
      <c r="P26" s="44">
        <v>5.5</v>
      </c>
      <c r="Q26" s="44">
        <v>5.2</v>
      </c>
      <c r="R26" s="44">
        <v>5.2</v>
      </c>
      <c r="S26" s="44">
        <v>5.2</v>
      </c>
      <c r="T26" s="44">
        <v>5.2</v>
      </c>
      <c r="U26" s="44">
        <v>5.2</v>
      </c>
      <c r="V26" s="44">
        <v>5.2</v>
      </c>
      <c r="W26" s="44"/>
      <c r="X26" s="44"/>
      <c r="Y26" s="44">
        <v>0</v>
      </c>
      <c r="Z26" s="44">
        <v>0</v>
      </c>
      <c r="AA26" s="44">
        <v>0</v>
      </c>
      <c r="AB26" s="44">
        <v>0</v>
      </c>
      <c r="AC26" s="44">
        <v>0</v>
      </c>
      <c r="AD26" s="44">
        <v>0</v>
      </c>
      <c r="AE26" s="44">
        <v>0</v>
      </c>
      <c r="AF26" s="44">
        <v>0</v>
      </c>
      <c r="AG26" s="61">
        <v>38</v>
      </c>
      <c r="AH26" s="46">
        <f t="shared" si="2"/>
        <v>5.5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17</v>
      </c>
      <c r="C27" s="44">
        <v>17</v>
      </c>
      <c r="D27" s="44">
        <v>17</v>
      </c>
      <c r="E27" s="44">
        <v>17</v>
      </c>
      <c r="F27" s="44">
        <v>17</v>
      </c>
      <c r="G27" s="44">
        <v>17</v>
      </c>
      <c r="H27" s="44">
        <v>17</v>
      </c>
      <c r="I27" s="44">
        <v>17</v>
      </c>
      <c r="J27" s="44">
        <v>17</v>
      </c>
      <c r="K27" s="44">
        <v>17</v>
      </c>
      <c r="L27" s="44">
        <v>17</v>
      </c>
      <c r="M27" s="44">
        <v>12.5</v>
      </c>
      <c r="N27" s="44">
        <v>12.5</v>
      </c>
      <c r="O27" s="44">
        <v>12.5</v>
      </c>
      <c r="P27" s="44">
        <v>12.5</v>
      </c>
      <c r="Q27" s="44">
        <v>12.5</v>
      </c>
      <c r="R27" s="44">
        <v>12.5</v>
      </c>
      <c r="S27" s="44">
        <v>12.5</v>
      </c>
      <c r="T27" s="44">
        <v>12.5</v>
      </c>
      <c r="U27" s="44">
        <v>12.5</v>
      </c>
      <c r="V27" s="44">
        <v>12.5</v>
      </c>
      <c r="W27" s="44"/>
      <c r="X27" s="44"/>
      <c r="Y27" s="44">
        <v>12.5</v>
      </c>
      <c r="Z27" s="44">
        <v>12.5</v>
      </c>
      <c r="AA27" s="44">
        <v>12.5</v>
      </c>
      <c r="AB27" s="44">
        <v>12.5</v>
      </c>
      <c r="AC27" s="44">
        <v>12.5</v>
      </c>
      <c r="AD27" s="44">
        <v>12.5</v>
      </c>
      <c r="AE27" s="44">
        <v>12.5</v>
      </c>
      <c r="AF27" s="44">
        <v>12.5</v>
      </c>
      <c r="AG27" s="48">
        <v>36</v>
      </c>
      <c r="AH27" s="46">
        <f t="shared" si="2"/>
        <v>17</v>
      </c>
      <c r="AI27" s="47">
        <f t="shared" si="3"/>
        <v>12.5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10.5</v>
      </c>
      <c r="C28" s="44">
        <v>10.5</v>
      </c>
      <c r="D28" s="44">
        <v>10.5</v>
      </c>
      <c r="E28" s="44">
        <v>10.5</v>
      </c>
      <c r="F28" s="44">
        <v>10.5</v>
      </c>
      <c r="G28" s="44">
        <v>10.5</v>
      </c>
      <c r="H28" s="44">
        <v>10.5</v>
      </c>
      <c r="I28" s="44">
        <v>10.5</v>
      </c>
      <c r="J28" s="44">
        <v>10.5</v>
      </c>
      <c r="K28" s="44">
        <v>10.5</v>
      </c>
      <c r="L28" s="44">
        <v>10.5</v>
      </c>
      <c r="M28" s="44">
        <v>10.5</v>
      </c>
      <c r="N28" s="44">
        <v>10.5</v>
      </c>
      <c r="O28" s="44">
        <v>10.5</v>
      </c>
      <c r="P28" s="44">
        <v>10.5</v>
      </c>
      <c r="Q28" s="44">
        <v>11.5</v>
      </c>
      <c r="R28" s="44">
        <v>11.5</v>
      </c>
      <c r="S28" s="44">
        <v>11.5</v>
      </c>
      <c r="T28" s="44">
        <v>11.5</v>
      </c>
      <c r="U28" s="44">
        <v>11.5</v>
      </c>
      <c r="V28" s="44">
        <v>11.5</v>
      </c>
      <c r="W28" s="44"/>
      <c r="X28" s="44"/>
      <c r="Y28" s="44">
        <v>0</v>
      </c>
      <c r="Z28" s="44">
        <v>0</v>
      </c>
      <c r="AA28" s="44">
        <v>0</v>
      </c>
      <c r="AB28" s="44">
        <v>0</v>
      </c>
      <c r="AC28" s="44">
        <v>0</v>
      </c>
      <c r="AD28" s="44">
        <v>0</v>
      </c>
      <c r="AE28" s="44">
        <v>0</v>
      </c>
      <c r="AF28" s="44">
        <v>0</v>
      </c>
      <c r="AG28" s="48">
        <v>35.5</v>
      </c>
      <c r="AH28" s="46">
        <f t="shared" si="2"/>
        <v>11.5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6.1</v>
      </c>
      <c r="C29" s="44">
        <v>6.1</v>
      </c>
      <c r="D29" s="44">
        <v>6.1</v>
      </c>
      <c r="E29" s="44">
        <v>6.1</v>
      </c>
      <c r="F29" s="44">
        <v>6.1</v>
      </c>
      <c r="G29" s="44">
        <v>6.1</v>
      </c>
      <c r="H29" s="44">
        <v>6.1</v>
      </c>
      <c r="I29" s="44">
        <v>6.1</v>
      </c>
      <c r="J29" s="44">
        <v>6.1</v>
      </c>
      <c r="K29" s="44">
        <v>6.1</v>
      </c>
      <c r="L29" s="44">
        <v>6.1</v>
      </c>
      <c r="M29" s="44">
        <v>6.1</v>
      </c>
      <c r="N29" s="44">
        <v>6.1</v>
      </c>
      <c r="O29" s="44">
        <v>6.1</v>
      </c>
      <c r="P29" s="44">
        <v>6.1</v>
      </c>
      <c r="Q29" s="44">
        <v>4.5999999999999996</v>
      </c>
      <c r="R29" s="44">
        <v>4.5999999999999996</v>
      </c>
      <c r="S29" s="44">
        <v>4.5999999999999996</v>
      </c>
      <c r="T29" s="44">
        <v>4.5999999999999996</v>
      </c>
      <c r="U29" s="44">
        <v>4.5999999999999996</v>
      </c>
      <c r="V29" s="44">
        <v>0</v>
      </c>
      <c r="W29" s="44"/>
      <c r="X29" s="44"/>
      <c r="Y29" s="44">
        <v>9.5</v>
      </c>
      <c r="Z29" s="44">
        <v>9.5</v>
      </c>
      <c r="AA29" s="44">
        <v>9.5</v>
      </c>
      <c r="AB29" s="44">
        <v>9.5</v>
      </c>
      <c r="AC29" s="44">
        <v>9.5</v>
      </c>
      <c r="AD29" s="44">
        <v>9.5</v>
      </c>
      <c r="AE29" s="44">
        <v>9.5</v>
      </c>
      <c r="AF29" s="44">
        <v>9.5</v>
      </c>
      <c r="AG29" s="61">
        <v>32</v>
      </c>
      <c r="AH29" s="46">
        <f t="shared" si="2"/>
        <v>9.5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7.9</v>
      </c>
      <c r="C30" s="44">
        <v>7.9</v>
      </c>
      <c r="D30" s="44">
        <v>7.9</v>
      </c>
      <c r="E30" s="44">
        <v>7.9</v>
      </c>
      <c r="F30" s="44">
        <v>7.9</v>
      </c>
      <c r="G30" s="44">
        <v>7.9</v>
      </c>
      <c r="H30" s="44">
        <v>7.9</v>
      </c>
      <c r="I30" s="44">
        <v>7.9</v>
      </c>
      <c r="J30" s="44">
        <v>7.9</v>
      </c>
      <c r="K30" s="44">
        <v>7.9</v>
      </c>
      <c r="L30" s="44">
        <v>7.9</v>
      </c>
      <c r="M30" s="44">
        <v>7.9</v>
      </c>
      <c r="N30" s="44">
        <v>7.9</v>
      </c>
      <c r="O30" s="44">
        <v>7.9</v>
      </c>
      <c r="P30" s="44">
        <v>7.9</v>
      </c>
      <c r="Q30" s="44">
        <v>6.9</v>
      </c>
      <c r="R30" s="44">
        <v>6.9</v>
      </c>
      <c r="S30" s="44">
        <v>6.9</v>
      </c>
      <c r="T30" s="44">
        <v>6.9</v>
      </c>
      <c r="U30" s="44">
        <v>6.9</v>
      </c>
      <c r="V30" s="44">
        <v>6.9</v>
      </c>
      <c r="W30" s="44"/>
      <c r="X30" s="44"/>
      <c r="Y30" s="44">
        <v>6.9</v>
      </c>
      <c r="Z30" s="44">
        <v>6.9</v>
      </c>
      <c r="AA30" s="44">
        <v>6.9</v>
      </c>
      <c r="AB30" s="44">
        <v>6.9</v>
      </c>
      <c r="AC30" s="44">
        <v>6.9</v>
      </c>
      <c r="AD30" s="44">
        <v>6.9</v>
      </c>
      <c r="AE30" s="44">
        <v>6.9</v>
      </c>
      <c r="AF30" s="44">
        <v>6.9</v>
      </c>
      <c r="AG30" s="48">
        <v>30</v>
      </c>
      <c r="AH30" s="46">
        <f t="shared" si="2"/>
        <v>7.9</v>
      </c>
      <c r="AI30" s="47">
        <f t="shared" si="3"/>
        <v>6.9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7.2</v>
      </c>
      <c r="C31" s="44">
        <v>7.2</v>
      </c>
      <c r="D31" s="44">
        <v>7.2</v>
      </c>
      <c r="E31" s="44">
        <v>7.2</v>
      </c>
      <c r="F31" s="44">
        <v>7.2</v>
      </c>
      <c r="G31" s="44">
        <v>7.2</v>
      </c>
      <c r="H31" s="44">
        <v>7.2</v>
      </c>
      <c r="I31" s="44">
        <v>7.2</v>
      </c>
      <c r="J31" s="44">
        <v>7.2</v>
      </c>
      <c r="K31" s="44">
        <v>7.2</v>
      </c>
      <c r="L31" s="44">
        <v>7.2</v>
      </c>
      <c r="M31" s="44">
        <v>7.2</v>
      </c>
      <c r="N31" s="44">
        <v>7.2</v>
      </c>
      <c r="O31" s="44">
        <v>7.2</v>
      </c>
      <c r="P31" s="44">
        <v>7.2</v>
      </c>
      <c r="Q31" s="44">
        <v>6.3</v>
      </c>
      <c r="R31" s="44">
        <v>6.3</v>
      </c>
      <c r="S31" s="44">
        <v>6.3</v>
      </c>
      <c r="T31" s="44">
        <v>6.3</v>
      </c>
      <c r="U31" s="44">
        <v>6.3</v>
      </c>
      <c r="V31" s="44">
        <v>6.3</v>
      </c>
      <c r="W31" s="44"/>
      <c r="X31" s="44"/>
      <c r="Y31" s="44">
        <v>6.3</v>
      </c>
      <c r="Z31" s="44">
        <v>6.3</v>
      </c>
      <c r="AA31" s="44">
        <v>6.3</v>
      </c>
      <c r="AB31" s="44">
        <v>6.3</v>
      </c>
      <c r="AC31" s="44">
        <v>6.3</v>
      </c>
      <c r="AD31" s="44">
        <v>6.3</v>
      </c>
      <c r="AE31" s="44">
        <v>6.3</v>
      </c>
      <c r="AF31" s="44">
        <v>6.3</v>
      </c>
      <c r="AG31" s="48">
        <v>29.04</v>
      </c>
      <c r="AH31" s="46">
        <f t="shared" si="2"/>
        <v>7.2</v>
      </c>
      <c r="AI31" s="47">
        <f t="shared" si="3"/>
        <v>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8.6</v>
      </c>
      <c r="C32" s="44">
        <v>8.6</v>
      </c>
      <c r="D32" s="44">
        <v>8.6</v>
      </c>
      <c r="E32" s="44">
        <v>8.6</v>
      </c>
      <c r="F32" s="44">
        <v>8.6</v>
      </c>
      <c r="G32" s="44">
        <v>8.6</v>
      </c>
      <c r="H32" s="44">
        <v>8.6</v>
      </c>
      <c r="I32" s="44">
        <v>8.6</v>
      </c>
      <c r="J32" s="44">
        <v>8.6</v>
      </c>
      <c r="K32" s="44">
        <v>8.6</v>
      </c>
      <c r="L32" s="44">
        <v>8.6</v>
      </c>
      <c r="M32" s="44">
        <v>8.6</v>
      </c>
      <c r="N32" s="44">
        <v>8.6</v>
      </c>
      <c r="O32" s="44">
        <v>8.6</v>
      </c>
      <c r="P32" s="44">
        <v>8.6</v>
      </c>
      <c r="Q32" s="44">
        <v>8.6</v>
      </c>
      <c r="R32" s="44">
        <v>8.6</v>
      </c>
      <c r="S32" s="44">
        <v>8.6</v>
      </c>
      <c r="T32" s="44">
        <v>8.6</v>
      </c>
      <c r="U32" s="44">
        <v>8.6</v>
      </c>
      <c r="V32" s="44">
        <v>8.6</v>
      </c>
      <c r="W32" s="44"/>
      <c r="X32" s="44"/>
      <c r="Y32" s="44">
        <v>8.6</v>
      </c>
      <c r="Z32" s="44">
        <v>8.6</v>
      </c>
      <c r="AA32" s="44">
        <v>8.6</v>
      </c>
      <c r="AB32" s="44">
        <v>8.6</v>
      </c>
      <c r="AC32" s="44">
        <v>8.6</v>
      </c>
      <c r="AD32" s="44">
        <v>8.6</v>
      </c>
      <c r="AE32" s="44">
        <v>8.6</v>
      </c>
      <c r="AF32" s="44">
        <v>8.6</v>
      </c>
      <c r="AG32" s="48">
        <v>28.1</v>
      </c>
      <c r="AH32" s="46">
        <f t="shared" si="2"/>
        <v>8.6</v>
      </c>
      <c r="AI32" s="47">
        <f t="shared" si="3"/>
        <v>8.6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6.1</v>
      </c>
      <c r="C33" s="44">
        <v>6.1</v>
      </c>
      <c r="D33" s="44">
        <v>6.1</v>
      </c>
      <c r="E33" s="44">
        <v>6.1</v>
      </c>
      <c r="F33" s="44">
        <v>6.1</v>
      </c>
      <c r="G33" s="44">
        <v>6.1</v>
      </c>
      <c r="H33" s="44">
        <v>6.1</v>
      </c>
      <c r="I33" s="44">
        <v>6.1</v>
      </c>
      <c r="J33" s="44">
        <v>6.1</v>
      </c>
      <c r="K33" s="44">
        <v>6.1</v>
      </c>
      <c r="L33" s="44">
        <v>6.1</v>
      </c>
      <c r="M33" s="44">
        <v>6.1</v>
      </c>
      <c r="N33" s="44">
        <v>6.1</v>
      </c>
      <c r="O33" s="44">
        <v>6.1</v>
      </c>
      <c r="P33" s="44">
        <v>6.1</v>
      </c>
      <c r="Q33" s="44">
        <v>6.1</v>
      </c>
      <c r="R33" s="44">
        <v>6.1</v>
      </c>
      <c r="S33" s="44">
        <v>6.1</v>
      </c>
      <c r="T33" s="44">
        <v>6.1</v>
      </c>
      <c r="U33" s="44">
        <v>6.1</v>
      </c>
      <c r="V33" s="44">
        <v>6.1</v>
      </c>
      <c r="W33" s="44"/>
      <c r="X33" s="44"/>
      <c r="Y33" s="44">
        <v>6.1</v>
      </c>
      <c r="Z33" s="44">
        <v>6.1</v>
      </c>
      <c r="AA33" s="44">
        <v>6.1</v>
      </c>
      <c r="AB33" s="44">
        <v>6.1</v>
      </c>
      <c r="AC33" s="44">
        <v>6.1</v>
      </c>
      <c r="AD33" s="44">
        <v>6.1</v>
      </c>
      <c r="AE33" s="44">
        <v>6.1</v>
      </c>
      <c r="AF33" s="44">
        <v>6.1</v>
      </c>
      <c r="AG33" s="48">
        <v>27</v>
      </c>
      <c r="AH33" s="46">
        <f t="shared" si="2"/>
        <v>6.1</v>
      </c>
      <c r="AI33" s="47">
        <f t="shared" si="3"/>
        <v>6.1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6.2</v>
      </c>
      <c r="N34" s="44">
        <v>6.2</v>
      </c>
      <c r="O34" s="44">
        <v>6.2</v>
      </c>
      <c r="P34" s="44">
        <v>6.2</v>
      </c>
      <c r="Q34" s="44">
        <v>6.2</v>
      </c>
      <c r="R34" s="44">
        <v>6.2</v>
      </c>
      <c r="S34" s="44">
        <v>6.2</v>
      </c>
      <c r="T34" s="44">
        <v>6.2</v>
      </c>
      <c r="U34" s="44">
        <v>6.2</v>
      </c>
      <c r="V34" s="44">
        <v>6.2</v>
      </c>
      <c r="W34" s="44"/>
      <c r="X34" s="44"/>
      <c r="Y34" s="44">
        <v>6.2</v>
      </c>
      <c r="Z34" s="44">
        <v>6.2</v>
      </c>
      <c r="AA34" s="44">
        <v>6.2</v>
      </c>
      <c r="AB34" s="44">
        <v>6.2</v>
      </c>
      <c r="AC34" s="44">
        <v>6.2</v>
      </c>
      <c r="AD34" s="44">
        <v>6.2</v>
      </c>
      <c r="AE34" s="44">
        <v>6.2</v>
      </c>
      <c r="AF34" s="44">
        <v>6.2</v>
      </c>
      <c r="AG34" s="48">
        <v>25</v>
      </c>
      <c r="AH34" s="46">
        <f t="shared" si="2"/>
        <v>6.2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6.5</v>
      </c>
      <c r="C35" s="44">
        <v>6.5</v>
      </c>
      <c r="D35" s="44">
        <v>6.5</v>
      </c>
      <c r="E35" s="44">
        <v>6.5</v>
      </c>
      <c r="F35" s="44">
        <v>6.5</v>
      </c>
      <c r="G35" s="44">
        <v>6.5</v>
      </c>
      <c r="H35" s="44">
        <v>6.5</v>
      </c>
      <c r="I35" s="44">
        <v>6.5</v>
      </c>
      <c r="J35" s="44">
        <v>6.5</v>
      </c>
      <c r="K35" s="44">
        <v>6.5</v>
      </c>
      <c r="L35" s="44">
        <v>6.5</v>
      </c>
      <c r="M35" s="44">
        <v>6.5</v>
      </c>
      <c r="N35" s="44">
        <v>6.5</v>
      </c>
      <c r="O35" s="44">
        <v>6.5</v>
      </c>
      <c r="P35" s="44">
        <v>6.5</v>
      </c>
      <c r="Q35" s="44">
        <v>6.5</v>
      </c>
      <c r="R35" s="44">
        <v>6.5</v>
      </c>
      <c r="S35" s="44">
        <v>6.5</v>
      </c>
      <c r="T35" s="44">
        <v>6.5</v>
      </c>
      <c r="U35" s="44">
        <v>6.5</v>
      </c>
      <c r="V35" s="44">
        <v>0</v>
      </c>
      <c r="W35" s="44"/>
      <c r="X35" s="44"/>
      <c r="Y35" s="44">
        <v>10.7</v>
      </c>
      <c r="Z35" s="44">
        <v>10.7</v>
      </c>
      <c r="AA35" s="44">
        <v>10.7</v>
      </c>
      <c r="AB35" s="44">
        <v>10.7</v>
      </c>
      <c r="AC35" s="44">
        <v>10.7</v>
      </c>
      <c r="AD35" s="44">
        <v>10.7</v>
      </c>
      <c r="AE35" s="44">
        <v>10.7</v>
      </c>
      <c r="AF35" s="44">
        <v>10.7</v>
      </c>
      <c r="AG35" s="48">
        <v>25</v>
      </c>
      <c r="AH35" s="46">
        <f t="shared" si="2"/>
        <v>10.7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8</v>
      </c>
      <c r="C36" s="44">
        <v>8</v>
      </c>
      <c r="D36" s="44">
        <v>8</v>
      </c>
      <c r="E36" s="44">
        <v>8</v>
      </c>
      <c r="F36" s="44">
        <v>8</v>
      </c>
      <c r="G36" s="44">
        <v>8</v>
      </c>
      <c r="H36" s="44">
        <v>8</v>
      </c>
      <c r="I36" s="44">
        <v>8</v>
      </c>
      <c r="J36" s="44">
        <v>8</v>
      </c>
      <c r="K36" s="44">
        <v>8</v>
      </c>
      <c r="L36" s="44">
        <v>8</v>
      </c>
      <c r="M36" s="44">
        <v>8</v>
      </c>
      <c r="N36" s="44">
        <v>8</v>
      </c>
      <c r="O36" s="44">
        <v>8</v>
      </c>
      <c r="P36" s="44">
        <v>8</v>
      </c>
      <c r="Q36" s="44">
        <v>8</v>
      </c>
      <c r="R36" s="44">
        <v>8</v>
      </c>
      <c r="S36" s="44">
        <v>8</v>
      </c>
      <c r="T36" s="44">
        <v>8</v>
      </c>
      <c r="U36" s="44">
        <v>8</v>
      </c>
      <c r="V36" s="44">
        <v>8</v>
      </c>
      <c r="W36" s="44"/>
      <c r="X36" s="44"/>
      <c r="Y36" s="44">
        <v>8</v>
      </c>
      <c r="Z36" s="44">
        <v>8</v>
      </c>
      <c r="AA36" s="44">
        <v>8</v>
      </c>
      <c r="AB36" s="44">
        <v>8</v>
      </c>
      <c r="AC36" s="44">
        <v>8</v>
      </c>
      <c r="AD36" s="44">
        <v>8</v>
      </c>
      <c r="AE36" s="44">
        <v>8</v>
      </c>
      <c r="AF36" s="44">
        <v>8</v>
      </c>
      <c r="AG36" s="48">
        <v>25</v>
      </c>
      <c r="AH36" s="46">
        <f t="shared" si="2"/>
        <v>8</v>
      </c>
      <c r="AI36" s="47">
        <f t="shared" si="3"/>
        <v>8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6.1</v>
      </c>
      <c r="C37" s="44">
        <v>6.1</v>
      </c>
      <c r="D37" s="44">
        <v>6.1</v>
      </c>
      <c r="E37" s="44">
        <v>6.1</v>
      </c>
      <c r="F37" s="44">
        <v>6.1</v>
      </c>
      <c r="G37" s="44">
        <v>6.1</v>
      </c>
      <c r="H37" s="44">
        <v>6.1</v>
      </c>
      <c r="I37" s="44">
        <v>6.1</v>
      </c>
      <c r="J37" s="44">
        <v>6.1</v>
      </c>
      <c r="K37" s="44">
        <v>6.1</v>
      </c>
      <c r="L37" s="44">
        <v>6.1</v>
      </c>
      <c r="M37" s="44">
        <v>6.1</v>
      </c>
      <c r="N37" s="44">
        <v>6.1</v>
      </c>
      <c r="O37" s="44">
        <v>6.1</v>
      </c>
      <c r="P37" s="44">
        <v>6.1</v>
      </c>
      <c r="Q37" s="44">
        <v>6.1</v>
      </c>
      <c r="R37" s="44">
        <v>6.1</v>
      </c>
      <c r="S37" s="44">
        <v>6.1</v>
      </c>
      <c r="T37" s="44">
        <v>6.1</v>
      </c>
      <c r="U37" s="44">
        <v>6.1</v>
      </c>
      <c r="V37" s="44">
        <v>6.1</v>
      </c>
      <c r="W37" s="44"/>
      <c r="X37" s="44"/>
      <c r="Y37" s="44">
        <v>6.1</v>
      </c>
      <c r="Z37" s="44">
        <v>6.1</v>
      </c>
      <c r="AA37" s="44">
        <v>6.1</v>
      </c>
      <c r="AB37" s="44">
        <v>6.1</v>
      </c>
      <c r="AC37" s="44">
        <v>6.1</v>
      </c>
      <c r="AD37" s="44">
        <v>6.1</v>
      </c>
      <c r="AE37" s="44">
        <v>6.1</v>
      </c>
      <c r="AF37" s="44">
        <v>6.1</v>
      </c>
      <c r="AG37" s="48">
        <v>25</v>
      </c>
      <c r="AH37" s="46">
        <f t="shared" si="2"/>
        <v>6.1</v>
      </c>
      <c r="AI37" s="47">
        <f t="shared" si="3"/>
        <v>6.1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</v>
      </c>
      <c r="C38" s="44">
        <v>10</v>
      </c>
      <c r="D38" s="44">
        <v>10</v>
      </c>
      <c r="E38" s="44">
        <v>10</v>
      </c>
      <c r="F38" s="44">
        <v>10</v>
      </c>
      <c r="G38" s="44">
        <v>10</v>
      </c>
      <c r="H38" s="44">
        <v>10</v>
      </c>
      <c r="I38" s="44">
        <v>10</v>
      </c>
      <c r="J38" s="44">
        <v>10</v>
      </c>
      <c r="K38" s="44">
        <v>10</v>
      </c>
      <c r="L38" s="44">
        <v>10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>
        <v>10</v>
      </c>
      <c r="V38" s="44">
        <v>10</v>
      </c>
      <c r="W38" s="44"/>
      <c r="X38" s="44"/>
      <c r="Y38" s="44">
        <v>10</v>
      </c>
      <c r="Z38" s="44">
        <v>10</v>
      </c>
      <c r="AA38" s="44">
        <v>10</v>
      </c>
      <c r="AB38" s="44">
        <v>10</v>
      </c>
      <c r="AC38" s="44">
        <v>10</v>
      </c>
      <c r="AD38" s="44">
        <v>10</v>
      </c>
      <c r="AE38" s="44">
        <v>10</v>
      </c>
      <c r="AF38" s="44">
        <v>10</v>
      </c>
      <c r="AG38" s="48">
        <v>25</v>
      </c>
      <c r="AH38" s="46">
        <f t="shared" si="2"/>
        <v>10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12.1</v>
      </c>
      <c r="C39" s="44">
        <v>12.1</v>
      </c>
      <c r="D39" s="44">
        <v>12.1</v>
      </c>
      <c r="E39" s="44">
        <v>12.1</v>
      </c>
      <c r="F39" s="44">
        <v>12.1</v>
      </c>
      <c r="G39" s="44">
        <v>12.1</v>
      </c>
      <c r="H39" s="44">
        <v>12.1</v>
      </c>
      <c r="I39" s="44">
        <v>12.1</v>
      </c>
      <c r="J39" s="44">
        <v>12.1</v>
      </c>
      <c r="K39" s="44">
        <v>12.1</v>
      </c>
      <c r="L39" s="44">
        <v>12.1</v>
      </c>
      <c r="M39" s="44">
        <v>12.1</v>
      </c>
      <c r="N39" s="44">
        <v>12.1</v>
      </c>
      <c r="O39" s="44">
        <v>12.1</v>
      </c>
      <c r="P39" s="44">
        <v>12.1</v>
      </c>
      <c r="Q39" s="44">
        <v>12.1</v>
      </c>
      <c r="R39" s="44">
        <v>12.1</v>
      </c>
      <c r="S39" s="44">
        <v>12.1</v>
      </c>
      <c r="T39" s="44">
        <v>12.1</v>
      </c>
      <c r="U39" s="44">
        <v>12.1</v>
      </c>
      <c r="V39" s="44">
        <v>12.1</v>
      </c>
      <c r="W39" s="44"/>
      <c r="X39" s="44"/>
      <c r="Y39" s="44">
        <v>12.1</v>
      </c>
      <c r="Z39" s="44">
        <v>12.1</v>
      </c>
      <c r="AA39" s="44">
        <v>12.1</v>
      </c>
      <c r="AB39" s="44">
        <v>12.1</v>
      </c>
      <c r="AC39" s="44">
        <v>12.1</v>
      </c>
      <c r="AD39" s="44">
        <v>12.1</v>
      </c>
      <c r="AE39" s="44">
        <v>12.1</v>
      </c>
      <c r="AF39" s="44">
        <v>12.1</v>
      </c>
      <c r="AG39" s="48">
        <v>23.5</v>
      </c>
      <c r="AH39" s="46">
        <f t="shared" si="2"/>
        <v>12.1</v>
      </c>
      <c r="AI39" s="47">
        <f t="shared" si="3"/>
        <v>12.1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/>
      <c r="X40" s="44"/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v>0</v>
      </c>
      <c r="L41" s="44">
        <v>0</v>
      </c>
      <c r="M41" s="44">
        <v>4.2</v>
      </c>
      <c r="N41" s="44">
        <v>4.2</v>
      </c>
      <c r="O41" s="44">
        <v>4.2</v>
      </c>
      <c r="P41" s="44">
        <v>4.2</v>
      </c>
      <c r="Q41" s="44">
        <v>4.2</v>
      </c>
      <c r="R41" s="44">
        <v>4.2</v>
      </c>
      <c r="S41" s="44">
        <v>4.2</v>
      </c>
      <c r="T41" s="44">
        <v>4.2</v>
      </c>
      <c r="U41" s="44">
        <v>4.2</v>
      </c>
      <c r="V41" s="44">
        <v>4.2</v>
      </c>
      <c r="W41" s="44"/>
      <c r="X41" s="44"/>
      <c r="Y41" s="44">
        <v>4.2</v>
      </c>
      <c r="Z41" s="44">
        <v>4.2</v>
      </c>
      <c r="AA41" s="44">
        <v>4.2</v>
      </c>
      <c r="AB41" s="44">
        <v>4.2</v>
      </c>
      <c r="AC41" s="44">
        <v>4.2</v>
      </c>
      <c r="AD41" s="44">
        <v>4.2</v>
      </c>
      <c r="AE41" s="44">
        <v>4.2</v>
      </c>
      <c r="AF41" s="44">
        <v>4.2</v>
      </c>
      <c r="AG41" s="48">
        <v>22.1</v>
      </c>
      <c r="AH41" s="46">
        <f t="shared" si="2"/>
        <v>4.2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/>
      <c r="X42" s="44"/>
      <c r="Y42" s="44">
        <v>0</v>
      </c>
      <c r="Z42" s="44">
        <v>0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</v>
      </c>
      <c r="C43" s="44">
        <v>6</v>
      </c>
      <c r="D43" s="44">
        <v>6</v>
      </c>
      <c r="E43" s="44">
        <v>6</v>
      </c>
      <c r="F43" s="44">
        <v>6</v>
      </c>
      <c r="G43" s="44">
        <v>6</v>
      </c>
      <c r="H43" s="44">
        <v>6</v>
      </c>
      <c r="I43" s="44">
        <v>6</v>
      </c>
      <c r="J43" s="44">
        <v>6</v>
      </c>
      <c r="K43" s="44">
        <v>6</v>
      </c>
      <c r="L43" s="44">
        <v>6</v>
      </c>
      <c r="M43" s="44">
        <v>6</v>
      </c>
      <c r="N43" s="44">
        <v>6</v>
      </c>
      <c r="O43" s="44">
        <v>6</v>
      </c>
      <c r="P43" s="44">
        <v>6</v>
      </c>
      <c r="Q43" s="44">
        <v>6</v>
      </c>
      <c r="R43" s="44">
        <v>6</v>
      </c>
      <c r="S43" s="44">
        <v>6</v>
      </c>
      <c r="T43" s="44">
        <v>6</v>
      </c>
      <c r="U43" s="44">
        <v>6</v>
      </c>
      <c r="V43" s="44">
        <v>6</v>
      </c>
      <c r="W43" s="44"/>
      <c r="X43" s="44"/>
      <c r="Y43" s="44">
        <v>6</v>
      </c>
      <c r="Z43" s="44">
        <v>6</v>
      </c>
      <c r="AA43" s="44">
        <v>6</v>
      </c>
      <c r="AB43" s="44">
        <v>6</v>
      </c>
      <c r="AC43" s="44">
        <v>6</v>
      </c>
      <c r="AD43" s="44">
        <v>6</v>
      </c>
      <c r="AE43" s="44">
        <v>6</v>
      </c>
      <c r="AF43" s="44">
        <v>6</v>
      </c>
      <c r="AG43" s="48">
        <v>22</v>
      </c>
      <c r="AH43" s="46">
        <f t="shared" si="2"/>
        <v>6</v>
      </c>
      <c r="AI43" s="47">
        <f t="shared" si="3"/>
        <v>6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8.5</v>
      </c>
      <c r="C44" s="44">
        <v>8.5</v>
      </c>
      <c r="D44" s="44">
        <v>8.5</v>
      </c>
      <c r="E44" s="44">
        <v>8.5</v>
      </c>
      <c r="F44" s="44">
        <v>8.5</v>
      </c>
      <c r="G44" s="44">
        <v>8.5</v>
      </c>
      <c r="H44" s="44">
        <v>8.5</v>
      </c>
      <c r="I44" s="44">
        <v>8.5</v>
      </c>
      <c r="J44" s="44">
        <v>8.5</v>
      </c>
      <c r="K44" s="44">
        <v>8.5</v>
      </c>
      <c r="L44" s="44">
        <v>8.5</v>
      </c>
      <c r="M44" s="44">
        <v>8.5</v>
      </c>
      <c r="N44" s="44">
        <v>8.5</v>
      </c>
      <c r="O44" s="44">
        <v>8.5</v>
      </c>
      <c r="P44" s="44">
        <v>8.5</v>
      </c>
      <c r="Q44" s="44">
        <v>8.5</v>
      </c>
      <c r="R44" s="44">
        <v>8.5</v>
      </c>
      <c r="S44" s="44">
        <v>8.5</v>
      </c>
      <c r="T44" s="44">
        <v>8.5</v>
      </c>
      <c r="U44" s="44">
        <v>8.5</v>
      </c>
      <c r="V44" s="44">
        <v>8.5</v>
      </c>
      <c r="W44" s="44"/>
      <c r="X44" s="44"/>
      <c r="Y44" s="44">
        <v>8.5</v>
      </c>
      <c r="Z44" s="44">
        <v>8.5</v>
      </c>
      <c r="AA44" s="44">
        <v>8.5</v>
      </c>
      <c r="AB44" s="44">
        <v>8.5</v>
      </c>
      <c r="AC44" s="44">
        <v>8.5</v>
      </c>
      <c r="AD44" s="44">
        <v>8.5</v>
      </c>
      <c r="AE44" s="44">
        <v>8.5</v>
      </c>
      <c r="AF44" s="44">
        <v>8.5</v>
      </c>
      <c r="AG44" s="48">
        <v>21.93</v>
      </c>
      <c r="AH44" s="46">
        <f t="shared" si="2"/>
        <v>8.5</v>
      </c>
      <c r="AI44" s="47">
        <f t="shared" si="3"/>
        <v>8.5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7.6</v>
      </c>
      <c r="C45" s="44">
        <v>7.6</v>
      </c>
      <c r="D45" s="44">
        <v>7.6</v>
      </c>
      <c r="E45" s="44">
        <v>7.6</v>
      </c>
      <c r="F45" s="44">
        <v>7.6</v>
      </c>
      <c r="G45" s="44">
        <v>7.6</v>
      </c>
      <c r="H45" s="44">
        <v>7.6</v>
      </c>
      <c r="I45" s="44">
        <v>7.6</v>
      </c>
      <c r="J45" s="44">
        <v>7.6</v>
      </c>
      <c r="K45" s="44">
        <v>7.6</v>
      </c>
      <c r="L45" s="44">
        <v>7.6</v>
      </c>
      <c r="M45" s="44">
        <v>7.6</v>
      </c>
      <c r="N45" s="44">
        <v>7.6</v>
      </c>
      <c r="O45" s="44">
        <v>7.6</v>
      </c>
      <c r="P45" s="44">
        <v>7.6</v>
      </c>
      <c r="Q45" s="44">
        <v>7.6</v>
      </c>
      <c r="R45" s="44">
        <v>7.6</v>
      </c>
      <c r="S45" s="44">
        <v>7.6</v>
      </c>
      <c r="T45" s="44">
        <v>7.6</v>
      </c>
      <c r="U45" s="44">
        <v>7.6</v>
      </c>
      <c r="V45" s="44">
        <v>7.6</v>
      </c>
      <c r="W45" s="44"/>
      <c r="X45" s="44"/>
      <c r="Y45" s="44">
        <v>0</v>
      </c>
      <c r="Z45" s="44">
        <v>0</v>
      </c>
      <c r="AA45" s="44">
        <v>0</v>
      </c>
      <c r="AB45" s="44">
        <v>0</v>
      </c>
      <c r="AC45" s="44">
        <v>0</v>
      </c>
      <c r="AD45" s="44">
        <v>0</v>
      </c>
      <c r="AE45" s="44">
        <v>0</v>
      </c>
      <c r="AF45" s="44">
        <v>0</v>
      </c>
      <c r="AG45" s="48">
        <v>21.3</v>
      </c>
      <c r="AH45" s="46">
        <f t="shared" si="2"/>
        <v>7.6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6.4</v>
      </c>
      <c r="C46" s="44">
        <v>6.4</v>
      </c>
      <c r="D46" s="44">
        <v>6.4</v>
      </c>
      <c r="E46" s="44">
        <v>6.4</v>
      </c>
      <c r="F46" s="44">
        <v>6.4</v>
      </c>
      <c r="G46" s="44">
        <v>6.4</v>
      </c>
      <c r="H46" s="44">
        <v>6.4</v>
      </c>
      <c r="I46" s="44">
        <v>6.4</v>
      </c>
      <c r="J46" s="44">
        <v>6.4</v>
      </c>
      <c r="K46" s="44">
        <v>6.4</v>
      </c>
      <c r="L46" s="44">
        <v>6.4</v>
      </c>
      <c r="M46" s="44">
        <v>6.4</v>
      </c>
      <c r="N46" s="44">
        <v>6.4</v>
      </c>
      <c r="O46" s="44">
        <v>6.4</v>
      </c>
      <c r="P46" s="44">
        <v>6.4</v>
      </c>
      <c r="Q46" s="44">
        <v>6.4</v>
      </c>
      <c r="R46" s="44">
        <v>6.4</v>
      </c>
      <c r="S46" s="44">
        <v>6.4</v>
      </c>
      <c r="T46" s="44">
        <v>6.4</v>
      </c>
      <c r="U46" s="44">
        <v>6.4</v>
      </c>
      <c r="V46" s="44">
        <v>6.4</v>
      </c>
      <c r="W46" s="44"/>
      <c r="X46" s="44"/>
      <c r="Y46" s="44">
        <v>6.4</v>
      </c>
      <c r="Z46" s="44">
        <v>6.4</v>
      </c>
      <c r="AA46" s="44">
        <v>6.4</v>
      </c>
      <c r="AB46" s="44">
        <v>6.4</v>
      </c>
      <c r="AC46" s="44">
        <v>6.4</v>
      </c>
      <c r="AD46" s="44">
        <v>6.4</v>
      </c>
      <c r="AE46" s="44">
        <v>6.4</v>
      </c>
      <c r="AF46" s="44">
        <v>6.4</v>
      </c>
      <c r="AG46" s="48">
        <v>20</v>
      </c>
      <c r="AH46" s="46">
        <f t="shared" si="2"/>
        <v>6.4</v>
      </c>
      <c r="AI46" s="47">
        <f t="shared" si="3"/>
        <v>6.4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v>0</v>
      </c>
      <c r="L47" s="44">
        <v>0</v>
      </c>
      <c r="M47" s="44">
        <v>4.4000000000000004</v>
      </c>
      <c r="N47" s="44">
        <v>4.4000000000000004</v>
      </c>
      <c r="O47" s="44">
        <v>4.4000000000000004</v>
      </c>
      <c r="P47" s="44">
        <v>4.4000000000000004</v>
      </c>
      <c r="Q47" s="44">
        <v>4.4000000000000004</v>
      </c>
      <c r="R47" s="44">
        <v>4.4000000000000004</v>
      </c>
      <c r="S47" s="44">
        <v>4.4000000000000004</v>
      </c>
      <c r="T47" s="44">
        <v>4.4000000000000004</v>
      </c>
      <c r="U47" s="44">
        <v>4.4000000000000004</v>
      </c>
      <c r="V47" s="44">
        <v>4.4000000000000004</v>
      </c>
      <c r="W47" s="44"/>
      <c r="X47" s="44"/>
      <c r="Y47" s="44">
        <v>4.4000000000000004</v>
      </c>
      <c r="Z47" s="44">
        <v>4.4000000000000004</v>
      </c>
      <c r="AA47" s="44">
        <v>4.4000000000000004</v>
      </c>
      <c r="AB47" s="44">
        <v>4.4000000000000004</v>
      </c>
      <c r="AC47" s="44">
        <v>4.4000000000000004</v>
      </c>
      <c r="AD47" s="44">
        <v>4.4000000000000004</v>
      </c>
      <c r="AE47" s="44">
        <v>4.4000000000000004</v>
      </c>
      <c r="AF47" s="44">
        <v>4.4000000000000004</v>
      </c>
      <c r="AG47" s="48">
        <v>19.8</v>
      </c>
      <c r="AH47" s="46">
        <f t="shared" si="2"/>
        <v>4.4000000000000004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4.7</v>
      </c>
      <c r="C48" s="44">
        <v>4.7</v>
      </c>
      <c r="D48" s="44">
        <v>4.7</v>
      </c>
      <c r="E48" s="44">
        <v>4.7</v>
      </c>
      <c r="F48" s="44">
        <v>4.7</v>
      </c>
      <c r="G48" s="44">
        <v>4.7</v>
      </c>
      <c r="H48" s="44">
        <v>4.7</v>
      </c>
      <c r="I48" s="44">
        <v>4.7</v>
      </c>
      <c r="J48" s="44">
        <v>4.7</v>
      </c>
      <c r="K48" s="44">
        <v>4.7</v>
      </c>
      <c r="L48" s="44">
        <v>4.7</v>
      </c>
      <c r="M48" s="44">
        <v>4.7</v>
      </c>
      <c r="N48" s="44">
        <v>4.7</v>
      </c>
      <c r="O48" s="44">
        <v>4.7</v>
      </c>
      <c r="P48" s="44">
        <v>4.7</v>
      </c>
      <c r="Q48" s="44">
        <v>4.7</v>
      </c>
      <c r="R48" s="44">
        <v>4.7</v>
      </c>
      <c r="S48" s="44">
        <v>4.7</v>
      </c>
      <c r="T48" s="44">
        <v>4.7</v>
      </c>
      <c r="U48" s="44">
        <v>4.7</v>
      </c>
      <c r="V48" s="44">
        <v>4.7</v>
      </c>
      <c r="W48" s="44"/>
      <c r="X48" s="44"/>
      <c r="Y48" s="44">
        <v>4.7</v>
      </c>
      <c r="Z48" s="44">
        <v>4.7</v>
      </c>
      <c r="AA48" s="44">
        <v>4.7</v>
      </c>
      <c r="AB48" s="44">
        <v>4.7</v>
      </c>
      <c r="AC48" s="44">
        <v>4.7</v>
      </c>
      <c r="AD48" s="44">
        <v>4.7</v>
      </c>
      <c r="AE48" s="44">
        <v>4.7</v>
      </c>
      <c r="AF48" s="44">
        <v>4.7</v>
      </c>
      <c r="AG48" s="48">
        <v>18</v>
      </c>
      <c r="AH48" s="46">
        <f t="shared" si="2"/>
        <v>4.7</v>
      </c>
      <c r="AI48" s="47">
        <f t="shared" si="3"/>
        <v>4.7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5.7</v>
      </c>
      <c r="C49" s="44">
        <v>5.7</v>
      </c>
      <c r="D49" s="44">
        <v>5.7</v>
      </c>
      <c r="E49" s="44">
        <v>5.7</v>
      </c>
      <c r="F49" s="44">
        <v>5.7</v>
      </c>
      <c r="G49" s="44">
        <v>5.7</v>
      </c>
      <c r="H49" s="44">
        <v>5.7</v>
      </c>
      <c r="I49" s="44">
        <v>5.7</v>
      </c>
      <c r="J49" s="44">
        <v>5.7</v>
      </c>
      <c r="K49" s="44">
        <v>5.7</v>
      </c>
      <c r="L49" s="44">
        <v>5.7</v>
      </c>
      <c r="M49" s="44">
        <v>5.7</v>
      </c>
      <c r="N49" s="44">
        <v>5.7</v>
      </c>
      <c r="O49" s="44">
        <v>5.7</v>
      </c>
      <c r="P49" s="44">
        <v>5.7</v>
      </c>
      <c r="Q49" s="44">
        <v>5.7</v>
      </c>
      <c r="R49" s="44">
        <v>5.7</v>
      </c>
      <c r="S49" s="44">
        <v>5.7</v>
      </c>
      <c r="T49" s="44">
        <v>5.7</v>
      </c>
      <c r="U49" s="44">
        <v>5.7</v>
      </c>
      <c r="V49" s="44">
        <v>5.7</v>
      </c>
      <c r="W49" s="44"/>
      <c r="X49" s="44"/>
      <c r="Y49" s="44">
        <v>5.7</v>
      </c>
      <c r="Z49" s="44">
        <v>5.7</v>
      </c>
      <c r="AA49" s="44">
        <v>5.7</v>
      </c>
      <c r="AB49" s="44">
        <v>5.7</v>
      </c>
      <c r="AC49" s="44">
        <v>5.7</v>
      </c>
      <c r="AD49" s="44">
        <v>5.7</v>
      </c>
      <c r="AE49" s="44">
        <v>5.7</v>
      </c>
      <c r="AF49" s="44">
        <v>5.7</v>
      </c>
      <c r="AG49" s="48">
        <v>15.33</v>
      </c>
      <c r="AH49" s="46">
        <f t="shared" si="2"/>
        <v>5.7</v>
      </c>
      <c r="AI49" s="47">
        <f t="shared" si="3"/>
        <v>5.7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/>
      <c r="X50" s="44"/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v>0</v>
      </c>
      <c r="L51" s="44">
        <v>0</v>
      </c>
      <c r="M51" s="44">
        <v>0</v>
      </c>
      <c r="N51" s="44">
        <v>0</v>
      </c>
      <c r="O51" s="44">
        <v>0</v>
      </c>
      <c r="P51" s="44">
        <v>0</v>
      </c>
      <c r="Q51" s="44">
        <v>0</v>
      </c>
      <c r="R51" s="44">
        <v>0</v>
      </c>
      <c r="S51" s="44">
        <v>0</v>
      </c>
      <c r="T51" s="44">
        <v>0</v>
      </c>
      <c r="U51" s="44">
        <v>0</v>
      </c>
      <c r="V51" s="44">
        <v>0</v>
      </c>
      <c r="W51" s="44"/>
      <c r="X51" s="44"/>
      <c r="Y51" s="44">
        <v>0</v>
      </c>
      <c r="Z51" s="44">
        <v>0</v>
      </c>
      <c r="AA51" s="44">
        <v>0</v>
      </c>
      <c r="AB51" s="44">
        <v>0</v>
      </c>
      <c r="AC51" s="44">
        <v>0</v>
      </c>
      <c r="AD51" s="44">
        <v>0</v>
      </c>
      <c r="AE51" s="44">
        <v>0</v>
      </c>
      <c r="AF51" s="44">
        <v>0</v>
      </c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5</v>
      </c>
      <c r="C52" s="44">
        <v>5</v>
      </c>
      <c r="D52" s="44">
        <v>5</v>
      </c>
      <c r="E52" s="44">
        <v>5</v>
      </c>
      <c r="F52" s="44">
        <v>5</v>
      </c>
      <c r="G52" s="44">
        <v>5</v>
      </c>
      <c r="H52" s="44">
        <v>5</v>
      </c>
      <c r="I52" s="44">
        <v>5</v>
      </c>
      <c r="J52" s="44">
        <v>5</v>
      </c>
      <c r="K52" s="44">
        <v>5</v>
      </c>
      <c r="L52" s="44">
        <v>5</v>
      </c>
      <c r="M52" s="44">
        <v>5</v>
      </c>
      <c r="N52" s="44">
        <v>5</v>
      </c>
      <c r="O52" s="44">
        <v>5</v>
      </c>
      <c r="P52" s="44">
        <v>5</v>
      </c>
      <c r="Q52" s="44">
        <v>5</v>
      </c>
      <c r="R52" s="44">
        <v>5</v>
      </c>
      <c r="S52" s="44">
        <v>5</v>
      </c>
      <c r="T52" s="44">
        <v>5</v>
      </c>
      <c r="U52" s="44">
        <v>5</v>
      </c>
      <c r="V52" s="44">
        <v>5</v>
      </c>
      <c r="W52" s="44"/>
      <c r="X52" s="44"/>
      <c r="Y52" s="44">
        <v>5</v>
      </c>
      <c r="Z52" s="44">
        <v>5</v>
      </c>
      <c r="AA52" s="44">
        <v>5</v>
      </c>
      <c r="AB52" s="44">
        <v>5</v>
      </c>
      <c r="AC52" s="44">
        <v>5</v>
      </c>
      <c r="AD52" s="44">
        <v>5</v>
      </c>
      <c r="AE52" s="44">
        <v>5</v>
      </c>
      <c r="AF52" s="44">
        <v>5</v>
      </c>
      <c r="AG52" s="48">
        <v>14.3</v>
      </c>
      <c r="AH52" s="46">
        <f t="shared" si="2"/>
        <v>5</v>
      </c>
      <c r="AI52" s="47">
        <f t="shared" si="3"/>
        <v>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2.6</v>
      </c>
      <c r="C53" s="44">
        <v>2.6</v>
      </c>
      <c r="D53" s="44">
        <v>2.6</v>
      </c>
      <c r="E53" s="44">
        <v>2.6</v>
      </c>
      <c r="F53" s="44">
        <v>2.6</v>
      </c>
      <c r="G53" s="44">
        <v>2.6</v>
      </c>
      <c r="H53" s="44">
        <v>2.6</v>
      </c>
      <c r="I53" s="44">
        <v>2.6</v>
      </c>
      <c r="J53" s="44">
        <v>2.6</v>
      </c>
      <c r="K53" s="44">
        <v>2.6</v>
      </c>
      <c r="L53" s="44">
        <v>2.6</v>
      </c>
      <c r="M53" s="44">
        <v>2.6</v>
      </c>
      <c r="N53" s="44">
        <v>2.6</v>
      </c>
      <c r="O53" s="44">
        <v>2.6</v>
      </c>
      <c r="P53" s="44">
        <v>2.6</v>
      </c>
      <c r="Q53" s="44">
        <v>2.6</v>
      </c>
      <c r="R53" s="44">
        <v>2.6</v>
      </c>
      <c r="S53" s="44">
        <v>2.6</v>
      </c>
      <c r="T53" s="44">
        <v>2.6</v>
      </c>
      <c r="U53" s="44">
        <v>2.6</v>
      </c>
      <c r="V53" s="44">
        <v>2.6</v>
      </c>
      <c r="W53" s="44"/>
      <c r="X53" s="44"/>
      <c r="Y53" s="44">
        <v>0</v>
      </c>
      <c r="Z53" s="44">
        <v>0</v>
      </c>
      <c r="AA53" s="44">
        <v>0</v>
      </c>
      <c r="AB53" s="44">
        <v>0</v>
      </c>
      <c r="AC53" s="44">
        <v>0</v>
      </c>
      <c r="AD53" s="44">
        <v>0</v>
      </c>
      <c r="AE53" s="44">
        <v>0</v>
      </c>
      <c r="AF53" s="44">
        <v>0</v>
      </c>
      <c r="AG53" s="48">
        <v>14</v>
      </c>
      <c r="AH53" s="46">
        <f t="shared" si="2"/>
        <v>2.6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4.8</v>
      </c>
      <c r="C54" s="44">
        <v>4.8</v>
      </c>
      <c r="D54" s="44">
        <v>4.8</v>
      </c>
      <c r="E54" s="44">
        <v>4.8</v>
      </c>
      <c r="F54" s="44">
        <v>4.8</v>
      </c>
      <c r="G54" s="44">
        <v>4.8</v>
      </c>
      <c r="H54" s="44">
        <v>4.8</v>
      </c>
      <c r="I54" s="44">
        <v>4.8</v>
      </c>
      <c r="J54" s="44">
        <v>4.8</v>
      </c>
      <c r="K54" s="44">
        <v>4.8</v>
      </c>
      <c r="L54" s="44">
        <v>4.8</v>
      </c>
      <c r="M54" s="44">
        <v>4.8</v>
      </c>
      <c r="N54" s="44">
        <v>4.8</v>
      </c>
      <c r="O54" s="44">
        <v>4.8</v>
      </c>
      <c r="P54" s="44">
        <v>4.8</v>
      </c>
      <c r="Q54" s="44">
        <v>4.8</v>
      </c>
      <c r="R54" s="44">
        <v>4.8</v>
      </c>
      <c r="S54" s="44">
        <v>4.8</v>
      </c>
      <c r="T54" s="44">
        <v>4.8</v>
      </c>
      <c r="U54" s="44">
        <v>4.8</v>
      </c>
      <c r="V54" s="44">
        <v>4.8</v>
      </c>
      <c r="W54" s="44"/>
      <c r="X54" s="44"/>
      <c r="Y54" s="44">
        <v>4.8</v>
      </c>
      <c r="Z54" s="44">
        <v>4.8</v>
      </c>
      <c r="AA54" s="44">
        <v>4.8</v>
      </c>
      <c r="AB54" s="44">
        <v>4.8</v>
      </c>
      <c r="AC54" s="44">
        <v>4.8</v>
      </c>
      <c r="AD54" s="44">
        <v>4.8</v>
      </c>
      <c r="AE54" s="44">
        <v>4.8</v>
      </c>
      <c r="AF54" s="44">
        <v>4.8</v>
      </c>
      <c r="AG54" s="48">
        <v>13.6</v>
      </c>
      <c r="AH54" s="46">
        <f t="shared" si="2"/>
        <v>4.8</v>
      </c>
      <c r="AI54" s="47">
        <f t="shared" si="3"/>
        <v>4.8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3.5</v>
      </c>
      <c r="C55" s="44">
        <v>3.5</v>
      </c>
      <c r="D55" s="44">
        <v>3.5</v>
      </c>
      <c r="E55" s="44">
        <v>3.5</v>
      </c>
      <c r="F55" s="44">
        <v>3.5</v>
      </c>
      <c r="G55" s="44">
        <v>3.5</v>
      </c>
      <c r="H55" s="44">
        <v>3.5</v>
      </c>
      <c r="I55" s="44">
        <v>3.5</v>
      </c>
      <c r="J55" s="44">
        <v>3.5</v>
      </c>
      <c r="K55" s="44">
        <v>3.5</v>
      </c>
      <c r="L55" s="44">
        <v>3.5</v>
      </c>
      <c r="M55" s="44">
        <v>3.5</v>
      </c>
      <c r="N55" s="44">
        <v>3.5</v>
      </c>
      <c r="O55" s="44">
        <v>3.5</v>
      </c>
      <c r="P55" s="44">
        <v>3.5</v>
      </c>
      <c r="Q55" s="44">
        <v>3.5</v>
      </c>
      <c r="R55" s="44">
        <v>3.5</v>
      </c>
      <c r="S55" s="44">
        <v>3.5</v>
      </c>
      <c r="T55" s="44">
        <v>3.5</v>
      </c>
      <c r="U55" s="44">
        <v>3.5</v>
      </c>
      <c r="V55" s="44">
        <v>3.5</v>
      </c>
      <c r="W55" s="44"/>
      <c r="X55" s="44"/>
      <c r="Y55" s="44">
        <v>3.5</v>
      </c>
      <c r="Z55" s="44">
        <v>3.5</v>
      </c>
      <c r="AA55" s="44">
        <v>3.5</v>
      </c>
      <c r="AB55" s="44">
        <v>3.5</v>
      </c>
      <c r="AC55" s="44">
        <v>3.5</v>
      </c>
      <c r="AD55" s="44">
        <v>3.5</v>
      </c>
      <c r="AE55" s="44">
        <v>3.5</v>
      </c>
      <c r="AF55" s="44">
        <v>3.5</v>
      </c>
      <c r="AG55" s="48">
        <v>13.5</v>
      </c>
      <c r="AH55" s="46">
        <f t="shared" si="2"/>
        <v>3.5</v>
      </c>
      <c r="AI55" s="47">
        <f t="shared" si="3"/>
        <v>3.5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3.1</v>
      </c>
      <c r="C56" s="44">
        <v>3.1</v>
      </c>
      <c r="D56" s="44">
        <v>3.1</v>
      </c>
      <c r="E56" s="44">
        <v>3.1</v>
      </c>
      <c r="F56" s="44">
        <v>3.1</v>
      </c>
      <c r="G56" s="44">
        <v>3.1</v>
      </c>
      <c r="H56" s="44">
        <v>3.1</v>
      </c>
      <c r="I56" s="44">
        <v>3.1</v>
      </c>
      <c r="J56" s="44">
        <v>3.1</v>
      </c>
      <c r="K56" s="44">
        <v>3.1</v>
      </c>
      <c r="L56" s="44">
        <v>3.1</v>
      </c>
      <c r="M56" s="44">
        <v>3.1</v>
      </c>
      <c r="N56" s="44">
        <v>3.1</v>
      </c>
      <c r="O56" s="44">
        <v>3.1</v>
      </c>
      <c r="P56" s="44">
        <v>3.1</v>
      </c>
      <c r="Q56" s="44">
        <v>3.1</v>
      </c>
      <c r="R56" s="44">
        <v>3.1</v>
      </c>
      <c r="S56" s="44">
        <v>3.1</v>
      </c>
      <c r="T56" s="44">
        <v>3.1</v>
      </c>
      <c r="U56" s="44">
        <v>3.1</v>
      </c>
      <c r="V56" s="44">
        <v>3.1</v>
      </c>
      <c r="W56" s="44"/>
      <c r="X56" s="44"/>
      <c r="Y56" s="44">
        <v>3.1</v>
      </c>
      <c r="Z56" s="44">
        <v>3.1</v>
      </c>
      <c r="AA56" s="44">
        <v>3.1</v>
      </c>
      <c r="AB56" s="44">
        <v>3.1</v>
      </c>
      <c r="AC56" s="44">
        <v>3.1</v>
      </c>
      <c r="AD56" s="44">
        <v>3.1</v>
      </c>
      <c r="AE56" s="44">
        <v>3.1</v>
      </c>
      <c r="AF56" s="44">
        <v>3.1</v>
      </c>
      <c r="AG56" s="48">
        <v>13</v>
      </c>
      <c r="AH56" s="46">
        <f t="shared" si="2"/>
        <v>3.1</v>
      </c>
      <c r="AI56" s="47">
        <f t="shared" si="3"/>
        <v>3.1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3.6</v>
      </c>
      <c r="C57" s="44">
        <v>3.6</v>
      </c>
      <c r="D57" s="44">
        <v>3.6</v>
      </c>
      <c r="E57" s="44">
        <v>3.6</v>
      </c>
      <c r="F57" s="44">
        <v>3.6</v>
      </c>
      <c r="G57" s="44">
        <v>3.6</v>
      </c>
      <c r="H57" s="44">
        <v>3.6</v>
      </c>
      <c r="I57" s="44">
        <v>3.6</v>
      </c>
      <c r="J57" s="44">
        <v>3.6</v>
      </c>
      <c r="K57" s="44">
        <v>3.6</v>
      </c>
      <c r="L57" s="44">
        <v>3.6</v>
      </c>
      <c r="M57" s="44">
        <v>3.6</v>
      </c>
      <c r="N57" s="44">
        <v>3.6</v>
      </c>
      <c r="O57" s="44">
        <v>3.6</v>
      </c>
      <c r="P57" s="44">
        <v>3.6</v>
      </c>
      <c r="Q57" s="44">
        <v>3.6</v>
      </c>
      <c r="R57" s="44">
        <v>3.6</v>
      </c>
      <c r="S57" s="44">
        <v>3.6</v>
      </c>
      <c r="T57" s="44">
        <v>3.6</v>
      </c>
      <c r="U57" s="44">
        <v>3.6</v>
      </c>
      <c r="V57" s="44">
        <v>3.6</v>
      </c>
      <c r="W57" s="44"/>
      <c r="X57" s="44"/>
      <c r="Y57" s="44">
        <v>3.6</v>
      </c>
      <c r="Z57" s="44">
        <v>3.6</v>
      </c>
      <c r="AA57" s="44">
        <v>3.6</v>
      </c>
      <c r="AB57" s="44">
        <v>3.6</v>
      </c>
      <c r="AC57" s="44">
        <v>3.6</v>
      </c>
      <c r="AD57" s="44">
        <v>3.6</v>
      </c>
      <c r="AE57" s="44">
        <v>3.6</v>
      </c>
      <c r="AF57" s="44">
        <v>3.6</v>
      </c>
      <c r="AG57" s="48">
        <v>12</v>
      </c>
      <c r="AH57" s="46">
        <f t="shared" si="2"/>
        <v>3.6</v>
      </c>
      <c r="AI57" s="47">
        <f t="shared" si="3"/>
        <v>3.6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3.4</v>
      </c>
      <c r="C58" s="44">
        <v>3.4</v>
      </c>
      <c r="D58" s="44">
        <v>3.4</v>
      </c>
      <c r="E58" s="44">
        <v>3.4</v>
      </c>
      <c r="F58" s="44">
        <v>3.4</v>
      </c>
      <c r="G58" s="44">
        <v>3.4</v>
      </c>
      <c r="H58" s="44">
        <v>3.4</v>
      </c>
      <c r="I58" s="44">
        <v>3.4</v>
      </c>
      <c r="J58" s="44">
        <v>3.4</v>
      </c>
      <c r="K58" s="44">
        <v>3.4</v>
      </c>
      <c r="L58" s="44">
        <v>3.4</v>
      </c>
      <c r="M58" s="44">
        <v>3.4</v>
      </c>
      <c r="N58" s="44">
        <v>3.4</v>
      </c>
      <c r="O58" s="44">
        <v>3.4</v>
      </c>
      <c r="P58" s="44">
        <v>3.4</v>
      </c>
      <c r="Q58" s="44">
        <v>3.4</v>
      </c>
      <c r="R58" s="44">
        <v>3.4</v>
      </c>
      <c r="S58" s="44">
        <v>3.4</v>
      </c>
      <c r="T58" s="44">
        <v>3.4</v>
      </c>
      <c r="U58" s="44">
        <v>3.4</v>
      </c>
      <c r="V58" s="44">
        <v>3.4</v>
      </c>
      <c r="W58" s="44"/>
      <c r="X58" s="44"/>
      <c r="Y58" s="44">
        <v>3.4</v>
      </c>
      <c r="Z58" s="44">
        <v>3.4</v>
      </c>
      <c r="AA58" s="44">
        <v>3.4</v>
      </c>
      <c r="AB58" s="44">
        <v>3.4</v>
      </c>
      <c r="AC58" s="44">
        <v>3.4</v>
      </c>
      <c r="AD58" s="44">
        <v>3.4</v>
      </c>
      <c r="AE58" s="44">
        <v>3.4</v>
      </c>
      <c r="AF58" s="44">
        <v>3.4</v>
      </c>
      <c r="AG58" s="48">
        <v>12</v>
      </c>
      <c r="AH58" s="46">
        <f t="shared" si="2"/>
        <v>3.4</v>
      </c>
      <c r="AI58" s="47">
        <f t="shared" si="3"/>
        <v>3.4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3.5</v>
      </c>
      <c r="C59" s="44">
        <v>3.5</v>
      </c>
      <c r="D59" s="44">
        <v>3.5</v>
      </c>
      <c r="E59" s="44">
        <v>3.5</v>
      </c>
      <c r="F59" s="44">
        <v>3.5</v>
      </c>
      <c r="G59" s="44">
        <v>3.5</v>
      </c>
      <c r="H59" s="44">
        <v>3.5</v>
      </c>
      <c r="I59" s="44">
        <v>3.5</v>
      </c>
      <c r="J59" s="44">
        <v>3.5</v>
      </c>
      <c r="K59" s="44">
        <v>3.5</v>
      </c>
      <c r="L59" s="44">
        <v>3.5</v>
      </c>
      <c r="M59" s="44">
        <v>3.5</v>
      </c>
      <c r="N59" s="44">
        <v>3.5</v>
      </c>
      <c r="O59" s="44">
        <v>3.5</v>
      </c>
      <c r="P59" s="44">
        <v>3.5</v>
      </c>
      <c r="Q59" s="44">
        <v>3.5</v>
      </c>
      <c r="R59" s="44">
        <v>3.5</v>
      </c>
      <c r="S59" s="44">
        <v>3.5</v>
      </c>
      <c r="T59" s="44">
        <v>3.5</v>
      </c>
      <c r="U59" s="44">
        <v>3.5</v>
      </c>
      <c r="V59" s="44">
        <v>3.5</v>
      </c>
      <c r="W59" s="44"/>
      <c r="X59" s="44"/>
      <c r="Y59" s="44">
        <v>3.5</v>
      </c>
      <c r="Z59" s="44">
        <v>3.5</v>
      </c>
      <c r="AA59" s="44">
        <v>3.5</v>
      </c>
      <c r="AB59" s="44">
        <v>3.5</v>
      </c>
      <c r="AC59" s="44">
        <v>3.5</v>
      </c>
      <c r="AD59" s="44">
        <v>3.5</v>
      </c>
      <c r="AE59" s="44">
        <v>3.5</v>
      </c>
      <c r="AF59" s="44">
        <v>3.5</v>
      </c>
      <c r="AG59" s="48">
        <v>12</v>
      </c>
      <c r="AH59" s="46">
        <f t="shared" si="2"/>
        <v>3.5</v>
      </c>
      <c r="AI59" s="47">
        <f t="shared" si="3"/>
        <v>3.5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3.5</v>
      </c>
      <c r="C60" s="44">
        <v>3.5</v>
      </c>
      <c r="D60" s="44">
        <v>3.5</v>
      </c>
      <c r="E60" s="44">
        <v>3.5</v>
      </c>
      <c r="F60" s="44">
        <v>3.5</v>
      </c>
      <c r="G60" s="44">
        <v>3.5</v>
      </c>
      <c r="H60" s="44">
        <v>3.5</v>
      </c>
      <c r="I60" s="44">
        <v>3.5</v>
      </c>
      <c r="J60" s="44">
        <v>3.5</v>
      </c>
      <c r="K60" s="44">
        <v>3.5</v>
      </c>
      <c r="L60" s="44">
        <v>3.5</v>
      </c>
      <c r="M60" s="44">
        <v>3.5</v>
      </c>
      <c r="N60" s="44">
        <v>3.5</v>
      </c>
      <c r="O60" s="44">
        <v>3.5</v>
      </c>
      <c r="P60" s="44">
        <v>3.5</v>
      </c>
      <c r="Q60" s="44">
        <v>3.5</v>
      </c>
      <c r="R60" s="44">
        <v>3.5</v>
      </c>
      <c r="S60" s="44">
        <v>3.5</v>
      </c>
      <c r="T60" s="44">
        <v>3.5</v>
      </c>
      <c r="U60" s="44">
        <v>3.5</v>
      </c>
      <c r="V60" s="44">
        <v>3.5</v>
      </c>
      <c r="W60" s="44"/>
      <c r="X60" s="44"/>
      <c r="Y60" s="44">
        <v>3.5</v>
      </c>
      <c r="Z60" s="44">
        <v>3.5</v>
      </c>
      <c r="AA60" s="44">
        <v>3.5</v>
      </c>
      <c r="AB60" s="44">
        <v>3.5</v>
      </c>
      <c r="AC60" s="44">
        <v>3.5</v>
      </c>
      <c r="AD60" s="44">
        <v>3.5</v>
      </c>
      <c r="AE60" s="44">
        <v>3.5</v>
      </c>
      <c r="AF60" s="44">
        <v>3.5</v>
      </c>
      <c r="AG60" s="48">
        <v>12</v>
      </c>
      <c r="AH60" s="46">
        <f t="shared" si="2"/>
        <v>3.5</v>
      </c>
      <c r="AI60" s="47">
        <f t="shared" si="3"/>
        <v>3.5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2.6</v>
      </c>
      <c r="C61" s="44">
        <v>2.6</v>
      </c>
      <c r="D61" s="44">
        <v>2.6</v>
      </c>
      <c r="E61" s="44">
        <v>2.6</v>
      </c>
      <c r="F61" s="44">
        <v>2.6</v>
      </c>
      <c r="G61" s="44">
        <v>2.6</v>
      </c>
      <c r="H61" s="44">
        <v>2.6</v>
      </c>
      <c r="I61" s="44">
        <v>2.6</v>
      </c>
      <c r="J61" s="44">
        <v>2.6</v>
      </c>
      <c r="K61" s="44">
        <v>2.6</v>
      </c>
      <c r="L61" s="44">
        <v>2.6</v>
      </c>
      <c r="M61" s="44">
        <v>2.6</v>
      </c>
      <c r="N61" s="44">
        <v>2.6</v>
      </c>
      <c r="O61" s="44">
        <v>2.6</v>
      </c>
      <c r="P61" s="44">
        <v>2.6</v>
      </c>
      <c r="Q61" s="44">
        <v>2.6</v>
      </c>
      <c r="R61" s="44">
        <v>2.6</v>
      </c>
      <c r="S61" s="44">
        <v>2.6</v>
      </c>
      <c r="T61" s="44">
        <v>2.6</v>
      </c>
      <c r="U61" s="44">
        <v>2.6</v>
      </c>
      <c r="V61" s="44">
        <v>2.6</v>
      </c>
      <c r="W61" s="44"/>
      <c r="X61" s="44"/>
      <c r="Y61" s="44">
        <v>2.6</v>
      </c>
      <c r="Z61" s="44">
        <v>2.6</v>
      </c>
      <c r="AA61" s="44">
        <v>2.6</v>
      </c>
      <c r="AB61" s="44">
        <v>2.6</v>
      </c>
      <c r="AC61" s="44">
        <v>2.6</v>
      </c>
      <c r="AD61" s="44">
        <v>2.6</v>
      </c>
      <c r="AE61" s="44">
        <v>2.6</v>
      </c>
      <c r="AF61" s="44">
        <v>2.6</v>
      </c>
      <c r="AG61" s="48">
        <v>12</v>
      </c>
      <c r="AH61" s="46">
        <f t="shared" si="2"/>
        <v>2.6</v>
      </c>
      <c r="AI61" s="47">
        <f t="shared" si="3"/>
        <v>2.6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8</v>
      </c>
      <c r="C62" s="44">
        <v>8</v>
      </c>
      <c r="D62" s="44">
        <v>8</v>
      </c>
      <c r="E62" s="44">
        <v>8</v>
      </c>
      <c r="F62" s="44">
        <v>8</v>
      </c>
      <c r="G62" s="44">
        <v>8</v>
      </c>
      <c r="H62" s="44">
        <v>8</v>
      </c>
      <c r="I62" s="44">
        <v>8</v>
      </c>
      <c r="J62" s="44">
        <v>8</v>
      </c>
      <c r="K62" s="44">
        <v>8</v>
      </c>
      <c r="L62" s="44">
        <v>8</v>
      </c>
      <c r="M62" s="44">
        <v>8</v>
      </c>
      <c r="N62" s="44">
        <v>8</v>
      </c>
      <c r="O62" s="44">
        <v>8</v>
      </c>
      <c r="P62" s="44">
        <v>8</v>
      </c>
      <c r="Q62" s="44">
        <v>8</v>
      </c>
      <c r="R62" s="44">
        <v>8</v>
      </c>
      <c r="S62" s="44">
        <v>8</v>
      </c>
      <c r="T62" s="44">
        <v>8</v>
      </c>
      <c r="U62" s="44">
        <v>8</v>
      </c>
      <c r="V62" s="44">
        <v>8</v>
      </c>
      <c r="W62" s="44"/>
      <c r="X62" s="44"/>
      <c r="Y62" s="44">
        <v>8</v>
      </c>
      <c r="Z62" s="44">
        <v>8</v>
      </c>
      <c r="AA62" s="44">
        <v>8</v>
      </c>
      <c r="AB62" s="44">
        <v>8</v>
      </c>
      <c r="AC62" s="44">
        <v>8</v>
      </c>
      <c r="AD62" s="44">
        <v>8</v>
      </c>
      <c r="AE62" s="44">
        <v>8</v>
      </c>
      <c r="AF62" s="44">
        <v>8</v>
      </c>
      <c r="AG62" s="48">
        <v>11.88</v>
      </c>
      <c r="AH62" s="46">
        <f t="shared" si="2"/>
        <v>8</v>
      </c>
      <c r="AI62" s="47">
        <f t="shared" si="3"/>
        <v>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1.9</v>
      </c>
      <c r="C63" s="44">
        <v>1.9</v>
      </c>
      <c r="D63" s="44">
        <v>1.9</v>
      </c>
      <c r="E63" s="44">
        <v>1.9</v>
      </c>
      <c r="F63" s="44">
        <v>1.9</v>
      </c>
      <c r="G63" s="44">
        <v>1.9</v>
      </c>
      <c r="H63" s="44">
        <v>1.9</v>
      </c>
      <c r="I63" s="44">
        <v>1.9</v>
      </c>
      <c r="J63" s="44">
        <v>1.9</v>
      </c>
      <c r="K63" s="44">
        <v>1.9</v>
      </c>
      <c r="L63" s="44">
        <v>1.9</v>
      </c>
      <c r="M63" s="44">
        <v>1.9</v>
      </c>
      <c r="N63" s="44">
        <v>1.9</v>
      </c>
      <c r="O63" s="44">
        <v>1.9</v>
      </c>
      <c r="P63" s="44">
        <v>1.9</v>
      </c>
      <c r="Q63" s="44">
        <v>1.9</v>
      </c>
      <c r="R63" s="44">
        <v>1.9</v>
      </c>
      <c r="S63" s="44">
        <v>1.9</v>
      </c>
      <c r="T63" s="44">
        <v>1.9</v>
      </c>
      <c r="U63" s="44">
        <v>1.9</v>
      </c>
      <c r="V63" s="44">
        <v>1.9</v>
      </c>
      <c r="W63" s="44"/>
      <c r="X63" s="44"/>
      <c r="Y63" s="44">
        <v>1.9</v>
      </c>
      <c r="Z63" s="44">
        <v>1.9</v>
      </c>
      <c r="AA63" s="44">
        <v>1.9</v>
      </c>
      <c r="AB63" s="44">
        <v>1.9</v>
      </c>
      <c r="AC63" s="44">
        <v>1.9</v>
      </c>
      <c r="AD63" s="44">
        <v>1.9</v>
      </c>
      <c r="AE63" s="44">
        <v>1.9</v>
      </c>
      <c r="AF63" s="44">
        <v>1.9</v>
      </c>
      <c r="AG63" s="48">
        <v>11</v>
      </c>
      <c r="AH63" s="46">
        <f t="shared" si="2"/>
        <v>1.9</v>
      </c>
      <c r="AI63" s="47">
        <f t="shared" si="3"/>
        <v>1.9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2.17</v>
      </c>
      <c r="C64" s="44">
        <v>2.17</v>
      </c>
      <c r="D64" s="44">
        <v>2.17</v>
      </c>
      <c r="E64" s="44">
        <v>2.17</v>
      </c>
      <c r="F64" s="44">
        <v>2.17</v>
      </c>
      <c r="G64" s="44">
        <v>2.17</v>
      </c>
      <c r="H64" s="44">
        <v>2.17</v>
      </c>
      <c r="I64" s="44">
        <v>2.17</v>
      </c>
      <c r="J64" s="44">
        <v>2.17</v>
      </c>
      <c r="K64" s="44">
        <v>2.17</v>
      </c>
      <c r="L64" s="44">
        <v>2.17</v>
      </c>
      <c r="M64" s="44">
        <v>2.17</v>
      </c>
      <c r="N64" s="44">
        <v>2.17</v>
      </c>
      <c r="O64" s="44">
        <v>2.17</v>
      </c>
      <c r="P64" s="44">
        <v>2.17</v>
      </c>
      <c r="Q64" s="44">
        <v>2.17</v>
      </c>
      <c r="R64" s="44">
        <v>2.17</v>
      </c>
      <c r="S64" s="44">
        <v>2.17</v>
      </c>
      <c r="T64" s="44">
        <v>2.17</v>
      </c>
      <c r="U64" s="44">
        <v>2.17</v>
      </c>
      <c r="V64" s="44">
        <v>2.17</v>
      </c>
      <c r="W64" s="44"/>
      <c r="X64" s="44"/>
      <c r="Y64" s="44">
        <v>2.17</v>
      </c>
      <c r="Z64" s="44">
        <v>2.17</v>
      </c>
      <c r="AA64" s="44">
        <v>2.17</v>
      </c>
      <c r="AB64" s="44">
        <v>2.17</v>
      </c>
      <c r="AC64" s="44">
        <v>2.17</v>
      </c>
      <c r="AD64" s="44">
        <v>2.17</v>
      </c>
      <c r="AE64" s="44">
        <v>2.17</v>
      </c>
      <c r="AF64" s="44">
        <v>2.17</v>
      </c>
      <c r="AG64" s="48">
        <v>11</v>
      </c>
      <c r="AH64" s="46">
        <f>MAX(B64:AF64)</f>
        <v>2.17</v>
      </c>
      <c r="AI64" s="47">
        <f>MIN(B64:AF64)</f>
        <v>2.17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2.9</v>
      </c>
      <c r="C65" s="44">
        <v>2.9</v>
      </c>
      <c r="D65" s="44">
        <v>2.9</v>
      </c>
      <c r="E65" s="44">
        <v>2.9</v>
      </c>
      <c r="F65" s="44">
        <v>2.9</v>
      </c>
      <c r="G65" s="44">
        <v>2.9</v>
      </c>
      <c r="H65" s="44">
        <v>2.9</v>
      </c>
      <c r="I65" s="44">
        <v>2.9</v>
      </c>
      <c r="J65" s="44">
        <v>2.9</v>
      </c>
      <c r="K65" s="44">
        <v>2.9</v>
      </c>
      <c r="L65" s="44">
        <v>2.9</v>
      </c>
      <c r="M65" s="44">
        <v>2.9</v>
      </c>
      <c r="N65" s="44">
        <v>2.9</v>
      </c>
      <c r="O65" s="44">
        <v>2.9</v>
      </c>
      <c r="P65" s="44">
        <v>2.9</v>
      </c>
      <c r="Q65" s="44">
        <v>2.9</v>
      </c>
      <c r="R65" s="44">
        <v>2.9</v>
      </c>
      <c r="S65" s="44">
        <v>2.9</v>
      </c>
      <c r="T65" s="44">
        <v>2.9</v>
      </c>
      <c r="U65" s="44">
        <v>2.9</v>
      </c>
      <c r="V65" s="44">
        <v>2.9</v>
      </c>
      <c r="W65" s="44"/>
      <c r="X65" s="44"/>
      <c r="Y65" s="44">
        <v>2.9</v>
      </c>
      <c r="Z65" s="44">
        <v>2.9</v>
      </c>
      <c r="AA65" s="44">
        <v>2.9</v>
      </c>
      <c r="AB65" s="44">
        <v>2.9</v>
      </c>
      <c r="AC65" s="44">
        <v>2.9</v>
      </c>
      <c r="AD65" s="44">
        <v>2.9</v>
      </c>
      <c r="AE65" s="44">
        <v>2.9</v>
      </c>
      <c r="AF65" s="44">
        <v>2.9</v>
      </c>
      <c r="AG65" s="48">
        <v>10.7</v>
      </c>
      <c r="AH65" s="46">
        <f t="shared" si="2"/>
        <v>2.9</v>
      </c>
      <c r="AI65" s="47">
        <f t="shared" si="3"/>
        <v>2.9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/>
      <c r="X66" s="44"/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4.5999999999999996</v>
      </c>
      <c r="C67" s="44">
        <v>4.5999999999999996</v>
      </c>
      <c r="D67" s="44">
        <v>4.5999999999999996</v>
      </c>
      <c r="E67" s="44">
        <v>4.5999999999999996</v>
      </c>
      <c r="F67" s="44">
        <v>4.5999999999999996</v>
      </c>
      <c r="G67" s="44">
        <v>4.5999999999999996</v>
      </c>
      <c r="H67" s="44">
        <v>4.5999999999999996</v>
      </c>
      <c r="I67" s="44">
        <v>4.5999999999999996</v>
      </c>
      <c r="J67" s="44">
        <v>4.5999999999999996</v>
      </c>
      <c r="K67" s="44">
        <v>4.5999999999999996</v>
      </c>
      <c r="L67" s="44">
        <v>4.5999999999999996</v>
      </c>
      <c r="M67" s="44">
        <v>4.5999999999999996</v>
      </c>
      <c r="N67" s="44">
        <v>4.5999999999999996</v>
      </c>
      <c r="O67" s="44">
        <v>4.5999999999999996</v>
      </c>
      <c r="P67" s="44">
        <v>4.5999999999999996</v>
      </c>
      <c r="Q67" s="44">
        <v>4.5999999999999996</v>
      </c>
      <c r="R67" s="44">
        <v>4.5999999999999996</v>
      </c>
      <c r="S67" s="44">
        <v>4.5999999999999996</v>
      </c>
      <c r="T67" s="44">
        <v>4.5999999999999996</v>
      </c>
      <c r="U67" s="44">
        <v>4.5999999999999996</v>
      </c>
      <c r="V67" s="44">
        <v>4.5999999999999996</v>
      </c>
      <c r="W67" s="44"/>
      <c r="X67" s="44"/>
      <c r="Y67" s="44">
        <v>4.5999999999999996</v>
      </c>
      <c r="Z67" s="44">
        <v>4.5999999999999996</v>
      </c>
      <c r="AA67" s="44">
        <v>4.5999999999999996</v>
      </c>
      <c r="AB67" s="44">
        <v>4.5999999999999996</v>
      </c>
      <c r="AC67" s="44">
        <v>4.5999999999999996</v>
      </c>
      <c r="AD67" s="44">
        <v>4.5999999999999996</v>
      </c>
      <c r="AE67" s="44">
        <v>4.5999999999999996</v>
      </c>
      <c r="AF67" s="44">
        <v>4.5999999999999996</v>
      </c>
      <c r="AG67" s="61">
        <v>10</v>
      </c>
      <c r="AH67" s="46">
        <f t="shared" si="2"/>
        <v>4.5999999999999996</v>
      </c>
      <c r="AI67" s="47">
        <f t="shared" si="3"/>
        <v>4.5999999999999996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/>
      <c r="X68" s="44"/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/>
      <c r="X69" s="66"/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24.2+31.9</f>
        <v>56.099999999999994</v>
      </c>
      <c r="C70" s="66">
        <f>24.2+31.9</f>
        <v>56.099999999999994</v>
      </c>
      <c r="D70" s="66">
        <f>24.2+31.9</f>
        <v>56.099999999999994</v>
      </c>
      <c r="E70" s="66">
        <f>24.2+31.9</f>
        <v>56.099999999999994</v>
      </c>
      <c r="F70" s="66">
        <f>24.2+31.9</f>
        <v>56.099999999999994</v>
      </c>
      <c r="G70" s="66">
        <v>42.5</v>
      </c>
      <c r="H70" s="66">
        <v>42.5</v>
      </c>
      <c r="I70" s="66">
        <v>46.8</v>
      </c>
      <c r="J70" s="66">
        <v>44.9</v>
      </c>
      <c r="K70" s="66">
        <v>44.9</v>
      </c>
      <c r="L70" s="68">
        <v>44.1</v>
      </c>
      <c r="M70" s="68">
        <v>44.1</v>
      </c>
      <c r="N70" s="68">
        <v>44.1</v>
      </c>
      <c r="O70" s="68">
        <v>44.1</v>
      </c>
      <c r="P70" s="68">
        <v>44.1</v>
      </c>
      <c r="Q70" s="68">
        <v>44.1</v>
      </c>
      <c r="R70" s="68">
        <v>44.1</v>
      </c>
      <c r="S70" s="68">
        <f>17.4+25.6</f>
        <v>43</v>
      </c>
      <c r="T70" s="68">
        <f>17.4+25.6</f>
        <v>43</v>
      </c>
      <c r="U70" s="68">
        <f>17.4+25.6</f>
        <v>43</v>
      </c>
      <c r="V70" s="68">
        <f>27.4+19.2</f>
        <v>46.599999999999994</v>
      </c>
      <c r="W70" s="68"/>
      <c r="X70" s="68"/>
      <c r="Y70" s="68">
        <v>46.599999999999994</v>
      </c>
      <c r="Z70" s="68">
        <v>46.599999999999994</v>
      </c>
      <c r="AA70" s="68">
        <v>46.599999999999994</v>
      </c>
      <c r="AB70" s="68">
        <v>46.599999999999994</v>
      </c>
      <c r="AC70" s="68">
        <v>46.599999999999994</v>
      </c>
      <c r="AD70" s="68">
        <v>46.599999999999994</v>
      </c>
      <c r="AE70" s="68">
        <v>46.599999999999994</v>
      </c>
      <c r="AF70" s="68">
        <v>46.599999999999994</v>
      </c>
      <c r="AG70" s="64">
        <v>240</v>
      </c>
      <c r="AH70" s="46">
        <f t="shared" si="2"/>
        <v>56.099999999999994</v>
      </c>
      <c r="AI70" s="47">
        <f t="shared" si="3"/>
        <v>42.5</v>
      </c>
      <c r="AK70" s="49"/>
    </row>
    <row r="71" spans="1:88" ht="15.75" thickBot="1" x14ac:dyDescent="0.3">
      <c r="A71" s="69" t="s">
        <v>90</v>
      </c>
      <c r="B71" s="70">
        <f>SUM(B11:B69)</f>
        <v>627.47000000000014</v>
      </c>
      <c r="C71" s="70">
        <f>SUM(C11:C69)</f>
        <v>627.47000000000014</v>
      </c>
      <c r="D71" s="70">
        <f>SUM(D11:D69)</f>
        <v>627.47000000000014</v>
      </c>
      <c r="E71" s="70">
        <f>SUM(E11:E69)</f>
        <v>627.47000000000014</v>
      </c>
      <c r="F71" s="70">
        <f>SUM(F11:F69)</f>
        <v>627.47000000000014</v>
      </c>
      <c r="G71" s="70">
        <f t="shared" ref="G71:AG71" si="20">SUM(G11:G69)</f>
        <v>627.47000000000014</v>
      </c>
      <c r="H71" s="70">
        <f t="shared" si="20"/>
        <v>627.47000000000014</v>
      </c>
      <c r="I71" s="70">
        <f t="shared" si="20"/>
        <v>627.47000000000014</v>
      </c>
      <c r="J71" s="70">
        <f t="shared" si="20"/>
        <v>627.47000000000014</v>
      </c>
      <c r="K71" s="70">
        <f t="shared" si="20"/>
        <v>627.47000000000014</v>
      </c>
      <c r="L71" s="70">
        <f t="shared" si="20"/>
        <v>627.47000000000014</v>
      </c>
      <c r="M71" s="70">
        <f>SUM(M11:M69)</f>
        <v>610.97</v>
      </c>
      <c r="N71" s="70">
        <f t="shared" si="20"/>
        <v>610.97</v>
      </c>
      <c r="O71" s="70">
        <f t="shared" si="20"/>
        <v>610.97</v>
      </c>
      <c r="P71" s="70">
        <f t="shared" si="20"/>
        <v>610.97</v>
      </c>
      <c r="Q71" s="70">
        <f t="shared" si="20"/>
        <v>596.37000000000012</v>
      </c>
      <c r="R71" s="70">
        <f>SUM(R11:R69)</f>
        <v>596.37000000000012</v>
      </c>
      <c r="S71" s="70">
        <f t="shared" si="20"/>
        <v>598.2700000000001</v>
      </c>
      <c r="T71" s="70">
        <f>SUM(T11:T69)</f>
        <v>598.2700000000001</v>
      </c>
      <c r="U71" s="70">
        <f>SUM(U11:U69)</f>
        <v>598.2700000000001</v>
      </c>
      <c r="V71" s="70">
        <f t="shared" si="20"/>
        <v>587.17000000000007</v>
      </c>
      <c r="W71" s="70">
        <f>SUM(W11:W69)</f>
        <v>0</v>
      </c>
      <c r="X71" s="70">
        <f>SUM(X11:X69)</f>
        <v>0</v>
      </c>
      <c r="Y71" s="70">
        <f t="shared" si="20"/>
        <v>561.67000000000007</v>
      </c>
      <c r="Z71" s="70">
        <f>SUM(Z11:Z69)</f>
        <v>561.67000000000007</v>
      </c>
      <c r="AA71" s="70">
        <f t="shared" si="20"/>
        <v>561.67000000000007</v>
      </c>
      <c r="AB71" s="70">
        <f>SUM(AB11:AB69)</f>
        <v>561.67000000000007</v>
      </c>
      <c r="AC71" s="70">
        <f t="shared" si="20"/>
        <v>561.67000000000007</v>
      </c>
      <c r="AD71" s="70">
        <f t="shared" si="20"/>
        <v>561.67000000000007</v>
      </c>
      <c r="AE71" s="70">
        <f t="shared" si="20"/>
        <v>561.67000000000007</v>
      </c>
      <c r="AF71" s="70">
        <f t="shared" si="20"/>
        <v>561.67000000000007</v>
      </c>
      <c r="AG71" s="70">
        <f t="shared" si="20"/>
        <v>1812.2049999999999</v>
      </c>
      <c r="AH71" s="46">
        <f t="shared" si="2"/>
        <v>627.47000000000014</v>
      </c>
      <c r="AI71" s="47">
        <f t="shared" si="3"/>
        <v>0</v>
      </c>
      <c r="AK71" s="49"/>
    </row>
    <row r="72" spans="1:88" x14ac:dyDescent="0.25">
      <c r="A72" s="71" t="s">
        <v>91</v>
      </c>
      <c r="B72" s="44">
        <v>0</v>
      </c>
      <c r="C72" s="44">
        <v>0</v>
      </c>
      <c r="D72" s="44">
        <v>0</v>
      </c>
      <c r="E72" s="44">
        <v>0</v>
      </c>
      <c r="F72" s="44">
        <v>0</v>
      </c>
      <c r="G72" s="44">
        <v>0</v>
      </c>
      <c r="H72" s="44">
        <v>60</v>
      </c>
      <c r="I72" s="44">
        <v>120</v>
      </c>
      <c r="J72" s="44">
        <v>180</v>
      </c>
      <c r="K72" s="44">
        <v>230</v>
      </c>
      <c r="L72" s="44">
        <v>230</v>
      </c>
      <c r="M72" s="44">
        <v>229.9</v>
      </c>
      <c r="N72" s="44">
        <v>221.1</v>
      </c>
      <c r="O72" s="44">
        <v>126</v>
      </c>
      <c r="P72" s="44">
        <v>122.3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/>
      <c r="X72" s="44"/>
      <c r="Y72" s="44">
        <v>40.299999999999997</v>
      </c>
      <c r="Z72" s="44">
        <v>169.6</v>
      </c>
      <c r="AA72" s="44">
        <v>169.6</v>
      </c>
      <c r="AB72" s="44">
        <v>260</v>
      </c>
      <c r="AC72" s="44">
        <v>231</v>
      </c>
      <c r="AD72" s="44">
        <v>200</v>
      </c>
      <c r="AE72" s="44">
        <v>173</v>
      </c>
      <c r="AF72" s="44">
        <v>173</v>
      </c>
      <c r="AG72" s="61">
        <v>456</v>
      </c>
      <c r="AH72" s="46">
        <f t="shared" si="2"/>
        <v>260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38.799999999999997</v>
      </c>
      <c r="C73" s="43">
        <v>39.799999999999997</v>
      </c>
      <c r="D73" s="43">
        <v>39.799999999999997</v>
      </c>
      <c r="E73" s="43">
        <v>39.799999999999997</v>
      </c>
      <c r="F73" s="43">
        <v>39.799999999999997</v>
      </c>
      <c r="G73" s="43">
        <v>39.799999999999997</v>
      </c>
      <c r="H73" s="43">
        <v>39.799999999999997</v>
      </c>
      <c r="I73" s="43">
        <v>39.799999999999997</v>
      </c>
      <c r="J73" s="43">
        <v>39.799999999999997</v>
      </c>
      <c r="K73" s="43">
        <v>39.799999999999997</v>
      </c>
      <c r="L73" s="43">
        <v>39.799999999999997</v>
      </c>
      <c r="M73" s="43">
        <v>39.799999999999997</v>
      </c>
      <c r="N73" s="43">
        <v>33.9</v>
      </c>
      <c r="O73" s="43">
        <v>36</v>
      </c>
      <c r="P73" s="43">
        <v>35.799999999999997</v>
      </c>
      <c r="Q73" s="43">
        <v>34.9</v>
      </c>
      <c r="R73" s="43">
        <v>34.9</v>
      </c>
      <c r="S73" s="43">
        <v>36</v>
      </c>
      <c r="T73" s="43">
        <v>36</v>
      </c>
      <c r="U73" s="43">
        <v>36</v>
      </c>
      <c r="V73" s="43">
        <v>36</v>
      </c>
      <c r="W73" s="43"/>
      <c r="X73" s="43"/>
      <c r="Y73" s="43">
        <v>36</v>
      </c>
      <c r="Z73" s="43">
        <v>36</v>
      </c>
      <c r="AA73" s="43">
        <v>36</v>
      </c>
      <c r="AB73" s="43">
        <v>36</v>
      </c>
      <c r="AC73" s="43">
        <v>36</v>
      </c>
      <c r="AD73" s="43">
        <v>36</v>
      </c>
      <c r="AE73" s="43">
        <v>36</v>
      </c>
      <c r="AF73" s="43">
        <v>36</v>
      </c>
      <c r="AG73" s="64">
        <v>111</v>
      </c>
      <c r="AH73" s="46">
        <f t="shared" si="2"/>
        <v>39.799999999999997</v>
      </c>
      <c r="AI73" s="47">
        <f t="shared" si="3"/>
        <v>33.9</v>
      </c>
      <c r="AK73" s="49"/>
    </row>
    <row r="74" spans="1:88" x14ac:dyDescent="0.25">
      <c r="A74" s="73" t="s">
        <v>93</v>
      </c>
      <c r="B74" s="43">
        <v>28.5</v>
      </c>
      <c r="C74" s="43">
        <v>28.5</v>
      </c>
      <c r="D74" s="43">
        <v>28.5</v>
      </c>
      <c r="E74" s="43">
        <v>28.5</v>
      </c>
      <c r="F74" s="43">
        <v>28.5</v>
      </c>
      <c r="G74" s="43">
        <v>28.5</v>
      </c>
      <c r="H74" s="43">
        <v>28.5</v>
      </c>
      <c r="I74" s="43">
        <v>28.5</v>
      </c>
      <c r="J74" s="43">
        <v>28.5</v>
      </c>
      <c r="K74" s="43">
        <v>28.5</v>
      </c>
      <c r="L74" s="43">
        <v>28.5</v>
      </c>
      <c r="M74" s="43">
        <v>28.5</v>
      </c>
      <c r="N74" s="43">
        <v>26.8</v>
      </c>
      <c r="O74" s="43">
        <v>28.1</v>
      </c>
      <c r="P74" s="43">
        <v>28.1</v>
      </c>
      <c r="Q74" s="43">
        <v>28.1</v>
      </c>
      <c r="R74" s="43">
        <v>28.1</v>
      </c>
      <c r="S74" s="43">
        <v>27.3</v>
      </c>
      <c r="T74" s="43">
        <v>27.3</v>
      </c>
      <c r="U74" s="43">
        <v>27.3</v>
      </c>
      <c r="V74" s="43">
        <v>27.3</v>
      </c>
      <c r="W74" s="43"/>
      <c r="X74" s="43"/>
      <c r="Y74" s="43">
        <v>27.3</v>
      </c>
      <c r="Z74" s="43">
        <v>27.3</v>
      </c>
      <c r="AA74" s="43">
        <v>27.3</v>
      </c>
      <c r="AB74" s="43">
        <v>27.3</v>
      </c>
      <c r="AC74" s="43">
        <v>27.3</v>
      </c>
      <c r="AD74" s="43">
        <v>27.3</v>
      </c>
      <c r="AE74" s="43">
        <v>27.3</v>
      </c>
      <c r="AF74" s="43">
        <v>27.3</v>
      </c>
      <c r="AG74" s="64">
        <v>60</v>
      </c>
      <c r="AH74" s="46">
        <f t="shared" si="2"/>
        <v>28.5</v>
      </c>
      <c r="AI74" s="47">
        <f t="shared" si="3"/>
        <v>26.8</v>
      </c>
      <c r="AK74" s="49"/>
    </row>
    <row r="75" spans="1:88" x14ac:dyDescent="0.25">
      <c r="A75" s="74" t="s">
        <v>94</v>
      </c>
      <c r="B75" s="43">
        <v>16.899999999999999</v>
      </c>
      <c r="C75" s="43">
        <v>16.899999999999999</v>
      </c>
      <c r="D75" s="43">
        <v>16.899999999999999</v>
      </c>
      <c r="E75" s="43">
        <v>16.899999999999999</v>
      </c>
      <c r="F75" s="43">
        <v>16.899999999999999</v>
      </c>
      <c r="G75" s="43">
        <v>16.899999999999999</v>
      </c>
      <c r="H75" s="43">
        <v>16.899999999999999</v>
      </c>
      <c r="I75" s="43">
        <v>16.899999999999999</v>
      </c>
      <c r="J75" s="43">
        <v>16.899999999999999</v>
      </c>
      <c r="K75" s="43">
        <v>16.899999999999999</v>
      </c>
      <c r="L75" s="43">
        <v>16.899999999999999</v>
      </c>
      <c r="M75" s="43">
        <v>16.899999999999999</v>
      </c>
      <c r="N75" s="43">
        <v>12.4</v>
      </c>
      <c r="O75" s="43">
        <v>12.3</v>
      </c>
      <c r="P75" s="43">
        <v>12.3</v>
      </c>
      <c r="Q75" s="43">
        <v>12.3</v>
      </c>
      <c r="R75" s="43">
        <v>12.3</v>
      </c>
      <c r="S75" s="43">
        <v>14.5</v>
      </c>
      <c r="T75" s="43">
        <v>14.5</v>
      </c>
      <c r="U75" s="43">
        <v>14.5</v>
      </c>
      <c r="V75" s="43">
        <v>14.5</v>
      </c>
      <c r="W75" s="43"/>
      <c r="X75" s="43"/>
      <c r="Y75" s="43">
        <v>14.5</v>
      </c>
      <c r="Z75" s="43">
        <v>14.5</v>
      </c>
      <c r="AA75" s="43">
        <v>14.5</v>
      </c>
      <c r="AB75" s="43">
        <v>14.5</v>
      </c>
      <c r="AC75" s="43">
        <v>14.5</v>
      </c>
      <c r="AD75" s="43">
        <v>14.5</v>
      </c>
      <c r="AE75" s="43">
        <v>14.5</v>
      </c>
      <c r="AF75" s="43">
        <v>14.5</v>
      </c>
      <c r="AG75" s="75">
        <v>42.5</v>
      </c>
      <c r="AH75" s="46">
        <f t="shared" ref="AH75:AH138" si="21">MAX(B75:AF75)</f>
        <v>16.899999999999999</v>
      </c>
      <c r="AI75" s="47">
        <f t="shared" ref="AI75:AI138" si="22">MIN(B75:AF75)</f>
        <v>12.3</v>
      </c>
      <c r="AK75" s="49"/>
    </row>
    <row r="76" spans="1:88" x14ac:dyDescent="0.25">
      <c r="A76" s="74" t="s">
        <v>95</v>
      </c>
      <c r="B76" s="43">
        <v>15.8</v>
      </c>
      <c r="C76" s="43">
        <v>15.8</v>
      </c>
      <c r="D76" s="43">
        <v>15.8</v>
      </c>
      <c r="E76" s="43">
        <v>15.8</v>
      </c>
      <c r="F76" s="43">
        <v>15.8</v>
      </c>
      <c r="G76" s="43">
        <v>15.8</v>
      </c>
      <c r="H76" s="43">
        <v>15.8</v>
      </c>
      <c r="I76" s="43">
        <v>15.8</v>
      </c>
      <c r="J76" s="43">
        <v>15.8</v>
      </c>
      <c r="K76" s="43">
        <v>15.8</v>
      </c>
      <c r="L76" s="43">
        <v>15.8</v>
      </c>
      <c r="M76" s="43">
        <v>15.8</v>
      </c>
      <c r="N76" s="43">
        <v>12.6</v>
      </c>
      <c r="O76" s="43">
        <v>20</v>
      </c>
      <c r="P76" s="43">
        <v>20</v>
      </c>
      <c r="Q76" s="43">
        <v>20</v>
      </c>
      <c r="R76" s="43">
        <v>20</v>
      </c>
      <c r="S76" s="43">
        <v>14.2</v>
      </c>
      <c r="T76" s="43">
        <v>14.2</v>
      </c>
      <c r="U76" s="43">
        <v>14.2</v>
      </c>
      <c r="V76" s="43">
        <v>12.6</v>
      </c>
      <c r="W76" s="43"/>
      <c r="X76" s="43"/>
      <c r="Y76" s="43">
        <v>12.6</v>
      </c>
      <c r="Z76" s="43">
        <v>12.6</v>
      </c>
      <c r="AA76" s="43">
        <v>12.6</v>
      </c>
      <c r="AB76" s="43">
        <v>12.6</v>
      </c>
      <c r="AC76" s="43">
        <v>12.6</v>
      </c>
      <c r="AD76" s="43">
        <v>12.6</v>
      </c>
      <c r="AE76" s="43">
        <v>12.6</v>
      </c>
      <c r="AF76" s="43">
        <v>12.6</v>
      </c>
      <c r="AG76" s="75">
        <v>22.1</v>
      </c>
      <c r="AH76" s="46">
        <f t="shared" si="21"/>
        <v>20</v>
      </c>
      <c r="AI76" s="47">
        <f t="shared" si="22"/>
        <v>12.6</v>
      </c>
      <c r="AK76" s="49"/>
    </row>
    <row r="77" spans="1:88" ht="15.75" thickBot="1" x14ac:dyDescent="0.3">
      <c r="A77" s="76" t="s">
        <v>96</v>
      </c>
      <c r="B77" s="77">
        <v>5</v>
      </c>
      <c r="C77" s="77">
        <v>5</v>
      </c>
      <c r="D77" s="77">
        <v>5</v>
      </c>
      <c r="E77" s="77">
        <v>5</v>
      </c>
      <c r="F77" s="77">
        <v>5</v>
      </c>
      <c r="G77" s="77">
        <v>5</v>
      </c>
      <c r="H77" s="77">
        <v>5</v>
      </c>
      <c r="I77" s="77">
        <v>5</v>
      </c>
      <c r="J77" s="77">
        <v>5</v>
      </c>
      <c r="K77" s="77">
        <v>5</v>
      </c>
      <c r="L77" s="77">
        <v>5</v>
      </c>
      <c r="M77" s="77">
        <v>5</v>
      </c>
      <c r="N77" s="77">
        <v>4.0999999999999996</v>
      </c>
      <c r="O77" s="77">
        <v>4.0999999999999996</v>
      </c>
      <c r="P77" s="77">
        <v>4.0999999999999996</v>
      </c>
      <c r="Q77" s="77">
        <v>4.0999999999999996</v>
      </c>
      <c r="R77" s="77">
        <v>4.0999999999999996</v>
      </c>
      <c r="S77" s="77">
        <v>4.5999999999999996</v>
      </c>
      <c r="T77" s="77">
        <v>4.5999999999999996</v>
      </c>
      <c r="U77" s="77">
        <v>4.5999999999999996</v>
      </c>
      <c r="V77" s="77">
        <v>4.7</v>
      </c>
      <c r="W77" s="77"/>
      <c r="X77" s="77"/>
      <c r="Y77" s="77">
        <v>4.7</v>
      </c>
      <c r="Z77" s="77">
        <v>4.7</v>
      </c>
      <c r="AA77" s="77">
        <v>4.7</v>
      </c>
      <c r="AB77" s="77">
        <v>4.7</v>
      </c>
      <c r="AC77" s="77">
        <v>4.7</v>
      </c>
      <c r="AD77" s="77">
        <v>4.7</v>
      </c>
      <c r="AE77" s="77">
        <v>4.7</v>
      </c>
      <c r="AF77" s="77">
        <v>4.7</v>
      </c>
      <c r="AG77" s="78">
        <v>14.8</v>
      </c>
      <c r="AH77" s="46">
        <f t="shared" si="21"/>
        <v>5</v>
      </c>
      <c r="AI77" s="47">
        <f t="shared" si="22"/>
        <v>4.0999999999999996</v>
      </c>
      <c r="AK77" s="49"/>
    </row>
    <row r="78" spans="1:88" ht="15.75" thickBot="1" x14ac:dyDescent="0.3">
      <c r="A78" s="79" t="s">
        <v>97</v>
      </c>
      <c r="B78" s="70">
        <f>SUM(B72:B77)</f>
        <v>104.99999999999999</v>
      </c>
      <c r="C78" s="70">
        <f>SUM(C72:C77)</f>
        <v>105.99999999999999</v>
      </c>
      <c r="D78" s="70">
        <f>SUM(D72:D77)</f>
        <v>105.99999999999999</v>
      </c>
      <c r="E78" s="70">
        <f>SUM(E72:E77)</f>
        <v>105.99999999999999</v>
      </c>
      <c r="F78" s="70">
        <f>SUM(F72:F77)</f>
        <v>105.99999999999999</v>
      </c>
      <c r="G78" s="70">
        <f t="shared" ref="G78:AG78" si="23">SUM(G72:G77)</f>
        <v>105.99999999999999</v>
      </c>
      <c r="H78" s="70">
        <f t="shared" si="23"/>
        <v>166.00000000000003</v>
      </c>
      <c r="I78" s="70">
        <f t="shared" si="23"/>
        <v>226.00000000000003</v>
      </c>
      <c r="J78" s="70">
        <f t="shared" si="23"/>
        <v>286</v>
      </c>
      <c r="K78" s="70">
        <f t="shared" si="23"/>
        <v>336</v>
      </c>
      <c r="L78" s="70">
        <f t="shared" si="23"/>
        <v>336</v>
      </c>
      <c r="M78" s="70">
        <f>SUM(M72:M77)</f>
        <v>335.9</v>
      </c>
      <c r="N78" s="70">
        <f t="shared" si="23"/>
        <v>310.90000000000003</v>
      </c>
      <c r="O78" s="70">
        <f>SUM(O72:O77)</f>
        <v>226.5</v>
      </c>
      <c r="P78" s="70">
        <f>SUM(P72:P77)</f>
        <v>222.6</v>
      </c>
      <c r="Q78" s="70">
        <f t="shared" si="23"/>
        <v>99.399999999999991</v>
      </c>
      <c r="R78" s="70">
        <f>SUM(R72:R77)</f>
        <v>99.399999999999991</v>
      </c>
      <c r="S78" s="70">
        <f t="shared" si="23"/>
        <v>96.6</v>
      </c>
      <c r="T78" s="70">
        <f>SUM(T72:T77)</f>
        <v>96.6</v>
      </c>
      <c r="U78" s="70">
        <f>SUM(U72:U77)</f>
        <v>96.6</v>
      </c>
      <c r="V78" s="70">
        <f t="shared" si="23"/>
        <v>95.1</v>
      </c>
      <c r="W78" s="70"/>
      <c r="X78" s="70"/>
      <c r="Y78" s="70">
        <f>SUM(Y72:Y77)</f>
        <v>135.39999999999998</v>
      </c>
      <c r="Z78" s="70">
        <f>SUM(Z72:Z77)</f>
        <v>264.7</v>
      </c>
      <c r="AA78" s="70">
        <f t="shared" si="23"/>
        <v>264.7</v>
      </c>
      <c r="AB78" s="70">
        <f t="shared" si="23"/>
        <v>355.1</v>
      </c>
      <c r="AC78" s="70">
        <f t="shared" si="23"/>
        <v>326.10000000000002</v>
      </c>
      <c r="AD78" s="70">
        <f t="shared" si="23"/>
        <v>295.10000000000002</v>
      </c>
      <c r="AE78" s="70">
        <f t="shared" si="23"/>
        <v>268.10000000000002</v>
      </c>
      <c r="AF78" s="70">
        <f t="shared" si="23"/>
        <v>268.10000000000002</v>
      </c>
      <c r="AG78" s="80">
        <f t="shared" si="23"/>
        <v>706.4</v>
      </c>
      <c r="AH78" s="46">
        <f t="shared" si="21"/>
        <v>355.1</v>
      </c>
      <c r="AI78" s="47">
        <f t="shared" si="22"/>
        <v>95.1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30.1</v>
      </c>
      <c r="C79" s="44">
        <v>30</v>
      </c>
      <c r="D79" s="44">
        <v>30.1</v>
      </c>
      <c r="E79" s="44">
        <v>30.1</v>
      </c>
      <c r="F79" s="44">
        <v>30.1</v>
      </c>
      <c r="G79" s="44">
        <v>30.1</v>
      </c>
      <c r="H79" s="44">
        <v>60</v>
      </c>
      <c r="I79" s="44">
        <v>112</v>
      </c>
      <c r="J79" s="44">
        <v>112</v>
      </c>
      <c r="K79" s="44">
        <v>112</v>
      </c>
      <c r="L79" s="44">
        <v>111</v>
      </c>
      <c r="M79" s="44">
        <v>112.3</v>
      </c>
      <c r="N79" s="44">
        <v>95.8</v>
      </c>
      <c r="O79" s="44">
        <v>96</v>
      </c>
      <c r="P79" s="44">
        <v>72.400000000000006</v>
      </c>
      <c r="Q79" s="44">
        <v>39.6</v>
      </c>
      <c r="R79" s="44">
        <v>30</v>
      </c>
      <c r="S79" s="44">
        <v>45</v>
      </c>
      <c r="T79" s="44">
        <v>31.2</v>
      </c>
      <c r="U79" s="44">
        <v>31.2</v>
      </c>
      <c r="V79" s="44">
        <v>48.5</v>
      </c>
      <c r="W79" s="44"/>
      <c r="X79" s="44"/>
      <c r="Y79" s="44">
        <v>102.7</v>
      </c>
      <c r="Z79" s="44">
        <v>102.7</v>
      </c>
      <c r="AA79" s="44">
        <v>73.2</v>
      </c>
      <c r="AB79" s="44">
        <v>102.7</v>
      </c>
      <c r="AC79" s="44">
        <v>74</v>
      </c>
      <c r="AD79" s="44">
        <v>74</v>
      </c>
      <c r="AE79" s="44">
        <v>74</v>
      </c>
      <c r="AF79" s="44">
        <v>74</v>
      </c>
      <c r="AG79" s="61">
        <v>144</v>
      </c>
      <c r="AH79" s="46">
        <f t="shared" si="21"/>
        <v>112.3</v>
      </c>
      <c r="AI79" s="47">
        <f t="shared" si="22"/>
        <v>30</v>
      </c>
      <c r="AK79" s="49"/>
      <c r="AY79" s="1" t="s">
        <v>99</v>
      </c>
      <c r="AZ79" s="82">
        <f>ROUND(C97,0)</f>
        <v>240</v>
      </c>
      <c r="BA79" s="81">
        <f t="shared" ref="BA79:BD83" si="24">D97</f>
        <v>229.9</v>
      </c>
      <c r="BB79" s="81">
        <f t="shared" si="24"/>
        <v>214.9</v>
      </c>
      <c r="BC79" s="81">
        <f t="shared" si="24"/>
        <v>219.6</v>
      </c>
      <c r="BD79" s="81">
        <f t="shared" si="24"/>
        <v>220</v>
      </c>
      <c r="BE79" s="82">
        <f>I97</f>
        <v>230</v>
      </c>
      <c r="BF79" s="82">
        <f>K97</f>
        <v>246</v>
      </c>
      <c r="BG79" s="82">
        <f t="shared" ref="BG79:BP83" si="25">M97</f>
        <v>225.6</v>
      </c>
      <c r="BH79" s="82">
        <f t="shared" si="25"/>
        <v>217</v>
      </c>
      <c r="BI79" s="82">
        <f t="shared" si="25"/>
        <v>220</v>
      </c>
      <c r="BJ79" s="82">
        <f t="shared" si="25"/>
        <v>303.5</v>
      </c>
      <c r="BK79" s="82">
        <f t="shared" si="25"/>
        <v>430.6</v>
      </c>
      <c r="BL79" s="82">
        <f t="shared" si="25"/>
        <v>410.3</v>
      </c>
      <c r="BM79" s="82">
        <f t="shared" si="25"/>
        <v>449.5</v>
      </c>
      <c r="BN79" s="82">
        <f t="shared" si="25"/>
        <v>482.5</v>
      </c>
      <c r="BO79" s="82">
        <f t="shared" si="25"/>
        <v>475.2</v>
      </c>
      <c r="BP79" s="82">
        <f t="shared" si="25"/>
        <v>407.7</v>
      </c>
      <c r="BQ79" s="82">
        <f>X97</f>
        <v>0</v>
      </c>
      <c r="BR79" s="82">
        <f>Z97</f>
        <v>169.2</v>
      </c>
      <c r="BS79" s="81">
        <f>AB97</f>
        <v>60</v>
      </c>
      <c r="BT79" s="81">
        <f t="shared" ref="BT79:BV83" si="26">AD97</f>
        <v>20</v>
      </c>
      <c r="BU79" s="81">
        <f t="shared" si="26"/>
        <v>-67</v>
      </c>
      <c r="BV79" s="81">
        <f t="shared" si="26"/>
        <v>-55</v>
      </c>
      <c r="BW79" s="81">
        <f>B97</f>
        <v>224</v>
      </c>
    </row>
    <row r="80" spans="1:88" x14ac:dyDescent="0.25">
      <c r="A80" s="63" t="s">
        <v>100</v>
      </c>
      <c r="B80" s="43">
        <v>24.5</v>
      </c>
      <c r="C80" s="43">
        <v>24.7</v>
      </c>
      <c r="D80" s="43">
        <v>24.7</v>
      </c>
      <c r="E80" s="43">
        <v>24.7</v>
      </c>
      <c r="F80" s="43">
        <v>24.7</v>
      </c>
      <c r="G80" s="43">
        <v>24.7</v>
      </c>
      <c r="H80" s="43">
        <v>35</v>
      </c>
      <c r="I80" s="43">
        <v>53</v>
      </c>
      <c r="J80" s="43">
        <v>53</v>
      </c>
      <c r="K80" s="43">
        <v>53</v>
      </c>
      <c r="L80" s="43">
        <v>53</v>
      </c>
      <c r="M80" s="43">
        <v>53</v>
      </c>
      <c r="N80" s="43">
        <v>54.2</v>
      </c>
      <c r="O80" s="43">
        <v>55</v>
      </c>
      <c r="P80" s="43">
        <v>24.6</v>
      </c>
      <c r="Q80" s="43">
        <v>0</v>
      </c>
      <c r="R80" s="43">
        <v>0</v>
      </c>
      <c r="S80" s="43">
        <v>0</v>
      </c>
      <c r="T80" s="43">
        <v>0</v>
      </c>
      <c r="U80" s="43">
        <v>24.7</v>
      </c>
      <c r="V80" s="43">
        <v>25.6</v>
      </c>
      <c r="W80" s="43"/>
      <c r="X80" s="43"/>
      <c r="Y80" s="43">
        <v>25.8</v>
      </c>
      <c r="Z80" s="43">
        <v>53.8</v>
      </c>
      <c r="AA80" s="43">
        <v>54</v>
      </c>
      <c r="AB80" s="43">
        <v>53.8</v>
      </c>
      <c r="AC80" s="43">
        <v>53.8</v>
      </c>
      <c r="AD80" s="43">
        <v>53.8</v>
      </c>
      <c r="AE80" s="43">
        <v>53.8</v>
      </c>
      <c r="AF80" s="43">
        <v>35</v>
      </c>
      <c r="AG80" s="64">
        <v>70</v>
      </c>
      <c r="AH80" s="46">
        <f t="shared" si="21"/>
        <v>55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>
        <v>22.2</v>
      </c>
      <c r="C81" s="43">
        <v>16.399999999999999</v>
      </c>
      <c r="D81" s="43">
        <v>16.399999999999999</v>
      </c>
      <c r="E81" s="43">
        <v>16.399999999999999</v>
      </c>
      <c r="F81" s="43">
        <v>16.399999999999999</v>
      </c>
      <c r="G81" s="43">
        <v>16.399999999999999</v>
      </c>
      <c r="H81" s="43">
        <v>16.399999999999999</v>
      </c>
      <c r="I81" s="43">
        <v>50</v>
      </c>
      <c r="J81" s="43">
        <v>50</v>
      </c>
      <c r="K81" s="43">
        <v>50</v>
      </c>
      <c r="L81" s="43">
        <v>50</v>
      </c>
      <c r="M81" s="43">
        <v>50</v>
      </c>
      <c r="N81" s="43">
        <v>51.1</v>
      </c>
      <c r="O81" s="43">
        <v>51.1</v>
      </c>
      <c r="P81" s="43">
        <v>44.7</v>
      </c>
      <c r="Q81" s="43">
        <v>35.6</v>
      </c>
      <c r="R81" s="43">
        <v>40.299999999999997</v>
      </c>
      <c r="S81" s="43">
        <v>40.9</v>
      </c>
      <c r="T81" s="43">
        <v>36.979999999999997</v>
      </c>
      <c r="U81" s="43">
        <v>36.799999999999997</v>
      </c>
      <c r="V81" s="43">
        <v>32.6</v>
      </c>
      <c r="W81" s="43"/>
      <c r="X81" s="43"/>
      <c r="Y81" s="43">
        <v>48.9</v>
      </c>
      <c r="Z81" s="43">
        <v>49.5</v>
      </c>
      <c r="AA81" s="43">
        <v>49.5</v>
      </c>
      <c r="AB81" s="43">
        <v>49.5</v>
      </c>
      <c r="AC81" s="43">
        <v>31</v>
      </c>
      <c r="AD81" s="43">
        <v>31</v>
      </c>
      <c r="AE81" s="43">
        <v>31</v>
      </c>
      <c r="AF81" s="43">
        <v>31</v>
      </c>
      <c r="AG81" s="64">
        <v>69</v>
      </c>
      <c r="AH81" s="46">
        <f t="shared" si="21"/>
        <v>51.1</v>
      </c>
      <c r="AI81" s="47">
        <f t="shared" si="22"/>
        <v>16.399999999999999</v>
      </c>
      <c r="AK81" s="49"/>
      <c r="AL81" s="83"/>
      <c r="AO81" s="83"/>
      <c r="AY81" s="1" t="s">
        <v>103</v>
      </c>
      <c r="AZ81" s="82">
        <f>ROUND(C99,0)</f>
        <v>105</v>
      </c>
      <c r="BA81" s="81">
        <f t="shared" si="24"/>
        <v>92.2</v>
      </c>
      <c r="BB81" s="81">
        <f t="shared" si="24"/>
        <v>97.3</v>
      </c>
      <c r="BC81" s="81">
        <f t="shared" si="24"/>
        <v>85.5</v>
      </c>
      <c r="BD81" s="81">
        <f t="shared" si="24"/>
        <v>110</v>
      </c>
      <c r="BE81" s="82">
        <f>I99</f>
        <v>90</v>
      </c>
      <c r="BF81" s="82">
        <f>K99</f>
        <v>86</v>
      </c>
      <c r="BG81" s="82">
        <f t="shared" si="25"/>
        <v>105</v>
      </c>
      <c r="BH81" s="82">
        <f t="shared" si="25"/>
        <v>104.6</v>
      </c>
      <c r="BI81" s="82">
        <f t="shared" si="25"/>
        <v>105</v>
      </c>
      <c r="BJ81" s="82">
        <f t="shared" si="25"/>
        <v>81.099999999999994</v>
      </c>
      <c r="BK81" s="82">
        <f t="shared" si="25"/>
        <v>102.3</v>
      </c>
      <c r="BL81" s="82">
        <f t="shared" si="25"/>
        <v>97</v>
      </c>
      <c r="BM81" s="82">
        <f t="shared" si="25"/>
        <v>122.3</v>
      </c>
      <c r="BN81" s="82">
        <f t="shared" si="25"/>
        <v>99.8</v>
      </c>
      <c r="BO81" s="82">
        <f t="shared" si="25"/>
        <v>100.5</v>
      </c>
      <c r="BP81" s="82">
        <f t="shared" si="25"/>
        <v>124.5</v>
      </c>
      <c r="BQ81" s="82">
        <f>X99</f>
        <v>0</v>
      </c>
      <c r="BR81" s="82">
        <f>Z99</f>
        <v>93</v>
      </c>
      <c r="BS81" s="81">
        <f>AB99</f>
        <v>78</v>
      </c>
      <c r="BT81" s="81">
        <f t="shared" si="26"/>
        <v>114</v>
      </c>
      <c r="BU81" s="81">
        <f t="shared" si="26"/>
        <v>107</v>
      </c>
      <c r="BV81" s="81">
        <f t="shared" si="26"/>
        <v>105</v>
      </c>
      <c r="BW81" s="81">
        <f>B99</f>
        <v>92.4</v>
      </c>
    </row>
    <row r="82" spans="1:75" s="83" customFormat="1" x14ac:dyDescent="0.25">
      <c r="A82" s="63" t="s">
        <v>104</v>
      </c>
      <c r="B82" s="43">
        <v>46</v>
      </c>
      <c r="C82" s="43">
        <v>46</v>
      </c>
      <c r="D82" s="43">
        <v>46</v>
      </c>
      <c r="E82" s="43">
        <v>46</v>
      </c>
      <c r="F82" s="43">
        <v>46</v>
      </c>
      <c r="G82" s="43">
        <v>46</v>
      </c>
      <c r="H82" s="43">
        <v>46</v>
      </c>
      <c r="I82" s="43">
        <v>46</v>
      </c>
      <c r="J82" s="43">
        <v>46</v>
      </c>
      <c r="K82" s="43">
        <v>46</v>
      </c>
      <c r="L82" s="43">
        <v>46</v>
      </c>
      <c r="M82" s="43">
        <v>46</v>
      </c>
      <c r="N82" s="66">
        <v>43</v>
      </c>
      <c r="O82" s="66">
        <v>43</v>
      </c>
      <c r="P82" s="43">
        <v>43.5</v>
      </c>
      <c r="Q82" s="43">
        <v>43.5</v>
      </c>
      <c r="R82" s="43">
        <v>43.5</v>
      </c>
      <c r="S82" s="43">
        <v>45.3</v>
      </c>
      <c r="T82" s="43">
        <v>40.5</v>
      </c>
      <c r="U82" s="43">
        <v>42.1</v>
      </c>
      <c r="V82" s="43">
        <v>42.8</v>
      </c>
      <c r="W82" s="43"/>
      <c r="X82" s="43"/>
      <c r="Y82" s="43">
        <v>49.4</v>
      </c>
      <c r="Z82" s="43">
        <v>40.6</v>
      </c>
      <c r="AA82" s="43">
        <v>40.6</v>
      </c>
      <c r="AB82" s="43">
        <v>40.6</v>
      </c>
      <c r="AC82" s="43">
        <v>40.6</v>
      </c>
      <c r="AD82" s="43">
        <v>40.6</v>
      </c>
      <c r="AE82" s="43">
        <v>40.6</v>
      </c>
      <c r="AF82" s="43">
        <v>40.6</v>
      </c>
      <c r="AG82" s="64">
        <v>60</v>
      </c>
      <c r="AH82" s="46">
        <f t="shared" si="21"/>
        <v>49.4</v>
      </c>
      <c r="AI82" s="47">
        <f t="shared" si="22"/>
        <v>40.5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27</v>
      </c>
      <c r="BA82" s="81">
        <f t="shared" si="24"/>
        <v>27</v>
      </c>
      <c r="BB82" s="81">
        <f t="shared" si="24"/>
        <v>24.1</v>
      </c>
      <c r="BC82" s="81">
        <f t="shared" si="24"/>
        <v>27.3</v>
      </c>
      <c r="BD82" s="81">
        <f t="shared" si="24"/>
        <v>30</v>
      </c>
      <c r="BE82" s="82">
        <f>I100</f>
        <v>20</v>
      </c>
      <c r="BF82" s="82">
        <f>K100</f>
        <v>18.2</v>
      </c>
      <c r="BG82" s="82">
        <f t="shared" si="25"/>
        <v>9.5</v>
      </c>
      <c r="BH82" s="82">
        <f t="shared" si="25"/>
        <v>6.3</v>
      </c>
      <c r="BI82" s="82">
        <f t="shared" si="25"/>
        <v>8</v>
      </c>
      <c r="BJ82" s="82">
        <f t="shared" si="25"/>
        <v>39.700000000000003</v>
      </c>
      <c r="BK82" s="82">
        <f t="shared" si="25"/>
        <v>36.299999999999997</v>
      </c>
      <c r="BL82" s="82">
        <f t="shared" si="25"/>
        <v>39</v>
      </c>
      <c r="BM82" s="82">
        <f t="shared" si="25"/>
        <v>41.9</v>
      </c>
      <c r="BN82" s="82">
        <f t="shared" si="25"/>
        <v>23.9</v>
      </c>
      <c r="BO82" s="82">
        <f t="shared" si="25"/>
        <v>25.8</v>
      </c>
      <c r="BP82" s="82">
        <f t="shared" si="25"/>
        <v>6.5</v>
      </c>
      <c r="BQ82" s="82">
        <f>X100</f>
        <v>0</v>
      </c>
      <c r="BR82" s="82">
        <f>Z100</f>
        <v>7.4</v>
      </c>
      <c r="BS82" s="81">
        <f>AB100</f>
        <v>7.7</v>
      </c>
      <c r="BT82" s="81">
        <f t="shared" si="26"/>
        <v>7.5</v>
      </c>
      <c r="BU82" s="81">
        <f t="shared" si="26"/>
        <v>8.8000000000000007</v>
      </c>
      <c r="BV82" s="81">
        <f t="shared" si="26"/>
        <v>0</v>
      </c>
      <c r="BW82" s="81">
        <f>B100</f>
        <v>29.1</v>
      </c>
    </row>
    <row r="83" spans="1:75" x14ac:dyDescent="0.2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0</v>
      </c>
      <c r="I83" s="44">
        <v>9.5</v>
      </c>
      <c r="J83" s="44">
        <v>20</v>
      </c>
      <c r="K83" s="44">
        <v>20</v>
      </c>
      <c r="L83" s="44">
        <v>20</v>
      </c>
      <c r="M83" s="44">
        <v>20</v>
      </c>
      <c r="N83" s="43">
        <v>24.9</v>
      </c>
      <c r="O83" s="43">
        <v>24.9</v>
      </c>
      <c r="P83" s="43">
        <v>0</v>
      </c>
      <c r="Q83" s="43">
        <v>0</v>
      </c>
      <c r="R83" s="43">
        <v>0</v>
      </c>
      <c r="S83" s="43">
        <v>0</v>
      </c>
      <c r="T83" s="43">
        <v>0</v>
      </c>
      <c r="U83" s="43">
        <v>0</v>
      </c>
      <c r="V83" s="43">
        <v>11</v>
      </c>
      <c r="W83" s="43"/>
      <c r="X83" s="43"/>
      <c r="Y83" s="43">
        <v>20.399999999999999</v>
      </c>
      <c r="Z83" s="43">
        <v>11</v>
      </c>
      <c r="AA83" s="43">
        <v>11</v>
      </c>
      <c r="AB83" s="43">
        <v>11</v>
      </c>
      <c r="AC83" s="43">
        <v>11</v>
      </c>
      <c r="AD83" s="43">
        <v>11</v>
      </c>
      <c r="AE83" s="43">
        <v>11</v>
      </c>
      <c r="AF83" s="43">
        <v>11</v>
      </c>
      <c r="AG83" s="64">
        <v>30</v>
      </c>
      <c r="AH83" s="46">
        <f t="shared" si="21"/>
        <v>24.9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38.5</v>
      </c>
      <c r="BG83" s="82">
        <f t="shared" si="25"/>
        <v>44.5</v>
      </c>
      <c r="BH83" s="82">
        <f t="shared" si="25"/>
        <v>43.1</v>
      </c>
      <c r="BI83" s="82">
        <f t="shared" si="25"/>
        <v>44</v>
      </c>
      <c r="BJ83" s="82">
        <f t="shared" si="25"/>
        <v>28.6</v>
      </c>
      <c r="BK83" s="82">
        <f t="shared" si="25"/>
        <v>43.6</v>
      </c>
      <c r="BL83" s="82">
        <f t="shared" si="25"/>
        <v>68</v>
      </c>
      <c r="BM83" s="82">
        <f t="shared" si="25"/>
        <v>49</v>
      </c>
      <c r="BN83" s="82">
        <f t="shared" si="25"/>
        <v>40.1</v>
      </c>
      <c r="BO83" s="82">
        <f t="shared" si="25"/>
        <v>49.4</v>
      </c>
      <c r="BP83" s="82">
        <f t="shared" si="25"/>
        <v>52.1</v>
      </c>
      <c r="BQ83" s="82">
        <f>X101</f>
        <v>0</v>
      </c>
      <c r="BR83" s="82">
        <f>Z101</f>
        <v>46</v>
      </c>
      <c r="BS83" s="81">
        <f>AB101</f>
        <v>46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7.6</v>
      </c>
      <c r="N84" s="44">
        <v>13</v>
      </c>
      <c r="O84" s="44">
        <v>14</v>
      </c>
      <c r="P84" s="43">
        <v>16.7</v>
      </c>
      <c r="Q84" s="43">
        <v>16.7</v>
      </c>
      <c r="R84" s="43">
        <v>16.7</v>
      </c>
      <c r="S84" s="43">
        <v>17.8</v>
      </c>
      <c r="T84" s="43">
        <v>9.1</v>
      </c>
      <c r="U84" s="43">
        <v>2.5</v>
      </c>
      <c r="V84" s="43">
        <v>0</v>
      </c>
      <c r="W84" s="43"/>
      <c r="X84" s="43"/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1"/>
        <v>17.8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</v>
      </c>
      <c r="C85" s="43">
        <v>10</v>
      </c>
      <c r="D85" s="43">
        <v>10</v>
      </c>
      <c r="E85" s="43">
        <v>10</v>
      </c>
      <c r="F85" s="43">
        <v>10</v>
      </c>
      <c r="G85" s="43">
        <v>10</v>
      </c>
      <c r="H85" s="43">
        <v>10</v>
      </c>
      <c r="I85" s="43">
        <v>10</v>
      </c>
      <c r="J85" s="43">
        <v>10</v>
      </c>
      <c r="K85" s="43">
        <v>10</v>
      </c>
      <c r="L85" s="43">
        <v>10</v>
      </c>
      <c r="M85" s="43">
        <v>10</v>
      </c>
      <c r="N85" s="43">
        <v>10.6</v>
      </c>
      <c r="O85" s="43">
        <v>10.6</v>
      </c>
      <c r="P85" s="43">
        <v>10.6</v>
      </c>
      <c r="Q85" s="43">
        <v>10.6</v>
      </c>
      <c r="R85" s="43">
        <v>10.6</v>
      </c>
      <c r="S85" s="43">
        <v>10.6</v>
      </c>
      <c r="T85" s="43">
        <v>10.6</v>
      </c>
      <c r="U85" s="43">
        <v>10.6</v>
      </c>
      <c r="V85" s="43">
        <v>10.6</v>
      </c>
      <c r="W85" s="43"/>
      <c r="X85" s="43"/>
      <c r="Y85" s="43">
        <v>10.6</v>
      </c>
      <c r="Z85" s="43">
        <v>10.6</v>
      </c>
      <c r="AA85" s="43">
        <v>10.6</v>
      </c>
      <c r="AB85" s="43">
        <v>10.6</v>
      </c>
      <c r="AC85" s="43">
        <v>10.6</v>
      </c>
      <c r="AD85" s="43">
        <v>10.6</v>
      </c>
      <c r="AE85" s="43">
        <v>10.6</v>
      </c>
      <c r="AF85" s="43">
        <v>10.6</v>
      </c>
      <c r="AG85" s="64">
        <v>24</v>
      </c>
      <c r="AH85" s="46">
        <f t="shared" si="21"/>
        <v>10.6</v>
      </c>
      <c r="AI85" s="47">
        <f t="shared" si="22"/>
        <v>10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2.7</v>
      </c>
      <c r="C86" s="43">
        <v>2.7</v>
      </c>
      <c r="D86" s="43">
        <v>2.7</v>
      </c>
      <c r="E86" s="43">
        <v>2.7</v>
      </c>
      <c r="F86" s="43">
        <v>2.7</v>
      </c>
      <c r="G86" s="43">
        <v>2.7</v>
      </c>
      <c r="H86" s="43">
        <v>2.7</v>
      </c>
      <c r="I86" s="43">
        <v>2.7</v>
      </c>
      <c r="J86" s="43">
        <v>2.7</v>
      </c>
      <c r="K86" s="43">
        <v>2.7</v>
      </c>
      <c r="L86" s="43">
        <v>2.7</v>
      </c>
      <c r="M86" s="43">
        <v>2.7</v>
      </c>
      <c r="N86" s="43">
        <v>1.6</v>
      </c>
      <c r="O86" s="43">
        <v>1.6</v>
      </c>
      <c r="P86" s="43">
        <v>1.7</v>
      </c>
      <c r="Q86" s="43">
        <v>1.7</v>
      </c>
      <c r="R86" s="43">
        <v>1.7</v>
      </c>
      <c r="S86" s="43">
        <v>1.7</v>
      </c>
      <c r="T86" s="43">
        <v>1.7</v>
      </c>
      <c r="U86" s="43">
        <v>1.7</v>
      </c>
      <c r="V86" s="43">
        <v>1.7</v>
      </c>
      <c r="W86" s="43"/>
      <c r="X86" s="43"/>
      <c r="Y86" s="43">
        <v>1.7</v>
      </c>
      <c r="Z86" s="43">
        <v>1.7</v>
      </c>
      <c r="AA86" s="43">
        <v>1.7</v>
      </c>
      <c r="AB86" s="43">
        <v>1.7</v>
      </c>
      <c r="AC86" s="43">
        <v>1.7</v>
      </c>
      <c r="AD86" s="43">
        <v>1.7</v>
      </c>
      <c r="AE86" s="43">
        <v>1.7</v>
      </c>
      <c r="AF86" s="43">
        <v>1.7</v>
      </c>
      <c r="AG86" s="64">
        <v>15</v>
      </c>
      <c r="AH86" s="46">
        <f t="shared" si="21"/>
        <v>2.7</v>
      </c>
      <c r="AI86" s="47">
        <f t="shared" si="22"/>
        <v>1.6</v>
      </c>
      <c r="AK86" s="49"/>
      <c r="AZ86" s="82">
        <f t="shared" ref="AZ86:BW91" si="28">VALUE(AZ79)</f>
        <v>240</v>
      </c>
      <c r="BA86" s="82">
        <f t="shared" si="28"/>
        <v>229.9</v>
      </c>
      <c r="BB86" s="82">
        <f t="shared" si="28"/>
        <v>214.9</v>
      </c>
      <c r="BC86" s="82">
        <f t="shared" si="28"/>
        <v>219.6</v>
      </c>
      <c r="BD86" s="82">
        <f t="shared" si="28"/>
        <v>220</v>
      </c>
      <c r="BE86" s="82">
        <f t="shared" si="28"/>
        <v>230</v>
      </c>
      <c r="BF86" s="82">
        <f t="shared" si="28"/>
        <v>246</v>
      </c>
      <c r="BG86" s="82">
        <f t="shared" si="28"/>
        <v>225.6</v>
      </c>
      <c r="BH86" s="82">
        <f t="shared" si="28"/>
        <v>217</v>
      </c>
      <c r="BI86" s="82">
        <f t="shared" si="28"/>
        <v>220</v>
      </c>
      <c r="BJ86" s="82">
        <f t="shared" si="28"/>
        <v>303.5</v>
      </c>
      <c r="BK86" s="82">
        <f t="shared" si="28"/>
        <v>430.6</v>
      </c>
      <c r="BL86" s="82">
        <f t="shared" si="28"/>
        <v>410.3</v>
      </c>
      <c r="BM86" s="82">
        <f t="shared" si="28"/>
        <v>449.5</v>
      </c>
      <c r="BN86" s="82">
        <f t="shared" si="28"/>
        <v>482.5</v>
      </c>
      <c r="BO86" s="82">
        <f t="shared" si="28"/>
        <v>475.2</v>
      </c>
      <c r="BP86" s="82">
        <f t="shared" si="28"/>
        <v>407.7</v>
      </c>
      <c r="BQ86" s="82">
        <f t="shared" si="28"/>
        <v>0</v>
      </c>
      <c r="BR86" s="82">
        <f t="shared" si="28"/>
        <v>169.2</v>
      </c>
      <c r="BS86" s="82">
        <f t="shared" si="28"/>
        <v>60</v>
      </c>
      <c r="BT86" s="82">
        <f t="shared" si="28"/>
        <v>20</v>
      </c>
      <c r="BU86" s="82">
        <f t="shared" si="28"/>
        <v>-67</v>
      </c>
      <c r="BV86" s="82">
        <f t="shared" si="28"/>
        <v>-55</v>
      </c>
      <c r="BW86" s="82">
        <f t="shared" si="28"/>
        <v>224</v>
      </c>
    </row>
    <row r="87" spans="1:75" x14ac:dyDescent="0.25">
      <c r="A87" s="63" t="s">
        <v>112</v>
      </c>
      <c r="B87" s="43">
        <v>5.2</v>
      </c>
      <c r="C87" s="43">
        <v>5.2</v>
      </c>
      <c r="D87" s="43">
        <v>5.2</v>
      </c>
      <c r="E87" s="43">
        <v>5.2</v>
      </c>
      <c r="F87" s="43">
        <v>5.2</v>
      </c>
      <c r="G87" s="43">
        <v>5.2</v>
      </c>
      <c r="H87" s="43">
        <v>5.2</v>
      </c>
      <c r="I87" s="43">
        <v>5.2</v>
      </c>
      <c r="J87" s="43">
        <v>5.2</v>
      </c>
      <c r="K87" s="43">
        <v>5.2</v>
      </c>
      <c r="L87" s="43">
        <v>5.2</v>
      </c>
      <c r="M87" s="43">
        <v>5.2</v>
      </c>
      <c r="N87" s="43">
        <v>4.0999999999999996</v>
      </c>
      <c r="O87" s="43">
        <v>4.0999999999999996</v>
      </c>
      <c r="P87" s="43">
        <v>3</v>
      </c>
      <c r="Q87" s="43">
        <v>3</v>
      </c>
      <c r="R87" s="43">
        <v>3</v>
      </c>
      <c r="S87" s="43">
        <v>3</v>
      </c>
      <c r="T87" s="43">
        <v>3</v>
      </c>
      <c r="U87" s="43">
        <v>3</v>
      </c>
      <c r="V87" s="43">
        <v>3</v>
      </c>
      <c r="W87" s="43"/>
      <c r="X87" s="43"/>
      <c r="Y87" s="43">
        <v>3</v>
      </c>
      <c r="Z87" s="43">
        <v>3</v>
      </c>
      <c r="AA87" s="43">
        <v>3</v>
      </c>
      <c r="AB87" s="43">
        <v>3</v>
      </c>
      <c r="AC87" s="43">
        <v>3</v>
      </c>
      <c r="AD87" s="43">
        <v>3</v>
      </c>
      <c r="AE87" s="43">
        <v>3</v>
      </c>
      <c r="AF87" s="43">
        <v>3</v>
      </c>
      <c r="AG87" s="64">
        <v>14.1</v>
      </c>
      <c r="AH87" s="46">
        <f t="shared" si="21"/>
        <v>5.2</v>
      </c>
      <c r="AI87" s="47">
        <f t="shared" si="22"/>
        <v>3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>
        <v>5.2</v>
      </c>
      <c r="C88" s="43">
        <v>5.2</v>
      </c>
      <c r="D88" s="43">
        <v>5.2</v>
      </c>
      <c r="E88" s="43">
        <v>5.2</v>
      </c>
      <c r="F88" s="43">
        <v>5.2</v>
      </c>
      <c r="G88" s="43">
        <v>5.2</v>
      </c>
      <c r="H88" s="43">
        <v>5.2</v>
      </c>
      <c r="I88" s="43">
        <v>5.2</v>
      </c>
      <c r="J88" s="43">
        <v>5.2</v>
      </c>
      <c r="K88" s="43">
        <v>5.2</v>
      </c>
      <c r="L88" s="43">
        <v>5.2</v>
      </c>
      <c r="M88" s="43">
        <v>5.2</v>
      </c>
      <c r="N88" s="43">
        <v>3.2</v>
      </c>
      <c r="O88" s="43">
        <v>3.2</v>
      </c>
      <c r="P88" s="43">
        <v>3.5</v>
      </c>
      <c r="Q88" s="43">
        <v>3.5</v>
      </c>
      <c r="R88" s="43">
        <v>3.5</v>
      </c>
      <c r="S88" s="43">
        <v>3.5</v>
      </c>
      <c r="T88" s="43">
        <v>3.5</v>
      </c>
      <c r="U88" s="43">
        <v>3.5</v>
      </c>
      <c r="V88" s="43">
        <v>3.5</v>
      </c>
      <c r="W88" s="43"/>
      <c r="X88" s="43"/>
      <c r="Y88" s="43">
        <v>3.5</v>
      </c>
      <c r="Z88" s="43">
        <v>3.5</v>
      </c>
      <c r="AA88" s="43">
        <v>3.5</v>
      </c>
      <c r="AB88" s="43">
        <v>3.5</v>
      </c>
      <c r="AC88" s="43">
        <v>3.5</v>
      </c>
      <c r="AD88" s="43">
        <v>3.5</v>
      </c>
      <c r="AE88" s="43">
        <v>3.5</v>
      </c>
      <c r="AF88" s="43">
        <v>3.5</v>
      </c>
      <c r="AG88" s="64">
        <v>14</v>
      </c>
      <c r="AH88" s="46">
        <f t="shared" si="21"/>
        <v>5.2</v>
      </c>
      <c r="AI88" s="47">
        <f t="shared" si="22"/>
        <v>3.2</v>
      </c>
      <c r="AK88" s="49"/>
      <c r="AZ88" s="82">
        <f t="shared" si="28"/>
        <v>105</v>
      </c>
      <c r="BA88" s="82">
        <f t="shared" si="28"/>
        <v>92.2</v>
      </c>
      <c r="BB88" s="82">
        <f t="shared" si="28"/>
        <v>97.3</v>
      </c>
      <c r="BC88" s="82">
        <f t="shared" si="28"/>
        <v>85.5</v>
      </c>
      <c r="BD88" s="82">
        <f t="shared" si="28"/>
        <v>110</v>
      </c>
      <c r="BE88" s="82">
        <f t="shared" si="28"/>
        <v>90</v>
      </c>
      <c r="BF88" s="82">
        <f t="shared" si="28"/>
        <v>86</v>
      </c>
      <c r="BG88" s="82">
        <f t="shared" si="28"/>
        <v>105</v>
      </c>
      <c r="BH88" s="82">
        <f t="shared" si="28"/>
        <v>104.6</v>
      </c>
      <c r="BI88" s="82">
        <f t="shared" si="28"/>
        <v>105</v>
      </c>
      <c r="BJ88" s="82">
        <f t="shared" si="28"/>
        <v>81.099999999999994</v>
      </c>
      <c r="BK88" s="82">
        <f t="shared" si="28"/>
        <v>102.3</v>
      </c>
      <c r="BL88" s="82">
        <f t="shared" si="28"/>
        <v>97</v>
      </c>
      <c r="BM88" s="82">
        <f t="shared" si="28"/>
        <v>122.3</v>
      </c>
      <c r="BN88" s="82">
        <f t="shared" si="28"/>
        <v>99.8</v>
      </c>
      <c r="BO88" s="82">
        <f t="shared" si="28"/>
        <v>100.5</v>
      </c>
      <c r="BP88" s="82">
        <f t="shared" si="28"/>
        <v>124.5</v>
      </c>
      <c r="BQ88" s="82">
        <f t="shared" si="28"/>
        <v>0</v>
      </c>
      <c r="BR88" s="82">
        <f t="shared" si="28"/>
        <v>93</v>
      </c>
      <c r="BS88" s="82">
        <f t="shared" si="28"/>
        <v>78</v>
      </c>
      <c r="BT88" s="82">
        <f t="shared" si="28"/>
        <v>114</v>
      </c>
      <c r="BU88" s="82">
        <f t="shared" si="28"/>
        <v>107</v>
      </c>
      <c r="BV88" s="82">
        <f t="shared" si="28"/>
        <v>105</v>
      </c>
      <c r="BW88" s="82">
        <f t="shared" si="28"/>
        <v>92.4</v>
      </c>
    </row>
    <row r="89" spans="1:75" x14ac:dyDescent="0.25">
      <c r="A89" s="63" t="s">
        <v>114</v>
      </c>
      <c r="B89" s="43">
        <v>7.5</v>
      </c>
      <c r="C89" s="43">
        <v>7.5</v>
      </c>
      <c r="D89" s="43">
        <v>7.5</v>
      </c>
      <c r="E89" s="43">
        <v>7.5</v>
      </c>
      <c r="F89" s="43">
        <v>7.5</v>
      </c>
      <c r="G89" s="43">
        <v>7.5</v>
      </c>
      <c r="H89" s="43">
        <v>7.5</v>
      </c>
      <c r="I89" s="43">
        <v>7.5</v>
      </c>
      <c r="J89" s="43">
        <v>7.5</v>
      </c>
      <c r="K89" s="43">
        <v>7.5</v>
      </c>
      <c r="L89" s="43">
        <v>7.5</v>
      </c>
      <c r="M89" s="43">
        <v>7.5</v>
      </c>
      <c r="N89" s="43">
        <v>6.9</v>
      </c>
      <c r="O89" s="43">
        <v>6.9</v>
      </c>
      <c r="P89" s="43">
        <v>4.7</v>
      </c>
      <c r="Q89" s="43">
        <v>4.7</v>
      </c>
      <c r="R89" s="43">
        <v>4.7</v>
      </c>
      <c r="S89" s="43">
        <v>4.7</v>
      </c>
      <c r="T89" s="43">
        <v>4.7</v>
      </c>
      <c r="U89" s="43">
        <v>4.7</v>
      </c>
      <c r="V89" s="43">
        <v>4.7</v>
      </c>
      <c r="W89" s="43"/>
      <c r="X89" s="43"/>
      <c r="Y89" s="43">
        <v>4.7</v>
      </c>
      <c r="Z89" s="43">
        <v>4.7</v>
      </c>
      <c r="AA89" s="43">
        <v>4.7</v>
      </c>
      <c r="AB89" s="43">
        <v>4.7</v>
      </c>
      <c r="AC89" s="43">
        <v>4.7</v>
      </c>
      <c r="AD89" s="43">
        <v>4.7</v>
      </c>
      <c r="AE89" s="43">
        <v>4.7</v>
      </c>
      <c r="AF89" s="43">
        <v>4.7</v>
      </c>
      <c r="AG89" s="64">
        <v>10.050000000000001</v>
      </c>
      <c r="AH89" s="46">
        <f t="shared" si="21"/>
        <v>7.5</v>
      </c>
      <c r="AI89" s="47">
        <f t="shared" si="22"/>
        <v>4.7</v>
      </c>
      <c r="AK89" s="49"/>
      <c r="AZ89" s="82">
        <f t="shared" si="28"/>
        <v>27</v>
      </c>
      <c r="BA89" s="82">
        <f t="shared" si="28"/>
        <v>27</v>
      </c>
      <c r="BB89" s="82">
        <f t="shared" si="28"/>
        <v>24.1</v>
      </c>
      <c r="BC89" s="82">
        <f t="shared" si="28"/>
        <v>27.3</v>
      </c>
      <c r="BD89" s="82">
        <f t="shared" si="28"/>
        <v>30</v>
      </c>
      <c r="BE89" s="82">
        <f t="shared" si="28"/>
        <v>20</v>
      </c>
      <c r="BF89" s="82">
        <f t="shared" si="28"/>
        <v>18.2</v>
      </c>
      <c r="BG89" s="82">
        <f t="shared" si="28"/>
        <v>9.5</v>
      </c>
      <c r="BH89" s="82">
        <f t="shared" si="28"/>
        <v>6.3</v>
      </c>
      <c r="BI89" s="82">
        <f t="shared" si="28"/>
        <v>8</v>
      </c>
      <c r="BJ89" s="82">
        <f t="shared" si="28"/>
        <v>39.700000000000003</v>
      </c>
      <c r="BK89" s="82">
        <f t="shared" si="28"/>
        <v>36.299999999999997</v>
      </c>
      <c r="BL89" s="82">
        <f t="shared" si="28"/>
        <v>39</v>
      </c>
      <c r="BM89" s="82">
        <f t="shared" si="28"/>
        <v>41.9</v>
      </c>
      <c r="BN89" s="82">
        <f t="shared" si="28"/>
        <v>23.9</v>
      </c>
      <c r="BO89" s="82">
        <f t="shared" si="28"/>
        <v>25.8</v>
      </c>
      <c r="BP89" s="82">
        <f t="shared" si="28"/>
        <v>6.5</v>
      </c>
      <c r="BQ89" s="82">
        <f t="shared" si="28"/>
        <v>0</v>
      </c>
      <c r="BR89" s="82">
        <f t="shared" si="28"/>
        <v>7.4</v>
      </c>
      <c r="BS89" s="82">
        <f t="shared" si="28"/>
        <v>7.7</v>
      </c>
      <c r="BT89" s="82">
        <f t="shared" si="28"/>
        <v>7.5</v>
      </c>
      <c r="BU89" s="82">
        <f t="shared" si="28"/>
        <v>8.8000000000000007</v>
      </c>
      <c r="BV89" s="82">
        <f t="shared" si="28"/>
        <v>0</v>
      </c>
      <c r="BW89" s="82">
        <f t="shared" si="28"/>
        <v>29.1</v>
      </c>
    </row>
    <row r="90" spans="1:75" x14ac:dyDescent="0.25">
      <c r="A90" s="63" t="s">
        <v>115</v>
      </c>
      <c r="B90" s="43">
        <v>2.5</v>
      </c>
      <c r="C90" s="43">
        <v>2.5</v>
      </c>
      <c r="D90" s="43">
        <v>2.5</v>
      </c>
      <c r="E90" s="43">
        <v>2.5</v>
      </c>
      <c r="F90" s="43">
        <v>2.5</v>
      </c>
      <c r="G90" s="43">
        <v>2.5</v>
      </c>
      <c r="H90" s="43">
        <v>2.5</v>
      </c>
      <c r="I90" s="43">
        <v>2.5</v>
      </c>
      <c r="J90" s="43">
        <v>2.5</v>
      </c>
      <c r="K90" s="43">
        <v>2.5</v>
      </c>
      <c r="L90" s="43">
        <v>2.5</v>
      </c>
      <c r="M90" s="43">
        <v>2.5</v>
      </c>
      <c r="N90" s="43">
        <v>2.5</v>
      </c>
      <c r="O90" s="43">
        <v>2.5</v>
      </c>
      <c r="P90" s="43">
        <v>2.5</v>
      </c>
      <c r="Q90" s="43">
        <v>2.5</v>
      </c>
      <c r="R90" s="43">
        <v>2.5</v>
      </c>
      <c r="S90" s="43">
        <v>2.5</v>
      </c>
      <c r="T90" s="43">
        <v>2.5</v>
      </c>
      <c r="U90" s="43">
        <v>2.5</v>
      </c>
      <c r="V90" s="43">
        <v>2.5</v>
      </c>
      <c r="W90" s="43"/>
      <c r="X90" s="43"/>
      <c r="Y90" s="43">
        <v>2.5</v>
      </c>
      <c r="Z90" s="43">
        <v>2.5</v>
      </c>
      <c r="AA90" s="43">
        <v>2.5</v>
      </c>
      <c r="AB90" s="43">
        <v>2.5</v>
      </c>
      <c r="AC90" s="43">
        <v>2.5</v>
      </c>
      <c r="AD90" s="43">
        <v>2.5</v>
      </c>
      <c r="AE90" s="43">
        <v>2.5</v>
      </c>
      <c r="AF90" s="43">
        <v>2.5</v>
      </c>
      <c r="AG90" s="64">
        <v>6.2</v>
      </c>
      <c r="AH90" s="46">
        <f t="shared" si="21"/>
        <v>2.5</v>
      </c>
      <c r="AI90" s="47">
        <f t="shared" si="22"/>
        <v>2.5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38.5</v>
      </c>
      <c r="BG90" s="82">
        <f t="shared" si="28"/>
        <v>44.5</v>
      </c>
      <c r="BH90" s="82">
        <f t="shared" si="28"/>
        <v>43.1</v>
      </c>
      <c r="BI90" s="82">
        <f t="shared" si="28"/>
        <v>44</v>
      </c>
      <c r="BJ90" s="82">
        <f t="shared" si="28"/>
        <v>28.6</v>
      </c>
      <c r="BK90" s="82">
        <f t="shared" si="28"/>
        <v>43.6</v>
      </c>
      <c r="BL90" s="82">
        <f t="shared" si="28"/>
        <v>68</v>
      </c>
      <c r="BM90" s="82">
        <f t="shared" si="28"/>
        <v>49</v>
      </c>
      <c r="BN90" s="82">
        <f t="shared" si="28"/>
        <v>40.1</v>
      </c>
      <c r="BO90" s="82">
        <f t="shared" si="28"/>
        <v>49.4</v>
      </c>
      <c r="BP90" s="82">
        <f t="shared" si="28"/>
        <v>52.1</v>
      </c>
      <c r="BQ90" s="82">
        <f t="shared" si="28"/>
        <v>0</v>
      </c>
      <c r="BR90" s="82">
        <f t="shared" si="28"/>
        <v>46</v>
      </c>
      <c r="BS90" s="82">
        <f t="shared" si="28"/>
        <v>46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/>
      <c r="X91" s="85"/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>SUM(B79:B91)</f>
        <v>157.89999999999998</v>
      </c>
      <c r="C92" s="70">
        <f>SUM(C79:C91)</f>
        <v>152.19999999999996</v>
      </c>
      <c r="D92" s="70">
        <f>SUM(D79:D91)</f>
        <v>152.29999999999995</v>
      </c>
      <c r="E92" s="70">
        <f>SUM(E79:E91)</f>
        <v>152.29999999999995</v>
      </c>
      <c r="F92" s="70">
        <f>SUM(F79:F91)</f>
        <v>152.29999999999995</v>
      </c>
      <c r="G92" s="70">
        <f t="shared" ref="G92:AG92" si="29">SUM(G79:G91)</f>
        <v>152.29999999999995</v>
      </c>
      <c r="H92" s="70">
        <f t="shared" si="29"/>
        <v>192.49999999999997</v>
      </c>
      <c r="I92" s="70">
        <f t="shared" si="29"/>
        <v>305.59999999999997</v>
      </c>
      <c r="J92" s="70">
        <f t="shared" si="29"/>
        <v>316.09999999999997</v>
      </c>
      <c r="K92" s="70">
        <f t="shared" si="29"/>
        <v>316.09999999999997</v>
      </c>
      <c r="L92" s="70">
        <f t="shared" si="29"/>
        <v>315.09999999999997</v>
      </c>
      <c r="M92" s="70">
        <f>SUM(M79:M91)</f>
        <v>324</v>
      </c>
      <c r="N92" s="70">
        <f t="shared" si="29"/>
        <v>312.90000000000003</v>
      </c>
      <c r="O92" s="70">
        <f t="shared" si="29"/>
        <v>314.90000000000003</v>
      </c>
      <c r="P92" s="70">
        <f t="shared" si="29"/>
        <v>229.89999999999995</v>
      </c>
      <c r="Q92" s="70">
        <f t="shared" si="29"/>
        <v>163.39999999999998</v>
      </c>
      <c r="R92" s="70">
        <f>SUM(R79:R91)</f>
        <v>158.49999999999997</v>
      </c>
      <c r="S92" s="70">
        <f t="shared" si="29"/>
        <v>176.99999999999997</v>
      </c>
      <c r="T92" s="70">
        <f>SUM(T79:T91)</f>
        <v>145.77999999999997</v>
      </c>
      <c r="U92" s="70">
        <f>SUM(U79:U91)</f>
        <v>165.29999999999995</v>
      </c>
      <c r="V92" s="70">
        <f t="shared" si="29"/>
        <v>188.49999999999997</v>
      </c>
      <c r="W92" s="70"/>
      <c r="X92" s="70"/>
      <c r="Y92" s="70">
        <f>SUM(Y79:Y91)</f>
        <v>275.2</v>
      </c>
      <c r="Z92" s="70">
        <f>SUM(Z79:Z91)</f>
        <v>285.60000000000002</v>
      </c>
      <c r="AA92" s="70">
        <f t="shared" si="29"/>
        <v>256.29999999999995</v>
      </c>
      <c r="AB92" s="70">
        <f t="shared" si="29"/>
        <v>285.60000000000002</v>
      </c>
      <c r="AC92" s="70">
        <f t="shared" si="29"/>
        <v>238.39999999999998</v>
      </c>
      <c r="AD92" s="70">
        <f t="shared" si="29"/>
        <v>238.39999999999998</v>
      </c>
      <c r="AE92" s="70">
        <f t="shared" si="29"/>
        <v>238.39999999999998</v>
      </c>
      <c r="AF92" s="70">
        <f t="shared" si="29"/>
        <v>219.59999999999997</v>
      </c>
      <c r="AG92" s="80">
        <f t="shared" si="29"/>
        <v>489.91</v>
      </c>
      <c r="AH92" s="46">
        <f t="shared" si="21"/>
        <v>324</v>
      </c>
      <c r="AI92" s="47">
        <f t="shared" si="22"/>
        <v>145.77999999999997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>
        <v>20</v>
      </c>
      <c r="U93" s="44">
        <v>30</v>
      </c>
      <c r="V93" s="44">
        <v>30</v>
      </c>
      <c r="W93" s="44"/>
      <c r="X93" s="44"/>
      <c r="Y93" s="44">
        <v>10</v>
      </c>
      <c r="Z93" s="44">
        <v>0</v>
      </c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30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>
        <v>6.4</v>
      </c>
      <c r="O94" s="43"/>
      <c r="P94" s="43"/>
      <c r="Q94" s="43"/>
      <c r="R94" s="43"/>
      <c r="S94" s="43"/>
      <c r="T94" s="43">
        <v>15.5</v>
      </c>
      <c r="U94" s="43">
        <v>15.5</v>
      </c>
      <c r="V94" s="43">
        <v>10.199999999999999</v>
      </c>
      <c r="W94" s="43"/>
      <c r="X94" s="43"/>
      <c r="Y94" s="43">
        <v>4.3</v>
      </c>
      <c r="Z94" s="43">
        <v>0</v>
      </c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15.5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>
        <v>2.8</v>
      </c>
      <c r="O95" s="77"/>
      <c r="P95" s="77"/>
      <c r="Q95" s="77"/>
      <c r="R95" s="77"/>
      <c r="S95" s="77"/>
      <c r="T95" s="77">
        <v>6.8</v>
      </c>
      <c r="U95" s="77">
        <v>6.8</v>
      </c>
      <c r="V95" s="77">
        <v>4.4000000000000004</v>
      </c>
      <c r="W95" s="77"/>
      <c r="X95" s="77"/>
      <c r="Y95" s="77">
        <v>1.9</v>
      </c>
      <c r="Z95" s="77">
        <v>0</v>
      </c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6.8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240</v>
      </c>
      <c r="BH95" s="82">
        <v>0</v>
      </c>
      <c r="BI95" s="82">
        <v>105</v>
      </c>
      <c r="BJ95" s="82">
        <v>27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>B93+B94+B95</f>
        <v>0</v>
      </c>
      <c r="C96" s="70">
        <f>C93+C94+C95</f>
        <v>0</v>
      </c>
      <c r="D96" s="70">
        <f>D93+D94+D95</f>
        <v>0</v>
      </c>
      <c r="E96" s="70">
        <f>E93+E94+E95</f>
        <v>0</v>
      </c>
      <c r="F96" s="70">
        <f>F93+F94+F95</f>
        <v>0</v>
      </c>
      <c r="G96" s="70">
        <f t="shared" ref="G96:AF96" si="30">G93+G94+G95</f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>M93+M94+M95</f>
        <v>0</v>
      </c>
      <c r="N96" s="70">
        <f t="shared" si="30"/>
        <v>9.1999999999999993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>R93+R94+R95</f>
        <v>0</v>
      </c>
      <c r="S96" s="70">
        <f t="shared" si="30"/>
        <v>0</v>
      </c>
      <c r="T96" s="70">
        <f>T93+T94+T95</f>
        <v>42.3</v>
      </c>
      <c r="U96" s="70">
        <f>U93+U94+U95</f>
        <v>52.3</v>
      </c>
      <c r="V96" s="70">
        <f t="shared" si="30"/>
        <v>44.6</v>
      </c>
      <c r="W96" s="70"/>
      <c r="X96" s="70"/>
      <c r="Y96" s="70">
        <f>Y93+Y94+Y95</f>
        <v>16.2</v>
      </c>
      <c r="Z96" s="70">
        <f>Z93+Z94+Z95</f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52.3</v>
      </c>
      <c r="AI96" s="47">
        <f t="shared" si="22"/>
        <v>0</v>
      </c>
      <c r="AK96" s="49"/>
      <c r="AY96" s="82"/>
      <c r="BF96" s="81"/>
      <c r="BG96" s="82">
        <v>229.9</v>
      </c>
      <c r="BH96" s="82">
        <v>0</v>
      </c>
      <c r="BI96" s="82">
        <v>92.2</v>
      </c>
      <c r="BJ96" s="82">
        <v>27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224</v>
      </c>
      <c r="C97" s="44">
        <v>240</v>
      </c>
      <c r="D97" s="44">
        <v>229.9</v>
      </c>
      <c r="E97" s="44">
        <v>214.9</v>
      </c>
      <c r="F97" s="44">
        <v>219.6</v>
      </c>
      <c r="G97" s="44">
        <v>220</v>
      </c>
      <c r="H97" s="44">
        <v>254</v>
      </c>
      <c r="I97" s="44">
        <v>230</v>
      </c>
      <c r="J97" s="44">
        <v>212</v>
      </c>
      <c r="K97" s="44">
        <v>246</v>
      </c>
      <c r="L97" s="44">
        <v>230</v>
      </c>
      <c r="M97" s="44">
        <v>225.6</v>
      </c>
      <c r="N97" s="44">
        <v>217</v>
      </c>
      <c r="O97" s="44">
        <v>220</v>
      </c>
      <c r="P97" s="44">
        <v>303.5</v>
      </c>
      <c r="Q97" s="44">
        <v>430.6</v>
      </c>
      <c r="R97" s="44">
        <v>410.3</v>
      </c>
      <c r="S97" s="44">
        <v>449.5</v>
      </c>
      <c r="T97" s="44">
        <v>482.5</v>
      </c>
      <c r="U97" s="44">
        <v>475.2</v>
      </c>
      <c r="V97" s="44">
        <v>407.7</v>
      </c>
      <c r="W97" s="44"/>
      <c r="X97" s="44"/>
      <c r="Y97" s="44">
        <v>228.7</v>
      </c>
      <c r="Z97" s="44">
        <v>169.2</v>
      </c>
      <c r="AA97" s="44">
        <v>169.2</v>
      </c>
      <c r="AB97" s="44">
        <v>60</v>
      </c>
      <c r="AC97" s="44">
        <v>51</v>
      </c>
      <c r="AD97" s="44">
        <v>20</v>
      </c>
      <c r="AE97" s="44">
        <v>-67</v>
      </c>
      <c r="AF97" s="44">
        <v>-55</v>
      </c>
      <c r="AG97" s="61"/>
      <c r="AH97" s="46">
        <f t="shared" si="21"/>
        <v>482.5</v>
      </c>
      <c r="AI97" s="47">
        <f t="shared" si="22"/>
        <v>-67</v>
      </c>
      <c r="AK97" s="49"/>
      <c r="AY97" s="82"/>
      <c r="BF97" s="81"/>
      <c r="BG97" s="82">
        <v>214.9</v>
      </c>
      <c r="BH97" s="82">
        <v>0</v>
      </c>
      <c r="BI97" s="82">
        <v>97.3</v>
      </c>
      <c r="BJ97" s="82">
        <v>24.1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219.6</v>
      </c>
      <c r="BH98" s="82">
        <v>0</v>
      </c>
      <c r="BI98" s="82">
        <v>85.5</v>
      </c>
      <c r="BJ98" s="82">
        <v>27.3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92.4</v>
      </c>
      <c r="C99" s="43">
        <v>104.7</v>
      </c>
      <c r="D99" s="43">
        <v>92.2</v>
      </c>
      <c r="E99" s="43">
        <v>97.3</v>
      </c>
      <c r="F99" s="43">
        <v>85.5</v>
      </c>
      <c r="G99" s="43">
        <v>110</v>
      </c>
      <c r="H99" s="43">
        <v>110</v>
      </c>
      <c r="I99" s="43">
        <v>90</v>
      </c>
      <c r="J99" s="43">
        <v>90</v>
      </c>
      <c r="K99" s="43">
        <v>86</v>
      </c>
      <c r="L99" s="43">
        <v>88</v>
      </c>
      <c r="M99" s="43">
        <v>105</v>
      </c>
      <c r="N99" s="43">
        <v>104.6</v>
      </c>
      <c r="O99" s="43">
        <v>105</v>
      </c>
      <c r="P99" s="43">
        <v>81.099999999999994</v>
      </c>
      <c r="Q99" s="43">
        <v>102.3</v>
      </c>
      <c r="R99" s="43">
        <v>97</v>
      </c>
      <c r="S99" s="43">
        <v>122.3</v>
      </c>
      <c r="T99" s="43">
        <v>99.8</v>
      </c>
      <c r="U99" s="43">
        <v>100.5</v>
      </c>
      <c r="V99" s="43">
        <v>124.5</v>
      </c>
      <c r="W99" s="43"/>
      <c r="X99" s="43"/>
      <c r="Y99" s="43">
        <v>69.2</v>
      </c>
      <c r="Z99" s="43">
        <v>93</v>
      </c>
      <c r="AA99" s="43">
        <v>93</v>
      </c>
      <c r="AB99" s="43">
        <v>78</v>
      </c>
      <c r="AC99" s="43">
        <v>85</v>
      </c>
      <c r="AD99" s="43">
        <v>114</v>
      </c>
      <c r="AE99" s="43">
        <v>107</v>
      </c>
      <c r="AF99" s="43">
        <v>105</v>
      </c>
      <c r="AG99" s="89"/>
      <c r="AH99" s="46">
        <f t="shared" si="21"/>
        <v>124.5</v>
      </c>
      <c r="AI99" s="47">
        <f t="shared" si="22"/>
        <v>69.2</v>
      </c>
      <c r="AK99" s="90"/>
      <c r="AL99" s="91"/>
      <c r="AM99" s="91"/>
      <c r="AN99" s="92"/>
      <c r="AY99" s="82"/>
      <c r="BF99" s="82"/>
      <c r="BG99" s="82">
        <v>220</v>
      </c>
      <c r="BH99" s="82">
        <v>0</v>
      </c>
      <c r="BI99" s="82">
        <v>110</v>
      </c>
      <c r="BJ99" s="82">
        <v>30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29.1</v>
      </c>
      <c r="C100" s="43">
        <v>26.5</v>
      </c>
      <c r="D100" s="43">
        <v>27</v>
      </c>
      <c r="E100" s="43">
        <v>24.1</v>
      </c>
      <c r="F100" s="43">
        <v>27.3</v>
      </c>
      <c r="G100" s="93">
        <v>30</v>
      </c>
      <c r="H100" s="93">
        <v>28</v>
      </c>
      <c r="I100" s="93">
        <v>20</v>
      </c>
      <c r="J100" s="93">
        <v>18</v>
      </c>
      <c r="K100" s="93">
        <v>18.2</v>
      </c>
      <c r="L100" s="93">
        <v>18.600000000000001</v>
      </c>
      <c r="M100" s="93">
        <v>9.5</v>
      </c>
      <c r="N100" s="93">
        <v>6.3</v>
      </c>
      <c r="O100" s="93">
        <v>8</v>
      </c>
      <c r="P100" s="93">
        <v>39.700000000000003</v>
      </c>
      <c r="Q100" s="93">
        <v>36.299999999999997</v>
      </c>
      <c r="R100" s="93">
        <v>39</v>
      </c>
      <c r="S100" s="93">
        <v>41.9</v>
      </c>
      <c r="T100" s="93">
        <v>23.9</v>
      </c>
      <c r="U100" s="93">
        <v>25.8</v>
      </c>
      <c r="V100" s="93">
        <v>6.5</v>
      </c>
      <c r="W100" s="93"/>
      <c r="X100" s="93"/>
      <c r="Y100" s="93">
        <v>7.4</v>
      </c>
      <c r="Z100" s="93">
        <v>7.4</v>
      </c>
      <c r="AA100" s="93">
        <v>7.4</v>
      </c>
      <c r="AB100" s="93">
        <v>7.7</v>
      </c>
      <c r="AC100" s="93">
        <v>9</v>
      </c>
      <c r="AD100" s="93">
        <v>7.5</v>
      </c>
      <c r="AE100" s="93">
        <v>8.8000000000000007</v>
      </c>
      <c r="AF100" s="93">
        <v>0</v>
      </c>
      <c r="AG100" s="89"/>
      <c r="AH100" s="46">
        <f t="shared" si="21"/>
        <v>41.9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230</v>
      </c>
      <c r="BH100" s="82">
        <v>0</v>
      </c>
      <c r="BI100" s="82">
        <v>90</v>
      </c>
      <c r="BJ100" s="82">
        <v>20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33.6</v>
      </c>
      <c r="K101" s="44">
        <v>38.5</v>
      </c>
      <c r="L101" s="44">
        <v>44.5</v>
      </c>
      <c r="M101" s="44">
        <v>44.5</v>
      </c>
      <c r="N101" s="44">
        <v>43.1</v>
      </c>
      <c r="O101" s="44">
        <v>44</v>
      </c>
      <c r="P101" s="44">
        <v>28.6</v>
      </c>
      <c r="Q101" s="44">
        <v>43.6</v>
      </c>
      <c r="R101" s="44">
        <v>68</v>
      </c>
      <c r="S101" s="44">
        <v>49</v>
      </c>
      <c r="T101" s="44">
        <v>40.1</v>
      </c>
      <c r="U101" s="44">
        <v>49.4</v>
      </c>
      <c r="V101" s="44">
        <v>52.1</v>
      </c>
      <c r="W101" s="44"/>
      <c r="X101" s="44"/>
      <c r="Y101" s="44">
        <v>57</v>
      </c>
      <c r="Z101" s="44">
        <v>46</v>
      </c>
      <c r="AA101" s="44">
        <v>46</v>
      </c>
      <c r="AB101" s="44">
        <v>46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1"/>
        <v>68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246</v>
      </c>
      <c r="BH101" s="82">
        <v>0</v>
      </c>
      <c r="BI101" s="82">
        <v>86</v>
      </c>
      <c r="BJ101" s="82">
        <v>18.2</v>
      </c>
      <c r="BK101" s="82">
        <v>38.5</v>
      </c>
      <c r="BL101" s="82">
        <v>0</v>
      </c>
    </row>
    <row r="102" spans="1:64" ht="15.75" thickBot="1" x14ac:dyDescent="0.3">
      <c r="A102" s="96" t="s">
        <v>130</v>
      </c>
      <c r="B102" s="97">
        <v>44.1</v>
      </c>
      <c r="C102" s="97">
        <v>40.700000000000003</v>
      </c>
      <c r="D102" s="97">
        <v>45</v>
      </c>
      <c r="E102" s="97">
        <v>30.4</v>
      </c>
      <c r="F102" s="97">
        <v>18</v>
      </c>
      <c r="G102" s="97">
        <v>21</v>
      </c>
      <c r="H102" s="97">
        <v>20.7</v>
      </c>
      <c r="I102" s="97">
        <v>34</v>
      </c>
      <c r="J102" s="97">
        <v>0</v>
      </c>
      <c r="K102" s="97">
        <v>54.6</v>
      </c>
      <c r="L102" s="97">
        <v>54</v>
      </c>
      <c r="M102" s="97">
        <v>57</v>
      </c>
      <c r="N102" s="97">
        <v>51</v>
      </c>
      <c r="O102" s="97">
        <v>62</v>
      </c>
      <c r="P102" s="97">
        <v>59</v>
      </c>
      <c r="Q102" s="97">
        <v>55.3</v>
      </c>
      <c r="R102" s="97">
        <v>65</v>
      </c>
      <c r="S102" s="97">
        <v>51.7</v>
      </c>
      <c r="T102" s="97">
        <v>54.6</v>
      </c>
      <c r="U102" s="97">
        <v>51</v>
      </c>
      <c r="V102" s="97">
        <v>44</v>
      </c>
      <c r="W102" s="97"/>
      <c r="X102" s="97"/>
      <c r="Y102" s="97">
        <v>31.9</v>
      </c>
      <c r="Z102" s="97">
        <v>46.5</v>
      </c>
      <c r="AA102" s="97">
        <v>46.5</v>
      </c>
      <c r="AB102" s="97">
        <v>46.5</v>
      </c>
      <c r="AC102" s="97">
        <v>15</v>
      </c>
      <c r="AD102" s="97">
        <v>14</v>
      </c>
      <c r="AE102" s="97">
        <v>31.6</v>
      </c>
      <c r="AF102" s="97">
        <v>16</v>
      </c>
      <c r="AG102" s="89"/>
      <c r="AH102" s="46">
        <f t="shared" si="21"/>
        <v>65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225.6</v>
      </c>
      <c r="BH102" s="82">
        <v>0</v>
      </c>
      <c r="BI102" s="82">
        <v>105</v>
      </c>
      <c r="BJ102" s="82">
        <v>9.5</v>
      </c>
      <c r="BK102" s="82">
        <v>44.5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4"/>
      <c r="AY103" s="82"/>
      <c r="BF103" s="82"/>
      <c r="BG103" s="82">
        <v>217</v>
      </c>
      <c r="BH103" s="82">
        <v>0</v>
      </c>
      <c r="BI103" s="82">
        <v>104.6</v>
      </c>
      <c r="BJ103" s="82">
        <v>6.3</v>
      </c>
      <c r="BK103" s="82">
        <v>43.1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5"/>
      <c r="BF104" s="82"/>
      <c r="BG104" s="82">
        <v>220</v>
      </c>
      <c r="BH104" s="82">
        <v>0</v>
      </c>
      <c r="BI104" s="82">
        <v>105</v>
      </c>
      <c r="BJ104" s="82">
        <v>8</v>
      </c>
      <c r="BK104" s="82">
        <v>44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303.5</v>
      </c>
      <c r="BH105" s="82">
        <v>0</v>
      </c>
      <c r="BI105" s="82">
        <v>81.099999999999994</v>
      </c>
      <c r="BJ105" s="82">
        <v>39.700000000000003</v>
      </c>
      <c r="BK105" s="82">
        <v>28.6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430.6</v>
      </c>
      <c r="BH106" s="82">
        <v>0</v>
      </c>
      <c r="BI106" s="82">
        <v>102.3</v>
      </c>
      <c r="BJ106" s="82">
        <v>36.299999999999997</v>
      </c>
      <c r="BK106" s="82">
        <v>43.6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410.3</v>
      </c>
      <c r="BH107" s="82">
        <v>0</v>
      </c>
      <c r="BI107" s="82">
        <v>97</v>
      </c>
      <c r="BJ107" s="82">
        <v>39</v>
      </c>
      <c r="BK107" s="82">
        <v>68</v>
      </c>
      <c r="BL107" s="82">
        <v>0</v>
      </c>
    </row>
    <row r="108" spans="1:64" ht="15.75" thickBot="1" x14ac:dyDescent="0.3">
      <c r="A108" s="87" t="s">
        <v>136</v>
      </c>
      <c r="B108" s="70">
        <f>SUMIF(B97:B107,"&gt;0")</f>
        <v>389.6</v>
      </c>
      <c r="C108" s="70">
        <f>SUMIF(C97:C107,"&gt;0")</f>
        <v>411.9</v>
      </c>
      <c r="D108" s="70">
        <f>SUMIF(D97:D107,"&gt;0")</f>
        <v>394.1</v>
      </c>
      <c r="E108" s="70">
        <f>SUMIF(E97:E107,"&gt;0")</f>
        <v>366.7</v>
      </c>
      <c r="F108" s="70">
        <f>SUMIF(F97:F107,"&gt;0")</f>
        <v>350.40000000000003</v>
      </c>
      <c r="G108" s="70">
        <f t="shared" ref="G108:AF108" si="31">SUMIF(G97:G107,"&gt;0")</f>
        <v>381</v>
      </c>
      <c r="H108" s="70">
        <f t="shared" si="31"/>
        <v>412.7</v>
      </c>
      <c r="I108" s="70">
        <f t="shared" si="31"/>
        <v>374</v>
      </c>
      <c r="J108" s="70">
        <f t="shared" si="31"/>
        <v>353.6</v>
      </c>
      <c r="K108" s="70">
        <f t="shared" si="31"/>
        <v>443.3</v>
      </c>
      <c r="L108" s="70">
        <f t="shared" si="31"/>
        <v>435.1</v>
      </c>
      <c r="M108" s="70">
        <f>SUMIF(M97:M107,"&gt;0")</f>
        <v>441.6</v>
      </c>
      <c r="N108" s="70">
        <f t="shared" si="31"/>
        <v>422.00000000000006</v>
      </c>
      <c r="O108" s="70">
        <f t="shared" si="31"/>
        <v>439</v>
      </c>
      <c r="P108" s="70">
        <f t="shared" si="31"/>
        <v>511.90000000000003</v>
      </c>
      <c r="Q108" s="70">
        <f t="shared" si="31"/>
        <v>668.09999999999991</v>
      </c>
      <c r="R108" s="70">
        <f>SUMIF(R97:R107,"&gt;0")</f>
        <v>679.3</v>
      </c>
      <c r="S108" s="70">
        <f t="shared" si="31"/>
        <v>714.4</v>
      </c>
      <c r="T108" s="70">
        <f>SUMIF(T97:T107,"&gt;0")</f>
        <v>700.9</v>
      </c>
      <c r="U108" s="70">
        <f>SUMIF(U97:U107,"&gt;0")</f>
        <v>701.9</v>
      </c>
      <c r="V108" s="70">
        <f t="shared" si="31"/>
        <v>634.80000000000007</v>
      </c>
      <c r="W108" s="70"/>
      <c r="X108" s="70"/>
      <c r="Y108" s="70">
        <f>SUMIF(Y97:Y107,"&gt;0")</f>
        <v>394.19999999999993</v>
      </c>
      <c r="Z108" s="70">
        <f>SUMIF(Z97:Z107,"&gt;0")</f>
        <v>362.09999999999997</v>
      </c>
      <c r="AA108" s="70">
        <f t="shared" si="31"/>
        <v>362.09999999999997</v>
      </c>
      <c r="AB108" s="70">
        <f t="shared" si="31"/>
        <v>238.2</v>
      </c>
      <c r="AC108" s="70">
        <f t="shared" si="31"/>
        <v>160</v>
      </c>
      <c r="AD108" s="70">
        <f t="shared" si="31"/>
        <v>155.5</v>
      </c>
      <c r="AE108" s="70">
        <f t="shared" si="31"/>
        <v>147.4</v>
      </c>
      <c r="AF108" s="70">
        <f t="shared" si="31"/>
        <v>121</v>
      </c>
      <c r="AG108" s="104">
        <f>SUM(AG97:AG107)</f>
        <v>0</v>
      </c>
      <c r="AH108" s="46">
        <f t="shared" si="21"/>
        <v>714.4</v>
      </c>
      <c r="AI108" s="47">
        <f t="shared" si="22"/>
        <v>121</v>
      </c>
      <c r="AJ108" s="105">
        <f t="array" ref="AJ108">MIN(IF(B108:AF108&lt;&gt;0,B108:AF108))</f>
        <v>121</v>
      </c>
      <c r="BF108" s="82"/>
      <c r="BG108" s="82">
        <v>449.5</v>
      </c>
      <c r="BH108" s="82">
        <v>0</v>
      </c>
      <c r="BI108" s="82">
        <v>122.3</v>
      </c>
      <c r="BJ108" s="82">
        <v>41.9</v>
      </c>
      <c r="BK108" s="82">
        <v>49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/>
      <c r="X109" s="93"/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482.5</v>
      </c>
      <c r="BH109" s="82">
        <v>0</v>
      </c>
      <c r="BI109" s="82">
        <v>99.8</v>
      </c>
      <c r="BJ109" s="82">
        <v>23.9</v>
      </c>
      <c r="BK109" s="82">
        <v>40.1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/>
      <c r="X110" s="97"/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475.2</v>
      </c>
      <c r="BH110" s="82">
        <v>0</v>
      </c>
      <c r="BI110" s="82">
        <v>100.5</v>
      </c>
      <c r="BJ110" s="82">
        <v>25.8</v>
      </c>
      <c r="BK110" s="82">
        <v>49.4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/>
      <c r="X111" s="107"/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407.7</v>
      </c>
      <c r="BH111" s="82">
        <v>0</v>
      </c>
      <c r="BI111" s="82">
        <v>124.5</v>
      </c>
      <c r="BJ111" s="82">
        <v>6.5</v>
      </c>
      <c r="BK111" s="82">
        <v>52.1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>B71+B78+B96+B92+B108+B112</f>
        <v>1279.9700000000003</v>
      </c>
      <c r="C113" s="108">
        <f>C71+C78+C96+C92+C108+C112</f>
        <v>1297.5700000000002</v>
      </c>
      <c r="D113" s="108">
        <f>D71+D78+D96+D92+D108+D112</f>
        <v>1279.8700000000001</v>
      </c>
      <c r="E113" s="108">
        <f>E71+E78+E96+E92+E108+E112</f>
        <v>1252.47</v>
      </c>
      <c r="F113" s="108">
        <f>F71+F78+F96+F92+F108+F112</f>
        <v>1236.17</v>
      </c>
      <c r="G113" s="108">
        <f t="shared" ref="G113:AG113" si="32">G71+G78+G96+G92+G108+G112</f>
        <v>1266.77</v>
      </c>
      <c r="H113" s="108">
        <f t="shared" si="32"/>
        <v>1398.67</v>
      </c>
      <c r="I113" s="108">
        <f t="shared" si="32"/>
        <v>1533.0700000000002</v>
      </c>
      <c r="J113" s="108">
        <f t="shared" si="32"/>
        <v>1583.17</v>
      </c>
      <c r="K113" s="108">
        <f t="shared" si="32"/>
        <v>1722.8700000000001</v>
      </c>
      <c r="L113" s="108">
        <f t="shared" si="32"/>
        <v>1713.67</v>
      </c>
      <c r="M113" s="108">
        <f>M71+M78+M96+M92+M108+M112</f>
        <v>1712.4699999999998</v>
      </c>
      <c r="N113" s="108">
        <f t="shared" si="32"/>
        <v>1665.9700000000003</v>
      </c>
      <c r="O113" s="108">
        <f t="shared" si="32"/>
        <v>1591.3700000000001</v>
      </c>
      <c r="P113" s="108">
        <f t="shared" si="32"/>
        <v>1575.3700000000001</v>
      </c>
      <c r="Q113" s="108">
        <f t="shared" si="32"/>
        <v>1527.27</v>
      </c>
      <c r="R113" s="108">
        <f>R71+R78+R96+R92+R108+R112</f>
        <v>1533.5700000000002</v>
      </c>
      <c r="S113" s="108">
        <f t="shared" si="32"/>
        <v>1586.27</v>
      </c>
      <c r="T113" s="108">
        <f>T71+T78+T96+T92+T108+T112</f>
        <v>1583.85</v>
      </c>
      <c r="U113" s="108">
        <f>U71+U78+U96+U92+U108+U112</f>
        <v>1614.37</v>
      </c>
      <c r="V113" s="108">
        <f t="shared" si="32"/>
        <v>1550.17</v>
      </c>
      <c r="W113" s="108"/>
      <c r="X113" s="108"/>
      <c r="Y113" s="108">
        <f>Y71+Y78+Y96+Y92+Y108+Y112</f>
        <v>1382.67</v>
      </c>
      <c r="Z113" s="108">
        <f>Z71+Z78+Z96+Z92+Z108+Z112</f>
        <v>1474.0700000000002</v>
      </c>
      <c r="AA113" s="108">
        <f t="shared" si="32"/>
        <v>1444.77</v>
      </c>
      <c r="AB113" s="108">
        <f t="shared" si="32"/>
        <v>1440.5700000000002</v>
      </c>
      <c r="AC113" s="108">
        <f t="shared" si="32"/>
        <v>1286.17</v>
      </c>
      <c r="AD113" s="108">
        <f t="shared" si="32"/>
        <v>1250.67</v>
      </c>
      <c r="AE113" s="108">
        <f t="shared" si="32"/>
        <v>1215.5700000000002</v>
      </c>
      <c r="AF113" s="108">
        <f t="shared" si="32"/>
        <v>1170.3700000000001</v>
      </c>
      <c r="AG113" s="80">
        <f t="shared" si="32"/>
        <v>3169.915</v>
      </c>
      <c r="AH113" s="46">
        <f t="shared" si="21"/>
        <v>1722.8700000000001</v>
      </c>
      <c r="AI113" s="47">
        <f t="shared" si="22"/>
        <v>1170.3700000000001</v>
      </c>
      <c r="BF113" s="81"/>
      <c r="BG113" s="82">
        <v>169.2</v>
      </c>
      <c r="BH113" s="82">
        <v>0</v>
      </c>
      <c r="BI113" s="82">
        <v>93</v>
      </c>
      <c r="BJ113" s="82">
        <v>7.4</v>
      </c>
      <c r="BK113" s="82">
        <v>46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60</v>
      </c>
      <c r="BH114" s="82">
        <v>0</v>
      </c>
      <c r="BI114" s="82">
        <v>78</v>
      </c>
      <c r="BJ114" s="82">
        <v>7.7</v>
      </c>
      <c r="BK114" s="82">
        <v>46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1279.9700000000003</v>
      </c>
      <c r="C115" s="108">
        <f>C113+C114</f>
        <v>1297.5700000000002</v>
      </c>
      <c r="D115" s="108">
        <f>D113+D114</f>
        <v>1279.8700000000001</v>
      </c>
      <c r="E115" s="108">
        <f>E113+E114</f>
        <v>1252.47</v>
      </c>
      <c r="F115" s="108">
        <f>F113+F114</f>
        <v>1236.17</v>
      </c>
      <c r="G115" s="108">
        <f t="shared" ref="G115:AF115" si="33">G113+G114</f>
        <v>1266.77</v>
      </c>
      <c r="H115" s="108">
        <f t="shared" si="33"/>
        <v>1398.67</v>
      </c>
      <c r="I115" s="108">
        <f t="shared" si="33"/>
        <v>1533.0700000000002</v>
      </c>
      <c r="J115" s="108">
        <f t="shared" si="33"/>
        <v>1583.17</v>
      </c>
      <c r="K115" s="108">
        <f t="shared" si="33"/>
        <v>1722.8700000000001</v>
      </c>
      <c r="L115" s="108">
        <f t="shared" si="33"/>
        <v>1713.67</v>
      </c>
      <c r="M115" s="108">
        <f>M113+M114</f>
        <v>1712.4699999999998</v>
      </c>
      <c r="N115" s="108">
        <f t="shared" si="33"/>
        <v>1665.9700000000003</v>
      </c>
      <c r="O115" s="108">
        <f t="shared" si="33"/>
        <v>1591.3700000000001</v>
      </c>
      <c r="P115" s="108">
        <f t="shared" si="33"/>
        <v>1575.3700000000001</v>
      </c>
      <c r="Q115" s="108">
        <f t="shared" si="33"/>
        <v>1527.27</v>
      </c>
      <c r="R115" s="108">
        <f>R113+R114</f>
        <v>1533.5700000000002</v>
      </c>
      <c r="S115" s="108">
        <f t="shared" si="33"/>
        <v>1586.27</v>
      </c>
      <c r="T115" s="108">
        <f>T113+T114</f>
        <v>1583.85</v>
      </c>
      <c r="U115" s="108">
        <f>U113+U114</f>
        <v>1614.37</v>
      </c>
      <c r="V115" s="108">
        <f t="shared" si="33"/>
        <v>1550.17</v>
      </c>
      <c r="W115" s="108"/>
      <c r="X115" s="108"/>
      <c r="Y115" s="108">
        <f>Y113+Y114</f>
        <v>1382.67</v>
      </c>
      <c r="Z115" s="108">
        <f>Z113+Z114</f>
        <v>1474.0700000000002</v>
      </c>
      <c r="AA115" s="108">
        <f t="shared" si="33"/>
        <v>1444.77</v>
      </c>
      <c r="AB115" s="108">
        <f t="shared" si="33"/>
        <v>1440.5700000000002</v>
      </c>
      <c r="AC115" s="108">
        <f t="shared" si="33"/>
        <v>1286.17</v>
      </c>
      <c r="AD115" s="108">
        <f t="shared" si="33"/>
        <v>1250.67</v>
      </c>
      <c r="AE115" s="108">
        <f t="shared" si="33"/>
        <v>1215.5700000000002</v>
      </c>
      <c r="AF115" s="108">
        <f t="shared" si="33"/>
        <v>1170.3700000000001</v>
      </c>
      <c r="AG115" s="104">
        <f>AG112+AG108+AG96+AG92+AG71+AG114</f>
        <v>2463.5149999999999</v>
      </c>
      <c r="AH115" s="46">
        <f t="shared" si="21"/>
        <v>1722.8700000000001</v>
      </c>
      <c r="AI115" s="47">
        <f t="shared" si="22"/>
        <v>1170.3700000000001</v>
      </c>
      <c r="BF115" s="81"/>
      <c r="BG115" s="82">
        <v>20</v>
      </c>
      <c r="BH115" s="82">
        <v>0</v>
      </c>
      <c r="BI115" s="82">
        <v>114</v>
      </c>
      <c r="BJ115" s="82">
        <v>7.5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1279.9700000000003</v>
      </c>
      <c r="C116" s="108">
        <f>C115-(C123)</f>
        <v>1297.5700000000002</v>
      </c>
      <c r="D116" s="108">
        <f>D115-(D123)</f>
        <v>1279.8700000000001</v>
      </c>
      <c r="E116" s="108">
        <f>E115-(E123)</f>
        <v>1252.47</v>
      </c>
      <c r="F116" s="108">
        <f>F115-(F123)</f>
        <v>1236.17</v>
      </c>
      <c r="G116" s="108">
        <f t="shared" ref="G116:AF116" si="34">G115-(G123)</f>
        <v>1266.77</v>
      </c>
      <c r="H116" s="108">
        <f t="shared" si="34"/>
        <v>1398.67</v>
      </c>
      <c r="I116" s="108">
        <f t="shared" si="34"/>
        <v>1533.0700000000002</v>
      </c>
      <c r="J116" s="108">
        <f t="shared" si="34"/>
        <v>1583.17</v>
      </c>
      <c r="K116" s="108">
        <f t="shared" si="34"/>
        <v>1722.8700000000001</v>
      </c>
      <c r="L116" s="108">
        <f t="shared" si="34"/>
        <v>1713.67</v>
      </c>
      <c r="M116" s="108">
        <f>M115-(M123)</f>
        <v>1712.4699999999998</v>
      </c>
      <c r="N116" s="108">
        <f t="shared" si="34"/>
        <v>1665.9700000000003</v>
      </c>
      <c r="O116" s="108">
        <f t="shared" si="34"/>
        <v>1591.3700000000001</v>
      </c>
      <c r="P116" s="108">
        <f t="shared" si="34"/>
        <v>1575.3700000000001</v>
      </c>
      <c r="Q116" s="108">
        <f t="shared" si="34"/>
        <v>1527.27</v>
      </c>
      <c r="R116" s="108">
        <f>R115-(R123)</f>
        <v>1533.5700000000002</v>
      </c>
      <c r="S116" s="108">
        <f t="shared" si="34"/>
        <v>1586.27</v>
      </c>
      <c r="T116" s="108">
        <f>T115-(T123)</f>
        <v>1583.85</v>
      </c>
      <c r="U116" s="108">
        <f>U115-(U123)</f>
        <v>1614.37</v>
      </c>
      <c r="V116" s="108">
        <f t="shared" si="34"/>
        <v>1550.17</v>
      </c>
      <c r="W116" s="108"/>
      <c r="X116" s="108"/>
      <c r="Y116" s="108">
        <f>Y115-(Y123)</f>
        <v>1382.67</v>
      </c>
      <c r="Z116" s="108">
        <f>Z115-(Z123)</f>
        <v>1474.0700000000002</v>
      </c>
      <c r="AA116" s="108">
        <f t="shared" si="34"/>
        <v>1444.77</v>
      </c>
      <c r="AB116" s="108">
        <f t="shared" si="34"/>
        <v>1440.5700000000002</v>
      </c>
      <c r="AC116" s="108">
        <f t="shared" si="34"/>
        <v>1286.17</v>
      </c>
      <c r="AD116" s="108">
        <f t="shared" si="34"/>
        <v>1250.67</v>
      </c>
      <c r="AE116" s="108">
        <f t="shared" si="34"/>
        <v>1148.5700000000002</v>
      </c>
      <c r="AF116" s="108">
        <f t="shared" si="34"/>
        <v>1115.3700000000001</v>
      </c>
      <c r="AG116" s="104"/>
      <c r="AH116" s="46">
        <f t="shared" si="21"/>
        <v>1722.8700000000001</v>
      </c>
      <c r="AI116" s="47">
        <f t="shared" si="22"/>
        <v>1115.3700000000001</v>
      </c>
      <c r="BF116" s="81"/>
      <c r="BG116" s="82">
        <v>-67</v>
      </c>
      <c r="BH116" s="82">
        <v>0</v>
      </c>
      <c r="BI116" s="82">
        <v>107</v>
      </c>
      <c r="BJ116" s="82">
        <v>8.8000000000000007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35">IF(B97&lt;0,B97*-1,0)</f>
        <v>0</v>
      </c>
      <c r="C117" s="93">
        <f t="shared" si="35"/>
        <v>0</v>
      </c>
      <c r="D117" s="93">
        <f t="shared" ref="D117:F122" si="36">IF(D97&lt;0,D97*-1,0)</f>
        <v>0</v>
      </c>
      <c r="E117" s="93">
        <f t="shared" si="36"/>
        <v>0</v>
      </c>
      <c r="F117" s="93">
        <f t="shared" si="36"/>
        <v>0</v>
      </c>
      <c r="G117" s="93">
        <f t="shared" ref="G117:AF122" si="37">IF(G97&lt;0,G97*-1,0)</f>
        <v>0</v>
      </c>
      <c r="H117" s="93">
        <f t="shared" si="37"/>
        <v>0</v>
      </c>
      <c r="I117" s="93">
        <f t="shared" si="37"/>
        <v>0</v>
      </c>
      <c r="J117" s="93">
        <f t="shared" si="37"/>
        <v>0</v>
      </c>
      <c r="K117" s="93">
        <f t="shared" si="37"/>
        <v>0</v>
      </c>
      <c r="L117" s="93">
        <f t="shared" si="37"/>
        <v>0</v>
      </c>
      <c r="M117" s="93">
        <f t="shared" ref="M117:M122" si="38">IF(M97&lt;0,M97*-1,0)</f>
        <v>0</v>
      </c>
      <c r="N117" s="93">
        <f t="shared" si="37"/>
        <v>0</v>
      </c>
      <c r="O117" s="93">
        <f t="shared" si="37"/>
        <v>0</v>
      </c>
      <c r="P117" s="93">
        <f t="shared" si="37"/>
        <v>0</v>
      </c>
      <c r="Q117" s="93">
        <f t="shared" si="37"/>
        <v>0</v>
      </c>
      <c r="R117" s="93">
        <f t="shared" ref="R117:R122" si="39">IF(R97&lt;0,R97*-1,0)</f>
        <v>0</v>
      </c>
      <c r="S117" s="93">
        <f t="shared" si="37"/>
        <v>0</v>
      </c>
      <c r="T117" s="93">
        <f t="shared" ref="T117:U122" si="40">IF(T97&lt;0,T97*-1,0)</f>
        <v>0</v>
      </c>
      <c r="U117" s="93">
        <f t="shared" si="40"/>
        <v>0</v>
      </c>
      <c r="V117" s="93">
        <f t="shared" si="37"/>
        <v>0</v>
      </c>
      <c r="W117" s="93"/>
      <c r="X117" s="93"/>
      <c r="Y117" s="93">
        <f t="shared" ref="Y117:Z122" si="41">IF(Y97&lt;0,Y97*-1,0)</f>
        <v>0</v>
      </c>
      <c r="Z117" s="93">
        <f t="shared" si="41"/>
        <v>0</v>
      </c>
      <c r="AA117" s="93">
        <f t="shared" si="37"/>
        <v>0</v>
      </c>
      <c r="AB117" s="93">
        <f t="shared" si="37"/>
        <v>0</v>
      </c>
      <c r="AC117" s="93">
        <f t="shared" si="37"/>
        <v>0</v>
      </c>
      <c r="AD117" s="93">
        <f t="shared" si="37"/>
        <v>0</v>
      </c>
      <c r="AE117" s="93">
        <f t="shared" si="37"/>
        <v>67</v>
      </c>
      <c r="AF117" s="93">
        <f t="shared" si="37"/>
        <v>55</v>
      </c>
      <c r="AG117" s="61"/>
      <c r="AH117" s="46">
        <f t="shared" si="21"/>
        <v>67</v>
      </c>
      <c r="AI117" s="47">
        <f t="shared" si="22"/>
        <v>0</v>
      </c>
      <c r="BG117" s="82">
        <v>-55</v>
      </c>
      <c r="BH117" s="82">
        <v>0</v>
      </c>
      <c r="BI117" s="82">
        <v>105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5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7"/>
        <v>0</v>
      </c>
      <c r="H118" s="93">
        <f t="shared" si="37"/>
        <v>0</v>
      </c>
      <c r="I118" s="93">
        <f t="shared" si="37"/>
        <v>0</v>
      </c>
      <c r="J118" s="93">
        <f t="shared" si="37"/>
        <v>0</v>
      </c>
      <c r="K118" s="93">
        <f t="shared" si="37"/>
        <v>0</v>
      </c>
      <c r="L118" s="93">
        <f t="shared" si="37"/>
        <v>0</v>
      </c>
      <c r="M118" s="93">
        <f t="shared" si="38"/>
        <v>0</v>
      </c>
      <c r="N118" s="93">
        <f t="shared" si="37"/>
        <v>0</v>
      </c>
      <c r="O118" s="93">
        <f t="shared" si="37"/>
        <v>0</v>
      </c>
      <c r="P118" s="93">
        <f t="shared" si="37"/>
        <v>0</v>
      </c>
      <c r="Q118" s="93">
        <f t="shared" si="37"/>
        <v>0</v>
      </c>
      <c r="R118" s="93">
        <f t="shared" si="39"/>
        <v>0</v>
      </c>
      <c r="S118" s="93">
        <f t="shared" si="37"/>
        <v>0</v>
      </c>
      <c r="T118" s="93">
        <f t="shared" si="40"/>
        <v>0</v>
      </c>
      <c r="U118" s="93">
        <f t="shared" si="40"/>
        <v>0</v>
      </c>
      <c r="V118" s="93">
        <f t="shared" si="37"/>
        <v>0</v>
      </c>
      <c r="W118" s="93"/>
      <c r="X118" s="93"/>
      <c r="Y118" s="93">
        <f t="shared" si="41"/>
        <v>0</v>
      </c>
      <c r="Z118" s="93">
        <f t="shared" si="41"/>
        <v>0</v>
      </c>
      <c r="AA118" s="93">
        <f t="shared" si="37"/>
        <v>0</v>
      </c>
      <c r="AB118" s="93">
        <f t="shared" si="37"/>
        <v>0</v>
      </c>
      <c r="AC118" s="93">
        <f t="shared" si="37"/>
        <v>0</v>
      </c>
      <c r="AD118" s="93">
        <f t="shared" si="37"/>
        <v>0</v>
      </c>
      <c r="AE118" s="93">
        <f t="shared" si="37"/>
        <v>0</v>
      </c>
      <c r="AF118" s="93">
        <f t="shared" si="37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224</v>
      </c>
      <c r="BH118" s="82">
        <v>0</v>
      </c>
      <c r="BI118" s="82">
        <v>92.4</v>
      </c>
      <c r="BJ118" s="82">
        <v>29.1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5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7"/>
        <v>0</v>
      </c>
      <c r="H119" s="93">
        <f t="shared" si="37"/>
        <v>0</v>
      </c>
      <c r="I119" s="93">
        <f t="shared" si="37"/>
        <v>0</v>
      </c>
      <c r="J119" s="93">
        <f t="shared" si="37"/>
        <v>0</v>
      </c>
      <c r="K119" s="93">
        <f t="shared" si="37"/>
        <v>0</v>
      </c>
      <c r="L119" s="93">
        <f t="shared" si="37"/>
        <v>0</v>
      </c>
      <c r="M119" s="93">
        <f t="shared" si="38"/>
        <v>0</v>
      </c>
      <c r="N119" s="93">
        <f t="shared" si="37"/>
        <v>0</v>
      </c>
      <c r="O119" s="93">
        <f t="shared" si="37"/>
        <v>0</v>
      </c>
      <c r="P119" s="93">
        <f t="shared" si="37"/>
        <v>0</v>
      </c>
      <c r="Q119" s="93">
        <f t="shared" si="37"/>
        <v>0</v>
      </c>
      <c r="R119" s="93">
        <f t="shared" si="39"/>
        <v>0</v>
      </c>
      <c r="S119" s="93">
        <f t="shared" si="37"/>
        <v>0</v>
      </c>
      <c r="T119" s="93">
        <f t="shared" si="40"/>
        <v>0</v>
      </c>
      <c r="U119" s="93">
        <f t="shared" si="40"/>
        <v>0</v>
      </c>
      <c r="V119" s="93">
        <f t="shared" si="37"/>
        <v>0</v>
      </c>
      <c r="W119" s="93"/>
      <c r="X119" s="93"/>
      <c r="Y119" s="93">
        <f t="shared" si="41"/>
        <v>0</v>
      </c>
      <c r="Z119" s="93">
        <f t="shared" si="41"/>
        <v>0</v>
      </c>
      <c r="AA119" s="93">
        <f t="shared" si="37"/>
        <v>0</v>
      </c>
      <c r="AB119" s="93">
        <f t="shared" si="37"/>
        <v>0</v>
      </c>
      <c r="AC119" s="93">
        <f t="shared" si="37"/>
        <v>0</v>
      </c>
      <c r="AD119" s="93">
        <f t="shared" si="37"/>
        <v>0</v>
      </c>
      <c r="AE119" s="93">
        <f t="shared" si="37"/>
        <v>0</v>
      </c>
      <c r="AF119" s="93">
        <f t="shared" si="37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5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7"/>
        <v>0</v>
      </c>
      <c r="H120" s="93">
        <f t="shared" si="37"/>
        <v>0</v>
      </c>
      <c r="I120" s="93">
        <f t="shared" si="37"/>
        <v>0</v>
      </c>
      <c r="J120" s="93">
        <f t="shared" si="37"/>
        <v>0</v>
      </c>
      <c r="K120" s="93">
        <f t="shared" si="37"/>
        <v>0</v>
      </c>
      <c r="L120" s="93">
        <f t="shared" si="37"/>
        <v>0</v>
      </c>
      <c r="M120" s="93">
        <f t="shared" si="38"/>
        <v>0</v>
      </c>
      <c r="N120" s="93">
        <f t="shared" si="37"/>
        <v>0</v>
      </c>
      <c r="O120" s="93">
        <f t="shared" si="37"/>
        <v>0</v>
      </c>
      <c r="P120" s="93">
        <f t="shared" si="37"/>
        <v>0</v>
      </c>
      <c r="Q120" s="93">
        <f t="shared" si="37"/>
        <v>0</v>
      </c>
      <c r="R120" s="93">
        <f t="shared" si="39"/>
        <v>0</v>
      </c>
      <c r="S120" s="93">
        <f t="shared" si="37"/>
        <v>0</v>
      </c>
      <c r="T120" s="93">
        <f t="shared" si="40"/>
        <v>0</v>
      </c>
      <c r="U120" s="93">
        <f t="shared" si="40"/>
        <v>0</v>
      </c>
      <c r="V120" s="93">
        <f t="shared" si="37"/>
        <v>0</v>
      </c>
      <c r="W120" s="93"/>
      <c r="X120" s="93"/>
      <c r="Y120" s="93">
        <f t="shared" si="41"/>
        <v>0</v>
      </c>
      <c r="Z120" s="93">
        <f t="shared" si="41"/>
        <v>0</v>
      </c>
      <c r="AA120" s="93">
        <f t="shared" si="37"/>
        <v>0</v>
      </c>
      <c r="AB120" s="93">
        <f t="shared" si="37"/>
        <v>0</v>
      </c>
      <c r="AC120" s="93">
        <f t="shared" si="37"/>
        <v>0</v>
      </c>
      <c r="AD120" s="93">
        <f t="shared" si="37"/>
        <v>0</v>
      </c>
      <c r="AE120" s="93">
        <f t="shared" si="37"/>
        <v>0</v>
      </c>
      <c r="AF120" s="93">
        <f t="shared" si="37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5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7"/>
        <v>0</v>
      </c>
      <c r="H121" s="93">
        <f t="shared" si="37"/>
        <v>0</v>
      </c>
      <c r="I121" s="93">
        <f t="shared" si="37"/>
        <v>0</v>
      </c>
      <c r="J121" s="93">
        <f t="shared" si="37"/>
        <v>0</v>
      </c>
      <c r="K121" s="93">
        <f t="shared" si="37"/>
        <v>0</v>
      </c>
      <c r="L121" s="93">
        <f t="shared" si="37"/>
        <v>0</v>
      </c>
      <c r="M121" s="93">
        <f t="shared" si="38"/>
        <v>0</v>
      </c>
      <c r="N121" s="93">
        <f t="shared" si="37"/>
        <v>0</v>
      </c>
      <c r="O121" s="93">
        <f t="shared" si="37"/>
        <v>0</v>
      </c>
      <c r="P121" s="93">
        <f t="shared" si="37"/>
        <v>0</v>
      </c>
      <c r="Q121" s="93">
        <f t="shared" si="37"/>
        <v>0</v>
      </c>
      <c r="R121" s="93">
        <f t="shared" si="39"/>
        <v>0</v>
      </c>
      <c r="S121" s="93">
        <f t="shared" si="37"/>
        <v>0</v>
      </c>
      <c r="T121" s="93">
        <f t="shared" si="40"/>
        <v>0</v>
      </c>
      <c r="U121" s="93">
        <f t="shared" si="40"/>
        <v>0</v>
      </c>
      <c r="V121" s="93">
        <f t="shared" si="37"/>
        <v>0</v>
      </c>
      <c r="W121" s="93"/>
      <c r="X121" s="93"/>
      <c r="Y121" s="93">
        <f t="shared" si="41"/>
        <v>0</v>
      </c>
      <c r="Z121" s="93">
        <f t="shared" si="41"/>
        <v>0</v>
      </c>
      <c r="AA121" s="93">
        <f t="shared" si="37"/>
        <v>0</v>
      </c>
      <c r="AB121" s="93">
        <f t="shared" si="37"/>
        <v>0</v>
      </c>
      <c r="AC121" s="93">
        <f t="shared" si="37"/>
        <v>0</v>
      </c>
      <c r="AD121" s="93">
        <f t="shared" si="37"/>
        <v>0</v>
      </c>
      <c r="AE121" s="93">
        <f t="shared" si="37"/>
        <v>0</v>
      </c>
      <c r="AF121" s="93">
        <f t="shared" si="37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5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7"/>
        <v>0</v>
      </c>
      <c r="H122" s="93">
        <f t="shared" si="37"/>
        <v>0</v>
      </c>
      <c r="I122" s="93">
        <f t="shared" si="37"/>
        <v>0</v>
      </c>
      <c r="J122" s="93">
        <f t="shared" si="37"/>
        <v>0</v>
      </c>
      <c r="K122" s="93">
        <f t="shared" si="37"/>
        <v>0</v>
      </c>
      <c r="L122" s="93">
        <f t="shared" si="37"/>
        <v>0</v>
      </c>
      <c r="M122" s="93">
        <f t="shared" si="38"/>
        <v>0</v>
      </c>
      <c r="N122" s="93">
        <f t="shared" si="37"/>
        <v>0</v>
      </c>
      <c r="O122" s="93">
        <f t="shared" si="37"/>
        <v>0</v>
      </c>
      <c r="P122" s="93">
        <f t="shared" si="37"/>
        <v>0</v>
      </c>
      <c r="Q122" s="93">
        <f t="shared" si="37"/>
        <v>0</v>
      </c>
      <c r="R122" s="93">
        <f t="shared" si="39"/>
        <v>0</v>
      </c>
      <c r="S122" s="93">
        <f t="shared" si="37"/>
        <v>0</v>
      </c>
      <c r="T122" s="93">
        <f t="shared" si="40"/>
        <v>0</v>
      </c>
      <c r="U122" s="93">
        <f t="shared" si="40"/>
        <v>0</v>
      </c>
      <c r="V122" s="93">
        <f t="shared" si="37"/>
        <v>0</v>
      </c>
      <c r="W122" s="93"/>
      <c r="X122" s="93"/>
      <c r="Y122" s="93">
        <f t="shared" si="41"/>
        <v>0</v>
      </c>
      <c r="Z122" s="93">
        <f t="shared" si="41"/>
        <v>0</v>
      </c>
      <c r="AA122" s="93">
        <f t="shared" si="37"/>
        <v>0</v>
      </c>
      <c r="AB122" s="93">
        <f t="shared" si="37"/>
        <v>0</v>
      </c>
      <c r="AC122" s="93">
        <f t="shared" si="37"/>
        <v>0</v>
      </c>
      <c r="AD122" s="93">
        <f t="shared" si="37"/>
        <v>0</v>
      </c>
      <c r="AE122" s="93">
        <f t="shared" si="37"/>
        <v>0</v>
      </c>
      <c r="AF122" s="93">
        <f t="shared" si="37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>SUM(B117:B122)</f>
        <v>0</v>
      </c>
      <c r="C123" s="70">
        <f>SUM(C117:C122)</f>
        <v>0</v>
      </c>
      <c r="D123" s="70">
        <f>SUM(D117:D122)</f>
        <v>0</v>
      </c>
      <c r="E123" s="70">
        <f>SUM(E117:E122)</f>
        <v>0</v>
      </c>
      <c r="F123" s="70">
        <f>SUM(F117:F122)</f>
        <v>0</v>
      </c>
      <c r="G123" s="70">
        <f t="shared" ref="G123:AF123" si="42">SUM(G117:G122)</f>
        <v>0</v>
      </c>
      <c r="H123" s="70">
        <f t="shared" si="42"/>
        <v>0</v>
      </c>
      <c r="I123" s="70">
        <f t="shared" si="42"/>
        <v>0</v>
      </c>
      <c r="J123" s="70">
        <f t="shared" si="42"/>
        <v>0</v>
      </c>
      <c r="K123" s="70">
        <f t="shared" si="42"/>
        <v>0</v>
      </c>
      <c r="L123" s="70">
        <f t="shared" si="42"/>
        <v>0</v>
      </c>
      <c r="M123" s="70">
        <f>SUM(M117:M122)</f>
        <v>0</v>
      </c>
      <c r="N123" s="70">
        <f t="shared" si="42"/>
        <v>0</v>
      </c>
      <c r="O123" s="70">
        <f t="shared" si="42"/>
        <v>0</v>
      </c>
      <c r="P123" s="70">
        <f t="shared" si="42"/>
        <v>0</v>
      </c>
      <c r="Q123" s="70">
        <f t="shared" si="42"/>
        <v>0</v>
      </c>
      <c r="R123" s="70">
        <f>SUM(R117:R122)</f>
        <v>0</v>
      </c>
      <c r="S123" s="70">
        <f t="shared" si="42"/>
        <v>0</v>
      </c>
      <c r="T123" s="70">
        <f>SUM(T117:T122)</f>
        <v>0</v>
      </c>
      <c r="U123" s="70">
        <f>SUM(U117:U122)</f>
        <v>0</v>
      </c>
      <c r="V123" s="70">
        <f t="shared" si="42"/>
        <v>0</v>
      </c>
      <c r="W123" s="70"/>
      <c r="X123" s="70"/>
      <c r="Y123" s="70">
        <f>SUM(Y117:Y122)</f>
        <v>0</v>
      </c>
      <c r="Z123" s="70">
        <f>SUM(Z117:Z122)</f>
        <v>0</v>
      </c>
      <c r="AA123" s="70">
        <f t="shared" si="42"/>
        <v>0</v>
      </c>
      <c r="AB123" s="70">
        <f t="shared" si="42"/>
        <v>0</v>
      </c>
      <c r="AC123" s="70">
        <f t="shared" si="42"/>
        <v>0</v>
      </c>
      <c r="AD123" s="70">
        <f t="shared" si="42"/>
        <v>0</v>
      </c>
      <c r="AE123" s="70">
        <f t="shared" si="42"/>
        <v>67</v>
      </c>
      <c r="AF123" s="70">
        <f t="shared" si="42"/>
        <v>55</v>
      </c>
      <c r="AG123" s="104"/>
      <c r="AH123" s="46">
        <f t="shared" si="21"/>
        <v>67</v>
      </c>
      <c r="AI123" s="47">
        <f t="shared" si="22"/>
        <v>0</v>
      </c>
      <c r="AJ123" s="105">
        <f t="array" ref="AJ123">MIN(IF(B123:AF123&lt;&gt;0,B123:AF123))</f>
        <v>55</v>
      </c>
    </row>
    <row r="124" spans="1:64" ht="15.75" thickBot="1" x14ac:dyDescent="0.3">
      <c r="A124" s="87" t="s">
        <v>146</v>
      </c>
      <c r="B124" s="70">
        <f>B108-B123</f>
        <v>389.6</v>
      </c>
      <c r="C124" s="70">
        <f>C108-C123</f>
        <v>411.9</v>
      </c>
      <c r="D124" s="70">
        <f>D108-D123</f>
        <v>394.1</v>
      </c>
      <c r="E124" s="70">
        <f>E108-E123</f>
        <v>366.7</v>
      </c>
      <c r="F124" s="70">
        <f>F108-F123</f>
        <v>350.40000000000003</v>
      </c>
      <c r="G124" s="70">
        <f t="shared" ref="G124:AF124" si="43">G108-G123</f>
        <v>381</v>
      </c>
      <c r="H124" s="70">
        <f t="shared" si="43"/>
        <v>412.7</v>
      </c>
      <c r="I124" s="70">
        <f t="shared" si="43"/>
        <v>374</v>
      </c>
      <c r="J124" s="70">
        <f t="shared" si="43"/>
        <v>353.6</v>
      </c>
      <c r="K124" s="70">
        <f t="shared" si="43"/>
        <v>443.3</v>
      </c>
      <c r="L124" s="70">
        <f t="shared" si="43"/>
        <v>435.1</v>
      </c>
      <c r="M124" s="70">
        <f>M108-M123</f>
        <v>441.6</v>
      </c>
      <c r="N124" s="70">
        <f t="shared" si="43"/>
        <v>422.00000000000006</v>
      </c>
      <c r="O124" s="70">
        <f t="shared" si="43"/>
        <v>439</v>
      </c>
      <c r="P124" s="70">
        <f t="shared" si="43"/>
        <v>511.90000000000003</v>
      </c>
      <c r="Q124" s="70">
        <f t="shared" si="43"/>
        <v>668.09999999999991</v>
      </c>
      <c r="R124" s="70">
        <f>R108-R123</f>
        <v>679.3</v>
      </c>
      <c r="S124" s="70">
        <f t="shared" si="43"/>
        <v>714.4</v>
      </c>
      <c r="T124" s="70">
        <f>T108-T123</f>
        <v>700.9</v>
      </c>
      <c r="U124" s="70">
        <f>U108-U123</f>
        <v>701.9</v>
      </c>
      <c r="V124" s="70">
        <f t="shared" si="43"/>
        <v>634.80000000000007</v>
      </c>
      <c r="W124" s="70"/>
      <c r="X124" s="70"/>
      <c r="Y124" s="70">
        <f>Y108-Y123</f>
        <v>394.19999999999993</v>
      </c>
      <c r="Z124" s="70">
        <f>Z108-Z123</f>
        <v>362.09999999999997</v>
      </c>
      <c r="AA124" s="70">
        <f t="shared" si="43"/>
        <v>362.09999999999997</v>
      </c>
      <c r="AB124" s="70">
        <f t="shared" si="43"/>
        <v>238.2</v>
      </c>
      <c r="AC124" s="70">
        <f t="shared" si="43"/>
        <v>160</v>
      </c>
      <c r="AD124" s="70">
        <f t="shared" si="43"/>
        <v>155.5</v>
      </c>
      <c r="AE124" s="70">
        <f t="shared" si="43"/>
        <v>80.400000000000006</v>
      </c>
      <c r="AF124" s="70">
        <f t="shared" si="43"/>
        <v>66</v>
      </c>
      <c r="AG124" s="104"/>
      <c r="AH124" s="46">
        <f t="shared" si="21"/>
        <v>714.4</v>
      </c>
      <c r="AI124" s="47">
        <f t="shared" si="22"/>
        <v>66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>
        <v>49.976999999999997</v>
      </c>
      <c r="C126" s="117">
        <v>49.899000000000001</v>
      </c>
      <c r="D126" s="117">
        <v>50.037999999999997</v>
      </c>
      <c r="E126" s="117">
        <v>50.006999999999998</v>
      </c>
      <c r="F126" s="117">
        <v>50.04</v>
      </c>
      <c r="G126" s="117">
        <v>50.04</v>
      </c>
      <c r="H126" s="117">
        <v>49.99</v>
      </c>
      <c r="I126" s="117">
        <v>50.04</v>
      </c>
      <c r="J126" s="117">
        <v>50.02</v>
      </c>
      <c r="K126" s="117">
        <v>50.05</v>
      </c>
      <c r="L126" s="117">
        <v>49.98</v>
      </c>
      <c r="M126" s="117">
        <v>49.98</v>
      </c>
      <c r="N126" s="117">
        <v>50.11</v>
      </c>
      <c r="O126" s="117">
        <v>50.11</v>
      </c>
      <c r="P126" s="117">
        <v>49.960999999999999</v>
      </c>
      <c r="Q126" s="117">
        <v>49.869</v>
      </c>
      <c r="R126" s="117">
        <v>50.094999999999999</v>
      </c>
      <c r="S126" s="117">
        <v>49.871000000000002</v>
      </c>
      <c r="T126" s="117">
        <v>50.13</v>
      </c>
      <c r="U126" s="117">
        <v>49.93</v>
      </c>
      <c r="V126" s="117">
        <v>50.009</v>
      </c>
      <c r="W126" s="117"/>
      <c r="X126" s="117"/>
      <c r="Y126" s="117">
        <v>50.18</v>
      </c>
      <c r="Z126" s="117">
        <v>50.04</v>
      </c>
      <c r="AA126" s="117">
        <v>50.04</v>
      </c>
      <c r="AB126" s="117">
        <v>50.04</v>
      </c>
      <c r="AC126" s="117">
        <v>50.04</v>
      </c>
      <c r="AD126" s="117">
        <v>50.04</v>
      </c>
      <c r="AE126" s="117">
        <v>50.04</v>
      </c>
      <c r="AF126" s="117">
        <v>50.04</v>
      </c>
      <c r="AG126" s="118"/>
      <c r="AH126" s="46">
        <f t="shared" si="21"/>
        <v>50.18</v>
      </c>
      <c r="AI126" s="47">
        <f t="shared" si="22"/>
        <v>49.869</v>
      </c>
    </row>
    <row r="127" spans="1:64" x14ac:dyDescent="0.25">
      <c r="A127" s="119" t="s">
        <v>149</v>
      </c>
      <c r="B127" s="43">
        <v>134.19999999999999</v>
      </c>
      <c r="C127" s="43">
        <v>134.19999999999999</v>
      </c>
      <c r="D127" s="43">
        <v>134.80000000000001</v>
      </c>
      <c r="E127" s="43">
        <v>135.80000000000001</v>
      </c>
      <c r="F127" s="43">
        <v>135.80000000000001</v>
      </c>
      <c r="G127" s="43">
        <v>135.80000000000001</v>
      </c>
      <c r="H127" s="43">
        <v>131.4</v>
      </c>
      <c r="I127" s="43">
        <v>130.30000000000001</v>
      </c>
      <c r="J127" s="43">
        <v>130</v>
      </c>
      <c r="K127" s="43">
        <v>129.30000000000001</v>
      </c>
      <c r="L127" s="43">
        <v>131.1</v>
      </c>
      <c r="M127" s="43">
        <v>131.1</v>
      </c>
      <c r="N127" s="43">
        <v>131.69999999999999</v>
      </c>
      <c r="O127" s="43">
        <v>131.69999999999999</v>
      </c>
      <c r="P127" s="43">
        <v>132.30000000000001</v>
      </c>
      <c r="Q127" s="43">
        <v>132.30000000000001</v>
      </c>
      <c r="R127" s="43">
        <v>132.30000000000001</v>
      </c>
      <c r="S127" s="43">
        <v>130.30000000000001</v>
      </c>
      <c r="T127" s="43">
        <v>131.4</v>
      </c>
      <c r="U127" s="43">
        <v>131.4</v>
      </c>
      <c r="V127" s="43">
        <v>132.1</v>
      </c>
      <c r="W127" s="43"/>
      <c r="X127" s="43"/>
      <c r="Y127" s="43">
        <v>129.4</v>
      </c>
      <c r="Z127" s="43">
        <v>130.9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21"/>
        <v>135.80000000000001</v>
      </c>
      <c r="AI127" s="47">
        <f t="shared" si="22"/>
        <v>129.30000000000001</v>
      </c>
    </row>
    <row r="128" spans="1:64" x14ac:dyDescent="0.25">
      <c r="A128" s="119" t="s">
        <v>150</v>
      </c>
      <c r="B128" s="43">
        <v>132.9</v>
      </c>
      <c r="C128" s="43">
        <v>133</v>
      </c>
      <c r="D128" s="43">
        <v>133.6</v>
      </c>
      <c r="E128" s="43">
        <v>134.30000000000001</v>
      </c>
      <c r="F128" s="43">
        <v>134.30000000000001</v>
      </c>
      <c r="G128" s="43">
        <v>134.30000000000001</v>
      </c>
      <c r="H128" s="43">
        <v>130.5</v>
      </c>
      <c r="I128" s="43">
        <v>129.4</v>
      </c>
      <c r="J128" s="43">
        <v>129.6</v>
      </c>
      <c r="K128" s="43">
        <v>129.80000000000001</v>
      </c>
      <c r="L128" s="43">
        <v>131.1</v>
      </c>
      <c r="M128" s="43">
        <v>131.1</v>
      </c>
      <c r="N128" s="43">
        <v>130.9</v>
      </c>
      <c r="O128" s="43">
        <v>130.9</v>
      </c>
      <c r="P128" s="43">
        <v>131.6</v>
      </c>
      <c r="Q128" s="43">
        <v>131.6</v>
      </c>
      <c r="R128" s="43">
        <v>131.6</v>
      </c>
      <c r="S128" s="43">
        <v>129.4</v>
      </c>
      <c r="T128" s="43">
        <v>127.5</v>
      </c>
      <c r="U128" s="43">
        <v>127.5</v>
      </c>
      <c r="V128" s="43">
        <v>132.1</v>
      </c>
      <c r="W128" s="43"/>
      <c r="X128" s="43"/>
      <c r="Y128" s="43">
        <v>126.4</v>
      </c>
      <c r="Z128" s="43">
        <v>127.1</v>
      </c>
      <c r="AA128" s="43">
        <v>127.1</v>
      </c>
      <c r="AB128" s="43">
        <v>127.1</v>
      </c>
      <c r="AC128" s="43">
        <v>127.1</v>
      </c>
      <c r="AD128" s="43">
        <v>127.1</v>
      </c>
      <c r="AE128" s="43">
        <v>127.1</v>
      </c>
      <c r="AF128" s="43">
        <v>127.1</v>
      </c>
      <c r="AG128" s="120"/>
      <c r="AH128" s="46">
        <f t="shared" si="21"/>
        <v>134.30000000000001</v>
      </c>
      <c r="AI128" s="47">
        <f t="shared" si="22"/>
        <v>126.4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>
        <v>137.69999999999999</v>
      </c>
      <c r="C130" s="43">
        <v>137.80000000000001</v>
      </c>
      <c r="D130" s="43">
        <v>139.19999999999999</v>
      </c>
      <c r="E130" s="43">
        <v>139.9</v>
      </c>
      <c r="F130" s="43">
        <v>139.9</v>
      </c>
      <c r="G130" s="43">
        <v>139.9</v>
      </c>
      <c r="H130" s="43">
        <v>136.6</v>
      </c>
      <c r="I130" s="43">
        <v>136.69999999999999</v>
      </c>
      <c r="J130" s="43">
        <v>137.30000000000001</v>
      </c>
      <c r="K130" s="43">
        <v>134.6</v>
      </c>
      <c r="L130" s="43">
        <v>133.9</v>
      </c>
      <c r="M130" s="43">
        <v>133.9</v>
      </c>
      <c r="N130" s="43">
        <v>134.5</v>
      </c>
      <c r="O130" s="43">
        <v>134.5</v>
      </c>
      <c r="P130" s="43">
        <v>135.6</v>
      </c>
      <c r="Q130" s="43">
        <v>135.6</v>
      </c>
      <c r="R130" s="43">
        <v>135.6</v>
      </c>
      <c r="S130" s="43">
        <v>133.6</v>
      </c>
      <c r="T130" s="43">
        <v>134.19999999999999</v>
      </c>
      <c r="U130" s="43">
        <v>134.19999999999999</v>
      </c>
      <c r="V130" s="43">
        <v>138.6</v>
      </c>
      <c r="W130" s="43"/>
      <c r="X130" s="43"/>
      <c r="Y130" s="43">
        <v>138.6</v>
      </c>
      <c r="Z130" s="43">
        <v>134.6</v>
      </c>
      <c r="AA130" s="43">
        <v>134.6</v>
      </c>
      <c r="AB130" s="43">
        <v>134.6</v>
      </c>
      <c r="AC130" s="43">
        <v>134.6</v>
      </c>
      <c r="AD130" s="43">
        <v>134.6</v>
      </c>
      <c r="AE130" s="43">
        <v>134.6</v>
      </c>
      <c r="AF130" s="43">
        <v>134.6</v>
      </c>
      <c r="AG130" s="120"/>
      <c r="AH130" s="46">
        <f t="shared" si="21"/>
        <v>139.9</v>
      </c>
      <c r="AI130" s="47">
        <f t="shared" si="22"/>
        <v>133.6</v>
      </c>
    </row>
    <row r="131" spans="1:35" x14ac:dyDescent="0.25">
      <c r="A131" s="121" t="s">
        <v>153</v>
      </c>
      <c r="B131" s="122">
        <v>134.1</v>
      </c>
      <c r="C131" s="122">
        <v>131.80000000000001</v>
      </c>
      <c r="D131" s="122">
        <v>133.80000000000001</v>
      </c>
      <c r="E131" s="122">
        <v>134.4</v>
      </c>
      <c r="F131" s="122">
        <v>134.4</v>
      </c>
      <c r="G131" s="122">
        <v>134.4</v>
      </c>
      <c r="H131" s="122">
        <v>131.6</v>
      </c>
      <c r="I131" s="122">
        <v>132.80000000000001</v>
      </c>
      <c r="J131" s="122">
        <v>133.4</v>
      </c>
      <c r="K131" s="122">
        <v>133.5</v>
      </c>
      <c r="L131" s="122">
        <v>133</v>
      </c>
      <c r="M131" s="122">
        <v>133</v>
      </c>
      <c r="N131" s="122">
        <v>133.19999999999999</v>
      </c>
      <c r="O131" s="122">
        <v>133.19999999999999</v>
      </c>
      <c r="P131" s="122">
        <v>132.1</v>
      </c>
      <c r="Q131" s="122">
        <v>132.1</v>
      </c>
      <c r="R131" s="122">
        <v>132.1</v>
      </c>
      <c r="S131" s="122">
        <v>131.30000000000001</v>
      </c>
      <c r="T131" s="122">
        <v>131.69999999999999</v>
      </c>
      <c r="U131" s="122">
        <v>131.69999999999999</v>
      </c>
      <c r="V131" s="122">
        <v>133.5</v>
      </c>
      <c r="W131" s="122"/>
      <c r="X131" s="122"/>
      <c r="Y131" s="122">
        <v>133.5</v>
      </c>
      <c r="Z131" s="122">
        <v>133.6</v>
      </c>
      <c r="AA131" s="122">
        <v>133.6</v>
      </c>
      <c r="AB131" s="122">
        <v>133.6</v>
      </c>
      <c r="AC131" s="122">
        <v>133.6</v>
      </c>
      <c r="AD131" s="122">
        <v>133.6</v>
      </c>
      <c r="AE131" s="122">
        <v>133.6</v>
      </c>
      <c r="AF131" s="122">
        <v>133.6</v>
      </c>
      <c r="AG131" s="123"/>
      <c r="AH131" s="46">
        <f t="shared" si="21"/>
        <v>134.4</v>
      </c>
      <c r="AI131" s="47">
        <f t="shared" si="22"/>
        <v>131.30000000000001</v>
      </c>
    </row>
    <row r="132" spans="1:35" x14ac:dyDescent="0.25">
      <c r="A132" s="119" t="s">
        <v>154</v>
      </c>
      <c r="B132" s="43">
        <v>134.4</v>
      </c>
      <c r="C132" s="43">
        <v>130.4</v>
      </c>
      <c r="D132" s="43">
        <v>131.4</v>
      </c>
      <c r="E132" s="43">
        <v>133.1</v>
      </c>
      <c r="F132" s="43">
        <v>133.1</v>
      </c>
      <c r="G132" s="43">
        <v>133.1</v>
      </c>
      <c r="H132" s="43"/>
      <c r="I132" s="43">
        <v>129</v>
      </c>
      <c r="J132" s="43">
        <v>128.30000000000001</v>
      </c>
      <c r="K132" s="43">
        <v>131.4</v>
      </c>
      <c r="L132" s="43">
        <v>134</v>
      </c>
      <c r="M132" s="43">
        <v>134</v>
      </c>
      <c r="N132" s="43">
        <v>138.6</v>
      </c>
      <c r="O132" s="43">
        <v>138.6</v>
      </c>
      <c r="P132" s="43">
        <v>133.80000000000001</v>
      </c>
      <c r="Q132" s="43">
        <v>133.80000000000001</v>
      </c>
      <c r="R132" s="43">
        <v>133.80000000000001</v>
      </c>
      <c r="S132" s="43">
        <v>129.69999999999999</v>
      </c>
      <c r="T132" s="43">
        <v>128.6</v>
      </c>
      <c r="U132" s="43">
        <v>128.6</v>
      </c>
      <c r="V132" s="43">
        <v>132.80000000000001</v>
      </c>
      <c r="W132" s="43"/>
      <c r="X132" s="43"/>
      <c r="Y132" s="43">
        <v>132.80000000000001</v>
      </c>
      <c r="Z132" s="43">
        <v>125.8</v>
      </c>
      <c r="AA132" s="43">
        <v>125.8</v>
      </c>
      <c r="AB132" s="43">
        <v>125.8</v>
      </c>
      <c r="AC132" s="43">
        <v>125.8</v>
      </c>
      <c r="AD132" s="43">
        <v>125.8</v>
      </c>
      <c r="AE132" s="43">
        <v>125.8</v>
      </c>
      <c r="AF132" s="43">
        <v>125.8</v>
      </c>
      <c r="AG132" s="120"/>
      <c r="AH132" s="46">
        <f t="shared" si="21"/>
        <v>138.6</v>
      </c>
      <c r="AI132" s="47">
        <f t="shared" si="22"/>
        <v>125.8</v>
      </c>
    </row>
    <row r="133" spans="1:35" ht="15.75" thickBot="1" x14ac:dyDescent="0.3">
      <c r="A133" s="119" t="s">
        <v>155</v>
      </c>
      <c r="B133" s="101">
        <v>68.400000000000006</v>
      </c>
      <c r="C133" s="101">
        <v>67.900000000000006</v>
      </c>
      <c r="D133" s="101">
        <v>68.7</v>
      </c>
      <c r="E133" s="101">
        <v>69.099999999999994</v>
      </c>
      <c r="F133" s="101">
        <v>69.099999999999994</v>
      </c>
      <c r="G133" s="101">
        <v>69.099999999999994</v>
      </c>
      <c r="H133" s="101">
        <v>68.400000000000006</v>
      </c>
      <c r="I133" s="101">
        <v>68.400000000000006</v>
      </c>
      <c r="J133" s="101">
        <v>68.400000000000006</v>
      </c>
      <c r="K133" s="101">
        <v>66.8</v>
      </c>
      <c r="L133" s="101">
        <v>66.8</v>
      </c>
      <c r="M133" s="101">
        <v>66.8</v>
      </c>
      <c r="N133" s="101">
        <v>66.8</v>
      </c>
      <c r="O133" s="101">
        <v>66.8</v>
      </c>
      <c r="P133" s="101">
        <v>66.8</v>
      </c>
      <c r="Q133" s="101">
        <v>66.8</v>
      </c>
      <c r="R133" s="101">
        <v>66.8</v>
      </c>
      <c r="S133" s="101">
        <v>66.7</v>
      </c>
      <c r="T133" s="101">
        <v>66.7</v>
      </c>
      <c r="U133" s="101">
        <v>66.7</v>
      </c>
      <c r="V133" s="101">
        <v>68.400000000000006</v>
      </c>
      <c r="W133" s="101"/>
      <c r="X133" s="101"/>
      <c r="Y133" s="101">
        <v>68.400000000000006</v>
      </c>
      <c r="Z133" s="101">
        <v>66.099999999999994</v>
      </c>
      <c r="AA133" s="101">
        <v>66.099999999999994</v>
      </c>
      <c r="AB133" s="101">
        <v>66.099999999999994</v>
      </c>
      <c r="AC133" s="101">
        <v>66.099999999999994</v>
      </c>
      <c r="AD133" s="101">
        <v>66.099999999999994</v>
      </c>
      <c r="AE133" s="101">
        <v>66.099999999999994</v>
      </c>
      <c r="AF133" s="101">
        <v>66.099999999999994</v>
      </c>
      <c r="AG133" s="124"/>
      <c r="AH133" s="46">
        <f t="shared" si="21"/>
        <v>69.099999999999994</v>
      </c>
      <c r="AI133" s="47">
        <f t="shared" si="22"/>
        <v>66.099999999999994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188</v>
      </c>
      <c r="C135" s="114">
        <v>178.2</v>
      </c>
      <c r="D135" s="114">
        <v>170.8</v>
      </c>
      <c r="E135" s="114">
        <v>165.7</v>
      </c>
      <c r="F135" s="114">
        <v>168.3</v>
      </c>
      <c r="G135" s="114">
        <f t="shared" ref="G135:O135" si="44">SUM(G26,G32,G45:G46,G82,G84:G85,G87,G89,G137:G142,G177,G183,G189,G198,G200,G212,G219,G222:G223,G230,G232,G234,G238:G240,G242:G244,G249,G255:G256,G258:G260,G161,G166)</f>
        <v>113.33999999999999</v>
      </c>
      <c r="H135" s="114">
        <f t="shared" si="44"/>
        <v>145.03999999999996</v>
      </c>
      <c r="I135" s="114">
        <f t="shared" si="44"/>
        <v>240.24</v>
      </c>
      <c r="J135" s="114">
        <f t="shared" si="44"/>
        <v>245.14</v>
      </c>
      <c r="K135" s="114">
        <f t="shared" si="44"/>
        <v>296.24</v>
      </c>
      <c r="L135" s="114">
        <f t="shared" si="44"/>
        <v>297.94</v>
      </c>
      <c r="M135" s="114">
        <f>SUM(M26,M32,M45:M46,M82,M84:M85,M87,M89,M137:M142,M177,M183,M189,M198,M200,M212,M219,M222:M223,M230,M232,M234,M238:M240,M242:M244,M249,M255:M256,M258:M260,M161,M166)</f>
        <v>305.53999999999996</v>
      </c>
      <c r="N135" s="114">
        <f t="shared" si="44"/>
        <v>268.03999999999996</v>
      </c>
      <c r="O135" s="114">
        <f t="shared" si="44"/>
        <v>269.03999999999996</v>
      </c>
      <c r="P135" s="114">
        <v>42</v>
      </c>
      <c r="Q135" s="114">
        <f t="shared" ref="Q135:V135" si="45">SUM(Q26,Q32,Q45:Q46,Q82,Q84:Q85,Q87,Q89,Q137:Q142,Q177,Q183,Q189,Q198,Q200,Q212,Q219,Q222:Q223,Q230,Q232,Q234,Q238:Q240,Q242:Q244,Q249,Q255:Q256,Q258:Q260,Q161,Q166)</f>
        <v>224.64</v>
      </c>
      <c r="R135" s="114">
        <f>SUM(R26,R32,R45:R46,R82,R84:R85,R87,R89,R137:R142,R177,R183,R189,R198,R200,R212,R219,R222:R223,R230,R232,R234,R238:R240,R242:R244,R249,R255:R256,R258:R260,R161,R166)</f>
        <v>224.64</v>
      </c>
      <c r="S135" s="114">
        <f t="shared" si="45"/>
        <v>214.33999999999997</v>
      </c>
      <c r="T135" s="114">
        <f>SUM(T26,T32,T45:T46,T82,T84:T85,T87,T89,T137:T142,T177,T183,T189,T198,T200,T212,T219,T222:T223,T230,T232,T234,T238:T240,T242:T244,T249,T255:T256,T258:T260,T161,T166)</f>
        <v>218.73999999999998</v>
      </c>
      <c r="U135" s="114">
        <f>SUM(U26,U32,U45:U46,U82,U84:U85,U87,U89,U137:U142,U177,U183,U189,U198,U200,U212,U219,U222:U223,U230,U232,U234,U238:U240,U242:U244,U249,U255:U256,U258:U260,U161,U166)</f>
        <v>219.4</v>
      </c>
      <c r="V135" s="114">
        <f t="shared" si="45"/>
        <v>289.54000000000002</v>
      </c>
      <c r="W135" s="114">
        <f>SUM(W26,W32,W45:W46,W82,W84:W85,W87,W89,W137:W142,W177,W183,W189,W198,W200,W212,W219,W222:W223,W230,W232,W234,W238:W240,W242:W244,W249,W255:W256,W258:W260,W161,W166)</f>
        <v>200.64</v>
      </c>
      <c r="X135" s="114">
        <f>SUM(X26,X32,X45:X46,X82,X84:X85,X87,X89,X137:X142,X177,X183,X189,X198,X200,X212,X219,X222:X223,X230,X232,X234,X238:X240,X242:X244,X249,X255:X256,X258:X260,X161,X166)</f>
        <v>200.64</v>
      </c>
      <c r="Y135" s="114">
        <f>SUM(Y26,Y32,Y45:Y46,Y82,Y84:Y85,Y87,Y89,Y137:Y142,Y177,Y183,Y189,Y198,Y200,Y212,Y219,Y222:Y223,Y230,Y232,Y234,Y238:Y240,Y242:Y244,Y249,Y255:Y256,Y258:Y260,Y161,Y166)</f>
        <v>224.64</v>
      </c>
      <c r="Z135" s="114">
        <f>SUM(Z26,Z32,Z45:Z46,Z82,Z84:Z85,Z87,Z89,Z137:Z142,Z177,Z183,Z189,Z198,Z200,Z212,Z219,Z222:Z223,Z230,Z232,Z234,Z238:Z240,Z242:Z244,Z249,Z255:Z256,Z258:Z260,Z161,Z166)</f>
        <v>232.94</v>
      </c>
      <c r="AA135" s="114">
        <f t="shared" ref="AA135:AF135" si="46">SUM(AA26,AA32,AA45:AA46,AA82,AA84:AA85,AA87,AA89,AA137:AA142,AA177,AA183,AA189,AA198,AA200,AA212,AA219,AA222:AA223,AA230,AA232,AA234,AA238:AA240,AA242:AA244,AA249,AA255:AA256,AA258:AA260,AA161,AA166)</f>
        <v>232.94</v>
      </c>
      <c r="AB135" s="114">
        <f t="shared" si="46"/>
        <v>232.94</v>
      </c>
      <c r="AC135" s="114">
        <f t="shared" si="46"/>
        <v>232.94</v>
      </c>
      <c r="AD135" s="114">
        <f t="shared" si="46"/>
        <v>232.94</v>
      </c>
      <c r="AE135" s="114">
        <f t="shared" si="46"/>
        <v>232.94</v>
      </c>
      <c r="AF135" s="114">
        <f t="shared" si="46"/>
        <v>232.94</v>
      </c>
      <c r="AG135" s="127"/>
      <c r="AH135" s="46">
        <f t="shared" si="21"/>
        <v>305.53999999999996</v>
      </c>
      <c r="AI135" s="47">
        <f t="shared" si="22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>
        <v>-3.6</v>
      </c>
      <c r="C137" s="132">
        <v>-3.6</v>
      </c>
      <c r="D137" s="132">
        <v>-3.6</v>
      </c>
      <c r="E137" s="132">
        <v>-3.6</v>
      </c>
      <c r="F137" s="132">
        <v>-3.6</v>
      </c>
      <c r="G137" s="132">
        <v>-3.6</v>
      </c>
      <c r="H137" s="133">
        <v>0</v>
      </c>
      <c r="I137" s="133">
        <v>24</v>
      </c>
      <c r="J137" s="133">
        <v>22.7</v>
      </c>
      <c r="K137" s="133">
        <v>42.7</v>
      </c>
      <c r="L137" s="133">
        <v>40</v>
      </c>
      <c r="M137" s="133">
        <v>40</v>
      </c>
      <c r="N137" s="133">
        <v>32.6</v>
      </c>
      <c r="O137" s="133">
        <v>32.6</v>
      </c>
      <c r="P137" s="133">
        <v>24.1</v>
      </c>
      <c r="Q137" s="133">
        <v>6</v>
      </c>
      <c r="R137" s="133">
        <v>6</v>
      </c>
      <c r="S137" s="133">
        <v>-3.2</v>
      </c>
      <c r="T137" s="133">
        <v>5.9</v>
      </c>
      <c r="U137" s="133">
        <v>11.7</v>
      </c>
      <c r="V137" s="133">
        <v>34</v>
      </c>
      <c r="W137" s="133">
        <v>34</v>
      </c>
      <c r="X137" s="133">
        <v>34</v>
      </c>
      <c r="Y137" s="133">
        <v>33.6</v>
      </c>
      <c r="Z137" s="133">
        <v>20.5</v>
      </c>
      <c r="AA137" s="133">
        <v>20.5</v>
      </c>
      <c r="AB137" s="133">
        <v>20.5</v>
      </c>
      <c r="AC137" s="133">
        <v>20.5</v>
      </c>
      <c r="AD137" s="133">
        <v>20.5</v>
      </c>
      <c r="AE137" s="133">
        <v>20.5</v>
      </c>
      <c r="AF137" s="133">
        <v>20.5</v>
      </c>
      <c r="AG137" s="134">
        <v>75</v>
      </c>
      <c r="AH137" s="46">
        <f t="shared" si="21"/>
        <v>42.7</v>
      </c>
      <c r="AI137" s="47">
        <f t="shared" si="22"/>
        <v>-3.6</v>
      </c>
    </row>
    <row r="138" spans="1:35" x14ac:dyDescent="0.25">
      <c r="A138" s="135" t="s">
        <v>160</v>
      </c>
      <c r="B138" s="132">
        <v>0</v>
      </c>
      <c r="C138" s="132">
        <v>0</v>
      </c>
      <c r="D138" s="132">
        <v>0</v>
      </c>
      <c r="E138" s="132">
        <v>0</v>
      </c>
      <c r="F138" s="132">
        <v>0</v>
      </c>
      <c r="G138" s="132">
        <v>0</v>
      </c>
      <c r="H138" s="136">
        <v>0</v>
      </c>
      <c r="I138" s="136">
        <v>0</v>
      </c>
      <c r="J138" s="136">
        <v>0</v>
      </c>
      <c r="K138" s="136">
        <v>0</v>
      </c>
      <c r="L138" s="136">
        <v>0</v>
      </c>
      <c r="M138" s="136">
        <v>0</v>
      </c>
      <c r="N138" s="136">
        <v>0.5</v>
      </c>
      <c r="O138" s="136">
        <v>0.5</v>
      </c>
      <c r="P138" s="136">
        <v>-0.1</v>
      </c>
      <c r="Q138" s="136">
        <v>0</v>
      </c>
      <c r="R138" s="136">
        <v>0</v>
      </c>
      <c r="S138" s="136">
        <v>0</v>
      </c>
      <c r="T138" s="136">
        <v>-42.7</v>
      </c>
      <c r="U138" s="136">
        <v>-33.32</v>
      </c>
      <c r="V138" s="136">
        <v>10</v>
      </c>
      <c r="W138" s="136">
        <v>10</v>
      </c>
      <c r="X138" s="136">
        <v>10</v>
      </c>
      <c r="Y138" s="136">
        <v>0</v>
      </c>
      <c r="Z138" s="136">
        <v>-1.6</v>
      </c>
      <c r="AA138" s="136">
        <v>-1.6</v>
      </c>
      <c r="AB138" s="136">
        <v>-1.6</v>
      </c>
      <c r="AC138" s="136">
        <v>-1.6</v>
      </c>
      <c r="AD138" s="136">
        <v>-1.6</v>
      </c>
      <c r="AE138" s="136">
        <v>-1.6</v>
      </c>
      <c r="AF138" s="136">
        <v>-1.6</v>
      </c>
      <c r="AG138" s="134">
        <v>240</v>
      </c>
      <c r="AH138" s="46">
        <f t="shared" si="21"/>
        <v>10</v>
      </c>
      <c r="AI138" s="47">
        <f t="shared" si="22"/>
        <v>-42.7</v>
      </c>
    </row>
    <row r="139" spans="1:35" x14ac:dyDescent="0.25">
      <c r="A139" s="135" t="s">
        <v>161</v>
      </c>
      <c r="B139" s="132">
        <v>-16.100000000000001</v>
      </c>
      <c r="C139" s="132">
        <v>-16.100000000000001</v>
      </c>
      <c r="D139" s="132">
        <v>-16.100000000000001</v>
      </c>
      <c r="E139" s="132">
        <v>-16.100000000000001</v>
      </c>
      <c r="F139" s="132">
        <v>-16.100000000000001</v>
      </c>
      <c r="G139" s="132">
        <v>-16.100000000000001</v>
      </c>
      <c r="H139" s="136">
        <v>-8.4</v>
      </c>
      <c r="I139" s="136">
        <v>0</v>
      </c>
      <c r="J139" s="136">
        <v>-3.2</v>
      </c>
      <c r="K139" s="136">
        <v>10</v>
      </c>
      <c r="L139" s="136">
        <v>12</v>
      </c>
      <c r="M139" s="136">
        <v>12</v>
      </c>
      <c r="N139" s="136">
        <v>12.4</v>
      </c>
      <c r="O139" s="136">
        <v>12.4</v>
      </c>
      <c r="P139" s="136">
        <v>12.4</v>
      </c>
      <c r="Q139" s="136">
        <v>5.5</v>
      </c>
      <c r="R139" s="136">
        <v>5.5</v>
      </c>
      <c r="S139" s="136">
        <v>7.2</v>
      </c>
      <c r="T139" s="136">
        <v>17.3</v>
      </c>
      <c r="U139" s="136">
        <v>12.78</v>
      </c>
      <c r="V139" s="136">
        <v>-13.1</v>
      </c>
      <c r="W139" s="136">
        <v>-13.1</v>
      </c>
      <c r="X139" s="136">
        <v>-13.1</v>
      </c>
      <c r="Y139" s="136">
        <v>7.8</v>
      </c>
      <c r="Z139" s="136">
        <v>6.6</v>
      </c>
      <c r="AA139" s="136">
        <v>6.6</v>
      </c>
      <c r="AB139" s="136">
        <v>6.6</v>
      </c>
      <c r="AC139" s="136">
        <v>6.6</v>
      </c>
      <c r="AD139" s="136">
        <v>6.6</v>
      </c>
      <c r="AE139" s="136">
        <v>6.6</v>
      </c>
      <c r="AF139" s="136">
        <v>6.6</v>
      </c>
      <c r="AG139" s="134">
        <v>240</v>
      </c>
      <c r="AH139" s="46">
        <f t="shared" ref="AH139:AH145" si="47">MAX(B139:AF139)</f>
        <v>17.3</v>
      </c>
      <c r="AI139" s="47">
        <f t="shared" ref="AI139:AI145" si="48">MIN(B139:AF139)</f>
        <v>-16.100000000000001</v>
      </c>
    </row>
    <row r="140" spans="1:35" x14ac:dyDescent="0.25">
      <c r="A140" s="135" t="s">
        <v>162</v>
      </c>
      <c r="B140" s="132">
        <v>15.5</v>
      </c>
      <c r="C140" s="132">
        <v>15.5</v>
      </c>
      <c r="D140" s="132">
        <v>15.5</v>
      </c>
      <c r="E140" s="132">
        <v>15.5</v>
      </c>
      <c r="F140" s="132">
        <v>15.5</v>
      </c>
      <c r="G140" s="132">
        <v>15.5</v>
      </c>
      <c r="H140" s="137">
        <v>8.1</v>
      </c>
      <c r="I140" s="137">
        <v>11</v>
      </c>
      <c r="J140" s="137">
        <v>7.7</v>
      </c>
      <c r="K140" s="137">
        <v>-9.6</v>
      </c>
      <c r="L140" s="137">
        <v>-11</v>
      </c>
      <c r="M140" s="137">
        <v>-11</v>
      </c>
      <c r="N140" s="137">
        <v>-12.1</v>
      </c>
      <c r="O140" s="137">
        <v>-12.1</v>
      </c>
      <c r="P140" s="137">
        <v>-12.1</v>
      </c>
      <c r="Q140" s="137">
        <v>-5.5</v>
      </c>
      <c r="R140" s="137">
        <v>-5.5</v>
      </c>
      <c r="S140" s="137">
        <v>-6.9</v>
      </c>
      <c r="T140" s="137">
        <v>8.6</v>
      </c>
      <c r="U140" s="137">
        <v>-4.9000000000000004</v>
      </c>
      <c r="V140" s="137">
        <v>24.4</v>
      </c>
      <c r="W140" s="137">
        <v>24.4</v>
      </c>
      <c r="X140" s="137">
        <v>24.4</v>
      </c>
      <c r="Y140" s="137">
        <v>-4.2</v>
      </c>
      <c r="Z140" s="137">
        <v>-2.7</v>
      </c>
      <c r="AA140" s="137">
        <v>-2.7</v>
      </c>
      <c r="AB140" s="137">
        <v>-2.7</v>
      </c>
      <c r="AC140" s="137">
        <v>-2.7</v>
      </c>
      <c r="AD140" s="137">
        <v>-2.7</v>
      </c>
      <c r="AE140" s="137">
        <v>-2.7</v>
      </c>
      <c r="AF140" s="137">
        <v>-2.7</v>
      </c>
      <c r="AG140" s="134"/>
      <c r="AH140" s="46">
        <f t="shared" si="47"/>
        <v>24.4</v>
      </c>
      <c r="AI140" s="47">
        <f t="shared" si="48"/>
        <v>-12.1</v>
      </c>
    </row>
    <row r="141" spans="1:35" x14ac:dyDescent="0.25">
      <c r="A141" s="135" t="s">
        <v>163</v>
      </c>
      <c r="B141" s="132">
        <v>2.2999999999999998</v>
      </c>
      <c r="C141" s="132">
        <v>2.2999999999999998</v>
      </c>
      <c r="D141" s="132">
        <v>2.2999999999999998</v>
      </c>
      <c r="E141" s="132">
        <v>2.2999999999999998</v>
      </c>
      <c r="F141" s="132">
        <v>2.2999999999999998</v>
      </c>
      <c r="G141" s="132">
        <v>2.2999999999999998</v>
      </c>
      <c r="H141" s="136">
        <v>6.3</v>
      </c>
      <c r="I141" s="136">
        <v>12.5</v>
      </c>
      <c r="J141" s="136">
        <v>14.2</v>
      </c>
      <c r="K141" s="136">
        <v>18.399999999999999</v>
      </c>
      <c r="L141" s="136">
        <v>19.2</v>
      </c>
      <c r="M141" s="136">
        <v>19.2</v>
      </c>
      <c r="N141" s="136">
        <v>17.2</v>
      </c>
      <c r="O141" s="136">
        <v>17.2</v>
      </c>
      <c r="P141" s="136">
        <v>9.9</v>
      </c>
      <c r="Q141" s="136">
        <v>10.5</v>
      </c>
      <c r="R141" s="136">
        <v>10.5</v>
      </c>
      <c r="S141" s="136">
        <v>10.4</v>
      </c>
      <c r="T141" s="136">
        <v>27.3</v>
      </c>
      <c r="U141" s="136">
        <v>27.2</v>
      </c>
      <c r="V141" s="136">
        <v>13.9</v>
      </c>
      <c r="W141" s="136">
        <v>13.9</v>
      </c>
      <c r="X141" s="136">
        <v>13.9</v>
      </c>
      <c r="Y141" s="136">
        <v>16.600000000000001</v>
      </c>
      <c r="Z141" s="136">
        <v>18.399999999999999</v>
      </c>
      <c r="AA141" s="136">
        <v>18.399999999999999</v>
      </c>
      <c r="AB141" s="136">
        <v>18.399999999999999</v>
      </c>
      <c r="AC141" s="136">
        <v>18.399999999999999</v>
      </c>
      <c r="AD141" s="136">
        <v>18.399999999999999</v>
      </c>
      <c r="AE141" s="136">
        <v>18.399999999999999</v>
      </c>
      <c r="AF141" s="136">
        <v>18.399999999999999</v>
      </c>
      <c r="AG141" s="134">
        <v>60</v>
      </c>
      <c r="AH141" s="46">
        <f t="shared" si="47"/>
        <v>27.3</v>
      </c>
      <c r="AI141" s="47">
        <f t="shared" si="48"/>
        <v>2.2999999999999998</v>
      </c>
    </row>
    <row r="142" spans="1:35" x14ac:dyDescent="0.25">
      <c r="A142" s="135" t="s">
        <v>164</v>
      </c>
      <c r="B142" s="132">
        <v>17.5</v>
      </c>
      <c r="C142" s="132">
        <v>17.5</v>
      </c>
      <c r="D142" s="132">
        <v>17.5</v>
      </c>
      <c r="E142" s="132">
        <v>17.5</v>
      </c>
      <c r="F142" s="132">
        <v>17.5</v>
      </c>
      <c r="G142" s="132">
        <v>17.5</v>
      </c>
      <c r="H142" s="137">
        <v>41.3</v>
      </c>
      <c r="I142" s="137">
        <v>95</v>
      </c>
      <c r="J142" s="137">
        <v>106</v>
      </c>
      <c r="K142" s="137">
        <v>137</v>
      </c>
      <c r="L142" s="137">
        <v>140</v>
      </c>
      <c r="M142" s="137">
        <v>140</v>
      </c>
      <c r="N142" s="137">
        <v>110.8</v>
      </c>
      <c r="O142" s="137">
        <v>110.8</v>
      </c>
      <c r="P142" s="137">
        <v>113.8</v>
      </c>
      <c r="Q142" s="137">
        <v>100.9</v>
      </c>
      <c r="R142" s="137">
        <v>100.9</v>
      </c>
      <c r="S142" s="137">
        <v>96.7</v>
      </c>
      <c r="T142" s="137">
        <v>105.7</v>
      </c>
      <c r="U142" s="137">
        <v>114.3</v>
      </c>
      <c r="V142" s="137">
        <v>130.5</v>
      </c>
      <c r="W142" s="137">
        <v>130.5</v>
      </c>
      <c r="X142" s="137">
        <v>130.5</v>
      </c>
      <c r="Y142" s="137">
        <v>87.2</v>
      </c>
      <c r="Z142" s="137">
        <v>116.9</v>
      </c>
      <c r="AA142" s="137">
        <v>116.9</v>
      </c>
      <c r="AB142" s="137">
        <v>116.9</v>
      </c>
      <c r="AC142" s="137">
        <v>116.9</v>
      </c>
      <c r="AD142" s="137">
        <v>116.9</v>
      </c>
      <c r="AE142" s="137">
        <v>116.9</v>
      </c>
      <c r="AF142" s="137">
        <v>116.9</v>
      </c>
      <c r="AG142" s="138">
        <v>120</v>
      </c>
      <c r="AH142" s="46">
        <f t="shared" si="47"/>
        <v>140</v>
      </c>
      <c r="AI142" s="47">
        <f t="shared" si="48"/>
        <v>17.5</v>
      </c>
    </row>
    <row r="143" spans="1:35" x14ac:dyDescent="0.25">
      <c r="A143" s="135" t="s">
        <v>165</v>
      </c>
      <c r="B143" s="132">
        <v>39.799999999999997</v>
      </c>
      <c r="C143" s="132">
        <v>39.799999999999997</v>
      </c>
      <c r="D143" s="132">
        <v>39.799999999999997</v>
      </c>
      <c r="E143" s="132">
        <v>39.799999999999997</v>
      </c>
      <c r="F143" s="132">
        <v>39.799999999999997</v>
      </c>
      <c r="G143" s="132">
        <v>39.799999999999997</v>
      </c>
      <c r="H143" s="137">
        <v>51</v>
      </c>
      <c r="I143" s="137">
        <v>77</v>
      </c>
      <c r="J143" s="137">
        <v>82.3</v>
      </c>
      <c r="K143" s="137">
        <v>98</v>
      </c>
      <c r="L143" s="137">
        <v>98</v>
      </c>
      <c r="M143" s="137">
        <v>98</v>
      </c>
      <c r="N143" s="137">
        <v>85</v>
      </c>
      <c r="O143" s="137">
        <v>85</v>
      </c>
      <c r="P143" s="137">
        <v>96</v>
      </c>
      <c r="Q143" s="137">
        <v>79.3</v>
      </c>
      <c r="R143" s="137">
        <v>79.3</v>
      </c>
      <c r="S143" s="137">
        <v>76.7</v>
      </c>
      <c r="T143" s="137">
        <v>80.8</v>
      </c>
      <c r="U143" s="137">
        <v>85.5</v>
      </c>
      <c r="V143" s="137">
        <v>93.5</v>
      </c>
      <c r="W143" s="137">
        <v>93.5</v>
      </c>
      <c r="X143" s="137">
        <v>93.5</v>
      </c>
      <c r="Y143" s="137">
        <v>59.9</v>
      </c>
      <c r="Z143" s="137">
        <v>86.7</v>
      </c>
      <c r="AA143" s="137">
        <v>86.7</v>
      </c>
      <c r="AB143" s="137">
        <v>86.7</v>
      </c>
      <c r="AC143" s="137">
        <v>86.7</v>
      </c>
      <c r="AD143" s="137">
        <v>86.7</v>
      </c>
      <c r="AE143" s="137">
        <v>86.7</v>
      </c>
      <c r="AF143" s="137">
        <v>86.7</v>
      </c>
      <c r="AG143" s="138"/>
      <c r="AH143" s="46">
        <f t="shared" si="47"/>
        <v>98</v>
      </c>
      <c r="AI143" s="47">
        <f t="shared" si="48"/>
        <v>39.799999999999997</v>
      </c>
    </row>
    <row r="144" spans="1:35" x14ac:dyDescent="0.25">
      <c r="A144" s="135" t="s">
        <v>166</v>
      </c>
      <c r="B144" s="132">
        <v>-10.3</v>
      </c>
      <c r="C144" s="132">
        <v>-10.3</v>
      </c>
      <c r="D144" s="132">
        <v>-10.3</v>
      </c>
      <c r="E144" s="132">
        <v>-10.3</v>
      </c>
      <c r="F144" s="132">
        <v>-10.3</v>
      </c>
      <c r="G144" s="132">
        <v>-10.3</v>
      </c>
      <c r="H144" s="137">
        <v>-14</v>
      </c>
      <c r="I144" s="137">
        <v>-22</v>
      </c>
      <c r="J144" s="137">
        <v>-22.6</v>
      </c>
      <c r="K144" s="137">
        <v>-26.5</v>
      </c>
      <c r="L144" s="137">
        <v>-28</v>
      </c>
      <c r="M144" s="137">
        <v>-28</v>
      </c>
      <c r="N144" s="137">
        <v>-11.7</v>
      </c>
      <c r="O144" s="137">
        <v>-11.7</v>
      </c>
      <c r="P144" s="137">
        <v>-13.4</v>
      </c>
      <c r="Q144" s="137">
        <v>-14.6</v>
      </c>
      <c r="R144" s="137">
        <v>-14.6</v>
      </c>
      <c r="S144" s="137">
        <v>-14.5</v>
      </c>
      <c r="T144" s="137">
        <v>-12</v>
      </c>
      <c r="U144" s="137">
        <v>-13.1</v>
      </c>
      <c r="V144" s="137">
        <v>-17.3</v>
      </c>
      <c r="W144" s="137">
        <v>-17.3</v>
      </c>
      <c r="X144" s="137">
        <v>-17.3</v>
      </c>
      <c r="Y144" s="137">
        <v>-41.8</v>
      </c>
      <c r="Z144" s="137">
        <v>-14.1</v>
      </c>
      <c r="AA144" s="137">
        <v>-14.1</v>
      </c>
      <c r="AB144" s="137">
        <v>-14.1</v>
      </c>
      <c r="AC144" s="137">
        <v>-14.1</v>
      </c>
      <c r="AD144" s="137">
        <v>-14.1</v>
      </c>
      <c r="AE144" s="137">
        <v>-14.1</v>
      </c>
      <c r="AF144" s="137">
        <v>-14.1</v>
      </c>
      <c r="AG144" s="138"/>
      <c r="AH144" s="46">
        <f t="shared" si="47"/>
        <v>-10.3</v>
      </c>
      <c r="AI144" s="47">
        <f t="shared" si="48"/>
        <v>-41.8</v>
      </c>
    </row>
    <row r="145" spans="1:37" x14ac:dyDescent="0.25">
      <c r="A145" s="135" t="s">
        <v>167</v>
      </c>
      <c r="B145" s="132">
        <v>-129.19999999999999</v>
      </c>
      <c r="C145" s="132">
        <v>-129.19999999999999</v>
      </c>
      <c r="D145" s="132">
        <v>-129.19999999999999</v>
      </c>
      <c r="E145" s="132">
        <v>-129.19999999999999</v>
      </c>
      <c r="F145" s="132">
        <v>-129.19999999999999</v>
      </c>
      <c r="G145" s="132">
        <v>-129.19999999999999</v>
      </c>
      <c r="H145" s="137">
        <v>-141</v>
      </c>
      <c r="I145" s="137">
        <v>-121</v>
      </c>
      <c r="J145" s="137">
        <v>-123</v>
      </c>
      <c r="K145" s="137">
        <v>-114</v>
      </c>
      <c r="L145" s="137">
        <v>-122</v>
      </c>
      <c r="M145" s="137">
        <v>-122</v>
      </c>
      <c r="N145" s="137">
        <v>-37.1</v>
      </c>
      <c r="O145" s="137">
        <v>-37.1</v>
      </c>
      <c r="P145" s="137">
        <v>-44.5</v>
      </c>
      <c r="Q145" s="137">
        <v>-159.6</v>
      </c>
      <c r="R145" s="137">
        <v>-159.6</v>
      </c>
      <c r="S145" s="137">
        <v>-41.3</v>
      </c>
      <c r="T145" s="137">
        <v>-42.4</v>
      </c>
      <c r="U145" s="137">
        <v>-39.700000000000003</v>
      </c>
      <c r="V145" s="137">
        <v>-32</v>
      </c>
      <c r="W145" s="137">
        <v>-32</v>
      </c>
      <c r="X145" s="137">
        <v>-32</v>
      </c>
      <c r="Y145" s="137">
        <v>0</v>
      </c>
      <c r="Z145" s="137">
        <v>-16.899999999999999</v>
      </c>
      <c r="AA145" s="137">
        <v>-16.899999999999999</v>
      </c>
      <c r="AB145" s="137">
        <v>-16.899999999999999</v>
      </c>
      <c r="AC145" s="137">
        <v>-16.899999999999999</v>
      </c>
      <c r="AD145" s="137">
        <v>-16.899999999999999</v>
      </c>
      <c r="AE145" s="137">
        <v>-16.899999999999999</v>
      </c>
      <c r="AF145" s="137">
        <v>-16.899999999999999</v>
      </c>
      <c r="AG145" s="138"/>
      <c r="AH145" s="46">
        <f t="shared" si="47"/>
        <v>0</v>
      </c>
      <c r="AI145" s="47">
        <f t="shared" si="48"/>
        <v>-159.6</v>
      </c>
    </row>
    <row r="146" spans="1:37" x14ac:dyDescent="0.25">
      <c r="A146" s="135" t="s">
        <v>168</v>
      </c>
      <c r="B146" s="132">
        <v>-72.400000000000006</v>
      </c>
      <c r="C146" s="132">
        <v>-72.400000000000006</v>
      </c>
      <c r="D146" s="132">
        <v>-72.400000000000006</v>
      </c>
      <c r="E146" s="132">
        <v>-72.400000000000006</v>
      </c>
      <c r="F146" s="132">
        <v>-72.400000000000006</v>
      </c>
      <c r="G146" s="132">
        <v>-72.400000000000006</v>
      </c>
      <c r="H146" s="137">
        <v>-65</v>
      </c>
      <c r="I146" s="137">
        <v>-82</v>
      </c>
      <c r="J146" s="137">
        <v>-94</v>
      </c>
      <c r="K146" s="137">
        <v>-103</v>
      </c>
      <c r="L146" s="137">
        <v>-100</v>
      </c>
      <c r="M146" s="137">
        <v>-100</v>
      </c>
      <c r="N146" s="137">
        <v>-107</v>
      </c>
      <c r="O146" s="137">
        <v>-107</v>
      </c>
      <c r="P146" s="137">
        <v>-59.5</v>
      </c>
      <c r="Q146" s="137">
        <v>-5.3</v>
      </c>
      <c r="R146" s="137">
        <v>-5.3</v>
      </c>
      <c r="S146" s="137">
        <v>-6.3</v>
      </c>
      <c r="T146" s="137">
        <v>-3.5</v>
      </c>
      <c r="U146" s="137">
        <v>1.9</v>
      </c>
      <c r="V146" s="137">
        <v>-9.6</v>
      </c>
      <c r="W146" s="137">
        <v>-9.6</v>
      </c>
      <c r="X146" s="137">
        <v>-9.6</v>
      </c>
      <c r="Y146" s="137">
        <v>-33.700000000000003</v>
      </c>
      <c r="Z146" s="137">
        <v>-76.2</v>
      </c>
      <c r="AA146" s="137">
        <v>-76.2</v>
      </c>
      <c r="AB146" s="137">
        <v>-76.2</v>
      </c>
      <c r="AC146" s="137">
        <v>-76.2</v>
      </c>
      <c r="AD146" s="137">
        <v>-76.2</v>
      </c>
      <c r="AE146" s="137">
        <v>-76.2</v>
      </c>
      <c r="AF146" s="137">
        <v>-76.2</v>
      </c>
      <c r="AG146" s="138"/>
      <c r="AH146" s="46">
        <f t="shared" ref="AH146:AH158" si="49">MAX(B146:AF146)</f>
        <v>1.9</v>
      </c>
      <c r="AI146" s="47">
        <f t="shared" ref="AI146:AI158" si="50">MIN(B146:AF146)</f>
        <v>-107</v>
      </c>
    </row>
    <row r="147" spans="1:37" x14ac:dyDescent="0.25">
      <c r="A147" s="135" t="s">
        <v>169</v>
      </c>
      <c r="B147" s="132">
        <v>-0.5</v>
      </c>
      <c r="C147" s="132">
        <v>-0.5</v>
      </c>
      <c r="D147" s="132">
        <v>-0.5</v>
      </c>
      <c r="E147" s="132">
        <v>-0.5</v>
      </c>
      <c r="F147" s="132">
        <v>-0.5</v>
      </c>
      <c r="G147" s="132">
        <v>-0.5</v>
      </c>
      <c r="H147" s="137">
        <v>-8.1</v>
      </c>
      <c r="I147" s="137">
        <v>-20</v>
      </c>
      <c r="J147" s="137">
        <v>-23</v>
      </c>
      <c r="K147" s="137">
        <v>-20</v>
      </c>
      <c r="L147" s="137">
        <v>-22</v>
      </c>
      <c r="M147" s="137">
        <v>-22</v>
      </c>
      <c r="N147" s="137">
        <v>-22.3</v>
      </c>
      <c r="O147" s="137">
        <v>-22.3</v>
      </c>
      <c r="P147" s="137">
        <v>-10.3</v>
      </c>
      <c r="Q147" s="137">
        <v>-8.3000000000000007</v>
      </c>
      <c r="R147" s="137">
        <v>-8.3000000000000007</v>
      </c>
      <c r="S147" s="137">
        <v>-11.3</v>
      </c>
      <c r="T147" s="137">
        <v>-21.1</v>
      </c>
      <c r="U147" s="137">
        <v>-23.5</v>
      </c>
      <c r="V147" s="137">
        <v>-15.4</v>
      </c>
      <c r="W147" s="137">
        <v>-15.4</v>
      </c>
      <c r="X147" s="137">
        <v>-15.4</v>
      </c>
      <c r="Y147" s="137">
        <v>-19.8</v>
      </c>
      <c r="Z147" s="137">
        <v>-10.8</v>
      </c>
      <c r="AA147" s="137">
        <v>-10.8</v>
      </c>
      <c r="AB147" s="137">
        <v>-10.8</v>
      </c>
      <c r="AC147" s="137">
        <v>-10.8</v>
      </c>
      <c r="AD147" s="137">
        <v>-10.8</v>
      </c>
      <c r="AE147" s="137">
        <v>-10.8</v>
      </c>
      <c r="AF147" s="137">
        <v>-10.8</v>
      </c>
      <c r="AG147" s="138"/>
      <c r="AH147" s="46">
        <f t="shared" si="49"/>
        <v>-0.5</v>
      </c>
      <c r="AI147" s="47">
        <f t="shared" si="50"/>
        <v>-23.5</v>
      </c>
    </row>
    <row r="148" spans="1:37" x14ac:dyDescent="0.25">
      <c r="A148" s="135" t="s">
        <v>170</v>
      </c>
      <c r="B148" s="132">
        <v>18.8</v>
      </c>
      <c r="C148" s="132">
        <v>18.8</v>
      </c>
      <c r="D148" s="132">
        <v>18.8</v>
      </c>
      <c r="E148" s="132">
        <v>18.8</v>
      </c>
      <c r="F148" s="132">
        <v>18.8</v>
      </c>
      <c r="G148" s="132">
        <v>18.8</v>
      </c>
      <c r="H148" s="137">
        <v>14</v>
      </c>
      <c r="I148" s="137">
        <v>11</v>
      </c>
      <c r="J148" s="137">
        <v>11</v>
      </c>
      <c r="K148" s="137">
        <v>9</v>
      </c>
      <c r="L148" s="137">
        <v>9.1999999999999993</v>
      </c>
      <c r="M148" s="137">
        <v>9.1999999999999993</v>
      </c>
      <c r="N148" s="137">
        <v>15.9</v>
      </c>
      <c r="O148" s="137">
        <v>15.9</v>
      </c>
      <c r="P148" s="137">
        <v>14.4</v>
      </c>
      <c r="Q148" s="137">
        <v>12.9</v>
      </c>
      <c r="R148" s="137">
        <v>12.9</v>
      </c>
      <c r="S148" s="137">
        <v>17.399999999999999</v>
      </c>
      <c r="T148" s="137">
        <v>15.3</v>
      </c>
      <c r="U148" s="137">
        <v>9.8000000000000007</v>
      </c>
      <c r="V148" s="137">
        <v>11.1</v>
      </c>
      <c r="W148" s="137">
        <v>11.1</v>
      </c>
      <c r="X148" s="137">
        <v>11.1</v>
      </c>
      <c r="Y148" s="137">
        <v>9.9</v>
      </c>
      <c r="Z148" s="137">
        <v>15.2</v>
      </c>
      <c r="AA148" s="137">
        <v>15.2</v>
      </c>
      <c r="AB148" s="137">
        <v>15.2</v>
      </c>
      <c r="AC148" s="137">
        <v>15.2</v>
      </c>
      <c r="AD148" s="137">
        <v>15.2</v>
      </c>
      <c r="AE148" s="137">
        <v>15.2</v>
      </c>
      <c r="AF148" s="137">
        <v>15.2</v>
      </c>
      <c r="AG148" s="134"/>
      <c r="AH148" s="46">
        <f t="shared" si="49"/>
        <v>18.8</v>
      </c>
      <c r="AI148" s="47">
        <f t="shared" si="50"/>
        <v>9</v>
      </c>
    </row>
    <row r="149" spans="1:37" x14ac:dyDescent="0.25">
      <c r="A149" s="135" t="s">
        <v>171</v>
      </c>
      <c r="B149" s="132">
        <v>127.4</v>
      </c>
      <c r="C149" s="132">
        <v>127.4</v>
      </c>
      <c r="D149" s="132">
        <v>127.4</v>
      </c>
      <c r="E149" s="132">
        <v>127.4</v>
      </c>
      <c r="F149" s="132">
        <v>127.4</v>
      </c>
      <c r="G149" s="132">
        <v>127.4</v>
      </c>
      <c r="H149" s="122">
        <v>125.3</v>
      </c>
      <c r="I149" s="122">
        <v>130</v>
      </c>
      <c r="J149" s="122">
        <v>130.4</v>
      </c>
      <c r="K149" s="122">
        <v>120</v>
      </c>
      <c r="L149" s="122">
        <v>120</v>
      </c>
      <c r="M149" s="122">
        <v>120</v>
      </c>
      <c r="N149" s="122">
        <v>63</v>
      </c>
      <c r="O149" s="122">
        <v>63</v>
      </c>
      <c r="P149" s="122">
        <v>63</v>
      </c>
      <c r="Q149" s="122">
        <v>59.9</v>
      </c>
      <c r="R149" s="122">
        <v>59.9</v>
      </c>
      <c r="S149" s="122">
        <f>64.7*2</f>
        <v>129.4</v>
      </c>
      <c r="T149" s="122">
        <v>120.4</v>
      </c>
      <c r="U149" s="122">
        <v>125.4</v>
      </c>
      <c r="V149" s="122">
        <v>126.7</v>
      </c>
      <c r="W149" s="122">
        <v>126.7</v>
      </c>
      <c r="X149" s="122">
        <v>126.7</v>
      </c>
      <c r="Y149" s="122">
        <v>110.9</v>
      </c>
      <c r="Z149" s="122">
        <v>118.2</v>
      </c>
      <c r="AA149" s="122">
        <v>118.2</v>
      </c>
      <c r="AB149" s="122">
        <v>118.2</v>
      </c>
      <c r="AC149" s="122">
        <v>118.2</v>
      </c>
      <c r="AD149" s="122">
        <v>118.2</v>
      </c>
      <c r="AE149" s="122">
        <v>118.2</v>
      </c>
      <c r="AF149" s="122">
        <v>118.2</v>
      </c>
      <c r="AG149" s="134"/>
      <c r="AH149" s="46">
        <f t="shared" si="49"/>
        <v>130.4</v>
      </c>
      <c r="AI149" s="47">
        <f t="shared" si="50"/>
        <v>59.9</v>
      </c>
    </row>
    <row r="150" spans="1:37" x14ac:dyDescent="0.25">
      <c r="A150" s="135" t="s">
        <v>172</v>
      </c>
      <c r="B150" s="132">
        <v>25.3</v>
      </c>
      <c r="C150" s="132">
        <v>25.3</v>
      </c>
      <c r="D150" s="132">
        <v>25.3</v>
      </c>
      <c r="E150" s="132">
        <v>25.3</v>
      </c>
      <c r="F150" s="132">
        <v>25.3</v>
      </c>
      <c r="G150" s="132">
        <v>25.3</v>
      </c>
      <c r="H150" s="122">
        <v>16.600000000000001</v>
      </c>
      <c r="I150" s="122">
        <v>16.600000000000001</v>
      </c>
      <c r="J150" s="122">
        <v>16.399999999999999</v>
      </c>
      <c r="K150" s="122">
        <v>16.600000000000001</v>
      </c>
      <c r="L150" s="122">
        <v>16.600000000000001</v>
      </c>
      <c r="M150" s="122">
        <v>16.600000000000001</v>
      </c>
      <c r="N150" s="122">
        <v>16.600000000000001</v>
      </c>
      <c r="O150" s="122">
        <v>16.600000000000001</v>
      </c>
      <c r="P150" s="122">
        <v>21.5</v>
      </c>
      <c r="Q150" s="122">
        <v>21.6</v>
      </c>
      <c r="R150" s="122">
        <v>21.6</v>
      </c>
      <c r="S150" s="122">
        <f>6.8*2</f>
        <v>13.6</v>
      </c>
      <c r="T150" s="122">
        <v>13.3</v>
      </c>
      <c r="U150" s="122">
        <v>13.3</v>
      </c>
      <c r="V150" s="122">
        <f>6.8*2</f>
        <v>13.6</v>
      </c>
      <c r="W150" s="122">
        <f>6.8*2</f>
        <v>13.6</v>
      </c>
      <c r="X150" s="122">
        <f>6.8*2</f>
        <v>13.6</v>
      </c>
      <c r="Y150" s="122">
        <v>25.6</v>
      </c>
      <c r="Z150" s="122">
        <v>25.6</v>
      </c>
      <c r="AA150" s="122">
        <v>25.6</v>
      </c>
      <c r="AB150" s="122">
        <v>25.6</v>
      </c>
      <c r="AC150" s="122">
        <v>25.6</v>
      </c>
      <c r="AD150" s="122">
        <v>25.6</v>
      </c>
      <c r="AE150" s="122">
        <v>25.6</v>
      </c>
      <c r="AF150" s="122">
        <v>25.6</v>
      </c>
      <c r="AG150" s="134"/>
      <c r="AH150" s="46">
        <f t="shared" si="49"/>
        <v>25.6</v>
      </c>
      <c r="AI150" s="47">
        <f t="shared" si="50"/>
        <v>13.3</v>
      </c>
    </row>
    <row r="151" spans="1:37" ht="15.75" thickBot="1" x14ac:dyDescent="0.3">
      <c r="A151" s="139" t="s">
        <v>173</v>
      </c>
      <c r="B151" s="132">
        <v>5.2</v>
      </c>
      <c r="C151" s="132">
        <v>5.2</v>
      </c>
      <c r="D151" s="132">
        <v>5.2</v>
      </c>
      <c r="E151" s="132">
        <v>5.2</v>
      </c>
      <c r="F151" s="132">
        <v>5.2</v>
      </c>
      <c r="G151" s="132">
        <v>5.2</v>
      </c>
      <c r="H151" s="122">
        <v>3.1</v>
      </c>
      <c r="I151" s="122">
        <v>2</v>
      </c>
      <c r="J151" s="122">
        <v>1.6</v>
      </c>
      <c r="K151" s="122">
        <v>3</v>
      </c>
      <c r="L151" s="122">
        <v>3.7</v>
      </c>
      <c r="M151" s="122">
        <v>3.7</v>
      </c>
      <c r="N151" s="122">
        <v>13.3</v>
      </c>
      <c r="O151" s="122">
        <v>13.3</v>
      </c>
      <c r="P151" s="122">
        <v>17.3</v>
      </c>
      <c r="Q151" s="122">
        <v>17.399999999999999</v>
      </c>
      <c r="R151" s="122">
        <v>17.399999999999999</v>
      </c>
      <c r="S151" s="122">
        <v>17.899999999999999</v>
      </c>
      <c r="T151" s="122">
        <v>8.5</v>
      </c>
      <c r="U151" s="122">
        <v>2.8</v>
      </c>
      <c r="V151" s="122">
        <v>6.5</v>
      </c>
      <c r="W151" s="122">
        <v>7.5</v>
      </c>
      <c r="X151" s="122">
        <v>8.5</v>
      </c>
      <c r="Y151" s="122">
        <v>5.6</v>
      </c>
      <c r="Z151" s="122">
        <v>6.7</v>
      </c>
      <c r="AA151" s="122">
        <v>6.7</v>
      </c>
      <c r="AB151" s="122">
        <v>6.7</v>
      </c>
      <c r="AC151" s="122">
        <v>6.7</v>
      </c>
      <c r="AD151" s="122">
        <v>6.7</v>
      </c>
      <c r="AE151" s="122">
        <v>6.7</v>
      </c>
      <c r="AF151" s="122">
        <v>6.7</v>
      </c>
      <c r="AG151" s="134"/>
      <c r="AH151" s="46">
        <f t="shared" si="49"/>
        <v>17.899999999999999</v>
      </c>
      <c r="AI151" s="47">
        <f t="shared" si="50"/>
        <v>1.6</v>
      </c>
    </row>
    <row r="152" spans="1:37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9"/>
        <v>0</v>
      </c>
      <c r="AI152" s="47">
        <f t="shared" si="50"/>
        <v>0</v>
      </c>
    </row>
    <row r="153" spans="1:37" x14ac:dyDescent="0.25">
      <c r="A153" s="144" t="s">
        <v>175</v>
      </c>
      <c r="B153" s="145"/>
      <c r="C153" s="132">
        <v>1984.99</v>
      </c>
      <c r="D153" s="145"/>
      <c r="E153" s="145"/>
      <c r="F153" s="145"/>
      <c r="G153" s="146">
        <v>1986.1</v>
      </c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49"/>
        <v>1986.1</v>
      </c>
      <c r="AI153" s="47">
        <f t="shared" si="50"/>
        <v>1984.99</v>
      </c>
    </row>
    <row r="154" spans="1:37" x14ac:dyDescent="0.25">
      <c r="A154" s="135" t="s">
        <v>176</v>
      </c>
      <c r="B154" s="149"/>
      <c r="C154" s="132">
        <v>522.29</v>
      </c>
      <c r="D154" s="149"/>
      <c r="E154" s="149"/>
      <c r="F154" s="149"/>
      <c r="G154" s="150">
        <v>522.95000000000005</v>
      </c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49"/>
        <v>522.95000000000005</v>
      </c>
      <c r="AI154" s="47">
        <f t="shared" si="50"/>
        <v>522.29</v>
      </c>
      <c r="AK154" s="49"/>
    </row>
    <row r="155" spans="1:37" x14ac:dyDescent="0.25">
      <c r="A155" s="135" t="s">
        <v>177</v>
      </c>
      <c r="B155" s="149"/>
      <c r="C155" s="132">
        <v>624.23</v>
      </c>
      <c r="D155" s="149"/>
      <c r="E155" s="149"/>
      <c r="F155" s="149"/>
      <c r="G155" s="150">
        <v>624.6</v>
      </c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49"/>
        <v>624.6</v>
      </c>
      <c r="AI155" s="47">
        <f t="shared" si="50"/>
        <v>624.23</v>
      </c>
      <c r="AK155" s="49"/>
    </row>
    <row r="156" spans="1:37" x14ac:dyDescent="0.25">
      <c r="A156" s="135" t="s">
        <v>178</v>
      </c>
      <c r="B156" s="149"/>
      <c r="C156" s="132">
        <v>335.5</v>
      </c>
      <c r="D156" s="149"/>
      <c r="E156" s="149"/>
      <c r="F156" s="149"/>
      <c r="G156" s="150">
        <v>336.67</v>
      </c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49"/>
        <v>336.67</v>
      </c>
      <c r="AI156" s="47">
        <f t="shared" si="50"/>
        <v>335.5</v>
      </c>
      <c r="AK156" s="49"/>
    </row>
    <row r="157" spans="1:37" x14ac:dyDescent="0.25">
      <c r="A157" s="135" t="s">
        <v>179</v>
      </c>
      <c r="B157" s="149"/>
      <c r="C157" s="132">
        <v>885.6</v>
      </c>
      <c r="D157" s="149"/>
      <c r="E157" s="149"/>
      <c r="F157" s="149"/>
      <c r="G157" s="150">
        <v>887.5</v>
      </c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49"/>
        <v>887.5</v>
      </c>
      <c r="AI157" s="47">
        <f t="shared" si="50"/>
        <v>885.6</v>
      </c>
      <c r="AK157" s="49"/>
    </row>
    <row r="158" spans="1:37" x14ac:dyDescent="0.25">
      <c r="A158" s="152" t="s">
        <v>180</v>
      </c>
      <c r="B158" s="153">
        <v>1523.39</v>
      </c>
      <c r="C158" s="153"/>
      <c r="D158" s="153"/>
      <c r="E158" s="153"/>
      <c r="F158" s="153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49"/>
        <v>1523.39</v>
      </c>
      <c r="AI158" s="47">
        <f t="shared" si="50"/>
        <v>1523.39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v>0.3</v>
      </c>
      <c r="D161" s="161">
        <v>0.3</v>
      </c>
      <c r="E161" s="161">
        <v>0.3</v>
      </c>
      <c r="F161" s="161">
        <v>0.3</v>
      </c>
      <c r="G161" s="161">
        <f t="shared" ref="G161:R166" si="51">F161</f>
        <v>0.3</v>
      </c>
      <c r="H161" s="161">
        <f t="shared" si="51"/>
        <v>0.3</v>
      </c>
      <c r="I161" s="161">
        <f t="shared" si="51"/>
        <v>0.3</v>
      </c>
      <c r="J161" s="161">
        <f t="shared" si="51"/>
        <v>0.3</v>
      </c>
      <c r="K161" s="161">
        <f t="shared" si="51"/>
        <v>0.3</v>
      </c>
      <c r="L161" s="161">
        <f t="shared" si="51"/>
        <v>0.3</v>
      </c>
      <c r="M161" s="161">
        <f t="shared" si="51"/>
        <v>0.3</v>
      </c>
      <c r="N161" s="161">
        <f t="shared" si="51"/>
        <v>0.3</v>
      </c>
      <c r="O161" s="161">
        <f t="shared" si="51"/>
        <v>0.3</v>
      </c>
      <c r="P161" s="161">
        <f t="shared" si="51"/>
        <v>0.3</v>
      </c>
      <c r="Q161" s="161">
        <f t="shared" si="51"/>
        <v>0.3</v>
      </c>
      <c r="R161" s="161">
        <f t="shared" si="51"/>
        <v>0.3</v>
      </c>
      <c r="S161" s="161">
        <f t="shared" ref="S161:AF166" si="52">R161</f>
        <v>0.3</v>
      </c>
      <c r="T161" s="161">
        <f t="shared" si="52"/>
        <v>0.3</v>
      </c>
      <c r="U161" s="161">
        <f t="shared" si="52"/>
        <v>0.3</v>
      </c>
      <c r="V161" s="161">
        <f t="shared" si="52"/>
        <v>0.3</v>
      </c>
      <c r="W161" s="161">
        <f t="shared" si="52"/>
        <v>0.3</v>
      </c>
      <c r="X161" s="161">
        <f t="shared" si="52"/>
        <v>0.3</v>
      </c>
      <c r="Y161" s="161">
        <f t="shared" si="52"/>
        <v>0.3</v>
      </c>
      <c r="Z161" s="161">
        <f t="shared" si="52"/>
        <v>0.3</v>
      </c>
      <c r="AA161" s="161">
        <f t="shared" si="52"/>
        <v>0.3</v>
      </c>
      <c r="AB161" s="161">
        <f t="shared" si="52"/>
        <v>0.3</v>
      </c>
      <c r="AC161" s="161">
        <f t="shared" si="52"/>
        <v>0.3</v>
      </c>
      <c r="AD161" s="161">
        <f t="shared" si="52"/>
        <v>0.3</v>
      </c>
      <c r="AE161" s="161">
        <f t="shared" si="52"/>
        <v>0.3</v>
      </c>
      <c r="AF161" s="161">
        <f t="shared" si="52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v>0.4</v>
      </c>
      <c r="D162" s="163">
        <v>0.4</v>
      </c>
      <c r="E162" s="163">
        <v>0.4</v>
      </c>
      <c r="F162" s="163">
        <v>0.4</v>
      </c>
      <c r="G162" s="163">
        <f t="shared" si="51"/>
        <v>0.4</v>
      </c>
      <c r="H162" s="163">
        <f t="shared" si="51"/>
        <v>0.4</v>
      </c>
      <c r="I162" s="163">
        <f t="shared" si="51"/>
        <v>0.4</v>
      </c>
      <c r="J162" s="163">
        <f t="shared" si="51"/>
        <v>0.4</v>
      </c>
      <c r="K162" s="163">
        <f t="shared" si="51"/>
        <v>0.4</v>
      </c>
      <c r="L162" s="163">
        <f t="shared" si="51"/>
        <v>0.4</v>
      </c>
      <c r="M162" s="163">
        <f t="shared" si="51"/>
        <v>0.4</v>
      </c>
      <c r="N162" s="163">
        <f t="shared" si="51"/>
        <v>0.4</v>
      </c>
      <c r="O162" s="163">
        <f t="shared" si="51"/>
        <v>0.4</v>
      </c>
      <c r="P162" s="163">
        <f t="shared" si="51"/>
        <v>0.4</v>
      </c>
      <c r="Q162" s="163">
        <f t="shared" si="51"/>
        <v>0.4</v>
      </c>
      <c r="R162" s="163">
        <f t="shared" si="51"/>
        <v>0.4</v>
      </c>
      <c r="S162" s="163">
        <f t="shared" si="52"/>
        <v>0.4</v>
      </c>
      <c r="T162" s="163">
        <f t="shared" si="52"/>
        <v>0.4</v>
      </c>
      <c r="U162" s="163">
        <f t="shared" si="52"/>
        <v>0.4</v>
      </c>
      <c r="V162" s="163">
        <f t="shared" si="52"/>
        <v>0.4</v>
      </c>
      <c r="W162" s="163">
        <f t="shared" si="52"/>
        <v>0.4</v>
      </c>
      <c r="X162" s="163">
        <f t="shared" si="52"/>
        <v>0.4</v>
      </c>
      <c r="Y162" s="163">
        <f t="shared" si="52"/>
        <v>0.4</v>
      </c>
      <c r="Z162" s="163">
        <f t="shared" si="52"/>
        <v>0.4</v>
      </c>
      <c r="AA162" s="163">
        <f t="shared" si="52"/>
        <v>0.4</v>
      </c>
      <c r="AB162" s="163">
        <f t="shared" si="52"/>
        <v>0.4</v>
      </c>
      <c r="AC162" s="163">
        <f t="shared" si="52"/>
        <v>0.4</v>
      </c>
      <c r="AD162" s="163">
        <f t="shared" si="52"/>
        <v>0.4</v>
      </c>
      <c r="AE162" s="163">
        <f t="shared" si="52"/>
        <v>0.4</v>
      </c>
      <c r="AF162" s="163">
        <f t="shared" si="52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v>1.5</v>
      </c>
      <c r="D163" s="163">
        <v>1.5</v>
      </c>
      <c r="E163" s="163">
        <v>1.5</v>
      </c>
      <c r="F163" s="163">
        <v>1.5</v>
      </c>
      <c r="G163" s="163">
        <f t="shared" si="51"/>
        <v>1.5</v>
      </c>
      <c r="H163" s="163">
        <f t="shared" si="51"/>
        <v>1.5</v>
      </c>
      <c r="I163" s="163">
        <f t="shared" si="51"/>
        <v>1.5</v>
      </c>
      <c r="J163" s="163">
        <f t="shared" si="51"/>
        <v>1.5</v>
      </c>
      <c r="K163" s="163">
        <f t="shared" si="51"/>
        <v>1.5</v>
      </c>
      <c r="L163" s="163">
        <f t="shared" si="51"/>
        <v>1.5</v>
      </c>
      <c r="M163" s="163">
        <f t="shared" si="51"/>
        <v>1.5</v>
      </c>
      <c r="N163" s="163">
        <f t="shared" si="51"/>
        <v>1.5</v>
      </c>
      <c r="O163" s="163">
        <f t="shared" si="51"/>
        <v>1.5</v>
      </c>
      <c r="P163" s="163">
        <f t="shared" si="51"/>
        <v>1.5</v>
      </c>
      <c r="Q163" s="163">
        <f t="shared" si="51"/>
        <v>1.5</v>
      </c>
      <c r="R163" s="163">
        <f t="shared" si="51"/>
        <v>1.5</v>
      </c>
      <c r="S163" s="163">
        <f t="shared" si="52"/>
        <v>1.5</v>
      </c>
      <c r="T163" s="163">
        <f t="shared" si="52"/>
        <v>1.5</v>
      </c>
      <c r="U163" s="163">
        <f t="shared" si="52"/>
        <v>1.5</v>
      </c>
      <c r="V163" s="163">
        <f t="shared" si="52"/>
        <v>1.5</v>
      </c>
      <c r="W163" s="163">
        <f t="shared" si="52"/>
        <v>1.5</v>
      </c>
      <c r="X163" s="163">
        <f t="shared" si="52"/>
        <v>1.5</v>
      </c>
      <c r="Y163" s="163">
        <f t="shared" si="52"/>
        <v>1.5</v>
      </c>
      <c r="Z163" s="163">
        <f t="shared" si="52"/>
        <v>1.5</v>
      </c>
      <c r="AA163" s="163">
        <f t="shared" si="52"/>
        <v>1.5</v>
      </c>
      <c r="AB163" s="163">
        <f t="shared" si="52"/>
        <v>1.5</v>
      </c>
      <c r="AC163" s="163">
        <f t="shared" si="52"/>
        <v>1.5</v>
      </c>
      <c r="AD163" s="163">
        <f t="shared" si="52"/>
        <v>1.5</v>
      </c>
      <c r="AE163" s="163">
        <f t="shared" si="52"/>
        <v>1.5</v>
      </c>
      <c r="AF163" s="163">
        <f t="shared" si="52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v>0.3</v>
      </c>
      <c r="D164" s="163">
        <v>0.3</v>
      </c>
      <c r="E164" s="163">
        <v>0.3</v>
      </c>
      <c r="F164" s="163">
        <v>0.3</v>
      </c>
      <c r="G164" s="163">
        <f t="shared" si="51"/>
        <v>0.3</v>
      </c>
      <c r="H164" s="163">
        <f t="shared" si="51"/>
        <v>0.3</v>
      </c>
      <c r="I164" s="163">
        <f t="shared" si="51"/>
        <v>0.3</v>
      </c>
      <c r="J164" s="163">
        <f t="shared" si="51"/>
        <v>0.3</v>
      </c>
      <c r="K164" s="163">
        <f t="shared" si="51"/>
        <v>0.3</v>
      </c>
      <c r="L164" s="163">
        <f t="shared" si="51"/>
        <v>0.3</v>
      </c>
      <c r="M164" s="163">
        <f t="shared" si="51"/>
        <v>0.3</v>
      </c>
      <c r="N164" s="163">
        <f t="shared" si="51"/>
        <v>0.3</v>
      </c>
      <c r="O164" s="163">
        <f t="shared" si="51"/>
        <v>0.3</v>
      </c>
      <c r="P164" s="163">
        <f t="shared" si="51"/>
        <v>0.3</v>
      </c>
      <c r="Q164" s="163">
        <f t="shared" si="51"/>
        <v>0.3</v>
      </c>
      <c r="R164" s="163">
        <f t="shared" si="51"/>
        <v>0.3</v>
      </c>
      <c r="S164" s="163">
        <f t="shared" si="52"/>
        <v>0.3</v>
      </c>
      <c r="T164" s="163">
        <f t="shared" si="52"/>
        <v>0.3</v>
      </c>
      <c r="U164" s="163">
        <f t="shared" si="52"/>
        <v>0.3</v>
      </c>
      <c r="V164" s="163">
        <f t="shared" si="52"/>
        <v>0.3</v>
      </c>
      <c r="W164" s="163">
        <f t="shared" si="52"/>
        <v>0.3</v>
      </c>
      <c r="X164" s="163">
        <f t="shared" si="52"/>
        <v>0.3</v>
      </c>
      <c r="Y164" s="163">
        <f t="shared" si="52"/>
        <v>0.3</v>
      </c>
      <c r="Z164" s="163">
        <f t="shared" si="52"/>
        <v>0.3</v>
      </c>
      <c r="AA164" s="163">
        <f t="shared" si="52"/>
        <v>0.3</v>
      </c>
      <c r="AB164" s="163">
        <f t="shared" si="52"/>
        <v>0.3</v>
      </c>
      <c r="AC164" s="163">
        <f t="shared" si="52"/>
        <v>0.3</v>
      </c>
      <c r="AD164" s="163">
        <f t="shared" si="52"/>
        <v>0.3</v>
      </c>
      <c r="AE164" s="163">
        <f t="shared" si="52"/>
        <v>0.3</v>
      </c>
      <c r="AF164" s="163">
        <f t="shared" si="52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v>0.4</v>
      </c>
      <c r="D165" s="163">
        <v>0.4</v>
      </c>
      <c r="E165" s="163">
        <v>0.4</v>
      </c>
      <c r="F165" s="163">
        <v>0.4</v>
      </c>
      <c r="G165" s="163">
        <f t="shared" si="51"/>
        <v>0.4</v>
      </c>
      <c r="H165" s="163">
        <f t="shared" si="51"/>
        <v>0.4</v>
      </c>
      <c r="I165" s="163">
        <f t="shared" si="51"/>
        <v>0.4</v>
      </c>
      <c r="J165" s="163">
        <f t="shared" si="51"/>
        <v>0.4</v>
      </c>
      <c r="K165" s="163">
        <f t="shared" si="51"/>
        <v>0.4</v>
      </c>
      <c r="L165" s="163">
        <f t="shared" si="51"/>
        <v>0.4</v>
      </c>
      <c r="M165" s="163">
        <f t="shared" si="51"/>
        <v>0.4</v>
      </c>
      <c r="N165" s="163">
        <f t="shared" si="51"/>
        <v>0.4</v>
      </c>
      <c r="O165" s="163">
        <f t="shared" si="51"/>
        <v>0.4</v>
      </c>
      <c r="P165" s="163">
        <f t="shared" si="51"/>
        <v>0.4</v>
      </c>
      <c r="Q165" s="163">
        <f t="shared" si="51"/>
        <v>0.4</v>
      </c>
      <c r="R165" s="163">
        <f t="shared" si="51"/>
        <v>0.4</v>
      </c>
      <c r="S165" s="163">
        <f t="shared" si="52"/>
        <v>0.4</v>
      </c>
      <c r="T165" s="163">
        <f t="shared" si="52"/>
        <v>0.4</v>
      </c>
      <c r="U165" s="163">
        <f t="shared" si="52"/>
        <v>0.4</v>
      </c>
      <c r="V165" s="163">
        <f t="shared" si="52"/>
        <v>0.4</v>
      </c>
      <c r="W165" s="163">
        <f t="shared" si="52"/>
        <v>0.4</v>
      </c>
      <c r="X165" s="163">
        <f t="shared" si="52"/>
        <v>0.4</v>
      </c>
      <c r="Y165" s="163">
        <f t="shared" si="52"/>
        <v>0.4</v>
      </c>
      <c r="Z165" s="163">
        <f t="shared" si="52"/>
        <v>0.4</v>
      </c>
      <c r="AA165" s="163">
        <f t="shared" si="52"/>
        <v>0.4</v>
      </c>
      <c r="AB165" s="163">
        <f t="shared" si="52"/>
        <v>0.4</v>
      </c>
      <c r="AC165" s="163">
        <f t="shared" si="52"/>
        <v>0.4</v>
      </c>
      <c r="AD165" s="163">
        <f t="shared" si="52"/>
        <v>0.4</v>
      </c>
      <c r="AE165" s="163">
        <f t="shared" si="52"/>
        <v>0.4</v>
      </c>
      <c r="AF165" s="163">
        <f t="shared" si="52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v>0.64</v>
      </c>
      <c r="D166" s="166">
        <v>0.64</v>
      </c>
      <c r="E166" s="166">
        <v>0.64</v>
      </c>
      <c r="F166" s="166">
        <v>0.64</v>
      </c>
      <c r="G166" s="166">
        <f t="shared" si="51"/>
        <v>0.64</v>
      </c>
      <c r="H166" s="166">
        <f t="shared" si="51"/>
        <v>0.64</v>
      </c>
      <c r="I166" s="166">
        <f t="shared" si="51"/>
        <v>0.64</v>
      </c>
      <c r="J166" s="166">
        <f t="shared" si="51"/>
        <v>0.64</v>
      </c>
      <c r="K166" s="166">
        <f t="shared" si="51"/>
        <v>0.64</v>
      </c>
      <c r="L166" s="166">
        <f t="shared" si="51"/>
        <v>0.64</v>
      </c>
      <c r="M166" s="166">
        <f t="shared" si="51"/>
        <v>0.64</v>
      </c>
      <c r="N166" s="166">
        <f t="shared" si="51"/>
        <v>0.64</v>
      </c>
      <c r="O166" s="166">
        <f t="shared" si="51"/>
        <v>0.64</v>
      </c>
      <c r="P166" s="166">
        <f t="shared" si="51"/>
        <v>0.64</v>
      </c>
      <c r="Q166" s="166">
        <f t="shared" si="51"/>
        <v>0.64</v>
      </c>
      <c r="R166" s="166">
        <f t="shared" si="51"/>
        <v>0.64</v>
      </c>
      <c r="S166" s="166">
        <f t="shared" si="52"/>
        <v>0.64</v>
      </c>
      <c r="T166" s="166">
        <f t="shared" si="52"/>
        <v>0.64</v>
      </c>
      <c r="U166" s="166">
        <f t="shared" si="52"/>
        <v>0.64</v>
      </c>
      <c r="V166" s="166">
        <f t="shared" si="52"/>
        <v>0.64</v>
      </c>
      <c r="W166" s="166">
        <f t="shared" si="52"/>
        <v>0.64</v>
      </c>
      <c r="X166" s="166">
        <f t="shared" si="52"/>
        <v>0.64</v>
      </c>
      <c r="Y166" s="166">
        <f t="shared" si="52"/>
        <v>0.64</v>
      </c>
      <c r="Z166" s="166">
        <f t="shared" si="52"/>
        <v>0.64</v>
      </c>
      <c r="AA166" s="166">
        <f t="shared" si="52"/>
        <v>0.64</v>
      </c>
      <c r="AB166" s="166">
        <f t="shared" si="52"/>
        <v>0.64</v>
      </c>
      <c r="AC166" s="166">
        <f t="shared" si="52"/>
        <v>0.64</v>
      </c>
      <c r="AD166" s="166">
        <f t="shared" si="52"/>
        <v>0.64</v>
      </c>
      <c r="AE166" s="166">
        <f t="shared" si="52"/>
        <v>0.64</v>
      </c>
      <c r="AF166" s="166">
        <f t="shared" si="52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v>3.54</v>
      </c>
      <c r="D167" s="169">
        <v>3.54</v>
      </c>
      <c r="E167" s="169">
        <v>3.54</v>
      </c>
      <c r="F167" s="169">
        <v>3.54</v>
      </c>
      <c r="G167" s="169">
        <f t="shared" ref="G167:AG167" si="53">SUM(G161:G166)</f>
        <v>3.54</v>
      </c>
      <c r="H167" s="169">
        <f t="shared" si="53"/>
        <v>3.54</v>
      </c>
      <c r="I167" s="169">
        <f t="shared" si="53"/>
        <v>3.54</v>
      </c>
      <c r="J167" s="169">
        <f t="shared" si="53"/>
        <v>3.54</v>
      </c>
      <c r="K167" s="169">
        <f t="shared" si="53"/>
        <v>3.54</v>
      </c>
      <c r="L167" s="169">
        <f t="shared" si="53"/>
        <v>3.54</v>
      </c>
      <c r="M167" s="169">
        <f>SUM(M161:M166)</f>
        <v>3.54</v>
      </c>
      <c r="N167" s="169">
        <f t="shared" si="53"/>
        <v>3.54</v>
      </c>
      <c r="O167" s="169">
        <f t="shared" si="53"/>
        <v>3.54</v>
      </c>
      <c r="P167" s="169">
        <f t="shared" si="53"/>
        <v>3.54</v>
      </c>
      <c r="Q167" s="169">
        <f t="shared" si="53"/>
        <v>3.54</v>
      </c>
      <c r="R167" s="169">
        <f>SUM(R161:R166)</f>
        <v>3.54</v>
      </c>
      <c r="S167" s="169">
        <f t="shared" si="53"/>
        <v>3.54</v>
      </c>
      <c r="T167" s="169">
        <f t="shared" si="53"/>
        <v>3.54</v>
      </c>
      <c r="U167" s="169">
        <f t="shared" si="53"/>
        <v>3.54</v>
      </c>
      <c r="V167" s="169">
        <f t="shared" si="53"/>
        <v>3.54</v>
      </c>
      <c r="W167" s="169">
        <f t="shared" si="53"/>
        <v>3.54</v>
      </c>
      <c r="X167" s="169">
        <f t="shared" si="53"/>
        <v>3.54</v>
      </c>
      <c r="Y167" s="169">
        <f t="shared" si="53"/>
        <v>3.54</v>
      </c>
      <c r="Z167" s="169">
        <f t="shared" si="53"/>
        <v>3.54</v>
      </c>
      <c r="AA167" s="169">
        <f t="shared" si="53"/>
        <v>3.54</v>
      </c>
      <c r="AB167" s="169">
        <f t="shared" si="53"/>
        <v>3.54</v>
      </c>
      <c r="AC167" s="169">
        <f t="shared" si="53"/>
        <v>3.54</v>
      </c>
      <c r="AD167" s="169">
        <f t="shared" si="53"/>
        <v>3.54</v>
      </c>
      <c r="AE167" s="169">
        <f t="shared" si="53"/>
        <v>3.54</v>
      </c>
      <c r="AF167" s="169">
        <f t="shared" si="53"/>
        <v>3.54</v>
      </c>
      <c r="AG167" s="170">
        <f t="shared" si="53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v>0</v>
      </c>
      <c r="D169" s="161">
        <v>0</v>
      </c>
      <c r="E169" s="161">
        <v>0</v>
      </c>
      <c r="F169" s="161">
        <v>0</v>
      </c>
      <c r="G169" s="161">
        <f t="shared" ref="G169:R184" si="54">F169</f>
        <v>0</v>
      </c>
      <c r="H169" s="161">
        <f t="shared" si="54"/>
        <v>0</v>
      </c>
      <c r="I169" s="161">
        <f t="shared" si="54"/>
        <v>0</v>
      </c>
      <c r="J169" s="161">
        <f t="shared" si="54"/>
        <v>0</v>
      </c>
      <c r="K169" s="161">
        <f t="shared" si="54"/>
        <v>0</v>
      </c>
      <c r="L169" s="161">
        <f t="shared" si="54"/>
        <v>0</v>
      </c>
      <c r="M169" s="161">
        <f t="shared" si="54"/>
        <v>0</v>
      </c>
      <c r="N169" s="161">
        <f t="shared" si="54"/>
        <v>0</v>
      </c>
      <c r="O169" s="161">
        <f t="shared" si="54"/>
        <v>0</v>
      </c>
      <c r="P169" s="161">
        <f t="shared" si="54"/>
        <v>0</v>
      </c>
      <c r="Q169" s="161">
        <f t="shared" si="54"/>
        <v>0</v>
      </c>
      <c r="R169" s="161">
        <f t="shared" si="54"/>
        <v>0</v>
      </c>
      <c r="S169" s="161">
        <f t="shared" ref="S169:AF184" si="55">R169</f>
        <v>0</v>
      </c>
      <c r="T169" s="161">
        <f t="shared" si="55"/>
        <v>0</v>
      </c>
      <c r="U169" s="161">
        <f t="shared" si="55"/>
        <v>0</v>
      </c>
      <c r="V169" s="161">
        <f t="shared" si="55"/>
        <v>0</v>
      </c>
      <c r="W169" s="161">
        <f t="shared" si="55"/>
        <v>0</v>
      </c>
      <c r="X169" s="161">
        <f t="shared" si="55"/>
        <v>0</v>
      </c>
      <c r="Y169" s="161">
        <f t="shared" si="55"/>
        <v>0</v>
      </c>
      <c r="Z169" s="161">
        <f t="shared" si="55"/>
        <v>0</v>
      </c>
      <c r="AA169" s="161">
        <f t="shared" si="55"/>
        <v>0</v>
      </c>
      <c r="AB169" s="161">
        <f t="shared" si="55"/>
        <v>0</v>
      </c>
      <c r="AC169" s="161">
        <f t="shared" si="55"/>
        <v>0</v>
      </c>
      <c r="AD169" s="161">
        <f t="shared" si="55"/>
        <v>0</v>
      </c>
      <c r="AE169" s="161">
        <f t="shared" si="55"/>
        <v>0</v>
      </c>
      <c r="AF169" s="174">
        <f t="shared" si="55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v>0</v>
      </c>
      <c r="D170" s="163">
        <v>0</v>
      </c>
      <c r="E170" s="163">
        <v>0</v>
      </c>
      <c r="F170" s="163">
        <v>0</v>
      </c>
      <c r="G170" s="163">
        <f t="shared" si="54"/>
        <v>0</v>
      </c>
      <c r="H170" s="163">
        <f t="shared" si="54"/>
        <v>0</v>
      </c>
      <c r="I170" s="163">
        <f t="shared" si="54"/>
        <v>0</v>
      </c>
      <c r="J170" s="163">
        <f t="shared" si="54"/>
        <v>0</v>
      </c>
      <c r="K170" s="163">
        <f t="shared" si="54"/>
        <v>0</v>
      </c>
      <c r="L170" s="163">
        <f t="shared" si="54"/>
        <v>0</v>
      </c>
      <c r="M170" s="163">
        <f t="shared" si="54"/>
        <v>0</v>
      </c>
      <c r="N170" s="163">
        <f t="shared" si="54"/>
        <v>0</v>
      </c>
      <c r="O170" s="163">
        <f t="shared" si="54"/>
        <v>0</v>
      </c>
      <c r="P170" s="163">
        <f t="shared" si="54"/>
        <v>0</v>
      </c>
      <c r="Q170" s="163">
        <f t="shared" si="54"/>
        <v>0</v>
      </c>
      <c r="R170" s="163">
        <f t="shared" si="54"/>
        <v>0</v>
      </c>
      <c r="S170" s="163">
        <f t="shared" si="55"/>
        <v>0</v>
      </c>
      <c r="T170" s="163">
        <f t="shared" si="55"/>
        <v>0</v>
      </c>
      <c r="U170" s="163">
        <f t="shared" si="55"/>
        <v>0</v>
      </c>
      <c r="V170" s="163">
        <f t="shared" si="55"/>
        <v>0</v>
      </c>
      <c r="W170" s="163">
        <f t="shared" si="55"/>
        <v>0</v>
      </c>
      <c r="X170" s="163">
        <f t="shared" si="55"/>
        <v>0</v>
      </c>
      <c r="Y170" s="163">
        <f t="shared" si="55"/>
        <v>0</v>
      </c>
      <c r="Z170" s="163">
        <f t="shared" si="55"/>
        <v>0</v>
      </c>
      <c r="AA170" s="163">
        <f t="shared" si="55"/>
        <v>0</v>
      </c>
      <c r="AB170" s="163">
        <f t="shared" si="55"/>
        <v>0</v>
      </c>
      <c r="AC170" s="163">
        <f t="shared" si="55"/>
        <v>0</v>
      </c>
      <c r="AD170" s="163">
        <f t="shared" si="55"/>
        <v>0</v>
      </c>
      <c r="AE170" s="163">
        <f t="shared" si="55"/>
        <v>0</v>
      </c>
      <c r="AF170" s="176">
        <f t="shared" si="55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v>0</v>
      </c>
      <c r="D171" s="163">
        <v>0</v>
      </c>
      <c r="E171" s="163">
        <v>0</v>
      </c>
      <c r="F171" s="163">
        <v>0</v>
      </c>
      <c r="G171" s="163">
        <f t="shared" si="54"/>
        <v>0</v>
      </c>
      <c r="H171" s="163">
        <f t="shared" si="54"/>
        <v>0</v>
      </c>
      <c r="I171" s="163">
        <f t="shared" si="54"/>
        <v>0</v>
      </c>
      <c r="J171" s="163">
        <f t="shared" si="54"/>
        <v>0</v>
      </c>
      <c r="K171" s="163">
        <f t="shared" si="54"/>
        <v>0</v>
      </c>
      <c r="L171" s="163">
        <f t="shared" si="54"/>
        <v>0</v>
      </c>
      <c r="M171" s="163">
        <f t="shared" si="54"/>
        <v>0</v>
      </c>
      <c r="N171" s="163">
        <f t="shared" si="54"/>
        <v>0</v>
      </c>
      <c r="O171" s="163">
        <f t="shared" si="54"/>
        <v>0</v>
      </c>
      <c r="P171" s="163">
        <f t="shared" si="54"/>
        <v>0</v>
      </c>
      <c r="Q171" s="163">
        <f t="shared" si="54"/>
        <v>0</v>
      </c>
      <c r="R171" s="163">
        <f t="shared" si="54"/>
        <v>0</v>
      </c>
      <c r="S171" s="163">
        <f t="shared" si="55"/>
        <v>0</v>
      </c>
      <c r="T171" s="163">
        <f t="shared" si="55"/>
        <v>0</v>
      </c>
      <c r="U171" s="163">
        <f t="shared" si="55"/>
        <v>0</v>
      </c>
      <c r="V171" s="163">
        <f t="shared" si="55"/>
        <v>0</v>
      </c>
      <c r="W171" s="163">
        <f t="shared" si="55"/>
        <v>0</v>
      </c>
      <c r="X171" s="163">
        <f t="shared" si="55"/>
        <v>0</v>
      </c>
      <c r="Y171" s="163">
        <f t="shared" si="55"/>
        <v>0</v>
      </c>
      <c r="Z171" s="163">
        <f t="shared" si="55"/>
        <v>0</v>
      </c>
      <c r="AA171" s="163">
        <f t="shared" si="55"/>
        <v>0</v>
      </c>
      <c r="AB171" s="163">
        <f t="shared" si="55"/>
        <v>0</v>
      </c>
      <c r="AC171" s="163">
        <f t="shared" si="55"/>
        <v>0</v>
      </c>
      <c r="AD171" s="163">
        <f t="shared" si="55"/>
        <v>0</v>
      </c>
      <c r="AE171" s="163">
        <f t="shared" si="55"/>
        <v>0</v>
      </c>
      <c r="AF171" s="176">
        <f t="shared" si="55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v>0</v>
      </c>
      <c r="D172" s="163">
        <v>0</v>
      </c>
      <c r="E172" s="163">
        <v>0</v>
      </c>
      <c r="F172" s="163">
        <v>0</v>
      </c>
      <c r="G172" s="163">
        <f t="shared" si="54"/>
        <v>0</v>
      </c>
      <c r="H172" s="163">
        <f t="shared" si="54"/>
        <v>0</v>
      </c>
      <c r="I172" s="163">
        <f t="shared" si="54"/>
        <v>0</v>
      </c>
      <c r="J172" s="163">
        <f t="shared" si="54"/>
        <v>0</v>
      </c>
      <c r="K172" s="163">
        <f t="shared" si="54"/>
        <v>0</v>
      </c>
      <c r="L172" s="163">
        <f t="shared" si="54"/>
        <v>0</v>
      </c>
      <c r="M172" s="163">
        <f t="shared" si="54"/>
        <v>0</v>
      </c>
      <c r="N172" s="163">
        <f t="shared" si="54"/>
        <v>0</v>
      </c>
      <c r="O172" s="163">
        <f t="shared" si="54"/>
        <v>0</v>
      </c>
      <c r="P172" s="163">
        <f t="shared" si="54"/>
        <v>0</v>
      </c>
      <c r="Q172" s="163">
        <f t="shared" si="54"/>
        <v>0</v>
      </c>
      <c r="R172" s="163">
        <f t="shared" si="54"/>
        <v>0</v>
      </c>
      <c r="S172" s="163">
        <f t="shared" si="55"/>
        <v>0</v>
      </c>
      <c r="T172" s="163">
        <f t="shared" si="55"/>
        <v>0</v>
      </c>
      <c r="U172" s="163">
        <f t="shared" si="55"/>
        <v>0</v>
      </c>
      <c r="V172" s="163">
        <f t="shared" si="55"/>
        <v>0</v>
      </c>
      <c r="W172" s="163">
        <f t="shared" si="55"/>
        <v>0</v>
      </c>
      <c r="X172" s="163">
        <f t="shared" si="55"/>
        <v>0</v>
      </c>
      <c r="Y172" s="163">
        <f t="shared" si="55"/>
        <v>0</v>
      </c>
      <c r="Z172" s="163">
        <f t="shared" si="55"/>
        <v>0</v>
      </c>
      <c r="AA172" s="163">
        <f t="shared" si="55"/>
        <v>0</v>
      </c>
      <c r="AB172" s="163">
        <f t="shared" si="55"/>
        <v>0</v>
      </c>
      <c r="AC172" s="163">
        <f t="shared" si="55"/>
        <v>0</v>
      </c>
      <c r="AD172" s="163">
        <f t="shared" si="55"/>
        <v>0</v>
      </c>
      <c r="AE172" s="163">
        <f t="shared" si="55"/>
        <v>0</v>
      </c>
      <c r="AF172" s="176">
        <f t="shared" si="55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v>0</v>
      </c>
      <c r="D173" s="163">
        <v>0</v>
      </c>
      <c r="E173" s="163">
        <v>0</v>
      </c>
      <c r="F173" s="163">
        <v>0</v>
      </c>
      <c r="G173" s="163">
        <f t="shared" si="54"/>
        <v>0</v>
      </c>
      <c r="H173" s="163">
        <f t="shared" si="54"/>
        <v>0</v>
      </c>
      <c r="I173" s="163">
        <f t="shared" si="54"/>
        <v>0</v>
      </c>
      <c r="J173" s="163">
        <f t="shared" si="54"/>
        <v>0</v>
      </c>
      <c r="K173" s="163">
        <f t="shared" si="54"/>
        <v>0</v>
      </c>
      <c r="L173" s="163">
        <f t="shared" si="54"/>
        <v>0</v>
      </c>
      <c r="M173" s="163">
        <f t="shared" si="54"/>
        <v>0</v>
      </c>
      <c r="N173" s="163">
        <f t="shared" si="54"/>
        <v>0</v>
      </c>
      <c r="O173" s="163">
        <f t="shared" si="54"/>
        <v>0</v>
      </c>
      <c r="P173" s="163">
        <f t="shared" si="54"/>
        <v>0</v>
      </c>
      <c r="Q173" s="163">
        <f t="shared" si="54"/>
        <v>0</v>
      </c>
      <c r="R173" s="163">
        <f t="shared" si="54"/>
        <v>0</v>
      </c>
      <c r="S173" s="163">
        <f t="shared" si="55"/>
        <v>0</v>
      </c>
      <c r="T173" s="163">
        <f t="shared" si="55"/>
        <v>0</v>
      </c>
      <c r="U173" s="163">
        <f t="shared" si="55"/>
        <v>0</v>
      </c>
      <c r="V173" s="163">
        <f t="shared" si="55"/>
        <v>0</v>
      </c>
      <c r="W173" s="163">
        <f t="shared" si="55"/>
        <v>0</v>
      </c>
      <c r="X173" s="163">
        <f t="shared" si="55"/>
        <v>0</v>
      </c>
      <c r="Y173" s="163">
        <f t="shared" si="55"/>
        <v>0</v>
      </c>
      <c r="Z173" s="163">
        <f t="shared" si="55"/>
        <v>0</v>
      </c>
      <c r="AA173" s="163">
        <f t="shared" si="55"/>
        <v>0</v>
      </c>
      <c r="AB173" s="163">
        <f t="shared" si="55"/>
        <v>0</v>
      </c>
      <c r="AC173" s="163">
        <f t="shared" si="55"/>
        <v>0</v>
      </c>
      <c r="AD173" s="163">
        <f t="shared" si="55"/>
        <v>0</v>
      </c>
      <c r="AE173" s="163">
        <f t="shared" si="55"/>
        <v>0</v>
      </c>
      <c r="AF173" s="176">
        <f t="shared" si="55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v>0</v>
      </c>
      <c r="D174" s="163">
        <v>0</v>
      </c>
      <c r="E174" s="163">
        <v>0</v>
      </c>
      <c r="F174" s="163">
        <v>0</v>
      </c>
      <c r="G174" s="163">
        <f t="shared" si="54"/>
        <v>0</v>
      </c>
      <c r="H174" s="163">
        <f t="shared" si="54"/>
        <v>0</v>
      </c>
      <c r="I174" s="163">
        <f t="shared" si="54"/>
        <v>0</v>
      </c>
      <c r="J174" s="163">
        <f t="shared" si="54"/>
        <v>0</v>
      </c>
      <c r="K174" s="163">
        <f t="shared" si="54"/>
        <v>0</v>
      </c>
      <c r="L174" s="163">
        <f t="shared" si="54"/>
        <v>0</v>
      </c>
      <c r="M174" s="163">
        <f t="shared" si="54"/>
        <v>0</v>
      </c>
      <c r="N174" s="163">
        <f t="shared" si="54"/>
        <v>0</v>
      </c>
      <c r="O174" s="163">
        <f t="shared" si="54"/>
        <v>0</v>
      </c>
      <c r="P174" s="163">
        <f t="shared" si="54"/>
        <v>0</v>
      </c>
      <c r="Q174" s="163">
        <f t="shared" si="54"/>
        <v>0</v>
      </c>
      <c r="R174" s="163">
        <f t="shared" si="54"/>
        <v>0</v>
      </c>
      <c r="S174" s="163">
        <f t="shared" si="55"/>
        <v>0</v>
      </c>
      <c r="T174" s="163">
        <f t="shared" si="55"/>
        <v>0</v>
      </c>
      <c r="U174" s="163">
        <f t="shared" si="55"/>
        <v>0</v>
      </c>
      <c r="V174" s="163">
        <f t="shared" si="55"/>
        <v>0</v>
      </c>
      <c r="W174" s="163">
        <f t="shared" si="55"/>
        <v>0</v>
      </c>
      <c r="X174" s="163">
        <f t="shared" si="55"/>
        <v>0</v>
      </c>
      <c r="Y174" s="163">
        <f t="shared" si="55"/>
        <v>0</v>
      </c>
      <c r="Z174" s="163">
        <f t="shared" si="55"/>
        <v>0</v>
      </c>
      <c r="AA174" s="163">
        <f t="shared" si="55"/>
        <v>0</v>
      </c>
      <c r="AB174" s="163">
        <f t="shared" si="55"/>
        <v>0</v>
      </c>
      <c r="AC174" s="163">
        <f t="shared" si="55"/>
        <v>0</v>
      </c>
      <c r="AD174" s="163">
        <f t="shared" si="55"/>
        <v>0</v>
      </c>
      <c r="AE174" s="163">
        <f t="shared" si="55"/>
        <v>0</v>
      </c>
      <c r="AF174" s="176">
        <f t="shared" si="55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v>0</v>
      </c>
      <c r="D175" s="163">
        <v>0</v>
      </c>
      <c r="E175" s="163">
        <v>0</v>
      </c>
      <c r="F175" s="163">
        <v>0</v>
      </c>
      <c r="G175" s="163">
        <f t="shared" si="54"/>
        <v>0</v>
      </c>
      <c r="H175" s="163">
        <f t="shared" si="54"/>
        <v>0</v>
      </c>
      <c r="I175" s="163">
        <f t="shared" si="54"/>
        <v>0</v>
      </c>
      <c r="J175" s="163">
        <f t="shared" si="54"/>
        <v>0</v>
      </c>
      <c r="K175" s="163">
        <f t="shared" si="54"/>
        <v>0</v>
      </c>
      <c r="L175" s="163">
        <f t="shared" si="54"/>
        <v>0</v>
      </c>
      <c r="M175" s="163">
        <f t="shared" si="54"/>
        <v>0</v>
      </c>
      <c r="N175" s="163">
        <f t="shared" si="54"/>
        <v>0</v>
      </c>
      <c r="O175" s="163">
        <f t="shared" si="54"/>
        <v>0</v>
      </c>
      <c r="P175" s="163">
        <f t="shared" si="54"/>
        <v>0</v>
      </c>
      <c r="Q175" s="163">
        <f t="shared" si="54"/>
        <v>0</v>
      </c>
      <c r="R175" s="163">
        <f t="shared" si="54"/>
        <v>0</v>
      </c>
      <c r="S175" s="163">
        <f t="shared" si="55"/>
        <v>0</v>
      </c>
      <c r="T175" s="163">
        <f t="shared" si="55"/>
        <v>0</v>
      </c>
      <c r="U175" s="163">
        <f t="shared" si="55"/>
        <v>0</v>
      </c>
      <c r="V175" s="163">
        <f t="shared" si="55"/>
        <v>0</v>
      </c>
      <c r="W175" s="163">
        <f t="shared" si="55"/>
        <v>0</v>
      </c>
      <c r="X175" s="163">
        <f t="shared" si="55"/>
        <v>0</v>
      </c>
      <c r="Y175" s="163">
        <f t="shared" si="55"/>
        <v>0</v>
      </c>
      <c r="Z175" s="163">
        <f t="shared" si="55"/>
        <v>0</v>
      </c>
      <c r="AA175" s="163">
        <f t="shared" si="55"/>
        <v>0</v>
      </c>
      <c r="AB175" s="163">
        <f t="shared" si="55"/>
        <v>0</v>
      </c>
      <c r="AC175" s="163">
        <f t="shared" si="55"/>
        <v>0</v>
      </c>
      <c r="AD175" s="163">
        <f t="shared" si="55"/>
        <v>0</v>
      </c>
      <c r="AE175" s="163">
        <f t="shared" si="55"/>
        <v>0</v>
      </c>
      <c r="AF175" s="176">
        <f t="shared" si="55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v>0</v>
      </c>
      <c r="D176" s="163">
        <v>0</v>
      </c>
      <c r="E176" s="163">
        <v>0</v>
      </c>
      <c r="F176" s="163">
        <v>0</v>
      </c>
      <c r="G176" s="163">
        <f t="shared" si="54"/>
        <v>0</v>
      </c>
      <c r="H176" s="163">
        <f t="shared" si="54"/>
        <v>0</v>
      </c>
      <c r="I176" s="163">
        <f t="shared" si="54"/>
        <v>0</v>
      </c>
      <c r="J176" s="163">
        <f t="shared" si="54"/>
        <v>0</v>
      </c>
      <c r="K176" s="163">
        <f t="shared" si="54"/>
        <v>0</v>
      </c>
      <c r="L176" s="163">
        <f t="shared" si="54"/>
        <v>0</v>
      </c>
      <c r="M176" s="163">
        <f t="shared" si="54"/>
        <v>0</v>
      </c>
      <c r="N176" s="163">
        <f t="shared" si="54"/>
        <v>0</v>
      </c>
      <c r="O176" s="163">
        <f t="shared" si="54"/>
        <v>0</v>
      </c>
      <c r="P176" s="163">
        <f t="shared" si="54"/>
        <v>0</v>
      </c>
      <c r="Q176" s="163">
        <f t="shared" si="54"/>
        <v>0</v>
      </c>
      <c r="R176" s="163">
        <f t="shared" si="54"/>
        <v>0</v>
      </c>
      <c r="S176" s="163">
        <f t="shared" si="55"/>
        <v>0</v>
      </c>
      <c r="T176" s="163">
        <f t="shared" si="55"/>
        <v>0</v>
      </c>
      <c r="U176" s="163">
        <f t="shared" si="55"/>
        <v>0</v>
      </c>
      <c r="V176" s="163">
        <f t="shared" si="55"/>
        <v>0</v>
      </c>
      <c r="W176" s="163">
        <f t="shared" si="55"/>
        <v>0</v>
      </c>
      <c r="X176" s="163">
        <f t="shared" si="55"/>
        <v>0</v>
      </c>
      <c r="Y176" s="163">
        <f t="shared" si="55"/>
        <v>0</v>
      </c>
      <c r="Z176" s="163">
        <f t="shared" si="55"/>
        <v>0</v>
      </c>
      <c r="AA176" s="163">
        <f t="shared" si="55"/>
        <v>0</v>
      </c>
      <c r="AB176" s="163">
        <f t="shared" si="55"/>
        <v>0</v>
      </c>
      <c r="AC176" s="163">
        <f t="shared" si="55"/>
        <v>0</v>
      </c>
      <c r="AD176" s="163">
        <f t="shared" si="55"/>
        <v>0</v>
      </c>
      <c r="AE176" s="163">
        <f t="shared" si="55"/>
        <v>0</v>
      </c>
      <c r="AF176" s="176">
        <f t="shared" si="55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v>0</v>
      </c>
      <c r="D177" s="163">
        <v>0</v>
      </c>
      <c r="E177" s="163">
        <v>0</v>
      </c>
      <c r="F177" s="163">
        <v>0</v>
      </c>
      <c r="G177" s="163">
        <f t="shared" si="54"/>
        <v>0</v>
      </c>
      <c r="H177" s="163">
        <f t="shared" si="54"/>
        <v>0</v>
      </c>
      <c r="I177" s="163">
        <f t="shared" si="54"/>
        <v>0</v>
      </c>
      <c r="J177" s="163">
        <f t="shared" si="54"/>
        <v>0</v>
      </c>
      <c r="K177" s="163">
        <f t="shared" si="54"/>
        <v>0</v>
      </c>
      <c r="L177" s="163">
        <f t="shared" si="54"/>
        <v>0</v>
      </c>
      <c r="M177" s="163">
        <f t="shared" si="54"/>
        <v>0</v>
      </c>
      <c r="N177" s="163">
        <f t="shared" si="54"/>
        <v>0</v>
      </c>
      <c r="O177" s="163">
        <f t="shared" si="54"/>
        <v>0</v>
      </c>
      <c r="P177" s="163">
        <f t="shared" si="54"/>
        <v>0</v>
      </c>
      <c r="Q177" s="163">
        <f t="shared" si="54"/>
        <v>0</v>
      </c>
      <c r="R177" s="163">
        <f t="shared" si="54"/>
        <v>0</v>
      </c>
      <c r="S177" s="163">
        <f t="shared" si="55"/>
        <v>0</v>
      </c>
      <c r="T177" s="163">
        <f t="shared" si="55"/>
        <v>0</v>
      </c>
      <c r="U177" s="163">
        <f t="shared" si="55"/>
        <v>0</v>
      </c>
      <c r="V177" s="163">
        <f t="shared" si="55"/>
        <v>0</v>
      </c>
      <c r="W177" s="163">
        <f t="shared" si="55"/>
        <v>0</v>
      </c>
      <c r="X177" s="163">
        <f t="shared" si="55"/>
        <v>0</v>
      </c>
      <c r="Y177" s="163">
        <f t="shared" si="55"/>
        <v>0</v>
      </c>
      <c r="Z177" s="163">
        <f t="shared" si="55"/>
        <v>0</v>
      </c>
      <c r="AA177" s="163">
        <f t="shared" si="55"/>
        <v>0</v>
      </c>
      <c r="AB177" s="163">
        <f t="shared" si="55"/>
        <v>0</v>
      </c>
      <c r="AC177" s="163">
        <f t="shared" si="55"/>
        <v>0</v>
      </c>
      <c r="AD177" s="163">
        <f t="shared" si="55"/>
        <v>0</v>
      </c>
      <c r="AE177" s="163">
        <f t="shared" si="55"/>
        <v>0</v>
      </c>
      <c r="AF177" s="176">
        <f t="shared" si="55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v>0</v>
      </c>
      <c r="D178" s="163">
        <v>0</v>
      </c>
      <c r="E178" s="163">
        <v>0</v>
      </c>
      <c r="F178" s="163">
        <v>0</v>
      </c>
      <c r="G178" s="163">
        <f t="shared" si="54"/>
        <v>0</v>
      </c>
      <c r="H178" s="163">
        <f t="shared" si="54"/>
        <v>0</v>
      </c>
      <c r="I178" s="163">
        <f t="shared" si="54"/>
        <v>0</v>
      </c>
      <c r="J178" s="163">
        <f t="shared" si="54"/>
        <v>0</v>
      </c>
      <c r="K178" s="163">
        <f t="shared" si="54"/>
        <v>0</v>
      </c>
      <c r="L178" s="163">
        <f t="shared" si="54"/>
        <v>0</v>
      </c>
      <c r="M178" s="163">
        <f t="shared" si="54"/>
        <v>0</v>
      </c>
      <c r="N178" s="163">
        <f t="shared" si="54"/>
        <v>0</v>
      </c>
      <c r="O178" s="163">
        <f t="shared" si="54"/>
        <v>0</v>
      </c>
      <c r="P178" s="163">
        <f t="shared" si="54"/>
        <v>0</v>
      </c>
      <c r="Q178" s="163">
        <f t="shared" si="54"/>
        <v>0</v>
      </c>
      <c r="R178" s="163">
        <f t="shared" si="54"/>
        <v>0</v>
      </c>
      <c r="S178" s="163">
        <f t="shared" si="55"/>
        <v>0</v>
      </c>
      <c r="T178" s="163">
        <f t="shared" si="55"/>
        <v>0</v>
      </c>
      <c r="U178" s="163">
        <f t="shared" si="55"/>
        <v>0</v>
      </c>
      <c r="V178" s="163">
        <f t="shared" si="55"/>
        <v>0</v>
      </c>
      <c r="W178" s="163">
        <f t="shared" si="55"/>
        <v>0</v>
      </c>
      <c r="X178" s="163">
        <f t="shared" si="55"/>
        <v>0</v>
      </c>
      <c r="Y178" s="163">
        <f t="shared" si="55"/>
        <v>0</v>
      </c>
      <c r="Z178" s="163">
        <f t="shared" si="55"/>
        <v>0</v>
      </c>
      <c r="AA178" s="163">
        <f t="shared" si="55"/>
        <v>0</v>
      </c>
      <c r="AB178" s="163">
        <f t="shared" si="55"/>
        <v>0</v>
      </c>
      <c r="AC178" s="163">
        <f t="shared" si="55"/>
        <v>0</v>
      </c>
      <c r="AD178" s="163">
        <f t="shared" si="55"/>
        <v>0</v>
      </c>
      <c r="AE178" s="163">
        <f t="shared" si="55"/>
        <v>0</v>
      </c>
      <c r="AF178" s="176">
        <f t="shared" si="55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v>0</v>
      </c>
      <c r="D179" s="163">
        <v>0</v>
      </c>
      <c r="E179" s="163">
        <v>0</v>
      </c>
      <c r="F179" s="163">
        <v>0</v>
      </c>
      <c r="G179" s="163">
        <f t="shared" si="54"/>
        <v>0</v>
      </c>
      <c r="H179" s="163">
        <f t="shared" si="54"/>
        <v>0</v>
      </c>
      <c r="I179" s="163">
        <f t="shared" si="54"/>
        <v>0</v>
      </c>
      <c r="J179" s="163">
        <f t="shared" si="54"/>
        <v>0</v>
      </c>
      <c r="K179" s="163">
        <f t="shared" si="54"/>
        <v>0</v>
      </c>
      <c r="L179" s="163">
        <f t="shared" si="54"/>
        <v>0</v>
      </c>
      <c r="M179" s="163">
        <f t="shared" si="54"/>
        <v>0</v>
      </c>
      <c r="N179" s="163">
        <f t="shared" si="54"/>
        <v>0</v>
      </c>
      <c r="O179" s="163">
        <f t="shared" si="54"/>
        <v>0</v>
      </c>
      <c r="P179" s="163">
        <f t="shared" si="54"/>
        <v>0</v>
      </c>
      <c r="Q179" s="163">
        <f t="shared" si="54"/>
        <v>0</v>
      </c>
      <c r="R179" s="163">
        <f t="shared" si="54"/>
        <v>0</v>
      </c>
      <c r="S179" s="163">
        <f t="shared" si="55"/>
        <v>0</v>
      </c>
      <c r="T179" s="163">
        <f t="shared" si="55"/>
        <v>0</v>
      </c>
      <c r="U179" s="163">
        <f t="shared" si="55"/>
        <v>0</v>
      </c>
      <c r="V179" s="163">
        <f t="shared" si="55"/>
        <v>0</v>
      </c>
      <c r="W179" s="163">
        <f t="shared" si="55"/>
        <v>0</v>
      </c>
      <c r="X179" s="163">
        <f t="shared" si="55"/>
        <v>0</v>
      </c>
      <c r="Y179" s="163">
        <f t="shared" si="55"/>
        <v>0</v>
      </c>
      <c r="Z179" s="163">
        <f t="shared" si="55"/>
        <v>0</v>
      </c>
      <c r="AA179" s="163">
        <f t="shared" si="55"/>
        <v>0</v>
      </c>
      <c r="AB179" s="163">
        <f t="shared" si="55"/>
        <v>0</v>
      </c>
      <c r="AC179" s="163">
        <f t="shared" si="55"/>
        <v>0</v>
      </c>
      <c r="AD179" s="163">
        <f t="shared" si="55"/>
        <v>0</v>
      </c>
      <c r="AE179" s="163">
        <f t="shared" si="55"/>
        <v>0</v>
      </c>
      <c r="AF179" s="176">
        <f t="shared" si="55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v>0</v>
      </c>
      <c r="D180" s="163">
        <v>0</v>
      </c>
      <c r="E180" s="163">
        <v>0</v>
      </c>
      <c r="F180" s="163">
        <v>0</v>
      </c>
      <c r="G180" s="163">
        <f t="shared" si="54"/>
        <v>0</v>
      </c>
      <c r="H180" s="163">
        <f t="shared" si="54"/>
        <v>0</v>
      </c>
      <c r="I180" s="163">
        <f t="shared" si="54"/>
        <v>0</v>
      </c>
      <c r="J180" s="163">
        <f t="shared" si="54"/>
        <v>0</v>
      </c>
      <c r="K180" s="163">
        <f t="shared" si="54"/>
        <v>0</v>
      </c>
      <c r="L180" s="163">
        <f t="shared" si="54"/>
        <v>0</v>
      </c>
      <c r="M180" s="163">
        <f t="shared" si="54"/>
        <v>0</v>
      </c>
      <c r="N180" s="163">
        <f t="shared" si="54"/>
        <v>0</v>
      </c>
      <c r="O180" s="163">
        <f t="shared" si="54"/>
        <v>0</v>
      </c>
      <c r="P180" s="163">
        <f t="shared" si="54"/>
        <v>0</v>
      </c>
      <c r="Q180" s="163">
        <f t="shared" si="54"/>
        <v>0</v>
      </c>
      <c r="R180" s="163">
        <f t="shared" si="54"/>
        <v>0</v>
      </c>
      <c r="S180" s="163">
        <f t="shared" si="55"/>
        <v>0</v>
      </c>
      <c r="T180" s="163">
        <f t="shared" si="55"/>
        <v>0</v>
      </c>
      <c r="U180" s="163">
        <f t="shared" si="55"/>
        <v>0</v>
      </c>
      <c r="V180" s="163">
        <f t="shared" si="55"/>
        <v>0</v>
      </c>
      <c r="W180" s="163">
        <f t="shared" si="55"/>
        <v>0</v>
      </c>
      <c r="X180" s="163">
        <f t="shared" si="55"/>
        <v>0</v>
      </c>
      <c r="Y180" s="163">
        <f t="shared" si="55"/>
        <v>0</v>
      </c>
      <c r="Z180" s="163">
        <f t="shared" si="55"/>
        <v>0</v>
      </c>
      <c r="AA180" s="163">
        <f t="shared" si="55"/>
        <v>0</v>
      </c>
      <c r="AB180" s="163">
        <f t="shared" si="55"/>
        <v>0</v>
      </c>
      <c r="AC180" s="163">
        <f t="shared" si="55"/>
        <v>0</v>
      </c>
      <c r="AD180" s="163">
        <f t="shared" si="55"/>
        <v>0</v>
      </c>
      <c r="AE180" s="163">
        <f t="shared" si="55"/>
        <v>0</v>
      </c>
      <c r="AF180" s="176">
        <f t="shared" si="55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v>0</v>
      </c>
      <c r="D181" s="163">
        <v>0</v>
      </c>
      <c r="E181" s="163">
        <v>0</v>
      </c>
      <c r="F181" s="163">
        <v>0</v>
      </c>
      <c r="G181" s="163">
        <f t="shared" si="54"/>
        <v>0</v>
      </c>
      <c r="H181" s="163">
        <f t="shared" si="54"/>
        <v>0</v>
      </c>
      <c r="I181" s="163">
        <f t="shared" si="54"/>
        <v>0</v>
      </c>
      <c r="J181" s="163">
        <f t="shared" si="54"/>
        <v>0</v>
      </c>
      <c r="K181" s="163">
        <f t="shared" si="54"/>
        <v>0</v>
      </c>
      <c r="L181" s="163">
        <f t="shared" si="54"/>
        <v>0</v>
      </c>
      <c r="M181" s="163">
        <f t="shared" si="54"/>
        <v>0</v>
      </c>
      <c r="N181" s="163">
        <f t="shared" si="54"/>
        <v>0</v>
      </c>
      <c r="O181" s="163">
        <f t="shared" si="54"/>
        <v>0</v>
      </c>
      <c r="P181" s="163">
        <f t="shared" si="54"/>
        <v>0</v>
      </c>
      <c r="Q181" s="163">
        <f t="shared" si="54"/>
        <v>0</v>
      </c>
      <c r="R181" s="163">
        <f t="shared" si="54"/>
        <v>0</v>
      </c>
      <c r="S181" s="163">
        <f t="shared" si="55"/>
        <v>0</v>
      </c>
      <c r="T181" s="163">
        <f t="shared" si="55"/>
        <v>0</v>
      </c>
      <c r="U181" s="163">
        <f t="shared" si="55"/>
        <v>0</v>
      </c>
      <c r="V181" s="163">
        <f t="shared" si="55"/>
        <v>0</v>
      </c>
      <c r="W181" s="163">
        <f t="shared" si="55"/>
        <v>0</v>
      </c>
      <c r="X181" s="163">
        <f t="shared" si="55"/>
        <v>0</v>
      </c>
      <c r="Y181" s="163">
        <f t="shared" si="55"/>
        <v>0</v>
      </c>
      <c r="Z181" s="163">
        <f t="shared" si="55"/>
        <v>0</v>
      </c>
      <c r="AA181" s="163">
        <f t="shared" si="55"/>
        <v>0</v>
      </c>
      <c r="AB181" s="163">
        <f t="shared" si="55"/>
        <v>0</v>
      </c>
      <c r="AC181" s="163">
        <f t="shared" si="55"/>
        <v>0</v>
      </c>
      <c r="AD181" s="163">
        <f t="shared" si="55"/>
        <v>0</v>
      </c>
      <c r="AE181" s="163">
        <f t="shared" si="55"/>
        <v>0</v>
      </c>
      <c r="AF181" s="176">
        <f t="shared" si="55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v>0</v>
      </c>
      <c r="D182" s="163">
        <v>0</v>
      </c>
      <c r="E182" s="163">
        <v>0</v>
      </c>
      <c r="F182" s="163">
        <v>0</v>
      </c>
      <c r="G182" s="163">
        <f t="shared" si="54"/>
        <v>0</v>
      </c>
      <c r="H182" s="163">
        <f t="shared" si="54"/>
        <v>0</v>
      </c>
      <c r="I182" s="163">
        <f t="shared" si="54"/>
        <v>0</v>
      </c>
      <c r="J182" s="163">
        <f t="shared" si="54"/>
        <v>0</v>
      </c>
      <c r="K182" s="163">
        <f t="shared" si="54"/>
        <v>0</v>
      </c>
      <c r="L182" s="163">
        <f t="shared" si="54"/>
        <v>0</v>
      </c>
      <c r="M182" s="163">
        <f t="shared" si="54"/>
        <v>0</v>
      </c>
      <c r="N182" s="163">
        <f t="shared" si="54"/>
        <v>0</v>
      </c>
      <c r="O182" s="163">
        <f t="shared" si="54"/>
        <v>0</v>
      </c>
      <c r="P182" s="163">
        <f t="shared" si="54"/>
        <v>0</v>
      </c>
      <c r="Q182" s="163">
        <f t="shared" si="54"/>
        <v>0</v>
      </c>
      <c r="R182" s="163">
        <f t="shared" si="54"/>
        <v>0</v>
      </c>
      <c r="S182" s="163">
        <f t="shared" si="55"/>
        <v>0</v>
      </c>
      <c r="T182" s="163">
        <f t="shared" si="55"/>
        <v>0</v>
      </c>
      <c r="U182" s="163">
        <f t="shared" si="55"/>
        <v>0</v>
      </c>
      <c r="V182" s="163">
        <f t="shared" si="55"/>
        <v>0</v>
      </c>
      <c r="W182" s="163">
        <f t="shared" si="55"/>
        <v>0</v>
      </c>
      <c r="X182" s="163">
        <f t="shared" si="55"/>
        <v>0</v>
      </c>
      <c r="Y182" s="163">
        <f t="shared" si="55"/>
        <v>0</v>
      </c>
      <c r="Z182" s="163">
        <f t="shared" si="55"/>
        <v>0</v>
      </c>
      <c r="AA182" s="163">
        <f t="shared" si="55"/>
        <v>0</v>
      </c>
      <c r="AB182" s="163">
        <f t="shared" si="55"/>
        <v>0</v>
      </c>
      <c r="AC182" s="163">
        <f t="shared" si="55"/>
        <v>0</v>
      </c>
      <c r="AD182" s="163">
        <f t="shared" si="55"/>
        <v>0</v>
      </c>
      <c r="AE182" s="163">
        <f t="shared" si="55"/>
        <v>0</v>
      </c>
      <c r="AF182" s="176">
        <f t="shared" si="55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v>0</v>
      </c>
      <c r="D183" s="163">
        <v>0</v>
      </c>
      <c r="E183" s="163">
        <v>0</v>
      </c>
      <c r="F183" s="163">
        <v>0</v>
      </c>
      <c r="G183" s="163">
        <f t="shared" si="54"/>
        <v>0</v>
      </c>
      <c r="H183" s="163">
        <f t="shared" si="54"/>
        <v>0</v>
      </c>
      <c r="I183" s="163">
        <f t="shared" si="54"/>
        <v>0</v>
      </c>
      <c r="J183" s="163">
        <f t="shared" si="54"/>
        <v>0</v>
      </c>
      <c r="K183" s="163">
        <f t="shared" si="54"/>
        <v>0</v>
      </c>
      <c r="L183" s="163">
        <f t="shared" si="54"/>
        <v>0</v>
      </c>
      <c r="M183" s="163">
        <f t="shared" si="54"/>
        <v>0</v>
      </c>
      <c r="N183" s="163">
        <f t="shared" si="54"/>
        <v>0</v>
      </c>
      <c r="O183" s="163">
        <f t="shared" si="54"/>
        <v>0</v>
      </c>
      <c r="P183" s="163">
        <f t="shared" si="54"/>
        <v>0</v>
      </c>
      <c r="Q183" s="163">
        <f t="shared" si="54"/>
        <v>0</v>
      </c>
      <c r="R183" s="163">
        <f t="shared" si="54"/>
        <v>0</v>
      </c>
      <c r="S183" s="163">
        <f t="shared" si="55"/>
        <v>0</v>
      </c>
      <c r="T183" s="163">
        <f t="shared" si="55"/>
        <v>0</v>
      </c>
      <c r="U183" s="163">
        <f t="shared" si="55"/>
        <v>0</v>
      </c>
      <c r="V183" s="163">
        <f t="shared" si="55"/>
        <v>0</v>
      </c>
      <c r="W183" s="163">
        <f t="shared" si="55"/>
        <v>0</v>
      </c>
      <c r="X183" s="163">
        <f t="shared" si="55"/>
        <v>0</v>
      </c>
      <c r="Y183" s="163">
        <f t="shared" si="55"/>
        <v>0</v>
      </c>
      <c r="Z183" s="163">
        <f t="shared" si="55"/>
        <v>0</v>
      </c>
      <c r="AA183" s="163">
        <f t="shared" si="55"/>
        <v>0</v>
      </c>
      <c r="AB183" s="163">
        <f t="shared" si="55"/>
        <v>0</v>
      </c>
      <c r="AC183" s="163">
        <f t="shared" si="55"/>
        <v>0</v>
      </c>
      <c r="AD183" s="163">
        <f t="shared" si="55"/>
        <v>0</v>
      </c>
      <c r="AE183" s="163">
        <f t="shared" si="55"/>
        <v>0</v>
      </c>
      <c r="AF183" s="176">
        <f t="shared" si="55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v>0</v>
      </c>
      <c r="D184" s="163">
        <v>0</v>
      </c>
      <c r="E184" s="163">
        <v>0</v>
      </c>
      <c r="F184" s="163">
        <v>0</v>
      </c>
      <c r="G184" s="163">
        <f t="shared" si="54"/>
        <v>0</v>
      </c>
      <c r="H184" s="163">
        <f t="shared" si="54"/>
        <v>0</v>
      </c>
      <c r="I184" s="163">
        <f t="shared" si="54"/>
        <v>0</v>
      </c>
      <c r="J184" s="163">
        <f t="shared" si="54"/>
        <v>0</v>
      </c>
      <c r="K184" s="163">
        <f t="shared" si="54"/>
        <v>0</v>
      </c>
      <c r="L184" s="163">
        <f t="shared" si="54"/>
        <v>0</v>
      </c>
      <c r="M184" s="163">
        <f t="shared" si="54"/>
        <v>0</v>
      </c>
      <c r="N184" s="163">
        <f t="shared" si="54"/>
        <v>0</v>
      </c>
      <c r="O184" s="163">
        <f t="shared" si="54"/>
        <v>0</v>
      </c>
      <c r="P184" s="163">
        <f t="shared" si="54"/>
        <v>0</v>
      </c>
      <c r="Q184" s="163">
        <f t="shared" si="54"/>
        <v>0</v>
      </c>
      <c r="R184" s="163">
        <f t="shared" si="54"/>
        <v>0</v>
      </c>
      <c r="S184" s="163">
        <f t="shared" ref="S184:AF199" si="56">R184</f>
        <v>0</v>
      </c>
      <c r="T184" s="163">
        <f t="shared" si="56"/>
        <v>0</v>
      </c>
      <c r="U184" s="163">
        <f t="shared" si="56"/>
        <v>0</v>
      </c>
      <c r="V184" s="163">
        <f t="shared" si="56"/>
        <v>0</v>
      </c>
      <c r="W184" s="163">
        <f t="shared" si="56"/>
        <v>0</v>
      </c>
      <c r="X184" s="163">
        <f t="shared" si="56"/>
        <v>0</v>
      </c>
      <c r="Y184" s="163">
        <f t="shared" si="56"/>
        <v>0</v>
      </c>
      <c r="Z184" s="163">
        <f t="shared" si="56"/>
        <v>0</v>
      </c>
      <c r="AA184" s="163">
        <f t="shared" si="56"/>
        <v>0</v>
      </c>
      <c r="AB184" s="163">
        <f t="shared" si="55"/>
        <v>0</v>
      </c>
      <c r="AC184" s="163">
        <f t="shared" si="55"/>
        <v>0</v>
      </c>
      <c r="AD184" s="163">
        <f t="shared" si="56"/>
        <v>0</v>
      </c>
      <c r="AE184" s="163">
        <f t="shared" si="56"/>
        <v>0</v>
      </c>
      <c r="AF184" s="176">
        <f t="shared" si="56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v>0</v>
      </c>
      <c r="D185" s="163">
        <v>0</v>
      </c>
      <c r="E185" s="163">
        <v>0</v>
      </c>
      <c r="F185" s="163">
        <v>0</v>
      </c>
      <c r="G185" s="163">
        <f t="shared" ref="G185:R200" si="57">F185</f>
        <v>0</v>
      </c>
      <c r="H185" s="163">
        <f t="shared" si="57"/>
        <v>0</v>
      </c>
      <c r="I185" s="163">
        <f t="shared" si="57"/>
        <v>0</v>
      </c>
      <c r="J185" s="163">
        <f t="shared" si="57"/>
        <v>0</v>
      </c>
      <c r="K185" s="163">
        <f t="shared" si="57"/>
        <v>0</v>
      </c>
      <c r="L185" s="163">
        <f t="shared" si="57"/>
        <v>0</v>
      </c>
      <c r="M185" s="163">
        <f t="shared" si="57"/>
        <v>0</v>
      </c>
      <c r="N185" s="163">
        <f t="shared" si="57"/>
        <v>0</v>
      </c>
      <c r="O185" s="163">
        <f t="shared" si="57"/>
        <v>0</v>
      </c>
      <c r="P185" s="163">
        <f t="shared" si="57"/>
        <v>0</v>
      </c>
      <c r="Q185" s="163">
        <f t="shared" si="57"/>
        <v>0</v>
      </c>
      <c r="R185" s="163">
        <f t="shared" si="57"/>
        <v>0</v>
      </c>
      <c r="S185" s="163">
        <f t="shared" si="56"/>
        <v>0</v>
      </c>
      <c r="T185" s="163">
        <f t="shared" si="56"/>
        <v>0</v>
      </c>
      <c r="U185" s="163">
        <f t="shared" si="56"/>
        <v>0</v>
      </c>
      <c r="V185" s="163">
        <f t="shared" si="56"/>
        <v>0</v>
      </c>
      <c r="W185" s="163">
        <f t="shared" si="56"/>
        <v>0</v>
      </c>
      <c r="X185" s="163">
        <f t="shared" si="56"/>
        <v>0</v>
      </c>
      <c r="Y185" s="163">
        <f t="shared" si="56"/>
        <v>0</v>
      </c>
      <c r="Z185" s="163">
        <f t="shared" si="56"/>
        <v>0</v>
      </c>
      <c r="AA185" s="163">
        <f t="shared" si="56"/>
        <v>0</v>
      </c>
      <c r="AB185" s="163">
        <f t="shared" si="56"/>
        <v>0</v>
      </c>
      <c r="AC185" s="163">
        <f t="shared" si="56"/>
        <v>0</v>
      </c>
      <c r="AD185" s="163">
        <f t="shared" si="56"/>
        <v>0</v>
      </c>
      <c r="AE185" s="163">
        <f t="shared" si="56"/>
        <v>0</v>
      </c>
      <c r="AF185" s="176">
        <f t="shared" si="56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v>0</v>
      </c>
      <c r="D186" s="163">
        <v>0</v>
      </c>
      <c r="E186" s="163">
        <v>0</v>
      </c>
      <c r="F186" s="163">
        <v>0</v>
      </c>
      <c r="G186" s="163">
        <f t="shared" si="57"/>
        <v>0</v>
      </c>
      <c r="H186" s="163">
        <f t="shared" si="57"/>
        <v>0</v>
      </c>
      <c r="I186" s="163">
        <f t="shared" si="57"/>
        <v>0</v>
      </c>
      <c r="J186" s="163">
        <f t="shared" si="57"/>
        <v>0</v>
      </c>
      <c r="K186" s="163">
        <f t="shared" si="57"/>
        <v>0</v>
      </c>
      <c r="L186" s="163">
        <f t="shared" si="57"/>
        <v>0</v>
      </c>
      <c r="M186" s="163">
        <f t="shared" si="57"/>
        <v>0</v>
      </c>
      <c r="N186" s="163">
        <f t="shared" si="57"/>
        <v>0</v>
      </c>
      <c r="O186" s="163">
        <f t="shared" si="57"/>
        <v>0</v>
      </c>
      <c r="P186" s="163">
        <f t="shared" si="57"/>
        <v>0</v>
      </c>
      <c r="Q186" s="163">
        <f t="shared" si="57"/>
        <v>0</v>
      </c>
      <c r="R186" s="163">
        <f t="shared" si="57"/>
        <v>0</v>
      </c>
      <c r="S186" s="163">
        <f t="shared" si="56"/>
        <v>0</v>
      </c>
      <c r="T186" s="163">
        <f t="shared" si="56"/>
        <v>0</v>
      </c>
      <c r="U186" s="163">
        <f t="shared" si="56"/>
        <v>0</v>
      </c>
      <c r="V186" s="163">
        <f t="shared" si="56"/>
        <v>0</v>
      </c>
      <c r="W186" s="163">
        <f t="shared" si="56"/>
        <v>0</v>
      </c>
      <c r="X186" s="163">
        <f t="shared" si="56"/>
        <v>0</v>
      </c>
      <c r="Y186" s="163">
        <f t="shared" si="56"/>
        <v>0</v>
      </c>
      <c r="Z186" s="163">
        <f t="shared" si="56"/>
        <v>0</v>
      </c>
      <c r="AA186" s="163">
        <f t="shared" si="56"/>
        <v>0</v>
      </c>
      <c r="AB186" s="163">
        <f t="shared" si="56"/>
        <v>0</v>
      </c>
      <c r="AC186" s="163">
        <f t="shared" si="56"/>
        <v>0</v>
      </c>
      <c r="AD186" s="163">
        <f t="shared" si="56"/>
        <v>0</v>
      </c>
      <c r="AE186" s="163">
        <f t="shared" si="56"/>
        <v>0</v>
      </c>
      <c r="AF186" s="176">
        <f t="shared" si="56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v>0</v>
      </c>
      <c r="D187" s="163">
        <v>0</v>
      </c>
      <c r="E187" s="163">
        <v>0</v>
      </c>
      <c r="F187" s="163">
        <v>0</v>
      </c>
      <c r="G187" s="163">
        <f t="shared" si="57"/>
        <v>0</v>
      </c>
      <c r="H187" s="163">
        <f t="shared" si="57"/>
        <v>0</v>
      </c>
      <c r="I187" s="163">
        <f t="shared" si="57"/>
        <v>0</v>
      </c>
      <c r="J187" s="163">
        <f t="shared" si="57"/>
        <v>0</v>
      </c>
      <c r="K187" s="163">
        <f t="shared" si="57"/>
        <v>0</v>
      </c>
      <c r="L187" s="163">
        <f t="shared" si="57"/>
        <v>0</v>
      </c>
      <c r="M187" s="163">
        <f t="shared" si="57"/>
        <v>0</v>
      </c>
      <c r="N187" s="163">
        <f t="shared" si="57"/>
        <v>0</v>
      </c>
      <c r="O187" s="163">
        <f t="shared" si="57"/>
        <v>0</v>
      </c>
      <c r="P187" s="163">
        <f t="shared" si="57"/>
        <v>0</v>
      </c>
      <c r="Q187" s="163">
        <f t="shared" si="57"/>
        <v>0</v>
      </c>
      <c r="R187" s="163">
        <f t="shared" si="57"/>
        <v>0</v>
      </c>
      <c r="S187" s="163">
        <f t="shared" si="56"/>
        <v>0</v>
      </c>
      <c r="T187" s="163">
        <f t="shared" si="56"/>
        <v>0</v>
      </c>
      <c r="U187" s="163">
        <f t="shared" si="56"/>
        <v>0</v>
      </c>
      <c r="V187" s="163">
        <f t="shared" si="56"/>
        <v>0</v>
      </c>
      <c r="W187" s="163">
        <f t="shared" si="56"/>
        <v>0</v>
      </c>
      <c r="X187" s="163">
        <f t="shared" si="56"/>
        <v>0</v>
      </c>
      <c r="Y187" s="163">
        <f t="shared" si="56"/>
        <v>0</v>
      </c>
      <c r="Z187" s="163">
        <f t="shared" si="56"/>
        <v>0</v>
      </c>
      <c r="AA187" s="163">
        <f t="shared" si="56"/>
        <v>0</v>
      </c>
      <c r="AB187" s="163">
        <f t="shared" si="56"/>
        <v>0</v>
      </c>
      <c r="AC187" s="163">
        <f t="shared" si="56"/>
        <v>0</v>
      </c>
      <c r="AD187" s="163">
        <f t="shared" si="56"/>
        <v>0</v>
      </c>
      <c r="AE187" s="163">
        <f t="shared" si="56"/>
        <v>0</v>
      </c>
      <c r="AF187" s="176">
        <f t="shared" si="56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v>0</v>
      </c>
      <c r="D188" s="163">
        <v>0</v>
      </c>
      <c r="E188" s="163">
        <v>0</v>
      </c>
      <c r="F188" s="163">
        <v>0</v>
      </c>
      <c r="G188" s="163">
        <f t="shared" si="57"/>
        <v>0</v>
      </c>
      <c r="H188" s="163">
        <f t="shared" si="57"/>
        <v>0</v>
      </c>
      <c r="I188" s="163">
        <f t="shared" si="57"/>
        <v>0</v>
      </c>
      <c r="J188" s="163">
        <f t="shared" si="57"/>
        <v>0</v>
      </c>
      <c r="K188" s="163">
        <f t="shared" si="57"/>
        <v>0</v>
      </c>
      <c r="L188" s="163">
        <f t="shared" si="57"/>
        <v>0</v>
      </c>
      <c r="M188" s="163">
        <f t="shared" si="57"/>
        <v>0</v>
      </c>
      <c r="N188" s="163">
        <f t="shared" si="57"/>
        <v>0</v>
      </c>
      <c r="O188" s="163">
        <f t="shared" si="57"/>
        <v>0</v>
      </c>
      <c r="P188" s="163">
        <f t="shared" si="57"/>
        <v>0</v>
      </c>
      <c r="Q188" s="163">
        <f t="shared" si="57"/>
        <v>0</v>
      </c>
      <c r="R188" s="163">
        <f t="shared" si="57"/>
        <v>0</v>
      </c>
      <c r="S188" s="163">
        <f t="shared" si="56"/>
        <v>0</v>
      </c>
      <c r="T188" s="163">
        <f t="shared" si="56"/>
        <v>0</v>
      </c>
      <c r="U188" s="163">
        <f t="shared" si="56"/>
        <v>0</v>
      </c>
      <c r="V188" s="163">
        <f t="shared" si="56"/>
        <v>0</v>
      </c>
      <c r="W188" s="163">
        <f t="shared" si="56"/>
        <v>0</v>
      </c>
      <c r="X188" s="163">
        <f t="shared" si="56"/>
        <v>0</v>
      </c>
      <c r="Y188" s="163">
        <f t="shared" si="56"/>
        <v>0</v>
      </c>
      <c r="Z188" s="163">
        <f t="shared" si="56"/>
        <v>0</v>
      </c>
      <c r="AA188" s="163">
        <f t="shared" si="56"/>
        <v>0</v>
      </c>
      <c r="AB188" s="163">
        <f t="shared" si="56"/>
        <v>0</v>
      </c>
      <c r="AC188" s="163">
        <f t="shared" si="56"/>
        <v>0</v>
      </c>
      <c r="AD188" s="163">
        <f t="shared" si="56"/>
        <v>0</v>
      </c>
      <c r="AE188" s="163">
        <f t="shared" si="56"/>
        <v>0</v>
      </c>
      <c r="AF188" s="176">
        <f t="shared" si="56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v>0</v>
      </c>
      <c r="D189" s="163">
        <v>0</v>
      </c>
      <c r="E189" s="163">
        <v>0</v>
      </c>
      <c r="F189" s="163">
        <v>0</v>
      </c>
      <c r="G189" s="163">
        <f t="shared" si="57"/>
        <v>0</v>
      </c>
      <c r="H189" s="163">
        <f t="shared" si="57"/>
        <v>0</v>
      </c>
      <c r="I189" s="163">
        <f t="shared" si="57"/>
        <v>0</v>
      </c>
      <c r="J189" s="163">
        <f t="shared" si="57"/>
        <v>0</v>
      </c>
      <c r="K189" s="163">
        <f t="shared" si="57"/>
        <v>0</v>
      </c>
      <c r="L189" s="163">
        <f t="shared" si="57"/>
        <v>0</v>
      </c>
      <c r="M189" s="163">
        <f t="shared" si="57"/>
        <v>0</v>
      </c>
      <c r="N189" s="163">
        <f t="shared" si="57"/>
        <v>0</v>
      </c>
      <c r="O189" s="163">
        <f t="shared" si="57"/>
        <v>0</v>
      </c>
      <c r="P189" s="163">
        <f t="shared" si="57"/>
        <v>0</v>
      </c>
      <c r="Q189" s="163">
        <f t="shared" si="57"/>
        <v>0</v>
      </c>
      <c r="R189" s="163">
        <f t="shared" si="57"/>
        <v>0</v>
      </c>
      <c r="S189" s="163">
        <f t="shared" si="56"/>
        <v>0</v>
      </c>
      <c r="T189" s="163">
        <f t="shared" si="56"/>
        <v>0</v>
      </c>
      <c r="U189" s="163">
        <f t="shared" si="56"/>
        <v>0</v>
      </c>
      <c r="V189" s="163">
        <f t="shared" si="56"/>
        <v>0</v>
      </c>
      <c r="W189" s="163">
        <f t="shared" si="56"/>
        <v>0</v>
      </c>
      <c r="X189" s="163">
        <f t="shared" si="56"/>
        <v>0</v>
      </c>
      <c r="Y189" s="163">
        <f t="shared" si="56"/>
        <v>0</v>
      </c>
      <c r="Z189" s="163">
        <f t="shared" si="56"/>
        <v>0</v>
      </c>
      <c r="AA189" s="163">
        <f t="shared" si="56"/>
        <v>0</v>
      </c>
      <c r="AB189" s="163">
        <f t="shared" si="56"/>
        <v>0</v>
      </c>
      <c r="AC189" s="163">
        <f t="shared" si="56"/>
        <v>0</v>
      </c>
      <c r="AD189" s="163">
        <f t="shared" si="56"/>
        <v>0</v>
      </c>
      <c r="AE189" s="163">
        <f t="shared" si="56"/>
        <v>0</v>
      </c>
      <c r="AF189" s="176">
        <f t="shared" si="56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v>0</v>
      </c>
      <c r="D190" s="163">
        <v>0</v>
      </c>
      <c r="E190" s="163">
        <v>0</v>
      </c>
      <c r="F190" s="163">
        <v>0</v>
      </c>
      <c r="G190" s="163">
        <f t="shared" si="57"/>
        <v>0</v>
      </c>
      <c r="H190" s="163">
        <f t="shared" si="57"/>
        <v>0</v>
      </c>
      <c r="I190" s="163">
        <f t="shared" si="57"/>
        <v>0</v>
      </c>
      <c r="J190" s="163">
        <f t="shared" si="57"/>
        <v>0</v>
      </c>
      <c r="K190" s="163">
        <f t="shared" si="57"/>
        <v>0</v>
      </c>
      <c r="L190" s="163">
        <f t="shared" si="57"/>
        <v>0</v>
      </c>
      <c r="M190" s="163">
        <f t="shared" si="57"/>
        <v>0</v>
      </c>
      <c r="N190" s="163">
        <f t="shared" si="57"/>
        <v>0</v>
      </c>
      <c r="O190" s="163">
        <f t="shared" si="57"/>
        <v>0</v>
      </c>
      <c r="P190" s="163">
        <f t="shared" si="57"/>
        <v>0</v>
      </c>
      <c r="Q190" s="163">
        <f t="shared" si="57"/>
        <v>0</v>
      </c>
      <c r="R190" s="163">
        <f t="shared" si="57"/>
        <v>0</v>
      </c>
      <c r="S190" s="163">
        <f t="shared" si="56"/>
        <v>0</v>
      </c>
      <c r="T190" s="163">
        <f t="shared" si="56"/>
        <v>0</v>
      </c>
      <c r="U190" s="163">
        <f t="shared" si="56"/>
        <v>0</v>
      </c>
      <c r="V190" s="163">
        <f t="shared" si="56"/>
        <v>0</v>
      </c>
      <c r="W190" s="163">
        <f t="shared" si="56"/>
        <v>0</v>
      </c>
      <c r="X190" s="163">
        <f t="shared" si="56"/>
        <v>0</v>
      </c>
      <c r="Y190" s="163">
        <f t="shared" si="56"/>
        <v>0</v>
      </c>
      <c r="Z190" s="163">
        <f t="shared" si="56"/>
        <v>0</v>
      </c>
      <c r="AA190" s="163">
        <f t="shared" si="56"/>
        <v>0</v>
      </c>
      <c r="AB190" s="163">
        <f t="shared" si="56"/>
        <v>0</v>
      </c>
      <c r="AC190" s="163">
        <f t="shared" si="56"/>
        <v>0</v>
      </c>
      <c r="AD190" s="163">
        <f t="shared" si="56"/>
        <v>0</v>
      </c>
      <c r="AE190" s="163">
        <f t="shared" si="56"/>
        <v>0</v>
      </c>
      <c r="AF190" s="176">
        <f t="shared" si="56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v>0</v>
      </c>
      <c r="D191" s="163">
        <v>0</v>
      </c>
      <c r="E191" s="163">
        <v>0</v>
      </c>
      <c r="F191" s="163">
        <v>0</v>
      </c>
      <c r="G191" s="163">
        <f t="shared" si="57"/>
        <v>0</v>
      </c>
      <c r="H191" s="163">
        <f t="shared" si="57"/>
        <v>0</v>
      </c>
      <c r="I191" s="163">
        <f t="shared" si="57"/>
        <v>0</v>
      </c>
      <c r="J191" s="163">
        <f t="shared" si="57"/>
        <v>0</v>
      </c>
      <c r="K191" s="163">
        <f t="shared" si="57"/>
        <v>0</v>
      </c>
      <c r="L191" s="163">
        <f t="shared" si="57"/>
        <v>0</v>
      </c>
      <c r="M191" s="163">
        <f t="shared" si="57"/>
        <v>0</v>
      </c>
      <c r="N191" s="163">
        <f t="shared" si="57"/>
        <v>0</v>
      </c>
      <c r="O191" s="163">
        <f t="shared" si="57"/>
        <v>0</v>
      </c>
      <c r="P191" s="163">
        <f t="shared" si="57"/>
        <v>0</v>
      </c>
      <c r="Q191" s="163">
        <f t="shared" si="57"/>
        <v>0</v>
      </c>
      <c r="R191" s="163">
        <f t="shared" si="57"/>
        <v>0</v>
      </c>
      <c r="S191" s="163">
        <f t="shared" si="56"/>
        <v>0</v>
      </c>
      <c r="T191" s="163">
        <f t="shared" si="56"/>
        <v>0</v>
      </c>
      <c r="U191" s="163">
        <f t="shared" si="56"/>
        <v>0</v>
      </c>
      <c r="V191" s="163">
        <f t="shared" si="56"/>
        <v>0</v>
      </c>
      <c r="W191" s="163">
        <f t="shared" si="56"/>
        <v>0</v>
      </c>
      <c r="X191" s="163">
        <f t="shared" si="56"/>
        <v>0</v>
      </c>
      <c r="Y191" s="163">
        <f t="shared" si="56"/>
        <v>0</v>
      </c>
      <c r="Z191" s="163">
        <f t="shared" si="56"/>
        <v>0</v>
      </c>
      <c r="AA191" s="163">
        <f t="shared" si="56"/>
        <v>0</v>
      </c>
      <c r="AB191" s="163">
        <f t="shared" si="56"/>
        <v>0</v>
      </c>
      <c r="AC191" s="163">
        <f t="shared" si="56"/>
        <v>0</v>
      </c>
      <c r="AD191" s="163">
        <f t="shared" si="56"/>
        <v>0</v>
      </c>
      <c r="AE191" s="163">
        <f t="shared" si="56"/>
        <v>0</v>
      </c>
      <c r="AF191" s="176">
        <f t="shared" si="56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v>0</v>
      </c>
      <c r="D192" s="163">
        <v>0</v>
      </c>
      <c r="E192" s="163">
        <v>0</v>
      </c>
      <c r="F192" s="163">
        <v>0</v>
      </c>
      <c r="G192" s="163">
        <f t="shared" si="57"/>
        <v>0</v>
      </c>
      <c r="H192" s="163">
        <f t="shared" si="57"/>
        <v>0</v>
      </c>
      <c r="I192" s="163">
        <f t="shared" si="57"/>
        <v>0</v>
      </c>
      <c r="J192" s="163">
        <f t="shared" si="57"/>
        <v>0</v>
      </c>
      <c r="K192" s="163">
        <f t="shared" si="57"/>
        <v>0</v>
      </c>
      <c r="L192" s="163">
        <f t="shared" si="57"/>
        <v>0</v>
      </c>
      <c r="M192" s="163">
        <f t="shared" si="57"/>
        <v>0</v>
      </c>
      <c r="N192" s="163">
        <f t="shared" si="57"/>
        <v>0</v>
      </c>
      <c r="O192" s="163">
        <f t="shared" si="57"/>
        <v>0</v>
      </c>
      <c r="P192" s="163">
        <f t="shared" si="57"/>
        <v>0</v>
      </c>
      <c r="Q192" s="163">
        <f t="shared" si="57"/>
        <v>0</v>
      </c>
      <c r="R192" s="163">
        <f t="shared" si="57"/>
        <v>0</v>
      </c>
      <c r="S192" s="163">
        <f t="shared" si="56"/>
        <v>0</v>
      </c>
      <c r="T192" s="163">
        <f t="shared" si="56"/>
        <v>0</v>
      </c>
      <c r="U192" s="163">
        <f t="shared" si="56"/>
        <v>0</v>
      </c>
      <c r="V192" s="163">
        <f t="shared" si="56"/>
        <v>0</v>
      </c>
      <c r="W192" s="163">
        <f t="shared" si="56"/>
        <v>0</v>
      </c>
      <c r="X192" s="163">
        <f t="shared" si="56"/>
        <v>0</v>
      </c>
      <c r="Y192" s="163">
        <f t="shared" si="56"/>
        <v>0</v>
      </c>
      <c r="Z192" s="163">
        <f t="shared" si="56"/>
        <v>0</v>
      </c>
      <c r="AA192" s="163">
        <f t="shared" si="56"/>
        <v>0</v>
      </c>
      <c r="AB192" s="163">
        <f t="shared" si="56"/>
        <v>0</v>
      </c>
      <c r="AC192" s="163">
        <f t="shared" si="56"/>
        <v>0</v>
      </c>
      <c r="AD192" s="163">
        <f t="shared" si="56"/>
        <v>0</v>
      </c>
      <c r="AE192" s="163">
        <f t="shared" si="56"/>
        <v>0</v>
      </c>
      <c r="AF192" s="176">
        <f t="shared" si="56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v>0</v>
      </c>
      <c r="D193" s="163">
        <v>0</v>
      </c>
      <c r="E193" s="163">
        <v>0</v>
      </c>
      <c r="F193" s="163">
        <v>0</v>
      </c>
      <c r="G193" s="163">
        <f t="shared" si="57"/>
        <v>0</v>
      </c>
      <c r="H193" s="163">
        <f t="shared" si="57"/>
        <v>0</v>
      </c>
      <c r="I193" s="163">
        <f t="shared" si="57"/>
        <v>0</v>
      </c>
      <c r="J193" s="163">
        <f t="shared" si="57"/>
        <v>0</v>
      </c>
      <c r="K193" s="163">
        <f t="shared" si="57"/>
        <v>0</v>
      </c>
      <c r="L193" s="163">
        <f t="shared" si="57"/>
        <v>0</v>
      </c>
      <c r="M193" s="163">
        <f t="shared" si="57"/>
        <v>0</v>
      </c>
      <c r="N193" s="163">
        <f t="shared" si="57"/>
        <v>0</v>
      </c>
      <c r="O193" s="163">
        <f t="shared" si="57"/>
        <v>0</v>
      </c>
      <c r="P193" s="163">
        <f t="shared" si="57"/>
        <v>0</v>
      </c>
      <c r="Q193" s="163">
        <f t="shared" si="57"/>
        <v>0</v>
      </c>
      <c r="R193" s="163">
        <f t="shared" si="57"/>
        <v>0</v>
      </c>
      <c r="S193" s="163">
        <f t="shared" si="56"/>
        <v>0</v>
      </c>
      <c r="T193" s="163">
        <f t="shared" si="56"/>
        <v>0</v>
      </c>
      <c r="U193" s="163">
        <f t="shared" si="56"/>
        <v>0</v>
      </c>
      <c r="V193" s="163">
        <f t="shared" si="56"/>
        <v>0</v>
      </c>
      <c r="W193" s="163">
        <f t="shared" si="56"/>
        <v>0</v>
      </c>
      <c r="X193" s="163">
        <f t="shared" si="56"/>
        <v>0</v>
      </c>
      <c r="Y193" s="163">
        <f t="shared" si="56"/>
        <v>0</v>
      </c>
      <c r="Z193" s="163">
        <f t="shared" si="56"/>
        <v>0</v>
      </c>
      <c r="AA193" s="163">
        <f t="shared" si="56"/>
        <v>0</v>
      </c>
      <c r="AB193" s="163">
        <f t="shared" si="56"/>
        <v>0</v>
      </c>
      <c r="AC193" s="163">
        <f t="shared" si="56"/>
        <v>0</v>
      </c>
      <c r="AD193" s="163">
        <f t="shared" si="56"/>
        <v>0</v>
      </c>
      <c r="AE193" s="163">
        <f t="shared" si="56"/>
        <v>0</v>
      </c>
      <c r="AF193" s="176">
        <f t="shared" si="56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v>0</v>
      </c>
      <c r="D194" s="163">
        <v>0</v>
      </c>
      <c r="E194" s="163">
        <v>0</v>
      </c>
      <c r="F194" s="163">
        <v>0</v>
      </c>
      <c r="G194" s="163">
        <f t="shared" si="57"/>
        <v>0</v>
      </c>
      <c r="H194" s="163">
        <f t="shared" si="57"/>
        <v>0</v>
      </c>
      <c r="I194" s="163">
        <f t="shared" si="57"/>
        <v>0</v>
      </c>
      <c r="J194" s="163">
        <f t="shared" si="57"/>
        <v>0</v>
      </c>
      <c r="K194" s="163">
        <f t="shared" si="57"/>
        <v>0</v>
      </c>
      <c r="L194" s="163">
        <f t="shared" si="57"/>
        <v>0</v>
      </c>
      <c r="M194" s="163">
        <f t="shared" si="57"/>
        <v>0</v>
      </c>
      <c r="N194" s="163">
        <f t="shared" si="57"/>
        <v>0</v>
      </c>
      <c r="O194" s="163">
        <f t="shared" si="57"/>
        <v>0</v>
      </c>
      <c r="P194" s="163">
        <f t="shared" si="57"/>
        <v>0</v>
      </c>
      <c r="Q194" s="163">
        <f t="shared" si="57"/>
        <v>0</v>
      </c>
      <c r="R194" s="163">
        <f t="shared" si="57"/>
        <v>0</v>
      </c>
      <c r="S194" s="163">
        <f t="shared" si="56"/>
        <v>0</v>
      </c>
      <c r="T194" s="163">
        <f t="shared" si="56"/>
        <v>0</v>
      </c>
      <c r="U194" s="163">
        <f t="shared" si="56"/>
        <v>0</v>
      </c>
      <c r="V194" s="163">
        <f t="shared" si="56"/>
        <v>0</v>
      </c>
      <c r="W194" s="163">
        <f t="shared" si="56"/>
        <v>0</v>
      </c>
      <c r="X194" s="163">
        <f t="shared" si="56"/>
        <v>0</v>
      </c>
      <c r="Y194" s="163">
        <f t="shared" si="56"/>
        <v>0</v>
      </c>
      <c r="Z194" s="163">
        <f t="shared" si="56"/>
        <v>0</v>
      </c>
      <c r="AA194" s="163">
        <f t="shared" si="56"/>
        <v>0</v>
      </c>
      <c r="AB194" s="163">
        <f t="shared" si="56"/>
        <v>0</v>
      </c>
      <c r="AC194" s="163">
        <f t="shared" si="56"/>
        <v>0</v>
      </c>
      <c r="AD194" s="163">
        <f t="shared" si="56"/>
        <v>0</v>
      </c>
      <c r="AE194" s="163">
        <f t="shared" si="56"/>
        <v>0</v>
      </c>
      <c r="AF194" s="176">
        <f t="shared" si="56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v>0</v>
      </c>
      <c r="D195" s="163">
        <v>0</v>
      </c>
      <c r="E195" s="163">
        <v>0</v>
      </c>
      <c r="F195" s="163">
        <v>0</v>
      </c>
      <c r="G195" s="163">
        <f t="shared" si="57"/>
        <v>0</v>
      </c>
      <c r="H195" s="163">
        <f t="shared" si="57"/>
        <v>0</v>
      </c>
      <c r="I195" s="163">
        <f t="shared" si="57"/>
        <v>0</v>
      </c>
      <c r="J195" s="163">
        <f t="shared" si="57"/>
        <v>0</v>
      </c>
      <c r="K195" s="163">
        <f t="shared" si="57"/>
        <v>0</v>
      </c>
      <c r="L195" s="163">
        <f t="shared" si="57"/>
        <v>0</v>
      </c>
      <c r="M195" s="163">
        <f t="shared" si="57"/>
        <v>0</v>
      </c>
      <c r="N195" s="163">
        <f t="shared" si="57"/>
        <v>0</v>
      </c>
      <c r="O195" s="163">
        <f t="shared" si="57"/>
        <v>0</v>
      </c>
      <c r="P195" s="163">
        <f t="shared" si="57"/>
        <v>0</v>
      </c>
      <c r="Q195" s="163">
        <f t="shared" si="57"/>
        <v>0</v>
      </c>
      <c r="R195" s="163">
        <f t="shared" si="57"/>
        <v>0</v>
      </c>
      <c r="S195" s="163">
        <f t="shared" si="56"/>
        <v>0</v>
      </c>
      <c r="T195" s="163">
        <f t="shared" si="56"/>
        <v>0</v>
      </c>
      <c r="U195" s="163">
        <f t="shared" si="56"/>
        <v>0</v>
      </c>
      <c r="V195" s="163">
        <f t="shared" si="56"/>
        <v>0</v>
      </c>
      <c r="W195" s="163">
        <f t="shared" si="56"/>
        <v>0</v>
      </c>
      <c r="X195" s="163">
        <f t="shared" si="56"/>
        <v>0</v>
      </c>
      <c r="Y195" s="163">
        <f t="shared" si="56"/>
        <v>0</v>
      </c>
      <c r="Z195" s="163">
        <f t="shared" si="56"/>
        <v>0</v>
      </c>
      <c r="AA195" s="163">
        <f t="shared" si="56"/>
        <v>0</v>
      </c>
      <c r="AB195" s="163">
        <f t="shared" si="56"/>
        <v>0</v>
      </c>
      <c r="AC195" s="163">
        <f t="shared" si="56"/>
        <v>0</v>
      </c>
      <c r="AD195" s="163">
        <f t="shared" si="56"/>
        <v>0</v>
      </c>
      <c r="AE195" s="163">
        <f t="shared" si="56"/>
        <v>0</v>
      </c>
      <c r="AF195" s="176">
        <f t="shared" si="56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v>0</v>
      </c>
      <c r="D196" s="163">
        <v>0</v>
      </c>
      <c r="E196" s="163">
        <v>0</v>
      </c>
      <c r="F196" s="163">
        <v>0</v>
      </c>
      <c r="G196" s="163">
        <f t="shared" si="57"/>
        <v>0</v>
      </c>
      <c r="H196" s="163">
        <f t="shared" si="57"/>
        <v>0</v>
      </c>
      <c r="I196" s="163">
        <f t="shared" si="57"/>
        <v>0</v>
      </c>
      <c r="J196" s="163">
        <f t="shared" si="57"/>
        <v>0</v>
      </c>
      <c r="K196" s="163">
        <f t="shared" si="57"/>
        <v>0</v>
      </c>
      <c r="L196" s="163">
        <f t="shared" si="57"/>
        <v>0</v>
      </c>
      <c r="M196" s="163">
        <f t="shared" si="57"/>
        <v>0</v>
      </c>
      <c r="N196" s="163">
        <f t="shared" si="57"/>
        <v>0</v>
      </c>
      <c r="O196" s="163">
        <f t="shared" si="57"/>
        <v>0</v>
      </c>
      <c r="P196" s="163">
        <f t="shared" si="57"/>
        <v>0</v>
      </c>
      <c r="Q196" s="163">
        <f t="shared" si="57"/>
        <v>0</v>
      </c>
      <c r="R196" s="163">
        <f t="shared" si="57"/>
        <v>0</v>
      </c>
      <c r="S196" s="163">
        <f t="shared" si="56"/>
        <v>0</v>
      </c>
      <c r="T196" s="163">
        <f t="shared" si="56"/>
        <v>0</v>
      </c>
      <c r="U196" s="163">
        <f t="shared" si="56"/>
        <v>0</v>
      </c>
      <c r="V196" s="163">
        <f t="shared" si="56"/>
        <v>0</v>
      </c>
      <c r="W196" s="163">
        <f t="shared" si="56"/>
        <v>0</v>
      </c>
      <c r="X196" s="163">
        <f t="shared" si="56"/>
        <v>0</v>
      </c>
      <c r="Y196" s="163">
        <f t="shared" si="56"/>
        <v>0</v>
      </c>
      <c r="Z196" s="163">
        <f t="shared" si="56"/>
        <v>0</v>
      </c>
      <c r="AA196" s="163">
        <f t="shared" si="56"/>
        <v>0</v>
      </c>
      <c r="AB196" s="163">
        <f t="shared" si="56"/>
        <v>0</v>
      </c>
      <c r="AC196" s="163">
        <f t="shared" si="56"/>
        <v>0</v>
      </c>
      <c r="AD196" s="163">
        <f t="shared" si="56"/>
        <v>0</v>
      </c>
      <c r="AE196" s="163">
        <f t="shared" si="56"/>
        <v>0</v>
      </c>
      <c r="AF196" s="176">
        <f t="shared" si="56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v>0</v>
      </c>
      <c r="D197" s="163">
        <v>0</v>
      </c>
      <c r="E197" s="163">
        <v>0</v>
      </c>
      <c r="F197" s="163">
        <v>0</v>
      </c>
      <c r="G197" s="163">
        <f t="shared" si="57"/>
        <v>0</v>
      </c>
      <c r="H197" s="163">
        <f t="shared" si="57"/>
        <v>0</v>
      </c>
      <c r="I197" s="163">
        <f t="shared" si="57"/>
        <v>0</v>
      </c>
      <c r="J197" s="163">
        <f t="shared" si="57"/>
        <v>0</v>
      </c>
      <c r="K197" s="163">
        <f t="shared" si="57"/>
        <v>0</v>
      </c>
      <c r="L197" s="163">
        <f t="shared" si="57"/>
        <v>0</v>
      </c>
      <c r="M197" s="163">
        <f t="shared" si="57"/>
        <v>0</v>
      </c>
      <c r="N197" s="163">
        <f t="shared" si="57"/>
        <v>0</v>
      </c>
      <c r="O197" s="163">
        <f t="shared" si="57"/>
        <v>0</v>
      </c>
      <c r="P197" s="163">
        <f t="shared" si="57"/>
        <v>0</v>
      </c>
      <c r="Q197" s="163">
        <f t="shared" si="57"/>
        <v>0</v>
      </c>
      <c r="R197" s="163">
        <f t="shared" si="57"/>
        <v>0</v>
      </c>
      <c r="S197" s="163">
        <f t="shared" si="56"/>
        <v>0</v>
      </c>
      <c r="T197" s="163">
        <f t="shared" si="56"/>
        <v>0</v>
      </c>
      <c r="U197" s="163">
        <f t="shared" si="56"/>
        <v>0</v>
      </c>
      <c r="V197" s="163">
        <f t="shared" si="56"/>
        <v>0</v>
      </c>
      <c r="W197" s="163">
        <f t="shared" si="56"/>
        <v>0</v>
      </c>
      <c r="X197" s="163">
        <f t="shared" si="56"/>
        <v>0</v>
      </c>
      <c r="Y197" s="163">
        <f t="shared" si="56"/>
        <v>0</v>
      </c>
      <c r="Z197" s="163">
        <f t="shared" si="56"/>
        <v>0</v>
      </c>
      <c r="AA197" s="163">
        <f t="shared" si="56"/>
        <v>0</v>
      </c>
      <c r="AB197" s="163">
        <f t="shared" si="56"/>
        <v>0</v>
      </c>
      <c r="AC197" s="163">
        <f t="shared" si="56"/>
        <v>0</v>
      </c>
      <c r="AD197" s="163">
        <f t="shared" si="56"/>
        <v>0</v>
      </c>
      <c r="AE197" s="163">
        <f t="shared" si="56"/>
        <v>0</v>
      </c>
      <c r="AF197" s="176">
        <f t="shared" si="56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v>0</v>
      </c>
      <c r="D198" s="163">
        <v>0</v>
      </c>
      <c r="E198" s="163">
        <v>0</v>
      </c>
      <c r="F198" s="163">
        <v>0</v>
      </c>
      <c r="G198" s="163">
        <f t="shared" si="57"/>
        <v>0</v>
      </c>
      <c r="H198" s="163">
        <f t="shared" si="57"/>
        <v>0</v>
      </c>
      <c r="I198" s="163">
        <f t="shared" si="57"/>
        <v>0</v>
      </c>
      <c r="J198" s="163">
        <f t="shared" si="57"/>
        <v>0</v>
      </c>
      <c r="K198" s="163">
        <f t="shared" si="57"/>
        <v>0</v>
      </c>
      <c r="L198" s="163">
        <f t="shared" si="57"/>
        <v>0</v>
      </c>
      <c r="M198" s="163">
        <f t="shared" si="57"/>
        <v>0</v>
      </c>
      <c r="N198" s="163">
        <f t="shared" si="57"/>
        <v>0</v>
      </c>
      <c r="O198" s="163">
        <f t="shared" si="57"/>
        <v>0</v>
      </c>
      <c r="P198" s="163">
        <f t="shared" si="57"/>
        <v>0</v>
      </c>
      <c r="Q198" s="163">
        <f t="shared" si="57"/>
        <v>0</v>
      </c>
      <c r="R198" s="163">
        <f t="shared" si="57"/>
        <v>0</v>
      </c>
      <c r="S198" s="163">
        <f t="shared" si="56"/>
        <v>0</v>
      </c>
      <c r="T198" s="163">
        <f t="shared" si="56"/>
        <v>0</v>
      </c>
      <c r="U198" s="163">
        <f t="shared" si="56"/>
        <v>0</v>
      </c>
      <c r="V198" s="163">
        <f t="shared" si="56"/>
        <v>0</v>
      </c>
      <c r="W198" s="163">
        <f t="shared" si="56"/>
        <v>0</v>
      </c>
      <c r="X198" s="163">
        <f t="shared" si="56"/>
        <v>0</v>
      </c>
      <c r="Y198" s="163">
        <f t="shared" si="56"/>
        <v>0</v>
      </c>
      <c r="Z198" s="163">
        <f t="shared" si="56"/>
        <v>0</v>
      </c>
      <c r="AA198" s="163">
        <f t="shared" si="56"/>
        <v>0</v>
      </c>
      <c r="AB198" s="163">
        <f t="shared" si="56"/>
        <v>0</v>
      </c>
      <c r="AC198" s="163">
        <f t="shared" si="56"/>
        <v>0</v>
      </c>
      <c r="AD198" s="163">
        <f t="shared" si="56"/>
        <v>0</v>
      </c>
      <c r="AE198" s="163">
        <f t="shared" si="56"/>
        <v>0</v>
      </c>
      <c r="AF198" s="176">
        <f t="shared" si="56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v>0</v>
      </c>
      <c r="D199" s="163">
        <v>0</v>
      </c>
      <c r="E199" s="163">
        <v>0</v>
      </c>
      <c r="F199" s="163">
        <v>0</v>
      </c>
      <c r="G199" s="163">
        <f t="shared" si="57"/>
        <v>0</v>
      </c>
      <c r="H199" s="163">
        <f t="shared" si="57"/>
        <v>0</v>
      </c>
      <c r="I199" s="163">
        <f t="shared" si="57"/>
        <v>0</v>
      </c>
      <c r="J199" s="163">
        <f t="shared" si="57"/>
        <v>0</v>
      </c>
      <c r="K199" s="163">
        <f t="shared" si="57"/>
        <v>0</v>
      </c>
      <c r="L199" s="163">
        <f t="shared" si="57"/>
        <v>0</v>
      </c>
      <c r="M199" s="163">
        <f t="shared" si="57"/>
        <v>0</v>
      </c>
      <c r="N199" s="163">
        <f t="shared" si="57"/>
        <v>0</v>
      </c>
      <c r="O199" s="163">
        <f t="shared" si="57"/>
        <v>0</v>
      </c>
      <c r="P199" s="163">
        <f t="shared" si="57"/>
        <v>0</v>
      </c>
      <c r="Q199" s="163">
        <f t="shared" si="57"/>
        <v>0</v>
      </c>
      <c r="R199" s="163">
        <f t="shared" si="57"/>
        <v>0</v>
      </c>
      <c r="S199" s="163">
        <f t="shared" si="56"/>
        <v>0</v>
      </c>
      <c r="T199" s="163">
        <f t="shared" si="56"/>
        <v>0</v>
      </c>
      <c r="U199" s="163">
        <f t="shared" si="56"/>
        <v>0</v>
      </c>
      <c r="V199" s="163">
        <f t="shared" si="56"/>
        <v>0</v>
      </c>
      <c r="W199" s="163">
        <f t="shared" si="56"/>
        <v>0</v>
      </c>
      <c r="X199" s="163">
        <f t="shared" si="56"/>
        <v>0</v>
      </c>
      <c r="Y199" s="163">
        <f t="shared" si="56"/>
        <v>0</v>
      </c>
      <c r="Z199" s="163">
        <f t="shared" si="56"/>
        <v>0</v>
      </c>
      <c r="AA199" s="163">
        <f t="shared" si="56"/>
        <v>0</v>
      </c>
      <c r="AB199" s="163">
        <f t="shared" si="56"/>
        <v>0</v>
      </c>
      <c r="AC199" s="163">
        <f t="shared" si="56"/>
        <v>0</v>
      </c>
      <c r="AD199" s="163">
        <f t="shared" si="56"/>
        <v>0</v>
      </c>
      <c r="AE199" s="163">
        <f t="shared" si="56"/>
        <v>0</v>
      </c>
      <c r="AF199" s="176">
        <f t="shared" si="56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v>0</v>
      </c>
      <c r="D200" s="163">
        <v>0</v>
      </c>
      <c r="E200" s="163">
        <v>0</v>
      </c>
      <c r="F200" s="163">
        <v>0</v>
      </c>
      <c r="G200" s="163">
        <f t="shared" si="57"/>
        <v>0</v>
      </c>
      <c r="H200" s="163">
        <f t="shared" si="57"/>
        <v>0</v>
      </c>
      <c r="I200" s="163">
        <f t="shared" si="57"/>
        <v>0</v>
      </c>
      <c r="J200" s="163">
        <f t="shared" si="57"/>
        <v>0</v>
      </c>
      <c r="K200" s="163">
        <f t="shared" si="57"/>
        <v>0</v>
      </c>
      <c r="L200" s="163">
        <f t="shared" si="57"/>
        <v>0</v>
      </c>
      <c r="M200" s="163">
        <f t="shared" si="57"/>
        <v>0</v>
      </c>
      <c r="N200" s="163">
        <f t="shared" si="57"/>
        <v>0</v>
      </c>
      <c r="O200" s="163">
        <f t="shared" si="57"/>
        <v>0</v>
      </c>
      <c r="P200" s="163">
        <f t="shared" si="57"/>
        <v>0</v>
      </c>
      <c r="Q200" s="163">
        <f t="shared" si="57"/>
        <v>0</v>
      </c>
      <c r="R200" s="163">
        <f t="shared" si="57"/>
        <v>0</v>
      </c>
      <c r="S200" s="163">
        <f t="shared" ref="S200:AF215" si="58">R200</f>
        <v>0</v>
      </c>
      <c r="T200" s="163">
        <f t="shared" si="58"/>
        <v>0</v>
      </c>
      <c r="U200" s="163">
        <f t="shared" si="58"/>
        <v>0</v>
      </c>
      <c r="V200" s="163">
        <f t="shared" si="58"/>
        <v>0</v>
      </c>
      <c r="W200" s="163">
        <f t="shared" si="58"/>
        <v>0</v>
      </c>
      <c r="X200" s="163">
        <f t="shared" si="58"/>
        <v>0</v>
      </c>
      <c r="Y200" s="163">
        <f t="shared" si="58"/>
        <v>0</v>
      </c>
      <c r="Z200" s="163">
        <f t="shared" si="58"/>
        <v>0</v>
      </c>
      <c r="AA200" s="163">
        <f t="shared" si="58"/>
        <v>0</v>
      </c>
      <c r="AB200" s="163">
        <f t="shared" si="58"/>
        <v>0</v>
      </c>
      <c r="AC200" s="163">
        <f t="shared" si="58"/>
        <v>0</v>
      </c>
      <c r="AD200" s="163">
        <f t="shared" si="58"/>
        <v>0</v>
      </c>
      <c r="AE200" s="163">
        <f t="shared" si="58"/>
        <v>0</v>
      </c>
      <c r="AF200" s="176">
        <f t="shared" si="58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v>0</v>
      </c>
      <c r="D201" s="163">
        <v>0</v>
      </c>
      <c r="E201" s="163">
        <v>0</v>
      </c>
      <c r="F201" s="163">
        <v>0</v>
      </c>
      <c r="G201" s="163">
        <f t="shared" ref="G201:R216" si="59">F201</f>
        <v>0</v>
      </c>
      <c r="H201" s="163">
        <f t="shared" si="59"/>
        <v>0</v>
      </c>
      <c r="I201" s="163">
        <f t="shared" si="59"/>
        <v>0</v>
      </c>
      <c r="J201" s="163">
        <f t="shared" si="59"/>
        <v>0</v>
      </c>
      <c r="K201" s="163">
        <f t="shared" si="59"/>
        <v>0</v>
      </c>
      <c r="L201" s="163">
        <f t="shared" si="59"/>
        <v>0</v>
      </c>
      <c r="M201" s="163">
        <f t="shared" si="59"/>
        <v>0</v>
      </c>
      <c r="N201" s="163">
        <f t="shared" si="59"/>
        <v>0</v>
      </c>
      <c r="O201" s="163">
        <f t="shared" si="59"/>
        <v>0</v>
      </c>
      <c r="P201" s="163">
        <f t="shared" si="59"/>
        <v>0</v>
      </c>
      <c r="Q201" s="163">
        <f t="shared" si="59"/>
        <v>0</v>
      </c>
      <c r="R201" s="163">
        <f t="shared" si="59"/>
        <v>0</v>
      </c>
      <c r="S201" s="163">
        <f t="shared" si="58"/>
        <v>0</v>
      </c>
      <c r="T201" s="163">
        <f t="shared" si="58"/>
        <v>0</v>
      </c>
      <c r="U201" s="163">
        <f t="shared" si="58"/>
        <v>0</v>
      </c>
      <c r="V201" s="163">
        <f t="shared" si="58"/>
        <v>0</v>
      </c>
      <c r="W201" s="163">
        <f t="shared" si="58"/>
        <v>0</v>
      </c>
      <c r="X201" s="163">
        <f t="shared" si="58"/>
        <v>0</v>
      </c>
      <c r="Y201" s="163">
        <f t="shared" si="58"/>
        <v>0</v>
      </c>
      <c r="Z201" s="163">
        <f t="shared" si="58"/>
        <v>0</v>
      </c>
      <c r="AA201" s="163">
        <f t="shared" si="58"/>
        <v>0</v>
      </c>
      <c r="AB201" s="163">
        <f t="shared" si="58"/>
        <v>0</v>
      </c>
      <c r="AC201" s="163">
        <f t="shared" si="58"/>
        <v>0</v>
      </c>
      <c r="AD201" s="163">
        <f t="shared" si="58"/>
        <v>0</v>
      </c>
      <c r="AE201" s="163">
        <f t="shared" si="58"/>
        <v>0</v>
      </c>
      <c r="AF201" s="176">
        <f t="shared" si="58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v>0</v>
      </c>
      <c r="D202" s="163">
        <v>0</v>
      </c>
      <c r="E202" s="163">
        <v>0</v>
      </c>
      <c r="F202" s="163">
        <v>0</v>
      </c>
      <c r="G202" s="163">
        <f t="shared" si="59"/>
        <v>0</v>
      </c>
      <c r="H202" s="163">
        <f t="shared" si="59"/>
        <v>0</v>
      </c>
      <c r="I202" s="163">
        <f t="shared" si="59"/>
        <v>0</v>
      </c>
      <c r="J202" s="163">
        <f t="shared" si="59"/>
        <v>0</v>
      </c>
      <c r="K202" s="163">
        <f t="shared" si="59"/>
        <v>0</v>
      </c>
      <c r="L202" s="163">
        <f t="shared" si="59"/>
        <v>0</v>
      </c>
      <c r="M202" s="163">
        <f t="shared" si="59"/>
        <v>0</v>
      </c>
      <c r="N202" s="163">
        <f t="shared" si="59"/>
        <v>0</v>
      </c>
      <c r="O202" s="163">
        <f t="shared" si="59"/>
        <v>0</v>
      </c>
      <c r="P202" s="163">
        <f t="shared" si="59"/>
        <v>0</v>
      </c>
      <c r="Q202" s="163">
        <f t="shared" si="59"/>
        <v>0</v>
      </c>
      <c r="R202" s="163">
        <f t="shared" si="59"/>
        <v>0</v>
      </c>
      <c r="S202" s="163">
        <f t="shared" si="58"/>
        <v>0</v>
      </c>
      <c r="T202" s="163">
        <f t="shared" si="58"/>
        <v>0</v>
      </c>
      <c r="U202" s="163">
        <f t="shared" si="58"/>
        <v>0</v>
      </c>
      <c r="V202" s="163">
        <f t="shared" si="58"/>
        <v>0</v>
      </c>
      <c r="W202" s="163">
        <f t="shared" si="58"/>
        <v>0</v>
      </c>
      <c r="X202" s="163">
        <f t="shared" si="58"/>
        <v>0</v>
      </c>
      <c r="Y202" s="163">
        <f t="shared" si="58"/>
        <v>0</v>
      </c>
      <c r="Z202" s="163">
        <f t="shared" si="58"/>
        <v>0</v>
      </c>
      <c r="AA202" s="163">
        <f t="shared" si="58"/>
        <v>0</v>
      </c>
      <c r="AB202" s="163">
        <f t="shared" si="58"/>
        <v>0</v>
      </c>
      <c r="AC202" s="163">
        <f t="shared" si="58"/>
        <v>0</v>
      </c>
      <c r="AD202" s="163">
        <f t="shared" si="58"/>
        <v>0</v>
      </c>
      <c r="AE202" s="163">
        <f t="shared" si="58"/>
        <v>0</v>
      </c>
      <c r="AF202" s="176">
        <f t="shared" si="58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v>0</v>
      </c>
      <c r="D203" s="163">
        <v>0</v>
      </c>
      <c r="E203" s="163">
        <v>0</v>
      </c>
      <c r="F203" s="163">
        <v>0</v>
      </c>
      <c r="G203" s="163">
        <f t="shared" si="59"/>
        <v>0</v>
      </c>
      <c r="H203" s="163">
        <f t="shared" si="59"/>
        <v>0</v>
      </c>
      <c r="I203" s="163">
        <f t="shared" si="59"/>
        <v>0</v>
      </c>
      <c r="J203" s="163">
        <f t="shared" si="59"/>
        <v>0</v>
      </c>
      <c r="K203" s="163">
        <f t="shared" si="59"/>
        <v>0</v>
      </c>
      <c r="L203" s="163">
        <f t="shared" si="59"/>
        <v>0</v>
      </c>
      <c r="M203" s="163">
        <f t="shared" si="59"/>
        <v>0</v>
      </c>
      <c r="N203" s="163">
        <f t="shared" si="59"/>
        <v>0</v>
      </c>
      <c r="O203" s="163">
        <f t="shared" si="59"/>
        <v>0</v>
      </c>
      <c r="P203" s="163">
        <f t="shared" si="59"/>
        <v>0</v>
      </c>
      <c r="Q203" s="163">
        <f t="shared" si="59"/>
        <v>0</v>
      </c>
      <c r="R203" s="163">
        <f t="shared" si="59"/>
        <v>0</v>
      </c>
      <c r="S203" s="163">
        <f t="shared" si="58"/>
        <v>0</v>
      </c>
      <c r="T203" s="163">
        <f t="shared" si="58"/>
        <v>0</v>
      </c>
      <c r="U203" s="163">
        <f t="shared" si="58"/>
        <v>0</v>
      </c>
      <c r="V203" s="163">
        <f t="shared" si="58"/>
        <v>0</v>
      </c>
      <c r="W203" s="163">
        <f t="shared" si="58"/>
        <v>0</v>
      </c>
      <c r="X203" s="163">
        <f t="shared" si="58"/>
        <v>0</v>
      </c>
      <c r="Y203" s="163">
        <f t="shared" si="58"/>
        <v>0</v>
      </c>
      <c r="Z203" s="163">
        <f t="shared" si="58"/>
        <v>0</v>
      </c>
      <c r="AA203" s="163">
        <f t="shared" si="58"/>
        <v>0</v>
      </c>
      <c r="AB203" s="163">
        <f t="shared" si="58"/>
        <v>0</v>
      </c>
      <c r="AC203" s="163">
        <f t="shared" si="58"/>
        <v>0</v>
      </c>
      <c r="AD203" s="163">
        <f t="shared" si="58"/>
        <v>0</v>
      </c>
      <c r="AE203" s="163">
        <f t="shared" si="58"/>
        <v>0</v>
      </c>
      <c r="AF203" s="176">
        <f t="shared" si="58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v>0</v>
      </c>
      <c r="D204" s="163">
        <v>0</v>
      </c>
      <c r="E204" s="163">
        <v>0</v>
      </c>
      <c r="F204" s="163">
        <v>0</v>
      </c>
      <c r="G204" s="163">
        <f t="shared" si="59"/>
        <v>0</v>
      </c>
      <c r="H204" s="163">
        <f t="shared" si="59"/>
        <v>0</v>
      </c>
      <c r="I204" s="163">
        <f t="shared" si="59"/>
        <v>0</v>
      </c>
      <c r="J204" s="163">
        <f t="shared" si="59"/>
        <v>0</v>
      </c>
      <c r="K204" s="163">
        <f t="shared" si="59"/>
        <v>0</v>
      </c>
      <c r="L204" s="163">
        <f t="shared" si="59"/>
        <v>0</v>
      </c>
      <c r="M204" s="163">
        <f t="shared" si="59"/>
        <v>0</v>
      </c>
      <c r="N204" s="163">
        <f t="shared" si="59"/>
        <v>0</v>
      </c>
      <c r="O204" s="163">
        <f t="shared" si="59"/>
        <v>0</v>
      </c>
      <c r="P204" s="163">
        <f t="shared" si="59"/>
        <v>0</v>
      </c>
      <c r="Q204" s="163">
        <f t="shared" si="59"/>
        <v>0</v>
      </c>
      <c r="R204" s="163">
        <f t="shared" si="59"/>
        <v>0</v>
      </c>
      <c r="S204" s="163">
        <f t="shared" si="58"/>
        <v>0</v>
      </c>
      <c r="T204" s="163">
        <f t="shared" si="58"/>
        <v>0</v>
      </c>
      <c r="U204" s="163">
        <f t="shared" si="58"/>
        <v>0</v>
      </c>
      <c r="V204" s="163">
        <f t="shared" si="58"/>
        <v>0</v>
      </c>
      <c r="W204" s="163">
        <f t="shared" si="58"/>
        <v>0</v>
      </c>
      <c r="X204" s="163">
        <f t="shared" si="58"/>
        <v>0</v>
      </c>
      <c r="Y204" s="163">
        <f t="shared" si="58"/>
        <v>0</v>
      </c>
      <c r="Z204" s="163">
        <f t="shared" si="58"/>
        <v>0</v>
      </c>
      <c r="AA204" s="163">
        <f t="shared" si="58"/>
        <v>0</v>
      </c>
      <c r="AB204" s="163">
        <f t="shared" si="58"/>
        <v>0</v>
      </c>
      <c r="AC204" s="163">
        <f t="shared" si="58"/>
        <v>0</v>
      </c>
      <c r="AD204" s="163">
        <f t="shared" si="58"/>
        <v>0</v>
      </c>
      <c r="AE204" s="163">
        <f t="shared" si="58"/>
        <v>0</v>
      </c>
      <c r="AF204" s="176">
        <f t="shared" si="58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v>0</v>
      </c>
      <c r="D205" s="163">
        <v>0</v>
      </c>
      <c r="E205" s="163">
        <v>0</v>
      </c>
      <c r="F205" s="163">
        <v>0</v>
      </c>
      <c r="G205" s="163">
        <f t="shared" si="59"/>
        <v>0</v>
      </c>
      <c r="H205" s="163">
        <f t="shared" si="59"/>
        <v>0</v>
      </c>
      <c r="I205" s="163">
        <f t="shared" si="59"/>
        <v>0</v>
      </c>
      <c r="J205" s="163">
        <f t="shared" si="59"/>
        <v>0</v>
      </c>
      <c r="K205" s="163">
        <f t="shared" si="59"/>
        <v>0</v>
      </c>
      <c r="L205" s="163">
        <f t="shared" si="59"/>
        <v>0</v>
      </c>
      <c r="M205" s="163">
        <f t="shared" si="59"/>
        <v>0</v>
      </c>
      <c r="N205" s="163">
        <f t="shared" si="59"/>
        <v>0</v>
      </c>
      <c r="O205" s="163">
        <f t="shared" si="59"/>
        <v>0</v>
      </c>
      <c r="P205" s="163">
        <f t="shared" si="59"/>
        <v>0</v>
      </c>
      <c r="Q205" s="163">
        <f t="shared" si="59"/>
        <v>0</v>
      </c>
      <c r="R205" s="163">
        <f t="shared" si="59"/>
        <v>0</v>
      </c>
      <c r="S205" s="163">
        <f t="shared" si="58"/>
        <v>0</v>
      </c>
      <c r="T205" s="163">
        <f t="shared" si="58"/>
        <v>0</v>
      </c>
      <c r="U205" s="163">
        <f t="shared" si="58"/>
        <v>0</v>
      </c>
      <c r="V205" s="163">
        <f t="shared" si="58"/>
        <v>0</v>
      </c>
      <c r="W205" s="163">
        <f t="shared" si="58"/>
        <v>0</v>
      </c>
      <c r="X205" s="163">
        <f t="shared" si="58"/>
        <v>0</v>
      </c>
      <c r="Y205" s="163">
        <f t="shared" si="58"/>
        <v>0</v>
      </c>
      <c r="Z205" s="163">
        <f t="shared" si="58"/>
        <v>0</v>
      </c>
      <c r="AA205" s="163">
        <f t="shared" si="58"/>
        <v>0</v>
      </c>
      <c r="AB205" s="163">
        <f t="shared" si="58"/>
        <v>0</v>
      </c>
      <c r="AC205" s="163">
        <f t="shared" si="58"/>
        <v>0</v>
      </c>
      <c r="AD205" s="163">
        <f t="shared" si="58"/>
        <v>0</v>
      </c>
      <c r="AE205" s="163">
        <f t="shared" si="58"/>
        <v>0</v>
      </c>
      <c r="AF205" s="176">
        <f t="shared" si="58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v>0</v>
      </c>
      <c r="D206" s="163">
        <v>0</v>
      </c>
      <c r="E206" s="163">
        <v>0</v>
      </c>
      <c r="F206" s="163">
        <v>0</v>
      </c>
      <c r="G206" s="163">
        <f t="shared" si="59"/>
        <v>0</v>
      </c>
      <c r="H206" s="163">
        <f t="shared" si="59"/>
        <v>0</v>
      </c>
      <c r="I206" s="163">
        <f t="shared" si="59"/>
        <v>0</v>
      </c>
      <c r="J206" s="163">
        <f t="shared" si="59"/>
        <v>0</v>
      </c>
      <c r="K206" s="163">
        <f t="shared" si="59"/>
        <v>0</v>
      </c>
      <c r="L206" s="163">
        <f t="shared" si="59"/>
        <v>0</v>
      </c>
      <c r="M206" s="163">
        <f t="shared" si="59"/>
        <v>0</v>
      </c>
      <c r="N206" s="163">
        <f t="shared" si="59"/>
        <v>0</v>
      </c>
      <c r="O206" s="163">
        <f t="shared" si="59"/>
        <v>0</v>
      </c>
      <c r="P206" s="163">
        <f t="shared" si="59"/>
        <v>0</v>
      </c>
      <c r="Q206" s="163">
        <f t="shared" si="59"/>
        <v>0</v>
      </c>
      <c r="R206" s="163">
        <f t="shared" si="59"/>
        <v>0</v>
      </c>
      <c r="S206" s="163">
        <f t="shared" si="58"/>
        <v>0</v>
      </c>
      <c r="T206" s="163">
        <f t="shared" si="58"/>
        <v>0</v>
      </c>
      <c r="U206" s="163">
        <f t="shared" si="58"/>
        <v>0</v>
      </c>
      <c r="V206" s="163">
        <f t="shared" si="58"/>
        <v>0</v>
      </c>
      <c r="W206" s="163">
        <f t="shared" si="58"/>
        <v>0</v>
      </c>
      <c r="X206" s="163">
        <f t="shared" si="58"/>
        <v>0</v>
      </c>
      <c r="Y206" s="163">
        <f t="shared" si="58"/>
        <v>0</v>
      </c>
      <c r="Z206" s="163">
        <f t="shared" si="58"/>
        <v>0</v>
      </c>
      <c r="AA206" s="163">
        <f t="shared" si="58"/>
        <v>0</v>
      </c>
      <c r="AB206" s="163">
        <f t="shared" si="58"/>
        <v>0</v>
      </c>
      <c r="AC206" s="163">
        <f t="shared" si="58"/>
        <v>0</v>
      </c>
      <c r="AD206" s="163">
        <f t="shared" si="58"/>
        <v>0</v>
      </c>
      <c r="AE206" s="163">
        <f t="shared" si="58"/>
        <v>0</v>
      </c>
      <c r="AF206" s="176">
        <f t="shared" si="58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v>0</v>
      </c>
      <c r="D207" s="163">
        <v>0</v>
      </c>
      <c r="E207" s="163">
        <v>0</v>
      </c>
      <c r="F207" s="163">
        <v>0</v>
      </c>
      <c r="G207" s="163">
        <f t="shared" si="59"/>
        <v>0</v>
      </c>
      <c r="H207" s="163">
        <f t="shared" si="59"/>
        <v>0</v>
      </c>
      <c r="I207" s="163">
        <f t="shared" si="59"/>
        <v>0</v>
      </c>
      <c r="J207" s="163">
        <f t="shared" si="59"/>
        <v>0</v>
      </c>
      <c r="K207" s="163">
        <f t="shared" si="59"/>
        <v>0</v>
      </c>
      <c r="L207" s="163">
        <f t="shared" si="59"/>
        <v>0</v>
      </c>
      <c r="M207" s="163">
        <f t="shared" si="59"/>
        <v>0</v>
      </c>
      <c r="N207" s="163">
        <f t="shared" si="59"/>
        <v>0</v>
      </c>
      <c r="O207" s="163">
        <f t="shared" si="59"/>
        <v>0</v>
      </c>
      <c r="P207" s="163">
        <f t="shared" si="59"/>
        <v>0</v>
      </c>
      <c r="Q207" s="163">
        <f t="shared" si="59"/>
        <v>0</v>
      </c>
      <c r="R207" s="163">
        <f t="shared" si="59"/>
        <v>0</v>
      </c>
      <c r="S207" s="163">
        <f t="shared" si="58"/>
        <v>0</v>
      </c>
      <c r="T207" s="163">
        <f t="shared" si="58"/>
        <v>0</v>
      </c>
      <c r="U207" s="163">
        <f t="shared" si="58"/>
        <v>0</v>
      </c>
      <c r="V207" s="163">
        <f t="shared" si="58"/>
        <v>0</v>
      </c>
      <c r="W207" s="163">
        <f t="shared" si="58"/>
        <v>0</v>
      </c>
      <c r="X207" s="163">
        <f t="shared" si="58"/>
        <v>0</v>
      </c>
      <c r="Y207" s="163">
        <f t="shared" si="58"/>
        <v>0</v>
      </c>
      <c r="Z207" s="163">
        <f t="shared" si="58"/>
        <v>0</v>
      </c>
      <c r="AA207" s="163">
        <f t="shared" si="58"/>
        <v>0</v>
      </c>
      <c r="AB207" s="163">
        <f t="shared" si="58"/>
        <v>0</v>
      </c>
      <c r="AC207" s="163">
        <f t="shared" si="58"/>
        <v>0</v>
      </c>
      <c r="AD207" s="163">
        <f t="shared" si="58"/>
        <v>0</v>
      </c>
      <c r="AE207" s="163">
        <f t="shared" si="58"/>
        <v>0</v>
      </c>
      <c r="AF207" s="176">
        <f t="shared" si="58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v>0</v>
      </c>
      <c r="D208" s="163">
        <v>0</v>
      </c>
      <c r="E208" s="163">
        <v>0</v>
      </c>
      <c r="F208" s="163">
        <v>0</v>
      </c>
      <c r="G208" s="163">
        <f t="shared" si="59"/>
        <v>0</v>
      </c>
      <c r="H208" s="163">
        <f t="shared" si="59"/>
        <v>0</v>
      </c>
      <c r="I208" s="163">
        <f t="shared" si="59"/>
        <v>0</v>
      </c>
      <c r="J208" s="163">
        <f t="shared" si="59"/>
        <v>0</v>
      </c>
      <c r="K208" s="163">
        <f t="shared" si="59"/>
        <v>0</v>
      </c>
      <c r="L208" s="163">
        <f t="shared" si="59"/>
        <v>0</v>
      </c>
      <c r="M208" s="163">
        <f t="shared" si="59"/>
        <v>0</v>
      </c>
      <c r="N208" s="163">
        <f t="shared" si="59"/>
        <v>0</v>
      </c>
      <c r="O208" s="163">
        <f t="shared" si="59"/>
        <v>0</v>
      </c>
      <c r="P208" s="163">
        <f t="shared" si="59"/>
        <v>0</v>
      </c>
      <c r="Q208" s="163">
        <f t="shared" si="59"/>
        <v>0</v>
      </c>
      <c r="R208" s="163">
        <f t="shared" si="59"/>
        <v>0</v>
      </c>
      <c r="S208" s="163">
        <f t="shared" si="58"/>
        <v>0</v>
      </c>
      <c r="T208" s="163">
        <f t="shared" si="58"/>
        <v>0</v>
      </c>
      <c r="U208" s="163">
        <f t="shared" si="58"/>
        <v>0</v>
      </c>
      <c r="V208" s="163">
        <f t="shared" si="58"/>
        <v>0</v>
      </c>
      <c r="W208" s="163">
        <f t="shared" si="58"/>
        <v>0</v>
      </c>
      <c r="X208" s="163">
        <f t="shared" si="58"/>
        <v>0</v>
      </c>
      <c r="Y208" s="163">
        <f t="shared" si="58"/>
        <v>0</v>
      </c>
      <c r="Z208" s="163">
        <f t="shared" si="58"/>
        <v>0</v>
      </c>
      <c r="AA208" s="163">
        <f t="shared" si="58"/>
        <v>0</v>
      </c>
      <c r="AB208" s="163">
        <f t="shared" si="58"/>
        <v>0</v>
      </c>
      <c r="AC208" s="163">
        <f t="shared" si="58"/>
        <v>0</v>
      </c>
      <c r="AD208" s="163">
        <f t="shared" si="58"/>
        <v>0</v>
      </c>
      <c r="AE208" s="163">
        <f t="shared" si="58"/>
        <v>0</v>
      </c>
      <c r="AF208" s="176">
        <f t="shared" si="58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v>0</v>
      </c>
      <c r="D209" s="163">
        <v>0</v>
      </c>
      <c r="E209" s="163">
        <v>0</v>
      </c>
      <c r="F209" s="163">
        <v>0</v>
      </c>
      <c r="G209" s="163">
        <f t="shared" si="59"/>
        <v>0</v>
      </c>
      <c r="H209" s="163">
        <f t="shared" si="59"/>
        <v>0</v>
      </c>
      <c r="I209" s="163">
        <f t="shared" si="59"/>
        <v>0</v>
      </c>
      <c r="J209" s="163">
        <f t="shared" si="59"/>
        <v>0</v>
      </c>
      <c r="K209" s="163">
        <f t="shared" si="59"/>
        <v>0</v>
      </c>
      <c r="L209" s="163">
        <f t="shared" si="59"/>
        <v>0</v>
      </c>
      <c r="M209" s="163">
        <f t="shared" si="59"/>
        <v>0</v>
      </c>
      <c r="N209" s="163">
        <f t="shared" si="59"/>
        <v>0</v>
      </c>
      <c r="O209" s="163">
        <f t="shared" si="59"/>
        <v>0</v>
      </c>
      <c r="P209" s="163">
        <f t="shared" si="59"/>
        <v>0</v>
      </c>
      <c r="Q209" s="163">
        <f t="shared" si="59"/>
        <v>0</v>
      </c>
      <c r="R209" s="163">
        <f t="shared" si="59"/>
        <v>0</v>
      </c>
      <c r="S209" s="163">
        <f t="shared" si="58"/>
        <v>0</v>
      </c>
      <c r="T209" s="163">
        <f t="shared" si="58"/>
        <v>0</v>
      </c>
      <c r="U209" s="163">
        <f t="shared" si="58"/>
        <v>0</v>
      </c>
      <c r="V209" s="163">
        <f t="shared" si="58"/>
        <v>0</v>
      </c>
      <c r="W209" s="163">
        <f t="shared" si="58"/>
        <v>0</v>
      </c>
      <c r="X209" s="163">
        <f t="shared" si="58"/>
        <v>0</v>
      </c>
      <c r="Y209" s="163">
        <f t="shared" si="58"/>
        <v>0</v>
      </c>
      <c r="Z209" s="163">
        <f t="shared" si="58"/>
        <v>0</v>
      </c>
      <c r="AA209" s="163">
        <f t="shared" si="58"/>
        <v>0</v>
      </c>
      <c r="AB209" s="163">
        <f t="shared" si="58"/>
        <v>0</v>
      </c>
      <c r="AC209" s="163">
        <f t="shared" si="58"/>
        <v>0</v>
      </c>
      <c r="AD209" s="163">
        <f t="shared" si="58"/>
        <v>0</v>
      </c>
      <c r="AE209" s="163">
        <f t="shared" si="58"/>
        <v>0</v>
      </c>
      <c r="AF209" s="176">
        <f t="shared" si="58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v>0</v>
      </c>
      <c r="D210" s="163">
        <v>0</v>
      </c>
      <c r="E210" s="163">
        <v>0</v>
      </c>
      <c r="F210" s="163">
        <v>0</v>
      </c>
      <c r="G210" s="163">
        <f t="shared" si="59"/>
        <v>0</v>
      </c>
      <c r="H210" s="163">
        <f t="shared" si="59"/>
        <v>0</v>
      </c>
      <c r="I210" s="163">
        <f t="shared" si="59"/>
        <v>0</v>
      </c>
      <c r="J210" s="163">
        <f t="shared" si="59"/>
        <v>0</v>
      </c>
      <c r="K210" s="163">
        <f t="shared" si="59"/>
        <v>0</v>
      </c>
      <c r="L210" s="163">
        <f t="shared" si="59"/>
        <v>0</v>
      </c>
      <c r="M210" s="163">
        <f t="shared" si="59"/>
        <v>0</v>
      </c>
      <c r="N210" s="163">
        <f t="shared" si="59"/>
        <v>0</v>
      </c>
      <c r="O210" s="163">
        <f t="shared" si="59"/>
        <v>0</v>
      </c>
      <c r="P210" s="163">
        <f t="shared" si="59"/>
        <v>0</v>
      </c>
      <c r="Q210" s="163">
        <f t="shared" si="59"/>
        <v>0</v>
      </c>
      <c r="R210" s="163">
        <f t="shared" si="59"/>
        <v>0</v>
      </c>
      <c r="S210" s="163">
        <f t="shared" si="58"/>
        <v>0</v>
      </c>
      <c r="T210" s="163">
        <f t="shared" si="58"/>
        <v>0</v>
      </c>
      <c r="U210" s="163">
        <f t="shared" si="58"/>
        <v>0</v>
      </c>
      <c r="V210" s="163">
        <f t="shared" si="58"/>
        <v>0</v>
      </c>
      <c r="W210" s="163">
        <f t="shared" si="58"/>
        <v>0</v>
      </c>
      <c r="X210" s="163">
        <f t="shared" si="58"/>
        <v>0</v>
      </c>
      <c r="Y210" s="163">
        <f t="shared" si="58"/>
        <v>0</v>
      </c>
      <c r="Z210" s="163">
        <f t="shared" si="58"/>
        <v>0</v>
      </c>
      <c r="AA210" s="163">
        <f t="shared" si="58"/>
        <v>0</v>
      </c>
      <c r="AB210" s="163">
        <f t="shared" si="58"/>
        <v>0</v>
      </c>
      <c r="AC210" s="163">
        <f t="shared" si="58"/>
        <v>0</v>
      </c>
      <c r="AD210" s="163">
        <f t="shared" si="58"/>
        <v>0</v>
      </c>
      <c r="AE210" s="163">
        <f t="shared" si="58"/>
        <v>0</v>
      </c>
      <c r="AF210" s="176">
        <f t="shared" si="58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v>0</v>
      </c>
      <c r="D211" s="163">
        <v>0</v>
      </c>
      <c r="E211" s="163">
        <v>0</v>
      </c>
      <c r="F211" s="163">
        <v>0</v>
      </c>
      <c r="G211" s="163">
        <f t="shared" si="59"/>
        <v>0</v>
      </c>
      <c r="H211" s="163">
        <f t="shared" si="59"/>
        <v>0</v>
      </c>
      <c r="I211" s="163">
        <f t="shared" si="59"/>
        <v>0</v>
      </c>
      <c r="J211" s="163">
        <f t="shared" si="59"/>
        <v>0</v>
      </c>
      <c r="K211" s="163">
        <f t="shared" si="59"/>
        <v>0</v>
      </c>
      <c r="L211" s="163">
        <f t="shared" si="59"/>
        <v>0</v>
      </c>
      <c r="M211" s="163">
        <f t="shared" si="59"/>
        <v>0</v>
      </c>
      <c r="N211" s="163">
        <f t="shared" si="59"/>
        <v>0</v>
      </c>
      <c r="O211" s="163">
        <f t="shared" si="59"/>
        <v>0</v>
      </c>
      <c r="P211" s="163">
        <f t="shared" si="59"/>
        <v>0</v>
      </c>
      <c r="Q211" s="163">
        <f t="shared" si="59"/>
        <v>0</v>
      </c>
      <c r="R211" s="163">
        <f t="shared" si="59"/>
        <v>0</v>
      </c>
      <c r="S211" s="163">
        <f t="shared" si="58"/>
        <v>0</v>
      </c>
      <c r="T211" s="163">
        <f t="shared" si="58"/>
        <v>0</v>
      </c>
      <c r="U211" s="163">
        <f t="shared" si="58"/>
        <v>0</v>
      </c>
      <c r="V211" s="163">
        <f t="shared" si="58"/>
        <v>0</v>
      </c>
      <c r="W211" s="163">
        <f t="shared" si="58"/>
        <v>0</v>
      </c>
      <c r="X211" s="163">
        <f t="shared" si="58"/>
        <v>0</v>
      </c>
      <c r="Y211" s="163">
        <f t="shared" si="58"/>
        <v>0</v>
      </c>
      <c r="Z211" s="163">
        <f t="shared" si="58"/>
        <v>0</v>
      </c>
      <c r="AA211" s="163">
        <f t="shared" si="58"/>
        <v>0</v>
      </c>
      <c r="AB211" s="163">
        <f t="shared" si="58"/>
        <v>0</v>
      </c>
      <c r="AC211" s="163">
        <f t="shared" si="58"/>
        <v>0</v>
      </c>
      <c r="AD211" s="163">
        <f t="shared" si="58"/>
        <v>0</v>
      </c>
      <c r="AE211" s="163">
        <f t="shared" si="58"/>
        <v>0</v>
      </c>
      <c r="AF211" s="176">
        <f t="shared" si="58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v>0</v>
      </c>
      <c r="D212" s="163">
        <v>0</v>
      </c>
      <c r="E212" s="163">
        <v>0</v>
      </c>
      <c r="F212" s="163">
        <v>0</v>
      </c>
      <c r="G212" s="163">
        <f t="shared" si="59"/>
        <v>0</v>
      </c>
      <c r="H212" s="163">
        <f t="shared" si="59"/>
        <v>0</v>
      </c>
      <c r="I212" s="163">
        <f t="shared" si="59"/>
        <v>0</v>
      </c>
      <c r="J212" s="163">
        <f t="shared" si="59"/>
        <v>0</v>
      </c>
      <c r="K212" s="163">
        <f t="shared" si="59"/>
        <v>0</v>
      </c>
      <c r="L212" s="163">
        <f t="shared" si="59"/>
        <v>0</v>
      </c>
      <c r="M212" s="163">
        <f t="shared" si="59"/>
        <v>0</v>
      </c>
      <c r="N212" s="163">
        <f t="shared" si="59"/>
        <v>0</v>
      </c>
      <c r="O212" s="163">
        <f t="shared" si="59"/>
        <v>0</v>
      </c>
      <c r="P212" s="163">
        <f t="shared" si="59"/>
        <v>0</v>
      </c>
      <c r="Q212" s="163">
        <f t="shared" si="59"/>
        <v>0</v>
      </c>
      <c r="R212" s="163">
        <f t="shared" si="59"/>
        <v>0</v>
      </c>
      <c r="S212" s="163">
        <f t="shared" si="58"/>
        <v>0</v>
      </c>
      <c r="T212" s="163">
        <f t="shared" si="58"/>
        <v>0</v>
      </c>
      <c r="U212" s="163">
        <f t="shared" si="58"/>
        <v>0</v>
      </c>
      <c r="V212" s="163">
        <f t="shared" si="58"/>
        <v>0</v>
      </c>
      <c r="W212" s="163">
        <f t="shared" si="58"/>
        <v>0</v>
      </c>
      <c r="X212" s="163">
        <f t="shared" si="58"/>
        <v>0</v>
      </c>
      <c r="Y212" s="163">
        <f t="shared" si="58"/>
        <v>0</v>
      </c>
      <c r="Z212" s="163">
        <f t="shared" si="58"/>
        <v>0</v>
      </c>
      <c r="AA212" s="163">
        <f t="shared" si="58"/>
        <v>0</v>
      </c>
      <c r="AB212" s="163">
        <f t="shared" si="58"/>
        <v>0</v>
      </c>
      <c r="AC212" s="163">
        <f t="shared" si="58"/>
        <v>0</v>
      </c>
      <c r="AD212" s="163">
        <f t="shared" si="58"/>
        <v>0</v>
      </c>
      <c r="AE212" s="163">
        <f t="shared" si="58"/>
        <v>0</v>
      </c>
      <c r="AF212" s="176">
        <f t="shared" si="58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v>0</v>
      </c>
      <c r="D213" s="163">
        <v>0</v>
      </c>
      <c r="E213" s="163">
        <v>0</v>
      </c>
      <c r="F213" s="163">
        <v>0</v>
      </c>
      <c r="G213" s="163">
        <f t="shared" si="59"/>
        <v>0</v>
      </c>
      <c r="H213" s="163">
        <f t="shared" si="59"/>
        <v>0</v>
      </c>
      <c r="I213" s="163">
        <f t="shared" si="59"/>
        <v>0</v>
      </c>
      <c r="J213" s="163">
        <f t="shared" si="59"/>
        <v>0</v>
      </c>
      <c r="K213" s="163">
        <f t="shared" si="59"/>
        <v>0</v>
      </c>
      <c r="L213" s="163">
        <f t="shared" si="59"/>
        <v>0</v>
      </c>
      <c r="M213" s="163">
        <f t="shared" si="59"/>
        <v>0</v>
      </c>
      <c r="N213" s="163">
        <f t="shared" si="59"/>
        <v>0</v>
      </c>
      <c r="O213" s="163">
        <f t="shared" si="59"/>
        <v>0</v>
      </c>
      <c r="P213" s="163">
        <f t="shared" si="59"/>
        <v>0</v>
      </c>
      <c r="Q213" s="163">
        <f t="shared" si="59"/>
        <v>0</v>
      </c>
      <c r="R213" s="163">
        <f t="shared" si="59"/>
        <v>0</v>
      </c>
      <c r="S213" s="163">
        <f t="shared" si="58"/>
        <v>0</v>
      </c>
      <c r="T213" s="163">
        <f t="shared" si="58"/>
        <v>0</v>
      </c>
      <c r="U213" s="163">
        <f t="shared" si="58"/>
        <v>0</v>
      </c>
      <c r="V213" s="163">
        <f t="shared" si="58"/>
        <v>0</v>
      </c>
      <c r="W213" s="163">
        <f t="shared" si="58"/>
        <v>0</v>
      </c>
      <c r="X213" s="163">
        <f t="shared" si="58"/>
        <v>0</v>
      </c>
      <c r="Y213" s="163">
        <f t="shared" si="58"/>
        <v>0</v>
      </c>
      <c r="Z213" s="163">
        <f t="shared" si="58"/>
        <v>0</v>
      </c>
      <c r="AA213" s="163">
        <f t="shared" si="58"/>
        <v>0</v>
      </c>
      <c r="AB213" s="163">
        <f t="shared" si="58"/>
        <v>0</v>
      </c>
      <c r="AC213" s="163">
        <f t="shared" si="58"/>
        <v>0</v>
      </c>
      <c r="AD213" s="163">
        <f t="shared" si="58"/>
        <v>0</v>
      </c>
      <c r="AE213" s="163">
        <f t="shared" si="58"/>
        <v>0</v>
      </c>
      <c r="AF213" s="176">
        <f t="shared" si="58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v>0</v>
      </c>
      <c r="D214" s="163">
        <v>0</v>
      </c>
      <c r="E214" s="163">
        <v>0</v>
      </c>
      <c r="F214" s="163">
        <v>0</v>
      </c>
      <c r="G214" s="163">
        <f t="shared" si="59"/>
        <v>0</v>
      </c>
      <c r="H214" s="163">
        <f t="shared" si="59"/>
        <v>0</v>
      </c>
      <c r="I214" s="163">
        <f t="shared" si="59"/>
        <v>0</v>
      </c>
      <c r="J214" s="163">
        <f t="shared" si="59"/>
        <v>0</v>
      </c>
      <c r="K214" s="163">
        <f t="shared" si="59"/>
        <v>0</v>
      </c>
      <c r="L214" s="163">
        <f t="shared" si="59"/>
        <v>0</v>
      </c>
      <c r="M214" s="163">
        <f t="shared" si="59"/>
        <v>0</v>
      </c>
      <c r="N214" s="163">
        <f t="shared" si="59"/>
        <v>0</v>
      </c>
      <c r="O214" s="163">
        <f t="shared" si="59"/>
        <v>0</v>
      </c>
      <c r="P214" s="163">
        <f t="shared" si="59"/>
        <v>0</v>
      </c>
      <c r="Q214" s="163">
        <f t="shared" si="59"/>
        <v>0</v>
      </c>
      <c r="R214" s="163">
        <f t="shared" si="59"/>
        <v>0</v>
      </c>
      <c r="S214" s="163">
        <f t="shared" si="58"/>
        <v>0</v>
      </c>
      <c r="T214" s="163">
        <f t="shared" si="58"/>
        <v>0</v>
      </c>
      <c r="U214" s="163">
        <f t="shared" si="58"/>
        <v>0</v>
      </c>
      <c r="V214" s="163">
        <f t="shared" si="58"/>
        <v>0</v>
      </c>
      <c r="W214" s="163">
        <f t="shared" si="58"/>
        <v>0</v>
      </c>
      <c r="X214" s="163">
        <f t="shared" si="58"/>
        <v>0</v>
      </c>
      <c r="Y214" s="163">
        <f t="shared" si="58"/>
        <v>0</v>
      </c>
      <c r="Z214" s="163">
        <f t="shared" si="58"/>
        <v>0</v>
      </c>
      <c r="AA214" s="163">
        <f t="shared" si="58"/>
        <v>0</v>
      </c>
      <c r="AB214" s="163">
        <f t="shared" si="58"/>
        <v>0</v>
      </c>
      <c r="AC214" s="163">
        <f t="shared" si="58"/>
        <v>0</v>
      </c>
      <c r="AD214" s="163">
        <f t="shared" si="58"/>
        <v>0</v>
      </c>
      <c r="AE214" s="163">
        <f t="shared" si="58"/>
        <v>0</v>
      </c>
      <c r="AF214" s="176">
        <f t="shared" si="58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v>0</v>
      </c>
      <c r="D215" s="163">
        <v>0</v>
      </c>
      <c r="E215" s="163">
        <v>0</v>
      </c>
      <c r="F215" s="163">
        <v>0</v>
      </c>
      <c r="G215" s="163">
        <f t="shared" si="59"/>
        <v>0</v>
      </c>
      <c r="H215" s="163">
        <f t="shared" si="59"/>
        <v>0</v>
      </c>
      <c r="I215" s="163">
        <f t="shared" si="59"/>
        <v>0</v>
      </c>
      <c r="J215" s="163">
        <f t="shared" si="59"/>
        <v>0</v>
      </c>
      <c r="K215" s="163">
        <f t="shared" si="59"/>
        <v>0</v>
      </c>
      <c r="L215" s="163">
        <f t="shared" si="59"/>
        <v>0</v>
      </c>
      <c r="M215" s="163">
        <f t="shared" si="59"/>
        <v>0</v>
      </c>
      <c r="N215" s="163">
        <f t="shared" si="59"/>
        <v>0</v>
      </c>
      <c r="O215" s="163">
        <f t="shared" si="59"/>
        <v>0</v>
      </c>
      <c r="P215" s="163">
        <f t="shared" si="59"/>
        <v>0</v>
      </c>
      <c r="Q215" s="163">
        <f t="shared" si="59"/>
        <v>0</v>
      </c>
      <c r="R215" s="163">
        <f t="shared" si="59"/>
        <v>0</v>
      </c>
      <c r="S215" s="163">
        <f t="shared" si="58"/>
        <v>0</v>
      </c>
      <c r="T215" s="163">
        <f t="shared" si="58"/>
        <v>0</v>
      </c>
      <c r="U215" s="163">
        <f t="shared" si="58"/>
        <v>0</v>
      </c>
      <c r="V215" s="163">
        <f t="shared" si="58"/>
        <v>0</v>
      </c>
      <c r="W215" s="163">
        <f t="shared" si="58"/>
        <v>0</v>
      </c>
      <c r="X215" s="163">
        <f t="shared" si="58"/>
        <v>0</v>
      </c>
      <c r="Y215" s="163">
        <f t="shared" si="58"/>
        <v>0</v>
      </c>
      <c r="Z215" s="163">
        <f t="shared" si="58"/>
        <v>0</v>
      </c>
      <c r="AA215" s="163">
        <f t="shared" si="58"/>
        <v>0</v>
      </c>
      <c r="AB215" s="163">
        <f t="shared" si="58"/>
        <v>0</v>
      </c>
      <c r="AC215" s="163">
        <f t="shared" si="58"/>
        <v>0</v>
      </c>
      <c r="AD215" s="163">
        <f t="shared" si="58"/>
        <v>0</v>
      </c>
      <c r="AE215" s="163">
        <f t="shared" si="58"/>
        <v>0</v>
      </c>
      <c r="AF215" s="176">
        <f t="shared" si="58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v>0</v>
      </c>
      <c r="D216" s="163">
        <v>0</v>
      </c>
      <c r="E216" s="163">
        <v>0</v>
      </c>
      <c r="F216" s="163">
        <v>0</v>
      </c>
      <c r="G216" s="163">
        <f t="shared" si="59"/>
        <v>0</v>
      </c>
      <c r="H216" s="163">
        <f t="shared" si="59"/>
        <v>0</v>
      </c>
      <c r="I216" s="163">
        <f t="shared" si="59"/>
        <v>0</v>
      </c>
      <c r="J216" s="163">
        <f t="shared" si="59"/>
        <v>0</v>
      </c>
      <c r="K216" s="163">
        <f t="shared" si="59"/>
        <v>0</v>
      </c>
      <c r="L216" s="163">
        <f t="shared" si="59"/>
        <v>0</v>
      </c>
      <c r="M216" s="163">
        <f t="shared" si="59"/>
        <v>0</v>
      </c>
      <c r="N216" s="163">
        <f t="shared" si="59"/>
        <v>0</v>
      </c>
      <c r="O216" s="163">
        <f t="shared" si="59"/>
        <v>0</v>
      </c>
      <c r="P216" s="163">
        <f t="shared" si="59"/>
        <v>0</v>
      </c>
      <c r="Q216" s="163">
        <f t="shared" si="59"/>
        <v>0</v>
      </c>
      <c r="R216" s="163">
        <f t="shared" ref="R216:AF231" si="60">Q216</f>
        <v>0</v>
      </c>
      <c r="S216" s="163">
        <f t="shared" si="60"/>
        <v>0</v>
      </c>
      <c r="T216" s="163">
        <f t="shared" si="60"/>
        <v>0</v>
      </c>
      <c r="U216" s="163">
        <f t="shared" si="60"/>
        <v>0</v>
      </c>
      <c r="V216" s="163">
        <f t="shared" si="60"/>
        <v>0</v>
      </c>
      <c r="W216" s="163">
        <f t="shared" si="60"/>
        <v>0</v>
      </c>
      <c r="X216" s="163">
        <f t="shared" si="60"/>
        <v>0</v>
      </c>
      <c r="Y216" s="163">
        <f t="shared" si="60"/>
        <v>0</v>
      </c>
      <c r="Z216" s="163">
        <f t="shared" si="60"/>
        <v>0</v>
      </c>
      <c r="AA216" s="163">
        <f t="shared" si="60"/>
        <v>0</v>
      </c>
      <c r="AB216" s="163">
        <f t="shared" si="60"/>
        <v>0</v>
      </c>
      <c r="AC216" s="163">
        <f t="shared" si="60"/>
        <v>0</v>
      </c>
      <c r="AD216" s="163">
        <f t="shared" si="60"/>
        <v>0</v>
      </c>
      <c r="AE216" s="163">
        <f t="shared" si="60"/>
        <v>0</v>
      </c>
      <c r="AF216" s="176">
        <f t="shared" si="60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v>0</v>
      </c>
      <c r="D217" s="163">
        <v>0</v>
      </c>
      <c r="E217" s="163">
        <v>0</v>
      </c>
      <c r="F217" s="163">
        <v>0</v>
      </c>
      <c r="G217" s="163">
        <f t="shared" ref="G217:R232" si="61">F217</f>
        <v>0</v>
      </c>
      <c r="H217" s="163">
        <f t="shared" si="61"/>
        <v>0</v>
      </c>
      <c r="I217" s="163">
        <f t="shared" si="61"/>
        <v>0</v>
      </c>
      <c r="J217" s="163">
        <f t="shared" si="61"/>
        <v>0</v>
      </c>
      <c r="K217" s="163">
        <f t="shared" si="61"/>
        <v>0</v>
      </c>
      <c r="L217" s="163">
        <f t="shared" si="61"/>
        <v>0</v>
      </c>
      <c r="M217" s="163">
        <f t="shared" si="61"/>
        <v>0</v>
      </c>
      <c r="N217" s="163">
        <f t="shared" si="61"/>
        <v>0</v>
      </c>
      <c r="O217" s="163">
        <f t="shared" si="61"/>
        <v>0</v>
      </c>
      <c r="P217" s="163">
        <f t="shared" si="61"/>
        <v>0</v>
      </c>
      <c r="Q217" s="163">
        <f t="shared" si="61"/>
        <v>0</v>
      </c>
      <c r="R217" s="163">
        <f t="shared" si="61"/>
        <v>0</v>
      </c>
      <c r="S217" s="163">
        <f t="shared" si="60"/>
        <v>0</v>
      </c>
      <c r="T217" s="163">
        <f t="shared" si="60"/>
        <v>0</v>
      </c>
      <c r="U217" s="163">
        <f t="shared" si="60"/>
        <v>0</v>
      </c>
      <c r="V217" s="163">
        <f t="shared" si="60"/>
        <v>0</v>
      </c>
      <c r="W217" s="163">
        <f t="shared" si="60"/>
        <v>0</v>
      </c>
      <c r="X217" s="163">
        <f t="shared" si="60"/>
        <v>0</v>
      </c>
      <c r="Y217" s="163">
        <f t="shared" si="60"/>
        <v>0</v>
      </c>
      <c r="Z217" s="163">
        <f t="shared" si="60"/>
        <v>0</v>
      </c>
      <c r="AA217" s="163">
        <f t="shared" si="60"/>
        <v>0</v>
      </c>
      <c r="AB217" s="163">
        <f t="shared" si="60"/>
        <v>0</v>
      </c>
      <c r="AC217" s="163">
        <f t="shared" si="60"/>
        <v>0</v>
      </c>
      <c r="AD217" s="163">
        <f t="shared" si="60"/>
        <v>0</v>
      </c>
      <c r="AE217" s="163">
        <f t="shared" si="60"/>
        <v>0</v>
      </c>
      <c r="AF217" s="176">
        <f t="shared" si="60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v>0</v>
      </c>
      <c r="D218" s="163">
        <v>0</v>
      </c>
      <c r="E218" s="163">
        <v>0</v>
      </c>
      <c r="F218" s="163">
        <v>0</v>
      </c>
      <c r="G218" s="163">
        <f t="shared" si="61"/>
        <v>0</v>
      </c>
      <c r="H218" s="163">
        <f t="shared" si="61"/>
        <v>0</v>
      </c>
      <c r="I218" s="163">
        <f t="shared" si="61"/>
        <v>0</v>
      </c>
      <c r="J218" s="163">
        <f t="shared" si="61"/>
        <v>0</v>
      </c>
      <c r="K218" s="163">
        <f t="shared" si="61"/>
        <v>0</v>
      </c>
      <c r="L218" s="163">
        <f t="shared" si="61"/>
        <v>0</v>
      </c>
      <c r="M218" s="163">
        <f t="shared" si="61"/>
        <v>0</v>
      </c>
      <c r="N218" s="163">
        <f t="shared" si="61"/>
        <v>0</v>
      </c>
      <c r="O218" s="163">
        <f t="shared" si="61"/>
        <v>0</v>
      </c>
      <c r="P218" s="163">
        <f t="shared" si="61"/>
        <v>0</v>
      </c>
      <c r="Q218" s="163">
        <f t="shared" si="61"/>
        <v>0</v>
      </c>
      <c r="R218" s="163">
        <f t="shared" si="61"/>
        <v>0</v>
      </c>
      <c r="S218" s="163">
        <f t="shared" si="60"/>
        <v>0</v>
      </c>
      <c r="T218" s="163">
        <f t="shared" si="60"/>
        <v>0</v>
      </c>
      <c r="U218" s="163">
        <f t="shared" si="60"/>
        <v>0</v>
      </c>
      <c r="V218" s="163">
        <f t="shared" si="60"/>
        <v>0</v>
      </c>
      <c r="W218" s="163">
        <f t="shared" si="60"/>
        <v>0</v>
      </c>
      <c r="X218" s="163">
        <f t="shared" si="60"/>
        <v>0</v>
      </c>
      <c r="Y218" s="163">
        <f t="shared" si="60"/>
        <v>0</v>
      </c>
      <c r="Z218" s="163">
        <f t="shared" si="60"/>
        <v>0</v>
      </c>
      <c r="AA218" s="163">
        <f t="shared" si="60"/>
        <v>0</v>
      </c>
      <c r="AB218" s="163">
        <f t="shared" si="60"/>
        <v>0</v>
      </c>
      <c r="AC218" s="163">
        <f t="shared" si="60"/>
        <v>0</v>
      </c>
      <c r="AD218" s="163">
        <f t="shared" si="60"/>
        <v>0</v>
      </c>
      <c r="AE218" s="163">
        <f t="shared" si="60"/>
        <v>0</v>
      </c>
      <c r="AF218" s="176">
        <f t="shared" si="60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v>0</v>
      </c>
      <c r="D219" s="163">
        <v>0</v>
      </c>
      <c r="E219" s="163">
        <v>0</v>
      </c>
      <c r="F219" s="163">
        <v>0</v>
      </c>
      <c r="G219" s="163">
        <f t="shared" si="61"/>
        <v>0</v>
      </c>
      <c r="H219" s="163">
        <f t="shared" si="61"/>
        <v>0</v>
      </c>
      <c r="I219" s="163">
        <f t="shared" si="61"/>
        <v>0</v>
      </c>
      <c r="J219" s="163">
        <f t="shared" si="61"/>
        <v>0</v>
      </c>
      <c r="K219" s="163">
        <f t="shared" si="61"/>
        <v>0</v>
      </c>
      <c r="L219" s="163">
        <f t="shared" si="61"/>
        <v>0</v>
      </c>
      <c r="M219" s="163">
        <f t="shared" si="61"/>
        <v>0</v>
      </c>
      <c r="N219" s="163">
        <f t="shared" si="61"/>
        <v>0</v>
      </c>
      <c r="O219" s="163">
        <f t="shared" si="61"/>
        <v>0</v>
      </c>
      <c r="P219" s="163">
        <f t="shared" si="61"/>
        <v>0</v>
      </c>
      <c r="Q219" s="163">
        <f t="shared" si="61"/>
        <v>0</v>
      </c>
      <c r="R219" s="163">
        <f t="shared" si="61"/>
        <v>0</v>
      </c>
      <c r="S219" s="163">
        <f t="shared" si="60"/>
        <v>0</v>
      </c>
      <c r="T219" s="163">
        <f t="shared" si="60"/>
        <v>0</v>
      </c>
      <c r="U219" s="163">
        <f t="shared" si="60"/>
        <v>0</v>
      </c>
      <c r="V219" s="163">
        <f t="shared" si="60"/>
        <v>0</v>
      </c>
      <c r="W219" s="163">
        <f t="shared" si="60"/>
        <v>0</v>
      </c>
      <c r="X219" s="163">
        <f t="shared" si="60"/>
        <v>0</v>
      </c>
      <c r="Y219" s="163">
        <f t="shared" si="60"/>
        <v>0</v>
      </c>
      <c r="Z219" s="163">
        <f t="shared" si="60"/>
        <v>0</v>
      </c>
      <c r="AA219" s="163">
        <f t="shared" si="60"/>
        <v>0</v>
      </c>
      <c r="AB219" s="163">
        <f t="shared" si="60"/>
        <v>0</v>
      </c>
      <c r="AC219" s="163">
        <f t="shared" si="60"/>
        <v>0</v>
      </c>
      <c r="AD219" s="163">
        <f t="shared" si="60"/>
        <v>0</v>
      </c>
      <c r="AE219" s="163">
        <f t="shared" si="60"/>
        <v>0</v>
      </c>
      <c r="AF219" s="176">
        <f t="shared" si="60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v>0</v>
      </c>
      <c r="D220" s="163">
        <v>0</v>
      </c>
      <c r="E220" s="163">
        <v>0</v>
      </c>
      <c r="F220" s="163">
        <v>0</v>
      </c>
      <c r="G220" s="163">
        <f t="shared" si="61"/>
        <v>0</v>
      </c>
      <c r="H220" s="163">
        <f t="shared" si="61"/>
        <v>0</v>
      </c>
      <c r="I220" s="163">
        <f t="shared" si="61"/>
        <v>0</v>
      </c>
      <c r="J220" s="163">
        <f t="shared" si="61"/>
        <v>0</v>
      </c>
      <c r="K220" s="163">
        <f t="shared" si="61"/>
        <v>0</v>
      </c>
      <c r="L220" s="163">
        <f t="shared" si="61"/>
        <v>0</v>
      </c>
      <c r="M220" s="163">
        <f t="shared" si="61"/>
        <v>0</v>
      </c>
      <c r="N220" s="163">
        <f t="shared" si="61"/>
        <v>0</v>
      </c>
      <c r="O220" s="163">
        <f t="shared" si="61"/>
        <v>0</v>
      </c>
      <c r="P220" s="163">
        <f t="shared" si="61"/>
        <v>0</v>
      </c>
      <c r="Q220" s="163">
        <f t="shared" si="61"/>
        <v>0</v>
      </c>
      <c r="R220" s="163">
        <f t="shared" si="61"/>
        <v>0</v>
      </c>
      <c r="S220" s="163">
        <f t="shared" si="60"/>
        <v>0</v>
      </c>
      <c r="T220" s="163">
        <f t="shared" si="60"/>
        <v>0</v>
      </c>
      <c r="U220" s="163">
        <f t="shared" si="60"/>
        <v>0</v>
      </c>
      <c r="V220" s="163">
        <f t="shared" si="60"/>
        <v>0</v>
      </c>
      <c r="W220" s="163">
        <f t="shared" si="60"/>
        <v>0</v>
      </c>
      <c r="X220" s="163">
        <f t="shared" si="60"/>
        <v>0</v>
      </c>
      <c r="Y220" s="163">
        <f t="shared" si="60"/>
        <v>0</v>
      </c>
      <c r="Z220" s="163">
        <f t="shared" si="60"/>
        <v>0</v>
      </c>
      <c r="AA220" s="163">
        <f t="shared" si="60"/>
        <v>0</v>
      </c>
      <c r="AB220" s="163">
        <f t="shared" si="60"/>
        <v>0</v>
      </c>
      <c r="AC220" s="163">
        <f t="shared" si="60"/>
        <v>0</v>
      </c>
      <c r="AD220" s="163">
        <f t="shared" si="60"/>
        <v>0</v>
      </c>
      <c r="AE220" s="163">
        <f t="shared" si="60"/>
        <v>0</v>
      </c>
      <c r="AF220" s="176">
        <f t="shared" si="60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v>0</v>
      </c>
      <c r="D221" s="163">
        <v>0</v>
      </c>
      <c r="E221" s="163">
        <v>0</v>
      </c>
      <c r="F221" s="163">
        <v>0</v>
      </c>
      <c r="G221" s="163">
        <f t="shared" si="61"/>
        <v>0</v>
      </c>
      <c r="H221" s="163">
        <f t="shared" si="61"/>
        <v>0</v>
      </c>
      <c r="I221" s="163">
        <f t="shared" si="61"/>
        <v>0</v>
      </c>
      <c r="J221" s="163">
        <f t="shared" si="61"/>
        <v>0</v>
      </c>
      <c r="K221" s="163">
        <f t="shared" si="61"/>
        <v>0</v>
      </c>
      <c r="L221" s="163">
        <f t="shared" si="61"/>
        <v>0</v>
      </c>
      <c r="M221" s="163">
        <f t="shared" si="61"/>
        <v>0</v>
      </c>
      <c r="N221" s="163">
        <f t="shared" si="61"/>
        <v>0</v>
      </c>
      <c r="O221" s="163">
        <f t="shared" si="61"/>
        <v>0</v>
      </c>
      <c r="P221" s="163">
        <f t="shared" si="61"/>
        <v>0</v>
      </c>
      <c r="Q221" s="163">
        <f t="shared" si="61"/>
        <v>0</v>
      </c>
      <c r="R221" s="163">
        <f t="shared" si="61"/>
        <v>0</v>
      </c>
      <c r="S221" s="163">
        <f t="shared" si="60"/>
        <v>0</v>
      </c>
      <c r="T221" s="163">
        <f t="shared" si="60"/>
        <v>0</v>
      </c>
      <c r="U221" s="163">
        <f t="shared" si="60"/>
        <v>0</v>
      </c>
      <c r="V221" s="163">
        <f t="shared" si="60"/>
        <v>0</v>
      </c>
      <c r="W221" s="163">
        <f t="shared" si="60"/>
        <v>0</v>
      </c>
      <c r="X221" s="163">
        <f t="shared" si="60"/>
        <v>0</v>
      </c>
      <c r="Y221" s="163">
        <f t="shared" si="60"/>
        <v>0</v>
      </c>
      <c r="Z221" s="163">
        <f t="shared" si="60"/>
        <v>0</v>
      </c>
      <c r="AA221" s="163">
        <f t="shared" si="60"/>
        <v>0</v>
      </c>
      <c r="AB221" s="163">
        <f t="shared" si="60"/>
        <v>0</v>
      </c>
      <c r="AC221" s="163">
        <f t="shared" si="60"/>
        <v>0</v>
      </c>
      <c r="AD221" s="163">
        <f t="shared" si="60"/>
        <v>0</v>
      </c>
      <c r="AE221" s="163">
        <f t="shared" si="60"/>
        <v>0</v>
      </c>
      <c r="AF221" s="176">
        <f t="shared" si="60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v>0</v>
      </c>
      <c r="D222" s="163">
        <v>0</v>
      </c>
      <c r="E222" s="163">
        <v>0</v>
      </c>
      <c r="F222" s="163">
        <v>0</v>
      </c>
      <c r="G222" s="163">
        <f t="shared" si="61"/>
        <v>0</v>
      </c>
      <c r="H222" s="163">
        <f t="shared" si="61"/>
        <v>0</v>
      </c>
      <c r="I222" s="163">
        <f t="shared" si="61"/>
        <v>0</v>
      </c>
      <c r="J222" s="163">
        <f t="shared" si="61"/>
        <v>0</v>
      </c>
      <c r="K222" s="163">
        <f t="shared" si="61"/>
        <v>0</v>
      </c>
      <c r="L222" s="163">
        <f t="shared" si="61"/>
        <v>0</v>
      </c>
      <c r="M222" s="163">
        <f t="shared" si="61"/>
        <v>0</v>
      </c>
      <c r="N222" s="163">
        <f t="shared" si="61"/>
        <v>0</v>
      </c>
      <c r="O222" s="163">
        <f t="shared" si="61"/>
        <v>0</v>
      </c>
      <c r="P222" s="163">
        <f t="shared" si="61"/>
        <v>0</v>
      </c>
      <c r="Q222" s="163">
        <f t="shared" si="61"/>
        <v>0</v>
      </c>
      <c r="R222" s="163">
        <f t="shared" si="61"/>
        <v>0</v>
      </c>
      <c r="S222" s="163">
        <f t="shared" si="60"/>
        <v>0</v>
      </c>
      <c r="T222" s="163">
        <f t="shared" si="60"/>
        <v>0</v>
      </c>
      <c r="U222" s="163">
        <f t="shared" si="60"/>
        <v>0</v>
      </c>
      <c r="V222" s="163">
        <f t="shared" si="60"/>
        <v>0</v>
      </c>
      <c r="W222" s="163">
        <f t="shared" si="60"/>
        <v>0</v>
      </c>
      <c r="X222" s="163">
        <f t="shared" si="60"/>
        <v>0</v>
      </c>
      <c r="Y222" s="163">
        <f t="shared" si="60"/>
        <v>0</v>
      </c>
      <c r="Z222" s="163">
        <f t="shared" si="60"/>
        <v>0</v>
      </c>
      <c r="AA222" s="163">
        <f t="shared" si="60"/>
        <v>0</v>
      </c>
      <c r="AB222" s="163">
        <f t="shared" si="60"/>
        <v>0</v>
      </c>
      <c r="AC222" s="163">
        <f t="shared" si="60"/>
        <v>0</v>
      </c>
      <c r="AD222" s="163">
        <f t="shared" si="60"/>
        <v>0</v>
      </c>
      <c r="AE222" s="163">
        <f t="shared" si="60"/>
        <v>0</v>
      </c>
      <c r="AF222" s="176">
        <f t="shared" si="60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v>0</v>
      </c>
      <c r="D223" s="163">
        <v>0</v>
      </c>
      <c r="E223" s="163">
        <v>0</v>
      </c>
      <c r="F223" s="163">
        <v>0</v>
      </c>
      <c r="G223" s="163">
        <f t="shared" si="61"/>
        <v>0</v>
      </c>
      <c r="H223" s="163">
        <f t="shared" si="61"/>
        <v>0</v>
      </c>
      <c r="I223" s="163">
        <f t="shared" si="61"/>
        <v>0</v>
      </c>
      <c r="J223" s="163">
        <f t="shared" si="61"/>
        <v>0</v>
      </c>
      <c r="K223" s="163">
        <f t="shared" si="61"/>
        <v>0</v>
      </c>
      <c r="L223" s="163">
        <f t="shared" si="61"/>
        <v>0</v>
      </c>
      <c r="M223" s="163">
        <f t="shared" si="61"/>
        <v>0</v>
      </c>
      <c r="N223" s="163">
        <f t="shared" si="61"/>
        <v>0</v>
      </c>
      <c r="O223" s="163">
        <f t="shared" si="61"/>
        <v>0</v>
      </c>
      <c r="P223" s="163">
        <f t="shared" si="61"/>
        <v>0</v>
      </c>
      <c r="Q223" s="163">
        <f t="shared" si="61"/>
        <v>0</v>
      </c>
      <c r="R223" s="163">
        <f t="shared" si="61"/>
        <v>0</v>
      </c>
      <c r="S223" s="163">
        <f t="shared" si="60"/>
        <v>0</v>
      </c>
      <c r="T223" s="163">
        <f t="shared" si="60"/>
        <v>0</v>
      </c>
      <c r="U223" s="163">
        <f t="shared" si="60"/>
        <v>0</v>
      </c>
      <c r="V223" s="163">
        <f t="shared" si="60"/>
        <v>0</v>
      </c>
      <c r="W223" s="163">
        <f t="shared" si="60"/>
        <v>0</v>
      </c>
      <c r="X223" s="163">
        <f t="shared" si="60"/>
        <v>0</v>
      </c>
      <c r="Y223" s="163">
        <f t="shared" si="60"/>
        <v>0</v>
      </c>
      <c r="Z223" s="163">
        <f t="shared" si="60"/>
        <v>0</v>
      </c>
      <c r="AA223" s="163">
        <f t="shared" si="60"/>
        <v>0</v>
      </c>
      <c r="AB223" s="163">
        <f t="shared" si="60"/>
        <v>0</v>
      </c>
      <c r="AC223" s="163">
        <f t="shared" si="60"/>
        <v>0</v>
      </c>
      <c r="AD223" s="163">
        <f t="shared" si="60"/>
        <v>0</v>
      </c>
      <c r="AE223" s="163">
        <f t="shared" si="60"/>
        <v>0</v>
      </c>
      <c r="AF223" s="176">
        <f t="shared" si="60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v>0</v>
      </c>
      <c r="D224" s="163">
        <v>0</v>
      </c>
      <c r="E224" s="163">
        <v>0</v>
      </c>
      <c r="F224" s="163">
        <v>0</v>
      </c>
      <c r="G224" s="163">
        <f t="shared" si="61"/>
        <v>0</v>
      </c>
      <c r="H224" s="163">
        <f t="shared" si="61"/>
        <v>0</v>
      </c>
      <c r="I224" s="163">
        <f t="shared" si="61"/>
        <v>0</v>
      </c>
      <c r="J224" s="163">
        <f t="shared" si="61"/>
        <v>0</v>
      </c>
      <c r="K224" s="163">
        <f t="shared" si="61"/>
        <v>0</v>
      </c>
      <c r="L224" s="163">
        <f t="shared" si="61"/>
        <v>0</v>
      </c>
      <c r="M224" s="163">
        <f t="shared" si="61"/>
        <v>0</v>
      </c>
      <c r="N224" s="163">
        <f t="shared" si="61"/>
        <v>0</v>
      </c>
      <c r="O224" s="163">
        <f t="shared" si="61"/>
        <v>0</v>
      </c>
      <c r="P224" s="163">
        <f t="shared" si="61"/>
        <v>0</v>
      </c>
      <c r="Q224" s="163">
        <f t="shared" si="61"/>
        <v>0</v>
      </c>
      <c r="R224" s="163">
        <f t="shared" si="61"/>
        <v>0</v>
      </c>
      <c r="S224" s="163">
        <f t="shared" si="60"/>
        <v>0</v>
      </c>
      <c r="T224" s="163">
        <f t="shared" si="60"/>
        <v>0</v>
      </c>
      <c r="U224" s="163">
        <f t="shared" si="60"/>
        <v>0</v>
      </c>
      <c r="V224" s="163">
        <f t="shared" si="60"/>
        <v>0</v>
      </c>
      <c r="W224" s="163">
        <f t="shared" si="60"/>
        <v>0</v>
      </c>
      <c r="X224" s="163">
        <f t="shared" si="60"/>
        <v>0</v>
      </c>
      <c r="Y224" s="163">
        <f t="shared" si="60"/>
        <v>0</v>
      </c>
      <c r="Z224" s="163">
        <f t="shared" si="60"/>
        <v>0</v>
      </c>
      <c r="AA224" s="163">
        <f t="shared" si="60"/>
        <v>0</v>
      </c>
      <c r="AB224" s="163">
        <f t="shared" si="60"/>
        <v>0</v>
      </c>
      <c r="AC224" s="163">
        <f t="shared" si="60"/>
        <v>0</v>
      </c>
      <c r="AD224" s="163">
        <f t="shared" si="60"/>
        <v>0</v>
      </c>
      <c r="AE224" s="163">
        <f t="shared" si="60"/>
        <v>0</v>
      </c>
      <c r="AF224" s="176">
        <f t="shared" si="60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v>0</v>
      </c>
      <c r="D225" s="163">
        <v>0</v>
      </c>
      <c r="E225" s="163">
        <v>0</v>
      </c>
      <c r="F225" s="163">
        <v>0</v>
      </c>
      <c r="G225" s="163">
        <f t="shared" si="61"/>
        <v>0</v>
      </c>
      <c r="H225" s="163">
        <f t="shared" si="61"/>
        <v>0</v>
      </c>
      <c r="I225" s="163">
        <f t="shared" si="61"/>
        <v>0</v>
      </c>
      <c r="J225" s="163">
        <f t="shared" si="61"/>
        <v>0</v>
      </c>
      <c r="K225" s="163">
        <f t="shared" si="61"/>
        <v>0</v>
      </c>
      <c r="L225" s="163">
        <f t="shared" si="61"/>
        <v>0</v>
      </c>
      <c r="M225" s="163">
        <f t="shared" si="61"/>
        <v>0</v>
      </c>
      <c r="N225" s="163">
        <f t="shared" si="61"/>
        <v>0</v>
      </c>
      <c r="O225" s="163">
        <f t="shared" si="61"/>
        <v>0</v>
      </c>
      <c r="P225" s="163">
        <f t="shared" si="61"/>
        <v>0</v>
      </c>
      <c r="Q225" s="163">
        <f t="shared" si="61"/>
        <v>0</v>
      </c>
      <c r="R225" s="163">
        <f t="shared" si="61"/>
        <v>0</v>
      </c>
      <c r="S225" s="163">
        <f t="shared" si="60"/>
        <v>0</v>
      </c>
      <c r="T225" s="163">
        <f t="shared" si="60"/>
        <v>0</v>
      </c>
      <c r="U225" s="163">
        <f t="shared" si="60"/>
        <v>0</v>
      </c>
      <c r="V225" s="163">
        <f t="shared" si="60"/>
        <v>0</v>
      </c>
      <c r="W225" s="163">
        <f t="shared" si="60"/>
        <v>0</v>
      </c>
      <c r="X225" s="163">
        <f t="shared" si="60"/>
        <v>0</v>
      </c>
      <c r="Y225" s="163">
        <f t="shared" si="60"/>
        <v>0</v>
      </c>
      <c r="Z225" s="163">
        <f t="shared" si="60"/>
        <v>0</v>
      </c>
      <c r="AA225" s="163">
        <f t="shared" si="60"/>
        <v>0</v>
      </c>
      <c r="AB225" s="163">
        <f t="shared" si="60"/>
        <v>0</v>
      </c>
      <c r="AC225" s="163">
        <f t="shared" si="60"/>
        <v>0</v>
      </c>
      <c r="AD225" s="163">
        <f t="shared" si="60"/>
        <v>0</v>
      </c>
      <c r="AE225" s="163">
        <f t="shared" si="60"/>
        <v>0</v>
      </c>
      <c r="AF225" s="176">
        <f t="shared" si="60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v>0</v>
      </c>
      <c r="D226" s="163">
        <v>0</v>
      </c>
      <c r="E226" s="163">
        <v>0</v>
      </c>
      <c r="F226" s="163">
        <v>0</v>
      </c>
      <c r="G226" s="163">
        <f t="shared" si="61"/>
        <v>0</v>
      </c>
      <c r="H226" s="163">
        <f t="shared" si="61"/>
        <v>0</v>
      </c>
      <c r="I226" s="163">
        <f t="shared" si="61"/>
        <v>0</v>
      </c>
      <c r="J226" s="163">
        <f t="shared" si="61"/>
        <v>0</v>
      </c>
      <c r="K226" s="163">
        <f t="shared" si="61"/>
        <v>0</v>
      </c>
      <c r="L226" s="163">
        <f t="shared" si="61"/>
        <v>0</v>
      </c>
      <c r="M226" s="163">
        <f t="shared" si="61"/>
        <v>0</v>
      </c>
      <c r="N226" s="163">
        <f t="shared" si="61"/>
        <v>0</v>
      </c>
      <c r="O226" s="163">
        <f t="shared" si="61"/>
        <v>0</v>
      </c>
      <c r="P226" s="163">
        <f t="shared" si="61"/>
        <v>0</v>
      </c>
      <c r="Q226" s="163">
        <f t="shared" si="61"/>
        <v>0</v>
      </c>
      <c r="R226" s="163">
        <f t="shared" si="61"/>
        <v>0</v>
      </c>
      <c r="S226" s="163">
        <f t="shared" si="60"/>
        <v>0</v>
      </c>
      <c r="T226" s="163">
        <f t="shared" si="60"/>
        <v>0</v>
      </c>
      <c r="U226" s="163">
        <f t="shared" si="60"/>
        <v>0</v>
      </c>
      <c r="V226" s="163">
        <f t="shared" si="60"/>
        <v>0</v>
      </c>
      <c r="W226" s="163">
        <f t="shared" si="60"/>
        <v>0</v>
      </c>
      <c r="X226" s="163">
        <f t="shared" si="60"/>
        <v>0</v>
      </c>
      <c r="Y226" s="163">
        <f t="shared" si="60"/>
        <v>0</v>
      </c>
      <c r="Z226" s="163">
        <f t="shared" si="60"/>
        <v>0</v>
      </c>
      <c r="AA226" s="163">
        <f t="shared" si="60"/>
        <v>0</v>
      </c>
      <c r="AB226" s="163">
        <f t="shared" si="60"/>
        <v>0</v>
      </c>
      <c r="AC226" s="163">
        <f t="shared" si="60"/>
        <v>0</v>
      </c>
      <c r="AD226" s="163">
        <f t="shared" si="60"/>
        <v>0</v>
      </c>
      <c r="AE226" s="163">
        <f t="shared" si="60"/>
        <v>0</v>
      </c>
      <c r="AF226" s="176">
        <f t="shared" si="60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v>0</v>
      </c>
      <c r="D227" s="163">
        <v>0</v>
      </c>
      <c r="E227" s="163">
        <v>0</v>
      </c>
      <c r="F227" s="163">
        <v>0</v>
      </c>
      <c r="G227" s="163">
        <f t="shared" si="61"/>
        <v>0</v>
      </c>
      <c r="H227" s="163">
        <f t="shared" si="61"/>
        <v>0</v>
      </c>
      <c r="I227" s="163">
        <f t="shared" si="61"/>
        <v>0</v>
      </c>
      <c r="J227" s="163">
        <f t="shared" si="61"/>
        <v>0</v>
      </c>
      <c r="K227" s="163">
        <f t="shared" si="61"/>
        <v>0</v>
      </c>
      <c r="L227" s="163">
        <f t="shared" si="61"/>
        <v>0</v>
      </c>
      <c r="M227" s="163">
        <f t="shared" si="61"/>
        <v>0</v>
      </c>
      <c r="N227" s="163">
        <f t="shared" si="61"/>
        <v>0</v>
      </c>
      <c r="O227" s="163">
        <f t="shared" si="61"/>
        <v>0</v>
      </c>
      <c r="P227" s="163">
        <f t="shared" si="61"/>
        <v>0</v>
      </c>
      <c r="Q227" s="163">
        <f t="shared" si="61"/>
        <v>0</v>
      </c>
      <c r="R227" s="163">
        <f t="shared" si="61"/>
        <v>0</v>
      </c>
      <c r="S227" s="163">
        <f t="shared" si="60"/>
        <v>0</v>
      </c>
      <c r="T227" s="163">
        <f t="shared" si="60"/>
        <v>0</v>
      </c>
      <c r="U227" s="163">
        <f t="shared" si="60"/>
        <v>0</v>
      </c>
      <c r="V227" s="163">
        <f t="shared" si="60"/>
        <v>0</v>
      </c>
      <c r="W227" s="163">
        <f t="shared" si="60"/>
        <v>0</v>
      </c>
      <c r="X227" s="163">
        <f t="shared" si="60"/>
        <v>0</v>
      </c>
      <c r="Y227" s="163">
        <f t="shared" si="60"/>
        <v>0</v>
      </c>
      <c r="Z227" s="163">
        <f t="shared" si="60"/>
        <v>0</v>
      </c>
      <c r="AA227" s="163">
        <f t="shared" si="60"/>
        <v>0</v>
      </c>
      <c r="AB227" s="163">
        <f t="shared" si="60"/>
        <v>0</v>
      </c>
      <c r="AC227" s="163">
        <f t="shared" si="60"/>
        <v>0</v>
      </c>
      <c r="AD227" s="163">
        <f t="shared" si="60"/>
        <v>0</v>
      </c>
      <c r="AE227" s="163">
        <f t="shared" si="60"/>
        <v>0</v>
      </c>
      <c r="AF227" s="176">
        <f t="shared" si="60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v>0</v>
      </c>
      <c r="D228" s="163">
        <v>0</v>
      </c>
      <c r="E228" s="163">
        <v>0</v>
      </c>
      <c r="F228" s="163">
        <v>0</v>
      </c>
      <c r="G228" s="163">
        <f t="shared" si="61"/>
        <v>0</v>
      </c>
      <c r="H228" s="163">
        <f t="shared" si="61"/>
        <v>0</v>
      </c>
      <c r="I228" s="163">
        <f t="shared" si="61"/>
        <v>0</v>
      </c>
      <c r="J228" s="163">
        <f t="shared" si="61"/>
        <v>0</v>
      </c>
      <c r="K228" s="163">
        <f t="shared" si="61"/>
        <v>0</v>
      </c>
      <c r="L228" s="163">
        <f t="shared" si="61"/>
        <v>0</v>
      </c>
      <c r="M228" s="163">
        <f t="shared" si="61"/>
        <v>0</v>
      </c>
      <c r="N228" s="163">
        <f t="shared" si="61"/>
        <v>0</v>
      </c>
      <c r="O228" s="163">
        <f t="shared" si="61"/>
        <v>0</v>
      </c>
      <c r="P228" s="163">
        <f t="shared" si="61"/>
        <v>0</v>
      </c>
      <c r="Q228" s="163">
        <f t="shared" si="61"/>
        <v>0</v>
      </c>
      <c r="R228" s="163">
        <f t="shared" si="61"/>
        <v>0</v>
      </c>
      <c r="S228" s="163">
        <f t="shared" si="60"/>
        <v>0</v>
      </c>
      <c r="T228" s="163">
        <f t="shared" si="60"/>
        <v>0</v>
      </c>
      <c r="U228" s="163">
        <f t="shared" si="60"/>
        <v>0</v>
      </c>
      <c r="V228" s="163">
        <f t="shared" si="60"/>
        <v>0</v>
      </c>
      <c r="W228" s="163">
        <f t="shared" si="60"/>
        <v>0</v>
      </c>
      <c r="X228" s="163">
        <f t="shared" si="60"/>
        <v>0</v>
      </c>
      <c r="Y228" s="163">
        <f t="shared" si="60"/>
        <v>0</v>
      </c>
      <c r="Z228" s="163">
        <f t="shared" si="60"/>
        <v>0</v>
      </c>
      <c r="AA228" s="163">
        <f t="shared" si="60"/>
        <v>0</v>
      </c>
      <c r="AB228" s="163">
        <f t="shared" si="60"/>
        <v>0</v>
      </c>
      <c r="AC228" s="163">
        <f t="shared" si="60"/>
        <v>0</v>
      </c>
      <c r="AD228" s="163">
        <f t="shared" si="60"/>
        <v>0</v>
      </c>
      <c r="AE228" s="163">
        <f t="shared" si="60"/>
        <v>0</v>
      </c>
      <c r="AF228" s="176">
        <f t="shared" si="60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v>0</v>
      </c>
      <c r="D229" s="163">
        <v>0</v>
      </c>
      <c r="E229" s="163">
        <v>0</v>
      </c>
      <c r="F229" s="163">
        <v>0</v>
      </c>
      <c r="G229" s="163">
        <f t="shared" si="61"/>
        <v>0</v>
      </c>
      <c r="H229" s="163">
        <f t="shared" si="61"/>
        <v>0</v>
      </c>
      <c r="I229" s="163">
        <f t="shared" si="61"/>
        <v>0</v>
      </c>
      <c r="J229" s="163">
        <f t="shared" si="61"/>
        <v>0</v>
      </c>
      <c r="K229" s="163">
        <f t="shared" si="61"/>
        <v>0</v>
      </c>
      <c r="L229" s="163">
        <f t="shared" si="61"/>
        <v>0</v>
      </c>
      <c r="M229" s="163">
        <f t="shared" si="61"/>
        <v>0</v>
      </c>
      <c r="N229" s="163">
        <f t="shared" si="61"/>
        <v>0</v>
      </c>
      <c r="O229" s="163">
        <f t="shared" si="61"/>
        <v>0</v>
      </c>
      <c r="P229" s="163">
        <f t="shared" si="61"/>
        <v>0</v>
      </c>
      <c r="Q229" s="163">
        <f t="shared" si="61"/>
        <v>0</v>
      </c>
      <c r="R229" s="163">
        <f t="shared" si="61"/>
        <v>0</v>
      </c>
      <c r="S229" s="163">
        <f t="shared" si="60"/>
        <v>0</v>
      </c>
      <c r="T229" s="163">
        <f t="shared" si="60"/>
        <v>0</v>
      </c>
      <c r="U229" s="163">
        <f t="shared" si="60"/>
        <v>0</v>
      </c>
      <c r="V229" s="163">
        <f t="shared" si="60"/>
        <v>0</v>
      </c>
      <c r="W229" s="163">
        <f t="shared" si="60"/>
        <v>0</v>
      </c>
      <c r="X229" s="163">
        <f t="shared" si="60"/>
        <v>0</v>
      </c>
      <c r="Y229" s="163">
        <f t="shared" si="60"/>
        <v>0</v>
      </c>
      <c r="Z229" s="163">
        <f t="shared" si="60"/>
        <v>0</v>
      </c>
      <c r="AA229" s="163">
        <f t="shared" si="60"/>
        <v>0</v>
      </c>
      <c r="AB229" s="163">
        <f t="shared" si="60"/>
        <v>0</v>
      </c>
      <c r="AC229" s="163">
        <f t="shared" si="60"/>
        <v>0</v>
      </c>
      <c r="AD229" s="163">
        <f t="shared" si="60"/>
        <v>0</v>
      </c>
      <c r="AE229" s="163">
        <f t="shared" si="60"/>
        <v>0</v>
      </c>
      <c r="AF229" s="176">
        <f t="shared" si="60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v>0</v>
      </c>
      <c r="D230" s="163">
        <v>0</v>
      </c>
      <c r="E230" s="163">
        <v>0</v>
      </c>
      <c r="F230" s="163">
        <v>0</v>
      </c>
      <c r="G230" s="163">
        <f t="shared" si="61"/>
        <v>0</v>
      </c>
      <c r="H230" s="163">
        <f t="shared" si="61"/>
        <v>0</v>
      </c>
      <c r="I230" s="163">
        <f t="shared" si="61"/>
        <v>0</v>
      </c>
      <c r="J230" s="163">
        <f t="shared" si="61"/>
        <v>0</v>
      </c>
      <c r="K230" s="163">
        <f t="shared" si="61"/>
        <v>0</v>
      </c>
      <c r="L230" s="163">
        <f t="shared" si="61"/>
        <v>0</v>
      </c>
      <c r="M230" s="163">
        <f t="shared" si="61"/>
        <v>0</v>
      </c>
      <c r="N230" s="163">
        <f t="shared" si="61"/>
        <v>0</v>
      </c>
      <c r="O230" s="163">
        <f t="shared" si="61"/>
        <v>0</v>
      </c>
      <c r="P230" s="163">
        <f t="shared" si="61"/>
        <v>0</v>
      </c>
      <c r="Q230" s="163">
        <f t="shared" si="61"/>
        <v>0</v>
      </c>
      <c r="R230" s="163">
        <f t="shared" si="61"/>
        <v>0</v>
      </c>
      <c r="S230" s="163">
        <f t="shared" si="60"/>
        <v>0</v>
      </c>
      <c r="T230" s="163">
        <f t="shared" si="60"/>
        <v>0</v>
      </c>
      <c r="U230" s="163">
        <f t="shared" si="60"/>
        <v>0</v>
      </c>
      <c r="V230" s="163">
        <f t="shared" si="60"/>
        <v>0</v>
      </c>
      <c r="W230" s="163">
        <f t="shared" si="60"/>
        <v>0</v>
      </c>
      <c r="X230" s="163">
        <f t="shared" si="60"/>
        <v>0</v>
      </c>
      <c r="Y230" s="163">
        <f t="shared" si="60"/>
        <v>0</v>
      </c>
      <c r="Z230" s="163">
        <f t="shared" si="60"/>
        <v>0</v>
      </c>
      <c r="AA230" s="163">
        <f t="shared" si="60"/>
        <v>0</v>
      </c>
      <c r="AB230" s="163">
        <f t="shared" si="60"/>
        <v>0</v>
      </c>
      <c r="AC230" s="163">
        <f t="shared" si="60"/>
        <v>0</v>
      </c>
      <c r="AD230" s="163">
        <f t="shared" si="60"/>
        <v>0</v>
      </c>
      <c r="AE230" s="163">
        <f t="shared" si="60"/>
        <v>0</v>
      </c>
      <c r="AF230" s="176">
        <f t="shared" si="60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v>0</v>
      </c>
      <c r="D231" s="163">
        <v>0</v>
      </c>
      <c r="E231" s="163">
        <v>0</v>
      </c>
      <c r="F231" s="163">
        <v>0</v>
      </c>
      <c r="G231" s="163">
        <f t="shared" si="61"/>
        <v>0</v>
      </c>
      <c r="H231" s="163">
        <f t="shared" si="61"/>
        <v>0</v>
      </c>
      <c r="I231" s="163">
        <f t="shared" si="61"/>
        <v>0</v>
      </c>
      <c r="J231" s="163">
        <f t="shared" si="61"/>
        <v>0</v>
      </c>
      <c r="K231" s="163">
        <f t="shared" si="61"/>
        <v>0</v>
      </c>
      <c r="L231" s="163">
        <f t="shared" si="61"/>
        <v>0</v>
      </c>
      <c r="M231" s="163">
        <f t="shared" si="61"/>
        <v>0</v>
      </c>
      <c r="N231" s="163">
        <f t="shared" si="61"/>
        <v>0</v>
      </c>
      <c r="O231" s="163">
        <f t="shared" si="61"/>
        <v>0</v>
      </c>
      <c r="P231" s="163">
        <f t="shared" si="61"/>
        <v>0</v>
      </c>
      <c r="Q231" s="163">
        <f t="shared" si="61"/>
        <v>0</v>
      </c>
      <c r="R231" s="163">
        <f t="shared" si="61"/>
        <v>0</v>
      </c>
      <c r="S231" s="163">
        <f t="shared" si="60"/>
        <v>0</v>
      </c>
      <c r="T231" s="163">
        <f t="shared" si="60"/>
        <v>0</v>
      </c>
      <c r="U231" s="163">
        <f t="shared" si="60"/>
        <v>0</v>
      </c>
      <c r="V231" s="163">
        <f t="shared" si="60"/>
        <v>0</v>
      </c>
      <c r="W231" s="163">
        <f t="shared" si="60"/>
        <v>0</v>
      </c>
      <c r="X231" s="163">
        <f t="shared" si="60"/>
        <v>0</v>
      </c>
      <c r="Y231" s="163">
        <f t="shared" si="60"/>
        <v>0</v>
      </c>
      <c r="Z231" s="163">
        <f t="shared" si="60"/>
        <v>0</v>
      </c>
      <c r="AA231" s="163">
        <f t="shared" si="60"/>
        <v>0</v>
      </c>
      <c r="AB231" s="163">
        <f t="shared" si="60"/>
        <v>0</v>
      </c>
      <c r="AC231" s="163">
        <f t="shared" si="60"/>
        <v>0</v>
      </c>
      <c r="AD231" s="163">
        <f t="shared" si="60"/>
        <v>0</v>
      </c>
      <c r="AE231" s="163">
        <f t="shared" si="60"/>
        <v>0</v>
      </c>
      <c r="AF231" s="176">
        <f t="shared" si="60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v>0</v>
      </c>
      <c r="D232" s="163">
        <v>0</v>
      </c>
      <c r="E232" s="163">
        <v>0</v>
      </c>
      <c r="F232" s="163">
        <v>0</v>
      </c>
      <c r="G232" s="163">
        <f t="shared" si="61"/>
        <v>0</v>
      </c>
      <c r="H232" s="163">
        <f t="shared" si="61"/>
        <v>0</v>
      </c>
      <c r="I232" s="163">
        <f t="shared" si="61"/>
        <v>0</v>
      </c>
      <c r="J232" s="163">
        <f t="shared" si="61"/>
        <v>0</v>
      </c>
      <c r="K232" s="163">
        <f t="shared" si="61"/>
        <v>0</v>
      </c>
      <c r="L232" s="163">
        <f t="shared" si="61"/>
        <v>0</v>
      </c>
      <c r="M232" s="163">
        <f t="shared" si="61"/>
        <v>0</v>
      </c>
      <c r="N232" s="163">
        <f t="shared" si="61"/>
        <v>0</v>
      </c>
      <c r="O232" s="163">
        <f t="shared" si="61"/>
        <v>0</v>
      </c>
      <c r="P232" s="163">
        <f t="shared" si="61"/>
        <v>0</v>
      </c>
      <c r="Q232" s="163">
        <f t="shared" si="61"/>
        <v>0</v>
      </c>
      <c r="R232" s="163">
        <f t="shared" ref="R232:AF247" si="62">Q232</f>
        <v>0</v>
      </c>
      <c r="S232" s="163">
        <f t="shared" si="62"/>
        <v>0</v>
      </c>
      <c r="T232" s="163">
        <f t="shared" si="62"/>
        <v>0</v>
      </c>
      <c r="U232" s="163">
        <f t="shared" si="62"/>
        <v>0</v>
      </c>
      <c r="V232" s="163">
        <f t="shared" si="62"/>
        <v>0</v>
      </c>
      <c r="W232" s="163">
        <f t="shared" si="62"/>
        <v>0</v>
      </c>
      <c r="X232" s="163">
        <f t="shared" si="62"/>
        <v>0</v>
      </c>
      <c r="Y232" s="163">
        <f t="shared" si="62"/>
        <v>0</v>
      </c>
      <c r="Z232" s="163">
        <f t="shared" si="62"/>
        <v>0</v>
      </c>
      <c r="AA232" s="163">
        <f t="shared" si="62"/>
        <v>0</v>
      </c>
      <c r="AB232" s="163">
        <f t="shared" si="62"/>
        <v>0</v>
      </c>
      <c r="AC232" s="163">
        <f t="shared" si="62"/>
        <v>0</v>
      </c>
      <c r="AD232" s="163">
        <f t="shared" si="62"/>
        <v>0</v>
      </c>
      <c r="AE232" s="163">
        <f t="shared" si="62"/>
        <v>0</v>
      </c>
      <c r="AF232" s="176">
        <f t="shared" si="62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v>0</v>
      </c>
      <c r="D233" s="163">
        <v>0</v>
      </c>
      <c r="E233" s="163">
        <v>0</v>
      </c>
      <c r="F233" s="163">
        <v>0</v>
      </c>
      <c r="G233" s="163">
        <f t="shared" ref="G233:R248" si="63">F233</f>
        <v>0</v>
      </c>
      <c r="H233" s="163">
        <f t="shared" si="63"/>
        <v>0</v>
      </c>
      <c r="I233" s="163">
        <f t="shared" si="63"/>
        <v>0</v>
      </c>
      <c r="J233" s="163">
        <f t="shared" si="63"/>
        <v>0</v>
      </c>
      <c r="K233" s="163">
        <f t="shared" si="63"/>
        <v>0</v>
      </c>
      <c r="L233" s="163">
        <f t="shared" si="63"/>
        <v>0</v>
      </c>
      <c r="M233" s="163">
        <f t="shared" si="63"/>
        <v>0</v>
      </c>
      <c r="N233" s="163">
        <f t="shared" si="63"/>
        <v>0</v>
      </c>
      <c r="O233" s="163">
        <f t="shared" si="63"/>
        <v>0</v>
      </c>
      <c r="P233" s="163">
        <f t="shared" si="63"/>
        <v>0</v>
      </c>
      <c r="Q233" s="163">
        <f t="shared" si="63"/>
        <v>0</v>
      </c>
      <c r="R233" s="163">
        <f t="shared" si="63"/>
        <v>0</v>
      </c>
      <c r="S233" s="163">
        <f t="shared" si="62"/>
        <v>0</v>
      </c>
      <c r="T233" s="163">
        <f t="shared" si="62"/>
        <v>0</v>
      </c>
      <c r="U233" s="163">
        <f t="shared" si="62"/>
        <v>0</v>
      </c>
      <c r="V233" s="163">
        <f t="shared" si="62"/>
        <v>0</v>
      </c>
      <c r="W233" s="163">
        <f t="shared" si="62"/>
        <v>0</v>
      </c>
      <c r="X233" s="163">
        <f t="shared" si="62"/>
        <v>0</v>
      </c>
      <c r="Y233" s="163">
        <f t="shared" si="62"/>
        <v>0</v>
      </c>
      <c r="Z233" s="163">
        <f t="shared" si="62"/>
        <v>0</v>
      </c>
      <c r="AA233" s="163">
        <f t="shared" si="62"/>
        <v>0</v>
      </c>
      <c r="AB233" s="163">
        <f t="shared" si="62"/>
        <v>0</v>
      </c>
      <c r="AC233" s="163">
        <f t="shared" si="62"/>
        <v>0</v>
      </c>
      <c r="AD233" s="163">
        <f t="shared" si="62"/>
        <v>0</v>
      </c>
      <c r="AE233" s="163">
        <f t="shared" si="62"/>
        <v>0</v>
      </c>
      <c r="AF233" s="176">
        <f t="shared" si="62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v>0</v>
      </c>
      <c r="D234" s="163">
        <v>0</v>
      </c>
      <c r="E234" s="163">
        <v>0</v>
      </c>
      <c r="F234" s="163">
        <v>0</v>
      </c>
      <c r="G234" s="163">
        <f t="shared" si="63"/>
        <v>0</v>
      </c>
      <c r="H234" s="163">
        <f t="shared" si="63"/>
        <v>0</v>
      </c>
      <c r="I234" s="163">
        <f t="shared" si="63"/>
        <v>0</v>
      </c>
      <c r="J234" s="163">
        <f t="shared" si="63"/>
        <v>0</v>
      </c>
      <c r="K234" s="163">
        <f t="shared" si="63"/>
        <v>0</v>
      </c>
      <c r="L234" s="163">
        <f t="shared" si="63"/>
        <v>0</v>
      </c>
      <c r="M234" s="163">
        <f t="shared" si="63"/>
        <v>0</v>
      </c>
      <c r="N234" s="163">
        <f t="shared" si="63"/>
        <v>0</v>
      </c>
      <c r="O234" s="163">
        <f t="shared" si="63"/>
        <v>0</v>
      </c>
      <c r="P234" s="163">
        <f t="shared" si="63"/>
        <v>0</v>
      </c>
      <c r="Q234" s="163">
        <f t="shared" si="63"/>
        <v>0</v>
      </c>
      <c r="R234" s="163">
        <f t="shared" si="63"/>
        <v>0</v>
      </c>
      <c r="S234" s="163">
        <f t="shared" si="62"/>
        <v>0</v>
      </c>
      <c r="T234" s="163">
        <f t="shared" si="62"/>
        <v>0</v>
      </c>
      <c r="U234" s="163">
        <f t="shared" si="62"/>
        <v>0</v>
      </c>
      <c r="V234" s="163">
        <f t="shared" si="62"/>
        <v>0</v>
      </c>
      <c r="W234" s="163">
        <f t="shared" si="62"/>
        <v>0</v>
      </c>
      <c r="X234" s="163">
        <f t="shared" si="62"/>
        <v>0</v>
      </c>
      <c r="Y234" s="163">
        <f t="shared" si="62"/>
        <v>0</v>
      </c>
      <c r="Z234" s="163">
        <f t="shared" si="62"/>
        <v>0</v>
      </c>
      <c r="AA234" s="163">
        <f t="shared" si="62"/>
        <v>0</v>
      </c>
      <c r="AB234" s="163">
        <f t="shared" si="62"/>
        <v>0</v>
      </c>
      <c r="AC234" s="163">
        <f t="shared" si="62"/>
        <v>0</v>
      </c>
      <c r="AD234" s="163">
        <f t="shared" si="62"/>
        <v>0</v>
      </c>
      <c r="AE234" s="163">
        <f t="shared" si="62"/>
        <v>0</v>
      </c>
      <c r="AF234" s="176">
        <f t="shared" si="62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v>0</v>
      </c>
      <c r="D235" s="163">
        <v>0</v>
      </c>
      <c r="E235" s="163">
        <v>0</v>
      </c>
      <c r="F235" s="163">
        <v>0</v>
      </c>
      <c r="G235" s="163">
        <f t="shared" si="63"/>
        <v>0</v>
      </c>
      <c r="H235" s="163">
        <f t="shared" si="63"/>
        <v>0</v>
      </c>
      <c r="I235" s="163">
        <f t="shared" si="63"/>
        <v>0</v>
      </c>
      <c r="J235" s="163">
        <f t="shared" si="63"/>
        <v>0</v>
      </c>
      <c r="K235" s="163">
        <f t="shared" si="63"/>
        <v>0</v>
      </c>
      <c r="L235" s="163">
        <f t="shared" si="63"/>
        <v>0</v>
      </c>
      <c r="M235" s="163">
        <f t="shared" si="63"/>
        <v>0</v>
      </c>
      <c r="N235" s="163">
        <f t="shared" si="63"/>
        <v>0</v>
      </c>
      <c r="O235" s="163">
        <f t="shared" si="63"/>
        <v>0</v>
      </c>
      <c r="P235" s="163">
        <f t="shared" si="63"/>
        <v>0</v>
      </c>
      <c r="Q235" s="163">
        <f t="shared" si="63"/>
        <v>0</v>
      </c>
      <c r="R235" s="163">
        <f t="shared" si="63"/>
        <v>0</v>
      </c>
      <c r="S235" s="163">
        <f t="shared" si="62"/>
        <v>0</v>
      </c>
      <c r="T235" s="163">
        <f t="shared" si="62"/>
        <v>0</v>
      </c>
      <c r="U235" s="163">
        <f t="shared" si="62"/>
        <v>0</v>
      </c>
      <c r="V235" s="163">
        <f t="shared" si="62"/>
        <v>0</v>
      </c>
      <c r="W235" s="163">
        <f t="shared" si="62"/>
        <v>0</v>
      </c>
      <c r="X235" s="163">
        <f t="shared" si="62"/>
        <v>0</v>
      </c>
      <c r="Y235" s="163">
        <f t="shared" si="62"/>
        <v>0</v>
      </c>
      <c r="Z235" s="163">
        <f t="shared" si="62"/>
        <v>0</v>
      </c>
      <c r="AA235" s="163">
        <f t="shared" si="62"/>
        <v>0</v>
      </c>
      <c r="AB235" s="163">
        <f t="shared" si="62"/>
        <v>0</v>
      </c>
      <c r="AC235" s="163">
        <f t="shared" si="62"/>
        <v>0</v>
      </c>
      <c r="AD235" s="163">
        <f t="shared" si="62"/>
        <v>0</v>
      </c>
      <c r="AE235" s="163">
        <f t="shared" si="62"/>
        <v>0</v>
      </c>
      <c r="AF235" s="176">
        <f t="shared" si="62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v>0</v>
      </c>
      <c r="D236" s="163">
        <v>0</v>
      </c>
      <c r="E236" s="163">
        <v>0</v>
      </c>
      <c r="F236" s="163">
        <v>0</v>
      </c>
      <c r="G236" s="163">
        <f t="shared" si="63"/>
        <v>0</v>
      </c>
      <c r="H236" s="163">
        <f t="shared" si="63"/>
        <v>0</v>
      </c>
      <c r="I236" s="163">
        <f t="shared" si="63"/>
        <v>0</v>
      </c>
      <c r="J236" s="163">
        <f t="shared" si="63"/>
        <v>0</v>
      </c>
      <c r="K236" s="163">
        <f t="shared" si="63"/>
        <v>0</v>
      </c>
      <c r="L236" s="163">
        <f t="shared" si="63"/>
        <v>0</v>
      </c>
      <c r="M236" s="163">
        <f t="shared" si="63"/>
        <v>0</v>
      </c>
      <c r="N236" s="163">
        <f t="shared" si="63"/>
        <v>0</v>
      </c>
      <c r="O236" s="163">
        <f t="shared" si="63"/>
        <v>0</v>
      </c>
      <c r="P236" s="163">
        <f t="shared" si="63"/>
        <v>0</v>
      </c>
      <c r="Q236" s="163">
        <f t="shared" si="63"/>
        <v>0</v>
      </c>
      <c r="R236" s="163">
        <f t="shared" si="63"/>
        <v>0</v>
      </c>
      <c r="S236" s="163">
        <f t="shared" si="62"/>
        <v>0</v>
      </c>
      <c r="T236" s="163">
        <f t="shared" si="62"/>
        <v>0</v>
      </c>
      <c r="U236" s="163">
        <f t="shared" si="62"/>
        <v>0</v>
      </c>
      <c r="V236" s="163">
        <f t="shared" si="62"/>
        <v>0</v>
      </c>
      <c r="W236" s="163">
        <f t="shared" si="62"/>
        <v>0</v>
      </c>
      <c r="X236" s="163">
        <f t="shared" si="62"/>
        <v>0</v>
      </c>
      <c r="Y236" s="163">
        <f t="shared" si="62"/>
        <v>0</v>
      </c>
      <c r="Z236" s="163">
        <f t="shared" si="62"/>
        <v>0</v>
      </c>
      <c r="AA236" s="163">
        <f t="shared" si="62"/>
        <v>0</v>
      </c>
      <c r="AB236" s="163">
        <f t="shared" si="62"/>
        <v>0</v>
      </c>
      <c r="AC236" s="163">
        <f t="shared" si="62"/>
        <v>0</v>
      </c>
      <c r="AD236" s="163">
        <f t="shared" si="62"/>
        <v>0</v>
      </c>
      <c r="AE236" s="163">
        <f t="shared" si="62"/>
        <v>0</v>
      </c>
      <c r="AF236" s="176">
        <f t="shared" si="62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v>0</v>
      </c>
      <c r="D237" s="163">
        <v>0</v>
      </c>
      <c r="E237" s="163">
        <v>0</v>
      </c>
      <c r="F237" s="163">
        <v>0</v>
      </c>
      <c r="G237" s="163">
        <f t="shared" si="63"/>
        <v>0</v>
      </c>
      <c r="H237" s="163">
        <f t="shared" si="63"/>
        <v>0</v>
      </c>
      <c r="I237" s="163">
        <f t="shared" si="63"/>
        <v>0</v>
      </c>
      <c r="J237" s="163">
        <f t="shared" si="63"/>
        <v>0</v>
      </c>
      <c r="K237" s="163">
        <f t="shared" si="63"/>
        <v>0</v>
      </c>
      <c r="L237" s="163">
        <f t="shared" si="63"/>
        <v>0</v>
      </c>
      <c r="M237" s="163">
        <f t="shared" si="63"/>
        <v>0</v>
      </c>
      <c r="N237" s="163">
        <f t="shared" si="63"/>
        <v>0</v>
      </c>
      <c r="O237" s="163">
        <f t="shared" si="63"/>
        <v>0</v>
      </c>
      <c r="P237" s="163">
        <f t="shared" si="63"/>
        <v>0</v>
      </c>
      <c r="Q237" s="163">
        <f t="shared" si="63"/>
        <v>0</v>
      </c>
      <c r="R237" s="163">
        <f t="shared" si="63"/>
        <v>0</v>
      </c>
      <c r="S237" s="163">
        <f t="shared" si="62"/>
        <v>0</v>
      </c>
      <c r="T237" s="163">
        <f t="shared" si="62"/>
        <v>0</v>
      </c>
      <c r="U237" s="163">
        <f t="shared" si="62"/>
        <v>0</v>
      </c>
      <c r="V237" s="163">
        <f t="shared" si="62"/>
        <v>0</v>
      </c>
      <c r="W237" s="163">
        <f t="shared" si="62"/>
        <v>0</v>
      </c>
      <c r="X237" s="163">
        <f t="shared" si="62"/>
        <v>0</v>
      </c>
      <c r="Y237" s="163">
        <f t="shared" si="62"/>
        <v>0</v>
      </c>
      <c r="Z237" s="163">
        <f t="shared" si="62"/>
        <v>0</v>
      </c>
      <c r="AA237" s="163">
        <f t="shared" si="62"/>
        <v>0</v>
      </c>
      <c r="AB237" s="163">
        <f t="shared" si="62"/>
        <v>0</v>
      </c>
      <c r="AC237" s="163">
        <f t="shared" si="62"/>
        <v>0</v>
      </c>
      <c r="AD237" s="163">
        <f t="shared" si="62"/>
        <v>0</v>
      </c>
      <c r="AE237" s="163">
        <f t="shared" si="62"/>
        <v>0</v>
      </c>
      <c r="AF237" s="176">
        <f t="shared" si="62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v>0</v>
      </c>
      <c r="D238" s="163">
        <v>0</v>
      </c>
      <c r="E238" s="163">
        <v>0</v>
      </c>
      <c r="F238" s="163">
        <v>0</v>
      </c>
      <c r="G238" s="163">
        <f t="shared" si="63"/>
        <v>0</v>
      </c>
      <c r="H238" s="163">
        <f t="shared" si="63"/>
        <v>0</v>
      </c>
      <c r="I238" s="163">
        <f t="shared" si="63"/>
        <v>0</v>
      </c>
      <c r="J238" s="163">
        <f t="shared" si="63"/>
        <v>0</v>
      </c>
      <c r="K238" s="163">
        <f t="shared" si="63"/>
        <v>0</v>
      </c>
      <c r="L238" s="163">
        <f t="shared" si="63"/>
        <v>0</v>
      </c>
      <c r="M238" s="163">
        <f t="shared" si="63"/>
        <v>0</v>
      </c>
      <c r="N238" s="163">
        <f t="shared" si="63"/>
        <v>0</v>
      </c>
      <c r="O238" s="163">
        <f t="shared" si="63"/>
        <v>0</v>
      </c>
      <c r="P238" s="163">
        <f t="shared" si="63"/>
        <v>0</v>
      </c>
      <c r="Q238" s="163">
        <f t="shared" si="63"/>
        <v>0</v>
      </c>
      <c r="R238" s="163">
        <f t="shared" si="63"/>
        <v>0</v>
      </c>
      <c r="S238" s="163">
        <f t="shared" si="62"/>
        <v>0</v>
      </c>
      <c r="T238" s="163">
        <f t="shared" si="62"/>
        <v>0</v>
      </c>
      <c r="U238" s="163">
        <f t="shared" si="62"/>
        <v>0</v>
      </c>
      <c r="V238" s="163">
        <f t="shared" si="62"/>
        <v>0</v>
      </c>
      <c r="W238" s="163">
        <f t="shared" si="62"/>
        <v>0</v>
      </c>
      <c r="X238" s="163">
        <f t="shared" si="62"/>
        <v>0</v>
      </c>
      <c r="Y238" s="163">
        <f t="shared" si="62"/>
        <v>0</v>
      </c>
      <c r="Z238" s="163">
        <f t="shared" si="62"/>
        <v>0</v>
      </c>
      <c r="AA238" s="163">
        <f t="shared" si="62"/>
        <v>0</v>
      </c>
      <c r="AB238" s="163">
        <f t="shared" si="62"/>
        <v>0</v>
      </c>
      <c r="AC238" s="163">
        <f t="shared" si="62"/>
        <v>0</v>
      </c>
      <c r="AD238" s="163">
        <f t="shared" si="62"/>
        <v>0</v>
      </c>
      <c r="AE238" s="163">
        <f t="shared" si="62"/>
        <v>0</v>
      </c>
      <c r="AF238" s="176">
        <f t="shared" si="62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v>0</v>
      </c>
      <c r="D239" s="163">
        <v>0</v>
      </c>
      <c r="E239" s="163">
        <v>0</v>
      </c>
      <c r="F239" s="163">
        <v>0</v>
      </c>
      <c r="G239" s="163">
        <f t="shared" si="63"/>
        <v>0</v>
      </c>
      <c r="H239" s="163">
        <f t="shared" si="63"/>
        <v>0</v>
      </c>
      <c r="I239" s="163">
        <f t="shared" si="63"/>
        <v>0</v>
      </c>
      <c r="J239" s="163">
        <f t="shared" si="63"/>
        <v>0</v>
      </c>
      <c r="K239" s="163">
        <f t="shared" si="63"/>
        <v>0</v>
      </c>
      <c r="L239" s="163">
        <f t="shared" si="63"/>
        <v>0</v>
      </c>
      <c r="M239" s="163">
        <f t="shared" si="63"/>
        <v>0</v>
      </c>
      <c r="N239" s="163">
        <f t="shared" si="63"/>
        <v>0</v>
      </c>
      <c r="O239" s="163">
        <f t="shared" si="63"/>
        <v>0</v>
      </c>
      <c r="P239" s="163">
        <f t="shared" si="63"/>
        <v>0</v>
      </c>
      <c r="Q239" s="163">
        <f t="shared" si="63"/>
        <v>0</v>
      </c>
      <c r="R239" s="163">
        <f t="shared" si="63"/>
        <v>0</v>
      </c>
      <c r="S239" s="163">
        <f t="shared" si="62"/>
        <v>0</v>
      </c>
      <c r="T239" s="163">
        <f t="shared" si="62"/>
        <v>0</v>
      </c>
      <c r="U239" s="163">
        <f t="shared" si="62"/>
        <v>0</v>
      </c>
      <c r="V239" s="163">
        <f t="shared" si="62"/>
        <v>0</v>
      </c>
      <c r="W239" s="163">
        <f t="shared" si="62"/>
        <v>0</v>
      </c>
      <c r="X239" s="163">
        <f t="shared" si="62"/>
        <v>0</v>
      </c>
      <c r="Y239" s="163">
        <f t="shared" si="62"/>
        <v>0</v>
      </c>
      <c r="Z239" s="163">
        <f t="shared" si="62"/>
        <v>0</v>
      </c>
      <c r="AA239" s="163">
        <f t="shared" si="62"/>
        <v>0</v>
      </c>
      <c r="AB239" s="163">
        <f t="shared" si="62"/>
        <v>0</v>
      </c>
      <c r="AC239" s="163">
        <f t="shared" si="62"/>
        <v>0</v>
      </c>
      <c r="AD239" s="163">
        <f t="shared" si="62"/>
        <v>0</v>
      </c>
      <c r="AE239" s="163">
        <f t="shared" si="62"/>
        <v>0</v>
      </c>
      <c r="AF239" s="176">
        <f t="shared" si="62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v>0</v>
      </c>
      <c r="D240" s="163">
        <v>0</v>
      </c>
      <c r="E240" s="163">
        <v>0</v>
      </c>
      <c r="F240" s="163">
        <v>0</v>
      </c>
      <c r="G240" s="163">
        <f t="shared" si="63"/>
        <v>0</v>
      </c>
      <c r="H240" s="163">
        <f t="shared" si="63"/>
        <v>0</v>
      </c>
      <c r="I240" s="163">
        <f t="shared" si="63"/>
        <v>0</v>
      </c>
      <c r="J240" s="163">
        <f t="shared" si="63"/>
        <v>0</v>
      </c>
      <c r="K240" s="163">
        <f t="shared" si="63"/>
        <v>0</v>
      </c>
      <c r="L240" s="163">
        <f t="shared" si="63"/>
        <v>0</v>
      </c>
      <c r="M240" s="163">
        <f t="shared" si="63"/>
        <v>0</v>
      </c>
      <c r="N240" s="163">
        <f t="shared" si="63"/>
        <v>0</v>
      </c>
      <c r="O240" s="163">
        <f t="shared" si="63"/>
        <v>0</v>
      </c>
      <c r="P240" s="163">
        <f t="shared" si="63"/>
        <v>0</v>
      </c>
      <c r="Q240" s="163">
        <f t="shared" si="63"/>
        <v>0</v>
      </c>
      <c r="R240" s="163">
        <f t="shared" si="63"/>
        <v>0</v>
      </c>
      <c r="S240" s="163">
        <f t="shared" si="62"/>
        <v>0</v>
      </c>
      <c r="T240" s="163">
        <f t="shared" si="62"/>
        <v>0</v>
      </c>
      <c r="U240" s="163">
        <f t="shared" si="62"/>
        <v>0</v>
      </c>
      <c r="V240" s="163">
        <f t="shared" si="62"/>
        <v>0</v>
      </c>
      <c r="W240" s="163">
        <f t="shared" si="62"/>
        <v>0</v>
      </c>
      <c r="X240" s="163">
        <f t="shared" si="62"/>
        <v>0</v>
      </c>
      <c r="Y240" s="163">
        <f t="shared" si="62"/>
        <v>0</v>
      </c>
      <c r="Z240" s="163">
        <f t="shared" si="62"/>
        <v>0</v>
      </c>
      <c r="AA240" s="163">
        <f t="shared" si="62"/>
        <v>0</v>
      </c>
      <c r="AB240" s="163">
        <f t="shared" si="62"/>
        <v>0</v>
      </c>
      <c r="AC240" s="163">
        <f t="shared" si="62"/>
        <v>0</v>
      </c>
      <c r="AD240" s="163">
        <f t="shared" si="62"/>
        <v>0</v>
      </c>
      <c r="AE240" s="163">
        <f t="shared" si="62"/>
        <v>0</v>
      </c>
      <c r="AF240" s="176">
        <f t="shared" si="62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v>0</v>
      </c>
      <c r="D241" s="163">
        <v>0</v>
      </c>
      <c r="E241" s="163">
        <v>0</v>
      </c>
      <c r="F241" s="163">
        <v>0</v>
      </c>
      <c r="G241" s="163">
        <f t="shared" si="63"/>
        <v>0</v>
      </c>
      <c r="H241" s="163">
        <f t="shared" si="63"/>
        <v>0</v>
      </c>
      <c r="I241" s="163">
        <f t="shared" si="63"/>
        <v>0</v>
      </c>
      <c r="J241" s="163">
        <f t="shared" si="63"/>
        <v>0</v>
      </c>
      <c r="K241" s="163">
        <f t="shared" si="63"/>
        <v>0</v>
      </c>
      <c r="L241" s="163">
        <f t="shared" si="63"/>
        <v>0</v>
      </c>
      <c r="M241" s="163">
        <f t="shared" si="63"/>
        <v>0</v>
      </c>
      <c r="N241" s="163">
        <f t="shared" si="63"/>
        <v>0</v>
      </c>
      <c r="O241" s="163">
        <f t="shared" si="63"/>
        <v>0</v>
      </c>
      <c r="P241" s="163">
        <f t="shared" si="63"/>
        <v>0</v>
      </c>
      <c r="Q241" s="163">
        <f t="shared" si="63"/>
        <v>0</v>
      </c>
      <c r="R241" s="163">
        <f t="shared" si="63"/>
        <v>0</v>
      </c>
      <c r="S241" s="163">
        <f t="shared" si="62"/>
        <v>0</v>
      </c>
      <c r="T241" s="163">
        <f t="shared" si="62"/>
        <v>0</v>
      </c>
      <c r="U241" s="163">
        <f t="shared" si="62"/>
        <v>0</v>
      </c>
      <c r="V241" s="163">
        <f t="shared" si="62"/>
        <v>0</v>
      </c>
      <c r="W241" s="163">
        <f t="shared" si="62"/>
        <v>0</v>
      </c>
      <c r="X241" s="163">
        <f t="shared" si="62"/>
        <v>0</v>
      </c>
      <c r="Y241" s="163">
        <f t="shared" si="62"/>
        <v>0</v>
      </c>
      <c r="Z241" s="163">
        <f t="shared" si="62"/>
        <v>0</v>
      </c>
      <c r="AA241" s="163">
        <f t="shared" si="62"/>
        <v>0</v>
      </c>
      <c r="AB241" s="163">
        <f t="shared" si="62"/>
        <v>0</v>
      </c>
      <c r="AC241" s="163">
        <f t="shared" si="62"/>
        <v>0</v>
      </c>
      <c r="AD241" s="163">
        <f t="shared" si="62"/>
        <v>0</v>
      </c>
      <c r="AE241" s="163">
        <f t="shared" si="62"/>
        <v>0</v>
      </c>
      <c r="AF241" s="176">
        <f t="shared" si="62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v>0</v>
      </c>
      <c r="D242" s="163">
        <v>0</v>
      </c>
      <c r="E242" s="163">
        <v>0</v>
      </c>
      <c r="F242" s="163">
        <v>0</v>
      </c>
      <c r="G242" s="163">
        <f t="shared" si="63"/>
        <v>0</v>
      </c>
      <c r="H242" s="163">
        <f t="shared" si="63"/>
        <v>0</v>
      </c>
      <c r="I242" s="163">
        <f t="shared" si="63"/>
        <v>0</v>
      </c>
      <c r="J242" s="163">
        <f t="shared" si="63"/>
        <v>0</v>
      </c>
      <c r="K242" s="163">
        <f t="shared" si="63"/>
        <v>0</v>
      </c>
      <c r="L242" s="163">
        <f t="shared" si="63"/>
        <v>0</v>
      </c>
      <c r="M242" s="163">
        <f t="shared" si="63"/>
        <v>0</v>
      </c>
      <c r="N242" s="163">
        <f t="shared" si="63"/>
        <v>0</v>
      </c>
      <c r="O242" s="163">
        <f t="shared" si="63"/>
        <v>0</v>
      </c>
      <c r="P242" s="163">
        <f t="shared" si="63"/>
        <v>0</v>
      </c>
      <c r="Q242" s="163">
        <f t="shared" si="63"/>
        <v>0</v>
      </c>
      <c r="R242" s="163">
        <f t="shared" si="63"/>
        <v>0</v>
      </c>
      <c r="S242" s="163">
        <f t="shared" si="62"/>
        <v>0</v>
      </c>
      <c r="T242" s="163">
        <f t="shared" si="62"/>
        <v>0</v>
      </c>
      <c r="U242" s="163">
        <f t="shared" si="62"/>
        <v>0</v>
      </c>
      <c r="V242" s="163">
        <f t="shared" si="62"/>
        <v>0</v>
      </c>
      <c r="W242" s="163">
        <f t="shared" si="62"/>
        <v>0</v>
      </c>
      <c r="X242" s="163">
        <f t="shared" si="62"/>
        <v>0</v>
      </c>
      <c r="Y242" s="163">
        <f t="shared" si="62"/>
        <v>0</v>
      </c>
      <c r="Z242" s="163">
        <f t="shared" si="62"/>
        <v>0</v>
      </c>
      <c r="AA242" s="163">
        <f t="shared" si="62"/>
        <v>0</v>
      </c>
      <c r="AB242" s="163">
        <f t="shared" si="62"/>
        <v>0</v>
      </c>
      <c r="AC242" s="163">
        <f t="shared" si="62"/>
        <v>0</v>
      </c>
      <c r="AD242" s="163">
        <f t="shared" si="62"/>
        <v>0</v>
      </c>
      <c r="AE242" s="163">
        <f t="shared" si="62"/>
        <v>0</v>
      </c>
      <c r="AF242" s="176">
        <f t="shared" si="62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v>0</v>
      </c>
      <c r="D243" s="163">
        <v>0</v>
      </c>
      <c r="E243" s="163">
        <v>0</v>
      </c>
      <c r="F243" s="163">
        <v>0</v>
      </c>
      <c r="G243" s="163">
        <f t="shared" si="63"/>
        <v>0</v>
      </c>
      <c r="H243" s="163">
        <f t="shared" si="63"/>
        <v>0</v>
      </c>
      <c r="I243" s="163">
        <f t="shared" si="63"/>
        <v>0</v>
      </c>
      <c r="J243" s="163">
        <f t="shared" si="63"/>
        <v>0</v>
      </c>
      <c r="K243" s="163">
        <f t="shared" si="63"/>
        <v>0</v>
      </c>
      <c r="L243" s="163">
        <f t="shared" si="63"/>
        <v>0</v>
      </c>
      <c r="M243" s="163">
        <f t="shared" si="63"/>
        <v>0</v>
      </c>
      <c r="N243" s="163">
        <f t="shared" si="63"/>
        <v>0</v>
      </c>
      <c r="O243" s="163">
        <f t="shared" si="63"/>
        <v>0</v>
      </c>
      <c r="P243" s="163">
        <f t="shared" si="63"/>
        <v>0</v>
      </c>
      <c r="Q243" s="163">
        <f t="shared" si="63"/>
        <v>0</v>
      </c>
      <c r="R243" s="163">
        <f t="shared" si="63"/>
        <v>0</v>
      </c>
      <c r="S243" s="163">
        <f t="shared" si="62"/>
        <v>0</v>
      </c>
      <c r="T243" s="163">
        <f t="shared" si="62"/>
        <v>0</v>
      </c>
      <c r="U243" s="163">
        <f t="shared" si="62"/>
        <v>0</v>
      </c>
      <c r="V243" s="163">
        <f t="shared" si="62"/>
        <v>0</v>
      </c>
      <c r="W243" s="163">
        <f t="shared" si="62"/>
        <v>0</v>
      </c>
      <c r="X243" s="163">
        <f t="shared" si="62"/>
        <v>0</v>
      </c>
      <c r="Y243" s="163">
        <f t="shared" si="62"/>
        <v>0</v>
      </c>
      <c r="Z243" s="163">
        <f t="shared" si="62"/>
        <v>0</v>
      </c>
      <c r="AA243" s="163">
        <f t="shared" si="62"/>
        <v>0</v>
      </c>
      <c r="AB243" s="163">
        <f t="shared" si="62"/>
        <v>0</v>
      </c>
      <c r="AC243" s="163">
        <f t="shared" si="62"/>
        <v>0</v>
      </c>
      <c r="AD243" s="163">
        <f t="shared" si="62"/>
        <v>0</v>
      </c>
      <c r="AE243" s="163">
        <f t="shared" si="62"/>
        <v>0</v>
      </c>
      <c r="AF243" s="176">
        <f t="shared" si="62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v>0</v>
      </c>
      <c r="D244" s="163">
        <v>0</v>
      </c>
      <c r="E244" s="163">
        <v>0</v>
      </c>
      <c r="F244" s="163">
        <v>0</v>
      </c>
      <c r="G244" s="163">
        <f t="shared" si="63"/>
        <v>0</v>
      </c>
      <c r="H244" s="163">
        <f t="shared" si="63"/>
        <v>0</v>
      </c>
      <c r="I244" s="163">
        <f t="shared" si="63"/>
        <v>0</v>
      </c>
      <c r="J244" s="163">
        <f t="shared" si="63"/>
        <v>0</v>
      </c>
      <c r="K244" s="163">
        <f t="shared" si="63"/>
        <v>0</v>
      </c>
      <c r="L244" s="163">
        <f t="shared" si="63"/>
        <v>0</v>
      </c>
      <c r="M244" s="163">
        <f t="shared" si="63"/>
        <v>0</v>
      </c>
      <c r="N244" s="163">
        <f t="shared" si="63"/>
        <v>0</v>
      </c>
      <c r="O244" s="163">
        <f t="shared" si="63"/>
        <v>0</v>
      </c>
      <c r="P244" s="163">
        <f t="shared" si="63"/>
        <v>0</v>
      </c>
      <c r="Q244" s="163">
        <f t="shared" si="63"/>
        <v>0</v>
      </c>
      <c r="R244" s="163">
        <f t="shared" si="63"/>
        <v>0</v>
      </c>
      <c r="S244" s="163">
        <f t="shared" si="62"/>
        <v>0</v>
      </c>
      <c r="T244" s="163">
        <f t="shared" si="62"/>
        <v>0</v>
      </c>
      <c r="U244" s="163">
        <f t="shared" si="62"/>
        <v>0</v>
      </c>
      <c r="V244" s="163">
        <f t="shared" si="62"/>
        <v>0</v>
      </c>
      <c r="W244" s="163">
        <f t="shared" si="62"/>
        <v>0</v>
      </c>
      <c r="X244" s="163">
        <f t="shared" si="62"/>
        <v>0</v>
      </c>
      <c r="Y244" s="163">
        <f t="shared" si="62"/>
        <v>0</v>
      </c>
      <c r="Z244" s="163">
        <f t="shared" si="62"/>
        <v>0</v>
      </c>
      <c r="AA244" s="163">
        <f t="shared" si="62"/>
        <v>0</v>
      </c>
      <c r="AB244" s="163">
        <f t="shared" si="62"/>
        <v>0</v>
      </c>
      <c r="AC244" s="163">
        <f t="shared" si="62"/>
        <v>0</v>
      </c>
      <c r="AD244" s="163">
        <f t="shared" si="62"/>
        <v>0</v>
      </c>
      <c r="AE244" s="163">
        <f t="shared" si="62"/>
        <v>0</v>
      </c>
      <c r="AF244" s="176">
        <f t="shared" si="62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v>0</v>
      </c>
      <c r="D245" s="163">
        <v>0</v>
      </c>
      <c r="E245" s="163">
        <v>0</v>
      </c>
      <c r="F245" s="163">
        <v>0</v>
      </c>
      <c r="G245" s="163">
        <f t="shared" si="63"/>
        <v>0</v>
      </c>
      <c r="H245" s="163">
        <f t="shared" si="63"/>
        <v>0</v>
      </c>
      <c r="I245" s="163">
        <f t="shared" si="63"/>
        <v>0</v>
      </c>
      <c r="J245" s="163">
        <f t="shared" si="63"/>
        <v>0</v>
      </c>
      <c r="K245" s="163">
        <f t="shared" si="63"/>
        <v>0</v>
      </c>
      <c r="L245" s="163">
        <f t="shared" si="63"/>
        <v>0</v>
      </c>
      <c r="M245" s="163">
        <f t="shared" si="63"/>
        <v>0</v>
      </c>
      <c r="N245" s="163">
        <f t="shared" si="63"/>
        <v>0</v>
      </c>
      <c r="O245" s="163">
        <f t="shared" si="63"/>
        <v>0</v>
      </c>
      <c r="P245" s="163">
        <f t="shared" si="63"/>
        <v>0</v>
      </c>
      <c r="Q245" s="163">
        <f t="shared" si="63"/>
        <v>0</v>
      </c>
      <c r="R245" s="163">
        <f t="shared" si="63"/>
        <v>0</v>
      </c>
      <c r="S245" s="163">
        <f t="shared" si="62"/>
        <v>0</v>
      </c>
      <c r="T245" s="163">
        <f t="shared" si="62"/>
        <v>0</v>
      </c>
      <c r="U245" s="163">
        <f t="shared" si="62"/>
        <v>0</v>
      </c>
      <c r="V245" s="163">
        <f t="shared" si="62"/>
        <v>0</v>
      </c>
      <c r="W245" s="163">
        <f t="shared" si="62"/>
        <v>0</v>
      </c>
      <c r="X245" s="163">
        <f t="shared" si="62"/>
        <v>0</v>
      </c>
      <c r="Y245" s="163">
        <f t="shared" si="62"/>
        <v>0</v>
      </c>
      <c r="Z245" s="163">
        <f t="shared" si="62"/>
        <v>0</v>
      </c>
      <c r="AA245" s="163">
        <f t="shared" si="62"/>
        <v>0</v>
      </c>
      <c r="AB245" s="163">
        <f t="shared" si="62"/>
        <v>0</v>
      </c>
      <c r="AC245" s="163">
        <f t="shared" si="62"/>
        <v>0</v>
      </c>
      <c r="AD245" s="163">
        <f t="shared" si="62"/>
        <v>0</v>
      </c>
      <c r="AE245" s="163">
        <f t="shared" si="62"/>
        <v>0</v>
      </c>
      <c r="AF245" s="176">
        <f t="shared" si="62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v>0</v>
      </c>
      <c r="D246" s="163">
        <v>0</v>
      </c>
      <c r="E246" s="163">
        <v>0</v>
      </c>
      <c r="F246" s="163">
        <v>0</v>
      </c>
      <c r="G246" s="163">
        <f t="shared" si="63"/>
        <v>0</v>
      </c>
      <c r="H246" s="163">
        <f t="shared" si="63"/>
        <v>0</v>
      </c>
      <c r="I246" s="163">
        <f t="shared" si="63"/>
        <v>0</v>
      </c>
      <c r="J246" s="163">
        <f t="shared" si="63"/>
        <v>0</v>
      </c>
      <c r="K246" s="163">
        <f t="shared" si="63"/>
        <v>0</v>
      </c>
      <c r="L246" s="163">
        <f t="shared" si="63"/>
        <v>0</v>
      </c>
      <c r="M246" s="163">
        <f t="shared" si="63"/>
        <v>0</v>
      </c>
      <c r="N246" s="163">
        <f t="shared" si="63"/>
        <v>0</v>
      </c>
      <c r="O246" s="163">
        <f t="shared" si="63"/>
        <v>0</v>
      </c>
      <c r="P246" s="163">
        <f t="shared" si="63"/>
        <v>0</v>
      </c>
      <c r="Q246" s="163">
        <f t="shared" si="63"/>
        <v>0</v>
      </c>
      <c r="R246" s="163">
        <f t="shared" si="63"/>
        <v>0</v>
      </c>
      <c r="S246" s="163">
        <f t="shared" si="62"/>
        <v>0</v>
      </c>
      <c r="T246" s="163">
        <f t="shared" si="62"/>
        <v>0</v>
      </c>
      <c r="U246" s="163">
        <f t="shared" si="62"/>
        <v>0</v>
      </c>
      <c r="V246" s="163">
        <f t="shared" si="62"/>
        <v>0</v>
      </c>
      <c r="W246" s="163">
        <f t="shared" si="62"/>
        <v>0</v>
      </c>
      <c r="X246" s="163">
        <f t="shared" si="62"/>
        <v>0</v>
      </c>
      <c r="Y246" s="163">
        <f t="shared" si="62"/>
        <v>0</v>
      </c>
      <c r="Z246" s="163">
        <f t="shared" si="62"/>
        <v>0</v>
      </c>
      <c r="AA246" s="163">
        <f t="shared" si="62"/>
        <v>0</v>
      </c>
      <c r="AB246" s="163">
        <f t="shared" si="62"/>
        <v>0</v>
      </c>
      <c r="AC246" s="163">
        <f t="shared" si="62"/>
        <v>0</v>
      </c>
      <c r="AD246" s="163">
        <f t="shared" si="62"/>
        <v>0</v>
      </c>
      <c r="AE246" s="163">
        <f t="shared" si="62"/>
        <v>0</v>
      </c>
      <c r="AF246" s="176">
        <f t="shared" si="62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v>0</v>
      </c>
      <c r="D247" s="163">
        <v>0</v>
      </c>
      <c r="E247" s="163">
        <v>0</v>
      </c>
      <c r="F247" s="163">
        <v>0</v>
      </c>
      <c r="G247" s="163">
        <f t="shared" si="63"/>
        <v>0</v>
      </c>
      <c r="H247" s="163">
        <f t="shared" si="63"/>
        <v>0</v>
      </c>
      <c r="I247" s="163">
        <f t="shared" si="63"/>
        <v>0</v>
      </c>
      <c r="J247" s="163">
        <f t="shared" si="63"/>
        <v>0</v>
      </c>
      <c r="K247" s="163">
        <f t="shared" si="63"/>
        <v>0</v>
      </c>
      <c r="L247" s="163">
        <f t="shared" si="63"/>
        <v>0</v>
      </c>
      <c r="M247" s="163">
        <f t="shared" si="63"/>
        <v>0</v>
      </c>
      <c r="N247" s="163">
        <f t="shared" si="63"/>
        <v>0</v>
      </c>
      <c r="O247" s="163">
        <f t="shared" si="63"/>
        <v>0</v>
      </c>
      <c r="P247" s="163">
        <f t="shared" si="63"/>
        <v>0</v>
      </c>
      <c r="Q247" s="163">
        <f t="shared" si="63"/>
        <v>0</v>
      </c>
      <c r="R247" s="163">
        <f t="shared" si="63"/>
        <v>0</v>
      </c>
      <c r="S247" s="163">
        <f t="shared" si="62"/>
        <v>0</v>
      </c>
      <c r="T247" s="163">
        <f t="shared" si="62"/>
        <v>0</v>
      </c>
      <c r="U247" s="163">
        <f t="shared" si="62"/>
        <v>0</v>
      </c>
      <c r="V247" s="163">
        <f t="shared" si="62"/>
        <v>0</v>
      </c>
      <c r="W247" s="163">
        <f t="shared" si="62"/>
        <v>0</v>
      </c>
      <c r="X247" s="163">
        <f t="shared" si="62"/>
        <v>0</v>
      </c>
      <c r="Y247" s="163">
        <f t="shared" si="62"/>
        <v>0</v>
      </c>
      <c r="Z247" s="163">
        <f t="shared" si="62"/>
        <v>0</v>
      </c>
      <c r="AA247" s="163">
        <f t="shared" si="62"/>
        <v>0</v>
      </c>
      <c r="AB247" s="163">
        <f t="shared" si="62"/>
        <v>0</v>
      </c>
      <c r="AC247" s="163">
        <f t="shared" si="62"/>
        <v>0</v>
      </c>
      <c r="AD247" s="163">
        <f t="shared" si="62"/>
        <v>0</v>
      </c>
      <c r="AE247" s="163">
        <f t="shared" si="62"/>
        <v>0</v>
      </c>
      <c r="AF247" s="176">
        <f t="shared" si="62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v>0</v>
      </c>
      <c r="D248" s="163">
        <v>0</v>
      </c>
      <c r="E248" s="163">
        <v>0</v>
      </c>
      <c r="F248" s="163">
        <v>0</v>
      </c>
      <c r="G248" s="163">
        <f t="shared" si="63"/>
        <v>0</v>
      </c>
      <c r="H248" s="163">
        <f t="shared" si="63"/>
        <v>0</v>
      </c>
      <c r="I248" s="163">
        <f t="shared" si="63"/>
        <v>0</v>
      </c>
      <c r="J248" s="163">
        <f t="shared" si="63"/>
        <v>0</v>
      </c>
      <c r="K248" s="163">
        <f t="shared" si="63"/>
        <v>0</v>
      </c>
      <c r="L248" s="163">
        <f t="shared" si="63"/>
        <v>0</v>
      </c>
      <c r="M248" s="163">
        <f t="shared" si="63"/>
        <v>0</v>
      </c>
      <c r="N248" s="163">
        <f t="shared" si="63"/>
        <v>0</v>
      </c>
      <c r="O248" s="163">
        <f t="shared" si="63"/>
        <v>0</v>
      </c>
      <c r="P248" s="163">
        <f t="shared" si="63"/>
        <v>0</v>
      </c>
      <c r="Q248" s="163">
        <f t="shared" si="63"/>
        <v>0</v>
      </c>
      <c r="R248" s="163">
        <f t="shared" ref="R248:AF263" si="64">Q248</f>
        <v>0</v>
      </c>
      <c r="S248" s="163">
        <f t="shared" si="64"/>
        <v>0</v>
      </c>
      <c r="T248" s="163">
        <f t="shared" si="64"/>
        <v>0</v>
      </c>
      <c r="U248" s="163">
        <f t="shared" si="64"/>
        <v>0</v>
      </c>
      <c r="V248" s="163">
        <f t="shared" si="64"/>
        <v>0</v>
      </c>
      <c r="W248" s="163">
        <f t="shared" si="64"/>
        <v>0</v>
      </c>
      <c r="X248" s="163">
        <f t="shared" si="64"/>
        <v>0</v>
      </c>
      <c r="Y248" s="163">
        <f t="shared" si="64"/>
        <v>0</v>
      </c>
      <c r="Z248" s="163">
        <f t="shared" si="64"/>
        <v>0</v>
      </c>
      <c r="AA248" s="163">
        <f t="shared" si="64"/>
        <v>0</v>
      </c>
      <c r="AB248" s="163">
        <f t="shared" si="64"/>
        <v>0</v>
      </c>
      <c r="AC248" s="163">
        <f t="shared" si="64"/>
        <v>0</v>
      </c>
      <c r="AD248" s="163">
        <f t="shared" si="64"/>
        <v>0</v>
      </c>
      <c r="AE248" s="163">
        <f t="shared" si="64"/>
        <v>0</v>
      </c>
      <c r="AF248" s="176">
        <f t="shared" si="64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v>0</v>
      </c>
      <c r="D249" s="163">
        <v>0</v>
      </c>
      <c r="E249" s="163">
        <v>0</v>
      </c>
      <c r="F249" s="163">
        <v>0</v>
      </c>
      <c r="G249" s="163">
        <f t="shared" ref="G249:R264" si="65">F249</f>
        <v>0</v>
      </c>
      <c r="H249" s="163">
        <f t="shared" si="65"/>
        <v>0</v>
      </c>
      <c r="I249" s="163">
        <f t="shared" si="65"/>
        <v>0</v>
      </c>
      <c r="J249" s="163">
        <f t="shared" si="65"/>
        <v>0</v>
      </c>
      <c r="K249" s="163">
        <f t="shared" si="65"/>
        <v>0</v>
      </c>
      <c r="L249" s="163">
        <f t="shared" si="65"/>
        <v>0</v>
      </c>
      <c r="M249" s="163">
        <f t="shared" si="65"/>
        <v>0</v>
      </c>
      <c r="N249" s="163">
        <f t="shared" si="65"/>
        <v>0</v>
      </c>
      <c r="O249" s="163">
        <f t="shared" si="65"/>
        <v>0</v>
      </c>
      <c r="P249" s="163">
        <f t="shared" si="65"/>
        <v>0</v>
      </c>
      <c r="Q249" s="163">
        <f t="shared" si="65"/>
        <v>0</v>
      </c>
      <c r="R249" s="163">
        <f t="shared" si="64"/>
        <v>0</v>
      </c>
      <c r="S249" s="163">
        <f t="shared" si="64"/>
        <v>0</v>
      </c>
      <c r="T249" s="163">
        <f t="shared" si="64"/>
        <v>0</v>
      </c>
      <c r="U249" s="163">
        <f t="shared" si="64"/>
        <v>0</v>
      </c>
      <c r="V249" s="163">
        <f t="shared" si="64"/>
        <v>0</v>
      </c>
      <c r="W249" s="163">
        <f t="shared" si="64"/>
        <v>0</v>
      </c>
      <c r="X249" s="163">
        <f t="shared" si="64"/>
        <v>0</v>
      </c>
      <c r="Y249" s="163">
        <f t="shared" si="64"/>
        <v>0</v>
      </c>
      <c r="Z249" s="163">
        <f t="shared" si="64"/>
        <v>0</v>
      </c>
      <c r="AA249" s="163">
        <f t="shared" si="64"/>
        <v>0</v>
      </c>
      <c r="AB249" s="163">
        <f t="shared" si="64"/>
        <v>0</v>
      </c>
      <c r="AC249" s="163">
        <f t="shared" si="64"/>
        <v>0</v>
      </c>
      <c r="AD249" s="163">
        <f t="shared" si="64"/>
        <v>0</v>
      </c>
      <c r="AE249" s="163">
        <f t="shared" si="64"/>
        <v>0</v>
      </c>
      <c r="AF249" s="176">
        <f t="shared" si="64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v>0</v>
      </c>
      <c r="D250" s="163">
        <v>0</v>
      </c>
      <c r="E250" s="163">
        <v>0</v>
      </c>
      <c r="F250" s="163">
        <v>0</v>
      </c>
      <c r="G250" s="163">
        <f t="shared" si="65"/>
        <v>0</v>
      </c>
      <c r="H250" s="163">
        <f t="shared" si="65"/>
        <v>0</v>
      </c>
      <c r="I250" s="163">
        <f t="shared" si="65"/>
        <v>0</v>
      </c>
      <c r="J250" s="163">
        <f t="shared" si="65"/>
        <v>0</v>
      </c>
      <c r="K250" s="163">
        <f t="shared" si="65"/>
        <v>0</v>
      </c>
      <c r="L250" s="163">
        <f t="shared" si="65"/>
        <v>0</v>
      </c>
      <c r="M250" s="163">
        <f t="shared" si="65"/>
        <v>0</v>
      </c>
      <c r="N250" s="163">
        <f t="shared" si="65"/>
        <v>0</v>
      </c>
      <c r="O250" s="163">
        <f t="shared" si="65"/>
        <v>0</v>
      </c>
      <c r="P250" s="163">
        <f t="shared" si="65"/>
        <v>0</v>
      </c>
      <c r="Q250" s="163">
        <f t="shared" si="65"/>
        <v>0</v>
      </c>
      <c r="R250" s="163">
        <f t="shared" si="65"/>
        <v>0</v>
      </c>
      <c r="S250" s="163">
        <f t="shared" si="64"/>
        <v>0</v>
      </c>
      <c r="T250" s="163">
        <f t="shared" si="64"/>
        <v>0</v>
      </c>
      <c r="U250" s="163">
        <f t="shared" si="64"/>
        <v>0</v>
      </c>
      <c r="V250" s="163">
        <f t="shared" si="64"/>
        <v>0</v>
      </c>
      <c r="W250" s="163">
        <f t="shared" si="64"/>
        <v>0</v>
      </c>
      <c r="X250" s="163">
        <f t="shared" si="64"/>
        <v>0</v>
      </c>
      <c r="Y250" s="163">
        <f t="shared" si="64"/>
        <v>0</v>
      </c>
      <c r="Z250" s="163">
        <f t="shared" si="64"/>
        <v>0</v>
      </c>
      <c r="AA250" s="163">
        <f t="shared" si="64"/>
        <v>0</v>
      </c>
      <c r="AB250" s="163">
        <f t="shared" si="64"/>
        <v>0</v>
      </c>
      <c r="AC250" s="163">
        <f t="shared" si="64"/>
        <v>0</v>
      </c>
      <c r="AD250" s="163">
        <f t="shared" si="64"/>
        <v>0</v>
      </c>
      <c r="AE250" s="163">
        <f t="shared" si="64"/>
        <v>0</v>
      </c>
      <c r="AF250" s="176">
        <f t="shared" si="64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v>0</v>
      </c>
      <c r="D251" s="163">
        <v>0</v>
      </c>
      <c r="E251" s="163">
        <v>0</v>
      </c>
      <c r="F251" s="163">
        <v>0</v>
      </c>
      <c r="G251" s="163">
        <f t="shared" si="65"/>
        <v>0</v>
      </c>
      <c r="H251" s="163">
        <f t="shared" si="65"/>
        <v>0</v>
      </c>
      <c r="I251" s="163">
        <f t="shared" si="65"/>
        <v>0</v>
      </c>
      <c r="J251" s="163">
        <f t="shared" si="65"/>
        <v>0</v>
      </c>
      <c r="K251" s="163">
        <f t="shared" si="65"/>
        <v>0</v>
      </c>
      <c r="L251" s="163">
        <f t="shared" si="65"/>
        <v>0</v>
      </c>
      <c r="M251" s="163">
        <f t="shared" si="65"/>
        <v>0</v>
      </c>
      <c r="N251" s="163">
        <f t="shared" si="65"/>
        <v>0</v>
      </c>
      <c r="O251" s="163">
        <f t="shared" si="65"/>
        <v>0</v>
      </c>
      <c r="P251" s="163">
        <f t="shared" si="65"/>
        <v>0</v>
      </c>
      <c r="Q251" s="163">
        <f t="shared" si="65"/>
        <v>0</v>
      </c>
      <c r="R251" s="163">
        <f t="shared" si="65"/>
        <v>0</v>
      </c>
      <c r="S251" s="163">
        <f t="shared" si="64"/>
        <v>0</v>
      </c>
      <c r="T251" s="163">
        <f t="shared" si="64"/>
        <v>0</v>
      </c>
      <c r="U251" s="163">
        <f t="shared" si="64"/>
        <v>0</v>
      </c>
      <c r="V251" s="163">
        <f t="shared" si="64"/>
        <v>0</v>
      </c>
      <c r="W251" s="163">
        <f t="shared" si="64"/>
        <v>0</v>
      </c>
      <c r="X251" s="163">
        <f t="shared" si="64"/>
        <v>0</v>
      </c>
      <c r="Y251" s="163">
        <f t="shared" si="64"/>
        <v>0</v>
      </c>
      <c r="Z251" s="163">
        <f t="shared" si="64"/>
        <v>0</v>
      </c>
      <c r="AA251" s="163">
        <f t="shared" si="64"/>
        <v>0</v>
      </c>
      <c r="AB251" s="163">
        <f t="shared" si="64"/>
        <v>0</v>
      </c>
      <c r="AC251" s="163">
        <f t="shared" si="64"/>
        <v>0</v>
      </c>
      <c r="AD251" s="163">
        <f t="shared" si="64"/>
        <v>0</v>
      </c>
      <c r="AE251" s="163">
        <f t="shared" si="64"/>
        <v>0</v>
      </c>
      <c r="AF251" s="176">
        <f t="shared" si="64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v>0</v>
      </c>
      <c r="D252" s="163">
        <v>0</v>
      </c>
      <c r="E252" s="163">
        <v>0</v>
      </c>
      <c r="F252" s="163">
        <v>0</v>
      </c>
      <c r="G252" s="163">
        <f t="shared" si="65"/>
        <v>0</v>
      </c>
      <c r="H252" s="163">
        <f t="shared" si="65"/>
        <v>0</v>
      </c>
      <c r="I252" s="163">
        <f t="shared" si="65"/>
        <v>0</v>
      </c>
      <c r="J252" s="163">
        <f t="shared" si="65"/>
        <v>0</v>
      </c>
      <c r="K252" s="163">
        <f t="shared" si="65"/>
        <v>0</v>
      </c>
      <c r="L252" s="163">
        <f t="shared" si="65"/>
        <v>0</v>
      </c>
      <c r="M252" s="163">
        <f t="shared" si="65"/>
        <v>0</v>
      </c>
      <c r="N252" s="163">
        <f t="shared" si="65"/>
        <v>0</v>
      </c>
      <c r="O252" s="163">
        <f t="shared" si="65"/>
        <v>0</v>
      </c>
      <c r="P252" s="163">
        <f t="shared" si="65"/>
        <v>0</v>
      </c>
      <c r="Q252" s="163">
        <f t="shared" si="65"/>
        <v>0</v>
      </c>
      <c r="R252" s="163">
        <f t="shared" si="65"/>
        <v>0</v>
      </c>
      <c r="S252" s="163">
        <f t="shared" si="64"/>
        <v>0</v>
      </c>
      <c r="T252" s="163">
        <f t="shared" si="64"/>
        <v>0</v>
      </c>
      <c r="U252" s="163">
        <f t="shared" si="64"/>
        <v>0</v>
      </c>
      <c r="V252" s="163">
        <f t="shared" si="64"/>
        <v>0</v>
      </c>
      <c r="W252" s="163">
        <f t="shared" si="64"/>
        <v>0</v>
      </c>
      <c r="X252" s="163">
        <f t="shared" si="64"/>
        <v>0</v>
      </c>
      <c r="Y252" s="163">
        <f t="shared" si="64"/>
        <v>0</v>
      </c>
      <c r="Z252" s="163">
        <f t="shared" si="64"/>
        <v>0</v>
      </c>
      <c r="AA252" s="163">
        <f t="shared" si="64"/>
        <v>0</v>
      </c>
      <c r="AB252" s="163">
        <f t="shared" si="64"/>
        <v>0</v>
      </c>
      <c r="AC252" s="163">
        <f t="shared" si="64"/>
        <v>0</v>
      </c>
      <c r="AD252" s="163">
        <f t="shared" si="64"/>
        <v>0</v>
      </c>
      <c r="AE252" s="163">
        <f t="shared" si="64"/>
        <v>0</v>
      </c>
      <c r="AF252" s="176">
        <f t="shared" si="64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v>0</v>
      </c>
      <c r="D253" s="163">
        <v>0</v>
      </c>
      <c r="E253" s="163">
        <v>0</v>
      </c>
      <c r="F253" s="163">
        <v>0</v>
      </c>
      <c r="G253" s="163">
        <f t="shared" si="65"/>
        <v>0</v>
      </c>
      <c r="H253" s="163">
        <f t="shared" si="65"/>
        <v>0</v>
      </c>
      <c r="I253" s="163">
        <f t="shared" si="65"/>
        <v>0</v>
      </c>
      <c r="J253" s="163">
        <f t="shared" si="65"/>
        <v>0</v>
      </c>
      <c r="K253" s="163">
        <f t="shared" si="65"/>
        <v>0</v>
      </c>
      <c r="L253" s="163">
        <f t="shared" si="65"/>
        <v>0</v>
      </c>
      <c r="M253" s="163">
        <f t="shared" si="65"/>
        <v>0</v>
      </c>
      <c r="N253" s="163">
        <f t="shared" si="65"/>
        <v>0</v>
      </c>
      <c r="O253" s="163">
        <f t="shared" si="65"/>
        <v>0</v>
      </c>
      <c r="P253" s="163">
        <f t="shared" si="65"/>
        <v>0</v>
      </c>
      <c r="Q253" s="163">
        <f t="shared" si="65"/>
        <v>0</v>
      </c>
      <c r="R253" s="163">
        <f t="shared" si="65"/>
        <v>0</v>
      </c>
      <c r="S253" s="163">
        <f t="shared" si="64"/>
        <v>0</v>
      </c>
      <c r="T253" s="163">
        <f t="shared" si="64"/>
        <v>0</v>
      </c>
      <c r="U253" s="163">
        <f t="shared" si="64"/>
        <v>0</v>
      </c>
      <c r="V253" s="163">
        <f t="shared" si="64"/>
        <v>0</v>
      </c>
      <c r="W253" s="163">
        <f t="shared" si="64"/>
        <v>0</v>
      </c>
      <c r="X253" s="163">
        <f t="shared" si="64"/>
        <v>0</v>
      </c>
      <c r="Y253" s="163">
        <f t="shared" si="64"/>
        <v>0</v>
      </c>
      <c r="Z253" s="163">
        <f t="shared" si="64"/>
        <v>0</v>
      </c>
      <c r="AA253" s="163">
        <f t="shared" si="64"/>
        <v>0</v>
      </c>
      <c r="AB253" s="163">
        <f t="shared" si="64"/>
        <v>0</v>
      </c>
      <c r="AC253" s="163">
        <f t="shared" si="64"/>
        <v>0</v>
      </c>
      <c r="AD253" s="163">
        <f t="shared" si="64"/>
        <v>0</v>
      </c>
      <c r="AE253" s="163">
        <f t="shared" si="64"/>
        <v>0</v>
      </c>
      <c r="AF253" s="176">
        <f t="shared" si="64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v>0</v>
      </c>
      <c r="D254" s="163">
        <v>0</v>
      </c>
      <c r="E254" s="163">
        <v>0</v>
      </c>
      <c r="F254" s="163">
        <v>0</v>
      </c>
      <c r="G254" s="163">
        <f t="shared" si="65"/>
        <v>0</v>
      </c>
      <c r="H254" s="163">
        <f t="shared" si="65"/>
        <v>0</v>
      </c>
      <c r="I254" s="163">
        <f t="shared" si="65"/>
        <v>0</v>
      </c>
      <c r="J254" s="163">
        <f t="shared" si="65"/>
        <v>0</v>
      </c>
      <c r="K254" s="163">
        <f t="shared" si="65"/>
        <v>0</v>
      </c>
      <c r="L254" s="163">
        <f t="shared" si="65"/>
        <v>0</v>
      </c>
      <c r="M254" s="163">
        <f t="shared" si="65"/>
        <v>0</v>
      </c>
      <c r="N254" s="163">
        <f t="shared" si="65"/>
        <v>0</v>
      </c>
      <c r="O254" s="163">
        <f t="shared" si="65"/>
        <v>0</v>
      </c>
      <c r="P254" s="163">
        <f t="shared" si="65"/>
        <v>0</v>
      </c>
      <c r="Q254" s="163">
        <f t="shared" si="65"/>
        <v>0</v>
      </c>
      <c r="R254" s="163">
        <f t="shared" si="65"/>
        <v>0</v>
      </c>
      <c r="S254" s="163">
        <f t="shared" si="64"/>
        <v>0</v>
      </c>
      <c r="T254" s="163">
        <f t="shared" si="64"/>
        <v>0</v>
      </c>
      <c r="U254" s="163">
        <f t="shared" si="64"/>
        <v>0</v>
      </c>
      <c r="V254" s="163">
        <f t="shared" si="64"/>
        <v>0</v>
      </c>
      <c r="W254" s="163">
        <f t="shared" si="64"/>
        <v>0</v>
      </c>
      <c r="X254" s="163">
        <f t="shared" si="64"/>
        <v>0</v>
      </c>
      <c r="Y254" s="163">
        <f t="shared" si="64"/>
        <v>0</v>
      </c>
      <c r="Z254" s="163">
        <f t="shared" si="64"/>
        <v>0</v>
      </c>
      <c r="AA254" s="163">
        <f t="shared" si="64"/>
        <v>0</v>
      </c>
      <c r="AB254" s="163">
        <f t="shared" si="64"/>
        <v>0</v>
      </c>
      <c r="AC254" s="163">
        <f t="shared" si="64"/>
        <v>0</v>
      </c>
      <c r="AD254" s="163">
        <f t="shared" si="64"/>
        <v>0</v>
      </c>
      <c r="AE254" s="163">
        <f t="shared" si="64"/>
        <v>0</v>
      </c>
      <c r="AF254" s="176">
        <f t="shared" si="64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v>0</v>
      </c>
      <c r="D255" s="163">
        <v>0</v>
      </c>
      <c r="E255" s="163">
        <v>0</v>
      </c>
      <c r="F255" s="163">
        <v>0</v>
      </c>
      <c r="G255" s="163">
        <f t="shared" si="65"/>
        <v>0</v>
      </c>
      <c r="H255" s="163">
        <f t="shared" si="65"/>
        <v>0</v>
      </c>
      <c r="I255" s="163">
        <f t="shared" si="65"/>
        <v>0</v>
      </c>
      <c r="J255" s="163">
        <f t="shared" si="65"/>
        <v>0</v>
      </c>
      <c r="K255" s="163">
        <f t="shared" si="65"/>
        <v>0</v>
      </c>
      <c r="L255" s="163">
        <f t="shared" si="65"/>
        <v>0</v>
      </c>
      <c r="M255" s="163">
        <f t="shared" si="65"/>
        <v>0</v>
      </c>
      <c r="N255" s="163">
        <f t="shared" si="65"/>
        <v>0</v>
      </c>
      <c r="O255" s="163">
        <f t="shared" si="65"/>
        <v>0</v>
      </c>
      <c r="P255" s="163">
        <f t="shared" si="65"/>
        <v>0</v>
      </c>
      <c r="Q255" s="163">
        <f t="shared" si="65"/>
        <v>0</v>
      </c>
      <c r="R255" s="163">
        <f t="shared" si="65"/>
        <v>0</v>
      </c>
      <c r="S255" s="163">
        <f t="shared" si="64"/>
        <v>0</v>
      </c>
      <c r="T255" s="163">
        <f t="shared" si="64"/>
        <v>0</v>
      </c>
      <c r="U255" s="163">
        <f t="shared" si="64"/>
        <v>0</v>
      </c>
      <c r="V255" s="163">
        <f t="shared" si="64"/>
        <v>0</v>
      </c>
      <c r="W255" s="163">
        <f t="shared" si="64"/>
        <v>0</v>
      </c>
      <c r="X255" s="163">
        <f t="shared" si="64"/>
        <v>0</v>
      </c>
      <c r="Y255" s="163">
        <f t="shared" si="64"/>
        <v>0</v>
      </c>
      <c r="Z255" s="163">
        <f t="shared" si="64"/>
        <v>0</v>
      </c>
      <c r="AA255" s="163">
        <f t="shared" si="64"/>
        <v>0</v>
      </c>
      <c r="AB255" s="163">
        <f t="shared" si="64"/>
        <v>0</v>
      </c>
      <c r="AC255" s="163">
        <f t="shared" si="64"/>
        <v>0</v>
      </c>
      <c r="AD255" s="163">
        <f t="shared" si="64"/>
        <v>0</v>
      </c>
      <c r="AE255" s="163">
        <f t="shared" si="64"/>
        <v>0</v>
      </c>
      <c r="AF255" s="176">
        <f t="shared" si="64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v>0</v>
      </c>
      <c r="D256" s="163">
        <v>0</v>
      </c>
      <c r="E256" s="163">
        <v>0</v>
      </c>
      <c r="F256" s="163">
        <v>0</v>
      </c>
      <c r="G256" s="163">
        <f t="shared" si="65"/>
        <v>0</v>
      </c>
      <c r="H256" s="163">
        <f t="shared" si="65"/>
        <v>0</v>
      </c>
      <c r="I256" s="163">
        <f t="shared" si="65"/>
        <v>0</v>
      </c>
      <c r="J256" s="163">
        <f t="shared" si="65"/>
        <v>0</v>
      </c>
      <c r="K256" s="163">
        <f t="shared" si="65"/>
        <v>0</v>
      </c>
      <c r="L256" s="163">
        <f t="shared" si="65"/>
        <v>0</v>
      </c>
      <c r="M256" s="163">
        <f t="shared" si="65"/>
        <v>0</v>
      </c>
      <c r="N256" s="163">
        <f t="shared" si="65"/>
        <v>0</v>
      </c>
      <c r="O256" s="163">
        <f t="shared" si="65"/>
        <v>0</v>
      </c>
      <c r="P256" s="163">
        <f t="shared" si="65"/>
        <v>0</v>
      </c>
      <c r="Q256" s="163">
        <f t="shared" si="65"/>
        <v>0</v>
      </c>
      <c r="R256" s="163">
        <f t="shared" si="65"/>
        <v>0</v>
      </c>
      <c r="S256" s="163">
        <f t="shared" si="64"/>
        <v>0</v>
      </c>
      <c r="T256" s="163">
        <f t="shared" si="64"/>
        <v>0</v>
      </c>
      <c r="U256" s="163">
        <f t="shared" si="64"/>
        <v>0</v>
      </c>
      <c r="V256" s="163">
        <f t="shared" si="64"/>
        <v>0</v>
      </c>
      <c r="W256" s="163">
        <f t="shared" si="64"/>
        <v>0</v>
      </c>
      <c r="X256" s="163">
        <f t="shared" si="64"/>
        <v>0</v>
      </c>
      <c r="Y256" s="163">
        <f t="shared" si="64"/>
        <v>0</v>
      </c>
      <c r="Z256" s="163">
        <f t="shared" si="64"/>
        <v>0</v>
      </c>
      <c r="AA256" s="163">
        <f t="shared" si="64"/>
        <v>0</v>
      </c>
      <c r="AB256" s="163">
        <f t="shared" si="64"/>
        <v>0</v>
      </c>
      <c r="AC256" s="163">
        <f t="shared" si="64"/>
        <v>0</v>
      </c>
      <c r="AD256" s="163">
        <f t="shared" si="64"/>
        <v>0</v>
      </c>
      <c r="AE256" s="163">
        <f t="shared" si="64"/>
        <v>0</v>
      </c>
      <c r="AF256" s="176">
        <f t="shared" si="64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v>0</v>
      </c>
      <c r="D257" s="163">
        <v>0</v>
      </c>
      <c r="E257" s="163">
        <v>0</v>
      </c>
      <c r="F257" s="163">
        <v>0</v>
      </c>
      <c r="G257" s="163">
        <f t="shared" si="65"/>
        <v>0</v>
      </c>
      <c r="H257" s="163">
        <f t="shared" si="65"/>
        <v>0</v>
      </c>
      <c r="I257" s="163">
        <f t="shared" si="65"/>
        <v>0</v>
      </c>
      <c r="J257" s="163">
        <f t="shared" si="65"/>
        <v>0</v>
      </c>
      <c r="K257" s="163">
        <f t="shared" si="65"/>
        <v>0</v>
      </c>
      <c r="L257" s="163">
        <f t="shared" si="65"/>
        <v>0</v>
      </c>
      <c r="M257" s="163">
        <f t="shared" si="65"/>
        <v>0</v>
      </c>
      <c r="N257" s="163">
        <f t="shared" si="65"/>
        <v>0</v>
      </c>
      <c r="O257" s="163">
        <f t="shared" si="65"/>
        <v>0</v>
      </c>
      <c r="P257" s="163">
        <f t="shared" si="65"/>
        <v>0</v>
      </c>
      <c r="Q257" s="163">
        <f t="shared" si="65"/>
        <v>0</v>
      </c>
      <c r="R257" s="163">
        <f t="shared" si="65"/>
        <v>0</v>
      </c>
      <c r="S257" s="163">
        <f t="shared" si="64"/>
        <v>0</v>
      </c>
      <c r="T257" s="163">
        <f t="shared" si="64"/>
        <v>0</v>
      </c>
      <c r="U257" s="163">
        <f t="shared" si="64"/>
        <v>0</v>
      </c>
      <c r="V257" s="163">
        <f t="shared" si="64"/>
        <v>0</v>
      </c>
      <c r="W257" s="163">
        <f t="shared" si="64"/>
        <v>0</v>
      </c>
      <c r="X257" s="163">
        <f t="shared" si="64"/>
        <v>0</v>
      </c>
      <c r="Y257" s="163">
        <f t="shared" si="64"/>
        <v>0</v>
      </c>
      <c r="Z257" s="163">
        <f t="shared" si="64"/>
        <v>0</v>
      </c>
      <c r="AA257" s="163">
        <f t="shared" si="64"/>
        <v>0</v>
      </c>
      <c r="AB257" s="163">
        <f t="shared" si="64"/>
        <v>0</v>
      </c>
      <c r="AC257" s="163">
        <f t="shared" si="64"/>
        <v>0</v>
      </c>
      <c r="AD257" s="163">
        <f t="shared" si="64"/>
        <v>0</v>
      </c>
      <c r="AE257" s="163">
        <f t="shared" si="64"/>
        <v>0</v>
      </c>
      <c r="AF257" s="176">
        <f t="shared" si="64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v>0</v>
      </c>
      <c r="D258" s="163">
        <v>0</v>
      </c>
      <c r="E258" s="163">
        <v>0</v>
      </c>
      <c r="F258" s="163">
        <v>0</v>
      </c>
      <c r="G258" s="163">
        <f t="shared" si="65"/>
        <v>0</v>
      </c>
      <c r="H258" s="163">
        <f t="shared" si="65"/>
        <v>0</v>
      </c>
      <c r="I258" s="163">
        <f t="shared" si="65"/>
        <v>0</v>
      </c>
      <c r="J258" s="163">
        <f t="shared" si="65"/>
        <v>0</v>
      </c>
      <c r="K258" s="163">
        <f t="shared" si="65"/>
        <v>0</v>
      </c>
      <c r="L258" s="163">
        <f t="shared" si="65"/>
        <v>0</v>
      </c>
      <c r="M258" s="163">
        <f t="shared" si="65"/>
        <v>0</v>
      </c>
      <c r="N258" s="163">
        <f t="shared" si="65"/>
        <v>0</v>
      </c>
      <c r="O258" s="163">
        <f t="shared" si="65"/>
        <v>0</v>
      </c>
      <c r="P258" s="163">
        <f t="shared" si="65"/>
        <v>0</v>
      </c>
      <c r="Q258" s="163">
        <f t="shared" si="65"/>
        <v>0</v>
      </c>
      <c r="R258" s="163">
        <f t="shared" si="65"/>
        <v>0</v>
      </c>
      <c r="S258" s="163">
        <f t="shared" si="64"/>
        <v>0</v>
      </c>
      <c r="T258" s="163">
        <f t="shared" si="64"/>
        <v>0</v>
      </c>
      <c r="U258" s="163">
        <f t="shared" si="64"/>
        <v>0</v>
      </c>
      <c r="V258" s="163">
        <f t="shared" si="64"/>
        <v>0</v>
      </c>
      <c r="W258" s="163">
        <f t="shared" si="64"/>
        <v>0</v>
      </c>
      <c r="X258" s="163">
        <f t="shared" si="64"/>
        <v>0</v>
      </c>
      <c r="Y258" s="163">
        <f t="shared" si="64"/>
        <v>0</v>
      </c>
      <c r="Z258" s="163">
        <f t="shared" si="64"/>
        <v>0</v>
      </c>
      <c r="AA258" s="163">
        <f t="shared" si="64"/>
        <v>0</v>
      </c>
      <c r="AB258" s="163">
        <f t="shared" si="64"/>
        <v>0</v>
      </c>
      <c r="AC258" s="163">
        <f t="shared" si="64"/>
        <v>0</v>
      </c>
      <c r="AD258" s="163">
        <f t="shared" si="64"/>
        <v>0</v>
      </c>
      <c r="AE258" s="163">
        <f t="shared" si="64"/>
        <v>0</v>
      </c>
      <c r="AF258" s="176">
        <f t="shared" si="64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v>0</v>
      </c>
      <c r="D259" s="163">
        <v>0</v>
      </c>
      <c r="E259" s="163">
        <v>0</v>
      </c>
      <c r="F259" s="163">
        <v>0</v>
      </c>
      <c r="G259" s="163">
        <f t="shared" si="65"/>
        <v>0</v>
      </c>
      <c r="H259" s="163">
        <f t="shared" si="65"/>
        <v>0</v>
      </c>
      <c r="I259" s="163">
        <f t="shared" si="65"/>
        <v>0</v>
      </c>
      <c r="J259" s="163">
        <f t="shared" si="65"/>
        <v>0</v>
      </c>
      <c r="K259" s="163">
        <f t="shared" si="65"/>
        <v>0</v>
      </c>
      <c r="L259" s="163">
        <f t="shared" si="65"/>
        <v>0</v>
      </c>
      <c r="M259" s="163">
        <f t="shared" si="65"/>
        <v>0</v>
      </c>
      <c r="N259" s="163">
        <f t="shared" si="65"/>
        <v>0</v>
      </c>
      <c r="O259" s="163">
        <f t="shared" si="65"/>
        <v>0</v>
      </c>
      <c r="P259" s="163">
        <f t="shared" si="65"/>
        <v>0</v>
      </c>
      <c r="Q259" s="163">
        <f t="shared" si="65"/>
        <v>0</v>
      </c>
      <c r="R259" s="163">
        <f t="shared" si="65"/>
        <v>0</v>
      </c>
      <c r="S259" s="163">
        <f t="shared" si="64"/>
        <v>0</v>
      </c>
      <c r="T259" s="163">
        <f t="shared" si="64"/>
        <v>0</v>
      </c>
      <c r="U259" s="163">
        <f t="shared" si="64"/>
        <v>0</v>
      </c>
      <c r="V259" s="163">
        <f t="shared" si="64"/>
        <v>0</v>
      </c>
      <c r="W259" s="163">
        <f t="shared" si="64"/>
        <v>0</v>
      </c>
      <c r="X259" s="163">
        <f t="shared" si="64"/>
        <v>0</v>
      </c>
      <c r="Y259" s="163">
        <f t="shared" si="64"/>
        <v>0</v>
      </c>
      <c r="Z259" s="163">
        <f t="shared" si="64"/>
        <v>0</v>
      </c>
      <c r="AA259" s="163">
        <f t="shared" si="64"/>
        <v>0</v>
      </c>
      <c r="AB259" s="163">
        <f t="shared" si="64"/>
        <v>0</v>
      </c>
      <c r="AC259" s="163">
        <f t="shared" si="64"/>
        <v>0</v>
      </c>
      <c r="AD259" s="163">
        <f t="shared" si="64"/>
        <v>0</v>
      </c>
      <c r="AE259" s="163">
        <f t="shared" si="64"/>
        <v>0</v>
      </c>
      <c r="AF259" s="176">
        <f t="shared" si="64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v>0</v>
      </c>
      <c r="D260" s="163">
        <v>0</v>
      </c>
      <c r="E260" s="163">
        <v>0</v>
      </c>
      <c r="F260" s="163">
        <v>0</v>
      </c>
      <c r="G260" s="163">
        <f t="shared" si="65"/>
        <v>0</v>
      </c>
      <c r="H260" s="163">
        <f t="shared" si="65"/>
        <v>0</v>
      </c>
      <c r="I260" s="163">
        <f t="shared" si="65"/>
        <v>0</v>
      </c>
      <c r="J260" s="163">
        <f t="shared" si="65"/>
        <v>0</v>
      </c>
      <c r="K260" s="163">
        <f t="shared" si="65"/>
        <v>0</v>
      </c>
      <c r="L260" s="163">
        <f t="shared" si="65"/>
        <v>0</v>
      </c>
      <c r="M260" s="163">
        <f t="shared" si="65"/>
        <v>0</v>
      </c>
      <c r="N260" s="163">
        <f t="shared" si="65"/>
        <v>0</v>
      </c>
      <c r="O260" s="163">
        <f t="shared" si="65"/>
        <v>0</v>
      </c>
      <c r="P260" s="163">
        <f t="shared" si="65"/>
        <v>0</v>
      </c>
      <c r="Q260" s="163">
        <f t="shared" si="65"/>
        <v>0</v>
      </c>
      <c r="R260" s="163">
        <f t="shared" si="65"/>
        <v>0</v>
      </c>
      <c r="S260" s="163">
        <f t="shared" si="64"/>
        <v>0</v>
      </c>
      <c r="T260" s="163">
        <f t="shared" si="64"/>
        <v>0</v>
      </c>
      <c r="U260" s="163">
        <f t="shared" si="64"/>
        <v>0</v>
      </c>
      <c r="V260" s="163">
        <f t="shared" si="64"/>
        <v>0</v>
      </c>
      <c r="W260" s="163">
        <f t="shared" si="64"/>
        <v>0</v>
      </c>
      <c r="X260" s="163">
        <f t="shared" si="64"/>
        <v>0</v>
      </c>
      <c r="Y260" s="163">
        <f t="shared" si="64"/>
        <v>0</v>
      </c>
      <c r="Z260" s="163">
        <f t="shared" si="64"/>
        <v>0</v>
      </c>
      <c r="AA260" s="163">
        <f t="shared" si="64"/>
        <v>0</v>
      </c>
      <c r="AB260" s="163">
        <f t="shared" si="64"/>
        <v>0</v>
      </c>
      <c r="AC260" s="163">
        <f t="shared" si="64"/>
        <v>0</v>
      </c>
      <c r="AD260" s="163">
        <f t="shared" si="64"/>
        <v>0</v>
      </c>
      <c r="AE260" s="163">
        <f t="shared" si="64"/>
        <v>0</v>
      </c>
      <c r="AF260" s="176">
        <f t="shared" si="64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v>0</v>
      </c>
      <c r="D261" s="163">
        <v>0</v>
      </c>
      <c r="E261" s="163">
        <v>0</v>
      </c>
      <c r="F261" s="163">
        <v>0</v>
      </c>
      <c r="G261" s="163">
        <f t="shared" si="65"/>
        <v>0</v>
      </c>
      <c r="H261" s="163">
        <f t="shared" si="65"/>
        <v>0</v>
      </c>
      <c r="I261" s="163">
        <f t="shared" si="65"/>
        <v>0</v>
      </c>
      <c r="J261" s="163">
        <f t="shared" si="65"/>
        <v>0</v>
      </c>
      <c r="K261" s="163">
        <f t="shared" si="65"/>
        <v>0</v>
      </c>
      <c r="L261" s="163">
        <f t="shared" si="65"/>
        <v>0</v>
      </c>
      <c r="M261" s="163">
        <f t="shared" si="65"/>
        <v>0</v>
      </c>
      <c r="N261" s="163">
        <f t="shared" si="65"/>
        <v>0</v>
      </c>
      <c r="O261" s="163">
        <f t="shared" si="65"/>
        <v>0</v>
      </c>
      <c r="P261" s="163">
        <f t="shared" si="65"/>
        <v>0</v>
      </c>
      <c r="Q261" s="163">
        <f t="shared" si="65"/>
        <v>0</v>
      </c>
      <c r="R261" s="163">
        <f t="shared" si="65"/>
        <v>0</v>
      </c>
      <c r="S261" s="163">
        <f t="shared" si="64"/>
        <v>0</v>
      </c>
      <c r="T261" s="163">
        <f t="shared" si="64"/>
        <v>0</v>
      </c>
      <c r="U261" s="163">
        <f t="shared" si="64"/>
        <v>0</v>
      </c>
      <c r="V261" s="163">
        <f t="shared" si="64"/>
        <v>0</v>
      </c>
      <c r="W261" s="163">
        <f t="shared" si="64"/>
        <v>0</v>
      </c>
      <c r="X261" s="163">
        <f t="shared" si="64"/>
        <v>0</v>
      </c>
      <c r="Y261" s="163">
        <f t="shared" si="64"/>
        <v>0</v>
      </c>
      <c r="Z261" s="163">
        <f t="shared" si="64"/>
        <v>0</v>
      </c>
      <c r="AA261" s="163">
        <f t="shared" si="64"/>
        <v>0</v>
      </c>
      <c r="AB261" s="163">
        <f t="shared" si="64"/>
        <v>0</v>
      </c>
      <c r="AC261" s="163">
        <f t="shared" si="64"/>
        <v>0</v>
      </c>
      <c r="AD261" s="163">
        <f t="shared" si="64"/>
        <v>0</v>
      </c>
      <c r="AE261" s="163">
        <f t="shared" si="64"/>
        <v>0</v>
      </c>
      <c r="AF261" s="176">
        <f t="shared" si="64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v>0</v>
      </c>
      <c r="D262" s="163">
        <v>0</v>
      </c>
      <c r="E262" s="163">
        <v>0</v>
      </c>
      <c r="F262" s="163">
        <v>0</v>
      </c>
      <c r="G262" s="163">
        <f t="shared" si="65"/>
        <v>0</v>
      </c>
      <c r="H262" s="163">
        <f t="shared" si="65"/>
        <v>0</v>
      </c>
      <c r="I262" s="163">
        <f t="shared" si="65"/>
        <v>0</v>
      </c>
      <c r="J262" s="163">
        <f t="shared" si="65"/>
        <v>0</v>
      </c>
      <c r="K262" s="163">
        <f t="shared" si="65"/>
        <v>0</v>
      </c>
      <c r="L262" s="163">
        <f t="shared" si="65"/>
        <v>0</v>
      </c>
      <c r="M262" s="163">
        <f t="shared" si="65"/>
        <v>0</v>
      </c>
      <c r="N262" s="163">
        <f t="shared" si="65"/>
        <v>0</v>
      </c>
      <c r="O262" s="163">
        <f t="shared" si="65"/>
        <v>0</v>
      </c>
      <c r="P262" s="163">
        <f t="shared" si="65"/>
        <v>0</v>
      </c>
      <c r="Q262" s="163">
        <f t="shared" si="65"/>
        <v>0</v>
      </c>
      <c r="R262" s="163">
        <f t="shared" si="65"/>
        <v>0</v>
      </c>
      <c r="S262" s="163">
        <f t="shared" si="64"/>
        <v>0</v>
      </c>
      <c r="T262" s="163">
        <f t="shared" si="64"/>
        <v>0</v>
      </c>
      <c r="U262" s="163">
        <f t="shared" si="64"/>
        <v>0</v>
      </c>
      <c r="V262" s="163">
        <f t="shared" si="64"/>
        <v>0</v>
      </c>
      <c r="W262" s="163">
        <f t="shared" si="64"/>
        <v>0</v>
      </c>
      <c r="X262" s="163">
        <f t="shared" si="64"/>
        <v>0</v>
      </c>
      <c r="Y262" s="163">
        <f t="shared" si="64"/>
        <v>0</v>
      </c>
      <c r="Z262" s="163">
        <f t="shared" si="64"/>
        <v>0</v>
      </c>
      <c r="AA262" s="163">
        <f t="shared" si="64"/>
        <v>0</v>
      </c>
      <c r="AB262" s="163">
        <f t="shared" si="64"/>
        <v>0</v>
      </c>
      <c r="AC262" s="163">
        <f t="shared" si="64"/>
        <v>0</v>
      </c>
      <c r="AD262" s="163">
        <f t="shared" si="64"/>
        <v>0</v>
      </c>
      <c r="AE262" s="163">
        <f t="shared" si="64"/>
        <v>0</v>
      </c>
      <c r="AF262" s="176">
        <f t="shared" si="64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v>0</v>
      </c>
      <c r="D263" s="163">
        <v>0</v>
      </c>
      <c r="E263" s="163">
        <v>0</v>
      </c>
      <c r="F263" s="163">
        <v>0</v>
      </c>
      <c r="G263" s="163">
        <f t="shared" si="65"/>
        <v>0</v>
      </c>
      <c r="H263" s="163">
        <f t="shared" si="65"/>
        <v>0</v>
      </c>
      <c r="I263" s="163">
        <f t="shared" si="65"/>
        <v>0</v>
      </c>
      <c r="J263" s="163">
        <f t="shared" si="65"/>
        <v>0</v>
      </c>
      <c r="K263" s="163">
        <f t="shared" si="65"/>
        <v>0</v>
      </c>
      <c r="L263" s="163">
        <f t="shared" si="65"/>
        <v>0</v>
      </c>
      <c r="M263" s="163">
        <f t="shared" si="65"/>
        <v>0</v>
      </c>
      <c r="N263" s="163">
        <f t="shared" si="65"/>
        <v>0</v>
      </c>
      <c r="O263" s="163">
        <f t="shared" si="65"/>
        <v>0</v>
      </c>
      <c r="P263" s="163">
        <f t="shared" si="65"/>
        <v>0</v>
      </c>
      <c r="Q263" s="163">
        <f t="shared" si="65"/>
        <v>0</v>
      </c>
      <c r="R263" s="163">
        <f t="shared" si="65"/>
        <v>0</v>
      </c>
      <c r="S263" s="163">
        <f t="shared" si="64"/>
        <v>0</v>
      </c>
      <c r="T263" s="163">
        <f t="shared" si="64"/>
        <v>0</v>
      </c>
      <c r="U263" s="163">
        <f t="shared" si="64"/>
        <v>0</v>
      </c>
      <c r="V263" s="163">
        <f t="shared" si="64"/>
        <v>0</v>
      </c>
      <c r="W263" s="163">
        <f t="shared" si="64"/>
        <v>0</v>
      </c>
      <c r="X263" s="163">
        <f t="shared" si="64"/>
        <v>0</v>
      </c>
      <c r="Y263" s="163">
        <f t="shared" si="64"/>
        <v>0</v>
      </c>
      <c r="Z263" s="163">
        <f t="shared" si="64"/>
        <v>0</v>
      </c>
      <c r="AA263" s="163">
        <f t="shared" si="64"/>
        <v>0</v>
      </c>
      <c r="AB263" s="163">
        <f t="shared" si="64"/>
        <v>0</v>
      </c>
      <c r="AC263" s="163">
        <f t="shared" si="64"/>
        <v>0</v>
      </c>
      <c r="AD263" s="163">
        <f t="shared" si="64"/>
        <v>0</v>
      </c>
      <c r="AE263" s="163">
        <f t="shared" si="64"/>
        <v>0</v>
      </c>
      <c r="AF263" s="176">
        <f t="shared" si="64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v>0</v>
      </c>
      <c r="D264" s="163">
        <v>0</v>
      </c>
      <c r="E264" s="163">
        <v>0</v>
      </c>
      <c r="F264" s="163">
        <v>0</v>
      </c>
      <c r="G264" s="163">
        <f t="shared" si="65"/>
        <v>0</v>
      </c>
      <c r="H264" s="163">
        <f t="shared" si="65"/>
        <v>0</v>
      </c>
      <c r="I264" s="163">
        <f t="shared" si="65"/>
        <v>0</v>
      </c>
      <c r="J264" s="163">
        <f t="shared" si="65"/>
        <v>0</v>
      </c>
      <c r="K264" s="163">
        <f t="shared" si="65"/>
        <v>0</v>
      </c>
      <c r="L264" s="163">
        <f t="shared" si="65"/>
        <v>0</v>
      </c>
      <c r="M264" s="163">
        <f t="shared" si="65"/>
        <v>0</v>
      </c>
      <c r="N264" s="163">
        <f t="shared" si="65"/>
        <v>0</v>
      </c>
      <c r="O264" s="163">
        <f t="shared" si="65"/>
        <v>0</v>
      </c>
      <c r="P264" s="163">
        <f t="shared" si="65"/>
        <v>0</v>
      </c>
      <c r="Q264" s="163">
        <f t="shared" si="65"/>
        <v>0</v>
      </c>
      <c r="R264" s="163">
        <f t="shared" si="65"/>
        <v>0</v>
      </c>
      <c r="S264" s="163">
        <f t="shared" ref="S264:AF273" si="66">R264</f>
        <v>0</v>
      </c>
      <c r="T264" s="163">
        <f t="shared" si="66"/>
        <v>0</v>
      </c>
      <c r="U264" s="163">
        <f t="shared" si="66"/>
        <v>0</v>
      </c>
      <c r="V264" s="163">
        <f t="shared" si="66"/>
        <v>0</v>
      </c>
      <c r="W264" s="163">
        <f t="shared" si="66"/>
        <v>0</v>
      </c>
      <c r="X264" s="163">
        <f t="shared" si="66"/>
        <v>0</v>
      </c>
      <c r="Y264" s="163">
        <f t="shared" si="66"/>
        <v>0</v>
      </c>
      <c r="Z264" s="163">
        <f t="shared" si="66"/>
        <v>0</v>
      </c>
      <c r="AA264" s="163">
        <f t="shared" si="66"/>
        <v>0</v>
      </c>
      <c r="AB264" s="163">
        <f t="shared" si="66"/>
        <v>0</v>
      </c>
      <c r="AC264" s="163">
        <f t="shared" si="66"/>
        <v>0</v>
      </c>
      <c r="AD264" s="163">
        <f t="shared" si="66"/>
        <v>0</v>
      </c>
      <c r="AE264" s="163">
        <f t="shared" si="66"/>
        <v>0</v>
      </c>
      <c r="AF264" s="176">
        <f t="shared" si="66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v>0</v>
      </c>
      <c r="D265" s="163">
        <v>0</v>
      </c>
      <c r="E265" s="163">
        <v>0</v>
      </c>
      <c r="F265" s="163">
        <v>0</v>
      </c>
      <c r="G265" s="163">
        <f t="shared" ref="G265:R273" si="67">F265</f>
        <v>0</v>
      </c>
      <c r="H265" s="163">
        <f t="shared" si="67"/>
        <v>0</v>
      </c>
      <c r="I265" s="163">
        <f t="shared" si="67"/>
        <v>0</v>
      </c>
      <c r="J265" s="163">
        <f t="shared" si="67"/>
        <v>0</v>
      </c>
      <c r="K265" s="163">
        <f t="shared" si="67"/>
        <v>0</v>
      </c>
      <c r="L265" s="163">
        <f t="shared" si="67"/>
        <v>0</v>
      </c>
      <c r="M265" s="163">
        <f t="shared" si="67"/>
        <v>0</v>
      </c>
      <c r="N265" s="163">
        <f t="shared" si="67"/>
        <v>0</v>
      </c>
      <c r="O265" s="163">
        <f t="shared" si="67"/>
        <v>0</v>
      </c>
      <c r="P265" s="163">
        <f t="shared" si="67"/>
        <v>0</v>
      </c>
      <c r="Q265" s="163">
        <f t="shared" si="67"/>
        <v>0</v>
      </c>
      <c r="R265" s="163">
        <f t="shared" si="67"/>
        <v>0</v>
      </c>
      <c r="S265" s="163">
        <f t="shared" si="66"/>
        <v>0</v>
      </c>
      <c r="T265" s="163">
        <f t="shared" si="66"/>
        <v>0</v>
      </c>
      <c r="U265" s="163">
        <f t="shared" si="66"/>
        <v>0</v>
      </c>
      <c r="V265" s="163">
        <f t="shared" si="66"/>
        <v>0</v>
      </c>
      <c r="W265" s="163">
        <f t="shared" si="66"/>
        <v>0</v>
      </c>
      <c r="X265" s="163">
        <f t="shared" si="66"/>
        <v>0</v>
      </c>
      <c r="Y265" s="163">
        <f t="shared" si="66"/>
        <v>0</v>
      </c>
      <c r="Z265" s="163">
        <f t="shared" si="66"/>
        <v>0</v>
      </c>
      <c r="AA265" s="163">
        <f t="shared" si="66"/>
        <v>0</v>
      </c>
      <c r="AB265" s="163">
        <f t="shared" si="66"/>
        <v>0</v>
      </c>
      <c r="AC265" s="163">
        <f t="shared" si="66"/>
        <v>0</v>
      </c>
      <c r="AD265" s="163">
        <f t="shared" si="66"/>
        <v>0</v>
      </c>
      <c r="AE265" s="163">
        <f t="shared" si="66"/>
        <v>0</v>
      </c>
      <c r="AF265" s="176">
        <f t="shared" si="66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v>0</v>
      </c>
      <c r="D266" s="163">
        <v>0</v>
      </c>
      <c r="E266" s="163">
        <v>0</v>
      </c>
      <c r="F266" s="163">
        <v>0</v>
      </c>
      <c r="G266" s="163">
        <f t="shared" si="67"/>
        <v>0</v>
      </c>
      <c r="H266" s="163">
        <f t="shared" si="67"/>
        <v>0</v>
      </c>
      <c r="I266" s="163">
        <f t="shared" si="67"/>
        <v>0</v>
      </c>
      <c r="J266" s="163">
        <f t="shared" si="67"/>
        <v>0</v>
      </c>
      <c r="K266" s="163">
        <f t="shared" si="67"/>
        <v>0</v>
      </c>
      <c r="L266" s="163">
        <f t="shared" si="67"/>
        <v>0</v>
      </c>
      <c r="M266" s="163">
        <f t="shared" si="67"/>
        <v>0</v>
      </c>
      <c r="N266" s="163">
        <f t="shared" si="67"/>
        <v>0</v>
      </c>
      <c r="O266" s="163">
        <f t="shared" si="67"/>
        <v>0</v>
      </c>
      <c r="P266" s="163">
        <f t="shared" si="67"/>
        <v>0</v>
      </c>
      <c r="Q266" s="163">
        <f t="shared" si="67"/>
        <v>0</v>
      </c>
      <c r="R266" s="163">
        <f t="shared" si="67"/>
        <v>0</v>
      </c>
      <c r="S266" s="163">
        <f t="shared" si="66"/>
        <v>0</v>
      </c>
      <c r="T266" s="163">
        <f t="shared" si="66"/>
        <v>0</v>
      </c>
      <c r="U266" s="163">
        <f t="shared" si="66"/>
        <v>0</v>
      </c>
      <c r="V266" s="163">
        <f t="shared" si="66"/>
        <v>0</v>
      </c>
      <c r="W266" s="163">
        <f t="shared" si="66"/>
        <v>0</v>
      </c>
      <c r="X266" s="163">
        <f t="shared" si="66"/>
        <v>0</v>
      </c>
      <c r="Y266" s="163">
        <f t="shared" si="66"/>
        <v>0</v>
      </c>
      <c r="Z266" s="163">
        <f t="shared" si="66"/>
        <v>0</v>
      </c>
      <c r="AA266" s="163">
        <f t="shared" si="66"/>
        <v>0</v>
      </c>
      <c r="AB266" s="163">
        <f t="shared" si="66"/>
        <v>0</v>
      </c>
      <c r="AC266" s="163">
        <f t="shared" si="66"/>
        <v>0</v>
      </c>
      <c r="AD266" s="163">
        <f t="shared" si="66"/>
        <v>0</v>
      </c>
      <c r="AE266" s="163">
        <f t="shared" si="66"/>
        <v>0</v>
      </c>
      <c r="AF266" s="176">
        <f t="shared" si="66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v>0</v>
      </c>
      <c r="D267" s="163">
        <v>0</v>
      </c>
      <c r="E267" s="163">
        <v>0</v>
      </c>
      <c r="F267" s="163">
        <v>0</v>
      </c>
      <c r="G267" s="163">
        <f t="shared" si="67"/>
        <v>0</v>
      </c>
      <c r="H267" s="163">
        <f t="shared" si="67"/>
        <v>0</v>
      </c>
      <c r="I267" s="163">
        <f t="shared" si="67"/>
        <v>0</v>
      </c>
      <c r="J267" s="163">
        <f t="shared" si="67"/>
        <v>0</v>
      </c>
      <c r="K267" s="163">
        <f t="shared" si="67"/>
        <v>0</v>
      </c>
      <c r="L267" s="163">
        <f t="shared" si="67"/>
        <v>0</v>
      </c>
      <c r="M267" s="163">
        <f t="shared" si="67"/>
        <v>0</v>
      </c>
      <c r="N267" s="163">
        <f t="shared" si="67"/>
        <v>0</v>
      </c>
      <c r="O267" s="163">
        <f t="shared" si="67"/>
        <v>0</v>
      </c>
      <c r="P267" s="163">
        <f t="shared" si="67"/>
        <v>0</v>
      </c>
      <c r="Q267" s="163">
        <f t="shared" si="67"/>
        <v>0</v>
      </c>
      <c r="R267" s="163">
        <f t="shared" si="67"/>
        <v>0</v>
      </c>
      <c r="S267" s="163">
        <f t="shared" si="66"/>
        <v>0</v>
      </c>
      <c r="T267" s="163">
        <f t="shared" si="66"/>
        <v>0</v>
      </c>
      <c r="U267" s="163">
        <f t="shared" si="66"/>
        <v>0</v>
      </c>
      <c r="V267" s="163">
        <f t="shared" si="66"/>
        <v>0</v>
      </c>
      <c r="W267" s="163">
        <f t="shared" si="66"/>
        <v>0</v>
      </c>
      <c r="X267" s="163">
        <f t="shared" si="66"/>
        <v>0</v>
      </c>
      <c r="Y267" s="163">
        <f t="shared" si="66"/>
        <v>0</v>
      </c>
      <c r="Z267" s="163">
        <f t="shared" si="66"/>
        <v>0</v>
      </c>
      <c r="AA267" s="163">
        <f t="shared" si="66"/>
        <v>0</v>
      </c>
      <c r="AB267" s="163">
        <f t="shared" si="66"/>
        <v>0</v>
      </c>
      <c r="AC267" s="163">
        <f t="shared" si="66"/>
        <v>0</v>
      </c>
      <c r="AD267" s="163">
        <f t="shared" si="66"/>
        <v>0</v>
      </c>
      <c r="AE267" s="163">
        <f t="shared" si="66"/>
        <v>0</v>
      </c>
      <c r="AF267" s="176">
        <f t="shared" si="66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v>0</v>
      </c>
      <c r="D268" s="163">
        <v>0</v>
      </c>
      <c r="E268" s="163">
        <v>0</v>
      </c>
      <c r="F268" s="163">
        <v>0</v>
      </c>
      <c r="G268" s="163">
        <f t="shared" si="67"/>
        <v>0</v>
      </c>
      <c r="H268" s="163">
        <f t="shared" si="67"/>
        <v>0</v>
      </c>
      <c r="I268" s="163">
        <f t="shared" si="67"/>
        <v>0</v>
      </c>
      <c r="J268" s="163">
        <f t="shared" si="67"/>
        <v>0</v>
      </c>
      <c r="K268" s="163">
        <f t="shared" si="67"/>
        <v>0</v>
      </c>
      <c r="L268" s="163">
        <f t="shared" si="67"/>
        <v>0</v>
      </c>
      <c r="M268" s="163">
        <f t="shared" si="67"/>
        <v>0</v>
      </c>
      <c r="N268" s="163">
        <f t="shared" si="67"/>
        <v>0</v>
      </c>
      <c r="O268" s="163">
        <f t="shared" si="67"/>
        <v>0</v>
      </c>
      <c r="P268" s="163">
        <f t="shared" si="67"/>
        <v>0</v>
      </c>
      <c r="Q268" s="163">
        <f t="shared" si="67"/>
        <v>0</v>
      </c>
      <c r="R268" s="163">
        <f t="shared" si="67"/>
        <v>0</v>
      </c>
      <c r="S268" s="163">
        <f t="shared" si="66"/>
        <v>0</v>
      </c>
      <c r="T268" s="163">
        <f t="shared" si="66"/>
        <v>0</v>
      </c>
      <c r="U268" s="163">
        <f t="shared" si="66"/>
        <v>0</v>
      </c>
      <c r="V268" s="163">
        <f t="shared" si="66"/>
        <v>0</v>
      </c>
      <c r="W268" s="163">
        <f t="shared" si="66"/>
        <v>0</v>
      </c>
      <c r="X268" s="163">
        <f t="shared" si="66"/>
        <v>0</v>
      </c>
      <c r="Y268" s="163">
        <f t="shared" si="66"/>
        <v>0</v>
      </c>
      <c r="Z268" s="163">
        <f t="shared" si="66"/>
        <v>0</v>
      </c>
      <c r="AA268" s="163">
        <f t="shared" si="66"/>
        <v>0</v>
      </c>
      <c r="AB268" s="163">
        <f t="shared" si="66"/>
        <v>0</v>
      </c>
      <c r="AC268" s="163">
        <f t="shared" si="66"/>
        <v>0</v>
      </c>
      <c r="AD268" s="163">
        <f t="shared" si="66"/>
        <v>0</v>
      </c>
      <c r="AE268" s="163">
        <f t="shared" si="66"/>
        <v>0</v>
      </c>
      <c r="AF268" s="176">
        <f t="shared" si="66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v>0</v>
      </c>
      <c r="D269" s="163">
        <v>0</v>
      </c>
      <c r="E269" s="163">
        <v>0</v>
      </c>
      <c r="F269" s="163">
        <v>0</v>
      </c>
      <c r="G269" s="163">
        <f t="shared" si="67"/>
        <v>0</v>
      </c>
      <c r="H269" s="163">
        <f t="shared" si="67"/>
        <v>0</v>
      </c>
      <c r="I269" s="163">
        <f t="shared" si="67"/>
        <v>0</v>
      </c>
      <c r="J269" s="163">
        <f t="shared" si="67"/>
        <v>0</v>
      </c>
      <c r="K269" s="163">
        <f t="shared" si="67"/>
        <v>0</v>
      </c>
      <c r="L269" s="163">
        <f t="shared" si="67"/>
        <v>0</v>
      </c>
      <c r="M269" s="163">
        <f t="shared" si="67"/>
        <v>0</v>
      </c>
      <c r="N269" s="163">
        <f t="shared" si="67"/>
        <v>0</v>
      </c>
      <c r="O269" s="163">
        <f t="shared" si="67"/>
        <v>0</v>
      </c>
      <c r="P269" s="163">
        <f t="shared" si="67"/>
        <v>0</v>
      </c>
      <c r="Q269" s="163">
        <f t="shared" si="67"/>
        <v>0</v>
      </c>
      <c r="R269" s="163">
        <f t="shared" si="67"/>
        <v>0</v>
      </c>
      <c r="S269" s="163">
        <f t="shared" si="66"/>
        <v>0</v>
      </c>
      <c r="T269" s="163">
        <f t="shared" si="66"/>
        <v>0</v>
      </c>
      <c r="U269" s="163">
        <f t="shared" si="66"/>
        <v>0</v>
      </c>
      <c r="V269" s="163">
        <f t="shared" si="66"/>
        <v>0</v>
      </c>
      <c r="W269" s="163">
        <f t="shared" si="66"/>
        <v>0</v>
      </c>
      <c r="X269" s="163">
        <f t="shared" si="66"/>
        <v>0</v>
      </c>
      <c r="Y269" s="163">
        <f t="shared" si="66"/>
        <v>0</v>
      </c>
      <c r="Z269" s="163">
        <f t="shared" si="66"/>
        <v>0</v>
      </c>
      <c r="AA269" s="163">
        <f t="shared" si="66"/>
        <v>0</v>
      </c>
      <c r="AB269" s="163">
        <f t="shared" si="66"/>
        <v>0</v>
      </c>
      <c r="AC269" s="163">
        <f t="shared" si="66"/>
        <v>0</v>
      </c>
      <c r="AD269" s="163">
        <f t="shared" si="66"/>
        <v>0</v>
      </c>
      <c r="AE269" s="163">
        <f t="shared" si="66"/>
        <v>0</v>
      </c>
      <c r="AF269" s="176">
        <f t="shared" si="66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v>0</v>
      </c>
      <c r="D270" s="163">
        <v>0</v>
      </c>
      <c r="E270" s="163">
        <v>0</v>
      </c>
      <c r="F270" s="163">
        <v>0</v>
      </c>
      <c r="G270" s="163">
        <f t="shared" si="67"/>
        <v>0</v>
      </c>
      <c r="H270" s="163">
        <f t="shared" si="67"/>
        <v>0</v>
      </c>
      <c r="I270" s="163">
        <f t="shared" si="67"/>
        <v>0</v>
      </c>
      <c r="J270" s="163">
        <f t="shared" si="67"/>
        <v>0</v>
      </c>
      <c r="K270" s="163">
        <f t="shared" si="67"/>
        <v>0</v>
      </c>
      <c r="L270" s="163">
        <f t="shared" si="67"/>
        <v>0</v>
      </c>
      <c r="M270" s="163">
        <f t="shared" si="67"/>
        <v>0</v>
      </c>
      <c r="N270" s="163">
        <f t="shared" si="67"/>
        <v>0</v>
      </c>
      <c r="O270" s="163">
        <f t="shared" si="67"/>
        <v>0</v>
      </c>
      <c r="P270" s="163">
        <f t="shared" si="67"/>
        <v>0</v>
      </c>
      <c r="Q270" s="163">
        <f t="shared" si="67"/>
        <v>0</v>
      </c>
      <c r="R270" s="163">
        <f t="shared" si="67"/>
        <v>0</v>
      </c>
      <c r="S270" s="163">
        <f t="shared" si="66"/>
        <v>0</v>
      </c>
      <c r="T270" s="163">
        <f t="shared" si="66"/>
        <v>0</v>
      </c>
      <c r="U270" s="163">
        <f t="shared" si="66"/>
        <v>0</v>
      </c>
      <c r="V270" s="163">
        <f t="shared" si="66"/>
        <v>0</v>
      </c>
      <c r="W270" s="163">
        <f t="shared" si="66"/>
        <v>0</v>
      </c>
      <c r="X270" s="163">
        <f t="shared" si="66"/>
        <v>0</v>
      </c>
      <c r="Y270" s="163">
        <f t="shared" si="66"/>
        <v>0</v>
      </c>
      <c r="Z270" s="163">
        <f t="shared" si="66"/>
        <v>0</v>
      </c>
      <c r="AA270" s="163">
        <f t="shared" si="66"/>
        <v>0</v>
      </c>
      <c r="AB270" s="163">
        <f t="shared" si="66"/>
        <v>0</v>
      </c>
      <c r="AC270" s="163">
        <f t="shared" si="66"/>
        <v>0</v>
      </c>
      <c r="AD270" s="163">
        <f t="shared" si="66"/>
        <v>0</v>
      </c>
      <c r="AE270" s="163">
        <f t="shared" si="66"/>
        <v>0</v>
      </c>
      <c r="AF270" s="176">
        <f t="shared" si="66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v>0</v>
      </c>
      <c r="D271" s="163">
        <v>0</v>
      </c>
      <c r="E271" s="163">
        <v>0</v>
      </c>
      <c r="F271" s="163">
        <v>0</v>
      </c>
      <c r="G271" s="163">
        <f t="shared" si="67"/>
        <v>0</v>
      </c>
      <c r="H271" s="163">
        <f t="shared" si="67"/>
        <v>0</v>
      </c>
      <c r="I271" s="163">
        <f t="shared" si="67"/>
        <v>0</v>
      </c>
      <c r="J271" s="163">
        <f t="shared" si="67"/>
        <v>0</v>
      </c>
      <c r="K271" s="163">
        <f t="shared" si="67"/>
        <v>0</v>
      </c>
      <c r="L271" s="163">
        <f t="shared" si="67"/>
        <v>0</v>
      </c>
      <c r="M271" s="163">
        <f t="shared" si="67"/>
        <v>0</v>
      </c>
      <c r="N271" s="163">
        <f t="shared" si="67"/>
        <v>0</v>
      </c>
      <c r="O271" s="163">
        <f t="shared" si="67"/>
        <v>0</v>
      </c>
      <c r="P271" s="163">
        <f t="shared" si="67"/>
        <v>0</v>
      </c>
      <c r="Q271" s="163">
        <f t="shared" si="67"/>
        <v>0</v>
      </c>
      <c r="R271" s="163">
        <f t="shared" si="67"/>
        <v>0</v>
      </c>
      <c r="S271" s="163">
        <f t="shared" si="66"/>
        <v>0</v>
      </c>
      <c r="T271" s="163">
        <f t="shared" si="66"/>
        <v>0</v>
      </c>
      <c r="U271" s="163">
        <f t="shared" si="66"/>
        <v>0</v>
      </c>
      <c r="V271" s="163">
        <f t="shared" si="66"/>
        <v>0</v>
      </c>
      <c r="W271" s="163">
        <f t="shared" si="66"/>
        <v>0</v>
      </c>
      <c r="X271" s="163">
        <f t="shared" si="66"/>
        <v>0</v>
      </c>
      <c r="Y271" s="163">
        <f t="shared" si="66"/>
        <v>0</v>
      </c>
      <c r="Z271" s="163">
        <f t="shared" si="66"/>
        <v>0</v>
      </c>
      <c r="AA271" s="163">
        <f t="shared" si="66"/>
        <v>0</v>
      </c>
      <c r="AB271" s="163">
        <f t="shared" si="66"/>
        <v>0</v>
      </c>
      <c r="AC271" s="163">
        <f t="shared" si="66"/>
        <v>0</v>
      </c>
      <c r="AD271" s="163">
        <f t="shared" si="66"/>
        <v>0</v>
      </c>
      <c r="AE271" s="163">
        <f t="shared" si="66"/>
        <v>0</v>
      </c>
      <c r="AF271" s="176">
        <f t="shared" si="66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v>0</v>
      </c>
      <c r="D272" s="163">
        <v>0</v>
      </c>
      <c r="E272" s="163">
        <v>0</v>
      </c>
      <c r="F272" s="163">
        <v>0</v>
      </c>
      <c r="G272" s="163">
        <f t="shared" si="67"/>
        <v>0</v>
      </c>
      <c r="H272" s="163">
        <f t="shared" si="67"/>
        <v>0</v>
      </c>
      <c r="I272" s="163">
        <f t="shared" si="67"/>
        <v>0</v>
      </c>
      <c r="J272" s="163">
        <f t="shared" si="67"/>
        <v>0</v>
      </c>
      <c r="K272" s="163">
        <f t="shared" si="67"/>
        <v>0</v>
      </c>
      <c r="L272" s="163">
        <f t="shared" si="67"/>
        <v>0</v>
      </c>
      <c r="M272" s="163">
        <f t="shared" si="67"/>
        <v>0</v>
      </c>
      <c r="N272" s="163">
        <f t="shared" si="67"/>
        <v>0</v>
      </c>
      <c r="O272" s="163">
        <f t="shared" si="67"/>
        <v>0</v>
      </c>
      <c r="P272" s="163">
        <f t="shared" si="67"/>
        <v>0</v>
      </c>
      <c r="Q272" s="163">
        <f t="shared" si="67"/>
        <v>0</v>
      </c>
      <c r="R272" s="163">
        <f t="shared" si="67"/>
        <v>0</v>
      </c>
      <c r="S272" s="163">
        <f t="shared" si="66"/>
        <v>0</v>
      </c>
      <c r="T272" s="163">
        <f t="shared" si="66"/>
        <v>0</v>
      </c>
      <c r="U272" s="163">
        <f t="shared" si="66"/>
        <v>0</v>
      </c>
      <c r="V272" s="163">
        <f t="shared" si="66"/>
        <v>0</v>
      </c>
      <c r="W272" s="163">
        <f t="shared" si="66"/>
        <v>0</v>
      </c>
      <c r="X272" s="163">
        <f t="shared" si="66"/>
        <v>0</v>
      </c>
      <c r="Y272" s="163">
        <f t="shared" si="66"/>
        <v>0</v>
      </c>
      <c r="Z272" s="163">
        <f t="shared" si="66"/>
        <v>0</v>
      </c>
      <c r="AA272" s="163">
        <f t="shared" si="66"/>
        <v>0</v>
      </c>
      <c r="AB272" s="163">
        <f t="shared" si="66"/>
        <v>0</v>
      </c>
      <c r="AC272" s="163">
        <f t="shared" si="66"/>
        <v>0</v>
      </c>
      <c r="AD272" s="163">
        <f t="shared" si="66"/>
        <v>0</v>
      </c>
      <c r="AE272" s="163">
        <f t="shared" si="66"/>
        <v>0</v>
      </c>
      <c r="AF272" s="176">
        <f t="shared" si="66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v>0</v>
      </c>
      <c r="D273" s="179">
        <v>0</v>
      </c>
      <c r="E273" s="179">
        <v>0</v>
      </c>
      <c r="F273" s="179">
        <v>0</v>
      </c>
      <c r="G273" s="179">
        <f t="shared" si="67"/>
        <v>0</v>
      </c>
      <c r="H273" s="179">
        <f t="shared" si="67"/>
        <v>0</v>
      </c>
      <c r="I273" s="179">
        <f t="shared" si="67"/>
        <v>0</v>
      </c>
      <c r="J273" s="179">
        <f t="shared" si="67"/>
        <v>0</v>
      </c>
      <c r="K273" s="179">
        <f t="shared" si="67"/>
        <v>0</v>
      </c>
      <c r="L273" s="179">
        <f t="shared" si="67"/>
        <v>0</v>
      </c>
      <c r="M273" s="179">
        <f t="shared" si="67"/>
        <v>0</v>
      </c>
      <c r="N273" s="179">
        <f t="shared" si="67"/>
        <v>0</v>
      </c>
      <c r="O273" s="179">
        <f t="shared" si="67"/>
        <v>0</v>
      </c>
      <c r="P273" s="179">
        <f t="shared" si="67"/>
        <v>0</v>
      </c>
      <c r="Q273" s="179">
        <f t="shared" si="67"/>
        <v>0</v>
      </c>
      <c r="R273" s="179">
        <f t="shared" si="67"/>
        <v>0</v>
      </c>
      <c r="S273" s="179">
        <f t="shared" si="66"/>
        <v>0</v>
      </c>
      <c r="T273" s="179">
        <f t="shared" si="66"/>
        <v>0</v>
      </c>
      <c r="U273" s="179">
        <f t="shared" si="66"/>
        <v>0</v>
      </c>
      <c r="V273" s="179">
        <f t="shared" si="66"/>
        <v>0</v>
      </c>
      <c r="W273" s="179">
        <f t="shared" si="66"/>
        <v>0</v>
      </c>
      <c r="X273" s="179">
        <f t="shared" si="66"/>
        <v>0</v>
      </c>
      <c r="Y273" s="179">
        <f t="shared" si="66"/>
        <v>0</v>
      </c>
      <c r="Z273" s="179">
        <f t="shared" si="66"/>
        <v>0</v>
      </c>
      <c r="AA273" s="179">
        <f t="shared" si="66"/>
        <v>0</v>
      </c>
      <c r="AB273" s="179">
        <f t="shared" si="66"/>
        <v>0</v>
      </c>
      <c r="AC273" s="179">
        <f t="shared" si="66"/>
        <v>0</v>
      </c>
      <c r="AD273" s="179">
        <f t="shared" si="66"/>
        <v>0</v>
      </c>
      <c r="AE273" s="179">
        <f t="shared" si="66"/>
        <v>0</v>
      </c>
      <c r="AF273" s="180">
        <f t="shared" si="66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68">SUM(B169:B273)</f>
        <v>0</v>
      </c>
      <c r="C274" s="182">
        <f>SUM(C169:C273)</f>
        <v>0</v>
      </c>
      <c r="D274" s="182">
        <f>SUM(D169:D273)</f>
        <v>0</v>
      </c>
      <c r="E274" s="182">
        <f>SUM(E169:E273)</f>
        <v>0</v>
      </c>
      <c r="F274" s="182">
        <f>SUM(F169:F273)</f>
        <v>0</v>
      </c>
      <c r="G274" s="182">
        <f t="shared" si="68"/>
        <v>0</v>
      </c>
      <c r="H274" s="182">
        <f t="shared" si="68"/>
        <v>0</v>
      </c>
      <c r="I274" s="182">
        <f t="shared" si="68"/>
        <v>0</v>
      </c>
      <c r="J274" s="182">
        <f t="shared" si="68"/>
        <v>0</v>
      </c>
      <c r="K274" s="182">
        <f t="shared" si="68"/>
        <v>0</v>
      </c>
      <c r="L274" s="182">
        <f t="shared" si="68"/>
        <v>0</v>
      </c>
      <c r="M274" s="182">
        <f t="shared" si="68"/>
        <v>0</v>
      </c>
      <c r="N274" s="182">
        <f t="shared" si="68"/>
        <v>0</v>
      </c>
      <c r="O274" s="182">
        <f t="shared" si="68"/>
        <v>0</v>
      </c>
      <c r="P274" s="182">
        <f t="shared" si="68"/>
        <v>0</v>
      </c>
      <c r="Q274" s="182">
        <f t="shared" si="68"/>
        <v>0</v>
      </c>
      <c r="R274" s="182">
        <f t="shared" si="68"/>
        <v>0</v>
      </c>
      <c r="S274" s="182">
        <f t="shared" si="68"/>
        <v>0</v>
      </c>
      <c r="T274" s="182">
        <f t="shared" si="68"/>
        <v>0</v>
      </c>
      <c r="U274" s="182">
        <f t="shared" si="68"/>
        <v>0</v>
      </c>
      <c r="V274" s="182">
        <f t="shared" si="68"/>
        <v>0</v>
      </c>
      <c r="W274" s="182">
        <f t="shared" si="68"/>
        <v>0</v>
      </c>
      <c r="X274" s="182">
        <f t="shared" si="68"/>
        <v>0</v>
      </c>
      <c r="Y274" s="182">
        <f t="shared" si="68"/>
        <v>0</v>
      </c>
      <c r="Z274" s="182">
        <f t="shared" si="68"/>
        <v>0</v>
      </c>
      <c r="AA274" s="182">
        <f t="shared" si="68"/>
        <v>0</v>
      </c>
      <c r="AB274" s="182">
        <f t="shared" si="68"/>
        <v>0</v>
      </c>
      <c r="AC274" s="182">
        <f t="shared" si="68"/>
        <v>0</v>
      </c>
      <c r="AD274" s="182">
        <f t="shared" si="68"/>
        <v>0</v>
      </c>
      <c r="AE274" s="182">
        <f t="shared" si="68"/>
        <v>0</v>
      </c>
      <c r="AF274" s="183">
        <f t="shared" si="68"/>
        <v>0</v>
      </c>
      <c r="AG274" s="184">
        <f t="shared" si="6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4681" priority="54">
      <formula>$AH11=0</formula>
    </cfRule>
  </conditionalFormatting>
  <conditionalFormatting sqref="A101:A102">
    <cfRule type="expression" dxfId="4680" priority="222">
      <formula>$AH106=0</formula>
    </cfRule>
  </conditionalFormatting>
  <conditionalFormatting sqref="A103:A107">
    <cfRule type="expression" dxfId="4679" priority="170">
      <formula>$AH102=0</formula>
    </cfRule>
  </conditionalFormatting>
  <conditionalFormatting sqref="A160:A167">
    <cfRule type="expression" dxfId="4678" priority="223">
      <formula>$AH267=0</formula>
    </cfRule>
  </conditionalFormatting>
  <conditionalFormatting sqref="A168:A275">
    <cfRule type="expression" dxfId="4677" priority="93">
      <formula>$AH168=0</formula>
    </cfRule>
  </conditionalFormatting>
  <conditionalFormatting sqref="B8">
    <cfRule type="expression" dxfId="4676" priority="218">
      <formula>AND(C$9&gt;=14/24,C$9&lt;20/24)</formula>
    </cfRule>
    <cfRule type="expression" dxfId="4675" priority="219">
      <formula>AND(C$9&gt;=8/24,C$9&lt;14/24)</formula>
    </cfRule>
    <cfRule type="expression" dxfId="4674" priority="220">
      <formula>C$9&lt;8/24</formula>
    </cfRule>
    <cfRule type="expression" dxfId="4673" priority="221">
      <formula>C$9&gt;=20/24</formula>
    </cfRule>
  </conditionalFormatting>
  <conditionalFormatting sqref="B9:AF10 G117:L125 G134:L134 H126:L133 G152:AF159 G93:AF115 N76:AF77 N85:AF90 M117:AF134 H137:AF151">
    <cfRule type="expression" dxfId="4672" priority="135">
      <formula>B$9&gt;=20/24</formula>
    </cfRule>
  </conditionalFormatting>
  <conditionalFormatting sqref="B9:AF10 G117:L125 G134:L134 H126:L133 G152:AF159 G93:AF115 N76:AF77 N85:AF90 M117:AF134 H137:AF151">
    <cfRule type="expression" dxfId="4671" priority="136">
      <formula>AND(B$9&gt;=14/24,B$9&lt;20/24)</formula>
    </cfRule>
    <cfRule type="expression" dxfId="4670" priority="137">
      <formula>AND(B$9&gt;=8/24,B$9&lt;14/24)</formula>
    </cfRule>
    <cfRule type="expression" dxfId="4669" priority="138">
      <formula>B$9&lt;8/24</formula>
    </cfRule>
  </conditionalFormatting>
  <conditionalFormatting sqref="G69:X70">
    <cfRule type="expression" dxfId="4668" priority="68">
      <formula>G$9&gt;=20/24</formula>
    </cfRule>
    <cfRule type="expression" dxfId="4667" priority="69">
      <formula>AND(G$9&gt;=14/24,G$9&lt;20/24)</formula>
    </cfRule>
    <cfRule type="expression" dxfId="4666" priority="70">
      <formula>AND(G$9&gt;=8/24,G$9&lt;14/24)</formula>
    </cfRule>
  </conditionalFormatting>
  <conditionalFormatting sqref="G69:X70">
    <cfRule type="expression" dxfId="4665" priority="143">
      <formula>G$9&lt;8/24</formula>
    </cfRule>
  </conditionalFormatting>
  <conditionalFormatting sqref="H72:M72 N72:AF75">
    <cfRule type="expression" dxfId="4664" priority="59">
      <formula>H72&gt;$AG72*1</formula>
    </cfRule>
  </conditionalFormatting>
  <conditionalFormatting sqref="N73:AF75">
    <cfRule type="expression" dxfId="4663" priority="60">
      <formula>N$9&gt;=20/24</formula>
    </cfRule>
    <cfRule type="expression" dxfId="4662" priority="61">
      <formula>AND(N$9&gt;=14/24,N$9&lt;20/24)</formula>
    </cfRule>
    <cfRule type="expression" dxfId="4661" priority="62">
      <formula>AND(N$9&gt;=8/24,N$9&lt;14/24)</formula>
    </cfRule>
    <cfRule type="expression" dxfId="4660" priority="63">
      <formula>N$9&lt;8/24</formula>
    </cfRule>
  </conditionalFormatting>
  <conditionalFormatting sqref="G161:AF167">
    <cfRule type="expression" dxfId="4659" priority="94">
      <formula>G$9&gt;=20/24</formula>
    </cfRule>
    <cfRule type="expression" dxfId="4658" priority="95">
      <formula>AND(G$9&gt;=14/24,G$9&lt;20/24)</formula>
    </cfRule>
    <cfRule type="expression" dxfId="4657" priority="96">
      <formula>AND(G$9&gt;=8/24,G$9&lt;14/24)</formula>
    </cfRule>
    <cfRule type="expression" dxfId="4656" priority="97">
      <formula>G$9&lt;8/24</formula>
    </cfRule>
  </conditionalFormatting>
  <conditionalFormatting sqref="G169:AF274">
    <cfRule type="expression" dxfId="4655" priority="55">
      <formula>G$9&gt;=20/24</formula>
    </cfRule>
    <cfRule type="expression" dxfId="4654" priority="56">
      <formula>AND(G$9&gt;=14/24,G$9&lt;20/24)</formula>
    </cfRule>
    <cfRule type="expression" dxfId="4653" priority="57">
      <formula>AND(G$9&gt;=8/24,G$9&lt;14/24)</formula>
    </cfRule>
    <cfRule type="expression" dxfId="4652" priority="58">
      <formula>G$9&lt;8/24</formula>
    </cfRule>
  </conditionalFormatting>
  <conditionalFormatting sqref="H79:I80 G78:L78 AF92:AF95 AF96:AG96 I81 J79:L81 G91:M96 M78:M81 AA78:AG78 AA92:AE96 G69:X69 G71:AG71 N76:Z96 AA76:AF77 AA79:AF91">
    <cfRule type="expression" dxfId="4651" priority="134">
      <formula>G69&gt;$AG69*1</formula>
    </cfRule>
  </conditionalFormatting>
  <conditionalFormatting sqref="H79:I80 I81 J79:K81 L80:M81 N83:O83">
    <cfRule type="expression" dxfId="4650" priority="144">
      <formula>H$9&gt;=20/24</formula>
    </cfRule>
    <cfRule type="expression" dxfId="4649" priority="145">
      <formula>AND(H$9&gt;=14/24,H$9&lt;20/24)</formula>
    </cfRule>
    <cfRule type="expression" dxfId="4648" priority="146">
      <formula>AND(H$9&gt;=8/24,H$9&lt;14/24)</formula>
    </cfRule>
    <cfRule type="expression" dxfId="4647" priority="147">
      <formula>H$9&lt;8/24</formula>
    </cfRule>
  </conditionalFormatting>
  <conditionalFormatting sqref="N84:O84">
    <cfRule type="expression" dxfId="4646" priority="139">
      <formula>N$9&gt;=20/24</formula>
    </cfRule>
    <cfRule type="expression" dxfId="4645" priority="140">
      <formula>AND(N$9&gt;=14/24,N$9&lt;20/24)</formula>
    </cfRule>
    <cfRule type="expression" dxfId="4644" priority="141">
      <formula>AND(N$9&gt;=8/24,N$9&lt;14/24)</formula>
    </cfRule>
    <cfRule type="expression" dxfId="4643" priority="142">
      <formula>N$9&lt;8/24</formula>
    </cfRule>
  </conditionalFormatting>
  <conditionalFormatting sqref="G78:AF78 H72:AF72 N76:AF77">
    <cfRule type="expression" dxfId="4642" priority="154">
      <formula>G$9&gt;=20/24</formula>
    </cfRule>
    <cfRule type="expression" dxfId="4641" priority="155">
      <formula>AND(G$9&gt;=14/24,G$9&lt;20/24)</formula>
    </cfRule>
    <cfRule type="expression" dxfId="4640" priority="156">
      <formula>AND(G$9&gt;=8/24,G$9&lt;14/24)</formula>
    </cfRule>
    <cfRule type="expression" dxfId="4639" priority="157">
      <formula>G$9&lt;8/24</formula>
    </cfRule>
  </conditionalFormatting>
  <conditionalFormatting sqref="N73:AF75">
    <cfRule type="expression" dxfId="4638" priority="64">
      <formula>N$9&gt;=20/24</formula>
    </cfRule>
    <cfRule type="expression" dxfId="4637" priority="65">
      <formula>AND(N$9&gt;=14/24,N$9&lt;20/24)</formula>
    </cfRule>
    <cfRule type="expression" dxfId="4636" priority="66">
      <formula>AND(N$9&gt;=8/24,N$9&lt;14/24)</formula>
    </cfRule>
    <cfRule type="expression" dxfId="4635" priority="67">
      <formula>N$9&lt;8/24</formula>
    </cfRule>
  </conditionalFormatting>
  <conditionalFormatting sqref="H79:I80 I81 J79:O81">
    <cfRule type="expression" dxfId="4634" priority="162">
      <formula>H$9&gt;=20/24</formula>
    </cfRule>
    <cfRule type="expression" dxfId="4633" priority="163">
      <formula>AND(H$9&gt;=14/24,H$9&lt;20/24)</formula>
    </cfRule>
    <cfRule type="expression" dxfId="4632" priority="164">
      <formula>AND(H$9&gt;=8/24,H$9&lt;14/24)</formula>
    </cfRule>
    <cfRule type="expression" dxfId="4631" priority="165">
      <formula>H$9&lt;8/24</formula>
    </cfRule>
  </conditionalFormatting>
  <conditionalFormatting sqref="N84:AF84">
    <cfRule type="expression" dxfId="4630" priority="158">
      <formula>N$9&gt;=20/24</formula>
    </cfRule>
    <cfRule type="expression" dxfId="4629" priority="159">
      <formula>AND(N$9&gt;=14/24,N$9&lt;20/24)</formula>
    </cfRule>
    <cfRule type="expression" dxfId="4628" priority="160">
      <formula>AND(N$9&gt;=8/24,N$9&lt;14/24)</formula>
    </cfRule>
    <cfRule type="expression" dxfId="4627" priority="161">
      <formula>N$9&lt;8/24</formula>
    </cfRule>
  </conditionalFormatting>
  <conditionalFormatting sqref="M8 S8 AB8">
    <cfRule type="expression" dxfId="4626" priority="211">
      <formula>AND(N$9&gt;=14/24,N$9&lt;20/24)</formula>
    </cfRule>
    <cfRule type="expression" dxfId="4625" priority="212">
      <formula>AND(N$9&gt;=8/24,N$9&lt;14/24)</formula>
    </cfRule>
    <cfRule type="expression" dxfId="4624" priority="213">
      <formula>N$9&lt;8/24</formula>
    </cfRule>
  </conditionalFormatting>
  <conditionalFormatting sqref="N79:AF83">
    <cfRule type="expression" dxfId="4623" priority="166">
      <formula>N$9&gt;=20/24</formula>
    </cfRule>
    <cfRule type="expression" dxfId="4622" priority="167">
      <formula>AND(N$9&gt;=14/24,N$9&lt;20/24)</formula>
    </cfRule>
    <cfRule type="expression" dxfId="4621" priority="168">
      <formula>AND(N$9&gt;=8/24,N$9&lt;14/24)</formula>
    </cfRule>
    <cfRule type="expression" dxfId="4620" priority="169">
      <formula>N$9&lt;8/24</formula>
    </cfRule>
  </conditionalFormatting>
  <conditionalFormatting sqref="O3:P3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619" priority="210">
      <formula>N$9&gt;=20/24</formula>
    </cfRule>
  </conditionalFormatting>
  <conditionalFormatting sqref="S8">
    <cfRule type="expression" dxfId="4618" priority="201">
      <formula>U$9&gt;=20/24</formula>
    </cfRule>
    <cfRule type="expression" dxfId="4617" priority="202">
      <formula>AND(U$9&gt;=14/24,U$9&lt;20/24)</formula>
    </cfRule>
    <cfRule type="expression" dxfId="4616" priority="203">
      <formula>AND(U$9&gt;=8/24,U$9&lt;14/24)</formula>
    </cfRule>
    <cfRule type="expression" dxfId="4615" priority="204">
      <formula>U$9&lt;8/24</formula>
    </cfRule>
  </conditionalFormatting>
  <conditionalFormatting sqref="V3 AB3">
    <cfRule type="iconSet" priority="209">
      <iconSet iconSet="3TrafficLights2" reverse="1">
        <cfvo type="percent" val="0"/>
        <cfvo type="num" val="1"/>
        <cfvo type="num" val="1"/>
      </iconSet>
    </cfRule>
  </conditionalFormatting>
  <conditionalFormatting sqref="G69:X70">
    <cfRule type="expression" dxfId="4614" priority="148">
      <formula>G69&gt;$AG69</formula>
    </cfRule>
  </conditionalFormatting>
  <conditionalFormatting sqref="AB8">
    <cfRule type="expression" dxfId="4613" priority="197">
      <formula>AD$9&gt;=20/24</formula>
    </cfRule>
    <cfRule type="expression" dxfId="4612" priority="198">
      <formula>AND(AD$9&gt;=14/24,AD$9&lt;20/24)</formula>
    </cfRule>
    <cfRule type="expression" dxfId="4611" priority="199">
      <formula>AND(AD$9&gt;=8/24,AD$9&lt;14/24)</formula>
    </cfRule>
    <cfRule type="expression" dxfId="4610" priority="200">
      <formula>AD$9&lt;8/24</formula>
    </cfRule>
  </conditionalFormatting>
  <conditionalFormatting sqref="AG78">
    <cfRule type="expression" dxfId="4609" priority="176">
      <formula>AG$9&gt;=20/24</formula>
    </cfRule>
    <cfRule type="expression" dxfId="4608" priority="177">
      <formula>AND(AG$9&gt;=14/24,AG$9&lt;20/24)</formula>
    </cfRule>
    <cfRule type="expression" dxfId="4607" priority="178">
      <formula>AND(AG$9&gt;=8/24,AG$9&lt;14/24)</formula>
    </cfRule>
    <cfRule type="expression" dxfId="4606" priority="179">
      <formula>AG$9&lt;8/24</formula>
    </cfRule>
  </conditionalFormatting>
  <conditionalFormatting sqref="AG91:AG92">
    <cfRule type="expression" dxfId="4605" priority="171">
      <formula>AG91&gt;$AG91</formula>
    </cfRule>
  </conditionalFormatting>
  <conditionalFormatting sqref="AG96">
    <cfRule type="expression" dxfId="4604" priority="172">
      <formula>AG$9&gt;=20/24</formula>
    </cfRule>
    <cfRule type="expression" dxfId="4603" priority="173">
      <formula>AND(AG$9&gt;=14/24,AG$9&lt;20/24)</formula>
    </cfRule>
    <cfRule type="expression" dxfId="4602" priority="174">
      <formula>AND(AG$9&gt;=8/24,AG$9&lt;14/24)</formula>
    </cfRule>
    <cfRule type="expression" dxfId="4601" priority="175">
      <formula>AG$9&lt;8/24</formula>
    </cfRule>
  </conditionalFormatting>
  <conditionalFormatting sqref="AG113">
    <cfRule type="expression" dxfId="4600" priority="193">
      <formula>AG$9&gt;=20/24</formula>
    </cfRule>
    <cfRule type="expression" dxfId="4599" priority="194">
      <formula>AND(AG$9&gt;=14/24,AG$9&lt;20/24)</formula>
    </cfRule>
    <cfRule type="expression" dxfId="4598" priority="195">
      <formula>AND(AG$9&gt;=8/24,AG$9&lt;14/24)</formula>
    </cfRule>
    <cfRule type="expression" dxfId="4597" priority="196">
      <formula>AG$9&lt;8/24</formula>
    </cfRule>
  </conditionalFormatting>
  <conditionalFormatting sqref="AH8:AI10">
    <cfRule type="expression" dxfId="4596" priority="84">
      <formula>AH$9&gt;=20/24</formula>
    </cfRule>
    <cfRule type="expression" dxfId="4595" priority="85">
      <formula>AND(AH$9&gt;=14/24,AH$9&lt;20/24)</formula>
    </cfRule>
    <cfRule type="expression" dxfId="4594" priority="86">
      <formula>AND(AH$9&gt;=8/24,AH$9&lt;14/24)</formula>
    </cfRule>
    <cfRule type="expression" dxfId="4593" priority="87">
      <formula>AH$9&lt;8/24</formula>
    </cfRule>
  </conditionalFormatting>
  <conditionalFormatting sqref="AL4:AL6">
    <cfRule type="iconSet" priority="207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83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25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06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92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7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05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592" priority="214">
      <formula>AJ$9&gt;=20/24</formula>
    </cfRule>
    <cfRule type="expression" dxfId="4591" priority="215">
      <formula>AND(AJ$9&gt;=14/24,AJ$9&lt;20/24)</formula>
    </cfRule>
    <cfRule type="expression" dxfId="4590" priority="216">
      <formula>AND(AJ$9&gt;=8/24,AJ$9&lt;14/24)</formula>
    </cfRule>
    <cfRule type="expression" dxfId="4589" priority="217">
      <formula>AJ$9&lt;8/24</formula>
    </cfRule>
  </conditionalFormatting>
  <conditionalFormatting sqref="AL99:AN99 AL105:AN105">
    <cfRule type="expression" dxfId="4588" priority="186">
      <formula>AL$9&gt;=20/24</formula>
    </cfRule>
    <cfRule type="expression" dxfId="4587" priority="187">
      <formula>AND(AL$9&gt;=14/24,AL$9&lt;20/24)</formula>
    </cfRule>
    <cfRule type="expression" dxfId="4586" priority="188">
      <formula>AND(AL$9&gt;=8/24,AL$9&lt;14/24)</formula>
    </cfRule>
    <cfRule type="expression" dxfId="4585" priority="189">
      <formula>AL$9&lt;8/24</formula>
    </cfRule>
  </conditionalFormatting>
  <conditionalFormatting sqref="AM15:AM21 AN16:AR21">
    <cfRule type="expression" dxfId="4584" priority="110">
      <formula>AX$9&gt;=20/24</formula>
    </cfRule>
    <cfRule type="expression" dxfId="4583" priority="111">
      <formula>AND(AX$9&gt;=14/24,AX$9&lt;20/24)</formula>
    </cfRule>
    <cfRule type="expression" dxfId="4582" priority="112">
      <formula>AND(AX$9&gt;=8/24,AX$9&lt;14/24)</formula>
    </cfRule>
    <cfRule type="expression" dxfId="4581" priority="113">
      <formula>AX$9&lt;8/24</formula>
    </cfRule>
  </conditionalFormatting>
  <conditionalFormatting sqref="AN100:AN103">
    <cfRule type="expression" dxfId="4580" priority="182">
      <formula>AN$9&gt;=20/24</formula>
    </cfRule>
    <cfRule type="expression" dxfId="4579" priority="183">
      <formula>AND(AN$9&gt;=14/24,AN$9&lt;20/24)</formula>
    </cfRule>
    <cfRule type="expression" dxfId="4578" priority="184">
      <formula>AND(AN$9&gt;=8/24,AN$9&lt;14/24)</formula>
    </cfRule>
    <cfRule type="expression" dxfId="4577" priority="185">
      <formula>AN$9&lt;8/24</formula>
    </cfRule>
  </conditionalFormatting>
  <conditionalFormatting sqref="AN15:AR15">
    <cfRule type="expression" dxfId="4576" priority="98">
      <formula>U$9&gt;=20/24</formula>
    </cfRule>
    <cfRule type="expression" dxfId="4575" priority="99">
      <formula>AND(U$9&gt;=14/24,U$9&lt;20/24)</formula>
    </cfRule>
    <cfRule type="expression" dxfId="4574" priority="100">
      <formula>AND(U$9&gt;=8/24,U$9&lt;14/24)</formula>
    </cfRule>
    <cfRule type="expression" dxfId="4573" priority="101">
      <formula>U$9&lt;8/24</formula>
    </cfRule>
  </conditionalFormatting>
  <conditionalFormatting sqref="AS15">
    <cfRule type="expression" dxfId="4572" priority="106">
      <formula>AA$9&gt;=20/24</formula>
    </cfRule>
    <cfRule type="expression" dxfId="4571" priority="107">
      <formula>AND(AA$9&gt;=14/24,AA$9&lt;20/24)</formula>
    </cfRule>
    <cfRule type="expression" dxfId="4570" priority="108">
      <formula>AND(AA$9&gt;=8/24,AA$9&lt;14/24)</formula>
    </cfRule>
    <cfRule type="expression" dxfId="4569" priority="109">
      <formula>AA$9&lt;8/24</formula>
    </cfRule>
  </conditionalFormatting>
  <conditionalFormatting sqref="AS16:AS21">
    <cfRule type="expression" dxfId="4568" priority="114">
      <formula>BE$9&gt;=20/24</formula>
    </cfRule>
    <cfRule type="expression" dxfId="4567" priority="115">
      <formula>AND(BE$9&gt;=14/24,BE$9&lt;20/24)</formula>
    </cfRule>
    <cfRule type="expression" dxfId="4566" priority="116">
      <formula>AND(BE$9&gt;=8/24,BE$9&lt;14/24)</formula>
    </cfRule>
    <cfRule type="expression" dxfId="4565" priority="117">
      <formula>BE$9&lt;8/24</formula>
    </cfRule>
  </conditionalFormatting>
  <conditionalFormatting sqref="AT15 AX15:BJ15">
    <cfRule type="expression" dxfId="4564" priority="118">
      <formula>AC$9&gt;=20/24</formula>
    </cfRule>
    <cfRule type="expression" dxfId="4563" priority="119">
      <formula>AND(AC$9&gt;=14/24,AC$9&lt;20/24)</formula>
    </cfRule>
    <cfRule type="expression" dxfId="4562" priority="120">
      <formula>AND(AC$9&gt;=8/24,AC$9&lt;14/24)</formula>
    </cfRule>
    <cfRule type="expression" dxfId="4561" priority="121">
      <formula>AC$9&lt;8/24</formula>
    </cfRule>
  </conditionalFormatting>
  <conditionalFormatting sqref="AT16:AT21">
    <cfRule type="expression" dxfId="4560" priority="122">
      <formula>BG$9&gt;=20/24</formula>
    </cfRule>
    <cfRule type="expression" dxfId="4559" priority="123">
      <formula>AND(BG$9&gt;=14/24,BG$9&lt;20/24)</formula>
    </cfRule>
    <cfRule type="expression" dxfId="4558" priority="124">
      <formula>AND(BG$9&gt;=8/24,BG$9&lt;14/24)</formula>
    </cfRule>
    <cfRule type="expression" dxfId="4557" priority="125">
      <formula>BG$9&lt;8/24</formula>
    </cfRule>
  </conditionalFormatting>
  <conditionalFormatting sqref="AU15:AV15">
    <cfRule type="expression" dxfId="4556" priority="126">
      <formula>AE$9&gt;=20/24</formula>
    </cfRule>
    <cfRule type="expression" dxfId="4555" priority="127">
      <formula>AND(AE$9&gt;=14/24,AE$9&lt;20/24)</formula>
    </cfRule>
    <cfRule type="expression" dxfId="4554" priority="128">
      <formula>AND(AE$9&gt;=8/24,AE$9&lt;14/24)</formula>
    </cfRule>
    <cfRule type="expression" dxfId="4553" priority="129">
      <formula>AE$9&lt;8/24</formula>
    </cfRule>
  </conditionalFormatting>
  <conditionalFormatting sqref="AU16:BJ21">
    <cfRule type="expression" dxfId="4552" priority="130">
      <formula>BI$9&gt;=20/24</formula>
    </cfRule>
    <cfRule type="expression" dxfId="4551" priority="131">
      <formula>AND(BI$9&gt;=14/24,BI$9&lt;20/24)</formula>
    </cfRule>
    <cfRule type="expression" dxfId="4550" priority="132">
      <formula>AND(BI$9&gt;=8/24,BI$9&lt;14/24)</formula>
    </cfRule>
    <cfRule type="expression" dxfId="4549" priority="133">
      <formula>BI$9&lt;8/24</formula>
    </cfRule>
  </conditionalFormatting>
  <conditionalFormatting sqref="AW15">
    <cfRule type="expression" dxfId="4548" priority="102">
      <formula>B$9&gt;=20/24</formula>
    </cfRule>
    <cfRule type="expression" dxfId="4547" priority="103">
      <formula>AND(B$9&gt;=14/24,B$9&lt;20/24)</formula>
    </cfRule>
    <cfRule type="expression" dxfId="4546" priority="104">
      <formula>AND(B$9&gt;=8/24,B$9&lt;14/24)</formula>
    </cfRule>
    <cfRule type="expression" dxfId="4545" priority="105">
      <formula>B$9&lt;8/24</formula>
    </cfRule>
  </conditionalFormatting>
  <conditionalFormatting sqref="A73">
    <cfRule type="expression" dxfId="4544" priority="53">
      <formula>$AH73=0</formula>
    </cfRule>
  </conditionalFormatting>
  <conditionalFormatting sqref="B76:F90 B93:F115 B117:F134 B137:F159 G79:G90 B72:G72 H81:H90 G137:G151 G126:G133 G76:M77 I82:M90 B11:X13">
    <cfRule type="expression" dxfId="4543" priority="47">
      <formula>B$9&gt;=20/24</formula>
    </cfRule>
  </conditionalFormatting>
  <conditionalFormatting sqref="B76:F90 B93:F115 B117:F134 B137:F159 G79:G90 B72:G72 H81:H90 G137:G151 G126:G133 G76:M77 I82:M90 B11:X13">
    <cfRule type="expression" dxfId="4542" priority="48">
      <formula>AND(B$9&gt;=14/24,B$9&lt;20/24)</formula>
    </cfRule>
    <cfRule type="expression" dxfId="4541" priority="49">
      <formula>AND(B$9&gt;=8/24,B$9&lt;14/24)</formula>
    </cfRule>
    <cfRule type="expression" dxfId="4540" priority="50">
      <formula>B$9&lt;8/24</formula>
    </cfRule>
  </conditionalFormatting>
  <conditionalFormatting sqref="B14:X53">
    <cfRule type="expression" dxfId="4539" priority="37">
      <formula>B14&gt;$AG14*1</formula>
    </cfRule>
    <cfRule type="expression" dxfId="4538" priority="38">
      <formula>B$9&gt;=20/24</formula>
    </cfRule>
    <cfRule type="expression" dxfId="4537" priority="39">
      <formula>AND(B$9&gt;=14/24,B$9&lt;20/24)</formula>
    </cfRule>
    <cfRule type="expression" dxfId="4536" priority="40">
      <formula>AND(B$9&gt;=8/24,B$9&lt;14/24)</formula>
    </cfRule>
    <cfRule type="expression" dxfId="4535" priority="41">
      <formula>B$9&lt;8/24</formula>
    </cfRule>
  </conditionalFormatting>
  <conditionalFormatting sqref="B54:X68">
    <cfRule type="expression" dxfId="4534" priority="35">
      <formula>B$9&lt;8/24</formula>
    </cfRule>
  </conditionalFormatting>
  <conditionalFormatting sqref="B54:F70 G54:X68">
    <cfRule type="expression" dxfId="4533" priority="32">
      <formula>B$9&gt;=20/24</formula>
    </cfRule>
    <cfRule type="expression" dxfId="4532" priority="33">
      <formula>AND(B$9&gt;=14/24,B$9&lt;20/24)</formula>
    </cfRule>
    <cfRule type="expression" dxfId="4531" priority="34">
      <formula>AND(B$9&gt;=8/24,B$9&lt;14/24)</formula>
    </cfRule>
  </conditionalFormatting>
  <conditionalFormatting sqref="B63:X65">
    <cfRule type="expression" dxfId="4530" priority="36">
      <formula>B63&gt;$AG63</formula>
    </cfRule>
  </conditionalFormatting>
  <conditionalFormatting sqref="B69:F70">
    <cfRule type="expression" dxfId="4529" priority="51">
      <formula>B$9&lt;8/24</formula>
    </cfRule>
  </conditionalFormatting>
  <conditionalFormatting sqref="B72:G75 H73:M75">
    <cfRule type="expression" dxfId="4528" priority="27">
      <formula>B72&gt;$AG72*1</formula>
    </cfRule>
  </conditionalFormatting>
  <conditionalFormatting sqref="B73:M75">
    <cfRule type="expression" dxfId="4527" priority="28">
      <formula>B$9&gt;=20/24</formula>
    </cfRule>
    <cfRule type="expression" dxfId="4526" priority="29">
      <formula>AND(B$9&gt;=14/24,B$9&lt;20/24)</formula>
    </cfRule>
    <cfRule type="expression" dxfId="4525" priority="30">
      <formula>AND(B$9&gt;=8/24,B$9&lt;14/24)</formula>
    </cfRule>
    <cfRule type="expression" dxfId="4524" priority="31">
      <formula>B$9&lt;8/24</formula>
    </cfRule>
  </conditionalFormatting>
  <conditionalFormatting sqref="B161:F167">
    <cfRule type="expression" dxfId="4523" priority="42">
      <formula>B$9&gt;=20/24</formula>
    </cfRule>
    <cfRule type="expression" dxfId="4522" priority="43">
      <formula>AND(B$9&gt;=14/24,B$9&lt;20/24)</formula>
    </cfRule>
    <cfRule type="expression" dxfId="4521" priority="44">
      <formula>AND(B$9&gt;=8/24,B$9&lt;14/24)</formula>
    </cfRule>
    <cfRule type="expression" dxfId="4520" priority="45">
      <formula>B$9&lt;8/24</formula>
    </cfRule>
  </conditionalFormatting>
  <conditionalFormatting sqref="B169:F274">
    <cfRule type="expression" dxfId="4519" priority="23">
      <formula>B$9&gt;=20/24</formula>
    </cfRule>
    <cfRule type="expression" dxfId="4518" priority="24">
      <formula>AND(B$9&gt;=14/24,B$9&lt;20/24)</formula>
    </cfRule>
    <cfRule type="expression" dxfId="4517" priority="25">
      <formula>AND(B$9&gt;=8/24,B$9&lt;14/24)</formula>
    </cfRule>
    <cfRule type="expression" dxfId="4516" priority="26">
      <formula>B$9&lt;8/24</formula>
    </cfRule>
  </conditionalFormatting>
  <conditionalFormatting sqref="B71:F71 B69:F69 B76:F96 G79:G90 H81:H90 G76:M77 I82:M90 B11:X13">
    <cfRule type="expression" dxfId="4515" priority="46">
      <formula>B11&gt;$AG11*1</formula>
    </cfRule>
  </conditionalFormatting>
  <conditionalFormatting sqref="B66:F70 B54:X62 G66:X68">
    <cfRule type="expression" dxfId="4514" priority="52">
      <formula>B54&gt;$AG54</formula>
    </cfRule>
  </conditionalFormatting>
  <conditionalFormatting sqref="Y69:AF70">
    <cfRule type="expression" dxfId="4513" priority="17">
      <formula>Y$9&gt;=20/24</formula>
    </cfRule>
    <cfRule type="expression" dxfId="4512" priority="18">
      <formula>AND(Y$9&gt;=14/24,Y$9&lt;20/24)</formula>
    </cfRule>
    <cfRule type="expression" dxfId="4511" priority="19">
      <formula>AND(Y$9&gt;=8/24,Y$9&lt;14/24)</formula>
    </cfRule>
  </conditionalFormatting>
  <conditionalFormatting sqref="Y69:AF70">
    <cfRule type="expression" dxfId="4510" priority="21">
      <formula>Y$9&lt;8/24</formula>
    </cfRule>
  </conditionalFormatting>
  <conditionalFormatting sqref="Y69:AF69">
    <cfRule type="expression" dxfId="4509" priority="20">
      <formula>Y69&gt;$AG69*1</formula>
    </cfRule>
  </conditionalFormatting>
  <conditionalFormatting sqref="Y69:AF70">
    <cfRule type="expression" dxfId="4508" priority="22">
      <formula>Y69&gt;$AG69</formula>
    </cfRule>
  </conditionalFormatting>
  <conditionalFormatting sqref="Y11:AF13">
    <cfRule type="expression" dxfId="4507" priority="12">
      <formula>Y$9&gt;=20/24</formula>
    </cfRule>
  </conditionalFormatting>
  <conditionalFormatting sqref="Y11:AF13">
    <cfRule type="expression" dxfId="4506" priority="13">
      <formula>AND(Y$9&gt;=14/24,Y$9&lt;20/24)</formula>
    </cfRule>
    <cfRule type="expression" dxfId="4505" priority="14">
      <formula>AND(Y$9&gt;=8/24,Y$9&lt;14/24)</formula>
    </cfRule>
    <cfRule type="expression" dxfId="4504" priority="15">
      <formula>Y$9&lt;8/24</formula>
    </cfRule>
  </conditionalFormatting>
  <conditionalFormatting sqref="Y14:AF53">
    <cfRule type="expression" dxfId="4503" priority="6">
      <formula>Y14&gt;$AG14*1</formula>
    </cfRule>
    <cfRule type="expression" dxfId="4502" priority="7">
      <formula>Y$9&gt;=20/24</formula>
    </cfRule>
    <cfRule type="expression" dxfId="4501" priority="8">
      <formula>AND(Y$9&gt;=14/24,Y$9&lt;20/24)</formula>
    </cfRule>
    <cfRule type="expression" dxfId="4500" priority="9">
      <formula>AND(Y$9&gt;=8/24,Y$9&lt;14/24)</formula>
    </cfRule>
    <cfRule type="expression" dxfId="4499" priority="10">
      <formula>Y$9&lt;8/24</formula>
    </cfRule>
  </conditionalFormatting>
  <conditionalFormatting sqref="Y54:AF68">
    <cfRule type="expression" dxfId="4498" priority="4">
      <formula>Y$9&lt;8/24</formula>
    </cfRule>
  </conditionalFormatting>
  <conditionalFormatting sqref="Y54:AF68">
    <cfRule type="expression" dxfId="4497" priority="1">
      <formula>Y$9&gt;=20/24</formula>
    </cfRule>
    <cfRule type="expression" dxfId="4496" priority="2">
      <formula>AND(Y$9&gt;=14/24,Y$9&lt;20/24)</formula>
    </cfRule>
    <cfRule type="expression" dxfId="4495" priority="3">
      <formula>AND(Y$9&gt;=8/24,Y$9&lt;14/24)</formula>
    </cfRule>
  </conditionalFormatting>
  <conditionalFormatting sqref="Y63:AF65">
    <cfRule type="expression" dxfId="4494" priority="5">
      <formula>Y63&gt;$AG63</formula>
    </cfRule>
  </conditionalFormatting>
  <conditionalFormatting sqref="Y11:AF13">
    <cfRule type="expression" dxfId="4493" priority="11">
      <formula>Y11&gt;$AG11*1</formula>
    </cfRule>
  </conditionalFormatting>
  <conditionalFormatting sqref="Y54:AF62 Y66:AF68">
    <cfRule type="expression" dxfId="4492" priority="16">
      <formula>Y54&gt;$AG54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06" zoomScaleNormal="106" workbookViewId="0">
      <pane xSplit="1" ySplit="10" topLeftCell="B132" activePane="bottomRight" state="frozen"/>
      <selection activeCell="C158" sqref="C158"/>
      <selection pane="topRight" activeCell="C158" sqref="C158"/>
      <selection pane="bottomLeft" activeCell="C158" sqref="C158"/>
      <selection pane="bottomRight" activeCell="N7" sqref="N7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2080/10/3</v>
      </c>
      <c r="C4" s="222"/>
      <c r="D4" s="222"/>
      <c r="E4" s="223" t="str">
        <f ca="1">"2080/"&amp;"10/"&amp;INT(MID(CELL("filename",G6),FIND("]",CELL("filename",G6))+1,200))</f>
        <v>2080/10/3</v>
      </c>
      <c r="F4" s="223"/>
      <c r="G4" s="223"/>
      <c r="H4" s="223" t="str">
        <f ca="1">TEXT(E4,"dddd")</f>
        <v>Thursday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112.5</v>
      </c>
      <c r="C5" s="30">
        <f t="shared" si="0"/>
        <v>198.5</v>
      </c>
      <c r="D5" s="30">
        <f t="shared" si="0"/>
        <v>259.8</v>
      </c>
      <c r="E5" s="30">
        <f t="shared" si="0"/>
        <v>330.2</v>
      </c>
      <c r="F5" s="30">
        <f t="shared" si="0"/>
        <v>381</v>
      </c>
      <c r="G5" s="30">
        <f t="shared" si="0"/>
        <v>381</v>
      </c>
      <c r="H5" s="30">
        <f t="shared" si="0"/>
        <v>377</v>
      </c>
      <c r="I5" s="30">
        <f t="shared" si="0"/>
        <v>333</v>
      </c>
      <c r="J5" s="30">
        <f t="shared" si="0"/>
        <v>280</v>
      </c>
      <c r="K5" s="30">
        <f t="shared" si="0"/>
        <v>291.5</v>
      </c>
      <c r="L5" s="30">
        <f t="shared" si="0"/>
        <v>312.5</v>
      </c>
      <c r="M5" s="30">
        <f t="shared" si="0"/>
        <v>433.00000000000006</v>
      </c>
      <c r="N5" s="30">
        <f t="shared" si="0"/>
        <v>480.4</v>
      </c>
      <c r="O5" s="30">
        <f t="shared" si="0"/>
        <v>570.9</v>
      </c>
      <c r="P5" s="30">
        <f t="shared" si="0"/>
        <v>620</v>
      </c>
      <c r="Q5" s="30">
        <f t="shared" si="0"/>
        <v>604.5</v>
      </c>
      <c r="R5" s="30">
        <f t="shared" si="0"/>
        <v>651.40000000000009</v>
      </c>
      <c r="S5" s="30">
        <f t="shared" si="0"/>
        <v>663.4</v>
      </c>
      <c r="T5" s="30">
        <f t="shared" si="0"/>
        <v>677.19999999999993</v>
      </c>
      <c r="U5" s="30">
        <f t="shared" si="0"/>
        <v>629.20000000000005</v>
      </c>
      <c r="V5" s="30">
        <f t="shared" si="0"/>
        <v>544.5</v>
      </c>
      <c r="W5" s="30">
        <f t="shared" si="0"/>
        <v>493.90000000000003</v>
      </c>
      <c r="X5" s="30">
        <f t="shared" si="0"/>
        <v>465.4</v>
      </c>
      <c r="Y5" s="30">
        <f t="shared" si="0"/>
        <v>387.7</v>
      </c>
      <c r="Z5" s="30">
        <f t="shared" si="0"/>
        <v>254.7</v>
      </c>
      <c r="AA5" s="30">
        <f>AB108</f>
        <v>276.09999999999997</v>
      </c>
      <c r="AB5" s="30">
        <f t="shared" si="0"/>
        <v>292.3</v>
      </c>
      <c r="AC5" s="30">
        <f t="shared" si="0"/>
        <v>613.79999999999995</v>
      </c>
      <c r="AD5" s="30">
        <f t="shared" si="0"/>
        <v>428.7</v>
      </c>
      <c r="AE5" s="30">
        <f t="shared" si="0"/>
        <v>423.4</v>
      </c>
      <c r="AF5" s="30">
        <f>B108</f>
        <v>110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Load=1114</v>
      </c>
      <c r="B7" s="35">
        <f t="shared" ref="B7:AF7" si="1">B116</f>
        <v>1211.0800000000002</v>
      </c>
      <c r="C7" s="35">
        <f t="shared" si="1"/>
        <v>1168.2800000000002</v>
      </c>
      <c r="D7" s="35">
        <f t="shared" si="1"/>
        <v>1171.6500000000001</v>
      </c>
      <c r="E7" s="35">
        <f t="shared" si="1"/>
        <v>1114.0500000000002</v>
      </c>
      <c r="F7" s="35">
        <f t="shared" si="1"/>
        <v>1136.6500000000001</v>
      </c>
      <c r="G7" s="35">
        <f t="shared" si="1"/>
        <v>1187.45</v>
      </c>
      <c r="H7" s="35">
        <f t="shared" si="1"/>
        <v>1205.45</v>
      </c>
      <c r="I7" s="35">
        <f t="shared" si="1"/>
        <v>1226.45</v>
      </c>
      <c r="J7" s="35">
        <f t="shared" si="1"/>
        <v>1210.45</v>
      </c>
      <c r="K7" s="35">
        <f t="shared" si="1"/>
        <v>1252.45</v>
      </c>
      <c r="L7" s="35">
        <f t="shared" si="1"/>
        <v>1268.95</v>
      </c>
      <c r="M7" s="35">
        <f t="shared" si="1"/>
        <v>1571.25</v>
      </c>
      <c r="N7" s="35">
        <f t="shared" si="1"/>
        <v>1603.72</v>
      </c>
      <c r="O7" s="35">
        <f t="shared" si="1"/>
        <v>1462.77</v>
      </c>
      <c r="P7" s="35">
        <f t="shared" si="1"/>
        <v>1456.77</v>
      </c>
      <c r="Q7" s="35">
        <f t="shared" si="1"/>
        <v>1457.5700000000002</v>
      </c>
      <c r="R7" s="35">
        <f t="shared" si="1"/>
        <v>1420.9700000000003</v>
      </c>
      <c r="S7" s="35">
        <f t="shared" si="1"/>
        <v>1476.2700000000004</v>
      </c>
      <c r="T7" s="35">
        <f t="shared" si="1"/>
        <v>1485.7700000000002</v>
      </c>
      <c r="U7" s="35">
        <f t="shared" si="1"/>
        <v>1550.3700000000001</v>
      </c>
      <c r="V7" s="35">
        <f t="shared" si="1"/>
        <v>1547.2700000000002</v>
      </c>
      <c r="W7" s="35">
        <f t="shared" si="1"/>
        <v>1558.67</v>
      </c>
      <c r="X7" s="35">
        <f t="shared" si="1"/>
        <v>1581.4700000000003</v>
      </c>
      <c r="Y7" s="35">
        <f t="shared" si="1"/>
        <v>1826.3700000000003</v>
      </c>
      <c r="Z7" s="35">
        <f t="shared" si="1"/>
        <v>1937.2700000000002</v>
      </c>
      <c r="AA7" s="35">
        <f t="shared" si="1"/>
        <v>1863.2900000000004</v>
      </c>
      <c r="AB7" s="35">
        <f>AB116</f>
        <v>1729.07</v>
      </c>
      <c r="AC7" s="35">
        <f t="shared" si="1"/>
        <v>1701.3700000000001</v>
      </c>
      <c r="AD7" s="35">
        <f t="shared" si="1"/>
        <v>1613.4700000000003</v>
      </c>
      <c r="AE7" s="35">
        <f t="shared" si="1"/>
        <v>1449.9700000000003</v>
      </c>
      <c r="AF7" s="35">
        <f t="shared" si="1"/>
        <v>1362.8700000000001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1937.27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1937.27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185" t="s">
        <v>19</v>
      </c>
      <c r="AI10" s="18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33.200000000000003</v>
      </c>
      <c r="C11" s="43">
        <v>33.200000000000003</v>
      </c>
      <c r="D11" s="43">
        <v>32.299999999999997</v>
      </c>
      <c r="E11" s="43">
        <v>30.1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32.1</v>
      </c>
      <c r="N11" s="43">
        <v>32.1</v>
      </c>
      <c r="O11" s="43">
        <v>32.1</v>
      </c>
      <c r="P11" s="43">
        <v>32.1</v>
      </c>
      <c r="Q11" s="43">
        <v>30.4</v>
      </c>
      <c r="R11" s="43">
        <v>30.4</v>
      </c>
      <c r="S11" s="43">
        <v>30.4</v>
      </c>
      <c r="T11" s="43">
        <v>30.4</v>
      </c>
      <c r="U11" s="43">
        <v>30.4</v>
      </c>
      <c r="V11" s="43">
        <v>30.4</v>
      </c>
      <c r="W11" s="43">
        <v>30.4</v>
      </c>
      <c r="X11" s="43">
        <v>30.4</v>
      </c>
      <c r="Y11" s="43">
        <v>30.4</v>
      </c>
      <c r="Z11" s="44">
        <v>30.4</v>
      </c>
      <c r="AA11" s="44">
        <v>30.4</v>
      </c>
      <c r="AB11" s="44">
        <v>30.4</v>
      </c>
      <c r="AC11" s="44">
        <v>30.4</v>
      </c>
      <c r="AD11" s="44">
        <v>30.4</v>
      </c>
      <c r="AE11" s="44">
        <v>30.4</v>
      </c>
      <c r="AF11" s="44">
        <v>30.4</v>
      </c>
      <c r="AG11" s="45">
        <v>86</v>
      </c>
      <c r="AH11" s="46">
        <f t="shared" ref="AH11:AH74" si="2">MAX(B11:AF11)</f>
        <v>33.200000000000003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25.33</v>
      </c>
      <c r="C12" s="43">
        <v>25.33</v>
      </c>
      <c r="D12" s="43">
        <v>22.9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25.33</v>
      </c>
      <c r="AI12" s="47">
        <f t="shared" si="3"/>
        <v>22.9</v>
      </c>
      <c r="AK12" s="49"/>
      <c r="AL12" s="50" t="str">
        <f ca="1">MID(CELL("filename",C7),FIND("]",CELL("filename",C7))+1,600)</f>
        <v>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24</v>
      </c>
      <c r="C13" s="43">
        <v>24</v>
      </c>
      <c r="D13" s="43">
        <v>24</v>
      </c>
      <c r="E13" s="43">
        <v>22.3</v>
      </c>
      <c r="F13" s="43">
        <v>22.4</v>
      </c>
      <c r="G13" s="43">
        <v>22.4</v>
      </c>
      <c r="H13" s="43">
        <v>22.4</v>
      </c>
      <c r="I13" s="43">
        <v>22.4</v>
      </c>
      <c r="J13" s="43">
        <v>22.4</v>
      </c>
      <c r="K13" s="43">
        <v>22.4</v>
      </c>
      <c r="L13" s="43">
        <v>22.4</v>
      </c>
      <c r="M13" s="43">
        <v>22.4</v>
      </c>
      <c r="N13" s="43">
        <v>22.4</v>
      </c>
      <c r="O13" s="43">
        <v>22.4</v>
      </c>
      <c r="P13" s="43">
        <v>22.4</v>
      </c>
      <c r="Q13" s="43">
        <v>22.4</v>
      </c>
      <c r="R13" s="43">
        <v>22.4</v>
      </c>
      <c r="S13" s="43">
        <v>22.4</v>
      </c>
      <c r="T13" s="43">
        <v>22.4</v>
      </c>
      <c r="U13" s="43">
        <v>22.4</v>
      </c>
      <c r="V13" s="43">
        <v>22.4</v>
      </c>
      <c r="W13" s="43">
        <v>22.4</v>
      </c>
      <c r="X13" s="43">
        <v>22.4</v>
      </c>
      <c r="Y13" s="43">
        <v>22.4</v>
      </c>
      <c r="Z13" s="44">
        <v>22.4</v>
      </c>
      <c r="AA13" s="44">
        <v>22.4</v>
      </c>
      <c r="AB13" s="44">
        <v>22.4</v>
      </c>
      <c r="AC13" s="44">
        <v>22.4</v>
      </c>
      <c r="AD13" s="44">
        <v>22.4</v>
      </c>
      <c r="AE13" s="44">
        <v>22.4</v>
      </c>
      <c r="AF13" s="44">
        <v>22.4</v>
      </c>
      <c r="AG13" s="48">
        <v>78</v>
      </c>
      <c r="AH13" s="46">
        <f t="shared" si="2"/>
        <v>24</v>
      </c>
      <c r="AI13" s="47">
        <f t="shared" si="3"/>
        <v>22.3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14.1</v>
      </c>
      <c r="C14" s="43">
        <v>14.1</v>
      </c>
      <c r="D14" s="43">
        <v>14.1</v>
      </c>
      <c r="E14" s="43">
        <v>13.5</v>
      </c>
      <c r="F14" s="43">
        <v>13.5</v>
      </c>
      <c r="G14" s="43">
        <v>13.5</v>
      </c>
      <c r="H14" s="43">
        <v>13.5</v>
      </c>
      <c r="I14" s="43">
        <v>13.5</v>
      </c>
      <c r="J14" s="43">
        <v>13.5</v>
      </c>
      <c r="K14" s="43">
        <v>13.5</v>
      </c>
      <c r="L14" s="43">
        <v>13.5</v>
      </c>
      <c r="M14" s="43">
        <v>13.5</v>
      </c>
      <c r="N14" s="43">
        <v>13.5</v>
      </c>
      <c r="O14" s="43">
        <v>13.5</v>
      </c>
      <c r="P14" s="43">
        <v>13.5</v>
      </c>
      <c r="Q14" s="43">
        <v>13.5</v>
      </c>
      <c r="R14" s="43">
        <v>13.5</v>
      </c>
      <c r="S14" s="43">
        <v>13.5</v>
      </c>
      <c r="T14" s="43">
        <v>13.5</v>
      </c>
      <c r="U14" s="43">
        <v>13.5</v>
      </c>
      <c r="V14" s="43">
        <v>13.5</v>
      </c>
      <c r="W14" s="43">
        <v>13.5</v>
      </c>
      <c r="X14" s="43">
        <v>13.5</v>
      </c>
      <c r="Y14" s="43">
        <v>13.5</v>
      </c>
      <c r="Z14" s="44">
        <v>13.5</v>
      </c>
      <c r="AA14" s="44">
        <v>13.5</v>
      </c>
      <c r="AB14" s="44">
        <v>13.5</v>
      </c>
      <c r="AC14" s="44">
        <v>13.5</v>
      </c>
      <c r="AD14" s="44">
        <v>13.5</v>
      </c>
      <c r="AE14" s="44">
        <v>13.5</v>
      </c>
      <c r="AF14" s="44">
        <v>13.5</v>
      </c>
      <c r="AG14" s="48">
        <v>77</v>
      </c>
      <c r="AH14" s="46">
        <f t="shared" si="2"/>
        <v>14.1</v>
      </c>
      <c r="AI14" s="47">
        <f t="shared" si="3"/>
        <v>13.5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28</v>
      </c>
      <c r="C15" s="43">
        <v>28</v>
      </c>
      <c r="D15" s="43">
        <v>28</v>
      </c>
      <c r="E15" s="43">
        <v>26.5</v>
      </c>
      <c r="F15" s="43">
        <v>26.5</v>
      </c>
      <c r="G15" s="43">
        <v>26.5</v>
      </c>
      <c r="H15" s="43">
        <v>26.5</v>
      </c>
      <c r="I15" s="43">
        <v>26.5</v>
      </c>
      <c r="J15" s="43">
        <v>26.5</v>
      </c>
      <c r="K15" s="43">
        <v>26.5</v>
      </c>
      <c r="L15" s="43">
        <v>26.5</v>
      </c>
      <c r="M15" s="43">
        <v>26.5</v>
      </c>
      <c r="N15" s="43">
        <v>26.5</v>
      </c>
      <c r="O15" s="43">
        <v>26.5</v>
      </c>
      <c r="P15" s="43">
        <v>26.5</v>
      </c>
      <c r="Q15" s="43">
        <v>26.5</v>
      </c>
      <c r="R15" s="43">
        <v>26.5</v>
      </c>
      <c r="S15" s="43">
        <v>26.5</v>
      </c>
      <c r="T15" s="43">
        <v>26.5</v>
      </c>
      <c r="U15" s="43">
        <v>26.5</v>
      </c>
      <c r="V15" s="43">
        <v>26.5</v>
      </c>
      <c r="W15" s="43">
        <v>26.5</v>
      </c>
      <c r="X15" s="43">
        <v>26.5</v>
      </c>
      <c r="Y15" s="43">
        <v>26.5</v>
      </c>
      <c r="Z15" s="44">
        <v>26.5</v>
      </c>
      <c r="AA15" s="44">
        <v>26.5</v>
      </c>
      <c r="AB15" s="44">
        <v>26.5</v>
      </c>
      <c r="AC15" s="44">
        <v>26.5</v>
      </c>
      <c r="AD15" s="44">
        <v>26.5</v>
      </c>
      <c r="AE15" s="44">
        <v>26.5</v>
      </c>
      <c r="AF15" s="44">
        <v>26.5</v>
      </c>
      <c r="AG15" s="48">
        <v>73</v>
      </c>
      <c r="AH15" s="46">
        <f t="shared" si="2"/>
        <v>28</v>
      </c>
      <c r="AI15" s="47">
        <f t="shared" si="3"/>
        <v>26.5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8.8000000000000007</v>
      </c>
      <c r="C16" s="43">
        <v>8.8000000000000007</v>
      </c>
      <c r="D16" s="43">
        <v>8.8000000000000007</v>
      </c>
      <c r="E16" s="43">
        <v>9.5</v>
      </c>
      <c r="F16" s="43">
        <v>9.5</v>
      </c>
      <c r="G16" s="43">
        <v>9.5</v>
      </c>
      <c r="H16" s="43">
        <v>9.5</v>
      </c>
      <c r="I16" s="43">
        <v>9.5</v>
      </c>
      <c r="J16" s="43">
        <v>9.5</v>
      </c>
      <c r="K16" s="43">
        <v>9.5</v>
      </c>
      <c r="L16" s="43">
        <v>9.5</v>
      </c>
      <c r="M16" s="43">
        <v>9.5</v>
      </c>
      <c r="N16" s="43">
        <v>9.5</v>
      </c>
      <c r="O16" s="43">
        <v>9.5</v>
      </c>
      <c r="P16" s="43">
        <v>9.5</v>
      </c>
      <c r="Q16" s="43">
        <v>9.5</v>
      </c>
      <c r="R16" s="43">
        <v>9.5</v>
      </c>
      <c r="S16" s="43">
        <v>9.5</v>
      </c>
      <c r="T16" s="43">
        <v>9.5</v>
      </c>
      <c r="U16" s="43">
        <v>9.5</v>
      </c>
      <c r="V16" s="43">
        <v>9.5</v>
      </c>
      <c r="W16" s="43">
        <v>9.5</v>
      </c>
      <c r="X16" s="43">
        <v>9.5</v>
      </c>
      <c r="Y16" s="43">
        <v>9.5</v>
      </c>
      <c r="Z16" s="44">
        <v>9.5</v>
      </c>
      <c r="AA16" s="44">
        <v>9.5</v>
      </c>
      <c r="AB16" s="44">
        <v>9.5</v>
      </c>
      <c r="AC16" s="44">
        <v>9.5</v>
      </c>
      <c r="AD16" s="44">
        <v>9.5</v>
      </c>
      <c r="AE16" s="44">
        <v>9.5</v>
      </c>
      <c r="AF16" s="44">
        <v>9.5</v>
      </c>
      <c r="AG16" s="48">
        <v>71</v>
      </c>
      <c r="AH16" s="46">
        <f t="shared" si="2"/>
        <v>9.5</v>
      </c>
      <c r="AI16" s="47">
        <f t="shared" si="3"/>
        <v>8.8000000000000007</v>
      </c>
      <c r="AK16" s="49"/>
      <c r="AL16" s="52" t="s">
        <v>7</v>
      </c>
      <c r="AM16" s="57">
        <f t="shared" ref="AM16:AR16" si="4">B71</f>
        <v>601.7800000000002</v>
      </c>
      <c r="AN16" s="57">
        <f t="shared" si="4"/>
        <v>601.7800000000002</v>
      </c>
      <c r="AO16" s="57">
        <f t="shared" si="4"/>
        <v>598.45000000000016</v>
      </c>
      <c r="AP16" s="57">
        <f t="shared" si="4"/>
        <v>590.05000000000018</v>
      </c>
      <c r="AQ16" s="57">
        <f t="shared" si="4"/>
        <v>592.15000000000009</v>
      </c>
      <c r="AR16" s="57">
        <f t="shared" si="4"/>
        <v>592.15000000000009</v>
      </c>
      <c r="AS16" s="57">
        <f>I71</f>
        <v>592.15000000000009</v>
      </c>
      <c r="AT16" s="57">
        <f>K71</f>
        <v>592.15000000000009</v>
      </c>
      <c r="AU16" s="57">
        <f t="shared" ref="AU16:BD16" si="5">M71</f>
        <v>592.15000000000009</v>
      </c>
      <c r="AV16" s="57">
        <f t="shared" si="5"/>
        <v>591.17000000000007</v>
      </c>
      <c r="AW16" s="57">
        <f t="shared" si="5"/>
        <v>591.17000000000007</v>
      </c>
      <c r="AX16" s="57">
        <f t="shared" si="5"/>
        <v>591.17000000000007</v>
      </c>
      <c r="AY16" s="57">
        <f t="shared" si="5"/>
        <v>589.47000000000025</v>
      </c>
      <c r="AZ16" s="57">
        <f t="shared" si="5"/>
        <v>588.27000000000021</v>
      </c>
      <c r="BA16" s="57">
        <f t="shared" si="5"/>
        <v>588.27000000000021</v>
      </c>
      <c r="BB16" s="57">
        <f t="shared" si="5"/>
        <v>588.27000000000021</v>
      </c>
      <c r="BC16" s="57">
        <f t="shared" si="5"/>
        <v>588.27000000000021</v>
      </c>
      <c r="BD16" s="57">
        <f t="shared" si="5"/>
        <v>588.27000000000021</v>
      </c>
      <c r="BE16" s="58">
        <f>X71</f>
        <v>588.27000000000021</v>
      </c>
      <c r="BF16" s="58">
        <f>Z71</f>
        <v>588.27000000000021</v>
      </c>
      <c r="BG16" s="58">
        <f>AB71</f>
        <v>613.2700000000001</v>
      </c>
      <c r="BH16" s="58">
        <f>AD71</f>
        <v>613.2700000000001</v>
      </c>
      <c r="BI16" s="58">
        <f>AE71</f>
        <v>613.2700000000001</v>
      </c>
      <c r="BJ16" s="58">
        <f>AF71</f>
        <v>613.2700000000001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12.9</v>
      </c>
      <c r="C17" s="44">
        <v>12.9</v>
      </c>
      <c r="D17" s="44">
        <v>12.9</v>
      </c>
      <c r="E17" s="44">
        <v>11</v>
      </c>
      <c r="F17" s="44">
        <v>11</v>
      </c>
      <c r="G17" s="44">
        <v>11</v>
      </c>
      <c r="H17" s="44">
        <v>11</v>
      </c>
      <c r="I17" s="44">
        <v>11</v>
      </c>
      <c r="J17" s="44">
        <v>11</v>
      </c>
      <c r="K17" s="44">
        <v>11</v>
      </c>
      <c r="L17" s="44">
        <v>11</v>
      </c>
      <c r="M17" s="44">
        <v>11</v>
      </c>
      <c r="N17" s="44">
        <v>11</v>
      </c>
      <c r="O17" s="44">
        <v>11</v>
      </c>
      <c r="P17" s="44">
        <v>11</v>
      </c>
      <c r="Q17" s="44">
        <v>11</v>
      </c>
      <c r="R17" s="44">
        <v>11</v>
      </c>
      <c r="S17" s="44">
        <v>11</v>
      </c>
      <c r="T17" s="44">
        <v>11</v>
      </c>
      <c r="U17" s="44">
        <v>11</v>
      </c>
      <c r="V17" s="44">
        <v>11</v>
      </c>
      <c r="W17" s="44">
        <v>11</v>
      </c>
      <c r="X17" s="44">
        <v>11</v>
      </c>
      <c r="Y17" s="44">
        <v>11</v>
      </c>
      <c r="Z17" s="44">
        <v>11</v>
      </c>
      <c r="AA17" s="44">
        <v>11</v>
      </c>
      <c r="AB17" s="44">
        <v>11</v>
      </c>
      <c r="AC17" s="44">
        <v>11</v>
      </c>
      <c r="AD17" s="44">
        <v>11</v>
      </c>
      <c r="AE17" s="44">
        <v>11</v>
      </c>
      <c r="AF17" s="44">
        <v>11</v>
      </c>
      <c r="AG17" s="45">
        <v>54</v>
      </c>
      <c r="AH17" s="46">
        <f t="shared" si="2"/>
        <v>12.9</v>
      </c>
      <c r="AI17" s="47">
        <f t="shared" si="3"/>
        <v>11</v>
      </c>
      <c r="AK17" s="49"/>
      <c r="AL17" s="52" t="s">
        <v>29</v>
      </c>
      <c r="AM17" s="57">
        <f t="shared" ref="AM17:AR17" si="6">B78</f>
        <v>279.69999999999993</v>
      </c>
      <c r="AN17" s="57">
        <f t="shared" si="6"/>
        <v>330.2</v>
      </c>
      <c r="AO17" s="57">
        <f t="shared" si="6"/>
        <v>250.19999999999996</v>
      </c>
      <c r="AP17" s="57">
        <f t="shared" si="6"/>
        <v>139.69999999999999</v>
      </c>
      <c r="AQ17" s="57">
        <f t="shared" si="6"/>
        <v>100.30000000000001</v>
      </c>
      <c r="AR17" s="57">
        <f t="shared" si="6"/>
        <v>100.30000000000001</v>
      </c>
      <c r="AS17" s="57">
        <f>I78</f>
        <v>100.30000000000001</v>
      </c>
      <c r="AT17" s="57">
        <f>K78</f>
        <v>100.30000000000001</v>
      </c>
      <c r="AU17" s="57">
        <f t="shared" ref="AU17:BD17" si="7">M78</f>
        <v>381.6</v>
      </c>
      <c r="AV17" s="57">
        <f t="shared" si="7"/>
        <v>239.4</v>
      </c>
      <c r="AW17" s="57">
        <f t="shared" si="7"/>
        <v>109.39999999999999</v>
      </c>
      <c r="AX17" s="57">
        <f t="shared" si="7"/>
        <v>89.399999999999991</v>
      </c>
      <c r="AY17" s="57">
        <f t="shared" si="7"/>
        <v>89.399999999999991</v>
      </c>
      <c r="AZ17" s="57">
        <f t="shared" si="7"/>
        <v>89.399999999999991</v>
      </c>
      <c r="BA17" s="57">
        <f t="shared" si="7"/>
        <v>89.399999999999991</v>
      </c>
      <c r="BB17" s="57">
        <f t="shared" si="7"/>
        <v>89.399999999999991</v>
      </c>
      <c r="BC17" s="57">
        <f t="shared" si="7"/>
        <v>89.399999999999991</v>
      </c>
      <c r="BD17" s="57">
        <f t="shared" si="7"/>
        <v>109.5</v>
      </c>
      <c r="BE17" s="58">
        <f>X78</f>
        <v>189.1</v>
      </c>
      <c r="BF17" s="58">
        <f>Z78</f>
        <v>554.70000000000005</v>
      </c>
      <c r="BG17" s="58">
        <f>AB78</f>
        <v>452.4</v>
      </c>
      <c r="BH17" s="58">
        <f>AD78</f>
        <v>177.3</v>
      </c>
      <c r="BI17" s="58">
        <f>AE78</f>
        <v>177.3</v>
      </c>
      <c r="BJ17" s="58">
        <f>AF78</f>
        <v>96.7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8.6999999999999993</v>
      </c>
      <c r="C18" s="44">
        <v>8.6999999999999993</v>
      </c>
      <c r="D18" s="44">
        <v>8.6999999999999993</v>
      </c>
      <c r="E18" s="44">
        <v>8.6999999999999993</v>
      </c>
      <c r="F18" s="44">
        <v>8.6999999999999993</v>
      </c>
      <c r="G18" s="44">
        <v>8.6999999999999993</v>
      </c>
      <c r="H18" s="44">
        <v>8.6999999999999993</v>
      </c>
      <c r="I18" s="44">
        <v>8.6999999999999993</v>
      </c>
      <c r="J18" s="44">
        <v>8.6999999999999993</v>
      </c>
      <c r="K18" s="44">
        <v>8.6999999999999993</v>
      </c>
      <c r="L18" s="44">
        <v>8.6999999999999993</v>
      </c>
      <c r="M18" s="44">
        <v>8.6999999999999993</v>
      </c>
      <c r="N18" s="44">
        <v>8.6999999999999993</v>
      </c>
      <c r="O18" s="44">
        <v>8.6999999999999993</v>
      </c>
      <c r="P18" s="44">
        <v>8.6999999999999993</v>
      </c>
      <c r="Q18" s="44">
        <v>8.6999999999999993</v>
      </c>
      <c r="R18" s="44">
        <v>8.6999999999999993</v>
      </c>
      <c r="S18" s="44">
        <v>8.6999999999999993</v>
      </c>
      <c r="T18" s="44">
        <v>8.6999999999999993</v>
      </c>
      <c r="U18" s="44">
        <v>8.6999999999999993</v>
      </c>
      <c r="V18" s="44">
        <v>8.6999999999999993</v>
      </c>
      <c r="W18" s="44">
        <v>8.6999999999999993</v>
      </c>
      <c r="X18" s="44">
        <v>8.6999999999999993</v>
      </c>
      <c r="Y18" s="44">
        <v>8.6999999999999993</v>
      </c>
      <c r="Z18" s="44">
        <v>8.6999999999999993</v>
      </c>
      <c r="AA18" s="44">
        <v>8.6999999999999993</v>
      </c>
      <c r="AB18" s="44">
        <v>8.6999999999999993</v>
      </c>
      <c r="AC18" s="44">
        <v>8.6999999999999993</v>
      </c>
      <c r="AD18" s="44">
        <v>8.6999999999999993</v>
      </c>
      <c r="AE18" s="44">
        <v>8.6999999999999993</v>
      </c>
      <c r="AF18" s="44">
        <v>8.6999999999999993</v>
      </c>
      <c r="AG18" s="48">
        <v>52.465000000000003</v>
      </c>
      <c r="AH18" s="46">
        <f t="shared" si="2"/>
        <v>8.6999999999999993</v>
      </c>
      <c r="AI18" s="47">
        <f t="shared" si="3"/>
        <v>8.6999999999999993</v>
      </c>
      <c r="AK18" s="49"/>
      <c r="AL18" s="52" t="s">
        <v>31</v>
      </c>
      <c r="AM18" s="57">
        <f t="shared" ref="AM18:AR18" si="8">B92</f>
        <v>219.59999999999997</v>
      </c>
      <c r="AN18" s="57">
        <f t="shared" si="8"/>
        <v>183.99999999999997</v>
      </c>
      <c r="AO18" s="57">
        <f t="shared" si="8"/>
        <v>124.5</v>
      </c>
      <c r="AP18" s="57">
        <f t="shared" si="8"/>
        <v>124.5</v>
      </c>
      <c r="AQ18" s="57">
        <f t="shared" si="8"/>
        <v>114</v>
      </c>
      <c r="AR18" s="57">
        <f t="shared" si="8"/>
        <v>114</v>
      </c>
      <c r="AS18" s="57">
        <f>I92</f>
        <v>156.99999999999997</v>
      </c>
      <c r="AT18" s="57">
        <f>K92</f>
        <v>280</v>
      </c>
      <c r="AU18" s="57">
        <f t="shared" ref="AU18:BD18" si="9">M92</f>
        <v>285</v>
      </c>
      <c r="AV18" s="57">
        <f t="shared" si="9"/>
        <v>340.15000000000003</v>
      </c>
      <c r="AW18" s="57">
        <f t="shared" si="9"/>
        <v>281.8</v>
      </c>
      <c r="AX18" s="57">
        <f t="shared" si="9"/>
        <v>205.3</v>
      </c>
      <c r="AY18" s="57">
        <f t="shared" si="9"/>
        <v>158.70000000000002</v>
      </c>
      <c r="AZ18" s="57">
        <f t="shared" si="9"/>
        <v>138.80000000000001</v>
      </c>
      <c r="BA18" s="57">
        <f t="shared" si="9"/>
        <v>115.1</v>
      </c>
      <c r="BB18" s="57">
        <f t="shared" si="9"/>
        <v>114.7</v>
      </c>
      <c r="BC18" s="57">
        <f t="shared" si="9"/>
        <v>165.5</v>
      </c>
      <c r="BD18" s="57">
        <f t="shared" si="9"/>
        <v>190.3</v>
      </c>
      <c r="BE18" s="58">
        <f>X92</f>
        <v>280.20000000000005</v>
      </c>
      <c r="BF18" s="58">
        <f>Z92</f>
        <v>380.1</v>
      </c>
      <c r="BG18" s="58">
        <f>AB92</f>
        <v>377.50000000000006</v>
      </c>
      <c r="BH18" s="58">
        <f>AD92</f>
        <v>209.10000000000002</v>
      </c>
      <c r="BI18" s="58">
        <f>AE92</f>
        <v>230.70000000000002</v>
      </c>
      <c r="BJ18" s="58">
        <f>AF92</f>
        <v>229.5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11.9</v>
      </c>
      <c r="C19" s="44">
        <v>11.9</v>
      </c>
      <c r="D19" s="44">
        <v>11.9</v>
      </c>
      <c r="E19" s="44">
        <v>11.9</v>
      </c>
      <c r="F19" s="44">
        <v>11.9</v>
      </c>
      <c r="G19" s="44">
        <v>11.9</v>
      </c>
      <c r="H19" s="44">
        <v>11.9</v>
      </c>
      <c r="I19" s="44">
        <v>11.9</v>
      </c>
      <c r="J19" s="44">
        <v>11.9</v>
      </c>
      <c r="K19" s="44">
        <v>11.9</v>
      </c>
      <c r="L19" s="44">
        <v>11.9</v>
      </c>
      <c r="M19" s="44">
        <v>11.9</v>
      </c>
      <c r="N19" s="44">
        <v>11.9</v>
      </c>
      <c r="O19" s="44">
        <v>11.9</v>
      </c>
      <c r="P19" s="44">
        <v>11.9</v>
      </c>
      <c r="Q19" s="44">
        <v>11.9</v>
      </c>
      <c r="R19" s="44">
        <v>11.9</v>
      </c>
      <c r="S19" s="44">
        <v>11.9</v>
      </c>
      <c r="T19" s="44">
        <v>11.9</v>
      </c>
      <c r="U19" s="44">
        <v>11.9</v>
      </c>
      <c r="V19" s="44">
        <v>11.9</v>
      </c>
      <c r="W19" s="44">
        <v>11.9</v>
      </c>
      <c r="X19" s="44">
        <v>11.9</v>
      </c>
      <c r="Y19" s="44">
        <v>11.9</v>
      </c>
      <c r="Z19" s="44">
        <v>11.9</v>
      </c>
      <c r="AA19" s="44">
        <v>11.9</v>
      </c>
      <c r="AB19" s="44">
        <v>11.9</v>
      </c>
      <c r="AC19" s="44">
        <v>11.9</v>
      </c>
      <c r="AD19" s="44">
        <v>11.9</v>
      </c>
      <c r="AE19" s="44">
        <v>11.9</v>
      </c>
      <c r="AF19" s="44">
        <v>11.9</v>
      </c>
      <c r="AG19" s="48">
        <v>52.4</v>
      </c>
      <c r="AH19" s="46">
        <f t="shared" si="2"/>
        <v>11.9</v>
      </c>
      <c r="AI19" s="47">
        <f t="shared" si="3"/>
        <v>11.9</v>
      </c>
      <c r="AK19" s="49"/>
      <c r="AL19" s="52" t="s">
        <v>33</v>
      </c>
      <c r="AM19" s="57">
        <f t="shared" ref="AM19:AR19" si="10">B108</f>
        <v>110</v>
      </c>
      <c r="AN19" s="57">
        <f t="shared" si="10"/>
        <v>112.5</v>
      </c>
      <c r="AO19" s="57">
        <f t="shared" si="10"/>
        <v>198.5</v>
      </c>
      <c r="AP19" s="57">
        <f t="shared" si="10"/>
        <v>259.8</v>
      </c>
      <c r="AQ19" s="57">
        <f t="shared" si="10"/>
        <v>330.2</v>
      </c>
      <c r="AR19" s="57">
        <f t="shared" si="10"/>
        <v>381</v>
      </c>
      <c r="AS19" s="57">
        <f>I108</f>
        <v>377</v>
      </c>
      <c r="AT19" s="57">
        <f>K108</f>
        <v>280</v>
      </c>
      <c r="AU19" s="57">
        <f t="shared" ref="AU19:BD19" si="11">M108</f>
        <v>312.5</v>
      </c>
      <c r="AV19" s="57">
        <f t="shared" si="11"/>
        <v>433.00000000000006</v>
      </c>
      <c r="AW19" s="57">
        <f t="shared" si="11"/>
        <v>480.4</v>
      </c>
      <c r="AX19" s="57">
        <f t="shared" si="11"/>
        <v>570.9</v>
      </c>
      <c r="AY19" s="57">
        <f t="shared" si="11"/>
        <v>620</v>
      </c>
      <c r="AZ19" s="57">
        <f t="shared" si="11"/>
        <v>604.5</v>
      </c>
      <c r="BA19" s="57">
        <f t="shared" si="11"/>
        <v>651.40000000000009</v>
      </c>
      <c r="BB19" s="57">
        <f t="shared" si="11"/>
        <v>663.4</v>
      </c>
      <c r="BC19" s="57">
        <f t="shared" si="11"/>
        <v>677.19999999999993</v>
      </c>
      <c r="BD19" s="57">
        <f t="shared" si="11"/>
        <v>629.20000000000005</v>
      </c>
      <c r="BE19" s="58">
        <f>X108</f>
        <v>493.90000000000003</v>
      </c>
      <c r="BF19" s="58">
        <f>Z108</f>
        <v>387.7</v>
      </c>
      <c r="BG19" s="58">
        <f>AB108</f>
        <v>276.09999999999997</v>
      </c>
      <c r="BH19" s="58">
        <f>AD108</f>
        <v>613.79999999999995</v>
      </c>
      <c r="BI19" s="58">
        <f>AE108</f>
        <v>428.7</v>
      </c>
      <c r="BJ19" s="58">
        <f>AF108</f>
        <v>423.4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v>0</v>
      </c>
      <c r="L20" s="44">
        <v>0</v>
      </c>
      <c r="M20" s="44">
        <v>0</v>
      </c>
      <c r="N20" s="44">
        <v>0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  <c r="AA20" s="44">
        <v>0</v>
      </c>
      <c r="AB20" s="44">
        <v>25</v>
      </c>
      <c r="AC20" s="44">
        <v>25</v>
      </c>
      <c r="AD20" s="44">
        <v>25</v>
      </c>
      <c r="AE20" s="44">
        <v>25</v>
      </c>
      <c r="AF20" s="44">
        <v>25</v>
      </c>
      <c r="AG20" s="48">
        <v>50</v>
      </c>
      <c r="AH20" s="46">
        <f t="shared" si="2"/>
        <v>25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32.1</v>
      </c>
      <c r="BB20" s="57">
        <f t="shared" si="13"/>
        <v>30</v>
      </c>
      <c r="BC20" s="57">
        <f t="shared" si="13"/>
        <v>30</v>
      </c>
      <c r="BD20" s="57">
        <f t="shared" si="13"/>
        <v>30</v>
      </c>
      <c r="BE20" s="58">
        <f>X96</f>
        <v>30</v>
      </c>
      <c r="BF20" s="58">
        <f>Z96</f>
        <v>26.5</v>
      </c>
      <c r="BG20" s="58">
        <f>AB96</f>
        <v>9.8000000000000007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22.5</v>
      </c>
      <c r="C21" s="44">
        <v>22.5</v>
      </c>
      <c r="D21" s="44">
        <v>22.5</v>
      </c>
      <c r="E21" s="44">
        <v>19.2</v>
      </c>
      <c r="F21" s="44">
        <v>19.2</v>
      </c>
      <c r="G21" s="44">
        <v>19.2</v>
      </c>
      <c r="H21" s="44">
        <v>19.2</v>
      </c>
      <c r="I21" s="44">
        <v>19.2</v>
      </c>
      <c r="J21" s="44">
        <v>19.2</v>
      </c>
      <c r="K21" s="44">
        <v>19.2</v>
      </c>
      <c r="L21" s="44">
        <v>19.2</v>
      </c>
      <c r="M21" s="44">
        <v>19.2</v>
      </c>
      <c r="N21" s="44">
        <v>19.2</v>
      </c>
      <c r="O21" s="44">
        <v>19.2</v>
      </c>
      <c r="P21" s="44">
        <v>19.2</v>
      </c>
      <c r="Q21" s="44">
        <v>19.2</v>
      </c>
      <c r="R21" s="44">
        <v>19.2</v>
      </c>
      <c r="S21" s="44">
        <v>19.2</v>
      </c>
      <c r="T21" s="44">
        <v>19.2</v>
      </c>
      <c r="U21" s="44">
        <v>19.2</v>
      </c>
      <c r="V21" s="44">
        <v>19.2</v>
      </c>
      <c r="W21" s="44">
        <v>19.2</v>
      </c>
      <c r="X21" s="44">
        <v>19.2</v>
      </c>
      <c r="Y21" s="44">
        <v>19.2</v>
      </c>
      <c r="Z21" s="44">
        <v>19.2</v>
      </c>
      <c r="AA21" s="44">
        <v>19.2</v>
      </c>
      <c r="AB21" s="44">
        <v>19.2</v>
      </c>
      <c r="AC21" s="44">
        <v>19.2</v>
      </c>
      <c r="AD21" s="44">
        <v>19.2</v>
      </c>
      <c r="AE21" s="44">
        <v>19.2</v>
      </c>
      <c r="AF21" s="44">
        <v>19.2</v>
      </c>
      <c r="AG21" s="48">
        <v>45</v>
      </c>
      <c r="AH21" s="46">
        <f t="shared" si="2"/>
        <v>22.5</v>
      </c>
      <c r="AI21" s="47">
        <f t="shared" si="3"/>
        <v>19.2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16.100000000000001</v>
      </c>
      <c r="C22" s="44">
        <v>16.100000000000001</v>
      </c>
      <c r="D22" s="44">
        <v>16.100000000000001</v>
      </c>
      <c r="E22" s="44">
        <v>16.100000000000001</v>
      </c>
      <c r="F22" s="44">
        <v>16.100000000000001</v>
      </c>
      <c r="G22" s="44">
        <v>16.100000000000001</v>
      </c>
      <c r="H22" s="44">
        <v>16.100000000000001</v>
      </c>
      <c r="I22" s="44">
        <v>16.100000000000001</v>
      </c>
      <c r="J22" s="44">
        <v>16.100000000000001</v>
      </c>
      <c r="K22" s="44">
        <v>16.100000000000001</v>
      </c>
      <c r="L22" s="44">
        <v>16.100000000000001</v>
      </c>
      <c r="M22" s="44">
        <v>16.100000000000001</v>
      </c>
      <c r="N22" s="44">
        <v>16.100000000000001</v>
      </c>
      <c r="O22" s="44">
        <v>16.100000000000001</v>
      </c>
      <c r="P22" s="44">
        <v>16.100000000000001</v>
      </c>
      <c r="Q22" s="44">
        <v>16.100000000000001</v>
      </c>
      <c r="R22" s="44">
        <v>16.100000000000001</v>
      </c>
      <c r="S22" s="44">
        <v>16.100000000000001</v>
      </c>
      <c r="T22" s="44">
        <v>16.100000000000001</v>
      </c>
      <c r="U22" s="44">
        <v>16.100000000000001</v>
      </c>
      <c r="V22" s="44">
        <v>16.100000000000001</v>
      </c>
      <c r="W22" s="44">
        <v>16.100000000000001</v>
      </c>
      <c r="X22" s="44">
        <v>16.100000000000001</v>
      </c>
      <c r="Y22" s="44">
        <v>16.100000000000001</v>
      </c>
      <c r="Z22" s="44">
        <v>16.100000000000001</v>
      </c>
      <c r="AA22" s="44">
        <v>16.100000000000001</v>
      </c>
      <c r="AB22" s="44">
        <v>16.100000000000001</v>
      </c>
      <c r="AC22" s="44">
        <v>16.100000000000001</v>
      </c>
      <c r="AD22" s="44">
        <v>16.100000000000001</v>
      </c>
      <c r="AE22" s="44">
        <v>16.100000000000001</v>
      </c>
      <c r="AF22" s="44">
        <v>16.100000000000001</v>
      </c>
      <c r="AG22" s="48">
        <v>44</v>
      </c>
      <c r="AH22" s="46">
        <f t="shared" si="2"/>
        <v>16.100000000000001</v>
      </c>
      <c r="AI22" s="47">
        <f t="shared" si="3"/>
        <v>16.100000000000001</v>
      </c>
      <c r="AK22" s="49"/>
      <c r="AL22" s="59" t="s">
        <v>39</v>
      </c>
      <c r="AM22" s="60">
        <f t="shared" ref="AM22:BJ22" si="16">SUM(AM16:AM21)</f>
        <v>1211.0800000000002</v>
      </c>
      <c r="AN22" s="60">
        <f t="shared" si="16"/>
        <v>1228.4800000000002</v>
      </c>
      <c r="AO22" s="60">
        <f t="shared" si="16"/>
        <v>1171.6500000000001</v>
      </c>
      <c r="AP22" s="60">
        <f t="shared" si="16"/>
        <v>1114.0500000000002</v>
      </c>
      <c r="AQ22" s="60">
        <f t="shared" si="16"/>
        <v>1136.6500000000001</v>
      </c>
      <c r="AR22" s="60">
        <f t="shared" si="16"/>
        <v>1187.45</v>
      </c>
      <c r="AS22" s="60">
        <f t="shared" si="16"/>
        <v>1226.45</v>
      </c>
      <c r="AT22" s="60">
        <f t="shared" si="16"/>
        <v>1252.45</v>
      </c>
      <c r="AU22" s="60">
        <f t="shared" si="16"/>
        <v>1571.25</v>
      </c>
      <c r="AV22" s="60">
        <f t="shared" si="16"/>
        <v>1603.72</v>
      </c>
      <c r="AW22" s="60">
        <f t="shared" si="16"/>
        <v>1462.77</v>
      </c>
      <c r="AX22" s="60">
        <f t="shared" si="16"/>
        <v>1456.77</v>
      </c>
      <c r="AY22" s="60">
        <f t="shared" si="16"/>
        <v>1457.5700000000002</v>
      </c>
      <c r="AZ22" s="60">
        <f t="shared" si="16"/>
        <v>1420.9700000000003</v>
      </c>
      <c r="BA22" s="60">
        <f t="shared" si="16"/>
        <v>1476.2700000000002</v>
      </c>
      <c r="BB22" s="60">
        <f t="shared" si="16"/>
        <v>1485.7700000000002</v>
      </c>
      <c r="BC22" s="60">
        <f t="shared" si="16"/>
        <v>1550.3700000000001</v>
      </c>
      <c r="BD22" s="60">
        <f t="shared" si="16"/>
        <v>1547.2700000000002</v>
      </c>
      <c r="BE22" s="60">
        <f t="shared" si="16"/>
        <v>1581.4700000000003</v>
      </c>
      <c r="BF22" s="60">
        <f t="shared" si="16"/>
        <v>1937.2700000000002</v>
      </c>
      <c r="BG22" s="60">
        <f t="shared" si="16"/>
        <v>1729.07</v>
      </c>
      <c r="BH22" s="60">
        <f t="shared" si="16"/>
        <v>1613.4700000000003</v>
      </c>
      <c r="BI22" s="60">
        <f t="shared" si="16"/>
        <v>1449.9700000000003</v>
      </c>
      <c r="BJ22" s="60">
        <f t="shared" si="16"/>
        <v>1362.8700000000001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8</v>
      </c>
      <c r="C23" s="44">
        <v>8</v>
      </c>
      <c r="D23" s="44">
        <v>8</v>
      </c>
      <c r="E23" s="44">
        <v>8</v>
      </c>
      <c r="F23" s="44">
        <v>8</v>
      </c>
      <c r="G23" s="44">
        <v>8</v>
      </c>
      <c r="H23" s="44">
        <v>8</v>
      </c>
      <c r="I23" s="44">
        <v>8</v>
      </c>
      <c r="J23" s="44">
        <v>8</v>
      </c>
      <c r="K23" s="44">
        <v>8</v>
      </c>
      <c r="L23" s="44">
        <v>8</v>
      </c>
      <c r="M23" s="44">
        <v>8</v>
      </c>
      <c r="N23" s="44">
        <v>8</v>
      </c>
      <c r="O23" s="44">
        <v>8</v>
      </c>
      <c r="P23" s="44">
        <v>8</v>
      </c>
      <c r="Q23" s="44">
        <v>8</v>
      </c>
      <c r="R23" s="44">
        <v>8</v>
      </c>
      <c r="S23" s="44">
        <v>8</v>
      </c>
      <c r="T23" s="44">
        <v>8</v>
      </c>
      <c r="U23" s="44">
        <v>8</v>
      </c>
      <c r="V23" s="44">
        <v>8</v>
      </c>
      <c r="W23" s="44">
        <v>8</v>
      </c>
      <c r="X23" s="44">
        <v>8</v>
      </c>
      <c r="Y23" s="44">
        <v>8</v>
      </c>
      <c r="Z23" s="44">
        <v>8</v>
      </c>
      <c r="AA23" s="44">
        <v>8</v>
      </c>
      <c r="AB23" s="44">
        <v>8</v>
      </c>
      <c r="AC23" s="44">
        <v>8</v>
      </c>
      <c r="AD23" s="44">
        <v>8</v>
      </c>
      <c r="AE23" s="44">
        <v>8</v>
      </c>
      <c r="AF23" s="44">
        <v>8</v>
      </c>
      <c r="AG23" s="48">
        <v>42</v>
      </c>
      <c r="AH23" s="46">
        <f t="shared" si="2"/>
        <v>8</v>
      </c>
      <c r="AI23" s="47">
        <f t="shared" si="3"/>
        <v>8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-60.2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13.1</v>
      </c>
      <c r="C24" s="44">
        <v>13.1</v>
      </c>
      <c r="D24" s="44">
        <v>13.1</v>
      </c>
      <c r="E24" s="44">
        <v>13.1</v>
      </c>
      <c r="F24" s="44">
        <v>13.1</v>
      </c>
      <c r="G24" s="44">
        <v>13.1</v>
      </c>
      <c r="H24" s="44">
        <v>13.1</v>
      </c>
      <c r="I24" s="44">
        <v>13.1</v>
      </c>
      <c r="J24" s="44">
        <v>13.1</v>
      </c>
      <c r="K24" s="44">
        <v>13.1</v>
      </c>
      <c r="L24" s="44">
        <v>13.1</v>
      </c>
      <c r="M24" s="44">
        <v>13.1</v>
      </c>
      <c r="N24" s="44">
        <v>13.1</v>
      </c>
      <c r="O24" s="44">
        <v>13.1</v>
      </c>
      <c r="P24" s="44">
        <v>13.1</v>
      </c>
      <c r="Q24" s="44">
        <v>13.1</v>
      </c>
      <c r="R24" s="44">
        <v>13.1</v>
      </c>
      <c r="S24" s="44">
        <v>13.1</v>
      </c>
      <c r="T24" s="44">
        <v>13.1</v>
      </c>
      <c r="U24" s="44">
        <v>13.1</v>
      </c>
      <c r="V24" s="44">
        <v>13.1</v>
      </c>
      <c r="W24" s="44">
        <v>13.1</v>
      </c>
      <c r="X24" s="44">
        <v>13.1</v>
      </c>
      <c r="Y24" s="44">
        <v>13.1</v>
      </c>
      <c r="Z24" s="44">
        <v>13.1</v>
      </c>
      <c r="AA24" s="44">
        <v>13.1</v>
      </c>
      <c r="AB24" s="44">
        <v>13.1</v>
      </c>
      <c r="AC24" s="44">
        <v>13.1</v>
      </c>
      <c r="AD24" s="44">
        <v>13.1</v>
      </c>
      <c r="AE24" s="44">
        <v>13.1</v>
      </c>
      <c r="AF24" s="44">
        <v>13.1</v>
      </c>
      <c r="AG24" s="48">
        <v>40</v>
      </c>
      <c r="AH24" s="46">
        <f t="shared" si="2"/>
        <v>13.1</v>
      </c>
      <c r="AI24" s="47">
        <f t="shared" si="3"/>
        <v>13.1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11.1</v>
      </c>
      <c r="C25" s="44">
        <v>11.1</v>
      </c>
      <c r="D25" s="44">
        <v>11.1</v>
      </c>
      <c r="E25" s="44">
        <v>11.1</v>
      </c>
      <c r="F25" s="44">
        <v>11.1</v>
      </c>
      <c r="G25" s="44">
        <v>11.1</v>
      </c>
      <c r="H25" s="44">
        <v>11.1</v>
      </c>
      <c r="I25" s="44">
        <v>11.1</v>
      </c>
      <c r="J25" s="44">
        <v>11.1</v>
      </c>
      <c r="K25" s="44">
        <v>11.1</v>
      </c>
      <c r="L25" s="44">
        <v>11.1</v>
      </c>
      <c r="M25" s="44">
        <v>11.1</v>
      </c>
      <c r="N25" s="44">
        <v>11.1</v>
      </c>
      <c r="O25" s="44">
        <v>11.1</v>
      </c>
      <c r="P25" s="44">
        <v>11.1</v>
      </c>
      <c r="Q25" s="44">
        <v>11.1</v>
      </c>
      <c r="R25" s="44">
        <v>11.1</v>
      </c>
      <c r="S25" s="44">
        <v>11.1</v>
      </c>
      <c r="T25" s="44">
        <v>11.1</v>
      </c>
      <c r="U25" s="44">
        <v>11.1</v>
      </c>
      <c r="V25" s="44">
        <v>11.1</v>
      </c>
      <c r="W25" s="44">
        <v>11.1</v>
      </c>
      <c r="X25" s="44">
        <v>11.1</v>
      </c>
      <c r="Y25" s="44">
        <v>11.1</v>
      </c>
      <c r="Z25" s="44">
        <v>11.1</v>
      </c>
      <c r="AA25" s="44">
        <v>11.1</v>
      </c>
      <c r="AB25" s="44">
        <v>11.1</v>
      </c>
      <c r="AC25" s="44">
        <v>11.1</v>
      </c>
      <c r="AD25" s="44">
        <v>11.1</v>
      </c>
      <c r="AE25" s="44">
        <v>11.1</v>
      </c>
      <c r="AF25" s="44">
        <v>11.1</v>
      </c>
      <c r="AG25" s="48">
        <v>38.46</v>
      </c>
      <c r="AH25" s="46">
        <f t="shared" si="2"/>
        <v>11.1</v>
      </c>
      <c r="AI25" s="47">
        <f t="shared" si="3"/>
        <v>11.1</v>
      </c>
      <c r="AK25" s="49"/>
      <c r="AL25" s="59" t="s">
        <v>44</v>
      </c>
      <c r="AM25" s="60">
        <f t="shared" ref="AM25:BJ25" si="19">AM22+AM23</f>
        <v>1211.0800000000002</v>
      </c>
      <c r="AN25" s="60">
        <f t="shared" si="19"/>
        <v>1168.2800000000002</v>
      </c>
      <c r="AO25" s="60">
        <f t="shared" si="19"/>
        <v>1171.6500000000001</v>
      </c>
      <c r="AP25" s="60">
        <f t="shared" si="19"/>
        <v>1114.0500000000002</v>
      </c>
      <c r="AQ25" s="60">
        <f t="shared" si="19"/>
        <v>1136.6500000000001</v>
      </c>
      <c r="AR25" s="60">
        <f t="shared" si="19"/>
        <v>1187.45</v>
      </c>
      <c r="AS25" s="60">
        <f t="shared" si="19"/>
        <v>1226.45</v>
      </c>
      <c r="AT25" s="60">
        <f t="shared" si="19"/>
        <v>1252.45</v>
      </c>
      <c r="AU25" s="60">
        <f t="shared" si="19"/>
        <v>1571.25</v>
      </c>
      <c r="AV25" s="60">
        <f t="shared" si="19"/>
        <v>1603.72</v>
      </c>
      <c r="AW25" s="60">
        <f t="shared" si="19"/>
        <v>1462.77</v>
      </c>
      <c r="AX25" s="60">
        <f t="shared" si="19"/>
        <v>1456.77</v>
      </c>
      <c r="AY25" s="60">
        <f t="shared" si="19"/>
        <v>1457.5700000000002</v>
      </c>
      <c r="AZ25" s="60">
        <f t="shared" si="19"/>
        <v>1420.9700000000003</v>
      </c>
      <c r="BA25" s="60">
        <f t="shared" si="19"/>
        <v>1476.2700000000002</v>
      </c>
      <c r="BB25" s="60">
        <f t="shared" si="19"/>
        <v>1485.7700000000002</v>
      </c>
      <c r="BC25" s="60">
        <f t="shared" si="19"/>
        <v>1550.3700000000001</v>
      </c>
      <c r="BD25" s="60">
        <f t="shared" si="19"/>
        <v>1547.2700000000002</v>
      </c>
      <c r="BE25" s="60">
        <f t="shared" si="19"/>
        <v>1581.4700000000003</v>
      </c>
      <c r="BF25" s="60">
        <f t="shared" si="19"/>
        <v>1937.2700000000002</v>
      </c>
      <c r="BG25" s="60">
        <f t="shared" si="19"/>
        <v>1729.07</v>
      </c>
      <c r="BH25" s="60">
        <f t="shared" si="19"/>
        <v>1613.4700000000003</v>
      </c>
      <c r="BI25" s="60">
        <f t="shared" si="19"/>
        <v>1449.9700000000003</v>
      </c>
      <c r="BJ25" s="60">
        <f t="shared" si="19"/>
        <v>1362.8700000000001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4.4000000000000004</v>
      </c>
      <c r="C26" s="44">
        <v>4.4000000000000004</v>
      </c>
      <c r="D26" s="44">
        <v>4.4000000000000004</v>
      </c>
      <c r="E26" s="44">
        <v>4.4000000000000004</v>
      </c>
      <c r="F26" s="44">
        <v>4.4000000000000004</v>
      </c>
      <c r="G26" s="44">
        <v>4.4000000000000004</v>
      </c>
      <c r="H26" s="44">
        <v>4.4000000000000004</v>
      </c>
      <c r="I26" s="44">
        <v>4.4000000000000004</v>
      </c>
      <c r="J26" s="44">
        <v>4.4000000000000004</v>
      </c>
      <c r="K26" s="44">
        <v>4.4000000000000004</v>
      </c>
      <c r="L26" s="44">
        <v>4.4000000000000004</v>
      </c>
      <c r="M26" s="44">
        <v>4.4000000000000004</v>
      </c>
      <c r="N26" s="44">
        <v>4.4000000000000004</v>
      </c>
      <c r="O26" s="44">
        <v>4.4000000000000004</v>
      </c>
      <c r="P26" s="44">
        <v>4.4000000000000004</v>
      </c>
      <c r="Q26" s="44">
        <v>4.4000000000000004</v>
      </c>
      <c r="R26" s="44">
        <v>4.4000000000000004</v>
      </c>
      <c r="S26" s="44">
        <v>4.4000000000000004</v>
      </c>
      <c r="T26" s="44">
        <v>4.4000000000000004</v>
      </c>
      <c r="U26" s="44">
        <v>4.4000000000000004</v>
      </c>
      <c r="V26" s="44">
        <v>4.4000000000000004</v>
      </c>
      <c r="W26" s="44">
        <v>4.4000000000000004</v>
      </c>
      <c r="X26" s="44">
        <v>4.4000000000000004</v>
      </c>
      <c r="Y26" s="44">
        <v>4.4000000000000004</v>
      </c>
      <c r="Z26" s="44">
        <v>4.4000000000000004</v>
      </c>
      <c r="AA26" s="44">
        <v>4.4000000000000004</v>
      </c>
      <c r="AB26" s="44">
        <v>4.4000000000000004</v>
      </c>
      <c r="AC26" s="44">
        <v>4.4000000000000004</v>
      </c>
      <c r="AD26" s="44">
        <v>4.4000000000000004</v>
      </c>
      <c r="AE26" s="44">
        <v>4.4000000000000004</v>
      </c>
      <c r="AF26" s="44">
        <v>4.4000000000000004</v>
      </c>
      <c r="AG26" s="61">
        <v>38</v>
      </c>
      <c r="AH26" s="46">
        <f t="shared" si="2"/>
        <v>4.4000000000000004</v>
      </c>
      <c r="AI26" s="47">
        <f t="shared" si="3"/>
        <v>4.4000000000000004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10.8</v>
      </c>
      <c r="C27" s="44">
        <v>10.8</v>
      </c>
      <c r="D27" s="44">
        <v>10.8</v>
      </c>
      <c r="E27" s="44">
        <v>10.8</v>
      </c>
      <c r="F27" s="44">
        <v>10.8</v>
      </c>
      <c r="G27" s="44">
        <v>10.8</v>
      </c>
      <c r="H27" s="44">
        <v>10.8</v>
      </c>
      <c r="I27" s="44">
        <v>10.8</v>
      </c>
      <c r="J27" s="44">
        <v>10.8</v>
      </c>
      <c r="K27" s="44">
        <v>10.8</v>
      </c>
      <c r="L27" s="44">
        <v>10.8</v>
      </c>
      <c r="M27" s="44">
        <v>10.8</v>
      </c>
      <c r="N27" s="44">
        <v>10.8</v>
      </c>
      <c r="O27" s="44">
        <v>10.8</v>
      </c>
      <c r="P27" s="44">
        <v>10.8</v>
      </c>
      <c r="Q27" s="44">
        <v>10.8</v>
      </c>
      <c r="R27" s="44">
        <v>10.8</v>
      </c>
      <c r="S27" s="44">
        <v>10.8</v>
      </c>
      <c r="T27" s="44">
        <v>10.8</v>
      </c>
      <c r="U27" s="44">
        <v>10.8</v>
      </c>
      <c r="V27" s="44">
        <v>10.8</v>
      </c>
      <c r="W27" s="44">
        <v>10.8</v>
      </c>
      <c r="X27" s="44">
        <v>10.8</v>
      </c>
      <c r="Y27" s="44">
        <v>10.8</v>
      </c>
      <c r="Z27" s="44">
        <v>10.8</v>
      </c>
      <c r="AA27" s="44">
        <v>10.8</v>
      </c>
      <c r="AB27" s="44">
        <v>10.8</v>
      </c>
      <c r="AC27" s="44">
        <v>10.8</v>
      </c>
      <c r="AD27" s="44">
        <v>10.8</v>
      </c>
      <c r="AE27" s="44">
        <v>10.8</v>
      </c>
      <c r="AF27" s="44">
        <v>10.8</v>
      </c>
      <c r="AG27" s="48">
        <v>36</v>
      </c>
      <c r="AH27" s="46">
        <f t="shared" si="2"/>
        <v>10.8</v>
      </c>
      <c r="AI27" s="47">
        <f t="shared" si="3"/>
        <v>10.8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11</v>
      </c>
      <c r="C28" s="44">
        <v>11</v>
      </c>
      <c r="D28" s="44">
        <v>11</v>
      </c>
      <c r="E28" s="44">
        <v>11</v>
      </c>
      <c r="F28" s="44">
        <v>11</v>
      </c>
      <c r="G28" s="44">
        <v>11</v>
      </c>
      <c r="H28" s="44">
        <v>11</v>
      </c>
      <c r="I28" s="44">
        <v>11</v>
      </c>
      <c r="J28" s="44">
        <v>11</v>
      </c>
      <c r="K28" s="44">
        <v>11</v>
      </c>
      <c r="L28" s="44">
        <v>11</v>
      </c>
      <c r="M28" s="44">
        <v>11</v>
      </c>
      <c r="N28" s="44">
        <v>11</v>
      </c>
      <c r="O28" s="44">
        <v>11</v>
      </c>
      <c r="P28" s="44">
        <v>11</v>
      </c>
      <c r="Q28" s="44">
        <v>11</v>
      </c>
      <c r="R28" s="44">
        <v>11.4</v>
      </c>
      <c r="S28" s="44">
        <v>11.4</v>
      </c>
      <c r="T28" s="44">
        <v>11.4</v>
      </c>
      <c r="U28" s="44">
        <v>11.4</v>
      </c>
      <c r="V28" s="44">
        <v>11.4</v>
      </c>
      <c r="W28" s="44">
        <v>11.4</v>
      </c>
      <c r="X28" s="44">
        <v>11.4</v>
      </c>
      <c r="Y28" s="44">
        <v>11.4</v>
      </c>
      <c r="Z28" s="44">
        <v>11.4</v>
      </c>
      <c r="AA28" s="44">
        <v>11.4</v>
      </c>
      <c r="AB28" s="44">
        <v>11.4</v>
      </c>
      <c r="AC28" s="44">
        <v>11.4</v>
      </c>
      <c r="AD28" s="44">
        <v>11.4</v>
      </c>
      <c r="AE28" s="44">
        <v>11.4</v>
      </c>
      <c r="AF28" s="44">
        <v>11.4</v>
      </c>
      <c r="AG28" s="48">
        <v>35.5</v>
      </c>
      <c r="AH28" s="46">
        <f t="shared" si="2"/>
        <v>11.4</v>
      </c>
      <c r="AI28" s="47">
        <f t="shared" si="3"/>
        <v>11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4.5</v>
      </c>
      <c r="C29" s="44">
        <v>4.5</v>
      </c>
      <c r="D29" s="44">
        <v>4.5</v>
      </c>
      <c r="E29" s="44">
        <v>4.5</v>
      </c>
      <c r="F29" s="44">
        <v>4.5</v>
      </c>
      <c r="G29" s="44">
        <v>4.5</v>
      </c>
      <c r="H29" s="44">
        <v>4.5</v>
      </c>
      <c r="I29" s="44">
        <v>4.5</v>
      </c>
      <c r="J29" s="44">
        <v>4.5</v>
      </c>
      <c r="K29" s="44">
        <v>4.5</v>
      </c>
      <c r="L29" s="44">
        <v>4.5</v>
      </c>
      <c r="M29" s="44">
        <v>4.5</v>
      </c>
      <c r="N29" s="44">
        <v>4.5</v>
      </c>
      <c r="O29" s="44">
        <v>4.5</v>
      </c>
      <c r="P29" s="44">
        <v>4.5</v>
      </c>
      <c r="Q29" s="44">
        <v>4.5</v>
      </c>
      <c r="R29" s="44">
        <v>4.5</v>
      </c>
      <c r="S29" s="44">
        <v>4.5</v>
      </c>
      <c r="T29" s="44">
        <v>4.5</v>
      </c>
      <c r="U29" s="44">
        <v>4.5</v>
      </c>
      <c r="V29" s="44">
        <v>4.5</v>
      </c>
      <c r="W29" s="44">
        <v>4.5</v>
      </c>
      <c r="X29" s="44">
        <v>4.5</v>
      </c>
      <c r="Y29" s="44">
        <v>4.5</v>
      </c>
      <c r="Z29" s="44">
        <v>4.5</v>
      </c>
      <c r="AA29" s="44">
        <v>4.5</v>
      </c>
      <c r="AB29" s="44">
        <v>4.5</v>
      </c>
      <c r="AC29" s="44">
        <v>4.5</v>
      </c>
      <c r="AD29" s="44">
        <v>4.5</v>
      </c>
      <c r="AE29" s="44">
        <v>4.5</v>
      </c>
      <c r="AF29" s="44">
        <v>4.5</v>
      </c>
      <c r="AG29" s="61">
        <v>32</v>
      </c>
      <c r="AH29" s="46">
        <f t="shared" si="2"/>
        <v>4.5</v>
      </c>
      <c r="AI29" s="47">
        <f t="shared" si="3"/>
        <v>4.5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7.8</v>
      </c>
      <c r="C30" s="44">
        <v>7.8</v>
      </c>
      <c r="D30" s="44">
        <v>7.8</v>
      </c>
      <c r="E30" s="44">
        <v>7.8</v>
      </c>
      <c r="F30" s="44">
        <v>7.8</v>
      </c>
      <c r="G30" s="44">
        <v>7.8</v>
      </c>
      <c r="H30" s="44">
        <v>7.8</v>
      </c>
      <c r="I30" s="44">
        <v>7.8</v>
      </c>
      <c r="J30" s="44">
        <v>7.8</v>
      </c>
      <c r="K30" s="44">
        <v>7.8</v>
      </c>
      <c r="L30" s="44">
        <v>7.8</v>
      </c>
      <c r="M30" s="44">
        <v>7.8</v>
      </c>
      <c r="N30" s="44">
        <v>7.8</v>
      </c>
      <c r="O30" s="44">
        <v>7.8</v>
      </c>
      <c r="P30" s="44">
        <v>7.8</v>
      </c>
      <c r="Q30" s="44">
        <v>7.8</v>
      </c>
      <c r="R30" s="44">
        <v>6.7</v>
      </c>
      <c r="S30" s="44">
        <v>6.7</v>
      </c>
      <c r="T30" s="44">
        <v>6.7</v>
      </c>
      <c r="U30" s="44">
        <v>6.7</v>
      </c>
      <c r="V30" s="44">
        <v>6.7</v>
      </c>
      <c r="W30" s="44">
        <v>6.7</v>
      </c>
      <c r="X30" s="44">
        <v>6.7</v>
      </c>
      <c r="Y30" s="44">
        <v>6.7</v>
      </c>
      <c r="Z30" s="44">
        <v>6.7</v>
      </c>
      <c r="AA30" s="44">
        <v>6.7</v>
      </c>
      <c r="AB30" s="44">
        <v>6.7</v>
      </c>
      <c r="AC30" s="44">
        <v>6.7</v>
      </c>
      <c r="AD30" s="44">
        <v>6.7</v>
      </c>
      <c r="AE30" s="44">
        <v>6.7</v>
      </c>
      <c r="AF30" s="44">
        <v>6.7</v>
      </c>
      <c r="AG30" s="48">
        <v>30</v>
      </c>
      <c r="AH30" s="46">
        <f t="shared" si="2"/>
        <v>7.8</v>
      </c>
      <c r="AI30" s="47">
        <f t="shared" si="3"/>
        <v>6.7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6.5</v>
      </c>
      <c r="C31" s="44">
        <v>6.5</v>
      </c>
      <c r="D31" s="44">
        <v>6.5</v>
      </c>
      <c r="E31" s="44">
        <v>6.5</v>
      </c>
      <c r="F31" s="44">
        <v>6.5</v>
      </c>
      <c r="G31" s="44">
        <v>6.5</v>
      </c>
      <c r="H31" s="44">
        <v>6.5</v>
      </c>
      <c r="I31" s="44">
        <v>6.5</v>
      </c>
      <c r="J31" s="44">
        <v>6.5</v>
      </c>
      <c r="K31" s="44">
        <v>6.5</v>
      </c>
      <c r="L31" s="44">
        <v>6.5</v>
      </c>
      <c r="M31" s="44">
        <v>6.5</v>
      </c>
      <c r="N31" s="44">
        <v>6.5</v>
      </c>
      <c r="O31" s="44">
        <v>6.5</v>
      </c>
      <c r="P31" s="44">
        <v>6.5</v>
      </c>
      <c r="Q31" s="44">
        <v>6.5</v>
      </c>
      <c r="R31" s="44">
        <v>6</v>
      </c>
      <c r="S31" s="44">
        <v>6</v>
      </c>
      <c r="T31" s="44">
        <v>6</v>
      </c>
      <c r="U31" s="44">
        <v>6</v>
      </c>
      <c r="V31" s="44">
        <v>6</v>
      </c>
      <c r="W31" s="44">
        <v>6</v>
      </c>
      <c r="X31" s="44">
        <v>6</v>
      </c>
      <c r="Y31" s="44">
        <v>6</v>
      </c>
      <c r="Z31" s="44">
        <v>6</v>
      </c>
      <c r="AA31" s="44">
        <v>6</v>
      </c>
      <c r="AB31" s="44">
        <v>6</v>
      </c>
      <c r="AC31" s="44">
        <v>6</v>
      </c>
      <c r="AD31" s="44">
        <v>6</v>
      </c>
      <c r="AE31" s="44">
        <v>6</v>
      </c>
      <c r="AF31" s="44">
        <v>6</v>
      </c>
      <c r="AG31" s="48">
        <v>29.04</v>
      </c>
      <c r="AH31" s="46">
        <f t="shared" si="2"/>
        <v>6.5</v>
      </c>
      <c r="AI31" s="47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8</v>
      </c>
      <c r="C32" s="44">
        <v>8</v>
      </c>
      <c r="D32" s="44">
        <v>8</v>
      </c>
      <c r="E32" s="44">
        <v>8</v>
      </c>
      <c r="F32" s="44">
        <v>8</v>
      </c>
      <c r="G32" s="44">
        <v>8</v>
      </c>
      <c r="H32" s="44">
        <v>8</v>
      </c>
      <c r="I32" s="44">
        <v>8</v>
      </c>
      <c r="J32" s="44">
        <v>8</v>
      </c>
      <c r="K32" s="44">
        <v>8</v>
      </c>
      <c r="L32" s="44">
        <v>8</v>
      </c>
      <c r="M32" s="44">
        <v>8</v>
      </c>
      <c r="N32" s="44">
        <v>8</v>
      </c>
      <c r="O32" s="44">
        <v>8</v>
      </c>
      <c r="P32" s="44">
        <v>8</v>
      </c>
      <c r="Q32" s="44">
        <v>8</v>
      </c>
      <c r="R32" s="44">
        <v>8</v>
      </c>
      <c r="S32" s="44">
        <v>8</v>
      </c>
      <c r="T32" s="44">
        <v>8</v>
      </c>
      <c r="U32" s="44">
        <v>8</v>
      </c>
      <c r="V32" s="44">
        <v>8</v>
      </c>
      <c r="W32" s="44">
        <v>8</v>
      </c>
      <c r="X32" s="44">
        <v>8</v>
      </c>
      <c r="Y32" s="44">
        <v>8</v>
      </c>
      <c r="Z32" s="44">
        <v>8</v>
      </c>
      <c r="AA32" s="44">
        <v>8</v>
      </c>
      <c r="AB32" s="44">
        <v>8</v>
      </c>
      <c r="AC32" s="44">
        <v>8</v>
      </c>
      <c r="AD32" s="44">
        <v>8</v>
      </c>
      <c r="AE32" s="44">
        <v>8</v>
      </c>
      <c r="AF32" s="44">
        <v>8</v>
      </c>
      <c r="AG32" s="48">
        <v>28.1</v>
      </c>
      <c r="AH32" s="46">
        <f t="shared" si="2"/>
        <v>8</v>
      </c>
      <c r="AI32" s="47">
        <f t="shared" si="3"/>
        <v>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7.58</v>
      </c>
      <c r="C33" s="44">
        <v>7.58</v>
      </c>
      <c r="D33" s="44">
        <v>7.58</v>
      </c>
      <c r="E33" s="44">
        <v>7.58</v>
      </c>
      <c r="F33" s="44">
        <v>7.58</v>
      </c>
      <c r="G33" s="44">
        <v>7.58</v>
      </c>
      <c r="H33" s="44">
        <v>7.58</v>
      </c>
      <c r="I33" s="44">
        <v>7.58</v>
      </c>
      <c r="J33" s="44">
        <v>7.58</v>
      </c>
      <c r="K33" s="44">
        <v>7.58</v>
      </c>
      <c r="L33" s="44">
        <v>7.58</v>
      </c>
      <c r="M33" s="44">
        <v>7.58</v>
      </c>
      <c r="N33" s="44">
        <v>6.6</v>
      </c>
      <c r="O33" s="44">
        <v>6.6</v>
      </c>
      <c r="P33" s="44">
        <v>6.6</v>
      </c>
      <c r="Q33" s="44">
        <v>6.6</v>
      </c>
      <c r="R33" s="44">
        <v>6.6</v>
      </c>
      <c r="S33" s="44">
        <v>6.6</v>
      </c>
      <c r="T33" s="44">
        <v>6.6</v>
      </c>
      <c r="U33" s="44">
        <v>6.6</v>
      </c>
      <c r="V33" s="44">
        <v>6.6</v>
      </c>
      <c r="W33" s="44">
        <v>6.6</v>
      </c>
      <c r="X33" s="44">
        <v>6.6</v>
      </c>
      <c r="Y33" s="44">
        <v>6.6</v>
      </c>
      <c r="Z33" s="44">
        <v>6.6</v>
      </c>
      <c r="AA33" s="44">
        <v>6.6</v>
      </c>
      <c r="AB33" s="44">
        <v>6.6</v>
      </c>
      <c r="AC33" s="44">
        <v>6.6</v>
      </c>
      <c r="AD33" s="44">
        <v>6.6</v>
      </c>
      <c r="AE33" s="44">
        <v>6.6</v>
      </c>
      <c r="AF33" s="44">
        <v>6.6</v>
      </c>
      <c r="AG33" s="48">
        <v>27</v>
      </c>
      <c r="AH33" s="46">
        <f t="shared" si="2"/>
        <v>7.58</v>
      </c>
      <c r="AI33" s="47">
        <f t="shared" si="3"/>
        <v>6.6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6.1</v>
      </c>
      <c r="C35" s="44">
        <v>6.1</v>
      </c>
      <c r="D35" s="44">
        <v>6.1</v>
      </c>
      <c r="E35" s="44">
        <v>6.1</v>
      </c>
      <c r="F35" s="44">
        <v>6.1</v>
      </c>
      <c r="G35" s="44">
        <v>6.1</v>
      </c>
      <c r="H35" s="44">
        <v>6.1</v>
      </c>
      <c r="I35" s="44">
        <v>6.1</v>
      </c>
      <c r="J35" s="44">
        <v>6.1</v>
      </c>
      <c r="K35" s="44">
        <v>6.1</v>
      </c>
      <c r="L35" s="44">
        <v>6.1</v>
      </c>
      <c r="M35" s="44">
        <v>6.1</v>
      </c>
      <c r="N35" s="44">
        <v>6.1</v>
      </c>
      <c r="O35" s="44">
        <v>6.1</v>
      </c>
      <c r="P35" s="44">
        <v>6.1</v>
      </c>
      <c r="Q35" s="44">
        <v>6.1</v>
      </c>
      <c r="R35" s="44">
        <v>6.1</v>
      </c>
      <c r="S35" s="44">
        <v>6.1</v>
      </c>
      <c r="T35" s="44">
        <v>6.1</v>
      </c>
      <c r="U35" s="44">
        <v>6.1</v>
      </c>
      <c r="V35" s="44">
        <v>6.1</v>
      </c>
      <c r="W35" s="44">
        <v>6.1</v>
      </c>
      <c r="X35" s="44">
        <v>6.1</v>
      </c>
      <c r="Y35" s="44">
        <v>6.1</v>
      </c>
      <c r="Z35" s="44">
        <v>6.1</v>
      </c>
      <c r="AA35" s="44">
        <v>6.1</v>
      </c>
      <c r="AB35" s="44">
        <v>6.1</v>
      </c>
      <c r="AC35" s="44">
        <v>6.1</v>
      </c>
      <c r="AD35" s="44">
        <v>6.1</v>
      </c>
      <c r="AE35" s="44">
        <v>6.1</v>
      </c>
      <c r="AF35" s="44">
        <v>6.1</v>
      </c>
      <c r="AG35" s="48">
        <v>25</v>
      </c>
      <c r="AH35" s="46">
        <f t="shared" si="2"/>
        <v>6.1</v>
      </c>
      <c r="AI35" s="47">
        <f t="shared" si="3"/>
        <v>6.1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8</v>
      </c>
      <c r="C36" s="44">
        <v>8</v>
      </c>
      <c r="D36" s="44">
        <v>8</v>
      </c>
      <c r="E36" s="44">
        <v>8</v>
      </c>
      <c r="F36" s="44">
        <v>8</v>
      </c>
      <c r="G36" s="44">
        <v>8</v>
      </c>
      <c r="H36" s="44">
        <v>8</v>
      </c>
      <c r="I36" s="44">
        <v>8</v>
      </c>
      <c r="J36" s="44">
        <v>8</v>
      </c>
      <c r="K36" s="44">
        <v>8</v>
      </c>
      <c r="L36" s="44">
        <v>8</v>
      </c>
      <c r="M36" s="44">
        <v>8</v>
      </c>
      <c r="N36" s="44">
        <v>8</v>
      </c>
      <c r="O36" s="44">
        <v>8</v>
      </c>
      <c r="P36" s="44">
        <v>8</v>
      </c>
      <c r="Q36" s="44">
        <v>8</v>
      </c>
      <c r="R36" s="44">
        <v>8</v>
      </c>
      <c r="S36" s="44">
        <v>8</v>
      </c>
      <c r="T36" s="44">
        <v>8</v>
      </c>
      <c r="U36" s="44">
        <v>8</v>
      </c>
      <c r="V36" s="44">
        <v>8</v>
      </c>
      <c r="W36" s="44">
        <v>8</v>
      </c>
      <c r="X36" s="44">
        <v>8</v>
      </c>
      <c r="Y36" s="44">
        <v>8</v>
      </c>
      <c r="Z36" s="44">
        <v>8</v>
      </c>
      <c r="AA36" s="44">
        <v>8</v>
      </c>
      <c r="AB36" s="44">
        <v>8</v>
      </c>
      <c r="AC36" s="44">
        <v>8</v>
      </c>
      <c r="AD36" s="44">
        <v>8</v>
      </c>
      <c r="AE36" s="44">
        <v>8</v>
      </c>
      <c r="AF36" s="44">
        <v>8</v>
      </c>
      <c r="AG36" s="48">
        <v>25</v>
      </c>
      <c r="AH36" s="46">
        <f t="shared" si="2"/>
        <v>8</v>
      </c>
      <c r="AI36" s="47">
        <f t="shared" si="3"/>
        <v>8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6.1</v>
      </c>
      <c r="C37" s="44">
        <v>6.1</v>
      </c>
      <c r="D37" s="44">
        <v>6.1</v>
      </c>
      <c r="E37" s="44">
        <v>6.1</v>
      </c>
      <c r="F37" s="44">
        <v>6.1</v>
      </c>
      <c r="G37" s="44">
        <v>6.1</v>
      </c>
      <c r="H37" s="44">
        <v>6.1</v>
      </c>
      <c r="I37" s="44">
        <v>6.1</v>
      </c>
      <c r="J37" s="44">
        <v>6.1</v>
      </c>
      <c r="K37" s="44">
        <v>6.1</v>
      </c>
      <c r="L37" s="44">
        <v>6.1</v>
      </c>
      <c r="M37" s="44">
        <v>6.1</v>
      </c>
      <c r="N37" s="44">
        <v>6.1</v>
      </c>
      <c r="O37" s="44">
        <v>6.1</v>
      </c>
      <c r="P37" s="44">
        <v>6.1</v>
      </c>
      <c r="Q37" s="44">
        <v>6.1</v>
      </c>
      <c r="R37" s="44">
        <v>6.1</v>
      </c>
      <c r="S37" s="44">
        <v>6.1</v>
      </c>
      <c r="T37" s="44">
        <v>6.1</v>
      </c>
      <c r="U37" s="44">
        <v>6.1</v>
      </c>
      <c r="V37" s="44">
        <v>6.1</v>
      </c>
      <c r="W37" s="44">
        <v>6.1</v>
      </c>
      <c r="X37" s="44">
        <v>6.1</v>
      </c>
      <c r="Y37" s="44">
        <v>6.1</v>
      </c>
      <c r="Z37" s="44">
        <v>6.1</v>
      </c>
      <c r="AA37" s="44">
        <v>6.1</v>
      </c>
      <c r="AB37" s="44">
        <v>6.1</v>
      </c>
      <c r="AC37" s="44">
        <v>6.1</v>
      </c>
      <c r="AD37" s="44">
        <v>6.1</v>
      </c>
      <c r="AE37" s="44">
        <v>6.1</v>
      </c>
      <c r="AF37" s="44">
        <v>6.1</v>
      </c>
      <c r="AG37" s="48">
        <v>25</v>
      </c>
      <c r="AH37" s="46">
        <f t="shared" si="2"/>
        <v>6.1</v>
      </c>
      <c r="AI37" s="47">
        <f t="shared" si="3"/>
        <v>6.1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</v>
      </c>
      <c r="C38" s="44">
        <v>10</v>
      </c>
      <c r="D38" s="44">
        <v>10</v>
      </c>
      <c r="E38" s="44">
        <v>10</v>
      </c>
      <c r="F38" s="44">
        <v>10</v>
      </c>
      <c r="G38" s="44">
        <v>10</v>
      </c>
      <c r="H38" s="44">
        <v>10</v>
      </c>
      <c r="I38" s="44">
        <v>10</v>
      </c>
      <c r="J38" s="44">
        <v>10</v>
      </c>
      <c r="K38" s="44">
        <v>10</v>
      </c>
      <c r="L38" s="44">
        <v>10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>
        <v>10</v>
      </c>
      <c r="V38" s="44">
        <v>10</v>
      </c>
      <c r="W38" s="44">
        <v>10</v>
      </c>
      <c r="X38" s="44">
        <v>10</v>
      </c>
      <c r="Y38" s="44">
        <v>10</v>
      </c>
      <c r="Z38" s="44">
        <v>10</v>
      </c>
      <c r="AA38" s="44">
        <v>10</v>
      </c>
      <c r="AB38" s="44">
        <v>10</v>
      </c>
      <c r="AC38" s="44">
        <v>10</v>
      </c>
      <c r="AD38" s="44">
        <v>10</v>
      </c>
      <c r="AE38" s="44">
        <v>10</v>
      </c>
      <c r="AF38" s="44">
        <v>10</v>
      </c>
      <c r="AG38" s="48">
        <v>25</v>
      </c>
      <c r="AH38" s="46">
        <f t="shared" si="2"/>
        <v>10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8.5</v>
      </c>
      <c r="C39" s="44">
        <v>8.5</v>
      </c>
      <c r="D39" s="44">
        <v>8.5</v>
      </c>
      <c r="E39" s="44">
        <v>8.5</v>
      </c>
      <c r="F39" s="44">
        <v>8.5</v>
      </c>
      <c r="G39" s="44">
        <v>8.5</v>
      </c>
      <c r="H39" s="44">
        <v>8.5</v>
      </c>
      <c r="I39" s="44">
        <v>8.5</v>
      </c>
      <c r="J39" s="44">
        <v>8.5</v>
      </c>
      <c r="K39" s="44">
        <v>8.5</v>
      </c>
      <c r="L39" s="44">
        <v>8.5</v>
      </c>
      <c r="M39" s="44">
        <v>8.5</v>
      </c>
      <c r="N39" s="44">
        <v>8.5</v>
      </c>
      <c r="O39" s="44">
        <v>8.5</v>
      </c>
      <c r="P39" s="44">
        <v>8.5</v>
      </c>
      <c r="Q39" s="44">
        <v>8.5</v>
      </c>
      <c r="R39" s="44">
        <v>8.5</v>
      </c>
      <c r="S39" s="44">
        <v>8.5</v>
      </c>
      <c r="T39" s="44">
        <v>8.5</v>
      </c>
      <c r="U39" s="44">
        <v>8.5</v>
      </c>
      <c r="V39" s="44">
        <v>8.5</v>
      </c>
      <c r="W39" s="44">
        <v>8.5</v>
      </c>
      <c r="X39" s="44">
        <v>8.5</v>
      </c>
      <c r="Y39" s="44">
        <v>8.5</v>
      </c>
      <c r="Z39" s="44">
        <v>8.5</v>
      </c>
      <c r="AA39" s="44">
        <v>8.5</v>
      </c>
      <c r="AB39" s="44">
        <v>8.5</v>
      </c>
      <c r="AC39" s="44">
        <v>8.5</v>
      </c>
      <c r="AD39" s="44">
        <v>8.5</v>
      </c>
      <c r="AE39" s="44">
        <v>8.5</v>
      </c>
      <c r="AF39" s="44">
        <v>8.5</v>
      </c>
      <c r="AG39" s="48">
        <v>23.5</v>
      </c>
      <c r="AH39" s="46">
        <f t="shared" si="2"/>
        <v>8.5</v>
      </c>
      <c r="AI39" s="47">
        <f t="shared" si="3"/>
        <v>8.5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4.2</v>
      </c>
      <c r="C41" s="44">
        <v>4.2</v>
      </c>
      <c r="D41" s="44">
        <v>4.2</v>
      </c>
      <c r="E41" s="44">
        <v>4.2</v>
      </c>
      <c r="F41" s="44">
        <v>4.2</v>
      </c>
      <c r="G41" s="44">
        <v>4.2</v>
      </c>
      <c r="H41" s="44">
        <v>4.2</v>
      </c>
      <c r="I41" s="44">
        <v>4.2</v>
      </c>
      <c r="J41" s="44">
        <v>4.2</v>
      </c>
      <c r="K41" s="44">
        <v>4.2</v>
      </c>
      <c r="L41" s="44">
        <v>4.2</v>
      </c>
      <c r="M41" s="44">
        <v>4.2</v>
      </c>
      <c r="N41" s="44">
        <v>4.2</v>
      </c>
      <c r="O41" s="44">
        <v>4.2</v>
      </c>
      <c r="P41" s="44">
        <v>4.2</v>
      </c>
      <c r="Q41" s="44">
        <v>4.2</v>
      </c>
      <c r="R41" s="44">
        <v>4.2</v>
      </c>
      <c r="S41" s="44">
        <v>4.2</v>
      </c>
      <c r="T41" s="44">
        <v>4.2</v>
      </c>
      <c r="U41" s="44">
        <v>4.2</v>
      </c>
      <c r="V41" s="44">
        <v>4.2</v>
      </c>
      <c r="W41" s="44">
        <v>4.2</v>
      </c>
      <c r="X41" s="44">
        <v>4.2</v>
      </c>
      <c r="Y41" s="44">
        <v>4.2</v>
      </c>
      <c r="Z41" s="44">
        <v>4.2</v>
      </c>
      <c r="AA41" s="44">
        <v>4.2</v>
      </c>
      <c r="AB41" s="44">
        <v>4.2</v>
      </c>
      <c r="AC41" s="44">
        <v>4.2</v>
      </c>
      <c r="AD41" s="44">
        <v>4.2</v>
      </c>
      <c r="AE41" s="44">
        <v>4.2</v>
      </c>
      <c r="AF41" s="44">
        <v>4.2</v>
      </c>
      <c r="AG41" s="48">
        <v>22.1</v>
      </c>
      <c r="AH41" s="46">
        <f t="shared" si="2"/>
        <v>4.2</v>
      </c>
      <c r="AI41" s="47">
        <f t="shared" si="3"/>
        <v>4.2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</v>
      </c>
      <c r="C43" s="44">
        <v>6</v>
      </c>
      <c r="D43" s="44">
        <v>6</v>
      </c>
      <c r="E43" s="44">
        <v>6</v>
      </c>
      <c r="F43" s="44">
        <v>6</v>
      </c>
      <c r="G43" s="44">
        <v>6</v>
      </c>
      <c r="H43" s="44">
        <v>6</v>
      </c>
      <c r="I43" s="44">
        <v>6</v>
      </c>
      <c r="J43" s="44">
        <v>6</v>
      </c>
      <c r="K43" s="44">
        <v>6</v>
      </c>
      <c r="L43" s="44">
        <v>6</v>
      </c>
      <c r="M43" s="44">
        <v>6</v>
      </c>
      <c r="N43" s="44">
        <v>6</v>
      </c>
      <c r="O43" s="44">
        <v>6</v>
      </c>
      <c r="P43" s="44">
        <v>6</v>
      </c>
      <c r="Q43" s="44">
        <v>6</v>
      </c>
      <c r="R43" s="44">
        <v>6</v>
      </c>
      <c r="S43" s="44">
        <v>6</v>
      </c>
      <c r="T43" s="44">
        <v>6</v>
      </c>
      <c r="U43" s="44">
        <v>6</v>
      </c>
      <c r="V43" s="44">
        <v>6</v>
      </c>
      <c r="W43" s="44">
        <v>6</v>
      </c>
      <c r="X43" s="44">
        <v>6</v>
      </c>
      <c r="Y43" s="44">
        <v>6</v>
      </c>
      <c r="Z43" s="44">
        <v>6</v>
      </c>
      <c r="AA43" s="44">
        <v>6</v>
      </c>
      <c r="AB43" s="44">
        <v>6</v>
      </c>
      <c r="AC43" s="44">
        <v>6</v>
      </c>
      <c r="AD43" s="44">
        <v>6</v>
      </c>
      <c r="AE43" s="44">
        <v>6</v>
      </c>
      <c r="AF43" s="44">
        <v>6</v>
      </c>
      <c r="AG43" s="48">
        <v>22</v>
      </c>
      <c r="AH43" s="46">
        <f t="shared" si="2"/>
        <v>6</v>
      </c>
      <c r="AI43" s="47">
        <f t="shared" si="3"/>
        <v>6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8.5</v>
      </c>
      <c r="C44" s="44">
        <v>8.5</v>
      </c>
      <c r="D44" s="44">
        <v>8.5</v>
      </c>
      <c r="E44" s="44">
        <v>8.5</v>
      </c>
      <c r="F44" s="44">
        <v>8.5</v>
      </c>
      <c r="G44" s="44">
        <v>8.5</v>
      </c>
      <c r="H44" s="44">
        <v>8.5</v>
      </c>
      <c r="I44" s="44">
        <v>8.5</v>
      </c>
      <c r="J44" s="44">
        <v>8.5</v>
      </c>
      <c r="K44" s="44">
        <v>8.5</v>
      </c>
      <c r="L44" s="44">
        <v>8.5</v>
      </c>
      <c r="M44" s="44">
        <v>8.5</v>
      </c>
      <c r="N44" s="44">
        <v>8.5</v>
      </c>
      <c r="O44" s="44">
        <v>8.5</v>
      </c>
      <c r="P44" s="44">
        <v>8.5</v>
      </c>
      <c r="Q44" s="44">
        <v>8.5</v>
      </c>
      <c r="R44" s="44">
        <v>8.5</v>
      </c>
      <c r="S44" s="44">
        <v>8.5</v>
      </c>
      <c r="T44" s="44">
        <v>8.5</v>
      </c>
      <c r="U44" s="44">
        <v>8.5</v>
      </c>
      <c r="V44" s="44">
        <v>8.5</v>
      </c>
      <c r="W44" s="44">
        <v>8.5</v>
      </c>
      <c r="X44" s="44">
        <v>8.5</v>
      </c>
      <c r="Y44" s="44">
        <v>8.5</v>
      </c>
      <c r="Z44" s="44">
        <v>8.5</v>
      </c>
      <c r="AA44" s="44">
        <v>8.5</v>
      </c>
      <c r="AB44" s="44">
        <v>8.5</v>
      </c>
      <c r="AC44" s="44">
        <v>8.5</v>
      </c>
      <c r="AD44" s="44">
        <v>8.5</v>
      </c>
      <c r="AE44" s="44">
        <v>8.5</v>
      </c>
      <c r="AF44" s="44">
        <v>8.5</v>
      </c>
      <c r="AG44" s="48">
        <v>21.93</v>
      </c>
      <c r="AH44" s="46">
        <f t="shared" si="2"/>
        <v>8.5</v>
      </c>
      <c r="AI44" s="47">
        <f t="shared" si="3"/>
        <v>8.5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7.3</v>
      </c>
      <c r="C45" s="44">
        <v>7.3</v>
      </c>
      <c r="D45" s="44">
        <v>7.3</v>
      </c>
      <c r="E45" s="44">
        <v>7.3</v>
      </c>
      <c r="F45" s="44">
        <v>7.3</v>
      </c>
      <c r="G45" s="44">
        <v>7.3</v>
      </c>
      <c r="H45" s="44">
        <v>7.3</v>
      </c>
      <c r="I45" s="44">
        <v>7.3</v>
      </c>
      <c r="J45" s="44">
        <v>7.3</v>
      </c>
      <c r="K45" s="44">
        <v>7.3</v>
      </c>
      <c r="L45" s="44">
        <v>7.3</v>
      </c>
      <c r="M45" s="44">
        <v>7.3</v>
      </c>
      <c r="N45" s="44">
        <v>7.3</v>
      </c>
      <c r="O45" s="44">
        <v>7.3</v>
      </c>
      <c r="P45" s="44">
        <v>7.3</v>
      </c>
      <c r="Q45" s="44">
        <v>7.3</v>
      </c>
      <c r="R45" s="44">
        <v>7.3</v>
      </c>
      <c r="S45" s="44">
        <v>7.3</v>
      </c>
      <c r="T45" s="44">
        <v>7.3</v>
      </c>
      <c r="U45" s="44">
        <v>7.3</v>
      </c>
      <c r="V45" s="44">
        <v>7.3</v>
      </c>
      <c r="W45" s="44">
        <v>7.3</v>
      </c>
      <c r="X45" s="44">
        <v>7.3</v>
      </c>
      <c r="Y45" s="44">
        <v>7.3</v>
      </c>
      <c r="Z45" s="44">
        <v>7.3</v>
      </c>
      <c r="AA45" s="44">
        <v>7.3</v>
      </c>
      <c r="AB45" s="44">
        <v>7.3</v>
      </c>
      <c r="AC45" s="44">
        <v>7.3</v>
      </c>
      <c r="AD45" s="44">
        <v>7.3</v>
      </c>
      <c r="AE45" s="44">
        <v>7.3</v>
      </c>
      <c r="AF45" s="44">
        <v>7.3</v>
      </c>
      <c r="AG45" s="48">
        <v>21.3</v>
      </c>
      <c r="AH45" s="46">
        <f t="shared" si="2"/>
        <v>7.3</v>
      </c>
      <c r="AI45" s="47">
        <f t="shared" si="3"/>
        <v>7.3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5.8</v>
      </c>
      <c r="C46" s="44">
        <v>5.8</v>
      </c>
      <c r="D46" s="44">
        <v>5.8</v>
      </c>
      <c r="E46" s="44">
        <v>5.8</v>
      </c>
      <c r="F46" s="44">
        <v>5.8</v>
      </c>
      <c r="G46" s="44">
        <v>5.8</v>
      </c>
      <c r="H46" s="44">
        <v>5.8</v>
      </c>
      <c r="I46" s="44">
        <v>5.8</v>
      </c>
      <c r="J46" s="44">
        <v>5.8</v>
      </c>
      <c r="K46" s="44">
        <v>5.8</v>
      </c>
      <c r="L46" s="44">
        <v>5.8</v>
      </c>
      <c r="M46" s="44">
        <v>5.8</v>
      </c>
      <c r="N46" s="44">
        <v>5.8</v>
      </c>
      <c r="O46" s="44">
        <v>5.8</v>
      </c>
      <c r="P46" s="44">
        <v>5.8</v>
      </c>
      <c r="Q46" s="44">
        <v>5.8</v>
      </c>
      <c r="R46" s="44">
        <v>5.8</v>
      </c>
      <c r="S46" s="44">
        <v>5.8</v>
      </c>
      <c r="T46" s="44">
        <v>5.8</v>
      </c>
      <c r="U46" s="44">
        <v>5.8</v>
      </c>
      <c r="V46" s="44">
        <v>5.8</v>
      </c>
      <c r="W46" s="44">
        <v>5.8</v>
      </c>
      <c r="X46" s="44">
        <v>5.8</v>
      </c>
      <c r="Y46" s="44">
        <v>5.8</v>
      </c>
      <c r="Z46" s="44">
        <v>5.8</v>
      </c>
      <c r="AA46" s="44">
        <v>5.8</v>
      </c>
      <c r="AB46" s="44">
        <v>5.8</v>
      </c>
      <c r="AC46" s="44">
        <v>5.8</v>
      </c>
      <c r="AD46" s="44">
        <v>5.8</v>
      </c>
      <c r="AE46" s="44">
        <v>5.8</v>
      </c>
      <c r="AF46" s="44">
        <v>5.8</v>
      </c>
      <c r="AG46" s="48">
        <v>20</v>
      </c>
      <c r="AH46" s="46">
        <f t="shared" si="2"/>
        <v>5.8</v>
      </c>
      <c r="AI46" s="47">
        <f t="shared" si="3"/>
        <v>5.8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4.3</v>
      </c>
      <c r="C47" s="44">
        <v>4.3</v>
      </c>
      <c r="D47" s="44">
        <v>4.3</v>
      </c>
      <c r="E47" s="44">
        <v>4.3</v>
      </c>
      <c r="F47" s="44">
        <v>4.3</v>
      </c>
      <c r="G47" s="44">
        <v>4.3</v>
      </c>
      <c r="H47" s="44">
        <v>4.3</v>
      </c>
      <c r="I47" s="44">
        <v>4.3</v>
      </c>
      <c r="J47" s="44">
        <v>4.3</v>
      </c>
      <c r="K47" s="44">
        <v>4.3</v>
      </c>
      <c r="L47" s="44">
        <v>4.3</v>
      </c>
      <c r="M47" s="44">
        <v>4.3</v>
      </c>
      <c r="N47" s="44">
        <v>4.3</v>
      </c>
      <c r="O47" s="44">
        <v>4.3</v>
      </c>
      <c r="P47" s="44">
        <v>4.3</v>
      </c>
      <c r="Q47" s="44">
        <v>4.3</v>
      </c>
      <c r="R47" s="44">
        <v>4.3</v>
      </c>
      <c r="S47" s="44">
        <v>4.3</v>
      </c>
      <c r="T47" s="44">
        <v>4.3</v>
      </c>
      <c r="U47" s="44">
        <v>4.3</v>
      </c>
      <c r="V47" s="44">
        <v>4.3</v>
      </c>
      <c r="W47" s="44">
        <v>4.3</v>
      </c>
      <c r="X47" s="44">
        <v>4.3</v>
      </c>
      <c r="Y47" s="44">
        <v>4.3</v>
      </c>
      <c r="Z47" s="44">
        <v>4.3</v>
      </c>
      <c r="AA47" s="44">
        <v>4.3</v>
      </c>
      <c r="AB47" s="44">
        <v>4.3</v>
      </c>
      <c r="AC47" s="44">
        <v>4.3</v>
      </c>
      <c r="AD47" s="44">
        <v>4.3</v>
      </c>
      <c r="AE47" s="44">
        <v>4.3</v>
      </c>
      <c r="AF47" s="44">
        <v>4.3</v>
      </c>
      <c r="AG47" s="48">
        <v>19.8</v>
      </c>
      <c r="AH47" s="46">
        <f t="shared" si="2"/>
        <v>4.3</v>
      </c>
      <c r="AI47" s="47">
        <f t="shared" si="3"/>
        <v>4.3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4.7</v>
      </c>
      <c r="C48" s="44">
        <v>4.7</v>
      </c>
      <c r="D48" s="44">
        <v>4.7</v>
      </c>
      <c r="E48" s="44">
        <v>4.7</v>
      </c>
      <c r="F48" s="44">
        <v>4.7</v>
      </c>
      <c r="G48" s="44">
        <v>4.7</v>
      </c>
      <c r="H48" s="44">
        <v>4.7</v>
      </c>
      <c r="I48" s="44">
        <v>4.7</v>
      </c>
      <c r="J48" s="44">
        <v>4.7</v>
      </c>
      <c r="K48" s="44">
        <v>4.7</v>
      </c>
      <c r="L48" s="44">
        <v>4.7</v>
      </c>
      <c r="M48" s="44">
        <v>4.7</v>
      </c>
      <c r="N48" s="44">
        <v>4.7</v>
      </c>
      <c r="O48" s="44">
        <v>4.7</v>
      </c>
      <c r="P48" s="44">
        <v>4.7</v>
      </c>
      <c r="Q48" s="44">
        <v>4.7</v>
      </c>
      <c r="R48" s="44">
        <v>4.7</v>
      </c>
      <c r="S48" s="44">
        <v>4.7</v>
      </c>
      <c r="T48" s="44">
        <v>4.7</v>
      </c>
      <c r="U48" s="44">
        <v>4.7</v>
      </c>
      <c r="V48" s="44">
        <v>4.7</v>
      </c>
      <c r="W48" s="44">
        <v>4.7</v>
      </c>
      <c r="X48" s="44">
        <v>4.7</v>
      </c>
      <c r="Y48" s="44">
        <v>4.7</v>
      </c>
      <c r="Z48" s="44">
        <v>4.7</v>
      </c>
      <c r="AA48" s="44">
        <v>4.7</v>
      </c>
      <c r="AB48" s="44">
        <v>4.7</v>
      </c>
      <c r="AC48" s="44">
        <v>4.7</v>
      </c>
      <c r="AD48" s="44">
        <v>4.7</v>
      </c>
      <c r="AE48" s="44">
        <v>4.7</v>
      </c>
      <c r="AF48" s="44">
        <v>4.7</v>
      </c>
      <c r="AG48" s="48">
        <v>18</v>
      </c>
      <c r="AH48" s="46">
        <f t="shared" si="2"/>
        <v>4.7</v>
      </c>
      <c r="AI48" s="47">
        <f t="shared" si="3"/>
        <v>4.7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5.8</v>
      </c>
      <c r="C49" s="44">
        <v>5.8</v>
      </c>
      <c r="D49" s="44">
        <v>5.8</v>
      </c>
      <c r="E49" s="44">
        <v>5.8</v>
      </c>
      <c r="F49" s="44">
        <v>5.8</v>
      </c>
      <c r="G49" s="44">
        <v>5.8</v>
      </c>
      <c r="H49" s="44">
        <v>5.8</v>
      </c>
      <c r="I49" s="44">
        <v>5.8</v>
      </c>
      <c r="J49" s="44">
        <v>5.8</v>
      </c>
      <c r="K49" s="44">
        <v>5.8</v>
      </c>
      <c r="L49" s="44">
        <v>5.8</v>
      </c>
      <c r="M49" s="44">
        <v>5.8</v>
      </c>
      <c r="N49" s="44">
        <v>5.8</v>
      </c>
      <c r="O49" s="44">
        <v>5.8</v>
      </c>
      <c r="P49" s="44">
        <v>5.8</v>
      </c>
      <c r="Q49" s="44">
        <v>5.8</v>
      </c>
      <c r="R49" s="44">
        <v>5.8</v>
      </c>
      <c r="S49" s="44">
        <v>5.8</v>
      </c>
      <c r="T49" s="44">
        <v>5.8</v>
      </c>
      <c r="U49" s="44">
        <v>5.8</v>
      </c>
      <c r="V49" s="44">
        <v>5.8</v>
      </c>
      <c r="W49" s="44">
        <v>5.8</v>
      </c>
      <c r="X49" s="44">
        <v>5.8</v>
      </c>
      <c r="Y49" s="44">
        <v>5.8</v>
      </c>
      <c r="Z49" s="44">
        <v>5.8</v>
      </c>
      <c r="AA49" s="44">
        <v>5.8</v>
      </c>
      <c r="AB49" s="44">
        <v>5.8</v>
      </c>
      <c r="AC49" s="44">
        <v>5.8</v>
      </c>
      <c r="AD49" s="44">
        <v>5.8</v>
      </c>
      <c r="AE49" s="44">
        <v>5.8</v>
      </c>
      <c r="AF49" s="44">
        <v>5.8</v>
      </c>
      <c r="AG49" s="48">
        <v>15.33</v>
      </c>
      <c r="AH49" s="46">
        <f t="shared" si="2"/>
        <v>5.8</v>
      </c>
      <c r="AI49" s="47">
        <f t="shared" si="3"/>
        <v>5.8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v>0</v>
      </c>
      <c r="L51" s="44">
        <v>0</v>
      </c>
      <c r="M51" s="44">
        <v>0</v>
      </c>
      <c r="N51" s="44">
        <v>0</v>
      </c>
      <c r="O51" s="44">
        <v>0</v>
      </c>
      <c r="P51" s="44">
        <v>0</v>
      </c>
      <c r="Q51" s="44">
        <v>0</v>
      </c>
      <c r="R51" s="44">
        <v>0</v>
      </c>
      <c r="S51" s="44">
        <v>0</v>
      </c>
      <c r="T51" s="44">
        <v>0</v>
      </c>
      <c r="U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 s="44">
        <v>0</v>
      </c>
      <c r="AD51" s="44">
        <v>0</v>
      </c>
      <c r="AE51" s="44">
        <v>0</v>
      </c>
      <c r="AF51" s="44">
        <v>0</v>
      </c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5</v>
      </c>
      <c r="C52" s="44">
        <v>5</v>
      </c>
      <c r="D52" s="44">
        <v>5</v>
      </c>
      <c r="E52" s="44">
        <v>5</v>
      </c>
      <c r="F52" s="44">
        <v>5</v>
      </c>
      <c r="G52" s="44">
        <v>5</v>
      </c>
      <c r="H52" s="44">
        <v>5</v>
      </c>
      <c r="I52" s="44">
        <v>5</v>
      </c>
      <c r="J52" s="44">
        <v>5</v>
      </c>
      <c r="K52" s="44">
        <v>5</v>
      </c>
      <c r="L52" s="44">
        <v>5</v>
      </c>
      <c r="M52" s="44">
        <v>5</v>
      </c>
      <c r="N52" s="44">
        <v>5</v>
      </c>
      <c r="O52" s="44">
        <v>5</v>
      </c>
      <c r="P52" s="44">
        <v>5</v>
      </c>
      <c r="Q52" s="44">
        <v>5</v>
      </c>
      <c r="R52" s="44">
        <v>5</v>
      </c>
      <c r="S52" s="44">
        <v>5</v>
      </c>
      <c r="T52" s="44">
        <v>5</v>
      </c>
      <c r="U52" s="44">
        <v>5</v>
      </c>
      <c r="V52" s="44">
        <v>5</v>
      </c>
      <c r="W52" s="44">
        <v>5</v>
      </c>
      <c r="X52" s="44">
        <v>5</v>
      </c>
      <c r="Y52" s="44">
        <v>5</v>
      </c>
      <c r="Z52" s="44">
        <v>5</v>
      </c>
      <c r="AA52" s="44">
        <v>5</v>
      </c>
      <c r="AB52" s="44">
        <v>5</v>
      </c>
      <c r="AC52" s="44">
        <v>5</v>
      </c>
      <c r="AD52" s="44">
        <v>5</v>
      </c>
      <c r="AE52" s="44">
        <v>5</v>
      </c>
      <c r="AF52" s="44">
        <v>5</v>
      </c>
      <c r="AG52" s="48">
        <v>14.3</v>
      </c>
      <c r="AH52" s="46">
        <f t="shared" si="2"/>
        <v>5</v>
      </c>
      <c r="AI52" s="47">
        <f t="shared" si="3"/>
        <v>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2.6</v>
      </c>
      <c r="C53" s="44">
        <v>2.6</v>
      </c>
      <c r="D53" s="44">
        <v>2.6</v>
      </c>
      <c r="E53" s="44">
        <v>2.6</v>
      </c>
      <c r="F53" s="44">
        <v>2.6</v>
      </c>
      <c r="G53" s="44">
        <v>2.6</v>
      </c>
      <c r="H53" s="44">
        <v>2.6</v>
      </c>
      <c r="I53" s="44">
        <v>2.6</v>
      </c>
      <c r="J53" s="44">
        <v>2.6</v>
      </c>
      <c r="K53" s="44">
        <v>2.6</v>
      </c>
      <c r="L53" s="44">
        <v>2.6</v>
      </c>
      <c r="M53" s="44">
        <v>2.6</v>
      </c>
      <c r="N53" s="44">
        <v>2.6</v>
      </c>
      <c r="O53" s="44">
        <v>2.6</v>
      </c>
      <c r="P53" s="44">
        <v>2.6</v>
      </c>
      <c r="Q53" s="44">
        <v>2.6</v>
      </c>
      <c r="R53" s="44">
        <v>2.6</v>
      </c>
      <c r="S53" s="44">
        <v>2.6</v>
      </c>
      <c r="T53" s="44">
        <v>2.6</v>
      </c>
      <c r="U53" s="44">
        <v>2.6</v>
      </c>
      <c r="V53" s="44">
        <v>2.6</v>
      </c>
      <c r="W53" s="44">
        <v>2.6</v>
      </c>
      <c r="X53" s="44">
        <v>2.6</v>
      </c>
      <c r="Y53" s="44">
        <v>2.6</v>
      </c>
      <c r="Z53" s="44">
        <v>2.6</v>
      </c>
      <c r="AA53" s="44">
        <v>2.6</v>
      </c>
      <c r="AB53" s="44">
        <v>2.6</v>
      </c>
      <c r="AC53" s="44">
        <v>2.6</v>
      </c>
      <c r="AD53" s="44">
        <v>2.6</v>
      </c>
      <c r="AE53" s="44">
        <v>2.6</v>
      </c>
      <c r="AF53" s="44">
        <v>2.6</v>
      </c>
      <c r="AG53" s="48">
        <v>14</v>
      </c>
      <c r="AH53" s="46">
        <f t="shared" si="2"/>
        <v>2.6</v>
      </c>
      <c r="AI53" s="47">
        <f t="shared" si="3"/>
        <v>2.6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4.8</v>
      </c>
      <c r="C54" s="44">
        <v>4.8</v>
      </c>
      <c r="D54" s="44">
        <v>4.8</v>
      </c>
      <c r="E54" s="44">
        <v>4.8</v>
      </c>
      <c r="F54" s="44">
        <v>4.8</v>
      </c>
      <c r="G54" s="44">
        <v>4.8</v>
      </c>
      <c r="H54" s="44">
        <v>4.8</v>
      </c>
      <c r="I54" s="44">
        <v>4.8</v>
      </c>
      <c r="J54" s="44">
        <v>4.8</v>
      </c>
      <c r="K54" s="44">
        <v>4.8</v>
      </c>
      <c r="L54" s="44">
        <v>4.8</v>
      </c>
      <c r="M54" s="44">
        <v>4.8</v>
      </c>
      <c r="N54" s="44">
        <v>4.8</v>
      </c>
      <c r="O54" s="44">
        <v>4.8</v>
      </c>
      <c r="P54" s="44">
        <v>4.8</v>
      </c>
      <c r="Q54" s="44">
        <v>4.8</v>
      </c>
      <c r="R54" s="44">
        <v>4.8</v>
      </c>
      <c r="S54" s="44">
        <v>4.8</v>
      </c>
      <c r="T54" s="44">
        <v>4.8</v>
      </c>
      <c r="U54" s="44">
        <v>4.8</v>
      </c>
      <c r="V54" s="44">
        <v>4.8</v>
      </c>
      <c r="W54" s="44">
        <v>4.8</v>
      </c>
      <c r="X54" s="44">
        <v>4.8</v>
      </c>
      <c r="Y54" s="44">
        <v>4.8</v>
      </c>
      <c r="Z54" s="44">
        <v>4.8</v>
      </c>
      <c r="AA54" s="44">
        <v>4.8</v>
      </c>
      <c r="AB54" s="44">
        <v>4.8</v>
      </c>
      <c r="AC54" s="44">
        <v>4.8</v>
      </c>
      <c r="AD54" s="44">
        <v>4.8</v>
      </c>
      <c r="AE54" s="44">
        <v>4.8</v>
      </c>
      <c r="AF54" s="44">
        <v>4.8</v>
      </c>
      <c r="AG54" s="48">
        <v>13.6</v>
      </c>
      <c r="AH54" s="46">
        <f t="shared" si="2"/>
        <v>4.8</v>
      </c>
      <c r="AI54" s="47">
        <f t="shared" si="3"/>
        <v>4.8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3.5</v>
      </c>
      <c r="C55" s="44">
        <v>3.5</v>
      </c>
      <c r="D55" s="44">
        <v>3.5</v>
      </c>
      <c r="E55" s="44">
        <v>3.5</v>
      </c>
      <c r="F55" s="44">
        <v>3.5</v>
      </c>
      <c r="G55" s="44">
        <v>3.5</v>
      </c>
      <c r="H55" s="44">
        <v>3.5</v>
      </c>
      <c r="I55" s="44">
        <v>3.5</v>
      </c>
      <c r="J55" s="44">
        <v>3.5</v>
      </c>
      <c r="K55" s="44">
        <v>3.5</v>
      </c>
      <c r="L55" s="44">
        <v>3.5</v>
      </c>
      <c r="M55" s="44">
        <v>3.5</v>
      </c>
      <c r="N55" s="44">
        <v>3.5</v>
      </c>
      <c r="O55" s="44">
        <v>3.5</v>
      </c>
      <c r="P55" s="44">
        <v>3.5</v>
      </c>
      <c r="Q55" s="44">
        <v>3.5</v>
      </c>
      <c r="R55" s="44">
        <v>3.5</v>
      </c>
      <c r="S55" s="44">
        <v>3.5</v>
      </c>
      <c r="T55" s="44">
        <v>3.5</v>
      </c>
      <c r="U55" s="44">
        <v>3.5</v>
      </c>
      <c r="V55" s="44">
        <v>3.5</v>
      </c>
      <c r="W55" s="44">
        <v>3.5</v>
      </c>
      <c r="X55" s="44">
        <v>3.5</v>
      </c>
      <c r="Y55" s="44">
        <v>3.5</v>
      </c>
      <c r="Z55" s="44">
        <v>3.5</v>
      </c>
      <c r="AA55" s="44">
        <v>3.5</v>
      </c>
      <c r="AB55" s="44">
        <v>3.5</v>
      </c>
      <c r="AC55" s="44">
        <v>3.5</v>
      </c>
      <c r="AD55" s="44">
        <v>3.5</v>
      </c>
      <c r="AE55" s="44">
        <v>3.5</v>
      </c>
      <c r="AF55" s="44">
        <v>3.5</v>
      </c>
      <c r="AG55" s="48">
        <v>13.5</v>
      </c>
      <c r="AH55" s="46">
        <f t="shared" si="2"/>
        <v>3.5</v>
      </c>
      <c r="AI55" s="47">
        <f t="shared" si="3"/>
        <v>3.5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3.1</v>
      </c>
      <c r="C56" s="44">
        <v>3.1</v>
      </c>
      <c r="D56" s="44">
        <v>3.1</v>
      </c>
      <c r="E56" s="44">
        <v>3.1</v>
      </c>
      <c r="F56" s="44">
        <v>3.1</v>
      </c>
      <c r="G56" s="44">
        <v>3.1</v>
      </c>
      <c r="H56" s="44">
        <v>3.1</v>
      </c>
      <c r="I56" s="44">
        <v>3.1</v>
      </c>
      <c r="J56" s="44">
        <v>3.1</v>
      </c>
      <c r="K56" s="44">
        <v>3.1</v>
      </c>
      <c r="L56" s="44">
        <v>3.1</v>
      </c>
      <c r="M56" s="44">
        <v>3.1</v>
      </c>
      <c r="N56" s="44">
        <v>3.1</v>
      </c>
      <c r="O56" s="44">
        <v>3.1</v>
      </c>
      <c r="P56" s="44">
        <v>3.1</v>
      </c>
      <c r="Q56" s="44">
        <v>3.1</v>
      </c>
      <c r="R56" s="44">
        <v>3.1</v>
      </c>
      <c r="S56" s="44">
        <v>3.1</v>
      </c>
      <c r="T56" s="44">
        <v>3.1</v>
      </c>
      <c r="U56" s="44">
        <v>3.1</v>
      </c>
      <c r="V56" s="44">
        <v>3.1</v>
      </c>
      <c r="W56" s="44">
        <v>3.1</v>
      </c>
      <c r="X56" s="44">
        <v>3.1</v>
      </c>
      <c r="Y56" s="44">
        <v>3.1</v>
      </c>
      <c r="Z56" s="44">
        <v>3.1</v>
      </c>
      <c r="AA56" s="44">
        <v>3.1</v>
      </c>
      <c r="AB56" s="44">
        <v>3.1</v>
      </c>
      <c r="AC56" s="44">
        <v>3.1</v>
      </c>
      <c r="AD56" s="44">
        <v>3.1</v>
      </c>
      <c r="AE56" s="44">
        <v>3.1</v>
      </c>
      <c r="AF56" s="44">
        <v>3.1</v>
      </c>
      <c r="AG56" s="48">
        <v>13</v>
      </c>
      <c r="AH56" s="46">
        <f t="shared" si="2"/>
        <v>3.1</v>
      </c>
      <c r="AI56" s="47">
        <f t="shared" si="3"/>
        <v>3.1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3.6</v>
      </c>
      <c r="C57" s="44">
        <v>3.6</v>
      </c>
      <c r="D57" s="44">
        <v>3.6</v>
      </c>
      <c r="E57" s="44">
        <v>3.6</v>
      </c>
      <c r="F57" s="44">
        <v>3.6</v>
      </c>
      <c r="G57" s="44">
        <v>3.6</v>
      </c>
      <c r="H57" s="44">
        <v>3.6</v>
      </c>
      <c r="I57" s="44">
        <v>3.6</v>
      </c>
      <c r="J57" s="44">
        <v>3.6</v>
      </c>
      <c r="K57" s="44">
        <v>3.6</v>
      </c>
      <c r="L57" s="44">
        <v>3.6</v>
      </c>
      <c r="M57" s="44">
        <v>3.6</v>
      </c>
      <c r="N57" s="44">
        <v>3.6</v>
      </c>
      <c r="O57" s="44">
        <v>3.6</v>
      </c>
      <c r="P57" s="44">
        <v>3.6</v>
      </c>
      <c r="Q57" s="44">
        <v>3.6</v>
      </c>
      <c r="R57" s="44">
        <v>3.6</v>
      </c>
      <c r="S57" s="44">
        <v>3.6</v>
      </c>
      <c r="T57" s="44">
        <v>3.6</v>
      </c>
      <c r="U57" s="44">
        <v>3.6</v>
      </c>
      <c r="V57" s="44">
        <v>3.6</v>
      </c>
      <c r="W57" s="44">
        <v>3.6</v>
      </c>
      <c r="X57" s="44">
        <v>3.6</v>
      </c>
      <c r="Y57" s="44">
        <v>3.6</v>
      </c>
      <c r="Z57" s="44">
        <v>3.6</v>
      </c>
      <c r="AA57" s="44">
        <v>3.6</v>
      </c>
      <c r="AB57" s="44">
        <v>3.6</v>
      </c>
      <c r="AC57" s="44">
        <v>3.6</v>
      </c>
      <c r="AD57" s="44">
        <v>3.6</v>
      </c>
      <c r="AE57" s="44">
        <v>3.6</v>
      </c>
      <c r="AF57" s="44">
        <v>3.6</v>
      </c>
      <c r="AG57" s="48">
        <v>12</v>
      </c>
      <c r="AH57" s="46">
        <f t="shared" si="2"/>
        <v>3.6</v>
      </c>
      <c r="AI57" s="47">
        <f t="shared" si="3"/>
        <v>3.6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3.4</v>
      </c>
      <c r="C58" s="44">
        <v>3.4</v>
      </c>
      <c r="D58" s="44">
        <v>3.4</v>
      </c>
      <c r="E58" s="44">
        <v>3.4</v>
      </c>
      <c r="F58" s="44">
        <v>3.4</v>
      </c>
      <c r="G58" s="44">
        <v>3.4</v>
      </c>
      <c r="H58" s="44">
        <v>3.4</v>
      </c>
      <c r="I58" s="44">
        <v>3.4</v>
      </c>
      <c r="J58" s="44">
        <v>3.4</v>
      </c>
      <c r="K58" s="44">
        <v>3.4</v>
      </c>
      <c r="L58" s="44">
        <v>3.4</v>
      </c>
      <c r="M58" s="44">
        <v>3.4</v>
      </c>
      <c r="N58" s="44">
        <v>3.4</v>
      </c>
      <c r="O58" s="44">
        <v>3.4</v>
      </c>
      <c r="P58" s="44">
        <v>3.4</v>
      </c>
      <c r="Q58" s="44">
        <v>3.4</v>
      </c>
      <c r="R58" s="44">
        <v>3.4</v>
      </c>
      <c r="S58" s="44">
        <v>3.4</v>
      </c>
      <c r="T58" s="44">
        <v>3.4</v>
      </c>
      <c r="U58" s="44">
        <v>3.4</v>
      </c>
      <c r="V58" s="44">
        <v>3.4</v>
      </c>
      <c r="W58" s="44">
        <v>3.4</v>
      </c>
      <c r="X58" s="44">
        <v>3.4</v>
      </c>
      <c r="Y58" s="44">
        <v>3.4</v>
      </c>
      <c r="Z58" s="44">
        <v>3.4</v>
      </c>
      <c r="AA58" s="44">
        <v>3.4</v>
      </c>
      <c r="AB58" s="44">
        <v>3.4</v>
      </c>
      <c r="AC58" s="44">
        <v>3.4</v>
      </c>
      <c r="AD58" s="44">
        <v>3.4</v>
      </c>
      <c r="AE58" s="44">
        <v>3.4</v>
      </c>
      <c r="AF58" s="44">
        <v>3.4</v>
      </c>
      <c r="AG58" s="48">
        <v>12</v>
      </c>
      <c r="AH58" s="46">
        <f t="shared" si="2"/>
        <v>3.4</v>
      </c>
      <c r="AI58" s="47">
        <f t="shared" si="3"/>
        <v>3.4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3.5</v>
      </c>
      <c r="C59" s="44">
        <v>3.5</v>
      </c>
      <c r="D59" s="44">
        <v>3.5</v>
      </c>
      <c r="E59" s="44">
        <v>3.5</v>
      </c>
      <c r="F59" s="44">
        <v>3.5</v>
      </c>
      <c r="G59" s="44">
        <v>3.5</v>
      </c>
      <c r="H59" s="44">
        <v>3.5</v>
      </c>
      <c r="I59" s="44">
        <v>3.5</v>
      </c>
      <c r="J59" s="44">
        <v>3.5</v>
      </c>
      <c r="K59" s="44">
        <v>3.5</v>
      </c>
      <c r="L59" s="44">
        <v>3.5</v>
      </c>
      <c r="M59" s="44">
        <v>3.5</v>
      </c>
      <c r="N59" s="44">
        <v>3.5</v>
      </c>
      <c r="O59" s="44">
        <v>3.5</v>
      </c>
      <c r="P59" s="44">
        <v>3.5</v>
      </c>
      <c r="Q59" s="44">
        <v>3.5</v>
      </c>
      <c r="R59" s="44">
        <v>3.5</v>
      </c>
      <c r="S59" s="44">
        <v>3.5</v>
      </c>
      <c r="T59" s="44">
        <v>3.5</v>
      </c>
      <c r="U59" s="44">
        <v>3.5</v>
      </c>
      <c r="V59" s="44">
        <v>3.5</v>
      </c>
      <c r="W59" s="44">
        <v>3.5</v>
      </c>
      <c r="X59" s="44">
        <v>3.5</v>
      </c>
      <c r="Y59" s="44">
        <v>3.5</v>
      </c>
      <c r="Z59" s="44">
        <v>3.5</v>
      </c>
      <c r="AA59" s="44">
        <v>3.5</v>
      </c>
      <c r="AB59" s="44">
        <v>3.5</v>
      </c>
      <c r="AC59" s="44">
        <v>3.5</v>
      </c>
      <c r="AD59" s="44">
        <v>3.5</v>
      </c>
      <c r="AE59" s="44">
        <v>3.5</v>
      </c>
      <c r="AF59" s="44">
        <v>3.5</v>
      </c>
      <c r="AG59" s="48">
        <v>12</v>
      </c>
      <c r="AH59" s="46">
        <f t="shared" si="2"/>
        <v>3.5</v>
      </c>
      <c r="AI59" s="47">
        <f t="shared" si="3"/>
        <v>3.5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3.5</v>
      </c>
      <c r="C60" s="44">
        <v>3.5</v>
      </c>
      <c r="D60" s="44">
        <v>3.5</v>
      </c>
      <c r="E60" s="44">
        <v>3.5</v>
      </c>
      <c r="F60" s="44">
        <v>3.5</v>
      </c>
      <c r="G60" s="44">
        <v>3.5</v>
      </c>
      <c r="H60" s="44">
        <v>3.5</v>
      </c>
      <c r="I60" s="44">
        <v>3.5</v>
      </c>
      <c r="J60" s="44">
        <v>3.5</v>
      </c>
      <c r="K60" s="44">
        <v>3.5</v>
      </c>
      <c r="L60" s="44">
        <v>3.5</v>
      </c>
      <c r="M60" s="44">
        <v>3.5</v>
      </c>
      <c r="N60" s="44">
        <v>3.5</v>
      </c>
      <c r="O60" s="44">
        <v>3.5</v>
      </c>
      <c r="P60" s="44">
        <v>3.5</v>
      </c>
      <c r="Q60" s="44">
        <v>3.5</v>
      </c>
      <c r="R60" s="44">
        <v>3.5</v>
      </c>
      <c r="S60" s="44">
        <v>3.5</v>
      </c>
      <c r="T60" s="44">
        <v>3.5</v>
      </c>
      <c r="U60" s="44">
        <v>3.5</v>
      </c>
      <c r="V60" s="44">
        <v>3.5</v>
      </c>
      <c r="W60" s="44">
        <v>3.5</v>
      </c>
      <c r="X60" s="44">
        <v>3.5</v>
      </c>
      <c r="Y60" s="44">
        <v>3.5</v>
      </c>
      <c r="Z60" s="44">
        <v>3.5</v>
      </c>
      <c r="AA60" s="44">
        <v>3.5</v>
      </c>
      <c r="AB60" s="44">
        <v>3.5</v>
      </c>
      <c r="AC60" s="44">
        <v>3.5</v>
      </c>
      <c r="AD60" s="44">
        <v>3.5</v>
      </c>
      <c r="AE60" s="44">
        <v>3.5</v>
      </c>
      <c r="AF60" s="44">
        <v>3.5</v>
      </c>
      <c r="AG60" s="48">
        <v>12</v>
      </c>
      <c r="AH60" s="46">
        <f t="shared" si="2"/>
        <v>3.5</v>
      </c>
      <c r="AI60" s="47">
        <f t="shared" si="3"/>
        <v>3.5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2.6</v>
      </c>
      <c r="C61" s="44">
        <v>2.6</v>
      </c>
      <c r="D61" s="44">
        <v>2.6</v>
      </c>
      <c r="E61" s="44">
        <v>2.6</v>
      </c>
      <c r="F61" s="44">
        <v>2.6</v>
      </c>
      <c r="G61" s="44">
        <v>2.6</v>
      </c>
      <c r="H61" s="44">
        <v>2.6</v>
      </c>
      <c r="I61" s="44">
        <v>2.6</v>
      </c>
      <c r="J61" s="44">
        <v>2.6</v>
      </c>
      <c r="K61" s="44">
        <v>2.6</v>
      </c>
      <c r="L61" s="44">
        <v>2.6</v>
      </c>
      <c r="M61" s="44">
        <v>2.6</v>
      </c>
      <c r="N61" s="44">
        <v>2.6</v>
      </c>
      <c r="O61" s="44">
        <v>2.6</v>
      </c>
      <c r="P61" s="44">
        <v>2.6</v>
      </c>
      <c r="Q61" s="44">
        <v>2.6</v>
      </c>
      <c r="R61" s="44">
        <v>2.6</v>
      </c>
      <c r="S61" s="44">
        <v>2.6</v>
      </c>
      <c r="T61" s="44">
        <v>2.6</v>
      </c>
      <c r="U61" s="44">
        <v>2.6</v>
      </c>
      <c r="V61" s="44">
        <v>2.6</v>
      </c>
      <c r="W61" s="44">
        <v>2.6</v>
      </c>
      <c r="X61" s="44">
        <v>2.6</v>
      </c>
      <c r="Y61" s="44">
        <v>2.6</v>
      </c>
      <c r="Z61" s="44">
        <v>2.6</v>
      </c>
      <c r="AA61" s="44">
        <v>2.6</v>
      </c>
      <c r="AB61" s="44">
        <v>2.6</v>
      </c>
      <c r="AC61" s="44">
        <v>2.6</v>
      </c>
      <c r="AD61" s="44">
        <v>2.6</v>
      </c>
      <c r="AE61" s="44">
        <v>2.6</v>
      </c>
      <c r="AF61" s="44">
        <v>2.6</v>
      </c>
      <c r="AG61" s="48">
        <v>12</v>
      </c>
      <c r="AH61" s="46">
        <f t="shared" si="2"/>
        <v>2.6</v>
      </c>
      <c r="AI61" s="47">
        <f t="shared" si="3"/>
        <v>2.6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8</v>
      </c>
      <c r="C62" s="44">
        <v>8</v>
      </c>
      <c r="D62" s="44">
        <v>8</v>
      </c>
      <c r="E62" s="44">
        <v>8</v>
      </c>
      <c r="F62" s="44">
        <v>8</v>
      </c>
      <c r="G62" s="44">
        <v>8</v>
      </c>
      <c r="H62" s="44">
        <v>8</v>
      </c>
      <c r="I62" s="44">
        <v>8</v>
      </c>
      <c r="J62" s="44">
        <v>8</v>
      </c>
      <c r="K62" s="44">
        <v>8</v>
      </c>
      <c r="L62" s="44">
        <v>8</v>
      </c>
      <c r="M62" s="44">
        <v>8</v>
      </c>
      <c r="N62" s="44">
        <v>8</v>
      </c>
      <c r="O62" s="44">
        <v>8</v>
      </c>
      <c r="P62" s="44">
        <v>8</v>
      </c>
      <c r="Q62" s="44">
        <v>8</v>
      </c>
      <c r="R62" s="44">
        <v>8</v>
      </c>
      <c r="S62" s="44">
        <v>8</v>
      </c>
      <c r="T62" s="44">
        <v>8</v>
      </c>
      <c r="U62" s="44">
        <v>8</v>
      </c>
      <c r="V62" s="44">
        <v>8</v>
      </c>
      <c r="W62" s="44">
        <v>8</v>
      </c>
      <c r="X62" s="44">
        <v>8</v>
      </c>
      <c r="Y62" s="44">
        <v>8</v>
      </c>
      <c r="Z62" s="44">
        <v>8</v>
      </c>
      <c r="AA62" s="44">
        <v>8</v>
      </c>
      <c r="AB62" s="44">
        <v>8</v>
      </c>
      <c r="AC62" s="44">
        <v>8</v>
      </c>
      <c r="AD62" s="44">
        <v>8</v>
      </c>
      <c r="AE62" s="44">
        <v>8</v>
      </c>
      <c r="AF62" s="44">
        <v>8</v>
      </c>
      <c r="AG62" s="48">
        <v>11.88</v>
      </c>
      <c r="AH62" s="46">
        <f t="shared" si="2"/>
        <v>8</v>
      </c>
      <c r="AI62" s="47">
        <f t="shared" si="3"/>
        <v>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1.9</v>
      </c>
      <c r="C63" s="44">
        <v>1.9</v>
      </c>
      <c r="D63" s="44">
        <v>1.9</v>
      </c>
      <c r="E63" s="44">
        <v>1.9</v>
      </c>
      <c r="F63" s="44">
        <v>1.9</v>
      </c>
      <c r="G63" s="44">
        <v>1.9</v>
      </c>
      <c r="H63" s="44">
        <v>1.9</v>
      </c>
      <c r="I63" s="44">
        <v>1.9</v>
      </c>
      <c r="J63" s="44">
        <v>1.9</v>
      </c>
      <c r="K63" s="44">
        <v>1.9</v>
      </c>
      <c r="L63" s="44">
        <v>1.9</v>
      </c>
      <c r="M63" s="44">
        <v>1.9</v>
      </c>
      <c r="N63" s="44">
        <v>1.9</v>
      </c>
      <c r="O63" s="44">
        <v>1.9</v>
      </c>
      <c r="P63" s="44">
        <v>1.9</v>
      </c>
      <c r="Q63" s="44">
        <v>1.9</v>
      </c>
      <c r="R63" s="44">
        <v>1.9</v>
      </c>
      <c r="S63" s="44">
        <v>1.9</v>
      </c>
      <c r="T63" s="44">
        <v>1.9</v>
      </c>
      <c r="U63" s="44">
        <v>1.9</v>
      </c>
      <c r="V63" s="44">
        <v>1.9</v>
      </c>
      <c r="W63" s="44">
        <v>1.9</v>
      </c>
      <c r="X63" s="44">
        <v>1.9</v>
      </c>
      <c r="Y63" s="44">
        <v>1.9</v>
      </c>
      <c r="Z63" s="44">
        <v>1.9</v>
      </c>
      <c r="AA63" s="44">
        <v>1.9</v>
      </c>
      <c r="AB63" s="44">
        <v>1.9</v>
      </c>
      <c r="AC63" s="44">
        <v>1.9</v>
      </c>
      <c r="AD63" s="44">
        <v>1.9</v>
      </c>
      <c r="AE63" s="44">
        <v>1.9</v>
      </c>
      <c r="AF63" s="44">
        <v>1.9</v>
      </c>
      <c r="AG63" s="48">
        <v>11</v>
      </c>
      <c r="AH63" s="46">
        <f t="shared" si="2"/>
        <v>1.9</v>
      </c>
      <c r="AI63" s="47">
        <f t="shared" si="3"/>
        <v>1.9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2.17</v>
      </c>
      <c r="C64" s="44">
        <v>2.17</v>
      </c>
      <c r="D64" s="44">
        <v>2.17</v>
      </c>
      <c r="E64" s="44">
        <v>2.17</v>
      </c>
      <c r="F64" s="44">
        <v>2.17</v>
      </c>
      <c r="G64" s="44">
        <v>2.17</v>
      </c>
      <c r="H64" s="44">
        <v>2.17</v>
      </c>
      <c r="I64" s="44">
        <v>2.17</v>
      </c>
      <c r="J64" s="44">
        <v>2.17</v>
      </c>
      <c r="K64" s="44">
        <v>2.17</v>
      </c>
      <c r="L64" s="44">
        <v>2.17</v>
      </c>
      <c r="M64" s="44">
        <v>2.17</v>
      </c>
      <c r="N64" s="44">
        <v>2.17</v>
      </c>
      <c r="O64" s="44">
        <v>2.17</v>
      </c>
      <c r="P64" s="44">
        <v>2.17</v>
      </c>
      <c r="Q64" s="44">
        <v>2.17</v>
      </c>
      <c r="R64" s="44">
        <v>2.17</v>
      </c>
      <c r="S64" s="44">
        <v>2.17</v>
      </c>
      <c r="T64" s="44">
        <v>2.17</v>
      </c>
      <c r="U64" s="44">
        <v>2.17</v>
      </c>
      <c r="V64" s="44">
        <v>2.17</v>
      </c>
      <c r="W64" s="44">
        <v>2.17</v>
      </c>
      <c r="X64" s="44">
        <v>2.17</v>
      </c>
      <c r="Y64" s="44">
        <v>2.17</v>
      </c>
      <c r="Z64" s="44">
        <v>2.17</v>
      </c>
      <c r="AA64" s="44">
        <v>2.17</v>
      </c>
      <c r="AB64" s="44">
        <v>2.17</v>
      </c>
      <c r="AC64" s="44">
        <v>2.17</v>
      </c>
      <c r="AD64" s="44">
        <v>2.17</v>
      </c>
      <c r="AE64" s="44">
        <v>2.17</v>
      </c>
      <c r="AF64" s="44">
        <v>2.17</v>
      </c>
      <c r="AG64" s="48">
        <v>11</v>
      </c>
      <c r="AH64" s="46">
        <f>MAX(B64:AF64)</f>
        <v>2.17</v>
      </c>
      <c r="AI64" s="47">
        <f>MIN(B64:AF64)</f>
        <v>2.17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2.9</v>
      </c>
      <c r="C65" s="44">
        <v>2.9</v>
      </c>
      <c r="D65" s="44">
        <v>2.9</v>
      </c>
      <c r="E65" s="44">
        <v>2.9</v>
      </c>
      <c r="F65" s="44">
        <v>2.9</v>
      </c>
      <c r="G65" s="44">
        <v>2.9</v>
      </c>
      <c r="H65" s="44">
        <v>2.9</v>
      </c>
      <c r="I65" s="44">
        <v>2.9</v>
      </c>
      <c r="J65" s="44">
        <v>2.9</v>
      </c>
      <c r="K65" s="44">
        <v>2.9</v>
      </c>
      <c r="L65" s="44">
        <v>2.9</v>
      </c>
      <c r="M65" s="44">
        <v>2.9</v>
      </c>
      <c r="N65" s="44">
        <v>2.9</v>
      </c>
      <c r="O65" s="44">
        <v>2.9</v>
      </c>
      <c r="P65" s="44">
        <v>2.9</v>
      </c>
      <c r="Q65" s="44">
        <v>2.9</v>
      </c>
      <c r="R65" s="44">
        <v>2.9</v>
      </c>
      <c r="S65" s="44">
        <v>2.9</v>
      </c>
      <c r="T65" s="44">
        <v>2.9</v>
      </c>
      <c r="U65" s="44">
        <v>2.9</v>
      </c>
      <c r="V65" s="44">
        <v>2.9</v>
      </c>
      <c r="W65" s="44">
        <v>2.9</v>
      </c>
      <c r="X65" s="44">
        <v>2.9</v>
      </c>
      <c r="Y65" s="44">
        <v>2.9</v>
      </c>
      <c r="Z65" s="44">
        <v>2.9</v>
      </c>
      <c r="AA65" s="44">
        <v>2.9</v>
      </c>
      <c r="AB65" s="44">
        <v>2.9</v>
      </c>
      <c r="AC65" s="44">
        <v>2.9</v>
      </c>
      <c r="AD65" s="44">
        <v>2.9</v>
      </c>
      <c r="AE65" s="44">
        <v>2.9</v>
      </c>
      <c r="AF65" s="44">
        <v>2.9</v>
      </c>
      <c r="AG65" s="48">
        <v>10.7</v>
      </c>
      <c r="AH65" s="46">
        <f t="shared" si="2"/>
        <v>2.9</v>
      </c>
      <c r="AI65" s="47">
        <f t="shared" si="3"/>
        <v>2.9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4.5999999999999996</v>
      </c>
      <c r="C67" s="44">
        <v>4.5999999999999996</v>
      </c>
      <c r="D67" s="44">
        <v>4.5999999999999996</v>
      </c>
      <c r="E67" s="44">
        <v>4.5999999999999996</v>
      </c>
      <c r="F67" s="44">
        <v>4.5999999999999996</v>
      </c>
      <c r="G67" s="44">
        <v>4.5999999999999996</v>
      </c>
      <c r="H67" s="44">
        <v>4.5999999999999996</v>
      </c>
      <c r="I67" s="44">
        <v>4.5999999999999996</v>
      </c>
      <c r="J67" s="44">
        <v>4.5999999999999996</v>
      </c>
      <c r="K67" s="44">
        <v>4.5999999999999996</v>
      </c>
      <c r="L67" s="44">
        <v>4.5999999999999996</v>
      </c>
      <c r="M67" s="44">
        <v>4.5999999999999996</v>
      </c>
      <c r="N67" s="44">
        <v>4.5999999999999996</v>
      </c>
      <c r="O67" s="44">
        <v>4.5999999999999996</v>
      </c>
      <c r="P67" s="44">
        <v>4.5999999999999996</v>
      </c>
      <c r="Q67" s="44">
        <v>4.5999999999999996</v>
      </c>
      <c r="R67" s="44">
        <v>4.5999999999999996</v>
      </c>
      <c r="S67" s="44">
        <v>4.5999999999999996</v>
      </c>
      <c r="T67" s="44">
        <v>4.5999999999999996</v>
      </c>
      <c r="U67" s="44">
        <v>4.5999999999999996</v>
      </c>
      <c r="V67" s="44">
        <v>4.5999999999999996</v>
      </c>
      <c r="W67" s="44">
        <v>4.5999999999999996</v>
      </c>
      <c r="X67" s="44">
        <v>4.5999999999999996</v>
      </c>
      <c r="Y67" s="44">
        <v>4.5999999999999996</v>
      </c>
      <c r="Z67" s="44">
        <v>4.5999999999999996</v>
      </c>
      <c r="AA67" s="44">
        <v>4.5999999999999996</v>
      </c>
      <c r="AB67" s="44">
        <v>4.5999999999999996</v>
      </c>
      <c r="AC67" s="44">
        <v>4.5999999999999996</v>
      </c>
      <c r="AD67" s="44">
        <v>4.5999999999999996</v>
      </c>
      <c r="AE67" s="44">
        <v>4.5999999999999996</v>
      </c>
      <c r="AF67" s="44">
        <v>4.5999999999999996</v>
      </c>
      <c r="AG67" s="61">
        <v>10</v>
      </c>
      <c r="AH67" s="46">
        <f t="shared" si="2"/>
        <v>4.5999999999999996</v>
      </c>
      <c r="AI67" s="47">
        <f t="shared" si="3"/>
        <v>4.5999999999999996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8">
        <v>46.599999999999994</v>
      </c>
      <c r="C70" s="68">
        <v>44.1</v>
      </c>
      <c r="D70" s="68">
        <v>44.1</v>
      </c>
      <c r="E70" s="68">
        <v>44.1</v>
      </c>
      <c r="F70" s="68">
        <v>44.1</v>
      </c>
      <c r="G70" s="68">
        <v>44.1</v>
      </c>
      <c r="H70" s="68">
        <v>44.1</v>
      </c>
      <c r="I70" s="68">
        <v>44.1</v>
      </c>
      <c r="J70" s="68">
        <v>44.1</v>
      </c>
      <c r="K70" s="68">
        <v>44.1</v>
      </c>
      <c r="L70" s="68">
        <v>44.1</v>
      </c>
      <c r="M70" s="68">
        <v>44.1</v>
      </c>
      <c r="N70" s="68">
        <v>44.1</v>
      </c>
      <c r="O70" s="68">
        <v>44.1</v>
      </c>
      <c r="P70" s="68">
        <v>44.1</v>
      </c>
      <c r="Q70" s="68">
        <v>44.1</v>
      </c>
      <c r="R70" s="68">
        <v>44.1</v>
      </c>
      <c r="S70" s="68">
        <v>44.1</v>
      </c>
      <c r="T70" s="68">
        <v>44.1</v>
      </c>
      <c r="U70" s="68">
        <v>44.1</v>
      </c>
      <c r="V70" s="68">
        <v>44.1</v>
      </c>
      <c r="W70" s="68">
        <v>44.1</v>
      </c>
      <c r="X70" s="68">
        <v>44.1</v>
      </c>
      <c r="Y70" s="68">
        <v>44.1</v>
      </c>
      <c r="Z70" s="66">
        <v>34.799999999999997</v>
      </c>
      <c r="AA70" s="66">
        <v>34.799999999999997</v>
      </c>
      <c r="AB70" s="66">
        <v>34.799999999999997</v>
      </c>
      <c r="AC70" s="66">
        <v>34.799999999999997</v>
      </c>
      <c r="AD70" s="66">
        <v>34.799999999999997</v>
      </c>
      <c r="AE70" s="66">
        <v>34.799999999999997</v>
      </c>
      <c r="AF70" s="66">
        <v>34.799999999999997</v>
      </c>
      <c r="AG70" s="64">
        <v>240</v>
      </c>
      <c r="AH70" s="46">
        <f t="shared" si="2"/>
        <v>46.599999999999994</v>
      </c>
      <c r="AI70" s="47">
        <f t="shared" si="3"/>
        <v>34.799999999999997</v>
      </c>
      <c r="AK70" s="49"/>
    </row>
    <row r="71" spans="1:88" ht="15.75" thickBot="1" x14ac:dyDescent="0.3">
      <c r="A71" s="69" t="s">
        <v>90</v>
      </c>
      <c r="B71" s="70">
        <f t="shared" ref="B71:AG71" si="20">SUM(B11:B69)</f>
        <v>601.7800000000002</v>
      </c>
      <c r="C71" s="70">
        <f t="shared" si="20"/>
        <v>601.7800000000002</v>
      </c>
      <c r="D71" s="70">
        <f t="shared" si="20"/>
        <v>598.45000000000016</v>
      </c>
      <c r="E71" s="70">
        <f t="shared" si="20"/>
        <v>590.05000000000018</v>
      </c>
      <c r="F71" s="70">
        <f t="shared" si="20"/>
        <v>592.15000000000009</v>
      </c>
      <c r="G71" s="70">
        <f t="shared" si="20"/>
        <v>592.15000000000009</v>
      </c>
      <c r="H71" s="70">
        <f t="shared" si="20"/>
        <v>592.15000000000009</v>
      </c>
      <c r="I71" s="70">
        <f t="shared" si="20"/>
        <v>592.15000000000009</v>
      </c>
      <c r="J71" s="70">
        <f t="shared" si="20"/>
        <v>592.15000000000009</v>
      </c>
      <c r="K71" s="70">
        <f t="shared" si="20"/>
        <v>592.15000000000009</v>
      </c>
      <c r="L71" s="70">
        <f t="shared" si="20"/>
        <v>592.15000000000009</v>
      </c>
      <c r="M71" s="70">
        <f t="shared" si="20"/>
        <v>592.15000000000009</v>
      </c>
      <c r="N71" s="70">
        <f t="shared" si="20"/>
        <v>591.17000000000007</v>
      </c>
      <c r="O71" s="70">
        <f t="shared" si="20"/>
        <v>591.17000000000007</v>
      </c>
      <c r="P71" s="70">
        <f t="shared" si="20"/>
        <v>591.17000000000007</v>
      </c>
      <c r="Q71" s="70">
        <f t="shared" si="20"/>
        <v>589.47000000000025</v>
      </c>
      <c r="R71" s="70">
        <f t="shared" si="20"/>
        <v>588.27000000000021</v>
      </c>
      <c r="S71" s="70">
        <f t="shared" si="20"/>
        <v>588.27000000000021</v>
      </c>
      <c r="T71" s="70">
        <f t="shared" si="20"/>
        <v>588.27000000000021</v>
      </c>
      <c r="U71" s="70">
        <f t="shared" si="20"/>
        <v>588.27000000000021</v>
      </c>
      <c r="V71" s="70">
        <f t="shared" si="20"/>
        <v>588.27000000000021</v>
      </c>
      <c r="W71" s="70">
        <f t="shared" si="20"/>
        <v>588.27000000000021</v>
      </c>
      <c r="X71" s="70">
        <f t="shared" si="20"/>
        <v>588.27000000000021</v>
      </c>
      <c r="Y71" s="70">
        <f t="shared" si="20"/>
        <v>588.27000000000021</v>
      </c>
      <c r="Z71" s="70">
        <f t="shared" si="20"/>
        <v>588.27000000000021</v>
      </c>
      <c r="AA71" s="70">
        <f t="shared" si="20"/>
        <v>588.27000000000021</v>
      </c>
      <c r="AB71" s="70">
        <f t="shared" si="20"/>
        <v>613.2700000000001</v>
      </c>
      <c r="AC71" s="70">
        <f t="shared" si="20"/>
        <v>613.2700000000001</v>
      </c>
      <c r="AD71" s="70">
        <f t="shared" si="20"/>
        <v>613.2700000000001</v>
      </c>
      <c r="AE71" s="70">
        <f t="shared" si="20"/>
        <v>613.2700000000001</v>
      </c>
      <c r="AF71" s="70">
        <f t="shared" si="20"/>
        <v>613.2700000000001</v>
      </c>
      <c r="AG71" s="70">
        <f t="shared" si="20"/>
        <v>1812.2049999999999</v>
      </c>
      <c r="AH71" s="46">
        <f t="shared" si="2"/>
        <v>613.2700000000001</v>
      </c>
      <c r="AI71" s="47">
        <f t="shared" si="3"/>
        <v>588.27000000000021</v>
      </c>
      <c r="AK71" s="49"/>
    </row>
    <row r="72" spans="1:88" x14ac:dyDescent="0.25">
      <c r="A72" s="71" t="s">
        <v>91</v>
      </c>
      <c r="B72" s="44">
        <v>180</v>
      </c>
      <c r="C72" s="44">
        <v>230.5</v>
      </c>
      <c r="D72" s="44">
        <v>150.5</v>
      </c>
      <c r="E72" s="44">
        <v>40</v>
      </c>
      <c r="F72" s="44">
        <v>0</v>
      </c>
      <c r="G72" s="44">
        <v>0</v>
      </c>
      <c r="H72" s="44">
        <v>0</v>
      </c>
      <c r="I72" s="44">
        <v>0</v>
      </c>
      <c r="J72" s="44">
        <v>0</v>
      </c>
      <c r="K72" s="44">
        <v>0</v>
      </c>
      <c r="L72" s="44">
        <v>0</v>
      </c>
      <c r="M72" s="44">
        <v>281.3</v>
      </c>
      <c r="N72" s="44">
        <v>150</v>
      </c>
      <c r="O72" s="44">
        <v>20</v>
      </c>
      <c r="P72" s="44">
        <v>0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20.100000000000001</v>
      </c>
      <c r="W72" s="44">
        <v>76.400000000000006</v>
      </c>
      <c r="X72" s="44">
        <v>99.7</v>
      </c>
      <c r="Y72" s="44">
        <v>301</v>
      </c>
      <c r="Z72" s="44">
        <v>456.9</v>
      </c>
      <c r="AA72" s="44">
        <v>456.9</v>
      </c>
      <c r="AB72" s="44">
        <v>349.7</v>
      </c>
      <c r="AC72" s="44">
        <v>330</v>
      </c>
      <c r="AD72" s="44">
        <v>80.599999999999994</v>
      </c>
      <c r="AE72" s="44">
        <v>80.599999999999994</v>
      </c>
      <c r="AF72" s="44">
        <v>0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39.700000000000003</v>
      </c>
      <c r="C73" s="43">
        <v>39.700000000000003</v>
      </c>
      <c r="D73" s="43">
        <v>39.700000000000003</v>
      </c>
      <c r="E73" s="43">
        <v>39.700000000000003</v>
      </c>
      <c r="F73" s="43">
        <v>39.799999999999997</v>
      </c>
      <c r="G73" s="43">
        <v>39.799999999999997</v>
      </c>
      <c r="H73" s="43">
        <v>39.799999999999997</v>
      </c>
      <c r="I73" s="43">
        <v>39.799999999999997</v>
      </c>
      <c r="J73" s="43">
        <v>39.799999999999997</v>
      </c>
      <c r="K73" s="43">
        <v>39.799999999999997</v>
      </c>
      <c r="L73" s="43">
        <v>39.799999999999997</v>
      </c>
      <c r="M73" s="43">
        <v>39.799999999999997</v>
      </c>
      <c r="N73" s="43">
        <v>33.799999999999997</v>
      </c>
      <c r="O73" s="43">
        <v>33.799999999999997</v>
      </c>
      <c r="P73" s="43">
        <v>33.799999999999997</v>
      </c>
      <c r="Q73" s="43">
        <v>33.799999999999997</v>
      </c>
      <c r="R73" s="43">
        <v>33.799999999999997</v>
      </c>
      <c r="S73" s="43">
        <v>33.799999999999997</v>
      </c>
      <c r="T73" s="43">
        <v>33.799999999999997</v>
      </c>
      <c r="U73" s="43">
        <v>33.799999999999997</v>
      </c>
      <c r="V73" s="43">
        <v>33.799999999999997</v>
      </c>
      <c r="W73" s="43">
        <v>33.799999999999997</v>
      </c>
      <c r="X73" s="43">
        <v>33.799999999999997</v>
      </c>
      <c r="Y73" s="43">
        <v>33.799999999999997</v>
      </c>
      <c r="Z73" s="43">
        <v>33.799999999999997</v>
      </c>
      <c r="AA73" s="43">
        <v>33.799999999999997</v>
      </c>
      <c r="AB73" s="43">
        <v>39.9</v>
      </c>
      <c r="AC73" s="43">
        <v>39.9</v>
      </c>
      <c r="AD73" s="43">
        <v>39.9</v>
      </c>
      <c r="AE73" s="43">
        <v>39.9</v>
      </c>
      <c r="AF73" s="43">
        <v>39.9</v>
      </c>
      <c r="AG73" s="64">
        <v>111</v>
      </c>
      <c r="AH73" s="46">
        <f t="shared" si="2"/>
        <v>39.9</v>
      </c>
      <c r="AI73" s="47">
        <f t="shared" si="3"/>
        <v>33.799999999999997</v>
      </c>
      <c r="AK73" s="49"/>
    </row>
    <row r="74" spans="1:88" x14ac:dyDescent="0.25">
      <c r="A74" s="73" t="s">
        <v>93</v>
      </c>
      <c r="B74" s="43">
        <v>25.6</v>
      </c>
      <c r="C74" s="43">
        <v>25.6</v>
      </c>
      <c r="D74" s="43">
        <v>25.6</v>
      </c>
      <c r="E74" s="43">
        <v>25.6</v>
      </c>
      <c r="F74" s="43">
        <v>26.1</v>
      </c>
      <c r="G74" s="43">
        <v>26.1</v>
      </c>
      <c r="H74" s="43">
        <v>26.1</v>
      </c>
      <c r="I74" s="43">
        <v>26.1</v>
      </c>
      <c r="J74" s="43">
        <v>26.1</v>
      </c>
      <c r="K74" s="43">
        <v>26.1</v>
      </c>
      <c r="L74" s="43">
        <v>26.1</v>
      </c>
      <c r="M74" s="43">
        <v>26.1</v>
      </c>
      <c r="N74" s="43">
        <v>27.4</v>
      </c>
      <c r="O74" s="43">
        <v>27.4</v>
      </c>
      <c r="P74" s="43">
        <v>27.4</v>
      </c>
      <c r="Q74" s="43">
        <v>27.4</v>
      </c>
      <c r="R74" s="43">
        <v>27.4</v>
      </c>
      <c r="S74" s="43">
        <v>27.4</v>
      </c>
      <c r="T74" s="43">
        <v>27.4</v>
      </c>
      <c r="U74" s="43">
        <v>27.4</v>
      </c>
      <c r="V74" s="43">
        <v>27.4</v>
      </c>
      <c r="W74" s="43">
        <v>27.4</v>
      </c>
      <c r="X74" s="43">
        <v>27.4</v>
      </c>
      <c r="Y74" s="43">
        <v>27.4</v>
      </c>
      <c r="Z74" s="43">
        <v>27.4</v>
      </c>
      <c r="AA74" s="43">
        <v>27.4</v>
      </c>
      <c r="AB74" s="43">
        <v>26.3</v>
      </c>
      <c r="AC74" s="43">
        <v>26.3</v>
      </c>
      <c r="AD74" s="43">
        <v>26.3</v>
      </c>
      <c r="AE74" s="43">
        <v>26.3</v>
      </c>
      <c r="AF74" s="43">
        <v>26.3</v>
      </c>
      <c r="AG74" s="64">
        <v>60</v>
      </c>
      <c r="AH74" s="46">
        <f t="shared" si="2"/>
        <v>27.4</v>
      </c>
      <c r="AI74" s="47">
        <f t="shared" si="3"/>
        <v>25.6</v>
      </c>
      <c r="AK74" s="49"/>
    </row>
    <row r="75" spans="1:88" x14ac:dyDescent="0.25">
      <c r="A75" s="74" t="s">
        <v>94</v>
      </c>
      <c r="B75" s="43">
        <v>14.5</v>
      </c>
      <c r="C75" s="43">
        <v>14.5</v>
      </c>
      <c r="D75" s="43">
        <v>14.5</v>
      </c>
      <c r="E75" s="43">
        <v>14.5</v>
      </c>
      <c r="F75" s="43">
        <v>14.5</v>
      </c>
      <c r="G75" s="43">
        <v>14.5</v>
      </c>
      <c r="H75" s="43">
        <v>14.5</v>
      </c>
      <c r="I75" s="43">
        <v>14.5</v>
      </c>
      <c r="J75" s="43">
        <v>14.5</v>
      </c>
      <c r="K75" s="43">
        <v>14.5</v>
      </c>
      <c r="L75" s="43">
        <v>14.5</v>
      </c>
      <c r="M75" s="43">
        <v>14.5</v>
      </c>
      <c r="N75" s="43">
        <v>11.5</v>
      </c>
      <c r="O75" s="43">
        <v>11.5</v>
      </c>
      <c r="P75" s="43">
        <v>11.5</v>
      </c>
      <c r="Q75" s="43">
        <v>11.5</v>
      </c>
      <c r="R75" s="43">
        <v>11.5</v>
      </c>
      <c r="S75" s="43">
        <v>11.5</v>
      </c>
      <c r="T75" s="43">
        <v>11.5</v>
      </c>
      <c r="U75" s="43">
        <v>11.5</v>
      </c>
      <c r="V75" s="43">
        <v>11.5</v>
      </c>
      <c r="W75" s="43">
        <v>11.5</v>
      </c>
      <c r="X75" s="43">
        <v>11.5</v>
      </c>
      <c r="Y75" s="43">
        <v>11.5</v>
      </c>
      <c r="Z75" s="43">
        <v>12.5</v>
      </c>
      <c r="AA75" s="43">
        <v>12.5</v>
      </c>
      <c r="AB75" s="43">
        <v>12.5</v>
      </c>
      <c r="AC75" s="43">
        <v>12.5</v>
      </c>
      <c r="AD75" s="43">
        <v>12.5</v>
      </c>
      <c r="AE75" s="43">
        <v>12.5</v>
      </c>
      <c r="AF75" s="43">
        <v>12.5</v>
      </c>
      <c r="AG75" s="75">
        <v>42.5</v>
      </c>
      <c r="AH75" s="46">
        <f t="shared" ref="AH75:AH138" si="21">MAX(B75:AF75)</f>
        <v>14.5</v>
      </c>
      <c r="AI75" s="47">
        <f t="shared" ref="AI75:AI138" si="22">MIN(B75:AF75)</f>
        <v>11.5</v>
      </c>
      <c r="AK75" s="49"/>
    </row>
    <row r="76" spans="1:88" x14ac:dyDescent="0.25">
      <c r="A76" s="74" t="s">
        <v>95</v>
      </c>
      <c r="B76" s="43">
        <v>15.2</v>
      </c>
      <c r="C76" s="43">
        <v>15.2</v>
      </c>
      <c r="D76" s="43">
        <v>15.2</v>
      </c>
      <c r="E76" s="43">
        <v>15.2</v>
      </c>
      <c r="F76" s="43">
        <v>15.2</v>
      </c>
      <c r="G76" s="43">
        <v>15.2</v>
      </c>
      <c r="H76" s="43">
        <v>15.2</v>
      </c>
      <c r="I76" s="43">
        <v>15.2</v>
      </c>
      <c r="J76" s="43">
        <v>15.2</v>
      </c>
      <c r="K76" s="43">
        <v>15.2</v>
      </c>
      <c r="L76" s="43">
        <v>15.2</v>
      </c>
      <c r="M76" s="43">
        <v>15.2</v>
      </c>
      <c r="N76" s="43">
        <v>12.7</v>
      </c>
      <c r="O76" s="43">
        <v>12.7</v>
      </c>
      <c r="P76" s="43">
        <v>12.7</v>
      </c>
      <c r="Q76" s="43">
        <v>12.7</v>
      </c>
      <c r="R76" s="43">
        <v>12.7</v>
      </c>
      <c r="S76" s="43">
        <v>12.7</v>
      </c>
      <c r="T76" s="43">
        <v>12.7</v>
      </c>
      <c r="U76" s="43">
        <v>12.7</v>
      </c>
      <c r="V76" s="43">
        <v>12.7</v>
      </c>
      <c r="W76" s="43">
        <v>12.7</v>
      </c>
      <c r="X76" s="43">
        <v>12.7</v>
      </c>
      <c r="Y76" s="43">
        <v>12.7</v>
      </c>
      <c r="Z76" s="43">
        <v>20.100000000000001</v>
      </c>
      <c r="AA76" s="43">
        <v>20.100000000000001</v>
      </c>
      <c r="AB76" s="43">
        <v>20</v>
      </c>
      <c r="AC76" s="43">
        <v>20</v>
      </c>
      <c r="AD76" s="43">
        <v>14</v>
      </c>
      <c r="AE76" s="43">
        <v>14</v>
      </c>
      <c r="AF76" s="43">
        <v>14</v>
      </c>
      <c r="AG76" s="75">
        <v>22.1</v>
      </c>
      <c r="AH76" s="46">
        <f t="shared" si="21"/>
        <v>20.100000000000001</v>
      </c>
      <c r="AI76" s="47">
        <f t="shared" si="22"/>
        <v>12.7</v>
      </c>
      <c r="AK76" s="49"/>
    </row>
    <row r="77" spans="1:88" ht="15.75" thickBot="1" x14ac:dyDescent="0.3">
      <c r="A77" s="76" t="s">
        <v>96</v>
      </c>
      <c r="B77" s="77">
        <v>4.7</v>
      </c>
      <c r="C77" s="77">
        <v>4.7</v>
      </c>
      <c r="D77" s="77">
        <v>4.7</v>
      </c>
      <c r="E77" s="77">
        <v>4.7</v>
      </c>
      <c r="F77" s="77">
        <v>4.7</v>
      </c>
      <c r="G77" s="77">
        <v>4.7</v>
      </c>
      <c r="H77" s="77">
        <v>4.7</v>
      </c>
      <c r="I77" s="77">
        <v>4.7</v>
      </c>
      <c r="J77" s="77">
        <v>4.7</v>
      </c>
      <c r="K77" s="77">
        <v>4.7</v>
      </c>
      <c r="L77" s="77">
        <v>4.7</v>
      </c>
      <c r="M77" s="77">
        <v>4.7</v>
      </c>
      <c r="N77" s="77">
        <v>4</v>
      </c>
      <c r="O77" s="77">
        <v>4</v>
      </c>
      <c r="P77" s="77">
        <v>4</v>
      </c>
      <c r="Q77" s="77">
        <v>4</v>
      </c>
      <c r="R77" s="77">
        <v>4</v>
      </c>
      <c r="S77" s="77">
        <v>4</v>
      </c>
      <c r="T77" s="77">
        <v>4</v>
      </c>
      <c r="U77" s="77">
        <v>4</v>
      </c>
      <c r="V77" s="77">
        <v>4</v>
      </c>
      <c r="W77" s="77">
        <v>4</v>
      </c>
      <c r="X77" s="77">
        <v>4</v>
      </c>
      <c r="Y77" s="77">
        <v>4</v>
      </c>
      <c r="Z77" s="77">
        <v>4</v>
      </c>
      <c r="AA77" s="77">
        <v>4</v>
      </c>
      <c r="AB77" s="77">
        <v>4</v>
      </c>
      <c r="AC77" s="77">
        <v>4</v>
      </c>
      <c r="AD77" s="77">
        <v>4</v>
      </c>
      <c r="AE77" s="77">
        <v>4</v>
      </c>
      <c r="AF77" s="77">
        <v>4</v>
      </c>
      <c r="AG77" s="78">
        <v>14.8</v>
      </c>
      <c r="AH77" s="46">
        <f t="shared" si="21"/>
        <v>4.7</v>
      </c>
      <c r="AI77" s="47">
        <f t="shared" si="22"/>
        <v>4</v>
      </c>
      <c r="AK77" s="49"/>
    </row>
    <row r="78" spans="1:88" ht="15.75" thickBot="1" x14ac:dyDescent="0.3">
      <c r="A78" s="79" t="s">
        <v>97</v>
      </c>
      <c r="B78" s="70">
        <f t="shared" ref="B78:AG78" si="23">SUM(B72:B77)</f>
        <v>279.69999999999993</v>
      </c>
      <c r="C78" s="70">
        <f t="shared" si="23"/>
        <v>330.2</v>
      </c>
      <c r="D78" s="70">
        <f t="shared" si="23"/>
        <v>250.19999999999996</v>
      </c>
      <c r="E78" s="70">
        <f>SUM(E72:E77)</f>
        <v>139.69999999999999</v>
      </c>
      <c r="F78" s="70">
        <f t="shared" si="23"/>
        <v>100.30000000000001</v>
      </c>
      <c r="G78" s="70">
        <f t="shared" si="23"/>
        <v>100.30000000000001</v>
      </c>
      <c r="H78" s="70">
        <f t="shared" si="23"/>
        <v>100.30000000000001</v>
      </c>
      <c r="I78" s="70">
        <f t="shared" si="23"/>
        <v>100.30000000000001</v>
      </c>
      <c r="J78" s="70">
        <f t="shared" si="23"/>
        <v>100.30000000000001</v>
      </c>
      <c r="K78" s="70">
        <f t="shared" si="23"/>
        <v>100.30000000000001</v>
      </c>
      <c r="L78" s="70">
        <f t="shared" si="23"/>
        <v>100.30000000000001</v>
      </c>
      <c r="M78" s="70">
        <f t="shared" si="23"/>
        <v>381.6</v>
      </c>
      <c r="N78" s="70">
        <f t="shared" ref="N78:AA78" si="24">SUM(N72:N77)</f>
        <v>239.4</v>
      </c>
      <c r="O78" s="70">
        <f t="shared" si="24"/>
        <v>109.39999999999999</v>
      </c>
      <c r="P78" s="70">
        <f t="shared" si="24"/>
        <v>89.399999999999991</v>
      </c>
      <c r="Q78" s="70">
        <f t="shared" si="24"/>
        <v>89.399999999999991</v>
      </c>
      <c r="R78" s="70">
        <f t="shared" si="24"/>
        <v>89.399999999999991</v>
      </c>
      <c r="S78" s="70">
        <f t="shared" si="24"/>
        <v>89.399999999999991</v>
      </c>
      <c r="T78" s="70">
        <f t="shared" si="24"/>
        <v>89.399999999999991</v>
      </c>
      <c r="U78" s="70">
        <f t="shared" si="24"/>
        <v>89.399999999999991</v>
      </c>
      <c r="V78" s="70">
        <f t="shared" si="24"/>
        <v>109.5</v>
      </c>
      <c r="W78" s="70">
        <f t="shared" si="24"/>
        <v>165.79999999999998</v>
      </c>
      <c r="X78" s="70">
        <f t="shared" si="24"/>
        <v>189.1</v>
      </c>
      <c r="Y78" s="70">
        <f t="shared" si="24"/>
        <v>390.4</v>
      </c>
      <c r="Z78" s="70">
        <f t="shared" si="24"/>
        <v>554.70000000000005</v>
      </c>
      <c r="AA78" s="70">
        <f t="shared" si="24"/>
        <v>554.70000000000005</v>
      </c>
      <c r="AB78" s="70">
        <f t="shared" si="23"/>
        <v>452.4</v>
      </c>
      <c r="AC78" s="70">
        <f t="shared" si="23"/>
        <v>432.7</v>
      </c>
      <c r="AD78" s="70">
        <f t="shared" si="23"/>
        <v>177.3</v>
      </c>
      <c r="AE78" s="70">
        <f t="shared" si="23"/>
        <v>177.3</v>
      </c>
      <c r="AF78" s="70">
        <f>SUM(AF72:AF77)</f>
        <v>96.7</v>
      </c>
      <c r="AG78" s="80">
        <f t="shared" si="23"/>
        <v>706.4</v>
      </c>
      <c r="AH78" s="46">
        <f t="shared" si="21"/>
        <v>554.70000000000005</v>
      </c>
      <c r="AI78" s="47">
        <f t="shared" si="22"/>
        <v>89.399999999999991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74</v>
      </c>
      <c r="C79" s="44">
        <v>74.5</v>
      </c>
      <c r="D79" s="44">
        <v>40</v>
      </c>
      <c r="E79" s="44">
        <v>40</v>
      </c>
      <c r="F79" s="44">
        <v>30</v>
      </c>
      <c r="G79" s="44">
        <v>30</v>
      </c>
      <c r="H79" s="44">
        <v>48</v>
      </c>
      <c r="I79" s="44">
        <v>48</v>
      </c>
      <c r="J79" s="44">
        <v>70</v>
      </c>
      <c r="K79" s="44">
        <v>112</v>
      </c>
      <c r="L79" s="44">
        <v>117</v>
      </c>
      <c r="M79" s="44">
        <v>117</v>
      </c>
      <c r="N79" s="44">
        <v>96.9</v>
      </c>
      <c r="O79" s="44">
        <v>72.5</v>
      </c>
      <c r="P79" s="44">
        <v>48.2</v>
      </c>
      <c r="Q79" s="44">
        <v>30</v>
      </c>
      <c r="R79" s="44">
        <v>30</v>
      </c>
      <c r="S79" s="44">
        <v>30</v>
      </c>
      <c r="T79" s="44">
        <v>30</v>
      </c>
      <c r="U79" s="44">
        <v>36</v>
      </c>
      <c r="V79" s="44">
        <v>48.2</v>
      </c>
      <c r="W79" s="44">
        <v>48.2</v>
      </c>
      <c r="X79" s="44">
        <v>90.6</v>
      </c>
      <c r="Y79" s="44">
        <v>136.80000000000001</v>
      </c>
      <c r="Z79" s="44">
        <v>142.69999999999999</v>
      </c>
      <c r="AA79" s="44">
        <v>142.69999999999999</v>
      </c>
      <c r="AB79" s="44">
        <v>140.19999999999999</v>
      </c>
      <c r="AC79" s="44">
        <v>126</v>
      </c>
      <c r="AD79" s="44" t="s">
        <v>309</v>
      </c>
      <c r="AE79" s="44">
        <v>93.4</v>
      </c>
      <c r="AF79" s="44">
        <v>93.4</v>
      </c>
      <c r="AG79" s="61">
        <v>144</v>
      </c>
      <c r="AH79" s="46">
        <f t="shared" si="21"/>
        <v>142.69999999999999</v>
      </c>
      <c r="AI79" s="47">
        <f t="shared" si="22"/>
        <v>30</v>
      </c>
      <c r="AK79" s="49"/>
      <c r="AY79" s="1" t="s">
        <v>99</v>
      </c>
      <c r="AZ79" s="82">
        <f>ROUND(C97,0)</f>
        <v>-60</v>
      </c>
      <c r="BA79" s="81">
        <f t="shared" ref="BA79:BD83" si="25">D97</f>
        <v>75.5</v>
      </c>
      <c r="BB79" s="81">
        <f t="shared" si="25"/>
        <v>166.8</v>
      </c>
      <c r="BC79" s="81">
        <f t="shared" si="25"/>
        <v>216.3</v>
      </c>
      <c r="BD79" s="81">
        <f t="shared" si="25"/>
        <v>264</v>
      </c>
      <c r="BE79" s="82">
        <f>I97</f>
        <v>243</v>
      </c>
      <c r="BF79" s="82">
        <f>K97</f>
        <v>75</v>
      </c>
      <c r="BG79" s="82">
        <f t="shared" ref="BG79:BP83" si="26">M97</f>
        <v>76.3</v>
      </c>
      <c r="BH79" s="82">
        <f t="shared" si="26"/>
        <v>177.3</v>
      </c>
      <c r="BI79" s="82">
        <f t="shared" si="26"/>
        <v>275</v>
      </c>
      <c r="BJ79" s="82">
        <f t="shared" si="26"/>
        <v>351</v>
      </c>
      <c r="BK79" s="82">
        <f t="shared" si="26"/>
        <v>392</v>
      </c>
      <c r="BL79" s="82">
        <f t="shared" si="26"/>
        <v>397</v>
      </c>
      <c r="BM79" s="82">
        <f t="shared" si="26"/>
        <v>412.6</v>
      </c>
      <c r="BN79" s="82">
        <f t="shared" si="26"/>
        <v>409.8</v>
      </c>
      <c r="BO79" s="82">
        <f t="shared" si="26"/>
        <v>423.2</v>
      </c>
      <c r="BP79" s="82">
        <f t="shared" si="26"/>
        <v>391.1</v>
      </c>
      <c r="BQ79" s="82">
        <f>X97</f>
        <v>284.60000000000002</v>
      </c>
      <c r="BR79" s="82">
        <f>Z97</f>
        <v>165.5</v>
      </c>
      <c r="BS79" s="81">
        <f>AB97</f>
        <v>75.8</v>
      </c>
      <c r="BT79" s="81">
        <f t="shared" ref="BT79:BV83" si="27">AD97</f>
        <v>283</v>
      </c>
      <c r="BU79" s="81">
        <f t="shared" si="27"/>
        <v>191.9</v>
      </c>
      <c r="BV79" s="81">
        <f t="shared" si="27"/>
        <v>276</v>
      </c>
      <c r="BW79" s="81">
        <f>B97</f>
        <v>-50.5</v>
      </c>
    </row>
    <row r="80" spans="1:88" x14ac:dyDescent="0.25">
      <c r="A80" s="63" t="s">
        <v>100</v>
      </c>
      <c r="B80" s="43">
        <v>35</v>
      </c>
      <c r="C80" s="43">
        <v>25</v>
      </c>
      <c r="D80" s="43">
        <v>0</v>
      </c>
      <c r="E80" s="43">
        <v>0</v>
      </c>
      <c r="F80" s="43">
        <v>0</v>
      </c>
      <c r="G80" s="43">
        <v>0</v>
      </c>
      <c r="H80" s="43">
        <v>0</v>
      </c>
      <c r="I80" s="43">
        <v>25</v>
      </c>
      <c r="J80" s="43">
        <v>25</v>
      </c>
      <c r="K80" s="43">
        <v>54</v>
      </c>
      <c r="L80" s="43">
        <v>54</v>
      </c>
      <c r="M80" s="43">
        <v>54</v>
      </c>
      <c r="N80" s="43">
        <v>68.8</v>
      </c>
      <c r="O80" s="43">
        <v>34.4</v>
      </c>
      <c r="P80" s="43">
        <v>24.8</v>
      </c>
      <c r="Q80" s="43">
        <v>0</v>
      </c>
      <c r="R80" s="43">
        <v>0</v>
      </c>
      <c r="S80" s="43">
        <v>0</v>
      </c>
      <c r="T80" s="43">
        <v>0</v>
      </c>
      <c r="U80" s="43">
        <v>24.8</v>
      </c>
      <c r="V80" s="43">
        <v>25</v>
      </c>
      <c r="W80" s="43">
        <v>54.8</v>
      </c>
      <c r="X80" s="43">
        <v>54.9</v>
      </c>
      <c r="Y80" s="43">
        <v>69.400000000000006</v>
      </c>
      <c r="Z80" s="43">
        <v>69</v>
      </c>
      <c r="AA80" s="43">
        <v>69</v>
      </c>
      <c r="AB80" s="44">
        <v>68.7</v>
      </c>
      <c r="AC80" s="44">
        <v>68.7</v>
      </c>
      <c r="AD80" s="44">
        <v>58.8</v>
      </c>
      <c r="AE80" s="44">
        <v>34.299999999999997</v>
      </c>
      <c r="AF80" s="44">
        <v>34.299999999999997</v>
      </c>
      <c r="AG80" s="64">
        <v>70</v>
      </c>
      <c r="AH80" s="46">
        <f t="shared" si="21"/>
        <v>69.400000000000006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0</v>
      </c>
    </row>
    <row r="81" spans="1:75" x14ac:dyDescent="0.25">
      <c r="A81" s="63" t="s">
        <v>102</v>
      </c>
      <c r="B81" s="43">
        <v>31</v>
      </c>
      <c r="C81" s="43">
        <v>16.5</v>
      </c>
      <c r="D81" s="43">
        <v>16.5</v>
      </c>
      <c r="E81" s="43">
        <v>16.5</v>
      </c>
      <c r="F81" s="43">
        <v>16</v>
      </c>
      <c r="G81" s="43">
        <v>16</v>
      </c>
      <c r="H81" s="43">
        <v>16</v>
      </c>
      <c r="I81" s="43">
        <v>16</v>
      </c>
      <c r="J81" s="43">
        <v>22</v>
      </c>
      <c r="K81" s="43">
        <v>46</v>
      </c>
      <c r="L81" s="43">
        <v>46</v>
      </c>
      <c r="M81" s="43">
        <v>46</v>
      </c>
      <c r="N81" s="43">
        <v>69</v>
      </c>
      <c r="O81" s="43">
        <v>61.6</v>
      </c>
      <c r="P81" s="43">
        <v>40</v>
      </c>
      <c r="Q81" s="43">
        <v>36.4</v>
      </c>
      <c r="R81" s="43">
        <v>19.5</v>
      </c>
      <c r="S81" s="43">
        <v>0</v>
      </c>
      <c r="T81" s="43">
        <v>0</v>
      </c>
      <c r="U81" s="43">
        <v>20</v>
      </c>
      <c r="V81" s="43">
        <v>44</v>
      </c>
      <c r="W81" s="43">
        <v>44.1</v>
      </c>
      <c r="X81" s="43">
        <v>43.8</v>
      </c>
      <c r="Y81" s="43">
        <v>71.2</v>
      </c>
      <c r="Z81" s="43">
        <v>72</v>
      </c>
      <c r="AA81" s="43">
        <v>72</v>
      </c>
      <c r="AB81" s="44">
        <v>68.8</v>
      </c>
      <c r="AC81" s="44">
        <v>68.8</v>
      </c>
      <c r="AD81" s="44">
        <v>58.5</v>
      </c>
      <c r="AE81" s="44">
        <v>31.2</v>
      </c>
      <c r="AF81" s="44">
        <v>30</v>
      </c>
      <c r="AG81" s="64">
        <v>69</v>
      </c>
      <c r="AH81" s="46">
        <f t="shared" si="21"/>
        <v>72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102</v>
      </c>
      <c r="BA81" s="81">
        <f t="shared" si="25"/>
        <v>112.5</v>
      </c>
      <c r="BB81" s="81">
        <f t="shared" si="25"/>
        <v>84.8</v>
      </c>
      <c r="BC81" s="81">
        <f t="shared" si="25"/>
        <v>106.1</v>
      </c>
      <c r="BD81" s="81">
        <f t="shared" si="25"/>
        <v>107</v>
      </c>
      <c r="BE81" s="82">
        <f>I99</f>
        <v>114</v>
      </c>
      <c r="BF81" s="82">
        <f>K99</f>
        <v>72</v>
      </c>
      <c r="BG81" s="82">
        <f t="shared" si="26"/>
        <v>112.3</v>
      </c>
      <c r="BH81" s="82">
        <f t="shared" si="26"/>
        <v>132.4</v>
      </c>
      <c r="BI81" s="82">
        <f t="shared" si="26"/>
        <v>87.7</v>
      </c>
      <c r="BJ81" s="82">
        <f t="shared" si="26"/>
        <v>87.7</v>
      </c>
      <c r="BK81" s="82">
        <f t="shared" si="26"/>
        <v>88</v>
      </c>
      <c r="BL81" s="82">
        <f t="shared" si="26"/>
        <v>77</v>
      </c>
      <c r="BM81" s="82">
        <f t="shared" si="26"/>
        <v>95.4</v>
      </c>
      <c r="BN81" s="82">
        <f t="shared" si="26"/>
        <v>97.8</v>
      </c>
      <c r="BO81" s="82">
        <f t="shared" si="26"/>
        <v>108.6</v>
      </c>
      <c r="BP81" s="82">
        <f t="shared" si="26"/>
        <v>109.8</v>
      </c>
      <c r="BQ81" s="82">
        <f>X99</f>
        <v>101.3</v>
      </c>
      <c r="BR81" s="82">
        <f>Z99</f>
        <v>107.4</v>
      </c>
      <c r="BS81" s="81">
        <f>AB99</f>
        <v>94.1</v>
      </c>
      <c r="BT81" s="81">
        <f t="shared" si="27"/>
        <v>119.4</v>
      </c>
      <c r="BU81" s="81">
        <f t="shared" si="27"/>
        <v>130.5</v>
      </c>
      <c r="BV81" s="81">
        <f t="shared" si="27"/>
        <v>97.5</v>
      </c>
      <c r="BW81" s="81">
        <f>B99</f>
        <v>93.5</v>
      </c>
    </row>
    <row r="82" spans="1:75" s="83" customFormat="1" x14ac:dyDescent="0.25">
      <c r="A82" s="63" t="s">
        <v>104</v>
      </c>
      <c r="B82" s="43">
        <v>40.6</v>
      </c>
      <c r="C82" s="43">
        <v>40</v>
      </c>
      <c r="D82" s="43">
        <v>40</v>
      </c>
      <c r="E82" s="43">
        <v>40</v>
      </c>
      <c r="F82" s="43">
        <v>40</v>
      </c>
      <c r="G82" s="43">
        <v>40</v>
      </c>
      <c r="H82" s="43">
        <v>40</v>
      </c>
      <c r="I82" s="43">
        <v>40</v>
      </c>
      <c r="J82" s="43">
        <v>40</v>
      </c>
      <c r="K82" s="43">
        <v>40</v>
      </c>
      <c r="L82" s="43">
        <v>40</v>
      </c>
      <c r="M82" s="43">
        <v>40</v>
      </c>
      <c r="N82" s="43">
        <v>40</v>
      </c>
      <c r="O82" s="43">
        <v>40</v>
      </c>
      <c r="P82" s="43">
        <v>41</v>
      </c>
      <c r="Q82" s="43">
        <v>41</v>
      </c>
      <c r="R82" s="43">
        <v>38</v>
      </c>
      <c r="S82" s="43">
        <v>38</v>
      </c>
      <c r="T82" s="43">
        <v>39.700000000000003</v>
      </c>
      <c r="U82" s="43">
        <v>39.700000000000003</v>
      </c>
      <c r="V82" s="43">
        <v>39.700000000000003</v>
      </c>
      <c r="W82" s="43">
        <v>39.700000000000003</v>
      </c>
      <c r="X82" s="43">
        <v>38.299999999999997</v>
      </c>
      <c r="Y82" s="43">
        <v>38.299999999999997</v>
      </c>
      <c r="Z82" s="43">
        <v>38.299999999999997</v>
      </c>
      <c r="AA82" s="43">
        <v>38.299999999999997</v>
      </c>
      <c r="AB82" s="44">
        <v>38</v>
      </c>
      <c r="AC82" s="44">
        <v>38</v>
      </c>
      <c r="AD82" s="44">
        <v>38</v>
      </c>
      <c r="AE82" s="44">
        <v>38</v>
      </c>
      <c r="AF82" s="44">
        <v>38</v>
      </c>
      <c r="AG82" s="64">
        <v>60</v>
      </c>
      <c r="AH82" s="46">
        <f t="shared" si="21"/>
        <v>41</v>
      </c>
      <c r="AI82" s="47">
        <f t="shared" si="22"/>
        <v>38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5"/>
        <v>0</v>
      </c>
      <c r="BB82" s="81">
        <f t="shared" si="25"/>
        <v>0</v>
      </c>
      <c r="BC82" s="81">
        <f t="shared" si="25"/>
        <v>0</v>
      </c>
      <c r="BD82" s="81">
        <f t="shared" si="25"/>
        <v>0</v>
      </c>
      <c r="BE82" s="82">
        <f>I100</f>
        <v>0</v>
      </c>
      <c r="BF82" s="82">
        <f>K100</f>
        <v>47</v>
      </c>
      <c r="BG82" s="82">
        <f t="shared" si="26"/>
        <v>45.3</v>
      </c>
      <c r="BH82" s="82">
        <f t="shared" si="26"/>
        <v>25.6</v>
      </c>
      <c r="BI82" s="82">
        <f t="shared" si="26"/>
        <v>17.5</v>
      </c>
      <c r="BJ82" s="82">
        <f t="shared" si="26"/>
        <v>29</v>
      </c>
      <c r="BK82" s="82">
        <f t="shared" si="26"/>
        <v>33</v>
      </c>
      <c r="BL82" s="82">
        <f t="shared" si="26"/>
        <v>36.5</v>
      </c>
      <c r="BM82" s="82">
        <f t="shared" si="26"/>
        <v>38.200000000000003</v>
      </c>
      <c r="BN82" s="82">
        <f t="shared" si="26"/>
        <v>41.3</v>
      </c>
      <c r="BO82" s="82">
        <f t="shared" si="26"/>
        <v>27.5</v>
      </c>
      <c r="BP82" s="82">
        <f t="shared" si="26"/>
        <v>23.1</v>
      </c>
      <c r="BQ82" s="82">
        <f>X100</f>
        <v>23</v>
      </c>
      <c r="BR82" s="82">
        <f>Z100</f>
        <v>27.5</v>
      </c>
      <c r="BS82" s="81">
        <f>AB100</f>
        <v>21.3</v>
      </c>
      <c r="BT82" s="81">
        <f t="shared" si="27"/>
        <v>115.4</v>
      </c>
      <c r="BU82" s="81">
        <f t="shared" si="27"/>
        <v>11.9</v>
      </c>
      <c r="BV82" s="81">
        <f t="shared" si="27"/>
        <v>12.7</v>
      </c>
      <c r="BW82" s="81">
        <f>B100</f>
        <v>0</v>
      </c>
    </row>
    <row r="83" spans="1:75" x14ac:dyDescent="0.25">
      <c r="A83" s="63" t="s">
        <v>106</v>
      </c>
      <c r="B83" s="43">
        <v>11</v>
      </c>
      <c r="C83" s="43">
        <v>0</v>
      </c>
      <c r="D83" s="43">
        <v>0</v>
      </c>
      <c r="E83" s="43">
        <v>0</v>
      </c>
      <c r="F83" s="43">
        <v>0</v>
      </c>
      <c r="G83" s="43">
        <v>0</v>
      </c>
      <c r="H83" s="43">
        <v>0</v>
      </c>
      <c r="I83" s="43">
        <v>0</v>
      </c>
      <c r="J83" s="43">
        <v>0</v>
      </c>
      <c r="K83" s="43">
        <v>0</v>
      </c>
      <c r="L83" s="43">
        <v>0</v>
      </c>
      <c r="M83" s="43">
        <v>0</v>
      </c>
      <c r="N83" s="43">
        <v>19.600000000000001</v>
      </c>
      <c r="O83" s="43">
        <v>24.5</v>
      </c>
      <c r="P83" s="43">
        <v>0</v>
      </c>
      <c r="Q83" s="43">
        <v>0</v>
      </c>
      <c r="R83" s="43">
        <v>0</v>
      </c>
      <c r="S83" s="43">
        <v>0</v>
      </c>
      <c r="T83" s="43">
        <v>0</v>
      </c>
      <c r="U83" s="43">
        <v>0</v>
      </c>
      <c r="V83" s="43">
        <v>0</v>
      </c>
      <c r="W83" s="43">
        <v>10.6</v>
      </c>
      <c r="X83" s="43">
        <v>20.3</v>
      </c>
      <c r="Y83" s="43">
        <v>20.3</v>
      </c>
      <c r="Z83" s="43">
        <v>25.8</v>
      </c>
      <c r="AA83" s="43">
        <v>28.4</v>
      </c>
      <c r="AB83" s="44">
        <v>28</v>
      </c>
      <c r="AC83" s="44">
        <v>27.8</v>
      </c>
      <c r="AD83" s="44">
        <v>20</v>
      </c>
      <c r="AE83" s="44">
        <v>0</v>
      </c>
      <c r="AF83" s="44">
        <v>0</v>
      </c>
      <c r="AG83" s="64">
        <v>30</v>
      </c>
      <c r="AH83" s="46">
        <f t="shared" si="21"/>
        <v>28.4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5"/>
        <v>0</v>
      </c>
      <c r="BB83" s="81">
        <f t="shared" si="25"/>
        <v>0</v>
      </c>
      <c r="BC83" s="81">
        <f t="shared" si="25"/>
        <v>0</v>
      </c>
      <c r="BD83" s="81">
        <f t="shared" si="25"/>
        <v>0</v>
      </c>
      <c r="BE83" s="82">
        <f>I101</f>
        <v>0</v>
      </c>
      <c r="BF83" s="82">
        <f>K101</f>
        <v>43</v>
      </c>
      <c r="BG83" s="82">
        <f t="shared" si="26"/>
        <v>39.299999999999997</v>
      </c>
      <c r="BH83" s="82">
        <f t="shared" si="26"/>
        <v>49.7</v>
      </c>
      <c r="BI83" s="82">
        <f t="shared" si="26"/>
        <v>51.2</v>
      </c>
      <c r="BJ83" s="82">
        <f t="shared" si="26"/>
        <v>51.2</v>
      </c>
      <c r="BK83" s="82">
        <f t="shared" si="26"/>
        <v>54</v>
      </c>
      <c r="BL83" s="82">
        <f t="shared" si="26"/>
        <v>47</v>
      </c>
      <c r="BM83" s="82">
        <f t="shared" si="26"/>
        <v>55.5</v>
      </c>
      <c r="BN83" s="82">
        <f t="shared" si="26"/>
        <v>56.3</v>
      </c>
      <c r="BO83" s="82">
        <f t="shared" si="26"/>
        <v>60</v>
      </c>
      <c r="BP83" s="82">
        <f t="shared" si="26"/>
        <v>52.1</v>
      </c>
      <c r="BQ83" s="82">
        <f>X101</f>
        <v>41.9</v>
      </c>
      <c r="BR83" s="82">
        <f>Z101</f>
        <v>45.6</v>
      </c>
      <c r="BS83" s="81">
        <f>AB101</f>
        <v>42.1</v>
      </c>
      <c r="BT83" s="81">
        <f t="shared" si="27"/>
        <v>46</v>
      </c>
      <c r="BU83" s="81">
        <f t="shared" si="27"/>
        <v>43.3</v>
      </c>
      <c r="BV83" s="81">
        <f t="shared" si="27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0</v>
      </c>
      <c r="N84" s="43">
        <v>13.55</v>
      </c>
      <c r="O84" s="43">
        <v>16.5</v>
      </c>
      <c r="P84" s="43">
        <v>19</v>
      </c>
      <c r="Q84" s="43">
        <v>19</v>
      </c>
      <c r="R84" s="43">
        <v>19</v>
      </c>
      <c r="S84" s="43">
        <v>14.8</v>
      </c>
      <c r="T84" s="43">
        <v>12.7</v>
      </c>
      <c r="U84" s="43">
        <v>12.7</v>
      </c>
      <c r="V84" s="43">
        <v>1.1000000000000001</v>
      </c>
      <c r="W84" s="43">
        <v>0.4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1"/>
        <v>19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10.6</v>
      </c>
      <c r="C85" s="43">
        <v>10.6</v>
      </c>
      <c r="D85" s="43">
        <v>10.6</v>
      </c>
      <c r="E85" s="43">
        <v>10.6</v>
      </c>
      <c r="F85" s="43">
        <v>10.6</v>
      </c>
      <c r="G85" s="43">
        <v>10.6</v>
      </c>
      <c r="H85" s="43">
        <v>10.6</v>
      </c>
      <c r="I85" s="43">
        <v>10.6</v>
      </c>
      <c r="J85" s="43">
        <v>10.6</v>
      </c>
      <c r="K85" s="43">
        <v>10.6</v>
      </c>
      <c r="L85" s="43">
        <v>10.6</v>
      </c>
      <c r="M85" s="43">
        <v>10.6</v>
      </c>
      <c r="N85" s="43">
        <v>10.6</v>
      </c>
      <c r="O85" s="43">
        <v>10.6</v>
      </c>
      <c r="P85" s="43">
        <v>10.6</v>
      </c>
      <c r="Q85" s="43">
        <v>10.6</v>
      </c>
      <c r="R85" s="43">
        <v>10.6</v>
      </c>
      <c r="S85" s="43">
        <v>10.6</v>
      </c>
      <c r="T85" s="43">
        <v>10.6</v>
      </c>
      <c r="U85" s="43">
        <v>10.6</v>
      </c>
      <c r="V85" s="43">
        <v>10.6</v>
      </c>
      <c r="W85" s="43">
        <v>10.6</v>
      </c>
      <c r="X85" s="43">
        <v>10.6</v>
      </c>
      <c r="Y85" s="43">
        <v>10.6</v>
      </c>
      <c r="Z85" s="43">
        <v>10.6</v>
      </c>
      <c r="AA85" s="43">
        <v>10.6</v>
      </c>
      <c r="AB85" s="43">
        <v>10.6</v>
      </c>
      <c r="AC85" s="43">
        <v>10.6</v>
      </c>
      <c r="AD85" s="43">
        <v>10.6</v>
      </c>
      <c r="AE85" s="43">
        <v>10.6</v>
      </c>
      <c r="AF85" s="43">
        <v>10.6</v>
      </c>
      <c r="AG85" s="64">
        <v>24</v>
      </c>
      <c r="AH85" s="46">
        <f t="shared" si="21"/>
        <v>10.6</v>
      </c>
      <c r="AI85" s="47">
        <f t="shared" si="22"/>
        <v>10.6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1.7</v>
      </c>
      <c r="C86" s="43">
        <v>1.7</v>
      </c>
      <c r="D86" s="43">
        <v>1.7</v>
      </c>
      <c r="E86" s="43">
        <v>1.7</v>
      </c>
      <c r="F86" s="43">
        <v>1.7</v>
      </c>
      <c r="G86" s="43">
        <v>1.7</v>
      </c>
      <c r="H86" s="43">
        <v>1.7</v>
      </c>
      <c r="I86" s="43">
        <v>1.7</v>
      </c>
      <c r="J86" s="43">
        <v>1.7</v>
      </c>
      <c r="K86" s="43">
        <v>1.7</v>
      </c>
      <c r="L86" s="43">
        <v>1.7</v>
      </c>
      <c r="M86" s="43">
        <v>1.7</v>
      </c>
      <c r="N86" s="43">
        <v>2</v>
      </c>
      <c r="O86" s="43">
        <v>2</v>
      </c>
      <c r="P86" s="43">
        <v>2</v>
      </c>
      <c r="Q86" s="43">
        <v>2</v>
      </c>
      <c r="R86" s="43">
        <v>2</v>
      </c>
      <c r="S86" s="43">
        <v>2</v>
      </c>
      <c r="T86" s="43">
        <v>2</v>
      </c>
      <c r="U86" s="43">
        <v>2</v>
      </c>
      <c r="V86" s="43">
        <v>2</v>
      </c>
      <c r="W86" s="43">
        <v>2</v>
      </c>
      <c r="X86" s="43">
        <v>2</v>
      </c>
      <c r="Y86" s="43">
        <v>2</v>
      </c>
      <c r="Z86" s="43">
        <v>2</v>
      </c>
      <c r="AA86" s="43">
        <v>2</v>
      </c>
      <c r="AB86" s="43">
        <v>2.1</v>
      </c>
      <c r="AC86" s="43">
        <v>2.1</v>
      </c>
      <c r="AD86" s="43">
        <v>2.1</v>
      </c>
      <c r="AE86" s="43">
        <v>2.1</v>
      </c>
      <c r="AF86" s="43">
        <v>2.1</v>
      </c>
      <c r="AG86" s="64">
        <v>15</v>
      </c>
      <c r="AH86" s="46">
        <f t="shared" si="21"/>
        <v>2.1</v>
      </c>
      <c r="AI86" s="47">
        <f t="shared" si="22"/>
        <v>1.7</v>
      </c>
      <c r="AK86" s="49"/>
      <c r="AZ86" s="82">
        <f t="shared" ref="AZ86:BW91" si="29">VALUE(AZ79)</f>
        <v>-60</v>
      </c>
      <c r="BA86" s="82">
        <f t="shared" si="29"/>
        <v>75.5</v>
      </c>
      <c r="BB86" s="82">
        <f t="shared" si="29"/>
        <v>166.8</v>
      </c>
      <c r="BC86" s="82">
        <f t="shared" si="29"/>
        <v>216.3</v>
      </c>
      <c r="BD86" s="82">
        <f t="shared" si="29"/>
        <v>264</v>
      </c>
      <c r="BE86" s="82">
        <f t="shared" si="29"/>
        <v>243</v>
      </c>
      <c r="BF86" s="82">
        <f t="shared" si="29"/>
        <v>75</v>
      </c>
      <c r="BG86" s="82">
        <f t="shared" si="29"/>
        <v>76.3</v>
      </c>
      <c r="BH86" s="82">
        <f t="shared" si="29"/>
        <v>177.3</v>
      </c>
      <c r="BI86" s="82">
        <f t="shared" si="29"/>
        <v>275</v>
      </c>
      <c r="BJ86" s="82">
        <f t="shared" si="29"/>
        <v>351</v>
      </c>
      <c r="BK86" s="82">
        <f t="shared" si="29"/>
        <v>392</v>
      </c>
      <c r="BL86" s="82">
        <f t="shared" si="29"/>
        <v>397</v>
      </c>
      <c r="BM86" s="82">
        <f t="shared" si="29"/>
        <v>412.6</v>
      </c>
      <c r="BN86" s="82">
        <f t="shared" si="29"/>
        <v>409.8</v>
      </c>
      <c r="BO86" s="82">
        <f t="shared" si="29"/>
        <v>423.2</v>
      </c>
      <c r="BP86" s="82">
        <f t="shared" si="29"/>
        <v>391.1</v>
      </c>
      <c r="BQ86" s="82">
        <f t="shared" si="29"/>
        <v>284.60000000000002</v>
      </c>
      <c r="BR86" s="82">
        <f t="shared" si="29"/>
        <v>165.5</v>
      </c>
      <c r="BS86" s="82">
        <f t="shared" si="29"/>
        <v>75.8</v>
      </c>
      <c r="BT86" s="82">
        <f t="shared" si="29"/>
        <v>283</v>
      </c>
      <c r="BU86" s="82">
        <f t="shared" si="29"/>
        <v>191.9</v>
      </c>
      <c r="BV86" s="82">
        <f t="shared" si="29"/>
        <v>276</v>
      </c>
      <c r="BW86" s="82">
        <f t="shared" si="29"/>
        <v>-50.5</v>
      </c>
    </row>
    <row r="87" spans="1:75" x14ac:dyDescent="0.25">
      <c r="A87" s="63" t="s">
        <v>112</v>
      </c>
      <c r="B87" s="43">
        <v>3</v>
      </c>
      <c r="C87" s="43">
        <v>3</v>
      </c>
      <c r="D87" s="43">
        <v>3</v>
      </c>
      <c r="E87" s="43">
        <v>3</v>
      </c>
      <c r="F87" s="43">
        <v>3</v>
      </c>
      <c r="G87" s="43">
        <v>3</v>
      </c>
      <c r="H87" s="43">
        <v>3</v>
      </c>
      <c r="I87" s="43">
        <v>3</v>
      </c>
      <c r="J87" s="43">
        <v>3</v>
      </c>
      <c r="K87" s="43">
        <v>3</v>
      </c>
      <c r="L87" s="43">
        <v>3</v>
      </c>
      <c r="M87" s="43">
        <v>3</v>
      </c>
      <c r="N87" s="43">
        <v>5.9</v>
      </c>
      <c r="O87" s="43">
        <v>5.9</v>
      </c>
      <c r="P87" s="43">
        <v>5.9</v>
      </c>
      <c r="Q87" s="43">
        <v>5.9</v>
      </c>
      <c r="R87" s="43">
        <v>5.9</v>
      </c>
      <c r="S87" s="43">
        <v>5.9</v>
      </c>
      <c r="T87" s="43">
        <v>5.9</v>
      </c>
      <c r="U87" s="43">
        <v>5.9</v>
      </c>
      <c r="V87" s="43">
        <v>5.9</v>
      </c>
      <c r="W87" s="43">
        <v>5.9</v>
      </c>
      <c r="X87" s="43">
        <v>5.9</v>
      </c>
      <c r="Y87" s="43">
        <v>5.9</v>
      </c>
      <c r="Z87" s="43">
        <v>5.9</v>
      </c>
      <c r="AA87" s="43">
        <v>5.9</v>
      </c>
      <c r="AB87" s="43">
        <v>5.5</v>
      </c>
      <c r="AC87" s="43">
        <v>5.5</v>
      </c>
      <c r="AD87" s="43">
        <v>5.5</v>
      </c>
      <c r="AE87" s="43">
        <v>5.5</v>
      </c>
      <c r="AF87" s="43">
        <v>5.5</v>
      </c>
      <c r="AG87" s="64">
        <v>14.1</v>
      </c>
      <c r="AH87" s="46">
        <f t="shared" si="21"/>
        <v>5.9</v>
      </c>
      <c r="AI87" s="47">
        <f t="shared" si="22"/>
        <v>3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0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0</v>
      </c>
    </row>
    <row r="88" spans="1:75" x14ac:dyDescent="0.25">
      <c r="A88" s="84" t="s">
        <v>113</v>
      </c>
      <c r="B88" s="43">
        <v>3.5</v>
      </c>
      <c r="C88" s="43">
        <v>3.5</v>
      </c>
      <c r="D88" s="43">
        <v>3.5</v>
      </c>
      <c r="E88" s="43">
        <v>3.5</v>
      </c>
      <c r="F88" s="43">
        <v>3.5</v>
      </c>
      <c r="G88" s="43">
        <v>3.5</v>
      </c>
      <c r="H88" s="43">
        <v>3.5</v>
      </c>
      <c r="I88" s="43">
        <v>3.5</v>
      </c>
      <c r="J88" s="43">
        <v>3.5</v>
      </c>
      <c r="K88" s="43">
        <v>3.5</v>
      </c>
      <c r="L88" s="43">
        <v>3.5</v>
      </c>
      <c r="M88" s="43">
        <v>3.5</v>
      </c>
      <c r="N88" s="43">
        <v>3.5</v>
      </c>
      <c r="O88" s="43">
        <v>3.5</v>
      </c>
      <c r="P88" s="43">
        <v>3.5</v>
      </c>
      <c r="Q88" s="43">
        <v>3.5</v>
      </c>
      <c r="R88" s="43">
        <v>3.5</v>
      </c>
      <c r="S88" s="43">
        <v>3.5</v>
      </c>
      <c r="T88" s="43">
        <v>3.5</v>
      </c>
      <c r="U88" s="43">
        <v>3.5</v>
      </c>
      <c r="V88" s="43">
        <v>3.5</v>
      </c>
      <c r="W88" s="43">
        <v>3.5</v>
      </c>
      <c r="X88" s="43">
        <v>3.5</v>
      </c>
      <c r="Y88" s="43">
        <v>3.5</v>
      </c>
      <c r="Z88" s="43">
        <v>3.5</v>
      </c>
      <c r="AA88" s="43">
        <v>3.5</v>
      </c>
      <c r="AB88" s="43">
        <v>3.8</v>
      </c>
      <c r="AC88" s="43">
        <v>3.8</v>
      </c>
      <c r="AD88" s="43">
        <v>3.8</v>
      </c>
      <c r="AE88" s="43">
        <v>3.8</v>
      </c>
      <c r="AF88" s="43">
        <v>3.8</v>
      </c>
      <c r="AG88" s="64">
        <v>14</v>
      </c>
      <c r="AH88" s="46">
        <f t="shared" si="21"/>
        <v>3.8</v>
      </c>
      <c r="AI88" s="47">
        <f t="shared" si="22"/>
        <v>3.5</v>
      </c>
      <c r="AK88" s="49"/>
      <c r="AZ88" s="82">
        <f t="shared" si="29"/>
        <v>102</v>
      </c>
      <c r="BA88" s="82">
        <f t="shared" si="29"/>
        <v>112.5</v>
      </c>
      <c r="BB88" s="82">
        <f t="shared" si="29"/>
        <v>84.8</v>
      </c>
      <c r="BC88" s="82">
        <f t="shared" si="29"/>
        <v>106.1</v>
      </c>
      <c r="BD88" s="82">
        <f t="shared" si="29"/>
        <v>107</v>
      </c>
      <c r="BE88" s="82">
        <f t="shared" si="29"/>
        <v>114</v>
      </c>
      <c r="BF88" s="82">
        <f t="shared" si="29"/>
        <v>72</v>
      </c>
      <c r="BG88" s="82">
        <f t="shared" si="29"/>
        <v>112.3</v>
      </c>
      <c r="BH88" s="82">
        <f t="shared" si="29"/>
        <v>132.4</v>
      </c>
      <c r="BI88" s="82">
        <f t="shared" si="29"/>
        <v>87.7</v>
      </c>
      <c r="BJ88" s="82">
        <f t="shared" si="29"/>
        <v>87.7</v>
      </c>
      <c r="BK88" s="82">
        <f t="shared" si="29"/>
        <v>88</v>
      </c>
      <c r="BL88" s="82">
        <f t="shared" si="29"/>
        <v>77</v>
      </c>
      <c r="BM88" s="82">
        <f t="shared" si="29"/>
        <v>95.4</v>
      </c>
      <c r="BN88" s="82">
        <f t="shared" si="29"/>
        <v>97.8</v>
      </c>
      <c r="BO88" s="82">
        <f t="shared" si="29"/>
        <v>108.6</v>
      </c>
      <c r="BP88" s="82">
        <f t="shared" si="29"/>
        <v>109.8</v>
      </c>
      <c r="BQ88" s="82">
        <f t="shared" si="29"/>
        <v>101.3</v>
      </c>
      <c r="BR88" s="82">
        <f t="shared" si="29"/>
        <v>107.4</v>
      </c>
      <c r="BS88" s="82">
        <f t="shared" si="29"/>
        <v>94.1</v>
      </c>
      <c r="BT88" s="82">
        <f t="shared" si="29"/>
        <v>119.4</v>
      </c>
      <c r="BU88" s="82">
        <f t="shared" si="29"/>
        <v>130.5</v>
      </c>
      <c r="BV88" s="82">
        <f t="shared" si="29"/>
        <v>97.5</v>
      </c>
      <c r="BW88" s="82">
        <f t="shared" si="29"/>
        <v>93.5</v>
      </c>
    </row>
    <row r="89" spans="1:75" x14ac:dyDescent="0.25">
      <c r="A89" s="63" t="s">
        <v>114</v>
      </c>
      <c r="B89" s="43">
        <v>4.7</v>
      </c>
      <c r="C89" s="43">
        <v>4.7</v>
      </c>
      <c r="D89" s="43">
        <v>4.7</v>
      </c>
      <c r="E89" s="43">
        <v>4.7</v>
      </c>
      <c r="F89" s="43">
        <v>4.7</v>
      </c>
      <c r="G89" s="43">
        <v>4.7</v>
      </c>
      <c r="H89" s="43">
        <v>4.7</v>
      </c>
      <c r="I89" s="43">
        <v>4.7</v>
      </c>
      <c r="J89" s="43">
        <v>4.7</v>
      </c>
      <c r="K89" s="43">
        <v>4.7</v>
      </c>
      <c r="L89" s="43">
        <v>4.7</v>
      </c>
      <c r="M89" s="43">
        <v>4.7</v>
      </c>
      <c r="N89" s="43">
        <v>5.8</v>
      </c>
      <c r="O89" s="43">
        <v>5.8</v>
      </c>
      <c r="P89" s="43">
        <v>5.8</v>
      </c>
      <c r="Q89" s="43">
        <v>5.8</v>
      </c>
      <c r="R89" s="43">
        <v>5.8</v>
      </c>
      <c r="S89" s="43">
        <v>5.8</v>
      </c>
      <c r="T89" s="43">
        <v>5.8</v>
      </c>
      <c r="U89" s="43">
        <v>5.8</v>
      </c>
      <c r="V89" s="43">
        <v>5.8</v>
      </c>
      <c r="W89" s="43">
        <v>5.8</v>
      </c>
      <c r="X89" s="43">
        <v>5.8</v>
      </c>
      <c r="Y89" s="43">
        <v>5.8</v>
      </c>
      <c r="Z89" s="43">
        <v>5.8</v>
      </c>
      <c r="AA89" s="43">
        <v>5.8</v>
      </c>
      <c r="AB89" s="43">
        <v>7.3</v>
      </c>
      <c r="AC89" s="43">
        <v>7.3</v>
      </c>
      <c r="AD89" s="43">
        <v>7.3</v>
      </c>
      <c r="AE89" s="43">
        <v>7.3</v>
      </c>
      <c r="AF89" s="43">
        <v>7.3</v>
      </c>
      <c r="AG89" s="64">
        <v>10.050000000000001</v>
      </c>
      <c r="AH89" s="46">
        <f t="shared" si="21"/>
        <v>7.3</v>
      </c>
      <c r="AI89" s="47">
        <f t="shared" si="22"/>
        <v>4.7</v>
      </c>
      <c r="AK89" s="49"/>
      <c r="AZ89" s="82">
        <f t="shared" si="29"/>
        <v>0</v>
      </c>
      <c r="BA89" s="82">
        <f t="shared" si="29"/>
        <v>0</v>
      </c>
      <c r="BB89" s="82">
        <f t="shared" si="29"/>
        <v>0</v>
      </c>
      <c r="BC89" s="82">
        <f t="shared" si="29"/>
        <v>0</v>
      </c>
      <c r="BD89" s="82">
        <f t="shared" si="29"/>
        <v>0</v>
      </c>
      <c r="BE89" s="82">
        <f t="shared" si="29"/>
        <v>0</v>
      </c>
      <c r="BF89" s="82">
        <f t="shared" si="29"/>
        <v>47</v>
      </c>
      <c r="BG89" s="82">
        <f t="shared" si="29"/>
        <v>45.3</v>
      </c>
      <c r="BH89" s="82">
        <f t="shared" si="29"/>
        <v>25.6</v>
      </c>
      <c r="BI89" s="82">
        <f t="shared" si="29"/>
        <v>17.5</v>
      </c>
      <c r="BJ89" s="82">
        <f t="shared" si="29"/>
        <v>29</v>
      </c>
      <c r="BK89" s="82">
        <f t="shared" si="29"/>
        <v>33</v>
      </c>
      <c r="BL89" s="82">
        <f t="shared" si="29"/>
        <v>36.5</v>
      </c>
      <c r="BM89" s="82">
        <f t="shared" si="29"/>
        <v>38.200000000000003</v>
      </c>
      <c r="BN89" s="82">
        <f t="shared" si="29"/>
        <v>41.3</v>
      </c>
      <c r="BO89" s="82">
        <f t="shared" si="29"/>
        <v>27.5</v>
      </c>
      <c r="BP89" s="82">
        <f t="shared" si="29"/>
        <v>23.1</v>
      </c>
      <c r="BQ89" s="82">
        <f t="shared" si="29"/>
        <v>23</v>
      </c>
      <c r="BR89" s="82">
        <f t="shared" si="29"/>
        <v>27.5</v>
      </c>
      <c r="BS89" s="82">
        <f t="shared" si="29"/>
        <v>21.3</v>
      </c>
      <c r="BT89" s="82">
        <f t="shared" si="29"/>
        <v>115.4</v>
      </c>
      <c r="BU89" s="82">
        <f t="shared" si="29"/>
        <v>11.9</v>
      </c>
      <c r="BV89" s="82">
        <f t="shared" si="29"/>
        <v>12.7</v>
      </c>
      <c r="BW89" s="82">
        <f t="shared" si="29"/>
        <v>0</v>
      </c>
    </row>
    <row r="90" spans="1:75" x14ac:dyDescent="0.25">
      <c r="A90" s="63" t="s">
        <v>115</v>
      </c>
      <c r="B90" s="43">
        <v>2.5</v>
      </c>
      <c r="C90" s="43">
        <v>2.5</v>
      </c>
      <c r="D90" s="43">
        <v>2.5</v>
      </c>
      <c r="E90" s="43">
        <v>2.5</v>
      </c>
      <c r="F90" s="43">
        <v>2.5</v>
      </c>
      <c r="G90" s="43">
        <v>2.5</v>
      </c>
      <c r="H90" s="43">
        <v>2.5</v>
      </c>
      <c r="I90" s="43">
        <v>2.5</v>
      </c>
      <c r="J90" s="43">
        <v>2.5</v>
      </c>
      <c r="K90" s="43">
        <v>2.5</v>
      </c>
      <c r="L90" s="43">
        <v>2.5</v>
      </c>
      <c r="M90" s="43">
        <v>2.5</v>
      </c>
      <c r="N90" s="43">
        <v>2.5</v>
      </c>
      <c r="O90" s="43">
        <v>2.5</v>
      </c>
      <c r="P90" s="43">
        <v>2.5</v>
      </c>
      <c r="Q90" s="43">
        <v>2.5</v>
      </c>
      <c r="R90" s="43">
        <v>2.5</v>
      </c>
      <c r="S90" s="43">
        <v>2.5</v>
      </c>
      <c r="T90" s="43">
        <v>2.5</v>
      </c>
      <c r="U90" s="43">
        <v>2.5</v>
      </c>
      <c r="V90" s="43">
        <v>2.5</v>
      </c>
      <c r="W90" s="43">
        <v>2.5</v>
      </c>
      <c r="X90" s="43">
        <v>2.5</v>
      </c>
      <c r="Y90" s="43">
        <v>2.5</v>
      </c>
      <c r="Z90" s="43">
        <v>2.5</v>
      </c>
      <c r="AA90" s="43">
        <v>2.5</v>
      </c>
      <c r="AB90" s="43">
        <v>2.5</v>
      </c>
      <c r="AC90" s="43">
        <v>2.5</v>
      </c>
      <c r="AD90" s="43">
        <v>2.5</v>
      </c>
      <c r="AE90" s="43">
        <v>2.5</v>
      </c>
      <c r="AF90" s="43">
        <v>2.5</v>
      </c>
      <c r="AG90" s="64">
        <v>6.2</v>
      </c>
      <c r="AH90" s="46">
        <f t="shared" si="21"/>
        <v>2.5</v>
      </c>
      <c r="AI90" s="47">
        <f t="shared" si="22"/>
        <v>2.5</v>
      </c>
      <c r="AK90" s="49"/>
      <c r="AZ90" s="82">
        <f t="shared" si="29"/>
        <v>0</v>
      </c>
      <c r="BA90" s="82">
        <f t="shared" si="29"/>
        <v>0</v>
      </c>
      <c r="BB90" s="82">
        <f t="shared" si="29"/>
        <v>0</v>
      </c>
      <c r="BC90" s="82">
        <f t="shared" si="29"/>
        <v>0</v>
      </c>
      <c r="BD90" s="82">
        <f t="shared" si="29"/>
        <v>0</v>
      </c>
      <c r="BE90" s="82">
        <f t="shared" si="29"/>
        <v>0</v>
      </c>
      <c r="BF90" s="82">
        <f t="shared" si="29"/>
        <v>43</v>
      </c>
      <c r="BG90" s="82">
        <f t="shared" si="29"/>
        <v>39.299999999999997</v>
      </c>
      <c r="BH90" s="82">
        <f t="shared" si="29"/>
        <v>49.7</v>
      </c>
      <c r="BI90" s="82">
        <f t="shared" si="29"/>
        <v>51.2</v>
      </c>
      <c r="BJ90" s="82">
        <f t="shared" si="29"/>
        <v>51.2</v>
      </c>
      <c r="BK90" s="82">
        <f t="shared" si="29"/>
        <v>54</v>
      </c>
      <c r="BL90" s="82">
        <f t="shared" si="29"/>
        <v>47</v>
      </c>
      <c r="BM90" s="82">
        <f t="shared" si="29"/>
        <v>55.5</v>
      </c>
      <c r="BN90" s="82">
        <f t="shared" si="29"/>
        <v>56.3</v>
      </c>
      <c r="BO90" s="82">
        <f t="shared" si="29"/>
        <v>60</v>
      </c>
      <c r="BP90" s="82">
        <f t="shared" si="29"/>
        <v>52.1</v>
      </c>
      <c r="BQ90" s="82">
        <f t="shared" si="29"/>
        <v>41.9</v>
      </c>
      <c r="BR90" s="82">
        <f t="shared" si="29"/>
        <v>45.6</v>
      </c>
      <c r="BS90" s="82">
        <f t="shared" si="29"/>
        <v>42.1</v>
      </c>
      <c r="BT90" s="82">
        <f t="shared" si="29"/>
        <v>46</v>
      </c>
      <c r="BU90" s="82">
        <f t="shared" si="29"/>
        <v>43.3</v>
      </c>
      <c r="BV90" s="82">
        <f t="shared" si="29"/>
        <v>0</v>
      </c>
      <c r="BW90" s="82">
        <f t="shared" si="29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 x14ac:dyDescent="0.3">
      <c r="A92" s="87" t="s">
        <v>117</v>
      </c>
      <c r="B92" s="70">
        <f t="shared" ref="B92:AG92" si="30">SUM(B79:B91)</f>
        <v>219.59999999999997</v>
      </c>
      <c r="C92" s="70">
        <f t="shared" si="30"/>
        <v>183.99999999999997</v>
      </c>
      <c r="D92" s="70">
        <f t="shared" si="30"/>
        <v>124.5</v>
      </c>
      <c r="E92" s="70">
        <f t="shared" si="30"/>
        <v>124.5</v>
      </c>
      <c r="F92" s="70">
        <f t="shared" si="30"/>
        <v>114</v>
      </c>
      <c r="G92" s="70">
        <f t="shared" si="30"/>
        <v>114</v>
      </c>
      <c r="H92" s="70">
        <f t="shared" si="30"/>
        <v>132</v>
      </c>
      <c r="I92" s="70">
        <f t="shared" si="30"/>
        <v>156.99999999999997</v>
      </c>
      <c r="J92" s="70">
        <f t="shared" si="30"/>
        <v>184.99999999999997</v>
      </c>
      <c r="K92" s="70">
        <f t="shared" si="30"/>
        <v>280</v>
      </c>
      <c r="L92" s="70">
        <f t="shared" si="30"/>
        <v>285</v>
      </c>
      <c r="M92" s="70">
        <f t="shared" si="30"/>
        <v>285</v>
      </c>
      <c r="N92" s="70">
        <f t="shared" ref="N92:AA92" si="31">SUM(N79:N91)</f>
        <v>340.15000000000003</v>
      </c>
      <c r="O92" s="70">
        <f t="shared" si="31"/>
        <v>281.8</v>
      </c>
      <c r="P92" s="70">
        <f t="shared" si="31"/>
        <v>205.3</v>
      </c>
      <c r="Q92" s="70">
        <f t="shared" si="31"/>
        <v>158.70000000000002</v>
      </c>
      <c r="R92" s="70">
        <f t="shared" si="31"/>
        <v>138.80000000000001</v>
      </c>
      <c r="S92" s="70">
        <f t="shared" si="31"/>
        <v>115.1</v>
      </c>
      <c r="T92" s="70">
        <f t="shared" si="31"/>
        <v>114.7</v>
      </c>
      <c r="U92" s="70">
        <f t="shared" si="31"/>
        <v>165.5</v>
      </c>
      <c r="V92" s="70">
        <f t="shared" si="31"/>
        <v>190.3</v>
      </c>
      <c r="W92" s="70">
        <f t="shared" si="31"/>
        <v>230.10000000000002</v>
      </c>
      <c r="X92" s="70">
        <f t="shared" si="31"/>
        <v>280.20000000000005</v>
      </c>
      <c r="Y92" s="70">
        <f t="shared" si="31"/>
        <v>368.30000000000007</v>
      </c>
      <c r="Z92" s="70">
        <f t="shared" si="31"/>
        <v>380.1</v>
      </c>
      <c r="AA92" s="70">
        <f t="shared" si="31"/>
        <v>382.7</v>
      </c>
      <c r="AB92" s="70">
        <f t="shared" si="30"/>
        <v>377.50000000000006</v>
      </c>
      <c r="AC92" s="70">
        <f t="shared" si="30"/>
        <v>363.10000000000008</v>
      </c>
      <c r="AD92" s="70">
        <f t="shared" si="30"/>
        <v>209.10000000000002</v>
      </c>
      <c r="AE92" s="70">
        <f t="shared" si="30"/>
        <v>230.70000000000002</v>
      </c>
      <c r="AF92" s="70">
        <f>SUM(AF79:AF91)</f>
        <v>229.5</v>
      </c>
      <c r="AG92" s="80">
        <f t="shared" si="30"/>
        <v>489.91</v>
      </c>
      <c r="AH92" s="46">
        <f t="shared" si="21"/>
        <v>382.7</v>
      </c>
      <c r="AI92" s="47">
        <f t="shared" si="22"/>
        <v>114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>
        <v>20</v>
      </c>
      <c r="T93" s="44">
        <v>30</v>
      </c>
      <c r="U93" s="44">
        <v>30</v>
      </c>
      <c r="V93" s="44">
        <v>30</v>
      </c>
      <c r="W93" s="44">
        <v>30</v>
      </c>
      <c r="X93" s="44">
        <v>30</v>
      </c>
      <c r="Y93" s="44">
        <v>14</v>
      </c>
      <c r="Z93" s="44">
        <v>14</v>
      </c>
      <c r="AA93" s="44">
        <v>50.12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21"/>
        <v>50.12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>
        <v>8.3000000000000007</v>
      </c>
      <c r="T94" s="43"/>
      <c r="U94" s="43"/>
      <c r="V94" s="43"/>
      <c r="W94" s="43"/>
      <c r="X94" s="43"/>
      <c r="Y94" s="43"/>
      <c r="Z94" s="43">
        <v>8.6999999999999993</v>
      </c>
      <c r="AA94" s="43">
        <v>27.4</v>
      </c>
      <c r="AB94" s="43">
        <v>6.8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21"/>
        <v>27.4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>
        <v>3.8</v>
      </c>
      <c r="T95" s="77"/>
      <c r="U95" s="77"/>
      <c r="V95" s="77"/>
      <c r="W95" s="77"/>
      <c r="X95" s="77"/>
      <c r="Y95" s="77"/>
      <c r="Z95" s="77">
        <v>3.8</v>
      </c>
      <c r="AA95" s="77">
        <v>5.4</v>
      </c>
      <c r="AB95" s="77">
        <v>3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21"/>
        <v>5.4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-60</v>
      </c>
      <c r="BH95" s="82">
        <v>0</v>
      </c>
      <c r="BI95" s="82">
        <v>102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v>0</v>
      </c>
      <c r="C96" s="70">
        <f t="shared" ref="C96:AE96" si="32">C93+C94+C95</f>
        <v>0</v>
      </c>
      <c r="D96" s="70">
        <f t="shared" si="32"/>
        <v>0</v>
      </c>
      <c r="E96" s="70">
        <f t="shared" si="32"/>
        <v>0</v>
      </c>
      <c r="F96" s="70">
        <f t="shared" si="32"/>
        <v>0</v>
      </c>
      <c r="G96" s="70">
        <f t="shared" si="32"/>
        <v>0</v>
      </c>
      <c r="H96" s="70">
        <f t="shared" si="32"/>
        <v>0</v>
      </c>
      <c r="I96" s="70">
        <f t="shared" si="32"/>
        <v>0</v>
      </c>
      <c r="J96" s="70">
        <f t="shared" si="32"/>
        <v>0</v>
      </c>
      <c r="K96" s="70">
        <f t="shared" si="32"/>
        <v>0</v>
      </c>
      <c r="L96" s="70">
        <f t="shared" si="32"/>
        <v>0</v>
      </c>
      <c r="M96" s="70">
        <f t="shared" si="32"/>
        <v>0</v>
      </c>
      <c r="N96" s="70">
        <f t="shared" ref="N96:AA96" si="33">N93+N94+N95</f>
        <v>0</v>
      </c>
      <c r="O96" s="70">
        <f t="shared" si="33"/>
        <v>0</v>
      </c>
      <c r="P96" s="70">
        <f t="shared" si="33"/>
        <v>0</v>
      </c>
      <c r="Q96" s="70">
        <f t="shared" si="33"/>
        <v>0</v>
      </c>
      <c r="R96" s="70">
        <f t="shared" si="33"/>
        <v>0</v>
      </c>
      <c r="S96" s="70">
        <f t="shared" si="33"/>
        <v>32.1</v>
      </c>
      <c r="T96" s="70">
        <f t="shared" si="33"/>
        <v>30</v>
      </c>
      <c r="U96" s="70">
        <f t="shared" si="33"/>
        <v>30</v>
      </c>
      <c r="V96" s="70">
        <f t="shared" si="33"/>
        <v>30</v>
      </c>
      <c r="W96" s="70">
        <f t="shared" si="33"/>
        <v>30</v>
      </c>
      <c r="X96" s="70">
        <f t="shared" si="33"/>
        <v>30</v>
      </c>
      <c r="Y96" s="70">
        <f t="shared" si="33"/>
        <v>14</v>
      </c>
      <c r="Z96" s="70">
        <f t="shared" si="33"/>
        <v>26.5</v>
      </c>
      <c r="AA96" s="70">
        <f t="shared" si="33"/>
        <v>82.92</v>
      </c>
      <c r="AB96" s="70">
        <f t="shared" si="32"/>
        <v>9.8000000000000007</v>
      </c>
      <c r="AC96" s="70">
        <f t="shared" si="32"/>
        <v>0</v>
      </c>
      <c r="AD96" s="70">
        <f t="shared" si="32"/>
        <v>0</v>
      </c>
      <c r="AE96" s="70">
        <f t="shared" si="32"/>
        <v>0</v>
      </c>
      <c r="AF96" s="70">
        <f>AF93+AF94+AF95</f>
        <v>0</v>
      </c>
      <c r="AG96" s="80">
        <f>SUM(AG93:AG95)</f>
        <v>106</v>
      </c>
      <c r="AH96" s="46">
        <f t="shared" si="21"/>
        <v>82.92</v>
      </c>
      <c r="AI96" s="47">
        <f t="shared" si="22"/>
        <v>0</v>
      </c>
      <c r="AK96" s="49"/>
      <c r="AY96" s="82"/>
      <c r="BF96" s="81"/>
      <c r="BG96" s="82">
        <v>75.5</v>
      </c>
      <c r="BH96" s="82">
        <v>0</v>
      </c>
      <c r="BI96" s="82">
        <v>112.5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-50.5</v>
      </c>
      <c r="C97" s="44">
        <v>-60.2</v>
      </c>
      <c r="D97" s="44">
        <v>75.5</v>
      </c>
      <c r="E97" s="44">
        <v>166.8</v>
      </c>
      <c r="F97" s="44">
        <v>216.3</v>
      </c>
      <c r="G97" s="44">
        <v>264</v>
      </c>
      <c r="H97" s="44">
        <v>250</v>
      </c>
      <c r="I97" s="44">
        <v>243</v>
      </c>
      <c r="J97" s="44">
        <v>188</v>
      </c>
      <c r="K97" s="44">
        <v>75</v>
      </c>
      <c r="L97" s="44">
        <v>60</v>
      </c>
      <c r="M97" s="44">
        <v>76.3</v>
      </c>
      <c r="N97" s="44">
        <v>177.3</v>
      </c>
      <c r="O97" s="44">
        <v>275</v>
      </c>
      <c r="P97" s="44">
        <v>351</v>
      </c>
      <c r="Q97" s="44">
        <v>392</v>
      </c>
      <c r="R97" s="44">
        <v>397</v>
      </c>
      <c r="S97" s="44">
        <v>412.6</v>
      </c>
      <c r="T97" s="44">
        <v>409.8</v>
      </c>
      <c r="U97" s="44">
        <v>423.2</v>
      </c>
      <c r="V97" s="44">
        <v>391.1</v>
      </c>
      <c r="W97" s="44">
        <v>308.8</v>
      </c>
      <c r="X97" s="44">
        <v>284.60000000000002</v>
      </c>
      <c r="Y97" s="44">
        <v>245</v>
      </c>
      <c r="Z97" s="44">
        <v>165.5</v>
      </c>
      <c r="AA97" s="44">
        <v>74.900000000000006</v>
      </c>
      <c r="AB97" s="44">
        <v>75.8</v>
      </c>
      <c r="AC97" s="44">
        <v>68</v>
      </c>
      <c r="AD97" s="44">
        <v>283</v>
      </c>
      <c r="AE97" s="44">
        <v>191.9</v>
      </c>
      <c r="AF97" s="44">
        <v>276</v>
      </c>
      <c r="AG97" s="61"/>
      <c r="AH97" s="46">
        <f t="shared" si="21"/>
        <v>423.2</v>
      </c>
      <c r="AI97" s="47">
        <f t="shared" si="22"/>
        <v>-60.2</v>
      </c>
      <c r="AK97" s="49"/>
      <c r="AY97" s="82"/>
      <c r="BF97" s="81"/>
      <c r="BG97" s="82">
        <v>166.8</v>
      </c>
      <c r="BH97" s="82">
        <v>0</v>
      </c>
      <c r="BI97" s="82">
        <v>84.8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216.3</v>
      </c>
      <c r="BH98" s="82">
        <v>0</v>
      </c>
      <c r="BI98" s="82">
        <v>106.1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93.5</v>
      </c>
      <c r="C99" s="43">
        <v>102.3</v>
      </c>
      <c r="D99" s="43">
        <v>112.5</v>
      </c>
      <c r="E99" s="43">
        <v>84.8</v>
      </c>
      <c r="F99" s="43">
        <v>106.1</v>
      </c>
      <c r="G99" s="43">
        <v>107</v>
      </c>
      <c r="H99" s="43">
        <v>116</v>
      </c>
      <c r="I99" s="43">
        <v>114</v>
      </c>
      <c r="J99" s="43">
        <v>90</v>
      </c>
      <c r="K99" s="43">
        <v>72</v>
      </c>
      <c r="L99" s="43">
        <v>96</v>
      </c>
      <c r="M99" s="43">
        <v>112.3</v>
      </c>
      <c r="N99" s="43">
        <v>132.4</v>
      </c>
      <c r="O99" s="43">
        <v>87.7</v>
      </c>
      <c r="P99" s="43">
        <v>87.7</v>
      </c>
      <c r="Q99" s="43">
        <v>88</v>
      </c>
      <c r="R99" s="43">
        <v>77</v>
      </c>
      <c r="S99" s="43">
        <v>95.4</v>
      </c>
      <c r="T99" s="43">
        <v>97.8</v>
      </c>
      <c r="U99" s="43">
        <v>108.6</v>
      </c>
      <c r="V99" s="43">
        <v>109.8</v>
      </c>
      <c r="W99" s="43">
        <v>104</v>
      </c>
      <c r="X99" s="43">
        <v>101.3</v>
      </c>
      <c r="Y99" s="43">
        <v>102.2</v>
      </c>
      <c r="Z99" s="43">
        <v>107.4</v>
      </c>
      <c r="AA99" s="43">
        <v>106.3</v>
      </c>
      <c r="AB99" s="43">
        <v>94.1</v>
      </c>
      <c r="AC99" s="43">
        <v>112.8</v>
      </c>
      <c r="AD99" s="43">
        <v>119.4</v>
      </c>
      <c r="AE99" s="43">
        <v>130.5</v>
      </c>
      <c r="AF99" s="43">
        <v>97.5</v>
      </c>
      <c r="AG99" s="89"/>
      <c r="AH99" s="46">
        <f t="shared" si="21"/>
        <v>132.4</v>
      </c>
      <c r="AI99" s="47">
        <f t="shared" si="22"/>
        <v>72</v>
      </c>
      <c r="AK99" s="90"/>
      <c r="AL99" s="91"/>
      <c r="AM99" s="91"/>
      <c r="AN99" s="92"/>
      <c r="AY99" s="82"/>
      <c r="BF99" s="82"/>
      <c r="BG99" s="82">
        <v>264</v>
      </c>
      <c r="BH99" s="82">
        <v>0</v>
      </c>
      <c r="BI99" s="82">
        <v>107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9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>
        <v>0</v>
      </c>
      <c r="J100" s="93">
        <v>0</v>
      </c>
      <c r="K100" s="93">
        <v>47</v>
      </c>
      <c r="L100" s="93">
        <v>47</v>
      </c>
      <c r="M100" s="93">
        <v>45.3</v>
      </c>
      <c r="N100" s="93">
        <v>25.6</v>
      </c>
      <c r="O100" s="93">
        <v>17.5</v>
      </c>
      <c r="P100" s="93">
        <v>29</v>
      </c>
      <c r="Q100" s="93">
        <v>33</v>
      </c>
      <c r="R100" s="93">
        <v>36.5</v>
      </c>
      <c r="S100" s="93">
        <v>38.200000000000003</v>
      </c>
      <c r="T100" s="93">
        <v>41.3</v>
      </c>
      <c r="U100" s="93">
        <v>27.5</v>
      </c>
      <c r="V100" s="93">
        <v>23.1</v>
      </c>
      <c r="W100" s="93">
        <v>24.1</v>
      </c>
      <c r="X100" s="93">
        <v>23</v>
      </c>
      <c r="Y100" s="93">
        <v>25</v>
      </c>
      <c r="Z100" s="93">
        <v>27.5</v>
      </c>
      <c r="AA100" s="93">
        <v>23.3</v>
      </c>
      <c r="AB100" s="93">
        <v>21.3</v>
      </c>
      <c r="AC100" s="93">
        <v>22.4</v>
      </c>
      <c r="AD100" s="93">
        <v>115.4</v>
      </c>
      <c r="AE100" s="93">
        <v>11.9</v>
      </c>
      <c r="AF100" s="93">
        <v>12.7</v>
      </c>
      <c r="AG100" s="89"/>
      <c r="AH100" s="46">
        <f t="shared" si="21"/>
        <v>115.4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243</v>
      </c>
      <c r="BH100" s="82">
        <v>0</v>
      </c>
      <c r="BI100" s="82">
        <v>114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40</v>
      </c>
      <c r="K101" s="44">
        <v>43</v>
      </c>
      <c r="L101" s="44">
        <v>44.6</v>
      </c>
      <c r="M101" s="44">
        <v>39.299999999999997</v>
      </c>
      <c r="N101" s="44">
        <v>49.7</v>
      </c>
      <c r="O101" s="44">
        <v>51.2</v>
      </c>
      <c r="P101" s="44">
        <v>51.2</v>
      </c>
      <c r="Q101" s="44">
        <v>54</v>
      </c>
      <c r="R101" s="44">
        <v>47</v>
      </c>
      <c r="S101" s="44">
        <v>55.5</v>
      </c>
      <c r="T101" s="44">
        <v>56.3</v>
      </c>
      <c r="U101" s="44">
        <v>60</v>
      </c>
      <c r="V101" s="44">
        <v>52.1</v>
      </c>
      <c r="W101" s="44">
        <v>50.8</v>
      </c>
      <c r="X101" s="44">
        <v>41.9</v>
      </c>
      <c r="Y101" s="44">
        <v>42.9</v>
      </c>
      <c r="Z101" s="44">
        <v>45.6</v>
      </c>
      <c r="AA101" s="44">
        <v>0</v>
      </c>
      <c r="AB101" s="44">
        <v>42.1</v>
      </c>
      <c r="AC101" s="44">
        <v>43.1</v>
      </c>
      <c r="AD101" s="44">
        <v>46</v>
      </c>
      <c r="AE101" s="44">
        <v>43.3</v>
      </c>
      <c r="AF101" s="44">
        <v>0</v>
      </c>
      <c r="AG101" s="89"/>
      <c r="AH101" s="46">
        <f t="shared" si="21"/>
        <v>60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75</v>
      </c>
      <c r="BH101" s="82">
        <v>0</v>
      </c>
      <c r="BI101" s="82">
        <v>72</v>
      </c>
      <c r="BJ101" s="82">
        <v>47</v>
      </c>
      <c r="BK101" s="82">
        <v>43</v>
      </c>
      <c r="BL101" s="82">
        <v>0</v>
      </c>
    </row>
    <row r="102" spans="1:64" ht="15.75" thickBot="1" x14ac:dyDescent="0.3">
      <c r="A102" s="96" t="s">
        <v>130</v>
      </c>
      <c r="B102" s="97">
        <v>16.5</v>
      </c>
      <c r="C102" s="97">
        <v>10.199999999999999</v>
      </c>
      <c r="D102" s="97">
        <v>10.5</v>
      </c>
      <c r="E102" s="97">
        <v>8.1999999999999993</v>
      </c>
      <c r="F102" s="97">
        <v>7.8</v>
      </c>
      <c r="G102" s="97">
        <v>10</v>
      </c>
      <c r="H102" s="97">
        <v>15</v>
      </c>
      <c r="I102" s="97">
        <v>20</v>
      </c>
      <c r="J102" s="97">
        <v>15</v>
      </c>
      <c r="K102" s="97">
        <v>43</v>
      </c>
      <c r="L102" s="97">
        <v>43.9</v>
      </c>
      <c r="M102" s="97">
        <v>39.299999999999997</v>
      </c>
      <c r="N102" s="97">
        <v>48</v>
      </c>
      <c r="O102" s="97">
        <v>49</v>
      </c>
      <c r="P102" s="97">
        <v>52</v>
      </c>
      <c r="Q102" s="97">
        <v>53</v>
      </c>
      <c r="R102" s="97">
        <v>47</v>
      </c>
      <c r="S102" s="97">
        <v>49.7</v>
      </c>
      <c r="T102" s="97">
        <v>58.2</v>
      </c>
      <c r="U102" s="97">
        <v>57.9</v>
      </c>
      <c r="V102" s="97">
        <v>53.1</v>
      </c>
      <c r="W102" s="97">
        <v>56.8</v>
      </c>
      <c r="X102" s="97">
        <v>43.1</v>
      </c>
      <c r="Y102" s="97">
        <v>50.3</v>
      </c>
      <c r="Z102" s="97">
        <v>41.7</v>
      </c>
      <c r="AA102" s="97">
        <v>50.2</v>
      </c>
      <c r="AB102" s="97">
        <v>42.8</v>
      </c>
      <c r="AC102" s="97">
        <v>46</v>
      </c>
      <c r="AD102" s="97">
        <v>50</v>
      </c>
      <c r="AE102" s="97">
        <v>51.1</v>
      </c>
      <c r="AF102" s="97">
        <v>37.200000000000003</v>
      </c>
      <c r="AG102" s="89"/>
      <c r="AH102" s="46">
        <f t="shared" si="21"/>
        <v>58.2</v>
      </c>
      <c r="AI102" s="47">
        <f t="shared" si="22"/>
        <v>7.8</v>
      </c>
      <c r="AK102" s="94"/>
      <c r="AL102" s="44"/>
      <c r="AM102" s="44"/>
      <c r="AN102" s="98"/>
      <c r="AY102" s="82"/>
      <c r="BF102" s="82"/>
      <c r="BG102" s="82">
        <v>76.3</v>
      </c>
      <c r="BH102" s="82">
        <v>0</v>
      </c>
      <c r="BI102" s="82">
        <v>112.3</v>
      </c>
      <c r="BJ102" s="82">
        <v>45.3</v>
      </c>
      <c r="BK102" s="82">
        <v>39.299999999999997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4"/>
      <c r="AY103" s="82"/>
      <c r="BF103" s="82"/>
      <c r="BG103" s="82">
        <v>177.3</v>
      </c>
      <c r="BH103" s="82">
        <v>0</v>
      </c>
      <c r="BI103" s="82">
        <v>132.4</v>
      </c>
      <c r="BJ103" s="82">
        <v>25.6</v>
      </c>
      <c r="BK103" s="82">
        <v>49.7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5"/>
      <c r="BF104" s="82"/>
      <c r="BG104" s="82">
        <v>275</v>
      </c>
      <c r="BH104" s="82">
        <v>0</v>
      </c>
      <c r="BI104" s="82">
        <v>87.7</v>
      </c>
      <c r="BJ104" s="82">
        <v>17.5</v>
      </c>
      <c r="BK104" s="82">
        <v>51.2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351</v>
      </c>
      <c r="BH105" s="82">
        <v>0</v>
      </c>
      <c r="BI105" s="82">
        <v>87.7</v>
      </c>
      <c r="BJ105" s="82">
        <v>29</v>
      </c>
      <c r="BK105" s="82">
        <v>51.2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392</v>
      </c>
      <c r="BH106" s="82">
        <v>0</v>
      </c>
      <c r="BI106" s="82">
        <v>88</v>
      </c>
      <c r="BJ106" s="82">
        <v>33</v>
      </c>
      <c r="BK106" s="82">
        <v>54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397</v>
      </c>
      <c r="BH107" s="82">
        <v>0</v>
      </c>
      <c r="BI107" s="82">
        <v>77</v>
      </c>
      <c r="BJ107" s="82">
        <v>36.5</v>
      </c>
      <c r="BK107" s="82">
        <v>47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E108" si="34">SUMIF(B97:B107,"&gt;0")</f>
        <v>110</v>
      </c>
      <c r="C108" s="70">
        <f t="shared" si="34"/>
        <v>112.5</v>
      </c>
      <c r="D108" s="70">
        <f t="shared" si="34"/>
        <v>198.5</v>
      </c>
      <c r="E108" s="70">
        <f t="shared" si="34"/>
        <v>259.8</v>
      </c>
      <c r="F108" s="70">
        <f t="shared" si="34"/>
        <v>330.2</v>
      </c>
      <c r="G108" s="70">
        <f t="shared" si="34"/>
        <v>381</v>
      </c>
      <c r="H108" s="70">
        <f t="shared" si="34"/>
        <v>381</v>
      </c>
      <c r="I108" s="70">
        <f t="shared" si="34"/>
        <v>377</v>
      </c>
      <c r="J108" s="70">
        <f t="shared" si="34"/>
        <v>333</v>
      </c>
      <c r="K108" s="70">
        <f t="shared" si="34"/>
        <v>280</v>
      </c>
      <c r="L108" s="70">
        <f t="shared" si="34"/>
        <v>291.5</v>
      </c>
      <c r="M108" s="70">
        <f t="shared" si="34"/>
        <v>312.5</v>
      </c>
      <c r="N108" s="70">
        <f t="shared" ref="N108:AA108" si="35">SUMIF(N97:N107,"&gt;0")</f>
        <v>433.00000000000006</v>
      </c>
      <c r="O108" s="70">
        <f t="shared" si="35"/>
        <v>480.4</v>
      </c>
      <c r="P108" s="70">
        <f t="shared" si="35"/>
        <v>570.9</v>
      </c>
      <c r="Q108" s="70">
        <f t="shared" si="35"/>
        <v>620</v>
      </c>
      <c r="R108" s="70">
        <f t="shared" si="35"/>
        <v>604.5</v>
      </c>
      <c r="S108" s="70">
        <f t="shared" si="35"/>
        <v>651.40000000000009</v>
      </c>
      <c r="T108" s="70">
        <f t="shared" si="35"/>
        <v>663.4</v>
      </c>
      <c r="U108" s="70">
        <f t="shared" si="35"/>
        <v>677.19999999999993</v>
      </c>
      <c r="V108" s="70">
        <f t="shared" si="35"/>
        <v>629.20000000000005</v>
      </c>
      <c r="W108" s="70">
        <f t="shared" si="35"/>
        <v>544.5</v>
      </c>
      <c r="X108" s="70">
        <f t="shared" si="35"/>
        <v>493.90000000000003</v>
      </c>
      <c r="Y108" s="70">
        <f t="shared" si="35"/>
        <v>465.4</v>
      </c>
      <c r="Z108" s="70">
        <f t="shared" si="35"/>
        <v>387.7</v>
      </c>
      <c r="AA108" s="70">
        <f t="shared" si="35"/>
        <v>254.7</v>
      </c>
      <c r="AB108" s="70">
        <f t="shared" si="34"/>
        <v>276.09999999999997</v>
      </c>
      <c r="AC108" s="70">
        <f t="shared" si="34"/>
        <v>292.3</v>
      </c>
      <c r="AD108" s="70">
        <f t="shared" si="34"/>
        <v>613.79999999999995</v>
      </c>
      <c r="AE108" s="70">
        <f t="shared" si="34"/>
        <v>428.7</v>
      </c>
      <c r="AF108" s="70">
        <f>SUMIF(AF97:AF107,"&gt;0")</f>
        <v>423.4</v>
      </c>
      <c r="AG108" s="104">
        <f>SUM(AG97:AG107)</f>
        <v>0</v>
      </c>
      <c r="AH108" s="46">
        <f t="shared" si="21"/>
        <v>677.19999999999993</v>
      </c>
      <c r="AI108" s="47">
        <f t="shared" si="22"/>
        <v>110</v>
      </c>
      <c r="AJ108" s="105">
        <f t="array" ref="AJ108">MIN(IF(B108:AF108&lt;&gt;0,B108:AF108))</f>
        <v>110</v>
      </c>
      <c r="BF108" s="82"/>
      <c r="BG108" s="82">
        <v>412.6</v>
      </c>
      <c r="BH108" s="82">
        <v>0</v>
      </c>
      <c r="BI108" s="82">
        <v>95.4</v>
      </c>
      <c r="BJ108" s="82">
        <v>38.200000000000003</v>
      </c>
      <c r="BK108" s="82">
        <v>55.5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409.8</v>
      </c>
      <c r="BH109" s="82">
        <v>0</v>
      </c>
      <c r="BI109" s="82">
        <v>97.8</v>
      </c>
      <c r="BJ109" s="82">
        <v>41.3</v>
      </c>
      <c r="BK109" s="82">
        <v>56.3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423.2</v>
      </c>
      <c r="BH110" s="82">
        <v>0</v>
      </c>
      <c r="BI110" s="82">
        <v>108.6</v>
      </c>
      <c r="BJ110" s="82">
        <v>27.5</v>
      </c>
      <c r="BK110" s="82">
        <v>60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391.1</v>
      </c>
      <c r="BH111" s="82">
        <v>0</v>
      </c>
      <c r="BI111" s="82">
        <v>109.8</v>
      </c>
      <c r="BJ111" s="82">
        <v>23.1</v>
      </c>
      <c r="BK111" s="82">
        <v>52.1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284.60000000000002</v>
      </c>
      <c r="BH112" s="82">
        <v>0</v>
      </c>
      <c r="BI112" s="82">
        <v>101.3</v>
      </c>
      <c r="BJ112" s="82">
        <v>23</v>
      </c>
      <c r="BK112" s="82">
        <v>41.9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6">B71+B78+B96+B92+B108+B112</f>
        <v>1211.0800000000002</v>
      </c>
      <c r="C113" s="108">
        <f t="shared" si="36"/>
        <v>1228.4800000000002</v>
      </c>
      <c r="D113" s="108">
        <f t="shared" si="36"/>
        <v>1171.6500000000001</v>
      </c>
      <c r="E113" s="108">
        <f t="shared" si="36"/>
        <v>1114.0500000000002</v>
      </c>
      <c r="F113" s="108">
        <f t="shared" si="36"/>
        <v>1136.6500000000001</v>
      </c>
      <c r="G113" s="108">
        <f t="shared" si="36"/>
        <v>1187.45</v>
      </c>
      <c r="H113" s="108">
        <f t="shared" si="36"/>
        <v>1205.45</v>
      </c>
      <c r="I113" s="108">
        <f t="shared" si="36"/>
        <v>1226.45</v>
      </c>
      <c r="J113" s="108">
        <f t="shared" si="36"/>
        <v>1210.45</v>
      </c>
      <c r="K113" s="108">
        <f t="shared" si="36"/>
        <v>1252.45</v>
      </c>
      <c r="L113" s="108">
        <f t="shared" si="36"/>
        <v>1268.95</v>
      </c>
      <c r="M113" s="108">
        <f t="shared" si="36"/>
        <v>1571.25</v>
      </c>
      <c r="N113" s="108">
        <f t="shared" ref="N113:AA113" si="37">N71+N78+N96+N92+N108+N112</f>
        <v>1603.72</v>
      </c>
      <c r="O113" s="108">
        <f t="shared" si="37"/>
        <v>1462.77</v>
      </c>
      <c r="P113" s="108">
        <f t="shared" si="37"/>
        <v>1456.77</v>
      </c>
      <c r="Q113" s="108">
        <f t="shared" si="37"/>
        <v>1457.5700000000002</v>
      </c>
      <c r="R113" s="108">
        <f t="shared" si="37"/>
        <v>1420.9700000000003</v>
      </c>
      <c r="S113" s="108">
        <f t="shared" si="37"/>
        <v>1476.2700000000004</v>
      </c>
      <c r="T113" s="108">
        <f t="shared" si="37"/>
        <v>1485.7700000000002</v>
      </c>
      <c r="U113" s="108">
        <f t="shared" si="37"/>
        <v>1550.3700000000001</v>
      </c>
      <c r="V113" s="108">
        <f t="shared" si="37"/>
        <v>1547.2700000000002</v>
      </c>
      <c r="W113" s="108">
        <f t="shared" si="37"/>
        <v>1558.67</v>
      </c>
      <c r="X113" s="108">
        <f t="shared" si="37"/>
        <v>1581.4700000000003</v>
      </c>
      <c r="Y113" s="108">
        <f t="shared" si="37"/>
        <v>1826.3700000000003</v>
      </c>
      <c r="Z113" s="108">
        <f t="shared" si="37"/>
        <v>1937.2700000000002</v>
      </c>
      <c r="AA113" s="108">
        <f t="shared" si="37"/>
        <v>1863.2900000000004</v>
      </c>
      <c r="AB113" s="108">
        <f t="shared" si="36"/>
        <v>1729.07</v>
      </c>
      <c r="AC113" s="108">
        <f t="shared" si="36"/>
        <v>1701.3700000000001</v>
      </c>
      <c r="AD113" s="108">
        <f t="shared" si="36"/>
        <v>1613.4700000000003</v>
      </c>
      <c r="AE113" s="108">
        <f t="shared" si="36"/>
        <v>1449.9700000000003</v>
      </c>
      <c r="AF113" s="108">
        <f>AF71+AF78+AF96+AF92+AF108+AF112</f>
        <v>1362.8700000000001</v>
      </c>
      <c r="AG113" s="80">
        <f t="shared" si="36"/>
        <v>3169.915</v>
      </c>
      <c r="AH113" s="46">
        <f t="shared" si="21"/>
        <v>1937.2700000000002</v>
      </c>
      <c r="AI113" s="47">
        <f t="shared" si="22"/>
        <v>1114.0500000000002</v>
      </c>
      <c r="BF113" s="81"/>
      <c r="BG113" s="82">
        <v>165.5</v>
      </c>
      <c r="BH113" s="82">
        <v>0</v>
      </c>
      <c r="BI113" s="82">
        <v>107.4</v>
      </c>
      <c r="BJ113" s="82">
        <v>27.5</v>
      </c>
      <c r="BK113" s="82">
        <v>45.6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75.8</v>
      </c>
      <c r="BH114" s="82">
        <v>0</v>
      </c>
      <c r="BI114" s="82">
        <v>94.1</v>
      </c>
      <c r="BJ114" s="82">
        <v>21.3</v>
      </c>
      <c r="BK114" s="82">
        <v>42.1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AE115" si="38">B113+B114</f>
        <v>1211.0800000000002</v>
      </c>
      <c r="C115" s="108">
        <f t="shared" si="38"/>
        <v>1228.4800000000002</v>
      </c>
      <c r="D115" s="108">
        <f t="shared" si="38"/>
        <v>1171.6500000000001</v>
      </c>
      <c r="E115" s="108">
        <f t="shared" si="38"/>
        <v>1114.0500000000002</v>
      </c>
      <c r="F115" s="108">
        <f t="shared" si="38"/>
        <v>1136.6500000000001</v>
      </c>
      <c r="G115" s="108">
        <f t="shared" si="38"/>
        <v>1187.45</v>
      </c>
      <c r="H115" s="108">
        <f t="shared" si="38"/>
        <v>1205.45</v>
      </c>
      <c r="I115" s="108">
        <f t="shared" si="38"/>
        <v>1226.45</v>
      </c>
      <c r="J115" s="108">
        <f t="shared" si="38"/>
        <v>1210.45</v>
      </c>
      <c r="K115" s="108">
        <f t="shared" si="38"/>
        <v>1252.45</v>
      </c>
      <c r="L115" s="108">
        <f t="shared" si="38"/>
        <v>1268.95</v>
      </c>
      <c r="M115" s="108">
        <f t="shared" si="38"/>
        <v>1571.25</v>
      </c>
      <c r="N115" s="108">
        <f t="shared" ref="N115:AA115" si="39">N113+N114</f>
        <v>1603.72</v>
      </c>
      <c r="O115" s="108">
        <f t="shared" si="39"/>
        <v>1462.77</v>
      </c>
      <c r="P115" s="108">
        <f t="shared" si="39"/>
        <v>1456.77</v>
      </c>
      <c r="Q115" s="108">
        <f t="shared" si="39"/>
        <v>1457.5700000000002</v>
      </c>
      <c r="R115" s="108">
        <f t="shared" si="39"/>
        <v>1420.9700000000003</v>
      </c>
      <c r="S115" s="108">
        <f t="shared" si="39"/>
        <v>1476.2700000000004</v>
      </c>
      <c r="T115" s="108">
        <f t="shared" si="39"/>
        <v>1485.7700000000002</v>
      </c>
      <c r="U115" s="108">
        <f t="shared" si="39"/>
        <v>1550.3700000000001</v>
      </c>
      <c r="V115" s="108">
        <f t="shared" si="39"/>
        <v>1547.2700000000002</v>
      </c>
      <c r="W115" s="108">
        <f t="shared" si="39"/>
        <v>1558.67</v>
      </c>
      <c r="X115" s="108">
        <f t="shared" si="39"/>
        <v>1581.4700000000003</v>
      </c>
      <c r="Y115" s="108">
        <f t="shared" si="39"/>
        <v>1826.3700000000003</v>
      </c>
      <c r="Z115" s="108">
        <f t="shared" si="39"/>
        <v>1937.2700000000002</v>
      </c>
      <c r="AA115" s="108">
        <f t="shared" si="39"/>
        <v>1863.2900000000004</v>
      </c>
      <c r="AB115" s="108">
        <f t="shared" si="38"/>
        <v>1729.07</v>
      </c>
      <c r="AC115" s="108">
        <f t="shared" si="38"/>
        <v>1701.3700000000001</v>
      </c>
      <c r="AD115" s="108">
        <f t="shared" si="38"/>
        <v>1613.4700000000003</v>
      </c>
      <c r="AE115" s="108">
        <f t="shared" si="38"/>
        <v>1449.9700000000003</v>
      </c>
      <c r="AF115" s="108">
        <f>AF113+AF114</f>
        <v>1362.8700000000001</v>
      </c>
      <c r="AG115" s="104">
        <f>AG112+AG108+AG96+AG92+AG71+AG114</f>
        <v>2463.5149999999999</v>
      </c>
      <c r="AH115" s="46">
        <f t="shared" si="21"/>
        <v>1937.2700000000002</v>
      </c>
      <c r="AI115" s="47">
        <f t="shared" si="22"/>
        <v>1114.0500000000002</v>
      </c>
      <c r="BF115" s="81"/>
      <c r="BG115" s="82">
        <v>283</v>
      </c>
      <c r="BH115" s="82">
        <v>0</v>
      </c>
      <c r="BI115" s="82">
        <v>119.4</v>
      </c>
      <c r="BJ115" s="82">
        <v>115.4</v>
      </c>
      <c r="BK115" s="82">
        <v>46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AE116" si="40">B115-(B123)</f>
        <v>1211.0800000000002</v>
      </c>
      <c r="C116" s="108">
        <f t="shared" si="40"/>
        <v>1168.2800000000002</v>
      </c>
      <c r="D116" s="108">
        <f t="shared" si="40"/>
        <v>1171.6500000000001</v>
      </c>
      <c r="E116" s="108">
        <f t="shared" si="40"/>
        <v>1114.0500000000002</v>
      </c>
      <c r="F116" s="108">
        <f t="shared" si="40"/>
        <v>1136.6500000000001</v>
      </c>
      <c r="G116" s="108">
        <f t="shared" si="40"/>
        <v>1187.45</v>
      </c>
      <c r="H116" s="108">
        <f t="shared" si="40"/>
        <v>1205.45</v>
      </c>
      <c r="I116" s="108">
        <f t="shared" si="40"/>
        <v>1226.45</v>
      </c>
      <c r="J116" s="108">
        <f t="shared" si="40"/>
        <v>1210.45</v>
      </c>
      <c r="K116" s="108">
        <f t="shared" si="40"/>
        <v>1252.45</v>
      </c>
      <c r="L116" s="108">
        <f t="shared" si="40"/>
        <v>1268.95</v>
      </c>
      <c r="M116" s="108">
        <f t="shared" si="40"/>
        <v>1571.25</v>
      </c>
      <c r="N116" s="108">
        <f t="shared" ref="N116:AA116" si="41">N115-(N123)</f>
        <v>1603.72</v>
      </c>
      <c r="O116" s="108">
        <f t="shared" si="41"/>
        <v>1462.77</v>
      </c>
      <c r="P116" s="108">
        <f t="shared" si="41"/>
        <v>1456.77</v>
      </c>
      <c r="Q116" s="108">
        <f t="shared" si="41"/>
        <v>1457.5700000000002</v>
      </c>
      <c r="R116" s="108">
        <f t="shared" si="41"/>
        <v>1420.9700000000003</v>
      </c>
      <c r="S116" s="108">
        <f t="shared" si="41"/>
        <v>1476.2700000000004</v>
      </c>
      <c r="T116" s="108">
        <f t="shared" si="41"/>
        <v>1485.7700000000002</v>
      </c>
      <c r="U116" s="108">
        <f t="shared" si="41"/>
        <v>1550.3700000000001</v>
      </c>
      <c r="V116" s="108">
        <f t="shared" si="41"/>
        <v>1547.2700000000002</v>
      </c>
      <c r="W116" s="108">
        <f t="shared" si="41"/>
        <v>1558.67</v>
      </c>
      <c r="X116" s="108">
        <f t="shared" si="41"/>
        <v>1581.4700000000003</v>
      </c>
      <c r="Y116" s="108">
        <f t="shared" si="41"/>
        <v>1826.3700000000003</v>
      </c>
      <c r="Z116" s="108">
        <f t="shared" si="41"/>
        <v>1937.2700000000002</v>
      </c>
      <c r="AA116" s="108">
        <f t="shared" si="41"/>
        <v>1863.2900000000004</v>
      </c>
      <c r="AB116" s="108">
        <f t="shared" si="40"/>
        <v>1729.07</v>
      </c>
      <c r="AC116" s="108">
        <f t="shared" si="40"/>
        <v>1701.3700000000001</v>
      </c>
      <c r="AD116" s="108">
        <f t="shared" si="40"/>
        <v>1613.4700000000003</v>
      </c>
      <c r="AE116" s="108">
        <f t="shared" si="40"/>
        <v>1449.9700000000003</v>
      </c>
      <c r="AF116" s="108">
        <f>AF115-(AF123)</f>
        <v>1362.8700000000001</v>
      </c>
      <c r="AG116" s="104"/>
      <c r="AH116" s="46">
        <f t="shared" si="21"/>
        <v>1937.2700000000002</v>
      </c>
      <c r="AI116" s="47">
        <f t="shared" si="22"/>
        <v>1114.0500000000002</v>
      </c>
      <c r="BF116" s="81"/>
      <c r="BG116" s="82">
        <v>191.9</v>
      </c>
      <c r="BH116" s="82">
        <v>0</v>
      </c>
      <c r="BI116" s="82">
        <v>130.5</v>
      </c>
      <c r="BJ116" s="82">
        <v>11.9</v>
      </c>
      <c r="BK116" s="82">
        <v>43.3</v>
      </c>
      <c r="BL116" s="82">
        <v>0</v>
      </c>
    </row>
    <row r="117" spans="1:64" x14ac:dyDescent="0.25">
      <c r="A117" s="42" t="s">
        <v>122</v>
      </c>
      <c r="B117" s="93">
        <v>0</v>
      </c>
      <c r="C117" s="93">
        <f t="shared" ref="C117:AE122" si="42">IF(C97&lt;0,C97*-1,0)</f>
        <v>60.2</v>
      </c>
      <c r="D117" s="93">
        <f t="shared" si="42"/>
        <v>0</v>
      </c>
      <c r="E117" s="93">
        <f t="shared" si="42"/>
        <v>0</v>
      </c>
      <c r="F117" s="93">
        <f t="shared" si="42"/>
        <v>0</v>
      </c>
      <c r="G117" s="93">
        <f t="shared" si="42"/>
        <v>0</v>
      </c>
      <c r="H117" s="93">
        <f t="shared" si="42"/>
        <v>0</v>
      </c>
      <c r="I117" s="93">
        <f t="shared" si="42"/>
        <v>0</v>
      </c>
      <c r="J117" s="93">
        <f t="shared" si="42"/>
        <v>0</v>
      </c>
      <c r="K117" s="93">
        <f t="shared" si="42"/>
        <v>0</v>
      </c>
      <c r="L117" s="93">
        <f t="shared" si="42"/>
        <v>0</v>
      </c>
      <c r="M117" s="93">
        <f t="shared" si="42"/>
        <v>0</v>
      </c>
      <c r="N117" s="93">
        <f t="shared" ref="N117:Y117" si="43">IF(N97&lt;0,N97*-1,0)</f>
        <v>0</v>
      </c>
      <c r="O117" s="93">
        <f t="shared" si="43"/>
        <v>0</v>
      </c>
      <c r="P117" s="93">
        <f t="shared" si="43"/>
        <v>0</v>
      </c>
      <c r="Q117" s="93">
        <f t="shared" si="43"/>
        <v>0</v>
      </c>
      <c r="R117" s="93">
        <f t="shared" si="43"/>
        <v>0</v>
      </c>
      <c r="S117" s="93">
        <f t="shared" si="43"/>
        <v>0</v>
      </c>
      <c r="T117" s="93">
        <f t="shared" si="43"/>
        <v>0</v>
      </c>
      <c r="U117" s="93">
        <f t="shared" si="43"/>
        <v>0</v>
      </c>
      <c r="V117" s="93">
        <f t="shared" si="43"/>
        <v>0</v>
      </c>
      <c r="W117" s="93">
        <f t="shared" si="43"/>
        <v>0</v>
      </c>
      <c r="X117" s="93">
        <f t="shared" si="43"/>
        <v>0</v>
      </c>
      <c r="Y117" s="93">
        <f t="shared" si="43"/>
        <v>0</v>
      </c>
      <c r="Z117" s="93">
        <v>0</v>
      </c>
      <c r="AA117" s="93">
        <v>0</v>
      </c>
      <c r="AB117" s="93">
        <f t="shared" si="42"/>
        <v>0</v>
      </c>
      <c r="AC117" s="93">
        <f t="shared" si="42"/>
        <v>0</v>
      </c>
      <c r="AD117" s="93">
        <f t="shared" si="42"/>
        <v>0</v>
      </c>
      <c r="AE117" s="93">
        <f t="shared" si="42"/>
        <v>0</v>
      </c>
      <c r="AF117" s="93">
        <f t="shared" ref="AF117:AF122" si="44">IF(AF97&lt;0,AF97*-1,0)</f>
        <v>0</v>
      </c>
      <c r="AG117" s="61"/>
      <c r="AH117" s="46">
        <f t="shared" si="21"/>
        <v>60.2</v>
      </c>
      <c r="AI117" s="47">
        <f t="shared" si="22"/>
        <v>0</v>
      </c>
      <c r="BG117" s="82">
        <v>276</v>
      </c>
      <c r="BH117" s="82">
        <v>0</v>
      </c>
      <c r="BI117" s="82">
        <v>97.5</v>
      </c>
      <c r="BJ117" s="82">
        <v>12.7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42"/>
        <v>0</v>
      </c>
      <c r="D118" s="93">
        <f t="shared" si="42"/>
        <v>0</v>
      </c>
      <c r="E118" s="93">
        <f t="shared" si="42"/>
        <v>0</v>
      </c>
      <c r="F118" s="93">
        <f t="shared" si="42"/>
        <v>0</v>
      </c>
      <c r="G118" s="93">
        <f t="shared" si="42"/>
        <v>0</v>
      </c>
      <c r="H118" s="93">
        <f t="shared" si="42"/>
        <v>0</v>
      </c>
      <c r="I118" s="93">
        <f t="shared" si="42"/>
        <v>0</v>
      </c>
      <c r="J118" s="93">
        <f t="shared" si="42"/>
        <v>0</v>
      </c>
      <c r="K118" s="93">
        <f t="shared" si="42"/>
        <v>0</v>
      </c>
      <c r="L118" s="93">
        <f t="shared" si="42"/>
        <v>0</v>
      </c>
      <c r="M118" s="93">
        <f t="shared" si="42"/>
        <v>0</v>
      </c>
      <c r="N118" s="93">
        <f t="shared" si="42"/>
        <v>0</v>
      </c>
      <c r="O118" s="93">
        <f t="shared" si="42"/>
        <v>0</v>
      </c>
      <c r="P118" s="93">
        <f t="shared" si="42"/>
        <v>0</v>
      </c>
      <c r="Q118" s="93">
        <f t="shared" si="42"/>
        <v>0</v>
      </c>
      <c r="R118" s="93">
        <f t="shared" si="42"/>
        <v>0</v>
      </c>
      <c r="S118" s="93">
        <f t="shared" si="42"/>
        <v>0</v>
      </c>
      <c r="T118" s="93">
        <f t="shared" si="42"/>
        <v>0</v>
      </c>
      <c r="U118" s="93">
        <f t="shared" si="42"/>
        <v>0</v>
      </c>
      <c r="V118" s="93">
        <f t="shared" si="42"/>
        <v>0</v>
      </c>
      <c r="W118" s="93">
        <f t="shared" si="42"/>
        <v>0</v>
      </c>
      <c r="X118" s="93">
        <f t="shared" si="42"/>
        <v>0</v>
      </c>
      <c r="Y118" s="93">
        <f t="shared" si="42"/>
        <v>0</v>
      </c>
      <c r="Z118" s="93">
        <v>0</v>
      </c>
      <c r="AA118" s="93">
        <v>0</v>
      </c>
      <c r="AB118" s="93">
        <f t="shared" si="42"/>
        <v>0</v>
      </c>
      <c r="AC118" s="93">
        <f t="shared" si="42"/>
        <v>0</v>
      </c>
      <c r="AD118" s="93">
        <f t="shared" si="42"/>
        <v>0</v>
      </c>
      <c r="AE118" s="93">
        <f t="shared" si="42"/>
        <v>0</v>
      </c>
      <c r="AF118" s="93">
        <f t="shared" si="44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-50.5</v>
      </c>
      <c r="BH118" s="82">
        <v>0</v>
      </c>
      <c r="BI118" s="82">
        <v>93.5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42"/>
        <v>0</v>
      </c>
      <c r="D119" s="93">
        <f t="shared" si="42"/>
        <v>0</v>
      </c>
      <c r="E119" s="93">
        <f t="shared" si="42"/>
        <v>0</v>
      </c>
      <c r="F119" s="93">
        <f t="shared" si="42"/>
        <v>0</v>
      </c>
      <c r="G119" s="93">
        <f t="shared" si="42"/>
        <v>0</v>
      </c>
      <c r="H119" s="93">
        <f t="shared" si="42"/>
        <v>0</v>
      </c>
      <c r="I119" s="93">
        <f t="shared" si="42"/>
        <v>0</v>
      </c>
      <c r="J119" s="93">
        <f t="shared" si="42"/>
        <v>0</v>
      </c>
      <c r="K119" s="93">
        <f t="shared" si="42"/>
        <v>0</v>
      </c>
      <c r="L119" s="93">
        <f t="shared" si="42"/>
        <v>0</v>
      </c>
      <c r="M119" s="93">
        <f t="shared" si="42"/>
        <v>0</v>
      </c>
      <c r="N119" s="93">
        <f t="shared" si="42"/>
        <v>0</v>
      </c>
      <c r="O119" s="93">
        <f t="shared" si="42"/>
        <v>0</v>
      </c>
      <c r="P119" s="93">
        <f t="shared" si="42"/>
        <v>0</v>
      </c>
      <c r="Q119" s="93">
        <f t="shared" si="42"/>
        <v>0</v>
      </c>
      <c r="R119" s="93">
        <f t="shared" si="42"/>
        <v>0</v>
      </c>
      <c r="S119" s="93">
        <f t="shared" si="42"/>
        <v>0</v>
      </c>
      <c r="T119" s="93">
        <f t="shared" si="42"/>
        <v>0</v>
      </c>
      <c r="U119" s="93">
        <f t="shared" si="42"/>
        <v>0</v>
      </c>
      <c r="V119" s="93">
        <f t="shared" si="42"/>
        <v>0</v>
      </c>
      <c r="W119" s="93">
        <f t="shared" si="42"/>
        <v>0</v>
      </c>
      <c r="X119" s="93">
        <f t="shared" si="42"/>
        <v>0</v>
      </c>
      <c r="Y119" s="93">
        <f t="shared" si="42"/>
        <v>0</v>
      </c>
      <c r="Z119" s="93">
        <v>0</v>
      </c>
      <c r="AA119" s="93">
        <v>0</v>
      </c>
      <c r="AB119" s="93">
        <f t="shared" si="42"/>
        <v>0</v>
      </c>
      <c r="AC119" s="93">
        <f t="shared" si="42"/>
        <v>0</v>
      </c>
      <c r="AD119" s="93">
        <f t="shared" si="42"/>
        <v>0</v>
      </c>
      <c r="AE119" s="93">
        <f t="shared" si="42"/>
        <v>0</v>
      </c>
      <c r="AF119" s="93">
        <f t="shared" si="44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v>0</v>
      </c>
      <c r="C120" s="93">
        <f t="shared" si="42"/>
        <v>0</v>
      </c>
      <c r="D120" s="93">
        <f t="shared" si="42"/>
        <v>0</v>
      </c>
      <c r="E120" s="93">
        <f t="shared" si="42"/>
        <v>0</v>
      </c>
      <c r="F120" s="93">
        <f t="shared" si="42"/>
        <v>0</v>
      </c>
      <c r="G120" s="93">
        <f t="shared" si="42"/>
        <v>0</v>
      </c>
      <c r="H120" s="93">
        <f t="shared" si="42"/>
        <v>0</v>
      </c>
      <c r="I120" s="93">
        <f t="shared" si="42"/>
        <v>0</v>
      </c>
      <c r="J120" s="93">
        <f t="shared" si="42"/>
        <v>0</v>
      </c>
      <c r="K120" s="93">
        <f t="shared" si="42"/>
        <v>0</v>
      </c>
      <c r="L120" s="93">
        <f t="shared" si="42"/>
        <v>0</v>
      </c>
      <c r="M120" s="93">
        <f t="shared" si="42"/>
        <v>0</v>
      </c>
      <c r="N120" s="93">
        <f t="shared" si="42"/>
        <v>0</v>
      </c>
      <c r="O120" s="93">
        <f t="shared" si="42"/>
        <v>0</v>
      </c>
      <c r="P120" s="93">
        <f t="shared" si="42"/>
        <v>0</v>
      </c>
      <c r="Q120" s="93">
        <f t="shared" si="42"/>
        <v>0</v>
      </c>
      <c r="R120" s="93">
        <f t="shared" si="42"/>
        <v>0</v>
      </c>
      <c r="S120" s="93">
        <f t="shared" si="42"/>
        <v>0</v>
      </c>
      <c r="T120" s="93">
        <f t="shared" si="42"/>
        <v>0</v>
      </c>
      <c r="U120" s="93">
        <f t="shared" si="42"/>
        <v>0</v>
      </c>
      <c r="V120" s="93">
        <f t="shared" si="42"/>
        <v>0</v>
      </c>
      <c r="W120" s="93">
        <f t="shared" si="42"/>
        <v>0</v>
      </c>
      <c r="X120" s="93">
        <f t="shared" si="42"/>
        <v>0</v>
      </c>
      <c r="Y120" s="93">
        <f t="shared" si="42"/>
        <v>0</v>
      </c>
      <c r="Z120" s="93">
        <v>0</v>
      </c>
      <c r="AA120" s="93">
        <v>0</v>
      </c>
      <c r="AB120" s="93">
        <f t="shared" si="42"/>
        <v>0</v>
      </c>
      <c r="AC120" s="93">
        <f t="shared" si="42"/>
        <v>0</v>
      </c>
      <c r="AD120" s="93">
        <f t="shared" si="42"/>
        <v>0</v>
      </c>
      <c r="AE120" s="93">
        <f t="shared" si="42"/>
        <v>0</v>
      </c>
      <c r="AF120" s="93">
        <f t="shared" si="44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v>0</v>
      </c>
      <c r="C121" s="93">
        <f t="shared" si="42"/>
        <v>0</v>
      </c>
      <c r="D121" s="93">
        <f t="shared" si="42"/>
        <v>0</v>
      </c>
      <c r="E121" s="93">
        <f t="shared" si="42"/>
        <v>0</v>
      </c>
      <c r="F121" s="93">
        <f t="shared" si="42"/>
        <v>0</v>
      </c>
      <c r="G121" s="93">
        <f t="shared" si="42"/>
        <v>0</v>
      </c>
      <c r="H121" s="93">
        <f t="shared" si="42"/>
        <v>0</v>
      </c>
      <c r="I121" s="93">
        <f t="shared" si="42"/>
        <v>0</v>
      </c>
      <c r="J121" s="93">
        <f t="shared" si="42"/>
        <v>0</v>
      </c>
      <c r="K121" s="93">
        <f t="shared" si="42"/>
        <v>0</v>
      </c>
      <c r="L121" s="93">
        <f t="shared" si="42"/>
        <v>0</v>
      </c>
      <c r="M121" s="93">
        <f t="shared" si="42"/>
        <v>0</v>
      </c>
      <c r="N121" s="93">
        <f t="shared" si="42"/>
        <v>0</v>
      </c>
      <c r="O121" s="93">
        <f t="shared" si="42"/>
        <v>0</v>
      </c>
      <c r="P121" s="93">
        <f t="shared" si="42"/>
        <v>0</v>
      </c>
      <c r="Q121" s="93">
        <f t="shared" si="42"/>
        <v>0</v>
      </c>
      <c r="R121" s="93">
        <f t="shared" si="42"/>
        <v>0</v>
      </c>
      <c r="S121" s="93">
        <f t="shared" si="42"/>
        <v>0</v>
      </c>
      <c r="T121" s="93">
        <f t="shared" si="42"/>
        <v>0</v>
      </c>
      <c r="U121" s="93">
        <f t="shared" si="42"/>
        <v>0</v>
      </c>
      <c r="V121" s="93">
        <f t="shared" si="42"/>
        <v>0</v>
      </c>
      <c r="W121" s="93">
        <f t="shared" si="42"/>
        <v>0</v>
      </c>
      <c r="X121" s="93">
        <f t="shared" si="42"/>
        <v>0</v>
      </c>
      <c r="Y121" s="93">
        <f t="shared" si="42"/>
        <v>0</v>
      </c>
      <c r="Z121" s="93">
        <v>0</v>
      </c>
      <c r="AA121" s="93">
        <v>0</v>
      </c>
      <c r="AB121" s="93">
        <f t="shared" si="42"/>
        <v>0</v>
      </c>
      <c r="AC121" s="93">
        <f t="shared" si="42"/>
        <v>0</v>
      </c>
      <c r="AD121" s="93">
        <f t="shared" si="42"/>
        <v>0</v>
      </c>
      <c r="AE121" s="93">
        <f t="shared" si="42"/>
        <v>0</v>
      </c>
      <c r="AF121" s="93">
        <f t="shared" si="44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42"/>
        <v>0</v>
      </c>
      <c r="D122" s="93">
        <f t="shared" si="42"/>
        <v>0</v>
      </c>
      <c r="E122" s="93">
        <f t="shared" si="42"/>
        <v>0</v>
      </c>
      <c r="F122" s="93">
        <f t="shared" si="42"/>
        <v>0</v>
      </c>
      <c r="G122" s="93">
        <f t="shared" si="42"/>
        <v>0</v>
      </c>
      <c r="H122" s="93">
        <f t="shared" si="42"/>
        <v>0</v>
      </c>
      <c r="I122" s="93">
        <f t="shared" si="42"/>
        <v>0</v>
      </c>
      <c r="J122" s="93">
        <f t="shared" si="42"/>
        <v>0</v>
      </c>
      <c r="K122" s="93">
        <f t="shared" si="42"/>
        <v>0</v>
      </c>
      <c r="L122" s="93">
        <f t="shared" si="42"/>
        <v>0</v>
      </c>
      <c r="M122" s="93">
        <f t="shared" si="42"/>
        <v>0</v>
      </c>
      <c r="N122" s="93">
        <f t="shared" si="42"/>
        <v>0</v>
      </c>
      <c r="O122" s="93">
        <f t="shared" si="42"/>
        <v>0</v>
      </c>
      <c r="P122" s="93">
        <f t="shared" si="42"/>
        <v>0</v>
      </c>
      <c r="Q122" s="93">
        <f t="shared" si="42"/>
        <v>0</v>
      </c>
      <c r="R122" s="93">
        <f t="shared" si="42"/>
        <v>0</v>
      </c>
      <c r="S122" s="93">
        <f t="shared" si="42"/>
        <v>0</v>
      </c>
      <c r="T122" s="93">
        <f t="shared" si="42"/>
        <v>0</v>
      </c>
      <c r="U122" s="93">
        <f t="shared" si="42"/>
        <v>0</v>
      </c>
      <c r="V122" s="93">
        <f t="shared" si="42"/>
        <v>0</v>
      </c>
      <c r="W122" s="93">
        <f t="shared" si="42"/>
        <v>0</v>
      </c>
      <c r="X122" s="93">
        <f t="shared" si="42"/>
        <v>0</v>
      </c>
      <c r="Y122" s="93">
        <f t="shared" si="42"/>
        <v>0</v>
      </c>
      <c r="Z122" s="93">
        <v>0</v>
      </c>
      <c r="AA122" s="93">
        <v>0</v>
      </c>
      <c r="AB122" s="93">
        <f t="shared" si="42"/>
        <v>0</v>
      </c>
      <c r="AC122" s="93">
        <f t="shared" si="42"/>
        <v>0</v>
      </c>
      <c r="AD122" s="93">
        <f t="shared" si="42"/>
        <v>0</v>
      </c>
      <c r="AE122" s="93">
        <f t="shared" si="42"/>
        <v>0</v>
      </c>
      <c r="AF122" s="93">
        <f t="shared" si="44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E123" si="45">SUM(B117:B122)</f>
        <v>0</v>
      </c>
      <c r="C123" s="70">
        <f t="shared" si="45"/>
        <v>60.2</v>
      </c>
      <c r="D123" s="70">
        <f t="shared" si="45"/>
        <v>0</v>
      </c>
      <c r="E123" s="70">
        <f t="shared" si="45"/>
        <v>0</v>
      </c>
      <c r="F123" s="70">
        <f t="shared" si="45"/>
        <v>0</v>
      </c>
      <c r="G123" s="70">
        <f t="shared" si="45"/>
        <v>0</v>
      </c>
      <c r="H123" s="70">
        <f t="shared" si="45"/>
        <v>0</v>
      </c>
      <c r="I123" s="70">
        <f t="shared" si="45"/>
        <v>0</v>
      </c>
      <c r="J123" s="70">
        <f t="shared" si="45"/>
        <v>0</v>
      </c>
      <c r="K123" s="70">
        <f t="shared" si="45"/>
        <v>0</v>
      </c>
      <c r="L123" s="70">
        <f t="shared" si="45"/>
        <v>0</v>
      </c>
      <c r="M123" s="70">
        <f t="shared" si="45"/>
        <v>0</v>
      </c>
      <c r="N123" s="70">
        <f t="shared" ref="N123:Y123" si="46">SUM(N117:N122)</f>
        <v>0</v>
      </c>
      <c r="O123" s="70">
        <f t="shared" si="46"/>
        <v>0</v>
      </c>
      <c r="P123" s="70">
        <f t="shared" si="46"/>
        <v>0</v>
      </c>
      <c r="Q123" s="70">
        <f t="shared" si="46"/>
        <v>0</v>
      </c>
      <c r="R123" s="70">
        <f t="shared" si="46"/>
        <v>0</v>
      </c>
      <c r="S123" s="70">
        <f t="shared" si="46"/>
        <v>0</v>
      </c>
      <c r="T123" s="70">
        <f t="shared" si="46"/>
        <v>0</v>
      </c>
      <c r="U123" s="70">
        <f t="shared" si="46"/>
        <v>0</v>
      </c>
      <c r="V123" s="70">
        <f t="shared" si="46"/>
        <v>0</v>
      </c>
      <c r="W123" s="70">
        <f t="shared" si="46"/>
        <v>0</v>
      </c>
      <c r="X123" s="70">
        <f t="shared" si="46"/>
        <v>0</v>
      </c>
      <c r="Y123" s="70">
        <f t="shared" si="46"/>
        <v>0</v>
      </c>
      <c r="Z123" s="70">
        <v>0</v>
      </c>
      <c r="AA123" s="70">
        <v>0</v>
      </c>
      <c r="AB123" s="70">
        <f t="shared" si="45"/>
        <v>0</v>
      </c>
      <c r="AC123" s="70">
        <f t="shared" si="45"/>
        <v>0</v>
      </c>
      <c r="AD123" s="70">
        <f t="shared" si="45"/>
        <v>0</v>
      </c>
      <c r="AE123" s="70">
        <f t="shared" si="45"/>
        <v>0</v>
      </c>
      <c r="AF123" s="70">
        <f>SUM(AF117:AF122)</f>
        <v>0</v>
      </c>
      <c r="AG123" s="104"/>
      <c r="AH123" s="46">
        <f t="shared" si="21"/>
        <v>60.2</v>
      </c>
      <c r="AI123" s="47">
        <f t="shared" si="22"/>
        <v>0</v>
      </c>
      <c r="AJ123" s="105">
        <f t="array" ref="AJ123">MIN(IF(B123:AF123&lt;&gt;0,B123:AF123))</f>
        <v>60.2</v>
      </c>
    </row>
    <row r="124" spans="1:64" ht="15.75" thickBot="1" x14ac:dyDescent="0.3">
      <c r="A124" s="87" t="s">
        <v>146</v>
      </c>
      <c r="B124" s="70">
        <f t="shared" ref="B124:AE124" si="47">B108-B123</f>
        <v>110</v>
      </c>
      <c r="C124" s="70">
        <f t="shared" si="47"/>
        <v>52.3</v>
      </c>
      <c r="D124" s="70">
        <f t="shared" si="47"/>
        <v>198.5</v>
      </c>
      <c r="E124" s="70">
        <f t="shared" si="47"/>
        <v>259.8</v>
      </c>
      <c r="F124" s="70">
        <f t="shared" si="47"/>
        <v>330.2</v>
      </c>
      <c r="G124" s="70">
        <f t="shared" si="47"/>
        <v>381</v>
      </c>
      <c r="H124" s="70">
        <f t="shared" si="47"/>
        <v>381</v>
      </c>
      <c r="I124" s="70">
        <f t="shared" si="47"/>
        <v>377</v>
      </c>
      <c r="J124" s="70">
        <f t="shared" si="47"/>
        <v>333</v>
      </c>
      <c r="K124" s="70">
        <f t="shared" si="47"/>
        <v>280</v>
      </c>
      <c r="L124" s="70">
        <f t="shared" si="47"/>
        <v>291.5</v>
      </c>
      <c r="M124" s="70">
        <f t="shared" si="47"/>
        <v>312.5</v>
      </c>
      <c r="N124" s="70">
        <f t="shared" ref="N124:Y124" si="48">N108-N123</f>
        <v>433.00000000000006</v>
      </c>
      <c r="O124" s="70">
        <f t="shared" si="48"/>
        <v>480.4</v>
      </c>
      <c r="P124" s="70">
        <f t="shared" si="48"/>
        <v>570.9</v>
      </c>
      <c r="Q124" s="70">
        <f t="shared" si="48"/>
        <v>620</v>
      </c>
      <c r="R124" s="70">
        <f t="shared" si="48"/>
        <v>604.5</v>
      </c>
      <c r="S124" s="70">
        <f t="shared" si="48"/>
        <v>651.40000000000009</v>
      </c>
      <c r="T124" s="70">
        <f t="shared" si="48"/>
        <v>663.4</v>
      </c>
      <c r="U124" s="70">
        <f t="shared" si="48"/>
        <v>677.19999999999993</v>
      </c>
      <c r="V124" s="70">
        <f t="shared" si="48"/>
        <v>629.20000000000005</v>
      </c>
      <c r="W124" s="70">
        <f t="shared" si="48"/>
        <v>544.5</v>
      </c>
      <c r="X124" s="70">
        <f t="shared" si="48"/>
        <v>493.90000000000003</v>
      </c>
      <c r="Y124" s="70">
        <f t="shared" si="48"/>
        <v>465.4</v>
      </c>
      <c r="Z124" s="70">
        <v>465.4</v>
      </c>
      <c r="AA124" s="70">
        <v>465.4</v>
      </c>
      <c r="AB124" s="70">
        <f t="shared" si="47"/>
        <v>276.09999999999997</v>
      </c>
      <c r="AC124" s="70">
        <f t="shared" si="47"/>
        <v>292.3</v>
      </c>
      <c r="AD124" s="70">
        <f t="shared" si="47"/>
        <v>613.79999999999995</v>
      </c>
      <c r="AE124" s="70">
        <f t="shared" si="47"/>
        <v>428.7</v>
      </c>
      <c r="AF124" s="70">
        <f>AF108-AF123</f>
        <v>423.4</v>
      </c>
      <c r="AG124" s="104"/>
      <c r="AH124" s="46">
        <f t="shared" si="21"/>
        <v>677.19999999999993</v>
      </c>
      <c r="AI124" s="47">
        <f t="shared" si="22"/>
        <v>52.3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>
        <v>50.04</v>
      </c>
      <c r="C126" s="117">
        <v>50</v>
      </c>
      <c r="D126" s="117">
        <v>49.965000000000003</v>
      </c>
      <c r="E126" s="117">
        <v>50</v>
      </c>
      <c r="F126" s="117">
        <v>49.948</v>
      </c>
      <c r="G126" s="117">
        <v>50.05</v>
      </c>
      <c r="H126" s="117">
        <v>49.98</v>
      </c>
      <c r="I126" s="117">
        <v>50.03</v>
      </c>
      <c r="J126" s="117">
        <v>50.03</v>
      </c>
      <c r="K126" s="117">
        <v>50.04</v>
      </c>
      <c r="L126" s="117">
        <v>50.02</v>
      </c>
      <c r="M126" s="117">
        <v>49.956000000000003</v>
      </c>
      <c r="N126" s="117">
        <v>50.1556</v>
      </c>
      <c r="O126" s="117">
        <v>50.04</v>
      </c>
      <c r="P126" s="117">
        <v>50.04</v>
      </c>
      <c r="Q126" s="117">
        <v>49.98</v>
      </c>
      <c r="R126" s="117">
        <v>49.98</v>
      </c>
      <c r="S126" s="117">
        <v>49.95</v>
      </c>
      <c r="T126" s="117">
        <v>50.04</v>
      </c>
      <c r="U126" s="117">
        <v>50.08</v>
      </c>
      <c r="V126" s="117">
        <v>50.03</v>
      </c>
      <c r="W126" s="117">
        <v>50.06</v>
      </c>
      <c r="X126" s="117">
        <v>50.07</v>
      </c>
      <c r="Y126" s="117">
        <v>50.12</v>
      </c>
      <c r="Z126" s="117">
        <v>50.06</v>
      </c>
      <c r="AA126" s="117">
        <v>50</v>
      </c>
      <c r="AB126" s="117">
        <v>49.972000000000001</v>
      </c>
      <c r="AC126" s="117">
        <v>49.895000000000003</v>
      </c>
      <c r="AD126" s="117">
        <v>49.978999999999999</v>
      </c>
      <c r="AE126" s="117">
        <v>49.942999999999998</v>
      </c>
      <c r="AF126" s="117">
        <v>50.018000000000001</v>
      </c>
      <c r="AG126" s="118"/>
      <c r="AH126" s="46">
        <f t="shared" si="21"/>
        <v>50.1556</v>
      </c>
      <c r="AI126" s="47">
        <f t="shared" si="22"/>
        <v>49.895000000000003</v>
      </c>
    </row>
    <row r="127" spans="1:64" x14ac:dyDescent="0.25">
      <c r="A127" s="119" t="s">
        <v>149</v>
      </c>
      <c r="B127" s="43">
        <v>130.9</v>
      </c>
      <c r="C127" s="43">
        <v>133.9</v>
      </c>
      <c r="D127" s="43">
        <v>134.41</v>
      </c>
      <c r="E127" s="43">
        <v>132.9</v>
      </c>
      <c r="F127" s="43">
        <v>132.9</v>
      </c>
      <c r="G127" s="43">
        <v>134.19999999999999</v>
      </c>
      <c r="H127" s="43">
        <v>133.1</v>
      </c>
      <c r="I127" s="43">
        <v>132.30000000000001</v>
      </c>
      <c r="J127" s="43">
        <v>132.30000000000001</v>
      </c>
      <c r="K127" s="43">
        <v>131.19999999999999</v>
      </c>
      <c r="L127" s="43">
        <v>129.9</v>
      </c>
      <c r="M127" s="43">
        <v>129.9</v>
      </c>
      <c r="N127" s="43">
        <v>131.77000000000001</v>
      </c>
      <c r="O127" s="43">
        <v>131.77000000000001</v>
      </c>
      <c r="P127" s="43">
        <v>131.77000000000001</v>
      </c>
      <c r="Q127" s="43">
        <v>132</v>
      </c>
      <c r="R127" s="43">
        <v>132</v>
      </c>
      <c r="S127" s="43">
        <v>126.6</v>
      </c>
      <c r="T127" s="43">
        <v>131.69999999999999</v>
      </c>
      <c r="U127" s="43">
        <v>131.80000000000001</v>
      </c>
      <c r="V127" s="43">
        <v>131.9</v>
      </c>
      <c r="W127" s="43">
        <v>133.4</v>
      </c>
      <c r="X127" s="43">
        <v>133.4</v>
      </c>
      <c r="Y127" s="43">
        <v>133.4</v>
      </c>
      <c r="Z127" s="43">
        <v>132.69999999999999</v>
      </c>
      <c r="AA127" s="43">
        <v>128.30000000000001</v>
      </c>
      <c r="AB127" s="43">
        <v>132.4</v>
      </c>
      <c r="AC127" s="43">
        <v>132.4</v>
      </c>
      <c r="AD127" s="43">
        <v>132.1</v>
      </c>
      <c r="AE127" s="43">
        <v>132.1</v>
      </c>
      <c r="AF127" s="43">
        <v>132.1</v>
      </c>
      <c r="AG127" s="120"/>
      <c r="AH127" s="46">
        <f t="shared" si="21"/>
        <v>134.41</v>
      </c>
      <c r="AI127" s="47">
        <f t="shared" si="22"/>
        <v>126.6</v>
      </c>
    </row>
    <row r="128" spans="1:64" x14ac:dyDescent="0.25">
      <c r="A128" s="119" t="s">
        <v>150</v>
      </c>
      <c r="B128" s="43">
        <v>127.1</v>
      </c>
      <c r="C128" s="43">
        <v>131.69999999999999</v>
      </c>
      <c r="D128" s="43">
        <v>132.1</v>
      </c>
      <c r="E128" s="43">
        <v>130.19999999999999</v>
      </c>
      <c r="F128" s="43">
        <v>130.4</v>
      </c>
      <c r="G128" s="43">
        <v>132.5</v>
      </c>
      <c r="H128" s="43">
        <v>131.6</v>
      </c>
      <c r="I128" s="43">
        <v>131.1</v>
      </c>
      <c r="J128" s="43">
        <v>131.1</v>
      </c>
      <c r="K128" s="43">
        <v>131.6</v>
      </c>
      <c r="L128" s="43">
        <v>130.69999999999999</v>
      </c>
      <c r="M128" s="43">
        <v>130.69999999999999</v>
      </c>
      <c r="N128" s="43">
        <v>127</v>
      </c>
      <c r="O128" s="43">
        <v>127</v>
      </c>
      <c r="P128" s="43">
        <v>127</v>
      </c>
      <c r="Q128" s="43">
        <v>126</v>
      </c>
      <c r="R128" s="43">
        <v>126</v>
      </c>
      <c r="S128" s="43">
        <v>126.6</v>
      </c>
      <c r="T128" s="43">
        <v>127</v>
      </c>
      <c r="U128" s="43">
        <v>127</v>
      </c>
      <c r="V128" s="43">
        <v>127.7</v>
      </c>
      <c r="W128" s="43">
        <v>128.69999999999999</v>
      </c>
      <c r="X128" s="43">
        <v>128.69999999999999</v>
      </c>
      <c r="Y128" s="43">
        <v>128.69999999999999</v>
      </c>
      <c r="Z128" s="43">
        <v>126.8</v>
      </c>
      <c r="AA128" s="43">
        <v>126.8</v>
      </c>
      <c r="AB128" s="43">
        <v>132.30000000000001</v>
      </c>
      <c r="AC128" s="43">
        <v>132.30000000000001</v>
      </c>
      <c r="AD128" s="43">
        <v>132.1</v>
      </c>
      <c r="AE128" s="43">
        <v>132.1</v>
      </c>
      <c r="AF128" s="43">
        <v>132.1</v>
      </c>
      <c r="AG128" s="120"/>
      <c r="AH128" s="46">
        <f t="shared" si="21"/>
        <v>132.5</v>
      </c>
      <c r="AI128" s="47">
        <f t="shared" si="22"/>
        <v>126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>
        <v>132.9</v>
      </c>
      <c r="AA129" s="43">
        <v>132.9</v>
      </c>
      <c r="AB129" s="43"/>
      <c r="AC129" s="43"/>
      <c r="AD129" s="43"/>
      <c r="AE129" s="43"/>
      <c r="AF129" s="43"/>
      <c r="AG129" s="120"/>
      <c r="AH129" s="46">
        <f t="shared" si="21"/>
        <v>132.9</v>
      </c>
      <c r="AI129" s="47">
        <f t="shared" si="22"/>
        <v>132.9</v>
      </c>
    </row>
    <row r="130" spans="1:35" x14ac:dyDescent="0.25">
      <c r="A130" s="119" t="s">
        <v>152</v>
      </c>
      <c r="B130" s="43">
        <v>134.6</v>
      </c>
      <c r="C130" s="43">
        <v>138.6</v>
      </c>
      <c r="D130" s="43">
        <v>138.6</v>
      </c>
      <c r="E130" s="43">
        <v>140</v>
      </c>
      <c r="F130" s="43">
        <v>139.19999999999999</v>
      </c>
      <c r="G130" s="43">
        <v>137.9</v>
      </c>
      <c r="H130" s="43">
        <v>135.30000000000001</v>
      </c>
      <c r="I130" s="43">
        <v>134.30000000000001</v>
      </c>
      <c r="J130" s="43">
        <v>134.30000000000001</v>
      </c>
      <c r="K130" s="43">
        <v>138.1</v>
      </c>
      <c r="L130" s="43">
        <v>136</v>
      </c>
      <c r="M130" s="43">
        <v>136</v>
      </c>
      <c r="N130" s="43">
        <v>136</v>
      </c>
      <c r="O130" s="43">
        <v>136</v>
      </c>
      <c r="P130" s="43">
        <v>136</v>
      </c>
      <c r="Q130" s="43">
        <v>134</v>
      </c>
      <c r="R130" s="43">
        <v>134</v>
      </c>
      <c r="S130" s="43">
        <v>136.80000000000001</v>
      </c>
      <c r="T130" s="43">
        <v>137.5</v>
      </c>
      <c r="U130" s="43">
        <v>137</v>
      </c>
      <c r="V130" s="43">
        <v>138.1</v>
      </c>
      <c r="W130" s="43">
        <v>137.9</v>
      </c>
      <c r="X130" s="43">
        <v>137.9</v>
      </c>
      <c r="Y130" s="43">
        <v>137.9</v>
      </c>
      <c r="Z130" s="43">
        <v>133.4</v>
      </c>
      <c r="AA130" s="43">
        <v>133.4</v>
      </c>
      <c r="AB130" s="43">
        <v>135.5</v>
      </c>
      <c r="AC130" s="43">
        <v>135.5</v>
      </c>
      <c r="AD130" s="43">
        <v>138.4</v>
      </c>
      <c r="AE130" s="43">
        <v>138.4</v>
      </c>
      <c r="AF130" s="43">
        <v>137.9</v>
      </c>
      <c r="AG130" s="120"/>
      <c r="AH130" s="46">
        <f t="shared" si="21"/>
        <v>140</v>
      </c>
      <c r="AI130" s="47">
        <f t="shared" si="22"/>
        <v>133.4</v>
      </c>
    </row>
    <row r="131" spans="1:35" x14ac:dyDescent="0.25">
      <c r="A131" s="121" t="s">
        <v>153</v>
      </c>
      <c r="B131" s="122">
        <v>133.6</v>
      </c>
      <c r="C131" s="122">
        <v>131.63300000000001</v>
      </c>
      <c r="D131" s="122">
        <v>131.4</v>
      </c>
      <c r="E131" s="122">
        <v>134.6</v>
      </c>
      <c r="F131" s="122">
        <v>134.19999999999999</v>
      </c>
      <c r="G131" s="122">
        <v>133.6</v>
      </c>
      <c r="H131" s="122">
        <v>131.1</v>
      </c>
      <c r="I131" s="122">
        <v>134.30000000000001</v>
      </c>
      <c r="J131" s="122">
        <v>134.30000000000001</v>
      </c>
      <c r="K131" s="122">
        <v>133.4</v>
      </c>
      <c r="L131" s="122">
        <v>132.9</v>
      </c>
      <c r="M131" s="122">
        <v>132.9</v>
      </c>
      <c r="N131" s="122">
        <v>132.9</v>
      </c>
      <c r="O131" s="122">
        <v>132.9</v>
      </c>
      <c r="P131" s="122">
        <v>132.9</v>
      </c>
      <c r="Q131" s="122">
        <v>132.30000000000001</v>
      </c>
      <c r="R131" s="122">
        <v>132.30000000000001</v>
      </c>
      <c r="S131" s="122">
        <v>133.5</v>
      </c>
      <c r="T131" s="122">
        <v>134.6</v>
      </c>
      <c r="U131" s="122">
        <v>135.6</v>
      </c>
      <c r="V131" s="122">
        <v>133.6</v>
      </c>
      <c r="W131" s="122">
        <v>135.30000000000001</v>
      </c>
      <c r="X131" s="122">
        <v>135.30000000000001</v>
      </c>
      <c r="Y131" s="122">
        <v>135.30000000000001</v>
      </c>
      <c r="Z131" s="122">
        <v>133.5</v>
      </c>
      <c r="AA131" s="122">
        <v>133.5</v>
      </c>
      <c r="AB131" s="122">
        <v>132.19999999999999</v>
      </c>
      <c r="AC131" s="122">
        <v>132.19999999999999</v>
      </c>
      <c r="AD131" s="122">
        <v>133.5</v>
      </c>
      <c r="AE131" s="122">
        <v>133.5</v>
      </c>
      <c r="AF131" s="122">
        <v>133.5</v>
      </c>
      <c r="AG131" s="123"/>
      <c r="AH131" s="46">
        <f t="shared" si="21"/>
        <v>135.6</v>
      </c>
      <c r="AI131" s="47">
        <f t="shared" si="22"/>
        <v>131.1</v>
      </c>
    </row>
    <row r="132" spans="1:35" x14ac:dyDescent="0.25">
      <c r="A132" s="119" t="s">
        <v>154</v>
      </c>
      <c r="B132" s="43">
        <v>125.8</v>
      </c>
      <c r="C132" s="43">
        <v>129.5</v>
      </c>
      <c r="D132" s="43">
        <v>129.5</v>
      </c>
      <c r="E132" s="43">
        <v>132.1</v>
      </c>
      <c r="F132" s="43">
        <v>133.69999999999999</v>
      </c>
      <c r="G132" s="43">
        <v>129.19999999999999</v>
      </c>
      <c r="H132" s="43">
        <v>126.6</v>
      </c>
      <c r="I132" s="43">
        <v>128.9</v>
      </c>
      <c r="J132" s="43">
        <v>128.9</v>
      </c>
      <c r="K132" s="43"/>
      <c r="L132" s="43">
        <v>135.30000000000001</v>
      </c>
      <c r="M132" s="43">
        <v>135.30000000000001</v>
      </c>
      <c r="N132" s="43">
        <v>135.30000000000001</v>
      </c>
      <c r="O132" s="43">
        <v>135.30000000000001</v>
      </c>
      <c r="P132" s="43">
        <v>135.30000000000001</v>
      </c>
      <c r="Q132" s="43">
        <v>128</v>
      </c>
      <c r="R132" s="43">
        <v>128</v>
      </c>
      <c r="S132" s="43">
        <v>127.8</v>
      </c>
      <c r="T132" s="43">
        <v>125.3</v>
      </c>
      <c r="U132" s="43"/>
      <c r="V132" s="43"/>
      <c r="W132" s="43">
        <v>130.9</v>
      </c>
      <c r="X132" s="43">
        <v>130.9</v>
      </c>
      <c r="Y132" s="43">
        <v>130.9</v>
      </c>
      <c r="Z132" s="43">
        <v>131.69999999999999</v>
      </c>
      <c r="AA132" s="43">
        <v>131.69999999999999</v>
      </c>
      <c r="AB132" s="43">
        <v>132.5</v>
      </c>
      <c r="AC132" s="43">
        <v>132.5</v>
      </c>
      <c r="AD132" s="43">
        <v>131</v>
      </c>
      <c r="AE132" s="43">
        <v>131</v>
      </c>
      <c r="AF132" s="43">
        <v>131</v>
      </c>
      <c r="AG132" s="120"/>
      <c r="AH132" s="46">
        <f t="shared" si="21"/>
        <v>135.30000000000001</v>
      </c>
      <c r="AI132" s="47">
        <f t="shared" si="22"/>
        <v>125.3</v>
      </c>
    </row>
    <row r="133" spans="1:35" ht="15.75" thickBot="1" x14ac:dyDescent="0.3">
      <c r="A133" s="119" t="s">
        <v>155</v>
      </c>
      <c r="B133" s="101">
        <v>66.099999999999994</v>
      </c>
      <c r="C133" s="101">
        <v>68.400000000000006</v>
      </c>
      <c r="D133" s="101">
        <v>68.400000000000006</v>
      </c>
      <c r="E133" s="101">
        <v>68.400000000000006</v>
      </c>
      <c r="F133" s="101">
        <v>68.400000000000006</v>
      </c>
      <c r="G133" s="101">
        <v>68.400000000000006</v>
      </c>
      <c r="H133" s="101">
        <v>66.8</v>
      </c>
      <c r="I133" s="101">
        <v>66.8</v>
      </c>
      <c r="J133" s="101">
        <v>66.8</v>
      </c>
      <c r="K133" s="101">
        <v>68.400000000000006</v>
      </c>
      <c r="L133" s="101">
        <v>66.7</v>
      </c>
      <c r="M133" s="101">
        <v>66.7</v>
      </c>
      <c r="N133" s="101">
        <v>66.7</v>
      </c>
      <c r="O133" s="101">
        <v>66.7</v>
      </c>
      <c r="P133" s="101">
        <v>66.7</v>
      </c>
      <c r="Q133" s="101">
        <v>66.7</v>
      </c>
      <c r="R133" s="101">
        <v>66.7</v>
      </c>
      <c r="S133" s="101">
        <v>66.7</v>
      </c>
      <c r="T133" s="101">
        <v>66.7</v>
      </c>
      <c r="U133" s="101">
        <v>66.7</v>
      </c>
      <c r="V133" s="101">
        <v>136.30000000000001</v>
      </c>
      <c r="W133" s="101">
        <v>68.3</v>
      </c>
      <c r="X133" s="101">
        <v>68.3</v>
      </c>
      <c r="Y133" s="101">
        <v>68.3</v>
      </c>
      <c r="Z133" s="101">
        <v>65.2</v>
      </c>
      <c r="AA133" s="101">
        <v>65.2</v>
      </c>
      <c r="AB133" s="101">
        <v>66.8</v>
      </c>
      <c r="AC133" s="101">
        <v>66.8</v>
      </c>
      <c r="AD133" s="101">
        <v>68.400000000000006</v>
      </c>
      <c r="AE133" s="101">
        <v>68.400000000000006</v>
      </c>
      <c r="AF133" s="101">
        <v>68.400000000000006</v>
      </c>
      <c r="AG133" s="124"/>
      <c r="AH133" s="46">
        <f t="shared" si="21"/>
        <v>136.30000000000001</v>
      </c>
      <c r="AI133" s="47">
        <f t="shared" si="22"/>
        <v>65.2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f t="shared" ref="B135:M135" si="49">SUM(B26,B32,B45:B46,B82,B84:B85,B87,B89,B137:B142,B177,B183,B189,B198,B200,B212,B219,B222:B223,B230,B232,B234,B238:B240,B242:B244,B249,B255:B256,B258:B260,B161,B166)</f>
        <v>243.44</v>
      </c>
      <c r="C135" s="114">
        <f t="shared" si="49"/>
        <v>119.53999999999999</v>
      </c>
      <c r="D135" s="114">
        <f t="shared" si="49"/>
        <v>124.34</v>
      </c>
      <c r="E135" s="114">
        <f t="shared" si="49"/>
        <v>113.33999999999999</v>
      </c>
      <c r="F135" s="114">
        <f t="shared" si="49"/>
        <v>-35.120000000000005</v>
      </c>
      <c r="G135" s="114">
        <f t="shared" si="49"/>
        <v>129.13999999999999</v>
      </c>
      <c r="H135" s="114">
        <f t="shared" si="49"/>
        <v>152.63999999999999</v>
      </c>
      <c r="I135" s="114">
        <f t="shared" si="49"/>
        <v>190.94</v>
      </c>
      <c r="J135" s="114">
        <f t="shared" si="49"/>
        <v>190.94</v>
      </c>
      <c r="K135" s="114">
        <f t="shared" si="49"/>
        <v>281.83999999999997</v>
      </c>
      <c r="L135" s="114">
        <f t="shared" si="49"/>
        <v>290.14</v>
      </c>
      <c r="M135" s="114">
        <f t="shared" si="49"/>
        <v>286.14000000000004</v>
      </c>
      <c r="N135" s="114">
        <f t="shared" ref="N135:Y135" si="50">SUM(N26,N32,N45:N46,N82,N84:N85,N87,N89,N137:N142,N177,N183,N189,N198,N200,N212,N219,N222:N223,N230,N232,N234,N238:N240,N242:N244,N249,N255:N256,N258:N260,N161,N166)</f>
        <v>303.69</v>
      </c>
      <c r="O135" s="114">
        <f t="shared" si="50"/>
        <v>306.64</v>
      </c>
      <c r="P135" s="114">
        <f t="shared" si="50"/>
        <v>310.14</v>
      </c>
      <c r="Q135" s="114">
        <f t="shared" si="50"/>
        <v>192.83999999999997</v>
      </c>
      <c r="R135" s="114">
        <f t="shared" si="50"/>
        <v>189.83999999999997</v>
      </c>
      <c r="S135" s="114">
        <f t="shared" si="50"/>
        <v>214.74</v>
      </c>
      <c r="T135" s="114">
        <f t="shared" si="50"/>
        <v>222.73999999999998</v>
      </c>
      <c r="U135" s="114">
        <f t="shared" si="50"/>
        <v>253.04</v>
      </c>
      <c r="V135" s="114">
        <f t="shared" si="50"/>
        <v>260.73999999999995</v>
      </c>
      <c r="W135" s="114">
        <f t="shared" si="50"/>
        <v>265.54000000000002</v>
      </c>
      <c r="X135" s="114">
        <f t="shared" si="50"/>
        <v>284.04000000000002</v>
      </c>
      <c r="Y135" s="114">
        <f t="shared" si="50"/>
        <v>296.83999999999997</v>
      </c>
      <c r="Z135" s="114">
        <f>SUM(Z23,Z30,Z51:Z52,Z82,Z84:Z85,Z87,Z89,Z137:Z142,Z170,Z176,Z182,Z191,Z193,Z205,Z212,Z215:Z216,Z223,Z225,Z227,Z231:Z233,Z235:Z237,Z242,Z248:Z249,Z251:Z253,Z261,Z266)</f>
        <v>290.10000000000002</v>
      </c>
      <c r="AA135" s="114">
        <f t="shared" ref="AA135:AF135" si="51">SUM(AA26,AA32,AA45:AA46,AA82,AA84:AA85,AA87,AA89,AA137:AA142,AA177,AA183,AA189,AA198,AA200,AA212,AA219,AA222:AA223,AA230,AA232,AA234,AA238:AA240,AA242:AA244,AA249,AA255:AA256,AA258:AA260,AA161,AA166)</f>
        <v>336.73999999999995</v>
      </c>
      <c r="AB135" s="114">
        <f t="shared" si="51"/>
        <v>282.54000000000002</v>
      </c>
      <c r="AC135" s="114">
        <f t="shared" si="51"/>
        <v>282.54000000000002</v>
      </c>
      <c r="AD135" s="114">
        <f t="shared" si="51"/>
        <v>213.44</v>
      </c>
      <c r="AE135" s="114">
        <f t="shared" si="51"/>
        <v>213.44</v>
      </c>
      <c r="AF135" s="114">
        <f t="shared" si="51"/>
        <v>213.44</v>
      </c>
      <c r="AG135" s="127"/>
      <c r="AH135" s="46">
        <f t="shared" si="21"/>
        <v>336.73999999999995</v>
      </c>
      <c r="AI135" s="47">
        <f t="shared" si="22"/>
        <v>-35.120000000000005</v>
      </c>
    </row>
    <row r="136" spans="1:35" ht="15.75" thickBot="1" x14ac:dyDescent="0.3">
      <c r="A136" s="128" t="s">
        <v>158</v>
      </c>
      <c r="B136" s="129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3">
        <v>20.5</v>
      </c>
      <c r="C137" s="133">
        <v>2.7</v>
      </c>
      <c r="D137" s="133">
        <v>7.5</v>
      </c>
      <c r="E137" s="133">
        <v>5.5</v>
      </c>
      <c r="F137" s="133">
        <v>6</v>
      </c>
      <c r="G137" s="133">
        <v>-6.8</v>
      </c>
      <c r="H137" s="133">
        <v>-10.3</v>
      </c>
      <c r="I137" s="133">
        <v>-3.2</v>
      </c>
      <c r="J137" s="133">
        <v>-3.2</v>
      </c>
      <c r="K137" s="133">
        <v>30.7</v>
      </c>
      <c r="L137" s="133">
        <v>35.299999999999997</v>
      </c>
      <c r="M137" s="133">
        <v>35.299999999999997</v>
      </c>
      <c r="N137" s="133">
        <v>35.299999999999997</v>
      </c>
      <c r="O137" s="133">
        <v>35.299999999999997</v>
      </c>
      <c r="P137" s="133">
        <v>35.299999999999997</v>
      </c>
      <c r="Q137" s="133">
        <v>-16</v>
      </c>
      <c r="R137" s="133">
        <v>-16</v>
      </c>
      <c r="S137" s="133">
        <v>3.5</v>
      </c>
      <c r="T137" s="133">
        <v>4.5999999999999996</v>
      </c>
      <c r="U137" s="133">
        <v>10.8</v>
      </c>
      <c r="V137" s="133">
        <v>14.2</v>
      </c>
      <c r="W137" s="133">
        <v>20.2</v>
      </c>
      <c r="X137" s="133">
        <v>23.7</v>
      </c>
      <c r="Y137" s="133">
        <v>36.5</v>
      </c>
      <c r="Z137" s="133">
        <v>36.5</v>
      </c>
      <c r="AA137" s="133">
        <v>31.2</v>
      </c>
      <c r="AB137" s="133">
        <v>40</v>
      </c>
      <c r="AC137" s="133">
        <v>40</v>
      </c>
      <c r="AD137" s="133">
        <v>31.1</v>
      </c>
      <c r="AE137" s="133">
        <v>31.1</v>
      </c>
      <c r="AF137" s="133">
        <v>31.1</v>
      </c>
      <c r="AG137" s="134">
        <v>75</v>
      </c>
      <c r="AH137" s="46">
        <f t="shared" si="21"/>
        <v>40</v>
      </c>
      <c r="AI137" s="47">
        <f t="shared" si="22"/>
        <v>-16</v>
      </c>
    </row>
    <row r="138" spans="1:35" x14ac:dyDescent="0.25">
      <c r="A138" s="135" t="s">
        <v>160</v>
      </c>
      <c r="B138" s="136">
        <v>-1.6</v>
      </c>
      <c r="C138" s="136">
        <v>-31.2</v>
      </c>
      <c r="D138" s="136">
        <v>-44.5</v>
      </c>
      <c r="E138" s="136">
        <v>-48.6</v>
      </c>
      <c r="F138" s="136">
        <v>-46.5</v>
      </c>
      <c r="G138" s="136">
        <v>-42.3</v>
      </c>
      <c r="H138" s="136">
        <v>-54</v>
      </c>
      <c r="I138" s="136">
        <v>-40</v>
      </c>
      <c r="J138" s="136">
        <v>-40</v>
      </c>
      <c r="K138" s="136">
        <v>5.2</v>
      </c>
      <c r="L138" s="136">
        <v>13.7</v>
      </c>
      <c r="M138" s="136">
        <v>8.6999999999999993</v>
      </c>
      <c r="N138" s="136">
        <v>8.6999999999999993</v>
      </c>
      <c r="O138" s="136">
        <v>8.6999999999999993</v>
      </c>
      <c r="P138" s="136">
        <v>8.6999999999999993</v>
      </c>
      <c r="Q138" s="136">
        <v>-16</v>
      </c>
      <c r="R138" s="136">
        <v>-16</v>
      </c>
      <c r="S138" s="136">
        <v>-27.9</v>
      </c>
      <c r="T138" s="136">
        <v>-34.200000000000003</v>
      </c>
      <c r="U138" s="136">
        <v>-19</v>
      </c>
      <c r="V138" s="136">
        <v>-6.6</v>
      </c>
      <c r="W138" s="136">
        <v>-0.3</v>
      </c>
      <c r="X138" s="136">
        <v>4.2</v>
      </c>
      <c r="Y138" s="136">
        <v>4.2</v>
      </c>
      <c r="Z138" s="136">
        <v>4.2</v>
      </c>
      <c r="AA138" s="136">
        <v>14.7</v>
      </c>
      <c r="AB138" s="136">
        <v>29.5</v>
      </c>
      <c r="AC138" s="136">
        <v>29.5</v>
      </c>
      <c r="AD138" s="136">
        <v>14.3</v>
      </c>
      <c r="AE138" s="136">
        <v>14.3</v>
      </c>
      <c r="AF138" s="136">
        <v>14.3</v>
      </c>
      <c r="AG138" s="134">
        <v>240</v>
      </c>
      <c r="AH138" s="46">
        <f t="shared" si="21"/>
        <v>29.5</v>
      </c>
      <c r="AI138" s="47">
        <f t="shared" si="22"/>
        <v>-54</v>
      </c>
    </row>
    <row r="139" spans="1:35" x14ac:dyDescent="0.25">
      <c r="A139" s="135" t="s">
        <v>161</v>
      </c>
      <c r="B139" s="136">
        <v>6.6</v>
      </c>
      <c r="C139" s="136"/>
      <c r="D139" s="136"/>
      <c r="E139" s="136"/>
      <c r="F139" s="136"/>
      <c r="G139" s="136"/>
      <c r="H139" s="136"/>
      <c r="I139" s="136"/>
      <c r="J139" s="136"/>
      <c r="K139" s="136">
        <v>0</v>
      </c>
      <c r="L139" s="136">
        <v>6.8</v>
      </c>
      <c r="M139" s="136">
        <v>9.5</v>
      </c>
      <c r="N139" s="136">
        <v>9.5</v>
      </c>
      <c r="O139" s="136">
        <v>9.5</v>
      </c>
      <c r="P139" s="136">
        <v>9.5</v>
      </c>
      <c r="Q139" s="136">
        <v>17</v>
      </c>
      <c r="R139" s="136">
        <v>17</v>
      </c>
      <c r="S139" s="136">
        <v>18.899999999999999</v>
      </c>
      <c r="T139" s="136">
        <v>18.600000000000001</v>
      </c>
      <c r="U139" s="136">
        <v>14.5</v>
      </c>
      <c r="V139" s="136">
        <v>3.1</v>
      </c>
      <c r="W139" s="136">
        <v>2.1</v>
      </c>
      <c r="X139" s="136">
        <v>4.7</v>
      </c>
      <c r="Y139" s="136">
        <v>4.7</v>
      </c>
      <c r="Z139" s="136">
        <v>4.7</v>
      </c>
      <c r="AA139" s="136">
        <v>14.4</v>
      </c>
      <c r="AB139" s="136">
        <v>-8</v>
      </c>
      <c r="AC139" s="136">
        <v>-8</v>
      </c>
      <c r="AD139" s="136">
        <v>-1.6</v>
      </c>
      <c r="AE139" s="136">
        <v>-1.6</v>
      </c>
      <c r="AF139" s="136">
        <v>-1.6</v>
      </c>
      <c r="AG139" s="134">
        <v>240</v>
      </c>
      <c r="AH139" s="46">
        <f t="shared" ref="AH139:AH145" si="52">MAX(B139:AF139)</f>
        <v>18.899999999999999</v>
      </c>
      <c r="AI139" s="47">
        <f t="shared" ref="AI139:AI145" si="53">MIN(B139:AF139)</f>
        <v>-8</v>
      </c>
    </row>
    <row r="140" spans="1:35" x14ac:dyDescent="0.25">
      <c r="A140" s="135" t="s">
        <v>162</v>
      </c>
      <c r="B140" s="137">
        <v>-2.7</v>
      </c>
      <c r="C140" s="137"/>
      <c r="D140" s="137"/>
      <c r="E140" s="137"/>
      <c r="F140" s="137"/>
      <c r="G140" s="137"/>
      <c r="H140" s="137"/>
      <c r="I140" s="137"/>
      <c r="J140" s="137"/>
      <c r="K140" s="137">
        <v>13.6</v>
      </c>
      <c r="L140" s="137">
        <v>6.2</v>
      </c>
      <c r="M140" s="137">
        <v>3.6</v>
      </c>
      <c r="N140" s="137">
        <v>3.6</v>
      </c>
      <c r="O140" s="137">
        <v>3.6</v>
      </c>
      <c r="P140" s="137">
        <v>3.6</v>
      </c>
      <c r="Q140" s="137">
        <v>-16.7</v>
      </c>
      <c r="R140" s="137">
        <v>-16.7</v>
      </c>
      <c r="S140" s="137">
        <v>-10.6</v>
      </c>
      <c r="T140" s="137">
        <v>-1.7</v>
      </c>
      <c r="U140" s="137">
        <v>1.5</v>
      </c>
      <c r="V140" s="137">
        <v>13.1</v>
      </c>
      <c r="W140" s="137">
        <v>14.6</v>
      </c>
      <c r="X140" s="137">
        <v>12.2</v>
      </c>
      <c r="Y140" s="137">
        <v>12.2</v>
      </c>
      <c r="Z140" s="137">
        <v>12.2</v>
      </c>
      <c r="AA140" s="137">
        <v>8.1999999999999993</v>
      </c>
      <c r="AB140" s="137">
        <v>1.3</v>
      </c>
      <c r="AC140" s="137">
        <v>1.3</v>
      </c>
      <c r="AD140" s="137">
        <v>1.6</v>
      </c>
      <c r="AE140" s="137">
        <v>1.6</v>
      </c>
      <c r="AF140" s="137">
        <v>1.6</v>
      </c>
      <c r="AG140" s="134"/>
      <c r="AH140" s="46">
        <f t="shared" si="52"/>
        <v>14.6</v>
      </c>
      <c r="AI140" s="47">
        <f t="shared" si="53"/>
        <v>-16.7</v>
      </c>
    </row>
    <row r="141" spans="1:35" x14ac:dyDescent="0.25">
      <c r="A141" s="135" t="s">
        <v>163</v>
      </c>
      <c r="B141" s="136">
        <v>18.399999999999999</v>
      </c>
      <c r="C141" s="136">
        <v>-4.4000000000000004</v>
      </c>
      <c r="D141" s="136">
        <v>-4.5999999999999996</v>
      </c>
      <c r="E141" s="136">
        <v>-4.0999999999999996</v>
      </c>
      <c r="F141" s="136">
        <v>-3.36</v>
      </c>
      <c r="G141" s="136">
        <v>0.2</v>
      </c>
      <c r="H141" s="136">
        <v>2.2000000000000002</v>
      </c>
      <c r="I141" s="136">
        <v>6.4</v>
      </c>
      <c r="J141" s="136">
        <v>6.4</v>
      </c>
      <c r="K141" s="136">
        <v>27.6</v>
      </c>
      <c r="L141" s="136">
        <v>18.399999999999999</v>
      </c>
      <c r="M141" s="136">
        <v>19.3</v>
      </c>
      <c r="N141" s="136">
        <v>19.3</v>
      </c>
      <c r="O141" s="136">
        <v>19.3</v>
      </c>
      <c r="P141" s="136">
        <v>19.3</v>
      </c>
      <c r="Q141" s="136">
        <v>14.8</v>
      </c>
      <c r="R141" s="136">
        <v>14.8</v>
      </c>
      <c r="S141" s="136">
        <v>29.1</v>
      </c>
      <c r="T141" s="136">
        <v>27.9</v>
      </c>
      <c r="U141" s="136">
        <v>28.7</v>
      </c>
      <c r="V141" s="136">
        <v>25</v>
      </c>
      <c r="W141" s="136">
        <v>27.7</v>
      </c>
      <c r="X141" s="136">
        <v>29.3</v>
      </c>
      <c r="Y141" s="136">
        <v>29.3</v>
      </c>
      <c r="Z141" s="136">
        <v>29.3</v>
      </c>
      <c r="AA141" s="136">
        <v>44.6</v>
      </c>
      <c r="AB141" s="136">
        <v>16.899999999999999</v>
      </c>
      <c r="AC141" s="136">
        <v>16.899999999999999</v>
      </c>
      <c r="AD141" s="136">
        <v>11.9</v>
      </c>
      <c r="AE141" s="136">
        <v>11.9</v>
      </c>
      <c r="AF141" s="136">
        <v>11.9</v>
      </c>
      <c r="AG141" s="134">
        <v>60</v>
      </c>
      <c r="AH141" s="46">
        <f t="shared" si="52"/>
        <v>44.6</v>
      </c>
      <c r="AI141" s="47">
        <f t="shared" si="53"/>
        <v>-4.5999999999999996</v>
      </c>
    </row>
    <row r="142" spans="1:35" x14ac:dyDescent="0.25">
      <c r="A142" s="135" t="s">
        <v>164</v>
      </c>
      <c r="B142" s="137">
        <v>116.9</v>
      </c>
      <c r="C142" s="137">
        <v>67.7</v>
      </c>
      <c r="D142" s="137">
        <v>81.2</v>
      </c>
      <c r="E142" s="137">
        <v>75.8</v>
      </c>
      <c r="F142" s="137">
        <v>-76</v>
      </c>
      <c r="G142" s="137">
        <v>93.3</v>
      </c>
      <c r="H142" s="137">
        <v>130</v>
      </c>
      <c r="I142" s="137">
        <v>143</v>
      </c>
      <c r="J142" s="137">
        <v>143</v>
      </c>
      <c r="K142" s="137">
        <v>120</v>
      </c>
      <c r="L142" s="137">
        <v>125</v>
      </c>
      <c r="M142" s="137">
        <v>125</v>
      </c>
      <c r="N142" s="137">
        <v>125</v>
      </c>
      <c r="O142" s="137">
        <v>125</v>
      </c>
      <c r="P142" s="137">
        <v>125</v>
      </c>
      <c r="Q142" s="137">
        <v>101</v>
      </c>
      <c r="R142" s="137">
        <v>101</v>
      </c>
      <c r="S142" s="137">
        <v>100.2</v>
      </c>
      <c r="T142" s="137">
        <v>106.4</v>
      </c>
      <c r="U142" s="137">
        <v>115.4</v>
      </c>
      <c r="V142" s="137">
        <v>122.4</v>
      </c>
      <c r="W142" s="137">
        <v>112.4</v>
      </c>
      <c r="X142" s="137">
        <v>122.9</v>
      </c>
      <c r="Y142" s="137">
        <v>122.9</v>
      </c>
      <c r="Z142" s="137">
        <v>122.9</v>
      </c>
      <c r="AA142" s="137">
        <v>136.6</v>
      </c>
      <c r="AB142" s="137">
        <v>115</v>
      </c>
      <c r="AC142" s="137">
        <v>115</v>
      </c>
      <c r="AD142" s="137">
        <v>68.3</v>
      </c>
      <c r="AE142" s="137">
        <v>68.3</v>
      </c>
      <c r="AF142" s="137">
        <v>68.3</v>
      </c>
      <c r="AG142" s="138">
        <v>120</v>
      </c>
      <c r="AH142" s="46">
        <f t="shared" si="52"/>
        <v>143</v>
      </c>
      <c r="AI142" s="47">
        <f t="shared" si="53"/>
        <v>-76</v>
      </c>
    </row>
    <row r="143" spans="1:35" x14ac:dyDescent="0.25">
      <c r="A143" s="135" t="s">
        <v>165</v>
      </c>
      <c r="B143" s="137">
        <v>86.7</v>
      </c>
      <c r="C143" s="137">
        <v>64.8</v>
      </c>
      <c r="D143" s="137">
        <v>72.5</v>
      </c>
      <c r="E143" s="137">
        <v>68.5</v>
      </c>
      <c r="F143" s="137">
        <v>67.7</v>
      </c>
      <c r="G143" s="137">
        <v>75.400000000000006</v>
      </c>
      <c r="H143" s="137">
        <v>93</v>
      </c>
      <c r="I143" s="137">
        <v>99</v>
      </c>
      <c r="J143" s="137">
        <v>99</v>
      </c>
      <c r="K143" s="137">
        <v>88</v>
      </c>
      <c r="L143" s="137">
        <v>91</v>
      </c>
      <c r="M143" s="137">
        <v>91</v>
      </c>
      <c r="N143" s="137">
        <v>91</v>
      </c>
      <c r="O143" s="137">
        <v>91</v>
      </c>
      <c r="P143" s="137">
        <v>91</v>
      </c>
      <c r="Q143" s="137">
        <v>77</v>
      </c>
      <c r="R143" s="137">
        <v>77</v>
      </c>
      <c r="S143" s="137">
        <v>75.099999999999994</v>
      </c>
      <c r="T143" s="137">
        <v>77.7</v>
      </c>
      <c r="U143" s="137">
        <v>83.3</v>
      </c>
      <c r="V143" s="137">
        <v>87.1</v>
      </c>
      <c r="W143" s="137">
        <v>82.9</v>
      </c>
      <c r="X143" s="137">
        <v>87.7</v>
      </c>
      <c r="Y143" s="137">
        <v>87.7</v>
      </c>
      <c r="Z143" s="137">
        <v>87.7</v>
      </c>
      <c r="AA143" s="137">
        <v>93.8</v>
      </c>
      <c r="AB143" s="137">
        <v>85</v>
      </c>
      <c r="AC143" s="137">
        <v>85</v>
      </c>
      <c r="AD143" s="137">
        <v>61.9</v>
      </c>
      <c r="AE143" s="137">
        <v>61.9</v>
      </c>
      <c r="AF143" s="137">
        <v>61.9</v>
      </c>
      <c r="AG143" s="138"/>
      <c r="AH143" s="46">
        <f t="shared" si="52"/>
        <v>99</v>
      </c>
      <c r="AI143" s="47">
        <f t="shared" si="53"/>
        <v>61.9</v>
      </c>
    </row>
    <row r="144" spans="1:35" x14ac:dyDescent="0.25">
      <c r="A144" s="135" t="s">
        <v>166</v>
      </c>
      <c r="B144" s="137">
        <v>-14.1</v>
      </c>
      <c r="C144" s="137">
        <v>-49.5</v>
      </c>
      <c r="D144" s="137">
        <v>-60.5</v>
      </c>
      <c r="E144" s="137">
        <v>-58</v>
      </c>
      <c r="F144" s="137">
        <v>-54.6</v>
      </c>
      <c r="G144" s="137">
        <v>53.3</v>
      </c>
      <c r="H144" s="137">
        <v>67.099999999999994</v>
      </c>
      <c r="I144" s="137">
        <v>51.7</v>
      </c>
      <c r="J144" s="137">
        <v>51.7</v>
      </c>
      <c r="K144" s="137">
        <v>-23.1</v>
      </c>
      <c r="L144" s="137">
        <v>-26</v>
      </c>
      <c r="M144" s="137">
        <v>-26</v>
      </c>
      <c r="N144" s="137">
        <v>-26</v>
      </c>
      <c r="O144" s="137">
        <v>-26</v>
      </c>
      <c r="P144" s="137">
        <v>-26</v>
      </c>
      <c r="Q144" s="137">
        <v>5.7</v>
      </c>
      <c r="R144" s="137">
        <v>5.7</v>
      </c>
      <c r="S144" s="137">
        <v>-12.8</v>
      </c>
      <c r="T144" s="137">
        <v>-12.8</v>
      </c>
      <c r="U144" s="137">
        <v>-14.1</v>
      </c>
      <c r="V144" s="137">
        <v>-14.9</v>
      </c>
      <c r="W144" s="137">
        <v>-18.899999999999999</v>
      </c>
      <c r="X144" s="137">
        <v>-21.3</v>
      </c>
      <c r="Y144" s="137">
        <v>-21.3</v>
      </c>
      <c r="Z144" s="137">
        <v>-21.3</v>
      </c>
      <c r="AA144" s="137">
        <v>-49.3</v>
      </c>
      <c r="AB144" s="137">
        <v>-5.2</v>
      </c>
      <c r="AC144" s="137">
        <v>-5.2</v>
      </c>
      <c r="AD144" s="137">
        <v>-39.799999999999997</v>
      </c>
      <c r="AE144" s="137">
        <v>-39.799999999999997</v>
      </c>
      <c r="AF144" s="137">
        <v>-39.799999999999997</v>
      </c>
      <c r="AG144" s="138"/>
      <c r="AH144" s="46">
        <f t="shared" si="52"/>
        <v>67.099999999999994</v>
      </c>
      <c r="AI144" s="47">
        <f t="shared" si="53"/>
        <v>-60.5</v>
      </c>
    </row>
    <row r="145" spans="1:37" x14ac:dyDescent="0.25">
      <c r="A145" s="135" t="s">
        <v>167</v>
      </c>
      <c r="B145" s="137">
        <v>-16.899999999999999</v>
      </c>
      <c r="C145" s="137">
        <v>-67.8</v>
      </c>
      <c r="D145" s="137">
        <v>-95.8</v>
      </c>
      <c r="E145" s="137">
        <v>-99</v>
      </c>
      <c r="F145" s="137">
        <v>-98.8</v>
      </c>
      <c r="G145" s="137">
        <v>-123</v>
      </c>
      <c r="H145" s="137">
        <v>-162</v>
      </c>
      <c r="I145" s="137">
        <v>-174</v>
      </c>
      <c r="J145" s="137">
        <v>-174</v>
      </c>
      <c r="K145" s="137">
        <v>-84</v>
      </c>
      <c r="L145" s="137">
        <v>-87</v>
      </c>
      <c r="M145" s="137">
        <v>-87</v>
      </c>
      <c r="N145" s="137">
        <v>-87</v>
      </c>
      <c r="O145" s="137">
        <v>-87</v>
      </c>
      <c r="P145" s="137">
        <v>-87</v>
      </c>
      <c r="Q145" s="137">
        <v>176</v>
      </c>
      <c r="R145" s="137">
        <v>176</v>
      </c>
      <c r="S145" s="137">
        <v>-39.299999999999997</v>
      </c>
      <c r="T145" s="137">
        <v>-40.299999999999997</v>
      </c>
      <c r="U145" s="137">
        <v>-41.5</v>
      </c>
      <c r="V145" s="137">
        <v>-37.700000000000003</v>
      </c>
      <c r="W145" s="137">
        <v>-38.299999999999997</v>
      </c>
      <c r="X145" s="137">
        <v>-34.299999999999997</v>
      </c>
      <c r="Y145" s="137">
        <v>-34.299999999999997</v>
      </c>
      <c r="Z145" s="137">
        <v>-34.299999999999997</v>
      </c>
      <c r="AA145" s="137">
        <v>-36</v>
      </c>
      <c r="AB145" s="137">
        <v>-34.4</v>
      </c>
      <c r="AC145" s="137">
        <v>-34.4</v>
      </c>
      <c r="AD145" s="137">
        <v>-32.9</v>
      </c>
      <c r="AE145" s="137">
        <v>-32.9</v>
      </c>
      <c r="AF145" s="137">
        <v>-32.9</v>
      </c>
      <c r="AG145" s="138"/>
      <c r="AH145" s="46">
        <f t="shared" si="52"/>
        <v>176</v>
      </c>
      <c r="AI145" s="47">
        <f t="shared" si="53"/>
        <v>-174</v>
      </c>
    </row>
    <row r="146" spans="1:37" x14ac:dyDescent="0.25">
      <c r="A146" s="135" t="s">
        <v>168</v>
      </c>
      <c r="B146" s="137">
        <v>-76.2</v>
      </c>
      <c r="C146" s="137">
        <v>-138.9</v>
      </c>
      <c r="D146" s="137">
        <v>-94.2</v>
      </c>
      <c r="E146" s="137">
        <v>-14.8</v>
      </c>
      <c r="F146" s="137">
        <v>-20.6</v>
      </c>
      <c r="G146" s="137">
        <v>-8.9</v>
      </c>
      <c r="H146" s="137">
        <v>-55.6</v>
      </c>
      <c r="I146" s="137">
        <v>-48</v>
      </c>
      <c r="J146" s="137">
        <v>-48</v>
      </c>
      <c r="K146" s="137">
        <v>-112</v>
      </c>
      <c r="L146" s="137">
        <v>-140</v>
      </c>
      <c r="M146" s="137">
        <v>-140</v>
      </c>
      <c r="N146" s="137">
        <v>-140</v>
      </c>
      <c r="O146" s="137">
        <v>-140</v>
      </c>
      <c r="P146" s="137">
        <v>-140</v>
      </c>
      <c r="Q146" s="137">
        <v>-31</v>
      </c>
      <c r="R146" s="137">
        <v>-31</v>
      </c>
      <c r="S146" s="137">
        <v>-3.4</v>
      </c>
      <c r="T146" s="137">
        <v>-0.2</v>
      </c>
      <c r="U146" s="137">
        <v>-3.7</v>
      </c>
      <c r="V146" s="137">
        <v>-2.9</v>
      </c>
      <c r="W146" s="137">
        <v>-35.6</v>
      </c>
      <c r="X146" s="137">
        <v>-41.2</v>
      </c>
      <c r="Y146" s="137">
        <v>-41.2</v>
      </c>
      <c r="Z146" s="137">
        <v>-41.2</v>
      </c>
      <c r="AA146" s="137">
        <v>-209.2</v>
      </c>
      <c r="AB146" s="137">
        <v>-169</v>
      </c>
      <c r="AC146" s="137">
        <v>-169</v>
      </c>
      <c r="AD146" s="137">
        <v>-62.2</v>
      </c>
      <c r="AE146" s="137">
        <v>-62.2</v>
      </c>
      <c r="AF146" s="137">
        <v>-62.2</v>
      </c>
      <c r="AG146" s="138"/>
      <c r="AH146" s="46">
        <f t="shared" ref="AH146:AH158" si="54">MAX(B146:AF146)</f>
        <v>-0.2</v>
      </c>
      <c r="AI146" s="47">
        <f t="shared" ref="AI146:AI158" si="55">MIN(B146:AF146)</f>
        <v>-209.2</v>
      </c>
    </row>
    <row r="147" spans="1:37" x14ac:dyDescent="0.25">
      <c r="A147" s="135" t="s">
        <v>169</v>
      </c>
      <c r="B147" s="137">
        <v>-10.8</v>
      </c>
      <c r="C147" s="137">
        <v>15</v>
      </c>
      <c r="D147" s="137">
        <v>19.100000000000001</v>
      </c>
      <c r="E147" s="137">
        <v>24.2</v>
      </c>
      <c r="F147" s="137">
        <v>25.9</v>
      </c>
      <c r="G147" s="137">
        <v>20.6</v>
      </c>
      <c r="H147" s="137">
        <v>16.2</v>
      </c>
      <c r="I147" s="137">
        <v>11.3</v>
      </c>
      <c r="J147" s="137">
        <v>11.3</v>
      </c>
      <c r="K147" s="137">
        <v>-2.2999999999999998</v>
      </c>
      <c r="L147" s="137">
        <v>-15.3</v>
      </c>
      <c r="M147" s="137">
        <v>-15.3</v>
      </c>
      <c r="N147" s="137">
        <v>-15.3</v>
      </c>
      <c r="O147" s="137">
        <v>-15.3</v>
      </c>
      <c r="P147" s="137">
        <v>-15.3</v>
      </c>
      <c r="Q147" s="137">
        <v>-4.9000000000000004</v>
      </c>
      <c r="R147" s="137">
        <v>-4.9000000000000004</v>
      </c>
      <c r="S147" s="137">
        <v>-11.2</v>
      </c>
      <c r="T147" s="137">
        <v>-14.3</v>
      </c>
      <c r="U147" s="137">
        <v>-20</v>
      </c>
      <c r="V147" s="137">
        <v>-22.3</v>
      </c>
      <c r="W147" s="137">
        <v>-24.9</v>
      </c>
      <c r="X147" s="137">
        <v>-44.8</v>
      </c>
      <c r="Y147" s="137">
        <v>-44.8</v>
      </c>
      <c r="Z147" s="137">
        <v>-44.8</v>
      </c>
      <c r="AA147" s="137">
        <v>-43</v>
      </c>
      <c r="AB147" s="137">
        <v>-36.4</v>
      </c>
      <c r="AC147" s="137">
        <v>-36.4</v>
      </c>
      <c r="AD147" s="137">
        <v>-18.899999999999999</v>
      </c>
      <c r="AE147" s="137">
        <v>-18.899999999999999</v>
      </c>
      <c r="AF147" s="137">
        <v>-18.899999999999999</v>
      </c>
      <c r="AG147" s="138"/>
      <c r="AH147" s="46">
        <f t="shared" si="54"/>
        <v>25.9</v>
      </c>
      <c r="AI147" s="47">
        <f t="shared" si="55"/>
        <v>-44.8</v>
      </c>
    </row>
    <row r="148" spans="1:37" x14ac:dyDescent="0.25">
      <c r="A148" s="135" t="s">
        <v>170</v>
      </c>
      <c r="B148" s="137">
        <v>15.2</v>
      </c>
      <c r="C148" s="137">
        <v>18.399999999999999</v>
      </c>
      <c r="D148" s="137">
        <v>17.399999999999999</v>
      </c>
      <c r="E148" s="137">
        <v>17.5</v>
      </c>
      <c r="F148" s="137">
        <v>15</v>
      </c>
      <c r="G148" s="137">
        <v>11.8</v>
      </c>
      <c r="H148" s="137">
        <v>13.8</v>
      </c>
      <c r="I148" s="137">
        <v>14.5</v>
      </c>
      <c r="J148" s="137">
        <v>14.5</v>
      </c>
      <c r="K148" s="137">
        <v>9.6999999999999993</v>
      </c>
      <c r="L148" s="137">
        <v>8.9</v>
      </c>
      <c r="M148" s="137">
        <v>8.9</v>
      </c>
      <c r="N148" s="137">
        <v>8.9</v>
      </c>
      <c r="O148" s="137">
        <v>8.9</v>
      </c>
      <c r="P148" s="137">
        <v>8.9</v>
      </c>
      <c r="Q148" s="137">
        <v>16.899999999999999</v>
      </c>
      <c r="R148" s="137">
        <v>16.899999999999999</v>
      </c>
      <c r="S148" s="137">
        <v>15</v>
      </c>
      <c r="T148" s="137">
        <v>14.5</v>
      </c>
      <c r="U148" s="137">
        <v>19</v>
      </c>
      <c r="V148" s="137">
        <v>18.8</v>
      </c>
      <c r="W148" s="137">
        <v>19.899999999999999</v>
      </c>
      <c r="X148" s="137">
        <v>18.899999999999999</v>
      </c>
      <c r="Y148" s="137">
        <v>18.899999999999999</v>
      </c>
      <c r="Z148" s="137">
        <v>18.899999999999999</v>
      </c>
      <c r="AA148" s="137">
        <v>13.5</v>
      </c>
      <c r="AB148" s="137">
        <v>13.9</v>
      </c>
      <c r="AC148" s="137">
        <v>13.9</v>
      </c>
      <c r="AD148" s="137">
        <v>17.2</v>
      </c>
      <c r="AE148" s="137">
        <v>17.2</v>
      </c>
      <c r="AF148" s="137">
        <v>17.2</v>
      </c>
      <c r="AG148" s="134"/>
      <c r="AH148" s="46">
        <f t="shared" si="54"/>
        <v>19.899999999999999</v>
      </c>
      <c r="AI148" s="47">
        <f t="shared" si="55"/>
        <v>8.9</v>
      </c>
    </row>
    <row r="149" spans="1:37" x14ac:dyDescent="0.25">
      <c r="A149" s="135" t="s">
        <v>171</v>
      </c>
      <c r="B149" s="122">
        <v>118.2</v>
      </c>
      <c r="C149" s="122">
        <v>118.3</v>
      </c>
      <c r="D149" s="122">
        <v>125</v>
      </c>
      <c r="E149" s="122">
        <v>126</v>
      </c>
      <c r="F149" s="122">
        <v>123.2</v>
      </c>
      <c r="G149" s="122">
        <v>119</v>
      </c>
      <c r="H149" s="122">
        <v>-118</v>
      </c>
      <c r="I149" s="122">
        <v>-119</v>
      </c>
      <c r="J149" s="122">
        <v>-119</v>
      </c>
      <c r="K149" s="122">
        <v>-123</v>
      </c>
      <c r="L149" s="122">
        <v>-119</v>
      </c>
      <c r="M149" s="122">
        <v>-119</v>
      </c>
      <c r="N149" s="122">
        <v>-119</v>
      </c>
      <c r="O149" s="122">
        <v>-119</v>
      </c>
      <c r="P149" s="122">
        <v>-119</v>
      </c>
      <c r="Q149" s="122">
        <v>-118</v>
      </c>
      <c r="R149" s="122">
        <v>-118</v>
      </c>
      <c r="S149" s="122">
        <v>112.6</v>
      </c>
      <c r="T149" s="122">
        <v>118.9</v>
      </c>
      <c r="U149" s="122">
        <v>117.4</v>
      </c>
      <c r="V149" s="122">
        <v>116.9</v>
      </c>
      <c r="W149" s="122">
        <v>112.8</v>
      </c>
      <c r="X149" s="122">
        <v>118.9</v>
      </c>
      <c r="Y149" s="122">
        <v>118.9</v>
      </c>
      <c r="Z149" s="122">
        <v>118.9</v>
      </c>
      <c r="AA149" s="122">
        <v>114.5</v>
      </c>
      <c r="AB149" s="122">
        <v>123</v>
      </c>
      <c r="AC149" s="122">
        <v>123</v>
      </c>
      <c r="AD149" s="122">
        <v>122.9</v>
      </c>
      <c r="AE149" s="122">
        <v>122.9</v>
      </c>
      <c r="AF149" s="122">
        <v>122.9</v>
      </c>
      <c r="AG149" s="134"/>
      <c r="AH149" s="46">
        <f t="shared" si="54"/>
        <v>126</v>
      </c>
      <c r="AI149" s="47">
        <f t="shared" si="55"/>
        <v>-123</v>
      </c>
    </row>
    <row r="150" spans="1:37" x14ac:dyDescent="0.25">
      <c r="A150" s="135" t="s">
        <v>172</v>
      </c>
      <c r="B150" s="122">
        <v>25.6</v>
      </c>
      <c r="C150" s="122">
        <v>18.100000000000001</v>
      </c>
      <c r="D150" s="122">
        <v>17.5</v>
      </c>
      <c r="E150" s="122">
        <v>18</v>
      </c>
      <c r="F150" s="122">
        <v>17.5</v>
      </c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>
        <v>17.2</v>
      </c>
      <c r="R150" s="122">
        <v>17.2</v>
      </c>
      <c r="S150" s="122">
        <v>17.2</v>
      </c>
      <c r="T150" s="122">
        <v>17.2</v>
      </c>
      <c r="U150" s="122"/>
      <c r="V150" s="122"/>
      <c r="W150" s="122">
        <v>13.3</v>
      </c>
      <c r="X150" s="122">
        <v>19.7</v>
      </c>
      <c r="Y150" s="122">
        <v>19.7</v>
      </c>
      <c r="Z150" s="122">
        <v>19.7</v>
      </c>
      <c r="AA150" s="122">
        <v>17</v>
      </c>
      <c r="AB150" s="122">
        <v>19.3</v>
      </c>
      <c r="AC150" s="122">
        <v>19.3</v>
      </c>
      <c r="AD150" s="122">
        <v>17.8</v>
      </c>
      <c r="AE150" s="122">
        <v>17.8</v>
      </c>
      <c r="AF150" s="122">
        <v>17.8</v>
      </c>
      <c r="AG150" s="134"/>
      <c r="AH150" s="46">
        <f t="shared" si="54"/>
        <v>25.6</v>
      </c>
      <c r="AI150" s="47">
        <f t="shared" si="55"/>
        <v>13.3</v>
      </c>
    </row>
    <row r="151" spans="1:37" ht="15.75" thickBot="1" x14ac:dyDescent="0.3">
      <c r="A151" s="139" t="s">
        <v>173</v>
      </c>
      <c r="B151" s="122">
        <v>6.7</v>
      </c>
      <c r="C151" s="122">
        <v>4.4000000000000004</v>
      </c>
      <c r="D151" s="122">
        <v>4.8</v>
      </c>
      <c r="E151" s="122">
        <v>4.5999999999999996</v>
      </c>
      <c r="F151" s="122">
        <v>4.5</v>
      </c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>
        <v>20</v>
      </c>
      <c r="R151" s="122">
        <v>20</v>
      </c>
      <c r="S151" s="122">
        <v>20</v>
      </c>
      <c r="T151" s="122">
        <v>13.8</v>
      </c>
      <c r="U151" s="122">
        <v>6.8</v>
      </c>
      <c r="V151" s="122">
        <v>1.9</v>
      </c>
      <c r="W151" s="122">
        <v>0.8</v>
      </c>
      <c r="X151" s="122">
        <v>-0.3</v>
      </c>
      <c r="Y151" s="122">
        <v>-0.3</v>
      </c>
      <c r="Z151" s="122">
        <v>-0.3</v>
      </c>
      <c r="AA151" s="122">
        <v>-0.8</v>
      </c>
      <c r="AB151" s="122">
        <v>3.5</v>
      </c>
      <c r="AC151" s="122">
        <v>3.5</v>
      </c>
      <c r="AD151" s="122">
        <v>3.7</v>
      </c>
      <c r="AE151" s="122">
        <v>3.7</v>
      </c>
      <c r="AF151" s="122">
        <v>3.7</v>
      </c>
      <c r="AG151" s="134"/>
      <c r="AH151" s="46">
        <f t="shared" si="54"/>
        <v>20</v>
      </c>
      <c r="AI151" s="47">
        <f t="shared" si="55"/>
        <v>-0.8</v>
      </c>
    </row>
    <row r="152" spans="1:37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</row>
    <row r="153" spans="1:37" x14ac:dyDescent="0.25">
      <c r="A153" s="144" t="s">
        <v>175</v>
      </c>
      <c r="B153" s="145">
        <v>1984.82</v>
      </c>
      <c r="C153" s="146"/>
      <c r="D153" s="146">
        <v>1984</v>
      </c>
      <c r="E153" s="146">
        <v>1984.1</v>
      </c>
      <c r="F153" s="146">
        <v>1984.3</v>
      </c>
      <c r="G153" s="146"/>
      <c r="H153" s="146"/>
      <c r="I153" s="146">
        <v>1984.8</v>
      </c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>
        <v>1983.81</v>
      </c>
      <c r="AC153" s="146"/>
      <c r="AD153" s="146"/>
      <c r="AE153" s="146"/>
      <c r="AF153" s="147"/>
      <c r="AG153" s="148"/>
      <c r="AH153" s="46">
        <f t="shared" si="54"/>
        <v>1984.82</v>
      </c>
      <c r="AI153" s="47">
        <f t="shared" si="55"/>
        <v>1983.81</v>
      </c>
    </row>
    <row r="154" spans="1:37" x14ac:dyDescent="0.25">
      <c r="A154" s="135" t="s">
        <v>176</v>
      </c>
      <c r="B154" s="149">
        <v>522.26</v>
      </c>
      <c r="C154" s="150">
        <v>522.16</v>
      </c>
      <c r="D154" s="150">
        <v>522.26</v>
      </c>
      <c r="E154" s="150">
        <v>522.4</v>
      </c>
      <c r="F154" s="150">
        <v>522.52</v>
      </c>
      <c r="G154" s="150"/>
      <c r="H154" s="150"/>
      <c r="I154" s="150">
        <v>886.4</v>
      </c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>
        <v>521.54</v>
      </c>
      <c r="AC154" s="150"/>
      <c r="AD154" s="150"/>
      <c r="AE154" s="150"/>
      <c r="AF154" s="151"/>
      <c r="AG154" s="148"/>
      <c r="AH154" s="46">
        <f t="shared" si="54"/>
        <v>886.4</v>
      </c>
      <c r="AI154" s="47">
        <f t="shared" si="55"/>
        <v>521.54</v>
      </c>
      <c r="AK154" s="49"/>
    </row>
    <row r="155" spans="1:37" x14ac:dyDescent="0.25">
      <c r="A155" s="135" t="s">
        <v>177</v>
      </c>
      <c r="B155" s="149">
        <v>622.79999999999995</v>
      </c>
      <c r="C155" s="150">
        <v>622.95000000000005</v>
      </c>
      <c r="D155" s="150">
        <v>623.4</v>
      </c>
      <c r="E155" s="150">
        <v>623.80999999999995</v>
      </c>
      <c r="F155" s="150">
        <v>624.16999999999996</v>
      </c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>
        <v>625.21</v>
      </c>
      <c r="V155" s="150"/>
      <c r="W155" s="150"/>
      <c r="X155" s="150"/>
      <c r="Y155" s="150"/>
      <c r="Z155" s="150"/>
      <c r="AA155" s="150"/>
      <c r="AB155" s="150">
        <v>624.05999999999995</v>
      </c>
      <c r="AC155" s="150"/>
      <c r="AD155" s="150"/>
      <c r="AE155" s="150"/>
      <c r="AF155" s="151"/>
      <c r="AG155" s="148"/>
      <c r="AH155" s="46">
        <f t="shared" si="54"/>
        <v>625.21</v>
      </c>
      <c r="AI155" s="47">
        <f t="shared" si="55"/>
        <v>622.79999999999995</v>
      </c>
      <c r="AK155" s="49"/>
    </row>
    <row r="156" spans="1:37" x14ac:dyDescent="0.25">
      <c r="A156" s="135" t="s">
        <v>178</v>
      </c>
      <c r="B156" s="149">
        <v>335.29</v>
      </c>
      <c r="C156" s="150">
        <v>335.57</v>
      </c>
      <c r="D156" s="150">
        <v>335.62</v>
      </c>
      <c r="E156" s="150">
        <v>336.13</v>
      </c>
      <c r="F156" s="150">
        <v>336.48</v>
      </c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>
        <v>336.43</v>
      </c>
      <c r="V156" s="150"/>
      <c r="W156" s="150"/>
      <c r="X156" s="150"/>
      <c r="Y156" s="150"/>
      <c r="Z156" s="150"/>
      <c r="AA156" s="150"/>
      <c r="AB156" s="150">
        <v>335.34</v>
      </c>
      <c r="AC156" s="150"/>
      <c r="AD156" s="150"/>
      <c r="AE156" s="150"/>
      <c r="AF156" s="151"/>
      <c r="AG156" s="148"/>
      <c r="AH156" s="46">
        <f t="shared" si="54"/>
        <v>336.48</v>
      </c>
      <c r="AI156" s="47">
        <f t="shared" si="55"/>
        <v>335.29</v>
      </c>
      <c r="AK156" s="49"/>
    </row>
    <row r="157" spans="1:37" x14ac:dyDescent="0.25">
      <c r="A157" s="135" t="s">
        <v>179</v>
      </c>
      <c r="B157" s="149">
        <v>882.7</v>
      </c>
      <c r="C157" s="150"/>
      <c r="D157" s="150">
        <v>883.6</v>
      </c>
      <c r="E157" s="150">
        <v>884.5</v>
      </c>
      <c r="F157" s="150">
        <v>885.1</v>
      </c>
      <c r="G157" s="150"/>
      <c r="H157" s="150"/>
      <c r="I157" s="150">
        <v>886.4</v>
      </c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>
        <v>884.9</v>
      </c>
      <c r="AC157" s="150"/>
      <c r="AD157" s="150"/>
      <c r="AE157" s="150"/>
      <c r="AF157" s="151"/>
      <c r="AG157" s="148"/>
      <c r="AH157" s="46">
        <f t="shared" si="54"/>
        <v>886.4</v>
      </c>
      <c r="AI157" s="47">
        <f t="shared" si="55"/>
        <v>882.7</v>
      </c>
      <c r="AK157" s="49"/>
    </row>
    <row r="158" spans="1:37" x14ac:dyDescent="0.25">
      <c r="A158" s="152" t="s">
        <v>180</v>
      </c>
      <c r="B158" s="153" t="s">
        <v>308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54"/>
        <v>0</v>
      </c>
      <c r="AI158" s="47">
        <f t="shared" si="55"/>
        <v>0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R166" si="56">B161</f>
        <v>0.3</v>
      </c>
      <c r="D161" s="161">
        <f t="shared" si="56"/>
        <v>0.3</v>
      </c>
      <c r="E161" s="161">
        <f t="shared" si="56"/>
        <v>0.3</v>
      </c>
      <c r="F161" s="161">
        <f t="shared" si="56"/>
        <v>0.3</v>
      </c>
      <c r="G161" s="161">
        <f t="shared" si="56"/>
        <v>0.3</v>
      </c>
      <c r="H161" s="161">
        <f t="shared" si="56"/>
        <v>0.3</v>
      </c>
      <c r="I161" s="161">
        <f t="shared" si="56"/>
        <v>0.3</v>
      </c>
      <c r="J161" s="161">
        <f t="shared" si="56"/>
        <v>0.3</v>
      </c>
      <c r="K161" s="161">
        <f t="shared" si="56"/>
        <v>0.3</v>
      </c>
      <c r="L161" s="161">
        <f t="shared" si="56"/>
        <v>0.3</v>
      </c>
      <c r="M161" s="161">
        <f t="shared" si="56"/>
        <v>0.3</v>
      </c>
      <c r="N161" s="161">
        <f t="shared" si="56"/>
        <v>0.3</v>
      </c>
      <c r="O161" s="161">
        <f t="shared" si="56"/>
        <v>0.3</v>
      </c>
      <c r="P161" s="161">
        <f t="shared" si="56"/>
        <v>0.3</v>
      </c>
      <c r="Q161" s="161">
        <f t="shared" si="56"/>
        <v>0.3</v>
      </c>
      <c r="R161" s="161">
        <f t="shared" si="56"/>
        <v>0.3</v>
      </c>
      <c r="S161" s="161">
        <f t="shared" ref="S161:AF166" si="57">R161</f>
        <v>0.3</v>
      </c>
      <c r="T161" s="161">
        <f t="shared" si="57"/>
        <v>0.3</v>
      </c>
      <c r="U161" s="161">
        <f t="shared" si="57"/>
        <v>0.3</v>
      </c>
      <c r="V161" s="161">
        <f t="shared" si="57"/>
        <v>0.3</v>
      </c>
      <c r="W161" s="161">
        <f t="shared" si="57"/>
        <v>0.3</v>
      </c>
      <c r="X161" s="161">
        <f t="shared" si="57"/>
        <v>0.3</v>
      </c>
      <c r="Y161" s="161">
        <f t="shared" si="57"/>
        <v>0.3</v>
      </c>
      <c r="Z161" s="161">
        <f t="shared" si="57"/>
        <v>0.3</v>
      </c>
      <c r="AA161" s="161">
        <f t="shared" si="57"/>
        <v>0.3</v>
      </c>
      <c r="AB161" s="161">
        <f t="shared" si="57"/>
        <v>0.3</v>
      </c>
      <c r="AC161" s="161">
        <f t="shared" si="57"/>
        <v>0.3</v>
      </c>
      <c r="AD161" s="161">
        <f t="shared" si="57"/>
        <v>0.3</v>
      </c>
      <c r="AE161" s="161">
        <f t="shared" si="57"/>
        <v>0.3</v>
      </c>
      <c r="AF161" s="161">
        <f t="shared" si="57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56"/>
        <v>0.4</v>
      </c>
      <c r="D162" s="163">
        <f t="shared" si="56"/>
        <v>0.4</v>
      </c>
      <c r="E162" s="163">
        <f t="shared" si="56"/>
        <v>0.4</v>
      </c>
      <c r="F162" s="163">
        <f t="shared" si="56"/>
        <v>0.4</v>
      </c>
      <c r="G162" s="163">
        <f t="shared" si="56"/>
        <v>0.4</v>
      </c>
      <c r="H162" s="163">
        <f t="shared" si="56"/>
        <v>0.4</v>
      </c>
      <c r="I162" s="163">
        <f t="shared" si="56"/>
        <v>0.4</v>
      </c>
      <c r="J162" s="163">
        <f t="shared" si="56"/>
        <v>0.4</v>
      </c>
      <c r="K162" s="163">
        <f t="shared" si="56"/>
        <v>0.4</v>
      </c>
      <c r="L162" s="163">
        <f t="shared" si="56"/>
        <v>0.4</v>
      </c>
      <c r="M162" s="163">
        <f t="shared" si="56"/>
        <v>0.4</v>
      </c>
      <c r="N162" s="163">
        <f t="shared" si="56"/>
        <v>0.4</v>
      </c>
      <c r="O162" s="163">
        <f t="shared" si="56"/>
        <v>0.4</v>
      </c>
      <c r="P162" s="163">
        <f t="shared" si="56"/>
        <v>0.4</v>
      </c>
      <c r="Q162" s="163">
        <f t="shared" si="56"/>
        <v>0.4</v>
      </c>
      <c r="R162" s="163">
        <f t="shared" si="56"/>
        <v>0.4</v>
      </c>
      <c r="S162" s="163">
        <f t="shared" si="57"/>
        <v>0.4</v>
      </c>
      <c r="T162" s="163">
        <f t="shared" si="57"/>
        <v>0.4</v>
      </c>
      <c r="U162" s="163">
        <f t="shared" si="57"/>
        <v>0.4</v>
      </c>
      <c r="V162" s="163">
        <f t="shared" si="57"/>
        <v>0.4</v>
      </c>
      <c r="W162" s="163">
        <f t="shared" si="57"/>
        <v>0.4</v>
      </c>
      <c r="X162" s="163">
        <f t="shared" si="57"/>
        <v>0.4</v>
      </c>
      <c r="Y162" s="163">
        <f t="shared" si="57"/>
        <v>0.4</v>
      </c>
      <c r="Z162" s="163">
        <f t="shared" si="57"/>
        <v>0.4</v>
      </c>
      <c r="AA162" s="163">
        <f t="shared" si="57"/>
        <v>0.4</v>
      </c>
      <c r="AB162" s="163">
        <f t="shared" si="57"/>
        <v>0.4</v>
      </c>
      <c r="AC162" s="163">
        <f t="shared" si="57"/>
        <v>0.4</v>
      </c>
      <c r="AD162" s="163">
        <f t="shared" si="57"/>
        <v>0.4</v>
      </c>
      <c r="AE162" s="163">
        <f t="shared" si="57"/>
        <v>0.4</v>
      </c>
      <c r="AF162" s="163">
        <f t="shared" si="57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56"/>
        <v>1.5</v>
      </c>
      <c r="D163" s="163">
        <f t="shared" si="56"/>
        <v>1.5</v>
      </c>
      <c r="E163" s="163">
        <f t="shared" si="56"/>
        <v>1.5</v>
      </c>
      <c r="F163" s="163">
        <f t="shared" si="56"/>
        <v>1.5</v>
      </c>
      <c r="G163" s="163">
        <f t="shared" si="56"/>
        <v>1.5</v>
      </c>
      <c r="H163" s="163">
        <f t="shared" si="56"/>
        <v>1.5</v>
      </c>
      <c r="I163" s="163">
        <f t="shared" si="56"/>
        <v>1.5</v>
      </c>
      <c r="J163" s="163">
        <f t="shared" si="56"/>
        <v>1.5</v>
      </c>
      <c r="K163" s="163">
        <f t="shared" si="56"/>
        <v>1.5</v>
      </c>
      <c r="L163" s="163">
        <f t="shared" si="56"/>
        <v>1.5</v>
      </c>
      <c r="M163" s="163">
        <f t="shared" si="56"/>
        <v>1.5</v>
      </c>
      <c r="N163" s="163">
        <f t="shared" si="56"/>
        <v>1.5</v>
      </c>
      <c r="O163" s="163">
        <f t="shared" si="56"/>
        <v>1.5</v>
      </c>
      <c r="P163" s="163">
        <f t="shared" si="56"/>
        <v>1.5</v>
      </c>
      <c r="Q163" s="163">
        <f t="shared" si="56"/>
        <v>1.5</v>
      </c>
      <c r="R163" s="163">
        <f t="shared" si="56"/>
        <v>1.5</v>
      </c>
      <c r="S163" s="163">
        <f t="shared" si="57"/>
        <v>1.5</v>
      </c>
      <c r="T163" s="163">
        <f t="shared" si="57"/>
        <v>1.5</v>
      </c>
      <c r="U163" s="163">
        <f t="shared" si="57"/>
        <v>1.5</v>
      </c>
      <c r="V163" s="163">
        <f t="shared" si="57"/>
        <v>1.5</v>
      </c>
      <c r="W163" s="163">
        <f t="shared" si="57"/>
        <v>1.5</v>
      </c>
      <c r="X163" s="163">
        <f t="shared" si="57"/>
        <v>1.5</v>
      </c>
      <c r="Y163" s="163">
        <f t="shared" si="57"/>
        <v>1.5</v>
      </c>
      <c r="Z163" s="163">
        <f t="shared" si="57"/>
        <v>1.5</v>
      </c>
      <c r="AA163" s="163">
        <f t="shared" si="57"/>
        <v>1.5</v>
      </c>
      <c r="AB163" s="163">
        <f t="shared" si="57"/>
        <v>1.5</v>
      </c>
      <c r="AC163" s="163">
        <f t="shared" si="57"/>
        <v>1.5</v>
      </c>
      <c r="AD163" s="163">
        <f t="shared" si="57"/>
        <v>1.5</v>
      </c>
      <c r="AE163" s="163">
        <f t="shared" si="57"/>
        <v>1.5</v>
      </c>
      <c r="AF163" s="163">
        <f t="shared" si="57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56"/>
        <v>0.3</v>
      </c>
      <c r="D164" s="163">
        <f t="shared" si="56"/>
        <v>0.3</v>
      </c>
      <c r="E164" s="163">
        <f t="shared" si="56"/>
        <v>0.3</v>
      </c>
      <c r="F164" s="163">
        <f t="shared" si="56"/>
        <v>0.3</v>
      </c>
      <c r="G164" s="163">
        <f t="shared" si="56"/>
        <v>0.3</v>
      </c>
      <c r="H164" s="163">
        <f t="shared" si="56"/>
        <v>0.3</v>
      </c>
      <c r="I164" s="163">
        <f t="shared" si="56"/>
        <v>0.3</v>
      </c>
      <c r="J164" s="163">
        <f t="shared" si="56"/>
        <v>0.3</v>
      </c>
      <c r="K164" s="163">
        <f t="shared" si="56"/>
        <v>0.3</v>
      </c>
      <c r="L164" s="163">
        <f t="shared" si="56"/>
        <v>0.3</v>
      </c>
      <c r="M164" s="163">
        <f t="shared" si="56"/>
        <v>0.3</v>
      </c>
      <c r="N164" s="163">
        <f t="shared" si="56"/>
        <v>0.3</v>
      </c>
      <c r="O164" s="163">
        <f t="shared" si="56"/>
        <v>0.3</v>
      </c>
      <c r="P164" s="163">
        <f t="shared" si="56"/>
        <v>0.3</v>
      </c>
      <c r="Q164" s="163">
        <f t="shared" si="56"/>
        <v>0.3</v>
      </c>
      <c r="R164" s="163">
        <f t="shared" si="56"/>
        <v>0.3</v>
      </c>
      <c r="S164" s="163">
        <f t="shared" si="57"/>
        <v>0.3</v>
      </c>
      <c r="T164" s="163">
        <f t="shared" si="57"/>
        <v>0.3</v>
      </c>
      <c r="U164" s="163">
        <f t="shared" si="57"/>
        <v>0.3</v>
      </c>
      <c r="V164" s="163">
        <f t="shared" si="57"/>
        <v>0.3</v>
      </c>
      <c r="W164" s="163">
        <f t="shared" si="57"/>
        <v>0.3</v>
      </c>
      <c r="X164" s="163">
        <f t="shared" si="57"/>
        <v>0.3</v>
      </c>
      <c r="Y164" s="163">
        <f t="shared" si="57"/>
        <v>0.3</v>
      </c>
      <c r="Z164" s="163">
        <f t="shared" si="57"/>
        <v>0.3</v>
      </c>
      <c r="AA164" s="163">
        <f t="shared" si="57"/>
        <v>0.3</v>
      </c>
      <c r="AB164" s="163">
        <f t="shared" si="57"/>
        <v>0.3</v>
      </c>
      <c r="AC164" s="163">
        <f t="shared" si="57"/>
        <v>0.3</v>
      </c>
      <c r="AD164" s="163">
        <f t="shared" si="57"/>
        <v>0.3</v>
      </c>
      <c r="AE164" s="163">
        <f t="shared" si="57"/>
        <v>0.3</v>
      </c>
      <c r="AF164" s="163">
        <f t="shared" si="57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56"/>
        <v>0.4</v>
      </c>
      <c r="D165" s="163">
        <f t="shared" si="56"/>
        <v>0.4</v>
      </c>
      <c r="E165" s="163">
        <f t="shared" si="56"/>
        <v>0.4</v>
      </c>
      <c r="F165" s="163">
        <f t="shared" si="56"/>
        <v>0.4</v>
      </c>
      <c r="G165" s="163">
        <f t="shared" si="56"/>
        <v>0.4</v>
      </c>
      <c r="H165" s="163">
        <f t="shared" si="56"/>
        <v>0.4</v>
      </c>
      <c r="I165" s="163">
        <f t="shared" si="56"/>
        <v>0.4</v>
      </c>
      <c r="J165" s="163">
        <f t="shared" si="56"/>
        <v>0.4</v>
      </c>
      <c r="K165" s="163">
        <f t="shared" si="56"/>
        <v>0.4</v>
      </c>
      <c r="L165" s="163">
        <f t="shared" si="56"/>
        <v>0.4</v>
      </c>
      <c r="M165" s="163">
        <f t="shared" si="56"/>
        <v>0.4</v>
      </c>
      <c r="N165" s="163">
        <f t="shared" si="56"/>
        <v>0.4</v>
      </c>
      <c r="O165" s="163">
        <f t="shared" si="56"/>
        <v>0.4</v>
      </c>
      <c r="P165" s="163">
        <f t="shared" si="56"/>
        <v>0.4</v>
      </c>
      <c r="Q165" s="163">
        <f t="shared" si="56"/>
        <v>0.4</v>
      </c>
      <c r="R165" s="163">
        <f t="shared" si="56"/>
        <v>0.4</v>
      </c>
      <c r="S165" s="163">
        <f t="shared" si="57"/>
        <v>0.4</v>
      </c>
      <c r="T165" s="163">
        <f t="shared" si="57"/>
        <v>0.4</v>
      </c>
      <c r="U165" s="163">
        <f t="shared" si="57"/>
        <v>0.4</v>
      </c>
      <c r="V165" s="163">
        <f t="shared" si="57"/>
        <v>0.4</v>
      </c>
      <c r="W165" s="163">
        <f t="shared" si="57"/>
        <v>0.4</v>
      </c>
      <c r="X165" s="163">
        <f t="shared" si="57"/>
        <v>0.4</v>
      </c>
      <c r="Y165" s="163">
        <f t="shared" si="57"/>
        <v>0.4</v>
      </c>
      <c r="Z165" s="163">
        <f t="shared" si="57"/>
        <v>0.4</v>
      </c>
      <c r="AA165" s="163">
        <f t="shared" si="57"/>
        <v>0.4</v>
      </c>
      <c r="AB165" s="163">
        <f t="shared" si="57"/>
        <v>0.4</v>
      </c>
      <c r="AC165" s="163">
        <f t="shared" si="57"/>
        <v>0.4</v>
      </c>
      <c r="AD165" s="163">
        <f t="shared" si="57"/>
        <v>0.4</v>
      </c>
      <c r="AE165" s="163">
        <f t="shared" si="57"/>
        <v>0.4</v>
      </c>
      <c r="AF165" s="163">
        <f t="shared" si="57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56"/>
        <v>0.64</v>
      </c>
      <c r="D166" s="166">
        <f t="shared" si="56"/>
        <v>0.64</v>
      </c>
      <c r="E166" s="166">
        <f t="shared" si="56"/>
        <v>0.64</v>
      </c>
      <c r="F166" s="166">
        <f t="shared" si="56"/>
        <v>0.64</v>
      </c>
      <c r="G166" s="166">
        <f t="shared" si="56"/>
        <v>0.64</v>
      </c>
      <c r="H166" s="166">
        <f t="shared" si="56"/>
        <v>0.64</v>
      </c>
      <c r="I166" s="166">
        <f t="shared" si="56"/>
        <v>0.64</v>
      </c>
      <c r="J166" s="166">
        <f t="shared" si="56"/>
        <v>0.64</v>
      </c>
      <c r="K166" s="166">
        <f t="shared" si="56"/>
        <v>0.64</v>
      </c>
      <c r="L166" s="166">
        <f t="shared" si="56"/>
        <v>0.64</v>
      </c>
      <c r="M166" s="166">
        <f t="shared" si="56"/>
        <v>0.64</v>
      </c>
      <c r="N166" s="166">
        <f t="shared" si="56"/>
        <v>0.64</v>
      </c>
      <c r="O166" s="166">
        <f t="shared" si="56"/>
        <v>0.64</v>
      </c>
      <c r="P166" s="166">
        <f t="shared" si="56"/>
        <v>0.64</v>
      </c>
      <c r="Q166" s="166">
        <f t="shared" si="56"/>
        <v>0.64</v>
      </c>
      <c r="R166" s="166">
        <f t="shared" si="56"/>
        <v>0.64</v>
      </c>
      <c r="S166" s="166">
        <f t="shared" si="57"/>
        <v>0.64</v>
      </c>
      <c r="T166" s="166">
        <f t="shared" si="57"/>
        <v>0.64</v>
      </c>
      <c r="U166" s="166">
        <f t="shared" si="57"/>
        <v>0.64</v>
      </c>
      <c r="V166" s="166">
        <f t="shared" si="57"/>
        <v>0.64</v>
      </c>
      <c r="W166" s="166">
        <f t="shared" si="57"/>
        <v>0.64</v>
      </c>
      <c r="X166" s="166">
        <f t="shared" si="57"/>
        <v>0.64</v>
      </c>
      <c r="Y166" s="166">
        <f t="shared" si="57"/>
        <v>0.64</v>
      </c>
      <c r="Z166" s="166">
        <f t="shared" si="57"/>
        <v>0.64</v>
      </c>
      <c r="AA166" s="166">
        <f t="shared" si="57"/>
        <v>0.64</v>
      </c>
      <c r="AB166" s="166">
        <f t="shared" si="57"/>
        <v>0.64</v>
      </c>
      <c r="AC166" s="166">
        <f t="shared" si="57"/>
        <v>0.64</v>
      </c>
      <c r="AD166" s="166">
        <f t="shared" si="57"/>
        <v>0.64</v>
      </c>
      <c r="AE166" s="166">
        <f t="shared" si="57"/>
        <v>0.64</v>
      </c>
      <c r="AF166" s="166">
        <f t="shared" si="57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58">SUM(C161:C166)</f>
        <v>3.54</v>
      </c>
      <c r="D167" s="169">
        <f t="shared" si="58"/>
        <v>3.54</v>
      </c>
      <c r="E167" s="169">
        <f t="shared" si="58"/>
        <v>3.54</v>
      </c>
      <c r="F167" s="169">
        <f t="shared" si="58"/>
        <v>3.54</v>
      </c>
      <c r="G167" s="169">
        <f t="shared" si="58"/>
        <v>3.54</v>
      </c>
      <c r="H167" s="169">
        <f t="shared" si="58"/>
        <v>3.54</v>
      </c>
      <c r="I167" s="169">
        <f t="shared" si="58"/>
        <v>3.54</v>
      </c>
      <c r="J167" s="169">
        <f t="shared" si="58"/>
        <v>3.54</v>
      </c>
      <c r="K167" s="169">
        <f t="shared" si="58"/>
        <v>3.54</v>
      </c>
      <c r="L167" s="169">
        <f t="shared" si="58"/>
        <v>3.54</v>
      </c>
      <c r="M167" s="169">
        <f t="shared" si="58"/>
        <v>3.54</v>
      </c>
      <c r="N167" s="169">
        <f t="shared" si="58"/>
        <v>3.54</v>
      </c>
      <c r="O167" s="169">
        <f t="shared" si="58"/>
        <v>3.54</v>
      </c>
      <c r="P167" s="169">
        <f t="shared" si="58"/>
        <v>3.54</v>
      </c>
      <c r="Q167" s="169">
        <f t="shared" si="58"/>
        <v>3.54</v>
      </c>
      <c r="R167" s="169">
        <f t="shared" si="58"/>
        <v>3.54</v>
      </c>
      <c r="S167" s="169">
        <f t="shared" si="58"/>
        <v>3.54</v>
      </c>
      <c r="T167" s="169">
        <f t="shared" si="58"/>
        <v>3.54</v>
      </c>
      <c r="U167" s="169">
        <f t="shared" si="58"/>
        <v>3.54</v>
      </c>
      <c r="V167" s="169">
        <f t="shared" si="58"/>
        <v>3.54</v>
      </c>
      <c r="W167" s="169">
        <f t="shared" si="58"/>
        <v>3.54</v>
      </c>
      <c r="X167" s="169">
        <f t="shared" si="58"/>
        <v>3.54</v>
      </c>
      <c r="Y167" s="169">
        <f t="shared" si="58"/>
        <v>3.54</v>
      </c>
      <c r="Z167" s="169">
        <f t="shared" si="58"/>
        <v>3.54</v>
      </c>
      <c r="AA167" s="169">
        <f t="shared" si="58"/>
        <v>3.54</v>
      </c>
      <c r="AB167" s="169">
        <f t="shared" si="58"/>
        <v>3.54</v>
      </c>
      <c r="AC167" s="169">
        <f t="shared" si="58"/>
        <v>3.54</v>
      </c>
      <c r="AD167" s="169">
        <f t="shared" si="58"/>
        <v>3.54</v>
      </c>
      <c r="AE167" s="169">
        <f t="shared" si="58"/>
        <v>3.54</v>
      </c>
      <c r="AF167" s="169">
        <f t="shared" si="58"/>
        <v>3.54</v>
      </c>
      <c r="AG167" s="170">
        <f t="shared" si="58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R184" si="59">B169</f>
        <v>0</v>
      </c>
      <c r="D169" s="161">
        <f t="shared" si="59"/>
        <v>0</v>
      </c>
      <c r="E169" s="161">
        <f t="shared" si="59"/>
        <v>0</v>
      </c>
      <c r="F169" s="161">
        <f t="shared" si="59"/>
        <v>0</v>
      </c>
      <c r="G169" s="161">
        <f t="shared" si="59"/>
        <v>0</v>
      </c>
      <c r="H169" s="161">
        <f t="shared" si="59"/>
        <v>0</v>
      </c>
      <c r="I169" s="161">
        <f t="shared" si="59"/>
        <v>0</v>
      </c>
      <c r="J169" s="161">
        <f t="shared" si="59"/>
        <v>0</v>
      </c>
      <c r="K169" s="161">
        <f t="shared" si="59"/>
        <v>0</v>
      </c>
      <c r="L169" s="161">
        <f t="shared" si="59"/>
        <v>0</v>
      </c>
      <c r="M169" s="161">
        <f t="shared" si="59"/>
        <v>0</v>
      </c>
      <c r="N169" s="161">
        <f t="shared" si="59"/>
        <v>0</v>
      </c>
      <c r="O169" s="161">
        <f t="shared" si="59"/>
        <v>0</v>
      </c>
      <c r="P169" s="161">
        <f t="shared" si="59"/>
        <v>0</v>
      </c>
      <c r="Q169" s="161">
        <f t="shared" si="59"/>
        <v>0</v>
      </c>
      <c r="R169" s="161">
        <f t="shared" si="59"/>
        <v>0</v>
      </c>
      <c r="S169" s="161">
        <f t="shared" ref="S169:AF184" si="60">R169</f>
        <v>0</v>
      </c>
      <c r="T169" s="161">
        <f t="shared" si="60"/>
        <v>0</v>
      </c>
      <c r="U169" s="161">
        <f t="shared" si="60"/>
        <v>0</v>
      </c>
      <c r="V169" s="161">
        <f t="shared" si="60"/>
        <v>0</v>
      </c>
      <c r="W169" s="161">
        <f t="shared" si="60"/>
        <v>0</v>
      </c>
      <c r="X169" s="161">
        <f t="shared" si="60"/>
        <v>0</v>
      </c>
      <c r="Y169" s="161">
        <f t="shared" si="60"/>
        <v>0</v>
      </c>
      <c r="Z169" s="161">
        <f t="shared" si="60"/>
        <v>0</v>
      </c>
      <c r="AA169" s="161">
        <f t="shared" si="60"/>
        <v>0</v>
      </c>
      <c r="AB169" s="161">
        <f t="shared" si="60"/>
        <v>0</v>
      </c>
      <c r="AC169" s="161">
        <f t="shared" si="60"/>
        <v>0</v>
      </c>
      <c r="AD169" s="161">
        <f t="shared" si="60"/>
        <v>0</v>
      </c>
      <c r="AE169" s="161">
        <f t="shared" si="60"/>
        <v>0</v>
      </c>
      <c r="AF169" s="174">
        <f t="shared" si="60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59"/>
        <v>0</v>
      </c>
      <c r="D170" s="163">
        <f t="shared" si="59"/>
        <v>0</v>
      </c>
      <c r="E170" s="163">
        <f t="shared" si="59"/>
        <v>0</v>
      </c>
      <c r="F170" s="163">
        <f t="shared" si="59"/>
        <v>0</v>
      </c>
      <c r="G170" s="163">
        <f t="shared" si="59"/>
        <v>0</v>
      </c>
      <c r="H170" s="163">
        <f t="shared" si="59"/>
        <v>0</v>
      </c>
      <c r="I170" s="163">
        <f t="shared" si="59"/>
        <v>0</v>
      </c>
      <c r="J170" s="163">
        <f t="shared" si="59"/>
        <v>0</v>
      </c>
      <c r="K170" s="163">
        <f t="shared" si="59"/>
        <v>0</v>
      </c>
      <c r="L170" s="163">
        <f t="shared" si="59"/>
        <v>0</v>
      </c>
      <c r="M170" s="163">
        <f t="shared" si="59"/>
        <v>0</v>
      </c>
      <c r="N170" s="163">
        <f t="shared" si="59"/>
        <v>0</v>
      </c>
      <c r="O170" s="163">
        <f t="shared" si="59"/>
        <v>0</v>
      </c>
      <c r="P170" s="163">
        <f t="shared" si="59"/>
        <v>0</v>
      </c>
      <c r="Q170" s="163">
        <f t="shared" si="59"/>
        <v>0</v>
      </c>
      <c r="R170" s="163">
        <f t="shared" si="59"/>
        <v>0</v>
      </c>
      <c r="S170" s="163">
        <f t="shared" si="60"/>
        <v>0</v>
      </c>
      <c r="T170" s="163">
        <f t="shared" si="60"/>
        <v>0</v>
      </c>
      <c r="U170" s="163">
        <f t="shared" si="60"/>
        <v>0</v>
      </c>
      <c r="V170" s="163">
        <f t="shared" si="60"/>
        <v>0</v>
      </c>
      <c r="W170" s="163">
        <f t="shared" si="60"/>
        <v>0</v>
      </c>
      <c r="X170" s="163">
        <f t="shared" si="60"/>
        <v>0</v>
      </c>
      <c r="Y170" s="163">
        <f t="shared" si="60"/>
        <v>0</v>
      </c>
      <c r="Z170" s="163">
        <f t="shared" si="60"/>
        <v>0</v>
      </c>
      <c r="AA170" s="163">
        <f t="shared" si="60"/>
        <v>0</v>
      </c>
      <c r="AB170" s="163">
        <f t="shared" si="60"/>
        <v>0</v>
      </c>
      <c r="AC170" s="163">
        <f t="shared" si="60"/>
        <v>0</v>
      </c>
      <c r="AD170" s="163">
        <f t="shared" si="60"/>
        <v>0</v>
      </c>
      <c r="AE170" s="163">
        <f t="shared" si="60"/>
        <v>0</v>
      </c>
      <c r="AF170" s="176">
        <f t="shared" si="60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59"/>
        <v>0</v>
      </c>
      <c r="D171" s="163">
        <f t="shared" si="59"/>
        <v>0</v>
      </c>
      <c r="E171" s="163">
        <f t="shared" si="59"/>
        <v>0</v>
      </c>
      <c r="F171" s="163">
        <f t="shared" si="59"/>
        <v>0</v>
      </c>
      <c r="G171" s="163">
        <f t="shared" si="59"/>
        <v>0</v>
      </c>
      <c r="H171" s="163">
        <f t="shared" si="59"/>
        <v>0</v>
      </c>
      <c r="I171" s="163">
        <f t="shared" si="59"/>
        <v>0</v>
      </c>
      <c r="J171" s="163">
        <f t="shared" si="59"/>
        <v>0</v>
      </c>
      <c r="K171" s="163">
        <f t="shared" si="59"/>
        <v>0</v>
      </c>
      <c r="L171" s="163">
        <f t="shared" si="59"/>
        <v>0</v>
      </c>
      <c r="M171" s="163">
        <f t="shared" si="59"/>
        <v>0</v>
      </c>
      <c r="N171" s="163">
        <f t="shared" si="59"/>
        <v>0</v>
      </c>
      <c r="O171" s="163">
        <f t="shared" si="59"/>
        <v>0</v>
      </c>
      <c r="P171" s="163">
        <f t="shared" si="59"/>
        <v>0</v>
      </c>
      <c r="Q171" s="163">
        <f t="shared" si="59"/>
        <v>0</v>
      </c>
      <c r="R171" s="163">
        <f t="shared" si="59"/>
        <v>0</v>
      </c>
      <c r="S171" s="163">
        <f t="shared" si="60"/>
        <v>0</v>
      </c>
      <c r="T171" s="163">
        <f t="shared" si="60"/>
        <v>0</v>
      </c>
      <c r="U171" s="163">
        <f t="shared" si="60"/>
        <v>0</v>
      </c>
      <c r="V171" s="163">
        <f t="shared" si="60"/>
        <v>0</v>
      </c>
      <c r="W171" s="163">
        <f t="shared" si="60"/>
        <v>0</v>
      </c>
      <c r="X171" s="163">
        <f t="shared" si="60"/>
        <v>0</v>
      </c>
      <c r="Y171" s="163">
        <f t="shared" si="60"/>
        <v>0</v>
      </c>
      <c r="Z171" s="163">
        <f t="shared" si="60"/>
        <v>0</v>
      </c>
      <c r="AA171" s="163">
        <f t="shared" si="60"/>
        <v>0</v>
      </c>
      <c r="AB171" s="163">
        <f t="shared" si="60"/>
        <v>0</v>
      </c>
      <c r="AC171" s="163">
        <f t="shared" si="60"/>
        <v>0</v>
      </c>
      <c r="AD171" s="163">
        <f t="shared" si="60"/>
        <v>0</v>
      </c>
      <c r="AE171" s="163">
        <f t="shared" si="60"/>
        <v>0</v>
      </c>
      <c r="AF171" s="176">
        <f t="shared" si="60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59"/>
        <v>0</v>
      </c>
      <c r="D172" s="163">
        <f t="shared" si="59"/>
        <v>0</v>
      </c>
      <c r="E172" s="163">
        <f t="shared" si="59"/>
        <v>0</v>
      </c>
      <c r="F172" s="163">
        <f t="shared" si="59"/>
        <v>0</v>
      </c>
      <c r="G172" s="163">
        <f t="shared" si="59"/>
        <v>0</v>
      </c>
      <c r="H172" s="163">
        <f t="shared" si="59"/>
        <v>0</v>
      </c>
      <c r="I172" s="163">
        <f t="shared" si="59"/>
        <v>0</v>
      </c>
      <c r="J172" s="163">
        <f t="shared" si="59"/>
        <v>0</v>
      </c>
      <c r="K172" s="163">
        <f t="shared" si="59"/>
        <v>0</v>
      </c>
      <c r="L172" s="163">
        <f t="shared" si="59"/>
        <v>0</v>
      </c>
      <c r="M172" s="163">
        <f t="shared" si="59"/>
        <v>0</v>
      </c>
      <c r="N172" s="163">
        <f t="shared" si="59"/>
        <v>0</v>
      </c>
      <c r="O172" s="163">
        <f t="shared" si="59"/>
        <v>0</v>
      </c>
      <c r="P172" s="163">
        <f t="shared" si="59"/>
        <v>0</v>
      </c>
      <c r="Q172" s="163">
        <f t="shared" si="59"/>
        <v>0</v>
      </c>
      <c r="R172" s="163">
        <f t="shared" si="59"/>
        <v>0</v>
      </c>
      <c r="S172" s="163">
        <f t="shared" si="60"/>
        <v>0</v>
      </c>
      <c r="T172" s="163">
        <f t="shared" si="60"/>
        <v>0</v>
      </c>
      <c r="U172" s="163">
        <f t="shared" si="60"/>
        <v>0</v>
      </c>
      <c r="V172" s="163">
        <f t="shared" si="60"/>
        <v>0</v>
      </c>
      <c r="W172" s="163">
        <f t="shared" si="60"/>
        <v>0</v>
      </c>
      <c r="X172" s="163">
        <f t="shared" si="60"/>
        <v>0</v>
      </c>
      <c r="Y172" s="163">
        <f t="shared" si="60"/>
        <v>0</v>
      </c>
      <c r="Z172" s="163">
        <f t="shared" si="60"/>
        <v>0</v>
      </c>
      <c r="AA172" s="163">
        <f t="shared" si="60"/>
        <v>0</v>
      </c>
      <c r="AB172" s="163">
        <f t="shared" si="60"/>
        <v>0</v>
      </c>
      <c r="AC172" s="163">
        <f t="shared" si="60"/>
        <v>0</v>
      </c>
      <c r="AD172" s="163">
        <f t="shared" si="60"/>
        <v>0</v>
      </c>
      <c r="AE172" s="163">
        <f t="shared" si="60"/>
        <v>0</v>
      </c>
      <c r="AF172" s="176">
        <f t="shared" si="60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59"/>
        <v>0</v>
      </c>
      <c r="D173" s="163">
        <f t="shared" si="59"/>
        <v>0</v>
      </c>
      <c r="E173" s="163">
        <f t="shared" si="59"/>
        <v>0</v>
      </c>
      <c r="F173" s="163">
        <f t="shared" si="59"/>
        <v>0</v>
      </c>
      <c r="G173" s="163">
        <f t="shared" si="59"/>
        <v>0</v>
      </c>
      <c r="H173" s="163">
        <f t="shared" si="59"/>
        <v>0</v>
      </c>
      <c r="I173" s="163">
        <f t="shared" si="59"/>
        <v>0</v>
      </c>
      <c r="J173" s="163">
        <f t="shared" si="59"/>
        <v>0</v>
      </c>
      <c r="K173" s="163">
        <f t="shared" si="59"/>
        <v>0</v>
      </c>
      <c r="L173" s="163">
        <f t="shared" si="59"/>
        <v>0</v>
      </c>
      <c r="M173" s="163">
        <f t="shared" si="59"/>
        <v>0</v>
      </c>
      <c r="N173" s="163">
        <f t="shared" si="59"/>
        <v>0</v>
      </c>
      <c r="O173" s="163">
        <f t="shared" si="59"/>
        <v>0</v>
      </c>
      <c r="P173" s="163">
        <f t="shared" si="59"/>
        <v>0</v>
      </c>
      <c r="Q173" s="163">
        <f t="shared" si="59"/>
        <v>0</v>
      </c>
      <c r="R173" s="163">
        <f t="shared" si="59"/>
        <v>0</v>
      </c>
      <c r="S173" s="163">
        <f t="shared" si="60"/>
        <v>0</v>
      </c>
      <c r="T173" s="163">
        <f t="shared" si="60"/>
        <v>0</v>
      </c>
      <c r="U173" s="163">
        <f t="shared" si="60"/>
        <v>0</v>
      </c>
      <c r="V173" s="163">
        <f t="shared" si="60"/>
        <v>0</v>
      </c>
      <c r="W173" s="163">
        <f t="shared" si="60"/>
        <v>0</v>
      </c>
      <c r="X173" s="163">
        <f t="shared" si="60"/>
        <v>0</v>
      </c>
      <c r="Y173" s="163">
        <f t="shared" si="60"/>
        <v>0</v>
      </c>
      <c r="Z173" s="163">
        <f t="shared" si="60"/>
        <v>0</v>
      </c>
      <c r="AA173" s="163">
        <f t="shared" si="60"/>
        <v>0</v>
      </c>
      <c r="AB173" s="163">
        <f t="shared" si="60"/>
        <v>0</v>
      </c>
      <c r="AC173" s="163">
        <f t="shared" si="60"/>
        <v>0</v>
      </c>
      <c r="AD173" s="163">
        <f t="shared" si="60"/>
        <v>0</v>
      </c>
      <c r="AE173" s="163">
        <f t="shared" si="60"/>
        <v>0</v>
      </c>
      <c r="AF173" s="176">
        <f t="shared" si="60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59"/>
        <v>0</v>
      </c>
      <c r="D174" s="163">
        <f t="shared" si="59"/>
        <v>0</v>
      </c>
      <c r="E174" s="163">
        <f t="shared" si="59"/>
        <v>0</v>
      </c>
      <c r="F174" s="163">
        <f t="shared" si="59"/>
        <v>0</v>
      </c>
      <c r="G174" s="163">
        <f t="shared" si="59"/>
        <v>0</v>
      </c>
      <c r="H174" s="163">
        <f t="shared" si="59"/>
        <v>0</v>
      </c>
      <c r="I174" s="163">
        <f t="shared" si="59"/>
        <v>0</v>
      </c>
      <c r="J174" s="163">
        <f t="shared" si="59"/>
        <v>0</v>
      </c>
      <c r="K174" s="163">
        <f t="shared" si="59"/>
        <v>0</v>
      </c>
      <c r="L174" s="163">
        <f t="shared" si="59"/>
        <v>0</v>
      </c>
      <c r="M174" s="163">
        <f t="shared" si="59"/>
        <v>0</v>
      </c>
      <c r="N174" s="163">
        <f t="shared" si="59"/>
        <v>0</v>
      </c>
      <c r="O174" s="163">
        <f t="shared" si="59"/>
        <v>0</v>
      </c>
      <c r="P174" s="163">
        <f t="shared" si="59"/>
        <v>0</v>
      </c>
      <c r="Q174" s="163">
        <f t="shared" si="59"/>
        <v>0</v>
      </c>
      <c r="R174" s="163">
        <f t="shared" si="59"/>
        <v>0</v>
      </c>
      <c r="S174" s="163">
        <f t="shared" si="60"/>
        <v>0</v>
      </c>
      <c r="T174" s="163">
        <f t="shared" si="60"/>
        <v>0</v>
      </c>
      <c r="U174" s="163">
        <f t="shared" si="60"/>
        <v>0</v>
      </c>
      <c r="V174" s="163">
        <f t="shared" si="60"/>
        <v>0</v>
      </c>
      <c r="W174" s="163">
        <f t="shared" si="60"/>
        <v>0</v>
      </c>
      <c r="X174" s="163">
        <f t="shared" si="60"/>
        <v>0</v>
      </c>
      <c r="Y174" s="163">
        <f t="shared" si="60"/>
        <v>0</v>
      </c>
      <c r="Z174" s="163">
        <f t="shared" si="60"/>
        <v>0</v>
      </c>
      <c r="AA174" s="163">
        <f t="shared" si="60"/>
        <v>0</v>
      </c>
      <c r="AB174" s="163">
        <f t="shared" si="60"/>
        <v>0</v>
      </c>
      <c r="AC174" s="163">
        <f t="shared" si="60"/>
        <v>0</v>
      </c>
      <c r="AD174" s="163">
        <f t="shared" si="60"/>
        <v>0</v>
      </c>
      <c r="AE174" s="163">
        <f t="shared" si="60"/>
        <v>0</v>
      </c>
      <c r="AF174" s="176">
        <f t="shared" si="60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59"/>
        <v>0</v>
      </c>
      <c r="D175" s="163">
        <f t="shared" si="59"/>
        <v>0</v>
      </c>
      <c r="E175" s="163">
        <f t="shared" si="59"/>
        <v>0</v>
      </c>
      <c r="F175" s="163">
        <f t="shared" si="59"/>
        <v>0</v>
      </c>
      <c r="G175" s="163">
        <f t="shared" si="59"/>
        <v>0</v>
      </c>
      <c r="H175" s="163">
        <f t="shared" si="59"/>
        <v>0</v>
      </c>
      <c r="I175" s="163">
        <f t="shared" si="59"/>
        <v>0</v>
      </c>
      <c r="J175" s="163">
        <f t="shared" si="59"/>
        <v>0</v>
      </c>
      <c r="K175" s="163">
        <f t="shared" si="59"/>
        <v>0</v>
      </c>
      <c r="L175" s="163">
        <f t="shared" si="59"/>
        <v>0</v>
      </c>
      <c r="M175" s="163">
        <f t="shared" si="59"/>
        <v>0</v>
      </c>
      <c r="N175" s="163">
        <f t="shared" si="59"/>
        <v>0</v>
      </c>
      <c r="O175" s="163">
        <f t="shared" si="59"/>
        <v>0</v>
      </c>
      <c r="P175" s="163">
        <f t="shared" si="59"/>
        <v>0</v>
      </c>
      <c r="Q175" s="163">
        <f t="shared" si="59"/>
        <v>0</v>
      </c>
      <c r="R175" s="163">
        <f t="shared" si="59"/>
        <v>0</v>
      </c>
      <c r="S175" s="163">
        <f t="shared" si="60"/>
        <v>0</v>
      </c>
      <c r="T175" s="163">
        <f t="shared" si="60"/>
        <v>0</v>
      </c>
      <c r="U175" s="163">
        <f t="shared" si="60"/>
        <v>0</v>
      </c>
      <c r="V175" s="163">
        <f t="shared" si="60"/>
        <v>0</v>
      </c>
      <c r="W175" s="163">
        <f t="shared" si="60"/>
        <v>0</v>
      </c>
      <c r="X175" s="163">
        <f t="shared" si="60"/>
        <v>0</v>
      </c>
      <c r="Y175" s="163">
        <f t="shared" si="60"/>
        <v>0</v>
      </c>
      <c r="Z175" s="163">
        <f t="shared" si="60"/>
        <v>0</v>
      </c>
      <c r="AA175" s="163">
        <f t="shared" si="60"/>
        <v>0</v>
      </c>
      <c r="AB175" s="163">
        <f t="shared" si="60"/>
        <v>0</v>
      </c>
      <c r="AC175" s="163">
        <f t="shared" si="60"/>
        <v>0</v>
      </c>
      <c r="AD175" s="163">
        <f t="shared" si="60"/>
        <v>0</v>
      </c>
      <c r="AE175" s="163">
        <f t="shared" si="60"/>
        <v>0</v>
      </c>
      <c r="AF175" s="176">
        <f t="shared" si="60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59"/>
        <v>0</v>
      </c>
      <c r="D176" s="163">
        <f t="shared" si="59"/>
        <v>0</v>
      </c>
      <c r="E176" s="163">
        <f t="shared" si="59"/>
        <v>0</v>
      </c>
      <c r="F176" s="163">
        <f t="shared" si="59"/>
        <v>0</v>
      </c>
      <c r="G176" s="163">
        <f t="shared" si="59"/>
        <v>0</v>
      </c>
      <c r="H176" s="163">
        <f t="shared" si="59"/>
        <v>0</v>
      </c>
      <c r="I176" s="163">
        <f t="shared" si="59"/>
        <v>0</v>
      </c>
      <c r="J176" s="163">
        <f t="shared" si="59"/>
        <v>0</v>
      </c>
      <c r="K176" s="163">
        <f t="shared" si="59"/>
        <v>0</v>
      </c>
      <c r="L176" s="163">
        <f t="shared" si="59"/>
        <v>0</v>
      </c>
      <c r="M176" s="163">
        <f t="shared" si="59"/>
        <v>0</v>
      </c>
      <c r="N176" s="163">
        <f t="shared" si="59"/>
        <v>0</v>
      </c>
      <c r="O176" s="163">
        <f t="shared" si="59"/>
        <v>0</v>
      </c>
      <c r="P176" s="163">
        <f t="shared" si="59"/>
        <v>0</v>
      </c>
      <c r="Q176" s="163">
        <f t="shared" si="59"/>
        <v>0</v>
      </c>
      <c r="R176" s="163">
        <f t="shared" si="59"/>
        <v>0</v>
      </c>
      <c r="S176" s="163">
        <f t="shared" si="60"/>
        <v>0</v>
      </c>
      <c r="T176" s="163">
        <f t="shared" si="60"/>
        <v>0</v>
      </c>
      <c r="U176" s="163">
        <f t="shared" si="60"/>
        <v>0</v>
      </c>
      <c r="V176" s="163">
        <f t="shared" si="60"/>
        <v>0</v>
      </c>
      <c r="W176" s="163">
        <f t="shared" si="60"/>
        <v>0</v>
      </c>
      <c r="X176" s="163">
        <f t="shared" si="60"/>
        <v>0</v>
      </c>
      <c r="Y176" s="163">
        <f t="shared" si="60"/>
        <v>0</v>
      </c>
      <c r="Z176" s="163">
        <f t="shared" si="60"/>
        <v>0</v>
      </c>
      <c r="AA176" s="163">
        <f t="shared" si="60"/>
        <v>0</v>
      </c>
      <c r="AB176" s="163">
        <f t="shared" si="60"/>
        <v>0</v>
      </c>
      <c r="AC176" s="163">
        <f t="shared" si="60"/>
        <v>0</v>
      </c>
      <c r="AD176" s="163">
        <f t="shared" si="60"/>
        <v>0</v>
      </c>
      <c r="AE176" s="163">
        <f t="shared" si="60"/>
        <v>0</v>
      </c>
      <c r="AF176" s="176">
        <f t="shared" si="60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59"/>
        <v>0</v>
      </c>
      <c r="D177" s="163">
        <f t="shared" si="59"/>
        <v>0</v>
      </c>
      <c r="E177" s="163">
        <f t="shared" si="59"/>
        <v>0</v>
      </c>
      <c r="F177" s="163">
        <f t="shared" si="59"/>
        <v>0</v>
      </c>
      <c r="G177" s="163">
        <f t="shared" si="59"/>
        <v>0</v>
      </c>
      <c r="H177" s="163">
        <f t="shared" si="59"/>
        <v>0</v>
      </c>
      <c r="I177" s="163">
        <f t="shared" si="59"/>
        <v>0</v>
      </c>
      <c r="J177" s="163">
        <f t="shared" si="59"/>
        <v>0</v>
      </c>
      <c r="K177" s="163">
        <f t="shared" si="59"/>
        <v>0</v>
      </c>
      <c r="L177" s="163">
        <f t="shared" si="59"/>
        <v>0</v>
      </c>
      <c r="M177" s="163">
        <f t="shared" si="59"/>
        <v>0</v>
      </c>
      <c r="N177" s="163">
        <f t="shared" si="59"/>
        <v>0</v>
      </c>
      <c r="O177" s="163">
        <f t="shared" si="59"/>
        <v>0</v>
      </c>
      <c r="P177" s="163">
        <f t="shared" si="59"/>
        <v>0</v>
      </c>
      <c r="Q177" s="163">
        <f t="shared" si="59"/>
        <v>0</v>
      </c>
      <c r="R177" s="163">
        <f t="shared" si="59"/>
        <v>0</v>
      </c>
      <c r="S177" s="163">
        <f t="shared" si="60"/>
        <v>0</v>
      </c>
      <c r="T177" s="163">
        <f t="shared" si="60"/>
        <v>0</v>
      </c>
      <c r="U177" s="163">
        <f t="shared" si="60"/>
        <v>0</v>
      </c>
      <c r="V177" s="163">
        <f t="shared" si="60"/>
        <v>0</v>
      </c>
      <c r="W177" s="163">
        <f t="shared" si="60"/>
        <v>0</v>
      </c>
      <c r="X177" s="163">
        <f t="shared" si="60"/>
        <v>0</v>
      </c>
      <c r="Y177" s="163">
        <f t="shared" si="60"/>
        <v>0</v>
      </c>
      <c r="Z177" s="163">
        <f t="shared" si="60"/>
        <v>0</v>
      </c>
      <c r="AA177" s="163">
        <f t="shared" si="60"/>
        <v>0</v>
      </c>
      <c r="AB177" s="163">
        <f t="shared" si="60"/>
        <v>0</v>
      </c>
      <c r="AC177" s="163">
        <f t="shared" si="60"/>
        <v>0</v>
      </c>
      <c r="AD177" s="163">
        <f t="shared" si="60"/>
        <v>0</v>
      </c>
      <c r="AE177" s="163">
        <f t="shared" si="60"/>
        <v>0</v>
      </c>
      <c r="AF177" s="176">
        <f t="shared" si="60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59"/>
        <v>0</v>
      </c>
      <c r="D178" s="163">
        <f t="shared" si="59"/>
        <v>0</v>
      </c>
      <c r="E178" s="163">
        <f t="shared" si="59"/>
        <v>0</v>
      </c>
      <c r="F178" s="163">
        <f t="shared" si="59"/>
        <v>0</v>
      </c>
      <c r="G178" s="163">
        <f t="shared" si="59"/>
        <v>0</v>
      </c>
      <c r="H178" s="163">
        <f t="shared" si="59"/>
        <v>0</v>
      </c>
      <c r="I178" s="163">
        <f t="shared" si="59"/>
        <v>0</v>
      </c>
      <c r="J178" s="163">
        <f t="shared" si="59"/>
        <v>0</v>
      </c>
      <c r="K178" s="163">
        <f t="shared" si="59"/>
        <v>0</v>
      </c>
      <c r="L178" s="163">
        <f t="shared" si="59"/>
        <v>0</v>
      </c>
      <c r="M178" s="163">
        <f t="shared" si="59"/>
        <v>0</v>
      </c>
      <c r="N178" s="163">
        <f t="shared" si="59"/>
        <v>0</v>
      </c>
      <c r="O178" s="163">
        <f t="shared" si="59"/>
        <v>0</v>
      </c>
      <c r="P178" s="163">
        <f t="shared" si="59"/>
        <v>0</v>
      </c>
      <c r="Q178" s="163">
        <f t="shared" si="59"/>
        <v>0</v>
      </c>
      <c r="R178" s="163">
        <f t="shared" si="59"/>
        <v>0</v>
      </c>
      <c r="S178" s="163">
        <f t="shared" si="60"/>
        <v>0</v>
      </c>
      <c r="T178" s="163">
        <f t="shared" si="60"/>
        <v>0</v>
      </c>
      <c r="U178" s="163">
        <f t="shared" si="60"/>
        <v>0</v>
      </c>
      <c r="V178" s="163">
        <f t="shared" si="60"/>
        <v>0</v>
      </c>
      <c r="W178" s="163">
        <f t="shared" si="60"/>
        <v>0</v>
      </c>
      <c r="X178" s="163">
        <f t="shared" si="60"/>
        <v>0</v>
      </c>
      <c r="Y178" s="163">
        <f t="shared" si="60"/>
        <v>0</v>
      </c>
      <c r="Z178" s="163">
        <f t="shared" si="60"/>
        <v>0</v>
      </c>
      <c r="AA178" s="163">
        <f t="shared" si="60"/>
        <v>0</v>
      </c>
      <c r="AB178" s="163">
        <f t="shared" si="60"/>
        <v>0</v>
      </c>
      <c r="AC178" s="163">
        <f t="shared" si="60"/>
        <v>0</v>
      </c>
      <c r="AD178" s="163">
        <f t="shared" si="60"/>
        <v>0</v>
      </c>
      <c r="AE178" s="163">
        <f t="shared" si="60"/>
        <v>0</v>
      </c>
      <c r="AF178" s="176">
        <f t="shared" si="60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59"/>
        <v>0</v>
      </c>
      <c r="D179" s="163">
        <f t="shared" si="59"/>
        <v>0</v>
      </c>
      <c r="E179" s="163">
        <f t="shared" si="59"/>
        <v>0</v>
      </c>
      <c r="F179" s="163">
        <f t="shared" si="59"/>
        <v>0</v>
      </c>
      <c r="G179" s="163">
        <f t="shared" si="59"/>
        <v>0</v>
      </c>
      <c r="H179" s="163">
        <f t="shared" si="59"/>
        <v>0</v>
      </c>
      <c r="I179" s="163">
        <f t="shared" si="59"/>
        <v>0</v>
      </c>
      <c r="J179" s="163">
        <f t="shared" si="59"/>
        <v>0</v>
      </c>
      <c r="K179" s="163">
        <f t="shared" si="59"/>
        <v>0</v>
      </c>
      <c r="L179" s="163">
        <f t="shared" si="59"/>
        <v>0</v>
      </c>
      <c r="M179" s="163">
        <f t="shared" si="59"/>
        <v>0</v>
      </c>
      <c r="N179" s="163">
        <f t="shared" si="59"/>
        <v>0</v>
      </c>
      <c r="O179" s="163">
        <f t="shared" si="59"/>
        <v>0</v>
      </c>
      <c r="P179" s="163">
        <f t="shared" si="59"/>
        <v>0</v>
      </c>
      <c r="Q179" s="163">
        <f t="shared" si="59"/>
        <v>0</v>
      </c>
      <c r="R179" s="163">
        <f t="shared" si="59"/>
        <v>0</v>
      </c>
      <c r="S179" s="163">
        <f t="shared" si="60"/>
        <v>0</v>
      </c>
      <c r="T179" s="163">
        <f t="shared" si="60"/>
        <v>0</v>
      </c>
      <c r="U179" s="163">
        <f t="shared" si="60"/>
        <v>0</v>
      </c>
      <c r="V179" s="163">
        <f t="shared" si="60"/>
        <v>0</v>
      </c>
      <c r="W179" s="163">
        <f t="shared" si="60"/>
        <v>0</v>
      </c>
      <c r="X179" s="163">
        <f t="shared" si="60"/>
        <v>0</v>
      </c>
      <c r="Y179" s="163">
        <f t="shared" si="60"/>
        <v>0</v>
      </c>
      <c r="Z179" s="163">
        <f t="shared" si="60"/>
        <v>0</v>
      </c>
      <c r="AA179" s="163">
        <f t="shared" si="60"/>
        <v>0</v>
      </c>
      <c r="AB179" s="163">
        <f t="shared" si="60"/>
        <v>0</v>
      </c>
      <c r="AC179" s="163">
        <f t="shared" si="60"/>
        <v>0</v>
      </c>
      <c r="AD179" s="163">
        <f t="shared" si="60"/>
        <v>0</v>
      </c>
      <c r="AE179" s="163">
        <f t="shared" si="60"/>
        <v>0</v>
      </c>
      <c r="AF179" s="176">
        <f t="shared" si="60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59"/>
        <v>0</v>
      </c>
      <c r="D180" s="163">
        <f t="shared" si="59"/>
        <v>0</v>
      </c>
      <c r="E180" s="163">
        <f t="shared" si="59"/>
        <v>0</v>
      </c>
      <c r="F180" s="163">
        <f t="shared" si="59"/>
        <v>0</v>
      </c>
      <c r="G180" s="163">
        <f t="shared" si="59"/>
        <v>0</v>
      </c>
      <c r="H180" s="163">
        <f t="shared" si="59"/>
        <v>0</v>
      </c>
      <c r="I180" s="163">
        <f t="shared" si="59"/>
        <v>0</v>
      </c>
      <c r="J180" s="163">
        <f t="shared" si="59"/>
        <v>0</v>
      </c>
      <c r="K180" s="163">
        <f t="shared" si="59"/>
        <v>0</v>
      </c>
      <c r="L180" s="163">
        <f t="shared" si="59"/>
        <v>0</v>
      </c>
      <c r="M180" s="163">
        <f t="shared" si="59"/>
        <v>0</v>
      </c>
      <c r="N180" s="163">
        <f t="shared" si="59"/>
        <v>0</v>
      </c>
      <c r="O180" s="163">
        <f t="shared" si="59"/>
        <v>0</v>
      </c>
      <c r="P180" s="163">
        <f t="shared" si="59"/>
        <v>0</v>
      </c>
      <c r="Q180" s="163">
        <f t="shared" si="59"/>
        <v>0</v>
      </c>
      <c r="R180" s="163">
        <f t="shared" si="59"/>
        <v>0</v>
      </c>
      <c r="S180" s="163">
        <f t="shared" si="60"/>
        <v>0</v>
      </c>
      <c r="T180" s="163">
        <f t="shared" si="60"/>
        <v>0</v>
      </c>
      <c r="U180" s="163">
        <f t="shared" si="60"/>
        <v>0</v>
      </c>
      <c r="V180" s="163">
        <f t="shared" si="60"/>
        <v>0</v>
      </c>
      <c r="W180" s="163">
        <f t="shared" si="60"/>
        <v>0</v>
      </c>
      <c r="X180" s="163">
        <f t="shared" si="60"/>
        <v>0</v>
      </c>
      <c r="Y180" s="163">
        <f t="shared" si="60"/>
        <v>0</v>
      </c>
      <c r="Z180" s="163">
        <f t="shared" si="60"/>
        <v>0</v>
      </c>
      <c r="AA180" s="163">
        <f t="shared" si="60"/>
        <v>0</v>
      </c>
      <c r="AB180" s="163">
        <f t="shared" si="60"/>
        <v>0</v>
      </c>
      <c r="AC180" s="163">
        <f t="shared" si="60"/>
        <v>0</v>
      </c>
      <c r="AD180" s="163">
        <f t="shared" si="60"/>
        <v>0</v>
      </c>
      <c r="AE180" s="163">
        <f t="shared" si="60"/>
        <v>0</v>
      </c>
      <c r="AF180" s="176">
        <f t="shared" si="60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59"/>
        <v>0</v>
      </c>
      <c r="D181" s="163">
        <f t="shared" si="59"/>
        <v>0</v>
      </c>
      <c r="E181" s="163">
        <f t="shared" si="59"/>
        <v>0</v>
      </c>
      <c r="F181" s="163">
        <f t="shared" si="59"/>
        <v>0</v>
      </c>
      <c r="G181" s="163">
        <f t="shared" si="59"/>
        <v>0</v>
      </c>
      <c r="H181" s="163">
        <f t="shared" si="59"/>
        <v>0</v>
      </c>
      <c r="I181" s="163">
        <f t="shared" si="59"/>
        <v>0</v>
      </c>
      <c r="J181" s="163">
        <f t="shared" si="59"/>
        <v>0</v>
      </c>
      <c r="K181" s="163">
        <f t="shared" si="59"/>
        <v>0</v>
      </c>
      <c r="L181" s="163">
        <f t="shared" si="59"/>
        <v>0</v>
      </c>
      <c r="M181" s="163">
        <f t="shared" si="59"/>
        <v>0</v>
      </c>
      <c r="N181" s="163">
        <f t="shared" si="59"/>
        <v>0</v>
      </c>
      <c r="O181" s="163">
        <f t="shared" si="59"/>
        <v>0</v>
      </c>
      <c r="P181" s="163">
        <f t="shared" si="59"/>
        <v>0</v>
      </c>
      <c r="Q181" s="163">
        <f t="shared" si="59"/>
        <v>0</v>
      </c>
      <c r="R181" s="163">
        <f t="shared" si="59"/>
        <v>0</v>
      </c>
      <c r="S181" s="163">
        <f t="shared" si="60"/>
        <v>0</v>
      </c>
      <c r="T181" s="163">
        <f t="shared" si="60"/>
        <v>0</v>
      </c>
      <c r="U181" s="163">
        <f t="shared" si="60"/>
        <v>0</v>
      </c>
      <c r="V181" s="163">
        <f t="shared" si="60"/>
        <v>0</v>
      </c>
      <c r="W181" s="163">
        <f t="shared" si="60"/>
        <v>0</v>
      </c>
      <c r="X181" s="163">
        <f t="shared" si="60"/>
        <v>0</v>
      </c>
      <c r="Y181" s="163">
        <f t="shared" si="60"/>
        <v>0</v>
      </c>
      <c r="Z181" s="163">
        <f t="shared" si="60"/>
        <v>0</v>
      </c>
      <c r="AA181" s="163">
        <f t="shared" si="60"/>
        <v>0</v>
      </c>
      <c r="AB181" s="163">
        <f t="shared" si="60"/>
        <v>0</v>
      </c>
      <c r="AC181" s="163">
        <f t="shared" si="60"/>
        <v>0</v>
      </c>
      <c r="AD181" s="163">
        <f t="shared" si="60"/>
        <v>0</v>
      </c>
      <c r="AE181" s="163">
        <f t="shared" si="60"/>
        <v>0</v>
      </c>
      <c r="AF181" s="176">
        <f t="shared" si="60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59"/>
        <v>0</v>
      </c>
      <c r="D182" s="163">
        <f t="shared" si="59"/>
        <v>0</v>
      </c>
      <c r="E182" s="163">
        <f t="shared" si="59"/>
        <v>0</v>
      </c>
      <c r="F182" s="163">
        <f t="shared" si="59"/>
        <v>0</v>
      </c>
      <c r="G182" s="163">
        <f t="shared" si="59"/>
        <v>0</v>
      </c>
      <c r="H182" s="163">
        <f t="shared" si="59"/>
        <v>0</v>
      </c>
      <c r="I182" s="163">
        <f t="shared" si="59"/>
        <v>0</v>
      </c>
      <c r="J182" s="163">
        <f t="shared" si="59"/>
        <v>0</v>
      </c>
      <c r="K182" s="163">
        <f t="shared" si="59"/>
        <v>0</v>
      </c>
      <c r="L182" s="163">
        <f t="shared" si="59"/>
        <v>0</v>
      </c>
      <c r="M182" s="163">
        <f t="shared" si="59"/>
        <v>0</v>
      </c>
      <c r="N182" s="163">
        <f t="shared" si="59"/>
        <v>0</v>
      </c>
      <c r="O182" s="163">
        <f t="shared" si="59"/>
        <v>0</v>
      </c>
      <c r="P182" s="163">
        <f t="shared" si="59"/>
        <v>0</v>
      </c>
      <c r="Q182" s="163">
        <f t="shared" si="59"/>
        <v>0</v>
      </c>
      <c r="R182" s="163">
        <f t="shared" si="59"/>
        <v>0</v>
      </c>
      <c r="S182" s="163">
        <f t="shared" si="60"/>
        <v>0</v>
      </c>
      <c r="T182" s="163">
        <f t="shared" si="60"/>
        <v>0</v>
      </c>
      <c r="U182" s="163">
        <f t="shared" si="60"/>
        <v>0</v>
      </c>
      <c r="V182" s="163">
        <f t="shared" si="60"/>
        <v>0</v>
      </c>
      <c r="W182" s="163">
        <f t="shared" si="60"/>
        <v>0</v>
      </c>
      <c r="X182" s="163">
        <f t="shared" si="60"/>
        <v>0</v>
      </c>
      <c r="Y182" s="163">
        <f t="shared" si="60"/>
        <v>0</v>
      </c>
      <c r="Z182" s="163">
        <f t="shared" si="60"/>
        <v>0</v>
      </c>
      <c r="AA182" s="163">
        <f t="shared" si="60"/>
        <v>0</v>
      </c>
      <c r="AB182" s="163">
        <f t="shared" si="60"/>
        <v>0</v>
      </c>
      <c r="AC182" s="163">
        <f t="shared" si="60"/>
        <v>0</v>
      </c>
      <c r="AD182" s="163">
        <f t="shared" si="60"/>
        <v>0</v>
      </c>
      <c r="AE182" s="163">
        <f t="shared" si="60"/>
        <v>0</v>
      </c>
      <c r="AF182" s="176">
        <f t="shared" si="60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59"/>
        <v>0</v>
      </c>
      <c r="D183" s="163">
        <f t="shared" si="59"/>
        <v>0</v>
      </c>
      <c r="E183" s="163">
        <f t="shared" si="59"/>
        <v>0</v>
      </c>
      <c r="F183" s="163">
        <f t="shared" si="59"/>
        <v>0</v>
      </c>
      <c r="G183" s="163">
        <f t="shared" si="59"/>
        <v>0</v>
      </c>
      <c r="H183" s="163">
        <f t="shared" si="59"/>
        <v>0</v>
      </c>
      <c r="I183" s="163">
        <f t="shared" si="59"/>
        <v>0</v>
      </c>
      <c r="J183" s="163">
        <f t="shared" si="59"/>
        <v>0</v>
      </c>
      <c r="K183" s="163">
        <f t="shared" si="59"/>
        <v>0</v>
      </c>
      <c r="L183" s="163">
        <f t="shared" si="59"/>
        <v>0</v>
      </c>
      <c r="M183" s="163">
        <f t="shared" si="59"/>
        <v>0</v>
      </c>
      <c r="N183" s="163">
        <f t="shared" si="59"/>
        <v>0</v>
      </c>
      <c r="O183" s="163">
        <f t="shared" si="59"/>
        <v>0</v>
      </c>
      <c r="P183" s="163">
        <f t="shared" si="59"/>
        <v>0</v>
      </c>
      <c r="Q183" s="163">
        <f t="shared" si="59"/>
        <v>0</v>
      </c>
      <c r="R183" s="163">
        <f t="shared" si="59"/>
        <v>0</v>
      </c>
      <c r="S183" s="163">
        <f t="shared" si="60"/>
        <v>0</v>
      </c>
      <c r="T183" s="163">
        <f t="shared" si="60"/>
        <v>0</v>
      </c>
      <c r="U183" s="163">
        <f t="shared" si="60"/>
        <v>0</v>
      </c>
      <c r="V183" s="163">
        <f t="shared" si="60"/>
        <v>0</v>
      </c>
      <c r="W183" s="163">
        <f t="shared" si="60"/>
        <v>0</v>
      </c>
      <c r="X183" s="163">
        <f t="shared" si="60"/>
        <v>0</v>
      </c>
      <c r="Y183" s="163">
        <f t="shared" si="60"/>
        <v>0</v>
      </c>
      <c r="Z183" s="163">
        <f t="shared" si="60"/>
        <v>0</v>
      </c>
      <c r="AA183" s="163">
        <f t="shared" si="60"/>
        <v>0</v>
      </c>
      <c r="AB183" s="163">
        <f t="shared" si="60"/>
        <v>0</v>
      </c>
      <c r="AC183" s="163">
        <f t="shared" si="60"/>
        <v>0</v>
      </c>
      <c r="AD183" s="163">
        <f t="shared" si="60"/>
        <v>0</v>
      </c>
      <c r="AE183" s="163">
        <f t="shared" si="60"/>
        <v>0</v>
      </c>
      <c r="AF183" s="176">
        <f t="shared" si="60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59"/>
        <v>0</v>
      </c>
      <c r="D184" s="163">
        <f t="shared" si="59"/>
        <v>0</v>
      </c>
      <c r="E184" s="163">
        <f t="shared" si="59"/>
        <v>0</v>
      </c>
      <c r="F184" s="163">
        <f t="shared" si="59"/>
        <v>0</v>
      </c>
      <c r="G184" s="163">
        <f t="shared" si="59"/>
        <v>0</v>
      </c>
      <c r="H184" s="163">
        <f t="shared" si="59"/>
        <v>0</v>
      </c>
      <c r="I184" s="163">
        <f t="shared" si="59"/>
        <v>0</v>
      </c>
      <c r="J184" s="163">
        <f t="shared" si="59"/>
        <v>0</v>
      </c>
      <c r="K184" s="163">
        <f t="shared" si="59"/>
        <v>0</v>
      </c>
      <c r="L184" s="163">
        <f t="shared" si="59"/>
        <v>0</v>
      </c>
      <c r="M184" s="163">
        <f t="shared" si="59"/>
        <v>0</v>
      </c>
      <c r="N184" s="163">
        <f t="shared" si="59"/>
        <v>0</v>
      </c>
      <c r="O184" s="163">
        <f t="shared" si="59"/>
        <v>0</v>
      </c>
      <c r="P184" s="163">
        <f t="shared" si="59"/>
        <v>0</v>
      </c>
      <c r="Q184" s="163">
        <f t="shared" si="59"/>
        <v>0</v>
      </c>
      <c r="R184" s="163">
        <f t="shared" ref="R184:AF199" si="61">Q184</f>
        <v>0</v>
      </c>
      <c r="S184" s="163">
        <f t="shared" si="61"/>
        <v>0</v>
      </c>
      <c r="T184" s="163">
        <f t="shared" si="61"/>
        <v>0</v>
      </c>
      <c r="U184" s="163">
        <f t="shared" si="61"/>
        <v>0</v>
      </c>
      <c r="V184" s="163">
        <f t="shared" si="61"/>
        <v>0</v>
      </c>
      <c r="W184" s="163">
        <f t="shared" si="61"/>
        <v>0</v>
      </c>
      <c r="X184" s="163">
        <f t="shared" si="61"/>
        <v>0</v>
      </c>
      <c r="Y184" s="163">
        <f t="shared" si="61"/>
        <v>0</v>
      </c>
      <c r="Z184" s="163">
        <f t="shared" si="61"/>
        <v>0</v>
      </c>
      <c r="AA184" s="163">
        <f t="shared" si="61"/>
        <v>0</v>
      </c>
      <c r="AB184" s="163">
        <f t="shared" si="60"/>
        <v>0</v>
      </c>
      <c r="AC184" s="163">
        <f t="shared" si="60"/>
        <v>0</v>
      </c>
      <c r="AD184" s="163">
        <f t="shared" si="61"/>
        <v>0</v>
      </c>
      <c r="AE184" s="163">
        <f t="shared" si="61"/>
        <v>0</v>
      </c>
      <c r="AF184" s="176">
        <f t="shared" si="61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R200" si="62">B185</f>
        <v>0</v>
      </c>
      <c r="D185" s="163">
        <f t="shared" si="62"/>
        <v>0</v>
      </c>
      <c r="E185" s="163">
        <f t="shared" si="62"/>
        <v>0</v>
      </c>
      <c r="F185" s="163">
        <f t="shared" si="62"/>
        <v>0</v>
      </c>
      <c r="G185" s="163">
        <f t="shared" si="62"/>
        <v>0</v>
      </c>
      <c r="H185" s="163">
        <f t="shared" si="62"/>
        <v>0</v>
      </c>
      <c r="I185" s="163">
        <f t="shared" si="62"/>
        <v>0</v>
      </c>
      <c r="J185" s="163">
        <f t="shared" si="62"/>
        <v>0</v>
      </c>
      <c r="K185" s="163">
        <f t="shared" si="62"/>
        <v>0</v>
      </c>
      <c r="L185" s="163">
        <f t="shared" si="62"/>
        <v>0</v>
      </c>
      <c r="M185" s="163">
        <f t="shared" si="62"/>
        <v>0</v>
      </c>
      <c r="N185" s="163">
        <f t="shared" si="62"/>
        <v>0</v>
      </c>
      <c r="O185" s="163">
        <f t="shared" si="62"/>
        <v>0</v>
      </c>
      <c r="P185" s="163">
        <f t="shared" si="62"/>
        <v>0</v>
      </c>
      <c r="Q185" s="163">
        <f t="shared" si="62"/>
        <v>0</v>
      </c>
      <c r="R185" s="163">
        <f t="shared" si="62"/>
        <v>0</v>
      </c>
      <c r="S185" s="163">
        <f t="shared" si="61"/>
        <v>0</v>
      </c>
      <c r="T185" s="163">
        <f t="shared" si="61"/>
        <v>0</v>
      </c>
      <c r="U185" s="163">
        <f t="shared" si="61"/>
        <v>0</v>
      </c>
      <c r="V185" s="163">
        <f t="shared" si="61"/>
        <v>0</v>
      </c>
      <c r="W185" s="163">
        <f t="shared" si="61"/>
        <v>0</v>
      </c>
      <c r="X185" s="163">
        <f t="shared" si="61"/>
        <v>0</v>
      </c>
      <c r="Y185" s="163">
        <f t="shared" si="61"/>
        <v>0</v>
      </c>
      <c r="Z185" s="163">
        <f t="shared" si="61"/>
        <v>0</v>
      </c>
      <c r="AA185" s="163">
        <f t="shared" si="61"/>
        <v>0</v>
      </c>
      <c r="AB185" s="163">
        <f t="shared" si="61"/>
        <v>0</v>
      </c>
      <c r="AC185" s="163">
        <f t="shared" si="61"/>
        <v>0</v>
      </c>
      <c r="AD185" s="163">
        <f t="shared" si="61"/>
        <v>0</v>
      </c>
      <c r="AE185" s="163">
        <f t="shared" si="61"/>
        <v>0</v>
      </c>
      <c r="AF185" s="176">
        <f t="shared" si="61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62"/>
        <v>0</v>
      </c>
      <c r="D186" s="163">
        <f t="shared" si="62"/>
        <v>0</v>
      </c>
      <c r="E186" s="163">
        <f t="shared" si="62"/>
        <v>0</v>
      </c>
      <c r="F186" s="163">
        <f t="shared" si="62"/>
        <v>0</v>
      </c>
      <c r="G186" s="163">
        <f t="shared" si="62"/>
        <v>0</v>
      </c>
      <c r="H186" s="163">
        <f t="shared" si="62"/>
        <v>0</v>
      </c>
      <c r="I186" s="163">
        <f t="shared" si="62"/>
        <v>0</v>
      </c>
      <c r="J186" s="163">
        <f t="shared" si="62"/>
        <v>0</v>
      </c>
      <c r="K186" s="163">
        <f t="shared" si="62"/>
        <v>0</v>
      </c>
      <c r="L186" s="163">
        <f t="shared" si="62"/>
        <v>0</v>
      </c>
      <c r="M186" s="163">
        <f t="shared" si="62"/>
        <v>0</v>
      </c>
      <c r="N186" s="163">
        <f t="shared" si="62"/>
        <v>0</v>
      </c>
      <c r="O186" s="163">
        <f t="shared" si="62"/>
        <v>0</v>
      </c>
      <c r="P186" s="163">
        <f t="shared" si="62"/>
        <v>0</v>
      </c>
      <c r="Q186" s="163">
        <f t="shared" si="62"/>
        <v>0</v>
      </c>
      <c r="R186" s="163">
        <f t="shared" si="62"/>
        <v>0</v>
      </c>
      <c r="S186" s="163">
        <f t="shared" si="61"/>
        <v>0</v>
      </c>
      <c r="T186" s="163">
        <f t="shared" si="61"/>
        <v>0</v>
      </c>
      <c r="U186" s="163">
        <f t="shared" si="61"/>
        <v>0</v>
      </c>
      <c r="V186" s="163">
        <f t="shared" si="61"/>
        <v>0</v>
      </c>
      <c r="W186" s="163">
        <f t="shared" si="61"/>
        <v>0</v>
      </c>
      <c r="X186" s="163">
        <f t="shared" si="61"/>
        <v>0</v>
      </c>
      <c r="Y186" s="163">
        <f t="shared" si="61"/>
        <v>0</v>
      </c>
      <c r="Z186" s="163">
        <f t="shared" si="61"/>
        <v>0</v>
      </c>
      <c r="AA186" s="163">
        <f t="shared" si="61"/>
        <v>0</v>
      </c>
      <c r="AB186" s="163">
        <f t="shared" si="61"/>
        <v>0</v>
      </c>
      <c r="AC186" s="163">
        <f t="shared" si="61"/>
        <v>0</v>
      </c>
      <c r="AD186" s="163">
        <f t="shared" si="61"/>
        <v>0</v>
      </c>
      <c r="AE186" s="163">
        <f t="shared" si="61"/>
        <v>0</v>
      </c>
      <c r="AF186" s="176">
        <f t="shared" si="61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62"/>
        <v>0</v>
      </c>
      <c r="D187" s="163">
        <f t="shared" si="62"/>
        <v>0</v>
      </c>
      <c r="E187" s="163">
        <f t="shared" si="62"/>
        <v>0</v>
      </c>
      <c r="F187" s="163">
        <f t="shared" si="62"/>
        <v>0</v>
      </c>
      <c r="G187" s="163">
        <f t="shared" si="62"/>
        <v>0</v>
      </c>
      <c r="H187" s="163">
        <f t="shared" si="62"/>
        <v>0</v>
      </c>
      <c r="I187" s="163">
        <f t="shared" si="62"/>
        <v>0</v>
      </c>
      <c r="J187" s="163">
        <f t="shared" si="62"/>
        <v>0</v>
      </c>
      <c r="K187" s="163">
        <f t="shared" si="62"/>
        <v>0</v>
      </c>
      <c r="L187" s="163">
        <f t="shared" si="62"/>
        <v>0</v>
      </c>
      <c r="M187" s="163">
        <f t="shared" si="62"/>
        <v>0</v>
      </c>
      <c r="N187" s="163">
        <f t="shared" si="62"/>
        <v>0</v>
      </c>
      <c r="O187" s="163">
        <f t="shared" si="62"/>
        <v>0</v>
      </c>
      <c r="P187" s="163">
        <f t="shared" si="62"/>
        <v>0</v>
      </c>
      <c r="Q187" s="163">
        <f t="shared" si="62"/>
        <v>0</v>
      </c>
      <c r="R187" s="163">
        <f t="shared" si="62"/>
        <v>0</v>
      </c>
      <c r="S187" s="163">
        <f t="shared" si="61"/>
        <v>0</v>
      </c>
      <c r="T187" s="163">
        <f t="shared" si="61"/>
        <v>0</v>
      </c>
      <c r="U187" s="163">
        <f t="shared" si="61"/>
        <v>0</v>
      </c>
      <c r="V187" s="163">
        <f t="shared" si="61"/>
        <v>0</v>
      </c>
      <c r="W187" s="163">
        <f t="shared" si="61"/>
        <v>0</v>
      </c>
      <c r="X187" s="163">
        <f t="shared" si="61"/>
        <v>0</v>
      </c>
      <c r="Y187" s="163">
        <f t="shared" si="61"/>
        <v>0</v>
      </c>
      <c r="Z187" s="163">
        <f t="shared" si="61"/>
        <v>0</v>
      </c>
      <c r="AA187" s="163">
        <f t="shared" si="61"/>
        <v>0</v>
      </c>
      <c r="AB187" s="163">
        <f t="shared" si="61"/>
        <v>0</v>
      </c>
      <c r="AC187" s="163">
        <f t="shared" si="61"/>
        <v>0</v>
      </c>
      <c r="AD187" s="163">
        <f t="shared" si="61"/>
        <v>0</v>
      </c>
      <c r="AE187" s="163">
        <f t="shared" si="61"/>
        <v>0</v>
      </c>
      <c r="AF187" s="176">
        <f t="shared" si="61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62"/>
        <v>0</v>
      </c>
      <c r="D188" s="163">
        <f t="shared" si="62"/>
        <v>0</v>
      </c>
      <c r="E188" s="163">
        <f t="shared" si="62"/>
        <v>0</v>
      </c>
      <c r="F188" s="163">
        <f t="shared" si="62"/>
        <v>0</v>
      </c>
      <c r="G188" s="163">
        <f t="shared" si="62"/>
        <v>0</v>
      </c>
      <c r="H188" s="163">
        <f t="shared" si="62"/>
        <v>0</v>
      </c>
      <c r="I188" s="163">
        <f t="shared" si="62"/>
        <v>0</v>
      </c>
      <c r="J188" s="163">
        <f t="shared" si="62"/>
        <v>0</v>
      </c>
      <c r="K188" s="163">
        <f t="shared" si="62"/>
        <v>0</v>
      </c>
      <c r="L188" s="163">
        <f t="shared" si="62"/>
        <v>0</v>
      </c>
      <c r="M188" s="163">
        <f t="shared" si="62"/>
        <v>0</v>
      </c>
      <c r="N188" s="163">
        <f t="shared" si="62"/>
        <v>0</v>
      </c>
      <c r="O188" s="163">
        <f t="shared" si="62"/>
        <v>0</v>
      </c>
      <c r="P188" s="163">
        <f t="shared" si="62"/>
        <v>0</v>
      </c>
      <c r="Q188" s="163">
        <f t="shared" si="62"/>
        <v>0</v>
      </c>
      <c r="R188" s="163">
        <f t="shared" si="62"/>
        <v>0</v>
      </c>
      <c r="S188" s="163">
        <f t="shared" si="61"/>
        <v>0</v>
      </c>
      <c r="T188" s="163">
        <f t="shared" si="61"/>
        <v>0</v>
      </c>
      <c r="U188" s="163">
        <f t="shared" si="61"/>
        <v>0</v>
      </c>
      <c r="V188" s="163">
        <f t="shared" si="61"/>
        <v>0</v>
      </c>
      <c r="W188" s="163">
        <f t="shared" si="61"/>
        <v>0</v>
      </c>
      <c r="X188" s="163">
        <f t="shared" si="61"/>
        <v>0</v>
      </c>
      <c r="Y188" s="163">
        <f t="shared" si="61"/>
        <v>0</v>
      </c>
      <c r="Z188" s="163">
        <f t="shared" si="61"/>
        <v>0</v>
      </c>
      <c r="AA188" s="163">
        <f t="shared" si="61"/>
        <v>0</v>
      </c>
      <c r="AB188" s="163">
        <f t="shared" si="61"/>
        <v>0</v>
      </c>
      <c r="AC188" s="163">
        <f t="shared" si="61"/>
        <v>0</v>
      </c>
      <c r="AD188" s="163">
        <f t="shared" si="61"/>
        <v>0</v>
      </c>
      <c r="AE188" s="163">
        <f t="shared" si="61"/>
        <v>0</v>
      </c>
      <c r="AF188" s="176">
        <f t="shared" si="61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62"/>
        <v>0</v>
      </c>
      <c r="D189" s="163">
        <f t="shared" si="62"/>
        <v>0</v>
      </c>
      <c r="E189" s="163">
        <f t="shared" si="62"/>
        <v>0</v>
      </c>
      <c r="F189" s="163">
        <f t="shared" si="62"/>
        <v>0</v>
      </c>
      <c r="G189" s="163">
        <f t="shared" si="62"/>
        <v>0</v>
      </c>
      <c r="H189" s="163">
        <f t="shared" si="62"/>
        <v>0</v>
      </c>
      <c r="I189" s="163">
        <f t="shared" si="62"/>
        <v>0</v>
      </c>
      <c r="J189" s="163">
        <f t="shared" si="62"/>
        <v>0</v>
      </c>
      <c r="K189" s="163">
        <f t="shared" si="62"/>
        <v>0</v>
      </c>
      <c r="L189" s="163">
        <f t="shared" si="62"/>
        <v>0</v>
      </c>
      <c r="M189" s="163">
        <f t="shared" si="62"/>
        <v>0</v>
      </c>
      <c r="N189" s="163">
        <f t="shared" si="62"/>
        <v>0</v>
      </c>
      <c r="O189" s="163">
        <f t="shared" si="62"/>
        <v>0</v>
      </c>
      <c r="P189" s="163">
        <f t="shared" si="62"/>
        <v>0</v>
      </c>
      <c r="Q189" s="163">
        <f t="shared" si="62"/>
        <v>0</v>
      </c>
      <c r="R189" s="163">
        <f t="shared" si="62"/>
        <v>0</v>
      </c>
      <c r="S189" s="163">
        <f t="shared" si="61"/>
        <v>0</v>
      </c>
      <c r="T189" s="163">
        <f t="shared" si="61"/>
        <v>0</v>
      </c>
      <c r="U189" s="163">
        <f t="shared" si="61"/>
        <v>0</v>
      </c>
      <c r="V189" s="163">
        <f t="shared" si="61"/>
        <v>0</v>
      </c>
      <c r="W189" s="163">
        <f t="shared" si="61"/>
        <v>0</v>
      </c>
      <c r="X189" s="163">
        <f t="shared" si="61"/>
        <v>0</v>
      </c>
      <c r="Y189" s="163">
        <f t="shared" si="61"/>
        <v>0</v>
      </c>
      <c r="Z189" s="163">
        <f t="shared" si="61"/>
        <v>0</v>
      </c>
      <c r="AA189" s="163">
        <f t="shared" si="61"/>
        <v>0</v>
      </c>
      <c r="AB189" s="163">
        <f t="shared" si="61"/>
        <v>0</v>
      </c>
      <c r="AC189" s="163">
        <f t="shared" si="61"/>
        <v>0</v>
      </c>
      <c r="AD189" s="163">
        <f t="shared" si="61"/>
        <v>0</v>
      </c>
      <c r="AE189" s="163">
        <f t="shared" si="61"/>
        <v>0</v>
      </c>
      <c r="AF189" s="176">
        <f t="shared" si="61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62"/>
        <v>0</v>
      </c>
      <c r="D190" s="163">
        <f t="shared" si="62"/>
        <v>0</v>
      </c>
      <c r="E190" s="163">
        <f t="shared" si="62"/>
        <v>0</v>
      </c>
      <c r="F190" s="163">
        <f t="shared" si="62"/>
        <v>0</v>
      </c>
      <c r="G190" s="163">
        <f t="shared" si="62"/>
        <v>0</v>
      </c>
      <c r="H190" s="163">
        <f t="shared" si="62"/>
        <v>0</v>
      </c>
      <c r="I190" s="163">
        <f t="shared" si="62"/>
        <v>0</v>
      </c>
      <c r="J190" s="163">
        <f t="shared" si="62"/>
        <v>0</v>
      </c>
      <c r="K190" s="163">
        <f t="shared" si="62"/>
        <v>0</v>
      </c>
      <c r="L190" s="163">
        <f t="shared" si="62"/>
        <v>0</v>
      </c>
      <c r="M190" s="163">
        <f t="shared" si="62"/>
        <v>0</v>
      </c>
      <c r="N190" s="163">
        <f t="shared" si="62"/>
        <v>0</v>
      </c>
      <c r="O190" s="163">
        <f t="shared" si="62"/>
        <v>0</v>
      </c>
      <c r="P190" s="163">
        <f t="shared" si="62"/>
        <v>0</v>
      </c>
      <c r="Q190" s="163">
        <f t="shared" si="62"/>
        <v>0</v>
      </c>
      <c r="R190" s="163">
        <f t="shared" si="62"/>
        <v>0</v>
      </c>
      <c r="S190" s="163">
        <f t="shared" si="61"/>
        <v>0</v>
      </c>
      <c r="T190" s="163">
        <f t="shared" si="61"/>
        <v>0</v>
      </c>
      <c r="U190" s="163">
        <f t="shared" si="61"/>
        <v>0</v>
      </c>
      <c r="V190" s="163">
        <f t="shared" si="61"/>
        <v>0</v>
      </c>
      <c r="W190" s="163">
        <f t="shared" si="61"/>
        <v>0</v>
      </c>
      <c r="X190" s="163">
        <f t="shared" si="61"/>
        <v>0</v>
      </c>
      <c r="Y190" s="163">
        <f t="shared" si="61"/>
        <v>0</v>
      </c>
      <c r="Z190" s="163">
        <f t="shared" si="61"/>
        <v>0</v>
      </c>
      <c r="AA190" s="163">
        <f t="shared" si="61"/>
        <v>0</v>
      </c>
      <c r="AB190" s="163">
        <f t="shared" si="61"/>
        <v>0</v>
      </c>
      <c r="AC190" s="163">
        <f t="shared" si="61"/>
        <v>0</v>
      </c>
      <c r="AD190" s="163">
        <f t="shared" si="61"/>
        <v>0</v>
      </c>
      <c r="AE190" s="163">
        <f t="shared" si="61"/>
        <v>0</v>
      </c>
      <c r="AF190" s="176">
        <f t="shared" si="61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62"/>
        <v>0</v>
      </c>
      <c r="D191" s="163">
        <f t="shared" si="62"/>
        <v>0</v>
      </c>
      <c r="E191" s="163">
        <f t="shared" si="62"/>
        <v>0</v>
      </c>
      <c r="F191" s="163">
        <f t="shared" si="62"/>
        <v>0</v>
      </c>
      <c r="G191" s="163">
        <f t="shared" si="62"/>
        <v>0</v>
      </c>
      <c r="H191" s="163">
        <f t="shared" si="62"/>
        <v>0</v>
      </c>
      <c r="I191" s="163">
        <f t="shared" si="62"/>
        <v>0</v>
      </c>
      <c r="J191" s="163">
        <f t="shared" si="62"/>
        <v>0</v>
      </c>
      <c r="K191" s="163">
        <f t="shared" si="62"/>
        <v>0</v>
      </c>
      <c r="L191" s="163">
        <f t="shared" si="62"/>
        <v>0</v>
      </c>
      <c r="M191" s="163">
        <f t="shared" si="62"/>
        <v>0</v>
      </c>
      <c r="N191" s="163">
        <f t="shared" si="62"/>
        <v>0</v>
      </c>
      <c r="O191" s="163">
        <f t="shared" si="62"/>
        <v>0</v>
      </c>
      <c r="P191" s="163">
        <f t="shared" si="62"/>
        <v>0</v>
      </c>
      <c r="Q191" s="163">
        <f t="shared" si="62"/>
        <v>0</v>
      </c>
      <c r="R191" s="163">
        <f t="shared" si="62"/>
        <v>0</v>
      </c>
      <c r="S191" s="163">
        <f t="shared" si="61"/>
        <v>0</v>
      </c>
      <c r="T191" s="163">
        <f t="shared" si="61"/>
        <v>0</v>
      </c>
      <c r="U191" s="163">
        <f t="shared" si="61"/>
        <v>0</v>
      </c>
      <c r="V191" s="163">
        <f t="shared" si="61"/>
        <v>0</v>
      </c>
      <c r="W191" s="163">
        <f t="shared" si="61"/>
        <v>0</v>
      </c>
      <c r="X191" s="163">
        <f t="shared" si="61"/>
        <v>0</v>
      </c>
      <c r="Y191" s="163">
        <f t="shared" si="61"/>
        <v>0</v>
      </c>
      <c r="Z191" s="163">
        <f t="shared" si="61"/>
        <v>0</v>
      </c>
      <c r="AA191" s="163">
        <f t="shared" si="61"/>
        <v>0</v>
      </c>
      <c r="AB191" s="163">
        <f t="shared" si="61"/>
        <v>0</v>
      </c>
      <c r="AC191" s="163">
        <f t="shared" si="61"/>
        <v>0</v>
      </c>
      <c r="AD191" s="163">
        <f t="shared" si="61"/>
        <v>0</v>
      </c>
      <c r="AE191" s="163">
        <f t="shared" si="61"/>
        <v>0</v>
      </c>
      <c r="AF191" s="176">
        <f t="shared" si="61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62"/>
        <v>0</v>
      </c>
      <c r="D192" s="163">
        <f t="shared" si="62"/>
        <v>0</v>
      </c>
      <c r="E192" s="163">
        <f t="shared" si="62"/>
        <v>0</v>
      </c>
      <c r="F192" s="163">
        <f t="shared" si="62"/>
        <v>0</v>
      </c>
      <c r="G192" s="163">
        <f t="shared" si="62"/>
        <v>0</v>
      </c>
      <c r="H192" s="163">
        <f t="shared" si="62"/>
        <v>0</v>
      </c>
      <c r="I192" s="163">
        <f t="shared" si="62"/>
        <v>0</v>
      </c>
      <c r="J192" s="163">
        <f t="shared" si="62"/>
        <v>0</v>
      </c>
      <c r="K192" s="163">
        <f t="shared" si="62"/>
        <v>0</v>
      </c>
      <c r="L192" s="163">
        <f t="shared" si="62"/>
        <v>0</v>
      </c>
      <c r="M192" s="163">
        <f t="shared" si="62"/>
        <v>0</v>
      </c>
      <c r="N192" s="163">
        <f t="shared" si="62"/>
        <v>0</v>
      </c>
      <c r="O192" s="163">
        <f t="shared" si="62"/>
        <v>0</v>
      </c>
      <c r="P192" s="163">
        <f t="shared" si="62"/>
        <v>0</v>
      </c>
      <c r="Q192" s="163">
        <f t="shared" si="62"/>
        <v>0</v>
      </c>
      <c r="R192" s="163">
        <f t="shared" si="62"/>
        <v>0</v>
      </c>
      <c r="S192" s="163">
        <f t="shared" si="61"/>
        <v>0</v>
      </c>
      <c r="T192" s="163">
        <f t="shared" si="61"/>
        <v>0</v>
      </c>
      <c r="U192" s="163">
        <f t="shared" si="61"/>
        <v>0</v>
      </c>
      <c r="V192" s="163">
        <f t="shared" si="61"/>
        <v>0</v>
      </c>
      <c r="W192" s="163">
        <f t="shared" si="61"/>
        <v>0</v>
      </c>
      <c r="X192" s="163">
        <f t="shared" si="61"/>
        <v>0</v>
      </c>
      <c r="Y192" s="163">
        <f t="shared" si="61"/>
        <v>0</v>
      </c>
      <c r="Z192" s="163">
        <f t="shared" si="61"/>
        <v>0</v>
      </c>
      <c r="AA192" s="163">
        <f t="shared" si="61"/>
        <v>0</v>
      </c>
      <c r="AB192" s="163">
        <f t="shared" si="61"/>
        <v>0</v>
      </c>
      <c r="AC192" s="163">
        <f t="shared" si="61"/>
        <v>0</v>
      </c>
      <c r="AD192" s="163">
        <f t="shared" si="61"/>
        <v>0</v>
      </c>
      <c r="AE192" s="163">
        <f t="shared" si="61"/>
        <v>0</v>
      </c>
      <c r="AF192" s="176">
        <f t="shared" si="61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62"/>
        <v>0</v>
      </c>
      <c r="D193" s="163">
        <f t="shared" si="62"/>
        <v>0</v>
      </c>
      <c r="E193" s="163">
        <f t="shared" si="62"/>
        <v>0</v>
      </c>
      <c r="F193" s="163">
        <f t="shared" si="62"/>
        <v>0</v>
      </c>
      <c r="G193" s="163">
        <f t="shared" si="62"/>
        <v>0</v>
      </c>
      <c r="H193" s="163">
        <f t="shared" si="62"/>
        <v>0</v>
      </c>
      <c r="I193" s="163">
        <f t="shared" si="62"/>
        <v>0</v>
      </c>
      <c r="J193" s="163">
        <f t="shared" si="62"/>
        <v>0</v>
      </c>
      <c r="K193" s="163">
        <f t="shared" si="62"/>
        <v>0</v>
      </c>
      <c r="L193" s="163">
        <f t="shared" si="62"/>
        <v>0</v>
      </c>
      <c r="M193" s="163">
        <f t="shared" si="62"/>
        <v>0</v>
      </c>
      <c r="N193" s="163">
        <f t="shared" si="62"/>
        <v>0</v>
      </c>
      <c r="O193" s="163">
        <f t="shared" si="62"/>
        <v>0</v>
      </c>
      <c r="P193" s="163">
        <f t="shared" si="62"/>
        <v>0</v>
      </c>
      <c r="Q193" s="163">
        <f t="shared" si="62"/>
        <v>0</v>
      </c>
      <c r="R193" s="163">
        <f t="shared" si="62"/>
        <v>0</v>
      </c>
      <c r="S193" s="163">
        <f t="shared" si="61"/>
        <v>0</v>
      </c>
      <c r="T193" s="163">
        <f t="shared" si="61"/>
        <v>0</v>
      </c>
      <c r="U193" s="163">
        <f t="shared" si="61"/>
        <v>0</v>
      </c>
      <c r="V193" s="163">
        <f t="shared" si="61"/>
        <v>0</v>
      </c>
      <c r="W193" s="163">
        <f t="shared" si="61"/>
        <v>0</v>
      </c>
      <c r="X193" s="163">
        <f t="shared" si="61"/>
        <v>0</v>
      </c>
      <c r="Y193" s="163">
        <f t="shared" si="61"/>
        <v>0</v>
      </c>
      <c r="Z193" s="163">
        <f t="shared" si="61"/>
        <v>0</v>
      </c>
      <c r="AA193" s="163">
        <f t="shared" si="61"/>
        <v>0</v>
      </c>
      <c r="AB193" s="163">
        <f t="shared" si="61"/>
        <v>0</v>
      </c>
      <c r="AC193" s="163">
        <f t="shared" si="61"/>
        <v>0</v>
      </c>
      <c r="AD193" s="163">
        <f t="shared" si="61"/>
        <v>0</v>
      </c>
      <c r="AE193" s="163">
        <f t="shared" si="61"/>
        <v>0</v>
      </c>
      <c r="AF193" s="176">
        <f t="shared" si="61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62"/>
        <v>0</v>
      </c>
      <c r="D194" s="163">
        <f t="shared" si="62"/>
        <v>0</v>
      </c>
      <c r="E194" s="163">
        <f t="shared" si="62"/>
        <v>0</v>
      </c>
      <c r="F194" s="163">
        <f t="shared" si="62"/>
        <v>0</v>
      </c>
      <c r="G194" s="163">
        <f t="shared" si="62"/>
        <v>0</v>
      </c>
      <c r="H194" s="163">
        <f t="shared" si="62"/>
        <v>0</v>
      </c>
      <c r="I194" s="163">
        <f t="shared" si="62"/>
        <v>0</v>
      </c>
      <c r="J194" s="163">
        <f t="shared" si="62"/>
        <v>0</v>
      </c>
      <c r="K194" s="163">
        <f t="shared" si="62"/>
        <v>0</v>
      </c>
      <c r="L194" s="163">
        <f t="shared" si="62"/>
        <v>0</v>
      </c>
      <c r="M194" s="163">
        <f t="shared" si="62"/>
        <v>0</v>
      </c>
      <c r="N194" s="163">
        <f t="shared" si="62"/>
        <v>0</v>
      </c>
      <c r="O194" s="163">
        <f t="shared" si="62"/>
        <v>0</v>
      </c>
      <c r="P194" s="163">
        <f t="shared" si="62"/>
        <v>0</v>
      </c>
      <c r="Q194" s="163">
        <f t="shared" si="62"/>
        <v>0</v>
      </c>
      <c r="R194" s="163">
        <f t="shared" si="62"/>
        <v>0</v>
      </c>
      <c r="S194" s="163">
        <f t="shared" si="61"/>
        <v>0</v>
      </c>
      <c r="T194" s="163">
        <f t="shared" si="61"/>
        <v>0</v>
      </c>
      <c r="U194" s="163">
        <f t="shared" si="61"/>
        <v>0</v>
      </c>
      <c r="V194" s="163">
        <f t="shared" si="61"/>
        <v>0</v>
      </c>
      <c r="W194" s="163">
        <f t="shared" si="61"/>
        <v>0</v>
      </c>
      <c r="X194" s="163">
        <f t="shared" si="61"/>
        <v>0</v>
      </c>
      <c r="Y194" s="163">
        <f t="shared" si="61"/>
        <v>0</v>
      </c>
      <c r="Z194" s="163">
        <f t="shared" si="61"/>
        <v>0</v>
      </c>
      <c r="AA194" s="163">
        <f t="shared" si="61"/>
        <v>0</v>
      </c>
      <c r="AB194" s="163">
        <f t="shared" si="61"/>
        <v>0</v>
      </c>
      <c r="AC194" s="163">
        <f t="shared" si="61"/>
        <v>0</v>
      </c>
      <c r="AD194" s="163">
        <f t="shared" si="61"/>
        <v>0</v>
      </c>
      <c r="AE194" s="163">
        <f t="shared" si="61"/>
        <v>0</v>
      </c>
      <c r="AF194" s="176">
        <f t="shared" si="61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62"/>
        <v>0</v>
      </c>
      <c r="D195" s="163">
        <f t="shared" si="62"/>
        <v>0</v>
      </c>
      <c r="E195" s="163">
        <f t="shared" si="62"/>
        <v>0</v>
      </c>
      <c r="F195" s="163">
        <f t="shared" si="62"/>
        <v>0</v>
      </c>
      <c r="G195" s="163">
        <f t="shared" si="62"/>
        <v>0</v>
      </c>
      <c r="H195" s="163">
        <f t="shared" si="62"/>
        <v>0</v>
      </c>
      <c r="I195" s="163">
        <f t="shared" si="62"/>
        <v>0</v>
      </c>
      <c r="J195" s="163">
        <f t="shared" si="62"/>
        <v>0</v>
      </c>
      <c r="K195" s="163">
        <f t="shared" si="62"/>
        <v>0</v>
      </c>
      <c r="L195" s="163">
        <f t="shared" si="62"/>
        <v>0</v>
      </c>
      <c r="M195" s="163">
        <f t="shared" si="62"/>
        <v>0</v>
      </c>
      <c r="N195" s="163">
        <f t="shared" si="62"/>
        <v>0</v>
      </c>
      <c r="O195" s="163">
        <f t="shared" si="62"/>
        <v>0</v>
      </c>
      <c r="P195" s="163">
        <f t="shared" si="62"/>
        <v>0</v>
      </c>
      <c r="Q195" s="163">
        <f t="shared" si="62"/>
        <v>0</v>
      </c>
      <c r="R195" s="163">
        <f t="shared" si="62"/>
        <v>0</v>
      </c>
      <c r="S195" s="163">
        <f t="shared" si="61"/>
        <v>0</v>
      </c>
      <c r="T195" s="163">
        <f t="shared" si="61"/>
        <v>0</v>
      </c>
      <c r="U195" s="163">
        <f t="shared" si="61"/>
        <v>0</v>
      </c>
      <c r="V195" s="163">
        <f t="shared" si="61"/>
        <v>0</v>
      </c>
      <c r="W195" s="163">
        <f t="shared" si="61"/>
        <v>0</v>
      </c>
      <c r="X195" s="163">
        <f t="shared" si="61"/>
        <v>0</v>
      </c>
      <c r="Y195" s="163">
        <f t="shared" si="61"/>
        <v>0</v>
      </c>
      <c r="Z195" s="163">
        <f t="shared" si="61"/>
        <v>0</v>
      </c>
      <c r="AA195" s="163">
        <f t="shared" si="61"/>
        <v>0</v>
      </c>
      <c r="AB195" s="163">
        <f t="shared" si="61"/>
        <v>0</v>
      </c>
      <c r="AC195" s="163">
        <f t="shared" si="61"/>
        <v>0</v>
      </c>
      <c r="AD195" s="163">
        <f t="shared" si="61"/>
        <v>0</v>
      </c>
      <c r="AE195" s="163">
        <f t="shared" si="61"/>
        <v>0</v>
      </c>
      <c r="AF195" s="176">
        <f t="shared" si="61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62"/>
        <v>0</v>
      </c>
      <c r="D196" s="163">
        <f t="shared" si="62"/>
        <v>0</v>
      </c>
      <c r="E196" s="163">
        <f t="shared" si="62"/>
        <v>0</v>
      </c>
      <c r="F196" s="163">
        <f t="shared" si="62"/>
        <v>0</v>
      </c>
      <c r="G196" s="163">
        <f t="shared" si="62"/>
        <v>0</v>
      </c>
      <c r="H196" s="163">
        <f t="shared" si="62"/>
        <v>0</v>
      </c>
      <c r="I196" s="163">
        <f t="shared" si="62"/>
        <v>0</v>
      </c>
      <c r="J196" s="163">
        <f t="shared" si="62"/>
        <v>0</v>
      </c>
      <c r="K196" s="163">
        <f t="shared" si="62"/>
        <v>0</v>
      </c>
      <c r="L196" s="163">
        <f t="shared" si="62"/>
        <v>0</v>
      </c>
      <c r="M196" s="163">
        <f t="shared" si="62"/>
        <v>0</v>
      </c>
      <c r="N196" s="163">
        <f t="shared" si="62"/>
        <v>0</v>
      </c>
      <c r="O196" s="163">
        <f t="shared" si="62"/>
        <v>0</v>
      </c>
      <c r="P196" s="163">
        <f t="shared" si="62"/>
        <v>0</v>
      </c>
      <c r="Q196" s="163">
        <f t="shared" si="62"/>
        <v>0</v>
      </c>
      <c r="R196" s="163">
        <f t="shared" si="62"/>
        <v>0</v>
      </c>
      <c r="S196" s="163">
        <f t="shared" si="61"/>
        <v>0</v>
      </c>
      <c r="T196" s="163">
        <f t="shared" si="61"/>
        <v>0</v>
      </c>
      <c r="U196" s="163">
        <f t="shared" si="61"/>
        <v>0</v>
      </c>
      <c r="V196" s="163">
        <f t="shared" si="61"/>
        <v>0</v>
      </c>
      <c r="W196" s="163">
        <f t="shared" si="61"/>
        <v>0</v>
      </c>
      <c r="X196" s="163">
        <f t="shared" si="61"/>
        <v>0</v>
      </c>
      <c r="Y196" s="163">
        <f t="shared" si="61"/>
        <v>0</v>
      </c>
      <c r="Z196" s="163">
        <f t="shared" si="61"/>
        <v>0</v>
      </c>
      <c r="AA196" s="163">
        <f t="shared" si="61"/>
        <v>0</v>
      </c>
      <c r="AB196" s="163">
        <f t="shared" si="61"/>
        <v>0</v>
      </c>
      <c r="AC196" s="163">
        <f t="shared" si="61"/>
        <v>0</v>
      </c>
      <c r="AD196" s="163">
        <f t="shared" si="61"/>
        <v>0</v>
      </c>
      <c r="AE196" s="163">
        <f t="shared" si="61"/>
        <v>0</v>
      </c>
      <c r="AF196" s="176">
        <f t="shared" si="61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62"/>
        <v>0</v>
      </c>
      <c r="D197" s="163">
        <f t="shared" si="62"/>
        <v>0</v>
      </c>
      <c r="E197" s="163">
        <f t="shared" si="62"/>
        <v>0</v>
      </c>
      <c r="F197" s="163">
        <f t="shared" si="62"/>
        <v>0</v>
      </c>
      <c r="G197" s="163">
        <f t="shared" si="62"/>
        <v>0</v>
      </c>
      <c r="H197" s="163">
        <f t="shared" si="62"/>
        <v>0</v>
      </c>
      <c r="I197" s="163">
        <f t="shared" si="62"/>
        <v>0</v>
      </c>
      <c r="J197" s="163">
        <f t="shared" si="62"/>
        <v>0</v>
      </c>
      <c r="K197" s="163">
        <f t="shared" si="62"/>
        <v>0</v>
      </c>
      <c r="L197" s="163">
        <f t="shared" si="62"/>
        <v>0</v>
      </c>
      <c r="M197" s="163">
        <f t="shared" si="62"/>
        <v>0</v>
      </c>
      <c r="N197" s="163">
        <f t="shared" si="62"/>
        <v>0</v>
      </c>
      <c r="O197" s="163">
        <f t="shared" si="62"/>
        <v>0</v>
      </c>
      <c r="P197" s="163">
        <f t="shared" si="62"/>
        <v>0</v>
      </c>
      <c r="Q197" s="163">
        <f t="shared" si="62"/>
        <v>0</v>
      </c>
      <c r="R197" s="163">
        <f t="shared" si="62"/>
        <v>0</v>
      </c>
      <c r="S197" s="163">
        <f t="shared" si="61"/>
        <v>0</v>
      </c>
      <c r="T197" s="163">
        <f t="shared" si="61"/>
        <v>0</v>
      </c>
      <c r="U197" s="163">
        <f t="shared" si="61"/>
        <v>0</v>
      </c>
      <c r="V197" s="163">
        <f t="shared" si="61"/>
        <v>0</v>
      </c>
      <c r="W197" s="163">
        <f t="shared" si="61"/>
        <v>0</v>
      </c>
      <c r="X197" s="163">
        <f t="shared" si="61"/>
        <v>0</v>
      </c>
      <c r="Y197" s="163">
        <f t="shared" si="61"/>
        <v>0</v>
      </c>
      <c r="Z197" s="163">
        <f t="shared" si="61"/>
        <v>0</v>
      </c>
      <c r="AA197" s="163">
        <f t="shared" si="61"/>
        <v>0</v>
      </c>
      <c r="AB197" s="163">
        <f t="shared" si="61"/>
        <v>0</v>
      </c>
      <c r="AC197" s="163">
        <f t="shared" si="61"/>
        <v>0</v>
      </c>
      <c r="AD197" s="163">
        <f t="shared" si="61"/>
        <v>0</v>
      </c>
      <c r="AE197" s="163">
        <f t="shared" si="61"/>
        <v>0</v>
      </c>
      <c r="AF197" s="176">
        <f t="shared" si="61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62"/>
        <v>0</v>
      </c>
      <c r="D198" s="163">
        <f t="shared" si="62"/>
        <v>0</v>
      </c>
      <c r="E198" s="163">
        <f t="shared" si="62"/>
        <v>0</v>
      </c>
      <c r="F198" s="163">
        <f t="shared" si="62"/>
        <v>0</v>
      </c>
      <c r="G198" s="163">
        <f t="shared" si="62"/>
        <v>0</v>
      </c>
      <c r="H198" s="163">
        <f t="shared" si="62"/>
        <v>0</v>
      </c>
      <c r="I198" s="163">
        <f t="shared" si="62"/>
        <v>0</v>
      </c>
      <c r="J198" s="163">
        <f t="shared" si="62"/>
        <v>0</v>
      </c>
      <c r="K198" s="163">
        <f t="shared" si="62"/>
        <v>0</v>
      </c>
      <c r="L198" s="163">
        <f t="shared" si="62"/>
        <v>0</v>
      </c>
      <c r="M198" s="163">
        <f t="shared" si="62"/>
        <v>0</v>
      </c>
      <c r="N198" s="163">
        <f t="shared" si="62"/>
        <v>0</v>
      </c>
      <c r="O198" s="163">
        <f t="shared" si="62"/>
        <v>0</v>
      </c>
      <c r="P198" s="163">
        <f t="shared" si="62"/>
        <v>0</v>
      </c>
      <c r="Q198" s="163">
        <f t="shared" si="62"/>
        <v>0</v>
      </c>
      <c r="R198" s="163">
        <f t="shared" si="62"/>
        <v>0</v>
      </c>
      <c r="S198" s="163">
        <f t="shared" si="61"/>
        <v>0</v>
      </c>
      <c r="T198" s="163">
        <f t="shared" si="61"/>
        <v>0</v>
      </c>
      <c r="U198" s="163">
        <f t="shared" si="61"/>
        <v>0</v>
      </c>
      <c r="V198" s="163">
        <f t="shared" si="61"/>
        <v>0</v>
      </c>
      <c r="W198" s="163">
        <f t="shared" si="61"/>
        <v>0</v>
      </c>
      <c r="X198" s="163">
        <f t="shared" si="61"/>
        <v>0</v>
      </c>
      <c r="Y198" s="163">
        <f t="shared" si="61"/>
        <v>0</v>
      </c>
      <c r="Z198" s="163">
        <f t="shared" si="61"/>
        <v>0</v>
      </c>
      <c r="AA198" s="163">
        <f t="shared" si="61"/>
        <v>0</v>
      </c>
      <c r="AB198" s="163">
        <f t="shared" si="61"/>
        <v>0</v>
      </c>
      <c r="AC198" s="163">
        <f t="shared" si="61"/>
        <v>0</v>
      </c>
      <c r="AD198" s="163">
        <f t="shared" si="61"/>
        <v>0</v>
      </c>
      <c r="AE198" s="163">
        <f t="shared" si="61"/>
        <v>0</v>
      </c>
      <c r="AF198" s="176">
        <f t="shared" si="61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62"/>
        <v>0</v>
      </c>
      <c r="D199" s="163">
        <f t="shared" si="62"/>
        <v>0</v>
      </c>
      <c r="E199" s="163">
        <f t="shared" si="62"/>
        <v>0</v>
      </c>
      <c r="F199" s="163">
        <f t="shared" si="62"/>
        <v>0</v>
      </c>
      <c r="G199" s="163">
        <f t="shared" si="62"/>
        <v>0</v>
      </c>
      <c r="H199" s="163">
        <f t="shared" si="62"/>
        <v>0</v>
      </c>
      <c r="I199" s="163">
        <f t="shared" si="62"/>
        <v>0</v>
      </c>
      <c r="J199" s="163">
        <f t="shared" si="62"/>
        <v>0</v>
      </c>
      <c r="K199" s="163">
        <f t="shared" si="62"/>
        <v>0</v>
      </c>
      <c r="L199" s="163">
        <f t="shared" si="62"/>
        <v>0</v>
      </c>
      <c r="M199" s="163">
        <f t="shared" si="62"/>
        <v>0</v>
      </c>
      <c r="N199" s="163">
        <f t="shared" si="62"/>
        <v>0</v>
      </c>
      <c r="O199" s="163">
        <f t="shared" si="62"/>
        <v>0</v>
      </c>
      <c r="P199" s="163">
        <f t="shared" si="62"/>
        <v>0</v>
      </c>
      <c r="Q199" s="163">
        <f t="shared" si="62"/>
        <v>0</v>
      </c>
      <c r="R199" s="163">
        <f t="shared" si="62"/>
        <v>0</v>
      </c>
      <c r="S199" s="163">
        <f t="shared" si="61"/>
        <v>0</v>
      </c>
      <c r="T199" s="163">
        <f t="shared" si="61"/>
        <v>0</v>
      </c>
      <c r="U199" s="163">
        <f t="shared" si="61"/>
        <v>0</v>
      </c>
      <c r="V199" s="163">
        <f t="shared" si="61"/>
        <v>0</v>
      </c>
      <c r="W199" s="163">
        <f t="shared" si="61"/>
        <v>0</v>
      </c>
      <c r="X199" s="163">
        <f t="shared" si="61"/>
        <v>0</v>
      </c>
      <c r="Y199" s="163">
        <f t="shared" si="61"/>
        <v>0</v>
      </c>
      <c r="Z199" s="163">
        <f t="shared" si="61"/>
        <v>0</v>
      </c>
      <c r="AA199" s="163">
        <f t="shared" si="61"/>
        <v>0</v>
      </c>
      <c r="AB199" s="163">
        <f t="shared" si="61"/>
        <v>0</v>
      </c>
      <c r="AC199" s="163">
        <f t="shared" si="61"/>
        <v>0</v>
      </c>
      <c r="AD199" s="163">
        <f t="shared" si="61"/>
        <v>0</v>
      </c>
      <c r="AE199" s="163">
        <f t="shared" si="61"/>
        <v>0</v>
      </c>
      <c r="AF199" s="176">
        <f t="shared" si="61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62"/>
        <v>0</v>
      </c>
      <c r="D200" s="163">
        <f t="shared" si="62"/>
        <v>0</v>
      </c>
      <c r="E200" s="163">
        <f t="shared" si="62"/>
        <v>0</v>
      </c>
      <c r="F200" s="163">
        <f t="shared" si="62"/>
        <v>0</v>
      </c>
      <c r="G200" s="163">
        <f t="shared" si="62"/>
        <v>0</v>
      </c>
      <c r="H200" s="163">
        <f t="shared" si="62"/>
        <v>0</v>
      </c>
      <c r="I200" s="163">
        <f t="shared" si="62"/>
        <v>0</v>
      </c>
      <c r="J200" s="163">
        <f t="shared" si="62"/>
        <v>0</v>
      </c>
      <c r="K200" s="163">
        <f t="shared" si="62"/>
        <v>0</v>
      </c>
      <c r="L200" s="163">
        <f t="shared" si="62"/>
        <v>0</v>
      </c>
      <c r="M200" s="163">
        <f t="shared" si="62"/>
        <v>0</v>
      </c>
      <c r="N200" s="163">
        <f t="shared" si="62"/>
        <v>0</v>
      </c>
      <c r="O200" s="163">
        <f t="shared" si="62"/>
        <v>0</v>
      </c>
      <c r="P200" s="163">
        <f t="shared" si="62"/>
        <v>0</v>
      </c>
      <c r="Q200" s="163">
        <f t="shared" si="62"/>
        <v>0</v>
      </c>
      <c r="R200" s="163">
        <f t="shared" ref="R200:AF215" si="63">Q200</f>
        <v>0</v>
      </c>
      <c r="S200" s="163">
        <f t="shared" si="63"/>
        <v>0</v>
      </c>
      <c r="T200" s="163">
        <f t="shared" si="63"/>
        <v>0</v>
      </c>
      <c r="U200" s="163">
        <f t="shared" si="63"/>
        <v>0</v>
      </c>
      <c r="V200" s="163">
        <f t="shared" si="63"/>
        <v>0</v>
      </c>
      <c r="W200" s="163">
        <f t="shared" si="63"/>
        <v>0</v>
      </c>
      <c r="X200" s="163">
        <f t="shared" si="63"/>
        <v>0</v>
      </c>
      <c r="Y200" s="163">
        <f t="shared" si="63"/>
        <v>0</v>
      </c>
      <c r="Z200" s="163">
        <f t="shared" si="63"/>
        <v>0</v>
      </c>
      <c r="AA200" s="163">
        <f t="shared" si="63"/>
        <v>0</v>
      </c>
      <c r="AB200" s="163">
        <f t="shared" si="63"/>
        <v>0</v>
      </c>
      <c r="AC200" s="163">
        <f t="shared" si="63"/>
        <v>0</v>
      </c>
      <c r="AD200" s="163">
        <f t="shared" si="63"/>
        <v>0</v>
      </c>
      <c r="AE200" s="163">
        <f t="shared" si="63"/>
        <v>0</v>
      </c>
      <c r="AF200" s="176">
        <f t="shared" si="63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R216" si="64">B201</f>
        <v>0</v>
      </c>
      <c r="D201" s="163">
        <f t="shared" si="64"/>
        <v>0</v>
      </c>
      <c r="E201" s="163">
        <f t="shared" si="64"/>
        <v>0</v>
      </c>
      <c r="F201" s="163">
        <f t="shared" si="64"/>
        <v>0</v>
      </c>
      <c r="G201" s="163">
        <f t="shared" si="64"/>
        <v>0</v>
      </c>
      <c r="H201" s="163">
        <f t="shared" si="64"/>
        <v>0</v>
      </c>
      <c r="I201" s="163">
        <f t="shared" si="64"/>
        <v>0</v>
      </c>
      <c r="J201" s="163">
        <f t="shared" si="64"/>
        <v>0</v>
      </c>
      <c r="K201" s="163">
        <f t="shared" si="64"/>
        <v>0</v>
      </c>
      <c r="L201" s="163">
        <f t="shared" si="64"/>
        <v>0</v>
      </c>
      <c r="M201" s="163">
        <f t="shared" si="64"/>
        <v>0</v>
      </c>
      <c r="N201" s="163">
        <f t="shared" si="64"/>
        <v>0</v>
      </c>
      <c r="O201" s="163">
        <f t="shared" si="64"/>
        <v>0</v>
      </c>
      <c r="P201" s="163">
        <f t="shared" si="64"/>
        <v>0</v>
      </c>
      <c r="Q201" s="163">
        <f t="shared" si="64"/>
        <v>0</v>
      </c>
      <c r="R201" s="163">
        <f t="shared" si="64"/>
        <v>0</v>
      </c>
      <c r="S201" s="163">
        <f t="shared" si="63"/>
        <v>0</v>
      </c>
      <c r="T201" s="163">
        <f t="shared" si="63"/>
        <v>0</v>
      </c>
      <c r="U201" s="163">
        <f t="shared" si="63"/>
        <v>0</v>
      </c>
      <c r="V201" s="163">
        <f t="shared" si="63"/>
        <v>0</v>
      </c>
      <c r="W201" s="163">
        <f t="shared" si="63"/>
        <v>0</v>
      </c>
      <c r="X201" s="163">
        <f t="shared" si="63"/>
        <v>0</v>
      </c>
      <c r="Y201" s="163">
        <f t="shared" si="63"/>
        <v>0</v>
      </c>
      <c r="Z201" s="163">
        <f t="shared" si="63"/>
        <v>0</v>
      </c>
      <c r="AA201" s="163">
        <f t="shared" si="63"/>
        <v>0</v>
      </c>
      <c r="AB201" s="163">
        <f t="shared" si="63"/>
        <v>0</v>
      </c>
      <c r="AC201" s="163">
        <f t="shared" si="63"/>
        <v>0</v>
      </c>
      <c r="AD201" s="163">
        <f t="shared" si="63"/>
        <v>0</v>
      </c>
      <c r="AE201" s="163">
        <f t="shared" si="63"/>
        <v>0</v>
      </c>
      <c r="AF201" s="176">
        <f t="shared" si="63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64"/>
        <v>0</v>
      </c>
      <c r="D202" s="163">
        <f t="shared" si="64"/>
        <v>0</v>
      </c>
      <c r="E202" s="163">
        <f t="shared" si="64"/>
        <v>0</v>
      </c>
      <c r="F202" s="163">
        <f t="shared" si="64"/>
        <v>0</v>
      </c>
      <c r="G202" s="163">
        <f t="shared" si="64"/>
        <v>0</v>
      </c>
      <c r="H202" s="163">
        <f t="shared" si="64"/>
        <v>0</v>
      </c>
      <c r="I202" s="163">
        <f t="shared" si="64"/>
        <v>0</v>
      </c>
      <c r="J202" s="163">
        <f t="shared" si="64"/>
        <v>0</v>
      </c>
      <c r="K202" s="163">
        <f t="shared" si="64"/>
        <v>0</v>
      </c>
      <c r="L202" s="163">
        <f t="shared" si="64"/>
        <v>0</v>
      </c>
      <c r="M202" s="163">
        <f t="shared" si="64"/>
        <v>0</v>
      </c>
      <c r="N202" s="163">
        <f t="shared" si="64"/>
        <v>0</v>
      </c>
      <c r="O202" s="163">
        <f t="shared" si="64"/>
        <v>0</v>
      </c>
      <c r="P202" s="163">
        <f t="shared" si="64"/>
        <v>0</v>
      </c>
      <c r="Q202" s="163">
        <f t="shared" si="64"/>
        <v>0</v>
      </c>
      <c r="R202" s="163">
        <f t="shared" si="64"/>
        <v>0</v>
      </c>
      <c r="S202" s="163">
        <f t="shared" si="63"/>
        <v>0</v>
      </c>
      <c r="T202" s="163">
        <f t="shared" si="63"/>
        <v>0</v>
      </c>
      <c r="U202" s="163">
        <f t="shared" si="63"/>
        <v>0</v>
      </c>
      <c r="V202" s="163">
        <f t="shared" si="63"/>
        <v>0</v>
      </c>
      <c r="W202" s="163">
        <f t="shared" si="63"/>
        <v>0</v>
      </c>
      <c r="X202" s="163">
        <f t="shared" si="63"/>
        <v>0</v>
      </c>
      <c r="Y202" s="163">
        <f t="shared" si="63"/>
        <v>0</v>
      </c>
      <c r="Z202" s="163">
        <f t="shared" si="63"/>
        <v>0</v>
      </c>
      <c r="AA202" s="163">
        <f t="shared" si="63"/>
        <v>0</v>
      </c>
      <c r="AB202" s="163">
        <f t="shared" si="63"/>
        <v>0</v>
      </c>
      <c r="AC202" s="163">
        <f t="shared" si="63"/>
        <v>0</v>
      </c>
      <c r="AD202" s="163">
        <f t="shared" si="63"/>
        <v>0</v>
      </c>
      <c r="AE202" s="163">
        <f t="shared" si="63"/>
        <v>0</v>
      </c>
      <c r="AF202" s="176">
        <f t="shared" si="63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64"/>
        <v>0</v>
      </c>
      <c r="D203" s="163">
        <f t="shared" si="64"/>
        <v>0</v>
      </c>
      <c r="E203" s="163">
        <f t="shared" si="64"/>
        <v>0</v>
      </c>
      <c r="F203" s="163">
        <f t="shared" si="64"/>
        <v>0</v>
      </c>
      <c r="G203" s="163">
        <f t="shared" si="64"/>
        <v>0</v>
      </c>
      <c r="H203" s="163">
        <f t="shared" si="64"/>
        <v>0</v>
      </c>
      <c r="I203" s="163">
        <f t="shared" si="64"/>
        <v>0</v>
      </c>
      <c r="J203" s="163">
        <f t="shared" si="64"/>
        <v>0</v>
      </c>
      <c r="K203" s="163">
        <f t="shared" si="64"/>
        <v>0</v>
      </c>
      <c r="L203" s="163">
        <f t="shared" si="64"/>
        <v>0</v>
      </c>
      <c r="M203" s="163">
        <f t="shared" si="64"/>
        <v>0</v>
      </c>
      <c r="N203" s="163">
        <f t="shared" si="64"/>
        <v>0</v>
      </c>
      <c r="O203" s="163">
        <f t="shared" si="64"/>
        <v>0</v>
      </c>
      <c r="P203" s="163">
        <f t="shared" si="64"/>
        <v>0</v>
      </c>
      <c r="Q203" s="163">
        <f t="shared" si="64"/>
        <v>0</v>
      </c>
      <c r="R203" s="163">
        <f t="shared" si="64"/>
        <v>0</v>
      </c>
      <c r="S203" s="163">
        <f t="shared" si="63"/>
        <v>0</v>
      </c>
      <c r="T203" s="163">
        <f t="shared" si="63"/>
        <v>0</v>
      </c>
      <c r="U203" s="163">
        <f t="shared" si="63"/>
        <v>0</v>
      </c>
      <c r="V203" s="163">
        <f t="shared" si="63"/>
        <v>0</v>
      </c>
      <c r="W203" s="163">
        <f t="shared" si="63"/>
        <v>0</v>
      </c>
      <c r="X203" s="163">
        <f t="shared" si="63"/>
        <v>0</v>
      </c>
      <c r="Y203" s="163">
        <f t="shared" si="63"/>
        <v>0</v>
      </c>
      <c r="Z203" s="163">
        <f t="shared" si="63"/>
        <v>0</v>
      </c>
      <c r="AA203" s="163">
        <f t="shared" si="63"/>
        <v>0</v>
      </c>
      <c r="AB203" s="163">
        <f t="shared" si="63"/>
        <v>0</v>
      </c>
      <c r="AC203" s="163">
        <f t="shared" si="63"/>
        <v>0</v>
      </c>
      <c r="AD203" s="163">
        <f t="shared" si="63"/>
        <v>0</v>
      </c>
      <c r="AE203" s="163">
        <f t="shared" si="63"/>
        <v>0</v>
      </c>
      <c r="AF203" s="176">
        <f t="shared" si="63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64"/>
        <v>0</v>
      </c>
      <c r="D204" s="163">
        <f t="shared" si="64"/>
        <v>0</v>
      </c>
      <c r="E204" s="163">
        <f t="shared" si="64"/>
        <v>0</v>
      </c>
      <c r="F204" s="163">
        <f t="shared" si="64"/>
        <v>0</v>
      </c>
      <c r="G204" s="163">
        <f t="shared" si="64"/>
        <v>0</v>
      </c>
      <c r="H204" s="163">
        <f t="shared" si="64"/>
        <v>0</v>
      </c>
      <c r="I204" s="163">
        <f t="shared" si="64"/>
        <v>0</v>
      </c>
      <c r="J204" s="163">
        <f t="shared" si="64"/>
        <v>0</v>
      </c>
      <c r="K204" s="163">
        <f t="shared" si="64"/>
        <v>0</v>
      </c>
      <c r="L204" s="163">
        <f t="shared" si="64"/>
        <v>0</v>
      </c>
      <c r="M204" s="163">
        <f t="shared" si="64"/>
        <v>0</v>
      </c>
      <c r="N204" s="163">
        <f t="shared" si="64"/>
        <v>0</v>
      </c>
      <c r="O204" s="163">
        <f t="shared" si="64"/>
        <v>0</v>
      </c>
      <c r="P204" s="163">
        <f t="shared" si="64"/>
        <v>0</v>
      </c>
      <c r="Q204" s="163">
        <f t="shared" si="64"/>
        <v>0</v>
      </c>
      <c r="R204" s="163">
        <f t="shared" si="64"/>
        <v>0</v>
      </c>
      <c r="S204" s="163">
        <f t="shared" si="63"/>
        <v>0</v>
      </c>
      <c r="T204" s="163">
        <f t="shared" si="63"/>
        <v>0</v>
      </c>
      <c r="U204" s="163">
        <f t="shared" si="63"/>
        <v>0</v>
      </c>
      <c r="V204" s="163">
        <f t="shared" si="63"/>
        <v>0</v>
      </c>
      <c r="W204" s="163">
        <f t="shared" si="63"/>
        <v>0</v>
      </c>
      <c r="X204" s="163">
        <f t="shared" si="63"/>
        <v>0</v>
      </c>
      <c r="Y204" s="163">
        <f t="shared" si="63"/>
        <v>0</v>
      </c>
      <c r="Z204" s="163">
        <f t="shared" si="63"/>
        <v>0</v>
      </c>
      <c r="AA204" s="163">
        <f t="shared" si="63"/>
        <v>0</v>
      </c>
      <c r="AB204" s="163">
        <f t="shared" si="63"/>
        <v>0</v>
      </c>
      <c r="AC204" s="163">
        <f t="shared" si="63"/>
        <v>0</v>
      </c>
      <c r="AD204" s="163">
        <f t="shared" si="63"/>
        <v>0</v>
      </c>
      <c r="AE204" s="163">
        <f t="shared" si="63"/>
        <v>0</v>
      </c>
      <c r="AF204" s="176">
        <f t="shared" si="63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64"/>
        <v>0</v>
      </c>
      <c r="D205" s="163">
        <f t="shared" si="64"/>
        <v>0</v>
      </c>
      <c r="E205" s="163">
        <f t="shared" si="64"/>
        <v>0</v>
      </c>
      <c r="F205" s="163">
        <f t="shared" si="64"/>
        <v>0</v>
      </c>
      <c r="G205" s="163">
        <f t="shared" si="64"/>
        <v>0</v>
      </c>
      <c r="H205" s="163">
        <f t="shared" si="64"/>
        <v>0</v>
      </c>
      <c r="I205" s="163">
        <f t="shared" si="64"/>
        <v>0</v>
      </c>
      <c r="J205" s="163">
        <f t="shared" si="64"/>
        <v>0</v>
      </c>
      <c r="K205" s="163">
        <f t="shared" si="64"/>
        <v>0</v>
      </c>
      <c r="L205" s="163">
        <f t="shared" si="64"/>
        <v>0</v>
      </c>
      <c r="M205" s="163">
        <f t="shared" si="64"/>
        <v>0</v>
      </c>
      <c r="N205" s="163">
        <f t="shared" si="64"/>
        <v>0</v>
      </c>
      <c r="O205" s="163">
        <f t="shared" si="64"/>
        <v>0</v>
      </c>
      <c r="P205" s="163">
        <f t="shared" si="64"/>
        <v>0</v>
      </c>
      <c r="Q205" s="163">
        <f t="shared" si="64"/>
        <v>0</v>
      </c>
      <c r="R205" s="163">
        <f t="shared" si="64"/>
        <v>0</v>
      </c>
      <c r="S205" s="163">
        <f t="shared" si="63"/>
        <v>0</v>
      </c>
      <c r="T205" s="163">
        <f t="shared" si="63"/>
        <v>0</v>
      </c>
      <c r="U205" s="163">
        <f t="shared" si="63"/>
        <v>0</v>
      </c>
      <c r="V205" s="163">
        <f t="shared" si="63"/>
        <v>0</v>
      </c>
      <c r="W205" s="163">
        <f t="shared" si="63"/>
        <v>0</v>
      </c>
      <c r="X205" s="163">
        <f t="shared" si="63"/>
        <v>0</v>
      </c>
      <c r="Y205" s="163">
        <f t="shared" si="63"/>
        <v>0</v>
      </c>
      <c r="Z205" s="163">
        <f t="shared" si="63"/>
        <v>0</v>
      </c>
      <c r="AA205" s="163">
        <f t="shared" si="63"/>
        <v>0</v>
      </c>
      <c r="AB205" s="163">
        <f t="shared" si="63"/>
        <v>0</v>
      </c>
      <c r="AC205" s="163">
        <f t="shared" si="63"/>
        <v>0</v>
      </c>
      <c r="AD205" s="163">
        <f t="shared" si="63"/>
        <v>0</v>
      </c>
      <c r="AE205" s="163">
        <f t="shared" si="63"/>
        <v>0</v>
      </c>
      <c r="AF205" s="176">
        <f t="shared" si="63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64"/>
        <v>0</v>
      </c>
      <c r="D206" s="163">
        <f t="shared" si="64"/>
        <v>0</v>
      </c>
      <c r="E206" s="163">
        <f t="shared" si="64"/>
        <v>0</v>
      </c>
      <c r="F206" s="163">
        <f t="shared" si="64"/>
        <v>0</v>
      </c>
      <c r="G206" s="163">
        <f t="shared" si="64"/>
        <v>0</v>
      </c>
      <c r="H206" s="163">
        <f t="shared" si="64"/>
        <v>0</v>
      </c>
      <c r="I206" s="163">
        <f t="shared" si="64"/>
        <v>0</v>
      </c>
      <c r="J206" s="163">
        <f t="shared" si="64"/>
        <v>0</v>
      </c>
      <c r="K206" s="163">
        <f t="shared" si="64"/>
        <v>0</v>
      </c>
      <c r="L206" s="163">
        <f t="shared" si="64"/>
        <v>0</v>
      </c>
      <c r="M206" s="163">
        <f t="shared" si="64"/>
        <v>0</v>
      </c>
      <c r="N206" s="163">
        <f t="shared" si="64"/>
        <v>0</v>
      </c>
      <c r="O206" s="163">
        <f t="shared" si="64"/>
        <v>0</v>
      </c>
      <c r="P206" s="163">
        <f t="shared" si="64"/>
        <v>0</v>
      </c>
      <c r="Q206" s="163">
        <f t="shared" si="64"/>
        <v>0</v>
      </c>
      <c r="R206" s="163">
        <f t="shared" si="64"/>
        <v>0</v>
      </c>
      <c r="S206" s="163">
        <f t="shared" si="63"/>
        <v>0</v>
      </c>
      <c r="T206" s="163">
        <f t="shared" si="63"/>
        <v>0</v>
      </c>
      <c r="U206" s="163">
        <f t="shared" si="63"/>
        <v>0</v>
      </c>
      <c r="V206" s="163">
        <f t="shared" si="63"/>
        <v>0</v>
      </c>
      <c r="W206" s="163">
        <f t="shared" si="63"/>
        <v>0</v>
      </c>
      <c r="X206" s="163">
        <f t="shared" si="63"/>
        <v>0</v>
      </c>
      <c r="Y206" s="163">
        <f t="shared" si="63"/>
        <v>0</v>
      </c>
      <c r="Z206" s="163">
        <f t="shared" si="63"/>
        <v>0</v>
      </c>
      <c r="AA206" s="163">
        <f t="shared" si="63"/>
        <v>0</v>
      </c>
      <c r="AB206" s="163">
        <f t="shared" si="63"/>
        <v>0</v>
      </c>
      <c r="AC206" s="163">
        <f t="shared" si="63"/>
        <v>0</v>
      </c>
      <c r="AD206" s="163">
        <f t="shared" si="63"/>
        <v>0</v>
      </c>
      <c r="AE206" s="163">
        <f t="shared" si="63"/>
        <v>0</v>
      </c>
      <c r="AF206" s="176">
        <f t="shared" si="63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64"/>
        <v>0</v>
      </c>
      <c r="D207" s="163">
        <f t="shared" si="64"/>
        <v>0</v>
      </c>
      <c r="E207" s="163">
        <f t="shared" si="64"/>
        <v>0</v>
      </c>
      <c r="F207" s="163">
        <f t="shared" si="64"/>
        <v>0</v>
      </c>
      <c r="G207" s="163">
        <f t="shared" si="64"/>
        <v>0</v>
      </c>
      <c r="H207" s="163">
        <f t="shared" si="64"/>
        <v>0</v>
      </c>
      <c r="I207" s="163">
        <f t="shared" si="64"/>
        <v>0</v>
      </c>
      <c r="J207" s="163">
        <f t="shared" si="64"/>
        <v>0</v>
      </c>
      <c r="K207" s="163">
        <f t="shared" si="64"/>
        <v>0</v>
      </c>
      <c r="L207" s="163">
        <f t="shared" si="64"/>
        <v>0</v>
      </c>
      <c r="M207" s="163">
        <f t="shared" si="64"/>
        <v>0</v>
      </c>
      <c r="N207" s="163">
        <f t="shared" si="64"/>
        <v>0</v>
      </c>
      <c r="O207" s="163">
        <f t="shared" si="64"/>
        <v>0</v>
      </c>
      <c r="P207" s="163">
        <f t="shared" si="64"/>
        <v>0</v>
      </c>
      <c r="Q207" s="163">
        <f t="shared" si="64"/>
        <v>0</v>
      </c>
      <c r="R207" s="163">
        <f t="shared" si="64"/>
        <v>0</v>
      </c>
      <c r="S207" s="163">
        <f t="shared" si="63"/>
        <v>0</v>
      </c>
      <c r="T207" s="163">
        <f t="shared" si="63"/>
        <v>0</v>
      </c>
      <c r="U207" s="163">
        <f t="shared" si="63"/>
        <v>0</v>
      </c>
      <c r="V207" s="163">
        <f t="shared" si="63"/>
        <v>0</v>
      </c>
      <c r="W207" s="163">
        <f t="shared" si="63"/>
        <v>0</v>
      </c>
      <c r="X207" s="163">
        <f t="shared" si="63"/>
        <v>0</v>
      </c>
      <c r="Y207" s="163">
        <f t="shared" si="63"/>
        <v>0</v>
      </c>
      <c r="Z207" s="163">
        <f t="shared" si="63"/>
        <v>0</v>
      </c>
      <c r="AA207" s="163">
        <f t="shared" si="63"/>
        <v>0</v>
      </c>
      <c r="AB207" s="163">
        <f t="shared" si="63"/>
        <v>0</v>
      </c>
      <c r="AC207" s="163">
        <f t="shared" si="63"/>
        <v>0</v>
      </c>
      <c r="AD207" s="163">
        <f t="shared" si="63"/>
        <v>0</v>
      </c>
      <c r="AE207" s="163">
        <f t="shared" si="63"/>
        <v>0</v>
      </c>
      <c r="AF207" s="176">
        <f t="shared" si="63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64"/>
        <v>0</v>
      </c>
      <c r="D208" s="163">
        <f t="shared" si="64"/>
        <v>0</v>
      </c>
      <c r="E208" s="163">
        <f t="shared" si="64"/>
        <v>0</v>
      </c>
      <c r="F208" s="163">
        <f t="shared" si="64"/>
        <v>0</v>
      </c>
      <c r="G208" s="163">
        <f t="shared" si="64"/>
        <v>0</v>
      </c>
      <c r="H208" s="163">
        <f t="shared" si="64"/>
        <v>0</v>
      </c>
      <c r="I208" s="163">
        <f t="shared" si="64"/>
        <v>0</v>
      </c>
      <c r="J208" s="163">
        <f t="shared" si="64"/>
        <v>0</v>
      </c>
      <c r="K208" s="163">
        <f t="shared" si="64"/>
        <v>0</v>
      </c>
      <c r="L208" s="163">
        <f t="shared" si="64"/>
        <v>0</v>
      </c>
      <c r="M208" s="163">
        <f t="shared" si="64"/>
        <v>0</v>
      </c>
      <c r="N208" s="163">
        <f t="shared" si="64"/>
        <v>0</v>
      </c>
      <c r="O208" s="163">
        <f t="shared" si="64"/>
        <v>0</v>
      </c>
      <c r="P208" s="163">
        <f t="shared" si="64"/>
        <v>0</v>
      </c>
      <c r="Q208" s="163">
        <f t="shared" si="64"/>
        <v>0</v>
      </c>
      <c r="R208" s="163">
        <f t="shared" si="64"/>
        <v>0</v>
      </c>
      <c r="S208" s="163">
        <f t="shared" si="63"/>
        <v>0</v>
      </c>
      <c r="T208" s="163">
        <f t="shared" si="63"/>
        <v>0</v>
      </c>
      <c r="U208" s="163">
        <f t="shared" si="63"/>
        <v>0</v>
      </c>
      <c r="V208" s="163">
        <f t="shared" si="63"/>
        <v>0</v>
      </c>
      <c r="W208" s="163">
        <f t="shared" si="63"/>
        <v>0</v>
      </c>
      <c r="X208" s="163">
        <f t="shared" si="63"/>
        <v>0</v>
      </c>
      <c r="Y208" s="163">
        <f t="shared" si="63"/>
        <v>0</v>
      </c>
      <c r="Z208" s="163">
        <f t="shared" si="63"/>
        <v>0</v>
      </c>
      <c r="AA208" s="163">
        <f t="shared" si="63"/>
        <v>0</v>
      </c>
      <c r="AB208" s="163">
        <f t="shared" si="63"/>
        <v>0</v>
      </c>
      <c r="AC208" s="163">
        <f t="shared" si="63"/>
        <v>0</v>
      </c>
      <c r="AD208" s="163">
        <f t="shared" si="63"/>
        <v>0</v>
      </c>
      <c r="AE208" s="163">
        <f t="shared" si="63"/>
        <v>0</v>
      </c>
      <c r="AF208" s="176">
        <f t="shared" si="63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64"/>
        <v>0</v>
      </c>
      <c r="D209" s="163">
        <f t="shared" si="64"/>
        <v>0</v>
      </c>
      <c r="E209" s="163">
        <f t="shared" si="64"/>
        <v>0</v>
      </c>
      <c r="F209" s="163">
        <f t="shared" si="64"/>
        <v>0</v>
      </c>
      <c r="G209" s="163">
        <f t="shared" si="64"/>
        <v>0</v>
      </c>
      <c r="H209" s="163">
        <f t="shared" si="64"/>
        <v>0</v>
      </c>
      <c r="I209" s="163">
        <f t="shared" si="64"/>
        <v>0</v>
      </c>
      <c r="J209" s="163">
        <f t="shared" si="64"/>
        <v>0</v>
      </c>
      <c r="K209" s="163">
        <f t="shared" si="64"/>
        <v>0</v>
      </c>
      <c r="L209" s="163">
        <f t="shared" si="64"/>
        <v>0</v>
      </c>
      <c r="M209" s="163">
        <f t="shared" si="64"/>
        <v>0</v>
      </c>
      <c r="N209" s="163">
        <f t="shared" si="64"/>
        <v>0</v>
      </c>
      <c r="O209" s="163">
        <f t="shared" si="64"/>
        <v>0</v>
      </c>
      <c r="P209" s="163">
        <f t="shared" si="64"/>
        <v>0</v>
      </c>
      <c r="Q209" s="163">
        <f t="shared" si="64"/>
        <v>0</v>
      </c>
      <c r="R209" s="163">
        <f t="shared" si="64"/>
        <v>0</v>
      </c>
      <c r="S209" s="163">
        <f t="shared" si="63"/>
        <v>0</v>
      </c>
      <c r="T209" s="163">
        <f t="shared" si="63"/>
        <v>0</v>
      </c>
      <c r="U209" s="163">
        <f t="shared" si="63"/>
        <v>0</v>
      </c>
      <c r="V209" s="163">
        <f t="shared" si="63"/>
        <v>0</v>
      </c>
      <c r="W209" s="163">
        <f t="shared" si="63"/>
        <v>0</v>
      </c>
      <c r="X209" s="163">
        <f t="shared" si="63"/>
        <v>0</v>
      </c>
      <c r="Y209" s="163">
        <f t="shared" si="63"/>
        <v>0</v>
      </c>
      <c r="Z209" s="163">
        <f t="shared" si="63"/>
        <v>0</v>
      </c>
      <c r="AA209" s="163">
        <f t="shared" si="63"/>
        <v>0</v>
      </c>
      <c r="AB209" s="163">
        <f t="shared" si="63"/>
        <v>0</v>
      </c>
      <c r="AC209" s="163">
        <f t="shared" si="63"/>
        <v>0</v>
      </c>
      <c r="AD209" s="163">
        <f t="shared" si="63"/>
        <v>0</v>
      </c>
      <c r="AE209" s="163">
        <f t="shared" si="63"/>
        <v>0</v>
      </c>
      <c r="AF209" s="176">
        <f t="shared" si="63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64"/>
        <v>0</v>
      </c>
      <c r="D210" s="163">
        <f t="shared" si="64"/>
        <v>0</v>
      </c>
      <c r="E210" s="163">
        <f t="shared" si="64"/>
        <v>0</v>
      </c>
      <c r="F210" s="163">
        <f t="shared" si="64"/>
        <v>0</v>
      </c>
      <c r="G210" s="163">
        <f t="shared" si="64"/>
        <v>0</v>
      </c>
      <c r="H210" s="163">
        <f t="shared" si="64"/>
        <v>0</v>
      </c>
      <c r="I210" s="163">
        <f t="shared" si="64"/>
        <v>0</v>
      </c>
      <c r="J210" s="163">
        <f t="shared" si="64"/>
        <v>0</v>
      </c>
      <c r="K210" s="163">
        <f t="shared" si="64"/>
        <v>0</v>
      </c>
      <c r="L210" s="163">
        <f t="shared" si="64"/>
        <v>0</v>
      </c>
      <c r="M210" s="163">
        <f t="shared" si="64"/>
        <v>0</v>
      </c>
      <c r="N210" s="163">
        <f t="shared" si="64"/>
        <v>0</v>
      </c>
      <c r="O210" s="163">
        <f t="shared" si="64"/>
        <v>0</v>
      </c>
      <c r="P210" s="163">
        <f t="shared" si="64"/>
        <v>0</v>
      </c>
      <c r="Q210" s="163">
        <f t="shared" si="64"/>
        <v>0</v>
      </c>
      <c r="R210" s="163">
        <f t="shared" si="64"/>
        <v>0</v>
      </c>
      <c r="S210" s="163">
        <f t="shared" si="63"/>
        <v>0</v>
      </c>
      <c r="T210" s="163">
        <f t="shared" si="63"/>
        <v>0</v>
      </c>
      <c r="U210" s="163">
        <f t="shared" si="63"/>
        <v>0</v>
      </c>
      <c r="V210" s="163">
        <f t="shared" si="63"/>
        <v>0</v>
      </c>
      <c r="W210" s="163">
        <f t="shared" si="63"/>
        <v>0</v>
      </c>
      <c r="X210" s="163">
        <f t="shared" si="63"/>
        <v>0</v>
      </c>
      <c r="Y210" s="163">
        <f t="shared" si="63"/>
        <v>0</v>
      </c>
      <c r="Z210" s="163">
        <f t="shared" si="63"/>
        <v>0</v>
      </c>
      <c r="AA210" s="163">
        <f t="shared" si="63"/>
        <v>0</v>
      </c>
      <c r="AB210" s="163">
        <f t="shared" si="63"/>
        <v>0</v>
      </c>
      <c r="AC210" s="163">
        <f t="shared" si="63"/>
        <v>0</v>
      </c>
      <c r="AD210" s="163">
        <f t="shared" si="63"/>
        <v>0</v>
      </c>
      <c r="AE210" s="163">
        <f t="shared" si="63"/>
        <v>0</v>
      </c>
      <c r="AF210" s="176">
        <f t="shared" si="63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64"/>
        <v>0</v>
      </c>
      <c r="D211" s="163">
        <f t="shared" si="64"/>
        <v>0</v>
      </c>
      <c r="E211" s="163">
        <f t="shared" si="64"/>
        <v>0</v>
      </c>
      <c r="F211" s="163">
        <f t="shared" si="64"/>
        <v>0</v>
      </c>
      <c r="G211" s="163">
        <f t="shared" si="64"/>
        <v>0</v>
      </c>
      <c r="H211" s="163">
        <f t="shared" si="64"/>
        <v>0</v>
      </c>
      <c r="I211" s="163">
        <f t="shared" si="64"/>
        <v>0</v>
      </c>
      <c r="J211" s="163">
        <f t="shared" si="64"/>
        <v>0</v>
      </c>
      <c r="K211" s="163">
        <f t="shared" si="64"/>
        <v>0</v>
      </c>
      <c r="L211" s="163">
        <f t="shared" si="64"/>
        <v>0</v>
      </c>
      <c r="M211" s="163">
        <f t="shared" si="64"/>
        <v>0</v>
      </c>
      <c r="N211" s="163">
        <f t="shared" si="64"/>
        <v>0</v>
      </c>
      <c r="O211" s="163">
        <f t="shared" si="64"/>
        <v>0</v>
      </c>
      <c r="P211" s="163">
        <f t="shared" si="64"/>
        <v>0</v>
      </c>
      <c r="Q211" s="163">
        <f t="shared" si="64"/>
        <v>0</v>
      </c>
      <c r="R211" s="163">
        <f t="shared" si="64"/>
        <v>0</v>
      </c>
      <c r="S211" s="163">
        <f t="shared" si="63"/>
        <v>0</v>
      </c>
      <c r="T211" s="163">
        <f t="shared" si="63"/>
        <v>0</v>
      </c>
      <c r="U211" s="163">
        <f t="shared" si="63"/>
        <v>0</v>
      </c>
      <c r="V211" s="163">
        <f t="shared" si="63"/>
        <v>0</v>
      </c>
      <c r="W211" s="163">
        <f t="shared" si="63"/>
        <v>0</v>
      </c>
      <c r="X211" s="163">
        <f t="shared" si="63"/>
        <v>0</v>
      </c>
      <c r="Y211" s="163">
        <f t="shared" si="63"/>
        <v>0</v>
      </c>
      <c r="Z211" s="163">
        <f t="shared" si="63"/>
        <v>0</v>
      </c>
      <c r="AA211" s="163">
        <f t="shared" si="63"/>
        <v>0</v>
      </c>
      <c r="AB211" s="163">
        <f t="shared" si="63"/>
        <v>0</v>
      </c>
      <c r="AC211" s="163">
        <f t="shared" si="63"/>
        <v>0</v>
      </c>
      <c r="AD211" s="163">
        <f t="shared" si="63"/>
        <v>0</v>
      </c>
      <c r="AE211" s="163">
        <f t="shared" si="63"/>
        <v>0</v>
      </c>
      <c r="AF211" s="176">
        <f t="shared" si="63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64"/>
        <v>0</v>
      </c>
      <c r="D212" s="163">
        <f t="shared" si="64"/>
        <v>0</v>
      </c>
      <c r="E212" s="163">
        <f t="shared" si="64"/>
        <v>0</v>
      </c>
      <c r="F212" s="163">
        <f t="shared" si="64"/>
        <v>0</v>
      </c>
      <c r="G212" s="163">
        <f t="shared" si="64"/>
        <v>0</v>
      </c>
      <c r="H212" s="163">
        <f t="shared" si="64"/>
        <v>0</v>
      </c>
      <c r="I212" s="163">
        <f t="shared" si="64"/>
        <v>0</v>
      </c>
      <c r="J212" s="163">
        <f t="shared" si="64"/>
        <v>0</v>
      </c>
      <c r="K212" s="163">
        <f t="shared" si="64"/>
        <v>0</v>
      </c>
      <c r="L212" s="163">
        <f t="shared" si="64"/>
        <v>0</v>
      </c>
      <c r="M212" s="163">
        <f t="shared" si="64"/>
        <v>0</v>
      </c>
      <c r="N212" s="163">
        <f t="shared" si="64"/>
        <v>0</v>
      </c>
      <c r="O212" s="163">
        <f t="shared" si="64"/>
        <v>0</v>
      </c>
      <c r="P212" s="163">
        <f t="shared" si="64"/>
        <v>0</v>
      </c>
      <c r="Q212" s="163">
        <f t="shared" si="64"/>
        <v>0</v>
      </c>
      <c r="R212" s="163">
        <f t="shared" si="64"/>
        <v>0</v>
      </c>
      <c r="S212" s="163">
        <f t="shared" si="63"/>
        <v>0</v>
      </c>
      <c r="T212" s="163">
        <f t="shared" si="63"/>
        <v>0</v>
      </c>
      <c r="U212" s="163">
        <f t="shared" si="63"/>
        <v>0</v>
      </c>
      <c r="V212" s="163">
        <f t="shared" si="63"/>
        <v>0</v>
      </c>
      <c r="W212" s="163">
        <f t="shared" si="63"/>
        <v>0</v>
      </c>
      <c r="X212" s="163">
        <f t="shared" si="63"/>
        <v>0</v>
      </c>
      <c r="Y212" s="163">
        <f t="shared" si="63"/>
        <v>0</v>
      </c>
      <c r="Z212" s="163">
        <f t="shared" si="63"/>
        <v>0</v>
      </c>
      <c r="AA212" s="163">
        <f t="shared" si="63"/>
        <v>0</v>
      </c>
      <c r="AB212" s="163">
        <f t="shared" si="63"/>
        <v>0</v>
      </c>
      <c r="AC212" s="163">
        <f t="shared" si="63"/>
        <v>0</v>
      </c>
      <c r="AD212" s="163">
        <f t="shared" si="63"/>
        <v>0</v>
      </c>
      <c r="AE212" s="163">
        <f t="shared" si="63"/>
        <v>0</v>
      </c>
      <c r="AF212" s="176">
        <f t="shared" si="63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64"/>
        <v>0</v>
      </c>
      <c r="D213" s="163">
        <f t="shared" si="64"/>
        <v>0</v>
      </c>
      <c r="E213" s="163">
        <f t="shared" si="64"/>
        <v>0</v>
      </c>
      <c r="F213" s="163">
        <f t="shared" si="64"/>
        <v>0</v>
      </c>
      <c r="G213" s="163">
        <f t="shared" si="64"/>
        <v>0</v>
      </c>
      <c r="H213" s="163">
        <f t="shared" si="64"/>
        <v>0</v>
      </c>
      <c r="I213" s="163">
        <f t="shared" si="64"/>
        <v>0</v>
      </c>
      <c r="J213" s="163">
        <f t="shared" si="64"/>
        <v>0</v>
      </c>
      <c r="K213" s="163">
        <f t="shared" si="64"/>
        <v>0</v>
      </c>
      <c r="L213" s="163">
        <f t="shared" si="64"/>
        <v>0</v>
      </c>
      <c r="M213" s="163">
        <f t="shared" si="64"/>
        <v>0</v>
      </c>
      <c r="N213" s="163">
        <f t="shared" si="64"/>
        <v>0</v>
      </c>
      <c r="O213" s="163">
        <f t="shared" si="64"/>
        <v>0</v>
      </c>
      <c r="P213" s="163">
        <f t="shared" si="64"/>
        <v>0</v>
      </c>
      <c r="Q213" s="163">
        <f t="shared" si="64"/>
        <v>0</v>
      </c>
      <c r="R213" s="163">
        <f t="shared" si="64"/>
        <v>0</v>
      </c>
      <c r="S213" s="163">
        <f t="shared" si="63"/>
        <v>0</v>
      </c>
      <c r="T213" s="163">
        <f t="shared" si="63"/>
        <v>0</v>
      </c>
      <c r="U213" s="163">
        <f t="shared" si="63"/>
        <v>0</v>
      </c>
      <c r="V213" s="163">
        <f t="shared" si="63"/>
        <v>0</v>
      </c>
      <c r="W213" s="163">
        <f t="shared" si="63"/>
        <v>0</v>
      </c>
      <c r="X213" s="163">
        <f t="shared" si="63"/>
        <v>0</v>
      </c>
      <c r="Y213" s="163">
        <f t="shared" si="63"/>
        <v>0</v>
      </c>
      <c r="Z213" s="163">
        <f t="shared" si="63"/>
        <v>0</v>
      </c>
      <c r="AA213" s="163">
        <f t="shared" si="63"/>
        <v>0</v>
      </c>
      <c r="AB213" s="163">
        <f t="shared" si="63"/>
        <v>0</v>
      </c>
      <c r="AC213" s="163">
        <f t="shared" si="63"/>
        <v>0</v>
      </c>
      <c r="AD213" s="163">
        <f t="shared" si="63"/>
        <v>0</v>
      </c>
      <c r="AE213" s="163">
        <f t="shared" si="63"/>
        <v>0</v>
      </c>
      <c r="AF213" s="176">
        <f t="shared" si="63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64"/>
        <v>0</v>
      </c>
      <c r="D214" s="163">
        <f t="shared" si="64"/>
        <v>0</v>
      </c>
      <c r="E214" s="163">
        <f t="shared" si="64"/>
        <v>0</v>
      </c>
      <c r="F214" s="163">
        <f t="shared" si="64"/>
        <v>0</v>
      </c>
      <c r="G214" s="163">
        <f t="shared" si="64"/>
        <v>0</v>
      </c>
      <c r="H214" s="163">
        <f t="shared" si="64"/>
        <v>0</v>
      </c>
      <c r="I214" s="163">
        <f t="shared" si="64"/>
        <v>0</v>
      </c>
      <c r="J214" s="163">
        <f t="shared" si="64"/>
        <v>0</v>
      </c>
      <c r="K214" s="163">
        <f t="shared" si="64"/>
        <v>0</v>
      </c>
      <c r="L214" s="163">
        <f t="shared" si="64"/>
        <v>0</v>
      </c>
      <c r="M214" s="163">
        <f t="shared" si="64"/>
        <v>0</v>
      </c>
      <c r="N214" s="163">
        <f t="shared" si="64"/>
        <v>0</v>
      </c>
      <c r="O214" s="163">
        <f t="shared" si="64"/>
        <v>0</v>
      </c>
      <c r="P214" s="163">
        <f t="shared" si="64"/>
        <v>0</v>
      </c>
      <c r="Q214" s="163">
        <f t="shared" si="64"/>
        <v>0</v>
      </c>
      <c r="R214" s="163">
        <f t="shared" si="64"/>
        <v>0</v>
      </c>
      <c r="S214" s="163">
        <f t="shared" si="63"/>
        <v>0</v>
      </c>
      <c r="T214" s="163">
        <f t="shared" si="63"/>
        <v>0</v>
      </c>
      <c r="U214" s="163">
        <f t="shared" si="63"/>
        <v>0</v>
      </c>
      <c r="V214" s="163">
        <f t="shared" si="63"/>
        <v>0</v>
      </c>
      <c r="W214" s="163">
        <f t="shared" si="63"/>
        <v>0</v>
      </c>
      <c r="X214" s="163">
        <f t="shared" si="63"/>
        <v>0</v>
      </c>
      <c r="Y214" s="163">
        <f t="shared" si="63"/>
        <v>0</v>
      </c>
      <c r="Z214" s="163">
        <f t="shared" si="63"/>
        <v>0</v>
      </c>
      <c r="AA214" s="163">
        <f t="shared" si="63"/>
        <v>0</v>
      </c>
      <c r="AB214" s="163">
        <f t="shared" si="63"/>
        <v>0</v>
      </c>
      <c r="AC214" s="163">
        <f t="shared" si="63"/>
        <v>0</v>
      </c>
      <c r="AD214" s="163">
        <f t="shared" si="63"/>
        <v>0</v>
      </c>
      <c r="AE214" s="163">
        <f t="shared" si="63"/>
        <v>0</v>
      </c>
      <c r="AF214" s="176">
        <f t="shared" si="63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64"/>
        <v>0</v>
      </c>
      <c r="D215" s="163">
        <f t="shared" si="64"/>
        <v>0</v>
      </c>
      <c r="E215" s="163">
        <f t="shared" si="64"/>
        <v>0</v>
      </c>
      <c r="F215" s="163">
        <f t="shared" si="64"/>
        <v>0</v>
      </c>
      <c r="G215" s="163">
        <f t="shared" si="64"/>
        <v>0</v>
      </c>
      <c r="H215" s="163">
        <f t="shared" si="64"/>
        <v>0</v>
      </c>
      <c r="I215" s="163">
        <f t="shared" si="64"/>
        <v>0</v>
      </c>
      <c r="J215" s="163">
        <f t="shared" si="64"/>
        <v>0</v>
      </c>
      <c r="K215" s="163">
        <f t="shared" si="64"/>
        <v>0</v>
      </c>
      <c r="L215" s="163">
        <f t="shared" si="64"/>
        <v>0</v>
      </c>
      <c r="M215" s="163">
        <f t="shared" si="64"/>
        <v>0</v>
      </c>
      <c r="N215" s="163">
        <f t="shared" si="64"/>
        <v>0</v>
      </c>
      <c r="O215" s="163">
        <f t="shared" si="64"/>
        <v>0</v>
      </c>
      <c r="P215" s="163">
        <f t="shared" si="64"/>
        <v>0</v>
      </c>
      <c r="Q215" s="163">
        <f t="shared" si="64"/>
        <v>0</v>
      </c>
      <c r="R215" s="163">
        <f t="shared" si="64"/>
        <v>0</v>
      </c>
      <c r="S215" s="163">
        <f t="shared" si="63"/>
        <v>0</v>
      </c>
      <c r="T215" s="163">
        <f t="shared" si="63"/>
        <v>0</v>
      </c>
      <c r="U215" s="163">
        <f t="shared" si="63"/>
        <v>0</v>
      </c>
      <c r="V215" s="163">
        <f t="shared" si="63"/>
        <v>0</v>
      </c>
      <c r="W215" s="163">
        <f t="shared" si="63"/>
        <v>0</v>
      </c>
      <c r="X215" s="163">
        <f t="shared" si="63"/>
        <v>0</v>
      </c>
      <c r="Y215" s="163">
        <f t="shared" si="63"/>
        <v>0</v>
      </c>
      <c r="Z215" s="163">
        <f t="shared" si="63"/>
        <v>0</v>
      </c>
      <c r="AA215" s="163">
        <f t="shared" si="63"/>
        <v>0</v>
      </c>
      <c r="AB215" s="163">
        <f t="shared" si="63"/>
        <v>0</v>
      </c>
      <c r="AC215" s="163">
        <f t="shared" si="63"/>
        <v>0</v>
      </c>
      <c r="AD215" s="163">
        <f t="shared" si="63"/>
        <v>0</v>
      </c>
      <c r="AE215" s="163">
        <f t="shared" si="63"/>
        <v>0</v>
      </c>
      <c r="AF215" s="176">
        <f t="shared" si="63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64"/>
        <v>0</v>
      </c>
      <c r="D216" s="163">
        <f t="shared" si="64"/>
        <v>0</v>
      </c>
      <c r="E216" s="163">
        <f t="shared" si="64"/>
        <v>0</v>
      </c>
      <c r="F216" s="163">
        <f t="shared" si="64"/>
        <v>0</v>
      </c>
      <c r="G216" s="163">
        <f t="shared" si="64"/>
        <v>0</v>
      </c>
      <c r="H216" s="163">
        <f t="shared" si="64"/>
        <v>0</v>
      </c>
      <c r="I216" s="163">
        <f t="shared" si="64"/>
        <v>0</v>
      </c>
      <c r="J216" s="163">
        <f t="shared" si="64"/>
        <v>0</v>
      </c>
      <c r="K216" s="163">
        <f t="shared" si="64"/>
        <v>0</v>
      </c>
      <c r="L216" s="163">
        <f t="shared" si="64"/>
        <v>0</v>
      </c>
      <c r="M216" s="163">
        <f t="shared" si="64"/>
        <v>0</v>
      </c>
      <c r="N216" s="163">
        <f t="shared" si="64"/>
        <v>0</v>
      </c>
      <c r="O216" s="163">
        <f t="shared" si="64"/>
        <v>0</v>
      </c>
      <c r="P216" s="163">
        <f t="shared" si="64"/>
        <v>0</v>
      </c>
      <c r="Q216" s="163">
        <f t="shared" si="64"/>
        <v>0</v>
      </c>
      <c r="R216" s="163">
        <f t="shared" ref="R216:AF231" si="65">Q216</f>
        <v>0</v>
      </c>
      <c r="S216" s="163">
        <f t="shared" si="65"/>
        <v>0</v>
      </c>
      <c r="T216" s="163">
        <f t="shared" si="65"/>
        <v>0</v>
      </c>
      <c r="U216" s="163">
        <f t="shared" si="65"/>
        <v>0</v>
      </c>
      <c r="V216" s="163">
        <f t="shared" si="65"/>
        <v>0</v>
      </c>
      <c r="W216" s="163">
        <f t="shared" si="65"/>
        <v>0</v>
      </c>
      <c r="X216" s="163">
        <f t="shared" si="65"/>
        <v>0</v>
      </c>
      <c r="Y216" s="163">
        <f t="shared" si="65"/>
        <v>0</v>
      </c>
      <c r="Z216" s="163">
        <f t="shared" si="65"/>
        <v>0</v>
      </c>
      <c r="AA216" s="163">
        <f t="shared" si="65"/>
        <v>0</v>
      </c>
      <c r="AB216" s="163">
        <f t="shared" si="65"/>
        <v>0</v>
      </c>
      <c r="AC216" s="163">
        <f t="shared" si="65"/>
        <v>0</v>
      </c>
      <c r="AD216" s="163">
        <f t="shared" si="65"/>
        <v>0</v>
      </c>
      <c r="AE216" s="163">
        <f t="shared" si="65"/>
        <v>0</v>
      </c>
      <c r="AF216" s="176">
        <f t="shared" si="65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R232" si="66">B217</f>
        <v>0</v>
      </c>
      <c r="D217" s="163">
        <f t="shared" si="66"/>
        <v>0</v>
      </c>
      <c r="E217" s="163">
        <f t="shared" si="66"/>
        <v>0</v>
      </c>
      <c r="F217" s="163">
        <f t="shared" si="66"/>
        <v>0</v>
      </c>
      <c r="G217" s="163">
        <f t="shared" si="66"/>
        <v>0</v>
      </c>
      <c r="H217" s="163">
        <f t="shared" si="66"/>
        <v>0</v>
      </c>
      <c r="I217" s="163">
        <f t="shared" si="66"/>
        <v>0</v>
      </c>
      <c r="J217" s="163">
        <f t="shared" si="66"/>
        <v>0</v>
      </c>
      <c r="K217" s="163">
        <f t="shared" si="66"/>
        <v>0</v>
      </c>
      <c r="L217" s="163">
        <f t="shared" si="66"/>
        <v>0</v>
      </c>
      <c r="M217" s="163">
        <f t="shared" si="66"/>
        <v>0</v>
      </c>
      <c r="N217" s="163">
        <f t="shared" si="66"/>
        <v>0</v>
      </c>
      <c r="O217" s="163">
        <f t="shared" si="66"/>
        <v>0</v>
      </c>
      <c r="P217" s="163">
        <f t="shared" si="66"/>
        <v>0</v>
      </c>
      <c r="Q217" s="163">
        <f t="shared" si="66"/>
        <v>0</v>
      </c>
      <c r="R217" s="163">
        <f t="shared" si="66"/>
        <v>0</v>
      </c>
      <c r="S217" s="163">
        <f t="shared" si="65"/>
        <v>0</v>
      </c>
      <c r="T217" s="163">
        <f t="shared" si="65"/>
        <v>0</v>
      </c>
      <c r="U217" s="163">
        <f t="shared" si="65"/>
        <v>0</v>
      </c>
      <c r="V217" s="163">
        <f t="shared" si="65"/>
        <v>0</v>
      </c>
      <c r="W217" s="163">
        <f t="shared" si="65"/>
        <v>0</v>
      </c>
      <c r="X217" s="163">
        <f t="shared" si="65"/>
        <v>0</v>
      </c>
      <c r="Y217" s="163">
        <f t="shared" si="65"/>
        <v>0</v>
      </c>
      <c r="Z217" s="163">
        <f t="shared" si="65"/>
        <v>0</v>
      </c>
      <c r="AA217" s="163">
        <f t="shared" si="65"/>
        <v>0</v>
      </c>
      <c r="AB217" s="163">
        <f t="shared" si="65"/>
        <v>0</v>
      </c>
      <c r="AC217" s="163">
        <f t="shared" si="65"/>
        <v>0</v>
      </c>
      <c r="AD217" s="163">
        <f t="shared" si="65"/>
        <v>0</v>
      </c>
      <c r="AE217" s="163">
        <f t="shared" si="65"/>
        <v>0</v>
      </c>
      <c r="AF217" s="176">
        <f t="shared" si="65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66"/>
        <v>0</v>
      </c>
      <c r="D218" s="163">
        <f t="shared" si="66"/>
        <v>0</v>
      </c>
      <c r="E218" s="163">
        <f t="shared" si="66"/>
        <v>0</v>
      </c>
      <c r="F218" s="163">
        <f t="shared" si="66"/>
        <v>0</v>
      </c>
      <c r="G218" s="163">
        <f t="shared" si="66"/>
        <v>0</v>
      </c>
      <c r="H218" s="163">
        <f t="shared" si="66"/>
        <v>0</v>
      </c>
      <c r="I218" s="163">
        <f t="shared" si="66"/>
        <v>0</v>
      </c>
      <c r="J218" s="163">
        <f t="shared" si="66"/>
        <v>0</v>
      </c>
      <c r="K218" s="163">
        <f t="shared" si="66"/>
        <v>0</v>
      </c>
      <c r="L218" s="163">
        <f t="shared" si="66"/>
        <v>0</v>
      </c>
      <c r="M218" s="163">
        <f t="shared" si="66"/>
        <v>0</v>
      </c>
      <c r="N218" s="163">
        <f t="shared" si="66"/>
        <v>0</v>
      </c>
      <c r="O218" s="163">
        <f t="shared" si="66"/>
        <v>0</v>
      </c>
      <c r="P218" s="163">
        <f t="shared" si="66"/>
        <v>0</v>
      </c>
      <c r="Q218" s="163">
        <f t="shared" si="66"/>
        <v>0</v>
      </c>
      <c r="R218" s="163">
        <f t="shared" si="66"/>
        <v>0</v>
      </c>
      <c r="S218" s="163">
        <f t="shared" si="65"/>
        <v>0</v>
      </c>
      <c r="T218" s="163">
        <f t="shared" si="65"/>
        <v>0</v>
      </c>
      <c r="U218" s="163">
        <f t="shared" si="65"/>
        <v>0</v>
      </c>
      <c r="V218" s="163">
        <f t="shared" si="65"/>
        <v>0</v>
      </c>
      <c r="W218" s="163">
        <f t="shared" si="65"/>
        <v>0</v>
      </c>
      <c r="X218" s="163">
        <f t="shared" si="65"/>
        <v>0</v>
      </c>
      <c r="Y218" s="163">
        <f t="shared" si="65"/>
        <v>0</v>
      </c>
      <c r="Z218" s="163">
        <f t="shared" si="65"/>
        <v>0</v>
      </c>
      <c r="AA218" s="163">
        <f t="shared" si="65"/>
        <v>0</v>
      </c>
      <c r="AB218" s="163">
        <f t="shared" si="65"/>
        <v>0</v>
      </c>
      <c r="AC218" s="163">
        <f t="shared" si="65"/>
        <v>0</v>
      </c>
      <c r="AD218" s="163">
        <f t="shared" si="65"/>
        <v>0</v>
      </c>
      <c r="AE218" s="163">
        <f t="shared" si="65"/>
        <v>0</v>
      </c>
      <c r="AF218" s="176">
        <f t="shared" si="65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66"/>
        <v>0</v>
      </c>
      <c r="D219" s="163">
        <f t="shared" si="66"/>
        <v>0</v>
      </c>
      <c r="E219" s="163">
        <f t="shared" si="66"/>
        <v>0</v>
      </c>
      <c r="F219" s="163">
        <f t="shared" si="66"/>
        <v>0</v>
      </c>
      <c r="G219" s="163">
        <f t="shared" si="66"/>
        <v>0</v>
      </c>
      <c r="H219" s="163">
        <f t="shared" si="66"/>
        <v>0</v>
      </c>
      <c r="I219" s="163">
        <f t="shared" si="66"/>
        <v>0</v>
      </c>
      <c r="J219" s="163">
        <f t="shared" si="66"/>
        <v>0</v>
      </c>
      <c r="K219" s="163">
        <f t="shared" si="66"/>
        <v>0</v>
      </c>
      <c r="L219" s="163">
        <f t="shared" si="66"/>
        <v>0</v>
      </c>
      <c r="M219" s="163">
        <f t="shared" si="66"/>
        <v>0</v>
      </c>
      <c r="N219" s="163">
        <f t="shared" si="66"/>
        <v>0</v>
      </c>
      <c r="O219" s="163">
        <f t="shared" si="66"/>
        <v>0</v>
      </c>
      <c r="P219" s="163">
        <f t="shared" si="66"/>
        <v>0</v>
      </c>
      <c r="Q219" s="163">
        <f t="shared" si="66"/>
        <v>0</v>
      </c>
      <c r="R219" s="163">
        <f t="shared" si="66"/>
        <v>0</v>
      </c>
      <c r="S219" s="163">
        <f t="shared" si="65"/>
        <v>0</v>
      </c>
      <c r="T219" s="163">
        <f t="shared" si="65"/>
        <v>0</v>
      </c>
      <c r="U219" s="163">
        <f t="shared" si="65"/>
        <v>0</v>
      </c>
      <c r="V219" s="163">
        <f t="shared" si="65"/>
        <v>0</v>
      </c>
      <c r="W219" s="163">
        <f t="shared" si="65"/>
        <v>0</v>
      </c>
      <c r="X219" s="163">
        <f t="shared" si="65"/>
        <v>0</v>
      </c>
      <c r="Y219" s="163">
        <f t="shared" si="65"/>
        <v>0</v>
      </c>
      <c r="Z219" s="163">
        <f t="shared" si="65"/>
        <v>0</v>
      </c>
      <c r="AA219" s="163">
        <f t="shared" si="65"/>
        <v>0</v>
      </c>
      <c r="AB219" s="163">
        <f t="shared" si="65"/>
        <v>0</v>
      </c>
      <c r="AC219" s="163">
        <f t="shared" si="65"/>
        <v>0</v>
      </c>
      <c r="AD219" s="163">
        <f t="shared" si="65"/>
        <v>0</v>
      </c>
      <c r="AE219" s="163">
        <f t="shared" si="65"/>
        <v>0</v>
      </c>
      <c r="AF219" s="176">
        <f t="shared" si="65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66"/>
        <v>0</v>
      </c>
      <c r="D220" s="163">
        <f t="shared" si="66"/>
        <v>0</v>
      </c>
      <c r="E220" s="163">
        <f t="shared" si="66"/>
        <v>0</v>
      </c>
      <c r="F220" s="163">
        <f t="shared" si="66"/>
        <v>0</v>
      </c>
      <c r="G220" s="163">
        <f t="shared" si="66"/>
        <v>0</v>
      </c>
      <c r="H220" s="163">
        <f t="shared" si="66"/>
        <v>0</v>
      </c>
      <c r="I220" s="163">
        <f t="shared" si="66"/>
        <v>0</v>
      </c>
      <c r="J220" s="163">
        <f t="shared" si="66"/>
        <v>0</v>
      </c>
      <c r="K220" s="163">
        <f t="shared" si="66"/>
        <v>0</v>
      </c>
      <c r="L220" s="163">
        <f t="shared" si="66"/>
        <v>0</v>
      </c>
      <c r="M220" s="163">
        <f t="shared" si="66"/>
        <v>0</v>
      </c>
      <c r="N220" s="163">
        <f t="shared" si="66"/>
        <v>0</v>
      </c>
      <c r="O220" s="163">
        <f t="shared" si="66"/>
        <v>0</v>
      </c>
      <c r="P220" s="163">
        <f t="shared" si="66"/>
        <v>0</v>
      </c>
      <c r="Q220" s="163">
        <f t="shared" si="66"/>
        <v>0</v>
      </c>
      <c r="R220" s="163">
        <f t="shared" si="66"/>
        <v>0</v>
      </c>
      <c r="S220" s="163">
        <f t="shared" si="65"/>
        <v>0</v>
      </c>
      <c r="T220" s="163">
        <f t="shared" si="65"/>
        <v>0</v>
      </c>
      <c r="U220" s="163">
        <f t="shared" si="65"/>
        <v>0</v>
      </c>
      <c r="V220" s="163">
        <f t="shared" si="65"/>
        <v>0</v>
      </c>
      <c r="W220" s="163">
        <f t="shared" si="65"/>
        <v>0</v>
      </c>
      <c r="X220" s="163">
        <f t="shared" si="65"/>
        <v>0</v>
      </c>
      <c r="Y220" s="163">
        <f t="shared" si="65"/>
        <v>0</v>
      </c>
      <c r="Z220" s="163">
        <f t="shared" si="65"/>
        <v>0</v>
      </c>
      <c r="AA220" s="163">
        <f t="shared" si="65"/>
        <v>0</v>
      </c>
      <c r="AB220" s="163">
        <f t="shared" si="65"/>
        <v>0</v>
      </c>
      <c r="AC220" s="163">
        <f t="shared" si="65"/>
        <v>0</v>
      </c>
      <c r="AD220" s="163">
        <f t="shared" si="65"/>
        <v>0</v>
      </c>
      <c r="AE220" s="163">
        <f t="shared" si="65"/>
        <v>0</v>
      </c>
      <c r="AF220" s="176">
        <f t="shared" si="65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66"/>
        <v>0</v>
      </c>
      <c r="D221" s="163">
        <f t="shared" si="66"/>
        <v>0</v>
      </c>
      <c r="E221" s="163">
        <f t="shared" si="66"/>
        <v>0</v>
      </c>
      <c r="F221" s="163">
        <f t="shared" si="66"/>
        <v>0</v>
      </c>
      <c r="G221" s="163">
        <f t="shared" si="66"/>
        <v>0</v>
      </c>
      <c r="H221" s="163">
        <f t="shared" si="66"/>
        <v>0</v>
      </c>
      <c r="I221" s="163">
        <f t="shared" si="66"/>
        <v>0</v>
      </c>
      <c r="J221" s="163">
        <f t="shared" si="66"/>
        <v>0</v>
      </c>
      <c r="K221" s="163">
        <f t="shared" si="66"/>
        <v>0</v>
      </c>
      <c r="L221" s="163">
        <f t="shared" si="66"/>
        <v>0</v>
      </c>
      <c r="M221" s="163">
        <f t="shared" si="66"/>
        <v>0</v>
      </c>
      <c r="N221" s="163">
        <f t="shared" si="66"/>
        <v>0</v>
      </c>
      <c r="O221" s="163">
        <f t="shared" si="66"/>
        <v>0</v>
      </c>
      <c r="P221" s="163">
        <f t="shared" si="66"/>
        <v>0</v>
      </c>
      <c r="Q221" s="163">
        <f t="shared" si="66"/>
        <v>0</v>
      </c>
      <c r="R221" s="163">
        <f t="shared" si="66"/>
        <v>0</v>
      </c>
      <c r="S221" s="163">
        <f t="shared" si="65"/>
        <v>0</v>
      </c>
      <c r="T221" s="163">
        <f t="shared" si="65"/>
        <v>0</v>
      </c>
      <c r="U221" s="163">
        <f t="shared" si="65"/>
        <v>0</v>
      </c>
      <c r="V221" s="163">
        <f t="shared" si="65"/>
        <v>0</v>
      </c>
      <c r="W221" s="163">
        <f t="shared" si="65"/>
        <v>0</v>
      </c>
      <c r="X221" s="163">
        <f t="shared" si="65"/>
        <v>0</v>
      </c>
      <c r="Y221" s="163">
        <f t="shared" si="65"/>
        <v>0</v>
      </c>
      <c r="Z221" s="163">
        <f t="shared" si="65"/>
        <v>0</v>
      </c>
      <c r="AA221" s="163">
        <f t="shared" si="65"/>
        <v>0</v>
      </c>
      <c r="AB221" s="163">
        <f t="shared" si="65"/>
        <v>0</v>
      </c>
      <c r="AC221" s="163">
        <f t="shared" si="65"/>
        <v>0</v>
      </c>
      <c r="AD221" s="163">
        <f t="shared" si="65"/>
        <v>0</v>
      </c>
      <c r="AE221" s="163">
        <f t="shared" si="65"/>
        <v>0</v>
      </c>
      <c r="AF221" s="176">
        <f t="shared" si="65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66"/>
        <v>0</v>
      </c>
      <c r="D222" s="163">
        <f t="shared" si="66"/>
        <v>0</v>
      </c>
      <c r="E222" s="163">
        <f t="shared" si="66"/>
        <v>0</v>
      </c>
      <c r="F222" s="163">
        <f t="shared" si="66"/>
        <v>0</v>
      </c>
      <c r="G222" s="163">
        <f t="shared" si="66"/>
        <v>0</v>
      </c>
      <c r="H222" s="163">
        <f t="shared" si="66"/>
        <v>0</v>
      </c>
      <c r="I222" s="163">
        <f t="shared" si="66"/>
        <v>0</v>
      </c>
      <c r="J222" s="163">
        <f t="shared" si="66"/>
        <v>0</v>
      </c>
      <c r="K222" s="163">
        <f t="shared" si="66"/>
        <v>0</v>
      </c>
      <c r="L222" s="163">
        <f t="shared" si="66"/>
        <v>0</v>
      </c>
      <c r="M222" s="163">
        <f t="shared" si="66"/>
        <v>0</v>
      </c>
      <c r="N222" s="163">
        <f t="shared" si="66"/>
        <v>0</v>
      </c>
      <c r="O222" s="163">
        <f t="shared" si="66"/>
        <v>0</v>
      </c>
      <c r="P222" s="163">
        <f t="shared" si="66"/>
        <v>0</v>
      </c>
      <c r="Q222" s="163">
        <f t="shared" si="66"/>
        <v>0</v>
      </c>
      <c r="R222" s="163">
        <f t="shared" si="66"/>
        <v>0</v>
      </c>
      <c r="S222" s="163">
        <f t="shared" si="65"/>
        <v>0</v>
      </c>
      <c r="T222" s="163">
        <f t="shared" si="65"/>
        <v>0</v>
      </c>
      <c r="U222" s="163">
        <f t="shared" si="65"/>
        <v>0</v>
      </c>
      <c r="V222" s="163">
        <f t="shared" si="65"/>
        <v>0</v>
      </c>
      <c r="W222" s="163">
        <f t="shared" si="65"/>
        <v>0</v>
      </c>
      <c r="X222" s="163">
        <f t="shared" si="65"/>
        <v>0</v>
      </c>
      <c r="Y222" s="163">
        <f t="shared" si="65"/>
        <v>0</v>
      </c>
      <c r="Z222" s="163">
        <f t="shared" si="65"/>
        <v>0</v>
      </c>
      <c r="AA222" s="163">
        <f t="shared" si="65"/>
        <v>0</v>
      </c>
      <c r="AB222" s="163">
        <f t="shared" si="65"/>
        <v>0</v>
      </c>
      <c r="AC222" s="163">
        <f t="shared" si="65"/>
        <v>0</v>
      </c>
      <c r="AD222" s="163">
        <f t="shared" si="65"/>
        <v>0</v>
      </c>
      <c r="AE222" s="163">
        <f t="shared" si="65"/>
        <v>0</v>
      </c>
      <c r="AF222" s="176">
        <f t="shared" si="65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66"/>
        <v>0</v>
      </c>
      <c r="D223" s="163">
        <f t="shared" si="66"/>
        <v>0</v>
      </c>
      <c r="E223" s="163">
        <f t="shared" si="66"/>
        <v>0</v>
      </c>
      <c r="F223" s="163">
        <f t="shared" si="66"/>
        <v>0</v>
      </c>
      <c r="G223" s="163">
        <f t="shared" si="66"/>
        <v>0</v>
      </c>
      <c r="H223" s="163">
        <f t="shared" si="66"/>
        <v>0</v>
      </c>
      <c r="I223" s="163">
        <f t="shared" si="66"/>
        <v>0</v>
      </c>
      <c r="J223" s="163">
        <f t="shared" si="66"/>
        <v>0</v>
      </c>
      <c r="K223" s="163">
        <f t="shared" si="66"/>
        <v>0</v>
      </c>
      <c r="L223" s="163">
        <f t="shared" si="66"/>
        <v>0</v>
      </c>
      <c r="M223" s="163">
        <f t="shared" si="66"/>
        <v>0</v>
      </c>
      <c r="N223" s="163">
        <f t="shared" si="66"/>
        <v>0</v>
      </c>
      <c r="O223" s="163">
        <f t="shared" si="66"/>
        <v>0</v>
      </c>
      <c r="P223" s="163">
        <f t="shared" si="66"/>
        <v>0</v>
      </c>
      <c r="Q223" s="163">
        <f t="shared" si="66"/>
        <v>0</v>
      </c>
      <c r="R223" s="163">
        <f t="shared" si="66"/>
        <v>0</v>
      </c>
      <c r="S223" s="163">
        <f t="shared" si="65"/>
        <v>0</v>
      </c>
      <c r="T223" s="163">
        <f t="shared" si="65"/>
        <v>0</v>
      </c>
      <c r="U223" s="163">
        <f t="shared" si="65"/>
        <v>0</v>
      </c>
      <c r="V223" s="163">
        <f t="shared" si="65"/>
        <v>0</v>
      </c>
      <c r="W223" s="163">
        <f t="shared" si="65"/>
        <v>0</v>
      </c>
      <c r="X223" s="163">
        <f t="shared" si="65"/>
        <v>0</v>
      </c>
      <c r="Y223" s="163">
        <f t="shared" si="65"/>
        <v>0</v>
      </c>
      <c r="Z223" s="163">
        <f t="shared" si="65"/>
        <v>0</v>
      </c>
      <c r="AA223" s="163">
        <f t="shared" si="65"/>
        <v>0</v>
      </c>
      <c r="AB223" s="163">
        <f t="shared" si="65"/>
        <v>0</v>
      </c>
      <c r="AC223" s="163">
        <f t="shared" si="65"/>
        <v>0</v>
      </c>
      <c r="AD223" s="163">
        <f t="shared" si="65"/>
        <v>0</v>
      </c>
      <c r="AE223" s="163">
        <f t="shared" si="65"/>
        <v>0</v>
      </c>
      <c r="AF223" s="176">
        <f t="shared" si="65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66"/>
        <v>0</v>
      </c>
      <c r="D224" s="163">
        <f t="shared" si="66"/>
        <v>0</v>
      </c>
      <c r="E224" s="163">
        <f t="shared" si="66"/>
        <v>0</v>
      </c>
      <c r="F224" s="163">
        <f t="shared" si="66"/>
        <v>0</v>
      </c>
      <c r="G224" s="163">
        <f t="shared" si="66"/>
        <v>0</v>
      </c>
      <c r="H224" s="163">
        <f t="shared" si="66"/>
        <v>0</v>
      </c>
      <c r="I224" s="163">
        <f t="shared" si="66"/>
        <v>0</v>
      </c>
      <c r="J224" s="163">
        <f t="shared" si="66"/>
        <v>0</v>
      </c>
      <c r="K224" s="163">
        <f t="shared" si="66"/>
        <v>0</v>
      </c>
      <c r="L224" s="163">
        <f t="shared" si="66"/>
        <v>0</v>
      </c>
      <c r="M224" s="163">
        <f t="shared" si="66"/>
        <v>0</v>
      </c>
      <c r="N224" s="163">
        <f t="shared" si="66"/>
        <v>0</v>
      </c>
      <c r="O224" s="163">
        <f t="shared" si="66"/>
        <v>0</v>
      </c>
      <c r="P224" s="163">
        <f t="shared" si="66"/>
        <v>0</v>
      </c>
      <c r="Q224" s="163">
        <f t="shared" si="66"/>
        <v>0</v>
      </c>
      <c r="R224" s="163">
        <f t="shared" si="66"/>
        <v>0</v>
      </c>
      <c r="S224" s="163">
        <f t="shared" si="65"/>
        <v>0</v>
      </c>
      <c r="T224" s="163">
        <f t="shared" si="65"/>
        <v>0</v>
      </c>
      <c r="U224" s="163">
        <f t="shared" si="65"/>
        <v>0</v>
      </c>
      <c r="V224" s="163">
        <f t="shared" si="65"/>
        <v>0</v>
      </c>
      <c r="W224" s="163">
        <f t="shared" si="65"/>
        <v>0</v>
      </c>
      <c r="X224" s="163">
        <f t="shared" si="65"/>
        <v>0</v>
      </c>
      <c r="Y224" s="163">
        <f t="shared" si="65"/>
        <v>0</v>
      </c>
      <c r="Z224" s="163">
        <f t="shared" si="65"/>
        <v>0</v>
      </c>
      <c r="AA224" s="163">
        <f t="shared" si="65"/>
        <v>0</v>
      </c>
      <c r="AB224" s="163">
        <f t="shared" si="65"/>
        <v>0</v>
      </c>
      <c r="AC224" s="163">
        <f t="shared" si="65"/>
        <v>0</v>
      </c>
      <c r="AD224" s="163">
        <f t="shared" si="65"/>
        <v>0</v>
      </c>
      <c r="AE224" s="163">
        <f t="shared" si="65"/>
        <v>0</v>
      </c>
      <c r="AF224" s="176">
        <f t="shared" si="65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66"/>
        <v>0</v>
      </c>
      <c r="D225" s="163">
        <f t="shared" si="66"/>
        <v>0</v>
      </c>
      <c r="E225" s="163">
        <f t="shared" si="66"/>
        <v>0</v>
      </c>
      <c r="F225" s="163">
        <f t="shared" si="66"/>
        <v>0</v>
      </c>
      <c r="G225" s="163">
        <f t="shared" si="66"/>
        <v>0</v>
      </c>
      <c r="H225" s="163">
        <f t="shared" si="66"/>
        <v>0</v>
      </c>
      <c r="I225" s="163">
        <f t="shared" si="66"/>
        <v>0</v>
      </c>
      <c r="J225" s="163">
        <f t="shared" si="66"/>
        <v>0</v>
      </c>
      <c r="K225" s="163">
        <f t="shared" si="66"/>
        <v>0</v>
      </c>
      <c r="L225" s="163">
        <f t="shared" si="66"/>
        <v>0</v>
      </c>
      <c r="M225" s="163">
        <f t="shared" si="66"/>
        <v>0</v>
      </c>
      <c r="N225" s="163">
        <f t="shared" si="66"/>
        <v>0</v>
      </c>
      <c r="O225" s="163">
        <f t="shared" si="66"/>
        <v>0</v>
      </c>
      <c r="P225" s="163">
        <f t="shared" si="66"/>
        <v>0</v>
      </c>
      <c r="Q225" s="163">
        <f t="shared" si="66"/>
        <v>0</v>
      </c>
      <c r="R225" s="163">
        <f t="shared" si="66"/>
        <v>0</v>
      </c>
      <c r="S225" s="163">
        <f t="shared" si="65"/>
        <v>0</v>
      </c>
      <c r="T225" s="163">
        <f t="shared" si="65"/>
        <v>0</v>
      </c>
      <c r="U225" s="163">
        <f t="shared" si="65"/>
        <v>0</v>
      </c>
      <c r="V225" s="163">
        <f t="shared" si="65"/>
        <v>0</v>
      </c>
      <c r="W225" s="163">
        <f t="shared" si="65"/>
        <v>0</v>
      </c>
      <c r="X225" s="163">
        <f t="shared" si="65"/>
        <v>0</v>
      </c>
      <c r="Y225" s="163">
        <f t="shared" si="65"/>
        <v>0</v>
      </c>
      <c r="Z225" s="163">
        <f t="shared" si="65"/>
        <v>0</v>
      </c>
      <c r="AA225" s="163">
        <f t="shared" si="65"/>
        <v>0</v>
      </c>
      <c r="AB225" s="163">
        <f t="shared" si="65"/>
        <v>0</v>
      </c>
      <c r="AC225" s="163">
        <f t="shared" si="65"/>
        <v>0</v>
      </c>
      <c r="AD225" s="163">
        <f t="shared" si="65"/>
        <v>0</v>
      </c>
      <c r="AE225" s="163">
        <f t="shared" si="65"/>
        <v>0</v>
      </c>
      <c r="AF225" s="176">
        <f t="shared" si="65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66"/>
        <v>0</v>
      </c>
      <c r="D226" s="163">
        <f t="shared" si="66"/>
        <v>0</v>
      </c>
      <c r="E226" s="163">
        <f t="shared" si="66"/>
        <v>0</v>
      </c>
      <c r="F226" s="163">
        <f t="shared" si="66"/>
        <v>0</v>
      </c>
      <c r="G226" s="163">
        <f t="shared" si="66"/>
        <v>0</v>
      </c>
      <c r="H226" s="163">
        <f t="shared" si="66"/>
        <v>0</v>
      </c>
      <c r="I226" s="163">
        <f t="shared" si="66"/>
        <v>0</v>
      </c>
      <c r="J226" s="163">
        <f t="shared" si="66"/>
        <v>0</v>
      </c>
      <c r="K226" s="163">
        <f t="shared" si="66"/>
        <v>0</v>
      </c>
      <c r="L226" s="163">
        <f t="shared" si="66"/>
        <v>0</v>
      </c>
      <c r="M226" s="163">
        <f t="shared" si="66"/>
        <v>0</v>
      </c>
      <c r="N226" s="163">
        <f t="shared" si="66"/>
        <v>0</v>
      </c>
      <c r="O226" s="163">
        <f t="shared" si="66"/>
        <v>0</v>
      </c>
      <c r="P226" s="163">
        <f t="shared" si="66"/>
        <v>0</v>
      </c>
      <c r="Q226" s="163">
        <f t="shared" si="66"/>
        <v>0</v>
      </c>
      <c r="R226" s="163">
        <f t="shared" si="66"/>
        <v>0</v>
      </c>
      <c r="S226" s="163">
        <f t="shared" si="65"/>
        <v>0</v>
      </c>
      <c r="T226" s="163">
        <f t="shared" si="65"/>
        <v>0</v>
      </c>
      <c r="U226" s="163">
        <f t="shared" si="65"/>
        <v>0</v>
      </c>
      <c r="V226" s="163">
        <f t="shared" si="65"/>
        <v>0</v>
      </c>
      <c r="W226" s="163">
        <f t="shared" si="65"/>
        <v>0</v>
      </c>
      <c r="X226" s="163">
        <f t="shared" si="65"/>
        <v>0</v>
      </c>
      <c r="Y226" s="163">
        <f t="shared" si="65"/>
        <v>0</v>
      </c>
      <c r="Z226" s="163">
        <f t="shared" si="65"/>
        <v>0</v>
      </c>
      <c r="AA226" s="163">
        <f t="shared" si="65"/>
        <v>0</v>
      </c>
      <c r="AB226" s="163">
        <f t="shared" si="65"/>
        <v>0</v>
      </c>
      <c r="AC226" s="163">
        <f t="shared" si="65"/>
        <v>0</v>
      </c>
      <c r="AD226" s="163">
        <f t="shared" si="65"/>
        <v>0</v>
      </c>
      <c r="AE226" s="163">
        <f t="shared" si="65"/>
        <v>0</v>
      </c>
      <c r="AF226" s="176">
        <f t="shared" si="65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66"/>
        <v>0</v>
      </c>
      <c r="D227" s="163">
        <f t="shared" si="66"/>
        <v>0</v>
      </c>
      <c r="E227" s="163">
        <f t="shared" si="66"/>
        <v>0</v>
      </c>
      <c r="F227" s="163">
        <f t="shared" si="66"/>
        <v>0</v>
      </c>
      <c r="G227" s="163">
        <f t="shared" si="66"/>
        <v>0</v>
      </c>
      <c r="H227" s="163">
        <f t="shared" si="66"/>
        <v>0</v>
      </c>
      <c r="I227" s="163">
        <f t="shared" si="66"/>
        <v>0</v>
      </c>
      <c r="J227" s="163">
        <f t="shared" si="66"/>
        <v>0</v>
      </c>
      <c r="K227" s="163">
        <f t="shared" si="66"/>
        <v>0</v>
      </c>
      <c r="L227" s="163">
        <f t="shared" si="66"/>
        <v>0</v>
      </c>
      <c r="M227" s="163">
        <f t="shared" si="66"/>
        <v>0</v>
      </c>
      <c r="N227" s="163">
        <f t="shared" si="66"/>
        <v>0</v>
      </c>
      <c r="O227" s="163">
        <f t="shared" si="66"/>
        <v>0</v>
      </c>
      <c r="P227" s="163">
        <f t="shared" si="66"/>
        <v>0</v>
      </c>
      <c r="Q227" s="163">
        <f t="shared" si="66"/>
        <v>0</v>
      </c>
      <c r="R227" s="163">
        <f t="shared" si="66"/>
        <v>0</v>
      </c>
      <c r="S227" s="163">
        <f t="shared" si="65"/>
        <v>0</v>
      </c>
      <c r="T227" s="163">
        <f t="shared" si="65"/>
        <v>0</v>
      </c>
      <c r="U227" s="163">
        <f t="shared" si="65"/>
        <v>0</v>
      </c>
      <c r="V227" s="163">
        <f t="shared" si="65"/>
        <v>0</v>
      </c>
      <c r="W227" s="163">
        <f t="shared" si="65"/>
        <v>0</v>
      </c>
      <c r="X227" s="163">
        <f t="shared" si="65"/>
        <v>0</v>
      </c>
      <c r="Y227" s="163">
        <f t="shared" si="65"/>
        <v>0</v>
      </c>
      <c r="Z227" s="163">
        <f t="shared" si="65"/>
        <v>0</v>
      </c>
      <c r="AA227" s="163">
        <f t="shared" si="65"/>
        <v>0</v>
      </c>
      <c r="AB227" s="163">
        <f t="shared" si="65"/>
        <v>0</v>
      </c>
      <c r="AC227" s="163">
        <f t="shared" si="65"/>
        <v>0</v>
      </c>
      <c r="AD227" s="163">
        <f t="shared" si="65"/>
        <v>0</v>
      </c>
      <c r="AE227" s="163">
        <f t="shared" si="65"/>
        <v>0</v>
      </c>
      <c r="AF227" s="176">
        <f t="shared" si="65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66"/>
        <v>0</v>
      </c>
      <c r="D228" s="163">
        <f t="shared" si="66"/>
        <v>0</v>
      </c>
      <c r="E228" s="163">
        <f t="shared" si="66"/>
        <v>0</v>
      </c>
      <c r="F228" s="163">
        <f t="shared" si="66"/>
        <v>0</v>
      </c>
      <c r="G228" s="163">
        <f t="shared" si="66"/>
        <v>0</v>
      </c>
      <c r="H228" s="163">
        <f t="shared" si="66"/>
        <v>0</v>
      </c>
      <c r="I228" s="163">
        <f t="shared" si="66"/>
        <v>0</v>
      </c>
      <c r="J228" s="163">
        <f t="shared" si="66"/>
        <v>0</v>
      </c>
      <c r="K228" s="163">
        <f t="shared" si="66"/>
        <v>0</v>
      </c>
      <c r="L228" s="163">
        <f t="shared" si="66"/>
        <v>0</v>
      </c>
      <c r="M228" s="163">
        <f t="shared" si="66"/>
        <v>0</v>
      </c>
      <c r="N228" s="163">
        <f t="shared" si="66"/>
        <v>0</v>
      </c>
      <c r="O228" s="163">
        <f t="shared" si="66"/>
        <v>0</v>
      </c>
      <c r="P228" s="163">
        <f t="shared" si="66"/>
        <v>0</v>
      </c>
      <c r="Q228" s="163">
        <f t="shared" si="66"/>
        <v>0</v>
      </c>
      <c r="R228" s="163">
        <f t="shared" si="66"/>
        <v>0</v>
      </c>
      <c r="S228" s="163">
        <f t="shared" si="65"/>
        <v>0</v>
      </c>
      <c r="T228" s="163">
        <f t="shared" si="65"/>
        <v>0</v>
      </c>
      <c r="U228" s="163">
        <f t="shared" si="65"/>
        <v>0</v>
      </c>
      <c r="V228" s="163">
        <f t="shared" si="65"/>
        <v>0</v>
      </c>
      <c r="W228" s="163">
        <f t="shared" si="65"/>
        <v>0</v>
      </c>
      <c r="X228" s="163">
        <f t="shared" si="65"/>
        <v>0</v>
      </c>
      <c r="Y228" s="163">
        <f t="shared" si="65"/>
        <v>0</v>
      </c>
      <c r="Z228" s="163">
        <f t="shared" si="65"/>
        <v>0</v>
      </c>
      <c r="AA228" s="163">
        <f t="shared" si="65"/>
        <v>0</v>
      </c>
      <c r="AB228" s="163">
        <f t="shared" si="65"/>
        <v>0</v>
      </c>
      <c r="AC228" s="163">
        <f t="shared" si="65"/>
        <v>0</v>
      </c>
      <c r="AD228" s="163">
        <f t="shared" si="65"/>
        <v>0</v>
      </c>
      <c r="AE228" s="163">
        <f t="shared" si="65"/>
        <v>0</v>
      </c>
      <c r="AF228" s="176">
        <f t="shared" si="65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66"/>
        <v>0</v>
      </c>
      <c r="D229" s="163">
        <f t="shared" si="66"/>
        <v>0</v>
      </c>
      <c r="E229" s="163">
        <f t="shared" si="66"/>
        <v>0</v>
      </c>
      <c r="F229" s="163">
        <f t="shared" si="66"/>
        <v>0</v>
      </c>
      <c r="G229" s="163">
        <f t="shared" si="66"/>
        <v>0</v>
      </c>
      <c r="H229" s="163">
        <f t="shared" si="66"/>
        <v>0</v>
      </c>
      <c r="I229" s="163">
        <f t="shared" si="66"/>
        <v>0</v>
      </c>
      <c r="J229" s="163">
        <f t="shared" si="66"/>
        <v>0</v>
      </c>
      <c r="K229" s="163">
        <f t="shared" si="66"/>
        <v>0</v>
      </c>
      <c r="L229" s="163">
        <f t="shared" si="66"/>
        <v>0</v>
      </c>
      <c r="M229" s="163">
        <f t="shared" si="66"/>
        <v>0</v>
      </c>
      <c r="N229" s="163">
        <f t="shared" si="66"/>
        <v>0</v>
      </c>
      <c r="O229" s="163">
        <f t="shared" si="66"/>
        <v>0</v>
      </c>
      <c r="P229" s="163">
        <f t="shared" si="66"/>
        <v>0</v>
      </c>
      <c r="Q229" s="163">
        <f t="shared" si="66"/>
        <v>0</v>
      </c>
      <c r="R229" s="163">
        <f t="shared" si="66"/>
        <v>0</v>
      </c>
      <c r="S229" s="163">
        <f t="shared" si="65"/>
        <v>0</v>
      </c>
      <c r="T229" s="163">
        <f t="shared" si="65"/>
        <v>0</v>
      </c>
      <c r="U229" s="163">
        <f t="shared" si="65"/>
        <v>0</v>
      </c>
      <c r="V229" s="163">
        <f t="shared" si="65"/>
        <v>0</v>
      </c>
      <c r="W229" s="163">
        <f t="shared" si="65"/>
        <v>0</v>
      </c>
      <c r="X229" s="163">
        <f t="shared" si="65"/>
        <v>0</v>
      </c>
      <c r="Y229" s="163">
        <f t="shared" si="65"/>
        <v>0</v>
      </c>
      <c r="Z229" s="163">
        <f t="shared" si="65"/>
        <v>0</v>
      </c>
      <c r="AA229" s="163">
        <f t="shared" si="65"/>
        <v>0</v>
      </c>
      <c r="AB229" s="163">
        <f t="shared" si="65"/>
        <v>0</v>
      </c>
      <c r="AC229" s="163">
        <f t="shared" si="65"/>
        <v>0</v>
      </c>
      <c r="AD229" s="163">
        <f t="shared" si="65"/>
        <v>0</v>
      </c>
      <c r="AE229" s="163">
        <f t="shared" si="65"/>
        <v>0</v>
      </c>
      <c r="AF229" s="176">
        <f t="shared" si="65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66"/>
        <v>0</v>
      </c>
      <c r="D230" s="163">
        <f t="shared" si="66"/>
        <v>0</v>
      </c>
      <c r="E230" s="163">
        <f t="shared" si="66"/>
        <v>0</v>
      </c>
      <c r="F230" s="163">
        <f t="shared" si="66"/>
        <v>0</v>
      </c>
      <c r="G230" s="163">
        <f t="shared" si="66"/>
        <v>0</v>
      </c>
      <c r="H230" s="163">
        <f t="shared" si="66"/>
        <v>0</v>
      </c>
      <c r="I230" s="163">
        <f t="shared" si="66"/>
        <v>0</v>
      </c>
      <c r="J230" s="163">
        <f t="shared" si="66"/>
        <v>0</v>
      </c>
      <c r="K230" s="163">
        <f t="shared" si="66"/>
        <v>0</v>
      </c>
      <c r="L230" s="163">
        <f t="shared" si="66"/>
        <v>0</v>
      </c>
      <c r="M230" s="163">
        <f t="shared" si="66"/>
        <v>0</v>
      </c>
      <c r="N230" s="163">
        <f t="shared" si="66"/>
        <v>0</v>
      </c>
      <c r="O230" s="163">
        <f t="shared" si="66"/>
        <v>0</v>
      </c>
      <c r="P230" s="163">
        <f t="shared" si="66"/>
        <v>0</v>
      </c>
      <c r="Q230" s="163">
        <f t="shared" si="66"/>
        <v>0</v>
      </c>
      <c r="R230" s="163">
        <f t="shared" si="66"/>
        <v>0</v>
      </c>
      <c r="S230" s="163">
        <f t="shared" si="65"/>
        <v>0</v>
      </c>
      <c r="T230" s="163">
        <f t="shared" si="65"/>
        <v>0</v>
      </c>
      <c r="U230" s="163">
        <f t="shared" si="65"/>
        <v>0</v>
      </c>
      <c r="V230" s="163">
        <f t="shared" si="65"/>
        <v>0</v>
      </c>
      <c r="W230" s="163">
        <f t="shared" si="65"/>
        <v>0</v>
      </c>
      <c r="X230" s="163">
        <f t="shared" si="65"/>
        <v>0</v>
      </c>
      <c r="Y230" s="163">
        <f t="shared" si="65"/>
        <v>0</v>
      </c>
      <c r="Z230" s="163">
        <f t="shared" si="65"/>
        <v>0</v>
      </c>
      <c r="AA230" s="163">
        <f t="shared" si="65"/>
        <v>0</v>
      </c>
      <c r="AB230" s="163">
        <f t="shared" si="65"/>
        <v>0</v>
      </c>
      <c r="AC230" s="163">
        <f t="shared" si="65"/>
        <v>0</v>
      </c>
      <c r="AD230" s="163">
        <f t="shared" si="65"/>
        <v>0</v>
      </c>
      <c r="AE230" s="163">
        <f t="shared" si="65"/>
        <v>0</v>
      </c>
      <c r="AF230" s="176">
        <f t="shared" si="65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66"/>
        <v>0</v>
      </c>
      <c r="D231" s="163">
        <f t="shared" si="66"/>
        <v>0</v>
      </c>
      <c r="E231" s="163">
        <f t="shared" si="66"/>
        <v>0</v>
      </c>
      <c r="F231" s="163">
        <f t="shared" si="66"/>
        <v>0</v>
      </c>
      <c r="G231" s="163">
        <f t="shared" si="66"/>
        <v>0</v>
      </c>
      <c r="H231" s="163">
        <f t="shared" si="66"/>
        <v>0</v>
      </c>
      <c r="I231" s="163">
        <f t="shared" si="66"/>
        <v>0</v>
      </c>
      <c r="J231" s="163">
        <f t="shared" si="66"/>
        <v>0</v>
      </c>
      <c r="K231" s="163">
        <f t="shared" si="66"/>
        <v>0</v>
      </c>
      <c r="L231" s="163">
        <f t="shared" si="66"/>
        <v>0</v>
      </c>
      <c r="M231" s="163">
        <f t="shared" si="66"/>
        <v>0</v>
      </c>
      <c r="N231" s="163">
        <f t="shared" si="66"/>
        <v>0</v>
      </c>
      <c r="O231" s="163">
        <f t="shared" si="66"/>
        <v>0</v>
      </c>
      <c r="P231" s="163">
        <f t="shared" si="66"/>
        <v>0</v>
      </c>
      <c r="Q231" s="163">
        <f t="shared" si="66"/>
        <v>0</v>
      </c>
      <c r="R231" s="163">
        <f t="shared" si="66"/>
        <v>0</v>
      </c>
      <c r="S231" s="163">
        <f t="shared" si="65"/>
        <v>0</v>
      </c>
      <c r="T231" s="163">
        <f t="shared" si="65"/>
        <v>0</v>
      </c>
      <c r="U231" s="163">
        <f t="shared" si="65"/>
        <v>0</v>
      </c>
      <c r="V231" s="163">
        <f t="shared" si="65"/>
        <v>0</v>
      </c>
      <c r="W231" s="163">
        <f t="shared" si="65"/>
        <v>0</v>
      </c>
      <c r="X231" s="163">
        <f t="shared" si="65"/>
        <v>0</v>
      </c>
      <c r="Y231" s="163">
        <f t="shared" si="65"/>
        <v>0</v>
      </c>
      <c r="Z231" s="163">
        <f t="shared" si="65"/>
        <v>0</v>
      </c>
      <c r="AA231" s="163">
        <f t="shared" si="65"/>
        <v>0</v>
      </c>
      <c r="AB231" s="163">
        <f t="shared" si="65"/>
        <v>0</v>
      </c>
      <c r="AC231" s="163">
        <f t="shared" si="65"/>
        <v>0</v>
      </c>
      <c r="AD231" s="163">
        <f t="shared" si="65"/>
        <v>0</v>
      </c>
      <c r="AE231" s="163">
        <f t="shared" si="65"/>
        <v>0</v>
      </c>
      <c r="AF231" s="176">
        <f t="shared" si="65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66"/>
        <v>0</v>
      </c>
      <c r="D232" s="163">
        <f t="shared" si="66"/>
        <v>0</v>
      </c>
      <c r="E232" s="163">
        <f t="shared" si="66"/>
        <v>0</v>
      </c>
      <c r="F232" s="163">
        <f t="shared" si="66"/>
        <v>0</v>
      </c>
      <c r="G232" s="163">
        <f t="shared" si="66"/>
        <v>0</v>
      </c>
      <c r="H232" s="163">
        <f t="shared" si="66"/>
        <v>0</v>
      </c>
      <c r="I232" s="163">
        <f t="shared" si="66"/>
        <v>0</v>
      </c>
      <c r="J232" s="163">
        <f t="shared" si="66"/>
        <v>0</v>
      </c>
      <c r="K232" s="163">
        <f t="shared" si="66"/>
        <v>0</v>
      </c>
      <c r="L232" s="163">
        <f t="shared" si="66"/>
        <v>0</v>
      </c>
      <c r="M232" s="163">
        <f t="shared" si="66"/>
        <v>0</v>
      </c>
      <c r="N232" s="163">
        <f t="shared" si="66"/>
        <v>0</v>
      </c>
      <c r="O232" s="163">
        <f t="shared" si="66"/>
        <v>0</v>
      </c>
      <c r="P232" s="163">
        <f t="shared" si="66"/>
        <v>0</v>
      </c>
      <c r="Q232" s="163">
        <f t="shared" si="66"/>
        <v>0</v>
      </c>
      <c r="R232" s="163">
        <f t="shared" ref="R232:AF247" si="67">Q232</f>
        <v>0</v>
      </c>
      <c r="S232" s="163">
        <f t="shared" si="67"/>
        <v>0</v>
      </c>
      <c r="T232" s="163">
        <f t="shared" si="67"/>
        <v>0</v>
      </c>
      <c r="U232" s="163">
        <f t="shared" si="67"/>
        <v>0</v>
      </c>
      <c r="V232" s="163">
        <f t="shared" si="67"/>
        <v>0</v>
      </c>
      <c r="W232" s="163">
        <f t="shared" si="67"/>
        <v>0</v>
      </c>
      <c r="X232" s="163">
        <f t="shared" si="67"/>
        <v>0</v>
      </c>
      <c r="Y232" s="163">
        <f t="shared" si="67"/>
        <v>0</v>
      </c>
      <c r="Z232" s="163">
        <f t="shared" si="67"/>
        <v>0</v>
      </c>
      <c r="AA232" s="163">
        <f t="shared" si="67"/>
        <v>0</v>
      </c>
      <c r="AB232" s="163">
        <f t="shared" si="67"/>
        <v>0</v>
      </c>
      <c r="AC232" s="163">
        <f t="shared" si="67"/>
        <v>0</v>
      </c>
      <c r="AD232" s="163">
        <f t="shared" si="67"/>
        <v>0</v>
      </c>
      <c r="AE232" s="163">
        <f t="shared" si="67"/>
        <v>0</v>
      </c>
      <c r="AF232" s="176">
        <f t="shared" si="67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R248" si="68">B233</f>
        <v>0</v>
      </c>
      <c r="D233" s="163">
        <f t="shared" si="68"/>
        <v>0</v>
      </c>
      <c r="E233" s="163">
        <f t="shared" si="68"/>
        <v>0</v>
      </c>
      <c r="F233" s="163">
        <f t="shared" si="68"/>
        <v>0</v>
      </c>
      <c r="G233" s="163">
        <f t="shared" si="68"/>
        <v>0</v>
      </c>
      <c r="H233" s="163">
        <f t="shared" si="68"/>
        <v>0</v>
      </c>
      <c r="I233" s="163">
        <f t="shared" si="68"/>
        <v>0</v>
      </c>
      <c r="J233" s="163">
        <f t="shared" si="68"/>
        <v>0</v>
      </c>
      <c r="K233" s="163">
        <f t="shared" si="68"/>
        <v>0</v>
      </c>
      <c r="L233" s="163">
        <f t="shared" si="68"/>
        <v>0</v>
      </c>
      <c r="M233" s="163">
        <f t="shared" si="68"/>
        <v>0</v>
      </c>
      <c r="N233" s="163">
        <f t="shared" si="68"/>
        <v>0</v>
      </c>
      <c r="O233" s="163">
        <f t="shared" si="68"/>
        <v>0</v>
      </c>
      <c r="P233" s="163">
        <f t="shared" si="68"/>
        <v>0</v>
      </c>
      <c r="Q233" s="163">
        <f t="shared" si="68"/>
        <v>0</v>
      </c>
      <c r="R233" s="163">
        <f t="shared" si="68"/>
        <v>0</v>
      </c>
      <c r="S233" s="163">
        <f t="shared" si="67"/>
        <v>0</v>
      </c>
      <c r="T233" s="163">
        <f t="shared" si="67"/>
        <v>0</v>
      </c>
      <c r="U233" s="163">
        <f t="shared" si="67"/>
        <v>0</v>
      </c>
      <c r="V233" s="163">
        <f t="shared" si="67"/>
        <v>0</v>
      </c>
      <c r="W233" s="163">
        <f t="shared" si="67"/>
        <v>0</v>
      </c>
      <c r="X233" s="163">
        <f t="shared" si="67"/>
        <v>0</v>
      </c>
      <c r="Y233" s="163">
        <f t="shared" si="67"/>
        <v>0</v>
      </c>
      <c r="Z233" s="163">
        <f t="shared" si="67"/>
        <v>0</v>
      </c>
      <c r="AA233" s="163">
        <f t="shared" si="67"/>
        <v>0</v>
      </c>
      <c r="AB233" s="163">
        <f t="shared" si="67"/>
        <v>0</v>
      </c>
      <c r="AC233" s="163">
        <f t="shared" si="67"/>
        <v>0</v>
      </c>
      <c r="AD233" s="163">
        <f t="shared" si="67"/>
        <v>0</v>
      </c>
      <c r="AE233" s="163">
        <f t="shared" si="67"/>
        <v>0</v>
      </c>
      <c r="AF233" s="176">
        <f t="shared" si="67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68"/>
        <v>0</v>
      </c>
      <c r="D234" s="163">
        <f t="shared" si="68"/>
        <v>0</v>
      </c>
      <c r="E234" s="163">
        <f t="shared" si="68"/>
        <v>0</v>
      </c>
      <c r="F234" s="163">
        <f t="shared" si="68"/>
        <v>0</v>
      </c>
      <c r="G234" s="163">
        <f t="shared" si="68"/>
        <v>0</v>
      </c>
      <c r="H234" s="163">
        <f t="shared" si="68"/>
        <v>0</v>
      </c>
      <c r="I234" s="163">
        <f t="shared" si="68"/>
        <v>0</v>
      </c>
      <c r="J234" s="163">
        <f t="shared" si="68"/>
        <v>0</v>
      </c>
      <c r="K234" s="163">
        <f t="shared" si="68"/>
        <v>0</v>
      </c>
      <c r="L234" s="163">
        <f t="shared" si="68"/>
        <v>0</v>
      </c>
      <c r="M234" s="163">
        <f t="shared" si="68"/>
        <v>0</v>
      </c>
      <c r="N234" s="163">
        <f t="shared" si="68"/>
        <v>0</v>
      </c>
      <c r="O234" s="163">
        <f t="shared" si="68"/>
        <v>0</v>
      </c>
      <c r="P234" s="163">
        <f t="shared" si="68"/>
        <v>0</v>
      </c>
      <c r="Q234" s="163">
        <f t="shared" si="68"/>
        <v>0</v>
      </c>
      <c r="R234" s="163">
        <f t="shared" si="68"/>
        <v>0</v>
      </c>
      <c r="S234" s="163">
        <f t="shared" si="67"/>
        <v>0</v>
      </c>
      <c r="T234" s="163">
        <f t="shared" si="67"/>
        <v>0</v>
      </c>
      <c r="U234" s="163">
        <f t="shared" si="67"/>
        <v>0</v>
      </c>
      <c r="V234" s="163">
        <f t="shared" si="67"/>
        <v>0</v>
      </c>
      <c r="W234" s="163">
        <f t="shared" si="67"/>
        <v>0</v>
      </c>
      <c r="X234" s="163">
        <f t="shared" si="67"/>
        <v>0</v>
      </c>
      <c r="Y234" s="163">
        <f t="shared" si="67"/>
        <v>0</v>
      </c>
      <c r="Z234" s="163">
        <f t="shared" si="67"/>
        <v>0</v>
      </c>
      <c r="AA234" s="163">
        <f t="shared" si="67"/>
        <v>0</v>
      </c>
      <c r="AB234" s="163">
        <f t="shared" si="67"/>
        <v>0</v>
      </c>
      <c r="AC234" s="163">
        <f t="shared" si="67"/>
        <v>0</v>
      </c>
      <c r="AD234" s="163">
        <f t="shared" si="67"/>
        <v>0</v>
      </c>
      <c r="AE234" s="163">
        <f t="shared" si="67"/>
        <v>0</v>
      </c>
      <c r="AF234" s="176">
        <f t="shared" si="67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68"/>
        <v>0</v>
      </c>
      <c r="D235" s="163">
        <f t="shared" si="68"/>
        <v>0</v>
      </c>
      <c r="E235" s="163">
        <f t="shared" si="68"/>
        <v>0</v>
      </c>
      <c r="F235" s="163">
        <f t="shared" si="68"/>
        <v>0</v>
      </c>
      <c r="G235" s="163">
        <f t="shared" si="68"/>
        <v>0</v>
      </c>
      <c r="H235" s="163">
        <f t="shared" si="68"/>
        <v>0</v>
      </c>
      <c r="I235" s="163">
        <f t="shared" si="68"/>
        <v>0</v>
      </c>
      <c r="J235" s="163">
        <f t="shared" si="68"/>
        <v>0</v>
      </c>
      <c r="K235" s="163">
        <f t="shared" si="68"/>
        <v>0</v>
      </c>
      <c r="L235" s="163">
        <f t="shared" si="68"/>
        <v>0</v>
      </c>
      <c r="M235" s="163">
        <f t="shared" si="68"/>
        <v>0</v>
      </c>
      <c r="N235" s="163">
        <f t="shared" si="68"/>
        <v>0</v>
      </c>
      <c r="O235" s="163">
        <f t="shared" si="68"/>
        <v>0</v>
      </c>
      <c r="P235" s="163">
        <f t="shared" si="68"/>
        <v>0</v>
      </c>
      <c r="Q235" s="163">
        <f t="shared" si="68"/>
        <v>0</v>
      </c>
      <c r="R235" s="163">
        <f t="shared" si="68"/>
        <v>0</v>
      </c>
      <c r="S235" s="163">
        <f t="shared" si="67"/>
        <v>0</v>
      </c>
      <c r="T235" s="163">
        <f t="shared" si="67"/>
        <v>0</v>
      </c>
      <c r="U235" s="163">
        <f t="shared" si="67"/>
        <v>0</v>
      </c>
      <c r="V235" s="163">
        <f t="shared" si="67"/>
        <v>0</v>
      </c>
      <c r="W235" s="163">
        <f t="shared" si="67"/>
        <v>0</v>
      </c>
      <c r="X235" s="163">
        <f t="shared" si="67"/>
        <v>0</v>
      </c>
      <c r="Y235" s="163">
        <f t="shared" si="67"/>
        <v>0</v>
      </c>
      <c r="Z235" s="163">
        <f t="shared" si="67"/>
        <v>0</v>
      </c>
      <c r="AA235" s="163">
        <f t="shared" si="67"/>
        <v>0</v>
      </c>
      <c r="AB235" s="163">
        <f t="shared" si="67"/>
        <v>0</v>
      </c>
      <c r="AC235" s="163">
        <f t="shared" si="67"/>
        <v>0</v>
      </c>
      <c r="AD235" s="163">
        <f t="shared" si="67"/>
        <v>0</v>
      </c>
      <c r="AE235" s="163">
        <f t="shared" si="67"/>
        <v>0</v>
      </c>
      <c r="AF235" s="176">
        <f t="shared" si="67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68"/>
        <v>0</v>
      </c>
      <c r="D236" s="163">
        <f t="shared" si="68"/>
        <v>0</v>
      </c>
      <c r="E236" s="163">
        <f t="shared" si="68"/>
        <v>0</v>
      </c>
      <c r="F236" s="163">
        <f t="shared" si="68"/>
        <v>0</v>
      </c>
      <c r="G236" s="163">
        <f t="shared" si="68"/>
        <v>0</v>
      </c>
      <c r="H236" s="163">
        <f t="shared" si="68"/>
        <v>0</v>
      </c>
      <c r="I236" s="163">
        <f t="shared" si="68"/>
        <v>0</v>
      </c>
      <c r="J236" s="163">
        <f t="shared" si="68"/>
        <v>0</v>
      </c>
      <c r="K236" s="163">
        <f t="shared" si="68"/>
        <v>0</v>
      </c>
      <c r="L236" s="163">
        <f t="shared" si="68"/>
        <v>0</v>
      </c>
      <c r="M236" s="163">
        <f t="shared" si="68"/>
        <v>0</v>
      </c>
      <c r="N236" s="163">
        <f t="shared" si="68"/>
        <v>0</v>
      </c>
      <c r="O236" s="163">
        <f t="shared" si="68"/>
        <v>0</v>
      </c>
      <c r="P236" s="163">
        <f t="shared" si="68"/>
        <v>0</v>
      </c>
      <c r="Q236" s="163">
        <f t="shared" si="68"/>
        <v>0</v>
      </c>
      <c r="R236" s="163">
        <f t="shared" si="68"/>
        <v>0</v>
      </c>
      <c r="S236" s="163">
        <f t="shared" si="67"/>
        <v>0</v>
      </c>
      <c r="T236" s="163">
        <f t="shared" si="67"/>
        <v>0</v>
      </c>
      <c r="U236" s="163">
        <f t="shared" si="67"/>
        <v>0</v>
      </c>
      <c r="V236" s="163">
        <f t="shared" si="67"/>
        <v>0</v>
      </c>
      <c r="W236" s="163">
        <f t="shared" si="67"/>
        <v>0</v>
      </c>
      <c r="X236" s="163">
        <f t="shared" si="67"/>
        <v>0</v>
      </c>
      <c r="Y236" s="163">
        <f t="shared" si="67"/>
        <v>0</v>
      </c>
      <c r="Z236" s="163">
        <f t="shared" si="67"/>
        <v>0</v>
      </c>
      <c r="AA236" s="163">
        <f t="shared" si="67"/>
        <v>0</v>
      </c>
      <c r="AB236" s="163">
        <f t="shared" si="67"/>
        <v>0</v>
      </c>
      <c r="AC236" s="163">
        <f t="shared" si="67"/>
        <v>0</v>
      </c>
      <c r="AD236" s="163">
        <f t="shared" si="67"/>
        <v>0</v>
      </c>
      <c r="AE236" s="163">
        <f t="shared" si="67"/>
        <v>0</v>
      </c>
      <c r="AF236" s="176">
        <f t="shared" si="67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68"/>
        <v>0</v>
      </c>
      <c r="D237" s="163">
        <f t="shared" si="68"/>
        <v>0</v>
      </c>
      <c r="E237" s="163">
        <f t="shared" si="68"/>
        <v>0</v>
      </c>
      <c r="F237" s="163">
        <f t="shared" si="68"/>
        <v>0</v>
      </c>
      <c r="G237" s="163">
        <f t="shared" si="68"/>
        <v>0</v>
      </c>
      <c r="H237" s="163">
        <f t="shared" si="68"/>
        <v>0</v>
      </c>
      <c r="I237" s="163">
        <f t="shared" si="68"/>
        <v>0</v>
      </c>
      <c r="J237" s="163">
        <f t="shared" si="68"/>
        <v>0</v>
      </c>
      <c r="K237" s="163">
        <f t="shared" si="68"/>
        <v>0</v>
      </c>
      <c r="L237" s="163">
        <f t="shared" si="68"/>
        <v>0</v>
      </c>
      <c r="M237" s="163">
        <f t="shared" si="68"/>
        <v>0</v>
      </c>
      <c r="N237" s="163">
        <f t="shared" si="68"/>
        <v>0</v>
      </c>
      <c r="O237" s="163">
        <f t="shared" si="68"/>
        <v>0</v>
      </c>
      <c r="P237" s="163">
        <f t="shared" si="68"/>
        <v>0</v>
      </c>
      <c r="Q237" s="163">
        <f t="shared" si="68"/>
        <v>0</v>
      </c>
      <c r="R237" s="163">
        <f t="shared" si="68"/>
        <v>0</v>
      </c>
      <c r="S237" s="163">
        <f t="shared" si="67"/>
        <v>0</v>
      </c>
      <c r="T237" s="163">
        <f t="shared" si="67"/>
        <v>0</v>
      </c>
      <c r="U237" s="163">
        <f t="shared" si="67"/>
        <v>0</v>
      </c>
      <c r="V237" s="163">
        <f t="shared" si="67"/>
        <v>0</v>
      </c>
      <c r="W237" s="163">
        <f t="shared" si="67"/>
        <v>0</v>
      </c>
      <c r="X237" s="163">
        <f t="shared" si="67"/>
        <v>0</v>
      </c>
      <c r="Y237" s="163">
        <f t="shared" si="67"/>
        <v>0</v>
      </c>
      <c r="Z237" s="163">
        <f t="shared" si="67"/>
        <v>0</v>
      </c>
      <c r="AA237" s="163">
        <f t="shared" si="67"/>
        <v>0</v>
      </c>
      <c r="AB237" s="163">
        <f t="shared" si="67"/>
        <v>0</v>
      </c>
      <c r="AC237" s="163">
        <f t="shared" si="67"/>
        <v>0</v>
      </c>
      <c r="AD237" s="163">
        <f t="shared" si="67"/>
        <v>0</v>
      </c>
      <c r="AE237" s="163">
        <f t="shared" si="67"/>
        <v>0</v>
      </c>
      <c r="AF237" s="176">
        <f t="shared" si="67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68"/>
        <v>0</v>
      </c>
      <c r="D238" s="163">
        <f t="shared" si="68"/>
        <v>0</v>
      </c>
      <c r="E238" s="163">
        <f t="shared" si="68"/>
        <v>0</v>
      </c>
      <c r="F238" s="163">
        <f t="shared" si="68"/>
        <v>0</v>
      </c>
      <c r="G238" s="163">
        <f t="shared" si="68"/>
        <v>0</v>
      </c>
      <c r="H238" s="163">
        <f t="shared" si="68"/>
        <v>0</v>
      </c>
      <c r="I238" s="163">
        <f t="shared" si="68"/>
        <v>0</v>
      </c>
      <c r="J238" s="163">
        <f t="shared" si="68"/>
        <v>0</v>
      </c>
      <c r="K238" s="163">
        <f t="shared" si="68"/>
        <v>0</v>
      </c>
      <c r="L238" s="163">
        <f t="shared" si="68"/>
        <v>0</v>
      </c>
      <c r="M238" s="163">
        <f t="shared" si="68"/>
        <v>0</v>
      </c>
      <c r="N238" s="163">
        <f t="shared" si="68"/>
        <v>0</v>
      </c>
      <c r="O238" s="163">
        <f t="shared" si="68"/>
        <v>0</v>
      </c>
      <c r="P238" s="163">
        <f t="shared" si="68"/>
        <v>0</v>
      </c>
      <c r="Q238" s="163">
        <f t="shared" si="68"/>
        <v>0</v>
      </c>
      <c r="R238" s="163">
        <f t="shared" si="68"/>
        <v>0</v>
      </c>
      <c r="S238" s="163">
        <f t="shared" si="67"/>
        <v>0</v>
      </c>
      <c r="T238" s="163">
        <f t="shared" si="67"/>
        <v>0</v>
      </c>
      <c r="U238" s="163">
        <f t="shared" si="67"/>
        <v>0</v>
      </c>
      <c r="V238" s="163">
        <f t="shared" si="67"/>
        <v>0</v>
      </c>
      <c r="W238" s="163">
        <f t="shared" si="67"/>
        <v>0</v>
      </c>
      <c r="X238" s="163">
        <f t="shared" si="67"/>
        <v>0</v>
      </c>
      <c r="Y238" s="163">
        <f t="shared" si="67"/>
        <v>0</v>
      </c>
      <c r="Z238" s="163">
        <f t="shared" si="67"/>
        <v>0</v>
      </c>
      <c r="AA238" s="163">
        <f t="shared" si="67"/>
        <v>0</v>
      </c>
      <c r="AB238" s="163">
        <f t="shared" si="67"/>
        <v>0</v>
      </c>
      <c r="AC238" s="163">
        <f t="shared" si="67"/>
        <v>0</v>
      </c>
      <c r="AD238" s="163">
        <f t="shared" si="67"/>
        <v>0</v>
      </c>
      <c r="AE238" s="163">
        <f t="shared" si="67"/>
        <v>0</v>
      </c>
      <c r="AF238" s="176">
        <f t="shared" si="67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68"/>
        <v>0</v>
      </c>
      <c r="D239" s="163">
        <f t="shared" si="68"/>
        <v>0</v>
      </c>
      <c r="E239" s="163">
        <f t="shared" si="68"/>
        <v>0</v>
      </c>
      <c r="F239" s="163">
        <f t="shared" si="68"/>
        <v>0</v>
      </c>
      <c r="G239" s="163">
        <f t="shared" si="68"/>
        <v>0</v>
      </c>
      <c r="H239" s="163">
        <f t="shared" si="68"/>
        <v>0</v>
      </c>
      <c r="I239" s="163">
        <f t="shared" si="68"/>
        <v>0</v>
      </c>
      <c r="J239" s="163">
        <f t="shared" si="68"/>
        <v>0</v>
      </c>
      <c r="K239" s="163">
        <f t="shared" si="68"/>
        <v>0</v>
      </c>
      <c r="L239" s="163">
        <f t="shared" si="68"/>
        <v>0</v>
      </c>
      <c r="M239" s="163">
        <f t="shared" si="68"/>
        <v>0</v>
      </c>
      <c r="N239" s="163">
        <f t="shared" si="68"/>
        <v>0</v>
      </c>
      <c r="O239" s="163">
        <f t="shared" si="68"/>
        <v>0</v>
      </c>
      <c r="P239" s="163">
        <f t="shared" si="68"/>
        <v>0</v>
      </c>
      <c r="Q239" s="163">
        <f t="shared" si="68"/>
        <v>0</v>
      </c>
      <c r="R239" s="163">
        <f t="shared" si="68"/>
        <v>0</v>
      </c>
      <c r="S239" s="163">
        <f t="shared" si="67"/>
        <v>0</v>
      </c>
      <c r="T239" s="163">
        <f t="shared" si="67"/>
        <v>0</v>
      </c>
      <c r="U239" s="163">
        <f t="shared" si="67"/>
        <v>0</v>
      </c>
      <c r="V239" s="163">
        <f t="shared" si="67"/>
        <v>0</v>
      </c>
      <c r="W239" s="163">
        <f t="shared" si="67"/>
        <v>0</v>
      </c>
      <c r="X239" s="163">
        <f t="shared" si="67"/>
        <v>0</v>
      </c>
      <c r="Y239" s="163">
        <f t="shared" si="67"/>
        <v>0</v>
      </c>
      <c r="Z239" s="163">
        <f t="shared" si="67"/>
        <v>0</v>
      </c>
      <c r="AA239" s="163">
        <f t="shared" si="67"/>
        <v>0</v>
      </c>
      <c r="AB239" s="163">
        <f t="shared" si="67"/>
        <v>0</v>
      </c>
      <c r="AC239" s="163">
        <f t="shared" si="67"/>
        <v>0</v>
      </c>
      <c r="AD239" s="163">
        <f t="shared" si="67"/>
        <v>0</v>
      </c>
      <c r="AE239" s="163">
        <f t="shared" si="67"/>
        <v>0</v>
      </c>
      <c r="AF239" s="176">
        <f t="shared" si="67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68"/>
        <v>0</v>
      </c>
      <c r="D240" s="163">
        <f t="shared" si="68"/>
        <v>0</v>
      </c>
      <c r="E240" s="163">
        <f t="shared" si="68"/>
        <v>0</v>
      </c>
      <c r="F240" s="163">
        <f t="shared" si="68"/>
        <v>0</v>
      </c>
      <c r="G240" s="163">
        <f t="shared" si="68"/>
        <v>0</v>
      </c>
      <c r="H240" s="163">
        <f t="shared" si="68"/>
        <v>0</v>
      </c>
      <c r="I240" s="163">
        <f t="shared" si="68"/>
        <v>0</v>
      </c>
      <c r="J240" s="163">
        <f t="shared" si="68"/>
        <v>0</v>
      </c>
      <c r="K240" s="163">
        <f t="shared" si="68"/>
        <v>0</v>
      </c>
      <c r="L240" s="163">
        <f t="shared" si="68"/>
        <v>0</v>
      </c>
      <c r="M240" s="163">
        <f t="shared" si="68"/>
        <v>0</v>
      </c>
      <c r="N240" s="163">
        <f t="shared" si="68"/>
        <v>0</v>
      </c>
      <c r="O240" s="163">
        <f t="shared" si="68"/>
        <v>0</v>
      </c>
      <c r="P240" s="163">
        <f t="shared" si="68"/>
        <v>0</v>
      </c>
      <c r="Q240" s="163">
        <f t="shared" si="68"/>
        <v>0</v>
      </c>
      <c r="R240" s="163">
        <f t="shared" si="68"/>
        <v>0</v>
      </c>
      <c r="S240" s="163">
        <f t="shared" si="67"/>
        <v>0</v>
      </c>
      <c r="T240" s="163">
        <f t="shared" si="67"/>
        <v>0</v>
      </c>
      <c r="U240" s="163">
        <f t="shared" si="67"/>
        <v>0</v>
      </c>
      <c r="V240" s="163">
        <f t="shared" si="67"/>
        <v>0</v>
      </c>
      <c r="W240" s="163">
        <f t="shared" si="67"/>
        <v>0</v>
      </c>
      <c r="X240" s="163">
        <f t="shared" si="67"/>
        <v>0</v>
      </c>
      <c r="Y240" s="163">
        <f t="shared" si="67"/>
        <v>0</v>
      </c>
      <c r="Z240" s="163">
        <f t="shared" si="67"/>
        <v>0</v>
      </c>
      <c r="AA240" s="163">
        <f t="shared" si="67"/>
        <v>0</v>
      </c>
      <c r="AB240" s="163">
        <f t="shared" si="67"/>
        <v>0</v>
      </c>
      <c r="AC240" s="163">
        <f t="shared" si="67"/>
        <v>0</v>
      </c>
      <c r="AD240" s="163">
        <f t="shared" si="67"/>
        <v>0</v>
      </c>
      <c r="AE240" s="163">
        <f t="shared" si="67"/>
        <v>0</v>
      </c>
      <c r="AF240" s="176">
        <f t="shared" si="67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68"/>
        <v>0</v>
      </c>
      <c r="D241" s="163">
        <f t="shared" si="68"/>
        <v>0</v>
      </c>
      <c r="E241" s="163">
        <f t="shared" si="68"/>
        <v>0</v>
      </c>
      <c r="F241" s="163">
        <f t="shared" si="68"/>
        <v>0</v>
      </c>
      <c r="G241" s="163">
        <f t="shared" si="68"/>
        <v>0</v>
      </c>
      <c r="H241" s="163">
        <f t="shared" si="68"/>
        <v>0</v>
      </c>
      <c r="I241" s="163">
        <f t="shared" si="68"/>
        <v>0</v>
      </c>
      <c r="J241" s="163">
        <f t="shared" si="68"/>
        <v>0</v>
      </c>
      <c r="K241" s="163">
        <f t="shared" si="68"/>
        <v>0</v>
      </c>
      <c r="L241" s="163">
        <f t="shared" si="68"/>
        <v>0</v>
      </c>
      <c r="M241" s="163">
        <f t="shared" si="68"/>
        <v>0</v>
      </c>
      <c r="N241" s="163">
        <f t="shared" si="68"/>
        <v>0</v>
      </c>
      <c r="O241" s="163">
        <f t="shared" si="68"/>
        <v>0</v>
      </c>
      <c r="P241" s="163">
        <f t="shared" si="68"/>
        <v>0</v>
      </c>
      <c r="Q241" s="163">
        <f t="shared" si="68"/>
        <v>0</v>
      </c>
      <c r="R241" s="163">
        <f t="shared" si="68"/>
        <v>0</v>
      </c>
      <c r="S241" s="163">
        <f t="shared" si="67"/>
        <v>0</v>
      </c>
      <c r="T241" s="163">
        <f t="shared" si="67"/>
        <v>0</v>
      </c>
      <c r="U241" s="163">
        <f t="shared" si="67"/>
        <v>0</v>
      </c>
      <c r="V241" s="163">
        <f t="shared" si="67"/>
        <v>0</v>
      </c>
      <c r="W241" s="163">
        <f t="shared" si="67"/>
        <v>0</v>
      </c>
      <c r="X241" s="163">
        <f t="shared" si="67"/>
        <v>0</v>
      </c>
      <c r="Y241" s="163">
        <f t="shared" si="67"/>
        <v>0</v>
      </c>
      <c r="Z241" s="163">
        <f t="shared" si="67"/>
        <v>0</v>
      </c>
      <c r="AA241" s="163">
        <f t="shared" si="67"/>
        <v>0</v>
      </c>
      <c r="AB241" s="163">
        <f t="shared" si="67"/>
        <v>0</v>
      </c>
      <c r="AC241" s="163">
        <f t="shared" si="67"/>
        <v>0</v>
      </c>
      <c r="AD241" s="163">
        <f t="shared" si="67"/>
        <v>0</v>
      </c>
      <c r="AE241" s="163">
        <f t="shared" si="67"/>
        <v>0</v>
      </c>
      <c r="AF241" s="176">
        <f t="shared" si="67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68"/>
        <v>0</v>
      </c>
      <c r="D242" s="163">
        <f t="shared" si="68"/>
        <v>0</v>
      </c>
      <c r="E242" s="163">
        <f t="shared" si="68"/>
        <v>0</v>
      </c>
      <c r="F242" s="163">
        <f t="shared" si="68"/>
        <v>0</v>
      </c>
      <c r="G242" s="163">
        <f t="shared" si="68"/>
        <v>0</v>
      </c>
      <c r="H242" s="163">
        <f t="shared" si="68"/>
        <v>0</v>
      </c>
      <c r="I242" s="163">
        <f t="shared" si="68"/>
        <v>0</v>
      </c>
      <c r="J242" s="163">
        <f t="shared" si="68"/>
        <v>0</v>
      </c>
      <c r="K242" s="163">
        <f t="shared" si="68"/>
        <v>0</v>
      </c>
      <c r="L242" s="163">
        <f t="shared" si="68"/>
        <v>0</v>
      </c>
      <c r="M242" s="163">
        <f t="shared" si="68"/>
        <v>0</v>
      </c>
      <c r="N242" s="163">
        <f t="shared" si="68"/>
        <v>0</v>
      </c>
      <c r="O242" s="163">
        <f t="shared" si="68"/>
        <v>0</v>
      </c>
      <c r="P242" s="163">
        <f t="shared" si="68"/>
        <v>0</v>
      </c>
      <c r="Q242" s="163">
        <f t="shared" si="68"/>
        <v>0</v>
      </c>
      <c r="R242" s="163">
        <f t="shared" si="68"/>
        <v>0</v>
      </c>
      <c r="S242" s="163">
        <f t="shared" si="67"/>
        <v>0</v>
      </c>
      <c r="T242" s="163">
        <f t="shared" si="67"/>
        <v>0</v>
      </c>
      <c r="U242" s="163">
        <f t="shared" si="67"/>
        <v>0</v>
      </c>
      <c r="V242" s="163">
        <f t="shared" si="67"/>
        <v>0</v>
      </c>
      <c r="W242" s="163">
        <f t="shared" si="67"/>
        <v>0</v>
      </c>
      <c r="X242" s="163">
        <f t="shared" si="67"/>
        <v>0</v>
      </c>
      <c r="Y242" s="163">
        <f t="shared" si="67"/>
        <v>0</v>
      </c>
      <c r="Z242" s="163">
        <f t="shared" si="67"/>
        <v>0</v>
      </c>
      <c r="AA242" s="163">
        <f t="shared" si="67"/>
        <v>0</v>
      </c>
      <c r="AB242" s="163">
        <f t="shared" si="67"/>
        <v>0</v>
      </c>
      <c r="AC242" s="163">
        <f t="shared" si="67"/>
        <v>0</v>
      </c>
      <c r="AD242" s="163">
        <f t="shared" si="67"/>
        <v>0</v>
      </c>
      <c r="AE242" s="163">
        <f t="shared" si="67"/>
        <v>0</v>
      </c>
      <c r="AF242" s="176">
        <f t="shared" si="67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68"/>
        <v>0</v>
      </c>
      <c r="D243" s="163">
        <f t="shared" si="68"/>
        <v>0</v>
      </c>
      <c r="E243" s="163">
        <f t="shared" si="68"/>
        <v>0</v>
      </c>
      <c r="F243" s="163">
        <f t="shared" si="68"/>
        <v>0</v>
      </c>
      <c r="G243" s="163">
        <f t="shared" si="68"/>
        <v>0</v>
      </c>
      <c r="H243" s="163">
        <f t="shared" si="68"/>
        <v>0</v>
      </c>
      <c r="I243" s="163">
        <f t="shared" si="68"/>
        <v>0</v>
      </c>
      <c r="J243" s="163">
        <f t="shared" si="68"/>
        <v>0</v>
      </c>
      <c r="K243" s="163">
        <f t="shared" si="68"/>
        <v>0</v>
      </c>
      <c r="L243" s="163">
        <f t="shared" si="68"/>
        <v>0</v>
      </c>
      <c r="M243" s="163">
        <f t="shared" si="68"/>
        <v>0</v>
      </c>
      <c r="N243" s="163">
        <f t="shared" si="68"/>
        <v>0</v>
      </c>
      <c r="O243" s="163">
        <f t="shared" si="68"/>
        <v>0</v>
      </c>
      <c r="P243" s="163">
        <f t="shared" si="68"/>
        <v>0</v>
      </c>
      <c r="Q243" s="163">
        <f t="shared" si="68"/>
        <v>0</v>
      </c>
      <c r="R243" s="163">
        <f t="shared" si="68"/>
        <v>0</v>
      </c>
      <c r="S243" s="163">
        <f t="shared" si="67"/>
        <v>0</v>
      </c>
      <c r="T243" s="163">
        <f t="shared" si="67"/>
        <v>0</v>
      </c>
      <c r="U243" s="163">
        <f t="shared" si="67"/>
        <v>0</v>
      </c>
      <c r="V243" s="163">
        <f t="shared" si="67"/>
        <v>0</v>
      </c>
      <c r="W243" s="163">
        <f t="shared" si="67"/>
        <v>0</v>
      </c>
      <c r="X243" s="163">
        <f t="shared" si="67"/>
        <v>0</v>
      </c>
      <c r="Y243" s="163">
        <f t="shared" si="67"/>
        <v>0</v>
      </c>
      <c r="Z243" s="163">
        <f t="shared" si="67"/>
        <v>0</v>
      </c>
      <c r="AA243" s="163">
        <f t="shared" si="67"/>
        <v>0</v>
      </c>
      <c r="AB243" s="163">
        <f t="shared" si="67"/>
        <v>0</v>
      </c>
      <c r="AC243" s="163">
        <f t="shared" si="67"/>
        <v>0</v>
      </c>
      <c r="AD243" s="163">
        <f t="shared" si="67"/>
        <v>0</v>
      </c>
      <c r="AE243" s="163">
        <f t="shared" si="67"/>
        <v>0</v>
      </c>
      <c r="AF243" s="176">
        <f t="shared" si="67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68"/>
        <v>0</v>
      </c>
      <c r="D244" s="163">
        <f t="shared" si="68"/>
        <v>0</v>
      </c>
      <c r="E244" s="163">
        <f t="shared" si="68"/>
        <v>0</v>
      </c>
      <c r="F244" s="163">
        <f t="shared" si="68"/>
        <v>0</v>
      </c>
      <c r="G244" s="163">
        <f t="shared" si="68"/>
        <v>0</v>
      </c>
      <c r="H244" s="163">
        <f t="shared" si="68"/>
        <v>0</v>
      </c>
      <c r="I244" s="163">
        <f t="shared" si="68"/>
        <v>0</v>
      </c>
      <c r="J244" s="163">
        <f t="shared" si="68"/>
        <v>0</v>
      </c>
      <c r="K244" s="163">
        <f t="shared" si="68"/>
        <v>0</v>
      </c>
      <c r="L244" s="163">
        <f t="shared" si="68"/>
        <v>0</v>
      </c>
      <c r="M244" s="163">
        <f t="shared" si="68"/>
        <v>0</v>
      </c>
      <c r="N244" s="163">
        <f t="shared" si="68"/>
        <v>0</v>
      </c>
      <c r="O244" s="163">
        <f t="shared" si="68"/>
        <v>0</v>
      </c>
      <c r="P244" s="163">
        <f t="shared" si="68"/>
        <v>0</v>
      </c>
      <c r="Q244" s="163">
        <f t="shared" si="68"/>
        <v>0</v>
      </c>
      <c r="R244" s="163">
        <f t="shared" si="68"/>
        <v>0</v>
      </c>
      <c r="S244" s="163">
        <f t="shared" si="67"/>
        <v>0</v>
      </c>
      <c r="T244" s="163">
        <f t="shared" si="67"/>
        <v>0</v>
      </c>
      <c r="U244" s="163">
        <f t="shared" si="67"/>
        <v>0</v>
      </c>
      <c r="V244" s="163">
        <f t="shared" si="67"/>
        <v>0</v>
      </c>
      <c r="W244" s="163">
        <f t="shared" si="67"/>
        <v>0</v>
      </c>
      <c r="X244" s="163">
        <f t="shared" si="67"/>
        <v>0</v>
      </c>
      <c r="Y244" s="163">
        <f t="shared" si="67"/>
        <v>0</v>
      </c>
      <c r="Z244" s="163">
        <f t="shared" si="67"/>
        <v>0</v>
      </c>
      <c r="AA244" s="163">
        <f t="shared" si="67"/>
        <v>0</v>
      </c>
      <c r="AB244" s="163">
        <f t="shared" si="67"/>
        <v>0</v>
      </c>
      <c r="AC244" s="163">
        <f t="shared" si="67"/>
        <v>0</v>
      </c>
      <c r="AD244" s="163">
        <f t="shared" si="67"/>
        <v>0</v>
      </c>
      <c r="AE244" s="163">
        <f t="shared" si="67"/>
        <v>0</v>
      </c>
      <c r="AF244" s="176">
        <f t="shared" si="67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68"/>
        <v>0</v>
      </c>
      <c r="D245" s="163">
        <f t="shared" si="68"/>
        <v>0</v>
      </c>
      <c r="E245" s="163">
        <f t="shared" si="68"/>
        <v>0</v>
      </c>
      <c r="F245" s="163">
        <f t="shared" si="68"/>
        <v>0</v>
      </c>
      <c r="G245" s="163">
        <f t="shared" si="68"/>
        <v>0</v>
      </c>
      <c r="H245" s="163">
        <f t="shared" si="68"/>
        <v>0</v>
      </c>
      <c r="I245" s="163">
        <f t="shared" si="68"/>
        <v>0</v>
      </c>
      <c r="J245" s="163">
        <f t="shared" si="68"/>
        <v>0</v>
      </c>
      <c r="K245" s="163">
        <f t="shared" si="68"/>
        <v>0</v>
      </c>
      <c r="L245" s="163">
        <f t="shared" si="68"/>
        <v>0</v>
      </c>
      <c r="M245" s="163">
        <f t="shared" si="68"/>
        <v>0</v>
      </c>
      <c r="N245" s="163">
        <f t="shared" si="68"/>
        <v>0</v>
      </c>
      <c r="O245" s="163">
        <f t="shared" si="68"/>
        <v>0</v>
      </c>
      <c r="P245" s="163">
        <f t="shared" si="68"/>
        <v>0</v>
      </c>
      <c r="Q245" s="163">
        <f t="shared" si="68"/>
        <v>0</v>
      </c>
      <c r="R245" s="163">
        <f t="shared" si="68"/>
        <v>0</v>
      </c>
      <c r="S245" s="163">
        <f t="shared" si="67"/>
        <v>0</v>
      </c>
      <c r="T245" s="163">
        <f t="shared" si="67"/>
        <v>0</v>
      </c>
      <c r="U245" s="163">
        <f t="shared" si="67"/>
        <v>0</v>
      </c>
      <c r="V245" s="163">
        <f t="shared" si="67"/>
        <v>0</v>
      </c>
      <c r="W245" s="163">
        <f t="shared" si="67"/>
        <v>0</v>
      </c>
      <c r="X245" s="163">
        <f t="shared" si="67"/>
        <v>0</v>
      </c>
      <c r="Y245" s="163">
        <f t="shared" si="67"/>
        <v>0</v>
      </c>
      <c r="Z245" s="163">
        <f t="shared" si="67"/>
        <v>0</v>
      </c>
      <c r="AA245" s="163">
        <f t="shared" si="67"/>
        <v>0</v>
      </c>
      <c r="AB245" s="163">
        <f t="shared" si="67"/>
        <v>0</v>
      </c>
      <c r="AC245" s="163">
        <f t="shared" si="67"/>
        <v>0</v>
      </c>
      <c r="AD245" s="163">
        <f t="shared" si="67"/>
        <v>0</v>
      </c>
      <c r="AE245" s="163">
        <f t="shared" si="67"/>
        <v>0</v>
      </c>
      <c r="AF245" s="176">
        <f t="shared" si="67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68"/>
        <v>0</v>
      </c>
      <c r="D246" s="163">
        <f t="shared" si="68"/>
        <v>0</v>
      </c>
      <c r="E246" s="163">
        <f t="shared" si="68"/>
        <v>0</v>
      </c>
      <c r="F246" s="163">
        <f t="shared" si="68"/>
        <v>0</v>
      </c>
      <c r="G246" s="163">
        <f t="shared" si="68"/>
        <v>0</v>
      </c>
      <c r="H246" s="163">
        <f t="shared" si="68"/>
        <v>0</v>
      </c>
      <c r="I246" s="163">
        <f t="shared" si="68"/>
        <v>0</v>
      </c>
      <c r="J246" s="163">
        <f t="shared" si="68"/>
        <v>0</v>
      </c>
      <c r="K246" s="163">
        <f t="shared" si="68"/>
        <v>0</v>
      </c>
      <c r="L246" s="163">
        <f t="shared" si="68"/>
        <v>0</v>
      </c>
      <c r="M246" s="163">
        <f t="shared" si="68"/>
        <v>0</v>
      </c>
      <c r="N246" s="163">
        <f t="shared" si="68"/>
        <v>0</v>
      </c>
      <c r="O246" s="163">
        <f t="shared" si="68"/>
        <v>0</v>
      </c>
      <c r="P246" s="163">
        <f t="shared" si="68"/>
        <v>0</v>
      </c>
      <c r="Q246" s="163">
        <f t="shared" si="68"/>
        <v>0</v>
      </c>
      <c r="R246" s="163">
        <f t="shared" si="68"/>
        <v>0</v>
      </c>
      <c r="S246" s="163">
        <f t="shared" si="67"/>
        <v>0</v>
      </c>
      <c r="T246" s="163">
        <f t="shared" si="67"/>
        <v>0</v>
      </c>
      <c r="U246" s="163">
        <f t="shared" si="67"/>
        <v>0</v>
      </c>
      <c r="V246" s="163">
        <f t="shared" si="67"/>
        <v>0</v>
      </c>
      <c r="W246" s="163">
        <f t="shared" si="67"/>
        <v>0</v>
      </c>
      <c r="X246" s="163">
        <f t="shared" si="67"/>
        <v>0</v>
      </c>
      <c r="Y246" s="163">
        <f t="shared" si="67"/>
        <v>0</v>
      </c>
      <c r="Z246" s="163">
        <f t="shared" si="67"/>
        <v>0</v>
      </c>
      <c r="AA246" s="163">
        <f t="shared" si="67"/>
        <v>0</v>
      </c>
      <c r="AB246" s="163">
        <f t="shared" si="67"/>
        <v>0</v>
      </c>
      <c r="AC246" s="163">
        <f t="shared" si="67"/>
        <v>0</v>
      </c>
      <c r="AD246" s="163">
        <f t="shared" si="67"/>
        <v>0</v>
      </c>
      <c r="AE246" s="163">
        <f t="shared" si="67"/>
        <v>0</v>
      </c>
      <c r="AF246" s="176">
        <f t="shared" si="67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68"/>
        <v>0</v>
      </c>
      <c r="D247" s="163">
        <f t="shared" si="68"/>
        <v>0</v>
      </c>
      <c r="E247" s="163">
        <f t="shared" si="68"/>
        <v>0</v>
      </c>
      <c r="F247" s="163">
        <f t="shared" si="68"/>
        <v>0</v>
      </c>
      <c r="G247" s="163">
        <f t="shared" si="68"/>
        <v>0</v>
      </c>
      <c r="H247" s="163">
        <f t="shared" si="68"/>
        <v>0</v>
      </c>
      <c r="I247" s="163">
        <f t="shared" si="68"/>
        <v>0</v>
      </c>
      <c r="J247" s="163">
        <f t="shared" si="68"/>
        <v>0</v>
      </c>
      <c r="K247" s="163">
        <f t="shared" si="68"/>
        <v>0</v>
      </c>
      <c r="L247" s="163">
        <f t="shared" si="68"/>
        <v>0</v>
      </c>
      <c r="M247" s="163">
        <f t="shared" si="68"/>
        <v>0</v>
      </c>
      <c r="N247" s="163">
        <f t="shared" si="68"/>
        <v>0</v>
      </c>
      <c r="O247" s="163">
        <f t="shared" si="68"/>
        <v>0</v>
      </c>
      <c r="P247" s="163">
        <f t="shared" si="68"/>
        <v>0</v>
      </c>
      <c r="Q247" s="163">
        <f t="shared" si="68"/>
        <v>0</v>
      </c>
      <c r="R247" s="163">
        <f t="shared" si="68"/>
        <v>0</v>
      </c>
      <c r="S247" s="163">
        <f t="shared" si="67"/>
        <v>0</v>
      </c>
      <c r="T247" s="163">
        <f t="shared" si="67"/>
        <v>0</v>
      </c>
      <c r="U247" s="163">
        <f t="shared" si="67"/>
        <v>0</v>
      </c>
      <c r="V247" s="163">
        <f t="shared" si="67"/>
        <v>0</v>
      </c>
      <c r="W247" s="163">
        <f t="shared" si="67"/>
        <v>0</v>
      </c>
      <c r="X247" s="163">
        <f t="shared" si="67"/>
        <v>0</v>
      </c>
      <c r="Y247" s="163">
        <f t="shared" si="67"/>
        <v>0</v>
      </c>
      <c r="Z247" s="163">
        <f t="shared" si="67"/>
        <v>0</v>
      </c>
      <c r="AA247" s="163">
        <f t="shared" si="67"/>
        <v>0</v>
      </c>
      <c r="AB247" s="163">
        <f t="shared" si="67"/>
        <v>0</v>
      </c>
      <c r="AC247" s="163">
        <f t="shared" si="67"/>
        <v>0</v>
      </c>
      <c r="AD247" s="163">
        <f t="shared" si="67"/>
        <v>0</v>
      </c>
      <c r="AE247" s="163">
        <f t="shared" si="67"/>
        <v>0</v>
      </c>
      <c r="AF247" s="176">
        <f t="shared" si="67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68"/>
        <v>0</v>
      </c>
      <c r="D248" s="163">
        <f t="shared" si="68"/>
        <v>0</v>
      </c>
      <c r="E248" s="163">
        <f t="shared" si="68"/>
        <v>0</v>
      </c>
      <c r="F248" s="163">
        <f t="shared" si="68"/>
        <v>0</v>
      </c>
      <c r="G248" s="163">
        <f t="shared" si="68"/>
        <v>0</v>
      </c>
      <c r="H248" s="163">
        <f t="shared" si="68"/>
        <v>0</v>
      </c>
      <c r="I248" s="163">
        <f t="shared" si="68"/>
        <v>0</v>
      </c>
      <c r="J248" s="163">
        <f t="shared" si="68"/>
        <v>0</v>
      </c>
      <c r="K248" s="163">
        <f t="shared" si="68"/>
        <v>0</v>
      </c>
      <c r="L248" s="163">
        <f t="shared" si="68"/>
        <v>0</v>
      </c>
      <c r="M248" s="163">
        <f t="shared" si="68"/>
        <v>0</v>
      </c>
      <c r="N248" s="163">
        <f t="shared" si="68"/>
        <v>0</v>
      </c>
      <c r="O248" s="163">
        <f t="shared" si="68"/>
        <v>0</v>
      </c>
      <c r="P248" s="163">
        <f t="shared" si="68"/>
        <v>0</v>
      </c>
      <c r="Q248" s="163">
        <f t="shared" si="68"/>
        <v>0</v>
      </c>
      <c r="R248" s="163">
        <f t="shared" ref="R248:AF263" si="69">Q248</f>
        <v>0</v>
      </c>
      <c r="S248" s="163">
        <f t="shared" si="69"/>
        <v>0</v>
      </c>
      <c r="T248" s="163">
        <f t="shared" si="69"/>
        <v>0</v>
      </c>
      <c r="U248" s="163">
        <f t="shared" si="69"/>
        <v>0</v>
      </c>
      <c r="V248" s="163">
        <f t="shared" si="69"/>
        <v>0</v>
      </c>
      <c r="W248" s="163">
        <f t="shared" si="69"/>
        <v>0</v>
      </c>
      <c r="X248" s="163">
        <f t="shared" si="69"/>
        <v>0</v>
      </c>
      <c r="Y248" s="163">
        <f t="shared" si="69"/>
        <v>0</v>
      </c>
      <c r="Z248" s="163">
        <f t="shared" si="69"/>
        <v>0</v>
      </c>
      <c r="AA248" s="163">
        <f t="shared" si="69"/>
        <v>0</v>
      </c>
      <c r="AB248" s="163">
        <f t="shared" si="69"/>
        <v>0</v>
      </c>
      <c r="AC248" s="163">
        <f t="shared" si="69"/>
        <v>0</v>
      </c>
      <c r="AD248" s="163">
        <f t="shared" si="69"/>
        <v>0</v>
      </c>
      <c r="AE248" s="163">
        <f t="shared" si="69"/>
        <v>0</v>
      </c>
      <c r="AF248" s="176">
        <f t="shared" si="69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R264" si="70">B249</f>
        <v>0</v>
      </c>
      <c r="D249" s="163">
        <f t="shared" si="70"/>
        <v>0</v>
      </c>
      <c r="E249" s="163">
        <f t="shared" si="70"/>
        <v>0</v>
      </c>
      <c r="F249" s="163">
        <f t="shared" si="70"/>
        <v>0</v>
      </c>
      <c r="G249" s="163">
        <f t="shared" si="70"/>
        <v>0</v>
      </c>
      <c r="H249" s="163">
        <f t="shared" si="70"/>
        <v>0</v>
      </c>
      <c r="I249" s="163">
        <f t="shared" si="70"/>
        <v>0</v>
      </c>
      <c r="J249" s="163">
        <f t="shared" si="70"/>
        <v>0</v>
      </c>
      <c r="K249" s="163">
        <f t="shared" si="70"/>
        <v>0</v>
      </c>
      <c r="L249" s="163">
        <f t="shared" si="70"/>
        <v>0</v>
      </c>
      <c r="M249" s="163">
        <f t="shared" si="70"/>
        <v>0</v>
      </c>
      <c r="N249" s="163">
        <f t="shared" si="70"/>
        <v>0</v>
      </c>
      <c r="O249" s="163">
        <f t="shared" si="70"/>
        <v>0</v>
      </c>
      <c r="P249" s="163">
        <f t="shared" si="70"/>
        <v>0</v>
      </c>
      <c r="Q249" s="163">
        <f t="shared" si="70"/>
        <v>0</v>
      </c>
      <c r="R249" s="163">
        <f t="shared" si="69"/>
        <v>0</v>
      </c>
      <c r="S249" s="163">
        <f t="shared" si="69"/>
        <v>0</v>
      </c>
      <c r="T249" s="163">
        <f t="shared" si="69"/>
        <v>0</v>
      </c>
      <c r="U249" s="163">
        <f t="shared" si="69"/>
        <v>0</v>
      </c>
      <c r="V249" s="163">
        <f t="shared" si="69"/>
        <v>0</v>
      </c>
      <c r="W249" s="163">
        <f t="shared" si="69"/>
        <v>0</v>
      </c>
      <c r="X249" s="163">
        <f t="shared" si="69"/>
        <v>0</v>
      </c>
      <c r="Y249" s="163">
        <f t="shared" si="69"/>
        <v>0</v>
      </c>
      <c r="Z249" s="163">
        <f t="shared" si="69"/>
        <v>0</v>
      </c>
      <c r="AA249" s="163">
        <f t="shared" si="69"/>
        <v>0</v>
      </c>
      <c r="AB249" s="163">
        <f t="shared" si="69"/>
        <v>0</v>
      </c>
      <c r="AC249" s="163">
        <f t="shared" si="69"/>
        <v>0</v>
      </c>
      <c r="AD249" s="163">
        <f t="shared" si="69"/>
        <v>0</v>
      </c>
      <c r="AE249" s="163">
        <f t="shared" si="69"/>
        <v>0</v>
      </c>
      <c r="AF249" s="176">
        <f t="shared" si="69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70"/>
        <v>0</v>
      </c>
      <c r="D250" s="163">
        <f t="shared" si="70"/>
        <v>0</v>
      </c>
      <c r="E250" s="163">
        <f t="shared" si="70"/>
        <v>0</v>
      </c>
      <c r="F250" s="163">
        <f t="shared" si="70"/>
        <v>0</v>
      </c>
      <c r="G250" s="163">
        <f t="shared" si="70"/>
        <v>0</v>
      </c>
      <c r="H250" s="163">
        <f t="shared" si="70"/>
        <v>0</v>
      </c>
      <c r="I250" s="163">
        <f t="shared" si="70"/>
        <v>0</v>
      </c>
      <c r="J250" s="163">
        <f t="shared" si="70"/>
        <v>0</v>
      </c>
      <c r="K250" s="163">
        <f t="shared" si="70"/>
        <v>0</v>
      </c>
      <c r="L250" s="163">
        <f t="shared" si="70"/>
        <v>0</v>
      </c>
      <c r="M250" s="163">
        <f t="shared" si="70"/>
        <v>0</v>
      </c>
      <c r="N250" s="163">
        <f t="shared" si="70"/>
        <v>0</v>
      </c>
      <c r="O250" s="163">
        <f t="shared" si="70"/>
        <v>0</v>
      </c>
      <c r="P250" s="163">
        <f t="shared" si="70"/>
        <v>0</v>
      </c>
      <c r="Q250" s="163">
        <f t="shared" si="70"/>
        <v>0</v>
      </c>
      <c r="R250" s="163">
        <f t="shared" si="70"/>
        <v>0</v>
      </c>
      <c r="S250" s="163">
        <f t="shared" si="69"/>
        <v>0</v>
      </c>
      <c r="T250" s="163">
        <f t="shared" si="69"/>
        <v>0</v>
      </c>
      <c r="U250" s="163">
        <f t="shared" si="69"/>
        <v>0</v>
      </c>
      <c r="V250" s="163">
        <f t="shared" si="69"/>
        <v>0</v>
      </c>
      <c r="W250" s="163">
        <f t="shared" si="69"/>
        <v>0</v>
      </c>
      <c r="X250" s="163">
        <f t="shared" si="69"/>
        <v>0</v>
      </c>
      <c r="Y250" s="163">
        <f t="shared" si="69"/>
        <v>0</v>
      </c>
      <c r="Z250" s="163">
        <f t="shared" si="69"/>
        <v>0</v>
      </c>
      <c r="AA250" s="163">
        <f t="shared" si="69"/>
        <v>0</v>
      </c>
      <c r="AB250" s="163">
        <f t="shared" si="69"/>
        <v>0</v>
      </c>
      <c r="AC250" s="163">
        <f t="shared" si="69"/>
        <v>0</v>
      </c>
      <c r="AD250" s="163">
        <f t="shared" si="69"/>
        <v>0</v>
      </c>
      <c r="AE250" s="163">
        <f t="shared" si="69"/>
        <v>0</v>
      </c>
      <c r="AF250" s="176">
        <f t="shared" si="69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70"/>
        <v>0</v>
      </c>
      <c r="D251" s="163">
        <f t="shared" si="70"/>
        <v>0</v>
      </c>
      <c r="E251" s="163">
        <f t="shared" si="70"/>
        <v>0</v>
      </c>
      <c r="F251" s="163">
        <f t="shared" si="70"/>
        <v>0</v>
      </c>
      <c r="G251" s="163">
        <f t="shared" si="70"/>
        <v>0</v>
      </c>
      <c r="H251" s="163">
        <f t="shared" si="70"/>
        <v>0</v>
      </c>
      <c r="I251" s="163">
        <f t="shared" si="70"/>
        <v>0</v>
      </c>
      <c r="J251" s="163">
        <f t="shared" si="70"/>
        <v>0</v>
      </c>
      <c r="K251" s="163">
        <f t="shared" si="70"/>
        <v>0</v>
      </c>
      <c r="L251" s="163">
        <f t="shared" si="70"/>
        <v>0</v>
      </c>
      <c r="M251" s="163">
        <f t="shared" si="70"/>
        <v>0</v>
      </c>
      <c r="N251" s="163">
        <f t="shared" si="70"/>
        <v>0</v>
      </c>
      <c r="O251" s="163">
        <f t="shared" si="70"/>
        <v>0</v>
      </c>
      <c r="P251" s="163">
        <f t="shared" si="70"/>
        <v>0</v>
      </c>
      <c r="Q251" s="163">
        <f t="shared" si="70"/>
        <v>0</v>
      </c>
      <c r="R251" s="163">
        <f t="shared" si="70"/>
        <v>0</v>
      </c>
      <c r="S251" s="163">
        <f t="shared" si="69"/>
        <v>0</v>
      </c>
      <c r="T251" s="163">
        <f t="shared" si="69"/>
        <v>0</v>
      </c>
      <c r="U251" s="163">
        <f t="shared" si="69"/>
        <v>0</v>
      </c>
      <c r="V251" s="163">
        <f t="shared" si="69"/>
        <v>0</v>
      </c>
      <c r="W251" s="163">
        <f t="shared" si="69"/>
        <v>0</v>
      </c>
      <c r="X251" s="163">
        <f t="shared" si="69"/>
        <v>0</v>
      </c>
      <c r="Y251" s="163">
        <f t="shared" si="69"/>
        <v>0</v>
      </c>
      <c r="Z251" s="163">
        <f t="shared" si="69"/>
        <v>0</v>
      </c>
      <c r="AA251" s="163">
        <f t="shared" si="69"/>
        <v>0</v>
      </c>
      <c r="AB251" s="163">
        <f t="shared" si="69"/>
        <v>0</v>
      </c>
      <c r="AC251" s="163">
        <f t="shared" si="69"/>
        <v>0</v>
      </c>
      <c r="AD251" s="163">
        <f t="shared" si="69"/>
        <v>0</v>
      </c>
      <c r="AE251" s="163">
        <f t="shared" si="69"/>
        <v>0</v>
      </c>
      <c r="AF251" s="176">
        <f t="shared" si="69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70"/>
        <v>0</v>
      </c>
      <c r="D252" s="163">
        <f t="shared" si="70"/>
        <v>0</v>
      </c>
      <c r="E252" s="163">
        <f t="shared" si="70"/>
        <v>0</v>
      </c>
      <c r="F252" s="163">
        <f t="shared" si="70"/>
        <v>0</v>
      </c>
      <c r="G252" s="163">
        <f t="shared" si="70"/>
        <v>0</v>
      </c>
      <c r="H252" s="163">
        <f t="shared" si="70"/>
        <v>0</v>
      </c>
      <c r="I252" s="163">
        <f t="shared" si="70"/>
        <v>0</v>
      </c>
      <c r="J252" s="163">
        <f t="shared" si="70"/>
        <v>0</v>
      </c>
      <c r="K252" s="163">
        <f t="shared" si="70"/>
        <v>0</v>
      </c>
      <c r="L252" s="163">
        <f t="shared" si="70"/>
        <v>0</v>
      </c>
      <c r="M252" s="163">
        <f t="shared" si="70"/>
        <v>0</v>
      </c>
      <c r="N252" s="163">
        <f t="shared" si="70"/>
        <v>0</v>
      </c>
      <c r="O252" s="163">
        <f t="shared" si="70"/>
        <v>0</v>
      </c>
      <c r="P252" s="163">
        <f t="shared" si="70"/>
        <v>0</v>
      </c>
      <c r="Q252" s="163">
        <f t="shared" si="70"/>
        <v>0</v>
      </c>
      <c r="R252" s="163">
        <f t="shared" si="70"/>
        <v>0</v>
      </c>
      <c r="S252" s="163">
        <f t="shared" si="69"/>
        <v>0</v>
      </c>
      <c r="T252" s="163">
        <f t="shared" si="69"/>
        <v>0</v>
      </c>
      <c r="U252" s="163">
        <f t="shared" si="69"/>
        <v>0</v>
      </c>
      <c r="V252" s="163">
        <f t="shared" si="69"/>
        <v>0</v>
      </c>
      <c r="W252" s="163">
        <f t="shared" si="69"/>
        <v>0</v>
      </c>
      <c r="X252" s="163">
        <f t="shared" si="69"/>
        <v>0</v>
      </c>
      <c r="Y252" s="163">
        <f t="shared" si="69"/>
        <v>0</v>
      </c>
      <c r="Z252" s="163">
        <f t="shared" si="69"/>
        <v>0</v>
      </c>
      <c r="AA252" s="163">
        <f t="shared" si="69"/>
        <v>0</v>
      </c>
      <c r="AB252" s="163">
        <f t="shared" si="69"/>
        <v>0</v>
      </c>
      <c r="AC252" s="163">
        <f t="shared" si="69"/>
        <v>0</v>
      </c>
      <c r="AD252" s="163">
        <f t="shared" si="69"/>
        <v>0</v>
      </c>
      <c r="AE252" s="163">
        <f t="shared" si="69"/>
        <v>0</v>
      </c>
      <c r="AF252" s="176">
        <f t="shared" si="69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70"/>
        <v>0</v>
      </c>
      <c r="D253" s="163">
        <f t="shared" si="70"/>
        <v>0</v>
      </c>
      <c r="E253" s="163">
        <f t="shared" si="70"/>
        <v>0</v>
      </c>
      <c r="F253" s="163">
        <f t="shared" si="70"/>
        <v>0</v>
      </c>
      <c r="G253" s="163">
        <f t="shared" si="70"/>
        <v>0</v>
      </c>
      <c r="H253" s="163">
        <f t="shared" si="70"/>
        <v>0</v>
      </c>
      <c r="I253" s="163">
        <f t="shared" si="70"/>
        <v>0</v>
      </c>
      <c r="J253" s="163">
        <f t="shared" si="70"/>
        <v>0</v>
      </c>
      <c r="K253" s="163">
        <f t="shared" si="70"/>
        <v>0</v>
      </c>
      <c r="L253" s="163">
        <f t="shared" si="70"/>
        <v>0</v>
      </c>
      <c r="M253" s="163">
        <f t="shared" si="70"/>
        <v>0</v>
      </c>
      <c r="N253" s="163">
        <f t="shared" si="70"/>
        <v>0</v>
      </c>
      <c r="O253" s="163">
        <f t="shared" si="70"/>
        <v>0</v>
      </c>
      <c r="P253" s="163">
        <f t="shared" si="70"/>
        <v>0</v>
      </c>
      <c r="Q253" s="163">
        <f t="shared" si="70"/>
        <v>0</v>
      </c>
      <c r="R253" s="163">
        <f t="shared" si="70"/>
        <v>0</v>
      </c>
      <c r="S253" s="163">
        <f t="shared" si="69"/>
        <v>0</v>
      </c>
      <c r="T253" s="163">
        <f t="shared" si="69"/>
        <v>0</v>
      </c>
      <c r="U253" s="163">
        <f t="shared" si="69"/>
        <v>0</v>
      </c>
      <c r="V253" s="163">
        <f t="shared" si="69"/>
        <v>0</v>
      </c>
      <c r="W253" s="163">
        <f t="shared" si="69"/>
        <v>0</v>
      </c>
      <c r="X253" s="163">
        <f t="shared" si="69"/>
        <v>0</v>
      </c>
      <c r="Y253" s="163">
        <f t="shared" si="69"/>
        <v>0</v>
      </c>
      <c r="Z253" s="163">
        <f t="shared" si="69"/>
        <v>0</v>
      </c>
      <c r="AA253" s="163">
        <f t="shared" si="69"/>
        <v>0</v>
      </c>
      <c r="AB253" s="163">
        <f t="shared" si="69"/>
        <v>0</v>
      </c>
      <c r="AC253" s="163">
        <f t="shared" si="69"/>
        <v>0</v>
      </c>
      <c r="AD253" s="163">
        <f t="shared" si="69"/>
        <v>0</v>
      </c>
      <c r="AE253" s="163">
        <f t="shared" si="69"/>
        <v>0</v>
      </c>
      <c r="AF253" s="176">
        <f t="shared" si="69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70"/>
        <v>0</v>
      </c>
      <c r="D254" s="163">
        <f t="shared" si="70"/>
        <v>0</v>
      </c>
      <c r="E254" s="163">
        <f t="shared" si="70"/>
        <v>0</v>
      </c>
      <c r="F254" s="163">
        <f t="shared" si="70"/>
        <v>0</v>
      </c>
      <c r="G254" s="163">
        <f t="shared" si="70"/>
        <v>0</v>
      </c>
      <c r="H254" s="163">
        <f t="shared" si="70"/>
        <v>0</v>
      </c>
      <c r="I254" s="163">
        <f t="shared" si="70"/>
        <v>0</v>
      </c>
      <c r="J254" s="163">
        <f t="shared" si="70"/>
        <v>0</v>
      </c>
      <c r="K254" s="163">
        <f t="shared" si="70"/>
        <v>0</v>
      </c>
      <c r="L254" s="163">
        <f t="shared" si="70"/>
        <v>0</v>
      </c>
      <c r="M254" s="163">
        <f t="shared" si="70"/>
        <v>0</v>
      </c>
      <c r="N254" s="163">
        <f t="shared" si="70"/>
        <v>0</v>
      </c>
      <c r="O254" s="163">
        <f t="shared" si="70"/>
        <v>0</v>
      </c>
      <c r="P254" s="163">
        <f t="shared" si="70"/>
        <v>0</v>
      </c>
      <c r="Q254" s="163">
        <f t="shared" si="70"/>
        <v>0</v>
      </c>
      <c r="R254" s="163">
        <f t="shared" si="70"/>
        <v>0</v>
      </c>
      <c r="S254" s="163">
        <f t="shared" si="69"/>
        <v>0</v>
      </c>
      <c r="T254" s="163">
        <f t="shared" si="69"/>
        <v>0</v>
      </c>
      <c r="U254" s="163">
        <f t="shared" si="69"/>
        <v>0</v>
      </c>
      <c r="V254" s="163">
        <f t="shared" si="69"/>
        <v>0</v>
      </c>
      <c r="W254" s="163">
        <f t="shared" si="69"/>
        <v>0</v>
      </c>
      <c r="X254" s="163">
        <f t="shared" si="69"/>
        <v>0</v>
      </c>
      <c r="Y254" s="163">
        <f t="shared" si="69"/>
        <v>0</v>
      </c>
      <c r="Z254" s="163">
        <f t="shared" si="69"/>
        <v>0</v>
      </c>
      <c r="AA254" s="163">
        <f t="shared" si="69"/>
        <v>0</v>
      </c>
      <c r="AB254" s="163">
        <f t="shared" si="69"/>
        <v>0</v>
      </c>
      <c r="AC254" s="163">
        <f t="shared" si="69"/>
        <v>0</v>
      </c>
      <c r="AD254" s="163">
        <f t="shared" si="69"/>
        <v>0</v>
      </c>
      <c r="AE254" s="163">
        <f t="shared" si="69"/>
        <v>0</v>
      </c>
      <c r="AF254" s="176">
        <f t="shared" si="69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70"/>
        <v>0</v>
      </c>
      <c r="D255" s="163">
        <f t="shared" si="70"/>
        <v>0</v>
      </c>
      <c r="E255" s="163">
        <f t="shared" si="70"/>
        <v>0</v>
      </c>
      <c r="F255" s="163">
        <f t="shared" si="70"/>
        <v>0</v>
      </c>
      <c r="G255" s="163">
        <f t="shared" si="70"/>
        <v>0</v>
      </c>
      <c r="H255" s="163">
        <f t="shared" si="70"/>
        <v>0</v>
      </c>
      <c r="I255" s="163">
        <f t="shared" si="70"/>
        <v>0</v>
      </c>
      <c r="J255" s="163">
        <f t="shared" si="70"/>
        <v>0</v>
      </c>
      <c r="K255" s="163">
        <f t="shared" si="70"/>
        <v>0</v>
      </c>
      <c r="L255" s="163">
        <f t="shared" si="70"/>
        <v>0</v>
      </c>
      <c r="M255" s="163">
        <f t="shared" si="70"/>
        <v>0</v>
      </c>
      <c r="N255" s="163">
        <f t="shared" si="70"/>
        <v>0</v>
      </c>
      <c r="O255" s="163">
        <f t="shared" si="70"/>
        <v>0</v>
      </c>
      <c r="P255" s="163">
        <f t="shared" si="70"/>
        <v>0</v>
      </c>
      <c r="Q255" s="163">
        <f t="shared" si="70"/>
        <v>0</v>
      </c>
      <c r="R255" s="163">
        <f t="shared" si="70"/>
        <v>0</v>
      </c>
      <c r="S255" s="163">
        <f t="shared" si="69"/>
        <v>0</v>
      </c>
      <c r="T255" s="163">
        <f t="shared" si="69"/>
        <v>0</v>
      </c>
      <c r="U255" s="163">
        <f t="shared" si="69"/>
        <v>0</v>
      </c>
      <c r="V255" s="163">
        <f t="shared" si="69"/>
        <v>0</v>
      </c>
      <c r="W255" s="163">
        <f t="shared" si="69"/>
        <v>0</v>
      </c>
      <c r="X255" s="163">
        <f t="shared" si="69"/>
        <v>0</v>
      </c>
      <c r="Y255" s="163">
        <f t="shared" si="69"/>
        <v>0</v>
      </c>
      <c r="Z255" s="163">
        <f t="shared" si="69"/>
        <v>0</v>
      </c>
      <c r="AA255" s="163">
        <f t="shared" si="69"/>
        <v>0</v>
      </c>
      <c r="AB255" s="163">
        <f t="shared" si="69"/>
        <v>0</v>
      </c>
      <c r="AC255" s="163">
        <f t="shared" si="69"/>
        <v>0</v>
      </c>
      <c r="AD255" s="163">
        <f t="shared" si="69"/>
        <v>0</v>
      </c>
      <c r="AE255" s="163">
        <f t="shared" si="69"/>
        <v>0</v>
      </c>
      <c r="AF255" s="176">
        <f t="shared" si="69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70"/>
        <v>0</v>
      </c>
      <c r="D256" s="163">
        <f t="shared" si="70"/>
        <v>0</v>
      </c>
      <c r="E256" s="163">
        <f t="shared" si="70"/>
        <v>0</v>
      </c>
      <c r="F256" s="163">
        <f t="shared" si="70"/>
        <v>0</v>
      </c>
      <c r="G256" s="163">
        <f t="shared" si="70"/>
        <v>0</v>
      </c>
      <c r="H256" s="163">
        <f t="shared" si="70"/>
        <v>0</v>
      </c>
      <c r="I256" s="163">
        <f t="shared" si="70"/>
        <v>0</v>
      </c>
      <c r="J256" s="163">
        <f t="shared" si="70"/>
        <v>0</v>
      </c>
      <c r="K256" s="163">
        <f t="shared" si="70"/>
        <v>0</v>
      </c>
      <c r="L256" s="163">
        <f t="shared" si="70"/>
        <v>0</v>
      </c>
      <c r="M256" s="163">
        <f t="shared" si="70"/>
        <v>0</v>
      </c>
      <c r="N256" s="163">
        <f t="shared" si="70"/>
        <v>0</v>
      </c>
      <c r="O256" s="163">
        <f t="shared" si="70"/>
        <v>0</v>
      </c>
      <c r="P256" s="163">
        <f t="shared" si="70"/>
        <v>0</v>
      </c>
      <c r="Q256" s="163">
        <f t="shared" si="70"/>
        <v>0</v>
      </c>
      <c r="R256" s="163">
        <f t="shared" si="70"/>
        <v>0</v>
      </c>
      <c r="S256" s="163">
        <f t="shared" si="69"/>
        <v>0</v>
      </c>
      <c r="T256" s="163">
        <f t="shared" si="69"/>
        <v>0</v>
      </c>
      <c r="U256" s="163">
        <f t="shared" si="69"/>
        <v>0</v>
      </c>
      <c r="V256" s="163">
        <f t="shared" si="69"/>
        <v>0</v>
      </c>
      <c r="W256" s="163">
        <f t="shared" si="69"/>
        <v>0</v>
      </c>
      <c r="X256" s="163">
        <f t="shared" si="69"/>
        <v>0</v>
      </c>
      <c r="Y256" s="163">
        <f t="shared" si="69"/>
        <v>0</v>
      </c>
      <c r="Z256" s="163">
        <f t="shared" si="69"/>
        <v>0</v>
      </c>
      <c r="AA256" s="163">
        <f t="shared" si="69"/>
        <v>0</v>
      </c>
      <c r="AB256" s="163">
        <f t="shared" si="69"/>
        <v>0</v>
      </c>
      <c r="AC256" s="163">
        <f t="shared" si="69"/>
        <v>0</v>
      </c>
      <c r="AD256" s="163">
        <f t="shared" si="69"/>
        <v>0</v>
      </c>
      <c r="AE256" s="163">
        <f t="shared" si="69"/>
        <v>0</v>
      </c>
      <c r="AF256" s="176">
        <f t="shared" si="69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70"/>
        <v>0</v>
      </c>
      <c r="D257" s="163">
        <f t="shared" si="70"/>
        <v>0</v>
      </c>
      <c r="E257" s="163">
        <f t="shared" si="70"/>
        <v>0</v>
      </c>
      <c r="F257" s="163">
        <f t="shared" si="70"/>
        <v>0</v>
      </c>
      <c r="G257" s="163">
        <f t="shared" si="70"/>
        <v>0</v>
      </c>
      <c r="H257" s="163">
        <f t="shared" si="70"/>
        <v>0</v>
      </c>
      <c r="I257" s="163">
        <f t="shared" si="70"/>
        <v>0</v>
      </c>
      <c r="J257" s="163">
        <f t="shared" si="70"/>
        <v>0</v>
      </c>
      <c r="K257" s="163">
        <f t="shared" si="70"/>
        <v>0</v>
      </c>
      <c r="L257" s="163">
        <f t="shared" si="70"/>
        <v>0</v>
      </c>
      <c r="M257" s="163">
        <f t="shared" si="70"/>
        <v>0</v>
      </c>
      <c r="N257" s="163">
        <f t="shared" si="70"/>
        <v>0</v>
      </c>
      <c r="O257" s="163">
        <f t="shared" si="70"/>
        <v>0</v>
      </c>
      <c r="P257" s="163">
        <f t="shared" si="70"/>
        <v>0</v>
      </c>
      <c r="Q257" s="163">
        <f t="shared" si="70"/>
        <v>0</v>
      </c>
      <c r="R257" s="163">
        <f t="shared" si="70"/>
        <v>0</v>
      </c>
      <c r="S257" s="163">
        <f t="shared" si="69"/>
        <v>0</v>
      </c>
      <c r="T257" s="163">
        <f t="shared" si="69"/>
        <v>0</v>
      </c>
      <c r="U257" s="163">
        <f t="shared" si="69"/>
        <v>0</v>
      </c>
      <c r="V257" s="163">
        <f t="shared" si="69"/>
        <v>0</v>
      </c>
      <c r="W257" s="163">
        <f t="shared" si="69"/>
        <v>0</v>
      </c>
      <c r="X257" s="163">
        <f t="shared" si="69"/>
        <v>0</v>
      </c>
      <c r="Y257" s="163">
        <f t="shared" si="69"/>
        <v>0</v>
      </c>
      <c r="Z257" s="163">
        <f t="shared" si="69"/>
        <v>0</v>
      </c>
      <c r="AA257" s="163">
        <f t="shared" si="69"/>
        <v>0</v>
      </c>
      <c r="AB257" s="163">
        <f t="shared" si="69"/>
        <v>0</v>
      </c>
      <c r="AC257" s="163">
        <f t="shared" si="69"/>
        <v>0</v>
      </c>
      <c r="AD257" s="163">
        <f t="shared" si="69"/>
        <v>0</v>
      </c>
      <c r="AE257" s="163">
        <f t="shared" si="69"/>
        <v>0</v>
      </c>
      <c r="AF257" s="176">
        <f t="shared" si="69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70"/>
        <v>0</v>
      </c>
      <c r="D258" s="163">
        <f t="shared" si="70"/>
        <v>0</v>
      </c>
      <c r="E258" s="163">
        <f t="shared" si="70"/>
        <v>0</v>
      </c>
      <c r="F258" s="163">
        <f t="shared" si="70"/>
        <v>0</v>
      </c>
      <c r="G258" s="163">
        <f t="shared" si="70"/>
        <v>0</v>
      </c>
      <c r="H258" s="163">
        <f t="shared" si="70"/>
        <v>0</v>
      </c>
      <c r="I258" s="163">
        <f t="shared" si="70"/>
        <v>0</v>
      </c>
      <c r="J258" s="163">
        <f t="shared" si="70"/>
        <v>0</v>
      </c>
      <c r="K258" s="163">
        <f t="shared" si="70"/>
        <v>0</v>
      </c>
      <c r="L258" s="163">
        <f t="shared" si="70"/>
        <v>0</v>
      </c>
      <c r="M258" s="163">
        <f t="shared" si="70"/>
        <v>0</v>
      </c>
      <c r="N258" s="163">
        <f t="shared" si="70"/>
        <v>0</v>
      </c>
      <c r="O258" s="163">
        <f t="shared" si="70"/>
        <v>0</v>
      </c>
      <c r="P258" s="163">
        <f t="shared" si="70"/>
        <v>0</v>
      </c>
      <c r="Q258" s="163">
        <f t="shared" si="70"/>
        <v>0</v>
      </c>
      <c r="R258" s="163">
        <f t="shared" si="70"/>
        <v>0</v>
      </c>
      <c r="S258" s="163">
        <f t="shared" si="69"/>
        <v>0</v>
      </c>
      <c r="T258" s="163">
        <f t="shared" si="69"/>
        <v>0</v>
      </c>
      <c r="U258" s="163">
        <f t="shared" si="69"/>
        <v>0</v>
      </c>
      <c r="V258" s="163">
        <f t="shared" si="69"/>
        <v>0</v>
      </c>
      <c r="W258" s="163">
        <f t="shared" si="69"/>
        <v>0</v>
      </c>
      <c r="X258" s="163">
        <f t="shared" si="69"/>
        <v>0</v>
      </c>
      <c r="Y258" s="163">
        <f t="shared" si="69"/>
        <v>0</v>
      </c>
      <c r="Z258" s="163">
        <f t="shared" si="69"/>
        <v>0</v>
      </c>
      <c r="AA258" s="163">
        <f t="shared" si="69"/>
        <v>0</v>
      </c>
      <c r="AB258" s="163">
        <f t="shared" si="69"/>
        <v>0</v>
      </c>
      <c r="AC258" s="163">
        <f t="shared" si="69"/>
        <v>0</v>
      </c>
      <c r="AD258" s="163">
        <f t="shared" si="69"/>
        <v>0</v>
      </c>
      <c r="AE258" s="163">
        <f t="shared" si="69"/>
        <v>0</v>
      </c>
      <c r="AF258" s="176">
        <f t="shared" si="69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70"/>
        <v>0</v>
      </c>
      <c r="D259" s="163">
        <f t="shared" si="70"/>
        <v>0</v>
      </c>
      <c r="E259" s="163">
        <f t="shared" si="70"/>
        <v>0</v>
      </c>
      <c r="F259" s="163">
        <f t="shared" si="70"/>
        <v>0</v>
      </c>
      <c r="G259" s="163">
        <f t="shared" si="70"/>
        <v>0</v>
      </c>
      <c r="H259" s="163">
        <f t="shared" si="70"/>
        <v>0</v>
      </c>
      <c r="I259" s="163">
        <f t="shared" si="70"/>
        <v>0</v>
      </c>
      <c r="J259" s="163">
        <f t="shared" si="70"/>
        <v>0</v>
      </c>
      <c r="K259" s="163">
        <f t="shared" si="70"/>
        <v>0</v>
      </c>
      <c r="L259" s="163">
        <f t="shared" si="70"/>
        <v>0</v>
      </c>
      <c r="M259" s="163">
        <f t="shared" si="70"/>
        <v>0</v>
      </c>
      <c r="N259" s="163">
        <f t="shared" si="70"/>
        <v>0</v>
      </c>
      <c r="O259" s="163">
        <f t="shared" si="70"/>
        <v>0</v>
      </c>
      <c r="P259" s="163">
        <f t="shared" si="70"/>
        <v>0</v>
      </c>
      <c r="Q259" s="163">
        <f t="shared" si="70"/>
        <v>0</v>
      </c>
      <c r="R259" s="163">
        <f t="shared" si="70"/>
        <v>0</v>
      </c>
      <c r="S259" s="163">
        <f t="shared" si="69"/>
        <v>0</v>
      </c>
      <c r="T259" s="163">
        <f t="shared" si="69"/>
        <v>0</v>
      </c>
      <c r="U259" s="163">
        <f t="shared" si="69"/>
        <v>0</v>
      </c>
      <c r="V259" s="163">
        <f t="shared" si="69"/>
        <v>0</v>
      </c>
      <c r="W259" s="163">
        <f t="shared" si="69"/>
        <v>0</v>
      </c>
      <c r="X259" s="163">
        <f t="shared" si="69"/>
        <v>0</v>
      </c>
      <c r="Y259" s="163">
        <f t="shared" si="69"/>
        <v>0</v>
      </c>
      <c r="Z259" s="163">
        <f t="shared" si="69"/>
        <v>0</v>
      </c>
      <c r="AA259" s="163">
        <f t="shared" si="69"/>
        <v>0</v>
      </c>
      <c r="AB259" s="163">
        <f t="shared" si="69"/>
        <v>0</v>
      </c>
      <c r="AC259" s="163">
        <f t="shared" si="69"/>
        <v>0</v>
      </c>
      <c r="AD259" s="163">
        <f t="shared" si="69"/>
        <v>0</v>
      </c>
      <c r="AE259" s="163">
        <f t="shared" si="69"/>
        <v>0</v>
      </c>
      <c r="AF259" s="176">
        <f t="shared" si="69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70"/>
        <v>0</v>
      </c>
      <c r="D260" s="163">
        <f t="shared" si="70"/>
        <v>0</v>
      </c>
      <c r="E260" s="163">
        <f t="shared" si="70"/>
        <v>0</v>
      </c>
      <c r="F260" s="163">
        <f t="shared" si="70"/>
        <v>0</v>
      </c>
      <c r="G260" s="163">
        <f t="shared" si="70"/>
        <v>0</v>
      </c>
      <c r="H260" s="163">
        <f t="shared" si="70"/>
        <v>0</v>
      </c>
      <c r="I260" s="163">
        <f t="shared" si="70"/>
        <v>0</v>
      </c>
      <c r="J260" s="163">
        <f t="shared" si="70"/>
        <v>0</v>
      </c>
      <c r="K260" s="163">
        <f t="shared" si="70"/>
        <v>0</v>
      </c>
      <c r="L260" s="163">
        <f t="shared" si="70"/>
        <v>0</v>
      </c>
      <c r="M260" s="163">
        <f t="shared" si="70"/>
        <v>0</v>
      </c>
      <c r="N260" s="163">
        <f t="shared" si="70"/>
        <v>0</v>
      </c>
      <c r="O260" s="163">
        <f t="shared" si="70"/>
        <v>0</v>
      </c>
      <c r="P260" s="163">
        <f t="shared" si="70"/>
        <v>0</v>
      </c>
      <c r="Q260" s="163">
        <f t="shared" si="70"/>
        <v>0</v>
      </c>
      <c r="R260" s="163">
        <f t="shared" si="70"/>
        <v>0</v>
      </c>
      <c r="S260" s="163">
        <f t="shared" si="69"/>
        <v>0</v>
      </c>
      <c r="T260" s="163">
        <f t="shared" si="69"/>
        <v>0</v>
      </c>
      <c r="U260" s="163">
        <f t="shared" si="69"/>
        <v>0</v>
      </c>
      <c r="V260" s="163">
        <f t="shared" si="69"/>
        <v>0</v>
      </c>
      <c r="W260" s="163">
        <f t="shared" si="69"/>
        <v>0</v>
      </c>
      <c r="X260" s="163">
        <f t="shared" si="69"/>
        <v>0</v>
      </c>
      <c r="Y260" s="163">
        <f t="shared" si="69"/>
        <v>0</v>
      </c>
      <c r="Z260" s="163">
        <f t="shared" si="69"/>
        <v>0</v>
      </c>
      <c r="AA260" s="163">
        <f t="shared" si="69"/>
        <v>0</v>
      </c>
      <c r="AB260" s="163">
        <f t="shared" si="69"/>
        <v>0</v>
      </c>
      <c r="AC260" s="163">
        <f t="shared" si="69"/>
        <v>0</v>
      </c>
      <c r="AD260" s="163">
        <f t="shared" si="69"/>
        <v>0</v>
      </c>
      <c r="AE260" s="163">
        <f t="shared" si="69"/>
        <v>0</v>
      </c>
      <c r="AF260" s="176">
        <f t="shared" si="69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70"/>
        <v>0</v>
      </c>
      <c r="D261" s="163">
        <f t="shared" si="70"/>
        <v>0</v>
      </c>
      <c r="E261" s="163">
        <f t="shared" si="70"/>
        <v>0</v>
      </c>
      <c r="F261" s="163">
        <f t="shared" si="70"/>
        <v>0</v>
      </c>
      <c r="G261" s="163">
        <f t="shared" si="70"/>
        <v>0</v>
      </c>
      <c r="H261" s="163">
        <f t="shared" si="70"/>
        <v>0</v>
      </c>
      <c r="I261" s="163">
        <f t="shared" si="70"/>
        <v>0</v>
      </c>
      <c r="J261" s="163">
        <f t="shared" si="70"/>
        <v>0</v>
      </c>
      <c r="K261" s="163">
        <f t="shared" si="70"/>
        <v>0</v>
      </c>
      <c r="L261" s="163">
        <f t="shared" si="70"/>
        <v>0</v>
      </c>
      <c r="M261" s="163">
        <f t="shared" si="70"/>
        <v>0</v>
      </c>
      <c r="N261" s="163">
        <f t="shared" si="70"/>
        <v>0</v>
      </c>
      <c r="O261" s="163">
        <f t="shared" si="70"/>
        <v>0</v>
      </c>
      <c r="P261" s="163">
        <f t="shared" si="70"/>
        <v>0</v>
      </c>
      <c r="Q261" s="163">
        <f t="shared" si="70"/>
        <v>0</v>
      </c>
      <c r="R261" s="163">
        <f t="shared" si="70"/>
        <v>0</v>
      </c>
      <c r="S261" s="163">
        <f t="shared" si="69"/>
        <v>0</v>
      </c>
      <c r="T261" s="163">
        <f t="shared" si="69"/>
        <v>0</v>
      </c>
      <c r="U261" s="163">
        <f t="shared" si="69"/>
        <v>0</v>
      </c>
      <c r="V261" s="163">
        <f t="shared" si="69"/>
        <v>0</v>
      </c>
      <c r="W261" s="163">
        <f t="shared" si="69"/>
        <v>0</v>
      </c>
      <c r="X261" s="163">
        <f t="shared" si="69"/>
        <v>0</v>
      </c>
      <c r="Y261" s="163">
        <f t="shared" si="69"/>
        <v>0</v>
      </c>
      <c r="Z261" s="163">
        <f t="shared" si="69"/>
        <v>0</v>
      </c>
      <c r="AA261" s="163">
        <f t="shared" si="69"/>
        <v>0</v>
      </c>
      <c r="AB261" s="163">
        <f t="shared" si="69"/>
        <v>0</v>
      </c>
      <c r="AC261" s="163">
        <f t="shared" si="69"/>
        <v>0</v>
      </c>
      <c r="AD261" s="163">
        <f t="shared" si="69"/>
        <v>0</v>
      </c>
      <c r="AE261" s="163">
        <f t="shared" si="69"/>
        <v>0</v>
      </c>
      <c r="AF261" s="176">
        <f t="shared" si="69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70"/>
        <v>0</v>
      </c>
      <c r="D262" s="163">
        <f t="shared" si="70"/>
        <v>0</v>
      </c>
      <c r="E262" s="163">
        <f t="shared" si="70"/>
        <v>0</v>
      </c>
      <c r="F262" s="163">
        <f t="shared" si="70"/>
        <v>0</v>
      </c>
      <c r="G262" s="163">
        <f t="shared" si="70"/>
        <v>0</v>
      </c>
      <c r="H262" s="163">
        <f t="shared" si="70"/>
        <v>0</v>
      </c>
      <c r="I262" s="163">
        <f t="shared" si="70"/>
        <v>0</v>
      </c>
      <c r="J262" s="163">
        <f t="shared" si="70"/>
        <v>0</v>
      </c>
      <c r="K262" s="163">
        <f t="shared" si="70"/>
        <v>0</v>
      </c>
      <c r="L262" s="163">
        <f t="shared" si="70"/>
        <v>0</v>
      </c>
      <c r="M262" s="163">
        <f t="shared" si="70"/>
        <v>0</v>
      </c>
      <c r="N262" s="163">
        <f t="shared" si="70"/>
        <v>0</v>
      </c>
      <c r="O262" s="163">
        <f t="shared" si="70"/>
        <v>0</v>
      </c>
      <c r="P262" s="163">
        <f t="shared" si="70"/>
        <v>0</v>
      </c>
      <c r="Q262" s="163">
        <f t="shared" si="70"/>
        <v>0</v>
      </c>
      <c r="R262" s="163">
        <f t="shared" si="70"/>
        <v>0</v>
      </c>
      <c r="S262" s="163">
        <f t="shared" si="69"/>
        <v>0</v>
      </c>
      <c r="T262" s="163">
        <f t="shared" si="69"/>
        <v>0</v>
      </c>
      <c r="U262" s="163">
        <f t="shared" si="69"/>
        <v>0</v>
      </c>
      <c r="V262" s="163">
        <f t="shared" si="69"/>
        <v>0</v>
      </c>
      <c r="W262" s="163">
        <f t="shared" si="69"/>
        <v>0</v>
      </c>
      <c r="X262" s="163">
        <f t="shared" si="69"/>
        <v>0</v>
      </c>
      <c r="Y262" s="163">
        <f t="shared" si="69"/>
        <v>0</v>
      </c>
      <c r="Z262" s="163">
        <f t="shared" si="69"/>
        <v>0</v>
      </c>
      <c r="AA262" s="163">
        <f t="shared" si="69"/>
        <v>0</v>
      </c>
      <c r="AB262" s="163">
        <f t="shared" si="69"/>
        <v>0</v>
      </c>
      <c r="AC262" s="163">
        <f t="shared" si="69"/>
        <v>0</v>
      </c>
      <c r="AD262" s="163">
        <f t="shared" si="69"/>
        <v>0</v>
      </c>
      <c r="AE262" s="163">
        <f t="shared" si="69"/>
        <v>0</v>
      </c>
      <c r="AF262" s="176">
        <f t="shared" si="69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70"/>
        <v>0</v>
      </c>
      <c r="D263" s="163">
        <f t="shared" si="70"/>
        <v>0</v>
      </c>
      <c r="E263" s="163">
        <f t="shared" si="70"/>
        <v>0</v>
      </c>
      <c r="F263" s="163">
        <f t="shared" si="70"/>
        <v>0</v>
      </c>
      <c r="G263" s="163">
        <f t="shared" si="70"/>
        <v>0</v>
      </c>
      <c r="H263" s="163">
        <f t="shared" si="70"/>
        <v>0</v>
      </c>
      <c r="I263" s="163">
        <f t="shared" si="70"/>
        <v>0</v>
      </c>
      <c r="J263" s="163">
        <f t="shared" si="70"/>
        <v>0</v>
      </c>
      <c r="K263" s="163">
        <f t="shared" si="70"/>
        <v>0</v>
      </c>
      <c r="L263" s="163">
        <f t="shared" si="70"/>
        <v>0</v>
      </c>
      <c r="M263" s="163">
        <f t="shared" si="70"/>
        <v>0</v>
      </c>
      <c r="N263" s="163">
        <f t="shared" si="70"/>
        <v>0</v>
      </c>
      <c r="O263" s="163">
        <f t="shared" si="70"/>
        <v>0</v>
      </c>
      <c r="P263" s="163">
        <f t="shared" si="70"/>
        <v>0</v>
      </c>
      <c r="Q263" s="163">
        <f t="shared" si="70"/>
        <v>0</v>
      </c>
      <c r="R263" s="163">
        <f t="shared" si="70"/>
        <v>0</v>
      </c>
      <c r="S263" s="163">
        <f t="shared" si="69"/>
        <v>0</v>
      </c>
      <c r="T263" s="163">
        <f t="shared" si="69"/>
        <v>0</v>
      </c>
      <c r="U263" s="163">
        <f t="shared" si="69"/>
        <v>0</v>
      </c>
      <c r="V263" s="163">
        <f t="shared" si="69"/>
        <v>0</v>
      </c>
      <c r="W263" s="163">
        <f t="shared" si="69"/>
        <v>0</v>
      </c>
      <c r="X263" s="163">
        <f t="shared" si="69"/>
        <v>0</v>
      </c>
      <c r="Y263" s="163">
        <f t="shared" si="69"/>
        <v>0</v>
      </c>
      <c r="Z263" s="163">
        <f t="shared" si="69"/>
        <v>0</v>
      </c>
      <c r="AA263" s="163">
        <f t="shared" si="69"/>
        <v>0</v>
      </c>
      <c r="AB263" s="163">
        <f t="shared" si="69"/>
        <v>0</v>
      </c>
      <c r="AC263" s="163">
        <f t="shared" si="69"/>
        <v>0</v>
      </c>
      <c r="AD263" s="163">
        <f t="shared" si="69"/>
        <v>0</v>
      </c>
      <c r="AE263" s="163">
        <f t="shared" si="69"/>
        <v>0</v>
      </c>
      <c r="AF263" s="176">
        <f t="shared" si="69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70"/>
        <v>0</v>
      </c>
      <c r="D264" s="163">
        <f t="shared" si="70"/>
        <v>0</v>
      </c>
      <c r="E264" s="163">
        <f t="shared" si="70"/>
        <v>0</v>
      </c>
      <c r="F264" s="163">
        <f t="shared" si="70"/>
        <v>0</v>
      </c>
      <c r="G264" s="163">
        <f t="shared" si="70"/>
        <v>0</v>
      </c>
      <c r="H264" s="163">
        <f t="shared" si="70"/>
        <v>0</v>
      </c>
      <c r="I264" s="163">
        <f t="shared" si="70"/>
        <v>0</v>
      </c>
      <c r="J264" s="163">
        <f t="shared" si="70"/>
        <v>0</v>
      </c>
      <c r="K264" s="163">
        <f t="shared" si="70"/>
        <v>0</v>
      </c>
      <c r="L264" s="163">
        <f t="shared" si="70"/>
        <v>0</v>
      </c>
      <c r="M264" s="163">
        <f t="shared" si="70"/>
        <v>0</v>
      </c>
      <c r="N264" s="163">
        <f t="shared" si="70"/>
        <v>0</v>
      </c>
      <c r="O264" s="163">
        <f t="shared" si="70"/>
        <v>0</v>
      </c>
      <c r="P264" s="163">
        <f t="shared" si="70"/>
        <v>0</v>
      </c>
      <c r="Q264" s="163">
        <f t="shared" si="70"/>
        <v>0</v>
      </c>
      <c r="R264" s="163">
        <f t="shared" si="70"/>
        <v>0</v>
      </c>
      <c r="S264" s="163">
        <f t="shared" ref="S264:AF273" si="71">R264</f>
        <v>0</v>
      </c>
      <c r="T264" s="163">
        <f t="shared" si="71"/>
        <v>0</v>
      </c>
      <c r="U264" s="163">
        <f t="shared" si="71"/>
        <v>0</v>
      </c>
      <c r="V264" s="163">
        <f t="shared" si="71"/>
        <v>0</v>
      </c>
      <c r="W264" s="163">
        <f t="shared" si="71"/>
        <v>0</v>
      </c>
      <c r="X264" s="163">
        <f t="shared" si="71"/>
        <v>0</v>
      </c>
      <c r="Y264" s="163">
        <f t="shared" si="71"/>
        <v>0</v>
      </c>
      <c r="Z264" s="163">
        <f t="shared" si="71"/>
        <v>0</v>
      </c>
      <c r="AA264" s="163">
        <f t="shared" si="71"/>
        <v>0</v>
      </c>
      <c r="AB264" s="163">
        <f t="shared" si="71"/>
        <v>0</v>
      </c>
      <c r="AC264" s="163">
        <f t="shared" si="71"/>
        <v>0</v>
      </c>
      <c r="AD264" s="163">
        <f t="shared" si="71"/>
        <v>0</v>
      </c>
      <c r="AE264" s="163">
        <f t="shared" si="71"/>
        <v>0</v>
      </c>
      <c r="AF264" s="176">
        <f t="shared" si="71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R273" si="72">B265</f>
        <v>0</v>
      </c>
      <c r="D265" s="163">
        <f t="shared" si="72"/>
        <v>0</v>
      </c>
      <c r="E265" s="163">
        <f t="shared" si="72"/>
        <v>0</v>
      </c>
      <c r="F265" s="163">
        <f t="shared" si="72"/>
        <v>0</v>
      </c>
      <c r="G265" s="163">
        <f t="shared" si="72"/>
        <v>0</v>
      </c>
      <c r="H265" s="163">
        <f t="shared" si="72"/>
        <v>0</v>
      </c>
      <c r="I265" s="163">
        <f t="shared" si="72"/>
        <v>0</v>
      </c>
      <c r="J265" s="163">
        <f t="shared" si="72"/>
        <v>0</v>
      </c>
      <c r="K265" s="163">
        <f t="shared" si="72"/>
        <v>0</v>
      </c>
      <c r="L265" s="163">
        <f t="shared" si="72"/>
        <v>0</v>
      </c>
      <c r="M265" s="163">
        <f t="shared" si="72"/>
        <v>0</v>
      </c>
      <c r="N265" s="163">
        <f t="shared" si="72"/>
        <v>0</v>
      </c>
      <c r="O265" s="163">
        <f t="shared" si="72"/>
        <v>0</v>
      </c>
      <c r="P265" s="163">
        <f t="shared" si="72"/>
        <v>0</v>
      </c>
      <c r="Q265" s="163">
        <f t="shared" si="72"/>
        <v>0</v>
      </c>
      <c r="R265" s="163">
        <f t="shared" si="72"/>
        <v>0</v>
      </c>
      <c r="S265" s="163">
        <f t="shared" si="71"/>
        <v>0</v>
      </c>
      <c r="T265" s="163">
        <f t="shared" si="71"/>
        <v>0</v>
      </c>
      <c r="U265" s="163">
        <f t="shared" si="71"/>
        <v>0</v>
      </c>
      <c r="V265" s="163">
        <f t="shared" si="71"/>
        <v>0</v>
      </c>
      <c r="W265" s="163">
        <f t="shared" si="71"/>
        <v>0</v>
      </c>
      <c r="X265" s="163">
        <f t="shared" si="71"/>
        <v>0</v>
      </c>
      <c r="Y265" s="163">
        <f t="shared" si="71"/>
        <v>0</v>
      </c>
      <c r="Z265" s="163">
        <f t="shared" si="71"/>
        <v>0</v>
      </c>
      <c r="AA265" s="163">
        <f t="shared" si="71"/>
        <v>0</v>
      </c>
      <c r="AB265" s="163">
        <f t="shared" si="71"/>
        <v>0</v>
      </c>
      <c r="AC265" s="163">
        <f t="shared" si="71"/>
        <v>0</v>
      </c>
      <c r="AD265" s="163">
        <f t="shared" si="71"/>
        <v>0</v>
      </c>
      <c r="AE265" s="163">
        <f t="shared" si="71"/>
        <v>0</v>
      </c>
      <c r="AF265" s="176">
        <f t="shared" si="71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72"/>
        <v>0</v>
      </c>
      <c r="D266" s="163">
        <f t="shared" si="72"/>
        <v>0</v>
      </c>
      <c r="E266" s="163">
        <f t="shared" si="72"/>
        <v>0</v>
      </c>
      <c r="F266" s="163">
        <f t="shared" si="72"/>
        <v>0</v>
      </c>
      <c r="G266" s="163">
        <f t="shared" si="72"/>
        <v>0</v>
      </c>
      <c r="H266" s="163">
        <f t="shared" si="72"/>
        <v>0</v>
      </c>
      <c r="I266" s="163">
        <f t="shared" si="72"/>
        <v>0</v>
      </c>
      <c r="J266" s="163">
        <f t="shared" si="72"/>
        <v>0</v>
      </c>
      <c r="K266" s="163">
        <f t="shared" si="72"/>
        <v>0</v>
      </c>
      <c r="L266" s="163">
        <f t="shared" si="72"/>
        <v>0</v>
      </c>
      <c r="M266" s="163">
        <f t="shared" si="72"/>
        <v>0</v>
      </c>
      <c r="N266" s="163">
        <f t="shared" si="72"/>
        <v>0</v>
      </c>
      <c r="O266" s="163">
        <f t="shared" si="72"/>
        <v>0</v>
      </c>
      <c r="P266" s="163">
        <f t="shared" si="72"/>
        <v>0</v>
      </c>
      <c r="Q266" s="163">
        <f t="shared" si="72"/>
        <v>0</v>
      </c>
      <c r="R266" s="163">
        <f t="shared" si="72"/>
        <v>0</v>
      </c>
      <c r="S266" s="163">
        <f t="shared" si="71"/>
        <v>0</v>
      </c>
      <c r="T266" s="163">
        <f t="shared" si="71"/>
        <v>0</v>
      </c>
      <c r="U266" s="163">
        <f t="shared" si="71"/>
        <v>0</v>
      </c>
      <c r="V266" s="163">
        <f t="shared" si="71"/>
        <v>0</v>
      </c>
      <c r="W266" s="163">
        <f t="shared" si="71"/>
        <v>0</v>
      </c>
      <c r="X266" s="163">
        <f t="shared" si="71"/>
        <v>0</v>
      </c>
      <c r="Y266" s="163">
        <f t="shared" si="71"/>
        <v>0</v>
      </c>
      <c r="Z266" s="163">
        <f t="shared" si="71"/>
        <v>0</v>
      </c>
      <c r="AA266" s="163">
        <f t="shared" si="71"/>
        <v>0</v>
      </c>
      <c r="AB266" s="163">
        <f t="shared" si="71"/>
        <v>0</v>
      </c>
      <c r="AC266" s="163">
        <f t="shared" si="71"/>
        <v>0</v>
      </c>
      <c r="AD266" s="163">
        <f t="shared" si="71"/>
        <v>0</v>
      </c>
      <c r="AE266" s="163">
        <f t="shared" si="71"/>
        <v>0</v>
      </c>
      <c r="AF266" s="176">
        <f t="shared" si="71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72"/>
        <v>0</v>
      </c>
      <c r="D267" s="163">
        <f t="shared" si="72"/>
        <v>0</v>
      </c>
      <c r="E267" s="163">
        <f t="shared" si="72"/>
        <v>0</v>
      </c>
      <c r="F267" s="163">
        <f t="shared" si="72"/>
        <v>0</v>
      </c>
      <c r="G267" s="163">
        <f t="shared" si="72"/>
        <v>0</v>
      </c>
      <c r="H267" s="163">
        <f t="shared" si="72"/>
        <v>0</v>
      </c>
      <c r="I267" s="163">
        <f t="shared" si="72"/>
        <v>0</v>
      </c>
      <c r="J267" s="163">
        <f t="shared" si="72"/>
        <v>0</v>
      </c>
      <c r="K267" s="163">
        <f t="shared" si="72"/>
        <v>0</v>
      </c>
      <c r="L267" s="163">
        <f t="shared" si="72"/>
        <v>0</v>
      </c>
      <c r="M267" s="163">
        <f t="shared" si="72"/>
        <v>0</v>
      </c>
      <c r="N267" s="163">
        <f t="shared" si="72"/>
        <v>0</v>
      </c>
      <c r="O267" s="163">
        <f t="shared" si="72"/>
        <v>0</v>
      </c>
      <c r="P267" s="163">
        <f t="shared" si="72"/>
        <v>0</v>
      </c>
      <c r="Q267" s="163">
        <f t="shared" si="72"/>
        <v>0</v>
      </c>
      <c r="R267" s="163">
        <f t="shared" si="72"/>
        <v>0</v>
      </c>
      <c r="S267" s="163">
        <f t="shared" si="71"/>
        <v>0</v>
      </c>
      <c r="T267" s="163">
        <f t="shared" si="71"/>
        <v>0</v>
      </c>
      <c r="U267" s="163">
        <f t="shared" si="71"/>
        <v>0</v>
      </c>
      <c r="V267" s="163">
        <f t="shared" si="71"/>
        <v>0</v>
      </c>
      <c r="W267" s="163">
        <f t="shared" si="71"/>
        <v>0</v>
      </c>
      <c r="X267" s="163">
        <f t="shared" si="71"/>
        <v>0</v>
      </c>
      <c r="Y267" s="163">
        <f t="shared" si="71"/>
        <v>0</v>
      </c>
      <c r="Z267" s="163">
        <f t="shared" si="71"/>
        <v>0</v>
      </c>
      <c r="AA267" s="163">
        <f t="shared" si="71"/>
        <v>0</v>
      </c>
      <c r="AB267" s="163">
        <f t="shared" si="71"/>
        <v>0</v>
      </c>
      <c r="AC267" s="163">
        <f t="shared" si="71"/>
        <v>0</v>
      </c>
      <c r="AD267" s="163">
        <f t="shared" si="71"/>
        <v>0</v>
      </c>
      <c r="AE267" s="163">
        <f t="shared" si="71"/>
        <v>0</v>
      </c>
      <c r="AF267" s="176">
        <f t="shared" si="71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72"/>
        <v>0</v>
      </c>
      <c r="D268" s="163">
        <f t="shared" si="72"/>
        <v>0</v>
      </c>
      <c r="E268" s="163">
        <f t="shared" si="72"/>
        <v>0</v>
      </c>
      <c r="F268" s="163">
        <f t="shared" si="72"/>
        <v>0</v>
      </c>
      <c r="G268" s="163">
        <f t="shared" si="72"/>
        <v>0</v>
      </c>
      <c r="H268" s="163">
        <f t="shared" si="72"/>
        <v>0</v>
      </c>
      <c r="I268" s="163">
        <f t="shared" si="72"/>
        <v>0</v>
      </c>
      <c r="J268" s="163">
        <f t="shared" si="72"/>
        <v>0</v>
      </c>
      <c r="K268" s="163">
        <f t="shared" si="72"/>
        <v>0</v>
      </c>
      <c r="L268" s="163">
        <f t="shared" si="72"/>
        <v>0</v>
      </c>
      <c r="M268" s="163">
        <f t="shared" si="72"/>
        <v>0</v>
      </c>
      <c r="N268" s="163">
        <f t="shared" si="72"/>
        <v>0</v>
      </c>
      <c r="O268" s="163">
        <f t="shared" si="72"/>
        <v>0</v>
      </c>
      <c r="P268" s="163">
        <f t="shared" si="72"/>
        <v>0</v>
      </c>
      <c r="Q268" s="163">
        <f t="shared" si="72"/>
        <v>0</v>
      </c>
      <c r="R268" s="163">
        <f t="shared" si="72"/>
        <v>0</v>
      </c>
      <c r="S268" s="163">
        <f t="shared" si="71"/>
        <v>0</v>
      </c>
      <c r="T268" s="163">
        <f t="shared" si="71"/>
        <v>0</v>
      </c>
      <c r="U268" s="163">
        <f t="shared" si="71"/>
        <v>0</v>
      </c>
      <c r="V268" s="163">
        <f t="shared" si="71"/>
        <v>0</v>
      </c>
      <c r="W268" s="163">
        <f t="shared" si="71"/>
        <v>0</v>
      </c>
      <c r="X268" s="163">
        <f t="shared" si="71"/>
        <v>0</v>
      </c>
      <c r="Y268" s="163">
        <f t="shared" si="71"/>
        <v>0</v>
      </c>
      <c r="Z268" s="163">
        <f t="shared" si="71"/>
        <v>0</v>
      </c>
      <c r="AA268" s="163">
        <f t="shared" si="71"/>
        <v>0</v>
      </c>
      <c r="AB268" s="163">
        <f t="shared" si="71"/>
        <v>0</v>
      </c>
      <c r="AC268" s="163">
        <f t="shared" si="71"/>
        <v>0</v>
      </c>
      <c r="AD268" s="163">
        <f t="shared" si="71"/>
        <v>0</v>
      </c>
      <c r="AE268" s="163">
        <f t="shared" si="71"/>
        <v>0</v>
      </c>
      <c r="AF268" s="176">
        <f t="shared" si="71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72"/>
        <v>0</v>
      </c>
      <c r="D269" s="163">
        <f t="shared" si="72"/>
        <v>0</v>
      </c>
      <c r="E269" s="163">
        <f t="shared" si="72"/>
        <v>0</v>
      </c>
      <c r="F269" s="163">
        <f t="shared" si="72"/>
        <v>0</v>
      </c>
      <c r="G269" s="163">
        <f t="shared" si="72"/>
        <v>0</v>
      </c>
      <c r="H269" s="163">
        <f t="shared" si="72"/>
        <v>0</v>
      </c>
      <c r="I269" s="163">
        <f t="shared" si="72"/>
        <v>0</v>
      </c>
      <c r="J269" s="163">
        <f t="shared" si="72"/>
        <v>0</v>
      </c>
      <c r="K269" s="163">
        <f t="shared" si="72"/>
        <v>0</v>
      </c>
      <c r="L269" s="163">
        <f t="shared" si="72"/>
        <v>0</v>
      </c>
      <c r="M269" s="163">
        <f t="shared" si="72"/>
        <v>0</v>
      </c>
      <c r="N269" s="163">
        <f t="shared" si="72"/>
        <v>0</v>
      </c>
      <c r="O269" s="163">
        <f t="shared" si="72"/>
        <v>0</v>
      </c>
      <c r="P269" s="163">
        <f t="shared" si="72"/>
        <v>0</v>
      </c>
      <c r="Q269" s="163">
        <f t="shared" si="72"/>
        <v>0</v>
      </c>
      <c r="R269" s="163">
        <f t="shared" si="72"/>
        <v>0</v>
      </c>
      <c r="S269" s="163">
        <f t="shared" si="71"/>
        <v>0</v>
      </c>
      <c r="T269" s="163">
        <f t="shared" si="71"/>
        <v>0</v>
      </c>
      <c r="U269" s="163">
        <f t="shared" si="71"/>
        <v>0</v>
      </c>
      <c r="V269" s="163">
        <f t="shared" si="71"/>
        <v>0</v>
      </c>
      <c r="W269" s="163">
        <f t="shared" si="71"/>
        <v>0</v>
      </c>
      <c r="X269" s="163">
        <f t="shared" si="71"/>
        <v>0</v>
      </c>
      <c r="Y269" s="163">
        <f t="shared" si="71"/>
        <v>0</v>
      </c>
      <c r="Z269" s="163">
        <f t="shared" si="71"/>
        <v>0</v>
      </c>
      <c r="AA269" s="163">
        <f t="shared" si="71"/>
        <v>0</v>
      </c>
      <c r="AB269" s="163">
        <f t="shared" si="71"/>
        <v>0</v>
      </c>
      <c r="AC269" s="163">
        <f t="shared" si="71"/>
        <v>0</v>
      </c>
      <c r="AD269" s="163">
        <f t="shared" si="71"/>
        <v>0</v>
      </c>
      <c r="AE269" s="163">
        <f t="shared" si="71"/>
        <v>0</v>
      </c>
      <c r="AF269" s="176">
        <f t="shared" si="71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72"/>
        <v>0</v>
      </c>
      <c r="D270" s="163">
        <f t="shared" si="72"/>
        <v>0</v>
      </c>
      <c r="E270" s="163">
        <f t="shared" si="72"/>
        <v>0</v>
      </c>
      <c r="F270" s="163">
        <f t="shared" si="72"/>
        <v>0</v>
      </c>
      <c r="G270" s="163">
        <f t="shared" si="72"/>
        <v>0</v>
      </c>
      <c r="H270" s="163">
        <f t="shared" si="72"/>
        <v>0</v>
      </c>
      <c r="I270" s="163">
        <f t="shared" si="72"/>
        <v>0</v>
      </c>
      <c r="J270" s="163">
        <f t="shared" si="72"/>
        <v>0</v>
      </c>
      <c r="K270" s="163">
        <f t="shared" si="72"/>
        <v>0</v>
      </c>
      <c r="L270" s="163">
        <f t="shared" si="72"/>
        <v>0</v>
      </c>
      <c r="M270" s="163">
        <f t="shared" si="72"/>
        <v>0</v>
      </c>
      <c r="N270" s="163">
        <f t="shared" si="72"/>
        <v>0</v>
      </c>
      <c r="O270" s="163">
        <f t="shared" si="72"/>
        <v>0</v>
      </c>
      <c r="P270" s="163">
        <f t="shared" si="72"/>
        <v>0</v>
      </c>
      <c r="Q270" s="163">
        <f t="shared" si="72"/>
        <v>0</v>
      </c>
      <c r="R270" s="163">
        <f t="shared" si="72"/>
        <v>0</v>
      </c>
      <c r="S270" s="163">
        <f t="shared" si="71"/>
        <v>0</v>
      </c>
      <c r="T270" s="163">
        <f t="shared" si="71"/>
        <v>0</v>
      </c>
      <c r="U270" s="163">
        <f t="shared" si="71"/>
        <v>0</v>
      </c>
      <c r="V270" s="163">
        <f t="shared" si="71"/>
        <v>0</v>
      </c>
      <c r="W270" s="163">
        <f t="shared" si="71"/>
        <v>0</v>
      </c>
      <c r="X270" s="163">
        <f t="shared" si="71"/>
        <v>0</v>
      </c>
      <c r="Y270" s="163">
        <f t="shared" si="71"/>
        <v>0</v>
      </c>
      <c r="Z270" s="163">
        <f t="shared" si="71"/>
        <v>0</v>
      </c>
      <c r="AA270" s="163">
        <f t="shared" si="71"/>
        <v>0</v>
      </c>
      <c r="AB270" s="163">
        <f t="shared" si="71"/>
        <v>0</v>
      </c>
      <c r="AC270" s="163">
        <f t="shared" si="71"/>
        <v>0</v>
      </c>
      <c r="AD270" s="163">
        <f t="shared" si="71"/>
        <v>0</v>
      </c>
      <c r="AE270" s="163">
        <f t="shared" si="71"/>
        <v>0</v>
      </c>
      <c r="AF270" s="176">
        <f t="shared" si="71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72"/>
        <v>0</v>
      </c>
      <c r="D271" s="163">
        <f t="shared" si="72"/>
        <v>0</v>
      </c>
      <c r="E271" s="163">
        <f t="shared" si="72"/>
        <v>0</v>
      </c>
      <c r="F271" s="163">
        <f t="shared" si="72"/>
        <v>0</v>
      </c>
      <c r="G271" s="163">
        <f t="shared" si="72"/>
        <v>0</v>
      </c>
      <c r="H271" s="163">
        <f t="shared" si="72"/>
        <v>0</v>
      </c>
      <c r="I271" s="163">
        <f t="shared" si="72"/>
        <v>0</v>
      </c>
      <c r="J271" s="163">
        <f t="shared" si="72"/>
        <v>0</v>
      </c>
      <c r="K271" s="163">
        <f t="shared" si="72"/>
        <v>0</v>
      </c>
      <c r="L271" s="163">
        <f t="shared" si="72"/>
        <v>0</v>
      </c>
      <c r="M271" s="163">
        <f t="shared" si="72"/>
        <v>0</v>
      </c>
      <c r="N271" s="163">
        <f t="shared" si="72"/>
        <v>0</v>
      </c>
      <c r="O271" s="163">
        <f t="shared" si="72"/>
        <v>0</v>
      </c>
      <c r="P271" s="163">
        <f t="shared" si="72"/>
        <v>0</v>
      </c>
      <c r="Q271" s="163">
        <f t="shared" si="72"/>
        <v>0</v>
      </c>
      <c r="R271" s="163">
        <f t="shared" si="72"/>
        <v>0</v>
      </c>
      <c r="S271" s="163">
        <f t="shared" si="71"/>
        <v>0</v>
      </c>
      <c r="T271" s="163">
        <f t="shared" si="71"/>
        <v>0</v>
      </c>
      <c r="U271" s="163">
        <f t="shared" si="71"/>
        <v>0</v>
      </c>
      <c r="V271" s="163">
        <f t="shared" si="71"/>
        <v>0</v>
      </c>
      <c r="W271" s="163">
        <f t="shared" si="71"/>
        <v>0</v>
      </c>
      <c r="X271" s="163">
        <f t="shared" si="71"/>
        <v>0</v>
      </c>
      <c r="Y271" s="163">
        <f t="shared" si="71"/>
        <v>0</v>
      </c>
      <c r="Z271" s="163">
        <f t="shared" si="71"/>
        <v>0</v>
      </c>
      <c r="AA271" s="163">
        <f t="shared" si="71"/>
        <v>0</v>
      </c>
      <c r="AB271" s="163">
        <f t="shared" si="71"/>
        <v>0</v>
      </c>
      <c r="AC271" s="163">
        <f t="shared" si="71"/>
        <v>0</v>
      </c>
      <c r="AD271" s="163">
        <f t="shared" si="71"/>
        <v>0</v>
      </c>
      <c r="AE271" s="163">
        <f t="shared" si="71"/>
        <v>0</v>
      </c>
      <c r="AF271" s="176">
        <f t="shared" si="71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72"/>
        <v>0</v>
      </c>
      <c r="D272" s="163">
        <f t="shared" si="72"/>
        <v>0</v>
      </c>
      <c r="E272" s="163">
        <f t="shared" si="72"/>
        <v>0</v>
      </c>
      <c r="F272" s="163">
        <f t="shared" si="72"/>
        <v>0</v>
      </c>
      <c r="G272" s="163">
        <f t="shared" si="72"/>
        <v>0</v>
      </c>
      <c r="H272" s="163">
        <f t="shared" si="72"/>
        <v>0</v>
      </c>
      <c r="I272" s="163">
        <f t="shared" si="72"/>
        <v>0</v>
      </c>
      <c r="J272" s="163">
        <f t="shared" si="72"/>
        <v>0</v>
      </c>
      <c r="K272" s="163">
        <f t="shared" si="72"/>
        <v>0</v>
      </c>
      <c r="L272" s="163">
        <f t="shared" si="72"/>
        <v>0</v>
      </c>
      <c r="M272" s="163">
        <f t="shared" si="72"/>
        <v>0</v>
      </c>
      <c r="N272" s="163">
        <f t="shared" si="72"/>
        <v>0</v>
      </c>
      <c r="O272" s="163">
        <f t="shared" si="72"/>
        <v>0</v>
      </c>
      <c r="P272" s="163">
        <f t="shared" si="72"/>
        <v>0</v>
      </c>
      <c r="Q272" s="163">
        <f t="shared" si="72"/>
        <v>0</v>
      </c>
      <c r="R272" s="163">
        <f t="shared" si="72"/>
        <v>0</v>
      </c>
      <c r="S272" s="163">
        <f t="shared" si="71"/>
        <v>0</v>
      </c>
      <c r="T272" s="163">
        <f t="shared" si="71"/>
        <v>0</v>
      </c>
      <c r="U272" s="163">
        <f t="shared" si="71"/>
        <v>0</v>
      </c>
      <c r="V272" s="163">
        <f t="shared" si="71"/>
        <v>0</v>
      </c>
      <c r="W272" s="163">
        <f t="shared" si="71"/>
        <v>0</v>
      </c>
      <c r="X272" s="163">
        <f t="shared" si="71"/>
        <v>0</v>
      </c>
      <c r="Y272" s="163">
        <f t="shared" si="71"/>
        <v>0</v>
      </c>
      <c r="Z272" s="163">
        <f t="shared" si="71"/>
        <v>0</v>
      </c>
      <c r="AA272" s="163">
        <f t="shared" si="71"/>
        <v>0</v>
      </c>
      <c r="AB272" s="163">
        <f t="shared" si="71"/>
        <v>0</v>
      </c>
      <c r="AC272" s="163">
        <f t="shared" si="71"/>
        <v>0</v>
      </c>
      <c r="AD272" s="163">
        <f t="shared" si="71"/>
        <v>0</v>
      </c>
      <c r="AE272" s="163">
        <f t="shared" si="71"/>
        <v>0</v>
      </c>
      <c r="AF272" s="176">
        <f t="shared" si="71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72"/>
        <v>0</v>
      </c>
      <c r="D273" s="179">
        <f t="shared" si="72"/>
        <v>0</v>
      </c>
      <c r="E273" s="179">
        <f t="shared" si="72"/>
        <v>0</v>
      </c>
      <c r="F273" s="179">
        <f t="shared" si="72"/>
        <v>0</v>
      </c>
      <c r="G273" s="179">
        <f t="shared" si="72"/>
        <v>0</v>
      </c>
      <c r="H273" s="179">
        <f t="shared" si="72"/>
        <v>0</v>
      </c>
      <c r="I273" s="179">
        <f t="shared" si="72"/>
        <v>0</v>
      </c>
      <c r="J273" s="179">
        <f t="shared" si="72"/>
        <v>0</v>
      </c>
      <c r="K273" s="179">
        <f t="shared" si="72"/>
        <v>0</v>
      </c>
      <c r="L273" s="179">
        <f t="shared" si="72"/>
        <v>0</v>
      </c>
      <c r="M273" s="179">
        <f t="shared" si="72"/>
        <v>0</v>
      </c>
      <c r="N273" s="179">
        <f t="shared" si="72"/>
        <v>0</v>
      </c>
      <c r="O273" s="179">
        <f t="shared" si="72"/>
        <v>0</v>
      </c>
      <c r="P273" s="179">
        <f t="shared" si="72"/>
        <v>0</v>
      </c>
      <c r="Q273" s="179">
        <f t="shared" si="72"/>
        <v>0</v>
      </c>
      <c r="R273" s="179">
        <f t="shared" si="72"/>
        <v>0</v>
      </c>
      <c r="S273" s="179">
        <f t="shared" si="71"/>
        <v>0</v>
      </c>
      <c r="T273" s="179">
        <f t="shared" si="71"/>
        <v>0</v>
      </c>
      <c r="U273" s="179">
        <f t="shared" si="71"/>
        <v>0</v>
      </c>
      <c r="V273" s="179">
        <f t="shared" si="71"/>
        <v>0</v>
      </c>
      <c r="W273" s="179">
        <f t="shared" si="71"/>
        <v>0</v>
      </c>
      <c r="X273" s="179">
        <f t="shared" si="71"/>
        <v>0</v>
      </c>
      <c r="Y273" s="179">
        <f t="shared" si="71"/>
        <v>0</v>
      </c>
      <c r="Z273" s="179">
        <f t="shared" si="71"/>
        <v>0</v>
      </c>
      <c r="AA273" s="179">
        <f t="shared" si="71"/>
        <v>0</v>
      </c>
      <c r="AB273" s="179">
        <f t="shared" si="71"/>
        <v>0</v>
      </c>
      <c r="AC273" s="179">
        <f t="shared" si="71"/>
        <v>0</v>
      </c>
      <c r="AD273" s="179">
        <f t="shared" si="71"/>
        <v>0</v>
      </c>
      <c r="AE273" s="179">
        <f t="shared" si="71"/>
        <v>0</v>
      </c>
      <c r="AF273" s="180">
        <f t="shared" si="71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73">SUM(B169:B273)</f>
        <v>0</v>
      </c>
      <c r="C274" s="182">
        <f t="shared" si="73"/>
        <v>0</v>
      </c>
      <c r="D274" s="182">
        <f t="shared" si="73"/>
        <v>0</v>
      </c>
      <c r="E274" s="182">
        <f t="shared" si="73"/>
        <v>0</v>
      </c>
      <c r="F274" s="182">
        <f t="shared" si="73"/>
        <v>0</v>
      </c>
      <c r="G274" s="182">
        <f t="shared" si="73"/>
        <v>0</v>
      </c>
      <c r="H274" s="182">
        <f t="shared" si="73"/>
        <v>0</v>
      </c>
      <c r="I274" s="182">
        <f t="shared" si="73"/>
        <v>0</v>
      </c>
      <c r="J274" s="182">
        <f t="shared" si="73"/>
        <v>0</v>
      </c>
      <c r="K274" s="182">
        <f t="shared" si="73"/>
        <v>0</v>
      </c>
      <c r="L274" s="182">
        <f t="shared" si="73"/>
        <v>0</v>
      </c>
      <c r="M274" s="182">
        <f t="shared" si="73"/>
        <v>0</v>
      </c>
      <c r="N274" s="182">
        <f t="shared" si="73"/>
        <v>0</v>
      </c>
      <c r="O274" s="182">
        <f t="shared" si="73"/>
        <v>0</v>
      </c>
      <c r="P274" s="182">
        <f t="shared" si="73"/>
        <v>0</v>
      </c>
      <c r="Q274" s="182">
        <f t="shared" si="73"/>
        <v>0</v>
      </c>
      <c r="R274" s="182">
        <f t="shared" si="73"/>
        <v>0</v>
      </c>
      <c r="S274" s="182">
        <f t="shared" si="73"/>
        <v>0</v>
      </c>
      <c r="T274" s="182">
        <f t="shared" si="73"/>
        <v>0</v>
      </c>
      <c r="U274" s="182">
        <f t="shared" si="73"/>
        <v>0</v>
      </c>
      <c r="V274" s="182">
        <f t="shared" si="73"/>
        <v>0</v>
      </c>
      <c r="W274" s="182">
        <f t="shared" si="73"/>
        <v>0</v>
      </c>
      <c r="X274" s="182">
        <f t="shared" si="73"/>
        <v>0</v>
      </c>
      <c r="Y274" s="182">
        <f t="shared" si="73"/>
        <v>0</v>
      </c>
      <c r="Z274" s="182">
        <f t="shared" si="73"/>
        <v>0</v>
      </c>
      <c r="AA274" s="182">
        <f t="shared" si="73"/>
        <v>0</v>
      </c>
      <c r="AB274" s="182">
        <f t="shared" si="73"/>
        <v>0</v>
      </c>
      <c r="AC274" s="182">
        <f t="shared" si="73"/>
        <v>0</v>
      </c>
      <c r="AD274" s="182">
        <f t="shared" si="73"/>
        <v>0</v>
      </c>
      <c r="AE274" s="182">
        <f t="shared" si="73"/>
        <v>0</v>
      </c>
      <c r="AF274" s="183">
        <f t="shared" si="73"/>
        <v>0</v>
      </c>
      <c r="AG274" s="184">
        <f t="shared" si="7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491" priority="97">
      <formula>$AH11=0</formula>
    </cfRule>
  </conditionalFormatting>
  <conditionalFormatting sqref="A101:A102">
    <cfRule type="expression" dxfId="4490" priority="265">
      <formula>$AH106=0</formula>
    </cfRule>
  </conditionalFormatting>
  <conditionalFormatting sqref="A103:A107">
    <cfRule type="expression" dxfId="4489" priority="213">
      <formula>$AH102=0</formula>
    </cfRule>
  </conditionalFormatting>
  <conditionalFormatting sqref="A160:A167">
    <cfRule type="expression" dxfId="4488" priority="266">
      <formula>$AH267=0</formula>
    </cfRule>
  </conditionalFormatting>
  <conditionalFormatting sqref="A168:A275">
    <cfRule type="expression" dxfId="4487" priority="136">
      <formula>$AH168=0</formula>
    </cfRule>
  </conditionalFormatting>
  <conditionalFormatting sqref="B8">
    <cfRule type="expression" dxfId="4486" priority="261">
      <formula>AND(C$9&gt;=14/24,C$9&lt;20/24)</formula>
    </cfRule>
    <cfRule type="expression" dxfId="4485" priority="262">
      <formula>AND(C$9&gt;=8/24,C$9&lt;14/24)</formula>
    </cfRule>
    <cfRule type="expression" dxfId="4484" priority="263">
      <formula>C$9&lt;8/24</formula>
    </cfRule>
    <cfRule type="expression" dxfId="4483" priority="264">
      <formula>C$9&gt;=20/24</formula>
    </cfRule>
  </conditionalFormatting>
  <conditionalFormatting sqref="C93:M107 B9:AF10 C117:M122 C109:M112 B108:M108 C114:M114 B113:M113 B115:M115 B123:M124 F72:L72 C125:M134 B78:Y78 N93:AF115 N117:AF134 Z76:AF77 Z85:AF90 Z11:AF13 C137:AF159">
    <cfRule type="expression" dxfId="4482" priority="178">
      <formula>B$9&gt;=20/24</formula>
    </cfRule>
  </conditionalFormatting>
  <conditionalFormatting sqref="B9:AF10 C93:M107 C117:M122 C109:M112 B108:M108 C114:M114 B113:M113 B115:M115 B123:M124 F72:L72 C125:M134 B78:Y78 N93:AF115 N117:AF134 Z76:AF77 Z85:AF90 Z11:AF13 C137:AF159">
    <cfRule type="expression" dxfId="4481" priority="179">
      <formula>AND(B$9&gt;=14/24,B$9&lt;20/24)</formula>
    </cfRule>
    <cfRule type="expression" dxfId="4480" priority="180">
      <formula>AND(B$9&gt;=8/24,B$9&lt;14/24)</formula>
    </cfRule>
    <cfRule type="expression" dxfId="4479" priority="181">
      <formula>B$9&lt;8/24</formula>
    </cfRule>
  </conditionalFormatting>
  <conditionalFormatting sqref="Z14:AF53">
    <cfRule type="expression" dxfId="4478" priority="121">
      <formula>Z14&gt;$AG14*1</formula>
    </cfRule>
    <cfRule type="expression" dxfId="4477" priority="122">
      <formula>Z$9&gt;=20/24</formula>
    </cfRule>
    <cfRule type="expression" dxfId="4476" priority="123">
      <formula>AND(Z$9&gt;=14/24,Z$9&lt;20/24)</formula>
    </cfRule>
    <cfRule type="expression" dxfId="4475" priority="124">
      <formula>AND(Z$9&gt;=8/24,Z$9&lt;14/24)</formula>
    </cfRule>
    <cfRule type="expression" dxfId="4474" priority="125">
      <formula>Z$9&lt;8/24</formula>
    </cfRule>
  </conditionalFormatting>
  <conditionalFormatting sqref="Z54:AF68">
    <cfRule type="expression" dxfId="4473" priority="114">
      <formula>Z$9&lt;8/24</formula>
    </cfRule>
  </conditionalFormatting>
  <conditionalFormatting sqref="Z54:AF70">
    <cfRule type="expression" dxfId="4472" priority="111">
      <formula>Z$9&gt;=20/24</formula>
    </cfRule>
    <cfRule type="expression" dxfId="4471" priority="112">
      <formula>AND(Z$9&gt;=14/24,Z$9&lt;20/24)</formula>
    </cfRule>
    <cfRule type="expression" dxfId="4470" priority="113">
      <formula>AND(Z$9&gt;=8/24,Z$9&lt;14/24)</formula>
    </cfRule>
  </conditionalFormatting>
  <conditionalFormatting sqref="Z63:AF65">
    <cfRule type="expression" dxfId="4469" priority="115">
      <formula>Z63&gt;$AG63</formula>
    </cfRule>
  </conditionalFormatting>
  <conditionalFormatting sqref="Z69:AF70">
    <cfRule type="expression" dxfId="4468" priority="186">
      <formula>Z$9&lt;8/24</formula>
    </cfRule>
  </conditionalFormatting>
  <conditionalFormatting sqref="F72:AD72 Z73:AD75 AE72:AF75 AB75:AE75">
    <cfRule type="expression" dxfId="4467" priority="102">
      <formula>F72&gt;$AG72*1</formula>
    </cfRule>
  </conditionalFormatting>
  <conditionalFormatting sqref="Z73:AF75">
    <cfRule type="expression" dxfId="4466" priority="103">
      <formula>Z$9&gt;=20/24</formula>
    </cfRule>
    <cfRule type="expression" dxfId="4465" priority="104">
      <formula>AND(Z$9&gt;=14/24,Z$9&lt;20/24)</formula>
    </cfRule>
    <cfRule type="expression" dxfId="4464" priority="105">
      <formula>AND(Z$9&gt;=8/24,Z$9&lt;14/24)</formula>
    </cfRule>
    <cfRule type="expression" dxfId="4463" priority="106">
      <formula>Z$9&lt;8/24</formula>
    </cfRule>
  </conditionalFormatting>
  <conditionalFormatting sqref="C161:AF167">
    <cfRule type="expression" dxfId="4462" priority="137">
      <formula>C$9&gt;=20/24</formula>
    </cfRule>
    <cfRule type="expression" dxfId="4461" priority="138">
      <formula>AND(C$9&gt;=14/24,C$9&lt;20/24)</formula>
    </cfRule>
    <cfRule type="expression" dxfId="4460" priority="139">
      <formula>AND(C$9&gt;=8/24,C$9&lt;14/24)</formula>
    </cfRule>
    <cfRule type="expression" dxfId="4459" priority="140">
      <formula>C$9&lt;8/24</formula>
    </cfRule>
  </conditionalFormatting>
  <conditionalFormatting sqref="C169:AF274">
    <cfRule type="expression" dxfId="4458" priority="98">
      <formula>C$9&gt;=20/24</formula>
    </cfRule>
    <cfRule type="expression" dxfId="4457" priority="99">
      <formula>AND(C$9&gt;=14/24,C$9&lt;20/24)</formula>
    </cfRule>
    <cfRule type="expression" dxfId="4456" priority="100">
      <formula>AND(C$9&gt;=8/24,C$9&lt;14/24)</formula>
    </cfRule>
    <cfRule type="expression" dxfId="4455" priority="101">
      <formula>C$9&lt;8/24</formula>
    </cfRule>
  </conditionalFormatting>
  <conditionalFormatting sqref="Z79:Z90 C91:M91 C93:M96 AG96 Z76:Z77 B92:M92 N91:Z96 B78:Z78 AG78 B71:AG71 AA76:AF96 Z11:AF13 Z69:AF69">
    <cfRule type="expression" dxfId="4454" priority="177">
      <formula>B11&gt;$AG11*1</formula>
    </cfRule>
  </conditionalFormatting>
  <conditionalFormatting sqref="F78:AE78 Z76:AE77 F72:AF72 AF76:AF78">
    <cfRule type="expression" dxfId="4453" priority="197">
      <formula>F$9&gt;=20/24</formula>
    </cfRule>
    <cfRule type="expression" dxfId="4452" priority="198">
      <formula>AND(F$9&gt;=14/24,F$9&lt;20/24)</formula>
    </cfRule>
    <cfRule type="expression" dxfId="4451" priority="199">
      <formula>AND(F$9&gt;=8/24,F$9&lt;14/24)</formula>
    </cfRule>
    <cfRule type="expression" dxfId="4450" priority="200">
      <formula>F$9&lt;8/24</formula>
    </cfRule>
  </conditionalFormatting>
  <conditionalFormatting sqref="Z73:AF75">
    <cfRule type="expression" dxfId="4449" priority="107">
      <formula>Z$9&gt;=20/24</formula>
    </cfRule>
    <cfRule type="expression" dxfId="4448" priority="108">
      <formula>AND(Z$9&gt;=14/24,Z$9&lt;20/24)</formula>
    </cfRule>
    <cfRule type="expression" dxfId="4447" priority="109">
      <formula>AND(Z$9&gt;=8/24,Z$9&lt;14/24)</formula>
    </cfRule>
    <cfRule type="expression" dxfId="4446" priority="110">
      <formula>Z$9&lt;8/24</formula>
    </cfRule>
  </conditionalFormatting>
  <conditionalFormatting sqref="Z84:AF84">
    <cfRule type="expression" dxfId="4445" priority="201">
      <formula>Z$9&gt;=20/24</formula>
    </cfRule>
    <cfRule type="expression" dxfId="4444" priority="202">
      <formula>AND(Z$9&gt;=14/24,Z$9&lt;20/24)</formula>
    </cfRule>
    <cfRule type="expression" dxfId="4443" priority="203">
      <formula>AND(Z$9&gt;=8/24,Z$9&lt;14/24)</formula>
    </cfRule>
    <cfRule type="expression" dxfId="4442" priority="204">
      <formula>Z$9&lt;8/24</formula>
    </cfRule>
  </conditionalFormatting>
  <conditionalFormatting sqref="M8 S8 AB8">
    <cfRule type="expression" dxfId="4441" priority="254">
      <formula>AND(N$9&gt;=14/24,N$9&lt;20/24)</formula>
    </cfRule>
    <cfRule type="expression" dxfId="4440" priority="255">
      <formula>AND(N$9&gt;=8/24,N$9&lt;14/24)</formula>
    </cfRule>
    <cfRule type="expression" dxfId="4439" priority="256">
      <formula>N$9&lt;8/24</formula>
    </cfRule>
  </conditionalFormatting>
  <conditionalFormatting sqref="Z80:AA83">
    <cfRule type="expression" dxfId="4438" priority="209">
      <formula>Z$9&gt;=20/24</formula>
    </cfRule>
    <cfRule type="expression" dxfId="4437" priority="210">
      <formula>AND(Z$9&gt;=14/24,Z$9&lt;20/24)</formula>
    </cfRule>
    <cfRule type="expression" dxfId="4436" priority="211">
      <formula>AND(Z$9&gt;=8/24,Z$9&lt;14/24)</formula>
    </cfRule>
    <cfRule type="expression" dxfId="4435" priority="212">
      <formula>Z$9&lt;8/24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434" priority="253">
      <formula>N$9&gt;=20/24</formula>
    </cfRule>
  </conditionalFormatting>
  <conditionalFormatting sqref="S8">
    <cfRule type="expression" dxfId="4433" priority="244">
      <formula>U$9&gt;=20/24</formula>
    </cfRule>
    <cfRule type="expression" dxfId="4432" priority="245">
      <formula>AND(U$9&gt;=14/24,U$9&lt;20/24)</formula>
    </cfRule>
    <cfRule type="expression" dxfId="4431" priority="246">
      <formula>AND(U$9&gt;=8/24,U$9&lt;14/24)</formula>
    </cfRule>
    <cfRule type="expression" dxfId="4430" priority="247">
      <formula>U$9&lt;8/24</formula>
    </cfRule>
  </conditionalFormatting>
  <conditionalFormatting sqref="Z79:AF84">
    <cfRule type="expression" dxfId="4429" priority="131">
      <formula>Z$9&gt;=20/24</formula>
    </cfRule>
    <cfRule type="expression" dxfId="4428" priority="132">
      <formula>AND(Z$9&gt;=14/24,Z$9&lt;20/24)</formula>
    </cfRule>
    <cfRule type="expression" dxfId="4427" priority="133">
      <formula>AND(Z$9&gt;=8/24,Z$9&lt;14/24)</formula>
    </cfRule>
    <cfRule type="expression" dxfId="4426" priority="134">
      <formula>Z$9&lt;8/24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425" priority="116">
      <formula>Z$9&gt;=20/24</formula>
    </cfRule>
    <cfRule type="expression" dxfId="4424" priority="117">
      <formula>AND(Z$9&gt;=14/24,Z$9&lt;20/24)</formula>
    </cfRule>
    <cfRule type="expression" dxfId="4423" priority="118">
      <formula>AND(Z$9&gt;=8/24,Z$9&lt;14/24)</formula>
    </cfRule>
    <cfRule type="expression" dxfId="4422" priority="119">
      <formula>Z$9&lt;8/24</formula>
    </cfRule>
  </conditionalFormatting>
  <conditionalFormatting sqref="Z69:AF70">
    <cfRule type="expression" dxfId="4421" priority="196">
      <formula>Z69&gt;$AG69</formula>
    </cfRule>
  </conditionalFormatting>
  <conditionalFormatting sqref="Z66:AF69 Z54:AF62">
    <cfRule type="expression" dxfId="4420" priority="191">
      <formula>Z54&gt;$AG54</formula>
    </cfRule>
  </conditionalFormatting>
  <conditionalFormatting sqref="AB8">
    <cfRule type="expression" dxfId="4419" priority="240">
      <formula>AD$9&gt;=20/24</formula>
    </cfRule>
    <cfRule type="expression" dxfId="4418" priority="241">
      <formula>AND(AD$9&gt;=14/24,AD$9&lt;20/24)</formula>
    </cfRule>
    <cfRule type="expression" dxfId="4417" priority="242">
      <formula>AND(AD$9&gt;=8/24,AD$9&lt;14/24)</formula>
    </cfRule>
    <cfRule type="expression" dxfId="4416" priority="243">
      <formula>AD$9&lt;8/24</formula>
    </cfRule>
  </conditionalFormatting>
  <conditionalFormatting sqref="AG78">
    <cfRule type="expression" dxfId="4415" priority="219">
      <formula>AG$9&gt;=20/24</formula>
    </cfRule>
    <cfRule type="expression" dxfId="4414" priority="220">
      <formula>AND(AG$9&gt;=14/24,AG$9&lt;20/24)</formula>
    </cfRule>
    <cfRule type="expression" dxfId="4413" priority="221">
      <formula>AND(AG$9&gt;=8/24,AG$9&lt;14/24)</formula>
    </cfRule>
    <cfRule type="expression" dxfId="4412" priority="222">
      <formula>AG$9&lt;8/24</formula>
    </cfRule>
  </conditionalFormatting>
  <conditionalFormatting sqref="AG91:AG92">
    <cfRule type="expression" dxfId="4411" priority="214">
      <formula>AG91&gt;$AG91</formula>
    </cfRule>
  </conditionalFormatting>
  <conditionalFormatting sqref="AG96">
    <cfRule type="expression" dxfId="4410" priority="215">
      <formula>AG$9&gt;=20/24</formula>
    </cfRule>
    <cfRule type="expression" dxfId="4409" priority="216">
      <formula>AND(AG$9&gt;=14/24,AG$9&lt;20/24)</formula>
    </cfRule>
    <cfRule type="expression" dxfId="4408" priority="217">
      <formula>AND(AG$9&gt;=8/24,AG$9&lt;14/24)</formula>
    </cfRule>
    <cfRule type="expression" dxfId="4407" priority="218">
      <formula>AG$9&lt;8/24</formula>
    </cfRule>
  </conditionalFormatting>
  <conditionalFormatting sqref="AG113">
    <cfRule type="expression" dxfId="4406" priority="236">
      <formula>AG$9&gt;=20/24</formula>
    </cfRule>
    <cfRule type="expression" dxfId="4405" priority="237">
      <formula>AND(AG$9&gt;=14/24,AG$9&lt;20/24)</formula>
    </cfRule>
    <cfRule type="expression" dxfId="4404" priority="238">
      <formula>AND(AG$9&gt;=8/24,AG$9&lt;14/24)</formula>
    </cfRule>
    <cfRule type="expression" dxfId="4403" priority="239">
      <formula>AG$9&lt;8/24</formula>
    </cfRule>
  </conditionalFormatting>
  <conditionalFormatting sqref="AH8:AI10">
    <cfRule type="expression" dxfId="4402" priority="127">
      <formula>AH$9&gt;=20/24</formula>
    </cfRule>
    <cfRule type="expression" dxfId="4401" priority="128">
      <formula>AND(AH$9&gt;=14/24,AH$9&lt;20/24)</formula>
    </cfRule>
    <cfRule type="expression" dxfId="4400" priority="129">
      <formula>AND(AH$9&gt;=8/24,AH$9&lt;14/24)</formula>
    </cfRule>
    <cfRule type="expression" dxfId="4399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8" priority="257">
      <formula>AJ$9&gt;=20/24</formula>
    </cfRule>
    <cfRule type="expression" dxfId="4397" priority="258">
      <formula>AND(AJ$9&gt;=14/24,AJ$9&lt;20/24)</formula>
    </cfRule>
    <cfRule type="expression" dxfId="4396" priority="259">
      <formula>AND(AJ$9&gt;=8/24,AJ$9&lt;14/24)</formula>
    </cfRule>
    <cfRule type="expression" dxfId="4395" priority="260">
      <formula>AJ$9&lt;8/24</formula>
    </cfRule>
  </conditionalFormatting>
  <conditionalFormatting sqref="AL99:AN99 AL105:AN105">
    <cfRule type="expression" dxfId="4394" priority="229">
      <formula>AL$9&gt;=20/24</formula>
    </cfRule>
    <cfRule type="expression" dxfId="4393" priority="230">
      <formula>AND(AL$9&gt;=14/24,AL$9&lt;20/24)</formula>
    </cfRule>
    <cfRule type="expression" dxfId="4392" priority="231">
      <formula>AND(AL$9&gt;=8/24,AL$9&lt;14/24)</formula>
    </cfRule>
    <cfRule type="expression" dxfId="4391" priority="232">
      <formula>AL$9&lt;8/24</formula>
    </cfRule>
  </conditionalFormatting>
  <conditionalFormatting sqref="AM15:AM21 AN16:AR21">
    <cfRule type="expression" dxfId="4390" priority="153">
      <formula>AX$9&gt;=20/24</formula>
    </cfRule>
    <cfRule type="expression" dxfId="4389" priority="154">
      <formula>AND(AX$9&gt;=14/24,AX$9&lt;20/24)</formula>
    </cfRule>
    <cfRule type="expression" dxfId="4388" priority="155">
      <formula>AND(AX$9&gt;=8/24,AX$9&lt;14/24)</formula>
    </cfRule>
    <cfRule type="expression" dxfId="4387" priority="156">
      <formula>AX$9&lt;8/24</formula>
    </cfRule>
  </conditionalFormatting>
  <conditionalFormatting sqref="AN100:AN103">
    <cfRule type="expression" dxfId="4386" priority="225">
      <formula>AN$9&gt;=20/24</formula>
    </cfRule>
    <cfRule type="expression" dxfId="4385" priority="226">
      <formula>AND(AN$9&gt;=14/24,AN$9&lt;20/24)</formula>
    </cfRule>
    <cfRule type="expression" dxfId="4384" priority="227">
      <formula>AND(AN$9&gt;=8/24,AN$9&lt;14/24)</formula>
    </cfRule>
    <cfRule type="expression" dxfId="4383" priority="228">
      <formula>AN$9&lt;8/24</formula>
    </cfRule>
  </conditionalFormatting>
  <conditionalFormatting sqref="AN15:AR15">
    <cfRule type="expression" dxfId="4382" priority="141">
      <formula>U$9&gt;=20/24</formula>
    </cfRule>
    <cfRule type="expression" dxfId="4381" priority="142">
      <formula>AND(U$9&gt;=14/24,U$9&lt;20/24)</formula>
    </cfRule>
    <cfRule type="expression" dxfId="4380" priority="143">
      <formula>AND(U$9&gt;=8/24,U$9&lt;14/24)</formula>
    </cfRule>
    <cfRule type="expression" dxfId="4379" priority="144">
      <formula>U$9&lt;8/24</formula>
    </cfRule>
  </conditionalFormatting>
  <conditionalFormatting sqref="AS15">
    <cfRule type="expression" dxfId="4378" priority="149">
      <formula>AA$9&gt;=20/24</formula>
    </cfRule>
    <cfRule type="expression" dxfId="4377" priority="150">
      <formula>AND(AA$9&gt;=14/24,AA$9&lt;20/24)</formula>
    </cfRule>
    <cfRule type="expression" dxfId="4376" priority="151">
      <formula>AND(AA$9&gt;=8/24,AA$9&lt;14/24)</formula>
    </cfRule>
    <cfRule type="expression" dxfId="4375" priority="152">
      <formula>AA$9&lt;8/24</formula>
    </cfRule>
  </conditionalFormatting>
  <conditionalFormatting sqref="AS16:AS21">
    <cfRule type="expression" dxfId="4374" priority="157">
      <formula>BE$9&gt;=20/24</formula>
    </cfRule>
    <cfRule type="expression" dxfId="4373" priority="158">
      <formula>AND(BE$9&gt;=14/24,BE$9&lt;20/24)</formula>
    </cfRule>
    <cfRule type="expression" dxfId="4372" priority="159">
      <formula>AND(BE$9&gt;=8/24,BE$9&lt;14/24)</formula>
    </cfRule>
    <cfRule type="expression" dxfId="4371" priority="160">
      <formula>BE$9&lt;8/24</formula>
    </cfRule>
  </conditionalFormatting>
  <conditionalFormatting sqref="AT15 AX15:BJ15">
    <cfRule type="expression" dxfId="4370" priority="161">
      <formula>AC$9&gt;=20/24</formula>
    </cfRule>
    <cfRule type="expression" dxfId="4369" priority="162">
      <formula>AND(AC$9&gt;=14/24,AC$9&lt;20/24)</formula>
    </cfRule>
    <cfRule type="expression" dxfId="4368" priority="163">
      <formula>AND(AC$9&gt;=8/24,AC$9&lt;14/24)</formula>
    </cfRule>
    <cfRule type="expression" dxfId="4367" priority="164">
      <formula>AC$9&lt;8/24</formula>
    </cfRule>
  </conditionalFormatting>
  <conditionalFormatting sqref="AT16:AT21">
    <cfRule type="expression" dxfId="4366" priority="165">
      <formula>BG$9&gt;=20/24</formula>
    </cfRule>
    <cfRule type="expression" dxfId="4365" priority="166">
      <formula>AND(BG$9&gt;=14/24,BG$9&lt;20/24)</formula>
    </cfRule>
    <cfRule type="expression" dxfId="4364" priority="167">
      <formula>AND(BG$9&gt;=8/24,BG$9&lt;14/24)</formula>
    </cfRule>
    <cfRule type="expression" dxfId="4363" priority="168">
      <formula>BG$9&lt;8/24</formula>
    </cfRule>
  </conditionalFormatting>
  <conditionalFormatting sqref="AU15:AV15">
    <cfRule type="expression" dxfId="4362" priority="169">
      <formula>AE$9&gt;=20/24</formula>
    </cfRule>
    <cfRule type="expression" dxfId="4361" priority="170">
      <formula>AND(AE$9&gt;=14/24,AE$9&lt;20/24)</formula>
    </cfRule>
    <cfRule type="expression" dxfId="4360" priority="171">
      <formula>AND(AE$9&gt;=8/24,AE$9&lt;14/24)</formula>
    </cfRule>
    <cfRule type="expression" dxfId="4359" priority="172">
      <formula>AE$9&lt;8/24</formula>
    </cfRule>
  </conditionalFormatting>
  <conditionalFormatting sqref="AU16:BJ21">
    <cfRule type="expression" dxfId="4358" priority="173">
      <formula>BI$9&gt;=20/24</formula>
    </cfRule>
    <cfRule type="expression" dxfId="4357" priority="174">
      <formula>AND(BI$9&gt;=14/24,BI$9&lt;20/24)</formula>
    </cfRule>
    <cfRule type="expression" dxfId="4356" priority="175">
      <formula>AND(BI$9&gt;=8/24,BI$9&lt;14/24)</formula>
    </cfRule>
    <cfRule type="expression" dxfId="4355" priority="176">
      <formula>BI$9&lt;8/24</formula>
    </cfRule>
  </conditionalFormatting>
  <conditionalFormatting sqref="AW15">
    <cfRule type="expression" dxfId="4354" priority="145">
      <formula>B$9&gt;=20/24</formula>
    </cfRule>
    <cfRule type="expression" dxfId="4353" priority="146">
      <formula>AND(B$9&gt;=14/24,B$9&lt;20/24)</formula>
    </cfRule>
    <cfRule type="expression" dxfId="4352" priority="147">
      <formula>AND(B$9&gt;=8/24,B$9&lt;14/24)</formula>
    </cfRule>
    <cfRule type="expression" dxfId="4351" priority="148">
      <formula>B$9&lt;8/24</formula>
    </cfRule>
  </conditionalFormatting>
  <conditionalFormatting sqref="A73">
    <cfRule type="expression" dxfId="4350" priority="96">
      <formula>$AH73=0</formula>
    </cfRule>
  </conditionalFormatting>
  <conditionalFormatting sqref="B93:B96 B152:B159 B117:B122 B103:B107 B134 B109:B112 B114 B125">
    <cfRule type="expression" dxfId="4349" priority="90">
      <formula>B$9&gt;=20/24</formula>
    </cfRule>
  </conditionalFormatting>
  <conditionalFormatting sqref="B93:B96 B152:B159 B117:B122 B103:B107 B134 B109:B112 B114 B125">
    <cfRule type="expression" dxfId="4348" priority="91">
      <formula>AND(B$9&gt;=14/24,B$9&lt;20/24)</formula>
    </cfRule>
    <cfRule type="expression" dxfId="4347" priority="92">
      <formula>AND(B$9&gt;=8/24,B$9&lt;14/24)</formula>
    </cfRule>
    <cfRule type="expression" dxfId="4346" priority="93">
      <formula>B$9&lt;8/24</formula>
    </cfRule>
  </conditionalFormatting>
  <conditionalFormatting sqref="B161:B167">
    <cfRule type="expression" dxfId="4345" priority="85">
      <formula>B$9&gt;=20/24</formula>
    </cfRule>
    <cfRule type="expression" dxfId="4344" priority="86">
      <formula>AND(B$9&gt;=14/24,B$9&lt;20/24)</formula>
    </cfRule>
    <cfRule type="expression" dxfId="4343" priority="87">
      <formula>AND(B$9&gt;=8/24,B$9&lt;14/24)</formula>
    </cfRule>
    <cfRule type="expression" dxfId="4342" priority="88">
      <formula>B$9&lt;8/24</formula>
    </cfRule>
  </conditionalFormatting>
  <conditionalFormatting sqref="B169:B274">
    <cfRule type="expression" dxfId="4341" priority="66">
      <formula>B$9&gt;=20/24</formula>
    </cfRule>
    <cfRule type="expression" dxfId="4340" priority="67">
      <formula>AND(B$9&gt;=14/24,B$9&lt;20/24)</formula>
    </cfRule>
    <cfRule type="expression" dxfId="4339" priority="68">
      <formula>AND(B$9&gt;=8/24,B$9&lt;14/24)</formula>
    </cfRule>
    <cfRule type="expression" dxfId="4338" priority="69">
      <formula>B$9&lt;8/24</formula>
    </cfRule>
  </conditionalFormatting>
  <conditionalFormatting sqref="B91 B93:B96">
    <cfRule type="expression" dxfId="4337" priority="89">
      <formula>B91&gt;$AG91*1</formula>
    </cfRule>
  </conditionalFormatting>
  <conditionalFormatting sqref="B69:Y70">
    <cfRule type="expression" dxfId="4336" priority="60">
      <formula>B$9&gt;=20/24</formula>
    </cfRule>
    <cfRule type="expression" dxfId="4335" priority="61">
      <formula>AND(B$9&gt;=14/24,B$9&lt;20/24)</formula>
    </cfRule>
    <cfRule type="expression" dxfId="4334" priority="62">
      <formula>AND(B$9&gt;=8/24,B$9&lt;14/24)</formula>
    </cfRule>
  </conditionalFormatting>
  <conditionalFormatting sqref="B69:Y70">
    <cfRule type="expression" dxfId="4333" priority="64">
      <formula>B$9&lt;8/24</formula>
    </cfRule>
  </conditionalFormatting>
  <conditionalFormatting sqref="B69:Y69">
    <cfRule type="expression" dxfId="4332" priority="63">
      <formula>B69&gt;$AG69*1</formula>
    </cfRule>
  </conditionalFormatting>
  <conditionalFormatting sqref="B69:Y70">
    <cfRule type="expression" dxfId="4331" priority="65">
      <formula>B69&gt;$AG69</formula>
    </cfRule>
  </conditionalFormatting>
  <conditionalFormatting sqref="B11:Y13">
    <cfRule type="expression" dxfId="4330" priority="55">
      <formula>B$9&gt;=20/24</formula>
    </cfRule>
  </conditionalFormatting>
  <conditionalFormatting sqref="B11:Y13">
    <cfRule type="expression" dxfId="4329" priority="56">
      <formula>AND(B$9&gt;=14/24,B$9&lt;20/24)</formula>
    </cfRule>
    <cfRule type="expression" dxfId="4328" priority="57">
      <formula>AND(B$9&gt;=8/24,B$9&lt;14/24)</formula>
    </cfRule>
    <cfRule type="expression" dxfId="4327" priority="58">
      <formula>B$9&lt;8/24</formula>
    </cfRule>
  </conditionalFormatting>
  <conditionalFormatting sqref="B14:Y53">
    <cfRule type="expression" dxfId="4326" priority="49">
      <formula>B14&gt;$AG14*1</formula>
    </cfRule>
    <cfRule type="expression" dxfId="4325" priority="50">
      <formula>B$9&gt;=20/24</formula>
    </cfRule>
    <cfRule type="expression" dxfId="4324" priority="51">
      <formula>AND(B$9&gt;=14/24,B$9&lt;20/24)</formula>
    </cfRule>
    <cfRule type="expression" dxfId="4323" priority="52">
      <formula>AND(B$9&gt;=8/24,B$9&lt;14/24)</formula>
    </cfRule>
    <cfRule type="expression" dxfId="4322" priority="53">
      <formula>B$9&lt;8/24</formula>
    </cfRule>
  </conditionalFormatting>
  <conditionalFormatting sqref="B54:Y68">
    <cfRule type="expression" dxfId="4321" priority="47">
      <formula>B$9&lt;8/24</formula>
    </cfRule>
  </conditionalFormatting>
  <conditionalFormatting sqref="B54:Y68">
    <cfRule type="expression" dxfId="4320" priority="44">
      <formula>B$9&gt;=20/24</formula>
    </cfRule>
    <cfRule type="expression" dxfId="4319" priority="45">
      <formula>AND(B$9&gt;=14/24,B$9&lt;20/24)</formula>
    </cfRule>
    <cfRule type="expression" dxfId="4318" priority="46">
      <formula>AND(B$9&gt;=8/24,B$9&lt;14/24)</formula>
    </cfRule>
  </conditionalFormatting>
  <conditionalFormatting sqref="B63:Y65">
    <cfRule type="expression" dxfId="4317" priority="48">
      <formula>B63&gt;$AG63</formula>
    </cfRule>
  </conditionalFormatting>
  <conditionalFormatting sqref="B11:Y13">
    <cfRule type="expression" dxfId="4316" priority="54">
      <formula>B11&gt;$AG11*1</formula>
    </cfRule>
  </conditionalFormatting>
  <conditionalFormatting sqref="B54:Y62 B66:Y68">
    <cfRule type="expression" dxfId="4315" priority="59">
      <formula>B54&gt;$AG54</formula>
    </cfRule>
  </conditionalFormatting>
  <conditionalFormatting sqref="B76:Y77">
    <cfRule type="expression" dxfId="4314" priority="36">
      <formula>B$9&gt;=20/24</formula>
    </cfRule>
  </conditionalFormatting>
  <conditionalFormatting sqref="B76:Y77">
    <cfRule type="expression" dxfId="4313" priority="37">
      <formula>AND(B$9&gt;=14/24,B$9&lt;20/24)</formula>
    </cfRule>
    <cfRule type="expression" dxfId="4312" priority="38">
      <formula>AND(B$9&gt;=8/24,B$9&lt;14/24)</formula>
    </cfRule>
    <cfRule type="expression" dxfId="4311" priority="39">
      <formula>B$9&lt;8/24</formula>
    </cfRule>
  </conditionalFormatting>
  <conditionalFormatting sqref="B72:E75 F73:Y75">
    <cfRule type="expression" dxfId="4310" priority="26">
      <formula>B72&gt;$AG72*1</formula>
    </cfRule>
  </conditionalFormatting>
  <conditionalFormatting sqref="B73:Y75">
    <cfRule type="expression" dxfId="4309" priority="27">
      <formula>B$9&gt;=20/24</formula>
    </cfRule>
    <cfRule type="expression" dxfId="4308" priority="28">
      <formula>AND(B$9&gt;=14/24,B$9&lt;20/24)</formula>
    </cfRule>
    <cfRule type="expression" dxfId="4307" priority="29">
      <formula>AND(B$9&gt;=8/24,B$9&lt;14/24)</formula>
    </cfRule>
    <cfRule type="expression" dxfId="4306" priority="30">
      <formula>B$9&lt;8/24</formula>
    </cfRule>
  </conditionalFormatting>
  <conditionalFormatting sqref="B76:Y77">
    <cfRule type="expression" dxfId="4305" priority="35">
      <formula>B76&gt;$AG76*1</formula>
    </cfRule>
  </conditionalFormatting>
  <conditionalFormatting sqref="B72:E72 B76:Y77">
    <cfRule type="expression" dxfId="4304" priority="40">
      <formula>B$9&gt;=20/24</formula>
    </cfRule>
    <cfRule type="expression" dxfId="4303" priority="41">
      <formula>AND(B$9&gt;=14/24,B$9&lt;20/24)</formula>
    </cfRule>
    <cfRule type="expression" dxfId="4302" priority="42">
      <formula>AND(B$9&gt;=8/24,B$9&lt;14/24)</formula>
    </cfRule>
    <cfRule type="expression" dxfId="4301" priority="43">
      <formula>B$9&lt;8/24</formula>
    </cfRule>
  </conditionalFormatting>
  <conditionalFormatting sqref="B73:Y75">
    <cfRule type="expression" dxfId="4300" priority="31">
      <formula>B$9&gt;=20/24</formula>
    </cfRule>
    <cfRule type="expression" dxfId="4299" priority="32">
      <formula>AND(B$9&gt;=14/24,B$9&lt;20/24)</formula>
    </cfRule>
    <cfRule type="expression" dxfId="4298" priority="33">
      <formula>AND(B$9&gt;=8/24,B$9&lt;14/24)</formula>
    </cfRule>
    <cfRule type="expression" dxfId="4297" priority="34">
      <formula>B$9&lt;8/24</formula>
    </cfRule>
  </conditionalFormatting>
  <conditionalFormatting sqref="B85:Y90">
    <cfRule type="expression" dxfId="4296" priority="14">
      <formula>B$9&gt;=20/24</formula>
    </cfRule>
  </conditionalFormatting>
  <conditionalFormatting sqref="B85:Y90">
    <cfRule type="expression" dxfId="4295" priority="15">
      <formula>AND(B$9&gt;=14/24,B$9&lt;20/24)</formula>
    </cfRule>
    <cfRule type="expression" dxfId="4294" priority="16">
      <formula>AND(B$9&gt;=8/24,B$9&lt;14/24)</formula>
    </cfRule>
    <cfRule type="expression" dxfId="4293" priority="17">
      <formula>B$9&lt;8/24</formula>
    </cfRule>
  </conditionalFormatting>
  <conditionalFormatting sqref="B79:Y90">
    <cfRule type="expression" dxfId="4292" priority="13">
      <formula>B79&gt;$AG79*1</formula>
    </cfRule>
  </conditionalFormatting>
  <conditionalFormatting sqref="B84:Y84">
    <cfRule type="expression" dxfId="4291" priority="18">
      <formula>B$9&gt;=20/24</formula>
    </cfRule>
    <cfRule type="expression" dxfId="4290" priority="19">
      <formula>AND(B$9&gt;=14/24,B$9&lt;20/24)</formula>
    </cfRule>
    <cfRule type="expression" dxfId="4289" priority="20">
      <formula>AND(B$9&gt;=8/24,B$9&lt;14/24)</formula>
    </cfRule>
    <cfRule type="expression" dxfId="4288" priority="21">
      <formula>B$9&lt;8/24</formula>
    </cfRule>
  </conditionalFormatting>
  <conditionalFormatting sqref="B79:Y83">
    <cfRule type="expression" dxfId="4287" priority="22">
      <formula>B$9&gt;=20/24</formula>
    </cfRule>
    <cfRule type="expression" dxfId="4286" priority="23">
      <formula>AND(B$9&gt;=14/24,B$9&lt;20/24)</formula>
    </cfRule>
    <cfRule type="expression" dxfId="4285" priority="24">
      <formula>AND(B$9&gt;=8/24,B$9&lt;14/24)</formula>
    </cfRule>
    <cfRule type="expression" dxfId="4284" priority="25">
      <formula>B$9&lt;8/24</formula>
    </cfRule>
  </conditionalFormatting>
  <conditionalFormatting sqref="B97:B102">
    <cfRule type="expression" dxfId="4283" priority="9">
      <formula>B$9&gt;=20/24</formula>
    </cfRule>
  </conditionalFormatting>
  <conditionalFormatting sqref="B97:B102">
    <cfRule type="expression" dxfId="4282" priority="10">
      <formula>AND(B$9&gt;=14/24,B$9&lt;20/24)</formula>
    </cfRule>
    <cfRule type="expression" dxfId="4281" priority="11">
      <formula>AND(B$9&gt;=8/24,B$9&lt;14/24)</formula>
    </cfRule>
    <cfRule type="expression" dxfId="4280" priority="12">
      <formula>B$9&lt;8/24</formula>
    </cfRule>
  </conditionalFormatting>
  <conditionalFormatting sqref="B126:B133">
    <cfRule type="expression" dxfId="4279" priority="5">
      <formula>B$9&gt;=20/24</formula>
    </cfRule>
  </conditionalFormatting>
  <conditionalFormatting sqref="B126:B133">
    <cfRule type="expression" dxfId="4278" priority="6">
      <formula>AND(B$9&gt;=14/24,B$9&lt;20/24)</formula>
    </cfRule>
    <cfRule type="expression" dxfId="4277" priority="7">
      <formula>AND(B$9&gt;=8/24,B$9&lt;14/24)</formula>
    </cfRule>
    <cfRule type="expression" dxfId="4276" priority="8">
      <formula>B$9&lt;8/24</formula>
    </cfRule>
  </conditionalFormatting>
  <conditionalFormatting sqref="B137:B151">
    <cfRule type="expression" dxfId="4275" priority="1">
      <formula>B$9&gt;=20/24</formula>
    </cfRule>
  </conditionalFormatting>
  <conditionalFormatting sqref="B137:B151">
    <cfRule type="expression" dxfId="4274" priority="2">
      <formula>AND(B$9&gt;=14/24,B$9&lt;20/24)</formula>
    </cfRule>
    <cfRule type="expression" dxfId="4273" priority="3">
      <formula>AND(B$9&gt;=8/24,B$9&lt;14/24)</formula>
    </cfRule>
    <cfRule type="expression" dxfId="4272" priority="4">
      <formula>B$9&lt;8/24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06" zoomScaleNormal="106" workbookViewId="0">
      <pane xSplit="1" ySplit="10" topLeftCell="J72" activePane="bottomRight" state="frozen"/>
      <selection activeCell="C158" sqref="C158"/>
      <selection pane="topRight" activeCell="C158" sqref="C158"/>
      <selection pane="bottomLeft" activeCell="C158" sqref="C158"/>
      <selection pane="bottomRight" activeCell="P7" sqref="P7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2080/10/4</v>
      </c>
      <c r="C4" s="222"/>
      <c r="D4" s="222"/>
      <c r="E4" s="223" t="str">
        <f ca="1">"2080/"&amp;"10/"&amp;INT(MID(CELL("filename",G6),FIND("]",CELL("filename",G6))+1,200))</f>
        <v>2080/10/4</v>
      </c>
      <c r="F4" s="223"/>
      <c r="G4" s="223"/>
      <c r="H4" s="223" t="str">
        <f ca="1">TEXT(E4,"dddd")</f>
        <v>Friday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531.79999999999995</v>
      </c>
      <c r="C5" s="30">
        <f t="shared" si="0"/>
        <v>490.7</v>
      </c>
      <c r="D5" s="30">
        <f t="shared" si="0"/>
        <v>487</v>
      </c>
      <c r="E5" s="30">
        <f t="shared" si="0"/>
        <v>442.3</v>
      </c>
      <c r="F5" s="30">
        <f t="shared" si="0"/>
        <v>525.00000000000011</v>
      </c>
      <c r="G5" s="30">
        <f t="shared" si="0"/>
        <v>570.69999999999993</v>
      </c>
      <c r="H5" s="30">
        <f t="shared" si="0"/>
        <v>504.5</v>
      </c>
      <c r="I5" s="30">
        <f t="shared" si="0"/>
        <v>511.20000000000005</v>
      </c>
      <c r="J5" s="30">
        <f t="shared" si="0"/>
        <v>444.09999999999997</v>
      </c>
      <c r="K5" s="30">
        <f t="shared" si="0"/>
        <v>434.70000000000005</v>
      </c>
      <c r="L5" s="30">
        <f t="shared" si="0"/>
        <v>461.1</v>
      </c>
      <c r="M5" s="30">
        <f t="shared" si="0"/>
        <v>437.3</v>
      </c>
      <c r="N5" s="30">
        <f t="shared" si="0"/>
        <v>508.8</v>
      </c>
      <c r="O5" s="30">
        <f t="shared" si="0"/>
        <v>559.79999999999995</v>
      </c>
      <c r="P5" s="30">
        <f t="shared" si="0"/>
        <v>625.29999999999995</v>
      </c>
      <c r="Q5" s="30">
        <f t="shared" si="0"/>
        <v>688.30000000000007</v>
      </c>
      <c r="R5" s="30">
        <f t="shared" si="0"/>
        <v>746.9</v>
      </c>
      <c r="S5" s="30">
        <f t="shared" si="0"/>
        <v>755.19999999999993</v>
      </c>
      <c r="T5" s="30">
        <f t="shared" si="0"/>
        <v>743</v>
      </c>
      <c r="U5" s="30">
        <f t="shared" si="0"/>
        <v>701</v>
      </c>
      <c r="V5" s="30">
        <f t="shared" si="0"/>
        <v>691.59999999999991</v>
      </c>
      <c r="W5" s="30">
        <f t="shared" si="0"/>
        <v>547</v>
      </c>
      <c r="X5" s="30">
        <f t="shared" si="0"/>
        <v>558.29999999999995</v>
      </c>
      <c r="Y5" s="30">
        <f t="shared" si="0"/>
        <v>413.59999999999997</v>
      </c>
      <c r="Z5" s="30">
        <f t="shared" si="0"/>
        <v>339.8</v>
      </c>
      <c r="AA5" s="30">
        <f>AB108</f>
        <v>352.50000000000006</v>
      </c>
      <c r="AB5" s="30">
        <f t="shared" si="0"/>
        <v>533.80000000000007</v>
      </c>
      <c r="AC5" s="30">
        <f t="shared" si="0"/>
        <v>597.1</v>
      </c>
      <c r="AD5" s="30">
        <f t="shared" si="0"/>
        <v>644.70000000000005</v>
      </c>
      <c r="AE5" s="30">
        <f t="shared" si="0"/>
        <v>638.10000000000014</v>
      </c>
      <c r="AF5" s="30">
        <f>B108</f>
        <v>501.40000000000003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Load=1232</v>
      </c>
      <c r="B7" s="35">
        <f t="shared" ref="B7:AF7" si="1">B116</f>
        <v>1440.8700000000001</v>
      </c>
      <c r="C7" s="35">
        <f t="shared" si="1"/>
        <v>1335.44</v>
      </c>
      <c r="D7" s="35">
        <f t="shared" si="1"/>
        <v>1293.67</v>
      </c>
      <c r="E7" s="35">
        <f t="shared" si="1"/>
        <v>1287.77</v>
      </c>
      <c r="F7" s="35">
        <f t="shared" si="1"/>
        <v>1231.77</v>
      </c>
      <c r="G7" s="35">
        <f t="shared" si="1"/>
        <v>1300.0900000000004</v>
      </c>
      <c r="H7" s="35">
        <f t="shared" si="1"/>
        <v>1396.5900000000001</v>
      </c>
      <c r="I7" s="35">
        <f t="shared" si="1"/>
        <v>1491.7900000000004</v>
      </c>
      <c r="J7" s="35">
        <f t="shared" si="1"/>
        <v>1588.6900000000003</v>
      </c>
      <c r="K7" s="35">
        <f t="shared" si="1"/>
        <v>1724.7900000000002</v>
      </c>
      <c r="L7" s="35">
        <f t="shared" si="1"/>
        <v>1824.0900000000004</v>
      </c>
      <c r="M7" s="35">
        <f t="shared" si="1"/>
        <v>1798.19</v>
      </c>
      <c r="N7" s="35">
        <f t="shared" si="1"/>
        <v>1639.59</v>
      </c>
      <c r="O7" s="35">
        <f t="shared" si="1"/>
        <v>1672.1900000000003</v>
      </c>
      <c r="P7" s="35">
        <f t="shared" si="1"/>
        <v>1577.69</v>
      </c>
      <c r="Q7" s="35">
        <f t="shared" si="1"/>
        <v>1519.29</v>
      </c>
      <c r="R7" s="35">
        <f t="shared" si="1"/>
        <v>1565.0900000000001</v>
      </c>
      <c r="S7" s="35">
        <f t="shared" si="1"/>
        <v>1616.79</v>
      </c>
      <c r="T7" s="35">
        <f t="shared" si="1"/>
        <v>1641.69</v>
      </c>
      <c r="U7" s="35">
        <f t="shared" si="1"/>
        <v>1621.4900000000002</v>
      </c>
      <c r="V7" s="35">
        <f t="shared" si="1"/>
        <v>1577.4900000000002</v>
      </c>
      <c r="W7" s="35">
        <f t="shared" si="1"/>
        <v>1626.0900000000001</v>
      </c>
      <c r="X7" s="35">
        <f t="shared" si="1"/>
        <v>1670.8900000000003</v>
      </c>
      <c r="Y7" s="35">
        <f t="shared" si="1"/>
        <v>1951.6900000000003</v>
      </c>
      <c r="Z7" s="35">
        <f t="shared" si="1"/>
        <v>1972.79</v>
      </c>
      <c r="AA7" s="35">
        <f t="shared" si="1"/>
        <v>1850.5900000000001</v>
      </c>
      <c r="AB7" s="35">
        <f>AB116</f>
        <v>1781.89</v>
      </c>
      <c r="AC7" s="35">
        <f t="shared" si="1"/>
        <v>1720.3900000000003</v>
      </c>
      <c r="AD7" s="35">
        <f t="shared" si="1"/>
        <v>1555.39</v>
      </c>
      <c r="AE7" s="35">
        <f t="shared" si="1"/>
        <v>1469.9900000000002</v>
      </c>
      <c r="AF7" s="35">
        <f t="shared" si="1"/>
        <v>1411.2900000000002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1972.79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1972.79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185" t="s">
        <v>19</v>
      </c>
      <c r="AI10" s="18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30.4</v>
      </c>
      <c r="C11" s="43">
        <v>30.4</v>
      </c>
      <c r="D11" s="43">
        <v>30.4</v>
      </c>
      <c r="E11" s="43">
        <v>30.4</v>
      </c>
      <c r="F11" s="43">
        <v>28.1</v>
      </c>
      <c r="G11" s="43">
        <v>28.1</v>
      </c>
      <c r="H11" s="43">
        <v>28.1</v>
      </c>
      <c r="I11" s="43">
        <v>28.1</v>
      </c>
      <c r="J11" s="43">
        <v>28.1</v>
      </c>
      <c r="K11" s="43">
        <v>28.1</v>
      </c>
      <c r="L11" s="43">
        <v>28.1</v>
      </c>
      <c r="M11" s="43">
        <v>28.1</v>
      </c>
      <c r="N11" s="43">
        <v>28.1</v>
      </c>
      <c r="O11" s="43">
        <v>28.1</v>
      </c>
      <c r="P11" s="43">
        <v>28.1</v>
      </c>
      <c r="Q11" s="43">
        <v>28.1</v>
      </c>
      <c r="R11" s="43">
        <v>28.1</v>
      </c>
      <c r="S11" s="43">
        <v>28.1</v>
      </c>
      <c r="T11" s="43">
        <v>28.1</v>
      </c>
      <c r="U11" s="43">
        <v>28.1</v>
      </c>
      <c r="V11" s="43">
        <v>28.1</v>
      </c>
      <c r="W11" s="43">
        <v>28.1</v>
      </c>
      <c r="X11" s="43">
        <v>28.1</v>
      </c>
      <c r="Y11" s="43">
        <v>28.1</v>
      </c>
      <c r="Z11" s="44">
        <v>28.1</v>
      </c>
      <c r="AA11" s="44">
        <v>28.1</v>
      </c>
      <c r="AB11" s="44">
        <v>28.1</v>
      </c>
      <c r="AC11" s="44">
        <v>28.1</v>
      </c>
      <c r="AD11" s="44">
        <v>25.4</v>
      </c>
      <c r="AE11" s="44">
        <v>25.4</v>
      </c>
      <c r="AF11" s="44">
        <v>25.4</v>
      </c>
      <c r="AG11" s="45">
        <v>86</v>
      </c>
      <c r="AH11" s="46">
        <f t="shared" ref="AH11:AH74" si="2">MAX(B11:AF11)</f>
        <v>30.4</v>
      </c>
      <c r="AI11" s="47">
        <f t="shared" ref="AI11:AI74" si="3">MIN(B11:AF11)</f>
        <v>25.4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22</v>
      </c>
      <c r="G12" s="43">
        <v>22</v>
      </c>
      <c r="H12" s="43">
        <v>22</v>
      </c>
      <c r="I12" s="43">
        <v>22</v>
      </c>
      <c r="J12" s="43">
        <v>22</v>
      </c>
      <c r="K12" s="43">
        <v>22</v>
      </c>
      <c r="L12" s="43">
        <v>18.899999999999999</v>
      </c>
      <c r="M12" s="43">
        <v>18.899999999999999</v>
      </c>
      <c r="N12" s="43">
        <v>18.899999999999999</v>
      </c>
      <c r="O12" s="43">
        <v>18.899999999999999</v>
      </c>
      <c r="P12" s="43">
        <v>18.899999999999999</v>
      </c>
      <c r="Q12" s="43">
        <v>18.899999999999999</v>
      </c>
      <c r="R12" s="43">
        <v>18.899999999999999</v>
      </c>
      <c r="S12" s="43">
        <v>18.899999999999999</v>
      </c>
      <c r="T12" s="43">
        <v>18.899999999999999</v>
      </c>
      <c r="U12" s="43">
        <v>18.899999999999999</v>
      </c>
      <c r="V12" s="43">
        <v>18.899999999999999</v>
      </c>
      <c r="W12" s="43">
        <v>18.899999999999999</v>
      </c>
      <c r="X12" s="43">
        <v>18.899999999999999</v>
      </c>
      <c r="Y12" s="43">
        <v>18.899999999999999</v>
      </c>
      <c r="Z12" s="44">
        <v>18.899999999999999</v>
      </c>
      <c r="AA12" s="44">
        <v>18.899999999999999</v>
      </c>
      <c r="AB12" s="44">
        <v>18.899999999999999</v>
      </c>
      <c r="AC12" s="44">
        <v>18.899999999999999</v>
      </c>
      <c r="AD12" s="44">
        <v>23.9</v>
      </c>
      <c r="AE12" s="44">
        <v>23.9</v>
      </c>
      <c r="AF12" s="44">
        <v>23.9</v>
      </c>
      <c r="AG12" s="48">
        <v>82</v>
      </c>
      <c r="AH12" s="46">
        <f t="shared" si="2"/>
        <v>25</v>
      </c>
      <c r="AI12" s="47">
        <f t="shared" si="3"/>
        <v>18.899999999999999</v>
      </c>
      <c r="AK12" s="49"/>
      <c r="AL12" s="50" t="str">
        <f ca="1">MID(CELL("filename",C7),FIND("]",CELL("filename",C7))+1,600)</f>
        <v>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22.4</v>
      </c>
      <c r="C13" s="43">
        <v>22.4</v>
      </c>
      <c r="D13" s="43">
        <v>22.4</v>
      </c>
      <c r="E13" s="43">
        <v>22.4</v>
      </c>
      <c r="F13" s="43">
        <v>19.8</v>
      </c>
      <c r="G13" s="43">
        <v>19.8</v>
      </c>
      <c r="H13" s="43">
        <v>19.8</v>
      </c>
      <c r="I13" s="43">
        <v>19.8</v>
      </c>
      <c r="J13" s="43">
        <v>19.8</v>
      </c>
      <c r="K13" s="43">
        <v>19.8</v>
      </c>
      <c r="L13" s="43">
        <v>19.8</v>
      </c>
      <c r="M13" s="43">
        <v>19.8</v>
      </c>
      <c r="N13" s="43">
        <v>19.8</v>
      </c>
      <c r="O13" s="43">
        <v>19.8</v>
      </c>
      <c r="P13" s="43">
        <v>19.8</v>
      </c>
      <c r="Q13" s="43">
        <v>19.8</v>
      </c>
      <c r="R13" s="43">
        <v>19.8</v>
      </c>
      <c r="S13" s="43">
        <v>19.8</v>
      </c>
      <c r="T13" s="43">
        <v>19.8</v>
      </c>
      <c r="U13" s="43">
        <v>19.8</v>
      </c>
      <c r="V13" s="43">
        <v>19.8</v>
      </c>
      <c r="W13" s="43">
        <v>19.8</v>
      </c>
      <c r="X13" s="43">
        <v>19.8</v>
      </c>
      <c r="Y13" s="43">
        <v>19.8</v>
      </c>
      <c r="Z13" s="44">
        <v>19.8</v>
      </c>
      <c r="AA13" s="44">
        <v>19.8</v>
      </c>
      <c r="AB13" s="44">
        <v>19.8</v>
      </c>
      <c r="AC13" s="44">
        <v>19.8</v>
      </c>
      <c r="AD13" s="44">
        <v>23.3</v>
      </c>
      <c r="AE13" s="44">
        <v>23.3</v>
      </c>
      <c r="AF13" s="44">
        <v>23.3</v>
      </c>
      <c r="AG13" s="48">
        <v>78</v>
      </c>
      <c r="AH13" s="46">
        <f t="shared" si="2"/>
        <v>23.3</v>
      </c>
      <c r="AI13" s="47">
        <f t="shared" si="3"/>
        <v>19.8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13.5</v>
      </c>
      <c r="C14" s="43">
        <v>13.5</v>
      </c>
      <c r="D14" s="43">
        <v>13.5</v>
      </c>
      <c r="E14" s="43">
        <v>13.5</v>
      </c>
      <c r="F14" s="43">
        <v>13.2</v>
      </c>
      <c r="G14" s="43">
        <v>13.2</v>
      </c>
      <c r="H14" s="43">
        <v>13.2</v>
      </c>
      <c r="I14" s="43">
        <v>13.2</v>
      </c>
      <c r="J14" s="43">
        <v>13.2</v>
      </c>
      <c r="K14" s="43">
        <v>13.2</v>
      </c>
      <c r="L14" s="43">
        <v>12.8</v>
      </c>
      <c r="M14" s="43">
        <v>12.8</v>
      </c>
      <c r="N14" s="43">
        <v>12.8</v>
      </c>
      <c r="O14" s="43">
        <v>12.8</v>
      </c>
      <c r="P14" s="43">
        <v>12.8</v>
      </c>
      <c r="Q14" s="43">
        <v>12.8</v>
      </c>
      <c r="R14" s="43">
        <v>12.8</v>
      </c>
      <c r="S14" s="43">
        <v>12.8</v>
      </c>
      <c r="T14" s="43">
        <v>12.8</v>
      </c>
      <c r="U14" s="43">
        <v>12.8</v>
      </c>
      <c r="V14" s="43">
        <v>12.8</v>
      </c>
      <c r="W14" s="43">
        <v>12.8</v>
      </c>
      <c r="X14" s="43">
        <v>12.8</v>
      </c>
      <c r="Y14" s="43">
        <v>12.8</v>
      </c>
      <c r="Z14" s="44">
        <v>12.8</v>
      </c>
      <c r="AA14" s="44">
        <v>12.8</v>
      </c>
      <c r="AB14" s="44">
        <v>12.8</v>
      </c>
      <c r="AC14" s="44">
        <v>12.8</v>
      </c>
      <c r="AD14" s="44">
        <v>13.5</v>
      </c>
      <c r="AE14" s="44">
        <v>13.5</v>
      </c>
      <c r="AF14" s="44">
        <v>13.5</v>
      </c>
      <c r="AG14" s="48">
        <v>77</v>
      </c>
      <c r="AH14" s="46">
        <f t="shared" si="2"/>
        <v>13.5</v>
      </c>
      <c r="AI14" s="47">
        <f t="shared" si="3"/>
        <v>12.8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26.5</v>
      </c>
      <c r="C15" s="43">
        <v>26.5</v>
      </c>
      <c r="D15" s="43">
        <v>26.5</v>
      </c>
      <c r="E15" s="43">
        <v>26.5</v>
      </c>
      <c r="F15" s="43">
        <v>24.8</v>
      </c>
      <c r="G15" s="43">
        <v>24.8</v>
      </c>
      <c r="H15" s="43">
        <v>24.8</v>
      </c>
      <c r="I15" s="43">
        <v>24.8</v>
      </c>
      <c r="J15" s="43">
        <v>24.8</v>
      </c>
      <c r="K15" s="43">
        <v>24.8</v>
      </c>
      <c r="L15" s="43">
        <v>24.5</v>
      </c>
      <c r="M15" s="43">
        <v>24.5</v>
      </c>
      <c r="N15" s="43">
        <v>24.5</v>
      </c>
      <c r="O15" s="43">
        <v>24.5</v>
      </c>
      <c r="P15" s="43">
        <v>24.5</v>
      </c>
      <c r="Q15" s="43">
        <v>24.5</v>
      </c>
      <c r="R15" s="43">
        <v>24.5</v>
      </c>
      <c r="S15" s="43">
        <v>24.5</v>
      </c>
      <c r="T15" s="43">
        <v>24.5</v>
      </c>
      <c r="U15" s="43">
        <v>24.5</v>
      </c>
      <c r="V15" s="43">
        <v>24.5</v>
      </c>
      <c r="W15" s="43">
        <v>24.5</v>
      </c>
      <c r="X15" s="43">
        <v>24.5</v>
      </c>
      <c r="Y15" s="43">
        <v>24.5</v>
      </c>
      <c r="Z15" s="44">
        <v>24.5</v>
      </c>
      <c r="AA15" s="44">
        <v>24.5</v>
      </c>
      <c r="AB15" s="44">
        <v>24.5</v>
      </c>
      <c r="AC15" s="44">
        <v>24.5</v>
      </c>
      <c r="AD15" s="44">
        <v>24.5</v>
      </c>
      <c r="AE15" s="44">
        <v>24.5</v>
      </c>
      <c r="AF15" s="44">
        <v>24.5</v>
      </c>
      <c r="AG15" s="48">
        <v>73</v>
      </c>
      <c r="AH15" s="46">
        <f t="shared" si="2"/>
        <v>26.5</v>
      </c>
      <c r="AI15" s="47">
        <f t="shared" si="3"/>
        <v>24.5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9.5</v>
      </c>
      <c r="C16" s="43">
        <v>9.5</v>
      </c>
      <c r="D16" s="43">
        <v>9.5</v>
      </c>
      <c r="E16" s="43">
        <v>9.5</v>
      </c>
      <c r="F16" s="43">
        <v>9.5</v>
      </c>
      <c r="G16" s="43">
        <v>9.5</v>
      </c>
      <c r="H16" s="43">
        <v>9.5</v>
      </c>
      <c r="I16" s="43">
        <v>9.5</v>
      </c>
      <c r="J16" s="43">
        <v>9.5</v>
      </c>
      <c r="K16" s="43">
        <v>9.5</v>
      </c>
      <c r="L16" s="43">
        <v>9.5</v>
      </c>
      <c r="M16" s="43">
        <v>9.5</v>
      </c>
      <c r="N16" s="43">
        <v>9.5</v>
      </c>
      <c r="O16" s="43">
        <v>9.5</v>
      </c>
      <c r="P16" s="43">
        <v>9.5</v>
      </c>
      <c r="Q16" s="43">
        <v>9.5</v>
      </c>
      <c r="R16" s="43">
        <v>9.5</v>
      </c>
      <c r="S16" s="43">
        <v>9.5</v>
      </c>
      <c r="T16" s="43">
        <v>9.5</v>
      </c>
      <c r="U16" s="43">
        <v>9.5</v>
      </c>
      <c r="V16" s="43">
        <v>9.5</v>
      </c>
      <c r="W16" s="43">
        <v>9.5</v>
      </c>
      <c r="X16" s="43">
        <v>9.5</v>
      </c>
      <c r="Y16" s="43">
        <v>9.5</v>
      </c>
      <c r="Z16" s="44">
        <v>9.5</v>
      </c>
      <c r="AA16" s="44">
        <v>9.5</v>
      </c>
      <c r="AB16" s="44">
        <v>9.5</v>
      </c>
      <c r="AC16" s="44">
        <v>9.5</v>
      </c>
      <c r="AD16" s="44">
        <v>9.5</v>
      </c>
      <c r="AE16" s="44">
        <v>9.5</v>
      </c>
      <c r="AF16" s="44">
        <v>9.5</v>
      </c>
      <c r="AG16" s="48">
        <v>71</v>
      </c>
      <c r="AH16" s="46">
        <f t="shared" si="2"/>
        <v>9.5</v>
      </c>
      <c r="AI16" s="47">
        <f t="shared" si="3"/>
        <v>9.5</v>
      </c>
      <c r="AK16" s="49"/>
      <c r="AL16" s="52" t="s">
        <v>7</v>
      </c>
      <c r="AM16" s="57">
        <f t="shared" ref="AM16:AR16" si="4">B71</f>
        <v>613.2700000000001</v>
      </c>
      <c r="AN16" s="57">
        <f t="shared" si="4"/>
        <v>613.2700000000001</v>
      </c>
      <c r="AO16" s="57">
        <f t="shared" si="4"/>
        <v>613.2700000000001</v>
      </c>
      <c r="AP16" s="57">
        <f t="shared" si="4"/>
        <v>613.2700000000001</v>
      </c>
      <c r="AQ16" s="57">
        <f t="shared" si="4"/>
        <v>603.37000000000012</v>
      </c>
      <c r="AR16" s="57">
        <f t="shared" si="4"/>
        <v>585.49000000000024</v>
      </c>
      <c r="AS16" s="57">
        <f>I71</f>
        <v>585.49000000000024</v>
      </c>
      <c r="AT16" s="57">
        <f>K71</f>
        <v>585.49000000000024</v>
      </c>
      <c r="AU16" s="57">
        <f t="shared" ref="AU16:BD16" si="5">M71</f>
        <v>581.69000000000017</v>
      </c>
      <c r="AV16" s="57">
        <f t="shared" si="5"/>
        <v>581.69000000000017</v>
      </c>
      <c r="AW16" s="57">
        <f t="shared" si="5"/>
        <v>581.69000000000017</v>
      </c>
      <c r="AX16" s="57">
        <f t="shared" si="5"/>
        <v>581.69000000000017</v>
      </c>
      <c r="AY16" s="57">
        <f t="shared" si="5"/>
        <v>581.69000000000017</v>
      </c>
      <c r="AZ16" s="57">
        <f t="shared" si="5"/>
        <v>581.69000000000017</v>
      </c>
      <c r="BA16" s="57">
        <f t="shared" si="5"/>
        <v>581.69000000000017</v>
      </c>
      <c r="BB16" s="57">
        <f t="shared" si="5"/>
        <v>581.69000000000017</v>
      </c>
      <c r="BC16" s="57">
        <f t="shared" si="5"/>
        <v>581.69000000000017</v>
      </c>
      <c r="BD16" s="57">
        <f t="shared" si="5"/>
        <v>581.69000000000017</v>
      </c>
      <c r="BE16" s="58">
        <f>X71</f>
        <v>581.69000000000017</v>
      </c>
      <c r="BF16" s="58">
        <f>Z71</f>
        <v>581.69000000000017</v>
      </c>
      <c r="BG16" s="58">
        <f>AB71</f>
        <v>581.69000000000017</v>
      </c>
      <c r="BH16" s="58">
        <f>AD71</f>
        <v>588.19000000000005</v>
      </c>
      <c r="BI16" s="58">
        <f>AE71</f>
        <v>588.19000000000005</v>
      </c>
      <c r="BJ16" s="58">
        <f>AF71</f>
        <v>588.19000000000005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11</v>
      </c>
      <c r="C17" s="44">
        <v>11</v>
      </c>
      <c r="D17" s="44">
        <v>11</v>
      </c>
      <c r="E17" s="44">
        <v>11</v>
      </c>
      <c r="F17" s="44">
        <v>11</v>
      </c>
      <c r="G17" s="44">
        <v>11</v>
      </c>
      <c r="H17" s="44">
        <v>11</v>
      </c>
      <c r="I17" s="44">
        <v>11</v>
      </c>
      <c r="J17" s="44">
        <v>11</v>
      </c>
      <c r="K17" s="44">
        <v>11</v>
      </c>
      <c r="L17" s="44">
        <v>11</v>
      </c>
      <c r="M17" s="44">
        <v>11</v>
      </c>
      <c r="N17" s="44">
        <v>11</v>
      </c>
      <c r="O17" s="44">
        <v>11</v>
      </c>
      <c r="P17" s="44">
        <v>11</v>
      </c>
      <c r="Q17" s="44">
        <v>11</v>
      </c>
      <c r="R17" s="44">
        <v>11</v>
      </c>
      <c r="S17" s="44">
        <v>11</v>
      </c>
      <c r="T17" s="44">
        <v>11</v>
      </c>
      <c r="U17" s="44">
        <v>11</v>
      </c>
      <c r="V17" s="44">
        <v>11</v>
      </c>
      <c r="W17" s="44">
        <v>11</v>
      </c>
      <c r="X17" s="44">
        <v>11</v>
      </c>
      <c r="Y17" s="44">
        <v>11</v>
      </c>
      <c r="Z17" s="44">
        <v>11</v>
      </c>
      <c r="AA17" s="44">
        <v>11</v>
      </c>
      <c r="AB17" s="44">
        <v>11</v>
      </c>
      <c r="AC17" s="44">
        <v>11</v>
      </c>
      <c r="AD17" s="44">
        <v>11</v>
      </c>
      <c r="AE17" s="44">
        <v>11</v>
      </c>
      <c r="AF17" s="44">
        <v>11</v>
      </c>
      <c r="AG17" s="45">
        <v>54</v>
      </c>
      <c r="AH17" s="46">
        <f t="shared" si="2"/>
        <v>11</v>
      </c>
      <c r="AI17" s="47">
        <f t="shared" si="3"/>
        <v>11</v>
      </c>
      <c r="AK17" s="49"/>
      <c r="AL17" s="52" t="s">
        <v>29</v>
      </c>
      <c r="AM17" s="57">
        <f t="shared" ref="AM17:AR17" si="6">B78</f>
        <v>96.7</v>
      </c>
      <c r="AN17" s="57">
        <f t="shared" si="6"/>
        <v>97</v>
      </c>
      <c r="AO17" s="57">
        <f t="shared" si="6"/>
        <v>95.899999999999991</v>
      </c>
      <c r="AP17" s="57">
        <f t="shared" si="6"/>
        <v>96.3</v>
      </c>
      <c r="AQ17" s="57">
        <f t="shared" si="6"/>
        <v>94.9</v>
      </c>
      <c r="AR17" s="57">
        <f t="shared" si="6"/>
        <v>92.5</v>
      </c>
      <c r="AS17" s="57">
        <f>I78</f>
        <v>172.7</v>
      </c>
      <c r="AT17" s="57">
        <f>K78</f>
        <v>374.4</v>
      </c>
      <c r="AU17" s="57">
        <f t="shared" ref="AU17:BD17" si="7">M78</f>
        <v>444.29999999999995</v>
      </c>
      <c r="AV17" s="57">
        <f t="shared" si="7"/>
        <v>328.49999999999994</v>
      </c>
      <c r="AW17" s="57">
        <f t="shared" si="7"/>
        <v>288.39999999999998</v>
      </c>
      <c r="AX17" s="57">
        <f t="shared" si="7"/>
        <v>165.5</v>
      </c>
      <c r="AY17" s="57">
        <f t="shared" si="7"/>
        <v>95.3</v>
      </c>
      <c r="AZ17" s="57">
        <f t="shared" si="7"/>
        <v>95.3</v>
      </c>
      <c r="BA17" s="57">
        <f t="shared" si="7"/>
        <v>95.3</v>
      </c>
      <c r="BB17" s="57">
        <f t="shared" si="7"/>
        <v>95.3</v>
      </c>
      <c r="BC17" s="57">
        <f t="shared" si="7"/>
        <v>95.3</v>
      </c>
      <c r="BD17" s="57">
        <f t="shared" si="7"/>
        <v>95.3</v>
      </c>
      <c r="BE17" s="58">
        <f>X78</f>
        <v>155.80000000000001</v>
      </c>
      <c r="BF17" s="58">
        <f>Z78</f>
        <v>493</v>
      </c>
      <c r="BG17" s="58">
        <f>AB78</f>
        <v>418.6</v>
      </c>
      <c r="BH17" s="58">
        <f>AD78</f>
        <v>139</v>
      </c>
      <c r="BI17" s="58">
        <f>AE78</f>
        <v>88.600000000000009</v>
      </c>
      <c r="BJ17" s="58">
        <f>AF78</f>
        <v>89.9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8.6999999999999993</v>
      </c>
      <c r="C18" s="44">
        <v>8.6999999999999993</v>
      </c>
      <c r="D18" s="44">
        <v>8.6999999999999993</v>
      </c>
      <c r="E18" s="44">
        <v>8.6999999999999993</v>
      </c>
      <c r="F18" s="44">
        <v>8.6999999999999993</v>
      </c>
      <c r="G18" s="44">
        <v>8.6999999999999993</v>
      </c>
      <c r="H18" s="44">
        <v>8.6999999999999993</v>
      </c>
      <c r="I18" s="44">
        <v>8.6999999999999993</v>
      </c>
      <c r="J18" s="44">
        <v>8.6999999999999993</v>
      </c>
      <c r="K18" s="44">
        <v>8.6999999999999993</v>
      </c>
      <c r="L18" s="44">
        <v>8.6999999999999993</v>
      </c>
      <c r="M18" s="44">
        <v>8.6999999999999993</v>
      </c>
      <c r="N18" s="44">
        <v>8.6999999999999993</v>
      </c>
      <c r="O18" s="44">
        <v>8.6999999999999993</v>
      </c>
      <c r="P18" s="44">
        <v>8.6999999999999993</v>
      </c>
      <c r="Q18" s="44">
        <v>8.6999999999999993</v>
      </c>
      <c r="R18" s="44">
        <v>8.6999999999999993</v>
      </c>
      <c r="S18" s="44">
        <v>8.6999999999999993</v>
      </c>
      <c r="T18" s="44">
        <v>8.6999999999999993</v>
      </c>
      <c r="U18" s="44">
        <v>8.6999999999999993</v>
      </c>
      <c r="V18" s="44">
        <v>8.6999999999999993</v>
      </c>
      <c r="W18" s="44">
        <v>8.6999999999999993</v>
      </c>
      <c r="X18" s="44">
        <v>8.6999999999999993</v>
      </c>
      <c r="Y18" s="44">
        <v>8.6999999999999993</v>
      </c>
      <c r="Z18" s="44">
        <v>8.6999999999999993</v>
      </c>
      <c r="AA18" s="44">
        <v>8.6999999999999993</v>
      </c>
      <c r="AB18" s="44">
        <v>8.6999999999999993</v>
      </c>
      <c r="AC18" s="44">
        <v>8.6999999999999993</v>
      </c>
      <c r="AD18" s="44">
        <v>8.6999999999999993</v>
      </c>
      <c r="AE18" s="44">
        <v>8.6999999999999993</v>
      </c>
      <c r="AF18" s="44">
        <v>8.6999999999999993</v>
      </c>
      <c r="AG18" s="48">
        <v>52.465000000000003</v>
      </c>
      <c r="AH18" s="46">
        <f t="shared" si="2"/>
        <v>8.6999999999999993</v>
      </c>
      <c r="AI18" s="47">
        <f t="shared" si="3"/>
        <v>8.6999999999999993</v>
      </c>
      <c r="AK18" s="49"/>
      <c r="AL18" s="52" t="s">
        <v>31</v>
      </c>
      <c r="AM18" s="57">
        <f t="shared" ref="AM18:AR18" si="8">B92</f>
        <v>229.5</v>
      </c>
      <c r="AN18" s="57">
        <f t="shared" si="8"/>
        <v>93.37</v>
      </c>
      <c r="AO18" s="57">
        <f t="shared" si="8"/>
        <v>93.8</v>
      </c>
      <c r="AP18" s="57">
        <f t="shared" si="8"/>
        <v>91.199999999999989</v>
      </c>
      <c r="AQ18" s="57">
        <f t="shared" si="8"/>
        <v>91.199999999999989</v>
      </c>
      <c r="AR18" s="57">
        <f t="shared" si="8"/>
        <v>97.09999999999998</v>
      </c>
      <c r="AS18" s="57">
        <f>I92</f>
        <v>229.1</v>
      </c>
      <c r="AT18" s="57">
        <f>K92</f>
        <v>320.80000000000007</v>
      </c>
      <c r="AU18" s="57">
        <f t="shared" ref="AU18:BD18" si="9">M92</f>
        <v>311.10000000000002</v>
      </c>
      <c r="AV18" s="57">
        <f t="shared" si="9"/>
        <v>292.10000000000002</v>
      </c>
      <c r="AW18" s="57">
        <f t="shared" si="9"/>
        <v>293.30000000000007</v>
      </c>
      <c r="AX18" s="57">
        <f t="shared" si="9"/>
        <v>270.7</v>
      </c>
      <c r="AY18" s="57">
        <f t="shared" si="9"/>
        <v>217</v>
      </c>
      <c r="AZ18" s="57">
        <f t="shared" si="9"/>
        <v>199.79999999999998</v>
      </c>
      <c r="BA18" s="57">
        <f t="shared" si="9"/>
        <v>157.9</v>
      </c>
      <c r="BB18" s="57">
        <f t="shared" si="9"/>
        <v>134.5</v>
      </c>
      <c r="BC18" s="57">
        <f t="shared" si="9"/>
        <v>126.49999999999999</v>
      </c>
      <c r="BD18" s="57">
        <f t="shared" si="9"/>
        <v>144.5</v>
      </c>
      <c r="BE18" s="58">
        <f>X92</f>
        <v>344.70000000000005</v>
      </c>
      <c r="BF18" s="58">
        <f>Z92</f>
        <v>372.8</v>
      </c>
      <c r="BG18" s="58">
        <f>AB92</f>
        <v>378.00000000000006</v>
      </c>
      <c r="BH18" s="58">
        <f>AD92</f>
        <v>178.89999999999998</v>
      </c>
      <c r="BI18" s="58">
        <f>AE92</f>
        <v>122.29999999999998</v>
      </c>
      <c r="BJ18" s="58">
        <f>AF92</f>
        <v>95.1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11.9</v>
      </c>
      <c r="C19" s="44">
        <v>11.9</v>
      </c>
      <c r="D19" s="44">
        <v>11.9</v>
      </c>
      <c r="E19" s="44">
        <v>11.9</v>
      </c>
      <c r="F19" s="44">
        <v>11.9</v>
      </c>
      <c r="G19" s="44">
        <v>11.3</v>
      </c>
      <c r="H19" s="44">
        <v>11.3</v>
      </c>
      <c r="I19" s="44">
        <v>11.3</v>
      </c>
      <c r="J19" s="44">
        <v>11.3</v>
      </c>
      <c r="K19" s="44">
        <v>11.3</v>
      </c>
      <c r="L19" s="44">
        <v>11.3</v>
      </c>
      <c r="M19" s="44">
        <v>11.3</v>
      </c>
      <c r="N19" s="44">
        <v>11.3</v>
      </c>
      <c r="O19" s="44">
        <v>11.3</v>
      </c>
      <c r="P19" s="44">
        <v>11.3</v>
      </c>
      <c r="Q19" s="44">
        <v>11.3</v>
      </c>
      <c r="R19" s="44">
        <v>11.3</v>
      </c>
      <c r="S19" s="44">
        <v>11.3</v>
      </c>
      <c r="T19" s="44">
        <v>11.3</v>
      </c>
      <c r="U19" s="44">
        <v>11.3</v>
      </c>
      <c r="V19" s="44">
        <v>11.3</v>
      </c>
      <c r="W19" s="44">
        <v>11.3</v>
      </c>
      <c r="X19" s="44">
        <v>11.3</v>
      </c>
      <c r="Y19" s="44">
        <v>11.3</v>
      </c>
      <c r="Z19" s="44">
        <v>11.3</v>
      </c>
      <c r="AA19" s="44">
        <v>11.3</v>
      </c>
      <c r="AB19" s="44">
        <v>11.3</v>
      </c>
      <c r="AC19" s="44">
        <v>11.3</v>
      </c>
      <c r="AD19" s="44">
        <v>11.3</v>
      </c>
      <c r="AE19" s="44">
        <v>11.3</v>
      </c>
      <c r="AF19" s="44">
        <v>11.3</v>
      </c>
      <c r="AG19" s="48">
        <v>52.4</v>
      </c>
      <c r="AH19" s="46">
        <f t="shared" si="2"/>
        <v>11.9</v>
      </c>
      <c r="AI19" s="47">
        <f t="shared" si="3"/>
        <v>11.3</v>
      </c>
      <c r="AK19" s="49"/>
      <c r="AL19" s="52" t="s">
        <v>33</v>
      </c>
      <c r="AM19" s="57">
        <f t="shared" ref="AM19:AR19" si="10">B108</f>
        <v>501.40000000000003</v>
      </c>
      <c r="AN19" s="57">
        <f t="shared" si="10"/>
        <v>531.79999999999995</v>
      </c>
      <c r="AO19" s="57">
        <f t="shared" si="10"/>
        <v>490.7</v>
      </c>
      <c r="AP19" s="57">
        <f t="shared" si="10"/>
        <v>487</v>
      </c>
      <c r="AQ19" s="57">
        <f t="shared" si="10"/>
        <v>442.3</v>
      </c>
      <c r="AR19" s="57">
        <f t="shared" si="10"/>
        <v>525.00000000000011</v>
      </c>
      <c r="AS19" s="57">
        <f>I108</f>
        <v>504.5</v>
      </c>
      <c r="AT19" s="57">
        <f>K108</f>
        <v>444.09999999999997</v>
      </c>
      <c r="AU19" s="57">
        <f t="shared" ref="AU19:BD19" si="11">M108</f>
        <v>461.1</v>
      </c>
      <c r="AV19" s="57">
        <f t="shared" si="11"/>
        <v>437.3</v>
      </c>
      <c r="AW19" s="57">
        <f t="shared" si="11"/>
        <v>508.8</v>
      </c>
      <c r="AX19" s="57">
        <f t="shared" si="11"/>
        <v>559.79999999999995</v>
      </c>
      <c r="AY19" s="57">
        <f t="shared" si="11"/>
        <v>625.29999999999995</v>
      </c>
      <c r="AZ19" s="57">
        <f t="shared" si="11"/>
        <v>688.30000000000007</v>
      </c>
      <c r="BA19" s="57">
        <f t="shared" si="11"/>
        <v>746.9</v>
      </c>
      <c r="BB19" s="57">
        <f t="shared" si="11"/>
        <v>755.19999999999993</v>
      </c>
      <c r="BC19" s="57">
        <f t="shared" si="11"/>
        <v>743</v>
      </c>
      <c r="BD19" s="57">
        <f t="shared" si="11"/>
        <v>701</v>
      </c>
      <c r="BE19" s="58">
        <f>X108</f>
        <v>547</v>
      </c>
      <c r="BF19" s="58">
        <f>Z108</f>
        <v>413.59999999999997</v>
      </c>
      <c r="BG19" s="58">
        <f>AB108</f>
        <v>352.50000000000006</v>
      </c>
      <c r="BH19" s="58">
        <f>AD108</f>
        <v>597.1</v>
      </c>
      <c r="BI19" s="58">
        <f>AE108</f>
        <v>644.70000000000005</v>
      </c>
      <c r="BJ19" s="58">
        <f>AF108</f>
        <v>638.10000000000014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25</v>
      </c>
      <c r="C20" s="44">
        <v>25</v>
      </c>
      <c r="D20" s="44">
        <v>25</v>
      </c>
      <c r="E20" s="44">
        <v>25</v>
      </c>
      <c r="F20" s="44">
        <v>25</v>
      </c>
      <c r="G20" s="44">
        <v>25</v>
      </c>
      <c r="H20" s="44">
        <v>25</v>
      </c>
      <c r="I20" s="44">
        <v>25</v>
      </c>
      <c r="J20" s="44">
        <v>25</v>
      </c>
      <c r="K20" s="44">
        <v>25</v>
      </c>
      <c r="L20" s="44">
        <v>25</v>
      </c>
      <c r="M20" s="44">
        <v>25</v>
      </c>
      <c r="N20" s="44">
        <v>25</v>
      </c>
      <c r="O20" s="44">
        <v>25</v>
      </c>
      <c r="P20" s="44">
        <v>25</v>
      </c>
      <c r="Q20" s="44">
        <v>25</v>
      </c>
      <c r="R20" s="44">
        <v>25</v>
      </c>
      <c r="S20" s="44">
        <v>25</v>
      </c>
      <c r="T20" s="44">
        <v>25</v>
      </c>
      <c r="U20" s="44">
        <v>25</v>
      </c>
      <c r="V20" s="44">
        <v>25</v>
      </c>
      <c r="W20" s="44">
        <v>25</v>
      </c>
      <c r="X20" s="44">
        <v>25</v>
      </c>
      <c r="Y20" s="44">
        <v>25</v>
      </c>
      <c r="Z20" s="44">
        <v>25</v>
      </c>
      <c r="AA20" s="44">
        <v>25</v>
      </c>
      <c r="AB20" s="44">
        <v>25</v>
      </c>
      <c r="AC20" s="44">
        <v>25</v>
      </c>
      <c r="AD20" s="44">
        <v>25</v>
      </c>
      <c r="AE20" s="44">
        <v>25</v>
      </c>
      <c r="AF20" s="44">
        <v>25</v>
      </c>
      <c r="AG20" s="48">
        <v>50</v>
      </c>
      <c r="AH20" s="46">
        <f t="shared" si="2"/>
        <v>25</v>
      </c>
      <c r="AI20" s="47">
        <f t="shared" si="3"/>
        <v>25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35</v>
      </c>
      <c r="BB20" s="57">
        <f t="shared" si="13"/>
        <v>75</v>
      </c>
      <c r="BC20" s="57">
        <f t="shared" si="13"/>
        <v>75</v>
      </c>
      <c r="BD20" s="57">
        <f t="shared" si="13"/>
        <v>55</v>
      </c>
      <c r="BE20" s="58">
        <f>X96</f>
        <v>41.7</v>
      </c>
      <c r="BF20" s="58">
        <f>Z96</f>
        <v>51.7</v>
      </c>
      <c r="BG20" s="58">
        <f>AB96</f>
        <v>51.1</v>
      </c>
      <c r="BH20" s="58">
        <f>AD96</f>
        <v>52.2</v>
      </c>
      <c r="BI20" s="58">
        <f>AE96</f>
        <v>26.2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19.2</v>
      </c>
      <c r="C21" s="44">
        <v>19.2</v>
      </c>
      <c r="D21" s="44">
        <v>19.2</v>
      </c>
      <c r="E21" s="44">
        <v>19.2</v>
      </c>
      <c r="F21" s="44">
        <v>19.2</v>
      </c>
      <c r="G21" s="44">
        <v>20</v>
      </c>
      <c r="H21" s="44">
        <v>20</v>
      </c>
      <c r="I21" s="44">
        <v>20</v>
      </c>
      <c r="J21" s="44">
        <v>20</v>
      </c>
      <c r="K21" s="44">
        <v>20</v>
      </c>
      <c r="L21" s="44">
        <v>20</v>
      </c>
      <c r="M21" s="44">
        <v>20</v>
      </c>
      <c r="N21" s="44">
        <v>20</v>
      </c>
      <c r="O21" s="44">
        <v>20</v>
      </c>
      <c r="P21" s="44">
        <v>20</v>
      </c>
      <c r="Q21" s="44">
        <v>20</v>
      </c>
      <c r="R21" s="44">
        <v>20</v>
      </c>
      <c r="S21" s="44">
        <v>20</v>
      </c>
      <c r="T21" s="44">
        <v>20</v>
      </c>
      <c r="U21" s="44">
        <v>20</v>
      </c>
      <c r="V21" s="44">
        <v>20</v>
      </c>
      <c r="W21" s="44">
        <v>20</v>
      </c>
      <c r="X21" s="44">
        <v>20</v>
      </c>
      <c r="Y21" s="44">
        <v>20</v>
      </c>
      <c r="Z21" s="44">
        <v>20</v>
      </c>
      <c r="AA21" s="44">
        <v>20</v>
      </c>
      <c r="AB21" s="44">
        <v>20</v>
      </c>
      <c r="AC21" s="44">
        <v>20</v>
      </c>
      <c r="AD21" s="44">
        <v>20</v>
      </c>
      <c r="AE21" s="44">
        <v>20</v>
      </c>
      <c r="AF21" s="44">
        <v>20</v>
      </c>
      <c r="AG21" s="48">
        <v>45</v>
      </c>
      <c r="AH21" s="46">
        <f t="shared" si="2"/>
        <v>20</v>
      </c>
      <c r="AI21" s="47">
        <f t="shared" si="3"/>
        <v>19.2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60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16.100000000000001</v>
      </c>
      <c r="C22" s="44">
        <v>16.100000000000001</v>
      </c>
      <c r="D22" s="44">
        <v>16.100000000000001</v>
      </c>
      <c r="E22" s="44">
        <v>16.100000000000001</v>
      </c>
      <c r="F22" s="44">
        <v>16.100000000000001</v>
      </c>
      <c r="G22" s="44">
        <v>16.3</v>
      </c>
      <c r="H22" s="44">
        <v>16.3</v>
      </c>
      <c r="I22" s="44">
        <v>16.3</v>
      </c>
      <c r="J22" s="44">
        <v>16.3</v>
      </c>
      <c r="K22" s="44">
        <v>16.3</v>
      </c>
      <c r="L22" s="44">
        <v>16.3</v>
      </c>
      <c r="M22" s="44">
        <v>16.3</v>
      </c>
      <c r="N22" s="44">
        <v>16.3</v>
      </c>
      <c r="O22" s="44">
        <v>16.3</v>
      </c>
      <c r="P22" s="44">
        <v>16.3</v>
      </c>
      <c r="Q22" s="44">
        <v>16.3</v>
      </c>
      <c r="R22" s="44">
        <v>16.3</v>
      </c>
      <c r="S22" s="44">
        <v>16.3</v>
      </c>
      <c r="T22" s="44">
        <v>16.3</v>
      </c>
      <c r="U22" s="44">
        <v>16.3</v>
      </c>
      <c r="V22" s="44">
        <v>16.3</v>
      </c>
      <c r="W22" s="44">
        <v>16.3</v>
      </c>
      <c r="X22" s="44">
        <v>16.3</v>
      </c>
      <c r="Y22" s="44">
        <v>16.3</v>
      </c>
      <c r="Z22" s="44">
        <v>16.3</v>
      </c>
      <c r="AA22" s="44">
        <v>16.3</v>
      </c>
      <c r="AB22" s="44">
        <v>16.3</v>
      </c>
      <c r="AC22" s="44">
        <v>16.3</v>
      </c>
      <c r="AD22" s="44">
        <v>16.3</v>
      </c>
      <c r="AE22" s="44">
        <v>16.3</v>
      </c>
      <c r="AF22" s="44">
        <v>16.3</v>
      </c>
      <c r="AG22" s="48">
        <v>44</v>
      </c>
      <c r="AH22" s="46">
        <f t="shared" si="2"/>
        <v>16.3</v>
      </c>
      <c r="AI22" s="47">
        <f t="shared" si="3"/>
        <v>16.100000000000001</v>
      </c>
      <c r="AK22" s="49"/>
      <c r="AL22" s="59" t="s">
        <v>39</v>
      </c>
      <c r="AM22" s="60">
        <f t="shared" ref="AM22:BJ22" si="16">SUM(AM16:AM21)</f>
        <v>1440.8700000000001</v>
      </c>
      <c r="AN22" s="60">
        <f t="shared" si="16"/>
        <v>1335.44</v>
      </c>
      <c r="AO22" s="60">
        <f t="shared" si="16"/>
        <v>1293.67</v>
      </c>
      <c r="AP22" s="60">
        <f t="shared" si="16"/>
        <v>1287.77</v>
      </c>
      <c r="AQ22" s="60">
        <f t="shared" si="16"/>
        <v>1231.77</v>
      </c>
      <c r="AR22" s="60">
        <f t="shared" si="16"/>
        <v>1300.0900000000004</v>
      </c>
      <c r="AS22" s="60">
        <f t="shared" si="16"/>
        <v>1491.7900000000004</v>
      </c>
      <c r="AT22" s="60">
        <f t="shared" si="16"/>
        <v>1724.7900000000002</v>
      </c>
      <c r="AU22" s="60">
        <f t="shared" si="16"/>
        <v>1798.19</v>
      </c>
      <c r="AV22" s="60">
        <f t="shared" si="16"/>
        <v>1639.59</v>
      </c>
      <c r="AW22" s="60">
        <f t="shared" si="16"/>
        <v>1672.1900000000003</v>
      </c>
      <c r="AX22" s="60">
        <f t="shared" si="16"/>
        <v>1577.69</v>
      </c>
      <c r="AY22" s="60">
        <f t="shared" si="16"/>
        <v>1519.29</v>
      </c>
      <c r="AZ22" s="60">
        <f t="shared" si="16"/>
        <v>1565.0900000000001</v>
      </c>
      <c r="BA22" s="60">
        <f t="shared" si="16"/>
        <v>1616.79</v>
      </c>
      <c r="BB22" s="60">
        <f t="shared" si="16"/>
        <v>1641.69</v>
      </c>
      <c r="BC22" s="60">
        <f t="shared" si="16"/>
        <v>1621.4900000000002</v>
      </c>
      <c r="BD22" s="60">
        <f t="shared" si="16"/>
        <v>1577.4900000000002</v>
      </c>
      <c r="BE22" s="60">
        <f t="shared" si="16"/>
        <v>1670.8900000000003</v>
      </c>
      <c r="BF22" s="60">
        <f t="shared" si="16"/>
        <v>1972.79</v>
      </c>
      <c r="BG22" s="60">
        <f t="shared" si="16"/>
        <v>1781.89</v>
      </c>
      <c r="BH22" s="60">
        <f t="shared" si="16"/>
        <v>1555.39</v>
      </c>
      <c r="BI22" s="60">
        <f t="shared" si="16"/>
        <v>1469.99</v>
      </c>
      <c r="BJ22" s="60">
        <f t="shared" si="16"/>
        <v>1411.2900000000002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8</v>
      </c>
      <c r="C23" s="44">
        <v>8</v>
      </c>
      <c r="D23" s="44">
        <v>8</v>
      </c>
      <c r="E23" s="44">
        <v>8</v>
      </c>
      <c r="F23" s="44">
        <v>8</v>
      </c>
      <c r="G23" s="44">
        <v>8</v>
      </c>
      <c r="H23" s="44">
        <v>8</v>
      </c>
      <c r="I23" s="44">
        <v>8</v>
      </c>
      <c r="J23" s="44">
        <v>8</v>
      </c>
      <c r="K23" s="44">
        <v>8</v>
      </c>
      <c r="L23" s="44">
        <v>8</v>
      </c>
      <c r="M23" s="44">
        <v>8</v>
      </c>
      <c r="N23" s="44">
        <v>8</v>
      </c>
      <c r="O23" s="44">
        <v>8</v>
      </c>
      <c r="P23" s="44">
        <v>8</v>
      </c>
      <c r="Q23" s="44">
        <v>8</v>
      </c>
      <c r="R23" s="44">
        <v>8</v>
      </c>
      <c r="S23" s="44">
        <v>8</v>
      </c>
      <c r="T23" s="44">
        <v>8</v>
      </c>
      <c r="U23" s="44">
        <v>8</v>
      </c>
      <c r="V23" s="44">
        <v>8</v>
      </c>
      <c r="W23" s="44">
        <v>8</v>
      </c>
      <c r="X23" s="44">
        <v>8</v>
      </c>
      <c r="Y23" s="44">
        <v>8</v>
      </c>
      <c r="Z23" s="44">
        <v>8</v>
      </c>
      <c r="AA23" s="44">
        <v>8</v>
      </c>
      <c r="AB23" s="44">
        <v>8</v>
      </c>
      <c r="AC23" s="44">
        <v>8</v>
      </c>
      <c r="AD23" s="44">
        <v>8</v>
      </c>
      <c r="AE23" s="44">
        <v>8</v>
      </c>
      <c r="AF23" s="44">
        <v>8</v>
      </c>
      <c r="AG23" s="48">
        <v>42</v>
      </c>
      <c r="AH23" s="46">
        <f t="shared" si="2"/>
        <v>8</v>
      </c>
      <c r="AI23" s="47">
        <f t="shared" si="3"/>
        <v>8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13.1</v>
      </c>
      <c r="C24" s="44">
        <v>13.1</v>
      </c>
      <c r="D24" s="44">
        <v>13.1</v>
      </c>
      <c r="E24" s="44">
        <v>13.1</v>
      </c>
      <c r="F24" s="44">
        <v>13.1</v>
      </c>
      <c r="G24" s="44">
        <v>12.1</v>
      </c>
      <c r="H24" s="44">
        <v>12.1</v>
      </c>
      <c r="I24" s="44">
        <v>12.1</v>
      </c>
      <c r="J24" s="44">
        <v>12.1</v>
      </c>
      <c r="K24" s="44">
        <v>12.1</v>
      </c>
      <c r="L24" s="44">
        <v>12.1</v>
      </c>
      <c r="M24" s="44">
        <v>12.1</v>
      </c>
      <c r="N24" s="44">
        <v>12.1</v>
      </c>
      <c r="O24" s="44">
        <v>12.1</v>
      </c>
      <c r="P24" s="44">
        <v>12.1</v>
      </c>
      <c r="Q24" s="44">
        <v>12.1</v>
      </c>
      <c r="R24" s="44">
        <v>12.1</v>
      </c>
      <c r="S24" s="44">
        <v>12.1</v>
      </c>
      <c r="T24" s="44">
        <v>12.1</v>
      </c>
      <c r="U24" s="44">
        <v>12.1</v>
      </c>
      <c r="V24" s="44">
        <v>12.1</v>
      </c>
      <c r="W24" s="44">
        <v>12.1</v>
      </c>
      <c r="X24" s="44">
        <v>12.1</v>
      </c>
      <c r="Y24" s="44">
        <v>12.1</v>
      </c>
      <c r="Z24" s="44">
        <v>12.1</v>
      </c>
      <c r="AA24" s="44">
        <v>12.1</v>
      </c>
      <c r="AB24" s="44">
        <v>12.1</v>
      </c>
      <c r="AC24" s="44">
        <v>12.1</v>
      </c>
      <c r="AD24" s="44">
        <v>12.1</v>
      </c>
      <c r="AE24" s="44">
        <v>12.1</v>
      </c>
      <c r="AF24" s="44">
        <v>12.1</v>
      </c>
      <c r="AG24" s="48">
        <v>40</v>
      </c>
      <c r="AH24" s="46">
        <f t="shared" si="2"/>
        <v>13.1</v>
      </c>
      <c r="AI24" s="47">
        <f t="shared" si="3"/>
        <v>12.1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11.1</v>
      </c>
      <c r="C25" s="44">
        <v>11.1</v>
      </c>
      <c r="D25" s="44">
        <v>11.1</v>
      </c>
      <c r="E25" s="44">
        <v>11.1</v>
      </c>
      <c r="F25" s="44">
        <v>11.1</v>
      </c>
      <c r="G25" s="44">
        <v>10.8</v>
      </c>
      <c r="H25" s="44">
        <v>10.8</v>
      </c>
      <c r="I25" s="44">
        <v>10.8</v>
      </c>
      <c r="J25" s="44">
        <v>10.8</v>
      </c>
      <c r="K25" s="44">
        <v>10.8</v>
      </c>
      <c r="L25" s="44">
        <v>10.8</v>
      </c>
      <c r="M25" s="44">
        <v>10.8</v>
      </c>
      <c r="N25" s="44">
        <v>10.8</v>
      </c>
      <c r="O25" s="44">
        <v>10.8</v>
      </c>
      <c r="P25" s="44">
        <v>10.8</v>
      </c>
      <c r="Q25" s="44">
        <v>10.8</v>
      </c>
      <c r="R25" s="44">
        <v>10.8</v>
      </c>
      <c r="S25" s="44">
        <v>10.8</v>
      </c>
      <c r="T25" s="44">
        <v>10.8</v>
      </c>
      <c r="U25" s="44">
        <v>10.8</v>
      </c>
      <c r="V25" s="44">
        <v>10.8</v>
      </c>
      <c r="W25" s="44">
        <v>10.8</v>
      </c>
      <c r="X25" s="44">
        <v>10.8</v>
      </c>
      <c r="Y25" s="44">
        <v>10.8</v>
      </c>
      <c r="Z25" s="44">
        <v>10.8</v>
      </c>
      <c r="AA25" s="44">
        <v>10.8</v>
      </c>
      <c r="AB25" s="44">
        <v>10.8</v>
      </c>
      <c r="AC25" s="44">
        <v>10.8</v>
      </c>
      <c r="AD25" s="44">
        <v>10.8</v>
      </c>
      <c r="AE25" s="44">
        <v>10.8</v>
      </c>
      <c r="AF25" s="44">
        <v>10.8</v>
      </c>
      <c r="AG25" s="48">
        <v>38.46</v>
      </c>
      <c r="AH25" s="46">
        <f t="shared" si="2"/>
        <v>11.1</v>
      </c>
      <c r="AI25" s="47">
        <f t="shared" si="3"/>
        <v>10.8</v>
      </c>
      <c r="AK25" s="49"/>
      <c r="AL25" s="59" t="s">
        <v>44</v>
      </c>
      <c r="AM25" s="60">
        <f t="shared" ref="AM25:BJ25" si="19">AM22+AM23</f>
        <v>1440.8700000000001</v>
      </c>
      <c r="AN25" s="60">
        <f t="shared" si="19"/>
        <v>1335.44</v>
      </c>
      <c r="AO25" s="60">
        <f t="shared" si="19"/>
        <v>1293.67</v>
      </c>
      <c r="AP25" s="60">
        <f t="shared" si="19"/>
        <v>1287.77</v>
      </c>
      <c r="AQ25" s="60">
        <f t="shared" si="19"/>
        <v>1231.77</v>
      </c>
      <c r="AR25" s="60">
        <f t="shared" si="19"/>
        <v>1300.0900000000004</v>
      </c>
      <c r="AS25" s="60">
        <f t="shared" si="19"/>
        <v>1491.7900000000004</v>
      </c>
      <c r="AT25" s="60">
        <f t="shared" si="19"/>
        <v>1724.7900000000002</v>
      </c>
      <c r="AU25" s="60">
        <f t="shared" si="19"/>
        <v>1798.19</v>
      </c>
      <c r="AV25" s="60">
        <f t="shared" si="19"/>
        <v>1639.59</v>
      </c>
      <c r="AW25" s="60">
        <f t="shared" si="19"/>
        <v>1672.1900000000003</v>
      </c>
      <c r="AX25" s="60">
        <f t="shared" si="19"/>
        <v>1577.69</v>
      </c>
      <c r="AY25" s="60">
        <f t="shared" si="19"/>
        <v>1519.29</v>
      </c>
      <c r="AZ25" s="60">
        <f t="shared" si="19"/>
        <v>1565.0900000000001</v>
      </c>
      <c r="BA25" s="60">
        <f t="shared" si="19"/>
        <v>1616.79</v>
      </c>
      <c r="BB25" s="60">
        <f t="shared" si="19"/>
        <v>1641.69</v>
      </c>
      <c r="BC25" s="60">
        <f t="shared" si="19"/>
        <v>1621.4900000000002</v>
      </c>
      <c r="BD25" s="60">
        <f t="shared" si="19"/>
        <v>1577.4900000000002</v>
      </c>
      <c r="BE25" s="60">
        <f t="shared" si="19"/>
        <v>1670.8900000000003</v>
      </c>
      <c r="BF25" s="60">
        <f t="shared" si="19"/>
        <v>1972.79</v>
      </c>
      <c r="BG25" s="60">
        <f t="shared" si="19"/>
        <v>1781.89</v>
      </c>
      <c r="BH25" s="60">
        <f t="shared" si="19"/>
        <v>1555.39</v>
      </c>
      <c r="BI25" s="60">
        <f t="shared" si="19"/>
        <v>1469.99</v>
      </c>
      <c r="BJ25" s="60">
        <f t="shared" si="19"/>
        <v>1411.2900000000002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4.4000000000000004</v>
      </c>
      <c r="C26" s="44">
        <v>4.4000000000000004</v>
      </c>
      <c r="D26" s="44">
        <v>4.4000000000000004</v>
      </c>
      <c r="E26" s="44">
        <v>4.4000000000000004</v>
      </c>
      <c r="F26" s="44">
        <v>4.4000000000000004</v>
      </c>
      <c r="G26" s="44">
        <v>4.4000000000000004</v>
      </c>
      <c r="H26" s="44">
        <v>4.4000000000000004</v>
      </c>
      <c r="I26" s="44">
        <v>4.4000000000000004</v>
      </c>
      <c r="J26" s="44">
        <v>4.4000000000000004</v>
      </c>
      <c r="K26" s="44">
        <v>4.4000000000000004</v>
      </c>
      <c r="L26" s="44">
        <v>4.4000000000000004</v>
      </c>
      <c r="M26" s="44">
        <v>4.4000000000000004</v>
      </c>
      <c r="N26" s="44">
        <v>4.4000000000000004</v>
      </c>
      <c r="O26" s="44">
        <v>4.4000000000000004</v>
      </c>
      <c r="P26" s="44">
        <v>4.4000000000000004</v>
      </c>
      <c r="Q26" s="44">
        <v>4.4000000000000004</v>
      </c>
      <c r="R26" s="44">
        <v>4.4000000000000004</v>
      </c>
      <c r="S26" s="44">
        <v>4.4000000000000004</v>
      </c>
      <c r="T26" s="44">
        <v>4.4000000000000004</v>
      </c>
      <c r="U26" s="44">
        <v>4.4000000000000004</v>
      </c>
      <c r="V26" s="44">
        <v>4.4000000000000004</v>
      </c>
      <c r="W26" s="44">
        <v>4.4000000000000004</v>
      </c>
      <c r="X26" s="44">
        <v>4.4000000000000004</v>
      </c>
      <c r="Y26" s="44">
        <v>4.4000000000000004</v>
      </c>
      <c r="Z26" s="44">
        <v>4.4000000000000004</v>
      </c>
      <c r="AA26" s="44">
        <v>4.4000000000000004</v>
      </c>
      <c r="AB26" s="44">
        <v>4.4000000000000004</v>
      </c>
      <c r="AC26" s="44">
        <v>4.4000000000000004</v>
      </c>
      <c r="AD26" s="44">
        <v>4.4000000000000004</v>
      </c>
      <c r="AE26" s="44">
        <v>4.4000000000000004</v>
      </c>
      <c r="AF26" s="44">
        <v>4.4000000000000004</v>
      </c>
      <c r="AG26" s="61">
        <v>38</v>
      </c>
      <c r="AH26" s="46">
        <f t="shared" si="2"/>
        <v>4.4000000000000004</v>
      </c>
      <c r="AI26" s="47">
        <f t="shared" si="3"/>
        <v>4.4000000000000004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10.8</v>
      </c>
      <c r="C27" s="44">
        <v>10.8</v>
      </c>
      <c r="D27" s="44">
        <v>10.8</v>
      </c>
      <c r="E27" s="44">
        <v>10.8</v>
      </c>
      <c r="F27" s="44">
        <v>10.8</v>
      </c>
      <c r="G27" s="44">
        <v>10.8</v>
      </c>
      <c r="H27" s="44">
        <v>10.8</v>
      </c>
      <c r="I27" s="44">
        <v>10.8</v>
      </c>
      <c r="J27" s="44">
        <v>10.8</v>
      </c>
      <c r="K27" s="44">
        <v>10.8</v>
      </c>
      <c r="L27" s="44">
        <v>10.8</v>
      </c>
      <c r="M27" s="44">
        <v>10.8</v>
      </c>
      <c r="N27" s="44">
        <v>10.8</v>
      </c>
      <c r="O27" s="44">
        <v>10.8</v>
      </c>
      <c r="P27" s="44">
        <v>10.8</v>
      </c>
      <c r="Q27" s="44">
        <v>10.8</v>
      </c>
      <c r="R27" s="44">
        <v>10.8</v>
      </c>
      <c r="S27" s="44">
        <v>10.8</v>
      </c>
      <c r="T27" s="44">
        <v>10.8</v>
      </c>
      <c r="U27" s="44">
        <v>10.8</v>
      </c>
      <c r="V27" s="44">
        <v>10.8</v>
      </c>
      <c r="W27" s="44">
        <v>10.8</v>
      </c>
      <c r="X27" s="44">
        <v>10.8</v>
      </c>
      <c r="Y27" s="44">
        <v>10.8</v>
      </c>
      <c r="Z27" s="44">
        <v>10.8</v>
      </c>
      <c r="AA27" s="44">
        <v>10.8</v>
      </c>
      <c r="AB27" s="44">
        <v>10.8</v>
      </c>
      <c r="AC27" s="44">
        <v>10.8</v>
      </c>
      <c r="AD27" s="44">
        <v>10.8</v>
      </c>
      <c r="AE27" s="44">
        <v>10.8</v>
      </c>
      <c r="AF27" s="44">
        <v>10.8</v>
      </c>
      <c r="AG27" s="48">
        <v>36</v>
      </c>
      <c r="AH27" s="46">
        <f t="shared" si="2"/>
        <v>10.8</v>
      </c>
      <c r="AI27" s="47">
        <f t="shared" si="3"/>
        <v>10.8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11.4</v>
      </c>
      <c r="C28" s="44">
        <v>11.4</v>
      </c>
      <c r="D28" s="44">
        <v>11.4</v>
      </c>
      <c r="E28" s="44">
        <v>11.4</v>
      </c>
      <c r="F28" s="44">
        <v>11.4</v>
      </c>
      <c r="G28" s="44">
        <v>11.4</v>
      </c>
      <c r="H28" s="44">
        <v>11.4</v>
      </c>
      <c r="I28" s="44">
        <v>11.4</v>
      </c>
      <c r="J28" s="44">
        <v>11.4</v>
      </c>
      <c r="K28" s="44">
        <v>11.4</v>
      </c>
      <c r="L28" s="44">
        <v>11.4</v>
      </c>
      <c r="M28" s="44">
        <v>11.4</v>
      </c>
      <c r="N28" s="44">
        <v>11.4</v>
      </c>
      <c r="O28" s="44">
        <v>11.4</v>
      </c>
      <c r="P28" s="44">
        <v>11.4</v>
      </c>
      <c r="Q28" s="44">
        <v>11.4</v>
      </c>
      <c r="R28" s="44">
        <v>11.4</v>
      </c>
      <c r="S28" s="44">
        <v>11.4</v>
      </c>
      <c r="T28" s="44">
        <v>11.4</v>
      </c>
      <c r="U28" s="44">
        <v>11.4</v>
      </c>
      <c r="V28" s="44">
        <v>11.4</v>
      </c>
      <c r="W28" s="44">
        <v>11.4</v>
      </c>
      <c r="X28" s="44">
        <v>11.4</v>
      </c>
      <c r="Y28" s="44">
        <v>11.4</v>
      </c>
      <c r="Z28" s="44">
        <v>11.4</v>
      </c>
      <c r="AA28" s="44">
        <v>11.4</v>
      </c>
      <c r="AB28" s="44">
        <v>11.4</v>
      </c>
      <c r="AC28" s="44">
        <v>11.4</v>
      </c>
      <c r="AD28" s="44">
        <v>11.4</v>
      </c>
      <c r="AE28" s="44">
        <v>11.4</v>
      </c>
      <c r="AF28" s="44">
        <v>11.4</v>
      </c>
      <c r="AG28" s="48">
        <v>35.5</v>
      </c>
      <c r="AH28" s="46">
        <f t="shared" si="2"/>
        <v>11.4</v>
      </c>
      <c r="AI28" s="47">
        <f t="shared" si="3"/>
        <v>11.4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4.5</v>
      </c>
      <c r="C29" s="44">
        <v>4.5</v>
      </c>
      <c r="D29" s="44">
        <v>4.5</v>
      </c>
      <c r="E29" s="44">
        <v>4.5</v>
      </c>
      <c r="F29" s="44">
        <v>4.5</v>
      </c>
      <c r="G29" s="44">
        <v>5</v>
      </c>
      <c r="H29" s="44">
        <v>5</v>
      </c>
      <c r="I29" s="44">
        <v>5</v>
      </c>
      <c r="J29" s="44">
        <v>5</v>
      </c>
      <c r="K29" s="44">
        <v>5</v>
      </c>
      <c r="L29" s="44">
        <v>5</v>
      </c>
      <c r="M29" s="44">
        <v>5</v>
      </c>
      <c r="N29" s="44">
        <v>5</v>
      </c>
      <c r="O29" s="44">
        <v>5</v>
      </c>
      <c r="P29" s="44">
        <v>5</v>
      </c>
      <c r="Q29" s="44">
        <v>5</v>
      </c>
      <c r="R29" s="44">
        <v>5</v>
      </c>
      <c r="S29" s="44">
        <v>5</v>
      </c>
      <c r="T29" s="44">
        <v>5</v>
      </c>
      <c r="U29" s="44">
        <v>5</v>
      </c>
      <c r="V29" s="44">
        <v>5</v>
      </c>
      <c r="W29" s="44">
        <v>5</v>
      </c>
      <c r="X29" s="44">
        <v>5</v>
      </c>
      <c r="Y29" s="44">
        <v>5</v>
      </c>
      <c r="Z29" s="44">
        <v>5</v>
      </c>
      <c r="AA29" s="44">
        <v>5</v>
      </c>
      <c r="AB29" s="44">
        <v>5</v>
      </c>
      <c r="AC29" s="44">
        <v>5</v>
      </c>
      <c r="AD29" s="44">
        <v>5</v>
      </c>
      <c r="AE29" s="44">
        <v>5</v>
      </c>
      <c r="AF29" s="44">
        <v>5</v>
      </c>
      <c r="AG29" s="61">
        <v>32</v>
      </c>
      <c r="AH29" s="46">
        <f t="shared" si="2"/>
        <v>5</v>
      </c>
      <c r="AI29" s="47">
        <f t="shared" si="3"/>
        <v>4.5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6.7</v>
      </c>
      <c r="C30" s="44">
        <v>6.7</v>
      </c>
      <c r="D30" s="44">
        <v>6.7</v>
      </c>
      <c r="E30" s="44">
        <v>6.7</v>
      </c>
      <c r="F30" s="44">
        <v>6.7</v>
      </c>
      <c r="G30" s="44">
        <v>7.9</v>
      </c>
      <c r="H30" s="44">
        <v>7.9</v>
      </c>
      <c r="I30" s="44">
        <v>7.9</v>
      </c>
      <c r="J30" s="44">
        <v>7.9</v>
      </c>
      <c r="K30" s="44">
        <v>7.9</v>
      </c>
      <c r="L30" s="44">
        <v>7.9</v>
      </c>
      <c r="M30" s="44">
        <v>7.9</v>
      </c>
      <c r="N30" s="44">
        <v>7.9</v>
      </c>
      <c r="O30" s="44">
        <v>7.9</v>
      </c>
      <c r="P30" s="44">
        <v>7.9</v>
      </c>
      <c r="Q30" s="44">
        <v>7.9</v>
      </c>
      <c r="R30" s="44">
        <v>7.9</v>
      </c>
      <c r="S30" s="44">
        <v>7.9</v>
      </c>
      <c r="T30" s="44">
        <v>7.9</v>
      </c>
      <c r="U30" s="44">
        <v>7.9</v>
      </c>
      <c r="V30" s="44">
        <v>7.9</v>
      </c>
      <c r="W30" s="44">
        <v>7.9</v>
      </c>
      <c r="X30" s="44">
        <v>7.9</v>
      </c>
      <c r="Y30" s="44">
        <v>7.9</v>
      </c>
      <c r="Z30" s="44">
        <v>7.9</v>
      </c>
      <c r="AA30" s="44">
        <v>7.9</v>
      </c>
      <c r="AB30" s="44">
        <v>7.9</v>
      </c>
      <c r="AC30" s="44">
        <v>7.9</v>
      </c>
      <c r="AD30" s="44">
        <v>7.9</v>
      </c>
      <c r="AE30" s="44">
        <v>7.9</v>
      </c>
      <c r="AF30" s="44">
        <v>7.9</v>
      </c>
      <c r="AG30" s="48">
        <v>30</v>
      </c>
      <c r="AH30" s="46">
        <f t="shared" si="2"/>
        <v>7.9</v>
      </c>
      <c r="AI30" s="47">
        <f t="shared" si="3"/>
        <v>6.7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6</v>
      </c>
      <c r="C31" s="44">
        <v>6</v>
      </c>
      <c r="D31" s="44">
        <v>6</v>
      </c>
      <c r="E31" s="44">
        <v>6</v>
      </c>
      <c r="F31" s="44">
        <v>6</v>
      </c>
      <c r="G31" s="44">
        <v>6.2</v>
      </c>
      <c r="H31" s="44">
        <v>6.2</v>
      </c>
      <c r="I31" s="44">
        <v>6.2</v>
      </c>
      <c r="J31" s="44">
        <v>6.2</v>
      </c>
      <c r="K31" s="44">
        <v>6.2</v>
      </c>
      <c r="L31" s="44">
        <v>6.2</v>
      </c>
      <c r="M31" s="44">
        <v>6.2</v>
      </c>
      <c r="N31" s="44">
        <v>6.2</v>
      </c>
      <c r="O31" s="44">
        <v>6.2</v>
      </c>
      <c r="P31" s="44">
        <v>6.2</v>
      </c>
      <c r="Q31" s="44">
        <v>6.2</v>
      </c>
      <c r="R31" s="44">
        <v>6.2</v>
      </c>
      <c r="S31" s="44">
        <v>6.2</v>
      </c>
      <c r="T31" s="44">
        <v>6.2</v>
      </c>
      <c r="U31" s="44">
        <v>6.2</v>
      </c>
      <c r="V31" s="44">
        <v>6.2</v>
      </c>
      <c r="W31" s="44">
        <v>6.2</v>
      </c>
      <c r="X31" s="44">
        <v>6.2</v>
      </c>
      <c r="Y31" s="44">
        <v>6.2</v>
      </c>
      <c r="Z31" s="44">
        <v>6.2</v>
      </c>
      <c r="AA31" s="44">
        <v>6.2</v>
      </c>
      <c r="AB31" s="44">
        <v>6.2</v>
      </c>
      <c r="AC31" s="44">
        <v>6.2</v>
      </c>
      <c r="AD31" s="44">
        <v>6.2</v>
      </c>
      <c r="AE31" s="44">
        <v>6.2</v>
      </c>
      <c r="AF31" s="44">
        <v>6.2</v>
      </c>
      <c r="AG31" s="48">
        <v>29.04</v>
      </c>
      <c r="AH31" s="46">
        <f t="shared" si="2"/>
        <v>6.2</v>
      </c>
      <c r="AI31" s="47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8</v>
      </c>
      <c r="C32" s="44">
        <v>8</v>
      </c>
      <c r="D32" s="44">
        <v>8</v>
      </c>
      <c r="E32" s="44">
        <v>8</v>
      </c>
      <c r="F32" s="44">
        <v>8</v>
      </c>
      <c r="G32" s="44">
        <v>8.5</v>
      </c>
      <c r="H32" s="44">
        <v>8.5</v>
      </c>
      <c r="I32" s="44">
        <v>8.5</v>
      </c>
      <c r="J32" s="44">
        <v>8.5</v>
      </c>
      <c r="K32" s="44">
        <v>8.5</v>
      </c>
      <c r="L32" s="44">
        <v>8.5</v>
      </c>
      <c r="M32" s="44">
        <v>8.5</v>
      </c>
      <c r="N32" s="44">
        <v>8.5</v>
      </c>
      <c r="O32" s="44">
        <v>8.5</v>
      </c>
      <c r="P32" s="44">
        <v>8.5</v>
      </c>
      <c r="Q32" s="44">
        <v>8.5</v>
      </c>
      <c r="R32" s="44">
        <v>8.5</v>
      </c>
      <c r="S32" s="44">
        <v>8.5</v>
      </c>
      <c r="T32" s="44">
        <v>8.5</v>
      </c>
      <c r="U32" s="44">
        <v>8.5</v>
      </c>
      <c r="V32" s="44">
        <v>8.5</v>
      </c>
      <c r="W32" s="44">
        <v>8.5</v>
      </c>
      <c r="X32" s="44">
        <v>8.5</v>
      </c>
      <c r="Y32" s="44">
        <v>8.5</v>
      </c>
      <c r="Z32" s="44">
        <v>8.5</v>
      </c>
      <c r="AA32" s="44">
        <v>8.5</v>
      </c>
      <c r="AB32" s="44">
        <v>8.5</v>
      </c>
      <c r="AC32" s="44">
        <v>8.5</v>
      </c>
      <c r="AD32" s="44">
        <v>8.5</v>
      </c>
      <c r="AE32" s="44">
        <v>8.5</v>
      </c>
      <c r="AF32" s="44">
        <v>8.5</v>
      </c>
      <c r="AG32" s="48">
        <v>28.1</v>
      </c>
      <c r="AH32" s="46">
        <f t="shared" si="2"/>
        <v>8.5</v>
      </c>
      <c r="AI32" s="47">
        <f t="shared" si="3"/>
        <v>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6.6</v>
      </c>
      <c r="C33" s="44">
        <v>6.6</v>
      </c>
      <c r="D33" s="44">
        <v>6.6</v>
      </c>
      <c r="E33" s="44">
        <v>6.6</v>
      </c>
      <c r="F33" s="44">
        <v>6.6</v>
      </c>
      <c r="G33" s="44">
        <v>7.6</v>
      </c>
      <c r="H33" s="44">
        <v>7.6</v>
      </c>
      <c r="I33" s="44">
        <v>7.6</v>
      </c>
      <c r="J33" s="44">
        <v>7.6</v>
      </c>
      <c r="K33" s="44">
        <v>7.6</v>
      </c>
      <c r="L33" s="44">
        <v>7.6</v>
      </c>
      <c r="M33" s="44">
        <v>7.6</v>
      </c>
      <c r="N33" s="44">
        <v>7.6</v>
      </c>
      <c r="O33" s="44">
        <v>7.6</v>
      </c>
      <c r="P33" s="44">
        <v>7.6</v>
      </c>
      <c r="Q33" s="44">
        <v>7.6</v>
      </c>
      <c r="R33" s="44">
        <v>7.6</v>
      </c>
      <c r="S33" s="44">
        <v>7.6</v>
      </c>
      <c r="T33" s="44">
        <v>7.6</v>
      </c>
      <c r="U33" s="44">
        <v>7.6</v>
      </c>
      <c r="V33" s="44">
        <v>7.6</v>
      </c>
      <c r="W33" s="44">
        <v>7.6</v>
      </c>
      <c r="X33" s="44">
        <v>7.6</v>
      </c>
      <c r="Y33" s="44">
        <v>7.6</v>
      </c>
      <c r="Z33" s="44">
        <v>7.6</v>
      </c>
      <c r="AA33" s="44">
        <v>7.6</v>
      </c>
      <c r="AB33" s="44">
        <v>7.6</v>
      </c>
      <c r="AC33" s="44">
        <v>7.6</v>
      </c>
      <c r="AD33" s="44">
        <v>7.6</v>
      </c>
      <c r="AE33" s="44">
        <v>7.6</v>
      </c>
      <c r="AF33" s="44">
        <v>7.6</v>
      </c>
      <c r="AG33" s="48">
        <v>27</v>
      </c>
      <c r="AH33" s="46">
        <f t="shared" si="2"/>
        <v>7.6</v>
      </c>
      <c r="AI33" s="47">
        <f t="shared" si="3"/>
        <v>6.6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6.1</v>
      </c>
      <c r="C35" s="44">
        <v>6.1</v>
      </c>
      <c r="D35" s="44">
        <v>6.1</v>
      </c>
      <c r="E35" s="44">
        <v>6.1</v>
      </c>
      <c r="F35" s="44">
        <v>6.1</v>
      </c>
      <c r="G35" s="44">
        <v>6.6</v>
      </c>
      <c r="H35" s="44">
        <v>6.6</v>
      </c>
      <c r="I35" s="44">
        <v>6.6</v>
      </c>
      <c r="J35" s="44">
        <v>6.6</v>
      </c>
      <c r="K35" s="44">
        <v>6.6</v>
      </c>
      <c r="L35" s="44">
        <v>6.6</v>
      </c>
      <c r="M35" s="44">
        <v>6.6</v>
      </c>
      <c r="N35" s="44">
        <v>6.6</v>
      </c>
      <c r="O35" s="44">
        <v>6.6</v>
      </c>
      <c r="P35" s="44">
        <v>6.6</v>
      </c>
      <c r="Q35" s="44">
        <v>6.6</v>
      </c>
      <c r="R35" s="44">
        <v>6.6</v>
      </c>
      <c r="S35" s="44">
        <v>6.6</v>
      </c>
      <c r="T35" s="44">
        <v>6.6</v>
      </c>
      <c r="U35" s="44">
        <v>6.6</v>
      </c>
      <c r="V35" s="44">
        <v>6.6</v>
      </c>
      <c r="W35" s="44">
        <v>6.6</v>
      </c>
      <c r="X35" s="44">
        <v>6.6</v>
      </c>
      <c r="Y35" s="44">
        <v>6.6</v>
      </c>
      <c r="Z35" s="44">
        <v>6.6</v>
      </c>
      <c r="AA35" s="44">
        <v>6.6</v>
      </c>
      <c r="AB35" s="44">
        <v>6.6</v>
      </c>
      <c r="AC35" s="44">
        <v>6.6</v>
      </c>
      <c r="AD35" s="44">
        <v>6.6</v>
      </c>
      <c r="AE35" s="44">
        <v>6.6</v>
      </c>
      <c r="AF35" s="44">
        <v>6.6</v>
      </c>
      <c r="AG35" s="48">
        <v>25</v>
      </c>
      <c r="AH35" s="46">
        <f t="shared" si="2"/>
        <v>6.6</v>
      </c>
      <c r="AI35" s="47">
        <f t="shared" si="3"/>
        <v>6.1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8</v>
      </c>
      <c r="C36" s="44">
        <v>8</v>
      </c>
      <c r="D36" s="44">
        <v>8</v>
      </c>
      <c r="E36" s="44">
        <v>8</v>
      </c>
      <c r="F36" s="44">
        <v>8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44">
        <v>0</v>
      </c>
      <c r="M36" s="44">
        <v>0</v>
      </c>
      <c r="N36" s="44">
        <v>0</v>
      </c>
      <c r="O36" s="44">
        <v>0</v>
      </c>
      <c r="P36" s="44">
        <v>0</v>
      </c>
      <c r="Q36" s="44">
        <v>0</v>
      </c>
      <c r="R36" s="44">
        <v>0</v>
      </c>
      <c r="S36" s="44">
        <v>0</v>
      </c>
      <c r="T36" s="44">
        <v>0</v>
      </c>
      <c r="U36" s="44">
        <v>0</v>
      </c>
      <c r="V36" s="44">
        <v>0</v>
      </c>
      <c r="W36" s="44">
        <v>0</v>
      </c>
      <c r="X36" s="44">
        <v>0</v>
      </c>
      <c r="Y36" s="44">
        <v>0</v>
      </c>
      <c r="Z36" s="44">
        <v>0</v>
      </c>
      <c r="AA36" s="44">
        <v>0</v>
      </c>
      <c r="AB36" s="44">
        <v>0</v>
      </c>
      <c r="AC36" s="44">
        <v>0</v>
      </c>
      <c r="AD36" s="44">
        <v>0</v>
      </c>
      <c r="AE36" s="44">
        <v>0</v>
      </c>
      <c r="AF36" s="44">
        <v>0</v>
      </c>
      <c r="AG36" s="48">
        <v>25</v>
      </c>
      <c r="AH36" s="46">
        <f t="shared" si="2"/>
        <v>8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6.1</v>
      </c>
      <c r="C37" s="44">
        <v>6.1</v>
      </c>
      <c r="D37" s="44">
        <v>6.1</v>
      </c>
      <c r="E37" s="44">
        <v>6.1</v>
      </c>
      <c r="F37" s="44">
        <v>6.1</v>
      </c>
      <c r="G37" s="44">
        <v>7.6</v>
      </c>
      <c r="H37" s="44">
        <v>7.6</v>
      </c>
      <c r="I37" s="44">
        <v>7.6</v>
      </c>
      <c r="J37" s="44">
        <v>7.6</v>
      </c>
      <c r="K37" s="44">
        <v>7.6</v>
      </c>
      <c r="L37" s="44">
        <v>7.6</v>
      </c>
      <c r="M37" s="44">
        <v>7.6</v>
      </c>
      <c r="N37" s="44">
        <v>7.6</v>
      </c>
      <c r="O37" s="44">
        <v>7.6</v>
      </c>
      <c r="P37" s="44">
        <v>7.6</v>
      </c>
      <c r="Q37" s="44">
        <v>7.6</v>
      </c>
      <c r="R37" s="44">
        <v>7.6</v>
      </c>
      <c r="S37" s="44">
        <v>7.6</v>
      </c>
      <c r="T37" s="44">
        <v>7.6</v>
      </c>
      <c r="U37" s="44">
        <v>7.6</v>
      </c>
      <c r="V37" s="44">
        <v>7.6</v>
      </c>
      <c r="W37" s="44">
        <v>7.6</v>
      </c>
      <c r="X37" s="44">
        <v>7.6</v>
      </c>
      <c r="Y37" s="44">
        <v>7.6</v>
      </c>
      <c r="Z37" s="44">
        <v>7.6</v>
      </c>
      <c r="AA37" s="44">
        <v>7.6</v>
      </c>
      <c r="AB37" s="44">
        <v>7.6</v>
      </c>
      <c r="AC37" s="44">
        <v>7.6</v>
      </c>
      <c r="AD37" s="44">
        <v>7.6</v>
      </c>
      <c r="AE37" s="44">
        <v>7.6</v>
      </c>
      <c r="AF37" s="44">
        <v>7.6</v>
      </c>
      <c r="AG37" s="48">
        <v>25</v>
      </c>
      <c r="AH37" s="46">
        <f t="shared" si="2"/>
        <v>7.6</v>
      </c>
      <c r="AI37" s="47">
        <f t="shared" si="3"/>
        <v>6.1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</v>
      </c>
      <c r="C38" s="44">
        <v>10</v>
      </c>
      <c r="D38" s="44">
        <v>10</v>
      </c>
      <c r="E38" s="44">
        <v>10</v>
      </c>
      <c r="F38" s="44">
        <v>10</v>
      </c>
      <c r="G38" s="44">
        <v>10</v>
      </c>
      <c r="H38" s="44">
        <v>10</v>
      </c>
      <c r="I38" s="44">
        <v>10</v>
      </c>
      <c r="J38" s="44">
        <v>10</v>
      </c>
      <c r="K38" s="44">
        <v>10</v>
      </c>
      <c r="L38" s="44">
        <v>10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>
        <v>10</v>
      </c>
      <c r="V38" s="44">
        <v>10</v>
      </c>
      <c r="W38" s="44">
        <v>10</v>
      </c>
      <c r="X38" s="44">
        <v>10</v>
      </c>
      <c r="Y38" s="44">
        <v>10</v>
      </c>
      <c r="Z38" s="44">
        <v>10</v>
      </c>
      <c r="AA38" s="44">
        <v>10</v>
      </c>
      <c r="AB38" s="44">
        <v>10</v>
      </c>
      <c r="AC38" s="44">
        <v>10</v>
      </c>
      <c r="AD38" s="44">
        <v>10</v>
      </c>
      <c r="AE38" s="44">
        <v>10</v>
      </c>
      <c r="AF38" s="44">
        <v>10</v>
      </c>
      <c r="AG38" s="48">
        <v>25</v>
      </c>
      <c r="AH38" s="46">
        <f t="shared" si="2"/>
        <v>10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8.5</v>
      </c>
      <c r="C39" s="44">
        <v>8.5</v>
      </c>
      <c r="D39" s="44">
        <v>8.5</v>
      </c>
      <c r="E39" s="44">
        <v>8.5</v>
      </c>
      <c r="F39" s="44">
        <v>8.5</v>
      </c>
      <c r="G39" s="44">
        <v>7.9</v>
      </c>
      <c r="H39" s="44">
        <v>7.9</v>
      </c>
      <c r="I39" s="44">
        <v>7.9</v>
      </c>
      <c r="J39" s="44">
        <v>7.9</v>
      </c>
      <c r="K39" s="44">
        <v>7.9</v>
      </c>
      <c r="L39" s="44">
        <v>7.9</v>
      </c>
      <c r="M39" s="44">
        <v>7.9</v>
      </c>
      <c r="N39" s="44">
        <v>7.9</v>
      </c>
      <c r="O39" s="44">
        <v>7.9</v>
      </c>
      <c r="P39" s="44">
        <v>7.9</v>
      </c>
      <c r="Q39" s="44">
        <v>7.9</v>
      </c>
      <c r="R39" s="44">
        <v>7.9</v>
      </c>
      <c r="S39" s="44">
        <v>7.9</v>
      </c>
      <c r="T39" s="44">
        <v>7.9</v>
      </c>
      <c r="U39" s="44">
        <v>7.9</v>
      </c>
      <c r="V39" s="44">
        <v>7.9</v>
      </c>
      <c r="W39" s="44">
        <v>7.9</v>
      </c>
      <c r="X39" s="44">
        <v>7.9</v>
      </c>
      <c r="Y39" s="44">
        <v>7.9</v>
      </c>
      <c r="Z39" s="44">
        <v>7.9</v>
      </c>
      <c r="AA39" s="44">
        <v>7.9</v>
      </c>
      <c r="AB39" s="44">
        <v>7.9</v>
      </c>
      <c r="AC39" s="44">
        <v>7.9</v>
      </c>
      <c r="AD39" s="44">
        <v>7.9</v>
      </c>
      <c r="AE39" s="44">
        <v>7.9</v>
      </c>
      <c r="AF39" s="44">
        <v>7.9</v>
      </c>
      <c r="AG39" s="48">
        <v>23.5</v>
      </c>
      <c r="AH39" s="46">
        <f t="shared" si="2"/>
        <v>8.5</v>
      </c>
      <c r="AI39" s="47">
        <f t="shared" si="3"/>
        <v>7.9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4.2</v>
      </c>
      <c r="C41" s="44">
        <v>4.2</v>
      </c>
      <c r="D41" s="44">
        <v>4.2</v>
      </c>
      <c r="E41" s="44">
        <v>4.2</v>
      </c>
      <c r="F41" s="44">
        <v>4.2</v>
      </c>
      <c r="G41" s="44">
        <v>4.2</v>
      </c>
      <c r="H41" s="44">
        <v>4.2</v>
      </c>
      <c r="I41" s="44">
        <v>4.2</v>
      </c>
      <c r="J41" s="44">
        <v>4.2</v>
      </c>
      <c r="K41" s="44">
        <v>4.2</v>
      </c>
      <c r="L41" s="44">
        <v>4.2</v>
      </c>
      <c r="M41" s="44">
        <v>4.2</v>
      </c>
      <c r="N41" s="44">
        <v>4.2</v>
      </c>
      <c r="O41" s="44">
        <v>4.2</v>
      </c>
      <c r="P41" s="44">
        <v>4.2</v>
      </c>
      <c r="Q41" s="44">
        <v>4.2</v>
      </c>
      <c r="R41" s="44">
        <v>4.2</v>
      </c>
      <c r="S41" s="44">
        <v>4.2</v>
      </c>
      <c r="T41" s="44">
        <v>4.2</v>
      </c>
      <c r="U41" s="44">
        <v>4.2</v>
      </c>
      <c r="V41" s="44">
        <v>4.2</v>
      </c>
      <c r="W41" s="44">
        <v>4.2</v>
      </c>
      <c r="X41" s="44">
        <v>4.2</v>
      </c>
      <c r="Y41" s="44">
        <v>4.2</v>
      </c>
      <c r="Z41" s="44">
        <v>4.2</v>
      </c>
      <c r="AA41" s="44">
        <v>4.2</v>
      </c>
      <c r="AB41" s="44">
        <v>4.2</v>
      </c>
      <c r="AC41" s="44">
        <v>4.2</v>
      </c>
      <c r="AD41" s="44">
        <v>4.2</v>
      </c>
      <c r="AE41" s="44">
        <v>4.2</v>
      </c>
      <c r="AF41" s="44">
        <v>4.2</v>
      </c>
      <c r="AG41" s="48">
        <v>22.1</v>
      </c>
      <c r="AH41" s="46">
        <f t="shared" si="2"/>
        <v>4.2</v>
      </c>
      <c r="AI41" s="47">
        <f t="shared" si="3"/>
        <v>4.2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</v>
      </c>
      <c r="C43" s="44">
        <v>6</v>
      </c>
      <c r="D43" s="44">
        <v>6</v>
      </c>
      <c r="E43" s="44">
        <v>6</v>
      </c>
      <c r="F43" s="44">
        <v>6</v>
      </c>
      <c r="G43" s="44">
        <v>6</v>
      </c>
      <c r="H43" s="44">
        <v>6</v>
      </c>
      <c r="I43" s="44">
        <v>6</v>
      </c>
      <c r="J43" s="44">
        <v>6</v>
      </c>
      <c r="K43" s="44">
        <v>6</v>
      </c>
      <c r="L43" s="44">
        <v>6</v>
      </c>
      <c r="M43" s="44">
        <v>6</v>
      </c>
      <c r="N43" s="44">
        <v>6</v>
      </c>
      <c r="O43" s="44">
        <v>6</v>
      </c>
      <c r="P43" s="44">
        <v>6</v>
      </c>
      <c r="Q43" s="44">
        <v>6</v>
      </c>
      <c r="R43" s="44">
        <v>6</v>
      </c>
      <c r="S43" s="44">
        <v>6</v>
      </c>
      <c r="T43" s="44">
        <v>6</v>
      </c>
      <c r="U43" s="44">
        <v>6</v>
      </c>
      <c r="V43" s="44">
        <v>6</v>
      </c>
      <c r="W43" s="44">
        <v>6</v>
      </c>
      <c r="X43" s="44">
        <v>6</v>
      </c>
      <c r="Y43" s="44">
        <v>6</v>
      </c>
      <c r="Z43" s="44">
        <v>6</v>
      </c>
      <c r="AA43" s="44">
        <v>6</v>
      </c>
      <c r="AB43" s="44">
        <v>6</v>
      </c>
      <c r="AC43" s="44">
        <v>6</v>
      </c>
      <c r="AD43" s="44">
        <v>6</v>
      </c>
      <c r="AE43" s="44">
        <v>6</v>
      </c>
      <c r="AF43" s="44">
        <v>6</v>
      </c>
      <c r="AG43" s="48">
        <v>22</v>
      </c>
      <c r="AH43" s="46">
        <f t="shared" si="2"/>
        <v>6</v>
      </c>
      <c r="AI43" s="47">
        <f t="shared" si="3"/>
        <v>6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8.5</v>
      </c>
      <c r="C44" s="44">
        <v>8.5</v>
      </c>
      <c r="D44" s="44">
        <v>8.5</v>
      </c>
      <c r="E44" s="44">
        <v>8.5</v>
      </c>
      <c r="F44" s="44">
        <v>8.5</v>
      </c>
      <c r="G44" s="44">
        <v>7.3</v>
      </c>
      <c r="H44" s="44">
        <v>7.3</v>
      </c>
      <c r="I44" s="44">
        <v>7.3</v>
      </c>
      <c r="J44" s="44">
        <v>7.3</v>
      </c>
      <c r="K44" s="44">
        <v>7.3</v>
      </c>
      <c r="L44" s="44">
        <v>7.3</v>
      </c>
      <c r="M44" s="44">
        <v>7.3</v>
      </c>
      <c r="N44" s="44">
        <v>7.3</v>
      </c>
      <c r="O44" s="44">
        <v>7.3</v>
      </c>
      <c r="P44" s="44">
        <v>7.3</v>
      </c>
      <c r="Q44" s="44">
        <v>7.3</v>
      </c>
      <c r="R44" s="44">
        <v>7.3</v>
      </c>
      <c r="S44" s="44">
        <v>7.3</v>
      </c>
      <c r="T44" s="44">
        <v>7.3</v>
      </c>
      <c r="U44" s="44">
        <v>7.3</v>
      </c>
      <c r="V44" s="44">
        <v>7.3</v>
      </c>
      <c r="W44" s="44">
        <v>7.3</v>
      </c>
      <c r="X44" s="44">
        <v>7.3</v>
      </c>
      <c r="Y44" s="44">
        <v>7.3</v>
      </c>
      <c r="Z44" s="44">
        <v>7.3</v>
      </c>
      <c r="AA44" s="44">
        <v>7.3</v>
      </c>
      <c r="AB44" s="44">
        <v>7.3</v>
      </c>
      <c r="AC44" s="44">
        <v>7.3</v>
      </c>
      <c r="AD44" s="44">
        <v>7.3</v>
      </c>
      <c r="AE44" s="44">
        <v>7.3</v>
      </c>
      <c r="AF44" s="44">
        <v>7.3</v>
      </c>
      <c r="AG44" s="48">
        <v>21.93</v>
      </c>
      <c r="AH44" s="46">
        <f t="shared" si="2"/>
        <v>8.5</v>
      </c>
      <c r="AI44" s="47">
        <f t="shared" si="3"/>
        <v>7.3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7.3</v>
      </c>
      <c r="C45" s="44">
        <v>7.3</v>
      </c>
      <c r="D45" s="44">
        <v>7.3</v>
      </c>
      <c r="E45" s="44">
        <v>7.3</v>
      </c>
      <c r="F45" s="44">
        <v>7.3</v>
      </c>
      <c r="G45" s="44">
        <v>7.3</v>
      </c>
      <c r="H45" s="44">
        <v>7.3</v>
      </c>
      <c r="I45" s="44">
        <v>7.3</v>
      </c>
      <c r="J45" s="44">
        <v>7.3</v>
      </c>
      <c r="K45" s="44">
        <v>7.3</v>
      </c>
      <c r="L45" s="44">
        <v>7.3</v>
      </c>
      <c r="M45" s="44">
        <v>7.3</v>
      </c>
      <c r="N45" s="44">
        <v>7.3</v>
      </c>
      <c r="O45" s="44">
        <v>7.3</v>
      </c>
      <c r="P45" s="44">
        <v>7.3</v>
      </c>
      <c r="Q45" s="44">
        <v>7.3</v>
      </c>
      <c r="R45" s="44">
        <v>7.3</v>
      </c>
      <c r="S45" s="44">
        <v>7.3</v>
      </c>
      <c r="T45" s="44">
        <v>7.3</v>
      </c>
      <c r="U45" s="44">
        <v>7.3</v>
      </c>
      <c r="V45" s="44">
        <v>7.3</v>
      </c>
      <c r="W45" s="44">
        <v>7.3</v>
      </c>
      <c r="X45" s="44">
        <v>7.3</v>
      </c>
      <c r="Y45" s="44">
        <v>7.3</v>
      </c>
      <c r="Z45" s="44">
        <v>7.3</v>
      </c>
      <c r="AA45" s="44">
        <v>7.3</v>
      </c>
      <c r="AB45" s="44">
        <v>7.3</v>
      </c>
      <c r="AC45" s="44">
        <v>7.3</v>
      </c>
      <c r="AD45" s="44">
        <v>7.3</v>
      </c>
      <c r="AE45" s="44">
        <v>7.3</v>
      </c>
      <c r="AF45" s="44">
        <v>7.3</v>
      </c>
      <c r="AG45" s="48">
        <v>21.3</v>
      </c>
      <c r="AH45" s="46">
        <f t="shared" si="2"/>
        <v>7.3</v>
      </c>
      <c r="AI45" s="47">
        <f t="shared" si="3"/>
        <v>7.3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5.8</v>
      </c>
      <c r="C46" s="44">
        <v>5.8</v>
      </c>
      <c r="D46" s="44">
        <v>5.8</v>
      </c>
      <c r="E46" s="44">
        <v>5.8</v>
      </c>
      <c r="F46" s="44">
        <v>5.8</v>
      </c>
      <c r="G46" s="44">
        <v>4</v>
      </c>
      <c r="H46" s="44">
        <v>4</v>
      </c>
      <c r="I46" s="44">
        <v>4</v>
      </c>
      <c r="J46" s="44">
        <v>4</v>
      </c>
      <c r="K46" s="44">
        <v>4</v>
      </c>
      <c r="L46" s="44">
        <v>4</v>
      </c>
      <c r="M46" s="44">
        <v>4</v>
      </c>
      <c r="N46" s="44">
        <v>4</v>
      </c>
      <c r="O46" s="44">
        <v>4</v>
      </c>
      <c r="P46" s="44">
        <v>4</v>
      </c>
      <c r="Q46" s="44">
        <v>4</v>
      </c>
      <c r="R46" s="44">
        <v>4</v>
      </c>
      <c r="S46" s="44">
        <v>4</v>
      </c>
      <c r="T46" s="44">
        <v>4</v>
      </c>
      <c r="U46" s="44">
        <v>4</v>
      </c>
      <c r="V46" s="44">
        <v>4</v>
      </c>
      <c r="W46" s="44">
        <v>4</v>
      </c>
      <c r="X46" s="44">
        <v>4</v>
      </c>
      <c r="Y46" s="44">
        <v>4</v>
      </c>
      <c r="Z46" s="44">
        <v>4</v>
      </c>
      <c r="AA46" s="44">
        <v>4</v>
      </c>
      <c r="AB46" s="44">
        <v>4</v>
      </c>
      <c r="AC46" s="44">
        <v>4</v>
      </c>
      <c r="AD46" s="44">
        <v>4</v>
      </c>
      <c r="AE46" s="44">
        <v>4</v>
      </c>
      <c r="AF46" s="44">
        <v>4</v>
      </c>
      <c r="AG46" s="48">
        <v>20</v>
      </c>
      <c r="AH46" s="46">
        <f t="shared" si="2"/>
        <v>5.8</v>
      </c>
      <c r="AI46" s="47">
        <f t="shared" si="3"/>
        <v>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4.3</v>
      </c>
      <c r="C47" s="44">
        <v>4.3</v>
      </c>
      <c r="D47" s="44">
        <v>4.3</v>
      </c>
      <c r="E47" s="44">
        <v>4.3</v>
      </c>
      <c r="F47" s="44">
        <v>4.3</v>
      </c>
      <c r="G47" s="44">
        <v>4.8</v>
      </c>
      <c r="H47" s="44">
        <v>4.8</v>
      </c>
      <c r="I47" s="44">
        <v>4.8</v>
      </c>
      <c r="J47" s="44">
        <v>4.8</v>
      </c>
      <c r="K47" s="44">
        <v>4.8</v>
      </c>
      <c r="L47" s="44">
        <v>4.8</v>
      </c>
      <c r="M47" s="44">
        <v>4.8</v>
      </c>
      <c r="N47" s="44">
        <v>4.8</v>
      </c>
      <c r="O47" s="44">
        <v>4.8</v>
      </c>
      <c r="P47" s="44">
        <v>4.8</v>
      </c>
      <c r="Q47" s="44">
        <v>4.8</v>
      </c>
      <c r="R47" s="44">
        <v>4.8</v>
      </c>
      <c r="S47" s="44">
        <v>4.8</v>
      </c>
      <c r="T47" s="44">
        <v>4.8</v>
      </c>
      <c r="U47" s="44">
        <v>4.8</v>
      </c>
      <c r="V47" s="44">
        <v>4.8</v>
      </c>
      <c r="W47" s="44">
        <v>4.8</v>
      </c>
      <c r="X47" s="44">
        <v>4.8</v>
      </c>
      <c r="Y47" s="44">
        <v>4.8</v>
      </c>
      <c r="Z47" s="44">
        <v>4.8</v>
      </c>
      <c r="AA47" s="44">
        <v>4.8</v>
      </c>
      <c r="AB47" s="44">
        <v>4.8</v>
      </c>
      <c r="AC47" s="44">
        <v>4.8</v>
      </c>
      <c r="AD47" s="44">
        <v>4.8</v>
      </c>
      <c r="AE47" s="44">
        <v>4.8</v>
      </c>
      <c r="AF47" s="44">
        <v>4.8</v>
      </c>
      <c r="AG47" s="48">
        <v>19.8</v>
      </c>
      <c r="AH47" s="46">
        <f t="shared" si="2"/>
        <v>4.8</v>
      </c>
      <c r="AI47" s="47">
        <f t="shared" si="3"/>
        <v>4.3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4.7</v>
      </c>
      <c r="C48" s="44">
        <v>4.7</v>
      </c>
      <c r="D48" s="44">
        <v>4.7</v>
      </c>
      <c r="E48" s="44">
        <v>4.7</v>
      </c>
      <c r="F48" s="44">
        <v>4.7</v>
      </c>
      <c r="G48" s="44">
        <v>3.4</v>
      </c>
      <c r="H48" s="44">
        <v>3.4</v>
      </c>
      <c r="I48" s="44">
        <v>3.4</v>
      </c>
      <c r="J48" s="44">
        <v>3.4</v>
      </c>
      <c r="K48" s="44">
        <v>3.4</v>
      </c>
      <c r="L48" s="44">
        <v>3.4</v>
      </c>
      <c r="M48" s="44">
        <v>3.4</v>
      </c>
      <c r="N48" s="44">
        <v>3.4</v>
      </c>
      <c r="O48" s="44">
        <v>3.4</v>
      </c>
      <c r="P48" s="44">
        <v>3.4</v>
      </c>
      <c r="Q48" s="44">
        <v>3.4</v>
      </c>
      <c r="R48" s="44">
        <v>3.4</v>
      </c>
      <c r="S48" s="44">
        <v>3.4</v>
      </c>
      <c r="T48" s="44">
        <v>3.4</v>
      </c>
      <c r="U48" s="44">
        <v>3.4</v>
      </c>
      <c r="V48" s="44">
        <v>3.4</v>
      </c>
      <c r="W48" s="44">
        <v>3.4</v>
      </c>
      <c r="X48" s="44">
        <v>3.4</v>
      </c>
      <c r="Y48" s="44">
        <v>3.4</v>
      </c>
      <c r="Z48" s="44">
        <v>3.4</v>
      </c>
      <c r="AA48" s="44">
        <v>3.4</v>
      </c>
      <c r="AB48" s="44">
        <v>3.4</v>
      </c>
      <c r="AC48" s="44">
        <v>3.4</v>
      </c>
      <c r="AD48" s="44">
        <v>3.4</v>
      </c>
      <c r="AE48" s="44">
        <v>3.4</v>
      </c>
      <c r="AF48" s="44">
        <v>3.4</v>
      </c>
      <c r="AG48" s="48">
        <v>18</v>
      </c>
      <c r="AH48" s="46">
        <f t="shared" si="2"/>
        <v>4.7</v>
      </c>
      <c r="AI48" s="47">
        <f t="shared" si="3"/>
        <v>3.4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5.8</v>
      </c>
      <c r="C49" s="44">
        <v>5.8</v>
      </c>
      <c r="D49" s="44">
        <v>5.8</v>
      </c>
      <c r="E49" s="44">
        <v>5.8</v>
      </c>
      <c r="F49" s="44">
        <v>5.8</v>
      </c>
      <c r="G49" s="44">
        <v>5.3</v>
      </c>
      <c r="H49" s="44">
        <v>5.3</v>
      </c>
      <c r="I49" s="44">
        <v>5.3</v>
      </c>
      <c r="J49" s="44">
        <v>5.3</v>
      </c>
      <c r="K49" s="44">
        <v>5.3</v>
      </c>
      <c r="L49" s="44">
        <v>5.3</v>
      </c>
      <c r="M49" s="44">
        <v>5.3</v>
      </c>
      <c r="N49" s="44">
        <v>5.3</v>
      </c>
      <c r="O49" s="44">
        <v>5.3</v>
      </c>
      <c r="P49" s="44">
        <v>5.3</v>
      </c>
      <c r="Q49" s="44">
        <v>5.3</v>
      </c>
      <c r="R49" s="44">
        <v>5.3</v>
      </c>
      <c r="S49" s="44">
        <v>5.3</v>
      </c>
      <c r="T49" s="44">
        <v>5.3</v>
      </c>
      <c r="U49" s="44">
        <v>5.3</v>
      </c>
      <c r="V49" s="44">
        <v>5.3</v>
      </c>
      <c r="W49" s="44">
        <v>5.3</v>
      </c>
      <c r="X49" s="44">
        <v>5.3</v>
      </c>
      <c r="Y49" s="44">
        <v>5.3</v>
      </c>
      <c r="Z49" s="44">
        <v>5.3</v>
      </c>
      <c r="AA49" s="44">
        <v>5.3</v>
      </c>
      <c r="AB49" s="44">
        <v>5.3</v>
      </c>
      <c r="AC49" s="44">
        <v>5.3</v>
      </c>
      <c r="AD49" s="44">
        <v>5.3</v>
      </c>
      <c r="AE49" s="44">
        <v>5.3</v>
      </c>
      <c r="AF49" s="44">
        <v>5.3</v>
      </c>
      <c r="AG49" s="48">
        <v>15.33</v>
      </c>
      <c r="AH49" s="46">
        <f t="shared" si="2"/>
        <v>5.8</v>
      </c>
      <c r="AI49" s="47">
        <f t="shared" si="3"/>
        <v>5.3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v>0</v>
      </c>
      <c r="L51" s="44">
        <v>0</v>
      </c>
      <c r="M51" s="44">
        <v>0</v>
      </c>
      <c r="N51" s="44">
        <v>0</v>
      </c>
      <c r="O51" s="44">
        <v>0</v>
      </c>
      <c r="P51" s="44">
        <v>0</v>
      </c>
      <c r="Q51" s="44">
        <v>0</v>
      </c>
      <c r="R51" s="44">
        <v>0</v>
      </c>
      <c r="S51" s="44">
        <v>0</v>
      </c>
      <c r="T51" s="44">
        <v>0</v>
      </c>
      <c r="U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 s="44">
        <v>0</v>
      </c>
      <c r="AD51" s="44">
        <v>0</v>
      </c>
      <c r="AE51" s="44">
        <v>0</v>
      </c>
      <c r="AF51" s="44">
        <v>0</v>
      </c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5</v>
      </c>
      <c r="C52" s="44">
        <v>5</v>
      </c>
      <c r="D52" s="44">
        <v>5</v>
      </c>
      <c r="E52" s="44">
        <v>5</v>
      </c>
      <c r="F52" s="44">
        <v>5</v>
      </c>
      <c r="G52" s="44">
        <v>3.5</v>
      </c>
      <c r="H52" s="44">
        <v>3.5</v>
      </c>
      <c r="I52" s="44">
        <v>3.5</v>
      </c>
      <c r="J52" s="44">
        <v>3.5</v>
      </c>
      <c r="K52" s="44">
        <v>3.5</v>
      </c>
      <c r="L52" s="44">
        <v>3.5</v>
      </c>
      <c r="M52" s="44">
        <v>3.5</v>
      </c>
      <c r="N52" s="44">
        <v>3.5</v>
      </c>
      <c r="O52" s="44">
        <v>3.5</v>
      </c>
      <c r="P52" s="44">
        <v>3.5</v>
      </c>
      <c r="Q52" s="44">
        <v>3.5</v>
      </c>
      <c r="R52" s="44">
        <v>3.5</v>
      </c>
      <c r="S52" s="44">
        <v>3.5</v>
      </c>
      <c r="T52" s="44">
        <v>3.5</v>
      </c>
      <c r="U52" s="44">
        <v>3.5</v>
      </c>
      <c r="V52" s="44">
        <v>3.5</v>
      </c>
      <c r="W52" s="44">
        <v>3.5</v>
      </c>
      <c r="X52" s="44">
        <v>3.5</v>
      </c>
      <c r="Y52" s="44">
        <v>3.5</v>
      </c>
      <c r="Z52" s="44">
        <v>3.5</v>
      </c>
      <c r="AA52" s="44">
        <v>3.5</v>
      </c>
      <c r="AB52" s="44">
        <v>3.5</v>
      </c>
      <c r="AC52" s="44">
        <v>3.5</v>
      </c>
      <c r="AD52" s="44">
        <v>3.5</v>
      </c>
      <c r="AE52" s="44">
        <v>3.5</v>
      </c>
      <c r="AF52" s="44">
        <v>3.5</v>
      </c>
      <c r="AG52" s="48">
        <v>14.3</v>
      </c>
      <c r="AH52" s="46">
        <f t="shared" si="2"/>
        <v>5</v>
      </c>
      <c r="AI52" s="47">
        <f t="shared" si="3"/>
        <v>3.5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2.6</v>
      </c>
      <c r="C53" s="44">
        <v>2.6</v>
      </c>
      <c r="D53" s="44">
        <v>2.6</v>
      </c>
      <c r="E53" s="44">
        <v>2.6</v>
      </c>
      <c r="F53" s="44">
        <v>2.6</v>
      </c>
      <c r="G53" s="44">
        <v>2.6</v>
      </c>
      <c r="H53" s="44">
        <v>2.6</v>
      </c>
      <c r="I53" s="44">
        <v>2.6</v>
      </c>
      <c r="J53" s="44">
        <v>2.6</v>
      </c>
      <c r="K53" s="44">
        <v>2.6</v>
      </c>
      <c r="L53" s="44">
        <v>2.6</v>
      </c>
      <c r="M53" s="44">
        <v>2.6</v>
      </c>
      <c r="N53" s="44">
        <v>2.6</v>
      </c>
      <c r="O53" s="44">
        <v>2.6</v>
      </c>
      <c r="P53" s="44">
        <v>2.6</v>
      </c>
      <c r="Q53" s="44">
        <v>2.6</v>
      </c>
      <c r="R53" s="44">
        <v>2.6</v>
      </c>
      <c r="S53" s="44">
        <v>2.6</v>
      </c>
      <c r="T53" s="44">
        <v>2.6</v>
      </c>
      <c r="U53" s="44">
        <v>2.6</v>
      </c>
      <c r="V53" s="44">
        <v>2.6</v>
      </c>
      <c r="W53" s="44">
        <v>2.6</v>
      </c>
      <c r="X53" s="44">
        <v>2.6</v>
      </c>
      <c r="Y53" s="44">
        <v>2.6</v>
      </c>
      <c r="Z53" s="44">
        <v>2.6</v>
      </c>
      <c r="AA53" s="44">
        <v>2.6</v>
      </c>
      <c r="AB53" s="44">
        <v>2.6</v>
      </c>
      <c r="AC53" s="44">
        <v>2.6</v>
      </c>
      <c r="AD53" s="44">
        <v>2.6</v>
      </c>
      <c r="AE53" s="44">
        <v>2.6</v>
      </c>
      <c r="AF53" s="44">
        <v>2.6</v>
      </c>
      <c r="AG53" s="48">
        <v>14</v>
      </c>
      <c r="AH53" s="46">
        <f t="shared" si="2"/>
        <v>2.6</v>
      </c>
      <c r="AI53" s="47">
        <f t="shared" si="3"/>
        <v>2.6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4.8</v>
      </c>
      <c r="C54" s="44">
        <v>4.8</v>
      </c>
      <c r="D54" s="44">
        <v>4.8</v>
      </c>
      <c r="E54" s="44">
        <v>4.8</v>
      </c>
      <c r="F54" s="44">
        <v>4.8</v>
      </c>
      <c r="G54" s="44">
        <v>4.8</v>
      </c>
      <c r="H54" s="44">
        <v>4.8</v>
      </c>
      <c r="I54" s="44">
        <v>4.8</v>
      </c>
      <c r="J54" s="44">
        <v>4.8</v>
      </c>
      <c r="K54" s="44">
        <v>4.8</v>
      </c>
      <c r="L54" s="44">
        <v>4.8</v>
      </c>
      <c r="M54" s="44">
        <v>4.8</v>
      </c>
      <c r="N54" s="44">
        <v>4.8</v>
      </c>
      <c r="O54" s="44">
        <v>4.8</v>
      </c>
      <c r="P54" s="44">
        <v>4.8</v>
      </c>
      <c r="Q54" s="44">
        <v>4.8</v>
      </c>
      <c r="R54" s="44">
        <v>4.8</v>
      </c>
      <c r="S54" s="44">
        <v>4.8</v>
      </c>
      <c r="T54" s="44">
        <v>4.8</v>
      </c>
      <c r="U54" s="44">
        <v>4.8</v>
      </c>
      <c r="V54" s="44">
        <v>4.8</v>
      </c>
      <c r="W54" s="44">
        <v>4.8</v>
      </c>
      <c r="X54" s="44">
        <v>4.8</v>
      </c>
      <c r="Y54" s="44">
        <v>4.8</v>
      </c>
      <c r="Z54" s="44">
        <v>4.8</v>
      </c>
      <c r="AA54" s="44">
        <v>4.8</v>
      </c>
      <c r="AB54" s="44">
        <v>4.8</v>
      </c>
      <c r="AC54" s="44">
        <v>4.8</v>
      </c>
      <c r="AD54" s="44">
        <v>4.8</v>
      </c>
      <c r="AE54" s="44">
        <v>4.8</v>
      </c>
      <c r="AF54" s="44">
        <v>4.8</v>
      </c>
      <c r="AG54" s="48">
        <v>13.6</v>
      </c>
      <c r="AH54" s="46">
        <f t="shared" si="2"/>
        <v>4.8</v>
      </c>
      <c r="AI54" s="47">
        <f t="shared" si="3"/>
        <v>4.8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3.5</v>
      </c>
      <c r="C55" s="44">
        <v>3.5</v>
      </c>
      <c r="D55" s="44">
        <v>3.5</v>
      </c>
      <c r="E55" s="44">
        <v>3.5</v>
      </c>
      <c r="F55" s="44">
        <v>3.5</v>
      </c>
      <c r="G55" s="44">
        <v>3.5</v>
      </c>
      <c r="H55" s="44">
        <v>3.5</v>
      </c>
      <c r="I55" s="44">
        <v>3.5</v>
      </c>
      <c r="J55" s="44">
        <v>3.5</v>
      </c>
      <c r="K55" s="44">
        <v>3.5</v>
      </c>
      <c r="L55" s="44">
        <v>3.5</v>
      </c>
      <c r="M55" s="44">
        <v>3.5</v>
      </c>
      <c r="N55" s="44">
        <v>3.5</v>
      </c>
      <c r="O55" s="44">
        <v>3.5</v>
      </c>
      <c r="P55" s="44">
        <v>3.5</v>
      </c>
      <c r="Q55" s="44">
        <v>3.5</v>
      </c>
      <c r="R55" s="44">
        <v>3.5</v>
      </c>
      <c r="S55" s="44">
        <v>3.5</v>
      </c>
      <c r="T55" s="44">
        <v>3.5</v>
      </c>
      <c r="U55" s="44">
        <v>3.5</v>
      </c>
      <c r="V55" s="44">
        <v>3.5</v>
      </c>
      <c r="W55" s="44">
        <v>3.5</v>
      </c>
      <c r="X55" s="44">
        <v>3.5</v>
      </c>
      <c r="Y55" s="44">
        <v>3.5</v>
      </c>
      <c r="Z55" s="44">
        <v>3.5</v>
      </c>
      <c r="AA55" s="44">
        <v>3.5</v>
      </c>
      <c r="AB55" s="44">
        <v>3.5</v>
      </c>
      <c r="AC55" s="44">
        <v>3.5</v>
      </c>
      <c r="AD55" s="44">
        <v>3.5</v>
      </c>
      <c r="AE55" s="44">
        <v>3.5</v>
      </c>
      <c r="AF55" s="44">
        <v>3.5</v>
      </c>
      <c r="AG55" s="48">
        <v>13.5</v>
      </c>
      <c r="AH55" s="46">
        <f t="shared" si="2"/>
        <v>3.5</v>
      </c>
      <c r="AI55" s="47">
        <f t="shared" si="3"/>
        <v>3.5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3.1</v>
      </c>
      <c r="C56" s="44">
        <v>3.1</v>
      </c>
      <c r="D56" s="44">
        <v>3.1</v>
      </c>
      <c r="E56" s="44">
        <v>3.1</v>
      </c>
      <c r="F56" s="44">
        <v>3.1</v>
      </c>
      <c r="G56" s="44">
        <v>3.1</v>
      </c>
      <c r="H56" s="44">
        <v>3.1</v>
      </c>
      <c r="I56" s="44">
        <v>3.1</v>
      </c>
      <c r="J56" s="44">
        <v>3.1</v>
      </c>
      <c r="K56" s="44">
        <v>3.1</v>
      </c>
      <c r="L56" s="44">
        <v>3.1</v>
      </c>
      <c r="M56" s="44">
        <v>3.1</v>
      </c>
      <c r="N56" s="44">
        <v>3.1</v>
      </c>
      <c r="O56" s="44">
        <v>3.1</v>
      </c>
      <c r="P56" s="44">
        <v>3.1</v>
      </c>
      <c r="Q56" s="44">
        <v>3.1</v>
      </c>
      <c r="R56" s="44">
        <v>3.1</v>
      </c>
      <c r="S56" s="44">
        <v>3.1</v>
      </c>
      <c r="T56" s="44">
        <v>3.1</v>
      </c>
      <c r="U56" s="44">
        <v>3.1</v>
      </c>
      <c r="V56" s="44">
        <v>3.1</v>
      </c>
      <c r="W56" s="44">
        <v>3.1</v>
      </c>
      <c r="X56" s="44">
        <v>3.1</v>
      </c>
      <c r="Y56" s="44">
        <v>3.1</v>
      </c>
      <c r="Z56" s="44">
        <v>3.1</v>
      </c>
      <c r="AA56" s="44">
        <v>3.1</v>
      </c>
      <c r="AB56" s="44">
        <v>3.1</v>
      </c>
      <c r="AC56" s="44">
        <v>3.1</v>
      </c>
      <c r="AD56" s="44">
        <v>3.1</v>
      </c>
      <c r="AE56" s="44">
        <v>3.1</v>
      </c>
      <c r="AF56" s="44">
        <v>3.1</v>
      </c>
      <c r="AG56" s="48">
        <v>13</v>
      </c>
      <c r="AH56" s="46">
        <f t="shared" si="2"/>
        <v>3.1</v>
      </c>
      <c r="AI56" s="47">
        <f t="shared" si="3"/>
        <v>3.1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3.6</v>
      </c>
      <c r="C57" s="44">
        <v>3.6</v>
      </c>
      <c r="D57" s="44">
        <v>3.6</v>
      </c>
      <c r="E57" s="44">
        <v>3.6</v>
      </c>
      <c r="F57" s="44">
        <v>3.6</v>
      </c>
      <c r="G57" s="44">
        <v>2.9</v>
      </c>
      <c r="H57" s="44">
        <v>2.9</v>
      </c>
      <c r="I57" s="44">
        <v>2.9</v>
      </c>
      <c r="J57" s="44">
        <v>2.9</v>
      </c>
      <c r="K57" s="44">
        <v>2.9</v>
      </c>
      <c r="L57" s="44">
        <v>2.9</v>
      </c>
      <c r="M57" s="44">
        <v>2.9</v>
      </c>
      <c r="N57" s="44">
        <v>2.9</v>
      </c>
      <c r="O57" s="44">
        <v>2.9</v>
      </c>
      <c r="P57" s="44">
        <v>2.9</v>
      </c>
      <c r="Q57" s="44">
        <v>2.9</v>
      </c>
      <c r="R57" s="44">
        <v>2.9</v>
      </c>
      <c r="S57" s="44">
        <v>2.9</v>
      </c>
      <c r="T57" s="44">
        <v>2.9</v>
      </c>
      <c r="U57" s="44">
        <v>2.9</v>
      </c>
      <c r="V57" s="44">
        <v>2.9</v>
      </c>
      <c r="W57" s="44">
        <v>2.9</v>
      </c>
      <c r="X57" s="44">
        <v>2.9</v>
      </c>
      <c r="Y57" s="44">
        <v>2.9</v>
      </c>
      <c r="Z57" s="44">
        <v>2.9</v>
      </c>
      <c r="AA57" s="44">
        <v>2.9</v>
      </c>
      <c r="AB57" s="44">
        <v>2.9</v>
      </c>
      <c r="AC57" s="44">
        <v>2.9</v>
      </c>
      <c r="AD57" s="44">
        <v>2.9</v>
      </c>
      <c r="AE57" s="44">
        <v>2.9</v>
      </c>
      <c r="AF57" s="44">
        <v>2.9</v>
      </c>
      <c r="AG57" s="48">
        <v>12</v>
      </c>
      <c r="AH57" s="46">
        <f t="shared" si="2"/>
        <v>3.6</v>
      </c>
      <c r="AI57" s="47">
        <f t="shared" si="3"/>
        <v>2.9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3.4</v>
      </c>
      <c r="C58" s="44">
        <v>3.4</v>
      </c>
      <c r="D58" s="44">
        <v>3.4</v>
      </c>
      <c r="E58" s="44">
        <v>3.4</v>
      </c>
      <c r="F58" s="44">
        <v>3.4</v>
      </c>
      <c r="G58" s="44">
        <v>3.22</v>
      </c>
      <c r="H58" s="44">
        <v>3.22</v>
      </c>
      <c r="I58" s="44">
        <v>3.22</v>
      </c>
      <c r="J58" s="44">
        <v>3.22</v>
      </c>
      <c r="K58" s="44">
        <v>3.22</v>
      </c>
      <c r="L58" s="44">
        <v>3.22</v>
      </c>
      <c r="M58" s="44">
        <v>3.22</v>
      </c>
      <c r="N58" s="44">
        <v>3.22</v>
      </c>
      <c r="O58" s="44">
        <v>3.22</v>
      </c>
      <c r="P58" s="44">
        <v>3.22</v>
      </c>
      <c r="Q58" s="44">
        <v>3.22</v>
      </c>
      <c r="R58" s="44">
        <v>3.22</v>
      </c>
      <c r="S58" s="44">
        <v>3.22</v>
      </c>
      <c r="T58" s="44">
        <v>3.22</v>
      </c>
      <c r="U58" s="44">
        <v>3.22</v>
      </c>
      <c r="V58" s="44">
        <v>3.22</v>
      </c>
      <c r="W58" s="44">
        <v>3.22</v>
      </c>
      <c r="X58" s="44">
        <v>3.22</v>
      </c>
      <c r="Y58" s="44">
        <v>3.22</v>
      </c>
      <c r="Z58" s="44">
        <v>3.22</v>
      </c>
      <c r="AA58" s="44">
        <v>3.22</v>
      </c>
      <c r="AB58" s="44">
        <v>3.22</v>
      </c>
      <c r="AC58" s="44">
        <v>3.22</v>
      </c>
      <c r="AD58" s="44">
        <v>3.22</v>
      </c>
      <c r="AE58" s="44">
        <v>3.22</v>
      </c>
      <c r="AF58" s="44">
        <v>3.22</v>
      </c>
      <c r="AG58" s="48">
        <v>12</v>
      </c>
      <c r="AH58" s="46">
        <f t="shared" si="2"/>
        <v>3.4</v>
      </c>
      <c r="AI58" s="47">
        <f t="shared" si="3"/>
        <v>3.22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3.5</v>
      </c>
      <c r="C59" s="44">
        <v>3.5</v>
      </c>
      <c r="D59" s="44">
        <v>3.5</v>
      </c>
      <c r="E59" s="44">
        <v>3.5</v>
      </c>
      <c r="F59" s="44">
        <v>3.5</v>
      </c>
      <c r="G59" s="44">
        <v>3.5</v>
      </c>
      <c r="H59" s="44">
        <v>3.5</v>
      </c>
      <c r="I59" s="44">
        <v>3.5</v>
      </c>
      <c r="J59" s="44">
        <v>3.5</v>
      </c>
      <c r="K59" s="44">
        <v>3.5</v>
      </c>
      <c r="L59" s="44">
        <v>3.5</v>
      </c>
      <c r="M59" s="44">
        <v>3.5</v>
      </c>
      <c r="N59" s="44">
        <v>3.5</v>
      </c>
      <c r="O59" s="44">
        <v>3.5</v>
      </c>
      <c r="P59" s="44">
        <v>3.5</v>
      </c>
      <c r="Q59" s="44">
        <v>3.5</v>
      </c>
      <c r="R59" s="44">
        <v>3.5</v>
      </c>
      <c r="S59" s="44">
        <v>3.5</v>
      </c>
      <c r="T59" s="44">
        <v>3.5</v>
      </c>
      <c r="U59" s="44">
        <v>3.5</v>
      </c>
      <c r="V59" s="44">
        <v>3.5</v>
      </c>
      <c r="W59" s="44">
        <v>3.5</v>
      </c>
      <c r="X59" s="44">
        <v>3.5</v>
      </c>
      <c r="Y59" s="44">
        <v>3.5</v>
      </c>
      <c r="Z59" s="44">
        <v>3.5</v>
      </c>
      <c r="AA59" s="44">
        <v>3.5</v>
      </c>
      <c r="AB59" s="44">
        <v>3.5</v>
      </c>
      <c r="AC59" s="44">
        <v>3.5</v>
      </c>
      <c r="AD59" s="44">
        <v>3.5</v>
      </c>
      <c r="AE59" s="44">
        <v>3.5</v>
      </c>
      <c r="AF59" s="44">
        <v>3.5</v>
      </c>
      <c r="AG59" s="48">
        <v>12</v>
      </c>
      <c r="AH59" s="46">
        <f t="shared" si="2"/>
        <v>3.5</v>
      </c>
      <c r="AI59" s="47">
        <f t="shared" si="3"/>
        <v>3.5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3.5</v>
      </c>
      <c r="C60" s="44">
        <v>3.5</v>
      </c>
      <c r="D60" s="44">
        <v>3.5</v>
      </c>
      <c r="E60" s="44">
        <v>3.5</v>
      </c>
      <c r="F60" s="44">
        <v>3.5</v>
      </c>
      <c r="G60" s="44">
        <v>3.5</v>
      </c>
      <c r="H60" s="44">
        <v>3.5</v>
      </c>
      <c r="I60" s="44">
        <v>3.5</v>
      </c>
      <c r="J60" s="44">
        <v>3.5</v>
      </c>
      <c r="K60" s="44">
        <v>3.5</v>
      </c>
      <c r="L60" s="44">
        <v>3.5</v>
      </c>
      <c r="M60" s="44">
        <v>3.5</v>
      </c>
      <c r="N60" s="44">
        <v>3.5</v>
      </c>
      <c r="O60" s="44">
        <v>3.5</v>
      </c>
      <c r="P60" s="44">
        <v>3.5</v>
      </c>
      <c r="Q60" s="44">
        <v>3.5</v>
      </c>
      <c r="R60" s="44">
        <v>3.5</v>
      </c>
      <c r="S60" s="44">
        <v>3.5</v>
      </c>
      <c r="T60" s="44">
        <v>3.5</v>
      </c>
      <c r="U60" s="44">
        <v>3.5</v>
      </c>
      <c r="V60" s="44">
        <v>3.5</v>
      </c>
      <c r="W60" s="44">
        <v>3.5</v>
      </c>
      <c r="X60" s="44">
        <v>3.5</v>
      </c>
      <c r="Y60" s="44">
        <v>3.5</v>
      </c>
      <c r="Z60" s="44">
        <v>3.5</v>
      </c>
      <c r="AA60" s="44">
        <v>3.5</v>
      </c>
      <c r="AB60" s="44">
        <v>3.5</v>
      </c>
      <c r="AC60" s="44">
        <v>3.5</v>
      </c>
      <c r="AD60" s="44">
        <v>3.5</v>
      </c>
      <c r="AE60" s="44">
        <v>3.5</v>
      </c>
      <c r="AF60" s="44">
        <v>3.5</v>
      </c>
      <c r="AG60" s="48">
        <v>12</v>
      </c>
      <c r="AH60" s="46">
        <f t="shared" si="2"/>
        <v>3.5</v>
      </c>
      <c r="AI60" s="47">
        <f t="shared" si="3"/>
        <v>3.5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2.6</v>
      </c>
      <c r="C61" s="44">
        <v>2.6</v>
      </c>
      <c r="D61" s="44">
        <v>2.6</v>
      </c>
      <c r="E61" s="44">
        <v>2.6</v>
      </c>
      <c r="F61" s="44">
        <v>2.6</v>
      </c>
      <c r="G61" s="44">
        <v>2.6</v>
      </c>
      <c r="H61" s="44">
        <v>2.6</v>
      </c>
      <c r="I61" s="44">
        <v>2.6</v>
      </c>
      <c r="J61" s="44">
        <v>2.6</v>
      </c>
      <c r="K61" s="44">
        <v>2.6</v>
      </c>
      <c r="L61" s="44">
        <v>2.6</v>
      </c>
      <c r="M61" s="44">
        <v>2.6</v>
      </c>
      <c r="N61" s="44">
        <v>2.6</v>
      </c>
      <c r="O61" s="44">
        <v>2.6</v>
      </c>
      <c r="P61" s="44">
        <v>2.6</v>
      </c>
      <c r="Q61" s="44">
        <v>2.6</v>
      </c>
      <c r="R61" s="44">
        <v>2.6</v>
      </c>
      <c r="S61" s="44">
        <v>2.6</v>
      </c>
      <c r="T61" s="44">
        <v>2.6</v>
      </c>
      <c r="U61" s="44">
        <v>2.6</v>
      </c>
      <c r="V61" s="44">
        <v>2.6</v>
      </c>
      <c r="W61" s="44">
        <v>2.6</v>
      </c>
      <c r="X61" s="44">
        <v>2.6</v>
      </c>
      <c r="Y61" s="44">
        <v>2.6</v>
      </c>
      <c r="Z61" s="44">
        <v>2.6</v>
      </c>
      <c r="AA61" s="44">
        <v>2.6</v>
      </c>
      <c r="AB61" s="44">
        <v>2.6</v>
      </c>
      <c r="AC61" s="44">
        <v>2.6</v>
      </c>
      <c r="AD61" s="44">
        <v>2.6</v>
      </c>
      <c r="AE61" s="44">
        <v>2.6</v>
      </c>
      <c r="AF61" s="44">
        <v>2.6</v>
      </c>
      <c r="AG61" s="48">
        <v>12</v>
      </c>
      <c r="AH61" s="46">
        <f t="shared" si="2"/>
        <v>2.6</v>
      </c>
      <c r="AI61" s="47">
        <f t="shared" si="3"/>
        <v>2.6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8</v>
      </c>
      <c r="C62" s="44">
        <v>8</v>
      </c>
      <c r="D62" s="44">
        <v>8</v>
      </c>
      <c r="E62" s="44">
        <v>8</v>
      </c>
      <c r="F62" s="44">
        <v>8</v>
      </c>
      <c r="G62" s="44">
        <v>8</v>
      </c>
      <c r="H62" s="44">
        <v>8</v>
      </c>
      <c r="I62" s="44">
        <v>8</v>
      </c>
      <c r="J62" s="44">
        <v>8</v>
      </c>
      <c r="K62" s="44">
        <v>8</v>
      </c>
      <c r="L62" s="44">
        <v>8</v>
      </c>
      <c r="M62" s="44">
        <v>8</v>
      </c>
      <c r="N62" s="44">
        <v>8</v>
      </c>
      <c r="O62" s="44">
        <v>8</v>
      </c>
      <c r="P62" s="44">
        <v>8</v>
      </c>
      <c r="Q62" s="44">
        <v>8</v>
      </c>
      <c r="R62" s="44">
        <v>8</v>
      </c>
      <c r="S62" s="44">
        <v>8</v>
      </c>
      <c r="T62" s="44">
        <v>8</v>
      </c>
      <c r="U62" s="44">
        <v>8</v>
      </c>
      <c r="V62" s="44">
        <v>8</v>
      </c>
      <c r="W62" s="44">
        <v>8</v>
      </c>
      <c r="X62" s="44">
        <v>8</v>
      </c>
      <c r="Y62" s="44">
        <v>8</v>
      </c>
      <c r="Z62" s="44">
        <v>8</v>
      </c>
      <c r="AA62" s="44">
        <v>8</v>
      </c>
      <c r="AB62" s="44">
        <v>8</v>
      </c>
      <c r="AC62" s="44">
        <v>8</v>
      </c>
      <c r="AD62" s="44">
        <v>8</v>
      </c>
      <c r="AE62" s="44">
        <v>8</v>
      </c>
      <c r="AF62" s="44">
        <v>8</v>
      </c>
      <c r="AG62" s="48">
        <v>11.88</v>
      </c>
      <c r="AH62" s="46">
        <f t="shared" si="2"/>
        <v>8</v>
      </c>
      <c r="AI62" s="47">
        <f t="shared" si="3"/>
        <v>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1.9</v>
      </c>
      <c r="C63" s="44">
        <v>1.9</v>
      </c>
      <c r="D63" s="44">
        <v>1.9</v>
      </c>
      <c r="E63" s="44">
        <v>1.9</v>
      </c>
      <c r="F63" s="44">
        <v>1.9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1.9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2.17</v>
      </c>
      <c r="C64" s="44">
        <v>2.17</v>
      </c>
      <c r="D64" s="44">
        <v>2.17</v>
      </c>
      <c r="E64" s="44">
        <v>2.17</v>
      </c>
      <c r="F64" s="44">
        <v>2.17</v>
      </c>
      <c r="G64" s="44">
        <v>2.17</v>
      </c>
      <c r="H64" s="44">
        <v>2.17</v>
      </c>
      <c r="I64" s="44">
        <v>2.17</v>
      </c>
      <c r="J64" s="44">
        <v>2.17</v>
      </c>
      <c r="K64" s="44">
        <v>2.17</v>
      </c>
      <c r="L64" s="44">
        <v>2.17</v>
      </c>
      <c r="M64" s="44">
        <v>2.17</v>
      </c>
      <c r="N64" s="44">
        <v>2.17</v>
      </c>
      <c r="O64" s="44">
        <v>2.17</v>
      </c>
      <c r="P64" s="44">
        <v>2.17</v>
      </c>
      <c r="Q64" s="44">
        <v>2.17</v>
      </c>
      <c r="R64" s="44">
        <v>2.17</v>
      </c>
      <c r="S64" s="44">
        <v>2.17</v>
      </c>
      <c r="T64" s="44">
        <v>2.17</v>
      </c>
      <c r="U64" s="44">
        <v>2.17</v>
      </c>
      <c r="V64" s="44">
        <v>2.17</v>
      </c>
      <c r="W64" s="44">
        <v>2.17</v>
      </c>
      <c r="X64" s="44">
        <v>2.17</v>
      </c>
      <c r="Y64" s="44">
        <v>2.17</v>
      </c>
      <c r="Z64" s="44">
        <v>2.17</v>
      </c>
      <c r="AA64" s="44">
        <v>2.17</v>
      </c>
      <c r="AB64" s="44">
        <v>2.17</v>
      </c>
      <c r="AC64" s="44">
        <v>2.17</v>
      </c>
      <c r="AD64" s="44">
        <v>2.17</v>
      </c>
      <c r="AE64" s="44">
        <v>2.17</v>
      </c>
      <c r="AF64" s="44">
        <v>2.17</v>
      </c>
      <c r="AG64" s="48">
        <v>11</v>
      </c>
      <c r="AH64" s="46">
        <f>MAX(B64:AF64)</f>
        <v>2.17</v>
      </c>
      <c r="AI64" s="47">
        <f>MIN(B64:AF64)</f>
        <v>2.17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2.9</v>
      </c>
      <c r="C65" s="44">
        <v>2.9</v>
      </c>
      <c r="D65" s="44">
        <v>2.9</v>
      </c>
      <c r="E65" s="44">
        <v>2.9</v>
      </c>
      <c r="F65" s="44">
        <v>2.9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2.9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4.5999999999999996</v>
      </c>
      <c r="C67" s="44">
        <v>4.5999999999999996</v>
      </c>
      <c r="D67" s="44">
        <v>4.5999999999999996</v>
      </c>
      <c r="E67" s="44">
        <v>4.5999999999999996</v>
      </c>
      <c r="F67" s="44">
        <v>4.5999999999999996</v>
      </c>
      <c r="G67" s="44">
        <v>0</v>
      </c>
      <c r="H67" s="44">
        <v>0</v>
      </c>
      <c r="I67" s="44">
        <v>0</v>
      </c>
      <c r="J67" s="44">
        <v>0</v>
      </c>
      <c r="K67" s="44">
        <v>0</v>
      </c>
      <c r="L67" s="44">
        <v>0</v>
      </c>
      <c r="M67" s="44">
        <v>0</v>
      </c>
      <c r="N67" s="44">
        <v>0</v>
      </c>
      <c r="O67" s="44">
        <v>0</v>
      </c>
      <c r="P67" s="44">
        <v>0</v>
      </c>
      <c r="Q67" s="44">
        <v>0</v>
      </c>
      <c r="R67" s="44">
        <v>0</v>
      </c>
      <c r="S67" s="44">
        <v>0</v>
      </c>
      <c r="T67" s="44">
        <v>0</v>
      </c>
      <c r="U67" s="44">
        <v>0</v>
      </c>
      <c r="V67" s="44">
        <v>0</v>
      </c>
      <c r="W67" s="44">
        <v>0</v>
      </c>
      <c r="X67" s="44">
        <v>0</v>
      </c>
      <c r="Y67" s="44">
        <v>0</v>
      </c>
      <c r="Z67" s="44">
        <v>0</v>
      </c>
      <c r="AA67" s="44">
        <v>0</v>
      </c>
      <c r="AB67" s="44">
        <v>0</v>
      </c>
      <c r="AC67" s="44">
        <v>0</v>
      </c>
      <c r="AD67" s="44">
        <v>0</v>
      </c>
      <c r="AE67" s="44">
        <v>0</v>
      </c>
      <c r="AF67" s="44">
        <v>0</v>
      </c>
      <c r="AG67" s="61">
        <v>10</v>
      </c>
      <c r="AH67" s="46">
        <f t="shared" si="2"/>
        <v>4.5999999999999996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34.799999999999997</v>
      </c>
      <c r="C70" s="66">
        <v>34.799999999999997</v>
      </c>
      <c r="D70" s="66">
        <v>34.799999999999997</v>
      </c>
      <c r="E70" s="66">
        <v>34.799999999999997</v>
      </c>
      <c r="F70" s="66">
        <f>27.5+19.3</f>
        <v>46.8</v>
      </c>
      <c r="G70" s="66">
        <f>26.5+18.2</f>
        <v>44.7</v>
      </c>
      <c r="H70" s="66">
        <f>25.6+17.8</f>
        <v>43.400000000000006</v>
      </c>
      <c r="I70" s="66">
        <f>24.4+17.1</f>
        <v>41.5</v>
      </c>
      <c r="J70" s="66">
        <f>24.1+17.2</f>
        <v>41.3</v>
      </c>
      <c r="K70" s="66">
        <f>23.7+16</f>
        <v>39.700000000000003</v>
      </c>
      <c r="L70" s="66">
        <f t="shared" ref="L70:AA70" si="20">22+16</f>
        <v>38</v>
      </c>
      <c r="M70" s="66">
        <f t="shared" si="20"/>
        <v>38</v>
      </c>
      <c r="N70" s="66">
        <f t="shared" si="20"/>
        <v>38</v>
      </c>
      <c r="O70" s="66">
        <f t="shared" si="20"/>
        <v>38</v>
      </c>
      <c r="P70" s="66">
        <f t="shared" si="20"/>
        <v>38</v>
      </c>
      <c r="Q70" s="66">
        <f t="shared" si="20"/>
        <v>38</v>
      </c>
      <c r="R70" s="66">
        <f t="shared" si="20"/>
        <v>38</v>
      </c>
      <c r="S70" s="66">
        <f t="shared" si="20"/>
        <v>38</v>
      </c>
      <c r="T70" s="66">
        <f t="shared" si="20"/>
        <v>38</v>
      </c>
      <c r="U70" s="66">
        <f t="shared" si="20"/>
        <v>38</v>
      </c>
      <c r="V70" s="66">
        <f t="shared" si="20"/>
        <v>38</v>
      </c>
      <c r="W70" s="66">
        <f t="shared" si="20"/>
        <v>38</v>
      </c>
      <c r="X70" s="66">
        <f t="shared" si="20"/>
        <v>38</v>
      </c>
      <c r="Y70" s="66">
        <f t="shared" si="20"/>
        <v>38</v>
      </c>
      <c r="Z70" s="66">
        <f t="shared" si="20"/>
        <v>38</v>
      </c>
      <c r="AA70" s="66">
        <f t="shared" si="20"/>
        <v>38</v>
      </c>
      <c r="AB70" s="66">
        <f>23.5+12</f>
        <v>35.5</v>
      </c>
      <c r="AC70" s="66">
        <f>23.5+12</f>
        <v>35.5</v>
      </c>
      <c r="AD70" s="66">
        <f>23.5+12</f>
        <v>35.5</v>
      </c>
      <c r="AE70" s="66">
        <f>22.1+17.3</f>
        <v>39.400000000000006</v>
      </c>
      <c r="AF70" s="66">
        <f>22.3+16</f>
        <v>38.299999999999997</v>
      </c>
      <c r="AG70" s="64">
        <v>240</v>
      </c>
      <c r="AH70" s="46">
        <f t="shared" si="2"/>
        <v>46.8</v>
      </c>
      <c r="AI70" s="47">
        <f t="shared" si="3"/>
        <v>34.799999999999997</v>
      </c>
      <c r="AK70" s="49"/>
    </row>
    <row r="71" spans="1:88" ht="15.75" thickBot="1" x14ac:dyDescent="0.3">
      <c r="A71" s="69" t="s">
        <v>90</v>
      </c>
      <c r="B71" s="70">
        <v>613.2700000000001</v>
      </c>
      <c r="C71" s="70">
        <f t="shared" ref="C71:AG71" si="21">SUM(C11:C69)</f>
        <v>613.2700000000001</v>
      </c>
      <c r="D71" s="70">
        <f t="shared" si="21"/>
        <v>613.2700000000001</v>
      </c>
      <c r="E71" s="70">
        <f t="shared" si="21"/>
        <v>613.2700000000001</v>
      </c>
      <c r="F71" s="70">
        <f t="shared" si="21"/>
        <v>603.37000000000012</v>
      </c>
      <c r="G71" s="70">
        <f t="shared" si="21"/>
        <v>585.49000000000024</v>
      </c>
      <c r="H71" s="70">
        <f t="shared" si="21"/>
        <v>585.49000000000024</v>
      </c>
      <c r="I71" s="70">
        <f t="shared" si="21"/>
        <v>585.49000000000024</v>
      </c>
      <c r="J71" s="70">
        <f t="shared" si="21"/>
        <v>585.49000000000024</v>
      </c>
      <c r="K71" s="70">
        <f t="shared" si="21"/>
        <v>585.49000000000024</v>
      </c>
      <c r="L71" s="70">
        <f t="shared" si="21"/>
        <v>581.69000000000017</v>
      </c>
      <c r="M71" s="70">
        <f t="shared" ref="M71:S71" si="22">SUM(M11:M69)</f>
        <v>581.69000000000017</v>
      </c>
      <c r="N71" s="70">
        <f t="shared" si="22"/>
        <v>581.69000000000017</v>
      </c>
      <c r="O71" s="70">
        <f t="shared" si="22"/>
        <v>581.69000000000017</v>
      </c>
      <c r="P71" s="70">
        <f t="shared" si="22"/>
        <v>581.69000000000017</v>
      </c>
      <c r="Q71" s="70">
        <f t="shared" si="22"/>
        <v>581.69000000000017</v>
      </c>
      <c r="R71" s="70">
        <f t="shared" si="22"/>
        <v>581.69000000000017</v>
      </c>
      <c r="S71" s="70">
        <f t="shared" si="22"/>
        <v>581.69000000000017</v>
      </c>
      <c r="T71" s="70">
        <f t="shared" si="21"/>
        <v>581.69000000000017</v>
      </c>
      <c r="U71" s="70">
        <f t="shared" si="21"/>
        <v>581.69000000000017</v>
      </c>
      <c r="V71" s="70">
        <f t="shared" si="21"/>
        <v>581.69000000000017</v>
      </c>
      <c r="W71" s="70">
        <f t="shared" si="21"/>
        <v>581.69000000000017</v>
      </c>
      <c r="X71" s="70">
        <f t="shared" si="21"/>
        <v>581.69000000000017</v>
      </c>
      <c r="Y71" s="70">
        <f t="shared" si="21"/>
        <v>581.69000000000017</v>
      </c>
      <c r="Z71" s="70">
        <f t="shared" si="21"/>
        <v>581.69000000000017</v>
      </c>
      <c r="AA71" s="70">
        <f>SUM(AA11:AA69)</f>
        <v>581.69000000000017</v>
      </c>
      <c r="AB71" s="70">
        <f>SUM(AB11:AB69)</f>
        <v>581.69000000000017</v>
      </c>
      <c r="AC71" s="70">
        <f>SUM(AC11:AC69)</f>
        <v>581.69000000000017</v>
      </c>
      <c r="AD71" s="70">
        <f t="shared" si="21"/>
        <v>588.19000000000005</v>
      </c>
      <c r="AE71" s="70">
        <f t="shared" si="21"/>
        <v>588.19000000000005</v>
      </c>
      <c r="AF71" s="70">
        <f t="shared" si="21"/>
        <v>588.19000000000005</v>
      </c>
      <c r="AG71" s="70">
        <f t="shared" si="21"/>
        <v>1812.2049999999999</v>
      </c>
      <c r="AH71" s="46">
        <f t="shared" si="2"/>
        <v>613.2700000000001</v>
      </c>
      <c r="AI71" s="47">
        <f t="shared" si="3"/>
        <v>581.69000000000017</v>
      </c>
      <c r="AK71" s="49"/>
    </row>
    <row r="72" spans="1:88" x14ac:dyDescent="0.25">
      <c r="A72" s="71" t="s">
        <v>91</v>
      </c>
      <c r="B72" s="44">
        <v>0</v>
      </c>
      <c r="C72" s="44">
        <v>0</v>
      </c>
      <c r="D72" s="44">
        <v>0</v>
      </c>
      <c r="E72" s="44">
        <v>0</v>
      </c>
      <c r="F72" s="44">
        <v>0</v>
      </c>
      <c r="G72" s="44">
        <v>0</v>
      </c>
      <c r="H72" s="44">
        <v>0</v>
      </c>
      <c r="I72" s="44">
        <v>80.2</v>
      </c>
      <c r="J72" s="44">
        <v>130.6</v>
      </c>
      <c r="K72" s="44">
        <v>283.39999999999998</v>
      </c>
      <c r="L72" s="44">
        <v>361.8</v>
      </c>
      <c r="M72" s="44">
        <v>349</v>
      </c>
      <c r="N72" s="44">
        <v>233.2</v>
      </c>
      <c r="O72" s="44">
        <v>193.1</v>
      </c>
      <c r="P72" s="44">
        <v>70.2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20</v>
      </c>
      <c r="X72" s="44">
        <v>60.5</v>
      </c>
      <c r="Y72" s="44">
        <v>229</v>
      </c>
      <c r="Z72" s="44">
        <v>404.4</v>
      </c>
      <c r="AA72" s="44">
        <v>330</v>
      </c>
      <c r="AB72" s="44">
        <v>330</v>
      </c>
      <c r="AC72" s="44">
        <v>180</v>
      </c>
      <c r="AD72" s="44">
        <v>50.4</v>
      </c>
      <c r="AE72" s="44">
        <v>0</v>
      </c>
      <c r="AF72" s="44">
        <v>0</v>
      </c>
      <c r="AG72" s="61">
        <v>456</v>
      </c>
      <c r="AH72" s="46">
        <f t="shared" si="2"/>
        <v>404.4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39.9</v>
      </c>
      <c r="C73" s="43">
        <v>41.8</v>
      </c>
      <c r="D73" s="43">
        <v>41.8</v>
      </c>
      <c r="E73" s="43">
        <v>41.9</v>
      </c>
      <c r="F73" s="43">
        <v>39.799999999999997</v>
      </c>
      <c r="G73" s="43">
        <v>37.799999999999997</v>
      </c>
      <c r="H73" s="43">
        <v>37.799999999999997</v>
      </c>
      <c r="I73" s="43">
        <v>37.799999999999997</v>
      </c>
      <c r="J73" s="43">
        <v>37.799999999999997</v>
      </c>
      <c r="K73" s="43">
        <v>35.799999999999997</v>
      </c>
      <c r="L73" s="43">
        <v>39.9</v>
      </c>
      <c r="M73" s="43">
        <v>39.9</v>
      </c>
      <c r="N73" s="43">
        <v>39.9</v>
      </c>
      <c r="O73" s="43">
        <v>39.9</v>
      </c>
      <c r="P73" s="43">
        <v>39.9</v>
      </c>
      <c r="Q73" s="43">
        <v>39.9</v>
      </c>
      <c r="R73" s="43">
        <v>39.9</v>
      </c>
      <c r="S73" s="43">
        <v>39.9</v>
      </c>
      <c r="T73" s="43">
        <v>39.9</v>
      </c>
      <c r="U73" s="43">
        <v>39.9</v>
      </c>
      <c r="V73" s="43">
        <v>39.9</v>
      </c>
      <c r="W73" s="43">
        <v>39.9</v>
      </c>
      <c r="X73" s="43">
        <v>39.9</v>
      </c>
      <c r="Y73" s="43">
        <v>39.9</v>
      </c>
      <c r="Z73" s="43">
        <v>34.6</v>
      </c>
      <c r="AA73" s="43">
        <v>34.6</v>
      </c>
      <c r="AB73" s="43">
        <v>34.6</v>
      </c>
      <c r="AC73" s="43">
        <v>34.6</v>
      </c>
      <c r="AD73" s="43">
        <v>34.6</v>
      </c>
      <c r="AE73" s="43">
        <v>34.6</v>
      </c>
      <c r="AF73" s="43">
        <v>35.9</v>
      </c>
      <c r="AG73" s="64">
        <v>111</v>
      </c>
      <c r="AH73" s="46">
        <f t="shared" si="2"/>
        <v>41.9</v>
      </c>
      <c r="AI73" s="47">
        <f t="shared" si="3"/>
        <v>34.6</v>
      </c>
      <c r="AK73" s="49"/>
    </row>
    <row r="74" spans="1:88" x14ac:dyDescent="0.25">
      <c r="A74" s="73" t="s">
        <v>93</v>
      </c>
      <c r="B74" s="43">
        <v>26.3</v>
      </c>
      <c r="C74" s="43">
        <v>26.7</v>
      </c>
      <c r="D74" s="43">
        <v>25.7</v>
      </c>
      <c r="E74" s="43">
        <v>25.9</v>
      </c>
      <c r="F74" s="43">
        <v>26.6</v>
      </c>
      <c r="G74" s="43">
        <v>26.2</v>
      </c>
      <c r="H74" s="43">
        <v>26.2</v>
      </c>
      <c r="I74" s="43">
        <v>26.2</v>
      </c>
      <c r="J74" s="43">
        <v>26.2</v>
      </c>
      <c r="K74" s="43">
        <v>26.7</v>
      </c>
      <c r="L74" s="43">
        <v>26.9</v>
      </c>
      <c r="M74" s="43">
        <v>26.9</v>
      </c>
      <c r="N74" s="43">
        <v>26.9</v>
      </c>
      <c r="O74" s="43">
        <v>26.9</v>
      </c>
      <c r="P74" s="43">
        <v>26.9</v>
      </c>
      <c r="Q74" s="43">
        <v>26.9</v>
      </c>
      <c r="R74" s="43">
        <v>26.9</v>
      </c>
      <c r="S74" s="43">
        <v>26.9</v>
      </c>
      <c r="T74" s="43">
        <v>26.9</v>
      </c>
      <c r="U74" s="43">
        <v>26.9</v>
      </c>
      <c r="V74" s="43">
        <v>26.9</v>
      </c>
      <c r="W74" s="43">
        <v>26.9</v>
      </c>
      <c r="X74" s="43">
        <v>26.9</v>
      </c>
      <c r="Y74" s="43">
        <v>26.9</v>
      </c>
      <c r="Z74" s="43">
        <v>25.5</v>
      </c>
      <c r="AA74" s="43">
        <v>25.5</v>
      </c>
      <c r="AB74" s="43">
        <v>25.5</v>
      </c>
      <c r="AC74" s="43">
        <v>25.5</v>
      </c>
      <c r="AD74" s="43">
        <v>25.5</v>
      </c>
      <c r="AE74" s="43">
        <v>25.5</v>
      </c>
      <c r="AF74" s="43">
        <v>25.5</v>
      </c>
      <c r="AG74" s="64">
        <v>60</v>
      </c>
      <c r="AH74" s="46">
        <f t="shared" si="2"/>
        <v>26.9</v>
      </c>
      <c r="AI74" s="47">
        <f t="shared" si="3"/>
        <v>25.5</v>
      </c>
      <c r="AK74" s="49"/>
    </row>
    <row r="75" spans="1:88" x14ac:dyDescent="0.25">
      <c r="A75" s="74" t="s">
        <v>94</v>
      </c>
      <c r="B75" s="43">
        <v>12.5</v>
      </c>
      <c r="C75" s="43">
        <v>12.3</v>
      </c>
      <c r="D75" s="43">
        <v>12.3</v>
      </c>
      <c r="E75" s="43">
        <v>12.3</v>
      </c>
      <c r="F75" s="43">
        <v>12.3</v>
      </c>
      <c r="G75" s="43">
        <v>12.3</v>
      </c>
      <c r="H75" s="43">
        <v>12.3</v>
      </c>
      <c r="I75" s="43">
        <v>12.3</v>
      </c>
      <c r="J75" s="43">
        <v>12.3</v>
      </c>
      <c r="K75" s="43">
        <v>12.3</v>
      </c>
      <c r="L75" s="43">
        <v>12.3</v>
      </c>
      <c r="M75" s="43">
        <v>12.3</v>
      </c>
      <c r="N75" s="43">
        <v>12.3</v>
      </c>
      <c r="O75" s="43">
        <v>12.3</v>
      </c>
      <c r="P75" s="43">
        <v>12.3</v>
      </c>
      <c r="Q75" s="43">
        <v>12.3</v>
      </c>
      <c r="R75" s="43">
        <v>12.3</v>
      </c>
      <c r="S75" s="43">
        <v>12.3</v>
      </c>
      <c r="T75" s="43">
        <v>12.3</v>
      </c>
      <c r="U75" s="43">
        <v>12.3</v>
      </c>
      <c r="V75" s="43">
        <v>12.3</v>
      </c>
      <c r="W75" s="43">
        <v>12.3</v>
      </c>
      <c r="X75" s="43">
        <v>12.3</v>
      </c>
      <c r="Y75" s="43">
        <v>12.3</v>
      </c>
      <c r="Z75" s="43">
        <v>12.3</v>
      </c>
      <c r="AA75" s="43">
        <v>12.3</v>
      </c>
      <c r="AB75" s="43">
        <v>12.3</v>
      </c>
      <c r="AC75" s="43">
        <v>12.3</v>
      </c>
      <c r="AD75" s="43">
        <v>12.3</v>
      </c>
      <c r="AE75" s="43">
        <v>12.3</v>
      </c>
      <c r="AF75" s="43">
        <v>12.3</v>
      </c>
      <c r="AG75" s="75">
        <v>42.5</v>
      </c>
      <c r="AH75" s="46">
        <f t="shared" ref="AH75:AH138" si="23">MAX(B75:AF75)</f>
        <v>12.5</v>
      </c>
      <c r="AI75" s="47">
        <f t="shared" ref="AI75:AI138" si="24">MIN(B75:AF75)</f>
        <v>12.3</v>
      </c>
      <c r="AK75" s="49"/>
    </row>
    <row r="76" spans="1:88" x14ac:dyDescent="0.25">
      <c r="A76" s="74" t="s">
        <v>95</v>
      </c>
      <c r="B76" s="43">
        <v>14</v>
      </c>
      <c r="C76" s="43">
        <v>12.2</v>
      </c>
      <c r="D76" s="43">
        <v>12.1</v>
      </c>
      <c r="E76" s="43">
        <v>12.2</v>
      </c>
      <c r="F76" s="43">
        <v>12.2</v>
      </c>
      <c r="G76" s="43">
        <v>12.2</v>
      </c>
      <c r="H76" s="43">
        <v>12.2</v>
      </c>
      <c r="I76" s="43">
        <v>12.2</v>
      </c>
      <c r="J76" s="43">
        <v>12.2</v>
      </c>
      <c r="K76" s="43">
        <v>12.2</v>
      </c>
      <c r="L76" s="43">
        <v>12.2</v>
      </c>
      <c r="M76" s="43">
        <v>12.2</v>
      </c>
      <c r="N76" s="43">
        <v>12.2</v>
      </c>
      <c r="O76" s="43">
        <v>12.2</v>
      </c>
      <c r="P76" s="43">
        <v>12.2</v>
      </c>
      <c r="Q76" s="43">
        <v>12.2</v>
      </c>
      <c r="R76" s="43">
        <v>12.2</v>
      </c>
      <c r="S76" s="43">
        <v>12.2</v>
      </c>
      <c r="T76" s="43">
        <v>12.2</v>
      </c>
      <c r="U76" s="43">
        <v>12.2</v>
      </c>
      <c r="V76" s="43">
        <v>12.2</v>
      </c>
      <c r="W76" s="43">
        <v>12.2</v>
      </c>
      <c r="X76" s="43">
        <v>12.2</v>
      </c>
      <c r="Y76" s="43">
        <v>12.2</v>
      </c>
      <c r="Z76" s="43">
        <v>12.2</v>
      </c>
      <c r="AA76" s="43">
        <v>12.2</v>
      </c>
      <c r="AB76" s="43">
        <v>12.2</v>
      </c>
      <c r="AC76" s="43">
        <v>12.2</v>
      </c>
      <c r="AD76" s="43">
        <v>12.2</v>
      </c>
      <c r="AE76" s="43">
        <v>12.2</v>
      </c>
      <c r="AF76" s="43">
        <v>12.2</v>
      </c>
      <c r="AG76" s="75">
        <v>22.1</v>
      </c>
      <c r="AH76" s="46">
        <f t="shared" si="23"/>
        <v>14</v>
      </c>
      <c r="AI76" s="47">
        <f t="shared" si="24"/>
        <v>12.1</v>
      </c>
      <c r="AK76" s="49"/>
    </row>
    <row r="77" spans="1:88" ht="15.75" thickBot="1" x14ac:dyDescent="0.3">
      <c r="A77" s="76" t="s">
        <v>96</v>
      </c>
      <c r="B77" s="77">
        <v>4</v>
      </c>
      <c r="C77" s="77">
        <v>4</v>
      </c>
      <c r="D77" s="77">
        <v>4</v>
      </c>
      <c r="E77" s="77">
        <v>4</v>
      </c>
      <c r="F77" s="77">
        <v>4</v>
      </c>
      <c r="G77" s="77">
        <v>4</v>
      </c>
      <c r="H77" s="77">
        <v>4</v>
      </c>
      <c r="I77" s="77">
        <v>4</v>
      </c>
      <c r="J77" s="77">
        <v>4</v>
      </c>
      <c r="K77" s="77">
        <v>4</v>
      </c>
      <c r="L77" s="77">
        <v>4</v>
      </c>
      <c r="M77" s="77">
        <v>4</v>
      </c>
      <c r="N77" s="77">
        <v>4</v>
      </c>
      <c r="O77" s="77">
        <v>4</v>
      </c>
      <c r="P77" s="77">
        <v>4</v>
      </c>
      <c r="Q77" s="77">
        <v>4</v>
      </c>
      <c r="R77" s="77">
        <v>4</v>
      </c>
      <c r="S77" s="77">
        <v>4</v>
      </c>
      <c r="T77" s="77">
        <v>4</v>
      </c>
      <c r="U77" s="77">
        <v>4</v>
      </c>
      <c r="V77" s="77">
        <v>4</v>
      </c>
      <c r="W77" s="77">
        <v>4</v>
      </c>
      <c r="X77" s="77">
        <v>4</v>
      </c>
      <c r="Y77" s="77">
        <v>4</v>
      </c>
      <c r="Z77" s="77">
        <v>4</v>
      </c>
      <c r="AA77" s="77">
        <v>4</v>
      </c>
      <c r="AB77" s="77">
        <v>4</v>
      </c>
      <c r="AC77" s="77">
        <v>4</v>
      </c>
      <c r="AD77" s="77">
        <v>4</v>
      </c>
      <c r="AE77" s="77">
        <v>4</v>
      </c>
      <c r="AF77" s="77">
        <v>4</v>
      </c>
      <c r="AG77" s="78">
        <v>14.8</v>
      </c>
      <c r="AH77" s="46">
        <f t="shared" si="23"/>
        <v>4</v>
      </c>
      <c r="AI77" s="47">
        <f t="shared" si="24"/>
        <v>4</v>
      </c>
      <c r="AK77" s="49"/>
    </row>
    <row r="78" spans="1:88" ht="15.75" thickBot="1" x14ac:dyDescent="0.3">
      <c r="A78" s="79" t="s">
        <v>97</v>
      </c>
      <c r="B78" s="70">
        <v>96.7</v>
      </c>
      <c r="C78" s="70">
        <f t="shared" ref="C78:AG78" si="25">SUM(C72:C77)</f>
        <v>97</v>
      </c>
      <c r="D78" s="70">
        <f t="shared" si="25"/>
        <v>95.899999999999991</v>
      </c>
      <c r="E78" s="70">
        <f t="shared" si="25"/>
        <v>96.3</v>
      </c>
      <c r="F78" s="70">
        <f t="shared" si="25"/>
        <v>94.9</v>
      </c>
      <c r="G78" s="70">
        <f t="shared" si="25"/>
        <v>92.5</v>
      </c>
      <c r="H78" s="70">
        <f t="shared" si="25"/>
        <v>92.5</v>
      </c>
      <c r="I78" s="70">
        <f t="shared" si="25"/>
        <v>172.7</v>
      </c>
      <c r="J78" s="70">
        <f t="shared" si="25"/>
        <v>223.09999999999997</v>
      </c>
      <c r="K78" s="70">
        <f t="shared" si="25"/>
        <v>374.4</v>
      </c>
      <c r="L78" s="70">
        <f t="shared" si="25"/>
        <v>457.09999999999997</v>
      </c>
      <c r="M78" s="70">
        <f t="shared" ref="M78:S78" si="26">SUM(M72:M77)</f>
        <v>444.29999999999995</v>
      </c>
      <c r="N78" s="70">
        <f t="shared" si="26"/>
        <v>328.49999999999994</v>
      </c>
      <c r="O78" s="70">
        <f t="shared" si="26"/>
        <v>288.39999999999998</v>
      </c>
      <c r="P78" s="70">
        <f t="shared" si="26"/>
        <v>165.5</v>
      </c>
      <c r="Q78" s="70">
        <f t="shared" si="26"/>
        <v>95.3</v>
      </c>
      <c r="R78" s="70">
        <f t="shared" si="26"/>
        <v>95.3</v>
      </c>
      <c r="S78" s="70">
        <f t="shared" si="26"/>
        <v>95.3</v>
      </c>
      <c r="T78" s="70">
        <f t="shared" si="25"/>
        <v>95.3</v>
      </c>
      <c r="U78" s="70">
        <f t="shared" si="25"/>
        <v>95.3</v>
      </c>
      <c r="V78" s="70">
        <f t="shared" si="25"/>
        <v>95.3</v>
      </c>
      <c r="W78" s="70">
        <f t="shared" si="25"/>
        <v>115.3</v>
      </c>
      <c r="X78" s="70">
        <f t="shared" si="25"/>
        <v>155.80000000000001</v>
      </c>
      <c r="Y78" s="70">
        <f t="shared" si="25"/>
        <v>324.29999999999995</v>
      </c>
      <c r="Z78" s="70">
        <f t="shared" si="25"/>
        <v>493</v>
      </c>
      <c r="AA78" s="70">
        <f>SUM(AA72:AA77)</f>
        <v>418.6</v>
      </c>
      <c r="AB78" s="70">
        <f t="shared" si="25"/>
        <v>418.6</v>
      </c>
      <c r="AC78" s="70">
        <f>SUM(AC72:AC77)</f>
        <v>268.60000000000002</v>
      </c>
      <c r="AD78" s="70">
        <f t="shared" si="25"/>
        <v>139</v>
      </c>
      <c r="AE78" s="70">
        <f t="shared" si="25"/>
        <v>88.600000000000009</v>
      </c>
      <c r="AF78" s="70">
        <f t="shared" si="25"/>
        <v>89.9</v>
      </c>
      <c r="AG78" s="80">
        <f t="shared" si="25"/>
        <v>706.4</v>
      </c>
      <c r="AH78" s="46">
        <f t="shared" si="23"/>
        <v>493</v>
      </c>
      <c r="AI78" s="47">
        <f t="shared" si="24"/>
        <v>88.600000000000009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93.4</v>
      </c>
      <c r="C79" s="44">
        <v>0</v>
      </c>
      <c r="D79" s="44">
        <v>0</v>
      </c>
      <c r="E79" s="44">
        <v>0</v>
      </c>
      <c r="F79" s="44">
        <v>0</v>
      </c>
      <c r="G79" s="44">
        <v>0</v>
      </c>
      <c r="H79" s="44">
        <v>40.200000000000003</v>
      </c>
      <c r="I79" s="44">
        <v>72.8</v>
      </c>
      <c r="J79" s="44">
        <v>101.2</v>
      </c>
      <c r="K79" s="44">
        <v>120</v>
      </c>
      <c r="L79" s="44">
        <v>127.9</v>
      </c>
      <c r="M79" s="44">
        <v>88.3</v>
      </c>
      <c r="N79" s="44">
        <v>72.599999999999994</v>
      </c>
      <c r="O79" s="44">
        <v>72.599999999999994</v>
      </c>
      <c r="P79" s="44">
        <v>72.599999999999994</v>
      </c>
      <c r="Q79" s="44">
        <v>71.7</v>
      </c>
      <c r="R79" s="44">
        <v>71.7</v>
      </c>
      <c r="S79" s="44">
        <v>71.400000000000006</v>
      </c>
      <c r="T79" s="44">
        <v>48</v>
      </c>
      <c r="U79" s="44">
        <v>30</v>
      </c>
      <c r="V79" s="44">
        <v>48</v>
      </c>
      <c r="W79" s="44">
        <v>48</v>
      </c>
      <c r="X79" s="44">
        <v>110</v>
      </c>
      <c r="Y79" s="44">
        <v>141</v>
      </c>
      <c r="Z79" s="44">
        <v>142.1</v>
      </c>
      <c r="AA79" s="44">
        <v>142.1</v>
      </c>
      <c r="AB79" s="44">
        <v>141.30000000000001</v>
      </c>
      <c r="AC79" s="44">
        <v>72.599999999999994</v>
      </c>
      <c r="AD79" s="44">
        <v>0</v>
      </c>
      <c r="AE79" s="44">
        <v>0</v>
      </c>
      <c r="AF79" s="44">
        <v>0</v>
      </c>
      <c r="AG79" s="61">
        <v>144</v>
      </c>
      <c r="AH79" s="46">
        <f t="shared" si="23"/>
        <v>142.1</v>
      </c>
      <c r="AI79" s="47">
        <f t="shared" si="24"/>
        <v>0</v>
      </c>
      <c r="AK79" s="49"/>
      <c r="AY79" s="1" t="s">
        <v>99</v>
      </c>
      <c r="AZ79" s="82">
        <f>ROUND(C97,0)</f>
        <v>374</v>
      </c>
      <c r="BA79" s="81">
        <f t="shared" ref="BA79:BD83" si="27">D97</f>
        <v>333.6</v>
      </c>
      <c r="BB79" s="81">
        <f t="shared" si="27"/>
        <v>312.5</v>
      </c>
      <c r="BC79" s="81">
        <f t="shared" si="27"/>
        <v>302.10000000000002</v>
      </c>
      <c r="BD79" s="81">
        <f t="shared" si="27"/>
        <v>350.6</v>
      </c>
      <c r="BE79" s="82">
        <f>I97</f>
        <v>313.60000000000002</v>
      </c>
      <c r="BF79" s="82">
        <f>K97</f>
        <v>212</v>
      </c>
      <c r="BG79" s="82">
        <f t="shared" ref="BG79:BP83" si="28">M97</f>
        <v>231.2</v>
      </c>
      <c r="BH79" s="82">
        <f t="shared" si="28"/>
        <v>231.2</v>
      </c>
      <c r="BI79" s="82">
        <f t="shared" si="28"/>
        <v>283.8</v>
      </c>
      <c r="BJ79" s="82">
        <f t="shared" si="28"/>
        <v>342.7</v>
      </c>
      <c r="BK79" s="82">
        <f t="shared" si="28"/>
        <v>404.8</v>
      </c>
      <c r="BL79" s="82">
        <f t="shared" si="28"/>
        <v>425.9</v>
      </c>
      <c r="BM79" s="82">
        <f t="shared" si="28"/>
        <v>476.4</v>
      </c>
      <c r="BN79" s="82">
        <f t="shared" si="28"/>
        <v>476.7</v>
      </c>
      <c r="BO79" s="82">
        <f t="shared" si="28"/>
        <v>475</v>
      </c>
      <c r="BP79" s="82">
        <f t="shared" si="28"/>
        <v>421</v>
      </c>
      <c r="BQ79" s="82">
        <f>X97</f>
        <v>284</v>
      </c>
      <c r="BR79" s="82">
        <f>Z97</f>
        <v>150</v>
      </c>
      <c r="BS79" s="81">
        <f>AB97</f>
        <v>130.5</v>
      </c>
      <c r="BT79" s="81">
        <f t="shared" ref="BT79:BV83" si="29">AD97</f>
        <v>367.9</v>
      </c>
      <c r="BU79" s="81">
        <f t="shared" si="29"/>
        <v>416.4</v>
      </c>
      <c r="BV79" s="81">
        <f t="shared" si="29"/>
        <v>419</v>
      </c>
      <c r="BW79" s="81">
        <f>B97</f>
        <v>348</v>
      </c>
    </row>
    <row r="80" spans="1:88" x14ac:dyDescent="0.25">
      <c r="A80" s="63" t="s">
        <v>100</v>
      </c>
      <c r="B80" s="43">
        <v>34.299999999999997</v>
      </c>
      <c r="C80" s="43">
        <v>0</v>
      </c>
      <c r="D80" s="43">
        <v>0</v>
      </c>
      <c r="E80" s="43">
        <v>0</v>
      </c>
      <c r="F80" s="43">
        <v>0</v>
      </c>
      <c r="G80" s="43">
        <v>0</v>
      </c>
      <c r="H80" s="43">
        <v>0</v>
      </c>
      <c r="I80" s="43">
        <v>24.7</v>
      </c>
      <c r="J80" s="43">
        <v>50.4</v>
      </c>
      <c r="K80" s="43">
        <v>59.3</v>
      </c>
      <c r="L80" s="43">
        <v>68.900000000000006</v>
      </c>
      <c r="M80" s="43">
        <v>54.5</v>
      </c>
      <c r="N80" s="43">
        <v>54.2</v>
      </c>
      <c r="O80" s="43">
        <v>54.1</v>
      </c>
      <c r="P80" s="43">
        <v>50.5</v>
      </c>
      <c r="Q80" s="43">
        <v>24.8</v>
      </c>
      <c r="R80" s="43">
        <v>24.9</v>
      </c>
      <c r="S80" s="43">
        <v>0</v>
      </c>
      <c r="T80" s="43">
        <v>0</v>
      </c>
      <c r="U80" s="43">
        <v>0</v>
      </c>
      <c r="V80" s="43">
        <v>0</v>
      </c>
      <c r="W80" s="43">
        <v>25.8</v>
      </c>
      <c r="X80" s="43">
        <v>69.099999999999994</v>
      </c>
      <c r="Y80" s="43">
        <v>69.099999999999994</v>
      </c>
      <c r="Z80" s="43">
        <v>69.099999999999994</v>
      </c>
      <c r="AA80" s="43">
        <v>69.099999999999994</v>
      </c>
      <c r="AB80" s="43">
        <v>69.099999999999994</v>
      </c>
      <c r="AC80" s="43">
        <v>59.6</v>
      </c>
      <c r="AD80" s="43">
        <v>59.6</v>
      </c>
      <c r="AE80" s="43">
        <v>25</v>
      </c>
      <c r="AF80" s="43">
        <v>0</v>
      </c>
      <c r="AG80" s="64">
        <v>70</v>
      </c>
      <c r="AH80" s="46">
        <f t="shared" si="23"/>
        <v>69.099999999999994</v>
      </c>
      <c r="AI80" s="47">
        <f t="shared" si="24"/>
        <v>0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38.9</v>
      </c>
      <c r="BM80" s="82">
        <f t="shared" si="28"/>
        <v>45.4</v>
      </c>
      <c r="BN80" s="82">
        <f t="shared" si="28"/>
        <v>46.6</v>
      </c>
      <c r="BO80" s="82">
        <f t="shared" si="28"/>
        <v>44</v>
      </c>
      <c r="BP80" s="82">
        <f t="shared" si="28"/>
        <v>42</v>
      </c>
      <c r="BQ80" s="82">
        <f>X98</f>
        <v>23.4</v>
      </c>
      <c r="BR80" s="82">
        <f>Z98</f>
        <v>29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30</v>
      </c>
      <c r="C81" s="43">
        <v>17</v>
      </c>
      <c r="D81" s="43">
        <v>17</v>
      </c>
      <c r="E81" s="43">
        <v>17.2</v>
      </c>
      <c r="F81" s="43">
        <v>17.2</v>
      </c>
      <c r="G81" s="43">
        <v>23.2</v>
      </c>
      <c r="H81" s="43">
        <v>23.2</v>
      </c>
      <c r="I81" s="43">
        <v>47.1</v>
      </c>
      <c r="J81" s="43">
        <v>32.799999999999997</v>
      </c>
      <c r="K81" s="43">
        <v>58.2</v>
      </c>
      <c r="L81" s="43">
        <v>70.5</v>
      </c>
      <c r="M81" s="43">
        <v>61.2</v>
      </c>
      <c r="N81" s="43">
        <v>60.8</v>
      </c>
      <c r="O81" s="43">
        <v>60.4</v>
      </c>
      <c r="P81" s="43">
        <v>41.3</v>
      </c>
      <c r="Q81" s="43">
        <v>32.299999999999997</v>
      </c>
      <c r="R81" s="43">
        <v>16.100000000000001</v>
      </c>
      <c r="S81" s="43">
        <v>0</v>
      </c>
      <c r="T81" s="43">
        <v>0</v>
      </c>
      <c r="U81" s="43">
        <v>0</v>
      </c>
      <c r="V81" s="43">
        <v>0</v>
      </c>
      <c r="W81" s="43">
        <v>17.2</v>
      </c>
      <c r="X81" s="43">
        <v>69.099999999999994</v>
      </c>
      <c r="Y81" s="43">
        <v>69.099999999999994</v>
      </c>
      <c r="Z81" s="43">
        <v>69.099999999999994</v>
      </c>
      <c r="AA81" s="43">
        <v>69.099999999999994</v>
      </c>
      <c r="AB81" s="43">
        <v>69.099999999999994</v>
      </c>
      <c r="AC81" s="43">
        <v>61.3</v>
      </c>
      <c r="AD81" s="43">
        <v>45</v>
      </c>
      <c r="AE81" s="43">
        <v>19</v>
      </c>
      <c r="AF81" s="43">
        <v>18</v>
      </c>
      <c r="AG81" s="64">
        <v>69</v>
      </c>
      <c r="AH81" s="46">
        <f t="shared" si="23"/>
        <v>70.5</v>
      </c>
      <c r="AI81" s="47">
        <f t="shared" si="24"/>
        <v>0</v>
      </c>
      <c r="AK81" s="49"/>
      <c r="AL81" s="83"/>
      <c r="AO81" s="83"/>
      <c r="AY81" s="1" t="s">
        <v>103</v>
      </c>
      <c r="AZ81" s="82">
        <f>ROUND(C99,0)</f>
        <v>106</v>
      </c>
      <c r="BA81" s="81">
        <f t="shared" si="27"/>
        <v>105.4</v>
      </c>
      <c r="BB81" s="81">
        <f t="shared" si="27"/>
        <v>116.6</v>
      </c>
      <c r="BC81" s="81">
        <f t="shared" si="27"/>
        <v>84.4</v>
      </c>
      <c r="BD81" s="81">
        <f t="shared" si="27"/>
        <v>111.6</v>
      </c>
      <c r="BE81" s="82">
        <f>I99</f>
        <v>125</v>
      </c>
      <c r="BF81" s="82">
        <f>K99</f>
        <v>110.9</v>
      </c>
      <c r="BG81" s="82">
        <f t="shared" si="28"/>
        <v>88.3</v>
      </c>
      <c r="BH81" s="82">
        <f t="shared" si="28"/>
        <v>79.2</v>
      </c>
      <c r="BI81" s="82">
        <f t="shared" si="28"/>
        <v>95.8</v>
      </c>
      <c r="BJ81" s="82">
        <f t="shared" si="28"/>
        <v>80.8</v>
      </c>
      <c r="BK81" s="82">
        <f t="shared" si="28"/>
        <v>87.1</v>
      </c>
      <c r="BL81" s="82">
        <f t="shared" si="28"/>
        <v>81.2</v>
      </c>
      <c r="BM81" s="82">
        <f t="shared" si="28"/>
        <v>84.2</v>
      </c>
      <c r="BN81" s="82">
        <f t="shared" si="28"/>
        <v>92.1</v>
      </c>
      <c r="BO81" s="82">
        <f t="shared" si="28"/>
        <v>85</v>
      </c>
      <c r="BP81" s="82">
        <f t="shared" si="28"/>
        <v>103</v>
      </c>
      <c r="BQ81" s="82">
        <f>X99</f>
        <v>118</v>
      </c>
      <c r="BR81" s="82">
        <f>Z99</f>
        <v>120.3</v>
      </c>
      <c r="BS81" s="81">
        <f>AB99</f>
        <v>115.1</v>
      </c>
      <c r="BT81" s="81">
        <f t="shared" si="29"/>
        <v>109.2</v>
      </c>
      <c r="BU81" s="81">
        <f t="shared" si="29"/>
        <v>105.3</v>
      </c>
      <c r="BV81" s="81">
        <f t="shared" si="29"/>
        <v>101.5</v>
      </c>
      <c r="BW81" s="81">
        <f>B99</f>
        <v>98.6</v>
      </c>
    </row>
    <row r="82" spans="1:75" s="83" customFormat="1" x14ac:dyDescent="0.25">
      <c r="A82" s="63" t="s">
        <v>104</v>
      </c>
      <c r="B82" s="43">
        <v>38</v>
      </c>
      <c r="C82" s="43">
        <v>40.9</v>
      </c>
      <c r="D82" s="43">
        <v>41</v>
      </c>
      <c r="E82" s="43">
        <v>38.9</v>
      </c>
      <c r="F82" s="43">
        <v>38.9</v>
      </c>
      <c r="G82" s="43">
        <v>41.9</v>
      </c>
      <c r="H82" s="43">
        <v>41.9</v>
      </c>
      <c r="I82" s="43">
        <v>41.9</v>
      </c>
      <c r="J82" s="43">
        <v>41.9</v>
      </c>
      <c r="K82" s="43">
        <v>39.6</v>
      </c>
      <c r="L82" s="43">
        <v>39.6</v>
      </c>
      <c r="M82" s="43">
        <v>39.6</v>
      </c>
      <c r="N82" s="43">
        <v>39.6</v>
      </c>
      <c r="O82" s="43">
        <v>39.6</v>
      </c>
      <c r="P82" s="43">
        <v>39.6</v>
      </c>
      <c r="Q82" s="43">
        <v>39.6</v>
      </c>
      <c r="R82" s="43">
        <v>39.6</v>
      </c>
      <c r="S82" s="43">
        <v>39.6</v>
      </c>
      <c r="T82" s="43">
        <v>39.6</v>
      </c>
      <c r="U82" s="43">
        <v>39.6</v>
      </c>
      <c r="V82" s="43">
        <v>39.6</v>
      </c>
      <c r="W82" s="43">
        <v>39.6</v>
      </c>
      <c r="X82" s="43">
        <v>39.6</v>
      </c>
      <c r="Y82" s="43">
        <v>39.6</v>
      </c>
      <c r="Z82" s="43">
        <v>39.6</v>
      </c>
      <c r="AA82" s="43">
        <v>39.6</v>
      </c>
      <c r="AB82" s="43">
        <v>39.6</v>
      </c>
      <c r="AC82" s="43">
        <v>39.6</v>
      </c>
      <c r="AD82" s="43">
        <v>41.8</v>
      </c>
      <c r="AE82" s="43">
        <v>45.8</v>
      </c>
      <c r="AF82" s="43">
        <v>44.6</v>
      </c>
      <c r="AG82" s="64">
        <v>60</v>
      </c>
      <c r="AH82" s="46">
        <f t="shared" si="23"/>
        <v>45.8</v>
      </c>
      <c r="AI82" s="47">
        <f t="shared" si="24"/>
        <v>38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12</v>
      </c>
      <c r="BA82" s="81">
        <f t="shared" si="27"/>
        <v>13.2</v>
      </c>
      <c r="BB82" s="81">
        <f t="shared" si="27"/>
        <v>12.7</v>
      </c>
      <c r="BC82" s="81">
        <f t="shared" si="27"/>
        <v>11.1</v>
      </c>
      <c r="BD82" s="81">
        <f t="shared" si="27"/>
        <v>13.6</v>
      </c>
      <c r="BE82" s="82">
        <f>I100</f>
        <v>14.5</v>
      </c>
      <c r="BF82" s="82">
        <f>K100</f>
        <v>14</v>
      </c>
      <c r="BG82" s="82">
        <f t="shared" si="28"/>
        <v>23.8</v>
      </c>
      <c r="BH82" s="82">
        <f t="shared" si="28"/>
        <v>24.1</v>
      </c>
      <c r="BI82" s="82">
        <f t="shared" si="28"/>
        <v>23.4</v>
      </c>
      <c r="BJ82" s="82">
        <f t="shared" si="28"/>
        <v>27.6</v>
      </c>
      <c r="BK82" s="82">
        <f t="shared" si="28"/>
        <v>27.6</v>
      </c>
      <c r="BL82" s="82">
        <f t="shared" si="28"/>
        <v>25.6</v>
      </c>
      <c r="BM82" s="82">
        <f t="shared" si="28"/>
        <v>19.399999999999999</v>
      </c>
      <c r="BN82" s="82">
        <f t="shared" si="28"/>
        <v>22</v>
      </c>
      <c r="BO82" s="82">
        <f t="shared" si="28"/>
        <v>24</v>
      </c>
      <c r="BP82" s="82">
        <f t="shared" si="28"/>
        <v>14</v>
      </c>
      <c r="BQ82" s="82">
        <f>X100</f>
        <v>17</v>
      </c>
      <c r="BR82" s="82">
        <f>Z100</f>
        <v>19.2</v>
      </c>
      <c r="BS82" s="81">
        <f>AB100</f>
        <v>16.2</v>
      </c>
      <c r="BT82" s="81">
        <f t="shared" si="29"/>
        <v>10.7</v>
      </c>
      <c r="BU82" s="81">
        <f t="shared" si="29"/>
        <v>10.6</v>
      </c>
      <c r="BV82" s="81">
        <f t="shared" si="29"/>
        <v>11.2</v>
      </c>
      <c r="BW82" s="81">
        <f>B100</f>
        <v>13.6</v>
      </c>
    </row>
    <row r="83" spans="1:75" x14ac:dyDescent="0.2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10.6</v>
      </c>
      <c r="I83" s="44">
        <v>10.6</v>
      </c>
      <c r="J83" s="44">
        <v>10.6</v>
      </c>
      <c r="K83" s="44">
        <v>10.199999999999999</v>
      </c>
      <c r="L83" s="44">
        <v>10.199999999999999</v>
      </c>
      <c r="M83" s="44">
        <v>27.1</v>
      </c>
      <c r="N83" s="44">
        <v>19.600000000000001</v>
      </c>
      <c r="O83" s="44">
        <v>19.399999999999999</v>
      </c>
      <c r="P83" s="44">
        <v>18.899999999999999</v>
      </c>
      <c r="Q83" s="44">
        <v>0</v>
      </c>
      <c r="R83" s="44">
        <v>0</v>
      </c>
      <c r="S83" s="44">
        <v>0</v>
      </c>
      <c r="T83" s="44">
        <v>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3">
        <v>20.399999999999999</v>
      </c>
      <c r="AA83" s="43">
        <v>26.4</v>
      </c>
      <c r="AB83" s="43">
        <v>26.4</v>
      </c>
      <c r="AC83" s="43">
        <v>19.600000000000001</v>
      </c>
      <c r="AD83" s="43">
        <v>0</v>
      </c>
      <c r="AE83" s="43">
        <v>0</v>
      </c>
      <c r="AF83" s="43">
        <v>0</v>
      </c>
      <c r="AG83" s="64">
        <v>30</v>
      </c>
      <c r="AH83" s="46">
        <f t="shared" si="23"/>
        <v>27.1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1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63.2</v>
      </c>
      <c r="BG83" s="82">
        <f t="shared" si="28"/>
        <v>56.3</v>
      </c>
      <c r="BH83" s="82">
        <f t="shared" si="28"/>
        <v>53.3</v>
      </c>
      <c r="BI83" s="82">
        <f t="shared" si="28"/>
        <v>56.3</v>
      </c>
      <c r="BJ83" s="82">
        <f t="shared" si="28"/>
        <v>59.2</v>
      </c>
      <c r="BK83" s="82">
        <f t="shared" si="28"/>
        <v>56.3</v>
      </c>
      <c r="BL83" s="82">
        <f t="shared" si="28"/>
        <v>56</v>
      </c>
      <c r="BM83" s="82">
        <f t="shared" si="28"/>
        <v>61.4</v>
      </c>
      <c r="BN83" s="82">
        <f t="shared" si="28"/>
        <v>66.5</v>
      </c>
      <c r="BO83" s="82">
        <f t="shared" si="28"/>
        <v>67</v>
      </c>
      <c r="BP83" s="82">
        <f t="shared" si="28"/>
        <v>61</v>
      </c>
      <c r="BQ83" s="82">
        <f>X101</f>
        <v>55.6</v>
      </c>
      <c r="BR83" s="82">
        <f>Z101</f>
        <v>46.4</v>
      </c>
      <c r="BS83" s="81">
        <f>AB101</f>
        <v>42.6</v>
      </c>
      <c r="BT83" s="81">
        <f t="shared" si="29"/>
        <v>48.1</v>
      </c>
      <c r="BU83" s="81">
        <f t="shared" si="29"/>
        <v>48.7</v>
      </c>
      <c r="BV83" s="81">
        <f t="shared" si="29"/>
        <v>46.7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1.5</v>
      </c>
      <c r="L84" s="44">
        <v>1.5</v>
      </c>
      <c r="M84" s="44">
        <v>8.4</v>
      </c>
      <c r="N84" s="44">
        <v>13.3</v>
      </c>
      <c r="O84" s="44">
        <v>15.2</v>
      </c>
      <c r="P84" s="44">
        <v>17.8</v>
      </c>
      <c r="Q84" s="44">
        <v>18.600000000000001</v>
      </c>
      <c r="R84" s="44">
        <v>17.5</v>
      </c>
      <c r="S84" s="44">
        <v>14.4</v>
      </c>
      <c r="T84" s="44">
        <v>14.4</v>
      </c>
      <c r="U84" s="44">
        <v>14.4</v>
      </c>
      <c r="V84" s="44">
        <v>14.4</v>
      </c>
      <c r="W84" s="44">
        <v>14.4</v>
      </c>
      <c r="X84" s="44">
        <v>14.4</v>
      </c>
      <c r="Y84" s="44">
        <v>14.4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3"/>
        <v>18.600000000000001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10.6</v>
      </c>
      <c r="C85" s="43">
        <v>10.6</v>
      </c>
      <c r="D85" s="43">
        <v>10.6</v>
      </c>
      <c r="E85" s="43">
        <v>10.6</v>
      </c>
      <c r="F85" s="43">
        <v>10.6</v>
      </c>
      <c r="G85" s="43">
        <v>10.6</v>
      </c>
      <c r="H85" s="43">
        <v>10.6</v>
      </c>
      <c r="I85" s="43">
        <v>10.6</v>
      </c>
      <c r="J85" s="43">
        <v>10.6</v>
      </c>
      <c r="K85" s="43">
        <v>10.6</v>
      </c>
      <c r="L85" s="43">
        <v>10.6</v>
      </c>
      <c r="M85" s="43">
        <v>10.6</v>
      </c>
      <c r="N85" s="43">
        <v>10.6</v>
      </c>
      <c r="O85" s="43">
        <v>10.6</v>
      </c>
      <c r="P85" s="43">
        <v>10.6</v>
      </c>
      <c r="Q85" s="43">
        <v>10.6</v>
      </c>
      <c r="R85" s="43">
        <v>10.6</v>
      </c>
      <c r="S85" s="43">
        <v>10.6</v>
      </c>
      <c r="T85" s="43">
        <v>10.6</v>
      </c>
      <c r="U85" s="43">
        <v>10.6</v>
      </c>
      <c r="V85" s="43">
        <v>10.6</v>
      </c>
      <c r="W85" s="43">
        <v>10.6</v>
      </c>
      <c r="X85" s="43">
        <v>10.6</v>
      </c>
      <c r="Y85" s="43">
        <v>10.6</v>
      </c>
      <c r="Z85" s="43">
        <v>10.6</v>
      </c>
      <c r="AA85" s="43">
        <v>10.6</v>
      </c>
      <c r="AB85" s="43">
        <v>10.6</v>
      </c>
      <c r="AC85" s="43">
        <v>10.6</v>
      </c>
      <c r="AD85" s="43">
        <v>10.6</v>
      </c>
      <c r="AE85" s="43">
        <v>10.6</v>
      </c>
      <c r="AF85" s="43">
        <v>10.6</v>
      </c>
      <c r="AG85" s="64">
        <v>24</v>
      </c>
      <c r="AH85" s="46">
        <f t="shared" si="23"/>
        <v>10.6</v>
      </c>
      <c r="AI85" s="47">
        <f t="shared" si="24"/>
        <v>10.6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2.1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0</v>
      </c>
      <c r="Q86" s="43">
        <v>0</v>
      </c>
      <c r="R86" s="43">
        <v>0</v>
      </c>
      <c r="S86" s="43">
        <v>2.5</v>
      </c>
      <c r="T86" s="43">
        <v>2.5</v>
      </c>
      <c r="U86" s="43">
        <v>2.5</v>
      </c>
      <c r="V86" s="43">
        <v>2.5</v>
      </c>
      <c r="W86" s="43">
        <v>2.5</v>
      </c>
      <c r="X86" s="43">
        <v>2.5</v>
      </c>
      <c r="Y86" s="43">
        <v>2.5</v>
      </c>
      <c r="Z86" s="43">
        <v>2.5</v>
      </c>
      <c r="AA86" s="43">
        <v>2.5</v>
      </c>
      <c r="AB86" s="43">
        <v>2.5</v>
      </c>
      <c r="AC86" s="43">
        <v>2.5</v>
      </c>
      <c r="AD86" s="43">
        <v>2.5</v>
      </c>
      <c r="AE86" s="43">
        <v>2.5</v>
      </c>
      <c r="AF86" s="43">
        <v>2.5</v>
      </c>
      <c r="AG86" s="64">
        <v>15</v>
      </c>
      <c r="AH86" s="46">
        <f t="shared" si="23"/>
        <v>2.5</v>
      </c>
      <c r="AI86" s="47">
        <f t="shared" si="24"/>
        <v>0</v>
      </c>
      <c r="AK86" s="49"/>
      <c r="AZ86" s="82">
        <f t="shared" ref="AZ86:BW91" si="31">VALUE(AZ79)</f>
        <v>374</v>
      </c>
      <c r="BA86" s="82">
        <f t="shared" si="31"/>
        <v>333.6</v>
      </c>
      <c r="BB86" s="82">
        <f t="shared" si="31"/>
        <v>312.5</v>
      </c>
      <c r="BC86" s="82">
        <f t="shared" si="31"/>
        <v>302.10000000000002</v>
      </c>
      <c r="BD86" s="82">
        <f t="shared" si="31"/>
        <v>350.6</v>
      </c>
      <c r="BE86" s="82">
        <f t="shared" si="31"/>
        <v>313.60000000000002</v>
      </c>
      <c r="BF86" s="82">
        <f t="shared" si="31"/>
        <v>212</v>
      </c>
      <c r="BG86" s="82">
        <f t="shared" si="31"/>
        <v>231.2</v>
      </c>
      <c r="BH86" s="82">
        <f t="shared" si="31"/>
        <v>231.2</v>
      </c>
      <c r="BI86" s="82">
        <f t="shared" si="31"/>
        <v>283.8</v>
      </c>
      <c r="BJ86" s="82">
        <f t="shared" si="31"/>
        <v>342.7</v>
      </c>
      <c r="BK86" s="82">
        <f t="shared" si="31"/>
        <v>404.8</v>
      </c>
      <c r="BL86" s="82">
        <f t="shared" si="31"/>
        <v>425.9</v>
      </c>
      <c r="BM86" s="82">
        <f t="shared" si="31"/>
        <v>476.4</v>
      </c>
      <c r="BN86" s="82">
        <f t="shared" si="31"/>
        <v>476.7</v>
      </c>
      <c r="BO86" s="82">
        <f t="shared" si="31"/>
        <v>475</v>
      </c>
      <c r="BP86" s="82">
        <f t="shared" si="31"/>
        <v>421</v>
      </c>
      <c r="BQ86" s="82">
        <f t="shared" si="31"/>
        <v>284</v>
      </c>
      <c r="BR86" s="82">
        <f t="shared" si="31"/>
        <v>150</v>
      </c>
      <c r="BS86" s="82">
        <f t="shared" si="31"/>
        <v>130.5</v>
      </c>
      <c r="BT86" s="82">
        <f t="shared" si="31"/>
        <v>367.9</v>
      </c>
      <c r="BU86" s="82">
        <f t="shared" si="31"/>
        <v>416.4</v>
      </c>
      <c r="BV86" s="82">
        <f t="shared" si="31"/>
        <v>419</v>
      </c>
      <c r="BW86" s="82">
        <f t="shared" si="31"/>
        <v>348</v>
      </c>
    </row>
    <row r="87" spans="1:75" x14ac:dyDescent="0.25">
      <c r="A87" s="63" t="s">
        <v>112</v>
      </c>
      <c r="B87" s="43">
        <v>5.5</v>
      </c>
      <c r="C87" s="43">
        <v>6.7</v>
      </c>
      <c r="D87" s="43">
        <v>7.2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7.3</v>
      </c>
      <c r="U87" s="43">
        <v>7.3</v>
      </c>
      <c r="V87" s="43">
        <v>7.3</v>
      </c>
      <c r="W87" s="43">
        <v>7.3</v>
      </c>
      <c r="X87" s="43">
        <v>7.3</v>
      </c>
      <c r="Y87" s="43">
        <v>7.3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3"/>
        <v>7.3</v>
      </c>
      <c r="AI87" s="47">
        <f t="shared" si="24"/>
        <v>5.5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38.9</v>
      </c>
      <c r="BM87" s="82">
        <f t="shared" si="31"/>
        <v>45.4</v>
      </c>
      <c r="BN87" s="82">
        <f t="shared" si="31"/>
        <v>46.6</v>
      </c>
      <c r="BO87" s="82">
        <f t="shared" si="31"/>
        <v>44</v>
      </c>
      <c r="BP87" s="82">
        <f t="shared" si="31"/>
        <v>42</v>
      </c>
      <c r="BQ87" s="82">
        <f t="shared" si="31"/>
        <v>23.4</v>
      </c>
      <c r="BR87" s="82">
        <f t="shared" si="31"/>
        <v>29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3.8</v>
      </c>
      <c r="C88" s="43">
        <v>3.9</v>
      </c>
      <c r="D88" s="43">
        <v>3.8</v>
      </c>
      <c r="E88" s="43">
        <v>3</v>
      </c>
      <c r="F88" s="43">
        <v>3</v>
      </c>
      <c r="G88" s="43">
        <v>3</v>
      </c>
      <c r="H88" s="43">
        <v>3</v>
      </c>
      <c r="I88" s="43">
        <v>3</v>
      </c>
      <c r="J88" s="43">
        <v>3</v>
      </c>
      <c r="K88" s="43">
        <v>3</v>
      </c>
      <c r="L88" s="43">
        <v>3</v>
      </c>
      <c r="M88" s="43">
        <v>3</v>
      </c>
      <c r="N88" s="43">
        <v>3</v>
      </c>
      <c r="O88" s="43">
        <v>3</v>
      </c>
      <c r="P88" s="43">
        <v>3</v>
      </c>
      <c r="Q88" s="43">
        <v>3</v>
      </c>
      <c r="R88" s="43">
        <v>3</v>
      </c>
      <c r="S88" s="43">
        <v>3</v>
      </c>
      <c r="T88" s="43">
        <v>3</v>
      </c>
      <c r="U88" s="43">
        <v>3</v>
      </c>
      <c r="V88" s="43">
        <v>3</v>
      </c>
      <c r="W88" s="43">
        <v>3</v>
      </c>
      <c r="X88" s="43">
        <v>3</v>
      </c>
      <c r="Y88" s="43">
        <v>3</v>
      </c>
      <c r="Z88" s="43">
        <v>3</v>
      </c>
      <c r="AA88" s="43">
        <v>3</v>
      </c>
      <c r="AB88" s="43">
        <v>3</v>
      </c>
      <c r="AC88" s="43">
        <v>3</v>
      </c>
      <c r="AD88" s="43">
        <v>3</v>
      </c>
      <c r="AE88" s="43">
        <v>3</v>
      </c>
      <c r="AF88" s="43">
        <v>3</v>
      </c>
      <c r="AG88" s="64">
        <v>14</v>
      </c>
      <c r="AH88" s="46">
        <f t="shared" si="23"/>
        <v>3.9</v>
      </c>
      <c r="AI88" s="47">
        <f t="shared" si="24"/>
        <v>3</v>
      </c>
      <c r="AK88" s="49"/>
      <c r="AZ88" s="82">
        <f t="shared" si="31"/>
        <v>106</v>
      </c>
      <c r="BA88" s="82">
        <f t="shared" si="31"/>
        <v>105.4</v>
      </c>
      <c r="BB88" s="82">
        <f t="shared" si="31"/>
        <v>116.6</v>
      </c>
      <c r="BC88" s="82">
        <f t="shared" si="31"/>
        <v>84.4</v>
      </c>
      <c r="BD88" s="82">
        <f t="shared" si="31"/>
        <v>111.6</v>
      </c>
      <c r="BE88" s="82">
        <f t="shared" si="31"/>
        <v>125</v>
      </c>
      <c r="BF88" s="82">
        <f t="shared" si="31"/>
        <v>110.9</v>
      </c>
      <c r="BG88" s="82">
        <f t="shared" si="31"/>
        <v>88.3</v>
      </c>
      <c r="BH88" s="82">
        <f t="shared" si="31"/>
        <v>79.2</v>
      </c>
      <c r="BI88" s="82">
        <f t="shared" si="31"/>
        <v>95.8</v>
      </c>
      <c r="BJ88" s="82">
        <f t="shared" si="31"/>
        <v>80.8</v>
      </c>
      <c r="BK88" s="82">
        <f t="shared" si="31"/>
        <v>87.1</v>
      </c>
      <c r="BL88" s="82">
        <f t="shared" si="31"/>
        <v>81.2</v>
      </c>
      <c r="BM88" s="82">
        <f t="shared" si="31"/>
        <v>84.2</v>
      </c>
      <c r="BN88" s="82">
        <f t="shared" si="31"/>
        <v>92.1</v>
      </c>
      <c r="BO88" s="82">
        <f t="shared" si="31"/>
        <v>85</v>
      </c>
      <c r="BP88" s="82">
        <f t="shared" si="31"/>
        <v>103</v>
      </c>
      <c r="BQ88" s="82">
        <f t="shared" si="31"/>
        <v>118</v>
      </c>
      <c r="BR88" s="82">
        <f t="shared" si="31"/>
        <v>120.3</v>
      </c>
      <c r="BS88" s="82">
        <f t="shared" si="31"/>
        <v>115.1</v>
      </c>
      <c r="BT88" s="82">
        <f t="shared" si="31"/>
        <v>109.2</v>
      </c>
      <c r="BU88" s="82">
        <f t="shared" si="31"/>
        <v>105.3</v>
      </c>
      <c r="BV88" s="82">
        <f t="shared" si="31"/>
        <v>101.5</v>
      </c>
      <c r="BW88" s="82">
        <f t="shared" si="31"/>
        <v>98.6</v>
      </c>
    </row>
    <row r="89" spans="1:75" x14ac:dyDescent="0.25">
      <c r="A89" s="63" t="s">
        <v>114</v>
      </c>
      <c r="B89" s="43">
        <v>7.3</v>
      </c>
      <c r="C89" s="43">
        <v>7.77</v>
      </c>
      <c r="D89" s="43">
        <v>7.7</v>
      </c>
      <c r="E89" s="43">
        <v>7.7</v>
      </c>
      <c r="F89" s="43">
        <v>7.7</v>
      </c>
      <c r="G89" s="43">
        <v>4.5999999999999996</v>
      </c>
      <c r="H89" s="43">
        <v>4.5999999999999996</v>
      </c>
      <c r="I89" s="43">
        <v>4.5999999999999996</v>
      </c>
      <c r="J89" s="43">
        <v>4.5999999999999996</v>
      </c>
      <c r="K89" s="43">
        <v>4.5999999999999996</v>
      </c>
      <c r="L89" s="43">
        <v>4.5999999999999996</v>
      </c>
      <c r="M89" s="43">
        <v>4.5999999999999996</v>
      </c>
      <c r="N89" s="43">
        <v>4.5999999999999996</v>
      </c>
      <c r="O89" s="43">
        <v>4.5999999999999996</v>
      </c>
      <c r="P89" s="43">
        <v>4.5999999999999996</v>
      </c>
      <c r="Q89" s="43">
        <v>4.5999999999999996</v>
      </c>
      <c r="R89" s="43">
        <v>4.5999999999999996</v>
      </c>
      <c r="S89" s="43">
        <v>4.5999999999999996</v>
      </c>
      <c r="T89" s="43">
        <v>4.5999999999999996</v>
      </c>
      <c r="U89" s="43">
        <v>4.5999999999999996</v>
      </c>
      <c r="V89" s="43">
        <v>4.5999999999999996</v>
      </c>
      <c r="W89" s="43">
        <v>4.5999999999999996</v>
      </c>
      <c r="X89" s="43">
        <v>4.5999999999999996</v>
      </c>
      <c r="Y89" s="43">
        <v>4.5999999999999996</v>
      </c>
      <c r="Z89" s="43">
        <v>4.5999999999999996</v>
      </c>
      <c r="AA89" s="43">
        <v>4.5999999999999996</v>
      </c>
      <c r="AB89" s="43">
        <v>4.5999999999999996</v>
      </c>
      <c r="AC89" s="43">
        <v>4.5999999999999996</v>
      </c>
      <c r="AD89" s="43">
        <v>4.5999999999999996</v>
      </c>
      <c r="AE89" s="43">
        <v>4.5999999999999996</v>
      </c>
      <c r="AF89" s="43">
        <v>4.5999999999999996</v>
      </c>
      <c r="AG89" s="64">
        <v>10.050000000000001</v>
      </c>
      <c r="AH89" s="46">
        <f t="shared" si="23"/>
        <v>7.77</v>
      </c>
      <c r="AI89" s="47">
        <f t="shared" si="24"/>
        <v>4.5999999999999996</v>
      </c>
      <c r="AK89" s="49"/>
      <c r="AZ89" s="82">
        <f t="shared" si="31"/>
        <v>12</v>
      </c>
      <c r="BA89" s="82">
        <f t="shared" si="31"/>
        <v>13.2</v>
      </c>
      <c r="BB89" s="82">
        <f t="shared" si="31"/>
        <v>12.7</v>
      </c>
      <c r="BC89" s="82">
        <f t="shared" si="31"/>
        <v>11.1</v>
      </c>
      <c r="BD89" s="82">
        <f t="shared" si="31"/>
        <v>13.6</v>
      </c>
      <c r="BE89" s="82">
        <f t="shared" si="31"/>
        <v>14.5</v>
      </c>
      <c r="BF89" s="82">
        <f t="shared" si="31"/>
        <v>14</v>
      </c>
      <c r="BG89" s="82">
        <f t="shared" si="31"/>
        <v>23.8</v>
      </c>
      <c r="BH89" s="82">
        <f t="shared" si="31"/>
        <v>24.1</v>
      </c>
      <c r="BI89" s="82">
        <f t="shared" si="31"/>
        <v>23.4</v>
      </c>
      <c r="BJ89" s="82">
        <f t="shared" si="31"/>
        <v>27.6</v>
      </c>
      <c r="BK89" s="82">
        <f t="shared" si="31"/>
        <v>27.6</v>
      </c>
      <c r="BL89" s="82">
        <f t="shared" si="31"/>
        <v>25.6</v>
      </c>
      <c r="BM89" s="82">
        <f t="shared" si="31"/>
        <v>19.399999999999999</v>
      </c>
      <c r="BN89" s="82">
        <f t="shared" si="31"/>
        <v>22</v>
      </c>
      <c r="BO89" s="82">
        <f t="shared" si="31"/>
        <v>24</v>
      </c>
      <c r="BP89" s="82">
        <f t="shared" si="31"/>
        <v>14</v>
      </c>
      <c r="BQ89" s="82">
        <f t="shared" si="31"/>
        <v>17</v>
      </c>
      <c r="BR89" s="82">
        <f t="shared" si="31"/>
        <v>19.2</v>
      </c>
      <c r="BS89" s="82">
        <f t="shared" si="31"/>
        <v>16.2</v>
      </c>
      <c r="BT89" s="82">
        <f t="shared" si="31"/>
        <v>10.7</v>
      </c>
      <c r="BU89" s="82">
        <f t="shared" si="31"/>
        <v>10.6</v>
      </c>
      <c r="BV89" s="82">
        <f t="shared" si="31"/>
        <v>11.2</v>
      </c>
      <c r="BW89" s="82">
        <f t="shared" si="31"/>
        <v>13.6</v>
      </c>
    </row>
    <row r="90" spans="1:75" x14ac:dyDescent="0.25">
      <c r="A90" s="63" t="s">
        <v>115</v>
      </c>
      <c r="B90" s="43">
        <v>2.5</v>
      </c>
      <c r="C90" s="43">
        <v>2.5</v>
      </c>
      <c r="D90" s="43">
        <v>2.5</v>
      </c>
      <c r="E90" s="43">
        <v>2.5</v>
      </c>
      <c r="F90" s="43">
        <v>2.5</v>
      </c>
      <c r="G90" s="43">
        <v>2.5</v>
      </c>
      <c r="H90" s="43">
        <v>2.5</v>
      </c>
      <c r="I90" s="43">
        <v>2.5</v>
      </c>
      <c r="J90" s="43">
        <v>2.5</v>
      </c>
      <c r="K90" s="43">
        <v>2.5</v>
      </c>
      <c r="L90" s="43">
        <v>2.5</v>
      </c>
      <c r="M90" s="43">
        <v>2.5</v>
      </c>
      <c r="N90" s="43">
        <v>2.5</v>
      </c>
      <c r="O90" s="43">
        <v>2.5</v>
      </c>
      <c r="P90" s="43">
        <v>2.5</v>
      </c>
      <c r="Q90" s="43">
        <v>2.5</v>
      </c>
      <c r="R90" s="43">
        <v>2.5</v>
      </c>
      <c r="S90" s="43">
        <v>2.5</v>
      </c>
      <c r="T90" s="43">
        <v>2.5</v>
      </c>
      <c r="U90" s="43">
        <v>2.5</v>
      </c>
      <c r="V90" s="43">
        <v>2.5</v>
      </c>
      <c r="W90" s="43">
        <v>2.5</v>
      </c>
      <c r="X90" s="43">
        <v>2.5</v>
      </c>
      <c r="Y90" s="43">
        <v>2.5</v>
      </c>
      <c r="Z90" s="43">
        <v>2.5</v>
      </c>
      <c r="AA90" s="43">
        <v>2.5</v>
      </c>
      <c r="AB90" s="43">
        <v>2.5</v>
      </c>
      <c r="AC90" s="43">
        <v>2.5</v>
      </c>
      <c r="AD90" s="43">
        <v>2.5</v>
      </c>
      <c r="AE90" s="43">
        <v>2.5</v>
      </c>
      <c r="AF90" s="43">
        <v>2.5</v>
      </c>
      <c r="AG90" s="64">
        <v>6.2</v>
      </c>
      <c r="AH90" s="46">
        <f t="shared" si="23"/>
        <v>2.5</v>
      </c>
      <c r="AI90" s="47">
        <f t="shared" si="24"/>
        <v>2.5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1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63.2</v>
      </c>
      <c r="BG90" s="82">
        <f t="shared" si="31"/>
        <v>56.3</v>
      </c>
      <c r="BH90" s="82">
        <f t="shared" si="31"/>
        <v>53.3</v>
      </c>
      <c r="BI90" s="82">
        <f t="shared" si="31"/>
        <v>56.3</v>
      </c>
      <c r="BJ90" s="82">
        <f t="shared" si="31"/>
        <v>59.2</v>
      </c>
      <c r="BK90" s="82">
        <f t="shared" si="31"/>
        <v>56.3</v>
      </c>
      <c r="BL90" s="82">
        <f t="shared" si="31"/>
        <v>56</v>
      </c>
      <c r="BM90" s="82">
        <f t="shared" si="31"/>
        <v>61.4</v>
      </c>
      <c r="BN90" s="82">
        <f t="shared" si="31"/>
        <v>66.5</v>
      </c>
      <c r="BO90" s="82">
        <f t="shared" si="31"/>
        <v>67</v>
      </c>
      <c r="BP90" s="82">
        <f t="shared" si="31"/>
        <v>61</v>
      </c>
      <c r="BQ90" s="82">
        <f t="shared" si="31"/>
        <v>55.6</v>
      </c>
      <c r="BR90" s="82">
        <f t="shared" si="31"/>
        <v>46.4</v>
      </c>
      <c r="BS90" s="82">
        <f t="shared" si="31"/>
        <v>42.6</v>
      </c>
      <c r="BT90" s="82">
        <f t="shared" si="31"/>
        <v>48.1</v>
      </c>
      <c r="BU90" s="82">
        <f t="shared" si="31"/>
        <v>48.7</v>
      </c>
      <c r="BV90" s="82">
        <f t="shared" si="31"/>
        <v>46.7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>SUM(B79:B91)</f>
        <v>229.5</v>
      </c>
      <c r="C92" s="70">
        <f t="shared" ref="C92:AG92" si="32">SUM(C79:C91)</f>
        <v>93.37</v>
      </c>
      <c r="D92" s="70">
        <f t="shared" si="32"/>
        <v>93.8</v>
      </c>
      <c r="E92" s="70">
        <f t="shared" si="32"/>
        <v>91.199999999999989</v>
      </c>
      <c r="F92" s="70">
        <f t="shared" si="32"/>
        <v>91.199999999999989</v>
      </c>
      <c r="G92" s="70">
        <f t="shared" si="32"/>
        <v>97.09999999999998</v>
      </c>
      <c r="H92" s="70">
        <f t="shared" si="32"/>
        <v>147.9</v>
      </c>
      <c r="I92" s="70">
        <f t="shared" si="32"/>
        <v>229.1</v>
      </c>
      <c r="J92" s="70">
        <f t="shared" si="32"/>
        <v>268.89999999999998</v>
      </c>
      <c r="K92" s="70">
        <f t="shared" si="32"/>
        <v>320.80000000000007</v>
      </c>
      <c r="L92" s="70">
        <f t="shared" si="32"/>
        <v>350.60000000000008</v>
      </c>
      <c r="M92" s="70">
        <f t="shared" ref="M92:S92" si="33">SUM(M79:M91)</f>
        <v>311.10000000000002</v>
      </c>
      <c r="N92" s="70">
        <f t="shared" si="33"/>
        <v>292.10000000000002</v>
      </c>
      <c r="O92" s="70">
        <f t="shared" si="33"/>
        <v>293.30000000000007</v>
      </c>
      <c r="P92" s="70">
        <f t="shared" si="33"/>
        <v>270.7</v>
      </c>
      <c r="Q92" s="70">
        <f t="shared" si="33"/>
        <v>217</v>
      </c>
      <c r="R92" s="70">
        <f t="shared" si="33"/>
        <v>199.79999999999998</v>
      </c>
      <c r="S92" s="70">
        <f t="shared" si="33"/>
        <v>157.9</v>
      </c>
      <c r="T92" s="70">
        <f t="shared" si="32"/>
        <v>134.5</v>
      </c>
      <c r="U92" s="70">
        <f t="shared" si="32"/>
        <v>126.49999999999999</v>
      </c>
      <c r="V92" s="70">
        <f t="shared" si="32"/>
        <v>144.5</v>
      </c>
      <c r="W92" s="70">
        <f t="shared" si="32"/>
        <v>187.5</v>
      </c>
      <c r="X92" s="70">
        <f t="shared" si="32"/>
        <v>344.70000000000005</v>
      </c>
      <c r="Y92" s="70">
        <f t="shared" si="32"/>
        <v>375.70000000000005</v>
      </c>
      <c r="Z92" s="70">
        <f t="shared" si="32"/>
        <v>372.8</v>
      </c>
      <c r="AA92" s="70">
        <f>SUM(AA79:AA91)</f>
        <v>378.8</v>
      </c>
      <c r="AB92" s="70">
        <f t="shared" si="32"/>
        <v>378.00000000000006</v>
      </c>
      <c r="AC92" s="70">
        <f>SUM(AC79:AC91)</f>
        <v>285.20000000000005</v>
      </c>
      <c r="AD92" s="70">
        <f t="shared" si="32"/>
        <v>178.89999999999998</v>
      </c>
      <c r="AE92" s="70">
        <f t="shared" si="32"/>
        <v>122.29999999999998</v>
      </c>
      <c r="AF92" s="70">
        <f t="shared" si="32"/>
        <v>95.1</v>
      </c>
      <c r="AG92" s="80">
        <f t="shared" si="32"/>
        <v>489.91</v>
      </c>
      <c r="AH92" s="46">
        <f t="shared" si="23"/>
        <v>378.8</v>
      </c>
      <c r="AI92" s="47">
        <f t="shared" si="24"/>
        <v>91.199999999999989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>
        <v>20</v>
      </c>
      <c r="T93" s="44">
        <v>60</v>
      </c>
      <c r="U93" s="44">
        <v>60</v>
      </c>
      <c r="V93" s="44">
        <v>40</v>
      </c>
      <c r="W93" s="44">
        <v>30</v>
      </c>
      <c r="X93" s="44">
        <v>20</v>
      </c>
      <c r="Y93" s="44">
        <v>30</v>
      </c>
      <c r="Z93" s="44">
        <v>30</v>
      </c>
      <c r="AA93" s="44">
        <v>50</v>
      </c>
      <c r="AB93" s="44">
        <v>30</v>
      </c>
      <c r="AC93" s="44">
        <v>30</v>
      </c>
      <c r="AD93" s="44">
        <v>30</v>
      </c>
      <c r="AE93" s="44">
        <v>14.7</v>
      </c>
      <c r="AF93" s="44">
        <v>0</v>
      </c>
      <c r="AG93" s="61">
        <v>60</v>
      </c>
      <c r="AH93" s="46">
        <f t="shared" si="23"/>
        <v>60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>
        <v>10</v>
      </c>
      <c r="T94" s="43">
        <v>10</v>
      </c>
      <c r="U94" s="43">
        <v>10</v>
      </c>
      <c r="V94" s="43">
        <v>10</v>
      </c>
      <c r="W94" s="43">
        <v>15</v>
      </c>
      <c r="X94" s="43">
        <v>15</v>
      </c>
      <c r="Y94" s="43">
        <v>15</v>
      </c>
      <c r="Z94" s="43">
        <v>15</v>
      </c>
      <c r="AA94" s="43">
        <v>15</v>
      </c>
      <c r="AB94" s="43">
        <v>14.7</v>
      </c>
      <c r="AC94" s="43">
        <v>14.7</v>
      </c>
      <c r="AD94" s="43">
        <v>15.5</v>
      </c>
      <c r="AE94" s="43">
        <v>8</v>
      </c>
      <c r="AF94" s="43">
        <v>0</v>
      </c>
      <c r="AG94" s="64">
        <v>32</v>
      </c>
      <c r="AH94" s="46">
        <f t="shared" si="23"/>
        <v>15.5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>
        <v>5</v>
      </c>
      <c r="T95" s="77">
        <v>5</v>
      </c>
      <c r="U95" s="77">
        <v>5</v>
      </c>
      <c r="V95" s="77">
        <v>5</v>
      </c>
      <c r="W95" s="77">
        <v>5</v>
      </c>
      <c r="X95" s="77">
        <v>6.7</v>
      </c>
      <c r="Y95" s="77">
        <v>6.7</v>
      </c>
      <c r="Z95" s="77">
        <v>6.7</v>
      </c>
      <c r="AA95" s="77">
        <v>6.7</v>
      </c>
      <c r="AB95" s="77">
        <v>6.4</v>
      </c>
      <c r="AC95" s="77">
        <v>6.4</v>
      </c>
      <c r="AD95" s="77">
        <v>6.7</v>
      </c>
      <c r="AE95" s="77">
        <v>3.5</v>
      </c>
      <c r="AF95" s="77">
        <v>0</v>
      </c>
      <c r="AG95" s="78">
        <v>14</v>
      </c>
      <c r="AH95" s="46">
        <f t="shared" si="23"/>
        <v>6.7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374</v>
      </c>
      <c r="BH95" s="82">
        <v>0</v>
      </c>
      <c r="BI95" s="82">
        <v>106</v>
      </c>
      <c r="BJ95" s="82">
        <v>12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>B93+B94+B95</f>
        <v>0</v>
      </c>
      <c r="C96" s="70">
        <f t="shared" ref="C96:AF96" si="34">C93+C94+C95</f>
        <v>0</v>
      </c>
      <c r="D96" s="70">
        <f t="shared" si="34"/>
        <v>0</v>
      </c>
      <c r="E96" s="70">
        <f t="shared" si="34"/>
        <v>0</v>
      </c>
      <c r="F96" s="70">
        <f t="shared" si="34"/>
        <v>0</v>
      </c>
      <c r="G96" s="70">
        <f t="shared" si="34"/>
        <v>0</v>
      </c>
      <c r="H96" s="70">
        <f t="shared" si="34"/>
        <v>0</v>
      </c>
      <c r="I96" s="70">
        <f t="shared" si="34"/>
        <v>0</v>
      </c>
      <c r="J96" s="70">
        <f t="shared" si="34"/>
        <v>0</v>
      </c>
      <c r="K96" s="70">
        <f t="shared" si="34"/>
        <v>0</v>
      </c>
      <c r="L96" s="70">
        <f t="shared" si="34"/>
        <v>0</v>
      </c>
      <c r="M96" s="70">
        <f t="shared" ref="M96:S96" si="35">M93+M94+M95</f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35</v>
      </c>
      <c r="T96" s="70">
        <f t="shared" si="34"/>
        <v>75</v>
      </c>
      <c r="U96" s="70">
        <f t="shared" si="34"/>
        <v>75</v>
      </c>
      <c r="V96" s="70">
        <f t="shared" si="34"/>
        <v>55</v>
      </c>
      <c r="W96" s="70">
        <f t="shared" si="34"/>
        <v>50</v>
      </c>
      <c r="X96" s="70">
        <f t="shared" si="34"/>
        <v>41.7</v>
      </c>
      <c r="Y96" s="70">
        <f t="shared" si="34"/>
        <v>51.7</v>
      </c>
      <c r="Z96" s="70">
        <f t="shared" si="34"/>
        <v>51.7</v>
      </c>
      <c r="AA96" s="70">
        <f>AA93+AA94+AA95</f>
        <v>71.7</v>
      </c>
      <c r="AB96" s="70">
        <f t="shared" si="34"/>
        <v>51.1</v>
      </c>
      <c r="AC96" s="70">
        <f>AC93+AC94+AC95</f>
        <v>51.1</v>
      </c>
      <c r="AD96" s="70">
        <f t="shared" si="34"/>
        <v>52.2</v>
      </c>
      <c r="AE96" s="70">
        <f t="shared" si="34"/>
        <v>26.2</v>
      </c>
      <c r="AF96" s="70">
        <f t="shared" si="34"/>
        <v>0</v>
      </c>
      <c r="AG96" s="80">
        <f>SUM(AG93:AG95)</f>
        <v>106</v>
      </c>
      <c r="AH96" s="46">
        <f t="shared" si="23"/>
        <v>75</v>
      </c>
      <c r="AI96" s="47">
        <f t="shared" si="24"/>
        <v>0</v>
      </c>
      <c r="AK96" s="49"/>
      <c r="AY96" s="82"/>
      <c r="BF96" s="81"/>
      <c r="BG96" s="82">
        <v>333.6</v>
      </c>
      <c r="BH96" s="82">
        <v>0</v>
      </c>
      <c r="BI96" s="82">
        <v>105.4</v>
      </c>
      <c r="BJ96" s="82">
        <v>13.2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348</v>
      </c>
      <c r="C97" s="44">
        <v>373.5</v>
      </c>
      <c r="D97" s="44">
        <v>333.6</v>
      </c>
      <c r="E97" s="44">
        <v>312.5</v>
      </c>
      <c r="F97" s="44">
        <v>302.10000000000002</v>
      </c>
      <c r="G97" s="44">
        <v>350.6</v>
      </c>
      <c r="H97" s="44">
        <v>392.7</v>
      </c>
      <c r="I97" s="44">
        <v>313.60000000000002</v>
      </c>
      <c r="J97" s="44">
        <v>277.60000000000002</v>
      </c>
      <c r="K97" s="44">
        <v>212</v>
      </c>
      <c r="L97" s="44">
        <v>191.3</v>
      </c>
      <c r="M97" s="44">
        <v>231.2</v>
      </c>
      <c r="N97" s="44">
        <v>231.2</v>
      </c>
      <c r="O97" s="44">
        <v>283.8</v>
      </c>
      <c r="P97" s="44">
        <v>342.7</v>
      </c>
      <c r="Q97" s="44">
        <v>404.8</v>
      </c>
      <c r="R97" s="44">
        <v>425.9</v>
      </c>
      <c r="S97" s="44">
        <v>476.4</v>
      </c>
      <c r="T97" s="44">
        <v>476.7</v>
      </c>
      <c r="U97" s="44">
        <v>475</v>
      </c>
      <c r="V97" s="44">
        <v>421</v>
      </c>
      <c r="W97" s="44">
        <v>412</v>
      </c>
      <c r="X97" s="44">
        <v>284</v>
      </c>
      <c r="Y97" s="44">
        <v>285</v>
      </c>
      <c r="Z97" s="44">
        <v>150</v>
      </c>
      <c r="AA97" s="44">
        <v>100.6</v>
      </c>
      <c r="AB97" s="44">
        <v>130.5</v>
      </c>
      <c r="AC97" s="44">
        <v>293.60000000000002</v>
      </c>
      <c r="AD97" s="44">
        <v>367.9</v>
      </c>
      <c r="AE97" s="44">
        <v>416.4</v>
      </c>
      <c r="AF97" s="44">
        <v>419</v>
      </c>
      <c r="AG97" s="61"/>
      <c r="AH97" s="46">
        <f t="shared" si="23"/>
        <v>476.7</v>
      </c>
      <c r="AI97" s="47">
        <f t="shared" si="24"/>
        <v>100.6</v>
      </c>
      <c r="AK97" s="49"/>
      <c r="AY97" s="82"/>
      <c r="BF97" s="81"/>
      <c r="BG97" s="82">
        <v>312.5</v>
      </c>
      <c r="BH97" s="82">
        <v>0</v>
      </c>
      <c r="BI97" s="82">
        <v>116.6</v>
      </c>
      <c r="BJ97" s="82">
        <v>12.7</v>
      </c>
      <c r="BK97" s="82">
        <v>1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>
        <v>38.9</v>
      </c>
      <c r="S98" s="43">
        <v>45.4</v>
      </c>
      <c r="T98" s="43">
        <v>46.6</v>
      </c>
      <c r="U98" s="43">
        <v>44</v>
      </c>
      <c r="V98" s="43">
        <v>42</v>
      </c>
      <c r="W98" s="43">
        <v>41.2</v>
      </c>
      <c r="X98" s="43">
        <v>23.4</v>
      </c>
      <c r="Y98" s="43">
        <v>29</v>
      </c>
      <c r="Z98" s="43">
        <v>29</v>
      </c>
      <c r="AA98" s="43">
        <v>0</v>
      </c>
      <c r="AB98" s="43">
        <v>0</v>
      </c>
      <c r="AC98" s="43">
        <v>0</v>
      </c>
      <c r="AD98" s="43">
        <v>0</v>
      </c>
      <c r="AE98" s="43"/>
      <c r="AF98" s="43"/>
      <c r="AG98" s="64"/>
      <c r="AH98" s="46">
        <f t="shared" si="23"/>
        <v>46.6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302.10000000000002</v>
      </c>
      <c r="BH98" s="82">
        <v>0</v>
      </c>
      <c r="BI98" s="82">
        <v>84.4</v>
      </c>
      <c r="BJ98" s="82">
        <v>11.1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98.6</v>
      </c>
      <c r="C99" s="43">
        <v>105.8</v>
      </c>
      <c r="D99" s="43">
        <v>105.4</v>
      </c>
      <c r="E99" s="43">
        <v>116.6</v>
      </c>
      <c r="F99" s="43">
        <v>84.4</v>
      </c>
      <c r="G99" s="43">
        <v>111.6</v>
      </c>
      <c r="H99" s="43">
        <v>123.2</v>
      </c>
      <c r="I99" s="43">
        <v>125</v>
      </c>
      <c r="J99" s="43">
        <v>107.2</v>
      </c>
      <c r="K99" s="43">
        <v>110.9</v>
      </c>
      <c r="L99" s="43">
        <v>118.9</v>
      </c>
      <c r="M99" s="43">
        <v>88.3</v>
      </c>
      <c r="N99" s="43">
        <v>79.2</v>
      </c>
      <c r="O99" s="43">
        <v>95.8</v>
      </c>
      <c r="P99" s="43">
        <v>80.8</v>
      </c>
      <c r="Q99" s="43">
        <v>87.1</v>
      </c>
      <c r="R99" s="43">
        <v>81.2</v>
      </c>
      <c r="S99" s="43">
        <v>84.2</v>
      </c>
      <c r="T99" s="43">
        <v>92.1</v>
      </c>
      <c r="U99" s="43">
        <v>85</v>
      </c>
      <c r="V99" s="43">
        <v>103</v>
      </c>
      <c r="W99" s="43">
        <v>102.3</v>
      </c>
      <c r="X99" s="43">
        <v>118</v>
      </c>
      <c r="Y99" s="43">
        <v>122</v>
      </c>
      <c r="Z99" s="43">
        <v>120.3</v>
      </c>
      <c r="AA99" s="43">
        <v>131</v>
      </c>
      <c r="AB99" s="43">
        <v>115.1</v>
      </c>
      <c r="AC99" s="43">
        <v>115</v>
      </c>
      <c r="AD99" s="43">
        <v>109.2</v>
      </c>
      <c r="AE99" s="43">
        <v>105.3</v>
      </c>
      <c r="AF99" s="43">
        <v>101.5</v>
      </c>
      <c r="AG99" s="89"/>
      <c r="AH99" s="46">
        <f t="shared" si="23"/>
        <v>131</v>
      </c>
      <c r="AI99" s="47">
        <f t="shared" si="24"/>
        <v>79.2</v>
      </c>
      <c r="AK99" s="90"/>
      <c r="AL99" s="91"/>
      <c r="AM99" s="91"/>
      <c r="AN99" s="92"/>
      <c r="AY99" s="82"/>
      <c r="BF99" s="82"/>
      <c r="BG99" s="82">
        <v>350.6</v>
      </c>
      <c r="BH99" s="82">
        <v>0</v>
      </c>
      <c r="BI99" s="82">
        <v>111.6</v>
      </c>
      <c r="BJ99" s="82">
        <v>13.6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13.6</v>
      </c>
      <c r="C100" s="43">
        <v>12.4</v>
      </c>
      <c r="D100" s="43">
        <v>13.2</v>
      </c>
      <c r="E100" s="93">
        <v>12.7</v>
      </c>
      <c r="F100" s="93">
        <v>11.1</v>
      </c>
      <c r="G100" s="93">
        <v>13.6</v>
      </c>
      <c r="H100" s="93">
        <v>12.5</v>
      </c>
      <c r="I100" s="93">
        <v>14.5</v>
      </c>
      <c r="J100" s="93">
        <v>13.5</v>
      </c>
      <c r="K100" s="93">
        <v>14</v>
      </c>
      <c r="L100" s="93">
        <v>16</v>
      </c>
      <c r="M100" s="93">
        <v>23.8</v>
      </c>
      <c r="N100" s="93">
        <v>24.1</v>
      </c>
      <c r="O100" s="93">
        <v>23.4</v>
      </c>
      <c r="P100" s="93">
        <v>27.6</v>
      </c>
      <c r="Q100" s="93">
        <v>27.6</v>
      </c>
      <c r="R100" s="93">
        <v>25.6</v>
      </c>
      <c r="S100" s="93">
        <v>19.399999999999999</v>
      </c>
      <c r="T100" s="93">
        <v>22</v>
      </c>
      <c r="U100" s="93">
        <v>24</v>
      </c>
      <c r="V100" s="93">
        <v>14</v>
      </c>
      <c r="W100" s="93">
        <v>15.8</v>
      </c>
      <c r="X100" s="93">
        <v>17</v>
      </c>
      <c r="Y100" s="93">
        <v>19.5</v>
      </c>
      <c r="Z100" s="93">
        <v>19.2</v>
      </c>
      <c r="AA100" s="93">
        <v>16.8</v>
      </c>
      <c r="AB100" s="93">
        <v>16.2</v>
      </c>
      <c r="AC100" s="93">
        <v>10</v>
      </c>
      <c r="AD100" s="93">
        <v>10.7</v>
      </c>
      <c r="AE100" s="93">
        <v>10.6</v>
      </c>
      <c r="AF100" s="93">
        <v>11.2</v>
      </c>
      <c r="AG100" s="89"/>
      <c r="AH100" s="46">
        <f t="shared" si="23"/>
        <v>27.6</v>
      </c>
      <c r="AI100" s="47">
        <f t="shared" si="24"/>
        <v>10</v>
      </c>
      <c r="AK100" s="94" t="s">
        <v>127</v>
      </c>
      <c r="AL100" s="43"/>
      <c r="AM100" s="93"/>
      <c r="AN100" s="95"/>
      <c r="AY100" s="82"/>
      <c r="BF100" s="82"/>
      <c r="BG100" s="82">
        <v>313.60000000000002</v>
      </c>
      <c r="BH100" s="82">
        <v>0</v>
      </c>
      <c r="BI100" s="82">
        <v>125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1</v>
      </c>
      <c r="F101" s="44">
        <v>0</v>
      </c>
      <c r="G101" s="44">
        <v>0</v>
      </c>
      <c r="H101" s="44">
        <v>0</v>
      </c>
      <c r="I101" s="44"/>
      <c r="J101" s="44">
        <v>59.8</v>
      </c>
      <c r="K101" s="44">
        <v>63.2</v>
      </c>
      <c r="L101" s="44">
        <v>60.1</v>
      </c>
      <c r="M101" s="44">
        <v>56.3</v>
      </c>
      <c r="N101" s="44">
        <v>53.3</v>
      </c>
      <c r="O101" s="44">
        <v>56.3</v>
      </c>
      <c r="P101" s="44">
        <v>59.2</v>
      </c>
      <c r="Q101" s="44">
        <v>56.3</v>
      </c>
      <c r="R101" s="44">
        <v>56</v>
      </c>
      <c r="S101" s="44">
        <v>61.4</v>
      </c>
      <c r="T101" s="44">
        <v>66.5</v>
      </c>
      <c r="U101" s="44">
        <v>67</v>
      </c>
      <c r="V101" s="44">
        <v>61</v>
      </c>
      <c r="W101" s="44">
        <v>63.8</v>
      </c>
      <c r="X101" s="44">
        <v>55.6</v>
      </c>
      <c r="Y101" s="44">
        <v>52</v>
      </c>
      <c r="Z101" s="44">
        <v>46.4</v>
      </c>
      <c r="AA101" s="44">
        <v>43.3</v>
      </c>
      <c r="AB101" s="44">
        <v>42.6</v>
      </c>
      <c r="AC101" s="44">
        <v>55.6</v>
      </c>
      <c r="AD101" s="44">
        <v>48.1</v>
      </c>
      <c r="AE101" s="44">
        <v>48.7</v>
      </c>
      <c r="AF101" s="44">
        <v>46.7</v>
      </c>
      <c r="AG101" s="89"/>
      <c r="AH101" s="46">
        <f t="shared" si="23"/>
        <v>67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212</v>
      </c>
      <c r="BH101" s="82">
        <v>0</v>
      </c>
      <c r="BI101" s="82">
        <v>110.9</v>
      </c>
      <c r="BJ101" s="82">
        <v>14</v>
      </c>
      <c r="BK101" s="82">
        <v>63.2</v>
      </c>
      <c r="BL101" s="82">
        <v>0</v>
      </c>
    </row>
    <row r="102" spans="1:64" ht="15.75" thickBot="1" x14ac:dyDescent="0.3">
      <c r="A102" s="96" t="s">
        <v>130</v>
      </c>
      <c r="B102" s="97">
        <v>41.2</v>
      </c>
      <c r="C102" s="97">
        <v>40.1</v>
      </c>
      <c r="D102" s="97">
        <v>38.5</v>
      </c>
      <c r="E102" s="97">
        <v>44.2</v>
      </c>
      <c r="F102" s="97">
        <v>44.7</v>
      </c>
      <c r="G102" s="97">
        <v>49.2</v>
      </c>
      <c r="H102" s="97">
        <v>42.3</v>
      </c>
      <c r="I102" s="97">
        <v>51.4</v>
      </c>
      <c r="J102" s="97">
        <v>53.1</v>
      </c>
      <c r="K102" s="97">
        <v>44</v>
      </c>
      <c r="L102" s="97">
        <v>48.4</v>
      </c>
      <c r="M102" s="97">
        <v>61.5</v>
      </c>
      <c r="N102" s="97">
        <v>49.5</v>
      </c>
      <c r="O102" s="97">
        <v>49.5</v>
      </c>
      <c r="P102" s="97">
        <v>49.5</v>
      </c>
      <c r="Q102" s="97">
        <v>49.5</v>
      </c>
      <c r="R102" s="97">
        <v>60.7</v>
      </c>
      <c r="S102" s="97">
        <v>60.1</v>
      </c>
      <c r="T102" s="97">
        <v>51.3</v>
      </c>
      <c r="U102" s="97">
        <v>48</v>
      </c>
      <c r="V102" s="97">
        <v>60</v>
      </c>
      <c r="W102" s="97">
        <v>56.5</v>
      </c>
      <c r="X102" s="97">
        <v>49</v>
      </c>
      <c r="Y102" s="97">
        <v>50.8</v>
      </c>
      <c r="Z102" s="97">
        <v>48.7</v>
      </c>
      <c r="AA102" s="97">
        <v>48.1</v>
      </c>
      <c r="AB102" s="97">
        <v>48.1</v>
      </c>
      <c r="AC102" s="97">
        <v>59.6</v>
      </c>
      <c r="AD102" s="97">
        <v>61.2</v>
      </c>
      <c r="AE102" s="97">
        <v>63.7</v>
      </c>
      <c r="AF102" s="97">
        <v>59.7</v>
      </c>
      <c r="AG102" s="89"/>
      <c r="AH102" s="46">
        <f t="shared" si="23"/>
        <v>63.7</v>
      </c>
      <c r="AI102" s="47">
        <f t="shared" si="24"/>
        <v>38.5</v>
      </c>
      <c r="AK102" s="94"/>
      <c r="AL102" s="44"/>
      <c r="AM102" s="44"/>
      <c r="AN102" s="98"/>
      <c r="AY102" s="82"/>
      <c r="BF102" s="82"/>
      <c r="BG102" s="82">
        <v>231.2</v>
      </c>
      <c r="BH102" s="82">
        <v>0</v>
      </c>
      <c r="BI102" s="82">
        <v>88.3</v>
      </c>
      <c r="BJ102" s="82">
        <v>23.8</v>
      </c>
      <c r="BK102" s="82">
        <v>56.3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4"/>
      <c r="AY103" s="82"/>
      <c r="BF103" s="82"/>
      <c r="BG103" s="82">
        <v>231.2</v>
      </c>
      <c r="BH103" s="82">
        <v>0</v>
      </c>
      <c r="BI103" s="82">
        <v>79.2</v>
      </c>
      <c r="BJ103" s="82">
        <v>24.1</v>
      </c>
      <c r="BK103" s="82">
        <v>53.3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5"/>
      <c r="BF104" s="82"/>
      <c r="BG104" s="82">
        <v>283.8</v>
      </c>
      <c r="BH104" s="82">
        <v>0</v>
      </c>
      <c r="BI104" s="82">
        <v>95.8</v>
      </c>
      <c r="BJ104" s="82">
        <v>23.4</v>
      </c>
      <c r="BK104" s="82">
        <v>56.3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342.7</v>
      </c>
      <c r="BH105" s="82">
        <v>0</v>
      </c>
      <c r="BI105" s="82">
        <v>80.8</v>
      </c>
      <c r="BJ105" s="82">
        <v>27.6</v>
      </c>
      <c r="BK105" s="82">
        <v>59.2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404.8</v>
      </c>
      <c r="BH106" s="82">
        <v>0</v>
      </c>
      <c r="BI106" s="82">
        <v>87.1</v>
      </c>
      <c r="BJ106" s="82">
        <v>27.6</v>
      </c>
      <c r="BK106" s="82">
        <v>56.3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425.9</v>
      </c>
      <c r="BH107" s="82">
        <v>38.9</v>
      </c>
      <c r="BI107" s="82">
        <v>81.2</v>
      </c>
      <c r="BJ107" s="82">
        <v>25.6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>SUMIF(B97:B107,"&gt;0")</f>
        <v>501.40000000000003</v>
      </c>
      <c r="C108" s="70">
        <f t="shared" ref="C108:AF108" si="36">SUMIF(C97:C107,"&gt;0")</f>
        <v>531.79999999999995</v>
      </c>
      <c r="D108" s="70">
        <f t="shared" si="36"/>
        <v>490.7</v>
      </c>
      <c r="E108" s="70">
        <f t="shared" si="36"/>
        <v>487</v>
      </c>
      <c r="F108" s="70">
        <f t="shared" si="36"/>
        <v>442.3</v>
      </c>
      <c r="G108" s="70">
        <f t="shared" si="36"/>
        <v>525.00000000000011</v>
      </c>
      <c r="H108" s="70">
        <f t="shared" si="36"/>
        <v>570.69999999999993</v>
      </c>
      <c r="I108" s="70">
        <f t="shared" si="36"/>
        <v>504.5</v>
      </c>
      <c r="J108" s="70">
        <f t="shared" si="36"/>
        <v>511.20000000000005</v>
      </c>
      <c r="K108" s="70">
        <f t="shared" si="36"/>
        <v>444.09999999999997</v>
      </c>
      <c r="L108" s="70">
        <f t="shared" si="36"/>
        <v>434.70000000000005</v>
      </c>
      <c r="M108" s="70">
        <f t="shared" ref="M108:S108" si="37">SUMIF(M97:M107,"&gt;0")</f>
        <v>461.1</v>
      </c>
      <c r="N108" s="70">
        <f t="shared" si="37"/>
        <v>437.3</v>
      </c>
      <c r="O108" s="70">
        <f t="shared" si="37"/>
        <v>508.8</v>
      </c>
      <c r="P108" s="70">
        <f t="shared" si="37"/>
        <v>559.79999999999995</v>
      </c>
      <c r="Q108" s="70">
        <f t="shared" si="37"/>
        <v>625.29999999999995</v>
      </c>
      <c r="R108" s="70">
        <f t="shared" si="37"/>
        <v>688.30000000000007</v>
      </c>
      <c r="S108" s="70">
        <f t="shared" si="37"/>
        <v>746.9</v>
      </c>
      <c r="T108" s="70">
        <f t="shared" si="36"/>
        <v>755.19999999999993</v>
      </c>
      <c r="U108" s="70">
        <f t="shared" si="36"/>
        <v>743</v>
      </c>
      <c r="V108" s="70">
        <f t="shared" si="36"/>
        <v>701</v>
      </c>
      <c r="W108" s="70">
        <f t="shared" si="36"/>
        <v>691.59999999999991</v>
      </c>
      <c r="X108" s="70">
        <f t="shared" si="36"/>
        <v>547</v>
      </c>
      <c r="Y108" s="70">
        <f t="shared" si="36"/>
        <v>558.29999999999995</v>
      </c>
      <c r="Z108" s="70">
        <f t="shared" si="36"/>
        <v>413.59999999999997</v>
      </c>
      <c r="AA108" s="70">
        <f>SUMIF(AA97:AA107,"&gt;0")</f>
        <v>339.8</v>
      </c>
      <c r="AB108" s="70">
        <f t="shared" si="36"/>
        <v>352.50000000000006</v>
      </c>
      <c r="AC108" s="70">
        <f>SUMIF(AC97:AC107,"&gt;0")</f>
        <v>533.80000000000007</v>
      </c>
      <c r="AD108" s="70">
        <f t="shared" si="36"/>
        <v>597.1</v>
      </c>
      <c r="AE108" s="70">
        <f t="shared" si="36"/>
        <v>644.70000000000005</v>
      </c>
      <c r="AF108" s="70">
        <f t="shared" si="36"/>
        <v>638.10000000000014</v>
      </c>
      <c r="AG108" s="104">
        <f>SUM(AG97:AG107)</f>
        <v>0</v>
      </c>
      <c r="AH108" s="46">
        <f t="shared" si="23"/>
        <v>755.19999999999993</v>
      </c>
      <c r="AI108" s="47">
        <f t="shared" si="24"/>
        <v>339.8</v>
      </c>
      <c r="AJ108" s="105">
        <f t="array" ref="AJ108">MIN(IF(B108:AF108&lt;&gt;0,B108:AF108))</f>
        <v>339.8</v>
      </c>
      <c r="BF108" s="82"/>
      <c r="BG108" s="82">
        <v>476.4</v>
      </c>
      <c r="BH108" s="82">
        <v>45.4</v>
      </c>
      <c r="BI108" s="82">
        <v>84.2</v>
      </c>
      <c r="BJ108" s="82">
        <v>19.399999999999999</v>
      </c>
      <c r="BK108" s="82">
        <v>61.4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476.7</v>
      </c>
      <c r="BH109" s="82">
        <v>46.6</v>
      </c>
      <c r="BI109" s="82">
        <v>92.1</v>
      </c>
      <c r="BJ109" s="82">
        <v>22</v>
      </c>
      <c r="BK109" s="82">
        <v>66.5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475</v>
      </c>
      <c r="BH110" s="82">
        <v>44</v>
      </c>
      <c r="BI110" s="82">
        <v>85</v>
      </c>
      <c r="BJ110" s="82">
        <v>24</v>
      </c>
      <c r="BK110" s="82">
        <v>67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421</v>
      </c>
      <c r="BH111" s="82">
        <v>42</v>
      </c>
      <c r="BI111" s="82">
        <v>103</v>
      </c>
      <c r="BJ111" s="82">
        <v>14</v>
      </c>
      <c r="BK111" s="82">
        <v>61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284</v>
      </c>
      <c r="BH112" s="82">
        <v>23.4</v>
      </c>
      <c r="BI112" s="82">
        <v>118</v>
      </c>
      <c r="BJ112" s="82">
        <v>17</v>
      </c>
      <c r="BK112" s="82">
        <v>55.6</v>
      </c>
      <c r="BL112" s="82">
        <v>0</v>
      </c>
    </row>
    <row r="113" spans="1:64" ht="15.75" thickBot="1" x14ac:dyDescent="0.3">
      <c r="A113" s="87" t="s">
        <v>141</v>
      </c>
      <c r="B113" s="108">
        <f>B71+B78+B96+B92+B108+B112</f>
        <v>1440.8700000000001</v>
      </c>
      <c r="C113" s="108">
        <f t="shared" ref="C113:AG113" si="38">C71+C78+C96+C92+C108+C112</f>
        <v>1335.44</v>
      </c>
      <c r="D113" s="108">
        <f t="shared" si="38"/>
        <v>1293.67</v>
      </c>
      <c r="E113" s="108">
        <f t="shared" si="38"/>
        <v>1287.77</v>
      </c>
      <c r="F113" s="108">
        <f t="shared" si="38"/>
        <v>1231.77</v>
      </c>
      <c r="G113" s="108">
        <f t="shared" si="38"/>
        <v>1300.0900000000004</v>
      </c>
      <c r="H113" s="108">
        <f t="shared" si="38"/>
        <v>1396.5900000000001</v>
      </c>
      <c r="I113" s="108">
        <f t="shared" si="38"/>
        <v>1491.7900000000004</v>
      </c>
      <c r="J113" s="108">
        <f t="shared" si="38"/>
        <v>1588.6900000000003</v>
      </c>
      <c r="K113" s="108">
        <f t="shared" si="38"/>
        <v>1724.7900000000002</v>
      </c>
      <c r="L113" s="108">
        <f t="shared" si="38"/>
        <v>1824.0900000000004</v>
      </c>
      <c r="M113" s="108">
        <f t="shared" ref="M113:S113" si="39">M71+M78+M96+M92+M108+M112</f>
        <v>1798.19</v>
      </c>
      <c r="N113" s="108">
        <f t="shared" si="39"/>
        <v>1639.59</v>
      </c>
      <c r="O113" s="108">
        <f t="shared" si="39"/>
        <v>1672.1900000000003</v>
      </c>
      <c r="P113" s="108">
        <f t="shared" si="39"/>
        <v>1577.69</v>
      </c>
      <c r="Q113" s="108">
        <f t="shared" si="39"/>
        <v>1519.29</v>
      </c>
      <c r="R113" s="108">
        <f t="shared" si="39"/>
        <v>1565.0900000000001</v>
      </c>
      <c r="S113" s="108">
        <f t="shared" si="39"/>
        <v>1616.79</v>
      </c>
      <c r="T113" s="108">
        <f t="shared" si="38"/>
        <v>1641.69</v>
      </c>
      <c r="U113" s="108">
        <f t="shared" si="38"/>
        <v>1621.4900000000002</v>
      </c>
      <c r="V113" s="108">
        <f t="shared" si="38"/>
        <v>1577.4900000000002</v>
      </c>
      <c r="W113" s="108">
        <f t="shared" si="38"/>
        <v>1626.0900000000001</v>
      </c>
      <c r="X113" s="108">
        <f t="shared" si="38"/>
        <v>1670.8900000000003</v>
      </c>
      <c r="Y113" s="108">
        <f t="shared" si="38"/>
        <v>1891.6900000000003</v>
      </c>
      <c r="Z113" s="108">
        <f t="shared" si="38"/>
        <v>1912.79</v>
      </c>
      <c r="AA113" s="108">
        <f>AA71+AA78+AA96+AA92+AA108+AA112</f>
        <v>1790.5900000000001</v>
      </c>
      <c r="AB113" s="108">
        <f t="shared" si="38"/>
        <v>1781.89</v>
      </c>
      <c r="AC113" s="108">
        <f>AC71+AC78+AC96+AC92+AC108+AC112</f>
        <v>1720.3900000000003</v>
      </c>
      <c r="AD113" s="108">
        <f t="shared" si="38"/>
        <v>1555.39</v>
      </c>
      <c r="AE113" s="108">
        <f t="shared" si="38"/>
        <v>1469.9900000000002</v>
      </c>
      <c r="AF113" s="108">
        <f t="shared" si="38"/>
        <v>1411.2900000000002</v>
      </c>
      <c r="AG113" s="80">
        <f t="shared" si="38"/>
        <v>3169.915</v>
      </c>
      <c r="AH113" s="46">
        <f t="shared" si="23"/>
        <v>1912.79</v>
      </c>
      <c r="AI113" s="47">
        <f t="shared" si="24"/>
        <v>1231.77</v>
      </c>
      <c r="BF113" s="81"/>
      <c r="BG113" s="82">
        <v>150</v>
      </c>
      <c r="BH113" s="82">
        <v>29</v>
      </c>
      <c r="BI113" s="82">
        <v>120.3</v>
      </c>
      <c r="BJ113" s="82">
        <v>19.2</v>
      </c>
      <c r="BK113" s="82">
        <v>46.4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>
        <v>60</v>
      </c>
      <c r="Z114" s="110">
        <v>60</v>
      </c>
      <c r="AA114" s="110">
        <v>60</v>
      </c>
      <c r="AB114" s="110"/>
      <c r="AC114" s="110"/>
      <c r="AD114" s="110"/>
      <c r="AE114" s="110"/>
      <c r="AF114" s="110"/>
      <c r="AG114" s="104"/>
      <c r="AH114" s="46">
        <f t="shared" si="23"/>
        <v>60</v>
      </c>
      <c r="AI114" s="47">
        <f t="shared" si="24"/>
        <v>60</v>
      </c>
      <c r="BF114" s="81"/>
      <c r="BG114" s="82">
        <v>130.5</v>
      </c>
      <c r="BH114" s="82">
        <v>0</v>
      </c>
      <c r="BI114" s="82">
        <v>115.1</v>
      </c>
      <c r="BJ114" s="82">
        <v>16.2</v>
      </c>
      <c r="BK114" s="82">
        <v>42.6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1440.8700000000001</v>
      </c>
      <c r="C115" s="108">
        <f t="shared" ref="C115:AF115" si="40">C113+C114</f>
        <v>1335.44</v>
      </c>
      <c r="D115" s="108">
        <f t="shared" si="40"/>
        <v>1293.67</v>
      </c>
      <c r="E115" s="108">
        <f t="shared" si="40"/>
        <v>1287.77</v>
      </c>
      <c r="F115" s="108">
        <f t="shared" si="40"/>
        <v>1231.77</v>
      </c>
      <c r="G115" s="108">
        <f t="shared" si="40"/>
        <v>1300.0900000000004</v>
      </c>
      <c r="H115" s="108">
        <f t="shared" si="40"/>
        <v>1396.5900000000001</v>
      </c>
      <c r="I115" s="108">
        <f t="shared" si="40"/>
        <v>1491.7900000000004</v>
      </c>
      <c r="J115" s="108">
        <f t="shared" si="40"/>
        <v>1588.6900000000003</v>
      </c>
      <c r="K115" s="108">
        <f t="shared" si="40"/>
        <v>1724.7900000000002</v>
      </c>
      <c r="L115" s="108">
        <f t="shared" si="40"/>
        <v>1824.0900000000004</v>
      </c>
      <c r="M115" s="108">
        <f t="shared" ref="M115:S115" si="41">M113+M114</f>
        <v>1798.19</v>
      </c>
      <c r="N115" s="108">
        <f t="shared" si="41"/>
        <v>1639.59</v>
      </c>
      <c r="O115" s="108">
        <f t="shared" si="41"/>
        <v>1672.1900000000003</v>
      </c>
      <c r="P115" s="108">
        <f t="shared" si="41"/>
        <v>1577.69</v>
      </c>
      <c r="Q115" s="108">
        <f t="shared" si="41"/>
        <v>1519.29</v>
      </c>
      <c r="R115" s="108">
        <f t="shared" si="41"/>
        <v>1565.0900000000001</v>
      </c>
      <c r="S115" s="108">
        <f t="shared" si="41"/>
        <v>1616.79</v>
      </c>
      <c r="T115" s="108">
        <f t="shared" si="40"/>
        <v>1641.69</v>
      </c>
      <c r="U115" s="108">
        <f t="shared" si="40"/>
        <v>1621.4900000000002</v>
      </c>
      <c r="V115" s="108">
        <f t="shared" si="40"/>
        <v>1577.4900000000002</v>
      </c>
      <c r="W115" s="108">
        <f t="shared" si="40"/>
        <v>1626.0900000000001</v>
      </c>
      <c r="X115" s="108">
        <f t="shared" si="40"/>
        <v>1670.8900000000003</v>
      </c>
      <c r="Y115" s="108">
        <f t="shared" si="40"/>
        <v>1951.6900000000003</v>
      </c>
      <c r="Z115" s="108">
        <f t="shared" si="40"/>
        <v>1972.79</v>
      </c>
      <c r="AA115" s="108">
        <f>AA113+AA114</f>
        <v>1850.5900000000001</v>
      </c>
      <c r="AB115" s="108">
        <f t="shared" si="40"/>
        <v>1781.89</v>
      </c>
      <c r="AC115" s="108">
        <f>AC113+AC114</f>
        <v>1720.3900000000003</v>
      </c>
      <c r="AD115" s="108">
        <f t="shared" si="40"/>
        <v>1555.39</v>
      </c>
      <c r="AE115" s="108">
        <f t="shared" si="40"/>
        <v>1469.9900000000002</v>
      </c>
      <c r="AF115" s="108">
        <f t="shared" si="40"/>
        <v>1411.2900000000002</v>
      </c>
      <c r="AG115" s="104">
        <f>AG112+AG108+AG96+AG92+AG71+AG114</f>
        <v>2463.5149999999999</v>
      </c>
      <c r="AH115" s="46">
        <f t="shared" si="23"/>
        <v>1972.79</v>
      </c>
      <c r="AI115" s="47">
        <f t="shared" si="24"/>
        <v>1231.77</v>
      </c>
      <c r="BF115" s="81"/>
      <c r="BG115" s="82">
        <v>367.9</v>
      </c>
      <c r="BH115" s="82">
        <v>0</v>
      </c>
      <c r="BI115" s="82">
        <v>109.2</v>
      </c>
      <c r="BJ115" s="82">
        <v>10.7</v>
      </c>
      <c r="BK115" s="82">
        <v>48.1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1440.8700000000001</v>
      </c>
      <c r="C116" s="108">
        <f t="shared" ref="C116:AF116" si="42">C115-(C123)</f>
        <v>1335.44</v>
      </c>
      <c r="D116" s="108">
        <f t="shared" si="42"/>
        <v>1293.67</v>
      </c>
      <c r="E116" s="108">
        <f t="shared" si="42"/>
        <v>1287.77</v>
      </c>
      <c r="F116" s="108">
        <f t="shared" si="42"/>
        <v>1231.77</v>
      </c>
      <c r="G116" s="108">
        <f t="shared" si="42"/>
        <v>1300.0900000000004</v>
      </c>
      <c r="H116" s="108">
        <f t="shared" si="42"/>
        <v>1396.5900000000001</v>
      </c>
      <c r="I116" s="108">
        <f t="shared" si="42"/>
        <v>1491.7900000000004</v>
      </c>
      <c r="J116" s="108">
        <f t="shared" si="42"/>
        <v>1588.6900000000003</v>
      </c>
      <c r="K116" s="108">
        <f t="shared" si="42"/>
        <v>1724.7900000000002</v>
      </c>
      <c r="L116" s="108">
        <f t="shared" si="42"/>
        <v>1824.0900000000004</v>
      </c>
      <c r="M116" s="108">
        <f t="shared" ref="M116:S116" si="43">M115-(M123)</f>
        <v>1798.19</v>
      </c>
      <c r="N116" s="108">
        <f t="shared" si="43"/>
        <v>1639.59</v>
      </c>
      <c r="O116" s="108">
        <f t="shared" si="43"/>
        <v>1672.1900000000003</v>
      </c>
      <c r="P116" s="108">
        <f t="shared" si="43"/>
        <v>1577.69</v>
      </c>
      <c r="Q116" s="108">
        <f t="shared" si="43"/>
        <v>1519.29</v>
      </c>
      <c r="R116" s="108">
        <f t="shared" si="43"/>
        <v>1565.0900000000001</v>
      </c>
      <c r="S116" s="108">
        <f t="shared" si="43"/>
        <v>1616.79</v>
      </c>
      <c r="T116" s="108">
        <f t="shared" si="42"/>
        <v>1641.69</v>
      </c>
      <c r="U116" s="108">
        <f t="shared" si="42"/>
        <v>1621.4900000000002</v>
      </c>
      <c r="V116" s="108">
        <f t="shared" si="42"/>
        <v>1577.4900000000002</v>
      </c>
      <c r="W116" s="108">
        <f t="shared" si="42"/>
        <v>1626.0900000000001</v>
      </c>
      <c r="X116" s="108">
        <f t="shared" si="42"/>
        <v>1670.8900000000003</v>
      </c>
      <c r="Y116" s="108">
        <f t="shared" si="42"/>
        <v>1951.6900000000003</v>
      </c>
      <c r="Z116" s="108">
        <f t="shared" si="42"/>
        <v>1972.79</v>
      </c>
      <c r="AA116" s="108">
        <f>AA115-(AA123)</f>
        <v>1850.5900000000001</v>
      </c>
      <c r="AB116" s="108">
        <f t="shared" si="42"/>
        <v>1781.89</v>
      </c>
      <c r="AC116" s="108">
        <f>AC115-(AC123)</f>
        <v>1720.3900000000003</v>
      </c>
      <c r="AD116" s="108">
        <f t="shared" si="42"/>
        <v>1555.39</v>
      </c>
      <c r="AE116" s="108">
        <f t="shared" si="42"/>
        <v>1469.9900000000002</v>
      </c>
      <c r="AF116" s="108">
        <f t="shared" si="42"/>
        <v>1411.2900000000002</v>
      </c>
      <c r="AG116" s="104"/>
      <c r="AH116" s="46">
        <f t="shared" si="23"/>
        <v>1972.79</v>
      </c>
      <c r="AI116" s="47">
        <f t="shared" si="24"/>
        <v>1231.77</v>
      </c>
      <c r="BF116" s="81"/>
      <c r="BG116" s="82">
        <v>416.4</v>
      </c>
      <c r="BH116" s="82">
        <v>0</v>
      </c>
      <c r="BI116" s="82">
        <v>105.3</v>
      </c>
      <c r="BJ116" s="82">
        <v>10.6</v>
      </c>
      <c r="BK116" s="82">
        <v>48.7</v>
      </c>
      <c r="BL116" s="82">
        <v>0</v>
      </c>
    </row>
    <row r="117" spans="1:64" x14ac:dyDescent="0.25">
      <c r="A117" s="42" t="s">
        <v>122</v>
      </c>
      <c r="B117" s="93">
        <f t="shared" ref="B117:B122" si="44">IF(B97&lt;0,B97*-1,0)</f>
        <v>0</v>
      </c>
      <c r="C117" s="93">
        <f t="shared" ref="C117:AF122" si="45">IF(C97&lt;0,C97*-1,0)</f>
        <v>0</v>
      </c>
      <c r="D117" s="93">
        <f t="shared" si="45"/>
        <v>0</v>
      </c>
      <c r="E117" s="93">
        <f t="shared" si="45"/>
        <v>0</v>
      </c>
      <c r="F117" s="93">
        <f t="shared" si="45"/>
        <v>0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ref="M117:S122" si="46">IF(M97&lt;0,M97*-1,0)</f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ref="AA117:AA122" si="47">IF(AA97&lt;0,AA97*-1,0)</f>
        <v>0</v>
      </c>
      <c r="AB117" s="93">
        <f t="shared" si="45"/>
        <v>0</v>
      </c>
      <c r="AC117" s="93">
        <f t="shared" ref="AC117:AC122" si="48">IF(AC97&lt;0,AC97*-1,0)</f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0</v>
      </c>
      <c r="AI117" s="47">
        <f t="shared" si="24"/>
        <v>0</v>
      </c>
      <c r="BG117" s="82">
        <v>419</v>
      </c>
      <c r="BH117" s="82">
        <v>0</v>
      </c>
      <c r="BI117" s="82">
        <v>101.5</v>
      </c>
      <c r="BJ117" s="82">
        <v>11.2</v>
      </c>
      <c r="BK117" s="82">
        <v>46.7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5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7"/>
        <v>0</v>
      </c>
      <c r="AB118" s="93">
        <f t="shared" si="45"/>
        <v>0</v>
      </c>
      <c r="AC118" s="93">
        <f t="shared" si="48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348</v>
      </c>
      <c r="BH118" s="82">
        <v>0</v>
      </c>
      <c r="BI118" s="82">
        <v>98.6</v>
      </c>
      <c r="BJ118" s="82">
        <v>13.6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5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7"/>
        <v>0</v>
      </c>
      <c r="AB119" s="93">
        <f t="shared" si="45"/>
        <v>0</v>
      </c>
      <c r="AC119" s="93">
        <f t="shared" si="48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5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7"/>
        <v>0</v>
      </c>
      <c r="AB120" s="93">
        <f t="shared" si="45"/>
        <v>0</v>
      </c>
      <c r="AC120" s="93">
        <f t="shared" si="48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5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7"/>
        <v>0</v>
      </c>
      <c r="AB121" s="93">
        <f t="shared" si="45"/>
        <v>0</v>
      </c>
      <c r="AC121" s="93">
        <f t="shared" si="48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5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7"/>
        <v>0</v>
      </c>
      <c r="AB122" s="93">
        <f t="shared" si="45"/>
        <v>0</v>
      </c>
      <c r="AC122" s="93">
        <f t="shared" si="48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>SUM(B117:B122)</f>
        <v>0</v>
      </c>
      <c r="C123" s="70">
        <f t="shared" ref="C123:AF123" si="49">SUM(C117:C122)</f>
        <v>0</v>
      </c>
      <c r="D123" s="70">
        <f t="shared" si="49"/>
        <v>0</v>
      </c>
      <c r="E123" s="70">
        <f t="shared" si="49"/>
        <v>0</v>
      </c>
      <c r="F123" s="70">
        <f t="shared" si="49"/>
        <v>0</v>
      </c>
      <c r="G123" s="70">
        <f t="shared" si="49"/>
        <v>0</v>
      </c>
      <c r="H123" s="70">
        <f t="shared" si="49"/>
        <v>0</v>
      </c>
      <c r="I123" s="70">
        <f t="shared" si="49"/>
        <v>0</v>
      </c>
      <c r="J123" s="70">
        <f t="shared" si="49"/>
        <v>0</v>
      </c>
      <c r="K123" s="70">
        <f t="shared" si="49"/>
        <v>0</v>
      </c>
      <c r="L123" s="70">
        <f t="shared" si="49"/>
        <v>0</v>
      </c>
      <c r="M123" s="70">
        <f t="shared" ref="M123:S123" si="50">SUM(M117:M122)</f>
        <v>0</v>
      </c>
      <c r="N123" s="70">
        <f t="shared" si="50"/>
        <v>0</v>
      </c>
      <c r="O123" s="70">
        <f t="shared" si="50"/>
        <v>0</v>
      </c>
      <c r="P123" s="70">
        <f t="shared" si="50"/>
        <v>0</v>
      </c>
      <c r="Q123" s="70">
        <f t="shared" si="50"/>
        <v>0</v>
      </c>
      <c r="R123" s="70">
        <f t="shared" si="50"/>
        <v>0</v>
      </c>
      <c r="S123" s="70">
        <f t="shared" si="50"/>
        <v>0</v>
      </c>
      <c r="T123" s="70">
        <f t="shared" si="49"/>
        <v>0</v>
      </c>
      <c r="U123" s="70">
        <f t="shared" si="49"/>
        <v>0</v>
      </c>
      <c r="V123" s="70">
        <f t="shared" si="49"/>
        <v>0</v>
      </c>
      <c r="W123" s="70">
        <f t="shared" si="49"/>
        <v>0</v>
      </c>
      <c r="X123" s="70">
        <f t="shared" si="49"/>
        <v>0</v>
      </c>
      <c r="Y123" s="70">
        <f t="shared" si="49"/>
        <v>0</v>
      </c>
      <c r="Z123" s="70">
        <f t="shared" si="49"/>
        <v>0</v>
      </c>
      <c r="AA123" s="70">
        <f>SUM(AA117:AA122)</f>
        <v>0</v>
      </c>
      <c r="AB123" s="70">
        <f t="shared" si="49"/>
        <v>0</v>
      </c>
      <c r="AC123" s="70">
        <f>SUM(AC117:AC122)</f>
        <v>0</v>
      </c>
      <c r="AD123" s="70">
        <f t="shared" si="49"/>
        <v>0</v>
      </c>
      <c r="AE123" s="70">
        <f t="shared" si="49"/>
        <v>0</v>
      </c>
      <c r="AF123" s="70">
        <f t="shared" si="49"/>
        <v>0</v>
      </c>
      <c r="AG123" s="104"/>
      <c r="AH123" s="46">
        <f t="shared" si="23"/>
        <v>0</v>
      </c>
      <c r="AI123" s="47">
        <f t="shared" si="24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>B108-B123</f>
        <v>501.40000000000003</v>
      </c>
      <c r="C124" s="70">
        <f t="shared" ref="C124:AF124" si="51">C108-C123</f>
        <v>531.79999999999995</v>
      </c>
      <c r="D124" s="70">
        <f t="shared" si="51"/>
        <v>490.7</v>
      </c>
      <c r="E124" s="70">
        <f t="shared" si="51"/>
        <v>487</v>
      </c>
      <c r="F124" s="70">
        <f t="shared" si="51"/>
        <v>442.3</v>
      </c>
      <c r="G124" s="70">
        <f t="shared" si="51"/>
        <v>525.00000000000011</v>
      </c>
      <c r="H124" s="70">
        <f t="shared" si="51"/>
        <v>570.69999999999993</v>
      </c>
      <c r="I124" s="70">
        <f t="shared" si="51"/>
        <v>504.5</v>
      </c>
      <c r="J124" s="70">
        <f t="shared" si="51"/>
        <v>511.20000000000005</v>
      </c>
      <c r="K124" s="70">
        <f t="shared" si="51"/>
        <v>444.09999999999997</v>
      </c>
      <c r="L124" s="70">
        <f t="shared" si="51"/>
        <v>434.70000000000005</v>
      </c>
      <c r="M124" s="70">
        <f t="shared" ref="M124:S124" si="52">M108-M123</f>
        <v>461.1</v>
      </c>
      <c r="N124" s="70">
        <f t="shared" si="52"/>
        <v>437.3</v>
      </c>
      <c r="O124" s="70">
        <f t="shared" si="52"/>
        <v>508.8</v>
      </c>
      <c r="P124" s="70">
        <f t="shared" si="52"/>
        <v>559.79999999999995</v>
      </c>
      <c r="Q124" s="70">
        <f t="shared" si="52"/>
        <v>625.29999999999995</v>
      </c>
      <c r="R124" s="70">
        <f t="shared" si="52"/>
        <v>688.30000000000007</v>
      </c>
      <c r="S124" s="70">
        <f t="shared" si="52"/>
        <v>746.9</v>
      </c>
      <c r="T124" s="70">
        <f t="shared" si="51"/>
        <v>755.19999999999993</v>
      </c>
      <c r="U124" s="70">
        <f t="shared" si="51"/>
        <v>743</v>
      </c>
      <c r="V124" s="70">
        <f t="shared" si="51"/>
        <v>701</v>
      </c>
      <c r="W124" s="70">
        <f t="shared" si="51"/>
        <v>691.59999999999991</v>
      </c>
      <c r="X124" s="70">
        <f t="shared" si="51"/>
        <v>547</v>
      </c>
      <c r="Y124" s="70">
        <f t="shared" si="51"/>
        <v>558.29999999999995</v>
      </c>
      <c r="Z124" s="70">
        <f t="shared" si="51"/>
        <v>413.59999999999997</v>
      </c>
      <c r="AA124" s="70">
        <f>AA108-AA123</f>
        <v>339.8</v>
      </c>
      <c r="AB124" s="70">
        <f t="shared" si="51"/>
        <v>352.50000000000006</v>
      </c>
      <c r="AC124" s="70">
        <f>AC108-AC123</f>
        <v>533.80000000000007</v>
      </c>
      <c r="AD124" s="70">
        <f t="shared" si="51"/>
        <v>597.1</v>
      </c>
      <c r="AE124" s="70">
        <f t="shared" si="51"/>
        <v>644.70000000000005</v>
      </c>
      <c r="AF124" s="70">
        <f t="shared" si="51"/>
        <v>638.10000000000014</v>
      </c>
      <c r="AG124" s="104"/>
      <c r="AH124" s="46">
        <f t="shared" si="23"/>
        <v>755.19999999999993</v>
      </c>
      <c r="AI124" s="47">
        <f t="shared" si="24"/>
        <v>339.8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49.905999999999999</v>
      </c>
      <c r="C126" s="117">
        <v>49.984000000000002</v>
      </c>
      <c r="D126" s="117">
        <v>50.027000000000001</v>
      </c>
      <c r="E126" s="117">
        <v>50.029000000000003</v>
      </c>
      <c r="F126" s="117">
        <v>50.000999999999998</v>
      </c>
      <c r="G126" s="117">
        <v>50.045000000000002</v>
      </c>
      <c r="H126" s="117">
        <v>49.976999999999997</v>
      </c>
      <c r="I126" s="117">
        <v>50.070999999999998</v>
      </c>
      <c r="J126" s="117">
        <v>50.012999999999998</v>
      </c>
      <c r="K126" s="117">
        <v>49.942999999999998</v>
      </c>
      <c r="L126" s="117">
        <v>49.988999999999997</v>
      </c>
      <c r="M126" s="117">
        <v>49.927999999999997</v>
      </c>
      <c r="N126" s="117">
        <v>49.890999999999998</v>
      </c>
      <c r="O126" s="117">
        <v>50.066000000000003</v>
      </c>
      <c r="P126" s="117">
        <v>49.963000000000001</v>
      </c>
      <c r="Q126" s="117">
        <v>50.012999999999998</v>
      </c>
      <c r="R126" s="117">
        <v>49.960999999999999</v>
      </c>
      <c r="S126" s="117">
        <v>50.057000000000002</v>
      </c>
      <c r="T126" s="117">
        <v>50.057000000000002</v>
      </c>
      <c r="U126" s="117">
        <v>50.057000000000002</v>
      </c>
      <c r="V126" s="117">
        <v>50.057000000000002</v>
      </c>
      <c r="W126" s="117">
        <v>50.057000000000002</v>
      </c>
      <c r="X126" s="117">
        <v>50.057000000000002</v>
      </c>
      <c r="Y126" s="117">
        <v>50.057000000000002</v>
      </c>
      <c r="Z126" s="117">
        <v>50.07</v>
      </c>
      <c r="AA126" s="117">
        <v>50.03</v>
      </c>
      <c r="AB126" s="117">
        <v>49.973999999999997</v>
      </c>
      <c r="AC126" s="117">
        <v>50.015999999999998</v>
      </c>
      <c r="AD126" s="117">
        <v>49.924999999999997</v>
      </c>
      <c r="AE126" s="117">
        <v>50.01</v>
      </c>
      <c r="AF126" s="117">
        <v>50.009</v>
      </c>
      <c r="AG126" s="118"/>
      <c r="AH126" s="46">
        <f t="shared" si="23"/>
        <v>50.070999999999998</v>
      </c>
      <c r="AI126" s="47">
        <f t="shared" si="24"/>
        <v>49.890999999999998</v>
      </c>
    </row>
    <row r="127" spans="1:64" x14ac:dyDescent="0.25">
      <c r="A127" s="119" t="s">
        <v>149</v>
      </c>
      <c r="B127" s="43">
        <v>134.30000000000001</v>
      </c>
      <c r="C127" s="43">
        <v>134.6</v>
      </c>
      <c r="D127" s="43">
        <v>135.69999999999999</v>
      </c>
      <c r="E127" s="43">
        <v>136.1</v>
      </c>
      <c r="F127" s="43">
        <v>136.4</v>
      </c>
      <c r="G127" s="43">
        <v>134.9</v>
      </c>
      <c r="H127" s="43">
        <v>134.9</v>
      </c>
      <c r="I127" s="43">
        <v>133.30000000000001</v>
      </c>
      <c r="J127" s="43">
        <v>129.4</v>
      </c>
      <c r="K127" s="43">
        <v>130.80000000000001</v>
      </c>
      <c r="L127" s="43">
        <v>132.6</v>
      </c>
      <c r="M127" s="43">
        <v>132.1</v>
      </c>
      <c r="N127" s="43">
        <v>132.1</v>
      </c>
      <c r="O127" s="43">
        <v>132.5</v>
      </c>
      <c r="P127" s="43">
        <v>133.5</v>
      </c>
      <c r="Q127" s="43">
        <v>133.30000000000001</v>
      </c>
      <c r="R127" s="43">
        <v>133.6</v>
      </c>
      <c r="S127" s="43">
        <v>129.19999999999999</v>
      </c>
      <c r="T127" s="43">
        <v>129.19999999999999</v>
      </c>
      <c r="U127" s="43">
        <v>129.19999999999999</v>
      </c>
      <c r="V127" s="43">
        <v>129.19999999999999</v>
      </c>
      <c r="W127" s="43">
        <v>129.19999999999999</v>
      </c>
      <c r="X127" s="43">
        <v>129.19999999999999</v>
      </c>
      <c r="Y127" s="43">
        <v>129.19999999999999</v>
      </c>
      <c r="Z127" s="43">
        <v>128.69999999999999</v>
      </c>
      <c r="AA127" s="43">
        <v>135.6</v>
      </c>
      <c r="AB127" s="43">
        <v>132.1</v>
      </c>
      <c r="AC127" s="43">
        <v>132.6</v>
      </c>
      <c r="AD127" s="43">
        <v>132.80000000000001</v>
      </c>
      <c r="AE127" s="43">
        <v>133.1</v>
      </c>
      <c r="AF127" s="43">
        <v>132.30000000000001</v>
      </c>
      <c r="AG127" s="120"/>
      <c r="AH127" s="46">
        <f t="shared" si="23"/>
        <v>136.4</v>
      </c>
      <c r="AI127" s="47">
        <f t="shared" si="24"/>
        <v>128.69999999999999</v>
      </c>
    </row>
    <row r="128" spans="1:64" x14ac:dyDescent="0.25">
      <c r="A128" s="119" t="s">
        <v>150</v>
      </c>
      <c r="B128" s="43">
        <v>132.80000000000001</v>
      </c>
      <c r="C128" s="43">
        <v>133.19999999999999</v>
      </c>
      <c r="D128" s="43">
        <v>133.80000000000001</v>
      </c>
      <c r="E128" s="43">
        <v>134.30000000000001</v>
      </c>
      <c r="F128" s="43">
        <v>134.5</v>
      </c>
      <c r="G128" s="43">
        <v>133.4</v>
      </c>
      <c r="H128" s="43">
        <v>133.4</v>
      </c>
      <c r="I128" s="43">
        <v>132.80000000000001</v>
      </c>
      <c r="J128" s="43">
        <v>130.4</v>
      </c>
      <c r="K128" s="43">
        <v>129.69999999999999</v>
      </c>
      <c r="L128" s="43">
        <v>129.69999999999999</v>
      </c>
      <c r="M128" s="43">
        <v>129.69999999999999</v>
      </c>
      <c r="N128" s="43">
        <v>129.69999999999999</v>
      </c>
      <c r="O128" s="43">
        <v>131.69999999999999</v>
      </c>
      <c r="P128" s="43">
        <v>132.4</v>
      </c>
      <c r="Q128" s="43">
        <v>133.1</v>
      </c>
      <c r="R128" s="43">
        <v>132.9</v>
      </c>
      <c r="S128" s="43">
        <v>130.69999999999999</v>
      </c>
      <c r="T128" s="43">
        <v>130.69999999999999</v>
      </c>
      <c r="U128" s="43">
        <v>130.69999999999999</v>
      </c>
      <c r="V128" s="43">
        <v>130.69999999999999</v>
      </c>
      <c r="W128" s="43">
        <v>130.69999999999999</v>
      </c>
      <c r="X128" s="43">
        <v>130.69999999999999</v>
      </c>
      <c r="Y128" s="43">
        <v>130.69999999999999</v>
      </c>
      <c r="Z128" s="43">
        <v>127.9</v>
      </c>
      <c r="AA128" s="43">
        <v>130.4</v>
      </c>
      <c r="AB128" s="43">
        <v>133.1</v>
      </c>
      <c r="AC128" s="43">
        <v>133.1</v>
      </c>
      <c r="AD128" s="43">
        <v>133.80000000000001</v>
      </c>
      <c r="AE128" s="43">
        <v>133.80000000000001</v>
      </c>
      <c r="AF128" s="43">
        <v>132</v>
      </c>
      <c r="AG128" s="120"/>
      <c r="AH128" s="46">
        <f t="shared" si="23"/>
        <v>134.5</v>
      </c>
      <c r="AI128" s="47">
        <f t="shared" si="24"/>
        <v>127.9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135.30000000000001</v>
      </c>
      <c r="C130" s="43">
        <v>136.30000000000001</v>
      </c>
      <c r="D130" s="43">
        <v>138.1</v>
      </c>
      <c r="E130" s="43">
        <v>137.5</v>
      </c>
      <c r="F130" s="43">
        <v>137.6</v>
      </c>
      <c r="G130" s="43">
        <v>135.9</v>
      </c>
      <c r="H130" s="43">
        <v>135.9</v>
      </c>
      <c r="I130" s="43">
        <v>137.19999999999999</v>
      </c>
      <c r="J130" s="43">
        <v>137.6</v>
      </c>
      <c r="K130" s="43">
        <v>135.9</v>
      </c>
      <c r="L130" s="43">
        <v>133.4</v>
      </c>
      <c r="M130" s="43">
        <v>132.69999999999999</v>
      </c>
      <c r="N130" s="43">
        <v>132.69999999999999</v>
      </c>
      <c r="O130" s="43">
        <v>133.9</v>
      </c>
      <c r="P130" s="43">
        <v>134.5</v>
      </c>
      <c r="Q130" s="43">
        <v>136</v>
      </c>
      <c r="R130" s="43">
        <v>135.30000000000001</v>
      </c>
      <c r="S130" s="43">
        <v>131.4</v>
      </c>
      <c r="T130" s="43">
        <v>131.4</v>
      </c>
      <c r="U130" s="43">
        <v>131.4</v>
      </c>
      <c r="V130" s="43">
        <v>131.4</v>
      </c>
      <c r="W130" s="43">
        <v>131.4</v>
      </c>
      <c r="X130" s="43">
        <v>131.4</v>
      </c>
      <c r="Y130" s="43">
        <v>131.4</v>
      </c>
      <c r="Z130" s="43">
        <v>135.30000000000001</v>
      </c>
      <c r="AA130" s="43">
        <v>137.19999999999999</v>
      </c>
      <c r="AB130" s="43">
        <v>137.9</v>
      </c>
      <c r="AC130" s="43">
        <v>137.9</v>
      </c>
      <c r="AD130" s="43">
        <v>137</v>
      </c>
      <c r="AE130" s="43">
        <v>138.30000000000001</v>
      </c>
      <c r="AF130" s="43">
        <v>137.69999999999999</v>
      </c>
      <c r="AG130" s="120"/>
      <c r="AH130" s="46">
        <f t="shared" si="23"/>
        <v>138.30000000000001</v>
      </c>
      <c r="AI130" s="47">
        <f t="shared" si="24"/>
        <v>131.4</v>
      </c>
    </row>
    <row r="131" spans="1:35" x14ac:dyDescent="0.25">
      <c r="A131" s="121" t="s">
        <v>153</v>
      </c>
      <c r="B131" s="122">
        <v>132.19999999999999</v>
      </c>
      <c r="C131" s="122">
        <v>132.80000000000001</v>
      </c>
      <c r="D131" s="122">
        <v>135.6</v>
      </c>
      <c r="E131" s="122">
        <v>132.77000000000001</v>
      </c>
      <c r="F131" s="122">
        <v>134.6</v>
      </c>
      <c r="G131" s="122">
        <v>132.1</v>
      </c>
      <c r="H131" s="122">
        <v>132.1</v>
      </c>
      <c r="I131" s="122">
        <v>133</v>
      </c>
      <c r="J131" s="122">
        <v>134.19999999999999</v>
      </c>
      <c r="K131" s="122">
        <v>132.9</v>
      </c>
      <c r="L131" s="122">
        <v>132.69999999999999</v>
      </c>
      <c r="M131" s="122">
        <v>132.1</v>
      </c>
      <c r="N131" s="122">
        <v>132.1</v>
      </c>
      <c r="O131" s="122">
        <v>132.4</v>
      </c>
      <c r="P131" s="122">
        <v>133.80000000000001</v>
      </c>
      <c r="Q131" s="122">
        <v>134.6</v>
      </c>
      <c r="R131" s="122">
        <v>134.19999999999999</v>
      </c>
      <c r="S131" s="122">
        <v>132.6</v>
      </c>
      <c r="T131" s="122">
        <v>132.6</v>
      </c>
      <c r="U131" s="122">
        <v>132.6</v>
      </c>
      <c r="V131" s="122">
        <v>132.6</v>
      </c>
      <c r="W131" s="122">
        <v>132.6</v>
      </c>
      <c r="X131" s="122">
        <v>132.6</v>
      </c>
      <c r="Y131" s="122">
        <v>132.6</v>
      </c>
      <c r="Z131" s="122">
        <v>132.80000000000001</v>
      </c>
      <c r="AA131" s="122">
        <v>132.80000000000001</v>
      </c>
      <c r="AB131" s="122">
        <v>133.4</v>
      </c>
      <c r="AC131" s="122">
        <v>133.4</v>
      </c>
      <c r="AD131" s="122">
        <v>134.19999999999999</v>
      </c>
      <c r="AE131" s="122">
        <v>135.6</v>
      </c>
      <c r="AF131" s="122">
        <v>133.9</v>
      </c>
      <c r="AG131" s="123"/>
      <c r="AH131" s="46">
        <f t="shared" si="23"/>
        <v>135.6</v>
      </c>
      <c r="AI131" s="47">
        <f t="shared" si="24"/>
        <v>132.1</v>
      </c>
    </row>
    <row r="132" spans="1:35" x14ac:dyDescent="0.25">
      <c r="A132" s="119" t="s">
        <v>154</v>
      </c>
      <c r="B132" s="43">
        <v>132</v>
      </c>
      <c r="C132" s="43">
        <v>131.5</v>
      </c>
      <c r="D132" s="43">
        <v>135.69999999999999</v>
      </c>
      <c r="E132" s="43">
        <v>133.19999999999999</v>
      </c>
      <c r="F132" s="43">
        <v>129.4</v>
      </c>
      <c r="G132" s="43">
        <v>132.5</v>
      </c>
      <c r="H132" s="43">
        <v>132.5</v>
      </c>
      <c r="I132" s="43">
        <v>136.1</v>
      </c>
      <c r="J132" s="43">
        <v>132</v>
      </c>
      <c r="K132" s="43">
        <v>135</v>
      </c>
      <c r="L132" s="43">
        <v>131</v>
      </c>
      <c r="M132" s="43">
        <v>130.9</v>
      </c>
      <c r="N132" s="43">
        <v>130.9</v>
      </c>
      <c r="O132" s="43">
        <v>136.19999999999999</v>
      </c>
      <c r="P132" s="43">
        <v>131.5</v>
      </c>
      <c r="Q132" s="43">
        <v>129.19999999999999</v>
      </c>
      <c r="R132" s="43">
        <v>128.6</v>
      </c>
      <c r="S132" s="43">
        <v>130.19999999999999</v>
      </c>
      <c r="T132" s="43">
        <v>130.19999999999999</v>
      </c>
      <c r="U132" s="43">
        <v>130.19999999999999</v>
      </c>
      <c r="V132" s="43">
        <v>130.19999999999999</v>
      </c>
      <c r="W132" s="43">
        <v>130.19999999999999</v>
      </c>
      <c r="X132" s="43">
        <v>130.19999999999999</v>
      </c>
      <c r="Y132" s="43">
        <v>130.19999999999999</v>
      </c>
      <c r="Z132" s="43">
        <v>133.80000000000001</v>
      </c>
      <c r="AA132" s="43">
        <v>133.1</v>
      </c>
      <c r="AB132" s="43">
        <v>130.4</v>
      </c>
      <c r="AC132" s="43">
        <v>130.4</v>
      </c>
      <c r="AD132" s="43">
        <v>136</v>
      </c>
      <c r="AE132" s="43">
        <v>134.19999999999999</v>
      </c>
      <c r="AF132" s="43">
        <v>133.4</v>
      </c>
      <c r="AG132" s="120"/>
      <c r="AH132" s="46">
        <f t="shared" si="23"/>
        <v>136.19999999999999</v>
      </c>
      <c r="AI132" s="47">
        <f t="shared" si="24"/>
        <v>128.6</v>
      </c>
    </row>
    <row r="133" spans="1:35" ht="15.75" thickBot="1" x14ac:dyDescent="0.3">
      <c r="A133" s="119" t="s">
        <v>155</v>
      </c>
      <c r="B133" s="101">
        <v>68.400000000000006</v>
      </c>
      <c r="C133" s="101">
        <v>68.400000000000006</v>
      </c>
      <c r="D133" s="101">
        <v>68.400000000000006</v>
      </c>
      <c r="E133" s="101">
        <v>68.400000000000006</v>
      </c>
      <c r="F133" s="101">
        <v>68.400000000000006</v>
      </c>
      <c r="G133" s="101">
        <v>68.400000000000006</v>
      </c>
      <c r="H133" s="101">
        <v>68.400000000000006</v>
      </c>
      <c r="I133" s="101">
        <v>68.400000000000006</v>
      </c>
      <c r="J133" s="101">
        <v>68.5</v>
      </c>
      <c r="K133" s="101">
        <v>67</v>
      </c>
      <c r="L133" s="101">
        <v>67</v>
      </c>
      <c r="M133" s="101">
        <v>64.900000000000006</v>
      </c>
      <c r="N133" s="101">
        <v>64.900000000000006</v>
      </c>
      <c r="O133" s="101">
        <v>65.099999999999994</v>
      </c>
      <c r="P133" s="101">
        <v>65.8</v>
      </c>
      <c r="Q133" s="101">
        <v>66.400000000000006</v>
      </c>
      <c r="R133" s="101">
        <v>66.099999999999994</v>
      </c>
      <c r="S133" s="101">
        <v>66.099999999999994</v>
      </c>
      <c r="T133" s="101">
        <v>66.099999999999994</v>
      </c>
      <c r="U133" s="101">
        <v>66.099999999999994</v>
      </c>
      <c r="V133" s="101">
        <v>66.099999999999994</v>
      </c>
      <c r="W133" s="101">
        <v>66.099999999999994</v>
      </c>
      <c r="X133" s="101">
        <v>66.099999999999994</v>
      </c>
      <c r="Y133" s="101">
        <v>66.099999999999994</v>
      </c>
      <c r="Z133" s="101">
        <v>67.400000000000006</v>
      </c>
      <c r="AA133" s="101">
        <v>67.400000000000006</v>
      </c>
      <c r="AB133" s="101">
        <v>67.400000000000006</v>
      </c>
      <c r="AC133" s="101">
        <v>67.400000000000006</v>
      </c>
      <c r="AD133" s="101">
        <v>69</v>
      </c>
      <c r="AE133" s="101">
        <v>69</v>
      </c>
      <c r="AF133" s="101">
        <v>69</v>
      </c>
      <c r="AG133" s="124"/>
      <c r="AH133" s="46">
        <f t="shared" si="23"/>
        <v>69</v>
      </c>
      <c r="AI133" s="47">
        <f t="shared" si="24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170.01</v>
      </c>
      <c r="C135" s="114">
        <f t="shared" ref="C135:L135" si="53">SUM(C26,C32,C45:C46,C82,C84:C85,C87,C89,C137:C142,C177,C183,C189,C198,C200,C212,C219,C222:C223,C230,C232,C234,C238:C240,C242:C244,C249,C255:C256,C258:C260,C161,C166)</f>
        <v>50.709999999999994</v>
      </c>
      <c r="D135" s="114">
        <f t="shared" si="53"/>
        <v>59.439999999999991</v>
      </c>
      <c r="E135" s="114">
        <f t="shared" si="53"/>
        <v>56.769999999999996</v>
      </c>
      <c r="F135" s="114">
        <f t="shared" si="53"/>
        <v>157.94</v>
      </c>
      <c r="G135" s="114">
        <f t="shared" si="53"/>
        <v>172.93999999999997</v>
      </c>
      <c r="H135" s="114">
        <f t="shared" si="53"/>
        <v>191.23999999999998</v>
      </c>
      <c r="I135" s="114">
        <f t="shared" si="53"/>
        <v>186.73999999999995</v>
      </c>
      <c r="J135" s="114">
        <f t="shared" si="53"/>
        <v>242.64</v>
      </c>
      <c r="K135" s="114">
        <f t="shared" si="53"/>
        <v>274.54000000000002</v>
      </c>
      <c r="L135" s="114">
        <f t="shared" si="53"/>
        <v>312.04000000000002</v>
      </c>
      <c r="M135" s="114">
        <v>408.4</v>
      </c>
      <c r="N135" s="114">
        <v>389.2</v>
      </c>
      <c r="O135" s="114">
        <v>377.6</v>
      </c>
      <c r="P135" s="114">
        <v>354.8</v>
      </c>
      <c r="Q135" s="114">
        <v>352.9</v>
      </c>
      <c r="R135" s="114">
        <v>341.9</v>
      </c>
      <c r="S135" s="114">
        <v>349.2</v>
      </c>
      <c r="T135" s="114">
        <f>SUM(T26,T32,T45:T46,T82,T84:T85,T87,T89,T137:T142,T177,T183,T189,T198,T200,T212,T219,T222:T223,T230,T232,T234,T238:T240,T242:T244,T249,T255:T256,T258:T260,T161,T166)</f>
        <v>324.3</v>
      </c>
      <c r="U135" s="114">
        <f>SUM(U26,U32,U45:U46,U82,U84:U85,U87,U89,U137:U142,U177,U183,U189,U198,U200,U212,U219,U222:U223,U230,U232,U234,U238:U240,U242:U244,U249,U255:U256,U258:U260,U161,U166)</f>
        <v>324.3</v>
      </c>
      <c r="V135" s="114">
        <f>SUM(V26,V32,V45:V46,V82,V84:V85,V87,V89,V137:V142,V177,V183,V189,V198,V200,V212,V219,V222:V223,V230,V232,V234,V238:V240,V242:V244,V249,V255:V256,V258:V260,V161,V166)</f>
        <v>324.3</v>
      </c>
      <c r="W135" s="114">
        <f>SUM(W26,W32,W45:W46,W82,W84:W85,W87,W89,W137:W142,W177,W183,W189,W198,W200,W212,W219,W222:W223,W230,W232,W234,W238:W240,W242:W244,W249,W255:W256,W258:W260,W161,W166)</f>
        <v>324.3</v>
      </c>
      <c r="X135" s="114">
        <f>SUM(X26,X32,X45:X46,X82,X84:X85,X87,X89,X137:X142,X177,X183,X189,X198,X200,X212,X219,X222:X223,X230,X232,X234,X238:X240,X242:X244,X249,X255:X256,X258:X260,X161,X166)</f>
        <v>324.3</v>
      </c>
      <c r="Y135" s="114">
        <f>SUM(Y23,Y30,Y51:Y52,Y82,Y84:Y85,Y87,Y89,Y137:Y142,Y170,Y176,Y182,Y191,Y193,Y205,Y212,Y215:Y216,Y223,Y225,Y227,Y231:Y233,Y235:Y237,Y242,Y248:Y249,Y251:Y253,Y261,Y266)</f>
        <v>319.2</v>
      </c>
      <c r="Z135" s="114">
        <f>SUM(Z23,Z30,Z51:Z52,Z82,Z84:Z85,Z87,Z89,Z137:Z142,Z170,Z176,Z182,Z191,Z193,Z205,Z212,Z215:Z216,Z223,Z225,Z227,Z231:Z233,Z235:Z237,Z242,Z248:Z249,Z251:Z253,Z261,Z266)</f>
        <v>304.79999999999995</v>
      </c>
      <c r="AA135" s="114">
        <f>SUM(AA23,AA30,AA51:AA52,AA82,AA84:AA85,AA87,AA89,AA137:AA142,AA170,AA176,AA182,AA191,AA193,AA205,AA212,AA215:AA216,AA223,AA225,AA227,AA231:AA233,AA235:AA237,AA242,AA248:AA249,AA251:AA253,AA261,AA266)</f>
        <v>364.4</v>
      </c>
      <c r="AB135" s="114">
        <f>SUM(AB26,AB32,AB45:AB46,AB82,AB84:AB85,AB87,AB89,AB137:AB142,AB177,AB183,AB189,AB198,AB200,AB212,AB219,AB222:AB223,AB230,AB232,AB234,AB238:AB240,AB242:AB244,AB249,AB255:AB256,AB258:AB260,AB161,AB166)</f>
        <v>337.09999999999997</v>
      </c>
      <c r="AC135" s="114">
        <f>SUM(AC26,AC32,AC45:AC46,AC82,AC84:AC85,AC87,AC89,AC137:AC142,AC177,AC183,AC189,AC198,AC200,AC212,AC219,AC222:AC223,AC230,AC232,AC234,AC238:AC240,AC242:AC244,AC249,AC255:AC256,AC258:AC260,AC161,AC166)</f>
        <v>278.2</v>
      </c>
      <c r="AD135" s="114">
        <f>SUM(AD26,AD32,AD45:AD46,AD82,AD84:AD85,AD87,AD89,AD137:AD142,AD177,AD183,AD189,AD198,AD200,AD212,AD219,AD222:AD223,AD230,AD232,AD234,AD238:AD240,AD242:AD244,AD249,AD255:AD256,AD258:AD260,AD161,AD166)</f>
        <v>228.8</v>
      </c>
      <c r="AE135" s="114">
        <f>SUM(AE26,AE32,AE45:AE46,AE82,AE84:AE85,AE87,AE89,AE137:AE142,AE177,AE183,AE189,AE198,AE200,AE212,AE219,AE222:AE223,AE230,AE232,AE234,AE238:AE240,AE242:AE244,AE249,AE255:AE256,AE258:AE260,AE161,AE166)</f>
        <v>200</v>
      </c>
      <c r="AF135" s="114">
        <f>SUM(AF26,AF32,AF45:AF46,AF82,AF84:AF85,AF87,AF89,AF137:AF142,AF177,AF183,AF189,AF198,AF200,AF212,AF219,AF222:AF223,AF230,AF232,AF234,AF238:AF240,AF242:AF244,AF249,AF255:AF256,AF258:AF260,AF161,AF166)</f>
        <v>159.1</v>
      </c>
      <c r="AG135" s="127"/>
      <c r="AH135" s="46">
        <f t="shared" si="23"/>
        <v>408.4</v>
      </c>
      <c r="AI135" s="47">
        <f t="shared" si="24"/>
        <v>50.709999999999994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-37.299999999999997</v>
      </c>
      <c r="C137" s="132">
        <v>-35.1</v>
      </c>
      <c r="D137" s="133">
        <v>-27.2</v>
      </c>
      <c r="E137" s="133">
        <v>-27.77</v>
      </c>
      <c r="F137" s="133">
        <v>-22</v>
      </c>
      <c r="G137" s="133">
        <v>-27.2</v>
      </c>
      <c r="H137" s="133">
        <v>-22.8</v>
      </c>
      <c r="I137" s="133">
        <v>-0.4</v>
      </c>
      <c r="J137" s="133">
        <v>20.7</v>
      </c>
      <c r="K137" s="133">
        <v>24.4</v>
      </c>
      <c r="L137" s="133">
        <v>33.200000000000003</v>
      </c>
      <c r="M137" s="133">
        <v>33.200000000000003</v>
      </c>
      <c r="N137" s="133">
        <v>33.200000000000003</v>
      </c>
      <c r="O137" s="133">
        <v>33.200000000000003</v>
      </c>
      <c r="P137" s="133">
        <v>33.200000000000003</v>
      </c>
      <c r="Q137" s="133">
        <v>33.200000000000003</v>
      </c>
      <c r="R137" s="133">
        <v>33.200000000000003</v>
      </c>
      <c r="S137" s="133">
        <v>33.200000000000003</v>
      </c>
      <c r="T137" s="133">
        <v>33.200000000000003</v>
      </c>
      <c r="U137" s="133">
        <v>33.200000000000003</v>
      </c>
      <c r="V137" s="133">
        <v>33.200000000000003</v>
      </c>
      <c r="W137" s="133">
        <v>33.200000000000003</v>
      </c>
      <c r="X137" s="133">
        <v>33.200000000000003</v>
      </c>
      <c r="Y137" s="133">
        <v>33.200000000000003</v>
      </c>
      <c r="Z137" s="133">
        <v>33.200000000000003</v>
      </c>
      <c r="AA137" s="133">
        <v>38.5</v>
      </c>
      <c r="AB137" s="133">
        <v>40.200000000000003</v>
      </c>
      <c r="AC137" s="133">
        <v>26.3</v>
      </c>
      <c r="AD137" s="133">
        <v>15.2</v>
      </c>
      <c r="AE137" s="133">
        <v>2</v>
      </c>
      <c r="AF137" s="133">
        <v>-5.5</v>
      </c>
      <c r="AG137" s="134">
        <v>75</v>
      </c>
      <c r="AH137" s="46">
        <f t="shared" si="23"/>
        <v>40.200000000000003</v>
      </c>
      <c r="AI137" s="47">
        <f t="shared" si="24"/>
        <v>-37.299999999999997</v>
      </c>
    </row>
    <row r="138" spans="1:35" x14ac:dyDescent="0.25">
      <c r="A138" s="135" t="s">
        <v>160</v>
      </c>
      <c r="B138" s="132">
        <v>0</v>
      </c>
      <c r="C138" s="132">
        <v>0</v>
      </c>
      <c r="D138" s="136">
        <v>0</v>
      </c>
      <c r="E138" s="136">
        <v>0</v>
      </c>
      <c r="F138" s="136">
        <v>0</v>
      </c>
      <c r="G138" s="136">
        <v>0</v>
      </c>
      <c r="H138" s="136">
        <v>0</v>
      </c>
      <c r="I138" s="136">
        <v>0</v>
      </c>
      <c r="J138" s="136">
        <v>0</v>
      </c>
      <c r="K138" s="136">
        <v>-1.1000000000000001</v>
      </c>
      <c r="L138" s="136">
        <v>10.199999999999999</v>
      </c>
      <c r="M138" s="136">
        <v>10.199999999999999</v>
      </c>
      <c r="N138" s="136">
        <v>10.199999999999999</v>
      </c>
      <c r="O138" s="136">
        <v>10.199999999999999</v>
      </c>
      <c r="P138" s="136">
        <v>10.199999999999999</v>
      </c>
      <c r="Q138" s="136">
        <v>10.199999999999999</v>
      </c>
      <c r="R138" s="136">
        <v>10.199999999999999</v>
      </c>
      <c r="S138" s="136">
        <v>10.199999999999999</v>
      </c>
      <c r="T138" s="136">
        <v>10.199999999999999</v>
      </c>
      <c r="U138" s="136">
        <v>10.199999999999999</v>
      </c>
      <c r="V138" s="136">
        <v>10.199999999999999</v>
      </c>
      <c r="W138" s="136">
        <v>10.199999999999999</v>
      </c>
      <c r="X138" s="136">
        <v>10.199999999999999</v>
      </c>
      <c r="Y138" s="136">
        <v>10.199999999999999</v>
      </c>
      <c r="Z138" s="136">
        <v>10.199999999999999</v>
      </c>
      <c r="AA138" s="136">
        <v>24.5</v>
      </c>
      <c r="AB138" s="136">
        <v>28.1</v>
      </c>
      <c r="AC138" s="136">
        <v>7.9</v>
      </c>
      <c r="AD138" s="136">
        <v>-7.7</v>
      </c>
      <c r="AE138" s="136">
        <v>-27.8</v>
      </c>
      <c r="AF138" s="136">
        <v>-39.299999999999997</v>
      </c>
      <c r="AG138" s="134">
        <v>240</v>
      </c>
      <c r="AH138" s="46">
        <f t="shared" si="23"/>
        <v>28.1</v>
      </c>
      <c r="AI138" s="47">
        <f t="shared" si="24"/>
        <v>-39.299999999999997</v>
      </c>
    </row>
    <row r="139" spans="1:35" x14ac:dyDescent="0.25">
      <c r="A139" s="135" t="s">
        <v>161</v>
      </c>
      <c r="B139" s="132">
        <v>-35.299999999999997</v>
      </c>
      <c r="C139" s="132">
        <v>-37</v>
      </c>
      <c r="D139" s="136">
        <v>-36.1</v>
      </c>
      <c r="E139" s="136">
        <v>-34.700000000000003</v>
      </c>
      <c r="F139" s="136">
        <v>-34.799999999999997</v>
      </c>
      <c r="G139" s="136">
        <v>-35.1</v>
      </c>
      <c r="H139" s="136">
        <v>-27.6</v>
      </c>
      <c r="I139" s="136">
        <v>2</v>
      </c>
      <c r="J139" s="136">
        <v>-2.5</v>
      </c>
      <c r="K139" s="136">
        <v>6.2</v>
      </c>
      <c r="L139" s="136">
        <v>12.7</v>
      </c>
      <c r="M139" s="136">
        <v>12.7</v>
      </c>
      <c r="N139" s="136">
        <v>12.7</v>
      </c>
      <c r="O139" s="136">
        <v>12.7</v>
      </c>
      <c r="P139" s="136">
        <v>12.7</v>
      </c>
      <c r="Q139" s="136">
        <v>12.7</v>
      </c>
      <c r="R139" s="136">
        <v>12.7</v>
      </c>
      <c r="S139" s="136">
        <v>12.7</v>
      </c>
      <c r="T139" s="136">
        <v>12.7</v>
      </c>
      <c r="U139" s="136">
        <v>12.7</v>
      </c>
      <c r="V139" s="136">
        <v>12.7</v>
      </c>
      <c r="W139" s="136">
        <v>12.7</v>
      </c>
      <c r="X139" s="136">
        <v>12.7</v>
      </c>
      <c r="Y139" s="136">
        <v>12.7</v>
      </c>
      <c r="Z139" s="136">
        <v>12.7</v>
      </c>
      <c r="AA139" s="136">
        <v>-9.1</v>
      </c>
      <c r="AB139" s="136">
        <v>-7.1</v>
      </c>
      <c r="AC139" s="136">
        <v>-0.8</v>
      </c>
      <c r="AD139" s="136">
        <v>-15.3</v>
      </c>
      <c r="AE139" s="136">
        <v>-3.8</v>
      </c>
      <c r="AF139" s="136">
        <v>-20.2</v>
      </c>
      <c r="AG139" s="134">
        <v>240</v>
      </c>
      <c r="AH139" s="46">
        <f t="shared" ref="AH139:AH145" si="54">MAX(B139:AF139)</f>
        <v>12.7</v>
      </c>
      <c r="AI139" s="47">
        <f t="shared" ref="AI139:AI145" si="55">MIN(B139:AF139)</f>
        <v>-37</v>
      </c>
    </row>
    <row r="140" spans="1:35" x14ac:dyDescent="0.25">
      <c r="A140" s="135" t="s">
        <v>162</v>
      </c>
      <c r="B140" s="132">
        <v>35.6</v>
      </c>
      <c r="C140" s="132">
        <v>35.299999999999997</v>
      </c>
      <c r="D140" s="137">
        <v>34.5</v>
      </c>
      <c r="E140" s="137">
        <v>32.9</v>
      </c>
      <c r="F140" s="137">
        <v>33.299999999999997</v>
      </c>
      <c r="G140" s="137">
        <v>33.5</v>
      </c>
      <c r="H140" s="137">
        <v>26.4</v>
      </c>
      <c r="I140" s="137">
        <v>-1.9</v>
      </c>
      <c r="J140" s="137">
        <v>6.7</v>
      </c>
      <c r="K140" s="137">
        <v>0.2</v>
      </c>
      <c r="L140" s="137">
        <v>-12.7</v>
      </c>
      <c r="M140" s="137">
        <v>-12.7</v>
      </c>
      <c r="N140" s="137">
        <v>-12.7</v>
      </c>
      <c r="O140" s="137">
        <v>-12.7</v>
      </c>
      <c r="P140" s="137">
        <v>-12.7</v>
      </c>
      <c r="Q140" s="137">
        <v>-12.7</v>
      </c>
      <c r="R140" s="137">
        <v>-12.7</v>
      </c>
      <c r="S140" s="137">
        <v>-12.7</v>
      </c>
      <c r="T140" s="137">
        <v>-12.7</v>
      </c>
      <c r="U140" s="137">
        <v>-12.7</v>
      </c>
      <c r="V140" s="137">
        <v>-12.7</v>
      </c>
      <c r="W140" s="137">
        <v>-12.7</v>
      </c>
      <c r="X140" s="137">
        <v>-12.7</v>
      </c>
      <c r="Y140" s="137">
        <v>-12.7</v>
      </c>
      <c r="Z140" s="137">
        <v>-12.7</v>
      </c>
      <c r="AA140" s="137">
        <v>37.200000000000003</v>
      </c>
      <c r="AB140" s="137">
        <v>20.6</v>
      </c>
      <c r="AC140" s="137">
        <v>17.600000000000001</v>
      </c>
      <c r="AD140" s="137">
        <v>31.4</v>
      </c>
      <c r="AE140" s="137">
        <v>21.9</v>
      </c>
      <c r="AF140" s="137">
        <v>25</v>
      </c>
      <c r="AG140" s="134"/>
      <c r="AH140" s="46">
        <f t="shared" si="54"/>
        <v>37.200000000000003</v>
      </c>
      <c r="AI140" s="47">
        <f t="shared" si="55"/>
        <v>-12.7</v>
      </c>
    </row>
    <row r="141" spans="1:35" x14ac:dyDescent="0.25">
      <c r="A141" s="135" t="s">
        <v>163</v>
      </c>
      <c r="B141" s="132">
        <v>-4.5999999999999996</v>
      </c>
      <c r="C141" s="132">
        <v>-4.9000000000000004</v>
      </c>
      <c r="D141" s="136">
        <v>-4.7</v>
      </c>
      <c r="E141" s="136">
        <v>-4.5999999999999996</v>
      </c>
      <c r="F141" s="136">
        <v>-4.4000000000000004</v>
      </c>
      <c r="G141" s="136">
        <v>-3.6</v>
      </c>
      <c r="H141" s="136">
        <v>-0.6</v>
      </c>
      <c r="I141" s="136">
        <v>6.5</v>
      </c>
      <c r="J141" s="136">
        <v>8.6</v>
      </c>
      <c r="K141" s="136">
        <v>15.2</v>
      </c>
      <c r="L141" s="136">
        <v>17.8</v>
      </c>
      <c r="M141" s="136">
        <v>17.8</v>
      </c>
      <c r="N141" s="136">
        <v>17.8</v>
      </c>
      <c r="O141" s="136">
        <v>17.8</v>
      </c>
      <c r="P141" s="136">
        <v>17.8</v>
      </c>
      <c r="Q141" s="136">
        <v>17.8</v>
      </c>
      <c r="R141" s="136">
        <v>17.8</v>
      </c>
      <c r="S141" s="136">
        <v>17.8</v>
      </c>
      <c r="T141" s="136">
        <v>17.8</v>
      </c>
      <c r="U141" s="136">
        <v>17.8</v>
      </c>
      <c r="V141" s="136">
        <v>17.8</v>
      </c>
      <c r="W141" s="136">
        <v>17.8</v>
      </c>
      <c r="X141" s="136">
        <v>17.8</v>
      </c>
      <c r="Y141" s="136">
        <v>17.8</v>
      </c>
      <c r="Z141" s="136">
        <v>17.8</v>
      </c>
      <c r="AA141" s="136">
        <v>35.700000000000003</v>
      </c>
      <c r="AB141" s="136">
        <v>23.5</v>
      </c>
      <c r="AC141" s="136">
        <v>24.3</v>
      </c>
      <c r="AD141" s="136">
        <v>18</v>
      </c>
      <c r="AE141" s="136">
        <v>10.199999999999999</v>
      </c>
      <c r="AF141" s="136">
        <v>-0.9</v>
      </c>
      <c r="AG141" s="134">
        <v>60</v>
      </c>
      <c r="AH141" s="46">
        <f t="shared" si="54"/>
        <v>35.700000000000003</v>
      </c>
      <c r="AI141" s="47">
        <f t="shared" si="55"/>
        <v>-4.9000000000000004</v>
      </c>
    </row>
    <row r="142" spans="1:35" x14ac:dyDescent="0.25">
      <c r="A142" s="135" t="s">
        <v>164</v>
      </c>
      <c r="B142" s="132">
        <v>123.77</v>
      </c>
      <c r="C142" s="132">
        <v>0</v>
      </c>
      <c r="D142" s="137">
        <v>0</v>
      </c>
      <c r="E142" s="137">
        <v>0</v>
      </c>
      <c r="F142" s="137">
        <v>94.9</v>
      </c>
      <c r="G142" s="137">
        <v>115.8</v>
      </c>
      <c r="H142" s="137">
        <v>126.3</v>
      </c>
      <c r="I142" s="137">
        <v>91</v>
      </c>
      <c r="J142" s="137">
        <v>119.6</v>
      </c>
      <c r="K142" s="137">
        <v>140.9</v>
      </c>
      <c r="L142" s="137">
        <v>162.1</v>
      </c>
      <c r="M142" s="137">
        <v>162.1</v>
      </c>
      <c r="N142" s="137">
        <v>162.1</v>
      </c>
      <c r="O142" s="137">
        <v>162.1</v>
      </c>
      <c r="P142" s="137">
        <v>162.1</v>
      </c>
      <c r="Q142" s="137">
        <v>162.1</v>
      </c>
      <c r="R142" s="137">
        <v>162.1</v>
      </c>
      <c r="S142" s="137">
        <v>162.1</v>
      </c>
      <c r="T142" s="137">
        <v>162.1</v>
      </c>
      <c r="U142" s="137">
        <v>162.1</v>
      </c>
      <c r="V142" s="137">
        <v>162.1</v>
      </c>
      <c r="W142" s="137">
        <v>162.1</v>
      </c>
      <c r="X142" s="137">
        <v>162.1</v>
      </c>
      <c r="Y142" s="137">
        <v>162.1</v>
      </c>
      <c r="Z142" s="137">
        <v>162.1</v>
      </c>
      <c r="AA142" s="137">
        <v>156.1</v>
      </c>
      <c r="AB142" s="137">
        <v>145.19999999999999</v>
      </c>
      <c r="AC142" s="137">
        <v>116.3</v>
      </c>
      <c r="AD142" s="137">
        <v>98.4</v>
      </c>
      <c r="AE142" s="137">
        <v>104.7</v>
      </c>
      <c r="AF142" s="137">
        <v>108.4</v>
      </c>
      <c r="AG142" s="138">
        <v>120</v>
      </c>
      <c r="AH142" s="46">
        <f t="shared" si="54"/>
        <v>162.1</v>
      </c>
      <c r="AI142" s="47">
        <f t="shared" si="55"/>
        <v>0</v>
      </c>
    </row>
    <row r="143" spans="1:35" x14ac:dyDescent="0.25">
      <c r="A143" s="135" t="s">
        <v>165</v>
      </c>
      <c r="B143" s="132">
        <v>82.7</v>
      </c>
      <c r="C143" s="132">
        <v>80.599999999999994</v>
      </c>
      <c r="D143" s="137">
        <v>73</v>
      </c>
      <c r="E143" s="137">
        <v>71.3</v>
      </c>
      <c r="F143" s="137">
        <v>68.099999999999994</v>
      </c>
      <c r="G143" s="137">
        <v>78.099999999999994</v>
      </c>
      <c r="H143" s="137">
        <v>82.9</v>
      </c>
      <c r="I143" s="137">
        <v>65.599999999999994</v>
      </c>
      <c r="J143" s="137">
        <v>79.400000000000006</v>
      </c>
      <c r="K143" s="137">
        <v>89.3</v>
      </c>
      <c r="L143" s="137">
        <v>98.6</v>
      </c>
      <c r="M143" s="137">
        <v>98.6</v>
      </c>
      <c r="N143" s="137">
        <v>98.6</v>
      </c>
      <c r="O143" s="137">
        <v>98.6</v>
      </c>
      <c r="P143" s="137">
        <v>98.6</v>
      </c>
      <c r="Q143" s="137">
        <v>98.6</v>
      </c>
      <c r="R143" s="137">
        <v>98.6</v>
      </c>
      <c r="S143" s="137">
        <v>98.6</v>
      </c>
      <c r="T143" s="137">
        <v>98.6</v>
      </c>
      <c r="U143" s="137">
        <v>98.6</v>
      </c>
      <c r="V143" s="137">
        <v>98.6</v>
      </c>
      <c r="W143" s="137">
        <v>98.6</v>
      </c>
      <c r="X143" s="137">
        <v>98.6</v>
      </c>
      <c r="Y143" s="137">
        <v>98.6</v>
      </c>
      <c r="Z143" s="137">
        <v>98.6</v>
      </c>
      <c r="AA143" s="137">
        <v>103.1</v>
      </c>
      <c r="AB143" s="137">
        <v>97.5</v>
      </c>
      <c r="AC143" s="137">
        <v>83.3</v>
      </c>
      <c r="AD143" s="137">
        <v>75.7</v>
      </c>
      <c r="AE143" s="137">
        <v>80.400000000000006</v>
      </c>
      <c r="AF143" s="137">
        <v>81.3</v>
      </c>
      <c r="AG143" s="138"/>
      <c r="AH143" s="46">
        <f t="shared" si="54"/>
        <v>103.1</v>
      </c>
      <c r="AI143" s="47">
        <f t="shared" si="55"/>
        <v>65.599999999999994</v>
      </c>
    </row>
    <row r="144" spans="1:35" x14ac:dyDescent="0.25">
      <c r="A144" s="135" t="s">
        <v>166</v>
      </c>
      <c r="B144" s="132">
        <v>67.3</v>
      </c>
      <c r="C144" s="132">
        <v>11.4</v>
      </c>
      <c r="D144" s="137">
        <v>11.4</v>
      </c>
      <c r="E144" s="137">
        <v>11.5</v>
      </c>
      <c r="F144" s="137">
        <v>48.7</v>
      </c>
      <c r="G144" s="137">
        <v>58.9</v>
      </c>
      <c r="H144" s="137">
        <v>52.1</v>
      </c>
      <c r="I144" s="137">
        <v>-12.5</v>
      </c>
      <c r="J144" s="137">
        <v>-16.5</v>
      </c>
      <c r="K144" s="137">
        <v>-23</v>
      </c>
      <c r="L144" s="137">
        <v>-26.1</v>
      </c>
      <c r="M144" s="137">
        <v>-26.1</v>
      </c>
      <c r="N144" s="137">
        <v>-26.1</v>
      </c>
      <c r="O144" s="137">
        <v>-26.1</v>
      </c>
      <c r="P144" s="137">
        <v>-26.1</v>
      </c>
      <c r="Q144" s="137">
        <v>-26.1</v>
      </c>
      <c r="R144" s="137">
        <v>-26.1</v>
      </c>
      <c r="S144" s="137">
        <v>-26.1</v>
      </c>
      <c r="T144" s="137">
        <v>-26.1</v>
      </c>
      <c r="U144" s="137">
        <v>-26.1</v>
      </c>
      <c r="V144" s="137">
        <v>-26.1</v>
      </c>
      <c r="W144" s="137">
        <v>-26.1</v>
      </c>
      <c r="X144" s="137">
        <v>-26.1</v>
      </c>
      <c r="Y144" s="137">
        <v>-26.1</v>
      </c>
      <c r="Z144" s="137">
        <v>-26.1</v>
      </c>
      <c r="AA144" s="137">
        <v>-39.4</v>
      </c>
      <c r="AB144" s="137">
        <v>-39.700000000000003</v>
      </c>
      <c r="AC144" s="137">
        <v>-36.299999999999997</v>
      </c>
      <c r="AD144" s="137">
        <v>-13.6</v>
      </c>
      <c r="AE144" s="137">
        <v>14.5</v>
      </c>
      <c r="AF144" s="137">
        <v>37.1</v>
      </c>
      <c r="AG144" s="138"/>
      <c r="AH144" s="46">
        <f t="shared" si="54"/>
        <v>67.3</v>
      </c>
      <c r="AI144" s="47">
        <f t="shared" si="55"/>
        <v>-39.700000000000003</v>
      </c>
    </row>
    <row r="145" spans="1:37" x14ac:dyDescent="0.25">
      <c r="A145" s="135" t="s">
        <v>167</v>
      </c>
      <c r="B145" s="132">
        <v>-33.700000000000003</v>
      </c>
      <c r="C145" s="132">
        <v>-32.6</v>
      </c>
      <c r="D145" s="137">
        <v>-33.1</v>
      </c>
      <c r="E145" s="137">
        <v>-31.3</v>
      </c>
      <c r="F145" s="137">
        <v>-31.6</v>
      </c>
      <c r="G145" s="137">
        <v>-33.6</v>
      </c>
      <c r="H145" s="137">
        <v>-32.1</v>
      </c>
      <c r="I145" s="137">
        <v>-31.3</v>
      </c>
      <c r="J145" s="137">
        <v>-31.5</v>
      </c>
      <c r="K145" s="137">
        <v>-30.6</v>
      </c>
      <c r="L145" s="137">
        <v>-33.1</v>
      </c>
      <c r="M145" s="137">
        <v>-33.1</v>
      </c>
      <c r="N145" s="137">
        <v>-33.1</v>
      </c>
      <c r="O145" s="137">
        <v>-33.1</v>
      </c>
      <c r="P145" s="137">
        <v>-33.1</v>
      </c>
      <c r="Q145" s="137">
        <v>-33.1</v>
      </c>
      <c r="R145" s="137">
        <v>-33.1</v>
      </c>
      <c r="S145" s="137">
        <v>-33.1</v>
      </c>
      <c r="T145" s="137">
        <v>-33.1</v>
      </c>
      <c r="U145" s="137">
        <v>-33.1</v>
      </c>
      <c r="V145" s="137">
        <v>-33.1</v>
      </c>
      <c r="W145" s="137">
        <v>-33.1</v>
      </c>
      <c r="X145" s="137">
        <v>-33.1</v>
      </c>
      <c r="Y145" s="137">
        <v>-33.1</v>
      </c>
      <c r="Z145" s="137">
        <v>-33.1</v>
      </c>
      <c r="AA145" s="137">
        <v>-35.1</v>
      </c>
      <c r="AB145" s="137">
        <v>-33.4</v>
      </c>
      <c r="AC145" s="137">
        <v>-108.6</v>
      </c>
      <c r="AD145" s="137">
        <v>-35.299999999999997</v>
      </c>
      <c r="AE145" s="137">
        <v>-35.4</v>
      </c>
      <c r="AF145" s="137">
        <v>-35.9</v>
      </c>
      <c r="AG145" s="138"/>
      <c r="AH145" s="46">
        <f t="shared" si="54"/>
        <v>-30.6</v>
      </c>
      <c r="AI145" s="47">
        <f t="shared" si="55"/>
        <v>-108.6</v>
      </c>
    </row>
    <row r="146" spans="1:37" x14ac:dyDescent="0.25">
      <c r="A146" s="135" t="s">
        <v>168</v>
      </c>
      <c r="B146" s="132">
        <v>5.3</v>
      </c>
      <c r="C146" s="132">
        <v>0.1</v>
      </c>
      <c r="D146" s="137">
        <v>-6</v>
      </c>
      <c r="E146" s="137">
        <v>-8.5</v>
      </c>
      <c r="F146" s="137">
        <v>-10.5</v>
      </c>
      <c r="G146" s="137">
        <v>4.0999999999999996</v>
      </c>
      <c r="H146" s="137">
        <v>9</v>
      </c>
      <c r="I146" s="137">
        <v>-47.9</v>
      </c>
      <c r="J146" s="137">
        <v>-42.4</v>
      </c>
      <c r="K146" s="137">
        <v>-119.9</v>
      </c>
      <c r="L146" s="137">
        <v>-150.19999999999999</v>
      </c>
      <c r="M146" s="137">
        <v>-150.19999999999999</v>
      </c>
      <c r="N146" s="137">
        <v>-150.19999999999999</v>
      </c>
      <c r="O146" s="137">
        <v>-150.19999999999999</v>
      </c>
      <c r="P146" s="137">
        <v>-150.19999999999999</v>
      </c>
      <c r="Q146" s="137">
        <v>-150.19999999999999</v>
      </c>
      <c r="R146" s="137">
        <v>-150.19999999999999</v>
      </c>
      <c r="S146" s="137">
        <v>-150.19999999999999</v>
      </c>
      <c r="T146" s="137">
        <v>-150.19999999999999</v>
      </c>
      <c r="U146" s="137">
        <v>-150.19999999999999</v>
      </c>
      <c r="V146" s="137">
        <v>-150.19999999999999</v>
      </c>
      <c r="W146" s="137">
        <v>-150.19999999999999</v>
      </c>
      <c r="X146" s="137">
        <v>-150.19999999999999</v>
      </c>
      <c r="Y146" s="137">
        <v>-150.19999999999999</v>
      </c>
      <c r="Z146" s="137">
        <v>-150.19999999999999</v>
      </c>
      <c r="AA146" s="137">
        <v>-140.9</v>
      </c>
      <c r="AB146" s="137">
        <v>-151.30000000000001</v>
      </c>
      <c r="AC146" s="137">
        <v>-82.3</v>
      </c>
      <c r="AD146" s="137">
        <v>-30</v>
      </c>
      <c r="AE146" s="137">
        <v>0</v>
      </c>
      <c r="AF146" s="137">
        <v>0</v>
      </c>
      <c r="AG146" s="138"/>
      <c r="AH146" s="46">
        <f t="shared" ref="AH146:AH158" si="56">MAX(B146:AF146)</f>
        <v>9</v>
      </c>
      <c r="AI146" s="47">
        <f t="shared" ref="AI146:AI158" si="57">MIN(B146:AF146)</f>
        <v>-151.30000000000001</v>
      </c>
    </row>
    <row r="147" spans="1:37" x14ac:dyDescent="0.25">
      <c r="A147" s="135" t="s">
        <v>169</v>
      </c>
      <c r="B147" s="132">
        <v>0.5</v>
      </c>
      <c r="C147" s="132">
        <v>0.9</v>
      </c>
      <c r="D147" s="137">
        <v>4.7</v>
      </c>
      <c r="E147" s="137">
        <v>5.5</v>
      </c>
      <c r="F147" s="137">
        <v>4.9000000000000004</v>
      </c>
      <c r="G147" s="137">
        <v>-0.5</v>
      </c>
      <c r="H147" s="137">
        <v>-6.9</v>
      </c>
      <c r="I147" s="137">
        <v>-12.9</v>
      </c>
      <c r="J147" s="137">
        <v>-25.1</v>
      </c>
      <c r="K147" s="137">
        <v>-34.4</v>
      </c>
      <c r="L147" s="137">
        <v>-37.799999999999997</v>
      </c>
      <c r="M147" s="137">
        <v>-37.799999999999997</v>
      </c>
      <c r="N147" s="137">
        <v>-37.799999999999997</v>
      </c>
      <c r="O147" s="137">
        <v>-37.799999999999997</v>
      </c>
      <c r="P147" s="137">
        <v>-37.799999999999997</v>
      </c>
      <c r="Q147" s="137">
        <v>-37.799999999999997</v>
      </c>
      <c r="R147" s="137">
        <v>-37.799999999999997</v>
      </c>
      <c r="S147" s="137">
        <v>-37.799999999999997</v>
      </c>
      <c r="T147" s="137">
        <v>-37.799999999999997</v>
      </c>
      <c r="U147" s="137">
        <v>-37.799999999999997</v>
      </c>
      <c r="V147" s="137">
        <v>-37.799999999999997</v>
      </c>
      <c r="W147" s="137">
        <v>-37.799999999999997</v>
      </c>
      <c r="X147" s="137">
        <v>-37.799999999999997</v>
      </c>
      <c r="Y147" s="137">
        <v>-37.799999999999997</v>
      </c>
      <c r="Z147" s="137">
        <v>-37.799999999999997</v>
      </c>
      <c r="AA147" s="137">
        <v>-40.78</v>
      </c>
      <c r="AB147" s="137">
        <v>-42.7</v>
      </c>
      <c r="AC147" s="137">
        <v>-42.7</v>
      </c>
      <c r="AD147" s="137">
        <v>-25.3</v>
      </c>
      <c r="AE147" s="137">
        <v>-20.5</v>
      </c>
      <c r="AF147" s="137">
        <v>-15.8</v>
      </c>
      <c r="AG147" s="138"/>
      <c r="AH147" s="46">
        <f t="shared" si="56"/>
        <v>5.5</v>
      </c>
      <c r="AI147" s="47">
        <f t="shared" si="57"/>
        <v>-42.7</v>
      </c>
    </row>
    <row r="148" spans="1:37" x14ac:dyDescent="0.25">
      <c r="A148" s="135" t="s">
        <v>170</v>
      </c>
      <c r="B148" s="132">
        <v>15.1</v>
      </c>
      <c r="C148" s="132">
        <v>16</v>
      </c>
      <c r="D148" s="137">
        <v>17.899999999999999</v>
      </c>
      <c r="E148" s="137">
        <v>16.8</v>
      </c>
      <c r="F148" s="137">
        <v>14.4</v>
      </c>
      <c r="G148" s="137">
        <v>14</v>
      </c>
      <c r="H148" s="137">
        <v>15</v>
      </c>
      <c r="I148" s="137">
        <v>3.9</v>
      </c>
      <c r="J148" s="137">
        <v>6.3</v>
      </c>
      <c r="K148" s="137">
        <v>2.5</v>
      </c>
      <c r="L148" s="137">
        <v>5.6</v>
      </c>
      <c r="M148" s="137">
        <v>5.6</v>
      </c>
      <c r="N148" s="137">
        <v>5.6</v>
      </c>
      <c r="O148" s="137">
        <v>5.6</v>
      </c>
      <c r="P148" s="137">
        <v>5.6</v>
      </c>
      <c r="Q148" s="137">
        <v>5.6</v>
      </c>
      <c r="R148" s="137">
        <v>5.6</v>
      </c>
      <c r="S148" s="137">
        <v>5.6</v>
      </c>
      <c r="T148" s="137">
        <v>5.6</v>
      </c>
      <c r="U148" s="137">
        <v>5.6</v>
      </c>
      <c r="V148" s="137">
        <v>5.6</v>
      </c>
      <c r="W148" s="137">
        <v>5.6</v>
      </c>
      <c r="X148" s="137">
        <v>5.6</v>
      </c>
      <c r="Y148" s="137">
        <v>5.6</v>
      </c>
      <c r="Z148" s="137">
        <v>5.6</v>
      </c>
      <c r="AA148" s="137">
        <v>-14.2</v>
      </c>
      <c r="AB148" s="137">
        <v>1.5</v>
      </c>
      <c r="AC148" s="137">
        <v>1.5</v>
      </c>
      <c r="AD148" s="137">
        <v>2.5</v>
      </c>
      <c r="AE148" s="137">
        <v>1.3</v>
      </c>
      <c r="AF148" s="137">
        <v>0.5</v>
      </c>
      <c r="AG148" s="134"/>
      <c r="AH148" s="46">
        <f t="shared" si="56"/>
        <v>17.899999999999999</v>
      </c>
      <c r="AI148" s="47">
        <f t="shared" si="57"/>
        <v>-14.2</v>
      </c>
    </row>
    <row r="149" spans="1:37" x14ac:dyDescent="0.25">
      <c r="A149" s="135" t="s">
        <v>171</v>
      </c>
      <c r="B149" s="132">
        <v>119.3</v>
      </c>
      <c r="C149" s="132">
        <v>117</v>
      </c>
      <c r="D149" s="122">
        <v>116</v>
      </c>
      <c r="E149" s="122">
        <v>111.3</v>
      </c>
      <c r="F149" s="122">
        <v>117</v>
      </c>
      <c r="G149" s="122">
        <v>113.5</v>
      </c>
      <c r="H149" s="122">
        <v>112</v>
      </c>
      <c r="I149" s="122">
        <v>114.6</v>
      </c>
      <c r="J149" s="122">
        <v>113</v>
      </c>
      <c r="K149" s="122">
        <v>112</v>
      </c>
      <c r="L149" s="122">
        <f t="shared" ref="L149:W149" si="58">55.3+55.3</f>
        <v>110.6</v>
      </c>
      <c r="M149" s="122">
        <f t="shared" si="58"/>
        <v>110.6</v>
      </c>
      <c r="N149" s="122">
        <f t="shared" si="58"/>
        <v>110.6</v>
      </c>
      <c r="O149" s="122">
        <f t="shared" si="58"/>
        <v>110.6</v>
      </c>
      <c r="P149" s="122">
        <f t="shared" si="58"/>
        <v>110.6</v>
      </c>
      <c r="Q149" s="122">
        <f t="shared" si="58"/>
        <v>110.6</v>
      </c>
      <c r="R149" s="122">
        <f t="shared" si="58"/>
        <v>110.6</v>
      </c>
      <c r="S149" s="122">
        <f t="shared" si="58"/>
        <v>110.6</v>
      </c>
      <c r="T149" s="122">
        <f t="shared" si="58"/>
        <v>110.6</v>
      </c>
      <c r="U149" s="122">
        <f t="shared" si="58"/>
        <v>110.6</v>
      </c>
      <c r="V149" s="122">
        <f t="shared" si="58"/>
        <v>110.6</v>
      </c>
      <c r="W149" s="122">
        <f t="shared" si="58"/>
        <v>110.6</v>
      </c>
      <c r="X149" s="122">
        <f>55.3+55.3</f>
        <v>110.6</v>
      </c>
      <c r="Y149" s="122">
        <f>55.3+55.3</f>
        <v>110.6</v>
      </c>
      <c r="Z149" s="122">
        <f>55.3+55.3</f>
        <v>110.6</v>
      </c>
      <c r="AA149" s="122">
        <v>113.1</v>
      </c>
      <c r="AB149" s="122">
        <f>55.4+54.5</f>
        <v>109.9</v>
      </c>
      <c r="AC149" s="122">
        <f>55.4+54.5</f>
        <v>109.9</v>
      </c>
      <c r="AD149" s="122">
        <f>59.9+59.6</f>
        <v>119.5</v>
      </c>
      <c r="AE149" s="122">
        <f>61.5+59.9</f>
        <v>121.4</v>
      </c>
      <c r="AF149" s="122">
        <v>119.8</v>
      </c>
      <c r="AG149" s="134"/>
      <c r="AH149" s="46">
        <f t="shared" si="56"/>
        <v>121.4</v>
      </c>
      <c r="AI149" s="47">
        <f t="shared" si="57"/>
        <v>109.9</v>
      </c>
    </row>
    <row r="150" spans="1:37" x14ac:dyDescent="0.25">
      <c r="A150" s="135" t="s">
        <v>172</v>
      </c>
      <c r="B150" s="132">
        <v>17.8</v>
      </c>
      <c r="C150" s="132">
        <v>17.8</v>
      </c>
      <c r="D150" s="122">
        <v>17.8</v>
      </c>
      <c r="E150" s="122">
        <v>17.8</v>
      </c>
      <c r="F150" s="122">
        <v>17.8</v>
      </c>
      <c r="G150" s="122">
        <v>17.8</v>
      </c>
      <c r="H150" s="122">
        <v>17.8</v>
      </c>
      <c r="I150" s="122">
        <v>17.8</v>
      </c>
      <c r="J150" s="122">
        <v>17.8</v>
      </c>
      <c r="K150" s="122">
        <v>17.8</v>
      </c>
      <c r="L150" s="122">
        <v>17.8</v>
      </c>
      <c r="M150" s="122">
        <v>17.8</v>
      </c>
      <c r="N150" s="122">
        <v>17.8</v>
      </c>
      <c r="O150" s="122">
        <v>17.8</v>
      </c>
      <c r="P150" s="122">
        <v>17.8</v>
      </c>
      <c r="Q150" s="122">
        <v>17.8</v>
      </c>
      <c r="R150" s="122">
        <v>17.8</v>
      </c>
      <c r="S150" s="122">
        <v>17.8</v>
      </c>
      <c r="T150" s="122">
        <v>17.8</v>
      </c>
      <c r="U150" s="122">
        <v>17.8</v>
      </c>
      <c r="V150" s="122">
        <v>17.8</v>
      </c>
      <c r="W150" s="122">
        <v>17.8</v>
      </c>
      <c r="X150" s="122">
        <v>17.8</v>
      </c>
      <c r="Y150" s="122">
        <v>17.8</v>
      </c>
      <c r="Z150" s="122">
        <v>17.8</v>
      </c>
      <c r="AA150" s="122">
        <v>17.8</v>
      </c>
      <c r="AB150" s="122">
        <f>12+11.4</f>
        <v>23.4</v>
      </c>
      <c r="AC150" s="122">
        <f>12+11.4</f>
        <v>23.4</v>
      </c>
      <c r="AD150" s="122">
        <v>21.4</v>
      </c>
      <c r="AE150" s="122">
        <v>21.4</v>
      </c>
      <c r="AF150" s="122">
        <v>21.4</v>
      </c>
      <c r="AG150" s="134"/>
      <c r="AH150" s="46">
        <f t="shared" si="56"/>
        <v>23.4</v>
      </c>
      <c r="AI150" s="47">
        <f t="shared" si="57"/>
        <v>17.8</v>
      </c>
    </row>
    <row r="151" spans="1:37" ht="15.75" thickBot="1" x14ac:dyDescent="0.3">
      <c r="A151" s="139" t="s">
        <v>173</v>
      </c>
      <c r="B151" s="132">
        <v>2.2000000000000002</v>
      </c>
      <c r="C151" s="132">
        <v>2.7</v>
      </c>
      <c r="D151" s="122">
        <v>2.7</v>
      </c>
      <c r="E151" s="122">
        <v>2.7</v>
      </c>
      <c r="F151" s="122">
        <v>3.3</v>
      </c>
      <c r="G151" s="122">
        <v>6</v>
      </c>
      <c r="H151" s="122">
        <v>5.2</v>
      </c>
      <c r="I151" s="122">
        <v>2.2000000000000002</v>
      </c>
      <c r="J151" s="122">
        <v>1.5</v>
      </c>
      <c r="K151" s="122">
        <v>1.4</v>
      </c>
      <c r="L151" s="122">
        <v>3.5</v>
      </c>
      <c r="M151" s="122">
        <v>3.5</v>
      </c>
      <c r="N151" s="122">
        <v>3.5</v>
      </c>
      <c r="O151" s="122">
        <v>3.5</v>
      </c>
      <c r="P151" s="122">
        <v>3.5</v>
      </c>
      <c r="Q151" s="122">
        <v>3.5</v>
      </c>
      <c r="R151" s="122">
        <v>3.5</v>
      </c>
      <c r="S151" s="122">
        <v>3.5</v>
      </c>
      <c r="T151" s="122">
        <v>3.5</v>
      </c>
      <c r="U151" s="122">
        <v>3.5</v>
      </c>
      <c r="V151" s="122">
        <v>3.5</v>
      </c>
      <c r="W151" s="122">
        <v>3.5</v>
      </c>
      <c r="X151" s="122">
        <v>3.5</v>
      </c>
      <c r="Y151" s="122">
        <v>3.5</v>
      </c>
      <c r="Z151" s="122">
        <v>3.5</v>
      </c>
      <c r="AA151" s="122">
        <v>-1</v>
      </c>
      <c r="AB151" s="122">
        <v>-0.2</v>
      </c>
      <c r="AC151" s="122">
        <v>0.8</v>
      </c>
      <c r="AD151" s="122">
        <v>2.4</v>
      </c>
      <c r="AE151" s="122">
        <v>3</v>
      </c>
      <c r="AF151" s="122">
        <v>3.6</v>
      </c>
      <c r="AG151" s="134"/>
      <c r="AH151" s="46">
        <f t="shared" si="56"/>
        <v>6</v>
      </c>
      <c r="AI151" s="47">
        <f t="shared" si="57"/>
        <v>-1</v>
      </c>
    </row>
    <row r="152" spans="1:37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6"/>
        <v>0</v>
      </c>
      <c r="AI152" s="47">
        <f t="shared" si="57"/>
        <v>0</v>
      </c>
    </row>
    <row r="153" spans="1:37" x14ac:dyDescent="0.25">
      <c r="A153" s="144" t="s">
        <v>175</v>
      </c>
      <c r="B153" s="145"/>
      <c r="C153" s="146"/>
      <c r="D153" s="146"/>
      <c r="E153" s="146">
        <v>1984.9</v>
      </c>
      <c r="F153" s="146">
        <v>1985.2</v>
      </c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>
        <v>1984.3</v>
      </c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56"/>
        <v>1985.2</v>
      </c>
      <c r="AI153" s="47">
        <f t="shared" si="57"/>
        <v>1984.3</v>
      </c>
    </row>
    <row r="154" spans="1:37" x14ac:dyDescent="0.25">
      <c r="A154" s="135" t="s">
        <v>176</v>
      </c>
      <c r="B154" s="149"/>
      <c r="C154" s="150"/>
      <c r="D154" s="150"/>
      <c r="E154" s="150">
        <v>521.44000000000005</v>
      </c>
      <c r="F154" s="150">
        <v>521.79999999999995</v>
      </c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>
        <v>520.78</v>
      </c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56"/>
        <v>521.79999999999995</v>
      </c>
      <c r="AI154" s="47">
        <f t="shared" si="57"/>
        <v>520.78</v>
      </c>
      <c r="AK154" s="49"/>
    </row>
    <row r="155" spans="1:37" x14ac:dyDescent="0.25">
      <c r="A155" s="135" t="s">
        <v>177</v>
      </c>
      <c r="B155" s="149"/>
      <c r="C155" s="150"/>
      <c r="D155" s="150"/>
      <c r="E155" s="150">
        <v>624.21</v>
      </c>
      <c r="F155" s="150">
        <v>624.51</v>
      </c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>
        <v>624.28</v>
      </c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56"/>
        <v>624.51</v>
      </c>
      <c r="AI155" s="47">
        <f t="shared" si="57"/>
        <v>624.21</v>
      </c>
      <c r="AK155" s="49"/>
    </row>
    <row r="156" spans="1:37" x14ac:dyDescent="0.25">
      <c r="A156" s="135" t="s">
        <v>178</v>
      </c>
      <c r="B156" s="149"/>
      <c r="C156" s="150"/>
      <c r="D156" s="150"/>
      <c r="E156" s="150">
        <v>335.68</v>
      </c>
      <c r="F156" s="150">
        <v>335.97</v>
      </c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>
        <v>334.97</v>
      </c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56"/>
        <v>335.97</v>
      </c>
      <c r="AI156" s="47">
        <f t="shared" si="57"/>
        <v>334.97</v>
      </c>
      <c r="AK156" s="49"/>
    </row>
    <row r="157" spans="1:37" x14ac:dyDescent="0.25">
      <c r="A157" s="135" t="s">
        <v>179</v>
      </c>
      <c r="B157" s="149"/>
      <c r="C157" s="150"/>
      <c r="D157" s="150"/>
      <c r="E157" s="150">
        <v>886.6</v>
      </c>
      <c r="F157" s="150">
        <v>887.1</v>
      </c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>
        <v>886.9</v>
      </c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56"/>
        <v>887.1</v>
      </c>
      <c r="AI157" s="47">
        <f t="shared" si="57"/>
        <v>886.6</v>
      </c>
      <c r="AK157" s="49"/>
    </row>
    <row r="158" spans="1:37" x14ac:dyDescent="0.25">
      <c r="A158" s="152" t="s">
        <v>180</v>
      </c>
      <c r="B158" s="153">
        <v>1523.37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56"/>
        <v>1523.37</v>
      </c>
      <c r="AI158" s="47">
        <f t="shared" si="57"/>
        <v>1523.37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S166" si="59">B161</f>
        <v>0.3</v>
      </c>
      <c r="D161" s="161">
        <f t="shared" si="59"/>
        <v>0.3</v>
      </c>
      <c r="E161" s="161">
        <f t="shared" si="59"/>
        <v>0.3</v>
      </c>
      <c r="F161" s="161">
        <f t="shared" si="59"/>
        <v>0.3</v>
      </c>
      <c r="G161" s="161">
        <f t="shared" si="59"/>
        <v>0.3</v>
      </c>
      <c r="H161" s="161">
        <f t="shared" si="59"/>
        <v>0.3</v>
      </c>
      <c r="I161" s="161">
        <f t="shared" si="59"/>
        <v>0.3</v>
      </c>
      <c r="J161" s="161">
        <f t="shared" si="59"/>
        <v>0.3</v>
      </c>
      <c r="K161" s="161">
        <f t="shared" si="59"/>
        <v>0.3</v>
      </c>
      <c r="L161" s="161">
        <f t="shared" si="59"/>
        <v>0.3</v>
      </c>
      <c r="M161" s="161">
        <f t="shared" si="59"/>
        <v>0.3</v>
      </c>
      <c r="N161" s="161">
        <f t="shared" si="59"/>
        <v>0.3</v>
      </c>
      <c r="O161" s="161">
        <f t="shared" si="59"/>
        <v>0.3</v>
      </c>
      <c r="P161" s="161">
        <f t="shared" si="59"/>
        <v>0.3</v>
      </c>
      <c r="Q161" s="161">
        <f t="shared" si="59"/>
        <v>0.3</v>
      </c>
      <c r="R161" s="161">
        <f t="shared" si="59"/>
        <v>0.3</v>
      </c>
      <c r="S161" s="161">
        <f t="shared" si="59"/>
        <v>0.3</v>
      </c>
      <c r="T161" s="161">
        <f t="shared" ref="T161:AF166" si="60">S161</f>
        <v>0.3</v>
      </c>
      <c r="U161" s="161">
        <f t="shared" si="60"/>
        <v>0.3</v>
      </c>
      <c r="V161" s="161">
        <f t="shared" si="60"/>
        <v>0.3</v>
      </c>
      <c r="W161" s="161">
        <f t="shared" si="60"/>
        <v>0.3</v>
      </c>
      <c r="X161" s="161">
        <f t="shared" si="60"/>
        <v>0.3</v>
      </c>
      <c r="Y161" s="161">
        <f t="shared" si="60"/>
        <v>0.3</v>
      </c>
      <c r="Z161" s="161">
        <f t="shared" si="60"/>
        <v>0.3</v>
      </c>
      <c r="AA161" s="161">
        <f t="shared" si="60"/>
        <v>0.3</v>
      </c>
      <c r="AB161" s="161">
        <f t="shared" si="60"/>
        <v>0.3</v>
      </c>
      <c r="AC161" s="161">
        <f t="shared" si="60"/>
        <v>0.3</v>
      </c>
      <c r="AD161" s="161">
        <f t="shared" si="60"/>
        <v>0.3</v>
      </c>
      <c r="AE161" s="161">
        <f t="shared" si="60"/>
        <v>0.3</v>
      </c>
      <c r="AF161" s="161">
        <f t="shared" si="60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59"/>
        <v>0.4</v>
      </c>
      <c r="D162" s="163">
        <f t="shared" si="59"/>
        <v>0.4</v>
      </c>
      <c r="E162" s="163">
        <f t="shared" si="59"/>
        <v>0.4</v>
      </c>
      <c r="F162" s="163">
        <f t="shared" si="59"/>
        <v>0.4</v>
      </c>
      <c r="G162" s="163">
        <f t="shared" si="59"/>
        <v>0.4</v>
      </c>
      <c r="H162" s="163">
        <f t="shared" si="59"/>
        <v>0.4</v>
      </c>
      <c r="I162" s="163">
        <f t="shared" si="59"/>
        <v>0.4</v>
      </c>
      <c r="J162" s="163">
        <f t="shared" si="59"/>
        <v>0.4</v>
      </c>
      <c r="K162" s="163">
        <f t="shared" si="59"/>
        <v>0.4</v>
      </c>
      <c r="L162" s="163">
        <f t="shared" si="59"/>
        <v>0.4</v>
      </c>
      <c r="M162" s="163">
        <f t="shared" si="59"/>
        <v>0.4</v>
      </c>
      <c r="N162" s="163">
        <f t="shared" si="59"/>
        <v>0.4</v>
      </c>
      <c r="O162" s="163">
        <f t="shared" si="59"/>
        <v>0.4</v>
      </c>
      <c r="P162" s="163">
        <f t="shared" si="59"/>
        <v>0.4</v>
      </c>
      <c r="Q162" s="163">
        <f t="shared" si="59"/>
        <v>0.4</v>
      </c>
      <c r="R162" s="163">
        <f t="shared" si="59"/>
        <v>0.4</v>
      </c>
      <c r="S162" s="163">
        <f t="shared" si="59"/>
        <v>0.4</v>
      </c>
      <c r="T162" s="163">
        <f t="shared" si="60"/>
        <v>0.4</v>
      </c>
      <c r="U162" s="163">
        <f t="shared" si="60"/>
        <v>0.4</v>
      </c>
      <c r="V162" s="163">
        <f t="shared" si="60"/>
        <v>0.4</v>
      </c>
      <c r="W162" s="163">
        <f t="shared" si="60"/>
        <v>0.4</v>
      </c>
      <c r="X162" s="163">
        <f t="shared" si="60"/>
        <v>0.4</v>
      </c>
      <c r="Y162" s="163">
        <f t="shared" si="60"/>
        <v>0.4</v>
      </c>
      <c r="Z162" s="163">
        <f t="shared" si="60"/>
        <v>0.4</v>
      </c>
      <c r="AA162" s="163">
        <f t="shared" si="60"/>
        <v>0.4</v>
      </c>
      <c r="AB162" s="163">
        <f t="shared" si="60"/>
        <v>0.4</v>
      </c>
      <c r="AC162" s="163">
        <f t="shared" si="60"/>
        <v>0.4</v>
      </c>
      <c r="AD162" s="163">
        <f t="shared" si="60"/>
        <v>0.4</v>
      </c>
      <c r="AE162" s="163">
        <f t="shared" si="60"/>
        <v>0.4</v>
      </c>
      <c r="AF162" s="163">
        <f t="shared" si="60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59"/>
        <v>1.5</v>
      </c>
      <c r="D163" s="163">
        <f t="shared" si="59"/>
        <v>1.5</v>
      </c>
      <c r="E163" s="163">
        <f t="shared" si="59"/>
        <v>1.5</v>
      </c>
      <c r="F163" s="163">
        <f t="shared" si="59"/>
        <v>1.5</v>
      </c>
      <c r="G163" s="163">
        <f t="shared" si="59"/>
        <v>1.5</v>
      </c>
      <c r="H163" s="163">
        <f t="shared" si="59"/>
        <v>1.5</v>
      </c>
      <c r="I163" s="163">
        <f t="shared" si="59"/>
        <v>1.5</v>
      </c>
      <c r="J163" s="163">
        <f t="shared" si="59"/>
        <v>1.5</v>
      </c>
      <c r="K163" s="163">
        <f t="shared" si="59"/>
        <v>1.5</v>
      </c>
      <c r="L163" s="163">
        <f t="shared" si="59"/>
        <v>1.5</v>
      </c>
      <c r="M163" s="163">
        <f t="shared" si="59"/>
        <v>1.5</v>
      </c>
      <c r="N163" s="163">
        <f t="shared" si="59"/>
        <v>1.5</v>
      </c>
      <c r="O163" s="163">
        <f t="shared" si="59"/>
        <v>1.5</v>
      </c>
      <c r="P163" s="163">
        <f t="shared" si="59"/>
        <v>1.5</v>
      </c>
      <c r="Q163" s="163">
        <f t="shared" si="59"/>
        <v>1.5</v>
      </c>
      <c r="R163" s="163">
        <f t="shared" si="59"/>
        <v>1.5</v>
      </c>
      <c r="S163" s="163">
        <f t="shared" si="59"/>
        <v>1.5</v>
      </c>
      <c r="T163" s="163">
        <f t="shared" si="60"/>
        <v>1.5</v>
      </c>
      <c r="U163" s="163">
        <f t="shared" si="60"/>
        <v>1.5</v>
      </c>
      <c r="V163" s="163">
        <f t="shared" si="60"/>
        <v>1.5</v>
      </c>
      <c r="W163" s="163">
        <f t="shared" si="60"/>
        <v>1.5</v>
      </c>
      <c r="X163" s="163">
        <f t="shared" si="60"/>
        <v>1.5</v>
      </c>
      <c r="Y163" s="163">
        <f t="shared" si="60"/>
        <v>1.5</v>
      </c>
      <c r="Z163" s="163">
        <f t="shared" si="60"/>
        <v>1.5</v>
      </c>
      <c r="AA163" s="163">
        <f t="shared" si="60"/>
        <v>1.5</v>
      </c>
      <c r="AB163" s="163">
        <f t="shared" si="60"/>
        <v>1.5</v>
      </c>
      <c r="AC163" s="163">
        <f t="shared" si="60"/>
        <v>1.5</v>
      </c>
      <c r="AD163" s="163">
        <f t="shared" si="60"/>
        <v>1.5</v>
      </c>
      <c r="AE163" s="163">
        <f t="shared" si="60"/>
        <v>1.5</v>
      </c>
      <c r="AF163" s="163">
        <f t="shared" si="60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59"/>
        <v>0.3</v>
      </c>
      <c r="D164" s="163">
        <f t="shared" si="59"/>
        <v>0.3</v>
      </c>
      <c r="E164" s="163">
        <f t="shared" si="59"/>
        <v>0.3</v>
      </c>
      <c r="F164" s="163">
        <f t="shared" si="59"/>
        <v>0.3</v>
      </c>
      <c r="G164" s="163">
        <f t="shared" si="59"/>
        <v>0.3</v>
      </c>
      <c r="H164" s="163">
        <f t="shared" si="59"/>
        <v>0.3</v>
      </c>
      <c r="I164" s="163">
        <f t="shared" si="59"/>
        <v>0.3</v>
      </c>
      <c r="J164" s="163">
        <f t="shared" si="59"/>
        <v>0.3</v>
      </c>
      <c r="K164" s="163">
        <f t="shared" si="59"/>
        <v>0.3</v>
      </c>
      <c r="L164" s="163">
        <f t="shared" si="59"/>
        <v>0.3</v>
      </c>
      <c r="M164" s="163">
        <f t="shared" si="59"/>
        <v>0.3</v>
      </c>
      <c r="N164" s="163">
        <f t="shared" si="59"/>
        <v>0.3</v>
      </c>
      <c r="O164" s="163">
        <f t="shared" si="59"/>
        <v>0.3</v>
      </c>
      <c r="P164" s="163">
        <f t="shared" si="59"/>
        <v>0.3</v>
      </c>
      <c r="Q164" s="163">
        <f t="shared" si="59"/>
        <v>0.3</v>
      </c>
      <c r="R164" s="163">
        <f t="shared" si="59"/>
        <v>0.3</v>
      </c>
      <c r="S164" s="163">
        <f t="shared" si="59"/>
        <v>0.3</v>
      </c>
      <c r="T164" s="163">
        <f t="shared" si="60"/>
        <v>0.3</v>
      </c>
      <c r="U164" s="163">
        <f t="shared" si="60"/>
        <v>0.3</v>
      </c>
      <c r="V164" s="163">
        <f t="shared" si="60"/>
        <v>0.3</v>
      </c>
      <c r="W164" s="163">
        <f t="shared" si="60"/>
        <v>0.3</v>
      </c>
      <c r="X164" s="163">
        <f t="shared" si="60"/>
        <v>0.3</v>
      </c>
      <c r="Y164" s="163">
        <f t="shared" si="60"/>
        <v>0.3</v>
      </c>
      <c r="Z164" s="163">
        <f t="shared" si="60"/>
        <v>0.3</v>
      </c>
      <c r="AA164" s="163">
        <f t="shared" si="60"/>
        <v>0.3</v>
      </c>
      <c r="AB164" s="163">
        <f t="shared" si="60"/>
        <v>0.3</v>
      </c>
      <c r="AC164" s="163">
        <f t="shared" si="60"/>
        <v>0.3</v>
      </c>
      <c r="AD164" s="163">
        <f t="shared" si="60"/>
        <v>0.3</v>
      </c>
      <c r="AE164" s="163">
        <f t="shared" si="60"/>
        <v>0.3</v>
      </c>
      <c r="AF164" s="163">
        <f t="shared" si="60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59"/>
        <v>0.4</v>
      </c>
      <c r="D165" s="163">
        <f t="shared" si="59"/>
        <v>0.4</v>
      </c>
      <c r="E165" s="163">
        <f t="shared" si="59"/>
        <v>0.4</v>
      </c>
      <c r="F165" s="163">
        <f t="shared" si="59"/>
        <v>0.4</v>
      </c>
      <c r="G165" s="163">
        <f t="shared" si="59"/>
        <v>0.4</v>
      </c>
      <c r="H165" s="163">
        <f t="shared" si="59"/>
        <v>0.4</v>
      </c>
      <c r="I165" s="163">
        <f t="shared" si="59"/>
        <v>0.4</v>
      </c>
      <c r="J165" s="163">
        <f t="shared" si="59"/>
        <v>0.4</v>
      </c>
      <c r="K165" s="163">
        <f t="shared" si="59"/>
        <v>0.4</v>
      </c>
      <c r="L165" s="163">
        <f t="shared" si="59"/>
        <v>0.4</v>
      </c>
      <c r="M165" s="163">
        <f t="shared" si="59"/>
        <v>0.4</v>
      </c>
      <c r="N165" s="163">
        <f t="shared" si="59"/>
        <v>0.4</v>
      </c>
      <c r="O165" s="163">
        <f t="shared" si="59"/>
        <v>0.4</v>
      </c>
      <c r="P165" s="163">
        <f t="shared" si="59"/>
        <v>0.4</v>
      </c>
      <c r="Q165" s="163">
        <f t="shared" si="59"/>
        <v>0.4</v>
      </c>
      <c r="R165" s="163">
        <f t="shared" si="59"/>
        <v>0.4</v>
      </c>
      <c r="S165" s="163">
        <f t="shared" si="59"/>
        <v>0.4</v>
      </c>
      <c r="T165" s="163">
        <f t="shared" si="60"/>
        <v>0.4</v>
      </c>
      <c r="U165" s="163">
        <f t="shared" si="60"/>
        <v>0.4</v>
      </c>
      <c r="V165" s="163">
        <f t="shared" si="60"/>
        <v>0.4</v>
      </c>
      <c r="W165" s="163">
        <f t="shared" si="60"/>
        <v>0.4</v>
      </c>
      <c r="X165" s="163">
        <f t="shared" si="60"/>
        <v>0.4</v>
      </c>
      <c r="Y165" s="163">
        <f t="shared" si="60"/>
        <v>0.4</v>
      </c>
      <c r="Z165" s="163">
        <f t="shared" si="60"/>
        <v>0.4</v>
      </c>
      <c r="AA165" s="163">
        <f t="shared" si="60"/>
        <v>0.4</v>
      </c>
      <c r="AB165" s="163">
        <f t="shared" si="60"/>
        <v>0.4</v>
      </c>
      <c r="AC165" s="163">
        <f t="shared" si="60"/>
        <v>0.4</v>
      </c>
      <c r="AD165" s="163">
        <f t="shared" si="60"/>
        <v>0.4</v>
      </c>
      <c r="AE165" s="163">
        <f t="shared" si="60"/>
        <v>0.4</v>
      </c>
      <c r="AF165" s="163">
        <f t="shared" si="60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59"/>
        <v>0.64</v>
      </c>
      <c r="D166" s="166">
        <f t="shared" si="59"/>
        <v>0.64</v>
      </c>
      <c r="E166" s="166">
        <f t="shared" si="59"/>
        <v>0.64</v>
      </c>
      <c r="F166" s="166">
        <f t="shared" si="59"/>
        <v>0.64</v>
      </c>
      <c r="G166" s="166">
        <f t="shared" si="59"/>
        <v>0.64</v>
      </c>
      <c r="H166" s="166">
        <f t="shared" si="59"/>
        <v>0.64</v>
      </c>
      <c r="I166" s="166">
        <f t="shared" si="59"/>
        <v>0.64</v>
      </c>
      <c r="J166" s="166">
        <f t="shared" si="59"/>
        <v>0.64</v>
      </c>
      <c r="K166" s="166">
        <f t="shared" si="59"/>
        <v>0.64</v>
      </c>
      <c r="L166" s="166">
        <f t="shared" si="59"/>
        <v>0.64</v>
      </c>
      <c r="M166" s="166"/>
      <c r="N166" s="166"/>
      <c r="O166" s="166"/>
      <c r="P166" s="166"/>
      <c r="Q166" s="166"/>
      <c r="R166" s="166"/>
      <c r="S166" s="166"/>
      <c r="T166" s="166">
        <f t="shared" si="60"/>
        <v>0</v>
      </c>
      <c r="U166" s="166">
        <f t="shared" si="60"/>
        <v>0</v>
      </c>
      <c r="V166" s="166">
        <f t="shared" si="60"/>
        <v>0</v>
      </c>
      <c r="W166" s="166">
        <f t="shared" si="60"/>
        <v>0</v>
      </c>
      <c r="X166" s="166">
        <f t="shared" si="60"/>
        <v>0</v>
      </c>
      <c r="Y166" s="166">
        <f t="shared" si="60"/>
        <v>0</v>
      </c>
      <c r="Z166" s="166">
        <f t="shared" si="60"/>
        <v>0</v>
      </c>
      <c r="AA166" s="166">
        <f t="shared" si="60"/>
        <v>0</v>
      </c>
      <c r="AB166" s="166">
        <f t="shared" si="60"/>
        <v>0</v>
      </c>
      <c r="AC166" s="166">
        <f t="shared" si="60"/>
        <v>0</v>
      </c>
      <c r="AD166" s="166">
        <f t="shared" si="60"/>
        <v>0</v>
      </c>
      <c r="AE166" s="166">
        <f t="shared" si="60"/>
        <v>0</v>
      </c>
      <c r="AF166" s="166">
        <f t="shared" si="60"/>
        <v>0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61">SUM(C161:C166)</f>
        <v>3.54</v>
      </c>
      <c r="D167" s="169">
        <f t="shared" si="61"/>
        <v>3.54</v>
      </c>
      <c r="E167" s="169">
        <f t="shared" si="61"/>
        <v>3.54</v>
      </c>
      <c r="F167" s="169">
        <f t="shared" si="61"/>
        <v>3.54</v>
      </c>
      <c r="G167" s="169">
        <f t="shared" si="61"/>
        <v>3.54</v>
      </c>
      <c r="H167" s="169">
        <f t="shared" si="61"/>
        <v>3.54</v>
      </c>
      <c r="I167" s="169">
        <f t="shared" si="61"/>
        <v>3.54</v>
      </c>
      <c r="J167" s="169">
        <f t="shared" si="61"/>
        <v>3.54</v>
      </c>
      <c r="K167" s="169">
        <f t="shared" si="61"/>
        <v>3.54</v>
      </c>
      <c r="L167" s="169">
        <f t="shared" si="61"/>
        <v>3.54</v>
      </c>
      <c r="M167" s="169"/>
      <c r="N167" s="169"/>
      <c r="O167" s="169"/>
      <c r="P167" s="169"/>
      <c r="Q167" s="169"/>
      <c r="R167" s="169"/>
      <c r="S167" s="169"/>
      <c r="T167" s="169">
        <f t="shared" si="61"/>
        <v>2.9</v>
      </c>
      <c r="U167" s="169">
        <f t="shared" si="61"/>
        <v>2.9</v>
      </c>
      <c r="V167" s="169">
        <f t="shared" si="61"/>
        <v>2.9</v>
      </c>
      <c r="W167" s="169">
        <f t="shared" si="61"/>
        <v>2.9</v>
      </c>
      <c r="X167" s="169">
        <f t="shared" si="61"/>
        <v>2.9</v>
      </c>
      <c r="Y167" s="169">
        <f t="shared" si="61"/>
        <v>2.9</v>
      </c>
      <c r="Z167" s="169">
        <f t="shared" si="61"/>
        <v>2.9</v>
      </c>
      <c r="AA167" s="169">
        <f t="shared" si="61"/>
        <v>2.9</v>
      </c>
      <c r="AB167" s="169">
        <f t="shared" si="61"/>
        <v>2.9</v>
      </c>
      <c r="AC167" s="169">
        <f>SUM(AC161:AC166)</f>
        <v>2.9</v>
      </c>
      <c r="AD167" s="169">
        <f t="shared" si="61"/>
        <v>2.9</v>
      </c>
      <c r="AE167" s="169">
        <f t="shared" si="61"/>
        <v>2.9</v>
      </c>
      <c r="AF167" s="169">
        <f t="shared" si="61"/>
        <v>2.9</v>
      </c>
      <c r="AG167" s="170">
        <f t="shared" si="61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L184" si="62">B169</f>
        <v>0</v>
      </c>
      <c r="D169" s="161">
        <f t="shared" si="62"/>
        <v>0</v>
      </c>
      <c r="E169" s="161">
        <f t="shared" si="62"/>
        <v>0</v>
      </c>
      <c r="F169" s="161">
        <f t="shared" si="62"/>
        <v>0</v>
      </c>
      <c r="G169" s="161">
        <f t="shared" si="62"/>
        <v>0</v>
      </c>
      <c r="H169" s="161">
        <f t="shared" si="62"/>
        <v>0</v>
      </c>
      <c r="I169" s="161">
        <f t="shared" si="62"/>
        <v>0</v>
      </c>
      <c r="J169" s="161">
        <f t="shared" si="62"/>
        <v>0</v>
      </c>
      <c r="K169" s="161">
        <f t="shared" si="62"/>
        <v>0</v>
      </c>
      <c r="L169" s="161">
        <f t="shared" si="62"/>
        <v>0</v>
      </c>
      <c r="M169" s="161">
        <f t="shared" ref="M169:P232" si="63">L169</f>
        <v>0</v>
      </c>
      <c r="N169" s="161">
        <f t="shared" si="63"/>
        <v>0</v>
      </c>
      <c r="O169" s="161">
        <f t="shared" si="63"/>
        <v>0</v>
      </c>
      <c r="P169" s="161">
        <f t="shared" si="63"/>
        <v>0</v>
      </c>
      <c r="Q169" s="161">
        <f t="shared" ref="Q169:S231" si="64">P169</f>
        <v>0</v>
      </c>
      <c r="R169" s="161">
        <f t="shared" si="64"/>
        <v>0</v>
      </c>
      <c r="S169" s="161">
        <f t="shared" si="64"/>
        <v>0</v>
      </c>
      <c r="T169" s="161">
        <f t="shared" ref="T169:AF184" si="65">S169</f>
        <v>0</v>
      </c>
      <c r="U169" s="161">
        <f t="shared" si="65"/>
        <v>0</v>
      </c>
      <c r="V169" s="161">
        <f t="shared" si="65"/>
        <v>0</v>
      </c>
      <c r="W169" s="161">
        <f t="shared" si="65"/>
        <v>0</v>
      </c>
      <c r="X169" s="161">
        <f t="shared" si="65"/>
        <v>0</v>
      </c>
      <c r="Y169" s="161">
        <f t="shared" si="65"/>
        <v>0</v>
      </c>
      <c r="Z169" s="161">
        <f t="shared" si="65"/>
        <v>0</v>
      </c>
      <c r="AA169" s="161">
        <f t="shared" si="65"/>
        <v>0</v>
      </c>
      <c r="AB169" s="161">
        <f t="shared" si="65"/>
        <v>0</v>
      </c>
      <c r="AC169" s="161">
        <f t="shared" si="65"/>
        <v>0</v>
      </c>
      <c r="AD169" s="161">
        <f t="shared" si="65"/>
        <v>0</v>
      </c>
      <c r="AE169" s="161">
        <f t="shared" si="65"/>
        <v>0</v>
      </c>
      <c r="AF169" s="174">
        <f t="shared" si="65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62"/>
        <v>0</v>
      </c>
      <c r="D170" s="163">
        <f t="shared" si="62"/>
        <v>0</v>
      </c>
      <c r="E170" s="163">
        <f t="shared" si="62"/>
        <v>0</v>
      </c>
      <c r="F170" s="163">
        <f t="shared" si="62"/>
        <v>0</v>
      </c>
      <c r="G170" s="163">
        <f t="shared" si="62"/>
        <v>0</v>
      </c>
      <c r="H170" s="163">
        <f t="shared" si="62"/>
        <v>0</v>
      </c>
      <c r="I170" s="163">
        <f t="shared" si="62"/>
        <v>0</v>
      </c>
      <c r="J170" s="163">
        <f t="shared" si="62"/>
        <v>0</v>
      </c>
      <c r="K170" s="163">
        <f t="shared" si="62"/>
        <v>0</v>
      </c>
      <c r="L170" s="163">
        <f t="shared" si="62"/>
        <v>0</v>
      </c>
      <c r="M170" s="163">
        <f t="shared" si="63"/>
        <v>0</v>
      </c>
      <c r="N170" s="163">
        <f t="shared" si="63"/>
        <v>0</v>
      </c>
      <c r="O170" s="163">
        <f t="shared" si="63"/>
        <v>0</v>
      </c>
      <c r="P170" s="163">
        <f t="shared" si="63"/>
        <v>0</v>
      </c>
      <c r="Q170" s="163">
        <f t="shared" si="64"/>
        <v>0</v>
      </c>
      <c r="R170" s="163">
        <f t="shared" si="64"/>
        <v>0</v>
      </c>
      <c r="S170" s="163">
        <f t="shared" si="64"/>
        <v>0</v>
      </c>
      <c r="T170" s="163">
        <f t="shared" si="65"/>
        <v>0</v>
      </c>
      <c r="U170" s="163">
        <f t="shared" si="65"/>
        <v>0</v>
      </c>
      <c r="V170" s="163">
        <f t="shared" si="65"/>
        <v>0</v>
      </c>
      <c r="W170" s="163">
        <f t="shared" si="65"/>
        <v>0</v>
      </c>
      <c r="X170" s="163">
        <f t="shared" si="65"/>
        <v>0</v>
      </c>
      <c r="Y170" s="163">
        <f t="shared" si="65"/>
        <v>0</v>
      </c>
      <c r="Z170" s="163">
        <f t="shared" si="65"/>
        <v>0</v>
      </c>
      <c r="AA170" s="163">
        <f t="shared" si="65"/>
        <v>0</v>
      </c>
      <c r="AB170" s="163">
        <f t="shared" si="65"/>
        <v>0</v>
      </c>
      <c r="AC170" s="163">
        <f t="shared" si="65"/>
        <v>0</v>
      </c>
      <c r="AD170" s="163">
        <f t="shared" si="65"/>
        <v>0</v>
      </c>
      <c r="AE170" s="163">
        <f t="shared" si="65"/>
        <v>0</v>
      </c>
      <c r="AF170" s="176">
        <f t="shared" si="65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62"/>
        <v>0</v>
      </c>
      <c r="D171" s="163">
        <f t="shared" si="62"/>
        <v>0</v>
      </c>
      <c r="E171" s="163">
        <f t="shared" si="62"/>
        <v>0</v>
      </c>
      <c r="F171" s="163">
        <f t="shared" si="62"/>
        <v>0</v>
      </c>
      <c r="G171" s="163">
        <f t="shared" si="62"/>
        <v>0</v>
      </c>
      <c r="H171" s="163">
        <f t="shared" si="62"/>
        <v>0</v>
      </c>
      <c r="I171" s="163">
        <f t="shared" si="62"/>
        <v>0</v>
      </c>
      <c r="J171" s="163">
        <f t="shared" si="62"/>
        <v>0</v>
      </c>
      <c r="K171" s="163">
        <f t="shared" si="62"/>
        <v>0</v>
      </c>
      <c r="L171" s="163">
        <f t="shared" si="62"/>
        <v>0</v>
      </c>
      <c r="M171" s="163">
        <f t="shared" si="63"/>
        <v>0</v>
      </c>
      <c r="N171" s="163">
        <f t="shared" si="63"/>
        <v>0</v>
      </c>
      <c r="O171" s="163">
        <f t="shared" si="63"/>
        <v>0</v>
      </c>
      <c r="P171" s="163">
        <f t="shared" si="63"/>
        <v>0</v>
      </c>
      <c r="Q171" s="163">
        <f t="shared" si="64"/>
        <v>0</v>
      </c>
      <c r="R171" s="163">
        <f t="shared" si="64"/>
        <v>0</v>
      </c>
      <c r="S171" s="163">
        <f t="shared" si="64"/>
        <v>0</v>
      </c>
      <c r="T171" s="163">
        <f t="shared" si="65"/>
        <v>0</v>
      </c>
      <c r="U171" s="163">
        <f t="shared" si="65"/>
        <v>0</v>
      </c>
      <c r="V171" s="163">
        <f t="shared" si="65"/>
        <v>0</v>
      </c>
      <c r="W171" s="163">
        <f t="shared" si="65"/>
        <v>0</v>
      </c>
      <c r="X171" s="163">
        <f t="shared" si="65"/>
        <v>0</v>
      </c>
      <c r="Y171" s="163">
        <f t="shared" si="65"/>
        <v>0</v>
      </c>
      <c r="Z171" s="163">
        <f t="shared" si="65"/>
        <v>0</v>
      </c>
      <c r="AA171" s="163">
        <f t="shared" si="65"/>
        <v>0</v>
      </c>
      <c r="AB171" s="163">
        <f t="shared" si="65"/>
        <v>0</v>
      </c>
      <c r="AC171" s="163">
        <f t="shared" si="65"/>
        <v>0</v>
      </c>
      <c r="AD171" s="163">
        <f t="shared" si="65"/>
        <v>0</v>
      </c>
      <c r="AE171" s="163">
        <f t="shared" si="65"/>
        <v>0</v>
      </c>
      <c r="AF171" s="176">
        <f t="shared" si="65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62"/>
        <v>0</v>
      </c>
      <c r="D172" s="163">
        <f t="shared" si="62"/>
        <v>0</v>
      </c>
      <c r="E172" s="163">
        <f t="shared" si="62"/>
        <v>0</v>
      </c>
      <c r="F172" s="163">
        <f t="shared" si="62"/>
        <v>0</v>
      </c>
      <c r="G172" s="163">
        <f t="shared" si="62"/>
        <v>0</v>
      </c>
      <c r="H172" s="163">
        <f t="shared" si="62"/>
        <v>0</v>
      </c>
      <c r="I172" s="163">
        <f t="shared" si="62"/>
        <v>0</v>
      </c>
      <c r="J172" s="163">
        <f t="shared" si="62"/>
        <v>0</v>
      </c>
      <c r="K172" s="163">
        <f t="shared" si="62"/>
        <v>0</v>
      </c>
      <c r="L172" s="163">
        <f t="shared" si="62"/>
        <v>0</v>
      </c>
      <c r="M172" s="163">
        <f t="shared" si="63"/>
        <v>0</v>
      </c>
      <c r="N172" s="163">
        <f t="shared" si="63"/>
        <v>0</v>
      </c>
      <c r="O172" s="163">
        <f t="shared" si="63"/>
        <v>0</v>
      </c>
      <c r="P172" s="163">
        <f t="shared" si="63"/>
        <v>0</v>
      </c>
      <c r="Q172" s="163">
        <f t="shared" si="64"/>
        <v>0</v>
      </c>
      <c r="R172" s="163">
        <f t="shared" si="64"/>
        <v>0</v>
      </c>
      <c r="S172" s="163">
        <f t="shared" si="64"/>
        <v>0</v>
      </c>
      <c r="T172" s="163">
        <f t="shared" si="65"/>
        <v>0</v>
      </c>
      <c r="U172" s="163">
        <f t="shared" si="65"/>
        <v>0</v>
      </c>
      <c r="V172" s="163">
        <f t="shared" si="65"/>
        <v>0</v>
      </c>
      <c r="W172" s="163">
        <f t="shared" si="65"/>
        <v>0</v>
      </c>
      <c r="X172" s="163">
        <f t="shared" si="65"/>
        <v>0</v>
      </c>
      <c r="Y172" s="163">
        <f t="shared" si="65"/>
        <v>0</v>
      </c>
      <c r="Z172" s="163">
        <f t="shared" si="65"/>
        <v>0</v>
      </c>
      <c r="AA172" s="163">
        <f t="shared" si="65"/>
        <v>0</v>
      </c>
      <c r="AB172" s="163">
        <f t="shared" si="65"/>
        <v>0</v>
      </c>
      <c r="AC172" s="163">
        <f t="shared" si="65"/>
        <v>0</v>
      </c>
      <c r="AD172" s="163">
        <f t="shared" si="65"/>
        <v>0</v>
      </c>
      <c r="AE172" s="163">
        <f t="shared" si="65"/>
        <v>0</v>
      </c>
      <c r="AF172" s="176">
        <f t="shared" si="65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62"/>
        <v>0</v>
      </c>
      <c r="D173" s="163">
        <f t="shared" si="62"/>
        <v>0</v>
      </c>
      <c r="E173" s="163">
        <f t="shared" si="62"/>
        <v>0</v>
      </c>
      <c r="F173" s="163">
        <f t="shared" si="62"/>
        <v>0</v>
      </c>
      <c r="G173" s="163">
        <f t="shared" si="62"/>
        <v>0</v>
      </c>
      <c r="H173" s="163">
        <f t="shared" si="62"/>
        <v>0</v>
      </c>
      <c r="I173" s="163">
        <f t="shared" si="62"/>
        <v>0</v>
      </c>
      <c r="J173" s="163">
        <f t="shared" si="62"/>
        <v>0</v>
      </c>
      <c r="K173" s="163">
        <f t="shared" si="62"/>
        <v>0</v>
      </c>
      <c r="L173" s="163">
        <f t="shared" si="62"/>
        <v>0</v>
      </c>
      <c r="M173" s="163">
        <f t="shared" si="63"/>
        <v>0</v>
      </c>
      <c r="N173" s="163">
        <f t="shared" si="63"/>
        <v>0</v>
      </c>
      <c r="O173" s="163">
        <f t="shared" si="63"/>
        <v>0</v>
      </c>
      <c r="P173" s="163">
        <f t="shared" si="63"/>
        <v>0</v>
      </c>
      <c r="Q173" s="163">
        <f t="shared" si="64"/>
        <v>0</v>
      </c>
      <c r="R173" s="163">
        <f t="shared" si="64"/>
        <v>0</v>
      </c>
      <c r="S173" s="163">
        <f t="shared" si="64"/>
        <v>0</v>
      </c>
      <c r="T173" s="163">
        <f t="shared" si="65"/>
        <v>0</v>
      </c>
      <c r="U173" s="163">
        <f t="shared" si="65"/>
        <v>0</v>
      </c>
      <c r="V173" s="163">
        <f t="shared" si="65"/>
        <v>0</v>
      </c>
      <c r="W173" s="163">
        <f t="shared" si="65"/>
        <v>0</v>
      </c>
      <c r="X173" s="163">
        <f t="shared" si="65"/>
        <v>0</v>
      </c>
      <c r="Y173" s="163">
        <f t="shared" si="65"/>
        <v>0</v>
      </c>
      <c r="Z173" s="163">
        <f t="shared" si="65"/>
        <v>0</v>
      </c>
      <c r="AA173" s="163">
        <f t="shared" si="65"/>
        <v>0</v>
      </c>
      <c r="AB173" s="163">
        <f t="shared" si="65"/>
        <v>0</v>
      </c>
      <c r="AC173" s="163">
        <f t="shared" si="65"/>
        <v>0</v>
      </c>
      <c r="AD173" s="163">
        <f t="shared" si="65"/>
        <v>0</v>
      </c>
      <c r="AE173" s="163">
        <f t="shared" si="65"/>
        <v>0</v>
      </c>
      <c r="AF173" s="176">
        <f t="shared" si="65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62"/>
        <v>0</v>
      </c>
      <c r="D174" s="163">
        <f t="shared" si="62"/>
        <v>0</v>
      </c>
      <c r="E174" s="163">
        <f t="shared" si="62"/>
        <v>0</v>
      </c>
      <c r="F174" s="163">
        <f t="shared" si="62"/>
        <v>0</v>
      </c>
      <c r="G174" s="163">
        <f t="shared" si="62"/>
        <v>0</v>
      </c>
      <c r="H174" s="163">
        <f t="shared" si="62"/>
        <v>0</v>
      </c>
      <c r="I174" s="163">
        <f t="shared" si="62"/>
        <v>0</v>
      </c>
      <c r="J174" s="163">
        <f t="shared" si="62"/>
        <v>0</v>
      </c>
      <c r="K174" s="163">
        <f t="shared" si="62"/>
        <v>0</v>
      </c>
      <c r="L174" s="163">
        <f t="shared" si="62"/>
        <v>0</v>
      </c>
      <c r="M174" s="163">
        <f t="shared" si="63"/>
        <v>0</v>
      </c>
      <c r="N174" s="163">
        <f t="shared" si="63"/>
        <v>0</v>
      </c>
      <c r="O174" s="163">
        <f t="shared" si="63"/>
        <v>0</v>
      </c>
      <c r="P174" s="163">
        <f t="shared" si="63"/>
        <v>0</v>
      </c>
      <c r="Q174" s="163">
        <f t="shared" si="64"/>
        <v>0</v>
      </c>
      <c r="R174" s="163">
        <f t="shared" si="64"/>
        <v>0</v>
      </c>
      <c r="S174" s="163">
        <f t="shared" si="64"/>
        <v>0</v>
      </c>
      <c r="T174" s="163">
        <f t="shared" si="65"/>
        <v>0</v>
      </c>
      <c r="U174" s="163">
        <f t="shared" si="65"/>
        <v>0</v>
      </c>
      <c r="V174" s="163">
        <f t="shared" si="65"/>
        <v>0</v>
      </c>
      <c r="W174" s="163">
        <f t="shared" si="65"/>
        <v>0</v>
      </c>
      <c r="X174" s="163">
        <f t="shared" si="65"/>
        <v>0</v>
      </c>
      <c r="Y174" s="163">
        <f t="shared" si="65"/>
        <v>0</v>
      </c>
      <c r="Z174" s="163">
        <f t="shared" si="65"/>
        <v>0</v>
      </c>
      <c r="AA174" s="163">
        <f t="shared" si="65"/>
        <v>0</v>
      </c>
      <c r="AB174" s="163">
        <f t="shared" si="65"/>
        <v>0</v>
      </c>
      <c r="AC174" s="163">
        <f t="shared" si="65"/>
        <v>0</v>
      </c>
      <c r="AD174" s="163">
        <f t="shared" si="65"/>
        <v>0</v>
      </c>
      <c r="AE174" s="163">
        <f t="shared" si="65"/>
        <v>0</v>
      </c>
      <c r="AF174" s="176">
        <f t="shared" si="65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62"/>
        <v>0</v>
      </c>
      <c r="D175" s="163">
        <f t="shared" si="62"/>
        <v>0</v>
      </c>
      <c r="E175" s="163">
        <f t="shared" si="62"/>
        <v>0</v>
      </c>
      <c r="F175" s="163">
        <f t="shared" si="62"/>
        <v>0</v>
      </c>
      <c r="G175" s="163">
        <f t="shared" si="62"/>
        <v>0</v>
      </c>
      <c r="H175" s="163">
        <f t="shared" si="62"/>
        <v>0</v>
      </c>
      <c r="I175" s="163">
        <f t="shared" si="62"/>
        <v>0</v>
      </c>
      <c r="J175" s="163">
        <f t="shared" si="62"/>
        <v>0</v>
      </c>
      <c r="K175" s="163">
        <f t="shared" si="62"/>
        <v>0</v>
      </c>
      <c r="L175" s="163">
        <f t="shared" si="62"/>
        <v>0</v>
      </c>
      <c r="M175" s="163">
        <f t="shared" si="63"/>
        <v>0</v>
      </c>
      <c r="N175" s="163">
        <f t="shared" si="63"/>
        <v>0</v>
      </c>
      <c r="O175" s="163">
        <f t="shared" si="63"/>
        <v>0</v>
      </c>
      <c r="P175" s="163">
        <f t="shared" si="63"/>
        <v>0</v>
      </c>
      <c r="Q175" s="163">
        <f t="shared" si="64"/>
        <v>0</v>
      </c>
      <c r="R175" s="163">
        <f t="shared" si="64"/>
        <v>0</v>
      </c>
      <c r="S175" s="163">
        <f t="shared" si="64"/>
        <v>0</v>
      </c>
      <c r="T175" s="163">
        <f t="shared" si="65"/>
        <v>0</v>
      </c>
      <c r="U175" s="163">
        <f t="shared" si="65"/>
        <v>0</v>
      </c>
      <c r="V175" s="163">
        <f t="shared" si="65"/>
        <v>0</v>
      </c>
      <c r="W175" s="163">
        <f t="shared" si="65"/>
        <v>0</v>
      </c>
      <c r="X175" s="163">
        <f t="shared" si="65"/>
        <v>0</v>
      </c>
      <c r="Y175" s="163">
        <f t="shared" si="65"/>
        <v>0</v>
      </c>
      <c r="Z175" s="163">
        <f t="shared" si="65"/>
        <v>0</v>
      </c>
      <c r="AA175" s="163">
        <f t="shared" si="65"/>
        <v>0</v>
      </c>
      <c r="AB175" s="163">
        <f t="shared" si="65"/>
        <v>0</v>
      </c>
      <c r="AC175" s="163">
        <f t="shared" si="65"/>
        <v>0</v>
      </c>
      <c r="AD175" s="163">
        <f t="shared" si="65"/>
        <v>0</v>
      </c>
      <c r="AE175" s="163">
        <f t="shared" si="65"/>
        <v>0</v>
      </c>
      <c r="AF175" s="176">
        <f t="shared" si="65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62"/>
        <v>0</v>
      </c>
      <c r="D176" s="163">
        <f t="shared" si="62"/>
        <v>0</v>
      </c>
      <c r="E176" s="163">
        <f t="shared" si="62"/>
        <v>0</v>
      </c>
      <c r="F176" s="163">
        <f t="shared" si="62"/>
        <v>0</v>
      </c>
      <c r="G176" s="163">
        <f t="shared" si="62"/>
        <v>0</v>
      </c>
      <c r="H176" s="163">
        <f t="shared" si="62"/>
        <v>0</v>
      </c>
      <c r="I176" s="163">
        <f t="shared" si="62"/>
        <v>0</v>
      </c>
      <c r="J176" s="163">
        <f t="shared" si="62"/>
        <v>0</v>
      </c>
      <c r="K176" s="163">
        <f t="shared" si="62"/>
        <v>0</v>
      </c>
      <c r="L176" s="163">
        <f t="shared" si="62"/>
        <v>0</v>
      </c>
      <c r="M176" s="163">
        <f t="shared" si="63"/>
        <v>0</v>
      </c>
      <c r="N176" s="163">
        <f t="shared" si="63"/>
        <v>0</v>
      </c>
      <c r="O176" s="163">
        <f t="shared" si="63"/>
        <v>0</v>
      </c>
      <c r="P176" s="163">
        <f t="shared" si="63"/>
        <v>0</v>
      </c>
      <c r="Q176" s="163">
        <f t="shared" si="64"/>
        <v>0</v>
      </c>
      <c r="R176" s="163">
        <f t="shared" si="64"/>
        <v>0</v>
      </c>
      <c r="S176" s="163">
        <f t="shared" si="64"/>
        <v>0</v>
      </c>
      <c r="T176" s="163">
        <f t="shared" si="65"/>
        <v>0</v>
      </c>
      <c r="U176" s="163">
        <f t="shared" si="65"/>
        <v>0</v>
      </c>
      <c r="V176" s="163">
        <f t="shared" si="65"/>
        <v>0</v>
      </c>
      <c r="W176" s="163">
        <f t="shared" si="65"/>
        <v>0</v>
      </c>
      <c r="X176" s="163">
        <f t="shared" si="65"/>
        <v>0</v>
      </c>
      <c r="Y176" s="163">
        <f t="shared" si="65"/>
        <v>0</v>
      </c>
      <c r="Z176" s="163">
        <f t="shared" si="65"/>
        <v>0</v>
      </c>
      <c r="AA176" s="163">
        <f t="shared" si="65"/>
        <v>0</v>
      </c>
      <c r="AB176" s="163">
        <f t="shared" si="65"/>
        <v>0</v>
      </c>
      <c r="AC176" s="163">
        <f t="shared" si="65"/>
        <v>0</v>
      </c>
      <c r="AD176" s="163">
        <f t="shared" si="65"/>
        <v>0</v>
      </c>
      <c r="AE176" s="163">
        <f t="shared" si="65"/>
        <v>0</v>
      </c>
      <c r="AF176" s="176">
        <f t="shared" si="65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62"/>
        <v>0</v>
      </c>
      <c r="D177" s="163">
        <f t="shared" si="62"/>
        <v>0</v>
      </c>
      <c r="E177" s="163">
        <f t="shared" si="62"/>
        <v>0</v>
      </c>
      <c r="F177" s="163">
        <f t="shared" si="62"/>
        <v>0</v>
      </c>
      <c r="G177" s="163">
        <f t="shared" si="62"/>
        <v>0</v>
      </c>
      <c r="H177" s="163">
        <f t="shared" si="62"/>
        <v>0</v>
      </c>
      <c r="I177" s="163">
        <f t="shared" si="62"/>
        <v>0</v>
      </c>
      <c r="J177" s="163">
        <f t="shared" si="62"/>
        <v>0</v>
      </c>
      <c r="K177" s="163">
        <f t="shared" si="62"/>
        <v>0</v>
      </c>
      <c r="L177" s="163">
        <f t="shared" si="62"/>
        <v>0</v>
      </c>
      <c r="M177" s="163">
        <f t="shared" si="63"/>
        <v>0</v>
      </c>
      <c r="N177" s="163">
        <f t="shared" si="63"/>
        <v>0</v>
      </c>
      <c r="O177" s="163">
        <f t="shared" si="63"/>
        <v>0</v>
      </c>
      <c r="P177" s="163">
        <f t="shared" si="63"/>
        <v>0</v>
      </c>
      <c r="Q177" s="163">
        <f t="shared" si="64"/>
        <v>0</v>
      </c>
      <c r="R177" s="163">
        <f t="shared" si="64"/>
        <v>0</v>
      </c>
      <c r="S177" s="163">
        <f t="shared" si="64"/>
        <v>0</v>
      </c>
      <c r="T177" s="163">
        <f t="shared" si="65"/>
        <v>0</v>
      </c>
      <c r="U177" s="163">
        <f t="shared" si="65"/>
        <v>0</v>
      </c>
      <c r="V177" s="163">
        <f t="shared" si="65"/>
        <v>0</v>
      </c>
      <c r="W177" s="163">
        <f t="shared" si="65"/>
        <v>0</v>
      </c>
      <c r="X177" s="163">
        <f t="shared" si="65"/>
        <v>0</v>
      </c>
      <c r="Y177" s="163">
        <f t="shared" si="65"/>
        <v>0</v>
      </c>
      <c r="Z177" s="163">
        <f t="shared" si="65"/>
        <v>0</v>
      </c>
      <c r="AA177" s="163">
        <f t="shared" si="65"/>
        <v>0</v>
      </c>
      <c r="AB177" s="163">
        <f t="shared" si="65"/>
        <v>0</v>
      </c>
      <c r="AC177" s="163">
        <f t="shared" si="65"/>
        <v>0</v>
      </c>
      <c r="AD177" s="163">
        <f t="shared" si="65"/>
        <v>0</v>
      </c>
      <c r="AE177" s="163">
        <f t="shared" si="65"/>
        <v>0</v>
      </c>
      <c r="AF177" s="176">
        <f t="shared" si="65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62"/>
        <v>0</v>
      </c>
      <c r="D178" s="163">
        <f t="shared" si="62"/>
        <v>0</v>
      </c>
      <c r="E178" s="163">
        <f t="shared" si="62"/>
        <v>0</v>
      </c>
      <c r="F178" s="163">
        <f t="shared" si="62"/>
        <v>0</v>
      </c>
      <c r="G178" s="163">
        <f t="shared" si="62"/>
        <v>0</v>
      </c>
      <c r="H178" s="163">
        <f t="shared" si="62"/>
        <v>0</v>
      </c>
      <c r="I178" s="163">
        <f t="shared" si="62"/>
        <v>0</v>
      </c>
      <c r="J178" s="163">
        <f t="shared" si="62"/>
        <v>0</v>
      </c>
      <c r="K178" s="163">
        <f t="shared" si="62"/>
        <v>0</v>
      </c>
      <c r="L178" s="163">
        <f t="shared" si="62"/>
        <v>0</v>
      </c>
      <c r="M178" s="163">
        <f t="shared" si="63"/>
        <v>0</v>
      </c>
      <c r="N178" s="163">
        <f t="shared" si="63"/>
        <v>0</v>
      </c>
      <c r="O178" s="163">
        <f t="shared" si="63"/>
        <v>0</v>
      </c>
      <c r="P178" s="163">
        <f t="shared" si="63"/>
        <v>0</v>
      </c>
      <c r="Q178" s="163">
        <f t="shared" si="64"/>
        <v>0</v>
      </c>
      <c r="R178" s="163">
        <f t="shared" si="64"/>
        <v>0</v>
      </c>
      <c r="S178" s="163">
        <f t="shared" si="64"/>
        <v>0</v>
      </c>
      <c r="T178" s="163">
        <f t="shared" si="65"/>
        <v>0</v>
      </c>
      <c r="U178" s="163">
        <f t="shared" si="65"/>
        <v>0</v>
      </c>
      <c r="V178" s="163">
        <f t="shared" si="65"/>
        <v>0</v>
      </c>
      <c r="W178" s="163">
        <f t="shared" si="65"/>
        <v>0</v>
      </c>
      <c r="X178" s="163">
        <f t="shared" si="65"/>
        <v>0</v>
      </c>
      <c r="Y178" s="163">
        <f t="shared" si="65"/>
        <v>0</v>
      </c>
      <c r="Z178" s="163">
        <f t="shared" si="65"/>
        <v>0</v>
      </c>
      <c r="AA178" s="163">
        <f t="shared" si="65"/>
        <v>0</v>
      </c>
      <c r="AB178" s="163">
        <f t="shared" si="65"/>
        <v>0</v>
      </c>
      <c r="AC178" s="163">
        <f t="shared" si="65"/>
        <v>0</v>
      </c>
      <c r="AD178" s="163">
        <f t="shared" si="65"/>
        <v>0</v>
      </c>
      <c r="AE178" s="163">
        <f t="shared" si="65"/>
        <v>0</v>
      </c>
      <c r="AF178" s="176">
        <f t="shared" si="65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62"/>
        <v>0</v>
      </c>
      <c r="D179" s="163">
        <f t="shared" si="62"/>
        <v>0</v>
      </c>
      <c r="E179" s="163">
        <f t="shared" si="62"/>
        <v>0</v>
      </c>
      <c r="F179" s="163">
        <f t="shared" si="62"/>
        <v>0</v>
      </c>
      <c r="G179" s="163">
        <f t="shared" si="62"/>
        <v>0</v>
      </c>
      <c r="H179" s="163">
        <f t="shared" si="62"/>
        <v>0</v>
      </c>
      <c r="I179" s="163">
        <f t="shared" si="62"/>
        <v>0</v>
      </c>
      <c r="J179" s="163">
        <f t="shared" si="62"/>
        <v>0</v>
      </c>
      <c r="K179" s="163">
        <f t="shared" si="62"/>
        <v>0</v>
      </c>
      <c r="L179" s="163">
        <f t="shared" si="62"/>
        <v>0</v>
      </c>
      <c r="M179" s="163">
        <f t="shared" si="63"/>
        <v>0</v>
      </c>
      <c r="N179" s="163">
        <f t="shared" si="63"/>
        <v>0</v>
      </c>
      <c r="O179" s="163">
        <f t="shared" si="63"/>
        <v>0</v>
      </c>
      <c r="P179" s="163">
        <f t="shared" si="63"/>
        <v>0</v>
      </c>
      <c r="Q179" s="163">
        <f t="shared" si="64"/>
        <v>0</v>
      </c>
      <c r="R179" s="163">
        <f t="shared" si="64"/>
        <v>0</v>
      </c>
      <c r="S179" s="163">
        <f t="shared" si="64"/>
        <v>0</v>
      </c>
      <c r="T179" s="163">
        <f t="shared" si="65"/>
        <v>0</v>
      </c>
      <c r="U179" s="163">
        <f t="shared" si="65"/>
        <v>0</v>
      </c>
      <c r="V179" s="163">
        <f t="shared" si="65"/>
        <v>0</v>
      </c>
      <c r="W179" s="163">
        <f t="shared" si="65"/>
        <v>0</v>
      </c>
      <c r="X179" s="163">
        <f t="shared" si="65"/>
        <v>0</v>
      </c>
      <c r="Y179" s="163">
        <f t="shared" si="65"/>
        <v>0</v>
      </c>
      <c r="Z179" s="163">
        <f t="shared" si="65"/>
        <v>0</v>
      </c>
      <c r="AA179" s="163">
        <f t="shared" si="65"/>
        <v>0</v>
      </c>
      <c r="AB179" s="163">
        <f t="shared" si="65"/>
        <v>0</v>
      </c>
      <c r="AC179" s="163">
        <f t="shared" si="65"/>
        <v>0</v>
      </c>
      <c r="AD179" s="163">
        <f t="shared" si="65"/>
        <v>0</v>
      </c>
      <c r="AE179" s="163">
        <f t="shared" si="65"/>
        <v>0</v>
      </c>
      <c r="AF179" s="176">
        <f t="shared" si="65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62"/>
        <v>0</v>
      </c>
      <c r="D180" s="163">
        <f t="shared" si="62"/>
        <v>0</v>
      </c>
      <c r="E180" s="163">
        <f t="shared" si="62"/>
        <v>0</v>
      </c>
      <c r="F180" s="163">
        <f t="shared" si="62"/>
        <v>0</v>
      </c>
      <c r="G180" s="163">
        <f t="shared" si="62"/>
        <v>0</v>
      </c>
      <c r="H180" s="163">
        <f t="shared" si="62"/>
        <v>0</v>
      </c>
      <c r="I180" s="163">
        <f t="shared" si="62"/>
        <v>0</v>
      </c>
      <c r="J180" s="163">
        <f t="shared" si="62"/>
        <v>0</v>
      </c>
      <c r="K180" s="163">
        <f t="shared" si="62"/>
        <v>0</v>
      </c>
      <c r="L180" s="163">
        <f t="shared" si="62"/>
        <v>0</v>
      </c>
      <c r="M180" s="163">
        <f t="shared" si="63"/>
        <v>0</v>
      </c>
      <c r="N180" s="163">
        <f t="shared" si="63"/>
        <v>0</v>
      </c>
      <c r="O180" s="163">
        <f t="shared" si="63"/>
        <v>0</v>
      </c>
      <c r="P180" s="163">
        <f t="shared" si="63"/>
        <v>0</v>
      </c>
      <c r="Q180" s="163">
        <f t="shared" si="64"/>
        <v>0</v>
      </c>
      <c r="R180" s="163">
        <f t="shared" si="64"/>
        <v>0</v>
      </c>
      <c r="S180" s="163">
        <f t="shared" si="64"/>
        <v>0</v>
      </c>
      <c r="T180" s="163">
        <f t="shared" si="65"/>
        <v>0</v>
      </c>
      <c r="U180" s="163">
        <f t="shared" si="65"/>
        <v>0</v>
      </c>
      <c r="V180" s="163">
        <f t="shared" si="65"/>
        <v>0</v>
      </c>
      <c r="W180" s="163">
        <f t="shared" si="65"/>
        <v>0</v>
      </c>
      <c r="X180" s="163">
        <f t="shared" si="65"/>
        <v>0</v>
      </c>
      <c r="Y180" s="163">
        <f t="shared" si="65"/>
        <v>0</v>
      </c>
      <c r="Z180" s="163">
        <f t="shared" si="65"/>
        <v>0</v>
      </c>
      <c r="AA180" s="163">
        <f t="shared" si="65"/>
        <v>0</v>
      </c>
      <c r="AB180" s="163">
        <f t="shared" si="65"/>
        <v>0</v>
      </c>
      <c r="AC180" s="163">
        <f t="shared" si="65"/>
        <v>0</v>
      </c>
      <c r="AD180" s="163">
        <f t="shared" si="65"/>
        <v>0</v>
      </c>
      <c r="AE180" s="163">
        <f t="shared" si="65"/>
        <v>0</v>
      </c>
      <c r="AF180" s="176">
        <f t="shared" si="65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62"/>
        <v>0</v>
      </c>
      <c r="D181" s="163">
        <f t="shared" si="62"/>
        <v>0</v>
      </c>
      <c r="E181" s="163">
        <f t="shared" si="62"/>
        <v>0</v>
      </c>
      <c r="F181" s="163">
        <f t="shared" si="62"/>
        <v>0</v>
      </c>
      <c r="G181" s="163">
        <f t="shared" si="62"/>
        <v>0</v>
      </c>
      <c r="H181" s="163">
        <f t="shared" si="62"/>
        <v>0</v>
      </c>
      <c r="I181" s="163">
        <f t="shared" si="62"/>
        <v>0</v>
      </c>
      <c r="J181" s="163">
        <f t="shared" si="62"/>
        <v>0</v>
      </c>
      <c r="K181" s="163">
        <f t="shared" si="62"/>
        <v>0</v>
      </c>
      <c r="L181" s="163">
        <f t="shared" si="62"/>
        <v>0</v>
      </c>
      <c r="M181" s="163">
        <f t="shared" si="63"/>
        <v>0</v>
      </c>
      <c r="N181" s="163">
        <f t="shared" si="63"/>
        <v>0</v>
      </c>
      <c r="O181" s="163">
        <f t="shared" si="63"/>
        <v>0</v>
      </c>
      <c r="P181" s="163">
        <f t="shared" si="63"/>
        <v>0</v>
      </c>
      <c r="Q181" s="163">
        <f t="shared" si="64"/>
        <v>0</v>
      </c>
      <c r="R181" s="163">
        <f t="shared" si="64"/>
        <v>0</v>
      </c>
      <c r="S181" s="163">
        <f t="shared" si="64"/>
        <v>0</v>
      </c>
      <c r="T181" s="163">
        <f t="shared" si="65"/>
        <v>0</v>
      </c>
      <c r="U181" s="163">
        <f t="shared" si="65"/>
        <v>0</v>
      </c>
      <c r="V181" s="163">
        <f t="shared" si="65"/>
        <v>0</v>
      </c>
      <c r="W181" s="163">
        <f t="shared" si="65"/>
        <v>0</v>
      </c>
      <c r="X181" s="163">
        <f t="shared" si="65"/>
        <v>0</v>
      </c>
      <c r="Y181" s="163">
        <f t="shared" si="65"/>
        <v>0</v>
      </c>
      <c r="Z181" s="163">
        <f t="shared" si="65"/>
        <v>0</v>
      </c>
      <c r="AA181" s="163">
        <f t="shared" si="65"/>
        <v>0</v>
      </c>
      <c r="AB181" s="163">
        <f t="shared" si="65"/>
        <v>0</v>
      </c>
      <c r="AC181" s="163">
        <f t="shared" si="65"/>
        <v>0</v>
      </c>
      <c r="AD181" s="163">
        <f t="shared" si="65"/>
        <v>0</v>
      </c>
      <c r="AE181" s="163">
        <f t="shared" si="65"/>
        <v>0</v>
      </c>
      <c r="AF181" s="176">
        <f t="shared" si="65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62"/>
        <v>0</v>
      </c>
      <c r="D182" s="163">
        <f t="shared" si="62"/>
        <v>0</v>
      </c>
      <c r="E182" s="163">
        <f t="shared" si="62"/>
        <v>0</v>
      </c>
      <c r="F182" s="163">
        <f t="shared" si="62"/>
        <v>0</v>
      </c>
      <c r="G182" s="163">
        <f t="shared" si="62"/>
        <v>0</v>
      </c>
      <c r="H182" s="163">
        <f t="shared" si="62"/>
        <v>0</v>
      </c>
      <c r="I182" s="163">
        <f t="shared" si="62"/>
        <v>0</v>
      </c>
      <c r="J182" s="163">
        <f t="shared" si="62"/>
        <v>0</v>
      </c>
      <c r="K182" s="163">
        <f t="shared" si="62"/>
        <v>0</v>
      </c>
      <c r="L182" s="163">
        <f t="shared" si="62"/>
        <v>0</v>
      </c>
      <c r="M182" s="163">
        <f t="shared" si="63"/>
        <v>0</v>
      </c>
      <c r="N182" s="163">
        <f t="shared" si="63"/>
        <v>0</v>
      </c>
      <c r="O182" s="163">
        <f t="shared" si="63"/>
        <v>0</v>
      </c>
      <c r="P182" s="163">
        <f t="shared" si="63"/>
        <v>0</v>
      </c>
      <c r="Q182" s="163">
        <f t="shared" si="64"/>
        <v>0</v>
      </c>
      <c r="R182" s="163">
        <f t="shared" si="64"/>
        <v>0</v>
      </c>
      <c r="S182" s="163">
        <f t="shared" si="64"/>
        <v>0</v>
      </c>
      <c r="T182" s="163">
        <f t="shared" si="65"/>
        <v>0</v>
      </c>
      <c r="U182" s="163">
        <f t="shared" si="65"/>
        <v>0</v>
      </c>
      <c r="V182" s="163">
        <f t="shared" si="65"/>
        <v>0</v>
      </c>
      <c r="W182" s="163">
        <f t="shared" si="65"/>
        <v>0</v>
      </c>
      <c r="X182" s="163">
        <f t="shared" si="65"/>
        <v>0</v>
      </c>
      <c r="Y182" s="163">
        <f t="shared" si="65"/>
        <v>0</v>
      </c>
      <c r="Z182" s="163">
        <f t="shared" si="65"/>
        <v>0</v>
      </c>
      <c r="AA182" s="163">
        <f t="shared" si="65"/>
        <v>0</v>
      </c>
      <c r="AB182" s="163">
        <f t="shared" si="65"/>
        <v>0</v>
      </c>
      <c r="AC182" s="163">
        <f t="shared" si="65"/>
        <v>0</v>
      </c>
      <c r="AD182" s="163">
        <f t="shared" si="65"/>
        <v>0</v>
      </c>
      <c r="AE182" s="163">
        <f t="shared" si="65"/>
        <v>0</v>
      </c>
      <c r="AF182" s="176">
        <f t="shared" si="65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62"/>
        <v>0</v>
      </c>
      <c r="D183" s="163">
        <f t="shared" si="62"/>
        <v>0</v>
      </c>
      <c r="E183" s="163">
        <f t="shared" si="62"/>
        <v>0</v>
      </c>
      <c r="F183" s="163">
        <f t="shared" si="62"/>
        <v>0</v>
      </c>
      <c r="G183" s="163">
        <f t="shared" si="62"/>
        <v>0</v>
      </c>
      <c r="H183" s="163">
        <f t="shared" si="62"/>
        <v>0</v>
      </c>
      <c r="I183" s="163">
        <f t="shared" si="62"/>
        <v>0</v>
      </c>
      <c r="J183" s="163">
        <f t="shared" si="62"/>
        <v>0</v>
      </c>
      <c r="K183" s="163">
        <f t="shared" si="62"/>
        <v>0</v>
      </c>
      <c r="L183" s="163">
        <f t="shared" si="62"/>
        <v>0</v>
      </c>
      <c r="M183" s="163">
        <f t="shared" si="63"/>
        <v>0</v>
      </c>
      <c r="N183" s="163">
        <f t="shared" si="63"/>
        <v>0</v>
      </c>
      <c r="O183" s="163">
        <f t="shared" si="63"/>
        <v>0</v>
      </c>
      <c r="P183" s="163">
        <f t="shared" si="63"/>
        <v>0</v>
      </c>
      <c r="Q183" s="163">
        <f t="shared" si="64"/>
        <v>0</v>
      </c>
      <c r="R183" s="163">
        <f t="shared" si="64"/>
        <v>0</v>
      </c>
      <c r="S183" s="163">
        <f t="shared" si="64"/>
        <v>0</v>
      </c>
      <c r="T183" s="163">
        <f t="shared" si="65"/>
        <v>0</v>
      </c>
      <c r="U183" s="163">
        <f t="shared" si="65"/>
        <v>0</v>
      </c>
      <c r="V183" s="163">
        <f t="shared" si="65"/>
        <v>0</v>
      </c>
      <c r="W183" s="163">
        <f t="shared" si="65"/>
        <v>0</v>
      </c>
      <c r="X183" s="163">
        <f t="shared" si="65"/>
        <v>0</v>
      </c>
      <c r="Y183" s="163">
        <f t="shared" si="65"/>
        <v>0</v>
      </c>
      <c r="Z183" s="163">
        <f t="shared" si="65"/>
        <v>0</v>
      </c>
      <c r="AA183" s="163">
        <f t="shared" si="65"/>
        <v>0</v>
      </c>
      <c r="AB183" s="163">
        <f t="shared" si="65"/>
        <v>0</v>
      </c>
      <c r="AC183" s="163">
        <f t="shared" si="65"/>
        <v>0</v>
      </c>
      <c r="AD183" s="163">
        <f t="shared" si="65"/>
        <v>0</v>
      </c>
      <c r="AE183" s="163">
        <f t="shared" si="65"/>
        <v>0</v>
      </c>
      <c r="AF183" s="176">
        <f t="shared" si="65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62"/>
        <v>0</v>
      </c>
      <c r="D184" s="163">
        <f t="shared" si="62"/>
        <v>0</v>
      </c>
      <c r="E184" s="163">
        <f t="shared" si="62"/>
        <v>0</v>
      </c>
      <c r="F184" s="163">
        <f t="shared" si="62"/>
        <v>0</v>
      </c>
      <c r="G184" s="163">
        <f t="shared" si="62"/>
        <v>0</v>
      </c>
      <c r="H184" s="163">
        <f t="shared" si="62"/>
        <v>0</v>
      </c>
      <c r="I184" s="163">
        <f t="shared" si="62"/>
        <v>0</v>
      </c>
      <c r="J184" s="163">
        <f t="shared" si="62"/>
        <v>0</v>
      </c>
      <c r="K184" s="163">
        <f t="shared" si="62"/>
        <v>0</v>
      </c>
      <c r="L184" s="163">
        <f t="shared" si="62"/>
        <v>0</v>
      </c>
      <c r="M184" s="163">
        <f t="shared" si="63"/>
        <v>0</v>
      </c>
      <c r="N184" s="163">
        <f t="shared" si="63"/>
        <v>0</v>
      </c>
      <c r="O184" s="163">
        <f t="shared" si="63"/>
        <v>0</v>
      </c>
      <c r="P184" s="163">
        <f t="shared" si="63"/>
        <v>0</v>
      </c>
      <c r="Q184" s="163">
        <f t="shared" si="64"/>
        <v>0</v>
      </c>
      <c r="R184" s="163">
        <f t="shared" si="64"/>
        <v>0</v>
      </c>
      <c r="S184" s="163">
        <f t="shared" si="64"/>
        <v>0</v>
      </c>
      <c r="T184" s="163">
        <f t="shared" ref="T184:AF199" si="66">S184</f>
        <v>0</v>
      </c>
      <c r="U184" s="163">
        <f t="shared" si="66"/>
        <v>0</v>
      </c>
      <c r="V184" s="163">
        <f t="shared" si="66"/>
        <v>0</v>
      </c>
      <c r="W184" s="163">
        <f t="shared" si="66"/>
        <v>0</v>
      </c>
      <c r="X184" s="163">
        <f t="shared" si="66"/>
        <v>0</v>
      </c>
      <c r="Y184" s="163">
        <f t="shared" si="66"/>
        <v>0</v>
      </c>
      <c r="Z184" s="163">
        <f t="shared" si="66"/>
        <v>0</v>
      </c>
      <c r="AA184" s="163">
        <f t="shared" si="66"/>
        <v>0</v>
      </c>
      <c r="AB184" s="163">
        <f t="shared" si="65"/>
        <v>0</v>
      </c>
      <c r="AC184" s="163">
        <f t="shared" si="65"/>
        <v>0</v>
      </c>
      <c r="AD184" s="163">
        <f t="shared" si="66"/>
        <v>0</v>
      </c>
      <c r="AE184" s="163">
        <f t="shared" si="66"/>
        <v>0</v>
      </c>
      <c r="AF184" s="176">
        <f t="shared" si="66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L200" si="67">B185</f>
        <v>0</v>
      </c>
      <c r="D185" s="163">
        <f t="shared" si="67"/>
        <v>0</v>
      </c>
      <c r="E185" s="163">
        <f t="shared" si="67"/>
        <v>0</v>
      </c>
      <c r="F185" s="163">
        <f t="shared" si="67"/>
        <v>0</v>
      </c>
      <c r="G185" s="163">
        <f t="shared" si="67"/>
        <v>0</v>
      </c>
      <c r="H185" s="163">
        <f t="shared" si="67"/>
        <v>0</v>
      </c>
      <c r="I185" s="163">
        <f t="shared" si="67"/>
        <v>0</v>
      </c>
      <c r="J185" s="163">
        <f t="shared" si="67"/>
        <v>0</v>
      </c>
      <c r="K185" s="163">
        <f t="shared" si="67"/>
        <v>0</v>
      </c>
      <c r="L185" s="163">
        <f t="shared" si="67"/>
        <v>0</v>
      </c>
      <c r="M185" s="163">
        <f t="shared" si="63"/>
        <v>0</v>
      </c>
      <c r="N185" s="163">
        <f t="shared" si="63"/>
        <v>0</v>
      </c>
      <c r="O185" s="163">
        <f t="shared" si="63"/>
        <v>0</v>
      </c>
      <c r="P185" s="163">
        <f t="shared" si="63"/>
        <v>0</v>
      </c>
      <c r="Q185" s="163">
        <f t="shared" si="64"/>
        <v>0</v>
      </c>
      <c r="R185" s="163">
        <f t="shared" si="64"/>
        <v>0</v>
      </c>
      <c r="S185" s="163">
        <f t="shared" si="64"/>
        <v>0</v>
      </c>
      <c r="T185" s="163">
        <f t="shared" si="66"/>
        <v>0</v>
      </c>
      <c r="U185" s="163">
        <f t="shared" si="66"/>
        <v>0</v>
      </c>
      <c r="V185" s="163">
        <f t="shared" si="66"/>
        <v>0</v>
      </c>
      <c r="W185" s="163">
        <f t="shared" si="66"/>
        <v>0</v>
      </c>
      <c r="X185" s="163">
        <f t="shared" si="66"/>
        <v>0</v>
      </c>
      <c r="Y185" s="163">
        <f t="shared" si="66"/>
        <v>0</v>
      </c>
      <c r="Z185" s="163">
        <f t="shared" si="66"/>
        <v>0</v>
      </c>
      <c r="AA185" s="163">
        <f t="shared" si="66"/>
        <v>0</v>
      </c>
      <c r="AB185" s="163">
        <f t="shared" si="66"/>
        <v>0</v>
      </c>
      <c r="AC185" s="163">
        <f t="shared" si="66"/>
        <v>0</v>
      </c>
      <c r="AD185" s="163">
        <f t="shared" si="66"/>
        <v>0</v>
      </c>
      <c r="AE185" s="163">
        <f t="shared" si="66"/>
        <v>0</v>
      </c>
      <c r="AF185" s="176">
        <f t="shared" si="66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67"/>
        <v>0</v>
      </c>
      <c r="D186" s="163">
        <f t="shared" si="67"/>
        <v>0</v>
      </c>
      <c r="E186" s="163">
        <f t="shared" si="67"/>
        <v>0</v>
      </c>
      <c r="F186" s="163">
        <f t="shared" si="67"/>
        <v>0</v>
      </c>
      <c r="G186" s="163">
        <f t="shared" si="67"/>
        <v>0</v>
      </c>
      <c r="H186" s="163">
        <f t="shared" si="67"/>
        <v>0</v>
      </c>
      <c r="I186" s="163">
        <f t="shared" si="67"/>
        <v>0</v>
      </c>
      <c r="J186" s="163">
        <f t="shared" si="67"/>
        <v>0</v>
      </c>
      <c r="K186" s="163">
        <f t="shared" si="67"/>
        <v>0</v>
      </c>
      <c r="L186" s="163">
        <f t="shared" si="67"/>
        <v>0</v>
      </c>
      <c r="M186" s="163">
        <f t="shared" si="63"/>
        <v>0</v>
      </c>
      <c r="N186" s="163">
        <f t="shared" si="63"/>
        <v>0</v>
      </c>
      <c r="O186" s="163">
        <f t="shared" si="63"/>
        <v>0</v>
      </c>
      <c r="P186" s="163">
        <f t="shared" si="63"/>
        <v>0</v>
      </c>
      <c r="Q186" s="163">
        <f t="shared" si="64"/>
        <v>0</v>
      </c>
      <c r="R186" s="163">
        <f t="shared" si="64"/>
        <v>0</v>
      </c>
      <c r="S186" s="163">
        <f t="shared" si="64"/>
        <v>0</v>
      </c>
      <c r="T186" s="163">
        <f t="shared" si="66"/>
        <v>0</v>
      </c>
      <c r="U186" s="163">
        <f t="shared" si="66"/>
        <v>0</v>
      </c>
      <c r="V186" s="163">
        <f t="shared" si="66"/>
        <v>0</v>
      </c>
      <c r="W186" s="163">
        <f t="shared" si="66"/>
        <v>0</v>
      </c>
      <c r="X186" s="163">
        <f t="shared" si="66"/>
        <v>0</v>
      </c>
      <c r="Y186" s="163">
        <f t="shared" si="66"/>
        <v>0</v>
      </c>
      <c r="Z186" s="163">
        <f t="shared" si="66"/>
        <v>0</v>
      </c>
      <c r="AA186" s="163">
        <f t="shared" si="66"/>
        <v>0</v>
      </c>
      <c r="AB186" s="163">
        <f t="shared" si="66"/>
        <v>0</v>
      </c>
      <c r="AC186" s="163">
        <f t="shared" si="66"/>
        <v>0</v>
      </c>
      <c r="AD186" s="163">
        <f t="shared" si="66"/>
        <v>0</v>
      </c>
      <c r="AE186" s="163">
        <f t="shared" si="66"/>
        <v>0</v>
      </c>
      <c r="AF186" s="176">
        <f t="shared" si="66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67"/>
        <v>0</v>
      </c>
      <c r="D187" s="163">
        <f t="shared" si="67"/>
        <v>0</v>
      </c>
      <c r="E187" s="163">
        <f t="shared" si="67"/>
        <v>0</v>
      </c>
      <c r="F187" s="163">
        <f t="shared" si="67"/>
        <v>0</v>
      </c>
      <c r="G187" s="163">
        <f t="shared" si="67"/>
        <v>0</v>
      </c>
      <c r="H187" s="163">
        <f t="shared" si="67"/>
        <v>0</v>
      </c>
      <c r="I187" s="163">
        <f t="shared" si="67"/>
        <v>0</v>
      </c>
      <c r="J187" s="163">
        <f t="shared" si="67"/>
        <v>0</v>
      </c>
      <c r="K187" s="163">
        <f t="shared" si="67"/>
        <v>0</v>
      </c>
      <c r="L187" s="163">
        <f t="shared" si="67"/>
        <v>0</v>
      </c>
      <c r="M187" s="163">
        <f t="shared" si="63"/>
        <v>0</v>
      </c>
      <c r="N187" s="163">
        <f t="shared" si="63"/>
        <v>0</v>
      </c>
      <c r="O187" s="163">
        <f t="shared" si="63"/>
        <v>0</v>
      </c>
      <c r="P187" s="163">
        <f t="shared" si="63"/>
        <v>0</v>
      </c>
      <c r="Q187" s="163">
        <f t="shared" si="64"/>
        <v>0</v>
      </c>
      <c r="R187" s="163">
        <f t="shared" si="64"/>
        <v>0</v>
      </c>
      <c r="S187" s="163">
        <f t="shared" si="64"/>
        <v>0</v>
      </c>
      <c r="T187" s="163">
        <f t="shared" si="66"/>
        <v>0</v>
      </c>
      <c r="U187" s="163">
        <f t="shared" si="66"/>
        <v>0</v>
      </c>
      <c r="V187" s="163">
        <f t="shared" si="66"/>
        <v>0</v>
      </c>
      <c r="W187" s="163">
        <f t="shared" si="66"/>
        <v>0</v>
      </c>
      <c r="X187" s="163">
        <f t="shared" si="66"/>
        <v>0</v>
      </c>
      <c r="Y187" s="163">
        <f t="shared" si="66"/>
        <v>0</v>
      </c>
      <c r="Z187" s="163">
        <f t="shared" si="66"/>
        <v>0</v>
      </c>
      <c r="AA187" s="163">
        <f t="shared" si="66"/>
        <v>0</v>
      </c>
      <c r="AB187" s="163">
        <f t="shared" si="66"/>
        <v>0</v>
      </c>
      <c r="AC187" s="163">
        <f t="shared" si="66"/>
        <v>0</v>
      </c>
      <c r="AD187" s="163">
        <f t="shared" si="66"/>
        <v>0</v>
      </c>
      <c r="AE187" s="163">
        <f t="shared" si="66"/>
        <v>0</v>
      </c>
      <c r="AF187" s="176">
        <f t="shared" si="66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67"/>
        <v>0</v>
      </c>
      <c r="D188" s="163">
        <f t="shared" si="67"/>
        <v>0</v>
      </c>
      <c r="E188" s="163">
        <f t="shared" si="67"/>
        <v>0</v>
      </c>
      <c r="F188" s="163">
        <f t="shared" si="67"/>
        <v>0</v>
      </c>
      <c r="G188" s="163">
        <f t="shared" si="67"/>
        <v>0</v>
      </c>
      <c r="H188" s="163">
        <f t="shared" si="67"/>
        <v>0</v>
      </c>
      <c r="I188" s="163">
        <f t="shared" si="67"/>
        <v>0</v>
      </c>
      <c r="J188" s="163">
        <f t="shared" si="67"/>
        <v>0</v>
      </c>
      <c r="K188" s="163">
        <f t="shared" si="67"/>
        <v>0</v>
      </c>
      <c r="L188" s="163">
        <f t="shared" si="67"/>
        <v>0</v>
      </c>
      <c r="M188" s="163">
        <f t="shared" si="63"/>
        <v>0</v>
      </c>
      <c r="N188" s="163">
        <f t="shared" si="63"/>
        <v>0</v>
      </c>
      <c r="O188" s="163">
        <f t="shared" si="63"/>
        <v>0</v>
      </c>
      <c r="P188" s="163">
        <f t="shared" si="63"/>
        <v>0</v>
      </c>
      <c r="Q188" s="163">
        <f t="shared" si="64"/>
        <v>0</v>
      </c>
      <c r="R188" s="163">
        <f t="shared" si="64"/>
        <v>0</v>
      </c>
      <c r="S188" s="163">
        <f t="shared" si="64"/>
        <v>0</v>
      </c>
      <c r="T188" s="163">
        <f t="shared" si="66"/>
        <v>0</v>
      </c>
      <c r="U188" s="163">
        <f t="shared" si="66"/>
        <v>0</v>
      </c>
      <c r="V188" s="163">
        <f t="shared" si="66"/>
        <v>0</v>
      </c>
      <c r="W188" s="163">
        <f t="shared" si="66"/>
        <v>0</v>
      </c>
      <c r="X188" s="163">
        <f t="shared" si="66"/>
        <v>0</v>
      </c>
      <c r="Y188" s="163">
        <f t="shared" si="66"/>
        <v>0</v>
      </c>
      <c r="Z188" s="163">
        <f t="shared" si="66"/>
        <v>0</v>
      </c>
      <c r="AA188" s="163">
        <f t="shared" si="66"/>
        <v>0</v>
      </c>
      <c r="AB188" s="163">
        <f t="shared" si="66"/>
        <v>0</v>
      </c>
      <c r="AC188" s="163">
        <f t="shared" si="66"/>
        <v>0</v>
      </c>
      <c r="AD188" s="163">
        <f t="shared" si="66"/>
        <v>0</v>
      </c>
      <c r="AE188" s="163">
        <f t="shared" si="66"/>
        <v>0</v>
      </c>
      <c r="AF188" s="176">
        <f t="shared" si="66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67"/>
        <v>0</v>
      </c>
      <c r="D189" s="163">
        <f t="shared" si="67"/>
        <v>0</v>
      </c>
      <c r="E189" s="163">
        <f t="shared" si="67"/>
        <v>0</v>
      </c>
      <c r="F189" s="163">
        <f t="shared" si="67"/>
        <v>0</v>
      </c>
      <c r="G189" s="163">
        <f t="shared" si="67"/>
        <v>0</v>
      </c>
      <c r="H189" s="163">
        <f t="shared" si="67"/>
        <v>0</v>
      </c>
      <c r="I189" s="163">
        <f t="shared" si="67"/>
        <v>0</v>
      </c>
      <c r="J189" s="163">
        <f t="shared" si="67"/>
        <v>0</v>
      </c>
      <c r="K189" s="163">
        <f t="shared" si="67"/>
        <v>0</v>
      </c>
      <c r="L189" s="163">
        <f t="shared" si="67"/>
        <v>0</v>
      </c>
      <c r="M189" s="163">
        <f t="shared" si="63"/>
        <v>0</v>
      </c>
      <c r="N189" s="163">
        <f t="shared" si="63"/>
        <v>0</v>
      </c>
      <c r="O189" s="163">
        <f t="shared" si="63"/>
        <v>0</v>
      </c>
      <c r="P189" s="163">
        <f t="shared" si="63"/>
        <v>0</v>
      </c>
      <c r="Q189" s="163">
        <f t="shared" si="64"/>
        <v>0</v>
      </c>
      <c r="R189" s="163">
        <f t="shared" si="64"/>
        <v>0</v>
      </c>
      <c r="S189" s="163">
        <f t="shared" si="64"/>
        <v>0</v>
      </c>
      <c r="T189" s="163">
        <f t="shared" si="66"/>
        <v>0</v>
      </c>
      <c r="U189" s="163">
        <f t="shared" si="66"/>
        <v>0</v>
      </c>
      <c r="V189" s="163">
        <f t="shared" si="66"/>
        <v>0</v>
      </c>
      <c r="W189" s="163">
        <f t="shared" si="66"/>
        <v>0</v>
      </c>
      <c r="X189" s="163">
        <f t="shared" si="66"/>
        <v>0</v>
      </c>
      <c r="Y189" s="163">
        <f t="shared" si="66"/>
        <v>0</v>
      </c>
      <c r="Z189" s="163">
        <f t="shared" si="66"/>
        <v>0</v>
      </c>
      <c r="AA189" s="163">
        <f t="shared" si="66"/>
        <v>0</v>
      </c>
      <c r="AB189" s="163">
        <f t="shared" si="66"/>
        <v>0</v>
      </c>
      <c r="AC189" s="163">
        <f t="shared" si="66"/>
        <v>0</v>
      </c>
      <c r="AD189" s="163">
        <f t="shared" si="66"/>
        <v>0</v>
      </c>
      <c r="AE189" s="163">
        <f t="shared" si="66"/>
        <v>0</v>
      </c>
      <c r="AF189" s="176">
        <f t="shared" si="66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67"/>
        <v>0</v>
      </c>
      <c r="D190" s="163">
        <f t="shared" si="67"/>
        <v>0</v>
      </c>
      <c r="E190" s="163">
        <f t="shared" si="67"/>
        <v>0</v>
      </c>
      <c r="F190" s="163">
        <f t="shared" si="67"/>
        <v>0</v>
      </c>
      <c r="G190" s="163">
        <f t="shared" si="67"/>
        <v>0</v>
      </c>
      <c r="H190" s="163">
        <f t="shared" si="67"/>
        <v>0</v>
      </c>
      <c r="I190" s="163">
        <f t="shared" si="67"/>
        <v>0</v>
      </c>
      <c r="J190" s="163">
        <f t="shared" si="67"/>
        <v>0</v>
      </c>
      <c r="K190" s="163">
        <f t="shared" si="67"/>
        <v>0</v>
      </c>
      <c r="L190" s="163">
        <f t="shared" si="67"/>
        <v>0</v>
      </c>
      <c r="M190" s="163">
        <f t="shared" si="63"/>
        <v>0</v>
      </c>
      <c r="N190" s="163">
        <f t="shared" si="63"/>
        <v>0</v>
      </c>
      <c r="O190" s="163">
        <f t="shared" si="63"/>
        <v>0</v>
      </c>
      <c r="P190" s="163">
        <f t="shared" si="63"/>
        <v>0</v>
      </c>
      <c r="Q190" s="163">
        <f t="shared" si="64"/>
        <v>0</v>
      </c>
      <c r="R190" s="163">
        <f t="shared" si="64"/>
        <v>0</v>
      </c>
      <c r="S190" s="163">
        <f t="shared" si="64"/>
        <v>0</v>
      </c>
      <c r="T190" s="163">
        <f t="shared" si="66"/>
        <v>0</v>
      </c>
      <c r="U190" s="163">
        <f t="shared" si="66"/>
        <v>0</v>
      </c>
      <c r="V190" s="163">
        <f t="shared" si="66"/>
        <v>0</v>
      </c>
      <c r="W190" s="163">
        <f t="shared" si="66"/>
        <v>0</v>
      </c>
      <c r="X190" s="163">
        <f t="shared" si="66"/>
        <v>0</v>
      </c>
      <c r="Y190" s="163">
        <f t="shared" si="66"/>
        <v>0</v>
      </c>
      <c r="Z190" s="163">
        <f t="shared" si="66"/>
        <v>0</v>
      </c>
      <c r="AA190" s="163">
        <f t="shared" si="66"/>
        <v>0</v>
      </c>
      <c r="AB190" s="163">
        <f t="shared" si="66"/>
        <v>0</v>
      </c>
      <c r="AC190" s="163">
        <f t="shared" si="66"/>
        <v>0</v>
      </c>
      <c r="AD190" s="163">
        <f t="shared" si="66"/>
        <v>0</v>
      </c>
      <c r="AE190" s="163">
        <f t="shared" si="66"/>
        <v>0</v>
      </c>
      <c r="AF190" s="176">
        <f t="shared" si="66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67"/>
        <v>0</v>
      </c>
      <c r="D191" s="163">
        <f t="shared" si="67"/>
        <v>0</v>
      </c>
      <c r="E191" s="163">
        <f t="shared" si="67"/>
        <v>0</v>
      </c>
      <c r="F191" s="163">
        <f t="shared" si="67"/>
        <v>0</v>
      </c>
      <c r="G191" s="163">
        <f t="shared" si="67"/>
        <v>0</v>
      </c>
      <c r="H191" s="163">
        <f t="shared" si="67"/>
        <v>0</v>
      </c>
      <c r="I191" s="163">
        <f t="shared" si="67"/>
        <v>0</v>
      </c>
      <c r="J191" s="163">
        <f t="shared" si="67"/>
        <v>0</v>
      </c>
      <c r="K191" s="163">
        <f t="shared" si="67"/>
        <v>0</v>
      </c>
      <c r="L191" s="163">
        <f t="shared" si="67"/>
        <v>0</v>
      </c>
      <c r="M191" s="163">
        <f t="shared" si="63"/>
        <v>0</v>
      </c>
      <c r="N191" s="163">
        <f t="shared" si="63"/>
        <v>0</v>
      </c>
      <c r="O191" s="163">
        <f t="shared" si="63"/>
        <v>0</v>
      </c>
      <c r="P191" s="163">
        <f t="shared" si="63"/>
        <v>0</v>
      </c>
      <c r="Q191" s="163">
        <f t="shared" si="64"/>
        <v>0</v>
      </c>
      <c r="R191" s="163">
        <f t="shared" si="64"/>
        <v>0</v>
      </c>
      <c r="S191" s="163">
        <f t="shared" si="64"/>
        <v>0</v>
      </c>
      <c r="T191" s="163">
        <f t="shared" si="66"/>
        <v>0</v>
      </c>
      <c r="U191" s="163">
        <f t="shared" si="66"/>
        <v>0</v>
      </c>
      <c r="V191" s="163">
        <f t="shared" si="66"/>
        <v>0</v>
      </c>
      <c r="W191" s="163">
        <f t="shared" si="66"/>
        <v>0</v>
      </c>
      <c r="X191" s="163">
        <f t="shared" si="66"/>
        <v>0</v>
      </c>
      <c r="Y191" s="163">
        <f t="shared" si="66"/>
        <v>0</v>
      </c>
      <c r="Z191" s="163">
        <f t="shared" si="66"/>
        <v>0</v>
      </c>
      <c r="AA191" s="163">
        <f t="shared" si="66"/>
        <v>0</v>
      </c>
      <c r="AB191" s="163">
        <f t="shared" si="66"/>
        <v>0</v>
      </c>
      <c r="AC191" s="163">
        <f t="shared" si="66"/>
        <v>0</v>
      </c>
      <c r="AD191" s="163">
        <f t="shared" si="66"/>
        <v>0</v>
      </c>
      <c r="AE191" s="163">
        <f t="shared" si="66"/>
        <v>0</v>
      </c>
      <c r="AF191" s="176">
        <f t="shared" si="66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67"/>
        <v>0</v>
      </c>
      <c r="D192" s="163">
        <f t="shared" si="67"/>
        <v>0</v>
      </c>
      <c r="E192" s="163">
        <f t="shared" si="67"/>
        <v>0</v>
      </c>
      <c r="F192" s="163">
        <f t="shared" si="67"/>
        <v>0</v>
      </c>
      <c r="G192" s="163">
        <f t="shared" si="67"/>
        <v>0</v>
      </c>
      <c r="H192" s="163">
        <f t="shared" si="67"/>
        <v>0</v>
      </c>
      <c r="I192" s="163">
        <f t="shared" si="67"/>
        <v>0</v>
      </c>
      <c r="J192" s="163">
        <f t="shared" si="67"/>
        <v>0</v>
      </c>
      <c r="K192" s="163">
        <f t="shared" si="67"/>
        <v>0</v>
      </c>
      <c r="L192" s="163">
        <f t="shared" si="67"/>
        <v>0</v>
      </c>
      <c r="M192" s="163">
        <f t="shared" si="63"/>
        <v>0</v>
      </c>
      <c r="N192" s="163">
        <f t="shared" si="63"/>
        <v>0</v>
      </c>
      <c r="O192" s="163">
        <f t="shared" si="63"/>
        <v>0</v>
      </c>
      <c r="P192" s="163">
        <f t="shared" si="63"/>
        <v>0</v>
      </c>
      <c r="Q192" s="163">
        <f t="shared" si="64"/>
        <v>0</v>
      </c>
      <c r="R192" s="163">
        <f t="shared" si="64"/>
        <v>0</v>
      </c>
      <c r="S192" s="163">
        <f t="shared" si="64"/>
        <v>0</v>
      </c>
      <c r="T192" s="163">
        <f t="shared" si="66"/>
        <v>0</v>
      </c>
      <c r="U192" s="163">
        <f t="shared" si="66"/>
        <v>0</v>
      </c>
      <c r="V192" s="163">
        <f t="shared" si="66"/>
        <v>0</v>
      </c>
      <c r="W192" s="163">
        <f t="shared" si="66"/>
        <v>0</v>
      </c>
      <c r="X192" s="163">
        <f t="shared" si="66"/>
        <v>0</v>
      </c>
      <c r="Y192" s="163">
        <f t="shared" si="66"/>
        <v>0</v>
      </c>
      <c r="Z192" s="163">
        <f t="shared" si="66"/>
        <v>0</v>
      </c>
      <c r="AA192" s="163">
        <f t="shared" si="66"/>
        <v>0</v>
      </c>
      <c r="AB192" s="163">
        <f t="shared" si="66"/>
        <v>0</v>
      </c>
      <c r="AC192" s="163">
        <f t="shared" si="66"/>
        <v>0</v>
      </c>
      <c r="AD192" s="163">
        <f t="shared" si="66"/>
        <v>0</v>
      </c>
      <c r="AE192" s="163">
        <f t="shared" si="66"/>
        <v>0</v>
      </c>
      <c r="AF192" s="176">
        <f t="shared" si="66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67"/>
        <v>0</v>
      </c>
      <c r="D193" s="163">
        <f t="shared" si="67"/>
        <v>0</v>
      </c>
      <c r="E193" s="163">
        <f t="shared" si="67"/>
        <v>0</v>
      </c>
      <c r="F193" s="163">
        <f t="shared" si="67"/>
        <v>0</v>
      </c>
      <c r="G193" s="163">
        <f t="shared" si="67"/>
        <v>0</v>
      </c>
      <c r="H193" s="163">
        <f t="shared" si="67"/>
        <v>0</v>
      </c>
      <c r="I193" s="163">
        <f t="shared" si="67"/>
        <v>0</v>
      </c>
      <c r="J193" s="163">
        <f t="shared" si="67"/>
        <v>0</v>
      </c>
      <c r="K193" s="163">
        <f t="shared" si="67"/>
        <v>0</v>
      </c>
      <c r="L193" s="163">
        <f t="shared" si="67"/>
        <v>0</v>
      </c>
      <c r="M193" s="163">
        <f t="shared" si="63"/>
        <v>0</v>
      </c>
      <c r="N193" s="163">
        <f t="shared" si="63"/>
        <v>0</v>
      </c>
      <c r="O193" s="163">
        <f t="shared" si="63"/>
        <v>0</v>
      </c>
      <c r="P193" s="163">
        <f t="shared" si="63"/>
        <v>0</v>
      </c>
      <c r="Q193" s="163">
        <f t="shared" si="64"/>
        <v>0</v>
      </c>
      <c r="R193" s="163">
        <f t="shared" si="64"/>
        <v>0</v>
      </c>
      <c r="S193" s="163">
        <f t="shared" si="64"/>
        <v>0</v>
      </c>
      <c r="T193" s="163">
        <f t="shared" si="66"/>
        <v>0</v>
      </c>
      <c r="U193" s="163">
        <f t="shared" si="66"/>
        <v>0</v>
      </c>
      <c r="V193" s="163">
        <f t="shared" si="66"/>
        <v>0</v>
      </c>
      <c r="W193" s="163">
        <f t="shared" si="66"/>
        <v>0</v>
      </c>
      <c r="X193" s="163">
        <f t="shared" si="66"/>
        <v>0</v>
      </c>
      <c r="Y193" s="163">
        <f t="shared" si="66"/>
        <v>0</v>
      </c>
      <c r="Z193" s="163">
        <f t="shared" si="66"/>
        <v>0</v>
      </c>
      <c r="AA193" s="163">
        <f t="shared" si="66"/>
        <v>0</v>
      </c>
      <c r="AB193" s="163">
        <f t="shared" si="66"/>
        <v>0</v>
      </c>
      <c r="AC193" s="163">
        <f t="shared" si="66"/>
        <v>0</v>
      </c>
      <c r="AD193" s="163">
        <f t="shared" si="66"/>
        <v>0</v>
      </c>
      <c r="AE193" s="163">
        <f t="shared" si="66"/>
        <v>0</v>
      </c>
      <c r="AF193" s="176">
        <f t="shared" si="66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67"/>
        <v>0</v>
      </c>
      <c r="D194" s="163">
        <f t="shared" si="67"/>
        <v>0</v>
      </c>
      <c r="E194" s="163">
        <f t="shared" si="67"/>
        <v>0</v>
      </c>
      <c r="F194" s="163">
        <f t="shared" si="67"/>
        <v>0</v>
      </c>
      <c r="G194" s="163">
        <f t="shared" si="67"/>
        <v>0</v>
      </c>
      <c r="H194" s="163">
        <f t="shared" si="67"/>
        <v>0</v>
      </c>
      <c r="I194" s="163">
        <f t="shared" si="67"/>
        <v>0</v>
      </c>
      <c r="J194" s="163">
        <f t="shared" si="67"/>
        <v>0</v>
      </c>
      <c r="K194" s="163">
        <f t="shared" si="67"/>
        <v>0</v>
      </c>
      <c r="L194" s="163">
        <f t="shared" si="67"/>
        <v>0</v>
      </c>
      <c r="M194" s="163">
        <f t="shared" si="63"/>
        <v>0</v>
      </c>
      <c r="N194" s="163">
        <f t="shared" si="63"/>
        <v>0</v>
      </c>
      <c r="O194" s="163">
        <f t="shared" si="63"/>
        <v>0</v>
      </c>
      <c r="P194" s="163">
        <f t="shared" si="63"/>
        <v>0</v>
      </c>
      <c r="Q194" s="163">
        <f t="shared" si="64"/>
        <v>0</v>
      </c>
      <c r="R194" s="163">
        <f t="shared" si="64"/>
        <v>0</v>
      </c>
      <c r="S194" s="163">
        <f t="shared" si="64"/>
        <v>0</v>
      </c>
      <c r="T194" s="163">
        <f t="shared" si="66"/>
        <v>0</v>
      </c>
      <c r="U194" s="163">
        <f t="shared" si="66"/>
        <v>0</v>
      </c>
      <c r="V194" s="163">
        <f t="shared" si="66"/>
        <v>0</v>
      </c>
      <c r="W194" s="163">
        <f t="shared" si="66"/>
        <v>0</v>
      </c>
      <c r="X194" s="163">
        <f t="shared" si="66"/>
        <v>0</v>
      </c>
      <c r="Y194" s="163">
        <f t="shared" si="66"/>
        <v>0</v>
      </c>
      <c r="Z194" s="163">
        <f t="shared" si="66"/>
        <v>0</v>
      </c>
      <c r="AA194" s="163">
        <f t="shared" si="66"/>
        <v>0</v>
      </c>
      <c r="AB194" s="163">
        <f t="shared" si="66"/>
        <v>0</v>
      </c>
      <c r="AC194" s="163">
        <f t="shared" si="66"/>
        <v>0</v>
      </c>
      <c r="AD194" s="163">
        <f t="shared" si="66"/>
        <v>0</v>
      </c>
      <c r="AE194" s="163">
        <f t="shared" si="66"/>
        <v>0</v>
      </c>
      <c r="AF194" s="176">
        <f t="shared" si="66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67"/>
        <v>0</v>
      </c>
      <c r="D195" s="163">
        <f t="shared" si="67"/>
        <v>0</v>
      </c>
      <c r="E195" s="163">
        <f t="shared" si="67"/>
        <v>0</v>
      </c>
      <c r="F195" s="163">
        <f t="shared" si="67"/>
        <v>0</v>
      </c>
      <c r="G195" s="163">
        <f t="shared" si="67"/>
        <v>0</v>
      </c>
      <c r="H195" s="163">
        <f t="shared" si="67"/>
        <v>0</v>
      </c>
      <c r="I195" s="163">
        <f t="shared" si="67"/>
        <v>0</v>
      </c>
      <c r="J195" s="163">
        <f t="shared" si="67"/>
        <v>0</v>
      </c>
      <c r="K195" s="163">
        <f t="shared" si="67"/>
        <v>0</v>
      </c>
      <c r="L195" s="163">
        <f t="shared" si="67"/>
        <v>0</v>
      </c>
      <c r="M195" s="163">
        <f t="shared" si="63"/>
        <v>0</v>
      </c>
      <c r="N195" s="163">
        <f t="shared" si="63"/>
        <v>0</v>
      </c>
      <c r="O195" s="163">
        <f t="shared" si="63"/>
        <v>0</v>
      </c>
      <c r="P195" s="163">
        <f t="shared" si="63"/>
        <v>0</v>
      </c>
      <c r="Q195" s="163">
        <f t="shared" si="64"/>
        <v>0</v>
      </c>
      <c r="R195" s="163">
        <f t="shared" si="64"/>
        <v>0</v>
      </c>
      <c r="S195" s="163">
        <f t="shared" si="64"/>
        <v>0</v>
      </c>
      <c r="T195" s="163">
        <f t="shared" si="66"/>
        <v>0</v>
      </c>
      <c r="U195" s="163">
        <f t="shared" si="66"/>
        <v>0</v>
      </c>
      <c r="V195" s="163">
        <f t="shared" si="66"/>
        <v>0</v>
      </c>
      <c r="W195" s="163">
        <f t="shared" si="66"/>
        <v>0</v>
      </c>
      <c r="X195" s="163">
        <f t="shared" si="66"/>
        <v>0</v>
      </c>
      <c r="Y195" s="163">
        <f t="shared" si="66"/>
        <v>0</v>
      </c>
      <c r="Z195" s="163">
        <f t="shared" si="66"/>
        <v>0</v>
      </c>
      <c r="AA195" s="163">
        <f t="shared" si="66"/>
        <v>0</v>
      </c>
      <c r="AB195" s="163">
        <f t="shared" si="66"/>
        <v>0</v>
      </c>
      <c r="AC195" s="163">
        <f t="shared" si="66"/>
        <v>0</v>
      </c>
      <c r="AD195" s="163">
        <f t="shared" si="66"/>
        <v>0</v>
      </c>
      <c r="AE195" s="163">
        <f t="shared" si="66"/>
        <v>0</v>
      </c>
      <c r="AF195" s="176">
        <f t="shared" si="66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67"/>
        <v>0</v>
      </c>
      <c r="D196" s="163">
        <f t="shared" si="67"/>
        <v>0</v>
      </c>
      <c r="E196" s="163">
        <f t="shared" si="67"/>
        <v>0</v>
      </c>
      <c r="F196" s="163">
        <f t="shared" si="67"/>
        <v>0</v>
      </c>
      <c r="G196" s="163">
        <f t="shared" si="67"/>
        <v>0</v>
      </c>
      <c r="H196" s="163">
        <f t="shared" si="67"/>
        <v>0</v>
      </c>
      <c r="I196" s="163">
        <f t="shared" si="67"/>
        <v>0</v>
      </c>
      <c r="J196" s="163">
        <f t="shared" si="67"/>
        <v>0</v>
      </c>
      <c r="K196" s="163">
        <f t="shared" si="67"/>
        <v>0</v>
      </c>
      <c r="L196" s="163">
        <f t="shared" si="67"/>
        <v>0</v>
      </c>
      <c r="M196" s="163">
        <f t="shared" si="63"/>
        <v>0</v>
      </c>
      <c r="N196" s="163">
        <f t="shared" si="63"/>
        <v>0</v>
      </c>
      <c r="O196" s="163">
        <f t="shared" si="63"/>
        <v>0</v>
      </c>
      <c r="P196" s="163">
        <f t="shared" si="63"/>
        <v>0</v>
      </c>
      <c r="Q196" s="163">
        <f t="shared" si="64"/>
        <v>0</v>
      </c>
      <c r="R196" s="163">
        <f t="shared" si="64"/>
        <v>0</v>
      </c>
      <c r="S196" s="163">
        <f t="shared" si="64"/>
        <v>0</v>
      </c>
      <c r="T196" s="163">
        <f t="shared" si="66"/>
        <v>0</v>
      </c>
      <c r="U196" s="163">
        <f t="shared" si="66"/>
        <v>0</v>
      </c>
      <c r="V196" s="163">
        <f t="shared" si="66"/>
        <v>0</v>
      </c>
      <c r="W196" s="163">
        <f t="shared" si="66"/>
        <v>0</v>
      </c>
      <c r="X196" s="163">
        <f t="shared" si="66"/>
        <v>0</v>
      </c>
      <c r="Y196" s="163">
        <f t="shared" si="66"/>
        <v>0</v>
      </c>
      <c r="Z196" s="163">
        <f t="shared" si="66"/>
        <v>0</v>
      </c>
      <c r="AA196" s="163">
        <f t="shared" si="66"/>
        <v>0</v>
      </c>
      <c r="AB196" s="163">
        <f t="shared" si="66"/>
        <v>0</v>
      </c>
      <c r="AC196" s="163">
        <f t="shared" si="66"/>
        <v>0</v>
      </c>
      <c r="AD196" s="163">
        <f t="shared" si="66"/>
        <v>0</v>
      </c>
      <c r="AE196" s="163">
        <f t="shared" si="66"/>
        <v>0</v>
      </c>
      <c r="AF196" s="176">
        <f t="shared" si="66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67"/>
        <v>0</v>
      </c>
      <c r="D197" s="163">
        <f t="shared" si="67"/>
        <v>0</v>
      </c>
      <c r="E197" s="163">
        <f t="shared" si="67"/>
        <v>0</v>
      </c>
      <c r="F197" s="163">
        <f t="shared" si="67"/>
        <v>0</v>
      </c>
      <c r="G197" s="163">
        <f t="shared" si="67"/>
        <v>0</v>
      </c>
      <c r="H197" s="163">
        <f t="shared" si="67"/>
        <v>0</v>
      </c>
      <c r="I197" s="163">
        <f t="shared" si="67"/>
        <v>0</v>
      </c>
      <c r="J197" s="163">
        <f t="shared" si="67"/>
        <v>0</v>
      </c>
      <c r="K197" s="163">
        <f t="shared" si="67"/>
        <v>0</v>
      </c>
      <c r="L197" s="163">
        <f t="shared" si="67"/>
        <v>0</v>
      </c>
      <c r="M197" s="163">
        <f t="shared" si="63"/>
        <v>0</v>
      </c>
      <c r="N197" s="163">
        <f t="shared" si="63"/>
        <v>0</v>
      </c>
      <c r="O197" s="163">
        <f t="shared" si="63"/>
        <v>0</v>
      </c>
      <c r="P197" s="163">
        <f t="shared" si="63"/>
        <v>0</v>
      </c>
      <c r="Q197" s="163">
        <f t="shared" si="64"/>
        <v>0</v>
      </c>
      <c r="R197" s="163">
        <f t="shared" si="64"/>
        <v>0</v>
      </c>
      <c r="S197" s="163">
        <f t="shared" si="64"/>
        <v>0</v>
      </c>
      <c r="T197" s="163">
        <f t="shared" si="66"/>
        <v>0</v>
      </c>
      <c r="U197" s="163">
        <f t="shared" si="66"/>
        <v>0</v>
      </c>
      <c r="V197" s="163">
        <f t="shared" si="66"/>
        <v>0</v>
      </c>
      <c r="W197" s="163">
        <f t="shared" si="66"/>
        <v>0</v>
      </c>
      <c r="X197" s="163">
        <f t="shared" si="66"/>
        <v>0</v>
      </c>
      <c r="Y197" s="163">
        <f t="shared" si="66"/>
        <v>0</v>
      </c>
      <c r="Z197" s="163">
        <f t="shared" si="66"/>
        <v>0</v>
      </c>
      <c r="AA197" s="163">
        <f t="shared" si="66"/>
        <v>0</v>
      </c>
      <c r="AB197" s="163">
        <f t="shared" si="66"/>
        <v>0</v>
      </c>
      <c r="AC197" s="163">
        <f t="shared" si="66"/>
        <v>0</v>
      </c>
      <c r="AD197" s="163">
        <f t="shared" si="66"/>
        <v>0</v>
      </c>
      <c r="AE197" s="163">
        <f t="shared" si="66"/>
        <v>0</v>
      </c>
      <c r="AF197" s="176">
        <f t="shared" si="66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67"/>
        <v>0</v>
      </c>
      <c r="D198" s="163">
        <f t="shared" si="67"/>
        <v>0</v>
      </c>
      <c r="E198" s="163">
        <f t="shared" si="67"/>
        <v>0</v>
      </c>
      <c r="F198" s="163">
        <f t="shared" si="67"/>
        <v>0</v>
      </c>
      <c r="G198" s="163">
        <f t="shared" si="67"/>
        <v>0</v>
      </c>
      <c r="H198" s="163">
        <f t="shared" si="67"/>
        <v>0</v>
      </c>
      <c r="I198" s="163">
        <f t="shared" si="67"/>
        <v>0</v>
      </c>
      <c r="J198" s="163">
        <f t="shared" si="67"/>
        <v>0</v>
      </c>
      <c r="K198" s="163">
        <f t="shared" si="67"/>
        <v>0</v>
      </c>
      <c r="L198" s="163">
        <f t="shared" si="67"/>
        <v>0</v>
      </c>
      <c r="M198" s="163">
        <f t="shared" si="63"/>
        <v>0</v>
      </c>
      <c r="N198" s="163">
        <f t="shared" si="63"/>
        <v>0</v>
      </c>
      <c r="O198" s="163">
        <f t="shared" si="63"/>
        <v>0</v>
      </c>
      <c r="P198" s="163">
        <f t="shared" si="63"/>
        <v>0</v>
      </c>
      <c r="Q198" s="163">
        <f t="shared" si="64"/>
        <v>0</v>
      </c>
      <c r="R198" s="163">
        <f t="shared" si="64"/>
        <v>0</v>
      </c>
      <c r="S198" s="163">
        <f t="shared" si="64"/>
        <v>0</v>
      </c>
      <c r="T198" s="163">
        <f t="shared" si="66"/>
        <v>0</v>
      </c>
      <c r="U198" s="163">
        <f t="shared" si="66"/>
        <v>0</v>
      </c>
      <c r="V198" s="163">
        <f t="shared" si="66"/>
        <v>0</v>
      </c>
      <c r="W198" s="163">
        <f t="shared" si="66"/>
        <v>0</v>
      </c>
      <c r="X198" s="163">
        <f t="shared" si="66"/>
        <v>0</v>
      </c>
      <c r="Y198" s="163">
        <f t="shared" si="66"/>
        <v>0</v>
      </c>
      <c r="Z198" s="163">
        <f t="shared" si="66"/>
        <v>0</v>
      </c>
      <c r="AA198" s="163">
        <f t="shared" si="66"/>
        <v>0</v>
      </c>
      <c r="AB198" s="163">
        <f t="shared" si="66"/>
        <v>0</v>
      </c>
      <c r="AC198" s="163">
        <f t="shared" si="66"/>
        <v>0</v>
      </c>
      <c r="AD198" s="163">
        <f t="shared" si="66"/>
        <v>0</v>
      </c>
      <c r="AE198" s="163">
        <f t="shared" si="66"/>
        <v>0</v>
      </c>
      <c r="AF198" s="176">
        <f t="shared" si="66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67"/>
        <v>0</v>
      </c>
      <c r="D199" s="163">
        <f t="shared" si="67"/>
        <v>0</v>
      </c>
      <c r="E199" s="163">
        <f t="shared" si="67"/>
        <v>0</v>
      </c>
      <c r="F199" s="163">
        <f t="shared" si="67"/>
        <v>0</v>
      </c>
      <c r="G199" s="163">
        <f t="shared" si="67"/>
        <v>0</v>
      </c>
      <c r="H199" s="163">
        <f t="shared" si="67"/>
        <v>0</v>
      </c>
      <c r="I199" s="163">
        <f t="shared" si="67"/>
        <v>0</v>
      </c>
      <c r="J199" s="163">
        <f t="shared" si="67"/>
        <v>0</v>
      </c>
      <c r="K199" s="163">
        <f t="shared" si="67"/>
        <v>0</v>
      </c>
      <c r="L199" s="163">
        <f t="shared" si="67"/>
        <v>0</v>
      </c>
      <c r="M199" s="163">
        <f t="shared" si="63"/>
        <v>0</v>
      </c>
      <c r="N199" s="163">
        <f t="shared" si="63"/>
        <v>0</v>
      </c>
      <c r="O199" s="163">
        <f t="shared" si="63"/>
        <v>0</v>
      </c>
      <c r="P199" s="163">
        <f t="shared" si="63"/>
        <v>0</v>
      </c>
      <c r="Q199" s="163">
        <f t="shared" si="64"/>
        <v>0</v>
      </c>
      <c r="R199" s="163">
        <f t="shared" si="64"/>
        <v>0</v>
      </c>
      <c r="S199" s="163">
        <f t="shared" si="64"/>
        <v>0</v>
      </c>
      <c r="T199" s="163">
        <f t="shared" si="66"/>
        <v>0</v>
      </c>
      <c r="U199" s="163">
        <f t="shared" si="66"/>
        <v>0</v>
      </c>
      <c r="V199" s="163">
        <f t="shared" si="66"/>
        <v>0</v>
      </c>
      <c r="W199" s="163">
        <f t="shared" si="66"/>
        <v>0</v>
      </c>
      <c r="X199" s="163">
        <f t="shared" si="66"/>
        <v>0</v>
      </c>
      <c r="Y199" s="163">
        <f t="shared" si="66"/>
        <v>0</v>
      </c>
      <c r="Z199" s="163">
        <f t="shared" si="66"/>
        <v>0</v>
      </c>
      <c r="AA199" s="163">
        <f t="shared" si="66"/>
        <v>0</v>
      </c>
      <c r="AB199" s="163">
        <f t="shared" si="66"/>
        <v>0</v>
      </c>
      <c r="AC199" s="163">
        <f t="shared" si="66"/>
        <v>0</v>
      </c>
      <c r="AD199" s="163">
        <f t="shared" si="66"/>
        <v>0</v>
      </c>
      <c r="AE199" s="163">
        <f t="shared" si="66"/>
        <v>0</v>
      </c>
      <c r="AF199" s="176">
        <f t="shared" si="66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67"/>
        <v>0</v>
      </c>
      <c r="D200" s="163">
        <f t="shared" si="67"/>
        <v>0</v>
      </c>
      <c r="E200" s="163">
        <f t="shared" si="67"/>
        <v>0</v>
      </c>
      <c r="F200" s="163">
        <f t="shared" si="67"/>
        <v>0</v>
      </c>
      <c r="G200" s="163">
        <f t="shared" si="67"/>
        <v>0</v>
      </c>
      <c r="H200" s="163">
        <f t="shared" si="67"/>
        <v>0</v>
      </c>
      <c r="I200" s="163">
        <f t="shared" si="67"/>
        <v>0</v>
      </c>
      <c r="J200" s="163">
        <f t="shared" si="67"/>
        <v>0</v>
      </c>
      <c r="K200" s="163">
        <f t="shared" si="67"/>
        <v>0</v>
      </c>
      <c r="L200" s="163">
        <f t="shared" si="67"/>
        <v>0</v>
      </c>
      <c r="M200" s="163">
        <f t="shared" si="63"/>
        <v>0</v>
      </c>
      <c r="N200" s="163">
        <f t="shared" si="63"/>
        <v>0</v>
      </c>
      <c r="O200" s="163">
        <f t="shared" si="63"/>
        <v>0</v>
      </c>
      <c r="P200" s="163">
        <f t="shared" si="63"/>
        <v>0</v>
      </c>
      <c r="Q200" s="163">
        <f t="shared" si="64"/>
        <v>0</v>
      </c>
      <c r="R200" s="163">
        <f t="shared" si="64"/>
        <v>0</v>
      </c>
      <c r="S200" s="163">
        <f t="shared" si="64"/>
        <v>0</v>
      </c>
      <c r="T200" s="163">
        <f t="shared" ref="T200:AF215" si="68">S200</f>
        <v>0</v>
      </c>
      <c r="U200" s="163">
        <f t="shared" si="68"/>
        <v>0</v>
      </c>
      <c r="V200" s="163">
        <f t="shared" si="68"/>
        <v>0</v>
      </c>
      <c r="W200" s="163">
        <f t="shared" si="68"/>
        <v>0</v>
      </c>
      <c r="X200" s="163">
        <f t="shared" si="68"/>
        <v>0</v>
      </c>
      <c r="Y200" s="163">
        <f t="shared" si="68"/>
        <v>0</v>
      </c>
      <c r="Z200" s="163">
        <f t="shared" si="68"/>
        <v>0</v>
      </c>
      <c r="AA200" s="163">
        <f t="shared" si="68"/>
        <v>0</v>
      </c>
      <c r="AB200" s="163">
        <f t="shared" si="68"/>
        <v>0</v>
      </c>
      <c r="AC200" s="163">
        <f t="shared" si="68"/>
        <v>0</v>
      </c>
      <c r="AD200" s="163">
        <f t="shared" si="68"/>
        <v>0</v>
      </c>
      <c r="AE200" s="163">
        <f t="shared" si="68"/>
        <v>0</v>
      </c>
      <c r="AF200" s="176">
        <f t="shared" si="68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L216" si="69">B201</f>
        <v>0</v>
      </c>
      <c r="D201" s="163">
        <f t="shared" si="69"/>
        <v>0</v>
      </c>
      <c r="E201" s="163">
        <f t="shared" si="69"/>
        <v>0</v>
      </c>
      <c r="F201" s="163">
        <f t="shared" si="69"/>
        <v>0</v>
      </c>
      <c r="G201" s="163">
        <f t="shared" si="69"/>
        <v>0</v>
      </c>
      <c r="H201" s="163">
        <f t="shared" si="69"/>
        <v>0</v>
      </c>
      <c r="I201" s="163">
        <f t="shared" si="69"/>
        <v>0</v>
      </c>
      <c r="J201" s="163">
        <f t="shared" si="69"/>
        <v>0</v>
      </c>
      <c r="K201" s="163">
        <f t="shared" si="69"/>
        <v>0</v>
      </c>
      <c r="L201" s="163">
        <f t="shared" si="69"/>
        <v>0</v>
      </c>
      <c r="M201" s="163">
        <f t="shared" si="63"/>
        <v>0</v>
      </c>
      <c r="N201" s="163">
        <f t="shared" si="63"/>
        <v>0</v>
      </c>
      <c r="O201" s="163">
        <f t="shared" si="63"/>
        <v>0</v>
      </c>
      <c r="P201" s="163">
        <f t="shared" si="63"/>
        <v>0</v>
      </c>
      <c r="Q201" s="163">
        <f t="shared" si="64"/>
        <v>0</v>
      </c>
      <c r="R201" s="163">
        <f t="shared" si="64"/>
        <v>0</v>
      </c>
      <c r="S201" s="163">
        <f t="shared" si="64"/>
        <v>0</v>
      </c>
      <c r="T201" s="163">
        <f t="shared" si="68"/>
        <v>0</v>
      </c>
      <c r="U201" s="163">
        <f t="shared" si="68"/>
        <v>0</v>
      </c>
      <c r="V201" s="163">
        <f t="shared" si="68"/>
        <v>0</v>
      </c>
      <c r="W201" s="163">
        <f t="shared" si="68"/>
        <v>0</v>
      </c>
      <c r="X201" s="163">
        <f t="shared" si="68"/>
        <v>0</v>
      </c>
      <c r="Y201" s="163">
        <f t="shared" si="68"/>
        <v>0</v>
      </c>
      <c r="Z201" s="163">
        <f t="shared" si="68"/>
        <v>0</v>
      </c>
      <c r="AA201" s="163">
        <f t="shared" si="68"/>
        <v>0</v>
      </c>
      <c r="AB201" s="163">
        <f t="shared" si="68"/>
        <v>0</v>
      </c>
      <c r="AC201" s="163">
        <f t="shared" si="68"/>
        <v>0</v>
      </c>
      <c r="AD201" s="163">
        <f t="shared" si="68"/>
        <v>0</v>
      </c>
      <c r="AE201" s="163">
        <f t="shared" si="68"/>
        <v>0</v>
      </c>
      <c r="AF201" s="176">
        <f t="shared" si="68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69"/>
        <v>0</v>
      </c>
      <c r="D202" s="163">
        <f t="shared" si="69"/>
        <v>0</v>
      </c>
      <c r="E202" s="163">
        <f t="shared" si="69"/>
        <v>0</v>
      </c>
      <c r="F202" s="163">
        <f t="shared" si="69"/>
        <v>0</v>
      </c>
      <c r="G202" s="163">
        <f t="shared" si="69"/>
        <v>0</v>
      </c>
      <c r="H202" s="163">
        <f t="shared" si="69"/>
        <v>0</v>
      </c>
      <c r="I202" s="163">
        <f t="shared" si="69"/>
        <v>0</v>
      </c>
      <c r="J202" s="163">
        <f t="shared" si="69"/>
        <v>0</v>
      </c>
      <c r="K202" s="163">
        <f t="shared" si="69"/>
        <v>0</v>
      </c>
      <c r="L202" s="163">
        <f t="shared" si="69"/>
        <v>0</v>
      </c>
      <c r="M202" s="163">
        <f t="shared" si="63"/>
        <v>0</v>
      </c>
      <c r="N202" s="163">
        <f t="shared" si="63"/>
        <v>0</v>
      </c>
      <c r="O202" s="163">
        <f t="shared" si="63"/>
        <v>0</v>
      </c>
      <c r="P202" s="163">
        <f t="shared" si="63"/>
        <v>0</v>
      </c>
      <c r="Q202" s="163">
        <f t="shared" si="64"/>
        <v>0</v>
      </c>
      <c r="R202" s="163">
        <f t="shared" si="64"/>
        <v>0</v>
      </c>
      <c r="S202" s="163">
        <f t="shared" si="64"/>
        <v>0</v>
      </c>
      <c r="T202" s="163">
        <f t="shared" si="68"/>
        <v>0</v>
      </c>
      <c r="U202" s="163">
        <f t="shared" si="68"/>
        <v>0</v>
      </c>
      <c r="V202" s="163">
        <f t="shared" si="68"/>
        <v>0</v>
      </c>
      <c r="W202" s="163">
        <f t="shared" si="68"/>
        <v>0</v>
      </c>
      <c r="X202" s="163">
        <f t="shared" si="68"/>
        <v>0</v>
      </c>
      <c r="Y202" s="163">
        <f t="shared" si="68"/>
        <v>0</v>
      </c>
      <c r="Z202" s="163">
        <f t="shared" si="68"/>
        <v>0</v>
      </c>
      <c r="AA202" s="163">
        <f t="shared" si="68"/>
        <v>0</v>
      </c>
      <c r="AB202" s="163">
        <f t="shared" si="68"/>
        <v>0</v>
      </c>
      <c r="AC202" s="163">
        <f t="shared" si="68"/>
        <v>0</v>
      </c>
      <c r="AD202" s="163">
        <f t="shared" si="68"/>
        <v>0</v>
      </c>
      <c r="AE202" s="163">
        <f t="shared" si="68"/>
        <v>0</v>
      </c>
      <c r="AF202" s="176">
        <f t="shared" si="68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69"/>
        <v>0</v>
      </c>
      <c r="D203" s="163">
        <f t="shared" si="69"/>
        <v>0</v>
      </c>
      <c r="E203" s="163">
        <f t="shared" si="69"/>
        <v>0</v>
      </c>
      <c r="F203" s="163">
        <f t="shared" si="69"/>
        <v>0</v>
      </c>
      <c r="G203" s="163">
        <f t="shared" si="69"/>
        <v>0</v>
      </c>
      <c r="H203" s="163">
        <f t="shared" si="69"/>
        <v>0</v>
      </c>
      <c r="I203" s="163">
        <f t="shared" si="69"/>
        <v>0</v>
      </c>
      <c r="J203" s="163">
        <f t="shared" si="69"/>
        <v>0</v>
      </c>
      <c r="K203" s="163">
        <f t="shared" si="69"/>
        <v>0</v>
      </c>
      <c r="L203" s="163">
        <f t="shared" si="69"/>
        <v>0</v>
      </c>
      <c r="M203" s="163">
        <f t="shared" si="63"/>
        <v>0</v>
      </c>
      <c r="N203" s="163">
        <f t="shared" si="63"/>
        <v>0</v>
      </c>
      <c r="O203" s="163">
        <f t="shared" si="63"/>
        <v>0</v>
      </c>
      <c r="P203" s="163">
        <f t="shared" si="63"/>
        <v>0</v>
      </c>
      <c r="Q203" s="163">
        <f t="shared" si="64"/>
        <v>0</v>
      </c>
      <c r="R203" s="163">
        <f t="shared" si="64"/>
        <v>0</v>
      </c>
      <c r="S203" s="163">
        <f t="shared" si="64"/>
        <v>0</v>
      </c>
      <c r="T203" s="163">
        <f t="shared" si="68"/>
        <v>0</v>
      </c>
      <c r="U203" s="163">
        <f t="shared" si="68"/>
        <v>0</v>
      </c>
      <c r="V203" s="163">
        <f t="shared" si="68"/>
        <v>0</v>
      </c>
      <c r="W203" s="163">
        <f t="shared" si="68"/>
        <v>0</v>
      </c>
      <c r="X203" s="163">
        <f t="shared" si="68"/>
        <v>0</v>
      </c>
      <c r="Y203" s="163">
        <f t="shared" si="68"/>
        <v>0</v>
      </c>
      <c r="Z203" s="163">
        <f t="shared" si="68"/>
        <v>0</v>
      </c>
      <c r="AA203" s="163">
        <f t="shared" si="68"/>
        <v>0</v>
      </c>
      <c r="AB203" s="163">
        <f t="shared" si="68"/>
        <v>0</v>
      </c>
      <c r="AC203" s="163">
        <f t="shared" si="68"/>
        <v>0</v>
      </c>
      <c r="AD203" s="163">
        <f t="shared" si="68"/>
        <v>0</v>
      </c>
      <c r="AE203" s="163">
        <f t="shared" si="68"/>
        <v>0</v>
      </c>
      <c r="AF203" s="176">
        <f t="shared" si="68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69"/>
        <v>0</v>
      </c>
      <c r="D204" s="163">
        <f t="shared" si="69"/>
        <v>0</v>
      </c>
      <c r="E204" s="163">
        <f t="shared" si="69"/>
        <v>0</v>
      </c>
      <c r="F204" s="163">
        <f t="shared" si="69"/>
        <v>0</v>
      </c>
      <c r="G204" s="163">
        <f t="shared" si="69"/>
        <v>0</v>
      </c>
      <c r="H204" s="163">
        <f t="shared" si="69"/>
        <v>0</v>
      </c>
      <c r="I204" s="163">
        <f t="shared" si="69"/>
        <v>0</v>
      </c>
      <c r="J204" s="163">
        <f t="shared" si="69"/>
        <v>0</v>
      </c>
      <c r="K204" s="163">
        <f t="shared" si="69"/>
        <v>0</v>
      </c>
      <c r="L204" s="163">
        <f t="shared" si="69"/>
        <v>0</v>
      </c>
      <c r="M204" s="163">
        <f t="shared" si="63"/>
        <v>0</v>
      </c>
      <c r="N204" s="163">
        <f t="shared" si="63"/>
        <v>0</v>
      </c>
      <c r="O204" s="163">
        <f t="shared" si="63"/>
        <v>0</v>
      </c>
      <c r="P204" s="163">
        <f t="shared" si="63"/>
        <v>0</v>
      </c>
      <c r="Q204" s="163">
        <f t="shared" si="64"/>
        <v>0</v>
      </c>
      <c r="R204" s="163">
        <f t="shared" si="64"/>
        <v>0</v>
      </c>
      <c r="S204" s="163">
        <f t="shared" si="64"/>
        <v>0</v>
      </c>
      <c r="T204" s="163">
        <f t="shared" si="68"/>
        <v>0</v>
      </c>
      <c r="U204" s="163">
        <f t="shared" si="68"/>
        <v>0</v>
      </c>
      <c r="V204" s="163">
        <f t="shared" si="68"/>
        <v>0</v>
      </c>
      <c r="W204" s="163">
        <f t="shared" si="68"/>
        <v>0</v>
      </c>
      <c r="X204" s="163">
        <f t="shared" si="68"/>
        <v>0</v>
      </c>
      <c r="Y204" s="163">
        <f t="shared" si="68"/>
        <v>0</v>
      </c>
      <c r="Z204" s="163">
        <f t="shared" si="68"/>
        <v>0</v>
      </c>
      <c r="AA204" s="163">
        <f t="shared" si="68"/>
        <v>0</v>
      </c>
      <c r="AB204" s="163">
        <f t="shared" si="68"/>
        <v>0</v>
      </c>
      <c r="AC204" s="163">
        <f t="shared" si="68"/>
        <v>0</v>
      </c>
      <c r="AD204" s="163">
        <f t="shared" si="68"/>
        <v>0</v>
      </c>
      <c r="AE204" s="163">
        <f t="shared" si="68"/>
        <v>0</v>
      </c>
      <c r="AF204" s="176">
        <f t="shared" si="68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69"/>
        <v>0</v>
      </c>
      <c r="D205" s="163">
        <f t="shared" si="69"/>
        <v>0</v>
      </c>
      <c r="E205" s="163">
        <f t="shared" si="69"/>
        <v>0</v>
      </c>
      <c r="F205" s="163">
        <f t="shared" si="69"/>
        <v>0</v>
      </c>
      <c r="G205" s="163">
        <f t="shared" si="69"/>
        <v>0</v>
      </c>
      <c r="H205" s="163">
        <f t="shared" si="69"/>
        <v>0</v>
      </c>
      <c r="I205" s="163">
        <f t="shared" si="69"/>
        <v>0</v>
      </c>
      <c r="J205" s="163">
        <f t="shared" si="69"/>
        <v>0</v>
      </c>
      <c r="K205" s="163">
        <f t="shared" si="69"/>
        <v>0</v>
      </c>
      <c r="L205" s="163">
        <f t="shared" si="69"/>
        <v>0</v>
      </c>
      <c r="M205" s="163">
        <f t="shared" si="63"/>
        <v>0</v>
      </c>
      <c r="N205" s="163">
        <f t="shared" si="63"/>
        <v>0</v>
      </c>
      <c r="O205" s="163">
        <f t="shared" si="63"/>
        <v>0</v>
      </c>
      <c r="P205" s="163">
        <f t="shared" si="63"/>
        <v>0</v>
      </c>
      <c r="Q205" s="163">
        <f t="shared" si="64"/>
        <v>0</v>
      </c>
      <c r="R205" s="163">
        <f t="shared" si="64"/>
        <v>0</v>
      </c>
      <c r="S205" s="163">
        <f t="shared" si="64"/>
        <v>0</v>
      </c>
      <c r="T205" s="163">
        <f t="shared" si="68"/>
        <v>0</v>
      </c>
      <c r="U205" s="163">
        <f t="shared" si="68"/>
        <v>0</v>
      </c>
      <c r="V205" s="163">
        <f t="shared" si="68"/>
        <v>0</v>
      </c>
      <c r="W205" s="163">
        <f t="shared" si="68"/>
        <v>0</v>
      </c>
      <c r="X205" s="163">
        <f t="shared" si="68"/>
        <v>0</v>
      </c>
      <c r="Y205" s="163">
        <f t="shared" si="68"/>
        <v>0</v>
      </c>
      <c r="Z205" s="163">
        <f t="shared" si="68"/>
        <v>0</v>
      </c>
      <c r="AA205" s="163">
        <f t="shared" si="68"/>
        <v>0</v>
      </c>
      <c r="AB205" s="163">
        <f t="shared" si="68"/>
        <v>0</v>
      </c>
      <c r="AC205" s="163">
        <f t="shared" si="68"/>
        <v>0</v>
      </c>
      <c r="AD205" s="163">
        <f t="shared" si="68"/>
        <v>0</v>
      </c>
      <c r="AE205" s="163">
        <f t="shared" si="68"/>
        <v>0</v>
      </c>
      <c r="AF205" s="176">
        <f t="shared" si="68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69"/>
        <v>0</v>
      </c>
      <c r="D206" s="163">
        <f t="shared" si="69"/>
        <v>0</v>
      </c>
      <c r="E206" s="163">
        <f t="shared" si="69"/>
        <v>0</v>
      </c>
      <c r="F206" s="163">
        <f t="shared" si="69"/>
        <v>0</v>
      </c>
      <c r="G206" s="163">
        <f t="shared" si="69"/>
        <v>0</v>
      </c>
      <c r="H206" s="163">
        <f t="shared" si="69"/>
        <v>0</v>
      </c>
      <c r="I206" s="163">
        <f t="shared" si="69"/>
        <v>0</v>
      </c>
      <c r="J206" s="163">
        <f t="shared" si="69"/>
        <v>0</v>
      </c>
      <c r="K206" s="163">
        <f t="shared" si="69"/>
        <v>0</v>
      </c>
      <c r="L206" s="163">
        <f t="shared" si="69"/>
        <v>0</v>
      </c>
      <c r="M206" s="163">
        <f t="shared" si="63"/>
        <v>0</v>
      </c>
      <c r="N206" s="163">
        <f t="shared" si="63"/>
        <v>0</v>
      </c>
      <c r="O206" s="163">
        <f t="shared" si="63"/>
        <v>0</v>
      </c>
      <c r="P206" s="163">
        <f t="shared" si="63"/>
        <v>0</v>
      </c>
      <c r="Q206" s="163">
        <f t="shared" si="64"/>
        <v>0</v>
      </c>
      <c r="R206" s="163">
        <f t="shared" si="64"/>
        <v>0</v>
      </c>
      <c r="S206" s="163">
        <f t="shared" si="64"/>
        <v>0</v>
      </c>
      <c r="T206" s="163">
        <f t="shared" si="68"/>
        <v>0</v>
      </c>
      <c r="U206" s="163">
        <f t="shared" si="68"/>
        <v>0</v>
      </c>
      <c r="V206" s="163">
        <f t="shared" si="68"/>
        <v>0</v>
      </c>
      <c r="W206" s="163">
        <f t="shared" si="68"/>
        <v>0</v>
      </c>
      <c r="X206" s="163">
        <f t="shared" si="68"/>
        <v>0</v>
      </c>
      <c r="Y206" s="163">
        <f t="shared" si="68"/>
        <v>0</v>
      </c>
      <c r="Z206" s="163">
        <f t="shared" si="68"/>
        <v>0</v>
      </c>
      <c r="AA206" s="163">
        <f t="shared" si="68"/>
        <v>0</v>
      </c>
      <c r="AB206" s="163">
        <f t="shared" si="68"/>
        <v>0</v>
      </c>
      <c r="AC206" s="163">
        <f t="shared" si="68"/>
        <v>0</v>
      </c>
      <c r="AD206" s="163">
        <f t="shared" si="68"/>
        <v>0</v>
      </c>
      <c r="AE206" s="163">
        <f t="shared" si="68"/>
        <v>0</v>
      </c>
      <c r="AF206" s="176">
        <f t="shared" si="68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69"/>
        <v>0</v>
      </c>
      <c r="D207" s="163">
        <f t="shared" si="69"/>
        <v>0</v>
      </c>
      <c r="E207" s="163">
        <f t="shared" si="69"/>
        <v>0</v>
      </c>
      <c r="F207" s="163">
        <f t="shared" si="69"/>
        <v>0</v>
      </c>
      <c r="G207" s="163">
        <f t="shared" si="69"/>
        <v>0</v>
      </c>
      <c r="H207" s="163">
        <f t="shared" si="69"/>
        <v>0</v>
      </c>
      <c r="I207" s="163">
        <f t="shared" si="69"/>
        <v>0</v>
      </c>
      <c r="J207" s="163">
        <f t="shared" si="69"/>
        <v>0</v>
      </c>
      <c r="K207" s="163">
        <f t="shared" si="69"/>
        <v>0</v>
      </c>
      <c r="L207" s="163">
        <f t="shared" si="69"/>
        <v>0</v>
      </c>
      <c r="M207" s="163">
        <f t="shared" si="63"/>
        <v>0</v>
      </c>
      <c r="N207" s="163">
        <f t="shared" si="63"/>
        <v>0</v>
      </c>
      <c r="O207" s="163">
        <f t="shared" si="63"/>
        <v>0</v>
      </c>
      <c r="P207" s="163">
        <f t="shared" si="63"/>
        <v>0</v>
      </c>
      <c r="Q207" s="163">
        <f t="shared" si="64"/>
        <v>0</v>
      </c>
      <c r="R207" s="163">
        <f t="shared" si="64"/>
        <v>0</v>
      </c>
      <c r="S207" s="163">
        <f t="shared" si="64"/>
        <v>0</v>
      </c>
      <c r="T207" s="163">
        <f t="shared" si="68"/>
        <v>0</v>
      </c>
      <c r="U207" s="163">
        <f t="shared" si="68"/>
        <v>0</v>
      </c>
      <c r="V207" s="163">
        <f t="shared" si="68"/>
        <v>0</v>
      </c>
      <c r="W207" s="163">
        <f t="shared" si="68"/>
        <v>0</v>
      </c>
      <c r="X207" s="163">
        <f t="shared" si="68"/>
        <v>0</v>
      </c>
      <c r="Y207" s="163">
        <f t="shared" si="68"/>
        <v>0</v>
      </c>
      <c r="Z207" s="163">
        <f t="shared" si="68"/>
        <v>0</v>
      </c>
      <c r="AA207" s="163">
        <f t="shared" si="68"/>
        <v>0</v>
      </c>
      <c r="AB207" s="163">
        <f t="shared" si="68"/>
        <v>0</v>
      </c>
      <c r="AC207" s="163">
        <f t="shared" si="68"/>
        <v>0</v>
      </c>
      <c r="AD207" s="163">
        <f t="shared" si="68"/>
        <v>0</v>
      </c>
      <c r="AE207" s="163">
        <f t="shared" si="68"/>
        <v>0</v>
      </c>
      <c r="AF207" s="176">
        <f t="shared" si="68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69"/>
        <v>0</v>
      </c>
      <c r="D208" s="163">
        <f t="shared" si="69"/>
        <v>0</v>
      </c>
      <c r="E208" s="163">
        <f t="shared" si="69"/>
        <v>0</v>
      </c>
      <c r="F208" s="163">
        <f t="shared" si="69"/>
        <v>0</v>
      </c>
      <c r="G208" s="163">
        <f t="shared" si="69"/>
        <v>0</v>
      </c>
      <c r="H208" s="163">
        <f t="shared" si="69"/>
        <v>0</v>
      </c>
      <c r="I208" s="163">
        <f t="shared" si="69"/>
        <v>0</v>
      </c>
      <c r="J208" s="163">
        <f t="shared" si="69"/>
        <v>0</v>
      </c>
      <c r="K208" s="163">
        <f t="shared" si="69"/>
        <v>0</v>
      </c>
      <c r="L208" s="163">
        <f t="shared" si="69"/>
        <v>0</v>
      </c>
      <c r="M208" s="163">
        <f t="shared" si="63"/>
        <v>0</v>
      </c>
      <c r="N208" s="163">
        <f t="shared" si="63"/>
        <v>0</v>
      </c>
      <c r="O208" s="163">
        <f t="shared" si="63"/>
        <v>0</v>
      </c>
      <c r="P208" s="163">
        <f t="shared" si="63"/>
        <v>0</v>
      </c>
      <c r="Q208" s="163">
        <f t="shared" si="64"/>
        <v>0</v>
      </c>
      <c r="R208" s="163">
        <f t="shared" si="64"/>
        <v>0</v>
      </c>
      <c r="S208" s="163">
        <f t="shared" si="64"/>
        <v>0</v>
      </c>
      <c r="T208" s="163">
        <f t="shared" si="68"/>
        <v>0</v>
      </c>
      <c r="U208" s="163">
        <f t="shared" si="68"/>
        <v>0</v>
      </c>
      <c r="V208" s="163">
        <f t="shared" si="68"/>
        <v>0</v>
      </c>
      <c r="W208" s="163">
        <f t="shared" si="68"/>
        <v>0</v>
      </c>
      <c r="X208" s="163">
        <f t="shared" si="68"/>
        <v>0</v>
      </c>
      <c r="Y208" s="163">
        <f t="shared" si="68"/>
        <v>0</v>
      </c>
      <c r="Z208" s="163">
        <f t="shared" si="68"/>
        <v>0</v>
      </c>
      <c r="AA208" s="163">
        <f t="shared" si="68"/>
        <v>0</v>
      </c>
      <c r="AB208" s="163">
        <f t="shared" si="68"/>
        <v>0</v>
      </c>
      <c r="AC208" s="163">
        <f t="shared" si="68"/>
        <v>0</v>
      </c>
      <c r="AD208" s="163">
        <f t="shared" si="68"/>
        <v>0</v>
      </c>
      <c r="AE208" s="163">
        <f t="shared" si="68"/>
        <v>0</v>
      </c>
      <c r="AF208" s="176">
        <f t="shared" si="68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69"/>
        <v>0</v>
      </c>
      <c r="D209" s="163">
        <f t="shared" si="69"/>
        <v>0</v>
      </c>
      <c r="E209" s="163">
        <f t="shared" si="69"/>
        <v>0</v>
      </c>
      <c r="F209" s="163">
        <f t="shared" si="69"/>
        <v>0</v>
      </c>
      <c r="G209" s="163">
        <f t="shared" si="69"/>
        <v>0</v>
      </c>
      <c r="H209" s="163">
        <f t="shared" si="69"/>
        <v>0</v>
      </c>
      <c r="I209" s="163">
        <f t="shared" si="69"/>
        <v>0</v>
      </c>
      <c r="J209" s="163">
        <f t="shared" si="69"/>
        <v>0</v>
      </c>
      <c r="K209" s="163">
        <f t="shared" si="69"/>
        <v>0</v>
      </c>
      <c r="L209" s="163">
        <f t="shared" si="69"/>
        <v>0</v>
      </c>
      <c r="M209" s="163">
        <f t="shared" si="63"/>
        <v>0</v>
      </c>
      <c r="N209" s="163">
        <f t="shared" si="63"/>
        <v>0</v>
      </c>
      <c r="O209" s="163">
        <f t="shared" si="63"/>
        <v>0</v>
      </c>
      <c r="P209" s="163">
        <f t="shared" si="63"/>
        <v>0</v>
      </c>
      <c r="Q209" s="163">
        <f t="shared" si="64"/>
        <v>0</v>
      </c>
      <c r="R209" s="163">
        <f t="shared" si="64"/>
        <v>0</v>
      </c>
      <c r="S209" s="163">
        <f t="shared" si="64"/>
        <v>0</v>
      </c>
      <c r="T209" s="163">
        <f t="shared" si="68"/>
        <v>0</v>
      </c>
      <c r="U209" s="163">
        <f t="shared" si="68"/>
        <v>0</v>
      </c>
      <c r="V209" s="163">
        <f t="shared" si="68"/>
        <v>0</v>
      </c>
      <c r="W209" s="163">
        <f t="shared" si="68"/>
        <v>0</v>
      </c>
      <c r="X209" s="163">
        <f t="shared" si="68"/>
        <v>0</v>
      </c>
      <c r="Y209" s="163">
        <f t="shared" si="68"/>
        <v>0</v>
      </c>
      <c r="Z209" s="163">
        <f t="shared" si="68"/>
        <v>0</v>
      </c>
      <c r="AA209" s="163">
        <f t="shared" si="68"/>
        <v>0</v>
      </c>
      <c r="AB209" s="163">
        <f t="shared" si="68"/>
        <v>0</v>
      </c>
      <c r="AC209" s="163">
        <f t="shared" si="68"/>
        <v>0</v>
      </c>
      <c r="AD209" s="163">
        <f t="shared" si="68"/>
        <v>0</v>
      </c>
      <c r="AE209" s="163">
        <f t="shared" si="68"/>
        <v>0</v>
      </c>
      <c r="AF209" s="176">
        <f t="shared" si="68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69"/>
        <v>0</v>
      </c>
      <c r="D210" s="163">
        <f t="shared" si="69"/>
        <v>0</v>
      </c>
      <c r="E210" s="163">
        <f t="shared" si="69"/>
        <v>0</v>
      </c>
      <c r="F210" s="163">
        <f t="shared" si="69"/>
        <v>0</v>
      </c>
      <c r="G210" s="163">
        <f t="shared" si="69"/>
        <v>0</v>
      </c>
      <c r="H210" s="163">
        <f t="shared" si="69"/>
        <v>0</v>
      </c>
      <c r="I210" s="163">
        <f t="shared" si="69"/>
        <v>0</v>
      </c>
      <c r="J210" s="163">
        <f t="shared" si="69"/>
        <v>0</v>
      </c>
      <c r="K210" s="163">
        <f t="shared" si="69"/>
        <v>0</v>
      </c>
      <c r="L210" s="163">
        <f t="shared" si="69"/>
        <v>0</v>
      </c>
      <c r="M210" s="163">
        <f t="shared" si="63"/>
        <v>0</v>
      </c>
      <c r="N210" s="163">
        <f t="shared" si="63"/>
        <v>0</v>
      </c>
      <c r="O210" s="163">
        <f t="shared" si="63"/>
        <v>0</v>
      </c>
      <c r="P210" s="163">
        <f t="shared" si="63"/>
        <v>0</v>
      </c>
      <c r="Q210" s="163">
        <f t="shared" si="64"/>
        <v>0</v>
      </c>
      <c r="R210" s="163">
        <f t="shared" si="64"/>
        <v>0</v>
      </c>
      <c r="S210" s="163">
        <f t="shared" si="64"/>
        <v>0</v>
      </c>
      <c r="T210" s="163">
        <f t="shared" si="68"/>
        <v>0</v>
      </c>
      <c r="U210" s="163">
        <f t="shared" si="68"/>
        <v>0</v>
      </c>
      <c r="V210" s="163">
        <f t="shared" si="68"/>
        <v>0</v>
      </c>
      <c r="W210" s="163">
        <f t="shared" si="68"/>
        <v>0</v>
      </c>
      <c r="X210" s="163">
        <f t="shared" si="68"/>
        <v>0</v>
      </c>
      <c r="Y210" s="163">
        <f t="shared" si="68"/>
        <v>0</v>
      </c>
      <c r="Z210" s="163">
        <f t="shared" si="68"/>
        <v>0</v>
      </c>
      <c r="AA210" s="163">
        <f t="shared" si="68"/>
        <v>0</v>
      </c>
      <c r="AB210" s="163">
        <f t="shared" si="68"/>
        <v>0</v>
      </c>
      <c r="AC210" s="163">
        <f t="shared" si="68"/>
        <v>0</v>
      </c>
      <c r="AD210" s="163">
        <f t="shared" si="68"/>
        <v>0</v>
      </c>
      <c r="AE210" s="163">
        <f t="shared" si="68"/>
        <v>0</v>
      </c>
      <c r="AF210" s="176">
        <f t="shared" si="68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69"/>
        <v>0</v>
      </c>
      <c r="D211" s="163">
        <f t="shared" si="69"/>
        <v>0</v>
      </c>
      <c r="E211" s="163">
        <f t="shared" si="69"/>
        <v>0</v>
      </c>
      <c r="F211" s="163">
        <f t="shared" si="69"/>
        <v>0</v>
      </c>
      <c r="G211" s="163">
        <f t="shared" si="69"/>
        <v>0</v>
      </c>
      <c r="H211" s="163">
        <f t="shared" si="69"/>
        <v>0</v>
      </c>
      <c r="I211" s="163">
        <f t="shared" si="69"/>
        <v>0</v>
      </c>
      <c r="J211" s="163">
        <f t="shared" si="69"/>
        <v>0</v>
      </c>
      <c r="K211" s="163">
        <f t="shared" si="69"/>
        <v>0</v>
      </c>
      <c r="L211" s="163">
        <f t="shared" si="69"/>
        <v>0</v>
      </c>
      <c r="M211" s="163">
        <f t="shared" si="63"/>
        <v>0</v>
      </c>
      <c r="N211" s="163">
        <f t="shared" si="63"/>
        <v>0</v>
      </c>
      <c r="O211" s="163">
        <f t="shared" si="63"/>
        <v>0</v>
      </c>
      <c r="P211" s="163">
        <f t="shared" si="63"/>
        <v>0</v>
      </c>
      <c r="Q211" s="163">
        <f t="shared" si="64"/>
        <v>0</v>
      </c>
      <c r="R211" s="163">
        <f t="shared" si="64"/>
        <v>0</v>
      </c>
      <c r="S211" s="163">
        <f t="shared" si="64"/>
        <v>0</v>
      </c>
      <c r="T211" s="163">
        <f t="shared" si="68"/>
        <v>0</v>
      </c>
      <c r="U211" s="163">
        <f t="shared" si="68"/>
        <v>0</v>
      </c>
      <c r="V211" s="163">
        <f t="shared" si="68"/>
        <v>0</v>
      </c>
      <c r="W211" s="163">
        <f t="shared" si="68"/>
        <v>0</v>
      </c>
      <c r="X211" s="163">
        <f t="shared" si="68"/>
        <v>0</v>
      </c>
      <c r="Y211" s="163">
        <f t="shared" si="68"/>
        <v>0</v>
      </c>
      <c r="Z211" s="163">
        <f t="shared" si="68"/>
        <v>0</v>
      </c>
      <c r="AA211" s="163">
        <f t="shared" si="68"/>
        <v>0</v>
      </c>
      <c r="AB211" s="163">
        <f t="shared" si="68"/>
        <v>0</v>
      </c>
      <c r="AC211" s="163">
        <f t="shared" si="68"/>
        <v>0</v>
      </c>
      <c r="AD211" s="163">
        <f t="shared" si="68"/>
        <v>0</v>
      </c>
      <c r="AE211" s="163">
        <f t="shared" si="68"/>
        <v>0</v>
      </c>
      <c r="AF211" s="176">
        <f t="shared" si="68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69"/>
        <v>0</v>
      </c>
      <c r="D212" s="163">
        <f t="shared" si="69"/>
        <v>0</v>
      </c>
      <c r="E212" s="163">
        <f t="shared" si="69"/>
        <v>0</v>
      </c>
      <c r="F212" s="163">
        <f t="shared" si="69"/>
        <v>0</v>
      </c>
      <c r="G212" s="163">
        <f t="shared" si="69"/>
        <v>0</v>
      </c>
      <c r="H212" s="163">
        <f t="shared" si="69"/>
        <v>0</v>
      </c>
      <c r="I212" s="163">
        <f t="shared" si="69"/>
        <v>0</v>
      </c>
      <c r="J212" s="163">
        <f t="shared" si="69"/>
        <v>0</v>
      </c>
      <c r="K212" s="163">
        <f t="shared" si="69"/>
        <v>0</v>
      </c>
      <c r="L212" s="163">
        <f t="shared" si="69"/>
        <v>0</v>
      </c>
      <c r="M212" s="163">
        <f t="shared" si="63"/>
        <v>0</v>
      </c>
      <c r="N212" s="163">
        <f t="shared" si="63"/>
        <v>0</v>
      </c>
      <c r="O212" s="163">
        <f t="shared" si="63"/>
        <v>0</v>
      </c>
      <c r="P212" s="163">
        <f t="shared" si="63"/>
        <v>0</v>
      </c>
      <c r="Q212" s="163">
        <f t="shared" si="64"/>
        <v>0</v>
      </c>
      <c r="R212" s="163">
        <f t="shared" si="64"/>
        <v>0</v>
      </c>
      <c r="S212" s="163">
        <f t="shared" si="64"/>
        <v>0</v>
      </c>
      <c r="T212" s="163">
        <f t="shared" si="68"/>
        <v>0</v>
      </c>
      <c r="U212" s="163">
        <f t="shared" si="68"/>
        <v>0</v>
      </c>
      <c r="V212" s="163">
        <f t="shared" si="68"/>
        <v>0</v>
      </c>
      <c r="W212" s="163">
        <f t="shared" si="68"/>
        <v>0</v>
      </c>
      <c r="X212" s="163">
        <f t="shared" si="68"/>
        <v>0</v>
      </c>
      <c r="Y212" s="163">
        <f t="shared" si="68"/>
        <v>0</v>
      </c>
      <c r="Z212" s="163">
        <f t="shared" si="68"/>
        <v>0</v>
      </c>
      <c r="AA212" s="163">
        <f t="shared" si="68"/>
        <v>0</v>
      </c>
      <c r="AB212" s="163">
        <f t="shared" si="68"/>
        <v>0</v>
      </c>
      <c r="AC212" s="163">
        <f t="shared" si="68"/>
        <v>0</v>
      </c>
      <c r="AD212" s="163">
        <f t="shared" si="68"/>
        <v>0</v>
      </c>
      <c r="AE212" s="163">
        <f t="shared" si="68"/>
        <v>0</v>
      </c>
      <c r="AF212" s="176">
        <f t="shared" si="68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69"/>
        <v>0</v>
      </c>
      <c r="D213" s="163">
        <f t="shared" si="69"/>
        <v>0</v>
      </c>
      <c r="E213" s="163">
        <f t="shared" si="69"/>
        <v>0</v>
      </c>
      <c r="F213" s="163">
        <f t="shared" si="69"/>
        <v>0</v>
      </c>
      <c r="G213" s="163">
        <f t="shared" si="69"/>
        <v>0</v>
      </c>
      <c r="H213" s="163">
        <f t="shared" si="69"/>
        <v>0</v>
      </c>
      <c r="I213" s="163">
        <f t="shared" si="69"/>
        <v>0</v>
      </c>
      <c r="J213" s="163">
        <f t="shared" si="69"/>
        <v>0</v>
      </c>
      <c r="K213" s="163">
        <f t="shared" si="69"/>
        <v>0</v>
      </c>
      <c r="L213" s="163">
        <f t="shared" si="69"/>
        <v>0</v>
      </c>
      <c r="M213" s="163">
        <f t="shared" si="63"/>
        <v>0</v>
      </c>
      <c r="N213" s="163">
        <f t="shared" si="63"/>
        <v>0</v>
      </c>
      <c r="O213" s="163">
        <f t="shared" si="63"/>
        <v>0</v>
      </c>
      <c r="P213" s="163">
        <f t="shared" si="63"/>
        <v>0</v>
      </c>
      <c r="Q213" s="163">
        <f t="shared" si="64"/>
        <v>0</v>
      </c>
      <c r="R213" s="163">
        <f t="shared" si="64"/>
        <v>0</v>
      </c>
      <c r="S213" s="163">
        <f t="shared" si="64"/>
        <v>0</v>
      </c>
      <c r="T213" s="163">
        <f t="shared" si="68"/>
        <v>0</v>
      </c>
      <c r="U213" s="163">
        <f t="shared" si="68"/>
        <v>0</v>
      </c>
      <c r="V213" s="163">
        <f t="shared" si="68"/>
        <v>0</v>
      </c>
      <c r="W213" s="163">
        <f t="shared" si="68"/>
        <v>0</v>
      </c>
      <c r="X213" s="163">
        <f t="shared" si="68"/>
        <v>0</v>
      </c>
      <c r="Y213" s="163">
        <f t="shared" si="68"/>
        <v>0</v>
      </c>
      <c r="Z213" s="163">
        <f t="shared" si="68"/>
        <v>0</v>
      </c>
      <c r="AA213" s="163">
        <f t="shared" si="68"/>
        <v>0</v>
      </c>
      <c r="AB213" s="163">
        <f t="shared" si="68"/>
        <v>0</v>
      </c>
      <c r="AC213" s="163">
        <f t="shared" si="68"/>
        <v>0</v>
      </c>
      <c r="AD213" s="163">
        <f t="shared" si="68"/>
        <v>0</v>
      </c>
      <c r="AE213" s="163">
        <f t="shared" si="68"/>
        <v>0</v>
      </c>
      <c r="AF213" s="176">
        <f t="shared" si="68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69"/>
        <v>0</v>
      </c>
      <c r="D214" s="163">
        <f t="shared" si="69"/>
        <v>0</v>
      </c>
      <c r="E214" s="163">
        <f t="shared" si="69"/>
        <v>0</v>
      </c>
      <c r="F214" s="163">
        <f t="shared" si="69"/>
        <v>0</v>
      </c>
      <c r="G214" s="163">
        <f t="shared" si="69"/>
        <v>0</v>
      </c>
      <c r="H214" s="163">
        <f t="shared" si="69"/>
        <v>0</v>
      </c>
      <c r="I214" s="163">
        <f t="shared" si="69"/>
        <v>0</v>
      </c>
      <c r="J214" s="163">
        <f t="shared" si="69"/>
        <v>0</v>
      </c>
      <c r="K214" s="163">
        <f t="shared" si="69"/>
        <v>0</v>
      </c>
      <c r="L214" s="163">
        <f t="shared" si="69"/>
        <v>0</v>
      </c>
      <c r="M214" s="163">
        <f t="shared" si="63"/>
        <v>0</v>
      </c>
      <c r="N214" s="163">
        <f t="shared" si="63"/>
        <v>0</v>
      </c>
      <c r="O214" s="163">
        <f t="shared" si="63"/>
        <v>0</v>
      </c>
      <c r="P214" s="163">
        <f t="shared" si="63"/>
        <v>0</v>
      </c>
      <c r="Q214" s="163">
        <f t="shared" si="64"/>
        <v>0</v>
      </c>
      <c r="R214" s="163">
        <f t="shared" si="64"/>
        <v>0</v>
      </c>
      <c r="S214" s="163">
        <f t="shared" si="64"/>
        <v>0</v>
      </c>
      <c r="T214" s="163">
        <f t="shared" si="68"/>
        <v>0</v>
      </c>
      <c r="U214" s="163">
        <f t="shared" si="68"/>
        <v>0</v>
      </c>
      <c r="V214" s="163">
        <f t="shared" si="68"/>
        <v>0</v>
      </c>
      <c r="W214" s="163">
        <f t="shared" si="68"/>
        <v>0</v>
      </c>
      <c r="X214" s="163">
        <f t="shared" si="68"/>
        <v>0</v>
      </c>
      <c r="Y214" s="163">
        <f t="shared" si="68"/>
        <v>0</v>
      </c>
      <c r="Z214" s="163">
        <f t="shared" si="68"/>
        <v>0</v>
      </c>
      <c r="AA214" s="163">
        <f t="shared" si="68"/>
        <v>0</v>
      </c>
      <c r="AB214" s="163">
        <f t="shared" si="68"/>
        <v>0</v>
      </c>
      <c r="AC214" s="163">
        <f t="shared" si="68"/>
        <v>0</v>
      </c>
      <c r="AD214" s="163">
        <f t="shared" si="68"/>
        <v>0</v>
      </c>
      <c r="AE214" s="163">
        <f t="shared" si="68"/>
        <v>0</v>
      </c>
      <c r="AF214" s="176">
        <f t="shared" si="68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69"/>
        <v>0</v>
      </c>
      <c r="D215" s="163">
        <f t="shared" si="69"/>
        <v>0</v>
      </c>
      <c r="E215" s="163">
        <f t="shared" si="69"/>
        <v>0</v>
      </c>
      <c r="F215" s="163">
        <f t="shared" si="69"/>
        <v>0</v>
      </c>
      <c r="G215" s="163">
        <f t="shared" si="69"/>
        <v>0</v>
      </c>
      <c r="H215" s="163">
        <f t="shared" si="69"/>
        <v>0</v>
      </c>
      <c r="I215" s="163">
        <f t="shared" si="69"/>
        <v>0</v>
      </c>
      <c r="J215" s="163">
        <f t="shared" si="69"/>
        <v>0</v>
      </c>
      <c r="K215" s="163">
        <f t="shared" si="69"/>
        <v>0</v>
      </c>
      <c r="L215" s="163">
        <f t="shared" si="69"/>
        <v>0</v>
      </c>
      <c r="M215" s="163">
        <f t="shared" si="63"/>
        <v>0</v>
      </c>
      <c r="N215" s="163">
        <f t="shared" si="63"/>
        <v>0</v>
      </c>
      <c r="O215" s="163">
        <f t="shared" si="63"/>
        <v>0</v>
      </c>
      <c r="P215" s="163">
        <f t="shared" si="63"/>
        <v>0</v>
      </c>
      <c r="Q215" s="163">
        <f t="shared" si="64"/>
        <v>0</v>
      </c>
      <c r="R215" s="163">
        <f t="shared" si="64"/>
        <v>0</v>
      </c>
      <c r="S215" s="163">
        <f t="shared" si="64"/>
        <v>0</v>
      </c>
      <c r="T215" s="163">
        <f t="shared" si="68"/>
        <v>0</v>
      </c>
      <c r="U215" s="163">
        <f t="shared" si="68"/>
        <v>0</v>
      </c>
      <c r="V215" s="163">
        <f t="shared" si="68"/>
        <v>0</v>
      </c>
      <c r="W215" s="163">
        <f t="shared" si="68"/>
        <v>0</v>
      </c>
      <c r="X215" s="163">
        <f t="shared" si="68"/>
        <v>0</v>
      </c>
      <c r="Y215" s="163">
        <f t="shared" si="68"/>
        <v>0</v>
      </c>
      <c r="Z215" s="163">
        <f t="shared" si="68"/>
        <v>0</v>
      </c>
      <c r="AA215" s="163">
        <f t="shared" si="68"/>
        <v>0</v>
      </c>
      <c r="AB215" s="163">
        <f t="shared" si="68"/>
        <v>0</v>
      </c>
      <c r="AC215" s="163">
        <f t="shared" si="68"/>
        <v>0</v>
      </c>
      <c r="AD215" s="163">
        <f t="shared" si="68"/>
        <v>0</v>
      </c>
      <c r="AE215" s="163">
        <f t="shared" si="68"/>
        <v>0</v>
      </c>
      <c r="AF215" s="176">
        <f t="shared" si="68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69"/>
        <v>0</v>
      </c>
      <c r="D216" s="163">
        <f t="shared" si="69"/>
        <v>0</v>
      </c>
      <c r="E216" s="163">
        <f t="shared" si="69"/>
        <v>0</v>
      </c>
      <c r="F216" s="163">
        <f t="shared" si="69"/>
        <v>0</v>
      </c>
      <c r="G216" s="163">
        <f t="shared" si="69"/>
        <v>0</v>
      </c>
      <c r="H216" s="163">
        <f t="shared" si="69"/>
        <v>0</v>
      </c>
      <c r="I216" s="163">
        <f t="shared" si="69"/>
        <v>0</v>
      </c>
      <c r="J216" s="163">
        <f t="shared" si="69"/>
        <v>0</v>
      </c>
      <c r="K216" s="163">
        <f t="shared" si="69"/>
        <v>0</v>
      </c>
      <c r="L216" s="163">
        <f t="shared" si="69"/>
        <v>0</v>
      </c>
      <c r="M216" s="163">
        <f t="shared" si="63"/>
        <v>0</v>
      </c>
      <c r="N216" s="163">
        <f t="shared" si="63"/>
        <v>0</v>
      </c>
      <c r="O216" s="163">
        <f t="shared" si="63"/>
        <v>0</v>
      </c>
      <c r="P216" s="163">
        <f t="shared" si="63"/>
        <v>0</v>
      </c>
      <c r="Q216" s="163">
        <f t="shared" si="64"/>
        <v>0</v>
      </c>
      <c r="R216" s="163">
        <f t="shared" si="64"/>
        <v>0</v>
      </c>
      <c r="S216" s="163">
        <f t="shared" si="64"/>
        <v>0</v>
      </c>
      <c r="T216" s="163">
        <f t="shared" ref="T216:AF231" si="70">S216</f>
        <v>0</v>
      </c>
      <c r="U216" s="163">
        <f t="shared" si="70"/>
        <v>0</v>
      </c>
      <c r="V216" s="163">
        <f t="shared" si="70"/>
        <v>0</v>
      </c>
      <c r="W216" s="163">
        <f t="shared" si="70"/>
        <v>0</v>
      </c>
      <c r="X216" s="163">
        <f t="shared" si="70"/>
        <v>0</v>
      </c>
      <c r="Y216" s="163">
        <f t="shared" si="70"/>
        <v>0</v>
      </c>
      <c r="Z216" s="163">
        <f t="shared" si="70"/>
        <v>0</v>
      </c>
      <c r="AA216" s="163">
        <f t="shared" si="70"/>
        <v>0</v>
      </c>
      <c r="AB216" s="163">
        <f t="shared" si="70"/>
        <v>0</v>
      </c>
      <c r="AC216" s="163">
        <f t="shared" si="70"/>
        <v>0</v>
      </c>
      <c r="AD216" s="163">
        <f t="shared" si="70"/>
        <v>0</v>
      </c>
      <c r="AE216" s="163">
        <f t="shared" si="70"/>
        <v>0</v>
      </c>
      <c r="AF216" s="176">
        <f t="shared" si="70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L232" si="71">B217</f>
        <v>0</v>
      </c>
      <c r="D217" s="163">
        <f t="shared" si="71"/>
        <v>0</v>
      </c>
      <c r="E217" s="163">
        <f t="shared" si="71"/>
        <v>0</v>
      </c>
      <c r="F217" s="163">
        <f t="shared" si="71"/>
        <v>0</v>
      </c>
      <c r="G217" s="163">
        <f t="shared" si="71"/>
        <v>0</v>
      </c>
      <c r="H217" s="163">
        <f t="shared" si="71"/>
        <v>0</v>
      </c>
      <c r="I217" s="163">
        <f t="shared" si="71"/>
        <v>0</v>
      </c>
      <c r="J217" s="163">
        <f t="shared" si="71"/>
        <v>0</v>
      </c>
      <c r="K217" s="163">
        <f t="shared" si="71"/>
        <v>0</v>
      </c>
      <c r="L217" s="163">
        <f t="shared" si="71"/>
        <v>0</v>
      </c>
      <c r="M217" s="163">
        <f t="shared" si="63"/>
        <v>0</v>
      </c>
      <c r="N217" s="163">
        <f t="shared" si="63"/>
        <v>0</v>
      </c>
      <c r="O217" s="163">
        <f t="shared" si="63"/>
        <v>0</v>
      </c>
      <c r="P217" s="163">
        <f t="shared" si="63"/>
        <v>0</v>
      </c>
      <c r="Q217" s="163">
        <f t="shared" si="64"/>
        <v>0</v>
      </c>
      <c r="R217" s="163">
        <f t="shared" si="64"/>
        <v>0</v>
      </c>
      <c r="S217" s="163">
        <f t="shared" si="64"/>
        <v>0</v>
      </c>
      <c r="T217" s="163">
        <f t="shared" si="70"/>
        <v>0</v>
      </c>
      <c r="U217" s="163">
        <f t="shared" si="70"/>
        <v>0</v>
      </c>
      <c r="V217" s="163">
        <f t="shared" si="70"/>
        <v>0</v>
      </c>
      <c r="W217" s="163">
        <f t="shared" si="70"/>
        <v>0</v>
      </c>
      <c r="X217" s="163">
        <f t="shared" si="70"/>
        <v>0</v>
      </c>
      <c r="Y217" s="163">
        <f t="shared" si="70"/>
        <v>0</v>
      </c>
      <c r="Z217" s="163">
        <f t="shared" si="70"/>
        <v>0</v>
      </c>
      <c r="AA217" s="163">
        <f t="shared" si="70"/>
        <v>0</v>
      </c>
      <c r="AB217" s="163">
        <f t="shared" si="70"/>
        <v>0</v>
      </c>
      <c r="AC217" s="163">
        <f t="shared" si="70"/>
        <v>0</v>
      </c>
      <c r="AD217" s="163">
        <f t="shared" si="70"/>
        <v>0</v>
      </c>
      <c r="AE217" s="163">
        <f t="shared" si="70"/>
        <v>0</v>
      </c>
      <c r="AF217" s="176">
        <f t="shared" si="70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71"/>
        <v>0</v>
      </c>
      <c r="D218" s="163">
        <f t="shared" si="71"/>
        <v>0</v>
      </c>
      <c r="E218" s="163">
        <f t="shared" si="71"/>
        <v>0</v>
      </c>
      <c r="F218" s="163">
        <f t="shared" si="71"/>
        <v>0</v>
      </c>
      <c r="G218" s="163">
        <f t="shared" si="71"/>
        <v>0</v>
      </c>
      <c r="H218" s="163">
        <f t="shared" si="71"/>
        <v>0</v>
      </c>
      <c r="I218" s="163">
        <f t="shared" si="71"/>
        <v>0</v>
      </c>
      <c r="J218" s="163">
        <f t="shared" si="71"/>
        <v>0</v>
      </c>
      <c r="K218" s="163">
        <f t="shared" si="71"/>
        <v>0</v>
      </c>
      <c r="L218" s="163">
        <f t="shared" si="71"/>
        <v>0</v>
      </c>
      <c r="M218" s="163">
        <f t="shared" si="63"/>
        <v>0</v>
      </c>
      <c r="N218" s="163">
        <f t="shared" si="63"/>
        <v>0</v>
      </c>
      <c r="O218" s="163">
        <f t="shared" si="63"/>
        <v>0</v>
      </c>
      <c r="P218" s="163">
        <f t="shared" si="63"/>
        <v>0</v>
      </c>
      <c r="Q218" s="163">
        <f t="shared" si="64"/>
        <v>0</v>
      </c>
      <c r="R218" s="163">
        <f t="shared" si="64"/>
        <v>0</v>
      </c>
      <c r="S218" s="163">
        <f t="shared" si="64"/>
        <v>0</v>
      </c>
      <c r="T218" s="163">
        <f t="shared" si="70"/>
        <v>0</v>
      </c>
      <c r="U218" s="163">
        <f t="shared" si="70"/>
        <v>0</v>
      </c>
      <c r="V218" s="163">
        <f t="shared" si="70"/>
        <v>0</v>
      </c>
      <c r="W218" s="163">
        <f t="shared" si="70"/>
        <v>0</v>
      </c>
      <c r="X218" s="163">
        <f t="shared" si="70"/>
        <v>0</v>
      </c>
      <c r="Y218" s="163">
        <f t="shared" si="70"/>
        <v>0</v>
      </c>
      <c r="Z218" s="163">
        <f t="shared" si="70"/>
        <v>0</v>
      </c>
      <c r="AA218" s="163">
        <f t="shared" si="70"/>
        <v>0</v>
      </c>
      <c r="AB218" s="163">
        <f t="shared" si="70"/>
        <v>0</v>
      </c>
      <c r="AC218" s="163">
        <f t="shared" si="70"/>
        <v>0</v>
      </c>
      <c r="AD218" s="163">
        <f t="shared" si="70"/>
        <v>0</v>
      </c>
      <c r="AE218" s="163">
        <f t="shared" si="70"/>
        <v>0</v>
      </c>
      <c r="AF218" s="176">
        <f t="shared" si="70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71"/>
        <v>0</v>
      </c>
      <c r="D219" s="163">
        <f t="shared" si="71"/>
        <v>0</v>
      </c>
      <c r="E219" s="163">
        <f t="shared" si="71"/>
        <v>0</v>
      </c>
      <c r="F219" s="163">
        <f t="shared" si="71"/>
        <v>0</v>
      </c>
      <c r="G219" s="163">
        <f t="shared" si="71"/>
        <v>0</v>
      </c>
      <c r="H219" s="163">
        <f t="shared" si="71"/>
        <v>0</v>
      </c>
      <c r="I219" s="163">
        <f t="shared" si="71"/>
        <v>0</v>
      </c>
      <c r="J219" s="163">
        <f t="shared" si="71"/>
        <v>0</v>
      </c>
      <c r="K219" s="163">
        <f t="shared" si="71"/>
        <v>0</v>
      </c>
      <c r="L219" s="163">
        <f t="shared" si="71"/>
        <v>0</v>
      </c>
      <c r="M219" s="163">
        <f t="shared" si="63"/>
        <v>0</v>
      </c>
      <c r="N219" s="163">
        <f t="shared" si="63"/>
        <v>0</v>
      </c>
      <c r="O219" s="163">
        <f t="shared" si="63"/>
        <v>0</v>
      </c>
      <c r="P219" s="163">
        <f t="shared" si="63"/>
        <v>0</v>
      </c>
      <c r="Q219" s="163">
        <f t="shared" si="64"/>
        <v>0</v>
      </c>
      <c r="R219" s="163">
        <f t="shared" si="64"/>
        <v>0</v>
      </c>
      <c r="S219" s="163">
        <f t="shared" si="64"/>
        <v>0</v>
      </c>
      <c r="T219" s="163">
        <f t="shared" si="70"/>
        <v>0</v>
      </c>
      <c r="U219" s="163">
        <f t="shared" si="70"/>
        <v>0</v>
      </c>
      <c r="V219" s="163">
        <f t="shared" si="70"/>
        <v>0</v>
      </c>
      <c r="W219" s="163">
        <f t="shared" si="70"/>
        <v>0</v>
      </c>
      <c r="X219" s="163">
        <f t="shared" si="70"/>
        <v>0</v>
      </c>
      <c r="Y219" s="163">
        <f t="shared" si="70"/>
        <v>0</v>
      </c>
      <c r="Z219" s="163">
        <f t="shared" si="70"/>
        <v>0</v>
      </c>
      <c r="AA219" s="163">
        <f t="shared" si="70"/>
        <v>0</v>
      </c>
      <c r="AB219" s="163">
        <f t="shared" si="70"/>
        <v>0</v>
      </c>
      <c r="AC219" s="163">
        <f t="shared" si="70"/>
        <v>0</v>
      </c>
      <c r="AD219" s="163">
        <f t="shared" si="70"/>
        <v>0</v>
      </c>
      <c r="AE219" s="163">
        <f t="shared" si="70"/>
        <v>0</v>
      </c>
      <c r="AF219" s="176">
        <f t="shared" si="70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71"/>
        <v>0</v>
      </c>
      <c r="D220" s="163">
        <f t="shared" si="71"/>
        <v>0</v>
      </c>
      <c r="E220" s="163">
        <f t="shared" si="71"/>
        <v>0</v>
      </c>
      <c r="F220" s="163">
        <f t="shared" si="71"/>
        <v>0</v>
      </c>
      <c r="G220" s="163">
        <f t="shared" si="71"/>
        <v>0</v>
      </c>
      <c r="H220" s="163">
        <f t="shared" si="71"/>
        <v>0</v>
      </c>
      <c r="I220" s="163">
        <f t="shared" si="71"/>
        <v>0</v>
      </c>
      <c r="J220" s="163">
        <f t="shared" si="71"/>
        <v>0</v>
      </c>
      <c r="K220" s="163">
        <f t="shared" si="71"/>
        <v>0</v>
      </c>
      <c r="L220" s="163">
        <f t="shared" si="71"/>
        <v>0</v>
      </c>
      <c r="M220" s="163">
        <f t="shared" si="63"/>
        <v>0</v>
      </c>
      <c r="N220" s="163">
        <f t="shared" si="63"/>
        <v>0</v>
      </c>
      <c r="O220" s="163">
        <f t="shared" si="63"/>
        <v>0</v>
      </c>
      <c r="P220" s="163">
        <f t="shared" si="63"/>
        <v>0</v>
      </c>
      <c r="Q220" s="163">
        <f t="shared" si="64"/>
        <v>0</v>
      </c>
      <c r="R220" s="163">
        <f t="shared" si="64"/>
        <v>0</v>
      </c>
      <c r="S220" s="163">
        <f t="shared" si="64"/>
        <v>0</v>
      </c>
      <c r="T220" s="163">
        <f t="shared" si="70"/>
        <v>0</v>
      </c>
      <c r="U220" s="163">
        <f t="shared" si="70"/>
        <v>0</v>
      </c>
      <c r="V220" s="163">
        <f t="shared" si="70"/>
        <v>0</v>
      </c>
      <c r="W220" s="163">
        <f t="shared" si="70"/>
        <v>0</v>
      </c>
      <c r="X220" s="163">
        <f t="shared" si="70"/>
        <v>0</v>
      </c>
      <c r="Y220" s="163">
        <f t="shared" si="70"/>
        <v>0</v>
      </c>
      <c r="Z220" s="163">
        <f t="shared" si="70"/>
        <v>0</v>
      </c>
      <c r="AA220" s="163">
        <f t="shared" si="70"/>
        <v>0</v>
      </c>
      <c r="AB220" s="163">
        <f t="shared" si="70"/>
        <v>0</v>
      </c>
      <c r="AC220" s="163">
        <f t="shared" si="70"/>
        <v>0</v>
      </c>
      <c r="AD220" s="163">
        <f t="shared" si="70"/>
        <v>0</v>
      </c>
      <c r="AE220" s="163">
        <f t="shared" si="70"/>
        <v>0</v>
      </c>
      <c r="AF220" s="176">
        <f t="shared" si="70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71"/>
        <v>0</v>
      </c>
      <c r="D221" s="163">
        <f t="shared" si="71"/>
        <v>0</v>
      </c>
      <c r="E221" s="163">
        <f t="shared" si="71"/>
        <v>0</v>
      </c>
      <c r="F221" s="163">
        <f t="shared" si="71"/>
        <v>0</v>
      </c>
      <c r="G221" s="163">
        <f t="shared" si="71"/>
        <v>0</v>
      </c>
      <c r="H221" s="163">
        <f t="shared" si="71"/>
        <v>0</v>
      </c>
      <c r="I221" s="163">
        <f t="shared" si="71"/>
        <v>0</v>
      </c>
      <c r="J221" s="163">
        <f t="shared" si="71"/>
        <v>0</v>
      </c>
      <c r="K221" s="163">
        <f t="shared" si="71"/>
        <v>0</v>
      </c>
      <c r="L221" s="163">
        <f t="shared" si="71"/>
        <v>0</v>
      </c>
      <c r="M221" s="163">
        <f t="shared" si="63"/>
        <v>0</v>
      </c>
      <c r="N221" s="163">
        <f t="shared" si="63"/>
        <v>0</v>
      </c>
      <c r="O221" s="163">
        <f t="shared" si="63"/>
        <v>0</v>
      </c>
      <c r="P221" s="163">
        <f t="shared" si="63"/>
        <v>0</v>
      </c>
      <c r="Q221" s="163">
        <f t="shared" si="64"/>
        <v>0</v>
      </c>
      <c r="R221" s="163">
        <f t="shared" si="64"/>
        <v>0</v>
      </c>
      <c r="S221" s="163">
        <f t="shared" si="64"/>
        <v>0</v>
      </c>
      <c r="T221" s="163">
        <f t="shared" si="70"/>
        <v>0</v>
      </c>
      <c r="U221" s="163">
        <f t="shared" si="70"/>
        <v>0</v>
      </c>
      <c r="V221" s="163">
        <f t="shared" si="70"/>
        <v>0</v>
      </c>
      <c r="W221" s="163">
        <f t="shared" si="70"/>
        <v>0</v>
      </c>
      <c r="X221" s="163">
        <f t="shared" si="70"/>
        <v>0</v>
      </c>
      <c r="Y221" s="163">
        <f t="shared" si="70"/>
        <v>0</v>
      </c>
      <c r="Z221" s="163">
        <f t="shared" si="70"/>
        <v>0</v>
      </c>
      <c r="AA221" s="163">
        <f t="shared" si="70"/>
        <v>0</v>
      </c>
      <c r="AB221" s="163">
        <f t="shared" si="70"/>
        <v>0</v>
      </c>
      <c r="AC221" s="163">
        <f t="shared" si="70"/>
        <v>0</v>
      </c>
      <c r="AD221" s="163">
        <f t="shared" si="70"/>
        <v>0</v>
      </c>
      <c r="AE221" s="163">
        <f t="shared" si="70"/>
        <v>0</v>
      </c>
      <c r="AF221" s="176">
        <f t="shared" si="70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71"/>
        <v>0</v>
      </c>
      <c r="D222" s="163">
        <f t="shared" si="71"/>
        <v>0</v>
      </c>
      <c r="E222" s="163">
        <f t="shared" si="71"/>
        <v>0</v>
      </c>
      <c r="F222" s="163">
        <f t="shared" si="71"/>
        <v>0</v>
      </c>
      <c r="G222" s="163">
        <f t="shared" si="71"/>
        <v>0</v>
      </c>
      <c r="H222" s="163">
        <f t="shared" si="71"/>
        <v>0</v>
      </c>
      <c r="I222" s="163">
        <f t="shared" si="71"/>
        <v>0</v>
      </c>
      <c r="J222" s="163">
        <f t="shared" si="71"/>
        <v>0</v>
      </c>
      <c r="K222" s="163">
        <f t="shared" si="71"/>
        <v>0</v>
      </c>
      <c r="L222" s="163">
        <f t="shared" si="71"/>
        <v>0</v>
      </c>
      <c r="M222" s="163">
        <f t="shared" si="63"/>
        <v>0</v>
      </c>
      <c r="N222" s="163">
        <f t="shared" si="63"/>
        <v>0</v>
      </c>
      <c r="O222" s="163">
        <f t="shared" si="63"/>
        <v>0</v>
      </c>
      <c r="P222" s="163">
        <f t="shared" si="63"/>
        <v>0</v>
      </c>
      <c r="Q222" s="163">
        <f t="shared" si="64"/>
        <v>0</v>
      </c>
      <c r="R222" s="163">
        <f t="shared" si="64"/>
        <v>0</v>
      </c>
      <c r="S222" s="163">
        <f t="shared" si="64"/>
        <v>0</v>
      </c>
      <c r="T222" s="163">
        <f t="shared" si="70"/>
        <v>0</v>
      </c>
      <c r="U222" s="163">
        <f t="shared" si="70"/>
        <v>0</v>
      </c>
      <c r="V222" s="163">
        <f t="shared" si="70"/>
        <v>0</v>
      </c>
      <c r="W222" s="163">
        <f t="shared" si="70"/>
        <v>0</v>
      </c>
      <c r="X222" s="163">
        <f t="shared" si="70"/>
        <v>0</v>
      </c>
      <c r="Y222" s="163">
        <f t="shared" si="70"/>
        <v>0</v>
      </c>
      <c r="Z222" s="163">
        <f t="shared" si="70"/>
        <v>0</v>
      </c>
      <c r="AA222" s="163">
        <f t="shared" si="70"/>
        <v>0</v>
      </c>
      <c r="AB222" s="163">
        <f t="shared" si="70"/>
        <v>0</v>
      </c>
      <c r="AC222" s="163">
        <f t="shared" si="70"/>
        <v>0</v>
      </c>
      <c r="AD222" s="163">
        <f t="shared" si="70"/>
        <v>0</v>
      </c>
      <c r="AE222" s="163">
        <f t="shared" si="70"/>
        <v>0</v>
      </c>
      <c r="AF222" s="176">
        <f t="shared" si="70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71"/>
        <v>0</v>
      </c>
      <c r="D223" s="163">
        <f t="shared" si="71"/>
        <v>0</v>
      </c>
      <c r="E223" s="163">
        <f t="shared" si="71"/>
        <v>0</v>
      </c>
      <c r="F223" s="163">
        <f t="shared" si="71"/>
        <v>0</v>
      </c>
      <c r="G223" s="163">
        <f t="shared" si="71"/>
        <v>0</v>
      </c>
      <c r="H223" s="163">
        <f t="shared" si="71"/>
        <v>0</v>
      </c>
      <c r="I223" s="163">
        <f t="shared" si="71"/>
        <v>0</v>
      </c>
      <c r="J223" s="163">
        <f t="shared" si="71"/>
        <v>0</v>
      </c>
      <c r="K223" s="163">
        <f t="shared" si="71"/>
        <v>0</v>
      </c>
      <c r="L223" s="163">
        <f t="shared" si="71"/>
        <v>0</v>
      </c>
      <c r="M223" s="163">
        <f t="shared" si="63"/>
        <v>0</v>
      </c>
      <c r="N223" s="163">
        <f t="shared" si="63"/>
        <v>0</v>
      </c>
      <c r="O223" s="163">
        <f t="shared" si="63"/>
        <v>0</v>
      </c>
      <c r="P223" s="163">
        <f t="shared" si="63"/>
        <v>0</v>
      </c>
      <c r="Q223" s="163">
        <f t="shared" si="64"/>
        <v>0</v>
      </c>
      <c r="R223" s="163">
        <f t="shared" si="64"/>
        <v>0</v>
      </c>
      <c r="S223" s="163">
        <f t="shared" si="64"/>
        <v>0</v>
      </c>
      <c r="T223" s="163">
        <f t="shared" si="70"/>
        <v>0</v>
      </c>
      <c r="U223" s="163">
        <f t="shared" si="70"/>
        <v>0</v>
      </c>
      <c r="V223" s="163">
        <f t="shared" si="70"/>
        <v>0</v>
      </c>
      <c r="W223" s="163">
        <f t="shared" si="70"/>
        <v>0</v>
      </c>
      <c r="X223" s="163">
        <f t="shared" si="70"/>
        <v>0</v>
      </c>
      <c r="Y223" s="163">
        <f t="shared" si="70"/>
        <v>0</v>
      </c>
      <c r="Z223" s="163">
        <f t="shared" si="70"/>
        <v>0</v>
      </c>
      <c r="AA223" s="163">
        <f t="shared" si="70"/>
        <v>0</v>
      </c>
      <c r="AB223" s="163">
        <f t="shared" si="70"/>
        <v>0</v>
      </c>
      <c r="AC223" s="163">
        <f t="shared" si="70"/>
        <v>0</v>
      </c>
      <c r="AD223" s="163">
        <f t="shared" si="70"/>
        <v>0</v>
      </c>
      <c r="AE223" s="163">
        <f t="shared" si="70"/>
        <v>0</v>
      </c>
      <c r="AF223" s="176">
        <f t="shared" si="70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71"/>
        <v>0</v>
      </c>
      <c r="D224" s="163">
        <f t="shared" si="71"/>
        <v>0</v>
      </c>
      <c r="E224" s="163">
        <f t="shared" si="71"/>
        <v>0</v>
      </c>
      <c r="F224" s="163">
        <f t="shared" si="71"/>
        <v>0</v>
      </c>
      <c r="G224" s="163">
        <f t="shared" si="71"/>
        <v>0</v>
      </c>
      <c r="H224" s="163">
        <f t="shared" si="71"/>
        <v>0</v>
      </c>
      <c r="I224" s="163">
        <f t="shared" si="71"/>
        <v>0</v>
      </c>
      <c r="J224" s="163">
        <f t="shared" si="71"/>
        <v>0</v>
      </c>
      <c r="K224" s="163">
        <f t="shared" si="71"/>
        <v>0</v>
      </c>
      <c r="L224" s="163">
        <f t="shared" si="71"/>
        <v>0</v>
      </c>
      <c r="M224" s="163">
        <f t="shared" si="63"/>
        <v>0</v>
      </c>
      <c r="N224" s="163">
        <f t="shared" si="63"/>
        <v>0</v>
      </c>
      <c r="O224" s="163">
        <f t="shared" si="63"/>
        <v>0</v>
      </c>
      <c r="P224" s="163">
        <f t="shared" si="63"/>
        <v>0</v>
      </c>
      <c r="Q224" s="163">
        <f t="shared" si="64"/>
        <v>0</v>
      </c>
      <c r="R224" s="163">
        <f t="shared" si="64"/>
        <v>0</v>
      </c>
      <c r="S224" s="163">
        <f t="shared" si="64"/>
        <v>0</v>
      </c>
      <c r="T224" s="163">
        <f t="shared" si="70"/>
        <v>0</v>
      </c>
      <c r="U224" s="163">
        <f t="shared" si="70"/>
        <v>0</v>
      </c>
      <c r="V224" s="163">
        <f t="shared" si="70"/>
        <v>0</v>
      </c>
      <c r="W224" s="163">
        <f t="shared" si="70"/>
        <v>0</v>
      </c>
      <c r="X224" s="163">
        <f t="shared" si="70"/>
        <v>0</v>
      </c>
      <c r="Y224" s="163">
        <f t="shared" si="70"/>
        <v>0</v>
      </c>
      <c r="Z224" s="163">
        <f t="shared" si="70"/>
        <v>0</v>
      </c>
      <c r="AA224" s="163">
        <f t="shared" si="70"/>
        <v>0</v>
      </c>
      <c r="AB224" s="163">
        <f t="shared" si="70"/>
        <v>0</v>
      </c>
      <c r="AC224" s="163">
        <f t="shared" si="70"/>
        <v>0</v>
      </c>
      <c r="AD224" s="163">
        <f t="shared" si="70"/>
        <v>0</v>
      </c>
      <c r="AE224" s="163">
        <f t="shared" si="70"/>
        <v>0</v>
      </c>
      <c r="AF224" s="176">
        <f t="shared" si="70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71"/>
        <v>0</v>
      </c>
      <c r="D225" s="163">
        <f t="shared" si="71"/>
        <v>0</v>
      </c>
      <c r="E225" s="163">
        <f t="shared" si="71"/>
        <v>0</v>
      </c>
      <c r="F225" s="163">
        <f t="shared" si="71"/>
        <v>0</v>
      </c>
      <c r="G225" s="163">
        <f t="shared" si="71"/>
        <v>0</v>
      </c>
      <c r="H225" s="163">
        <f t="shared" si="71"/>
        <v>0</v>
      </c>
      <c r="I225" s="163">
        <f t="shared" si="71"/>
        <v>0</v>
      </c>
      <c r="J225" s="163">
        <f t="shared" si="71"/>
        <v>0</v>
      </c>
      <c r="K225" s="163">
        <f t="shared" si="71"/>
        <v>0</v>
      </c>
      <c r="L225" s="163">
        <f t="shared" si="71"/>
        <v>0</v>
      </c>
      <c r="M225" s="163">
        <f t="shared" si="63"/>
        <v>0</v>
      </c>
      <c r="N225" s="163">
        <f t="shared" si="63"/>
        <v>0</v>
      </c>
      <c r="O225" s="163">
        <f t="shared" si="63"/>
        <v>0</v>
      </c>
      <c r="P225" s="163">
        <f t="shared" si="63"/>
        <v>0</v>
      </c>
      <c r="Q225" s="163">
        <f t="shared" si="64"/>
        <v>0</v>
      </c>
      <c r="R225" s="163">
        <f t="shared" si="64"/>
        <v>0</v>
      </c>
      <c r="S225" s="163">
        <f t="shared" si="64"/>
        <v>0</v>
      </c>
      <c r="T225" s="163">
        <f t="shared" si="70"/>
        <v>0</v>
      </c>
      <c r="U225" s="163">
        <f t="shared" si="70"/>
        <v>0</v>
      </c>
      <c r="V225" s="163">
        <f t="shared" si="70"/>
        <v>0</v>
      </c>
      <c r="W225" s="163">
        <f t="shared" si="70"/>
        <v>0</v>
      </c>
      <c r="X225" s="163">
        <f t="shared" si="70"/>
        <v>0</v>
      </c>
      <c r="Y225" s="163">
        <f t="shared" si="70"/>
        <v>0</v>
      </c>
      <c r="Z225" s="163">
        <f t="shared" si="70"/>
        <v>0</v>
      </c>
      <c r="AA225" s="163">
        <f t="shared" si="70"/>
        <v>0</v>
      </c>
      <c r="AB225" s="163">
        <f t="shared" si="70"/>
        <v>0</v>
      </c>
      <c r="AC225" s="163">
        <f t="shared" si="70"/>
        <v>0</v>
      </c>
      <c r="AD225" s="163">
        <f t="shared" si="70"/>
        <v>0</v>
      </c>
      <c r="AE225" s="163">
        <f t="shared" si="70"/>
        <v>0</v>
      </c>
      <c r="AF225" s="176">
        <f t="shared" si="70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71"/>
        <v>0</v>
      </c>
      <c r="D226" s="163">
        <f t="shared" si="71"/>
        <v>0</v>
      </c>
      <c r="E226" s="163">
        <f t="shared" si="71"/>
        <v>0</v>
      </c>
      <c r="F226" s="163">
        <f t="shared" si="71"/>
        <v>0</v>
      </c>
      <c r="G226" s="163">
        <f t="shared" si="71"/>
        <v>0</v>
      </c>
      <c r="H226" s="163">
        <f t="shared" si="71"/>
        <v>0</v>
      </c>
      <c r="I226" s="163">
        <f t="shared" si="71"/>
        <v>0</v>
      </c>
      <c r="J226" s="163">
        <f t="shared" si="71"/>
        <v>0</v>
      </c>
      <c r="K226" s="163">
        <f t="shared" si="71"/>
        <v>0</v>
      </c>
      <c r="L226" s="163">
        <f t="shared" si="71"/>
        <v>0</v>
      </c>
      <c r="M226" s="163">
        <f t="shared" si="63"/>
        <v>0</v>
      </c>
      <c r="N226" s="163">
        <f t="shared" si="63"/>
        <v>0</v>
      </c>
      <c r="O226" s="163">
        <f t="shared" si="63"/>
        <v>0</v>
      </c>
      <c r="P226" s="163">
        <f t="shared" si="63"/>
        <v>0</v>
      </c>
      <c r="Q226" s="163">
        <f t="shared" si="64"/>
        <v>0</v>
      </c>
      <c r="R226" s="163">
        <f t="shared" si="64"/>
        <v>0</v>
      </c>
      <c r="S226" s="163">
        <f t="shared" si="64"/>
        <v>0</v>
      </c>
      <c r="T226" s="163">
        <f t="shared" si="70"/>
        <v>0</v>
      </c>
      <c r="U226" s="163">
        <f t="shared" si="70"/>
        <v>0</v>
      </c>
      <c r="V226" s="163">
        <f t="shared" si="70"/>
        <v>0</v>
      </c>
      <c r="W226" s="163">
        <f t="shared" si="70"/>
        <v>0</v>
      </c>
      <c r="X226" s="163">
        <f t="shared" si="70"/>
        <v>0</v>
      </c>
      <c r="Y226" s="163">
        <f t="shared" si="70"/>
        <v>0</v>
      </c>
      <c r="Z226" s="163">
        <f t="shared" si="70"/>
        <v>0</v>
      </c>
      <c r="AA226" s="163">
        <f t="shared" si="70"/>
        <v>0</v>
      </c>
      <c r="AB226" s="163">
        <f t="shared" si="70"/>
        <v>0</v>
      </c>
      <c r="AC226" s="163">
        <f t="shared" si="70"/>
        <v>0</v>
      </c>
      <c r="AD226" s="163">
        <f t="shared" si="70"/>
        <v>0</v>
      </c>
      <c r="AE226" s="163">
        <f t="shared" si="70"/>
        <v>0</v>
      </c>
      <c r="AF226" s="176">
        <f t="shared" si="70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71"/>
        <v>0</v>
      </c>
      <c r="D227" s="163">
        <f t="shared" si="71"/>
        <v>0</v>
      </c>
      <c r="E227" s="163">
        <f t="shared" si="71"/>
        <v>0</v>
      </c>
      <c r="F227" s="163">
        <f t="shared" si="71"/>
        <v>0</v>
      </c>
      <c r="G227" s="163">
        <f t="shared" si="71"/>
        <v>0</v>
      </c>
      <c r="H227" s="163">
        <f t="shared" si="71"/>
        <v>0</v>
      </c>
      <c r="I227" s="163">
        <f t="shared" si="71"/>
        <v>0</v>
      </c>
      <c r="J227" s="163">
        <f t="shared" si="71"/>
        <v>0</v>
      </c>
      <c r="K227" s="163">
        <f t="shared" si="71"/>
        <v>0</v>
      </c>
      <c r="L227" s="163">
        <f t="shared" si="71"/>
        <v>0</v>
      </c>
      <c r="M227" s="163">
        <f t="shared" si="63"/>
        <v>0</v>
      </c>
      <c r="N227" s="163">
        <f t="shared" si="63"/>
        <v>0</v>
      </c>
      <c r="O227" s="163">
        <f t="shared" si="63"/>
        <v>0</v>
      </c>
      <c r="P227" s="163">
        <f t="shared" si="63"/>
        <v>0</v>
      </c>
      <c r="Q227" s="163">
        <f t="shared" si="64"/>
        <v>0</v>
      </c>
      <c r="R227" s="163">
        <f t="shared" si="64"/>
        <v>0</v>
      </c>
      <c r="S227" s="163">
        <f t="shared" si="64"/>
        <v>0</v>
      </c>
      <c r="T227" s="163">
        <f t="shared" si="70"/>
        <v>0</v>
      </c>
      <c r="U227" s="163">
        <f t="shared" si="70"/>
        <v>0</v>
      </c>
      <c r="V227" s="163">
        <f t="shared" si="70"/>
        <v>0</v>
      </c>
      <c r="W227" s="163">
        <f t="shared" si="70"/>
        <v>0</v>
      </c>
      <c r="X227" s="163">
        <f t="shared" si="70"/>
        <v>0</v>
      </c>
      <c r="Y227" s="163">
        <f t="shared" si="70"/>
        <v>0</v>
      </c>
      <c r="Z227" s="163">
        <f t="shared" si="70"/>
        <v>0</v>
      </c>
      <c r="AA227" s="163">
        <f t="shared" si="70"/>
        <v>0</v>
      </c>
      <c r="AB227" s="163">
        <f t="shared" si="70"/>
        <v>0</v>
      </c>
      <c r="AC227" s="163">
        <f t="shared" si="70"/>
        <v>0</v>
      </c>
      <c r="AD227" s="163">
        <f t="shared" si="70"/>
        <v>0</v>
      </c>
      <c r="AE227" s="163">
        <f t="shared" si="70"/>
        <v>0</v>
      </c>
      <c r="AF227" s="176">
        <f t="shared" si="70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71"/>
        <v>0</v>
      </c>
      <c r="D228" s="163">
        <f t="shared" si="71"/>
        <v>0</v>
      </c>
      <c r="E228" s="163">
        <f t="shared" si="71"/>
        <v>0</v>
      </c>
      <c r="F228" s="163">
        <f t="shared" si="71"/>
        <v>0</v>
      </c>
      <c r="G228" s="163">
        <f t="shared" si="71"/>
        <v>0</v>
      </c>
      <c r="H228" s="163">
        <f t="shared" si="71"/>
        <v>0</v>
      </c>
      <c r="I228" s="163">
        <f t="shared" si="71"/>
        <v>0</v>
      </c>
      <c r="J228" s="163">
        <f t="shared" si="71"/>
        <v>0</v>
      </c>
      <c r="K228" s="163">
        <f t="shared" si="71"/>
        <v>0</v>
      </c>
      <c r="L228" s="163">
        <f t="shared" si="71"/>
        <v>0</v>
      </c>
      <c r="M228" s="163">
        <f t="shared" si="63"/>
        <v>0</v>
      </c>
      <c r="N228" s="163">
        <f t="shared" si="63"/>
        <v>0</v>
      </c>
      <c r="O228" s="163">
        <f t="shared" si="63"/>
        <v>0</v>
      </c>
      <c r="P228" s="163">
        <f t="shared" si="63"/>
        <v>0</v>
      </c>
      <c r="Q228" s="163">
        <f t="shared" si="64"/>
        <v>0</v>
      </c>
      <c r="R228" s="163">
        <f t="shared" si="64"/>
        <v>0</v>
      </c>
      <c r="S228" s="163">
        <f t="shared" si="64"/>
        <v>0</v>
      </c>
      <c r="T228" s="163">
        <f t="shared" si="70"/>
        <v>0</v>
      </c>
      <c r="U228" s="163">
        <f t="shared" si="70"/>
        <v>0</v>
      </c>
      <c r="V228" s="163">
        <f t="shared" si="70"/>
        <v>0</v>
      </c>
      <c r="W228" s="163">
        <f t="shared" si="70"/>
        <v>0</v>
      </c>
      <c r="X228" s="163">
        <f t="shared" si="70"/>
        <v>0</v>
      </c>
      <c r="Y228" s="163">
        <f t="shared" si="70"/>
        <v>0</v>
      </c>
      <c r="Z228" s="163">
        <f t="shared" si="70"/>
        <v>0</v>
      </c>
      <c r="AA228" s="163">
        <f t="shared" si="70"/>
        <v>0</v>
      </c>
      <c r="AB228" s="163">
        <f t="shared" si="70"/>
        <v>0</v>
      </c>
      <c r="AC228" s="163">
        <f t="shared" si="70"/>
        <v>0</v>
      </c>
      <c r="AD228" s="163">
        <f t="shared" si="70"/>
        <v>0</v>
      </c>
      <c r="AE228" s="163">
        <f t="shared" si="70"/>
        <v>0</v>
      </c>
      <c r="AF228" s="176">
        <f t="shared" si="70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71"/>
        <v>0</v>
      </c>
      <c r="D229" s="163">
        <f t="shared" si="71"/>
        <v>0</v>
      </c>
      <c r="E229" s="163">
        <f t="shared" si="71"/>
        <v>0</v>
      </c>
      <c r="F229" s="163">
        <f t="shared" si="71"/>
        <v>0</v>
      </c>
      <c r="G229" s="163">
        <f t="shared" si="71"/>
        <v>0</v>
      </c>
      <c r="H229" s="163">
        <f t="shared" si="71"/>
        <v>0</v>
      </c>
      <c r="I229" s="163">
        <f t="shared" si="71"/>
        <v>0</v>
      </c>
      <c r="J229" s="163">
        <f t="shared" si="71"/>
        <v>0</v>
      </c>
      <c r="K229" s="163">
        <f t="shared" si="71"/>
        <v>0</v>
      </c>
      <c r="L229" s="163">
        <f t="shared" si="71"/>
        <v>0</v>
      </c>
      <c r="M229" s="163">
        <f t="shared" si="63"/>
        <v>0</v>
      </c>
      <c r="N229" s="163">
        <f t="shared" si="63"/>
        <v>0</v>
      </c>
      <c r="O229" s="163">
        <f t="shared" si="63"/>
        <v>0</v>
      </c>
      <c r="P229" s="163">
        <f t="shared" si="63"/>
        <v>0</v>
      </c>
      <c r="Q229" s="163">
        <f t="shared" si="64"/>
        <v>0</v>
      </c>
      <c r="R229" s="163">
        <f t="shared" si="64"/>
        <v>0</v>
      </c>
      <c r="S229" s="163">
        <f t="shared" si="64"/>
        <v>0</v>
      </c>
      <c r="T229" s="163">
        <f t="shared" si="70"/>
        <v>0</v>
      </c>
      <c r="U229" s="163">
        <f t="shared" si="70"/>
        <v>0</v>
      </c>
      <c r="V229" s="163">
        <f t="shared" si="70"/>
        <v>0</v>
      </c>
      <c r="W229" s="163">
        <f t="shared" si="70"/>
        <v>0</v>
      </c>
      <c r="X229" s="163">
        <f t="shared" si="70"/>
        <v>0</v>
      </c>
      <c r="Y229" s="163">
        <f t="shared" si="70"/>
        <v>0</v>
      </c>
      <c r="Z229" s="163">
        <f t="shared" si="70"/>
        <v>0</v>
      </c>
      <c r="AA229" s="163">
        <f t="shared" si="70"/>
        <v>0</v>
      </c>
      <c r="AB229" s="163">
        <f t="shared" si="70"/>
        <v>0</v>
      </c>
      <c r="AC229" s="163">
        <f t="shared" si="70"/>
        <v>0</v>
      </c>
      <c r="AD229" s="163">
        <f t="shared" si="70"/>
        <v>0</v>
      </c>
      <c r="AE229" s="163">
        <f t="shared" si="70"/>
        <v>0</v>
      </c>
      <c r="AF229" s="176">
        <f t="shared" si="70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71"/>
        <v>0</v>
      </c>
      <c r="D230" s="163">
        <f t="shared" si="71"/>
        <v>0</v>
      </c>
      <c r="E230" s="163">
        <f t="shared" si="71"/>
        <v>0</v>
      </c>
      <c r="F230" s="163">
        <f t="shared" si="71"/>
        <v>0</v>
      </c>
      <c r="G230" s="163">
        <f t="shared" si="71"/>
        <v>0</v>
      </c>
      <c r="H230" s="163">
        <f t="shared" si="71"/>
        <v>0</v>
      </c>
      <c r="I230" s="163">
        <f t="shared" si="71"/>
        <v>0</v>
      </c>
      <c r="J230" s="163">
        <f t="shared" si="71"/>
        <v>0</v>
      </c>
      <c r="K230" s="163">
        <f t="shared" si="71"/>
        <v>0</v>
      </c>
      <c r="L230" s="163">
        <f t="shared" si="71"/>
        <v>0</v>
      </c>
      <c r="M230" s="163">
        <f t="shared" si="63"/>
        <v>0</v>
      </c>
      <c r="N230" s="163">
        <f t="shared" si="63"/>
        <v>0</v>
      </c>
      <c r="O230" s="163">
        <f t="shared" si="63"/>
        <v>0</v>
      </c>
      <c r="P230" s="163">
        <f t="shared" si="63"/>
        <v>0</v>
      </c>
      <c r="Q230" s="163">
        <f t="shared" si="64"/>
        <v>0</v>
      </c>
      <c r="R230" s="163">
        <f t="shared" si="64"/>
        <v>0</v>
      </c>
      <c r="S230" s="163">
        <f t="shared" si="64"/>
        <v>0</v>
      </c>
      <c r="T230" s="163">
        <f t="shared" si="70"/>
        <v>0</v>
      </c>
      <c r="U230" s="163">
        <f t="shared" si="70"/>
        <v>0</v>
      </c>
      <c r="V230" s="163">
        <f t="shared" si="70"/>
        <v>0</v>
      </c>
      <c r="W230" s="163">
        <f t="shared" si="70"/>
        <v>0</v>
      </c>
      <c r="X230" s="163">
        <f t="shared" si="70"/>
        <v>0</v>
      </c>
      <c r="Y230" s="163">
        <f t="shared" si="70"/>
        <v>0</v>
      </c>
      <c r="Z230" s="163">
        <f t="shared" si="70"/>
        <v>0</v>
      </c>
      <c r="AA230" s="163">
        <f t="shared" si="70"/>
        <v>0</v>
      </c>
      <c r="AB230" s="163">
        <f t="shared" si="70"/>
        <v>0</v>
      </c>
      <c r="AC230" s="163">
        <f t="shared" si="70"/>
        <v>0</v>
      </c>
      <c r="AD230" s="163">
        <f t="shared" si="70"/>
        <v>0</v>
      </c>
      <c r="AE230" s="163">
        <f t="shared" si="70"/>
        <v>0</v>
      </c>
      <c r="AF230" s="176">
        <f t="shared" si="70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71"/>
        <v>0</v>
      </c>
      <c r="D231" s="163">
        <f t="shared" si="71"/>
        <v>0</v>
      </c>
      <c r="E231" s="163">
        <f t="shared" si="71"/>
        <v>0</v>
      </c>
      <c r="F231" s="163">
        <f t="shared" si="71"/>
        <v>0</v>
      </c>
      <c r="G231" s="163">
        <f t="shared" si="71"/>
        <v>0</v>
      </c>
      <c r="H231" s="163">
        <f t="shared" si="71"/>
        <v>0</v>
      </c>
      <c r="I231" s="163">
        <f t="shared" si="71"/>
        <v>0</v>
      </c>
      <c r="J231" s="163">
        <f t="shared" si="71"/>
        <v>0</v>
      </c>
      <c r="K231" s="163">
        <f t="shared" si="71"/>
        <v>0</v>
      </c>
      <c r="L231" s="163">
        <f t="shared" si="71"/>
        <v>0</v>
      </c>
      <c r="M231" s="163">
        <f t="shared" si="63"/>
        <v>0</v>
      </c>
      <c r="N231" s="163">
        <f t="shared" si="63"/>
        <v>0</v>
      </c>
      <c r="O231" s="163">
        <f t="shared" si="63"/>
        <v>0</v>
      </c>
      <c r="P231" s="163">
        <f t="shared" si="63"/>
        <v>0</v>
      </c>
      <c r="Q231" s="163">
        <f t="shared" si="64"/>
        <v>0</v>
      </c>
      <c r="R231" s="163">
        <f t="shared" si="64"/>
        <v>0</v>
      </c>
      <c r="S231" s="163">
        <f t="shared" si="64"/>
        <v>0</v>
      </c>
      <c r="T231" s="163">
        <f t="shared" si="70"/>
        <v>0</v>
      </c>
      <c r="U231" s="163">
        <f t="shared" si="70"/>
        <v>0</v>
      </c>
      <c r="V231" s="163">
        <f t="shared" si="70"/>
        <v>0</v>
      </c>
      <c r="W231" s="163">
        <f t="shared" si="70"/>
        <v>0</v>
      </c>
      <c r="X231" s="163">
        <f t="shared" si="70"/>
        <v>0</v>
      </c>
      <c r="Y231" s="163">
        <f t="shared" si="70"/>
        <v>0</v>
      </c>
      <c r="Z231" s="163">
        <f t="shared" si="70"/>
        <v>0</v>
      </c>
      <c r="AA231" s="163">
        <f t="shared" si="70"/>
        <v>0</v>
      </c>
      <c r="AB231" s="163">
        <f t="shared" si="70"/>
        <v>0</v>
      </c>
      <c r="AC231" s="163">
        <f t="shared" si="70"/>
        <v>0</v>
      </c>
      <c r="AD231" s="163">
        <f t="shared" si="70"/>
        <v>0</v>
      </c>
      <c r="AE231" s="163">
        <f t="shared" si="70"/>
        <v>0</v>
      </c>
      <c r="AF231" s="176">
        <f t="shared" si="70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71"/>
        <v>0</v>
      </c>
      <c r="D232" s="163">
        <f t="shared" si="71"/>
        <v>0</v>
      </c>
      <c r="E232" s="163">
        <f t="shared" si="71"/>
        <v>0</v>
      </c>
      <c r="F232" s="163">
        <f t="shared" si="71"/>
        <v>0</v>
      </c>
      <c r="G232" s="163">
        <f t="shared" si="71"/>
        <v>0</v>
      </c>
      <c r="H232" s="163">
        <f t="shared" si="71"/>
        <v>0</v>
      </c>
      <c r="I232" s="163">
        <f t="shared" si="71"/>
        <v>0</v>
      </c>
      <c r="J232" s="163">
        <f t="shared" si="71"/>
        <v>0</v>
      </c>
      <c r="K232" s="163">
        <f t="shared" si="71"/>
        <v>0</v>
      </c>
      <c r="L232" s="163">
        <f t="shared" si="71"/>
        <v>0</v>
      </c>
      <c r="M232" s="163">
        <f t="shared" si="63"/>
        <v>0</v>
      </c>
      <c r="N232" s="163">
        <f t="shared" si="63"/>
        <v>0</v>
      </c>
      <c r="O232" s="163">
        <f t="shared" si="63"/>
        <v>0</v>
      </c>
      <c r="P232" s="163">
        <f>O232</f>
        <v>0</v>
      </c>
      <c r="Q232" s="163">
        <f>P232</f>
        <v>0</v>
      </c>
      <c r="R232" s="163">
        <f>Q232</f>
        <v>0</v>
      </c>
      <c r="S232" s="163">
        <f>R232</f>
        <v>0</v>
      </c>
      <c r="T232" s="163">
        <f t="shared" ref="T232:AF247" si="72">S232</f>
        <v>0</v>
      </c>
      <c r="U232" s="163">
        <f t="shared" si="72"/>
        <v>0</v>
      </c>
      <c r="V232" s="163">
        <f t="shared" si="72"/>
        <v>0</v>
      </c>
      <c r="W232" s="163">
        <f t="shared" si="72"/>
        <v>0</v>
      </c>
      <c r="X232" s="163">
        <f t="shared" si="72"/>
        <v>0</v>
      </c>
      <c r="Y232" s="163">
        <f t="shared" si="72"/>
        <v>0</v>
      </c>
      <c r="Z232" s="163">
        <f t="shared" si="72"/>
        <v>0</v>
      </c>
      <c r="AA232" s="163">
        <f t="shared" si="72"/>
        <v>0</v>
      </c>
      <c r="AB232" s="163">
        <f t="shared" si="72"/>
        <v>0</v>
      </c>
      <c r="AC232" s="163">
        <f t="shared" si="72"/>
        <v>0</v>
      </c>
      <c r="AD232" s="163">
        <f t="shared" si="72"/>
        <v>0</v>
      </c>
      <c r="AE232" s="163">
        <f t="shared" si="72"/>
        <v>0</v>
      </c>
      <c r="AF232" s="176">
        <f t="shared" si="72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L248" si="73">B233</f>
        <v>0</v>
      </c>
      <c r="D233" s="163">
        <f t="shared" si="73"/>
        <v>0</v>
      </c>
      <c r="E233" s="163">
        <f t="shared" si="73"/>
        <v>0</v>
      </c>
      <c r="F233" s="163">
        <f t="shared" si="73"/>
        <v>0</v>
      </c>
      <c r="G233" s="163">
        <f t="shared" si="73"/>
        <v>0</v>
      </c>
      <c r="H233" s="163">
        <f t="shared" si="73"/>
        <v>0</v>
      </c>
      <c r="I233" s="163">
        <f t="shared" si="73"/>
        <v>0</v>
      </c>
      <c r="J233" s="163">
        <f t="shared" si="73"/>
        <v>0</v>
      </c>
      <c r="K233" s="163">
        <f t="shared" si="73"/>
        <v>0</v>
      </c>
      <c r="L233" s="163">
        <f t="shared" si="73"/>
        <v>0</v>
      </c>
      <c r="M233" s="163">
        <f t="shared" ref="M233:S264" si="74">L233</f>
        <v>0</v>
      </c>
      <c r="N233" s="163">
        <f t="shared" si="74"/>
        <v>0</v>
      </c>
      <c r="O233" s="163">
        <f t="shared" si="74"/>
        <v>0</v>
      </c>
      <c r="P233" s="163">
        <f t="shared" si="74"/>
        <v>0</v>
      </c>
      <c r="Q233" s="163">
        <f t="shared" si="74"/>
        <v>0</v>
      </c>
      <c r="R233" s="163">
        <f t="shared" si="74"/>
        <v>0</v>
      </c>
      <c r="S233" s="163">
        <f t="shared" si="74"/>
        <v>0</v>
      </c>
      <c r="T233" s="163">
        <f t="shared" si="72"/>
        <v>0</v>
      </c>
      <c r="U233" s="163">
        <f t="shared" si="72"/>
        <v>0</v>
      </c>
      <c r="V233" s="163">
        <f t="shared" si="72"/>
        <v>0</v>
      </c>
      <c r="W233" s="163">
        <f t="shared" si="72"/>
        <v>0</v>
      </c>
      <c r="X233" s="163">
        <f t="shared" si="72"/>
        <v>0</v>
      </c>
      <c r="Y233" s="163">
        <f t="shared" si="72"/>
        <v>0</v>
      </c>
      <c r="Z233" s="163">
        <f t="shared" si="72"/>
        <v>0</v>
      </c>
      <c r="AA233" s="163">
        <f t="shared" si="72"/>
        <v>0</v>
      </c>
      <c r="AB233" s="163">
        <f t="shared" si="72"/>
        <v>0</v>
      </c>
      <c r="AC233" s="163">
        <f t="shared" si="72"/>
        <v>0</v>
      </c>
      <c r="AD233" s="163">
        <f t="shared" si="72"/>
        <v>0</v>
      </c>
      <c r="AE233" s="163">
        <f t="shared" si="72"/>
        <v>0</v>
      </c>
      <c r="AF233" s="176">
        <f t="shared" si="72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73"/>
        <v>0</v>
      </c>
      <c r="D234" s="163">
        <f t="shared" si="73"/>
        <v>0</v>
      </c>
      <c r="E234" s="163">
        <f t="shared" si="73"/>
        <v>0</v>
      </c>
      <c r="F234" s="163">
        <f t="shared" si="73"/>
        <v>0</v>
      </c>
      <c r="G234" s="163">
        <f t="shared" si="73"/>
        <v>0</v>
      </c>
      <c r="H234" s="163">
        <f t="shared" si="73"/>
        <v>0</v>
      </c>
      <c r="I234" s="163">
        <f t="shared" si="73"/>
        <v>0</v>
      </c>
      <c r="J234" s="163">
        <f t="shared" si="73"/>
        <v>0</v>
      </c>
      <c r="K234" s="163">
        <f t="shared" si="73"/>
        <v>0</v>
      </c>
      <c r="L234" s="163">
        <f t="shared" si="73"/>
        <v>0</v>
      </c>
      <c r="M234" s="163">
        <f t="shared" si="74"/>
        <v>0</v>
      </c>
      <c r="N234" s="163">
        <f t="shared" si="74"/>
        <v>0</v>
      </c>
      <c r="O234" s="163">
        <f t="shared" si="74"/>
        <v>0</v>
      </c>
      <c r="P234" s="163">
        <f t="shared" si="74"/>
        <v>0</v>
      </c>
      <c r="Q234" s="163">
        <f t="shared" si="74"/>
        <v>0</v>
      </c>
      <c r="R234" s="163">
        <f t="shared" si="74"/>
        <v>0</v>
      </c>
      <c r="S234" s="163">
        <f t="shared" si="74"/>
        <v>0</v>
      </c>
      <c r="T234" s="163">
        <f t="shared" si="72"/>
        <v>0</v>
      </c>
      <c r="U234" s="163">
        <f t="shared" si="72"/>
        <v>0</v>
      </c>
      <c r="V234" s="163">
        <f t="shared" si="72"/>
        <v>0</v>
      </c>
      <c r="W234" s="163">
        <f t="shared" si="72"/>
        <v>0</v>
      </c>
      <c r="X234" s="163">
        <f t="shared" si="72"/>
        <v>0</v>
      </c>
      <c r="Y234" s="163">
        <f t="shared" si="72"/>
        <v>0</v>
      </c>
      <c r="Z234" s="163">
        <f t="shared" si="72"/>
        <v>0</v>
      </c>
      <c r="AA234" s="163">
        <f t="shared" si="72"/>
        <v>0</v>
      </c>
      <c r="AB234" s="163">
        <f t="shared" si="72"/>
        <v>0</v>
      </c>
      <c r="AC234" s="163">
        <f t="shared" si="72"/>
        <v>0</v>
      </c>
      <c r="AD234" s="163">
        <f t="shared" si="72"/>
        <v>0</v>
      </c>
      <c r="AE234" s="163">
        <f t="shared" si="72"/>
        <v>0</v>
      </c>
      <c r="AF234" s="176">
        <f t="shared" si="72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73"/>
        <v>0</v>
      </c>
      <c r="D235" s="163">
        <f t="shared" si="73"/>
        <v>0</v>
      </c>
      <c r="E235" s="163">
        <f t="shared" si="73"/>
        <v>0</v>
      </c>
      <c r="F235" s="163">
        <f t="shared" si="73"/>
        <v>0</v>
      </c>
      <c r="G235" s="163">
        <f t="shared" si="73"/>
        <v>0</v>
      </c>
      <c r="H235" s="163">
        <f t="shared" si="73"/>
        <v>0</v>
      </c>
      <c r="I235" s="163">
        <f t="shared" si="73"/>
        <v>0</v>
      </c>
      <c r="J235" s="163">
        <f t="shared" si="73"/>
        <v>0</v>
      </c>
      <c r="K235" s="163">
        <f t="shared" si="73"/>
        <v>0</v>
      </c>
      <c r="L235" s="163">
        <f t="shared" si="73"/>
        <v>0</v>
      </c>
      <c r="M235" s="163">
        <f t="shared" si="74"/>
        <v>0</v>
      </c>
      <c r="N235" s="163">
        <f t="shared" si="74"/>
        <v>0</v>
      </c>
      <c r="O235" s="163">
        <f t="shared" si="74"/>
        <v>0</v>
      </c>
      <c r="P235" s="163">
        <f t="shared" si="74"/>
        <v>0</v>
      </c>
      <c r="Q235" s="163">
        <f t="shared" si="74"/>
        <v>0</v>
      </c>
      <c r="R235" s="163">
        <f t="shared" si="74"/>
        <v>0</v>
      </c>
      <c r="S235" s="163">
        <f t="shared" si="74"/>
        <v>0</v>
      </c>
      <c r="T235" s="163">
        <f t="shared" si="72"/>
        <v>0</v>
      </c>
      <c r="U235" s="163">
        <f t="shared" si="72"/>
        <v>0</v>
      </c>
      <c r="V235" s="163">
        <f t="shared" si="72"/>
        <v>0</v>
      </c>
      <c r="W235" s="163">
        <f t="shared" si="72"/>
        <v>0</v>
      </c>
      <c r="X235" s="163">
        <f t="shared" si="72"/>
        <v>0</v>
      </c>
      <c r="Y235" s="163">
        <f t="shared" si="72"/>
        <v>0</v>
      </c>
      <c r="Z235" s="163">
        <f t="shared" si="72"/>
        <v>0</v>
      </c>
      <c r="AA235" s="163">
        <f t="shared" si="72"/>
        <v>0</v>
      </c>
      <c r="AB235" s="163">
        <f t="shared" si="72"/>
        <v>0</v>
      </c>
      <c r="AC235" s="163">
        <f t="shared" si="72"/>
        <v>0</v>
      </c>
      <c r="AD235" s="163">
        <f t="shared" si="72"/>
        <v>0</v>
      </c>
      <c r="AE235" s="163">
        <f t="shared" si="72"/>
        <v>0</v>
      </c>
      <c r="AF235" s="176">
        <f t="shared" si="72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73"/>
        <v>0</v>
      </c>
      <c r="D236" s="163">
        <f t="shared" si="73"/>
        <v>0</v>
      </c>
      <c r="E236" s="163">
        <f t="shared" si="73"/>
        <v>0</v>
      </c>
      <c r="F236" s="163">
        <f t="shared" si="73"/>
        <v>0</v>
      </c>
      <c r="G236" s="163">
        <f t="shared" si="73"/>
        <v>0</v>
      </c>
      <c r="H236" s="163">
        <f t="shared" si="73"/>
        <v>0</v>
      </c>
      <c r="I236" s="163">
        <f t="shared" si="73"/>
        <v>0</v>
      </c>
      <c r="J236" s="163">
        <f t="shared" si="73"/>
        <v>0</v>
      </c>
      <c r="K236" s="163">
        <f t="shared" si="73"/>
        <v>0</v>
      </c>
      <c r="L236" s="163">
        <f t="shared" si="73"/>
        <v>0</v>
      </c>
      <c r="M236" s="163">
        <f t="shared" si="74"/>
        <v>0</v>
      </c>
      <c r="N236" s="163">
        <f t="shared" si="74"/>
        <v>0</v>
      </c>
      <c r="O236" s="163">
        <f t="shared" si="74"/>
        <v>0</v>
      </c>
      <c r="P236" s="163">
        <f t="shared" si="74"/>
        <v>0</v>
      </c>
      <c r="Q236" s="163">
        <f t="shared" si="74"/>
        <v>0</v>
      </c>
      <c r="R236" s="163">
        <f t="shared" si="74"/>
        <v>0</v>
      </c>
      <c r="S236" s="163">
        <f t="shared" si="74"/>
        <v>0</v>
      </c>
      <c r="T236" s="163">
        <f t="shared" si="72"/>
        <v>0</v>
      </c>
      <c r="U236" s="163">
        <f t="shared" si="72"/>
        <v>0</v>
      </c>
      <c r="V236" s="163">
        <f t="shared" si="72"/>
        <v>0</v>
      </c>
      <c r="W236" s="163">
        <f t="shared" si="72"/>
        <v>0</v>
      </c>
      <c r="X236" s="163">
        <f t="shared" si="72"/>
        <v>0</v>
      </c>
      <c r="Y236" s="163">
        <f t="shared" si="72"/>
        <v>0</v>
      </c>
      <c r="Z236" s="163">
        <f t="shared" si="72"/>
        <v>0</v>
      </c>
      <c r="AA236" s="163">
        <f t="shared" si="72"/>
        <v>0</v>
      </c>
      <c r="AB236" s="163">
        <f t="shared" si="72"/>
        <v>0</v>
      </c>
      <c r="AC236" s="163">
        <f t="shared" si="72"/>
        <v>0</v>
      </c>
      <c r="AD236" s="163">
        <f t="shared" si="72"/>
        <v>0</v>
      </c>
      <c r="AE236" s="163">
        <f t="shared" si="72"/>
        <v>0</v>
      </c>
      <c r="AF236" s="176">
        <f t="shared" si="72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73"/>
        <v>0</v>
      </c>
      <c r="D237" s="163">
        <f t="shared" si="73"/>
        <v>0</v>
      </c>
      <c r="E237" s="163">
        <f t="shared" si="73"/>
        <v>0</v>
      </c>
      <c r="F237" s="163">
        <f t="shared" si="73"/>
        <v>0</v>
      </c>
      <c r="G237" s="163">
        <f t="shared" si="73"/>
        <v>0</v>
      </c>
      <c r="H237" s="163">
        <f t="shared" si="73"/>
        <v>0</v>
      </c>
      <c r="I237" s="163">
        <f t="shared" si="73"/>
        <v>0</v>
      </c>
      <c r="J237" s="163">
        <f t="shared" si="73"/>
        <v>0</v>
      </c>
      <c r="K237" s="163">
        <f t="shared" si="73"/>
        <v>0</v>
      </c>
      <c r="L237" s="163">
        <f t="shared" si="73"/>
        <v>0</v>
      </c>
      <c r="M237" s="163">
        <f t="shared" si="74"/>
        <v>0</v>
      </c>
      <c r="N237" s="163">
        <f t="shared" si="74"/>
        <v>0</v>
      </c>
      <c r="O237" s="163">
        <f t="shared" si="74"/>
        <v>0</v>
      </c>
      <c r="P237" s="163">
        <f t="shared" si="74"/>
        <v>0</v>
      </c>
      <c r="Q237" s="163">
        <f t="shared" si="74"/>
        <v>0</v>
      </c>
      <c r="R237" s="163">
        <f t="shared" si="74"/>
        <v>0</v>
      </c>
      <c r="S237" s="163">
        <f t="shared" si="74"/>
        <v>0</v>
      </c>
      <c r="T237" s="163">
        <f t="shared" si="72"/>
        <v>0</v>
      </c>
      <c r="U237" s="163">
        <f t="shared" si="72"/>
        <v>0</v>
      </c>
      <c r="V237" s="163">
        <f t="shared" si="72"/>
        <v>0</v>
      </c>
      <c r="W237" s="163">
        <f t="shared" si="72"/>
        <v>0</v>
      </c>
      <c r="X237" s="163">
        <f t="shared" si="72"/>
        <v>0</v>
      </c>
      <c r="Y237" s="163">
        <f t="shared" si="72"/>
        <v>0</v>
      </c>
      <c r="Z237" s="163">
        <f t="shared" si="72"/>
        <v>0</v>
      </c>
      <c r="AA237" s="163">
        <f t="shared" si="72"/>
        <v>0</v>
      </c>
      <c r="AB237" s="163">
        <f t="shared" si="72"/>
        <v>0</v>
      </c>
      <c r="AC237" s="163">
        <f t="shared" si="72"/>
        <v>0</v>
      </c>
      <c r="AD237" s="163">
        <f t="shared" si="72"/>
        <v>0</v>
      </c>
      <c r="AE237" s="163">
        <f t="shared" si="72"/>
        <v>0</v>
      </c>
      <c r="AF237" s="176">
        <f t="shared" si="72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73"/>
        <v>0</v>
      </c>
      <c r="D238" s="163">
        <f t="shared" si="73"/>
        <v>0</v>
      </c>
      <c r="E238" s="163">
        <f t="shared" si="73"/>
        <v>0</v>
      </c>
      <c r="F238" s="163">
        <f t="shared" si="73"/>
        <v>0</v>
      </c>
      <c r="G238" s="163">
        <f t="shared" si="73"/>
        <v>0</v>
      </c>
      <c r="H238" s="163">
        <f t="shared" si="73"/>
        <v>0</v>
      </c>
      <c r="I238" s="163">
        <f t="shared" si="73"/>
        <v>0</v>
      </c>
      <c r="J238" s="163">
        <f t="shared" si="73"/>
        <v>0</v>
      </c>
      <c r="K238" s="163">
        <f t="shared" si="73"/>
        <v>0</v>
      </c>
      <c r="L238" s="163">
        <f t="shared" si="73"/>
        <v>0</v>
      </c>
      <c r="M238" s="163">
        <f t="shared" si="74"/>
        <v>0</v>
      </c>
      <c r="N238" s="163">
        <f t="shared" si="74"/>
        <v>0</v>
      </c>
      <c r="O238" s="163">
        <f t="shared" si="74"/>
        <v>0</v>
      </c>
      <c r="P238" s="163">
        <f t="shared" si="74"/>
        <v>0</v>
      </c>
      <c r="Q238" s="163">
        <f t="shared" si="74"/>
        <v>0</v>
      </c>
      <c r="R238" s="163">
        <f t="shared" si="74"/>
        <v>0</v>
      </c>
      <c r="S238" s="163">
        <f t="shared" si="74"/>
        <v>0</v>
      </c>
      <c r="T238" s="163">
        <f t="shared" si="72"/>
        <v>0</v>
      </c>
      <c r="U238" s="163">
        <f t="shared" si="72"/>
        <v>0</v>
      </c>
      <c r="V238" s="163">
        <f t="shared" si="72"/>
        <v>0</v>
      </c>
      <c r="W238" s="163">
        <f t="shared" si="72"/>
        <v>0</v>
      </c>
      <c r="X238" s="163">
        <f t="shared" si="72"/>
        <v>0</v>
      </c>
      <c r="Y238" s="163">
        <f t="shared" si="72"/>
        <v>0</v>
      </c>
      <c r="Z238" s="163">
        <f t="shared" si="72"/>
        <v>0</v>
      </c>
      <c r="AA238" s="163">
        <f t="shared" si="72"/>
        <v>0</v>
      </c>
      <c r="AB238" s="163">
        <f t="shared" si="72"/>
        <v>0</v>
      </c>
      <c r="AC238" s="163">
        <f t="shared" si="72"/>
        <v>0</v>
      </c>
      <c r="AD238" s="163">
        <f t="shared" si="72"/>
        <v>0</v>
      </c>
      <c r="AE238" s="163">
        <f t="shared" si="72"/>
        <v>0</v>
      </c>
      <c r="AF238" s="176">
        <f t="shared" si="72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73"/>
        <v>0</v>
      </c>
      <c r="D239" s="163">
        <f t="shared" si="73"/>
        <v>0</v>
      </c>
      <c r="E239" s="163">
        <f t="shared" si="73"/>
        <v>0</v>
      </c>
      <c r="F239" s="163">
        <f t="shared" si="73"/>
        <v>0</v>
      </c>
      <c r="G239" s="163">
        <f t="shared" si="73"/>
        <v>0</v>
      </c>
      <c r="H239" s="163">
        <f t="shared" si="73"/>
        <v>0</v>
      </c>
      <c r="I239" s="163">
        <f t="shared" si="73"/>
        <v>0</v>
      </c>
      <c r="J239" s="163">
        <f t="shared" si="73"/>
        <v>0</v>
      </c>
      <c r="K239" s="163">
        <f t="shared" si="73"/>
        <v>0</v>
      </c>
      <c r="L239" s="163">
        <f t="shared" si="73"/>
        <v>0</v>
      </c>
      <c r="M239" s="163">
        <f t="shared" si="74"/>
        <v>0</v>
      </c>
      <c r="N239" s="163">
        <f t="shared" si="74"/>
        <v>0</v>
      </c>
      <c r="O239" s="163">
        <f t="shared" si="74"/>
        <v>0</v>
      </c>
      <c r="P239" s="163">
        <f t="shared" si="74"/>
        <v>0</v>
      </c>
      <c r="Q239" s="163">
        <f t="shared" si="74"/>
        <v>0</v>
      </c>
      <c r="R239" s="163">
        <f t="shared" si="74"/>
        <v>0</v>
      </c>
      <c r="S239" s="163">
        <f t="shared" si="74"/>
        <v>0</v>
      </c>
      <c r="T239" s="163">
        <f t="shared" si="72"/>
        <v>0</v>
      </c>
      <c r="U239" s="163">
        <f t="shared" si="72"/>
        <v>0</v>
      </c>
      <c r="V239" s="163">
        <f t="shared" si="72"/>
        <v>0</v>
      </c>
      <c r="W239" s="163">
        <f t="shared" si="72"/>
        <v>0</v>
      </c>
      <c r="X239" s="163">
        <f t="shared" si="72"/>
        <v>0</v>
      </c>
      <c r="Y239" s="163">
        <f t="shared" si="72"/>
        <v>0</v>
      </c>
      <c r="Z239" s="163">
        <f t="shared" si="72"/>
        <v>0</v>
      </c>
      <c r="AA239" s="163">
        <f t="shared" si="72"/>
        <v>0</v>
      </c>
      <c r="AB239" s="163">
        <f t="shared" si="72"/>
        <v>0</v>
      </c>
      <c r="AC239" s="163">
        <f t="shared" si="72"/>
        <v>0</v>
      </c>
      <c r="AD239" s="163">
        <f t="shared" si="72"/>
        <v>0</v>
      </c>
      <c r="AE239" s="163">
        <f t="shared" si="72"/>
        <v>0</v>
      </c>
      <c r="AF239" s="176">
        <f t="shared" si="72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73"/>
        <v>0</v>
      </c>
      <c r="D240" s="163">
        <f t="shared" si="73"/>
        <v>0</v>
      </c>
      <c r="E240" s="163">
        <f t="shared" si="73"/>
        <v>0</v>
      </c>
      <c r="F240" s="163">
        <f t="shared" si="73"/>
        <v>0</v>
      </c>
      <c r="G240" s="163">
        <f t="shared" si="73"/>
        <v>0</v>
      </c>
      <c r="H240" s="163">
        <f t="shared" si="73"/>
        <v>0</v>
      </c>
      <c r="I240" s="163">
        <f t="shared" si="73"/>
        <v>0</v>
      </c>
      <c r="J240" s="163">
        <f t="shared" si="73"/>
        <v>0</v>
      </c>
      <c r="K240" s="163">
        <f t="shared" si="73"/>
        <v>0</v>
      </c>
      <c r="L240" s="163">
        <f t="shared" si="73"/>
        <v>0</v>
      </c>
      <c r="M240" s="163">
        <f t="shared" si="74"/>
        <v>0</v>
      </c>
      <c r="N240" s="163">
        <f t="shared" si="74"/>
        <v>0</v>
      </c>
      <c r="O240" s="163">
        <f t="shared" si="74"/>
        <v>0</v>
      </c>
      <c r="P240" s="163">
        <f t="shared" si="74"/>
        <v>0</v>
      </c>
      <c r="Q240" s="163">
        <f t="shared" si="74"/>
        <v>0</v>
      </c>
      <c r="R240" s="163">
        <f t="shared" si="74"/>
        <v>0</v>
      </c>
      <c r="S240" s="163">
        <f t="shared" si="74"/>
        <v>0</v>
      </c>
      <c r="T240" s="163">
        <f t="shared" si="72"/>
        <v>0</v>
      </c>
      <c r="U240" s="163">
        <f t="shared" si="72"/>
        <v>0</v>
      </c>
      <c r="V240" s="163">
        <f t="shared" si="72"/>
        <v>0</v>
      </c>
      <c r="W240" s="163">
        <f t="shared" si="72"/>
        <v>0</v>
      </c>
      <c r="X240" s="163">
        <f t="shared" si="72"/>
        <v>0</v>
      </c>
      <c r="Y240" s="163">
        <f t="shared" si="72"/>
        <v>0</v>
      </c>
      <c r="Z240" s="163">
        <f t="shared" si="72"/>
        <v>0</v>
      </c>
      <c r="AA240" s="163">
        <f t="shared" si="72"/>
        <v>0</v>
      </c>
      <c r="AB240" s="163">
        <f t="shared" si="72"/>
        <v>0</v>
      </c>
      <c r="AC240" s="163">
        <f t="shared" si="72"/>
        <v>0</v>
      </c>
      <c r="AD240" s="163">
        <f t="shared" si="72"/>
        <v>0</v>
      </c>
      <c r="AE240" s="163">
        <f t="shared" si="72"/>
        <v>0</v>
      </c>
      <c r="AF240" s="176">
        <f t="shared" si="72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73"/>
        <v>0</v>
      </c>
      <c r="D241" s="163">
        <f t="shared" si="73"/>
        <v>0</v>
      </c>
      <c r="E241" s="163">
        <f t="shared" si="73"/>
        <v>0</v>
      </c>
      <c r="F241" s="163">
        <f t="shared" si="73"/>
        <v>0</v>
      </c>
      <c r="G241" s="163">
        <f t="shared" si="73"/>
        <v>0</v>
      </c>
      <c r="H241" s="163">
        <f t="shared" si="73"/>
        <v>0</v>
      </c>
      <c r="I241" s="163">
        <f t="shared" si="73"/>
        <v>0</v>
      </c>
      <c r="J241" s="163">
        <f t="shared" si="73"/>
        <v>0</v>
      </c>
      <c r="K241" s="163">
        <f t="shared" si="73"/>
        <v>0</v>
      </c>
      <c r="L241" s="163">
        <f t="shared" si="73"/>
        <v>0</v>
      </c>
      <c r="M241" s="163">
        <f t="shared" si="74"/>
        <v>0</v>
      </c>
      <c r="N241" s="163">
        <f t="shared" si="74"/>
        <v>0</v>
      </c>
      <c r="O241" s="163">
        <f t="shared" si="74"/>
        <v>0</v>
      </c>
      <c r="P241" s="163">
        <f t="shared" si="74"/>
        <v>0</v>
      </c>
      <c r="Q241" s="163">
        <f t="shared" si="74"/>
        <v>0</v>
      </c>
      <c r="R241" s="163">
        <f t="shared" si="74"/>
        <v>0</v>
      </c>
      <c r="S241" s="163">
        <f t="shared" si="74"/>
        <v>0</v>
      </c>
      <c r="T241" s="163">
        <f t="shared" si="72"/>
        <v>0</v>
      </c>
      <c r="U241" s="163">
        <f t="shared" si="72"/>
        <v>0</v>
      </c>
      <c r="V241" s="163">
        <f t="shared" si="72"/>
        <v>0</v>
      </c>
      <c r="W241" s="163">
        <f t="shared" si="72"/>
        <v>0</v>
      </c>
      <c r="X241" s="163">
        <f t="shared" si="72"/>
        <v>0</v>
      </c>
      <c r="Y241" s="163">
        <f t="shared" si="72"/>
        <v>0</v>
      </c>
      <c r="Z241" s="163">
        <f t="shared" si="72"/>
        <v>0</v>
      </c>
      <c r="AA241" s="163">
        <f t="shared" si="72"/>
        <v>0</v>
      </c>
      <c r="AB241" s="163">
        <f t="shared" si="72"/>
        <v>0</v>
      </c>
      <c r="AC241" s="163">
        <f t="shared" si="72"/>
        <v>0</v>
      </c>
      <c r="AD241" s="163">
        <f t="shared" si="72"/>
        <v>0</v>
      </c>
      <c r="AE241" s="163">
        <f t="shared" si="72"/>
        <v>0</v>
      </c>
      <c r="AF241" s="176">
        <f t="shared" si="72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73"/>
        <v>0</v>
      </c>
      <c r="D242" s="163">
        <f t="shared" si="73"/>
        <v>0</v>
      </c>
      <c r="E242" s="163">
        <f t="shared" si="73"/>
        <v>0</v>
      </c>
      <c r="F242" s="163">
        <f t="shared" si="73"/>
        <v>0</v>
      </c>
      <c r="G242" s="163">
        <f t="shared" si="73"/>
        <v>0</v>
      </c>
      <c r="H242" s="163">
        <f t="shared" si="73"/>
        <v>0</v>
      </c>
      <c r="I242" s="163">
        <f t="shared" si="73"/>
        <v>0</v>
      </c>
      <c r="J242" s="163">
        <f t="shared" si="73"/>
        <v>0</v>
      </c>
      <c r="K242" s="163">
        <f t="shared" si="73"/>
        <v>0</v>
      </c>
      <c r="L242" s="163">
        <f t="shared" si="73"/>
        <v>0</v>
      </c>
      <c r="M242" s="163">
        <f t="shared" si="74"/>
        <v>0</v>
      </c>
      <c r="N242" s="163">
        <f t="shared" si="74"/>
        <v>0</v>
      </c>
      <c r="O242" s="163">
        <f t="shared" si="74"/>
        <v>0</v>
      </c>
      <c r="P242" s="163">
        <f t="shared" si="74"/>
        <v>0</v>
      </c>
      <c r="Q242" s="163">
        <f t="shared" si="74"/>
        <v>0</v>
      </c>
      <c r="R242" s="163">
        <f t="shared" si="74"/>
        <v>0</v>
      </c>
      <c r="S242" s="163">
        <f t="shared" si="74"/>
        <v>0</v>
      </c>
      <c r="T242" s="163">
        <f t="shared" si="72"/>
        <v>0</v>
      </c>
      <c r="U242" s="163">
        <f t="shared" si="72"/>
        <v>0</v>
      </c>
      <c r="V242" s="163">
        <f t="shared" si="72"/>
        <v>0</v>
      </c>
      <c r="W242" s="163">
        <f t="shared" si="72"/>
        <v>0</v>
      </c>
      <c r="X242" s="163">
        <f t="shared" si="72"/>
        <v>0</v>
      </c>
      <c r="Y242" s="163">
        <f t="shared" si="72"/>
        <v>0</v>
      </c>
      <c r="Z242" s="163">
        <f t="shared" si="72"/>
        <v>0</v>
      </c>
      <c r="AA242" s="163">
        <f t="shared" si="72"/>
        <v>0</v>
      </c>
      <c r="AB242" s="163">
        <f t="shared" si="72"/>
        <v>0</v>
      </c>
      <c r="AC242" s="163">
        <f t="shared" si="72"/>
        <v>0</v>
      </c>
      <c r="AD242" s="163">
        <f t="shared" si="72"/>
        <v>0</v>
      </c>
      <c r="AE242" s="163">
        <f t="shared" si="72"/>
        <v>0</v>
      </c>
      <c r="AF242" s="176">
        <f t="shared" si="72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73"/>
        <v>0</v>
      </c>
      <c r="D243" s="163">
        <f t="shared" si="73"/>
        <v>0</v>
      </c>
      <c r="E243" s="163">
        <f t="shared" si="73"/>
        <v>0</v>
      </c>
      <c r="F243" s="163">
        <f t="shared" si="73"/>
        <v>0</v>
      </c>
      <c r="G243" s="163">
        <f t="shared" si="73"/>
        <v>0</v>
      </c>
      <c r="H243" s="163">
        <f t="shared" si="73"/>
        <v>0</v>
      </c>
      <c r="I243" s="163">
        <f t="shared" si="73"/>
        <v>0</v>
      </c>
      <c r="J243" s="163">
        <f t="shared" si="73"/>
        <v>0</v>
      </c>
      <c r="K243" s="163">
        <f t="shared" si="73"/>
        <v>0</v>
      </c>
      <c r="L243" s="163">
        <f t="shared" si="73"/>
        <v>0</v>
      </c>
      <c r="M243" s="163">
        <f t="shared" si="74"/>
        <v>0</v>
      </c>
      <c r="N243" s="163">
        <f t="shared" si="74"/>
        <v>0</v>
      </c>
      <c r="O243" s="163">
        <f t="shared" si="74"/>
        <v>0</v>
      </c>
      <c r="P243" s="163">
        <f t="shared" si="74"/>
        <v>0</v>
      </c>
      <c r="Q243" s="163">
        <f t="shared" si="74"/>
        <v>0</v>
      </c>
      <c r="R243" s="163">
        <f t="shared" si="74"/>
        <v>0</v>
      </c>
      <c r="S243" s="163">
        <f t="shared" si="74"/>
        <v>0</v>
      </c>
      <c r="T243" s="163">
        <f t="shared" si="72"/>
        <v>0</v>
      </c>
      <c r="U243" s="163">
        <f t="shared" si="72"/>
        <v>0</v>
      </c>
      <c r="V243" s="163">
        <f t="shared" si="72"/>
        <v>0</v>
      </c>
      <c r="W243" s="163">
        <f t="shared" si="72"/>
        <v>0</v>
      </c>
      <c r="X243" s="163">
        <f t="shared" si="72"/>
        <v>0</v>
      </c>
      <c r="Y243" s="163">
        <f t="shared" si="72"/>
        <v>0</v>
      </c>
      <c r="Z243" s="163">
        <f t="shared" si="72"/>
        <v>0</v>
      </c>
      <c r="AA243" s="163">
        <f t="shared" si="72"/>
        <v>0</v>
      </c>
      <c r="AB243" s="163">
        <f t="shared" si="72"/>
        <v>0</v>
      </c>
      <c r="AC243" s="163">
        <f t="shared" si="72"/>
        <v>0</v>
      </c>
      <c r="AD243" s="163">
        <f t="shared" si="72"/>
        <v>0</v>
      </c>
      <c r="AE243" s="163">
        <f t="shared" si="72"/>
        <v>0</v>
      </c>
      <c r="AF243" s="176">
        <f t="shared" si="72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73"/>
        <v>0</v>
      </c>
      <c r="D244" s="163">
        <f t="shared" si="73"/>
        <v>0</v>
      </c>
      <c r="E244" s="163">
        <f t="shared" si="73"/>
        <v>0</v>
      </c>
      <c r="F244" s="163">
        <f t="shared" si="73"/>
        <v>0</v>
      </c>
      <c r="G244" s="163">
        <f t="shared" si="73"/>
        <v>0</v>
      </c>
      <c r="H244" s="163">
        <f t="shared" si="73"/>
        <v>0</v>
      </c>
      <c r="I244" s="163">
        <f t="shared" si="73"/>
        <v>0</v>
      </c>
      <c r="J244" s="163">
        <f t="shared" si="73"/>
        <v>0</v>
      </c>
      <c r="K244" s="163">
        <f t="shared" si="73"/>
        <v>0</v>
      </c>
      <c r="L244" s="163">
        <f t="shared" si="73"/>
        <v>0</v>
      </c>
      <c r="M244" s="163">
        <f t="shared" si="74"/>
        <v>0</v>
      </c>
      <c r="N244" s="163">
        <f t="shared" si="74"/>
        <v>0</v>
      </c>
      <c r="O244" s="163">
        <f t="shared" si="74"/>
        <v>0</v>
      </c>
      <c r="P244" s="163">
        <f t="shared" si="74"/>
        <v>0</v>
      </c>
      <c r="Q244" s="163">
        <f t="shared" si="74"/>
        <v>0</v>
      </c>
      <c r="R244" s="163">
        <f t="shared" si="74"/>
        <v>0</v>
      </c>
      <c r="S244" s="163">
        <f t="shared" si="74"/>
        <v>0</v>
      </c>
      <c r="T244" s="163">
        <f t="shared" si="72"/>
        <v>0</v>
      </c>
      <c r="U244" s="163">
        <f t="shared" si="72"/>
        <v>0</v>
      </c>
      <c r="V244" s="163">
        <f t="shared" si="72"/>
        <v>0</v>
      </c>
      <c r="W244" s="163">
        <f t="shared" si="72"/>
        <v>0</v>
      </c>
      <c r="X244" s="163">
        <f t="shared" si="72"/>
        <v>0</v>
      </c>
      <c r="Y244" s="163">
        <f t="shared" si="72"/>
        <v>0</v>
      </c>
      <c r="Z244" s="163">
        <f t="shared" si="72"/>
        <v>0</v>
      </c>
      <c r="AA244" s="163">
        <f t="shared" si="72"/>
        <v>0</v>
      </c>
      <c r="AB244" s="163">
        <f t="shared" si="72"/>
        <v>0</v>
      </c>
      <c r="AC244" s="163">
        <f t="shared" si="72"/>
        <v>0</v>
      </c>
      <c r="AD244" s="163">
        <f t="shared" si="72"/>
        <v>0</v>
      </c>
      <c r="AE244" s="163">
        <f t="shared" si="72"/>
        <v>0</v>
      </c>
      <c r="AF244" s="176">
        <f t="shared" si="72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73"/>
        <v>0</v>
      </c>
      <c r="D245" s="163">
        <f t="shared" si="73"/>
        <v>0</v>
      </c>
      <c r="E245" s="163">
        <f t="shared" si="73"/>
        <v>0</v>
      </c>
      <c r="F245" s="163">
        <f t="shared" si="73"/>
        <v>0</v>
      </c>
      <c r="G245" s="163">
        <f t="shared" si="73"/>
        <v>0</v>
      </c>
      <c r="H245" s="163">
        <f t="shared" si="73"/>
        <v>0</v>
      </c>
      <c r="I245" s="163">
        <f t="shared" si="73"/>
        <v>0</v>
      </c>
      <c r="J245" s="163">
        <f t="shared" si="73"/>
        <v>0</v>
      </c>
      <c r="K245" s="163">
        <f t="shared" si="73"/>
        <v>0</v>
      </c>
      <c r="L245" s="163">
        <f t="shared" si="73"/>
        <v>0</v>
      </c>
      <c r="M245" s="163">
        <f t="shared" si="74"/>
        <v>0</v>
      </c>
      <c r="N245" s="163">
        <f t="shared" si="74"/>
        <v>0</v>
      </c>
      <c r="O245" s="163">
        <f t="shared" si="74"/>
        <v>0</v>
      </c>
      <c r="P245" s="163">
        <f t="shared" si="74"/>
        <v>0</v>
      </c>
      <c r="Q245" s="163">
        <f t="shared" si="74"/>
        <v>0</v>
      </c>
      <c r="R245" s="163">
        <f t="shared" si="74"/>
        <v>0</v>
      </c>
      <c r="S245" s="163">
        <f t="shared" si="74"/>
        <v>0</v>
      </c>
      <c r="T245" s="163">
        <f t="shared" si="72"/>
        <v>0</v>
      </c>
      <c r="U245" s="163">
        <f t="shared" si="72"/>
        <v>0</v>
      </c>
      <c r="V245" s="163">
        <f t="shared" si="72"/>
        <v>0</v>
      </c>
      <c r="W245" s="163">
        <f t="shared" si="72"/>
        <v>0</v>
      </c>
      <c r="X245" s="163">
        <f t="shared" si="72"/>
        <v>0</v>
      </c>
      <c r="Y245" s="163">
        <f t="shared" si="72"/>
        <v>0</v>
      </c>
      <c r="Z245" s="163">
        <f t="shared" si="72"/>
        <v>0</v>
      </c>
      <c r="AA245" s="163">
        <f t="shared" si="72"/>
        <v>0</v>
      </c>
      <c r="AB245" s="163">
        <f t="shared" si="72"/>
        <v>0</v>
      </c>
      <c r="AC245" s="163">
        <f t="shared" si="72"/>
        <v>0</v>
      </c>
      <c r="AD245" s="163">
        <f t="shared" si="72"/>
        <v>0</v>
      </c>
      <c r="AE245" s="163">
        <f t="shared" si="72"/>
        <v>0</v>
      </c>
      <c r="AF245" s="176">
        <f t="shared" si="72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73"/>
        <v>0</v>
      </c>
      <c r="D246" s="163">
        <f t="shared" si="73"/>
        <v>0</v>
      </c>
      <c r="E246" s="163">
        <f t="shared" si="73"/>
        <v>0</v>
      </c>
      <c r="F246" s="163">
        <f t="shared" si="73"/>
        <v>0</v>
      </c>
      <c r="G246" s="163">
        <f t="shared" si="73"/>
        <v>0</v>
      </c>
      <c r="H246" s="163">
        <f t="shared" si="73"/>
        <v>0</v>
      </c>
      <c r="I246" s="163">
        <f t="shared" si="73"/>
        <v>0</v>
      </c>
      <c r="J246" s="163">
        <f t="shared" si="73"/>
        <v>0</v>
      </c>
      <c r="K246" s="163">
        <f t="shared" si="73"/>
        <v>0</v>
      </c>
      <c r="L246" s="163">
        <f t="shared" si="73"/>
        <v>0</v>
      </c>
      <c r="M246" s="163">
        <f t="shared" si="74"/>
        <v>0</v>
      </c>
      <c r="N246" s="163">
        <f t="shared" si="74"/>
        <v>0</v>
      </c>
      <c r="O246" s="163">
        <f t="shared" si="74"/>
        <v>0</v>
      </c>
      <c r="P246" s="163">
        <f t="shared" si="74"/>
        <v>0</v>
      </c>
      <c r="Q246" s="163">
        <f t="shared" si="74"/>
        <v>0</v>
      </c>
      <c r="R246" s="163">
        <f t="shared" si="74"/>
        <v>0</v>
      </c>
      <c r="S246" s="163">
        <f t="shared" si="74"/>
        <v>0</v>
      </c>
      <c r="T246" s="163">
        <f t="shared" si="72"/>
        <v>0</v>
      </c>
      <c r="U246" s="163">
        <f t="shared" si="72"/>
        <v>0</v>
      </c>
      <c r="V246" s="163">
        <f t="shared" si="72"/>
        <v>0</v>
      </c>
      <c r="W246" s="163">
        <f t="shared" si="72"/>
        <v>0</v>
      </c>
      <c r="X246" s="163">
        <f t="shared" si="72"/>
        <v>0</v>
      </c>
      <c r="Y246" s="163">
        <f t="shared" si="72"/>
        <v>0</v>
      </c>
      <c r="Z246" s="163">
        <f t="shared" si="72"/>
        <v>0</v>
      </c>
      <c r="AA246" s="163">
        <f t="shared" si="72"/>
        <v>0</v>
      </c>
      <c r="AB246" s="163">
        <f t="shared" si="72"/>
        <v>0</v>
      </c>
      <c r="AC246" s="163">
        <f t="shared" si="72"/>
        <v>0</v>
      </c>
      <c r="AD246" s="163">
        <f t="shared" si="72"/>
        <v>0</v>
      </c>
      <c r="AE246" s="163">
        <f t="shared" si="72"/>
        <v>0</v>
      </c>
      <c r="AF246" s="176">
        <f t="shared" si="72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73"/>
        <v>0</v>
      </c>
      <c r="D247" s="163">
        <f t="shared" si="73"/>
        <v>0</v>
      </c>
      <c r="E247" s="163">
        <f t="shared" si="73"/>
        <v>0</v>
      </c>
      <c r="F247" s="163">
        <f t="shared" si="73"/>
        <v>0</v>
      </c>
      <c r="G247" s="163">
        <f t="shared" si="73"/>
        <v>0</v>
      </c>
      <c r="H247" s="163">
        <f t="shared" si="73"/>
        <v>0</v>
      </c>
      <c r="I247" s="163">
        <f t="shared" si="73"/>
        <v>0</v>
      </c>
      <c r="J247" s="163">
        <f t="shared" si="73"/>
        <v>0</v>
      </c>
      <c r="K247" s="163">
        <f t="shared" si="73"/>
        <v>0</v>
      </c>
      <c r="L247" s="163">
        <f t="shared" si="73"/>
        <v>0</v>
      </c>
      <c r="M247" s="163">
        <f t="shared" si="74"/>
        <v>0</v>
      </c>
      <c r="N247" s="163">
        <f t="shared" si="74"/>
        <v>0</v>
      </c>
      <c r="O247" s="163">
        <f t="shared" si="74"/>
        <v>0</v>
      </c>
      <c r="P247" s="163">
        <f t="shared" si="74"/>
        <v>0</v>
      </c>
      <c r="Q247" s="163">
        <f t="shared" si="74"/>
        <v>0</v>
      </c>
      <c r="R247" s="163">
        <f t="shared" si="74"/>
        <v>0</v>
      </c>
      <c r="S247" s="163">
        <f t="shared" si="74"/>
        <v>0</v>
      </c>
      <c r="T247" s="163">
        <f t="shared" si="72"/>
        <v>0</v>
      </c>
      <c r="U247" s="163">
        <f t="shared" si="72"/>
        <v>0</v>
      </c>
      <c r="V247" s="163">
        <f t="shared" si="72"/>
        <v>0</v>
      </c>
      <c r="W247" s="163">
        <f t="shared" si="72"/>
        <v>0</v>
      </c>
      <c r="X247" s="163">
        <f t="shared" si="72"/>
        <v>0</v>
      </c>
      <c r="Y247" s="163">
        <f t="shared" si="72"/>
        <v>0</v>
      </c>
      <c r="Z247" s="163">
        <f t="shared" si="72"/>
        <v>0</v>
      </c>
      <c r="AA247" s="163">
        <f t="shared" si="72"/>
        <v>0</v>
      </c>
      <c r="AB247" s="163">
        <f t="shared" si="72"/>
        <v>0</v>
      </c>
      <c r="AC247" s="163">
        <f t="shared" si="72"/>
        <v>0</v>
      </c>
      <c r="AD247" s="163">
        <f t="shared" si="72"/>
        <v>0</v>
      </c>
      <c r="AE247" s="163">
        <f t="shared" si="72"/>
        <v>0</v>
      </c>
      <c r="AF247" s="176">
        <f t="shared" si="72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73"/>
        <v>0</v>
      </c>
      <c r="D248" s="163">
        <f t="shared" si="73"/>
        <v>0</v>
      </c>
      <c r="E248" s="163">
        <f t="shared" si="73"/>
        <v>0</v>
      </c>
      <c r="F248" s="163">
        <f t="shared" si="73"/>
        <v>0</v>
      </c>
      <c r="G248" s="163">
        <f t="shared" si="73"/>
        <v>0</v>
      </c>
      <c r="H248" s="163">
        <f t="shared" si="73"/>
        <v>0</v>
      </c>
      <c r="I248" s="163">
        <f t="shared" si="73"/>
        <v>0</v>
      </c>
      <c r="J248" s="163">
        <f t="shared" si="73"/>
        <v>0</v>
      </c>
      <c r="K248" s="163">
        <f t="shared" si="73"/>
        <v>0</v>
      </c>
      <c r="L248" s="163">
        <f t="shared" si="73"/>
        <v>0</v>
      </c>
      <c r="M248" s="163">
        <f t="shared" si="74"/>
        <v>0</v>
      </c>
      <c r="N248" s="163">
        <f t="shared" si="74"/>
        <v>0</v>
      </c>
      <c r="O248" s="163">
        <f t="shared" si="74"/>
        <v>0</v>
      </c>
      <c r="P248" s="163">
        <f t="shared" si="74"/>
        <v>0</v>
      </c>
      <c r="Q248" s="163">
        <f t="shared" si="74"/>
        <v>0</v>
      </c>
      <c r="R248" s="163">
        <f t="shared" si="74"/>
        <v>0</v>
      </c>
      <c r="S248" s="163">
        <f t="shared" si="74"/>
        <v>0</v>
      </c>
      <c r="T248" s="163">
        <f t="shared" ref="T248:AF263" si="75">S248</f>
        <v>0</v>
      </c>
      <c r="U248" s="163">
        <f t="shared" si="75"/>
        <v>0</v>
      </c>
      <c r="V248" s="163">
        <f t="shared" si="75"/>
        <v>0</v>
      </c>
      <c r="W248" s="163">
        <f t="shared" si="75"/>
        <v>0</v>
      </c>
      <c r="X248" s="163">
        <f t="shared" si="75"/>
        <v>0</v>
      </c>
      <c r="Y248" s="163">
        <f t="shared" si="75"/>
        <v>0</v>
      </c>
      <c r="Z248" s="163">
        <f t="shared" si="75"/>
        <v>0</v>
      </c>
      <c r="AA248" s="163">
        <f t="shared" si="75"/>
        <v>0</v>
      </c>
      <c r="AB248" s="163">
        <f t="shared" si="75"/>
        <v>0</v>
      </c>
      <c r="AC248" s="163">
        <f t="shared" si="75"/>
        <v>0</v>
      </c>
      <c r="AD248" s="163">
        <f t="shared" si="75"/>
        <v>0</v>
      </c>
      <c r="AE248" s="163">
        <f t="shared" si="75"/>
        <v>0</v>
      </c>
      <c r="AF248" s="176">
        <f t="shared" si="75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L264" si="76">B249</f>
        <v>0</v>
      </c>
      <c r="D249" s="163">
        <f t="shared" si="76"/>
        <v>0</v>
      </c>
      <c r="E249" s="163">
        <f t="shared" si="76"/>
        <v>0</v>
      </c>
      <c r="F249" s="163">
        <f t="shared" si="76"/>
        <v>0</v>
      </c>
      <c r="G249" s="163">
        <f t="shared" si="76"/>
        <v>0</v>
      </c>
      <c r="H249" s="163">
        <f t="shared" si="76"/>
        <v>0</v>
      </c>
      <c r="I249" s="163">
        <f t="shared" si="76"/>
        <v>0</v>
      </c>
      <c r="J249" s="163">
        <f t="shared" si="76"/>
        <v>0</v>
      </c>
      <c r="K249" s="163">
        <f t="shared" si="76"/>
        <v>0</v>
      </c>
      <c r="L249" s="163">
        <f t="shared" si="76"/>
        <v>0</v>
      </c>
      <c r="M249" s="163">
        <f t="shared" si="74"/>
        <v>0</v>
      </c>
      <c r="N249" s="163">
        <f t="shared" si="74"/>
        <v>0</v>
      </c>
      <c r="O249" s="163">
        <f t="shared" si="74"/>
        <v>0</v>
      </c>
      <c r="P249" s="163">
        <f t="shared" si="74"/>
        <v>0</v>
      </c>
      <c r="Q249" s="163">
        <f t="shared" si="74"/>
        <v>0</v>
      </c>
      <c r="R249" s="163">
        <f t="shared" si="74"/>
        <v>0</v>
      </c>
      <c r="S249" s="163">
        <f t="shared" si="74"/>
        <v>0</v>
      </c>
      <c r="T249" s="163">
        <f t="shared" si="75"/>
        <v>0</v>
      </c>
      <c r="U249" s="163">
        <f t="shared" si="75"/>
        <v>0</v>
      </c>
      <c r="V249" s="163">
        <f t="shared" si="75"/>
        <v>0</v>
      </c>
      <c r="W249" s="163">
        <f t="shared" si="75"/>
        <v>0</v>
      </c>
      <c r="X249" s="163">
        <f t="shared" si="75"/>
        <v>0</v>
      </c>
      <c r="Y249" s="163">
        <f t="shared" si="75"/>
        <v>0</v>
      </c>
      <c r="Z249" s="163">
        <f t="shared" si="75"/>
        <v>0</v>
      </c>
      <c r="AA249" s="163">
        <f t="shared" si="75"/>
        <v>0</v>
      </c>
      <c r="AB249" s="163">
        <f t="shared" si="75"/>
        <v>0</v>
      </c>
      <c r="AC249" s="163">
        <f t="shared" si="75"/>
        <v>0</v>
      </c>
      <c r="AD249" s="163">
        <f t="shared" si="75"/>
        <v>0</v>
      </c>
      <c r="AE249" s="163">
        <f t="shared" si="75"/>
        <v>0</v>
      </c>
      <c r="AF249" s="176">
        <f t="shared" si="75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76"/>
        <v>0</v>
      </c>
      <c r="D250" s="163">
        <f t="shared" si="76"/>
        <v>0</v>
      </c>
      <c r="E250" s="163">
        <f t="shared" si="76"/>
        <v>0</v>
      </c>
      <c r="F250" s="163">
        <f t="shared" si="76"/>
        <v>0</v>
      </c>
      <c r="G250" s="163">
        <f t="shared" si="76"/>
        <v>0</v>
      </c>
      <c r="H250" s="163">
        <f t="shared" si="76"/>
        <v>0</v>
      </c>
      <c r="I250" s="163">
        <f t="shared" si="76"/>
        <v>0</v>
      </c>
      <c r="J250" s="163">
        <f t="shared" si="76"/>
        <v>0</v>
      </c>
      <c r="K250" s="163">
        <f t="shared" si="76"/>
        <v>0</v>
      </c>
      <c r="L250" s="163">
        <f t="shared" si="76"/>
        <v>0</v>
      </c>
      <c r="M250" s="163">
        <f t="shared" si="74"/>
        <v>0</v>
      </c>
      <c r="N250" s="163">
        <f t="shared" si="74"/>
        <v>0</v>
      </c>
      <c r="O250" s="163">
        <f t="shared" si="74"/>
        <v>0</v>
      </c>
      <c r="P250" s="163">
        <f t="shared" si="74"/>
        <v>0</v>
      </c>
      <c r="Q250" s="163">
        <f t="shared" si="74"/>
        <v>0</v>
      </c>
      <c r="R250" s="163">
        <f t="shared" si="74"/>
        <v>0</v>
      </c>
      <c r="S250" s="163">
        <f t="shared" si="74"/>
        <v>0</v>
      </c>
      <c r="T250" s="163">
        <f t="shared" si="75"/>
        <v>0</v>
      </c>
      <c r="U250" s="163">
        <f t="shared" si="75"/>
        <v>0</v>
      </c>
      <c r="V250" s="163">
        <f t="shared" si="75"/>
        <v>0</v>
      </c>
      <c r="W250" s="163">
        <f t="shared" si="75"/>
        <v>0</v>
      </c>
      <c r="X250" s="163">
        <f t="shared" si="75"/>
        <v>0</v>
      </c>
      <c r="Y250" s="163">
        <f t="shared" si="75"/>
        <v>0</v>
      </c>
      <c r="Z250" s="163">
        <f t="shared" si="75"/>
        <v>0</v>
      </c>
      <c r="AA250" s="163">
        <f t="shared" si="75"/>
        <v>0</v>
      </c>
      <c r="AB250" s="163">
        <f t="shared" si="75"/>
        <v>0</v>
      </c>
      <c r="AC250" s="163">
        <f t="shared" si="75"/>
        <v>0</v>
      </c>
      <c r="AD250" s="163">
        <f t="shared" si="75"/>
        <v>0</v>
      </c>
      <c r="AE250" s="163">
        <f t="shared" si="75"/>
        <v>0</v>
      </c>
      <c r="AF250" s="176">
        <f t="shared" si="75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76"/>
        <v>0</v>
      </c>
      <c r="D251" s="163">
        <f t="shared" si="76"/>
        <v>0</v>
      </c>
      <c r="E251" s="163">
        <f t="shared" si="76"/>
        <v>0</v>
      </c>
      <c r="F251" s="163">
        <f t="shared" si="76"/>
        <v>0</v>
      </c>
      <c r="G251" s="163">
        <f t="shared" si="76"/>
        <v>0</v>
      </c>
      <c r="H251" s="163">
        <f t="shared" si="76"/>
        <v>0</v>
      </c>
      <c r="I251" s="163">
        <f t="shared" si="76"/>
        <v>0</v>
      </c>
      <c r="J251" s="163">
        <f t="shared" si="76"/>
        <v>0</v>
      </c>
      <c r="K251" s="163">
        <f t="shared" si="76"/>
        <v>0</v>
      </c>
      <c r="L251" s="163">
        <f t="shared" si="76"/>
        <v>0</v>
      </c>
      <c r="M251" s="163">
        <f t="shared" si="74"/>
        <v>0</v>
      </c>
      <c r="N251" s="163">
        <f t="shared" si="74"/>
        <v>0</v>
      </c>
      <c r="O251" s="163">
        <f t="shared" si="74"/>
        <v>0</v>
      </c>
      <c r="P251" s="163">
        <f t="shared" si="74"/>
        <v>0</v>
      </c>
      <c r="Q251" s="163">
        <f t="shared" si="74"/>
        <v>0</v>
      </c>
      <c r="R251" s="163">
        <f t="shared" si="74"/>
        <v>0</v>
      </c>
      <c r="S251" s="163">
        <f t="shared" si="74"/>
        <v>0</v>
      </c>
      <c r="T251" s="163">
        <f t="shared" si="75"/>
        <v>0</v>
      </c>
      <c r="U251" s="163">
        <f t="shared" si="75"/>
        <v>0</v>
      </c>
      <c r="V251" s="163">
        <f t="shared" si="75"/>
        <v>0</v>
      </c>
      <c r="W251" s="163">
        <f t="shared" si="75"/>
        <v>0</v>
      </c>
      <c r="X251" s="163">
        <f t="shared" si="75"/>
        <v>0</v>
      </c>
      <c r="Y251" s="163">
        <f t="shared" si="75"/>
        <v>0</v>
      </c>
      <c r="Z251" s="163">
        <f t="shared" si="75"/>
        <v>0</v>
      </c>
      <c r="AA251" s="163">
        <f t="shared" si="75"/>
        <v>0</v>
      </c>
      <c r="AB251" s="163">
        <f t="shared" si="75"/>
        <v>0</v>
      </c>
      <c r="AC251" s="163">
        <f t="shared" si="75"/>
        <v>0</v>
      </c>
      <c r="AD251" s="163">
        <f t="shared" si="75"/>
        <v>0</v>
      </c>
      <c r="AE251" s="163">
        <f t="shared" si="75"/>
        <v>0</v>
      </c>
      <c r="AF251" s="176">
        <f t="shared" si="75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76"/>
        <v>0</v>
      </c>
      <c r="D252" s="163">
        <f t="shared" si="76"/>
        <v>0</v>
      </c>
      <c r="E252" s="163">
        <f t="shared" si="76"/>
        <v>0</v>
      </c>
      <c r="F252" s="163">
        <f t="shared" si="76"/>
        <v>0</v>
      </c>
      <c r="G252" s="163">
        <f t="shared" si="76"/>
        <v>0</v>
      </c>
      <c r="H252" s="163">
        <f t="shared" si="76"/>
        <v>0</v>
      </c>
      <c r="I252" s="163">
        <f t="shared" si="76"/>
        <v>0</v>
      </c>
      <c r="J252" s="163">
        <f t="shared" si="76"/>
        <v>0</v>
      </c>
      <c r="K252" s="163">
        <f t="shared" si="76"/>
        <v>0</v>
      </c>
      <c r="L252" s="163">
        <f t="shared" si="76"/>
        <v>0</v>
      </c>
      <c r="M252" s="163">
        <f t="shared" si="74"/>
        <v>0</v>
      </c>
      <c r="N252" s="163">
        <f t="shared" si="74"/>
        <v>0</v>
      </c>
      <c r="O252" s="163">
        <f t="shared" si="74"/>
        <v>0</v>
      </c>
      <c r="P252" s="163">
        <f t="shared" si="74"/>
        <v>0</v>
      </c>
      <c r="Q252" s="163">
        <f t="shared" si="74"/>
        <v>0</v>
      </c>
      <c r="R252" s="163">
        <f t="shared" si="74"/>
        <v>0</v>
      </c>
      <c r="S252" s="163">
        <f t="shared" si="74"/>
        <v>0</v>
      </c>
      <c r="T252" s="163">
        <f t="shared" si="75"/>
        <v>0</v>
      </c>
      <c r="U252" s="163">
        <f t="shared" si="75"/>
        <v>0</v>
      </c>
      <c r="V252" s="163">
        <f t="shared" si="75"/>
        <v>0</v>
      </c>
      <c r="W252" s="163">
        <f t="shared" si="75"/>
        <v>0</v>
      </c>
      <c r="X252" s="163">
        <f t="shared" si="75"/>
        <v>0</v>
      </c>
      <c r="Y252" s="163">
        <f t="shared" si="75"/>
        <v>0</v>
      </c>
      <c r="Z252" s="163">
        <f t="shared" si="75"/>
        <v>0</v>
      </c>
      <c r="AA252" s="163">
        <f t="shared" si="75"/>
        <v>0</v>
      </c>
      <c r="AB252" s="163">
        <f t="shared" si="75"/>
        <v>0</v>
      </c>
      <c r="AC252" s="163">
        <f t="shared" si="75"/>
        <v>0</v>
      </c>
      <c r="AD252" s="163">
        <f t="shared" si="75"/>
        <v>0</v>
      </c>
      <c r="AE252" s="163">
        <f t="shared" si="75"/>
        <v>0</v>
      </c>
      <c r="AF252" s="176">
        <f t="shared" si="75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76"/>
        <v>0</v>
      </c>
      <c r="D253" s="163">
        <f t="shared" si="76"/>
        <v>0</v>
      </c>
      <c r="E253" s="163">
        <f t="shared" si="76"/>
        <v>0</v>
      </c>
      <c r="F253" s="163">
        <f t="shared" si="76"/>
        <v>0</v>
      </c>
      <c r="G253" s="163">
        <f t="shared" si="76"/>
        <v>0</v>
      </c>
      <c r="H253" s="163">
        <f t="shared" si="76"/>
        <v>0</v>
      </c>
      <c r="I253" s="163">
        <f t="shared" si="76"/>
        <v>0</v>
      </c>
      <c r="J253" s="163">
        <f t="shared" si="76"/>
        <v>0</v>
      </c>
      <c r="K253" s="163">
        <f t="shared" si="76"/>
        <v>0</v>
      </c>
      <c r="L253" s="163">
        <f t="shared" si="76"/>
        <v>0</v>
      </c>
      <c r="M253" s="163">
        <f t="shared" si="74"/>
        <v>0</v>
      </c>
      <c r="N253" s="163">
        <f t="shared" si="74"/>
        <v>0</v>
      </c>
      <c r="O253" s="163">
        <f t="shared" si="74"/>
        <v>0</v>
      </c>
      <c r="P253" s="163">
        <f t="shared" si="74"/>
        <v>0</v>
      </c>
      <c r="Q253" s="163">
        <f t="shared" si="74"/>
        <v>0</v>
      </c>
      <c r="R253" s="163">
        <f t="shared" si="74"/>
        <v>0</v>
      </c>
      <c r="S253" s="163">
        <f t="shared" si="74"/>
        <v>0</v>
      </c>
      <c r="T253" s="163">
        <f t="shared" si="75"/>
        <v>0</v>
      </c>
      <c r="U253" s="163">
        <f t="shared" si="75"/>
        <v>0</v>
      </c>
      <c r="V253" s="163">
        <f t="shared" si="75"/>
        <v>0</v>
      </c>
      <c r="W253" s="163">
        <f t="shared" si="75"/>
        <v>0</v>
      </c>
      <c r="X253" s="163">
        <f t="shared" si="75"/>
        <v>0</v>
      </c>
      <c r="Y253" s="163">
        <f t="shared" si="75"/>
        <v>0</v>
      </c>
      <c r="Z253" s="163">
        <f t="shared" si="75"/>
        <v>0</v>
      </c>
      <c r="AA253" s="163">
        <f t="shared" si="75"/>
        <v>0</v>
      </c>
      <c r="AB253" s="163">
        <f t="shared" si="75"/>
        <v>0</v>
      </c>
      <c r="AC253" s="163">
        <f t="shared" si="75"/>
        <v>0</v>
      </c>
      <c r="AD253" s="163">
        <f t="shared" si="75"/>
        <v>0</v>
      </c>
      <c r="AE253" s="163">
        <f t="shared" si="75"/>
        <v>0</v>
      </c>
      <c r="AF253" s="176">
        <f t="shared" si="75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76"/>
        <v>0</v>
      </c>
      <c r="D254" s="163">
        <f t="shared" si="76"/>
        <v>0</v>
      </c>
      <c r="E254" s="163">
        <f t="shared" si="76"/>
        <v>0</v>
      </c>
      <c r="F254" s="163">
        <f t="shared" si="76"/>
        <v>0</v>
      </c>
      <c r="G254" s="163">
        <f t="shared" si="76"/>
        <v>0</v>
      </c>
      <c r="H254" s="163">
        <f t="shared" si="76"/>
        <v>0</v>
      </c>
      <c r="I254" s="163">
        <f t="shared" si="76"/>
        <v>0</v>
      </c>
      <c r="J254" s="163">
        <f t="shared" si="76"/>
        <v>0</v>
      </c>
      <c r="K254" s="163">
        <f t="shared" si="76"/>
        <v>0</v>
      </c>
      <c r="L254" s="163">
        <f t="shared" si="76"/>
        <v>0</v>
      </c>
      <c r="M254" s="163">
        <f t="shared" si="74"/>
        <v>0</v>
      </c>
      <c r="N254" s="163">
        <f t="shared" si="74"/>
        <v>0</v>
      </c>
      <c r="O254" s="163">
        <f t="shared" si="74"/>
        <v>0</v>
      </c>
      <c r="P254" s="163">
        <f t="shared" si="74"/>
        <v>0</v>
      </c>
      <c r="Q254" s="163">
        <f t="shared" si="74"/>
        <v>0</v>
      </c>
      <c r="R254" s="163">
        <f t="shared" si="74"/>
        <v>0</v>
      </c>
      <c r="S254" s="163">
        <f t="shared" si="74"/>
        <v>0</v>
      </c>
      <c r="T254" s="163">
        <f t="shared" si="75"/>
        <v>0</v>
      </c>
      <c r="U254" s="163">
        <f t="shared" si="75"/>
        <v>0</v>
      </c>
      <c r="V254" s="163">
        <f t="shared" si="75"/>
        <v>0</v>
      </c>
      <c r="W254" s="163">
        <f t="shared" si="75"/>
        <v>0</v>
      </c>
      <c r="X254" s="163">
        <f t="shared" si="75"/>
        <v>0</v>
      </c>
      <c r="Y254" s="163">
        <f t="shared" si="75"/>
        <v>0</v>
      </c>
      <c r="Z254" s="163">
        <f t="shared" si="75"/>
        <v>0</v>
      </c>
      <c r="AA254" s="163">
        <f t="shared" si="75"/>
        <v>0</v>
      </c>
      <c r="AB254" s="163">
        <f t="shared" si="75"/>
        <v>0</v>
      </c>
      <c r="AC254" s="163">
        <f t="shared" si="75"/>
        <v>0</v>
      </c>
      <c r="AD254" s="163">
        <f t="shared" si="75"/>
        <v>0</v>
      </c>
      <c r="AE254" s="163">
        <f t="shared" si="75"/>
        <v>0</v>
      </c>
      <c r="AF254" s="176">
        <f t="shared" si="75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76"/>
        <v>0</v>
      </c>
      <c r="D255" s="163">
        <f t="shared" si="76"/>
        <v>0</v>
      </c>
      <c r="E255" s="163">
        <f t="shared" si="76"/>
        <v>0</v>
      </c>
      <c r="F255" s="163">
        <f t="shared" si="76"/>
        <v>0</v>
      </c>
      <c r="G255" s="163">
        <f t="shared" si="76"/>
        <v>0</v>
      </c>
      <c r="H255" s="163">
        <f t="shared" si="76"/>
        <v>0</v>
      </c>
      <c r="I255" s="163">
        <f t="shared" si="76"/>
        <v>0</v>
      </c>
      <c r="J255" s="163">
        <f t="shared" si="76"/>
        <v>0</v>
      </c>
      <c r="K255" s="163">
        <f t="shared" si="76"/>
        <v>0</v>
      </c>
      <c r="L255" s="163">
        <f t="shared" si="76"/>
        <v>0</v>
      </c>
      <c r="M255" s="163">
        <f t="shared" si="74"/>
        <v>0</v>
      </c>
      <c r="N255" s="163">
        <f t="shared" si="74"/>
        <v>0</v>
      </c>
      <c r="O255" s="163">
        <f t="shared" si="74"/>
        <v>0</v>
      </c>
      <c r="P255" s="163">
        <f t="shared" si="74"/>
        <v>0</v>
      </c>
      <c r="Q255" s="163">
        <f t="shared" si="74"/>
        <v>0</v>
      </c>
      <c r="R255" s="163">
        <f t="shared" si="74"/>
        <v>0</v>
      </c>
      <c r="S255" s="163">
        <f t="shared" si="74"/>
        <v>0</v>
      </c>
      <c r="T255" s="163">
        <f t="shared" si="75"/>
        <v>0</v>
      </c>
      <c r="U255" s="163">
        <f t="shared" si="75"/>
        <v>0</v>
      </c>
      <c r="V255" s="163">
        <f t="shared" si="75"/>
        <v>0</v>
      </c>
      <c r="W255" s="163">
        <f t="shared" si="75"/>
        <v>0</v>
      </c>
      <c r="X255" s="163">
        <f t="shared" si="75"/>
        <v>0</v>
      </c>
      <c r="Y255" s="163">
        <f t="shared" si="75"/>
        <v>0</v>
      </c>
      <c r="Z255" s="163">
        <f t="shared" si="75"/>
        <v>0</v>
      </c>
      <c r="AA255" s="163">
        <f t="shared" si="75"/>
        <v>0</v>
      </c>
      <c r="AB255" s="163">
        <f t="shared" si="75"/>
        <v>0</v>
      </c>
      <c r="AC255" s="163">
        <f t="shared" si="75"/>
        <v>0</v>
      </c>
      <c r="AD255" s="163">
        <f t="shared" si="75"/>
        <v>0</v>
      </c>
      <c r="AE255" s="163">
        <f t="shared" si="75"/>
        <v>0</v>
      </c>
      <c r="AF255" s="176">
        <f t="shared" si="75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76"/>
        <v>0</v>
      </c>
      <c r="D256" s="163">
        <f t="shared" si="76"/>
        <v>0</v>
      </c>
      <c r="E256" s="163">
        <f t="shared" si="76"/>
        <v>0</v>
      </c>
      <c r="F256" s="163">
        <f t="shared" si="76"/>
        <v>0</v>
      </c>
      <c r="G256" s="163">
        <f t="shared" si="76"/>
        <v>0</v>
      </c>
      <c r="H256" s="163">
        <f t="shared" si="76"/>
        <v>0</v>
      </c>
      <c r="I256" s="163">
        <f t="shared" si="76"/>
        <v>0</v>
      </c>
      <c r="J256" s="163">
        <f t="shared" si="76"/>
        <v>0</v>
      </c>
      <c r="K256" s="163">
        <f t="shared" si="76"/>
        <v>0</v>
      </c>
      <c r="L256" s="163">
        <f t="shared" si="76"/>
        <v>0</v>
      </c>
      <c r="M256" s="163">
        <f t="shared" si="74"/>
        <v>0</v>
      </c>
      <c r="N256" s="163">
        <f t="shared" si="74"/>
        <v>0</v>
      </c>
      <c r="O256" s="163">
        <f t="shared" si="74"/>
        <v>0</v>
      </c>
      <c r="P256" s="163">
        <f t="shared" si="74"/>
        <v>0</v>
      </c>
      <c r="Q256" s="163">
        <f t="shared" si="74"/>
        <v>0</v>
      </c>
      <c r="R256" s="163">
        <f t="shared" si="74"/>
        <v>0</v>
      </c>
      <c r="S256" s="163">
        <f t="shared" si="74"/>
        <v>0</v>
      </c>
      <c r="T256" s="163">
        <f t="shared" si="75"/>
        <v>0</v>
      </c>
      <c r="U256" s="163">
        <f t="shared" si="75"/>
        <v>0</v>
      </c>
      <c r="V256" s="163">
        <f t="shared" si="75"/>
        <v>0</v>
      </c>
      <c r="W256" s="163">
        <f t="shared" si="75"/>
        <v>0</v>
      </c>
      <c r="X256" s="163">
        <f t="shared" si="75"/>
        <v>0</v>
      </c>
      <c r="Y256" s="163">
        <f t="shared" si="75"/>
        <v>0</v>
      </c>
      <c r="Z256" s="163">
        <f t="shared" si="75"/>
        <v>0</v>
      </c>
      <c r="AA256" s="163">
        <f t="shared" si="75"/>
        <v>0</v>
      </c>
      <c r="AB256" s="163">
        <f t="shared" si="75"/>
        <v>0</v>
      </c>
      <c r="AC256" s="163">
        <f t="shared" si="75"/>
        <v>0</v>
      </c>
      <c r="AD256" s="163">
        <f t="shared" si="75"/>
        <v>0</v>
      </c>
      <c r="AE256" s="163">
        <f t="shared" si="75"/>
        <v>0</v>
      </c>
      <c r="AF256" s="176">
        <f t="shared" si="75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76"/>
        <v>0</v>
      </c>
      <c r="D257" s="163">
        <f t="shared" si="76"/>
        <v>0</v>
      </c>
      <c r="E257" s="163">
        <f t="shared" si="76"/>
        <v>0</v>
      </c>
      <c r="F257" s="163">
        <f t="shared" si="76"/>
        <v>0</v>
      </c>
      <c r="G257" s="163">
        <f t="shared" si="76"/>
        <v>0</v>
      </c>
      <c r="H257" s="163">
        <f t="shared" si="76"/>
        <v>0</v>
      </c>
      <c r="I257" s="163">
        <f t="shared" si="76"/>
        <v>0</v>
      </c>
      <c r="J257" s="163">
        <f t="shared" si="76"/>
        <v>0</v>
      </c>
      <c r="K257" s="163">
        <f t="shared" si="76"/>
        <v>0</v>
      </c>
      <c r="L257" s="163">
        <f t="shared" si="76"/>
        <v>0</v>
      </c>
      <c r="M257" s="163">
        <f t="shared" si="74"/>
        <v>0</v>
      </c>
      <c r="N257" s="163">
        <f t="shared" si="74"/>
        <v>0</v>
      </c>
      <c r="O257" s="163">
        <f t="shared" si="74"/>
        <v>0</v>
      </c>
      <c r="P257" s="163">
        <f t="shared" si="74"/>
        <v>0</v>
      </c>
      <c r="Q257" s="163">
        <f t="shared" si="74"/>
        <v>0</v>
      </c>
      <c r="R257" s="163">
        <f t="shared" si="74"/>
        <v>0</v>
      </c>
      <c r="S257" s="163">
        <f t="shared" si="74"/>
        <v>0</v>
      </c>
      <c r="T257" s="163">
        <f t="shared" si="75"/>
        <v>0</v>
      </c>
      <c r="U257" s="163">
        <f t="shared" si="75"/>
        <v>0</v>
      </c>
      <c r="V257" s="163">
        <f t="shared" si="75"/>
        <v>0</v>
      </c>
      <c r="W257" s="163">
        <f t="shared" si="75"/>
        <v>0</v>
      </c>
      <c r="X257" s="163">
        <f t="shared" si="75"/>
        <v>0</v>
      </c>
      <c r="Y257" s="163">
        <f t="shared" si="75"/>
        <v>0</v>
      </c>
      <c r="Z257" s="163">
        <f t="shared" si="75"/>
        <v>0</v>
      </c>
      <c r="AA257" s="163">
        <f t="shared" si="75"/>
        <v>0</v>
      </c>
      <c r="AB257" s="163">
        <f t="shared" si="75"/>
        <v>0</v>
      </c>
      <c r="AC257" s="163">
        <f t="shared" si="75"/>
        <v>0</v>
      </c>
      <c r="AD257" s="163">
        <f t="shared" si="75"/>
        <v>0</v>
      </c>
      <c r="AE257" s="163">
        <f t="shared" si="75"/>
        <v>0</v>
      </c>
      <c r="AF257" s="176">
        <f t="shared" si="75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76"/>
        <v>0</v>
      </c>
      <c r="D258" s="163">
        <f t="shared" si="76"/>
        <v>0</v>
      </c>
      <c r="E258" s="163">
        <f t="shared" si="76"/>
        <v>0</v>
      </c>
      <c r="F258" s="163">
        <f t="shared" si="76"/>
        <v>0</v>
      </c>
      <c r="G258" s="163">
        <f t="shared" si="76"/>
        <v>0</v>
      </c>
      <c r="H258" s="163">
        <f t="shared" si="76"/>
        <v>0</v>
      </c>
      <c r="I258" s="163">
        <f t="shared" si="76"/>
        <v>0</v>
      </c>
      <c r="J258" s="163">
        <f t="shared" si="76"/>
        <v>0</v>
      </c>
      <c r="K258" s="163">
        <f t="shared" si="76"/>
        <v>0</v>
      </c>
      <c r="L258" s="163">
        <f t="shared" si="76"/>
        <v>0</v>
      </c>
      <c r="M258" s="163">
        <f t="shared" si="74"/>
        <v>0</v>
      </c>
      <c r="N258" s="163">
        <f t="shared" si="74"/>
        <v>0</v>
      </c>
      <c r="O258" s="163">
        <f t="shared" si="74"/>
        <v>0</v>
      </c>
      <c r="P258" s="163">
        <f t="shared" si="74"/>
        <v>0</v>
      </c>
      <c r="Q258" s="163">
        <f t="shared" si="74"/>
        <v>0</v>
      </c>
      <c r="R258" s="163">
        <f t="shared" si="74"/>
        <v>0</v>
      </c>
      <c r="S258" s="163">
        <f t="shared" si="74"/>
        <v>0</v>
      </c>
      <c r="T258" s="163">
        <f t="shared" si="75"/>
        <v>0</v>
      </c>
      <c r="U258" s="163">
        <f t="shared" si="75"/>
        <v>0</v>
      </c>
      <c r="V258" s="163">
        <f t="shared" si="75"/>
        <v>0</v>
      </c>
      <c r="W258" s="163">
        <f t="shared" si="75"/>
        <v>0</v>
      </c>
      <c r="X258" s="163">
        <f t="shared" si="75"/>
        <v>0</v>
      </c>
      <c r="Y258" s="163">
        <f t="shared" si="75"/>
        <v>0</v>
      </c>
      <c r="Z258" s="163">
        <f t="shared" si="75"/>
        <v>0</v>
      </c>
      <c r="AA258" s="163">
        <f t="shared" si="75"/>
        <v>0</v>
      </c>
      <c r="AB258" s="163">
        <f t="shared" si="75"/>
        <v>0</v>
      </c>
      <c r="AC258" s="163">
        <f t="shared" si="75"/>
        <v>0</v>
      </c>
      <c r="AD258" s="163">
        <f t="shared" si="75"/>
        <v>0</v>
      </c>
      <c r="AE258" s="163">
        <f t="shared" si="75"/>
        <v>0</v>
      </c>
      <c r="AF258" s="176">
        <f t="shared" si="75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76"/>
        <v>0</v>
      </c>
      <c r="D259" s="163">
        <f t="shared" si="76"/>
        <v>0</v>
      </c>
      <c r="E259" s="163">
        <f t="shared" si="76"/>
        <v>0</v>
      </c>
      <c r="F259" s="163">
        <f t="shared" si="76"/>
        <v>0</v>
      </c>
      <c r="G259" s="163">
        <f t="shared" si="76"/>
        <v>0</v>
      </c>
      <c r="H259" s="163">
        <f t="shared" si="76"/>
        <v>0</v>
      </c>
      <c r="I259" s="163">
        <f t="shared" si="76"/>
        <v>0</v>
      </c>
      <c r="J259" s="163">
        <f t="shared" si="76"/>
        <v>0</v>
      </c>
      <c r="K259" s="163">
        <f t="shared" si="76"/>
        <v>0</v>
      </c>
      <c r="L259" s="163">
        <f t="shared" si="76"/>
        <v>0</v>
      </c>
      <c r="M259" s="163">
        <f t="shared" si="74"/>
        <v>0</v>
      </c>
      <c r="N259" s="163">
        <f t="shared" si="74"/>
        <v>0</v>
      </c>
      <c r="O259" s="163">
        <f t="shared" si="74"/>
        <v>0</v>
      </c>
      <c r="P259" s="163">
        <f t="shared" si="74"/>
        <v>0</v>
      </c>
      <c r="Q259" s="163">
        <f t="shared" si="74"/>
        <v>0</v>
      </c>
      <c r="R259" s="163">
        <f t="shared" si="74"/>
        <v>0</v>
      </c>
      <c r="S259" s="163">
        <f t="shared" si="74"/>
        <v>0</v>
      </c>
      <c r="T259" s="163">
        <f t="shared" si="75"/>
        <v>0</v>
      </c>
      <c r="U259" s="163">
        <f t="shared" si="75"/>
        <v>0</v>
      </c>
      <c r="V259" s="163">
        <f t="shared" si="75"/>
        <v>0</v>
      </c>
      <c r="W259" s="163">
        <f t="shared" si="75"/>
        <v>0</v>
      </c>
      <c r="X259" s="163">
        <f t="shared" si="75"/>
        <v>0</v>
      </c>
      <c r="Y259" s="163">
        <f t="shared" si="75"/>
        <v>0</v>
      </c>
      <c r="Z259" s="163">
        <f t="shared" si="75"/>
        <v>0</v>
      </c>
      <c r="AA259" s="163">
        <f t="shared" si="75"/>
        <v>0</v>
      </c>
      <c r="AB259" s="163">
        <f t="shared" si="75"/>
        <v>0</v>
      </c>
      <c r="AC259" s="163">
        <f t="shared" si="75"/>
        <v>0</v>
      </c>
      <c r="AD259" s="163">
        <f t="shared" si="75"/>
        <v>0</v>
      </c>
      <c r="AE259" s="163">
        <f t="shared" si="75"/>
        <v>0</v>
      </c>
      <c r="AF259" s="176">
        <f t="shared" si="75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76"/>
        <v>0</v>
      </c>
      <c r="D260" s="163">
        <f t="shared" si="76"/>
        <v>0</v>
      </c>
      <c r="E260" s="163">
        <f t="shared" si="76"/>
        <v>0</v>
      </c>
      <c r="F260" s="163">
        <f t="shared" si="76"/>
        <v>0</v>
      </c>
      <c r="G260" s="163">
        <f t="shared" si="76"/>
        <v>0</v>
      </c>
      <c r="H260" s="163">
        <f t="shared" si="76"/>
        <v>0</v>
      </c>
      <c r="I260" s="163">
        <f t="shared" si="76"/>
        <v>0</v>
      </c>
      <c r="J260" s="163">
        <f t="shared" si="76"/>
        <v>0</v>
      </c>
      <c r="K260" s="163">
        <f t="shared" si="76"/>
        <v>0</v>
      </c>
      <c r="L260" s="163">
        <f t="shared" si="76"/>
        <v>0</v>
      </c>
      <c r="M260" s="163">
        <f t="shared" si="74"/>
        <v>0</v>
      </c>
      <c r="N260" s="163">
        <f t="shared" si="74"/>
        <v>0</v>
      </c>
      <c r="O260" s="163">
        <f t="shared" si="74"/>
        <v>0</v>
      </c>
      <c r="P260" s="163">
        <f t="shared" si="74"/>
        <v>0</v>
      </c>
      <c r="Q260" s="163">
        <f t="shared" si="74"/>
        <v>0</v>
      </c>
      <c r="R260" s="163">
        <f t="shared" si="74"/>
        <v>0</v>
      </c>
      <c r="S260" s="163">
        <f t="shared" si="74"/>
        <v>0</v>
      </c>
      <c r="T260" s="163">
        <f t="shared" si="75"/>
        <v>0</v>
      </c>
      <c r="U260" s="163">
        <f t="shared" si="75"/>
        <v>0</v>
      </c>
      <c r="V260" s="163">
        <f t="shared" si="75"/>
        <v>0</v>
      </c>
      <c r="W260" s="163">
        <f t="shared" si="75"/>
        <v>0</v>
      </c>
      <c r="X260" s="163">
        <f t="shared" si="75"/>
        <v>0</v>
      </c>
      <c r="Y260" s="163">
        <f t="shared" si="75"/>
        <v>0</v>
      </c>
      <c r="Z260" s="163">
        <f t="shared" si="75"/>
        <v>0</v>
      </c>
      <c r="AA260" s="163">
        <f t="shared" si="75"/>
        <v>0</v>
      </c>
      <c r="AB260" s="163">
        <f t="shared" si="75"/>
        <v>0</v>
      </c>
      <c r="AC260" s="163">
        <f t="shared" si="75"/>
        <v>0</v>
      </c>
      <c r="AD260" s="163">
        <f t="shared" si="75"/>
        <v>0</v>
      </c>
      <c r="AE260" s="163">
        <f t="shared" si="75"/>
        <v>0</v>
      </c>
      <c r="AF260" s="176">
        <f t="shared" si="75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76"/>
        <v>0</v>
      </c>
      <c r="D261" s="163">
        <f t="shared" si="76"/>
        <v>0</v>
      </c>
      <c r="E261" s="163">
        <f t="shared" si="76"/>
        <v>0</v>
      </c>
      <c r="F261" s="163">
        <f t="shared" si="76"/>
        <v>0</v>
      </c>
      <c r="G261" s="163">
        <f t="shared" si="76"/>
        <v>0</v>
      </c>
      <c r="H261" s="163">
        <f t="shared" si="76"/>
        <v>0</v>
      </c>
      <c r="I261" s="163">
        <f t="shared" si="76"/>
        <v>0</v>
      </c>
      <c r="J261" s="163">
        <f t="shared" si="76"/>
        <v>0</v>
      </c>
      <c r="K261" s="163">
        <f t="shared" si="76"/>
        <v>0</v>
      </c>
      <c r="L261" s="163">
        <f t="shared" si="76"/>
        <v>0</v>
      </c>
      <c r="M261" s="163">
        <f t="shared" si="74"/>
        <v>0</v>
      </c>
      <c r="N261" s="163">
        <f t="shared" si="74"/>
        <v>0</v>
      </c>
      <c r="O261" s="163">
        <f t="shared" si="74"/>
        <v>0</v>
      </c>
      <c r="P261" s="163">
        <f t="shared" si="74"/>
        <v>0</v>
      </c>
      <c r="Q261" s="163">
        <f t="shared" si="74"/>
        <v>0</v>
      </c>
      <c r="R261" s="163">
        <f t="shared" si="74"/>
        <v>0</v>
      </c>
      <c r="S261" s="163">
        <f t="shared" si="74"/>
        <v>0</v>
      </c>
      <c r="T261" s="163">
        <f t="shared" si="75"/>
        <v>0</v>
      </c>
      <c r="U261" s="163">
        <f t="shared" si="75"/>
        <v>0</v>
      </c>
      <c r="V261" s="163">
        <f t="shared" si="75"/>
        <v>0</v>
      </c>
      <c r="W261" s="163">
        <f t="shared" si="75"/>
        <v>0</v>
      </c>
      <c r="X261" s="163">
        <f t="shared" si="75"/>
        <v>0</v>
      </c>
      <c r="Y261" s="163">
        <f t="shared" si="75"/>
        <v>0</v>
      </c>
      <c r="Z261" s="163">
        <f t="shared" si="75"/>
        <v>0</v>
      </c>
      <c r="AA261" s="163">
        <f t="shared" si="75"/>
        <v>0</v>
      </c>
      <c r="AB261" s="163">
        <f t="shared" si="75"/>
        <v>0</v>
      </c>
      <c r="AC261" s="163">
        <f t="shared" si="75"/>
        <v>0</v>
      </c>
      <c r="AD261" s="163">
        <f t="shared" si="75"/>
        <v>0</v>
      </c>
      <c r="AE261" s="163">
        <f t="shared" si="75"/>
        <v>0</v>
      </c>
      <c r="AF261" s="176">
        <f t="shared" si="75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76"/>
        <v>0</v>
      </c>
      <c r="D262" s="163">
        <f t="shared" si="76"/>
        <v>0</v>
      </c>
      <c r="E262" s="163">
        <f t="shared" si="76"/>
        <v>0</v>
      </c>
      <c r="F262" s="163">
        <f t="shared" si="76"/>
        <v>0</v>
      </c>
      <c r="G262" s="163">
        <f t="shared" si="76"/>
        <v>0</v>
      </c>
      <c r="H262" s="163">
        <f t="shared" si="76"/>
        <v>0</v>
      </c>
      <c r="I262" s="163">
        <f t="shared" si="76"/>
        <v>0</v>
      </c>
      <c r="J262" s="163">
        <f t="shared" si="76"/>
        <v>0</v>
      </c>
      <c r="K262" s="163">
        <f t="shared" si="76"/>
        <v>0</v>
      </c>
      <c r="L262" s="163">
        <f t="shared" si="76"/>
        <v>0</v>
      </c>
      <c r="M262" s="163">
        <f t="shared" si="74"/>
        <v>0</v>
      </c>
      <c r="N262" s="163">
        <f t="shared" si="74"/>
        <v>0</v>
      </c>
      <c r="O262" s="163">
        <f t="shared" si="74"/>
        <v>0</v>
      </c>
      <c r="P262" s="163">
        <f t="shared" si="74"/>
        <v>0</v>
      </c>
      <c r="Q262" s="163">
        <f t="shared" si="74"/>
        <v>0</v>
      </c>
      <c r="R262" s="163">
        <f t="shared" si="74"/>
        <v>0</v>
      </c>
      <c r="S262" s="163">
        <f t="shared" si="74"/>
        <v>0</v>
      </c>
      <c r="T262" s="163">
        <f t="shared" si="75"/>
        <v>0</v>
      </c>
      <c r="U262" s="163">
        <f t="shared" si="75"/>
        <v>0</v>
      </c>
      <c r="V262" s="163">
        <f t="shared" si="75"/>
        <v>0</v>
      </c>
      <c r="W262" s="163">
        <f t="shared" si="75"/>
        <v>0</v>
      </c>
      <c r="X262" s="163">
        <f t="shared" si="75"/>
        <v>0</v>
      </c>
      <c r="Y262" s="163">
        <f t="shared" si="75"/>
        <v>0</v>
      </c>
      <c r="Z262" s="163">
        <f t="shared" si="75"/>
        <v>0</v>
      </c>
      <c r="AA262" s="163">
        <f t="shared" si="75"/>
        <v>0</v>
      </c>
      <c r="AB262" s="163">
        <f t="shared" si="75"/>
        <v>0</v>
      </c>
      <c r="AC262" s="163">
        <f t="shared" si="75"/>
        <v>0</v>
      </c>
      <c r="AD262" s="163">
        <f t="shared" si="75"/>
        <v>0</v>
      </c>
      <c r="AE262" s="163">
        <f t="shared" si="75"/>
        <v>0</v>
      </c>
      <c r="AF262" s="176">
        <f t="shared" si="75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76"/>
        <v>0</v>
      </c>
      <c r="D263" s="163">
        <f t="shared" si="76"/>
        <v>0</v>
      </c>
      <c r="E263" s="163">
        <f t="shared" si="76"/>
        <v>0</v>
      </c>
      <c r="F263" s="163">
        <f t="shared" si="76"/>
        <v>0</v>
      </c>
      <c r="G263" s="163">
        <f t="shared" si="76"/>
        <v>0</v>
      </c>
      <c r="H263" s="163">
        <f t="shared" si="76"/>
        <v>0</v>
      </c>
      <c r="I263" s="163">
        <f t="shared" si="76"/>
        <v>0</v>
      </c>
      <c r="J263" s="163">
        <f t="shared" si="76"/>
        <v>0</v>
      </c>
      <c r="K263" s="163">
        <f t="shared" si="76"/>
        <v>0</v>
      </c>
      <c r="L263" s="163">
        <f t="shared" si="76"/>
        <v>0</v>
      </c>
      <c r="M263" s="163">
        <f t="shared" si="74"/>
        <v>0</v>
      </c>
      <c r="N263" s="163">
        <f t="shared" si="74"/>
        <v>0</v>
      </c>
      <c r="O263" s="163">
        <f t="shared" si="74"/>
        <v>0</v>
      </c>
      <c r="P263" s="163">
        <f t="shared" si="74"/>
        <v>0</v>
      </c>
      <c r="Q263" s="163">
        <f t="shared" si="74"/>
        <v>0</v>
      </c>
      <c r="R263" s="163">
        <f t="shared" si="74"/>
        <v>0</v>
      </c>
      <c r="S263" s="163">
        <f t="shared" si="74"/>
        <v>0</v>
      </c>
      <c r="T263" s="163">
        <f t="shared" si="75"/>
        <v>0</v>
      </c>
      <c r="U263" s="163">
        <f t="shared" si="75"/>
        <v>0</v>
      </c>
      <c r="V263" s="163">
        <f t="shared" si="75"/>
        <v>0</v>
      </c>
      <c r="W263" s="163">
        <f t="shared" si="75"/>
        <v>0</v>
      </c>
      <c r="X263" s="163">
        <f t="shared" si="75"/>
        <v>0</v>
      </c>
      <c r="Y263" s="163">
        <f t="shared" si="75"/>
        <v>0</v>
      </c>
      <c r="Z263" s="163">
        <f t="shared" si="75"/>
        <v>0</v>
      </c>
      <c r="AA263" s="163">
        <f t="shared" si="75"/>
        <v>0</v>
      </c>
      <c r="AB263" s="163">
        <f t="shared" si="75"/>
        <v>0</v>
      </c>
      <c r="AC263" s="163">
        <f t="shared" si="75"/>
        <v>0</v>
      </c>
      <c r="AD263" s="163">
        <f t="shared" si="75"/>
        <v>0</v>
      </c>
      <c r="AE263" s="163">
        <f t="shared" si="75"/>
        <v>0</v>
      </c>
      <c r="AF263" s="176">
        <f t="shared" si="75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76"/>
        <v>0</v>
      </c>
      <c r="D264" s="163">
        <f t="shared" si="76"/>
        <v>0</v>
      </c>
      <c r="E264" s="163">
        <f t="shared" si="76"/>
        <v>0</v>
      </c>
      <c r="F264" s="163">
        <f t="shared" si="76"/>
        <v>0</v>
      </c>
      <c r="G264" s="163">
        <f t="shared" si="76"/>
        <v>0</v>
      </c>
      <c r="H264" s="163">
        <f t="shared" si="76"/>
        <v>0</v>
      </c>
      <c r="I264" s="163">
        <f t="shared" si="76"/>
        <v>0</v>
      </c>
      <c r="J264" s="163">
        <f t="shared" si="76"/>
        <v>0</v>
      </c>
      <c r="K264" s="163">
        <f t="shared" si="76"/>
        <v>0</v>
      </c>
      <c r="L264" s="163">
        <f t="shared" si="76"/>
        <v>0</v>
      </c>
      <c r="M264" s="163">
        <f t="shared" si="74"/>
        <v>0</v>
      </c>
      <c r="N264" s="163">
        <f t="shared" si="74"/>
        <v>0</v>
      </c>
      <c r="O264" s="163">
        <f t="shared" si="74"/>
        <v>0</v>
      </c>
      <c r="P264" s="163">
        <f t="shared" si="74"/>
        <v>0</v>
      </c>
      <c r="Q264" s="163">
        <f t="shared" si="74"/>
        <v>0</v>
      </c>
      <c r="R264" s="163">
        <f t="shared" si="74"/>
        <v>0</v>
      </c>
      <c r="S264" s="163">
        <f t="shared" si="74"/>
        <v>0</v>
      </c>
      <c r="T264" s="163">
        <f t="shared" ref="T264:AF273" si="77">S264</f>
        <v>0</v>
      </c>
      <c r="U264" s="163">
        <f t="shared" si="77"/>
        <v>0</v>
      </c>
      <c r="V264" s="163">
        <f t="shared" si="77"/>
        <v>0</v>
      </c>
      <c r="W264" s="163">
        <f t="shared" si="77"/>
        <v>0</v>
      </c>
      <c r="X264" s="163">
        <f t="shared" si="77"/>
        <v>0</v>
      </c>
      <c r="Y264" s="163">
        <f t="shared" si="77"/>
        <v>0</v>
      </c>
      <c r="Z264" s="163">
        <f t="shared" si="77"/>
        <v>0</v>
      </c>
      <c r="AA264" s="163">
        <f t="shared" si="77"/>
        <v>0</v>
      </c>
      <c r="AB264" s="163">
        <f t="shared" si="77"/>
        <v>0</v>
      </c>
      <c r="AC264" s="163">
        <f t="shared" si="77"/>
        <v>0</v>
      </c>
      <c r="AD264" s="163">
        <f t="shared" si="77"/>
        <v>0</v>
      </c>
      <c r="AE264" s="163">
        <f t="shared" si="77"/>
        <v>0</v>
      </c>
      <c r="AF264" s="176">
        <f t="shared" si="77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S273" si="78">B265</f>
        <v>0</v>
      </c>
      <c r="D265" s="163">
        <f t="shared" si="78"/>
        <v>0</v>
      </c>
      <c r="E265" s="163">
        <f t="shared" si="78"/>
        <v>0</v>
      </c>
      <c r="F265" s="163">
        <f t="shared" si="78"/>
        <v>0</v>
      </c>
      <c r="G265" s="163">
        <f t="shared" si="78"/>
        <v>0</v>
      </c>
      <c r="H265" s="163">
        <f t="shared" si="78"/>
        <v>0</v>
      </c>
      <c r="I265" s="163">
        <f t="shared" si="78"/>
        <v>0</v>
      </c>
      <c r="J265" s="163">
        <f t="shared" si="78"/>
        <v>0</v>
      </c>
      <c r="K265" s="163">
        <f t="shared" si="78"/>
        <v>0</v>
      </c>
      <c r="L265" s="163">
        <f t="shared" si="78"/>
        <v>0</v>
      </c>
      <c r="M265" s="163">
        <f t="shared" si="78"/>
        <v>0</v>
      </c>
      <c r="N265" s="163">
        <f t="shared" si="78"/>
        <v>0</v>
      </c>
      <c r="O265" s="163">
        <f t="shared" si="78"/>
        <v>0</v>
      </c>
      <c r="P265" s="163">
        <f t="shared" si="78"/>
        <v>0</v>
      </c>
      <c r="Q265" s="163">
        <f t="shared" si="78"/>
        <v>0</v>
      </c>
      <c r="R265" s="163">
        <f t="shared" si="78"/>
        <v>0</v>
      </c>
      <c r="S265" s="163">
        <f t="shared" si="78"/>
        <v>0</v>
      </c>
      <c r="T265" s="163">
        <f t="shared" si="77"/>
        <v>0</v>
      </c>
      <c r="U265" s="163">
        <f t="shared" si="77"/>
        <v>0</v>
      </c>
      <c r="V265" s="163">
        <f t="shared" si="77"/>
        <v>0</v>
      </c>
      <c r="W265" s="163">
        <f t="shared" si="77"/>
        <v>0</v>
      </c>
      <c r="X265" s="163">
        <f t="shared" si="77"/>
        <v>0</v>
      </c>
      <c r="Y265" s="163">
        <f t="shared" si="77"/>
        <v>0</v>
      </c>
      <c r="Z265" s="163">
        <f t="shared" si="77"/>
        <v>0</v>
      </c>
      <c r="AA265" s="163">
        <f t="shared" si="77"/>
        <v>0</v>
      </c>
      <c r="AB265" s="163">
        <f t="shared" si="77"/>
        <v>0</v>
      </c>
      <c r="AC265" s="163">
        <f t="shared" si="77"/>
        <v>0</v>
      </c>
      <c r="AD265" s="163">
        <f t="shared" si="77"/>
        <v>0</v>
      </c>
      <c r="AE265" s="163">
        <f t="shared" si="77"/>
        <v>0</v>
      </c>
      <c r="AF265" s="176">
        <f t="shared" si="77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78"/>
        <v>0</v>
      </c>
      <c r="D266" s="163">
        <f t="shared" si="78"/>
        <v>0</v>
      </c>
      <c r="E266" s="163">
        <f t="shared" si="78"/>
        <v>0</v>
      </c>
      <c r="F266" s="163">
        <f t="shared" si="78"/>
        <v>0</v>
      </c>
      <c r="G266" s="163">
        <f t="shared" si="78"/>
        <v>0</v>
      </c>
      <c r="H266" s="163">
        <f t="shared" si="78"/>
        <v>0</v>
      </c>
      <c r="I266" s="163">
        <f t="shared" si="78"/>
        <v>0</v>
      </c>
      <c r="J266" s="163">
        <f t="shared" si="78"/>
        <v>0</v>
      </c>
      <c r="K266" s="163">
        <f t="shared" si="78"/>
        <v>0</v>
      </c>
      <c r="L266" s="163">
        <f t="shared" si="78"/>
        <v>0</v>
      </c>
      <c r="M266" s="163">
        <f t="shared" si="78"/>
        <v>0</v>
      </c>
      <c r="N266" s="163">
        <f t="shared" si="78"/>
        <v>0</v>
      </c>
      <c r="O266" s="163">
        <f t="shared" si="78"/>
        <v>0</v>
      </c>
      <c r="P266" s="163">
        <f t="shared" si="78"/>
        <v>0</v>
      </c>
      <c r="Q266" s="163">
        <f t="shared" si="78"/>
        <v>0</v>
      </c>
      <c r="R266" s="163">
        <f t="shared" si="78"/>
        <v>0</v>
      </c>
      <c r="S266" s="163">
        <f t="shared" si="78"/>
        <v>0</v>
      </c>
      <c r="T266" s="163">
        <f t="shared" si="77"/>
        <v>0</v>
      </c>
      <c r="U266" s="163">
        <f t="shared" si="77"/>
        <v>0</v>
      </c>
      <c r="V266" s="163">
        <f t="shared" si="77"/>
        <v>0</v>
      </c>
      <c r="W266" s="163">
        <f t="shared" si="77"/>
        <v>0</v>
      </c>
      <c r="X266" s="163">
        <f t="shared" si="77"/>
        <v>0</v>
      </c>
      <c r="Y266" s="163">
        <f t="shared" si="77"/>
        <v>0</v>
      </c>
      <c r="Z266" s="163">
        <f t="shared" si="77"/>
        <v>0</v>
      </c>
      <c r="AA266" s="163">
        <f t="shared" si="77"/>
        <v>0</v>
      </c>
      <c r="AB266" s="163">
        <f t="shared" si="77"/>
        <v>0</v>
      </c>
      <c r="AC266" s="163">
        <f t="shared" si="77"/>
        <v>0</v>
      </c>
      <c r="AD266" s="163">
        <f t="shared" si="77"/>
        <v>0</v>
      </c>
      <c r="AE266" s="163">
        <f t="shared" si="77"/>
        <v>0</v>
      </c>
      <c r="AF266" s="176">
        <f t="shared" si="77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78"/>
        <v>0</v>
      </c>
      <c r="D267" s="163">
        <f t="shared" si="78"/>
        <v>0</v>
      </c>
      <c r="E267" s="163">
        <f t="shared" si="78"/>
        <v>0</v>
      </c>
      <c r="F267" s="163">
        <f t="shared" si="78"/>
        <v>0</v>
      </c>
      <c r="G267" s="163">
        <f t="shared" si="78"/>
        <v>0</v>
      </c>
      <c r="H267" s="163">
        <f t="shared" si="78"/>
        <v>0</v>
      </c>
      <c r="I267" s="163">
        <f t="shared" si="78"/>
        <v>0</v>
      </c>
      <c r="J267" s="163">
        <f t="shared" si="78"/>
        <v>0</v>
      </c>
      <c r="K267" s="163">
        <f t="shared" si="78"/>
        <v>0</v>
      </c>
      <c r="L267" s="163">
        <f t="shared" si="78"/>
        <v>0</v>
      </c>
      <c r="M267" s="163">
        <f t="shared" si="78"/>
        <v>0</v>
      </c>
      <c r="N267" s="163">
        <f t="shared" si="78"/>
        <v>0</v>
      </c>
      <c r="O267" s="163">
        <f t="shared" si="78"/>
        <v>0</v>
      </c>
      <c r="P267" s="163">
        <f t="shared" si="78"/>
        <v>0</v>
      </c>
      <c r="Q267" s="163">
        <f t="shared" si="78"/>
        <v>0</v>
      </c>
      <c r="R267" s="163">
        <f t="shared" si="78"/>
        <v>0</v>
      </c>
      <c r="S267" s="163">
        <f t="shared" si="78"/>
        <v>0</v>
      </c>
      <c r="T267" s="163">
        <f t="shared" si="77"/>
        <v>0</v>
      </c>
      <c r="U267" s="163">
        <f t="shared" si="77"/>
        <v>0</v>
      </c>
      <c r="V267" s="163">
        <f t="shared" si="77"/>
        <v>0</v>
      </c>
      <c r="W267" s="163">
        <f t="shared" si="77"/>
        <v>0</v>
      </c>
      <c r="X267" s="163">
        <f t="shared" si="77"/>
        <v>0</v>
      </c>
      <c r="Y267" s="163">
        <f t="shared" si="77"/>
        <v>0</v>
      </c>
      <c r="Z267" s="163">
        <f t="shared" si="77"/>
        <v>0</v>
      </c>
      <c r="AA267" s="163">
        <f t="shared" si="77"/>
        <v>0</v>
      </c>
      <c r="AB267" s="163">
        <f t="shared" si="77"/>
        <v>0</v>
      </c>
      <c r="AC267" s="163">
        <f t="shared" si="77"/>
        <v>0</v>
      </c>
      <c r="AD267" s="163">
        <f t="shared" si="77"/>
        <v>0</v>
      </c>
      <c r="AE267" s="163">
        <f t="shared" si="77"/>
        <v>0</v>
      </c>
      <c r="AF267" s="176">
        <f t="shared" si="77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78"/>
        <v>0</v>
      </c>
      <c r="D268" s="163">
        <f t="shared" si="78"/>
        <v>0</v>
      </c>
      <c r="E268" s="163">
        <f t="shared" si="78"/>
        <v>0</v>
      </c>
      <c r="F268" s="163">
        <f t="shared" si="78"/>
        <v>0</v>
      </c>
      <c r="G268" s="163">
        <f t="shared" si="78"/>
        <v>0</v>
      </c>
      <c r="H268" s="163">
        <f t="shared" si="78"/>
        <v>0</v>
      </c>
      <c r="I268" s="163">
        <f t="shared" si="78"/>
        <v>0</v>
      </c>
      <c r="J268" s="163">
        <f t="shared" si="78"/>
        <v>0</v>
      </c>
      <c r="K268" s="163">
        <f t="shared" si="78"/>
        <v>0</v>
      </c>
      <c r="L268" s="163">
        <f t="shared" si="78"/>
        <v>0</v>
      </c>
      <c r="M268" s="163">
        <f t="shared" si="78"/>
        <v>0</v>
      </c>
      <c r="N268" s="163">
        <f t="shared" si="78"/>
        <v>0</v>
      </c>
      <c r="O268" s="163">
        <f t="shared" si="78"/>
        <v>0</v>
      </c>
      <c r="P268" s="163">
        <f t="shared" si="78"/>
        <v>0</v>
      </c>
      <c r="Q268" s="163">
        <f t="shared" si="78"/>
        <v>0</v>
      </c>
      <c r="R268" s="163">
        <f t="shared" si="78"/>
        <v>0</v>
      </c>
      <c r="S268" s="163">
        <f t="shared" si="78"/>
        <v>0</v>
      </c>
      <c r="T268" s="163">
        <f t="shared" si="77"/>
        <v>0</v>
      </c>
      <c r="U268" s="163">
        <f t="shared" si="77"/>
        <v>0</v>
      </c>
      <c r="V268" s="163">
        <f t="shared" si="77"/>
        <v>0</v>
      </c>
      <c r="W268" s="163">
        <f t="shared" si="77"/>
        <v>0</v>
      </c>
      <c r="X268" s="163">
        <f t="shared" si="77"/>
        <v>0</v>
      </c>
      <c r="Y268" s="163">
        <f t="shared" si="77"/>
        <v>0</v>
      </c>
      <c r="Z268" s="163">
        <f t="shared" si="77"/>
        <v>0</v>
      </c>
      <c r="AA268" s="163">
        <f t="shared" si="77"/>
        <v>0</v>
      </c>
      <c r="AB268" s="163">
        <f t="shared" si="77"/>
        <v>0</v>
      </c>
      <c r="AC268" s="163">
        <f t="shared" si="77"/>
        <v>0</v>
      </c>
      <c r="AD268" s="163">
        <f t="shared" si="77"/>
        <v>0</v>
      </c>
      <c r="AE268" s="163">
        <f t="shared" si="77"/>
        <v>0</v>
      </c>
      <c r="AF268" s="176">
        <f t="shared" si="77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78"/>
        <v>0</v>
      </c>
      <c r="D269" s="163">
        <f t="shared" si="78"/>
        <v>0</v>
      </c>
      <c r="E269" s="163">
        <f t="shared" si="78"/>
        <v>0</v>
      </c>
      <c r="F269" s="163">
        <f t="shared" si="78"/>
        <v>0</v>
      </c>
      <c r="G269" s="163">
        <f t="shared" si="78"/>
        <v>0</v>
      </c>
      <c r="H269" s="163">
        <f t="shared" si="78"/>
        <v>0</v>
      </c>
      <c r="I269" s="163">
        <f t="shared" si="78"/>
        <v>0</v>
      </c>
      <c r="J269" s="163">
        <f t="shared" si="78"/>
        <v>0</v>
      </c>
      <c r="K269" s="163">
        <f t="shared" si="78"/>
        <v>0</v>
      </c>
      <c r="L269" s="163">
        <f t="shared" si="78"/>
        <v>0</v>
      </c>
      <c r="M269" s="163">
        <f t="shared" si="78"/>
        <v>0</v>
      </c>
      <c r="N269" s="163">
        <f t="shared" si="78"/>
        <v>0</v>
      </c>
      <c r="O269" s="163">
        <f t="shared" si="78"/>
        <v>0</v>
      </c>
      <c r="P269" s="163">
        <f t="shared" si="78"/>
        <v>0</v>
      </c>
      <c r="Q269" s="163">
        <f t="shared" si="78"/>
        <v>0</v>
      </c>
      <c r="R269" s="163">
        <f t="shared" si="78"/>
        <v>0</v>
      </c>
      <c r="S269" s="163">
        <f t="shared" si="78"/>
        <v>0</v>
      </c>
      <c r="T269" s="163">
        <f t="shared" si="77"/>
        <v>0</v>
      </c>
      <c r="U269" s="163">
        <f t="shared" si="77"/>
        <v>0</v>
      </c>
      <c r="V269" s="163">
        <f t="shared" si="77"/>
        <v>0</v>
      </c>
      <c r="W269" s="163">
        <f t="shared" si="77"/>
        <v>0</v>
      </c>
      <c r="X269" s="163">
        <f t="shared" si="77"/>
        <v>0</v>
      </c>
      <c r="Y269" s="163">
        <f t="shared" si="77"/>
        <v>0</v>
      </c>
      <c r="Z269" s="163">
        <f t="shared" si="77"/>
        <v>0</v>
      </c>
      <c r="AA269" s="163">
        <f t="shared" si="77"/>
        <v>0</v>
      </c>
      <c r="AB269" s="163">
        <f t="shared" si="77"/>
        <v>0</v>
      </c>
      <c r="AC269" s="163">
        <f t="shared" si="77"/>
        <v>0</v>
      </c>
      <c r="AD269" s="163">
        <f t="shared" si="77"/>
        <v>0</v>
      </c>
      <c r="AE269" s="163">
        <f t="shared" si="77"/>
        <v>0</v>
      </c>
      <c r="AF269" s="176">
        <f t="shared" si="77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78"/>
        <v>0</v>
      </c>
      <c r="D270" s="163">
        <f t="shared" si="78"/>
        <v>0</v>
      </c>
      <c r="E270" s="163">
        <f t="shared" si="78"/>
        <v>0</v>
      </c>
      <c r="F270" s="163">
        <f t="shared" si="78"/>
        <v>0</v>
      </c>
      <c r="G270" s="163">
        <f t="shared" si="78"/>
        <v>0</v>
      </c>
      <c r="H270" s="163">
        <f t="shared" si="78"/>
        <v>0</v>
      </c>
      <c r="I270" s="163">
        <f t="shared" si="78"/>
        <v>0</v>
      </c>
      <c r="J270" s="163">
        <f t="shared" si="78"/>
        <v>0</v>
      </c>
      <c r="K270" s="163">
        <f t="shared" si="78"/>
        <v>0</v>
      </c>
      <c r="L270" s="163">
        <f t="shared" si="78"/>
        <v>0</v>
      </c>
      <c r="M270" s="163">
        <f t="shared" si="78"/>
        <v>0</v>
      </c>
      <c r="N270" s="163">
        <f t="shared" si="78"/>
        <v>0</v>
      </c>
      <c r="O270" s="163">
        <f t="shared" si="78"/>
        <v>0</v>
      </c>
      <c r="P270" s="163">
        <f t="shared" si="78"/>
        <v>0</v>
      </c>
      <c r="Q270" s="163">
        <f t="shared" si="78"/>
        <v>0</v>
      </c>
      <c r="R270" s="163">
        <f t="shared" si="78"/>
        <v>0</v>
      </c>
      <c r="S270" s="163">
        <f t="shared" si="78"/>
        <v>0</v>
      </c>
      <c r="T270" s="163">
        <f t="shared" si="77"/>
        <v>0</v>
      </c>
      <c r="U270" s="163">
        <f t="shared" si="77"/>
        <v>0</v>
      </c>
      <c r="V270" s="163">
        <f t="shared" si="77"/>
        <v>0</v>
      </c>
      <c r="W270" s="163">
        <f t="shared" si="77"/>
        <v>0</v>
      </c>
      <c r="X270" s="163">
        <f t="shared" si="77"/>
        <v>0</v>
      </c>
      <c r="Y270" s="163">
        <f t="shared" si="77"/>
        <v>0</v>
      </c>
      <c r="Z270" s="163">
        <f t="shared" si="77"/>
        <v>0</v>
      </c>
      <c r="AA270" s="163">
        <f t="shared" si="77"/>
        <v>0</v>
      </c>
      <c r="AB270" s="163">
        <f t="shared" si="77"/>
        <v>0</v>
      </c>
      <c r="AC270" s="163">
        <f t="shared" si="77"/>
        <v>0</v>
      </c>
      <c r="AD270" s="163">
        <f t="shared" si="77"/>
        <v>0</v>
      </c>
      <c r="AE270" s="163">
        <f t="shared" si="77"/>
        <v>0</v>
      </c>
      <c r="AF270" s="176">
        <f t="shared" si="77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78"/>
        <v>0</v>
      </c>
      <c r="D271" s="163">
        <f t="shared" si="78"/>
        <v>0</v>
      </c>
      <c r="E271" s="163">
        <f t="shared" si="78"/>
        <v>0</v>
      </c>
      <c r="F271" s="163">
        <f t="shared" si="78"/>
        <v>0</v>
      </c>
      <c r="G271" s="163">
        <f t="shared" si="78"/>
        <v>0</v>
      </c>
      <c r="H271" s="163">
        <f t="shared" si="78"/>
        <v>0</v>
      </c>
      <c r="I271" s="163">
        <f t="shared" si="78"/>
        <v>0</v>
      </c>
      <c r="J271" s="163">
        <f t="shared" si="78"/>
        <v>0</v>
      </c>
      <c r="K271" s="163">
        <f t="shared" si="78"/>
        <v>0</v>
      </c>
      <c r="L271" s="163">
        <f t="shared" si="78"/>
        <v>0</v>
      </c>
      <c r="M271" s="163">
        <f t="shared" si="78"/>
        <v>0</v>
      </c>
      <c r="N271" s="163">
        <f t="shared" si="78"/>
        <v>0</v>
      </c>
      <c r="O271" s="163">
        <f t="shared" si="78"/>
        <v>0</v>
      </c>
      <c r="P271" s="163">
        <f t="shared" si="78"/>
        <v>0</v>
      </c>
      <c r="Q271" s="163">
        <f t="shared" si="78"/>
        <v>0</v>
      </c>
      <c r="R271" s="163">
        <f t="shared" si="78"/>
        <v>0</v>
      </c>
      <c r="S271" s="163">
        <f t="shared" si="78"/>
        <v>0</v>
      </c>
      <c r="T271" s="163">
        <f t="shared" si="77"/>
        <v>0</v>
      </c>
      <c r="U271" s="163">
        <f t="shared" si="77"/>
        <v>0</v>
      </c>
      <c r="V271" s="163">
        <f t="shared" si="77"/>
        <v>0</v>
      </c>
      <c r="W271" s="163">
        <f t="shared" si="77"/>
        <v>0</v>
      </c>
      <c r="X271" s="163">
        <f t="shared" si="77"/>
        <v>0</v>
      </c>
      <c r="Y271" s="163">
        <f t="shared" si="77"/>
        <v>0</v>
      </c>
      <c r="Z271" s="163">
        <f t="shared" si="77"/>
        <v>0</v>
      </c>
      <c r="AA271" s="163">
        <f t="shared" si="77"/>
        <v>0</v>
      </c>
      <c r="AB271" s="163">
        <f t="shared" si="77"/>
        <v>0</v>
      </c>
      <c r="AC271" s="163">
        <f t="shared" si="77"/>
        <v>0</v>
      </c>
      <c r="AD271" s="163">
        <f t="shared" si="77"/>
        <v>0</v>
      </c>
      <c r="AE271" s="163">
        <f t="shared" si="77"/>
        <v>0</v>
      </c>
      <c r="AF271" s="176">
        <f t="shared" si="77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78"/>
        <v>0</v>
      </c>
      <c r="D272" s="163">
        <f t="shared" si="78"/>
        <v>0</v>
      </c>
      <c r="E272" s="163">
        <f t="shared" si="78"/>
        <v>0</v>
      </c>
      <c r="F272" s="163">
        <f t="shared" si="78"/>
        <v>0</v>
      </c>
      <c r="G272" s="163">
        <f t="shared" si="78"/>
        <v>0</v>
      </c>
      <c r="H272" s="163">
        <f t="shared" si="78"/>
        <v>0</v>
      </c>
      <c r="I272" s="163">
        <f t="shared" si="78"/>
        <v>0</v>
      </c>
      <c r="J272" s="163">
        <f t="shared" si="78"/>
        <v>0</v>
      </c>
      <c r="K272" s="163">
        <f t="shared" si="78"/>
        <v>0</v>
      </c>
      <c r="L272" s="163">
        <f t="shared" si="78"/>
        <v>0</v>
      </c>
      <c r="M272" s="163">
        <f t="shared" si="78"/>
        <v>0</v>
      </c>
      <c r="N272" s="163">
        <f t="shared" si="78"/>
        <v>0</v>
      </c>
      <c r="O272" s="163">
        <f t="shared" si="78"/>
        <v>0</v>
      </c>
      <c r="P272" s="163">
        <f t="shared" si="78"/>
        <v>0</v>
      </c>
      <c r="Q272" s="163">
        <f t="shared" si="78"/>
        <v>0</v>
      </c>
      <c r="R272" s="163">
        <f t="shared" si="78"/>
        <v>0</v>
      </c>
      <c r="S272" s="163">
        <f t="shared" si="78"/>
        <v>0</v>
      </c>
      <c r="T272" s="163">
        <f t="shared" si="77"/>
        <v>0</v>
      </c>
      <c r="U272" s="163">
        <f t="shared" si="77"/>
        <v>0</v>
      </c>
      <c r="V272" s="163">
        <f t="shared" si="77"/>
        <v>0</v>
      </c>
      <c r="W272" s="163">
        <f t="shared" si="77"/>
        <v>0</v>
      </c>
      <c r="X272" s="163">
        <f t="shared" si="77"/>
        <v>0</v>
      </c>
      <c r="Y272" s="163">
        <f t="shared" si="77"/>
        <v>0</v>
      </c>
      <c r="Z272" s="163">
        <f t="shared" si="77"/>
        <v>0</v>
      </c>
      <c r="AA272" s="163">
        <f t="shared" si="77"/>
        <v>0</v>
      </c>
      <c r="AB272" s="163">
        <f t="shared" si="77"/>
        <v>0</v>
      </c>
      <c r="AC272" s="163">
        <f t="shared" si="77"/>
        <v>0</v>
      </c>
      <c r="AD272" s="163">
        <f t="shared" si="77"/>
        <v>0</v>
      </c>
      <c r="AE272" s="163">
        <f t="shared" si="77"/>
        <v>0</v>
      </c>
      <c r="AF272" s="176">
        <f t="shared" si="77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78"/>
        <v>0</v>
      </c>
      <c r="D273" s="179">
        <f t="shared" si="78"/>
        <v>0</v>
      </c>
      <c r="E273" s="179">
        <f t="shared" si="78"/>
        <v>0</v>
      </c>
      <c r="F273" s="179">
        <f t="shared" si="78"/>
        <v>0</v>
      </c>
      <c r="G273" s="179">
        <f t="shared" si="78"/>
        <v>0</v>
      </c>
      <c r="H273" s="179">
        <f t="shared" si="78"/>
        <v>0</v>
      </c>
      <c r="I273" s="179">
        <f t="shared" si="78"/>
        <v>0</v>
      </c>
      <c r="J273" s="179">
        <f t="shared" si="78"/>
        <v>0</v>
      </c>
      <c r="K273" s="179">
        <f t="shared" si="78"/>
        <v>0</v>
      </c>
      <c r="L273" s="179">
        <f t="shared" si="78"/>
        <v>0</v>
      </c>
      <c r="M273" s="179">
        <f t="shared" si="78"/>
        <v>0</v>
      </c>
      <c r="N273" s="179">
        <f t="shared" si="78"/>
        <v>0</v>
      </c>
      <c r="O273" s="179">
        <f t="shared" si="78"/>
        <v>0</v>
      </c>
      <c r="P273" s="179">
        <f t="shared" si="78"/>
        <v>0</v>
      </c>
      <c r="Q273" s="179">
        <f t="shared" si="78"/>
        <v>0</v>
      </c>
      <c r="R273" s="179">
        <f t="shared" si="78"/>
        <v>0</v>
      </c>
      <c r="S273" s="179">
        <f t="shared" si="78"/>
        <v>0</v>
      </c>
      <c r="T273" s="179">
        <f t="shared" si="77"/>
        <v>0</v>
      </c>
      <c r="U273" s="179">
        <f t="shared" si="77"/>
        <v>0</v>
      </c>
      <c r="V273" s="179">
        <f t="shared" si="77"/>
        <v>0</v>
      </c>
      <c r="W273" s="179">
        <f t="shared" si="77"/>
        <v>0</v>
      </c>
      <c r="X273" s="179">
        <f t="shared" si="77"/>
        <v>0</v>
      </c>
      <c r="Y273" s="179">
        <f t="shared" si="77"/>
        <v>0</v>
      </c>
      <c r="Z273" s="179">
        <f t="shared" si="77"/>
        <v>0</v>
      </c>
      <c r="AA273" s="179">
        <f t="shared" si="77"/>
        <v>0</v>
      </c>
      <c r="AB273" s="179">
        <f t="shared" si="77"/>
        <v>0</v>
      </c>
      <c r="AC273" s="179">
        <f t="shared" si="77"/>
        <v>0</v>
      </c>
      <c r="AD273" s="179">
        <f t="shared" si="77"/>
        <v>0</v>
      </c>
      <c r="AE273" s="179">
        <f t="shared" si="77"/>
        <v>0</v>
      </c>
      <c r="AF273" s="180">
        <f t="shared" si="77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79">SUM(B169:B273)</f>
        <v>0</v>
      </c>
      <c r="C274" s="182">
        <f t="shared" si="79"/>
        <v>0</v>
      </c>
      <c r="D274" s="182">
        <f t="shared" si="79"/>
        <v>0</v>
      </c>
      <c r="E274" s="182">
        <f t="shared" si="79"/>
        <v>0</v>
      </c>
      <c r="F274" s="182">
        <f t="shared" si="79"/>
        <v>0</v>
      </c>
      <c r="G274" s="182">
        <f t="shared" si="79"/>
        <v>0</v>
      </c>
      <c r="H274" s="182">
        <f t="shared" si="79"/>
        <v>0</v>
      </c>
      <c r="I274" s="182">
        <f t="shared" si="79"/>
        <v>0</v>
      </c>
      <c r="J274" s="182">
        <f t="shared" si="79"/>
        <v>0</v>
      </c>
      <c r="K274" s="182">
        <f t="shared" si="79"/>
        <v>0</v>
      </c>
      <c r="L274" s="182">
        <f t="shared" si="79"/>
        <v>0</v>
      </c>
      <c r="M274" s="182">
        <f t="shared" ref="M274:S274" si="80">SUM(M169:M273)</f>
        <v>0</v>
      </c>
      <c r="N274" s="182">
        <f t="shared" si="80"/>
        <v>0</v>
      </c>
      <c r="O274" s="182">
        <f t="shared" si="80"/>
        <v>0</v>
      </c>
      <c r="P274" s="182">
        <f t="shared" si="80"/>
        <v>0</v>
      </c>
      <c r="Q274" s="182">
        <f t="shared" si="80"/>
        <v>0</v>
      </c>
      <c r="R274" s="182">
        <f t="shared" si="80"/>
        <v>0</v>
      </c>
      <c r="S274" s="182">
        <f t="shared" si="80"/>
        <v>0</v>
      </c>
      <c r="T274" s="182">
        <f t="shared" si="79"/>
        <v>0</v>
      </c>
      <c r="U274" s="182">
        <f t="shared" si="79"/>
        <v>0</v>
      </c>
      <c r="V274" s="182">
        <f t="shared" si="79"/>
        <v>0</v>
      </c>
      <c r="W274" s="182">
        <f t="shared" si="79"/>
        <v>0</v>
      </c>
      <c r="X274" s="182">
        <f t="shared" si="79"/>
        <v>0</v>
      </c>
      <c r="Y274" s="182">
        <f t="shared" si="79"/>
        <v>0</v>
      </c>
      <c r="Z274" s="182">
        <f t="shared" si="79"/>
        <v>0</v>
      </c>
      <c r="AA274" s="182">
        <f t="shared" si="79"/>
        <v>0</v>
      </c>
      <c r="AB274" s="182">
        <f t="shared" si="79"/>
        <v>0</v>
      </c>
      <c r="AC274" s="182">
        <f t="shared" si="79"/>
        <v>0</v>
      </c>
      <c r="AD274" s="182">
        <f t="shared" si="79"/>
        <v>0</v>
      </c>
      <c r="AE274" s="182">
        <f t="shared" si="79"/>
        <v>0</v>
      </c>
      <c r="AF274" s="183">
        <f t="shared" si="79"/>
        <v>0</v>
      </c>
      <c r="AG274" s="184">
        <f t="shared" si="79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271" priority="32">
      <formula>$AH11=0</formula>
    </cfRule>
  </conditionalFormatting>
  <conditionalFormatting sqref="A101:A102">
    <cfRule type="expression" dxfId="4270" priority="200">
      <formula>$AH106=0</formula>
    </cfRule>
  </conditionalFormatting>
  <conditionalFormatting sqref="A103:A107">
    <cfRule type="expression" dxfId="4269" priority="148">
      <formula>$AH102=0</formula>
    </cfRule>
  </conditionalFormatting>
  <conditionalFormatting sqref="A160:A167">
    <cfRule type="expression" dxfId="4268" priority="201">
      <formula>$AH267=0</formula>
    </cfRule>
  </conditionalFormatting>
  <conditionalFormatting sqref="A168:A275">
    <cfRule type="expression" dxfId="4267" priority="71">
      <formula>$AH168=0</formula>
    </cfRule>
  </conditionalFormatting>
  <conditionalFormatting sqref="B8">
    <cfRule type="expression" dxfId="4266" priority="196">
      <formula>AND(C$9&gt;=14/24,C$9&lt;20/24)</formula>
    </cfRule>
    <cfRule type="expression" dxfId="4265" priority="197">
      <formula>AND(C$9&gt;=8/24,C$9&lt;14/24)</formula>
    </cfRule>
    <cfRule type="expression" dxfId="4264" priority="198">
      <formula>C$9&lt;8/24</formula>
    </cfRule>
    <cfRule type="expression" dxfId="4263" priority="199">
      <formula>C$9&gt;=20/24</formula>
    </cfRule>
  </conditionalFormatting>
  <conditionalFormatting sqref="B9:AF10 C76:D90 C72:Y72 E80:Y90 C93:AF115 Z11:AF13 E76:AF77 T85:AF90 C117:AF134 C137:AF159">
    <cfRule type="expression" dxfId="4262" priority="113">
      <formula>B$9&gt;=20/24</formula>
    </cfRule>
  </conditionalFormatting>
  <conditionalFormatting sqref="B9:AF10 C76:D90 C72:Y72 E80:Y90 C93:AF115 Z11:AF13 E76:AF77 T85:AF90 C117:AF134 C137:AF159">
    <cfRule type="expression" dxfId="4261" priority="114">
      <formula>AND(B$9&gt;=14/24,B$9&lt;20/24)</formula>
    </cfRule>
    <cfRule type="expression" dxfId="4260" priority="115">
      <formula>AND(B$9&gt;=8/24,B$9&lt;14/24)</formula>
    </cfRule>
    <cfRule type="expression" dxfId="4259" priority="116">
      <formula>B$9&lt;8/24</formula>
    </cfRule>
  </conditionalFormatting>
  <conditionalFormatting sqref="Z14:AF53">
    <cfRule type="expression" dxfId="4258" priority="56">
      <formula>Z14&gt;$AG14*1</formula>
    </cfRule>
    <cfRule type="expression" dxfId="4257" priority="57">
      <formula>Z$9&gt;=20/24</formula>
    </cfRule>
    <cfRule type="expression" dxfId="4256" priority="58">
      <formula>AND(Z$9&gt;=14/24,Z$9&lt;20/24)</formula>
    </cfRule>
    <cfRule type="expression" dxfId="4255" priority="59">
      <formula>AND(Z$9&gt;=8/24,Z$9&lt;14/24)</formula>
    </cfRule>
    <cfRule type="expression" dxfId="4254" priority="60">
      <formula>Z$9&lt;8/24</formula>
    </cfRule>
  </conditionalFormatting>
  <conditionalFormatting sqref="Z54:AF68">
    <cfRule type="expression" dxfId="4253" priority="49">
      <formula>Z$9&lt;8/24</formula>
    </cfRule>
  </conditionalFormatting>
  <conditionalFormatting sqref="I70:Y70 Z54:AF70">
    <cfRule type="expression" dxfId="4252" priority="46">
      <formula>I$9&gt;=20/24</formula>
    </cfRule>
    <cfRule type="expression" dxfId="4251" priority="47">
      <formula>AND(I$9&gt;=14/24,I$9&lt;20/24)</formula>
    </cfRule>
    <cfRule type="expression" dxfId="4250" priority="48">
      <formula>AND(I$9&gt;=8/24,I$9&lt;14/24)</formula>
    </cfRule>
  </conditionalFormatting>
  <conditionalFormatting sqref="Z63:AF65">
    <cfRule type="expression" dxfId="4249" priority="50">
      <formula>Z63&gt;$AG63</formula>
    </cfRule>
  </conditionalFormatting>
  <conditionalFormatting sqref="I70:Y70 Z69:AF70">
    <cfRule type="expression" dxfId="4248" priority="121">
      <formula>I$9&lt;8/24</formula>
    </cfRule>
  </conditionalFormatting>
  <conditionalFormatting sqref="C72:AF75">
    <cfRule type="expression" dxfId="4247" priority="37">
      <formula>C72&gt;$AG72*1</formula>
    </cfRule>
  </conditionalFormatting>
  <conditionalFormatting sqref="C73:AF75">
    <cfRule type="expression" dxfId="4246" priority="38">
      <formula>C$9&gt;=20/24</formula>
    </cfRule>
    <cfRule type="expression" dxfId="4245" priority="39">
      <formula>AND(C$9&gt;=14/24,C$9&lt;20/24)</formula>
    </cfRule>
    <cfRule type="expression" dxfId="4244" priority="40">
      <formula>AND(C$9&gt;=8/24,C$9&lt;14/24)</formula>
    </cfRule>
    <cfRule type="expression" dxfId="4243" priority="41">
      <formula>C$9&lt;8/24</formula>
    </cfRule>
  </conditionalFormatting>
  <conditionalFormatting sqref="C161:AF167">
    <cfRule type="expression" dxfId="4242" priority="72">
      <formula>C$9&gt;=20/24</formula>
    </cfRule>
    <cfRule type="expression" dxfId="4241" priority="73">
      <formula>AND(C$9&gt;=14/24,C$9&lt;20/24)</formula>
    </cfRule>
    <cfRule type="expression" dxfId="4240" priority="74">
      <formula>AND(C$9&gt;=8/24,C$9&lt;14/24)</formula>
    </cfRule>
    <cfRule type="expression" dxfId="4239" priority="75">
      <formula>C$9&lt;8/24</formula>
    </cfRule>
  </conditionalFormatting>
  <conditionalFormatting sqref="C169:AF274">
    <cfRule type="expression" dxfId="4238" priority="33">
      <formula>C$9&gt;=20/24</formula>
    </cfRule>
    <cfRule type="expression" dxfId="4237" priority="34">
      <formula>AND(C$9&gt;=14/24,C$9&lt;20/24)</formula>
    </cfRule>
    <cfRule type="expression" dxfId="4236" priority="35">
      <formula>AND(C$9&gt;=8/24,C$9&lt;14/24)</formula>
    </cfRule>
    <cfRule type="expression" dxfId="4235" priority="36">
      <formula>C$9&lt;8/24</formula>
    </cfRule>
  </conditionalFormatting>
  <conditionalFormatting sqref="C76:C90 AF92:AF95 C91:L96 AF96:AG96 C78:L78 D76:L77 D79:L90 AD78:AG78 C71:AG71 M76:AC96 AD92:AE96 Z11:AF13 Z69:AF69 AD76:AF77 AD79:AF91">
    <cfRule type="expression" dxfId="4234" priority="112">
      <formula>C11&gt;$AG11*1</formula>
    </cfRule>
  </conditionalFormatting>
  <conditionalFormatting sqref="E79:Y83">
    <cfRule type="expression" dxfId="4233" priority="122">
      <formula>E$9&gt;=20/24</formula>
    </cfRule>
    <cfRule type="expression" dxfId="4232" priority="123">
      <formula>AND(E$9&gt;=14/24,E$9&lt;20/24)</formula>
    </cfRule>
    <cfRule type="expression" dxfId="4231" priority="124">
      <formula>AND(E$9&gt;=8/24,E$9&lt;14/24)</formula>
    </cfRule>
    <cfRule type="expression" dxfId="4230" priority="125">
      <formula>E$9&lt;8/24</formula>
    </cfRule>
  </conditionalFormatting>
  <conditionalFormatting sqref="E84:Y84">
    <cfRule type="expression" dxfId="4229" priority="117">
      <formula>E$9&gt;=20/24</formula>
    </cfRule>
    <cfRule type="expression" dxfId="4228" priority="118">
      <formula>AND(E$9&gt;=14/24,E$9&lt;20/24)</formula>
    </cfRule>
    <cfRule type="expression" dxfId="4227" priority="119">
      <formula>AND(E$9&gt;=8/24,E$9&lt;14/24)</formula>
    </cfRule>
    <cfRule type="expression" dxfId="4226" priority="120">
      <formula>E$9&lt;8/24</formula>
    </cfRule>
  </conditionalFormatting>
  <conditionalFormatting sqref="E72:AF72 E76:AF78">
    <cfRule type="expression" dxfId="4225" priority="132">
      <formula>E$9&gt;=20/24</formula>
    </cfRule>
    <cfRule type="expression" dxfId="4224" priority="133">
      <formula>AND(E$9&gt;=14/24,E$9&lt;20/24)</formula>
    </cfRule>
    <cfRule type="expression" dxfId="4223" priority="134">
      <formula>AND(E$9&gt;=8/24,E$9&lt;14/24)</formula>
    </cfRule>
    <cfRule type="expression" dxfId="4222" priority="135">
      <formula>E$9&lt;8/24</formula>
    </cfRule>
  </conditionalFormatting>
  <conditionalFormatting sqref="E73:AF75">
    <cfRule type="expression" dxfId="4221" priority="42">
      <formula>E$9&gt;=20/24</formula>
    </cfRule>
    <cfRule type="expression" dxfId="4220" priority="43">
      <formula>AND(E$9&gt;=14/24,E$9&lt;20/24)</formula>
    </cfRule>
    <cfRule type="expression" dxfId="4219" priority="44">
      <formula>AND(E$9&gt;=8/24,E$9&lt;14/24)</formula>
    </cfRule>
    <cfRule type="expression" dxfId="4218" priority="45">
      <formula>E$9&lt;8/24</formula>
    </cfRule>
  </conditionalFormatting>
  <conditionalFormatting sqref="F79:Y81">
    <cfRule type="expression" dxfId="4217" priority="140">
      <formula>F$9&gt;=20/24</formula>
    </cfRule>
    <cfRule type="expression" dxfId="4216" priority="141">
      <formula>AND(F$9&gt;=14/24,F$9&lt;20/24)</formula>
    </cfRule>
    <cfRule type="expression" dxfId="4215" priority="142">
      <formula>AND(F$9&gt;=8/24,F$9&lt;14/24)</formula>
    </cfRule>
    <cfRule type="expression" dxfId="4214" priority="143">
      <formula>F$9&lt;8/24</formula>
    </cfRule>
  </conditionalFormatting>
  <conditionalFormatting sqref="L84:AF84">
    <cfRule type="expression" dxfId="4213" priority="136">
      <formula>L$9&gt;=20/24</formula>
    </cfRule>
    <cfRule type="expression" dxfId="4212" priority="137">
      <formula>AND(L$9&gt;=14/24,L$9&lt;20/24)</formula>
    </cfRule>
    <cfRule type="expression" dxfId="4211" priority="138">
      <formula>AND(L$9&gt;=8/24,L$9&lt;14/24)</formula>
    </cfRule>
    <cfRule type="expression" dxfId="4210" priority="139">
      <formula>L$9&lt;8/24</formula>
    </cfRule>
  </conditionalFormatting>
  <conditionalFormatting sqref="M8 S8 AB8">
    <cfRule type="expression" dxfId="4209" priority="189">
      <formula>AND(N$9&gt;=14/24,N$9&lt;20/24)</formula>
    </cfRule>
    <cfRule type="expression" dxfId="4208" priority="190">
      <formula>AND(N$9&gt;=8/24,N$9&lt;14/24)</formula>
    </cfRule>
    <cfRule type="expression" dxfId="4207" priority="191">
      <formula>N$9&lt;8/24</formula>
    </cfRule>
  </conditionalFormatting>
  <conditionalFormatting sqref="T79:Y83 Z80:AF83">
    <cfRule type="expression" dxfId="4206" priority="144">
      <formula>T$9&gt;=20/24</formula>
    </cfRule>
    <cfRule type="expression" dxfId="4205" priority="145">
      <formula>AND(T$9&gt;=14/24,T$9&lt;20/24)</formula>
    </cfRule>
    <cfRule type="expression" dxfId="4204" priority="146">
      <formula>AND(T$9&gt;=8/24,T$9&lt;14/24)</formula>
    </cfRule>
    <cfRule type="expression" dxfId="4203" priority="147">
      <formula>T$9&lt;8/24</formula>
    </cfRule>
  </conditionalFormatting>
  <conditionalFormatting sqref="O3:P3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202" priority="188">
      <formula>N$9&gt;=20/24</formula>
    </cfRule>
  </conditionalFormatting>
  <conditionalFormatting sqref="S8">
    <cfRule type="expression" dxfId="4201" priority="179">
      <formula>U$9&gt;=20/24</formula>
    </cfRule>
    <cfRule type="expression" dxfId="4200" priority="180">
      <formula>AND(U$9&gt;=14/24,U$9&lt;20/24)</formula>
    </cfRule>
    <cfRule type="expression" dxfId="4199" priority="181">
      <formula>AND(U$9&gt;=8/24,U$9&lt;14/24)</formula>
    </cfRule>
    <cfRule type="expression" dxfId="4198" priority="182">
      <formula>U$9&lt;8/24</formula>
    </cfRule>
  </conditionalFormatting>
  <conditionalFormatting sqref="T79:AF84">
    <cfRule type="expression" dxfId="4197" priority="66">
      <formula>T$9&gt;=20/24</formula>
    </cfRule>
    <cfRule type="expression" dxfId="4196" priority="67">
      <formula>AND(T$9&gt;=14/24,T$9&lt;20/24)</formula>
    </cfRule>
    <cfRule type="expression" dxfId="4195" priority="68">
      <formula>AND(T$9&gt;=8/24,T$9&lt;14/24)</formula>
    </cfRule>
    <cfRule type="expression" dxfId="4194" priority="69">
      <formula>T$9&lt;8/24</formula>
    </cfRule>
  </conditionalFormatting>
  <conditionalFormatting sqref="V3 AB3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193" priority="51">
      <formula>Z$9&gt;=20/24</formula>
    </cfRule>
    <cfRule type="expression" dxfId="4192" priority="52">
      <formula>AND(Z$9&gt;=14/24,Z$9&lt;20/24)</formula>
    </cfRule>
    <cfRule type="expression" dxfId="4191" priority="53">
      <formula>AND(Z$9&gt;=8/24,Z$9&lt;14/24)</formula>
    </cfRule>
    <cfRule type="expression" dxfId="4190" priority="54">
      <formula>Z$9&lt;8/24</formula>
    </cfRule>
  </conditionalFormatting>
  <conditionalFormatting sqref="Z69:AF70">
    <cfRule type="expression" dxfId="4189" priority="131">
      <formula>Z69&gt;$AG69</formula>
    </cfRule>
  </conditionalFormatting>
  <conditionalFormatting sqref="I70:Y70 Z54:AF62 Z66:AF69">
    <cfRule type="expression" dxfId="4188" priority="126">
      <formula>I54&gt;$AG54</formula>
    </cfRule>
  </conditionalFormatting>
  <conditionalFormatting sqref="AB8">
    <cfRule type="expression" dxfId="4187" priority="175">
      <formula>AD$9&gt;=20/24</formula>
    </cfRule>
    <cfRule type="expression" dxfId="4186" priority="176">
      <formula>AND(AD$9&gt;=14/24,AD$9&lt;20/24)</formula>
    </cfRule>
    <cfRule type="expression" dxfId="4185" priority="177">
      <formula>AND(AD$9&gt;=8/24,AD$9&lt;14/24)</formula>
    </cfRule>
    <cfRule type="expression" dxfId="4184" priority="178">
      <formula>AD$9&lt;8/24</formula>
    </cfRule>
  </conditionalFormatting>
  <conditionalFormatting sqref="AG78">
    <cfRule type="expression" dxfId="4183" priority="154">
      <formula>AG$9&gt;=20/24</formula>
    </cfRule>
    <cfRule type="expression" dxfId="4182" priority="155">
      <formula>AND(AG$9&gt;=14/24,AG$9&lt;20/24)</formula>
    </cfRule>
    <cfRule type="expression" dxfId="4181" priority="156">
      <formula>AND(AG$9&gt;=8/24,AG$9&lt;14/24)</formula>
    </cfRule>
    <cfRule type="expression" dxfId="4180" priority="157">
      <formula>AG$9&lt;8/24</formula>
    </cfRule>
  </conditionalFormatting>
  <conditionalFormatting sqref="AG91:AG92">
    <cfRule type="expression" dxfId="4179" priority="149">
      <formula>AG91&gt;$AG91</formula>
    </cfRule>
  </conditionalFormatting>
  <conditionalFormatting sqref="AG96">
    <cfRule type="expression" dxfId="4178" priority="150">
      <formula>AG$9&gt;=20/24</formula>
    </cfRule>
    <cfRule type="expression" dxfId="4177" priority="151">
      <formula>AND(AG$9&gt;=14/24,AG$9&lt;20/24)</formula>
    </cfRule>
    <cfRule type="expression" dxfId="4176" priority="152">
      <formula>AND(AG$9&gt;=8/24,AG$9&lt;14/24)</formula>
    </cfRule>
    <cfRule type="expression" dxfId="4175" priority="153">
      <formula>AG$9&lt;8/24</formula>
    </cfRule>
  </conditionalFormatting>
  <conditionalFormatting sqref="AG113">
    <cfRule type="expression" dxfId="4174" priority="171">
      <formula>AG$9&gt;=20/24</formula>
    </cfRule>
    <cfRule type="expression" dxfId="4173" priority="172">
      <formula>AND(AG$9&gt;=14/24,AG$9&lt;20/24)</formula>
    </cfRule>
    <cfRule type="expression" dxfId="4172" priority="173">
      <formula>AND(AG$9&gt;=8/24,AG$9&lt;14/24)</formula>
    </cfRule>
    <cfRule type="expression" dxfId="4171" priority="174">
      <formula>AG$9&lt;8/24</formula>
    </cfRule>
  </conditionalFormatting>
  <conditionalFormatting sqref="AH8:AI10">
    <cfRule type="expression" dxfId="4170" priority="62">
      <formula>AH$9&gt;=20/24</formula>
    </cfRule>
    <cfRule type="expression" dxfId="4169" priority="63">
      <formula>AND(AH$9&gt;=14/24,AH$9&lt;20/24)</formula>
    </cfRule>
    <cfRule type="expression" dxfId="4168" priority="64">
      <formula>AND(AH$9&gt;=8/24,AH$9&lt;14/24)</formula>
    </cfRule>
    <cfRule type="expression" dxfId="4167" priority="65">
      <formula>AH$9&lt;8/24</formula>
    </cfRule>
  </conditionalFormatting>
  <conditionalFormatting sqref="AL4:AL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166" priority="192">
      <formula>AJ$9&gt;=20/24</formula>
    </cfRule>
    <cfRule type="expression" dxfId="4165" priority="193">
      <formula>AND(AJ$9&gt;=14/24,AJ$9&lt;20/24)</formula>
    </cfRule>
    <cfRule type="expression" dxfId="4164" priority="194">
      <formula>AND(AJ$9&gt;=8/24,AJ$9&lt;14/24)</formula>
    </cfRule>
    <cfRule type="expression" dxfId="4163" priority="195">
      <formula>AJ$9&lt;8/24</formula>
    </cfRule>
  </conditionalFormatting>
  <conditionalFormatting sqref="AL99:AN99 AL105:AN105">
    <cfRule type="expression" dxfId="4162" priority="164">
      <formula>AL$9&gt;=20/24</formula>
    </cfRule>
    <cfRule type="expression" dxfId="4161" priority="165">
      <formula>AND(AL$9&gt;=14/24,AL$9&lt;20/24)</formula>
    </cfRule>
    <cfRule type="expression" dxfId="4160" priority="166">
      <formula>AND(AL$9&gt;=8/24,AL$9&lt;14/24)</formula>
    </cfRule>
    <cfRule type="expression" dxfId="4159" priority="167">
      <formula>AL$9&lt;8/24</formula>
    </cfRule>
  </conditionalFormatting>
  <conditionalFormatting sqref="AM15:AM21 AN16:AR21">
    <cfRule type="expression" dxfId="4158" priority="88">
      <formula>AX$9&gt;=20/24</formula>
    </cfRule>
    <cfRule type="expression" dxfId="4157" priority="89">
      <formula>AND(AX$9&gt;=14/24,AX$9&lt;20/24)</formula>
    </cfRule>
    <cfRule type="expression" dxfId="4156" priority="90">
      <formula>AND(AX$9&gt;=8/24,AX$9&lt;14/24)</formula>
    </cfRule>
    <cfRule type="expression" dxfId="4155" priority="91">
      <formula>AX$9&lt;8/24</formula>
    </cfRule>
  </conditionalFormatting>
  <conditionalFormatting sqref="AN100:AN103">
    <cfRule type="expression" dxfId="4154" priority="160">
      <formula>AN$9&gt;=20/24</formula>
    </cfRule>
    <cfRule type="expression" dxfId="4153" priority="161">
      <formula>AND(AN$9&gt;=14/24,AN$9&lt;20/24)</formula>
    </cfRule>
    <cfRule type="expression" dxfId="4152" priority="162">
      <formula>AND(AN$9&gt;=8/24,AN$9&lt;14/24)</formula>
    </cfRule>
    <cfRule type="expression" dxfId="4151" priority="163">
      <formula>AN$9&lt;8/24</formula>
    </cfRule>
  </conditionalFormatting>
  <conditionalFormatting sqref="AN15:AR15">
    <cfRule type="expression" dxfId="4150" priority="76">
      <formula>U$9&gt;=20/24</formula>
    </cfRule>
    <cfRule type="expression" dxfId="4149" priority="77">
      <formula>AND(U$9&gt;=14/24,U$9&lt;20/24)</formula>
    </cfRule>
    <cfRule type="expression" dxfId="4148" priority="78">
      <formula>AND(U$9&gt;=8/24,U$9&lt;14/24)</formula>
    </cfRule>
    <cfRule type="expression" dxfId="4147" priority="79">
      <formula>U$9&lt;8/24</formula>
    </cfRule>
  </conditionalFormatting>
  <conditionalFormatting sqref="AS15">
    <cfRule type="expression" dxfId="4146" priority="84">
      <formula>AA$9&gt;=20/24</formula>
    </cfRule>
    <cfRule type="expression" dxfId="4145" priority="85">
      <formula>AND(AA$9&gt;=14/24,AA$9&lt;20/24)</formula>
    </cfRule>
    <cfRule type="expression" dxfId="4144" priority="86">
      <formula>AND(AA$9&gt;=8/24,AA$9&lt;14/24)</formula>
    </cfRule>
    <cfRule type="expression" dxfId="4143" priority="87">
      <formula>AA$9&lt;8/24</formula>
    </cfRule>
  </conditionalFormatting>
  <conditionalFormatting sqref="AS16:AS21">
    <cfRule type="expression" dxfId="4142" priority="92">
      <formula>BE$9&gt;=20/24</formula>
    </cfRule>
    <cfRule type="expression" dxfId="4141" priority="93">
      <formula>AND(BE$9&gt;=14/24,BE$9&lt;20/24)</formula>
    </cfRule>
    <cfRule type="expression" dxfId="4140" priority="94">
      <formula>AND(BE$9&gt;=8/24,BE$9&lt;14/24)</formula>
    </cfRule>
    <cfRule type="expression" dxfId="4139" priority="95">
      <formula>BE$9&lt;8/24</formula>
    </cfRule>
  </conditionalFormatting>
  <conditionalFormatting sqref="AT15 AX15:BJ15">
    <cfRule type="expression" dxfId="4138" priority="96">
      <formula>AC$9&gt;=20/24</formula>
    </cfRule>
    <cfRule type="expression" dxfId="4137" priority="97">
      <formula>AND(AC$9&gt;=14/24,AC$9&lt;20/24)</formula>
    </cfRule>
    <cfRule type="expression" dxfId="4136" priority="98">
      <formula>AND(AC$9&gt;=8/24,AC$9&lt;14/24)</formula>
    </cfRule>
    <cfRule type="expression" dxfId="4135" priority="99">
      <formula>AC$9&lt;8/24</formula>
    </cfRule>
  </conditionalFormatting>
  <conditionalFormatting sqref="AT16:AT21">
    <cfRule type="expression" dxfId="4134" priority="100">
      <formula>BG$9&gt;=20/24</formula>
    </cfRule>
    <cfRule type="expression" dxfId="4133" priority="101">
      <formula>AND(BG$9&gt;=14/24,BG$9&lt;20/24)</formula>
    </cfRule>
    <cfRule type="expression" dxfId="4132" priority="102">
      <formula>AND(BG$9&gt;=8/24,BG$9&lt;14/24)</formula>
    </cfRule>
    <cfRule type="expression" dxfId="4131" priority="103">
      <formula>BG$9&lt;8/24</formula>
    </cfRule>
  </conditionalFormatting>
  <conditionalFormatting sqref="AU15:AV15">
    <cfRule type="expression" dxfId="4130" priority="104">
      <formula>AE$9&gt;=20/24</formula>
    </cfRule>
    <cfRule type="expression" dxfId="4129" priority="105">
      <formula>AND(AE$9&gt;=14/24,AE$9&lt;20/24)</formula>
    </cfRule>
    <cfRule type="expression" dxfId="4128" priority="106">
      <formula>AND(AE$9&gt;=8/24,AE$9&lt;14/24)</formula>
    </cfRule>
    <cfRule type="expression" dxfId="4127" priority="107">
      <formula>AE$9&lt;8/24</formula>
    </cfRule>
  </conditionalFormatting>
  <conditionalFormatting sqref="AU16:BJ21">
    <cfRule type="expression" dxfId="4126" priority="108">
      <formula>BI$9&gt;=20/24</formula>
    </cfRule>
    <cfRule type="expression" dxfId="4125" priority="109">
      <formula>AND(BI$9&gt;=14/24,BI$9&lt;20/24)</formula>
    </cfRule>
    <cfRule type="expression" dxfId="4124" priority="110">
      <formula>AND(BI$9&gt;=8/24,BI$9&lt;14/24)</formula>
    </cfRule>
    <cfRule type="expression" dxfId="4123" priority="111">
      <formula>BI$9&lt;8/24</formula>
    </cfRule>
  </conditionalFormatting>
  <conditionalFormatting sqref="AW15">
    <cfRule type="expression" dxfId="4122" priority="80">
      <formula>B$9&gt;=20/24</formula>
    </cfRule>
    <cfRule type="expression" dxfId="4121" priority="81">
      <formula>AND(B$9&gt;=14/24,B$9&lt;20/24)</formula>
    </cfRule>
    <cfRule type="expression" dxfId="4120" priority="82">
      <formula>AND(B$9&gt;=8/24,B$9&lt;14/24)</formula>
    </cfRule>
    <cfRule type="expression" dxfId="4119" priority="83">
      <formula>B$9&lt;8/24</formula>
    </cfRule>
  </conditionalFormatting>
  <conditionalFormatting sqref="A73">
    <cfRule type="expression" dxfId="4118" priority="31">
      <formula>$AH73=0</formula>
    </cfRule>
  </conditionalFormatting>
  <conditionalFormatting sqref="B76:B90 B72 B93:B115 B137:B159 B117:B134 B11:Y13">
    <cfRule type="expression" dxfId="4117" priority="25">
      <formula>B$9&gt;=20/24</formula>
    </cfRule>
  </conditionalFormatting>
  <conditionalFormatting sqref="B76:B90 B72 B93:B115 B137:B159 B117:B134 B11:Y13">
    <cfRule type="expression" dxfId="4116" priority="26">
      <formula>AND(B$9&gt;=14/24,B$9&lt;20/24)</formula>
    </cfRule>
    <cfRule type="expression" dxfId="4115" priority="27">
      <formula>AND(B$9&gt;=8/24,B$9&lt;14/24)</formula>
    </cfRule>
    <cfRule type="expression" dxfId="4114" priority="28">
      <formula>B$9&lt;8/24</formula>
    </cfRule>
  </conditionalFormatting>
  <conditionalFormatting sqref="B14:Y53">
    <cfRule type="expression" dxfId="4113" priority="15">
      <formula>B14&gt;$AG14*1</formula>
    </cfRule>
    <cfRule type="expression" dxfId="4112" priority="16">
      <formula>B$9&gt;=20/24</formula>
    </cfRule>
    <cfRule type="expression" dxfId="4111" priority="17">
      <formula>AND(B$9&gt;=14/24,B$9&lt;20/24)</formula>
    </cfRule>
    <cfRule type="expression" dxfId="4110" priority="18">
      <formula>AND(B$9&gt;=8/24,B$9&lt;14/24)</formula>
    </cfRule>
    <cfRule type="expression" dxfId="4109" priority="19">
      <formula>B$9&lt;8/24</formula>
    </cfRule>
  </conditionalFormatting>
  <conditionalFormatting sqref="B54:Y68">
    <cfRule type="expression" dxfId="4108" priority="13">
      <formula>B$9&lt;8/24</formula>
    </cfRule>
  </conditionalFormatting>
  <conditionalFormatting sqref="B54:H70 I54:Y69">
    <cfRule type="expression" dxfId="4107" priority="10">
      <formula>B$9&gt;=20/24</formula>
    </cfRule>
    <cfRule type="expression" dxfId="4106" priority="11">
      <formula>AND(B$9&gt;=14/24,B$9&lt;20/24)</formula>
    </cfRule>
    <cfRule type="expression" dxfId="4105" priority="12">
      <formula>AND(B$9&gt;=8/24,B$9&lt;14/24)</formula>
    </cfRule>
  </conditionalFormatting>
  <conditionalFormatting sqref="B63:Y65">
    <cfRule type="expression" dxfId="4104" priority="14">
      <formula>B63&gt;$AG63</formula>
    </cfRule>
  </conditionalFormatting>
  <conditionalFormatting sqref="B69:H70 I69:Y69">
    <cfRule type="expression" dxfId="4103" priority="29">
      <formula>B$9&lt;8/24</formula>
    </cfRule>
  </conditionalFormatting>
  <conditionalFormatting sqref="B72:B75">
    <cfRule type="expression" dxfId="4102" priority="5">
      <formula>B72&gt;$AG72*1</formula>
    </cfRule>
  </conditionalFormatting>
  <conditionalFormatting sqref="B73:B75">
    <cfRule type="expression" dxfId="4101" priority="6">
      <formula>B$9&gt;=20/24</formula>
    </cfRule>
    <cfRule type="expression" dxfId="4100" priority="7">
      <formula>AND(B$9&gt;=14/24,B$9&lt;20/24)</formula>
    </cfRule>
    <cfRule type="expression" dxfId="4099" priority="8">
      <formula>AND(B$9&gt;=8/24,B$9&lt;14/24)</formula>
    </cfRule>
    <cfRule type="expression" dxfId="4098" priority="9">
      <formula>B$9&lt;8/24</formula>
    </cfRule>
  </conditionalFormatting>
  <conditionalFormatting sqref="B161:B167">
    <cfRule type="expression" dxfId="4097" priority="20">
      <formula>B$9&gt;=20/24</formula>
    </cfRule>
    <cfRule type="expression" dxfId="4096" priority="21">
      <formula>AND(B$9&gt;=14/24,B$9&lt;20/24)</formula>
    </cfRule>
    <cfRule type="expression" dxfId="4095" priority="22">
      <formula>AND(B$9&gt;=8/24,B$9&lt;14/24)</formula>
    </cfRule>
    <cfRule type="expression" dxfId="4094" priority="23">
      <formula>B$9&lt;8/24</formula>
    </cfRule>
  </conditionalFormatting>
  <conditionalFormatting sqref="B169:B274">
    <cfRule type="expression" dxfId="4093" priority="1">
      <formula>B$9&gt;=20/24</formula>
    </cfRule>
    <cfRule type="expression" dxfId="4092" priority="2">
      <formula>AND(B$9&gt;=14/24,B$9&lt;20/24)</formula>
    </cfRule>
    <cfRule type="expression" dxfId="4091" priority="3">
      <formula>AND(B$9&gt;=8/24,B$9&lt;14/24)</formula>
    </cfRule>
    <cfRule type="expression" dxfId="4090" priority="4">
      <formula>B$9&lt;8/24</formula>
    </cfRule>
  </conditionalFormatting>
  <conditionalFormatting sqref="B71 B76:B96 B11:Y13 B69:Y69">
    <cfRule type="expression" dxfId="4089" priority="24">
      <formula>B11&gt;$AG11*1</formula>
    </cfRule>
  </conditionalFormatting>
  <conditionalFormatting sqref="B66:H70 B54:Y62 I66:Y69">
    <cfRule type="expression" dxfId="4088" priority="30">
      <formula>B54&gt;$AG54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45" zoomScaleNormal="145" workbookViewId="0">
      <pane xSplit="1" ySplit="10" topLeftCell="B11" activePane="bottomRight" state="frozen"/>
      <selection activeCell="C158" sqref="C158"/>
      <selection pane="topRight" activeCell="C158" sqref="C158"/>
      <selection pane="bottomLeft" activeCell="C158" sqref="C158"/>
      <selection pane="bottomRight" activeCell="E7" sqref="E7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2080/10/5</v>
      </c>
      <c r="C4" s="222"/>
      <c r="D4" s="222"/>
      <c r="E4" s="223" t="str">
        <f ca="1">"2080/"&amp;"10/"&amp;INT(MID(CELL("filename",G6),FIND("]",CELL("filename",G6))+1,200))</f>
        <v>2080/10/5</v>
      </c>
      <c r="F4" s="223"/>
      <c r="G4" s="223"/>
      <c r="H4" s="223" t="str">
        <f ca="1">TEXT(E4,"dddd")</f>
        <v>Saturday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571</v>
      </c>
      <c r="C5" s="30">
        <f t="shared" si="0"/>
        <v>573</v>
      </c>
      <c r="D5" s="30">
        <f t="shared" si="0"/>
        <v>545.9</v>
      </c>
      <c r="E5" s="30">
        <f t="shared" si="0"/>
        <v>558.19999999999993</v>
      </c>
      <c r="F5" s="30">
        <f t="shared" si="0"/>
        <v>563.9</v>
      </c>
      <c r="G5" s="30">
        <f t="shared" si="0"/>
        <v>518.1</v>
      </c>
      <c r="H5" s="30">
        <f t="shared" si="0"/>
        <v>364.1</v>
      </c>
      <c r="I5" s="30">
        <f t="shared" si="0"/>
        <v>340.4</v>
      </c>
      <c r="J5" s="30">
        <f t="shared" si="0"/>
        <v>361.1</v>
      </c>
      <c r="K5" s="30">
        <f t="shared" si="0"/>
        <v>343.1</v>
      </c>
      <c r="L5" s="30">
        <f t="shared" si="0"/>
        <v>477.4</v>
      </c>
      <c r="M5" s="30">
        <f t="shared" si="0"/>
        <v>564.30000000000007</v>
      </c>
      <c r="N5" s="30">
        <f t="shared" si="0"/>
        <v>668.59999999999991</v>
      </c>
      <c r="O5" s="30">
        <f t="shared" si="0"/>
        <v>660.99999999999989</v>
      </c>
      <c r="P5" s="30">
        <f t="shared" si="0"/>
        <v>693</v>
      </c>
      <c r="Q5" s="30">
        <f t="shared" si="0"/>
        <v>710.4</v>
      </c>
      <c r="R5" s="30">
        <f t="shared" si="0"/>
        <v>752.9</v>
      </c>
      <c r="S5" s="30">
        <f t="shared" si="0"/>
        <v>726.4</v>
      </c>
      <c r="T5" s="30">
        <f t="shared" si="0"/>
        <v>792</v>
      </c>
      <c r="U5" s="30">
        <f t="shared" si="0"/>
        <v>831.99999999999989</v>
      </c>
      <c r="V5" s="30">
        <f t="shared" si="0"/>
        <v>766.59999999999991</v>
      </c>
      <c r="W5" s="30">
        <f t="shared" si="0"/>
        <v>770.5</v>
      </c>
      <c r="X5" s="30">
        <f t="shared" si="0"/>
        <v>670</v>
      </c>
      <c r="Y5" s="30">
        <f t="shared" si="0"/>
        <v>356.5</v>
      </c>
      <c r="Z5" s="30">
        <f t="shared" si="0"/>
        <v>352</v>
      </c>
      <c r="AA5" s="30">
        <f>AB108</f>
        <v>366.8</v>
      </c>
      <c r="AB5" s="30">
        <f t="shared" si="0"/>
        <v>685.5</v>
      </c>
      <c r="AC5" s="30">
        <f t="shared" si="0"/>
        <v>671.80000000000007</v>
      </c>
      <c r="AD5" s="30">
        <f t="shared" si="0"/>
        <v>623.1</v>
      </c>
      <c r="AE5" s="30">
        <f t="shared" si="0"/>
        <v>621.79999999999995</v>
      </c>
      <c r="AF5" s="30">
        <f>B108</f>
        <v>615.29999999999995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Load=1307</v>
      </c>
      <c r="B7" s="35">
        <f t="shared" ref="B7:AF7" si="1">B116</f>
        <v>1388.69</v>
      </c>
      <c r="C7" s="35">
        <f t="shared" si="1"/>
        <v>1329.0900000000001</v>
      </c>
      <c r="D7" s="35">
        <f t="shared" si="1"/>
        <v>1331.0900000000001</v>
      </c>
      <c r="E7" s="35">
        <f t="shared" si="1"/>
        <v>1306.8899999999999</v>
      </c>
      <c r="F7" s="35">
        <f t="shared" si="1"/>
        <v>1315.19</v>
      </c>
      <c r="G7" s="35">
        <f t="shared" si="1"/>
        <v>1346.19</v>
      </c>
      <c r="H7" s="35">
        <f t="shared" si="1"/>
        <v>1459.69</v>
      </c>
      <c r="I7" s="35">
        <f t="shared" si="1"/>
        <v>1500.69</v>
      </c>
      <c r="J7" s="35">
        <f t="shared" si="1"/>
        <v>1584.0900000000001</v>
      </c>
      <c r="K7" s="35">
        <f t="shared" si="1"/>
        <v>1763.3899999999999</v>
      </c>
      <c r="L7" s="35">
        <f t="shared" si="1"/>
        <v>1525.29</v>
      </c>
      <c r="M7" s="35">
        <f t="shared" si="1"/>
        <v>1779.5900000000001</v>
      </c>
      <c r="N7" s="35">
        <f t="shared" si="1"/>
        <v>1725.69</v>
      </c>
      <c r="O7" s="35">
        <f t="shared" si="1"/>
        <v>1664.79</v>
      </c>
      <c r="P7" s="35">
        <f t="shared" si="1"/>
        <v>1607.6899999999998</v>
      </c>
      <c r="Q7" s="35">
        <f t="shared" si="1"/>
        <v>1596.09</v>
      </c>
      <c r="R7" s="35">
        <f t="shared" si="1"/>
        <v>1598.79</v>
      </c>
      <c r="S7" s="35">
        <f t="shared" si="1"/>
        <v>1651.8899999999999</v>
      </c>
      <c r="T7" s="35">
        <f t="shared" si="1"/>
        <v>1640.3899999999999</v>
      </c>
      <c r="U7" s="35">
        <f t="shared" si="1"/>
        <v>1665.6559999999999</v>
      </c>
      <c r="V7" s="35">
        <f t="shared" si="1"/>
        <v>1703.3759999999997</v>
      </c>
      <c r="W7" s="35">
        <f t="shared" si="1"/>
        <v>1858.0759999999998</v>
      </c>
      <c r="X7" s="35">
        <f t="shared" si="1"/>
        <v>1868.4099999999999</v>
      </c>
      <c r="Y7" s="35">
        <f t="shared" si="1"/>
        <v>1956.0100000000002</v>
      </c>
      <c r="Z7" s="35">
        <f t="shared" si="1"/>
        <v>1889.71</v>
      </c>
      <c r="AA7" s="35">
        <f t="shared" si="1"/>
        <v>1814.21</v>
      </c>
      <c r="AB7" s="35">
        <f>AB116</f>
        <v>1729.51</v>
      </c>
      <c r="AC7" s="35">
        <f t="shared" si="1"/>
        <v>1741.31</v>
      </c>
      <c r="AD7" s="35">
        <f t="shared" si="1"/>
        <v>1697.5100000000002</v>
      </c>
      <c r="AE7" s="35">
        <f t="shared" si="1"/>
        <v>1491.4099999999999</v>
      </c>
      <c r="AF7" s="35">
        <f t="shared" si="1"/>
        <v>1425.51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1889.71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1889.71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185" t="s">
        <v>19</v>
      </c>
      <c r="AI10" s="18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4">
        <v>25.4</v>
      </c>
      <c r="C11" s="44">
        <v>25.4</v>
      </c>
      <c r="D11" s="44">
        <v>25.4</v>
      </c>
      <c r="E11" s="44">
        <v>25.4</v>
      </c>
      <c r="F11" s="44">
        <v>25.4</v>
      </c>
      <c r="G11" s="44">
        <v>25.4</v>
      </c>
      <c r="H11" s="44">
        <v>25.4</v>
      </c>
      <c r="I11" s="44">
        <v>28.3</v>
      </c>
      <c r="J11" s="44">
        <v>28.3</v>
      </c>
      <c r="K11" s="44">
        <v>28.3</v>
      </c>
      <c r="L11" s="44">
        <v>25.1</v>
      </c>
      <c r="M11" s="44">
        <v>25.1</v>
      </c>
      <c r="N11" s="44">
        <v>25.1</v>
      </c>
      <c r="O11" s="44">
        <v>25.1</v>
      </c>
      <c r="P11" s="44">
        <v>25.1</v>
      </c>
      <c r="Q11" s="44">
        <v>25.1</v>
      </c>
      <c r="R11" s="44">
        <v>25.1</v>
      </c>
      <c r="S11" s="44">
        <v>25.1</v>
      </c>
      <c r="T11" s="44">
        <v>25.1</v>
      </c>
      <c r="U11" s="44">
        <v>25.1</v>
      </c>
      <c r="V11" s="44">
        <v>27.3</v>
      </c>
      <c r="W11" s="44">
        <v>27.3</v>
      </c>
      <c r="X11" s="44">
        <v>27.3</v>
      </c>
      <c r="Y11" s="44">
        <v>27.3</v>
      </c>
      <c r="Z11" s="44">
        <v>27.3</v>
      </c>
      <c r="AA11" s="44">
        <v>27.3</v>
      </c>
      <c r="AB11" s="44">
        <v>27.3</v>
      </c>
      <c r="AC11" s="44">
        <v>27.3</v>
      </c>
      <c r="AD11" s="44">
        <v>27.3</v>
      </c>
      <c r="AE11" s="44">
        <v>27.3</v>
      </c>
      <c r="AF11" s="44">
        <v>27.3</v>
      </c>
      <c r="AG11" s="45">
        <v>86</v>
      </c>
      <c r="AH11" s="46">
        <f t="shared" ref="AH11:AH74" si="2">MAX(B11:AF11)</f>
        <v>28.3</v>
      </c>
      <c r="AI11" s="47">
        <f t="shared" ref="AI11:AI74" si="3">MIN(B11:AF11)</f>
        <v>25.1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4">
        <v>20</v>
      </c>
      <c r="C12" s="44">
        <v>23</v>
      </c>
      <c r="D12" s="44">
        <v>23</v>
      </c>
      <c r="E12" s="44">
        <v>23</v>
      </c>
      <c r="F12" s="44">
        <v>23</v>
      </c>
      <c r="G12" s="44">
        <v>23</v>
      </c>
      <c r="H12" s="44">
        <v>23</v>
      </c>
      <c r="I12" s="44">
        <v>20.9</v>
      </c>
      <c r="J12" s="44">
        <v>20.9</v>
      </c>
      <c r="K12" s="44">
        <v>20.9</v>
      </c>
      <c r="L12" s="44">
        <v>20.9</v>
      </c>
      <c r="M12" s="44">
        <v>20.9</v>
      </c>
      <c r="N12" s="44">
        <v>20.9</v>
      </c>
      <c r="O12" s="44">
        <v>20.9</v>
      </c>
      <c r="P12" s="44">
        <v>20.9</v>
      </c>
      <c r="Q12" s="44">
        <v>20.9</v>
      </c>
      <c r="R12" s="44">
        <v>20.9</v>
      </c>
      <c r="S12" s="44">
        <v>20.9</v>
      </c>
      <c r="T12" s="44">
        <v>20.9</v>
      </c>
      <c r="U12" s="44">
        <v>20.9</v>
      </c>
      <c r="V12" s="44">
        <v>21.1</v>
      </c>
      <c r="W12" s="44">
        <v>21.1</v>
      </c>
      <c r="X12" s="44">
        <v>21.1</v>
      </c>
      <c r="Y12" s="44">
        <v>21.1</v>
      </c>
      <c r="Z12" s="44">
        <v>21.1</v>
      </c>
      <c r="AA12" s="44">
        <v>21.1</v>
      </c>
      <c r="AB12" s="44">
        <v>21.1</v>
      </c>
      <c r="AC12" s="44">
        <v>21.1</v>
      </c>
      <c r="AD12" s="44">
        <v>21.1</v>
      </c>
      <c r="AE12" s="44">
        <v>21.1</v>
      </c>
      <c r="AF12" s="44">
        <v>21.1</v>
      </c>
      <c r="AG12" s="48">
        <v>82</v>
      </c>
      <c r="AH12" s="46">
        <f t="shared" si="2"/>
        <v>23</v>
      </c>
      <c r="AI12" s="47">
        <f t="shared" si="3"/>
        <v>20</v>
      </c>
      <c r="AK12" s="49"/>
      <c r="AL12" s="50" t="str">
        <f ca="1">MID(CELL("filename",C7),FIND("]",CELL("filename",C7))+1,600)</f>
        <v>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4">
        <v>23.3</v>
      </c>
      <c r="C13" s="44">
        <v>22.3</v>
      </c>
      <c r="D13" s="44">
        <v>22.3</v>
      </c>
      <c r="E13" s="44">
        <v>22.3</v>
      </c>
      <c r="F13" s="44">
        <v>22.3</v>
      </c>
      <c r="G13" s="44">
        <v>22.3</v>
      </c>
      <c r="H13" s="44">
        <v>22.3</v>
      </c>
      <c r="I13" s="44">
        <v>19.3</v>
      </c>
      <c r="J13" s="44">
        <v>19.3</v>
      </c>
      <c r="K13" s="44">
        <v>19.3</v>
      </c>
      <c r="L13" s="44">
        <v>18.5</v>
      </c>
      <c r="M13" s="44">
        <v>18.5</v>
      </c>
      <c r="N13" s="44">
        <v>18.5</v>
      </c>
      <c r="O13" s="44">
        <v>18.5</v>
      </c>
      <c r="P13" s="44">
        <v>18.5</v>
      </c>
      <c r="Q13" s="44">
        <v>18.5</v>
      </c>
      <c r="R13" s="44">
        <v>18.5</v>
      </c>
      <c r="S13" s="44">
        <v>18.5</v>
      </c>
      <c r="T13" s="44">
        <v>18.5</v>
      </c>
      <c r="U13" s="44">
        <v>18.5</v>
      </c>
      <c r="V13" s="44">
        <v>20.8</v>
      </c>
      <c r="W13" s="44">
        <v>20.8</v>
      </c>
      <c r="X13" s="44">
        <v>20.8</v>
      </c>
      <c r="Y13" s="44">
        <v>20.8</v>
      </c>
      <c r="Z13" s="44">
        <v>20.8</v>
      </c>
      <c r="AA13" s="44">
        <v>20.8</v>
      </c>
      <c r="AB13" s="44">
        <v>20.8</v>
      </c>
      <c r="AC13" s="44">
        <v>20.8</v>
      </c>
      <c r="AD13" s="44">
        <v>20.8</v>
      </c>
      <c r="AE13" s="44">
        <v>20.8</v>
      </c>
      <c r="AF13" s="44">
        <v>20.8</v>
      </c>
      <c r="AG13" s="48">
        <v>78</v>
      </c>
      <c r="AH13" s="46">
        <f t="shared" si="2"/>
        <v>23.3</v>
      </c>
      <c r="AI13" s="47">
        <f t="shared" si="3"/>
        <v>18.5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4">
        <v>13.5</v>
      </c>
      <c r="C14" s="44">
        <v>13.5</v>
      </c>
      <c r="D14" s="44">
        <v>13.5</v>
      </c>
      <c r="E14" s="44">
        <v>13.5</v>
      </c>
      <c r="F14" s="44">
        <v>13.5</v>
      </c>
      <c r="G14" s="44">
        <v>13.5</v>
      </c>
      <c r="H14" s="44">
        <v>13.5</v>
      </c>
      <c r="I14" s="44">
        <v>12.8</v>
      </c>
      <c r="J14" s="44">
        <v>12.8</v>
      </c>
      <c r="K14" s="44">
        <v>12.8</v>
      </c>
      <c r="L14" s="44">
        <v>12.6</v>
      </c>
      <c r="M14" s="44">
        <v>12.6</v>
      </c>
      <c r="N14" s="44">
        <v>12.6</v>
      </c>
      <c r="O14" s="44">
        <v>12.6</v>
      </c>
      <c r="P14" s="44">
        <v>12.6</v>
      </c>
      <c r="Q14" s="44">
        <v>12.6</v>
      </c>
      <c r="R14" s="44">
        <v>12.6</v>
      </c>
      <c r="S14" s="44">
        <v>12.6</v>
      </c>
      <c r="T14" s="44">
        <v>12.6</v>
      </c>
      <c r="U14" s="44">
        <v>12.6</v>
      </c>
      <c r="V14" s="44">
        <v>14.6</v>
      </c>
      <c r="W14" s="44">
        <v>14.6</v>
      </c>
      <c r="X14" s="44">
        <v>14.6</v>
      </c>
      <c r="Y14" s="44">
        <v>14.6</v>
      </c>
      <c r="Z14" s="44">
        <v>14.6</v>
      </c>
      <c r="AA14" s="44">
        <v>14.6</v>
      </c>
      <c r="AB14" s="44">
        <v>14.6</v>
      </c>
      <c r="AC14" s="44">
        <v>14.6</v>
      </c>
      <c r="AD14" s="44">
        <v>14.6</v>
      </c>
      <c r="AE14" s="44">
        <v>14.6</v>
      </c>
      <c r="AF14" s="44">
        <v>14.6</v>
      </c>
      <c r="AG14" s="48">
        <v>77</v>
      </c>
      <c r="AH14" s="46">
        <f t="shared" si="2"/>
        <v>14.6</v>
      </c>
      <c r="AI14" s="47">
        <f t="shared" si="3"/>
        <v>12.6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4">
        <v>24.5</v>
      </c>
      <c r="C15" s="44">
        <v>24.5</v>
      </c>
      <c r="D15" s="44">
        <v>24.5</v>
      </c>
      <c r="E15" s="44">
        <v>24.5</v>
      </c>
      <c r="F15" s="44">
        <v>24.5</v>
      </c>
      <c r="G15" s="44">
        <v>24.5</v>
      </c>
      <c r="H15" s="44">
        <v>24.5</v>
      </c>
      <c r="I15" s="44">
        <v>24.1</v>
      </c>
      <c r="J15" s="44">
        <v>24.1</v>
      </c>
      <c r="K15" s="44">
        <v>24.1</v>
      </c>
      <c r="L15" s="44">
        <v>24.3</v>
      </c>
      <c r="M15" s="44">
        <v>24.3</v>
      </c>
      <c r="N15" s="44">
        <v>24.3</v>
      </c>
      <c r="O15" s="44">
        <v>24.3</v>
      </c>
      <c r="P15" s="44">
        <v>24.3</v>
      </c>
      <c r="Q15" s="44">
        <v>24.3</v>
      </c>
      <c r="R15" s="44">
        <v>24.3</v>
      </c>
      <c r="S15" s="44">
        <v>24.3</v>
      </c>
      <c r="T15" s="44">
        <v>24.3</v>
      </c>
      <c r="U15" s="44">
        <v>24.3</v>
      </c>
      <c r="V15" s="44">
        <v>22.8</v>
      </c>
      <c r="W15" s="44">
        <v>22.8</v>
      </c>
      <c r="X15" s="44">
        <v>22.8</v>
      </c>
      <c r="Y15" s="44">
        <v>22.8</v>
      </c>
      <c r="Z15" s="44">
        <v>22.8</v>
      </c>
      <c r="AA15" s="44">
        <v>22.8</v>
      </c>
      <c r="AB15" s="44">
        <v>22.8</v>
      </c>
      <c r="AC15" s="44">
        <v>22.8</v>
      </c>
      <c r="AD15" s="44">
        <v>22.8</v>
      </c>
      <c r="AE15" s="44">
        <v>22.8</v>
      </c>
      <c r="AF15" s="44">
        <v>22.8</v>
      </c>
      <c r="AG15" s="48">
        <v>73</v>
      </c>
      <c r="AH15" s="46">
        <f t="shared" si="2"/>
        <v>24.5</v>
      </c>
      <c r="AI15" s="47">
        <f t="shared" si="3"/>
        <v>22.8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4">
        <v>9.5</v>
      </c>
      <c r="C16" s="44">
        <v>9.5</v>
      </c>
      <c r="D16" s="44">
        <v>9.5</v>
      </c>
      <c r="E16" s="44">
        <v>9.5</v>
      </c>
      <c r="F16" s="44">
        <v>9.5</v>
      </c>
      <c r="G16" s="44">
        <v>9.5</v>
      </c>
      <c r="H16" s="44">
        <v>9.5</v>
      </c>
      <c r="I16" s="44">
        <v>8.9</v>
      </c>
      <c r="J16" s="44">
        <v>8.9</v>
      </c>
      <c r="K16" s="44">
        <v>8.9</v>
      </c>
      <c r="L16" s="44">
        <v>8.9</v>
      </c>
      <c r="M16" s="44">
        <v>8.9</v>
      </c>
      <c r="N16" s="44">
        <v>8.9</v>
      </c>
      <c r="O16" s="44">
        <v>8.9</v>
      </c>
      <c r="P16" s="44">
        <v>8.9</v>
      </c>
      <c r="Q16" s="44">
        <v>8.9</v>
      </c>
      <c r="R16" s="44">
        <v>8.9</v>
      </c>
      <c r="S16" s="44">
        <v>8.9</v>
      </c>
      <c r="T16" s="44">
        <v>8.9</v>
      </c>
      <c r="U16" s="44">
        <v>8.9</v>
      </c>
      <c r="V16" s="44">
        <v>8</v>
      </c>
      <c r="W16" s="44">
        <v>8</v>
      </c>
      <c r="X16" s="44">
        <v>8</v>
      </c>
      <c r="Y16" s="44">
        <v>8</v>
      </c>
      <c r="Z16" s="44">
        <v>8</v>
      </c>
      <c r="AA16" s="44">
        <v>8</v>
      </c>
      <c r="AB16" s="44">
        <v>8</v>
      </c>
      <c r="AC16" s="44">
        <v>8</v>
      </c>
      <c r="AD16" s="44">
        <v>8</v>
      </c>
      <c r="AE16" s="44">
        <v>8</v>
      </c>
      <c r="AF16" s="44">
        <v>8</v>
      </c>
      <c r="AG16" s="48">
        <v>71</v>
      </c>
      <c r="AH16" s="46">
        <f t="shared" si="2"/>
        <v>9.5</v>
      </c>
      <c r="AI16" s="47">
        <f t="shared" si="3"/>
        <v>8</v>
      </c>
      <c r="AK16" s="49"/>
      <c r="AL16" s="52" t="s">
        <v>7</v>
      </c>
      <c r="AM16" s="57">
        <f t="shared" ref="AM16:AR16" si="4">B71</f>
        <v>588.99000000000024</v>
      </c>
      <c r="AN16" s="57">
        <f t="shared" si="4"/>
        <v>592.69000000000005</v>
      </c>
      <c r="AO16" s="57">
        <f t="shared" si="4"/>
        <v>592.69000000000005</v>
      </c>
      <c r="AP16" s="57">
        <f t="shared" si="4"/>
        <v>595.58999999999992</v>
      </c>
      <c r="AQ16" s="57">
        <f t="shared" si="4"/>
        <v>595.58999999999992</v>
      </c>
      <c r="AR16" s="57">
        <f t="shared" si="4"/>
        <v>595.58999999999992</v>
      </c>
      <c r="AS16" s="57">
        <f>I71</f>
        <v>594.29</v>
      </c>
      <c r="AT16" s="57">
        <f>K71</f>
        <v>594.29</v>
      </c>
      <c r="AU16" s="57">
        <f t="shared" ref="AU16:BD16" si="5">M71</f>
        <v>590.29</v>
      </c>
      <c r="AV16" s="57">
        <f t="shared" si="5"/>
        <v>590.29</v>
      </c>
      <c r="AW16" s="57">
        <f t="shared" si="5"/>
        <v>590.29</v>
      </c>
      <c r="AX16" s="57">
        <f t="shared" si="5"/>
        <v>590.29</v>
      </c>
      <c r="AY16" s="57">
        <f t="shared" si="5"/>
        <v>590.29</v>
      </c>
      <c r="AZ16" s="57">
        <f t="shared" si="5"/>
        <v>590.29</v>
      </c>
      <c r="BA16" s="57">
        <f t="shared" si="5"/>
        <v>590.29</v>
      </c>
      <c r="BB16" s="57">
        <f t="shared" si="5"/>
        <v>590.29</v>
      </c>
      <c r="BC16" s="57">
        <f t="shared" si="5"/>
        <v>590.29</v>
      </c>
      <c r="BD16" s="57">
        <f t="shared" si="5"/>
        <v>596.01</v>
      </c>
      <c r="BE16" s="58">
        <f>X71</f>
        <v>596.01</v>
      </c>
      <c r="BF16" s="58">
        <f>Z71</f>
        <v>596.01</v>
      </c>
      <c r="BG16" s="58">
        <f>AB71</f>
        <v>596.01</v>
      </c>
      <c r="BH16" s="58">
        <f>AD71</f>
        <v>596.01</v>
      </c>
      <c r="BI16" s="58">
        <f>AE71</f>
        <v>596.01</v>
      </c>
      <c r="BJ16" s="58">
        <f>AF71</f>
        <v>596.01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11</v>
      </c>
      <c r="C17" s="44">
        <v>12</v>
      </c>
      <c r="D17" s="44">
        <v>12</v>
      </c>
      <c r="E17" s="44">
        <v>12</v>
      </c>
      <c r="F17" s="44">
        <v>12</v>
      </c>
      <c r="G17" s="44">
        <v>12</v>
      </c>
      <c r="H17" s="44">
        <v>12</v>
      </c>
      <c r="I17" s="44">
        <v>12</v>
      </c>
      <c r="J17" s="44">
        <v>12</v>
      </c>
      <c r="K17" s="44">
        <v>12</v>
      </c>
      <c r="L17" s="44">
        <v>12</v>
      </c>
      <c r="M17" s="44">
        <v>12</v>
      </c>
      <c r="N17" s="44">
        <v>12</v>
      </c>
      <c r="O17" s="44">
        <v>12</v>
      </c>
      <c r="P17" s="44">
        <v>12</v>
      </c>
      <c r="Q17" s="44">
        <v>12</v>
      </c>
      <c r="R17" s="44">
        <v>12</v>
      </c>
      <c r="S17" s="44">
        <v>12</v>
      </c>
      <c r="T17" s="44">
        <v>12</v>
      </c>
      <c r="U17" s="44">
        <v>12</v>
      </c>
      <c r="V17" s="44">
        <v>12.9</v>
      </c>
      <c r="W17" s="44">
        <v>12.9</v>
      </c>
      <c r="X17" s="44">
        <v>12.9</v>
      </c>
      <c r="Y17" s="44">
        <v>12.9</v>
      </c>
      <c r="Z17" s="44">
        <v>12.9</v>
      </c>
      <c r="AA17" s="44">
        <v>12.9</v>
      </c>
      <c r="AB17" s="44">
        <v>12.9</v>
      </c>
      <c r="AC17" s="44">
        <v>12.9</v>
      </c>
      <c r="AD17" s="44">
        <v>12.9</v>
      </c>
      <c r="AE17" s="44">
        <v>12.9</v>
      </c>
      <c r="AF17" s="44">
        <v>12.9</v>
      </c>
      <c r="AG17" s="45">
        <v>54</v>
      </c>
      <c r="AH17" s="46">
        <f t="shared" si="2"/>
        <v>12.9</v>
      </c>
      <c r="AI17" s="47">
        <f t="shared" si="3"/>
        <v>11</v>
      </c>
      <c r="AK17" s="49"/>
      <c r="AL17" s="52" t="s">
        <v>29</v>
      </c>
      <c r="AM17" s="57">
        <f t="shared" ref="AM17:AR17" si="6">B78</f>
        <v>89.9</v>
      </c>
      <c r="AN17" s="57">
        <f t="shared" si="6"/>
        <v>92.7</v>
      </c>
      <c r="AO17" s="57">
        <f t="shared" si="6"/>
        <v>92.7</v>
      </c>
      <c r="AP17" s="57">
        <f t="shared" si="6"/>
        <v>92.7</v>
      </c>
      <c r="AQ17" s="57">
        <f t="shared" si="6"/>
        <v>88.7</v>
      </c>
      <c r="AR17" s="57">
        <f t="shared" si="6"/>
        <v>88.7</v>
      </c>
      <c r="AS17" s="57">
        <f>I78</f>
        <v>283</v>
      </c>
      <c r="AT17" s="57">
        <f>K78</f>
        <v>464.3</v>
      </c>
      <c r="AU17" s="57">
        <f t="shared" ref="AU17:BD17" si="7">M78</f>
        <v>371.4</v>
      </c>
      <c r="AV17" s="57">
        <f t="shared" si="7"/>
        <v>231.7</v>
      </c>
      <c r="AW17" s="57">
        <f t="shared" si="7"/>
        <v>90</v>
      </c>
      <c r="AX17" s="57">
        <f t="shared" si="7"/>
        <v>90</v>
      </c>
      <c r="AY17" s="57">
        <f t="shared" si="7"/>
        <v>90</v>
      </c>
      <c r="AZ17" s="57">
        <f t="shared" si="7"/>
        <v>90</v>
      </c>
      <c r="BA17" s="57">
        <f t="shared" si="7"/>
        <v>90</v>
      </c>
      <c r="BB17" s="57">
        <f t="shared" si="7"/>
        <v>90</v>
      </c>
      <c r="BC17" s="57">
        <f t="shared" si="7"/>
        <v>90</v>
      </c>
      <c r="BD17" s="57">
        <f t="shared" si="7"/>
        <v>90</v>
      </c>
      <c r="BE17" s="58">
        <f>X78</f>
        <v>240</v>
      </c>
      <c r="BF17" s="58">
        <f>Z78</f>
        <v>540</v>
      </c>
      <c r="BG17" s="58">
        <f>AB78</f>
        <v>439.7</v>
      </c>
      <c r="BH17" s="58">
        <f>AD78</f>
        <v>130.39999999999998</v>
      </c>
      <c r="BI17" s="58">
        <f>AE78</f>
        <v>110.19999999999999</v>
      </c>
      <c r="BJ17" s="58">
        <f>AF78</f>
        <v>90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8.6999999999999993</v>
      </c>
      <c r="C18" s="44">
        <v>8.6999999999999993</v>
      </c>
      <c r="D18" s="44">
        <v>8.6999999999999993</v>
      </c>
      <c r="E18" s="44">
        <v>8.6999999999999993</v>
      </c>
      <c r="F18" s="44">
        <v>8.6999999999999993</v>
      </c>
      <c r="G18" s="44">
        <v>8.6999999999999993</v>
      </c>
      <c r="H18" s="44">
        <v>8.6999999999999993</v>
      </c>
      <c r="I18" s="44">
        <v>8</v>
      </c>
      <c r="J18" s="44">
        <v>8</v>
      </c>
      <c r="K18" s="44">
        <v>8</v>
      </c>
      <c r="L18" s="44">
        <v>8</v>
      </c>
      <c r="M18" s="44">
        <v>8</v>
      </c>
      <c r="N18" s="44">
        <v>8</v>
      </c>
      <c r="O18" s="44">
        <v>8</v>
      </c>
      <c r="P18" s="44">
        <v>8</v>
      </c>
      <c r="Q18" s="44">
        <v>8</v>
      </c>
      <c r="R18" s="44">
        <v>8</v>
      </c>
      <c r="S18" s="44">
        <v>8</v>
      </c>
      <c r="T18" s="44">
        <v>8</v>
      </c>
      <c r="U18" s="44">
        <v>8</v>
      </c>
      <c r="V18" s="44">
        <v>8.52</v>
      </c>
      <c r="W18" s="44">
        <v>8.52</v>
      </c>
      <c r="X18" s="44">
        <v>8.52</v>
      </c>
      <c r="Y18" s="44">
        <v>8.52</v>
      </c>
      <c r="Z18" s="44">
        <v>8.52</v>
      </c>
      <c r="AA18" s="44">
        <v>8.52</v>
      </c>
      <c r="AB18" s="44">
        <v>8.52</v>
      </c>
      <c r="AC18" s="44">
        <v>8.52</v>
      </c>
      <c r="AD18" s="44">
        <v>8.52</v>
      </c>
      <c r="AE18" s="44">
        <v>8.52</v>
      </c>
      <c r="AF18" s="44">
        <v>8.52</v>
      </c>
      <c r="AG18" s="48">
        <v>52.465000000000003</v>
      </c>
      <c r="AH18" s="46">
        <f t="shared" si="2"/>
        <v>8.6999999999999993</v>
      </c>
      <c r="AI18" s="47">
        <f t="shared" si="3"/>
        <v>8</v>
      </c>
      <c r="AK18" s="49"/>
      <c r="AL18" s="52" t="s">
        <v>31</v>
      </c>
      <c r="AM18" s="57">
        <f t="shared" ref="AM18:AR18" si="8">B92</f>
        <v>94.5</v>
      </c>
      <c r="AN18" s="57">
        <f t="shared" si="8"/>
        <v>72.7</v>
      </c>
      <c r="AO18" s="57">
        <f t="shared" si="8"/>
        <v>72.7</v>
      </c>
      <c r="AP18" s="57">
        <f t="shared" si="8"/>
        <v>72.7</v>
      </c>
      <c r="AQ18" s="57">
        <f t="shared" si="8"/>
        <v>72.7</v>
      </c>
      <c r="AR18" s="57">
        <f t="shared" si="8"/>
        <v>97.999999999999986</v>
      </c>
      <c r="AS18" s="57">
        <f>I92</f>
        <v>232.1</v>
      </c>
      <c r="AT18" s="57">
        <f>K92</f>
        <v>343.70000000000005</v>
      </c>
      <c r="AU18" s="57">
        <f t="shared" ref="AU18:BD18" si="9">M92</f>
        <v>340.5</v>
      </c>
      <c r="AV18" s="57">
        <f t="shared" si="9"/>
        <v>339.40000000000003</v>
      </c>
      <c r="AW18" s="57">
        <f t="shared" si="9"/>
        <v>315.90000000000003</v>
      </c>
      <c r="AX18" s="57">
        <f t="shared" si="9"/>
        <v>266.39999999999998</v>
      </c>
      <c r="AY18" s="57">
        <f t="shared" si="9"/>
        <v>222.79999999999998</v>
      </c>
      <c r="AZ18" s="57">
        <f t="shared" si="9"/>
        <v>208.09999999999997</v>
      </c>
      <c r="BA18" s="57">
        <f t="shared" si="9"/>
        <v>183.5</v>
      </c>
      <c r="BB18" s="57">
        <f t="shared" si="9"/>
        <v>198.5</v>
      </c>
      <c r="BC18" s="57">
        <f t="shared" si="9"/>
        <v>141.666</v>
      </c>
      <c r="BD18" s="57">
        <f t="shared" si="9"/>
        <v>133.666</v>
      </c>
      <c r="BE18" s="58">
        <f>X92</f>
        <v>180.5</v>
      </c>
      <c r="BF18" s="58">
        <f>Z92</f>
        <v>341.1</v>
      </c>
      <c r="BG18" s="58">
        <f>AB92</f>
        <v>327.00000000000006</v>
      </c>
      <c r="BH18" s="58">
        <f>AD92</f>
        <v>299.30000000000007</v>
      </c>
      <c r="BI18" s="58">
        <f>AE92</f>
        <v>162.09999999999997</v>
      </c>
      <c r="BJ18" s="58">
        <f>AF92</f>
        <v>117.69999999999999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11.3</v>
      </c>
      <c r="C19" s="44">
        <v>11.3</v>
      </c>
      <c r="D19" s="44">
        <v>11.3</v>
      </c>
      <c r="E19" s="44">
        <v>11.3</v>
      </c>
      <c r="F19" s="44">
        <v>11.3</v>
      </c>
      <c r="G19" s="44">
        <v>11.3</v>
      </c>
      <c r="H19" s="44">
        <v>11.3</v>
      </c>
      <c r="I19" s="44">
        <v>11.3</v>
      </c>
      <c r="J19" s="44">
        <v>11.3</v>
      </c>
      <c r="K19" s="44">
        <v>11.3</v>
      </c>
      <c r="L19" s="44">
        <v>11.3</v>
      </c>
      <c r="M19" s="44">
        <v>11.3</v>
      </c>
      <c r="N19" s="44">
        <v>11.3</v>
      </c>
      <c r="O19" s="44">
        <v>11.3</v>
      </c>
      <c r="P19" s="44">
        <v>11.3</v>
      </c>
      <c r="Q19" s="44">
        <v>11.3</v>
      </c>
      <c r="R19" s="44">
        <v>11.3</v>
      </c>
      <c r="S19" s="44">
        <v>11.3</v>
      </c>
      <c r="T19" s="44">
        <v>11.3</v>
      </c>
      <c r="U19" s="44">
        <v>11.3</v>
      </c>
      <c r="V19" s="44">
        <v>11.3</v>
      </c>
      <c r="W19" s="44">
        <v>11.3</v>
      </c>
      <c r="X19" s="44">
        <v>11.3</v>
      </c>
      <c r="Y19" s="44">
        <v>11.3</v>
      </c>
      <c r="Z19" s="44">
        <v>11.3</v>
      </c>
      <c r="AA19" s="44">
        <v>11.3</v>
      </c>
      <c r="AB19" s="44">
        <v>11.3</v>
      </c>
      <c r="AC19" s="44">
        <v>11.3</v>
      </c>
      <c r="AD19" s="44">
        <v>11.3</v>
      </c>
      <c r="AE19" s="44">
        <v>11.3</v>
      </c>
      <c r="AF19" s="44">
        <v>11.3</v>
      </c>
      <c r="AG19" s="48">
        <v>52.4</v>
      </c>
      <c r="AH19" s="46">
        <f t="shared" si="2"/>
        <v>11.3</v>
      </c>
      <c r="AI19" s="47">
        <f t="shared" si="3"/>
        <v>11.3</v>
      </c>
      <c r="AK19" s="49"/>
      <c r="AL19" s="52" t="s">
        <v>33</v>
      </c>
      <c r="AM19" s="57">
        <f t="shared" ref="AM19:AR19" si="10">B108</f>
        <v>615.29999999999995</v>
      </c>
      <c r="AN19" s="57">
        <f t="shared" si="10"/>
        <v>571</v>
      </c>
      <c r="AO19" s="57">
        <f t="shared" si="10"/>
        <v>573</v>
      </c>
      <c r="AP19" s="57">
        <f t="shared" si="10"/>
        <v>545.9</v>
      </c>
      <c r="AQ19" s="57">
        <f t="shared" si="10"/>
        <v>558.19999999999993</v>
      </c>
      <c r="AR19" s="57">
        <f t="shared" si="10"/>
        <v>563.9</v>
      </c>
      <c r="AS19" s="57">
        <f>I108</f>
        <v>364.1</v>
      </c>
      <c r="AT19" s="57">
        <f>K108</f>
        <v>361.1</v>
      </c>
      <c r="AU19" s="57">
        <f t="shared" ref="AU19:BD19" si="11">M108</f>
        <v>477.4</v>
      </c>
      <c r="AV19" s="57">
        <f t="shared" si="11"/>
        <v>564.30000000000007</v>
      </c>
      <c r="AW19" s="57">
        <f t="shared" si="11"/>
        <v>668.59999999999991</v>
      </c>
      <c r="AX19" s="57">
        <f t="shared" si="11"/>
        <v>660.99999999999989</v>
      </c>
      <c r="AY19" s="57">
        <f t="shared" si="11"/>
        <v>693</v>
      </c>
      <c r="AZ19" s="57">
        <f t="shared" si="11"/>
        <v>710.4</v>
      </c>
      <c r="BA19" s="57">
        <f t="shared" si="11"/>
        <v>752.9</v>
      </c>
      <c r="BB19" s="57">
        <f t="shared" si="11"/>
        <v>726.4</v>
      </c>
      <c r="BC19" s="57">
        <f t="shared" si="11"/>
        <v>792</v>
      </c>
      <c r="BD19" s="57">
        <f t="shared" si="11"/>
        <v>831.99999999999989</v>
      </c>
      <c r="BE19" s="58">
        <f>X108</f>
        <v>770.5</v>
      </c>
      <c r="BF19" s="58">
        <f>Z108</f>
        <v>356.5</v>
      </c>
      <c r="BG19" s="58">
        <f>AB108</f>
        <v>366.8</v>
      </c>
      <c r="BH19" s="58">
        <f>AD108</f>
        <v>671.80000000000007</v>
      </c>
      <c r="BI19" s="58">
        <f>AE108</f>
        <v>623.1</v>
      </c>
      <c r="BJ19" s="58">
        <f>AF108</f>
        <v>621.79999999999995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25</v>
      </c>
      <c r="C20" s="44">
        <v>25</v>
      </c>
      <c r="D20" s="44">
        <v>25</v>
      </c>
      <c r="E20" s="44">
        <v>25</v>
      </c>
      <c r="F20" s="44">
        <v>25</v>
      </c>
      <c r="G20" s="44">
        <v>25</v>
      </c>
      <c r="H20" s="44">
        <v>25</v>
      </c>
      <c r="I20" s="44">
        <v>28.3</v>
      </c>
      <c r="J20" s="44">
        <v>28.3</v>
      </c>
      <c r="K20" s="44">
        <v>28.3</v>
      </c>
      <c r="L20" s="44">
        <v>28.3</v>
      </c>
      <c r="M20" s="44">
        <v>28.3</v>
      </c>
      <c r="N20" s="44">
        <v>28.3</v>
      </c>
      <c r="O20" s="44">
        <v>28.3</v>
      </c>
      <c r="P20" s="44">
        <v>28.3</v>
      </c>
      <c r="Q20" s="44">
        <v>28.3</v>
      </c>
      <c r="R20" s="44">
        <v>28.3</v>
      </c>
      <c r="S20" s="44">
        <v>28.3</v>
      </c>
      <c r="T20" s="44">
        <v>28.3</v>
      </c>
      <c r="U20" s="44">
        <v>28.3</v>
      </c>
      <c r="V20" s="44">
        <v>28.3</v>
      </c>
      <c r="W20" s="44">
        <v>28.3</v>
      </c>
      <c r="X20" s="44">
        <v>28.3</v>
      </c>
      <c r="Y20" s="44">
        <v>28.3</v>
      </c>
      <c r="Z20" s="44">
        <v>28.3</v>
      </c>
      <c r="AA20" s="44">
        <v>28.3</v>
      </c>
      <c r="AB20" s="44">
        <v>28.3</v>
      </c>
      <c r="AC20" s="44">
        <v>28.3</v>
      </c>
      <c r="AD20" s="44">
        <v>28.3</v>
      </c>
      <c r="AE20" s="44">
        <v>28.3</v>
      </c>
      <c r="AF20" s="44">
        <v>28.3</v>
      </c>
      <c r="AG20" s="48">
        <v>50</v>
      </c>
      <c r="AH20" s="46">
        <f t="shared" si="2"/>
        <v>28.3</v>
      </c>
      <c r="AI20" s="47">
        <f t="shared" si="3"/>
        <v>25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27.2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35.200000000000003</v>
      </c>
      <c r="BB20" s="57">
        <f t="shared" si="13"/>
        <v>35.200000000000003</v>
      </c>
      <c r="BC20" s="57">
        <f t="shared" si="13"/>
        <v>51.7</v>
      </c>
      <c r="BD20" s="57">
        <f t="shared" si="13"/>
        <v>51.7</v>
      </c>
      <c r="BE20" s="58">
        <f>X96</f>
        <v>81.400000000000006</v>
      </c>
      <c r="BF20" s="58">
        <f>Z96</f>
        <v>56.1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20</v>
      </c>
      <c r="C21" s="44">
        <v>20</v>
      </c>
      <c r="D21" s="44">
        <v>20</v>
      </c>
      <c r="E21" s="44">
        <v>20</v>
      </c>
      <c r="F21" s="44">
        <v>20</v>
      </c>
      <c r="G21" s="44">
        <v>20</v>
      </c>
      <c r="H21" s="44">
        <v>20</v>
      </c>
      <c r="I21" s="44">
        <v>20</v>
      </c>
      <c r="J21" s="44">
        <v>20</v>
      </c>
      <c r="K21" s="44">
        <v>20</v>
      </c>
      <c r="L21" s="44">
        <v>20</v>
      </c>
      <c r="M21" s="44">
        <v>20</v>
      </c>
      <c r="N21" s="44">
        <v>20</v>
      </c>
      <c r="O21" s="44">
        <v>20</v>
      </c>
      <c r="P21" s="44">
        <v>20</v>
      </c>
      <c r="Q21" s="44">
        <v>20</v>
      </c>
      <c r="R21" s="44">
        <v>20</v>
      </c>
      <c r="S21" s="44">
        <v>20</v>
      </c>
      <c r="T21" s="44">
        <v>20</v>
      </c>
      <c r="U21" s="44">
        <v>20</v>
      </c>
      <c r="V21" s="44">
        <v>20</v>
      </c>
      <c r="W21" s="44">
        <v>20</v>
      </c>
      <c r="X21" s="44">
        <v>20</v>
      </c>
      <c r="Y21" s="44">
        <v>20</v>
      </c>
      <c r="Z21" s="44">
        <v>20</v>
      </c>
      <c r="AA21" s="44">
        <v>20</v>
      </c>
      <c r="AB21" s="44">
        <v>20</v>
      </c>
      <c r="AC21" s="44">
        <v>20</v>
      </c>
      <c r="AD21" s="44">
        <v>20</v>
      </c>
      <c r="AE21" s="44">
        <v>20</v>
      </c>
      <c r="AF21" s="44">
        <v>20</v>
      </c>
      <c r="AG21" s="48">
        <v>45</v>
      </c>
      <c r="AH21" s="46">
        <f t="shared" si="2"/>
        <v>20</v>
      </c>
      <c r="AI21" s="47">
        <f t="shared" si="3"/>
        <v>20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16.3</v>
      </c>
      <c r="C22" s="44">
        <v>16.3</v>
      </c>
      <c r="D22" s="44">
        <v>16.3</v>
      </c>
      <c r="E22" s="44">
        <v>16.3</v>
      </c>
      <c r="F22" s="44">
        <v>16.3</v>
      </c>
      <c r="G22" s="44">
        <v>16.3</v>
      </c>
      <c r="H22" s="44">
        <v>16.3</v>
      </c>
      <c r="I22" s="44">
        <v>16.3</v>
      </c>
      <c r="J22" s="44">
        <v>16.3</v>
      </c>
      <c r="K22" s="44">
        <v>16.3</v>
      </c>
      <c r="L22" s="44">
        <v>16.3</v>
      </c>
      <c r="M22" s="44">
        <v>16.3</v>
      </c>
      <c r="N22" s="44">
        <v>16.3</v>
      </c>
      <c r="O22" s="44">
        <v>16.3</v>
      </c>
      <c r="P22" s="44">
        <v>16.3</v>
      </c>
      <c r="Q22" s="44">
        <v>16.3</v>
      </c>
      <c r="R22" s="44">
        <v>16.3</v>
      </c>
      <c r="S22" s="44">
        <v>16.3</v>
      </c>
      <c r="T22" s="44">
        <v>16.3</v>
      </c>
      <c r="U22" s="44">
        <v>16.3</v>
      </c>
      <c r="V22" s="44">
        <v>16.3</v>
      </c>
      <c r="W22" s="44">
        <v>16.3</v>
      </c>
      <c r="X22" s="44">
        <v>16.3</v>
      </c>
      <c r="Y22" s="44">
        <v>16.3</v>
      </c>
      <c r="Z22" s="44">
        <v>16.3</v>
      </c>
      <c r="AA22" s="44">
        <v>16.3</v>
      </c>
      <c r="AB22" s="44">
        <v>16.3</v>
      </c>
      <c r="AC22" s="44">
        <v>16.3</v>
      </c>
      <c r="AD22" s="44">
        <v>16.3</v>
      </c>
      <c r="AE22" s="44">
        <v>16.3</v>
      </c>
      <c r="AF22" s="44">
        <v>16.3</v>
      </c>
      <c r="AG22" s="48">
        <v>44</v>
      </c>
      <c r="AH22" s="46">
        <f t="shared" si="2"/>
        <v>16.3</v>
      </c>
      <c r="AI22" s="47">
        <f t="shared" si="3"/>
        <v>16.3</v>
      </c>
      <c r="AK22" s="49"/>
      <c r="AL22" s="59" t="s">
        <v>39</v>
      </c>
      <c r="AM22" s="60">
        <f t="shared" ref="AM22:BJ22" si="16">SUM(AM16:AM21)</f>
        <v>1388.69</v>
      </c>
      <c r="AN22" s="60">
        <f t="shared" si="16"/>
        <v>1329.0900000000001</v>
      </c>
      <c r="AO22" s="60">
        <f t="shared" si="16"/>
        <v>1331.0900000000001</v>
      </c>
      <c r="AP22" s="60">
        <f t="shared" si="16"/>
        <v>1306.8899999999999</v>
      </c>
      <c r="AQ22" s="60">
        <f t="shared" si="16"/>
        <v>1315.19</v>
      </c>
      <c r="AR22" s="60">
        <f t="shared" si="16"/>
        <v>1346.19</v>
      </c>
      <c r="AS22" s="60">
        <f t="shared" si="16"/>
        <v>1500.6899999999998</v>
      </c>
      <c r="AT22" s="60">
        <f t="shared" si="16"/>
        <v>1763.3899999999999</v>
      </c>
      <c r="AU22" s="60">
        <f t="shared" si="16"/>
        <v>1779.5900000000001</v>
      </c>
      <c r="AV22" s="60">
        <f t="shared" si="16"/>
        <v>1725.69</v>
      </c>
      <c r="AW22" s="60">
        <f t="shared" si="16"/>
        <v>1664.79</v>
      </c>
      <c r="AX22" s="60">
        <f t="shared" si="16"/>
        <v>1607.6899999999998</v>
      </c>
      <c r="AY22" s="60">
        <f t="shared" si="16"/>
        <v>1596.09</v>
      </c>
      <c r="AZ22" s="60">
        <f t="shared" si="16"/>
        <v>1598.79</v>
      </c>
      <c r="BA22" s="60">
        <f t="shared" si="16"/>
        <v>1651.89</v>
      </c>
      <c r="BB22" s="60">
        <f t="shared" si="16"/>
        <v>1640.39</v>
      </c>
      <c r="BC22" s="60">
        <f t="shared" si="16"/>
        <v>1665.6559999999999</v>
      </c>
      <c r="BD22" s="60">
        <f t="shared" si="16"/>
        <v>1703.376</v>
      </c>
      <c r="BE22" s="60">
        <f t="shared" si="16"/>
        <v>1868.41</v>
      </c>
      <c r="BF22" s="60">
        <f t="shared" si="16"/>
        <v>1889.71</v>
      </c>
      <c r="BG22" s="60">
        <f t="shared" si="16"/>
        <v>1729.51</v>
      </c>
      <c r="BH22" s="60">
        <f t="shared" si="16"/>
        <v>1697.5100000000002</v>
      </c>
      <c r="BI22" s="60">
        <f t="shared" si="16"/>
        <v>1491.4099999999999</v>
      </c>
      <c r="BJ22" s="60">
        <f t="shared" si="16"/>
        <v>1425.51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8</v>
      </c>
      <c r="C23" s="44">
        <v>9</v>
      </c>
      <c r="D23" s="44">
        <v>9</v>
      </c>
      <c r="E23" s="44">
        <v>9</v>
      </c>
      <c r="F23" s="44">
        <v>9</v>
      </c>
      <c r="G23" s="44">
        <v>9</v>
      </c>
      <c r="H23" s="44">
        <v>9</v>
      </c>
      <c r="I23" s="44">
        <v>9</v>
      </c>
      <c r="J23" s="44">
        <v>9</v>
      </c>
      <c r="K23" s="44">
        <v>9</v>
      </c>
      <c r="L23" s="44">
        <v>9</v>
      </c>
      <c r="M23" s="44">
        <v>9</v>
      </c>
      <c r="N23" s="44">
        <v>9</v>
      </c>
      <c r="O23" s="44">
        <v>9</v>
      </c>
      <c r="P23" s="44">
        <v>9</v>
      </c>
      <c r="Q23" s="44">
        <v>9</v>
      </c>
      <c r="R23" s="44">
        <v>9</v>
      </c>
      <c r="S23" s="44">
        <v>9</v>
      </c>
      <c r="T23" s="44">
        <v>9</v>
      </c>
      <c r="U23" s="44">
        <v>9</v>
      </c>
      <c r="V23" s="44">
        <v>9</v>
      </c>
      <c r="W23" s="44">
        <v>9</v>
      </c>
      <c r="X23" s="44">
        <v>9</v>
      </c>
      <c r="Y23" s="44">
        <v>9</v>
      </c>
      <c r="Z23" s="44">
        <v>9</v>
      </c>
      <c r="AA23" s="44">
        <v>9</v>
      </c>
      <c r="AB23" s="44">
        <v>9</v>
      </c>
      <c r="AC23" s="44">
        <v>9</v>
      </c>
      <c r="AD23" s="44">
        <v>9</v>
      </c>
      <c r="AE23" s="44">
        <v>9</v>
      </c>
      <c r="AF23" s="44">
        <v>9</v>
      </c>
      <c r="AG23" s="48">
        <v>42</v>
      </c>
      <c r="AH23" s="46">
        <f t="shared" si="2"/>
        <v>9</v>
      </c>
      <c r="AI23" s="47">
        <f t="shared" si="3"/>
        <v>8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12.1</v>
      </c>
      <c r="C24" s="44">
        <v>12.1</v>
      </c>
      <c r="D24" s="44">
        <v>12.1</v>
      </c>
      <c r="E24" s="44">
        <v>12.1</v>
      </c>
      <c r="F24" s="44">
        <v>12.1</v>
      </c>
      <c r="G24" s="44">
        <v>12.1</v>
      </c>
      <c r="H24" s="44">
        <v>12.1</v>
      </c>
      <c r="I24" s="44">
        <v>12.1</v>
      </c>
      <c r="J24" s="44">
        <v>12.1</v>
      </c>
      <c r="K24" s="44">
        <v>12.1</v>
      </c>
      <c r="L24" s="44">
        <v>12.1</v>
      </c>
      <c r="M24" s="44">
        <v>12.1</v>
      </c>
      <c r="N24" s="44">
        <v>12.1</v>
      </c>
      <c r="O24" s="44">
        <v>12.1</v>
      </c>
      <c r="P24" s="44">
        <v>12.1</v>
      </c>
      <c r="Q24" s="44">
        <v>12.1</v>
      </c>
      <c r="R24" s="44">
        <v>12.1</v>
      </c>
      <c r="S24" s="44">
        <v>12.1</v>
      </c>
      <c r="T24" s="44">
        <v>12.1</v>
      </c>
      <c r="U24" s="44">
        <v>12.1</v>
      </c>
      <c r="V24" s="44">
        <v>12.1</v>
      </c>
      <c r="W24" s="44">
        <v>12.1</v>
      </c>
      <c r="X24" s="44">
        <v>12.1</v>
      </c>
      <c r="Y24" s="44">
        <v>12.1</v>
      </c>
      <c r="Z24" s="44">
        <v>12.1</v>
      </c>
      <c r="AA24" s="44">
        <v>12.1</v>
      </c>
      <c r="AB24" s="44">
        <v>12.1</v>
      </c>
      <c r="AC24" s="44">
        <v>12.1</v>
      </c>
      <c r="AD24" s="44">
        <v>12.1</v>
      </c>
      <c r="AE24" s="44">
        <v>12.1</v>
      </c>
      <c r="AF24" s="44">
        <v>12.1</v>
      </c>
      <c r="AG24" s="48">
        <v>40</v>
      </c>
      <c r="AH24" s="46">
        <f t="shared" si="2"/>
        <v>12.1</v>
      </c>
      <c r="AI24" s="47">
        <f t="shared" si="3"/>
        <v>12.1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10.8</v>
      </c>
      <c r="C25" s="44">
        <v>11.3</v>
      </c>
      <c r="D25" s="44">
        <v>11.3</v>
      </c>
      <c r="E25" s="44">
        <v>11.3</v>
      </c>
      <c r="F25" s="44">
        <v>11.3</v>
      </c>
      <c r="G25" s="44">
        <v>11.3</v>
      </c>
      <c r="H25" s="44">
        <v>11.3</v>
      </c>
      <c r="I25" s="44">
        <v>11.3</v>
      </c>
      <c r="J25" s="44">
        <v>11.3</v>
      </c>
      <c r="K25" s="44">
        <v>11.3</v>
      </c>
      <c r="L25" s="44">
        <v>11.3</v>
      </c>
      <c r="M25" s="44">
        <v>11.3</v>
      </c>
      <c r="N25" s="44">
        <v>11.3</v>
      </c>
      <c r="O25" s="44">
        <v>11.3</v>
      </c>
      <c r="P25" s="44">
        <v>11.3</v>
      </c>
      <c r="Q25" s="44">
        <v>11.3</v>
      </c>
      <c r="R25" s="44">
        <v>11.3</v>
      </c>
      <c r="S25" s="44">
        <v>11.3</v>
      </c>
      <c r="T25" s="44">
        <v>11.3</v>
      </c>
      <c r="U25" s="44">
        <v>11.3</v>
      </c>
      <c r="V25" s="44">
        <v>11.3</v>
      </c>
      <c r="W25" s="44">
        <v>11.3</v>
      </c>
      <c r="X25" s="44">
        <v>11.3</v>
      </c>
      <c r="Y25" s="44">
        <v>11.3</v>
      </c>
      <c r="Z25" s="44">
        <v>11.3</v>
      </c>
      <c r="AA25" s="44">
        <v>11.3</v>
      </c>
      <c r="AB25" s="44">
        <v>11.3</v>
      </c>
      <c r="AC25" s="44">
        <v>11.3</v>
      </c>
      <c r="AD25" s="44">
        <v>11.3</v>
      </c>
      <c r="AE25" s="44">
        <v>11.3</v>
      </c>
      <c r="AF25" s="44">
        <v>11.3</v>
      </c>
      <c r="AG25" s="48">
        <v>38.46</v>
      </c>
      <c r="AH25" s="46">
        <f t="shared" si="2"/>
        <v>11.3</v>
      </c>
      <c r="AI25" s="47">
        <f t="shared" si="3"/>
        <v>10.8</v>
      </c>
      <c r="AK25" s="49"/>
      <c r="AL25" s="59" t="s">
        <v>44</v>
      </c>
      <c r="AM25" s="60">
        <f t="shared" ref="AM25:BJ25" si="19">AM22+AM23</f>
        <v>1388.69</v>
      </c>
      <c r="AN25" s="60">
        <f t="shared" si="19"/>
        <v>1329.0900000000001</v>
      </c>
      <c r="AO25" s="60">
        <f t="shared" si="19"/>
        <v>1331.0900000000001</v>
      </c>
      <c r="AP25" s="60">
        <f t="shared" si="19"/>
        <v>1306.8899999999999</v>
      </c>
      <c r="AQ25" s="60">
        <f t="shared" si="19"/>
        <v>1315.19</v>
      </c>
      <c r="AR25" s="60">
        <f t="shared" si="19"/>
        <v>1346.19</v>
      </c>
      <c r="AS25" s="60">
        <f t="shared" si="19"/>
        <v>1500.6899999999998</v>
      </c>
      <c r="AT25" s="60">
        <f t="shared" si="19"/>
        <v>1763.3899999999999</v>
      </c>
      <c r="AU25" s="60">
        <f t="shared" si="19"/>
        <v>1779.5900000000001</v>
      </c>
      <c r="AV25" s="60">
        <f t="shared" si="19"/>
        <v>1725.69</v>
      </c>
      <c r="AW25" s="60">
        <f t="shared" si="19"/>
        <v>1664.79</v>
      </c>
      <c r="AX25" s="60">
        <f t="shared" si="19"/>
        <v>1607.6899999999998</v>
      </c>
      <c r="AY25" s="60">
        <f t="shared" si="19"/>
        <v>1596.09</v>
      </c>
      <c r="AZ25" s="60">
        <f t="shared" si="19"/>
        <v>1598.79</v>
      </c>
      <c r="BA25" s="60">
        <f t="shared" si="19"/>
        <v>1651.89</v>
      </c>
      <c r="BB25" s="60">
        <f t="shared" si="19"/>
        <v>1640.39</v>
      </c>
      <c r="BC25" s="60">
        <f t="shared" si="19"/>
        <v>1665.6559999999999</v>
      </c>
      <c r="BD25" s="60">
        <f t="shared" si="19"/>
        <v>1703.376</v>
      </c>
      <c r="BE25" s="60">
        <f t="shared" si="19"/>
        <v>1868.41</v>
      </c>
      <c r="BF25" s="60">
        <f t="shared" si="19"/>
        <v>1889.71</v>
      </c>
      <c r="BG25" s="60">
        <f t="shared" si="19"/>
        <v>1729.51</v>
      </c>
      <c r="BH25" s="60">
        <f t="shared" si="19"/>
        <v>1697.5100000000002</v>
      </c>
      <c r="BI25" s="60">
        <f t="shared" si="19"/>
        <v>1491.4099999999999</v>
      </c>
      <c r="BJ25" s="60">
        <f t="shared" si="19"/>
        <v>1425.51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4.4000000000000004</v>
      </c>
      <c r="C26" s="44">
        <v>4.7</v>
      </c>
      <c r="D26" s="44">
        <v>4.7</v>
      </c>
      <c r="E26" s="44">
        <v>4.7</v>
      </c>
      <c r="F26" s="44">
        <v>4.7</v>
      </c>
      <c r="G26" s="44">
        <v>4.7</v>
      </c>
      <c r="H26" s="44">
        <v>4.7</v>
      </c>
      <c r="I26" s="44">
        <v>4.7</v>
      </c>
      <c r="J26" s="44">
        <v>4.7</v>
      </c>
      <c r="K26" s="44">
        <v>4.7</v>
      </c>
      <c r="L26" s="44">
        <v>4.7</v>
      </c>
      <c r="M26" s="44">
        <v>4.7</v>
      </c>
      <c r="N26" s="44">
        <v>4.7</v>
      </c>
      <c r="O26" s="44">
        <v>4.7</v>
      </c>
      <c r="P26" s="44">
        <v>4.7</v>
      </c>
      <c r="Q26" s="44">
        <v>4.7</v>
      </c>
      <c r="R26" s="44">
        <v>4.7</v>
      </c>
      <c r="S26" s="44">
        <v>4.7</v>
      </c>
      <c r="T26" s="44">
        <v>4.7</v>
      </c>
      <c r="U26" s="44">
        <v>4.7</v>
      </c>
      <c r="V26" s="44">
        <v>4.7</v>
      </c>
      <c r="W26" s="44">
        <v>4.7</v>
      </c>
      <c r="X26" s="44">
        <v>4.7</v>
      </c>
      <c r="Y26" s="44">
        <v>4.7</v>
      </c>
      <c r="Z26" s="44">
        <v>4.7</v>
      </c>
      <c r="AA26" s="44">
        <v>4.7</v>
      </c>
      <c r="AB26" s="44">
        <v>4.7</v>
      </c>
      <c r="AC26" s="44">
        <v>4.7</v>
      </c>
      <c r="AD26" s="44">
        <v>4.7</v>
      </c>
      <c r="AE26" s="44">
        <v>4.7</v>
      </c>
      <c r="AF26" s="44">
        <v>4.7</v>
      </c>
      <c r="AG26" s="61">
        <v>38</v>
      </c>
      <c r="AH26" s="46">
        <f t="shared" si="2"/>
        <v>4.7</v>
      </c>
      <c r="AI26" s="47">
        <f t="shared" si="3"/>
        <v>4.4000000000000004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10.8</v>
      </c>
      <c r="C27" s="44">
        <v>12</v>
      </c>
      <c r="D27" s="44">
        <v>12</v>
      </c>
      <c r="E27" s="44">
        <v>12</v>
      </c>
      <c r="F27" s="44">
        <v>12</v>
      </c>
      <c r="G27" s="44">
        <v>12</v>
      </c>
      <c r="H27" s="44">
        <v>12</v>
      </c>
      <c r="I27" s="44">
        <v>12</v>
      </c>
      <c r="J27" s="44">
        <v>12</v>
      </c>
      <c r="K27" s="44">
        <v>12</v>
      </c>
      <c r="L27" s="44">
        <v>12</v>
      </c>
      <c r="M27" s="44">
        <v>12</v>
      </c>
      <c r="N27" s="44">
        <v>12</v>
      </c>
      <c r="O27" s="44">
        <v>12</v>
      </c>
      <c r="P27" s="44">
        <v>12</v>
      </c>
      <c r="Q27" s="44">
        <v>12</v>
      </c>
      <c r="R27" s="44">
        <v>12</v>
      </c>
      <c r="S27" s="44">
        <v>12</v>
      </c>
      <c r="T27" s="44">
        <v>12</v>
      </c>
      <c r="U27" s="44">
        <v>12</v>
      </c>
      <c r="V27" s="44">
        <v>12</v>
      </c>
      <c r="W27" s="44">
        <v>12</v>
      </c>
      <c r="X27" s="44">
        <v>12</v>
      </c>
      <c r="Y27" s="44">
        <v>12</v>
      </c>
      <c r="Z27" s="44">
        <v>12</v>
      </c>
      <c r="AA27" s="44">
        <v>12</v>
      </c>
      <c r="AB27" s="44">
        <v>12</v>
      </c>
      <c r="AC27" s="44">
        <v>12</v>
      </c>
      <c r="AD27" s="44">
        <v>12</v>
      </c>
      <c r="AE27" s="44">
        <v>12</v>
      </c>
      <c r="AF27" s="44">
        <v>12</v>
      </c>
      <c r="AG27" s="48">
        <v>36</v>
      </c>
      <c r="AH27" s="46">
        <f t="shared" si="2"/>
        <v>12</v>
      </c>
      <c r="AI27" s="47">
        <f t="shared" si="3"/>
        <v>10.8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11.4</v>
      </c>
      <c r="C28" s="44">
        <v>11.4</v>
      </c>
      <c r="D28" s="44">
        <v>11.4</v>
      </c>
      <c r="E28" s="44">
        <v>11.4</v>
      </c>
      <c r="F28" s="44">
        <v>11.4</v>
      </c>
      <c r="G28" s="44">
        <v>11.4</v>
      </c>
      <c r="H28" s="44">
        <v>11.4</v>
      </c>
      <c r="I28" s="44">
        <v>11.4</v>
      </c>
      <c r="J28" s="44">
        <v>11.4</v>
      </c>
      <c r="K28" s="44">
        <v>11.4</v>
      </c>
      <c r="L28" s="44">
        <v>11.4</v>
      </c>
      <c r="M28" s="44">
        <v>11.4</v>
      </c>
      <c r="N28" s="44">
        <v>11.4</v>
      </c>
      <c r="O28" s="44">
        <v>11.4</v>
      </c>
      <c r="P28" s="44">
        <v>11.4</v>
      </c>
      <c r="Q28" s="44">
        <v>11.4</v>
      </c>
      <c r="R28" s="44">
        <v>11.4</v>
      </c>
      <c r="S28" s="44">
        <v>11.4</v>
      </c>
      <c r="T28" s="44">
        <v>11.4</v>
      </c>
      <c r="U28" s="44">
        <v>11.4</v>
      </c>
      <c r="V28" s="44">
        <v>11.4</v>
      </c>
      <c r="W28" s="44">
        <v>11.4</v>
      </c>
      <c r="X28" s="44">
        <v>11.4</v>
      </c>
      <c r="Y28" s="44">
        <v>11.4</v>
      </c>
      <c r="Z28" s="44">
        <v>11.4</v>
      </c>
      <c r="AA28" s="44">
        <v>11.4</v>
      </c>
      <c r="AB28" s="44">
        <v>11.4</v>
      </c>
      <c r="AC28" s="44">
        <v>11.4</v>
      </c>
      <c r="AD28" s="44">
        <v>11.4</v>
      </c>
      <c r="AE28" s="44">
        <v>11.4</v>
      </c>
      <c r="AF28" s="44">
        <v>11.4</v>
      </c>
      <c r="AG28" s="48">
        <v>35.5</v>
      </c>
      <c r="AH28" s="46">
        <f t="shared" si="2"/>
        <v>11.4</v>
      </c>
      <c r="AI28" s="47">
        <f t="shared" si="3"/>
        <v>11.4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5</v>
      </c>
      <c r="C29" s="44">
        <v>5.5</v>
      </c>
      <c r="D29" s="44">
        <v>5.5</v>
      </c>
      <c r="E29" s="44">
        <v>5.5</v>
      </c>
      <c r="F29" s="44">
        <v>5.5</v>
      </c>
      <c r="G29" s="44">
        <v>5.5</v>
      </c>
      <c r="H29" s="44">
        <v>5.5</v>
      </c>
      <c r="I29" s="44">
        <v>5.5</v>
      </c>
      <c r="J29" s="44">
        <v>5.5</v>
      </c>
      <c r="K29" s="44">
        <v>5.5</v>
      </c>
      <c r="L29" s="44">
        <v>5.5</v>
      </c>
      <c r="M29" s="44">
        <v>5.5</v>
      </c>
      <c r="N29" s="44">
        <v>5.5</v>
      </c>
      <c r="O29" s="44">
        <v>5.5</v>
      </c>
      <c r="P29" s="44">
        <v>5.5</v>
      </c>
      <c r="Q29" s="44">
        <v>5.5</v>
      </c>
      <c r="R29" s="44">
        <v>5.5</v>
      </c>
      <c r="S29" s="44">
        <v>5.5</v>
      </c>
      <c r="T29" s="44">
        <v>5.5</v>
      </c>
      <c r="U29" s="44">
        <v>5.5</v>
      </c>
      <c r="V29" s="44">
        <v>5.5</v>
      </c>
      <c r="W29" s="44">
        <v>5.5</v>
      </c>
      <c r="X29" s="44">
        <v>5.5</v>
      </c>
      <c r="Y29" s="44">
        <v>5.5</v>
      </c>
      <c r="Z29" s="44">
        <v>5.5</v>
      </c>
      <c r="AA29" s="44">
        <v>5.5</v>
      </c>
      <c r="AB29" s="44">
        <v>5.5</v>
      </c>
      <c r="AC29" s="44">
        <v>5.5</v>
      </c>
      <c r="AD29" s="44">
        <v>5.5</v>
      </c>
      <c r="AE29" s="44">
        <v>5.5</v>
      </c>
      <c r="AF29" s="44">
        <v>5.5</v>
      </c>
      <c r="AG29" s="61">
        <v>32</v>
      </c>
      <c r="AH29" s="46">
        <f t="shared" si="2"/>
        <v>5.5</v>
      </c>
      <c r="AI29" s="47">
        <f t="shared" si="3"/>
        <v>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7.9</v>
      </c>
      <c r="C30" s="44">
        <v>7.9</v>
      </c>
      <c r="D30" s="44">
        <v>7.9</v>
      </c>
      <c r="E30" s="44">
        <v>7.9</v>
      </c>
      <c r="F30" s="44">
        <v>7.9</v>
      </c>
      <c r="G30" s="44">
        <v>7.9</v>
      </c>
      <c r="H30" s="44">
        <v>7.9</v>
      </c>
      <c r="I30" s="44">
        <v>7.9</v>
      </c>
      <c r="J30" s="44">
        <v>7.9</v>
      </c>
      <c r="K30" s="44">
        <v>7.9</v>
      </c>
      <c r="L30" s="44">
        <v>7.9</v>
      </c>
      <c r="M30" s="44">
        <v>7.9</v>
      </c>
      <c r="N30" s="44">
        <v>7.9</v>
      </c>
      <c r="O30" s="44">
        <v>7.9</v>
      </c>
      <c r="P30" s="44">
        <v>7.9</v>
      </c>
      <c r="Q30" s="44">
        <v>7.9</v>
      </c>
      <c r="R30" s="44">
        <v>7.9</v>
      </c>
      <c r="S30" s="44">
        <v>7.9</v>
      </c>
      <c r="T30" s="44">
        <v>7.9</v>
      </c>
      <c r="U30" s="44">
        <v>7.9</v>
      </c>
      <c r="V30" s="44">
        <v>7.9</v>
      </c>
      <c r="W30" s="44">
        <v>7.9</v>
      </c>
      <c r="X30" s="44">
        <v>7.9</v>
      </c>
      <c r="Y30" s="44">
        <v>7.9</v>
      </c>
      <c r="Z30" s="44">
        <v>7.9</v>
      </c>
      <c r="AA30" s="44">
        <v>7.9</v>
      </c>
      <c r="AB30" s="44">
        <v>7.9</v>
      </c>
      <c r="AC30" s="44">
        <v>7.9</v>
      </c>
      <c r="AD30" s="44">
        <v>7.9</v>
      </c>
      <c r="AE30" s="44">
        <v>7.9</v>
      </c>
      <c r="AF30" s="44">
        <v>7.9</v>
      </c>
      <c r="AG30" s="48">
        <v>30</v>
      </c>
      <c r="AH30" s="46">
        <f t="shared" si="2"/>
        <v>7.9</v>
      </c>
      <c r="AI30" s="47">
        <f t="shared" si="3"/>
        <v>7.9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6.2</v>
      </c>
      <c r="C31" s="44">
        <v>6.2</v>
      </c>
      <c r="D31" s="44">
        <v>6.2</v>
      </c>
      <c r="E31" s="44">
        <v>6.2</v>
      </c>
      <c r="F31" s="44">
        <v>6.2</v>
      </c>
      <c r="G31" s="44">
        <v>6.2</v>
      </c>
      <c r="H31" s="44">
        <v>6.2</v>
      </c>
      <c r="I31" s="44">
        <v>6.2</v>
      </c>
      <c r="J31" s="44">
        <v>6.2</v>
      </c>
      <c r="K31" s="44">
        <v>6.2</v>
      </c>
      <c r="L31" s="44">
        <v>6.2</v>
      </c>
      <c r="M31" s="44">
        <v>6.2</v>
      </c>
      <c r="N31" s="44">
        <v>6.2</v>
      </c>
      <c r="O31" s="44">
        <v>6.2</v>
      </c>
      <c r="P31" s="44">
        <v>6.2</v>
      </c>
      <c r="Q31" s="44">
        <v>6.2</v>
      </c>
      <c r="R31" s="44">
        <v>6.2</v>
      </c>
      <c r="S31" s="44">
        <v>6.2</v>
      </c>
      <c r="T31" s="44">
        <v>6.2</v>
      </c>
      <c r="U31" s="44">
        <v>6.2</v>
      </c>
      <c r="V31" s="44">
        <v>6.2</v>
      </c>
      <c r="W31" s="44">
        <v>6.2</v>
      </c>
      <c r="X31" s="44">
        <v>6.2</v>
      </c>
      <c r="Y31" s="44">
        <v>6.2</v>
      </c>
      <c r="Z31" s="44">
        <v>6.2</v>
      </c>
      <c r="AA31" s="44">
        <v>6.2</v>
      </c>
      <c r="AB31" s="44">
        <v>6.2</v>
      </c>
      <c r="AC31" s="44">
        <v>6.2</v>
      </c>
      <c r="AD31" s="44">
        <v>6.2</v>
      </c>
      <c r="AE31" s="44">
        <v>6.2</v>
      </c>
      <c r="AF31" s="44">
        <v>6.2</v>
      </c>
      <c r="AG31" s="48">
        <v>29.04</v>
      </c>
      <c r="AH31" s="46">
        <f t="shared" si="2"/>
        <v>6.2</v>
      </c>
      <c r="AI31" s="47">
        <f t="shared" si="3"/>
        <v>6.2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8.5</v>
      </c>
      <c r="C32" s="44">
        <v>7.9</v>
      </c>
      <c r="D32" s="44">
        <v>7.9</v>
      </c>
      <c r="E32" s="44">
        <v>7.9</v>
      </c>
      <c r="F32" s="44">
        <v>7.9</v>
      </c>
      <c r="G32" s="44">
        <v>7.9</v>
      </c>
      <c r="H32" s="44">
        <v>7.9</v>
      </c>
      <c r="I32" s="44">
        <v>7.9</v>
      </c>
      <c r="J32" s="44">
        <v>7.9</v>
      </c>
      <c r="K32" s="44">
        <v>7.9</v>
      </c>
      <c r="L32" s="44">
        <v>7.9</v>
      </c>
      <c r="M32" s="44">
        <v>7.9</v>
      </c>
      <c r="N32" s="44">
        <v>7.9</v>
      </c>
      <c r="O32" s="44">
        <v>7.9</v>
      </c>
      <c r="P32" s="44">
        <v>7.9</v>
      </c>
      <c r="Q32" s="44">
        <v>7.9</v>
      </c>
      <c r="R32" s="44">
        <v>7.9</v>
      </c>
      <c r="S32" s="44">
        <v>7.9</v>
      </c>
      <c r="T32" s="44">
        <v>7.9</v>
      </c>
      <c r="U32" s="44">
        <v>7.9</v>
      </c>
      <c r="V32" s="44">
        <v>7.9</v>
      </c>
      <c r="W32" s="44">
        <v>7.9</v>
      </c>
      <c r="X32" s="44">
        <v>7.9</v>
      </c>
      <c r="Y32" s="44">
        <v>7.9</v>
      </c>
      <c r="Z32" s="44">
        <v>7.9</v>
      </c>
      <c r="AA32" s="44">
        <v>7.9</v>
      </c>
      <c r="AB32" s="44">
        <v>7.9</v>
      </c>
      <c r="AC32" s="44">
        <v>7.9</v>
      </c>
      <c r="AD32" s="44">
        <v>7.9</v>
      </c>
      <c r="AE32" s="44">
        <v>7.9</v>
      </c>
      <c r="AF32" s="44">
        <v>7.9</v>
      </c>
      <c r="AG32" s="48">
        <v>28.1</v>
      </c>
      <c r="AH32" s="46">
        <f t="shared" si="2"/>
        <v>8.5</v>
      </c>
      <c r="AI32" s="47">
        <f t="shared" si="3"/>
        <v>7.9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7.6</v>
      </c>
      <c r="C33" s="44">
        <v>6.1</v>
      </c>
      <c r="D33" s="44">
        <v>6.1</v>
      </c>
      <c r="E33" s="44">
        <v>6.1</v>
      </c>
      <c r="F33" s="44">
        <v>6.1</v>
      </c>
      <c r="G33" s="44">
        <v>6.1</v>
      </c>
      <c r="H33" s="44">
        <v>6.1</v>
      </c>
      <c r="I33" s="44">
        <v>6.1</v>
      </c>
      <c r="J33" s="44">
        <v>6.1</v>
      </c>
      <c r="K33" s="44">
        <v>6.1</v>
      </c>
      <c r="L33" s="44">
        <v>6.1</v>
      </c>
      <c r="M33" s="44">
        <v>6.1</v>
      </c>
      <c r="N33" s="44">
        <v>6.1</v>
      </c>
      <c r="O33" s="44">
        <v>6.1</v>
      </c>
      <c r="P33" s="44">
        <v>6.1</v>
      </c>
      <c r="Q33" s="44">
        <v>6.1</v>
      </c>
      <c r="R33" s="44">
        <v>6.1</v>
      </c>
      <c r="S33" s="44">
        <v>6.1</v>
      </c>
      <c r="T33" s="44">
        <v>6.1</v>
      </c>
      <c r="U33" s="44">
        <v>6.1</v>
      </c>
      <c r="V33" s="44">
        <v>6.1</v>
      </c>
      <c r="W33" s="44">
        <v>6.1</v>
      </c>
      <c r="X33" s="44">
        <v>6.1</v>
      </c>
      <c r="Y33" s="44">
        <v>6.1</v>
      </c>
      <c r="Z33" s="44">
        <v>6.1</v>
      </c>
      <c r="AA33" s="44">
        <v>6.1</v>
      </c>
      <c r="AB33" s="44">
        <v>6.1</v>
      </c>
      <c r="AC33" s="44">
        <v>6.1</v>
      </c>
      <c r="AD33" s="44">
        <v>6.1</v>
      </c>
      <c r="AE33" s="44">
        <v>6.1</v>
      </c>
      <c r="AF33" s="44">
        <v>6.1</v>
      </c>
      <c r="AG33" s="48">
        <v>27</v>
      </c>
      <c r="AH33" s="46">
        <f t="shared" si="2"/>
        <v>7.6</v>
      </c>
      <c r="AI33" s="47">
        <f t="shared" si="3"/>
        <v>6.1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6.6</v>
      </c>
      <c r="C35" s="44">
        <v>6</v>
      </c>
      <c r="D35" s="44">
        <v>6</v>
      </c>
      <c r="E35" s="44">
        <v>6</v>
      </c>
      <c r="F35" s="44">
        <v>6</v>
      </c>
      <c r="G35" s="44">
        <v>6</v>
      </c>
      <c r="H35" s="44">
        <v>6</v>
      </c>
      <c r="I35" s="44">
        <v>6</v>
      </c>
      <c r="J35" s="44">
        <v>6</v>
      </c>
      <c r="K35" s="44">
        <v>6</v>
      </c>
      <c r="L35" s="44">
        <v>6</v>
      </c>
      <c r="M35" s="44">
        <v>6</v>
      </c>
      <c r="N35" s="44">
        <v>6</v>
      </c>
      <c r="O35" s="44">
        <v>6</v>
      </c>
      <c r="P35" s="44">
        <v>6</v>
      </c>
      <c r="Q35" s="44">
        <v>6</v>
      </c>
      <c r="R35" s="44">
        <v>6</v>
      </c>
      <c r="S35" s="44">
        <v>6</v>
      </c>
      <c r="T35" s="44">
        <v>6</v>
      </c>
      <c r="U35" s="44">
        <v>6</v>
      </c>
      <c r="V35" s="44">
        <v>6</v>
      </c>
      <c r="W35" s="44">
        <v>6</v>
      </c>
      <c r="X35" s="44">
        <v>6</v>
      </c>
      <c r="Y35" s="44">
        <v>6</v>
      </c>
      <c r="Z35" s="44">
        <v>6</v>
      </c>
      <c r="AA35" s="44">
        <v>6</v>
      </c>
      <c r="AB35" s="44">
        <v>6</v>
      </c>
      <c r="AC35" s="44">
        <v>6</v>
      </c>
      <c r="AD35" s="44">
        <v>6</v>
      </c>
      <c r="AE35" s="44">
        <v>6</v>
      </c>
      <c r="AF35" s="44">
        <v>6</v>
      </c>
      <c r="AG35" s="48">
        <v>25</v>
      </c>
      <c r="AH35" s="46">
        <f t="shared" si="2"/>
        <v>6.6</v>
      </c>
      <c r="AI35" s="47">
        <f t="shared" si="3"/>
        <v>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5</v>
      </c>
      <c r="C36" s="44">
        <v>5</v>
      </c>
      <c r="D36" s="44">
        <v>5</v>
      </c>
      <c r="E36" s="44">
        <v>5</v>
      </c>
      <c r="F36" s="44">
        <v>5</v>
      </c>
      <c r="G36" s="44">
        <v>5</v>
      </c>
      <c r="H36" s="44">
        <v>5</v>
      </c>
      <c r="I36" s="44">
        <v>5</v>
      </c>
      <c r="J36" s="44">
        <v>5</v>
      </c>
      <c r="K36" s="44">
        <v>5</v>
      </c>
      <c r="L36" s="44">
        <v>5</v>
      </c>
      <c r="M36" s="44">
        <v>5</v>
      </c>
      <c r="N36" s="44">
        <v>5</v>
      </c>
      <c r="O36" s="44">
        <v>5</v>
      </c>
      <c r="P36" s="44">
        <v>5</v>
      </c>
      <c r="Q36" s="44">
        <v>5</v>
      </c>
      <c r="R36" s="44">
        <v>5</v>
      </c>
      <c r="S36" s="44">
        <v>5</v>
      </c>
      <c r="T36" s="44">
        <v>5</v>
      </c>
      <c r="U36" s="44">
        <v>5</v>
      </c>
      <c r="V36" s="44">
        <v>5</v>
      </c>
      <c r="W36" s="44">
        <v>5</v>
      </c>
      <c r="X36" s="44">
        <v>5</v>
      </c>
      <c r="Y36" s="44">
        <v>5</v>
      </c>
      <c r="Z36" s="44">
        <v>5</v>
      </c>
      <c r="AA36" s="44">
        <v>5</v>
      </c>
      <c r="AB36" s="44">
        <v>5</v>
      </c>
      <c r="AC36" s="44">
        <v>5</v>
      </c>
      <c r="AD36" s="44">
        <v>5</v>
      </c>
      <c r="AE36" s="44">
        <v>5</v>
      </c>
      <c r="AF36" s="44">
        <v>5</v>
      </c>
      <c r="AG36" s="48">
        <v>25</v>
      </c>
      <c r="AH36" s="46">
        <f t="shared" si="2"/>
        <v>5</v>
      </c>
      <c r="AI36" s="47">
        <f t="shared" si="3"/>
        <v>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7.6</v>
      </c>
      <c r="C37" s="44">
        <v>8.5</v>
      </c>
      <c r="D37" s="44">
        <v>8.5</v>
      </c>
      <c r="E37" s="44">
        <v>8.5</v>
      </c>
      <c r="F37" s="44">
        <v>8.5</v>
      </c>
      <c r="G37" s="44">
        <v>8.5</v>
      </c>
      <c r="H37" s="44">
        <v>8.5</v>
      </c>
      <c r="I37" s="44">
        <v>8.5</v>
      </c>
      <c r="J37" s="44">
        <v>8.5</v>
      </c>
      <c r="K37" s="44">
        <v>8.5</v>
      </c>
      <c r="L37" s="44">
        <v>8.5</v>
      </c>
      <c r="M37" s="44">
        <v>8.5</v>
      </c>
      <c r="N37" s="44">
        <v>8.5</v>
      </c>
      <c r="O37" s="44">
        <v>8.5</v>
      </c>
      <c r="P37" s="44">
        <v>8.5</v>
      </c>
      <c r="Q37" s="44">
        <v>8.5</v>
      </c>
      <c r="R37" s="44">
        <v>8.5</v>
      </c>
      <c r="S37" s="44">
        <v>8.5</v>
      </c>
      <c r="T37" s="44">
        <v>8.5</v>
      </c>
      <c r="U37" s="44">
        <v>8.5</v>
      </c>
      <c r="V37" s="44">
        <v>8.5</v>
      </c>
      <c r="W37" s="44">
        <v>8.5</v>
      </c>
      <c r="X37" s="44">
        <v>8.5</v>
      </c>
      <c r="Y37" s="44">
        <v>8.5</v>
      </c>
      <c r="Z37" s="44">
        <v>8.5</v>
      </c>
      <c r="AA37" s="44">
        <v>8.5</v>
      </c>
      <c r="AB37" s="44">
        <v>8.5</v>
      </c>
      <c r="AC37" s="44">
        <v>8.5</v>
      </c>
      <c r="AD37" s="44">
        <v>8.5</v>
      </c>
      <c r="AE37" s="44">
        <v>8.5</v>
      </c>
      <c r="AF37" s="44">
        <v>8.5</v>
      </c>
      <c r="AG37" s="48">
        <v>25</v>
      </c>
      <c r="AH37" s="46">
        <f t="shared" si="2"/>
        <v>8.5</v>
      </c>
      <c r="AI37" s="47">
        <f t="shared" si="3"/>
        <v>7.6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</v>
      </c>
      <c r="C38" s="44">
        <v>10</v>
      </c>
      <c r="D38" s="44">
        <v>10</v>
      </c>
      <c r="E38" s="44">
        <v>10</v>
      </c>
      <c r="F38" s="44">
        <v>10</v>
      </c>
      <c r="G38" s="44">
        <v>10</v>
      </c>
      <c r="H38" s="44">
        <v>10</v>
      </c>
      <c r="I38" s="44">
        <v>10</v>
      </c>
      <c r="J38" s="44">
        <v>10</v>
      </c>
      <c r="K38" s="44">
        <v>10</v>
      </c>
      <c r="L38" s="44">
        <v>10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>
        <v>10</v>
      </c>
      <c r="V38" s="44">
        <v>10</v>
      </c>
      <c r="W38" s="44">
        <v>10</v>
      </c>
      <c r="X38" s="44">
        <v>10</v>
      </c>
      <c r="Y38" s="44">
        <v>10</v>
      </c>
      <c r="Z38" s="44">
        <v>10</v>
      </c>
      <c r="AA38" s="44">
        <v>10</v>
      </c>
      <c r="AB38" s="44">
        <v>10</v>
      </c>
      <c r="AC38" s="44">
        <v>10</v>
      </c>
      <c r="AD38" s="44">
        <v>10</v>
      </c>
      <c r="AE38" s="44">
        <v>10</v>
      </c>
      <c r="AF38" s="44">
        <v>10</v>
      </c>
      <c r="AG38" s="48">
        <v>25</v>
      </c>
      <c r="AH38" s="46">
        <f t="shared" si="2"/>
        <v>10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7.9</v>
      </c>
      <c r="C39" s="44">
        <v>7.4</v>
      </c>
      <c r="D39" s="44">
        <v>7.4</v>
      </c>
      <c r="E39" s="44">
        <v>7.4</v>
      </c>
      <c r="F39" s="44">
        <v>7.4</v>
      </c>
      <c r="G39" s="44">
        <v>7.4</v>
      </c>
      <c r="H39" s="44">
        <v>7.4</v>
      </c>
      <c r="I39" s="44">
        <v>7.4</v>
      </c>
      <c r="J39" s="44">
        <v>7.4</v>
      </c>
      <c r="K39" s="44">
        <v>7.4</v>
      </c>
      <c r="L39" s="44">
        <v>7.4</v>
      </c>
      <c r="M39" s="44">
        <v>7.4</v>
      </c>
      <c r="N39" s="44">
        <v>7.4</v>
      </c>
      <c r="O39" s="44">
        <v>7.4</v>
      </c>
      <c r="P39" s="44">
        <v>7.4</v>
      </c>
      <c r="Q39" s="44">
        <v>7.4</v>
      </c>
      <c r="R39" s="44">
        <v>7.4</v>
      </c>
      <c r="S39" s="44">
        <v>7.4</v>
      </c>
      <c r="T39" s="44">
        <v>7.4</v>
      </c>
      <c r="U39" s="44">
        <v>7.4</v>
      </c>
      <c r="V39" s="44">
        <v>7.4</v>
      </c>
      <c r="W39" s="44">
        <v>7.4</v>
      </c>
      <c r="X39" s="44">
        <v>7.4</v>
      </c>
      <c r="Y39" s="44">
        <v>7.4</v>
      </c>
      <c r="Z39" s="44">
        <v>7.4</v>
      </c>
      <c r="AA39" s="44">
        <v>7.4</v>
      </c>
      <c r="AB39" s="44">
        <v>7.4</v>
      </c>
      <c r="AC39" s="44">
        <v>7.4</v>
      </c>
      <c r="AD39" s="44">
        <v>7.4</v>
      </c>
      <c r="AE39" s="44">
        <v>7.4</v>
      </c>
      <c r="AF39" s="44">
        <v>7.4</v>
      </c>
      <c r="AG39" s="48">
        <v>23.5</v>
      </c>
      <c r="AH39" s="46">
        <f t="shared" si="2"/>
        <v>7.9</v>
      </c>
      <c r="AI39" s="47">
        <f t="shared" si="3"/>
        <v>7.4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2</v>
      </c>
      <c r="C40" s="44">
        <v>2</v>
      </c>
      <c r="D40" s="44">
        <v>2</v>
      </c>
      <c r="E40" s="44">
        <v>2</v>
      </c>
      <c r="F40" s="44">
        <v>2</v>
      </c>
      <c r="G40" s="44">
        <v>2</v>
      </c>
      <c r="H40" s="44">
        <v>2</v>
      </c>
      <c r="I40" s="44">
        <v>2</v>
      </c>
      <c r="J40" s="44">
        <v>2</v>
      </c>
      <c r="K40" s="44">
        <v>2</v>
      </c>
      <c r="L40" s="44">
        <v>2</v>
      </c>
      <c r="M40" s="44">
        <v>2</v>
      </c>
      <c r="N40" s="44">
        <v>2</v>
      </c>
      <c r="O40" s="44">
        <v>2</v>
      </c>
      <c r="P40" s="44">
        <v>2</v>
      </c>
      <c r="Q40" s="44">
        <v>2</v>
      </c>
      <c r="R40" s="44">
        <v>2</v>
      </c>
      <c r="S40" s="44">
        <v>2</v>
      </c>
      <c r="T40" s="44">
        <v>2</v>
      </c>
      <c r="U40" s="44">
        <v>2</v>
      </c>
      <c r="V40" s="44">
        <v>2</v>
      </c>
      <c r="W40" s="44">
        <v>2</v>
      </c>
      <c r="X40" s="44">
        <v>2</v>
      </c>
      <c r="Y40" s="44">
        <v>2</v>
      </c>
      <c r="Z40" s="44">
        <v>2</v>
      </c>
      <c r="AA40" s="44">
        <v>2</v>
      </c>
      <c r="AB40" s="44">
        <v>2</v>
      </c>
      <c r="AC40" s="44">
        <v>2</v>
      </c>
      <c r="AD40" s="44">
        <v>2</v>
      </c>
      <c r="AE40" s="44">
        <v>2</v>
      </c>
      <c r="AF40" s="44">
        <v>2</v>
      </c>
      <c r="AG40" s="48">
        <v>22.2</v>
      </c>
      <c r="AH40" s="46">
        <f t="shared" si="2"/>
        <v>2</v>
      </c>
      <c r="AI40" s="47">
        <f t="shared" si="3"/>
        <v>2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4.2</v>
      </c>
      <c r="C41" s="44">
        <v>4.2</v>
      </c>
      <c r="D41" s="44">
        <v>4.2</v>
      </c>
      <c r="E41" s="44">
        <v>4.2</v>
      </c>
      <c r="F41" s="44">
        <v>4.2</v>
      </c>
      <c r="G41" s="44">
        <v>4.2</v>
      </c>
      <c r="H41" s="44">
        <v>4.2</v>
      </c>
      <c r="I41" s="44">
        <v>4.2</v>
      </c>
      <c r="J41" s="44">
        <v>4.2</v>
      </c>
      <c r="K41" s="44">
        <v>4.2</v>
      </c>
      <c r="L41" s="44">
        <v>4.2</v>
      </c>
      <c r="M41" s="44">
        <v>4.2</v>
      </c>
      <c r="N41" s="44">
        <v>4.2</v>
      </c>
      <c r="O41" s="44">
        <v>4.2</v>
      </c>
      <c r="P41" s="44">
        <v>4.2</v>
      </c>
      <c r="Q41" s="44">
        <v>4.2</v>
      </c>
      <c r="R41" s="44">
        <v>4.2</v>
      </c>
      <c r="S41" s="44">
        <v>4.2</v>
      </c>
      <c r="T41" s="44">
        <v>4.2</v>
      </c>
      <c r="U41" s="44">
        <v>4.2</v>
      </c>
      <c r="V41" s="44">
        <v>4.2</v>
      </c>
      <c r="W41" s="44">
        <v>4.2</v>
      </c>
      <c r="X41" s="44">
        <v>4.2</v>
      </c>
      <c r="Y41" s="44">
        <v>4.2</v>
      </c>
      <c r="Z41" s="44">
        <v>4.2</v>
      </c>
      <c r="AA41" s="44">
        <v>4.2</v>
      </c>
      <c r="AB41" s="44">
        <v>4.2</v>
      </c>
      <c r="AC41" s="44">
        <v>4.2</v>
      </c>
      <c r="AD41" s="44">
        <v>4.2</v>
      </c>
      <c r="AE41" s="44">
        <v>4.2</v>
      </c>
      <c r="AF41" s="44">
        <v>4.2</v>
      </c>
      <c r="AG41" s="48">
        <v>22.1</v>
      </c>
      <c r="AH41" s="46">
        <f t="shared" si="2"/>
        <v>4.2</v>
      </c>
      <c r="AI41" s="47">
        <f t="shared" si="3"/>
        <v>4.2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</v>
      </c>
      <c r="C43" s="44">
        <v>6</v>
      </c>
      <c r="D43" s="44">
        <v>6</v>
      </c>
      <c r="E43" s="44">
        <v>6</v>
      </c>
      <c r="F43" s="44">
        <v>6</v>
      </c>
      <c r="G43" s="44">
        <v>6</v>
      </c>
      <c r="H43" s="44">
        <v>6</v>
      </c>
      <c r="I43" s="44">
        <v>6</v>
      </c>
      <c r="J43" s="44">
        <v>6</v>
      </c>
      <c r="K43" s="44">
        <v>6</v>
      </c>
      <c r="L43" s="44">
        <v>6</v>
      </c>
      <c r="M43" s="44">
        <v>6</v>
      </c>
      <c r="N43" s="44">
        <v>6</v>
      </c>
      <c r="O43" s="44">
        <v>6</v>
      </c>
      <c r="P43" s="44">
        <v>6</v>
      </c>
      <c r="Q43" s="44">
        <v>6</v>
      </c>
      <c r="R43" s="44">
        <v>6</v>
      </c>
      <c r="S43" s="44">
        <v>6</v>
      </c>
      <c r="T43" s="44">
        <v>6</v>
      </c>
      <c r="U43" s="44">
        <v>6</v>
      </c>
      <c r="V43" s="44">
        <v>6</v>
      </c>
      <c r="W43" s="44">
        <v>6</v>
      </c>
      <c r="X43" s="44">
        <v>6</v>
      </c>
      <c r="Y43" s="44">
        <v>6</v>
      </c>
      <c r="Z43" s="44">
        <v>6</v>
      </c>
      <c r="AA43" s="44">
        <v>6</v>
      </c>
      <c r="AB43" s="44">
        <v>6</v>
      </c>
      <c r="AC43" s="44">
        <v>6</v>
      </c>
      <c r="AD43" s="44">
        <v>6</v>
      </c>
      <c r="AE43" s="44">
        <v>6</v>
      </c>
      <c r="AF43" s="44">
        <v>6</v>
      </c>
      <c r="AG43" s="48">
        <v>22</v>
      </c>
      <c r="AH43" s="46">
        <f t="shared" si="2"/>
        <v>6</v>
      </c>
      <c r="AI43" s="47">
        <f t="shared" si="3"/>
        <v>6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7.3</v>
      </c>
      <c r="C44" s="44">
        <v>6.9</v>
      </c>
      <c r="D44" s="44">
        <v>6.9</v>
      </c>
      <c r="E44" s="44">
        <v>6.9</v>
      </c>
      <c r="F44" s="44">
        <v>6.9</v>
      </c>
      <c r="G44" s="44">
        <v>6.9</v>
      </c>
      <c r="H44" s="44">
        <v>6.9</v>
      </c>
      <c r="I44" s="44">
        <v>6.9</v>
      </c>
      <c r="J44" s="44">
        <v>6.9</v>
      </c>
      <c r="K44" s="44">
        <v>6.9</v>
      </c>
      <c r="L44" s="44">
        <v>6.9</v>
      </c>
      <c r="M44" s="44">
        <v>6.9</v>
      </c>
      <c r="N44" s="44">
        <v>6.9</v>
      </c>
      <c r="O44" s="44">
        <v>6.9</v>
      </c>
      <c r="P44" s="44">
        <v>6.9</v>
      </c>
      <c r="Q44" s="44">
        <v>6.9</v>
      </c>
      <c r="R44" s="44">
        <v>6.9</v>
      </c>
      <c r="S44" s="44">
        <v>6.9</v>
      </c>
      <c r="T44" s="44">
        <v>6.9</v>
      </c>
      <c r="U44" s="44">
        <v>6.9</v>
      </c>
      <c r="V44" s="44">
        <v>6.9</v>
      </c>
      <c r="W44" s="44">
        <v>6.9</v>
      </c>
      <c r="X44" s="44">
        <v>6.9</v>
      </c>
      <c r="Y44" s="44">
        <v>6.9</v>
      </c>
      <c r="Z44" s="44">
        <v>6.9</v>
      </c>
      <c r="AA44" s="44">
        <v>6.9</v>
      </c>
      <c r="AB44" s="44">
        <v>6.9</v>
      </c>
      <c r="AC44" s="44">
        <v>6.9</v>
      </c>
      <c r="AD44" s="44">
        <v>6.9</v>
      </c>
      <c r="AE44" s="44">
        <v>6.9</v>
      </c>
      <c r="AF44" s="44">
        <v>6.9</v>
      </c>
      <c r="AG44" s="48">
        <v>21.93</v>
      </c>
      <c r="AH44" s="46">
        <f t="shared" si="2"/>
        <v>7.3</v>
      </c>
      <c r="AI44" s="47">
        <f t="shared" si="3"/>
        <v>6.9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7.3</v>
      </c>
      <c r="C45" s="44">
        <v>7.3</v>
      </c>
      <c r="D45" s="44">
        <v>7.3</v>
      </c>
      <c r="E45" s="44">
        <v>7.3</v>
      </c>
      <c r="F45" s="44">
        <v>7.3</v>
      </c>
      <c r="G45" s="44">
        <v>7.3</v>
      </c>
      <c r="H45" s="44">
        <v>7.3</v>
      </c>
      <c r="I45" s="44">
        <v>7.3</v>
      </c>
      <c r="J45" s="44">
        <v>7.3</v>
      </c>
      <c r="K45" s="44">
        <v>7.3</v>
      </c>
      <c r="L45" s="44">
        <v>7.3</v>
      </c>
      <c r="M45" s="44">
        <v>7.3</v>
      </c>
      <c r="N45" s="44">
        <v>7.3</v>
      </c>
      <c r="O45" s="44">
        <v>7.3</v>
      </c>
      <c r="P45" s="44">
        <v>7.3</v>
      </c>
      <c r="Q45" s="44">
        <v>7.3</v>
      </c>
      <c r="R45" s="44">
        <v>7.3</v>
      </c>
      <c r="S45" s="44">
        <v>7.3</v>
      </c>
      <c r="T45" s="44">
        <v>7.3</v>
      </c>
      <c r="U45" s="44">
        <v>7.3</v>
      </c>
      <c r="V45" s="44">
        <v>7.3</v>
      </c>
      <c r="W45" s="44">
        <v>7.3</v>
      </c>
      <c r="X45" s="44">
        <v>7.3</v>
      </c>
      <c r="Y45" s="44">
        <v>7.3</v>
      </c>
      <c r="Z45" s="44">
        <v>7.3</v>
      </c>
      <c r="AA45" s="44">
        <v>7.3</v>
      </c>
      <c r="AB45" s="44">
        <v>7.3</v>
      </c>
      <c r="AC45" s="44">
        <v>7.3</v>
      </c>
      <c r="AD45" s="44">
        <v>7.3</v>
      </c>
      <c r="AE45" s="44">
        <v>7.3</v>
      </c>
      <c r="AF45" s="44">
        <v>7.3</v>
      </c>
      <c r="AG45" s="48">
        <v>21.3</v>
      </c>
      <c r="AH45" s="46">
        <f t="shared" si="2"/>
        <v>7.3</v>
      </c>
      <c r="AI45" s="47">
        <f t="shared" si="3"/>
        <v>7.3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4</v>
      </c>
      <c r="C46" s="44">
        <v>4.8</v>
      </c>
      <c r="D46" s="44">
        <v>4.8</v>
      </c>
      <c r="E46" s="44">
        <v>4.8</v>
      </c>
      <c r="F46" s="44">
        <v>4.8</v>
      </c>
      <c r="G46" s="44">
        <v>4.8</v>
      </c>
      <c r="H46" s="44">
        <v>4.8</v>
      </c>
      <c r="I46" s="44">
        <v>4.8</v>
      </c>
      <c r="J46" s="44">
        <v>4.8</v>
      </c>
      <c r="K46" s="44">
        <v>4.8</v>
      </c>
      <c r="L46" s="44">
        <v>4.8</v>
      </c>
      <c r="M46" s="44">
        <v>4.8</v>
      </c>
      <c r="N46" s="44">
        <v>4.8</v>
      </c>
      <c r="O46" s="44">
        <v>4.8</v>
      </c>
      <c r="P46" s="44">
        <v>4.8</v>
      </c>
      <c r="Q46" s="44">
        <v>4.8</v>
      </c>
      <c r="R46" s="44">
        <v>4.8</v>
      </c>
      <c r="S46" s="44">
        <v>4.8</v>
      </c>
      <c r="T46" s="44">
        <v>4.8</v>
      </c>
      <c r="U46" s="44">
        <v>4.8</v>
      </c>
      <c r="V46" s="44">
        <v>4.8</v>
      </c>
      <c r="W46" s="44">
        <v>4.8</v>
      </c>
      <c r="X46" s="44">
        <v>4.8</v>
      </c>
      <c r="Y46" s="44">
        <v>4.8</v>
      </c>
      <c r="Z46" s="44">
        <v>4.8</v>
      </c>
      <c r="AA46" s="44">
        <v>4.8</v>
      </c>
      <c r="AB46" s="44">
        <v>4.8</v>
      </c>
      <c r="AC46" s="44">
        <v>4.8</v>
      </c>
      <c r="AD46" s="44">
        <v>4.8</v>
      </c>
      <c r="AE46" s="44">
        <v>4.8</v>
      </c>
      <c r="AF46" s="44">
        <v>4.8</v>
      </c>
      <c r="AG46" s="48">
        <v>20</v>
      </c>
      <c r="AH46" s="46">
        <f t="shared" si="2"/>
        <v>4.8</v>
      </c>
      <c r="AI46" s="47">
        <f t="shared" si="3"/>
        <v>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4.8</v>
      </c>
      <c r="C47" s="44">
        <v>4.5</v>
      </c>
      <c r="D47" s="44">
        <v>4.5</v>
      </c>
      <c r="E47" s="44">
        <v>4.5</v>
      </c>
      <c r="F47" s="44">
        <v>4.5</v>
      </c>
      <c r="G47" s="44">
        <v>4.5</v>
      </c>
      <c r="H47" s="44">
        <v>4.5</v>
      </c>
      <c r="I47" s="44">
        <v>4.5</v>
      </c>
      <c r="J47" s="44">
        <v>4.5</v>
      </c>
      <c r="K47" s="44">
        <v>4.5</v>
      </c>
      <c r="L47" s="44">
        <v>4.5</v>
      </c>
      <c r="M47" s="44">
        <v>4.5</v>
      </c>
      <c r="N47" s="44">
        <v>4.5</v>
      </c>
      <c r="O47" s="44">
        <v>4.5</v>
      </c>
      <c r="P47" s="44">
        <v>4.5</v>
      </c>
      <c r="Q47" s="44">
        <v>4.5</v>
      </c>
      <c r="R47" s="44">
        <v>4.5</v>
      </c>
      <c r="S47" s="44">
        <v>4.5</v>
      </c>
      <c r="T47" s="44">
        <v>4.5</v>
      </c>
      <c r="U47" s="44">
        <v>4.5</v>
      </c>
      <c r="V47" s="44">
        <v>4.5</v>
      </c>
      <c r="W47" s="44">
        <v>4.5</v>
      </c>
      <c r="X47" s="44">
        <v>4.5</v>
      </c>
      <c r="Y47" s="44">
        <v>4.5</v>
      </c>
      <c r="Z47" s="44">
        <v>4.5</v>
      </c>
      <c r="AA47" s="44">
        <v>4.5</v>
      </c>
      <c r="AB47" s="44">
        <v>4.5</v>
      </c>
      <c r="AC47" s="44">
        <v>4.5</v>
      </c>
      <c r="AD47" s="44">
        <v>4.5</v>
      </c>
      <c r="AE47" s="44">
        <v>4.5</v>
      </c>
      <c r="AF47" s="44">
        <v>4.5</v>
      </c>
      <c r="AG47" s="48">
        <v>19.8</v>
      </c>
      <c r="AH47" s="46">
        <f t="shared" si="2"/>
        <v>4.8</v>
      </c>
      <c r="AI47" s="47">
        <f t="shared" si="3"/>
        <v>4.5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3.4</v>
      </c>
      <c r="C48" s="44">
        <v>3.4</v>
      </c>
      <c r="D48" s="44">
        <v>3.4</v>
      </c>
      <c r="E48" s="44">
        <v>3.4</v>
      </c>
      <c r="F48" s="44">
        <v>3.4</v>
      </c>
      <c r="G48" s="44">
        <v>3.4</v>
      </c>
      <c r="H48" s="44">
        <v>3.4</v>
      </c>
      <c r="I48" s="44">
        <v>3.4</v>
      </c>
      <c r="J48" s="44">
        <v>3.4</v>
      </c>
      <c r="K48" s="44">
        <v>3.4</v>
      </c>
      <c r="L48" s="44">
        <v>3.4</v>
      </c>
      <c r="M48" s="44">
        <v>3.4</v>
      </c>
      <c r="N48" s="44">
        <v>3.4</v>
      </c>
      <c r="O48" s="44">
        <v>3.4</v>
      </c>
      <c r="P48" s="44">
        <v>3.4</v>
      </c>
      <c r="Q48" s="44">
        <v>3.4</v>
      </c>
      <c r="R48" s="44">
        <v>3.4</v>
      </c>
      <c r="S48" s="44">
        <v>3.4</v>
      </c>
      <c r="T48" s="44">
        <v>3.4</v>
      </c>
      <c r="U48" s="44">
        <v>3.4</v>
      </c>
      <c r="V48" s="44">
        <v>3.4</v>
      </c>
      <c r="W48" s="44">
        <v>3.4</v>
      </c>
      <c r="X48" s="44">
        <v>3.4</v>
      </c>
      <c r="Y48" s="44">
        <v>3.4</v>
      </c>
      <c r="Z48" s="44">
        <v>3.4</v>
      </c>
      <c r="AA48" s="44">
        <v>3.4</v>
      </c>
      <c r="AB48" s="44">
        <v>3.4</v>
      </c>
      <c r="AC48" s="44">
        <v>3.4</v>
      </c>
      <c r="AD48" s="44">
        <v>3.4</v>
      </c>
      <c r="AE48" s="44">
        <v>3.4</v>
      </c>
      <c r="AF48" s="44">
        <v>3.4</v>
      </c>
      <c r="AG48" s="48">
        <v>18</v>
      </c>
      <c r="AH48" s="46">
        <f t="shared" si="2"/>
        <v>3.4</v>
      </c>
      <c r="AI48" s="47">
        <f t="shared" si="3"/>
        <v>3.4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5.3</v>
      </c>
      <c r="C49" s="44">
        <v>5.4</v>
      </c>
      <c r="D49" s="44">
        <v>5.4</v>
      </c>
      <c r="E49" s="44">
        <v>5.4</v>
      </c>
      <c r="F49" s="44">
        <v>5.4</v>
      </c>
      <c r="G49" s="44">
        <v>5.4</v>
      </c>
      <c r="H49" s="44">
        <v>5.4</v>
      </c>
      <c r="I49" s="44">
        <v>5.4</v>
      </c>
      <c r="J49" s="44">
        <v>5.4</v>
      </c>
      <c r="K49" s="44">
        <v>5.4</v>
      </c>
      <c r="L49" s="44">
        <v>5.4</v>
      </c>
      <c r="M49" s="44">
        <v>5.4</v>
      </c>
      <c r="N49" s="44">
        <v>5.4</v>
      </c>
      <c r="O49" s="44">
        <v>5.4</v>
      </c>
      <c r="P49" s="44">
        <v>5.4</v>
      </c>
      <c r="Q49" s="44">
        <v>5.4</v>
      </c>
      <c r="R49" s="44">
        <v>5.4</v>
      </c>
      <c r="S49" s="44">
        <v>5.4</v>
      </c>
      <c r="T49" s="44">
        <v>5.4</v>
      </c>
      <c r="U49" s="44">
        <v>5.4</v>
      </c>
      <c r="V49" s="44">
        <v>5.4</v>
      </c>
      <c r="W49" s="44">
        <v>5.4</v>
      </c>
      <c r="X49" s="44">
        <v>5.4</v>
      </c>
      <c r="Y49" s="44">
        <v>5.4</v>
      </c>
      <c r="Z49" s="44">
        <v>5.4</v>
      </c>
      <c r="AA49" s="44">
        <v>5.4</v>
      </c>
      <c r="AB49" s="44">
        <v>5.4</v>
      </c>
      <c r="AC49" s="44">
        <v>5.4</v>
      </c>
      <c r="AD49" s="44">
        <v>5.4</v>
      </c>
      <c r="AE49" s="44">
        <v>5.4</v>
      </c>
      <c r="AF49" s="44">
        <v>5.4</v>
      </c>
      <c r="AG49" s="48">
        <v>15.33</v>
      </c>
      <c r="AH49" s="46">
        <f t="shared" si="2"/>
        <v>5.4</v>
      </c>
      <c r="AI49" s="47">
        <f t="shared" si="3"/>
        <v>5.3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v>0</v>
      </c>
      <c r="L51" s="44">
        <v>0</v>
      </c>
      <c r="M51" s="44">
        <v>0</v>
      </c>
      <c r="N51" s="44">
        <v>0</v>
      </c>
      <c r="O51" s="44">
        <v>0</v>
      </c>
      <c r="P51" s="44">
        <v>0</v>
      </c>
      <c r="Q51" s="44">
        <v>0</v>
      </c>
      <c r="R51" s="44">
        <v>0</v>
      </c>
      <c r="S51" s="44">
        <v>0</v>
      </c>
      <c r="T51" s="44">
        <v>0</v>
      </c>
      <c r="U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 s="44">
        <v>0</v>
      </c>
      <c r="AD51" s="44">
        <v>0</v>
      </c>
      <c r="AE51" s="44">
        <v>0</v>
      </c>
      <c r="AF51" s="44">
        <v>0</v>
      </c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3.5</v>
      </c>
      <c r="C52" s="44">
        <v>3.5</v>
      </c>
      <c r="D52" s="44">
        <v>3.5</v>
      </c>
      <c r="E52" s="44">
        <v>3.5</v>
      </c>
      <c r="F52" s="44">
        <v>3.5</v>
      </c>
      <c r="G52" s="44">
        <v>3.5</v>
      </c>
      <c r="H52" s="44">
        <v>3.5</v>
      </c>
      <c r="I52" s="44">
        <v>3.5</v>
      </c>
      <c r="J52" s="44">
        <v>3.5</v>
      </c>
      <c r="K52" s="44">
        <v>3.5</v>
      </c>
      <c r="L52" s="44">
        <v>3.5</v>
      </c>
      <c r="M52" s="44">
        <v>3.5</v>
      </c>
      <c r="N52" s="44">
        <v>3.5</v>
      </c>
      <c r="O52" s="44">
        <v>3.5</v>
      </c>
      <c r="P52" s="44">
        <v>3.5</v>
      </c>
      <c r="Q52" s="44">
        <v>3.5</v>
      </c>
      <c r="R52" s="44">
        <v>3.5</v>
      </c>
      <c r="S52" s="44">
        <v>3.5</v>
      </c>
      <c r="T52" s="44">
        <v>3.5</v>
      </c>
      <c r="U52" s="44">
        <v>3.5</v>
      </c>
      <c r="V52" s="44">
        <v>3.5</v>
      </c>
      <c r="W52" s="44">
        <v>3.5</v>
      </c>
      <c r="X52" s="44">
        <v>3.5</v>
      </c>
      <c r="Y52" s="44">
        <v>3.5</v>
      </c>
      <c r="Z52" s="44">
        <v>3.5</v>
      </c>
      <c r="AA52" s="44">
        <v>3.5</v>
      </c>
      <c r="AB52" s="44">
        <v>3.5</v>
      </c>
      <c r="AC52" s="44">
        <v>3.5</v>
      </c>
      <c r="AD52" s="44">
        <v>3.5</v>
      </c>
      <c r="AE52" s="44">
        <v>3.5</v>
      </c>
      <c r="AF52" s="44">
        <v>3.5</v>
      </c>
      <c r="AG52" s="48">
        <v>14.3</v>
      </c>
      <c r="AH52" s="46">
        <f t="shared" si="2"/>
        <v>3.5</v>
      </c>
      <c r="AI52" s="47">
        <f t="shared" si="3"/>
        <v>3.5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2.6</v>
      </c>
      <c r="C53" s="44">
        <v>2.6</v>
      </c>
      <c r="D53" s="44">
        <v>2.6</v>
      </c>
      <c r="E53" s="44">
        <v>2.6</v>
      </c>
      <c r="F53" s="44">
        <v>2.6</v>
      </c>
      <c r="G53" s="44">
        <v>2.6</v>
      </c>
      <c r="H53" s="44">
        <v>2.6</v>
      </c>
      <c r="I53" s="44">
        <v>2.6</v>
      </c>
      <c r="J53" s="44">
        <v>2.6</v>
      </c>
      <c r="K53" s="44">
        <v>2.6</v>
      </c>
      <c r="L53" s="44">
        <v>2.6</v>
      </c>
      <c r="M53" s="44">
        <v>2.6</v>
      </c>
      <c r="N53" s="44">
        <v>2.6</v>
      </c>
      <c r="O53" s="44">
        <v>2.6</v>
      </c>
      <c r="P53" s="44">
        <v>2.6</v>
      </c>
      <c r="Q53" s="44">
        <v>2.6</v>
      </c>
      <c r="R53" s="44">
        <v>2.6</v>
      </c>
      <c r="S53" s="44">
        <v>2.6</v>
      </c>
      <c r="T53" s="44">
        <v>2.6</v>
      </c>
      <c r="U53" s="44">
        <v>2.6</v>
      </c>
      <c r="V53" s="44">
        <v>2.6</v>
      </c>
      <c r="W53" s="44">
        <v>2.6</v>
      </c>
      <c r="X53" s="44">
        <v>2.6</v>
      </c>
      <c r="Y53" s="44">
        <v>2.6</v>
      </c>
      <c r="Z53" s="44">
        <v>2.6</v>
      </c>
      <c r="AA53" s="44">
        <v>2.6</v>
      </c>
      <c r="AB53" s="44">
        <v>2.6</v>
      </c>
      <c r="AC53" s="44">
        <v>2.6</v>
      </c>
      <c r="AD53" s="44">
        <v>2.6</v>
      </c>
      <c r="AE53" s="44">
        <v>2.6</v>
      </c>
      <c r="AF53" s="44">
        <v>2.6</v>
      </c>
      <c r="AG53" s="48">
        <v>14</v>
      </c>
      <c r="AH53" s="46">
        <f t="shared" si="2"/>
        <v>2.6</v>
      </c>
      <c r="AI53" s="47">
        <f t="shared" si="3"/>
        <v>2.6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4.8</v>
      </c>
      <c r="C54" s="44">
        <v>4.8</v>
      </c>
      <c r="D54" s="44">
        <v>4.8</v>
      </c>
      <c r="E54" s="44">
        <v>4.8</v>
      </c>
      <c r="F54" s="44">
        <v>4.8</v>
      </c>
      <c r="G54" s="44">
        <v>4.8</v>
      </c>
      <c r="H54" s="44">
        <v>4.8</v>
      </c>
      <c r="I54" s="44">
        <v>4.8</v>
      </c>
      <c r="J54" s="44">
        <v>4.8</v>
      </c>
      <c r="K54" s="44">
        <v>4.8</v>
      </c>
      <c r="L54" s="44">
        <v>4.8</v>
      </c>
      <c r="M54" s="44">
        <v>4.8</v>
      </c>
      <c r="N54" s="44">
        <v>4.8</v>
      </c>
      <c r="O54" s="44">
        <v>4.8</v>
      </c>
      <c r="P54" s="44">
        <v>4.8</v>
      </c>
      <c r="Q54" s="44">
        <v>4.8</v>
      </c>
      <c r="R54" s="44">
        <v>4.8</v>
      </c>
      <c r="S54" s="44">
        <v>4.8</v>
      </c>
      <c r="T54" s="44">
        <v>4.8</v>
      </c>
      <c r="U54" s="44">
        <v>4.8</v>
      </c>
      <c r="V54" s="44">
        <v>4.8</v>
      </c>
      <c r="W54" s="44">
        <v>4.8</v>
      </c>
      <c r="X54" s="44">
        <v>4.8</v>
      </c>
      <c r="Y54" s="44">
        <v>4.8</v>
      </c>
      <c r="Z54" s="44">
        <v>4.8</v>
      </c>
      <c r="AA54" s="44">
        <v>4.8</v>
      </c>
      <c r="AB54" s="44">
        <v>4.8</v>
      </c>
      <c r="AC54" s="44">
        <v>4.8</v>
      </c>
      <c r="AD54" s="44">
        <v>4.8</v>
      </c>
      <c r="AE54" s="44">
        <v>4.8</v>
      </c>
      <c r="AF54" s="44">
        <v>4.8</v>
      </c>
      <c r="AG54" s="48">
        <v>13.6</v>
      </c>
      <c r="AH54" s="46">
        <f t="shared" si="2"/>
        <v>4.8</v>
      </c>
      <c r="AI54" s="47">
        <f t="shared" si="3"/>
        <v>4.8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3.5</v>
      </c>
      <c r="C55" s="44">
        <v>2.8</v>
      </c>
      <c r="D55" s="44">
        <v>2.8</v>
      </c>
      <c r="E55" s="44">
        <v>2.8</v>
      </c>
      <c r="F55" s="44">
        <v>2.8</v>
      </c>
      <c r="G55" s="44">
        <v>2.8</v>
      </c>
      <c r="H55" s="44">
        <v>2.8</v>
      </c>
      <c r="I55" s="44">
        <v>2.8</v>
      </c>
      <c r="J55" s="44">
        <v>2.8</v>
      </c>
      <c r="K55" s="44">
        <v>2.8</v>
      </c>
      <c r="L55" s="44">
        <v>2.8</v>
      </c>
      <c r="M55" s="44">
        <v>2.8</v>
      </c>
      <c r="N55" s="44">
        <v>2.8</v>
      </c>
      <c r="O55" s="44">
        <v>2.8</v>
      </c>
      <c r="P55" s="44">
        <v>2.8</v>
      </c>
      <c r="Q55" s="44">
        <v>2.8</v>
      </c>
      <c r="R55" s="44">
        <v>2.8</v>
      </c>
      <c r="S55" s="44">
        <v>2.8</v>
      </c>
      <c r="T55" s="44">
        <v>2.8</v>
      </c>
      <c r="U55" s="44">
        <v>2.8</v>
      </c>
      <c r="V55" s="44">
        <v>2.8</v>
      </c>
      <c r="W55" s="44">
        <v>2.8</v>
      </c>
      <c r="X55" s="44">
        <v>2.8</v>
      </c>
      <c r="Y55" s="44">
        <v>2.8</v>
      </c>
      <c r="Z55" s="44">
        <v>2.8</v>
      </c>
      <c r="AA55" s="44">
        <v>2.8</v>
      </c>
      <c r="AB55" s="44">
        <v>2.8</v>
      </c>
      <c r="AC55" s="44">
        <v>2.8</v>
      </c>
      <c r="AD55" s="44">
        <v>2.8</v>
      </c>
      <c r="AE55" s="44">
        <v>2.8</v>
      </c>
      <c r="AF55" s="44">
        <v>2.8</v>
      </c>
      <c r="AG55" s="48">
        <v>13.5</v>
      </c>
      <c r="AH55" s="46">
        <f t="shared" si="2"/>
        <v>3.5</v>
      </c>
      <c r="AI55" s="47">
        <f t="shared" si="3"/>
        <v>2.8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3.1</v>
      </c>
      <c r="C56" s="44">
        <v>3.1</v>
      </c>
      <c r="D56" s="44">
        <v>3.1</v>
      </c>
      <c r="E56" s="44">
        <v>3.1</v>
      </c>
      <c r="F56" s="44">
        <v>3.1</v>
      </c>
      <c r="G56" s="44">
        <v>3.1</v>
      </c>
      <c r="H56" s="44">
        <v>3.1</v>
      </c>
      <c r="I56" s="44">
        <v>3.1</v>
      </c>
      <c r="J56" s="44">
        <v>3.1</v>
      </c>
      <c r="K56" s="44">
        <v>3.1</v>
      </c>
      <c r="L56" s="44">
        <v>3.1</v>
      </c>
      <c r="M56" s="44">
        <v>3.1</v>
      </c>
      <c r="N56" s="44">
        <v>3.1</v>
      </c>
      <c r="O56" s="44">
        <v>3.1</v>
      </c>
      <c r="P56" s="44">
        <v>3.1</v>
      </c>
      <c r="Q56" s="44">
        <v>3.1</v>
      </c>
      <c r="R56" s="44">
        <v>3.1</v>
      </c>
      <c r="S56" s="44">
        <v>3.1</v>
      </c>
      <c r="T56" s="44">
        <v>3.1</v>
      </c>
      <c r="U56" s="44">
        <v>3.1</v>
      </c>
      <c r="V56" s="44">
        <v>3.1</v>
      </c>
      <c r="W56" s="44">
        <v>3.1</v>
      </c>
      <c r="X56" s="44">
        <v>3.1</v>
      </c>
      <c r="Y56" s="44">
        <v>3.1</v>
      </c>
      <c r="Z56" s="44">
        <v>3.1</v>
      </c>
      <c r="AA56" s="44">
        <v>3.1</v>
      </c>
      <c r="AB56" s="44">
        <v>3.1</v>
      </c>
      <c r="AC56" s="44">
        <v>3.1</v>
      </c>
      <c r="AD56" s="44">
        <v>3.1</v>
      </c>
      <c r="AE56" s="44">
        <v>3.1</v>
      </c>
      <c r="AF56" s="44">
        <v>3.1</v>
      </c>
      <c r="AG56" s="48">
        <v>13</v>
      </c>
      <c r="AH56" s="46">
        <f t="shared" si="2"/>
        <v>3.1</v>
      </c>
      <c r="AI56" s="47">
        <f t="shared" si="3"/>
        <v>3.1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2.9</v>
      </c>
      <c r="C57" s="44">
        <v>2.9</v>
      </c>
      <c r="D57" s="44">
        <v>2.9</v>
      </c>
      <c r="E57" s="44">
        <v>2.9</v>
      </c>
      <c r="F57" s="44">
        <v>2.9</v>
      </c>
      <c r="G57" s="44">
        <v>2.9</v>
      </c>
      <c r="H57" s="44">
        <v>2.9</v>
      </c>
      <c r="I57" s="44">
        <v>2.9</v>
      </c>
      <c r="J57" s="44">
        <v>2.9</v>
      </c>
      <c r="K57" s="44">
        <v>2.9</v>
      </c>
      <c r="L57" s="44">
        <v>2.9</v>
      </c>
      <c r="M57" s="44">
        <v>2.9</v>
      </c>
      <c r="N57" s="44">
        <v>2.9</v>
      </c>
      <c r="O57" s="44">
        <v>2.9</v>
      </c>
      <c r="P57" s="44">
        <v>2.9</v>
      </c>
      <c r="Q57" s="44">
        <v>2.9</v>
      </c>
      <c r="R57" s="44">
        <v>2.9</v>
      </c>
      <c r="S57" s="44">
        <v>2.9</v>
      </c>
      <c r="T57" s="44">
        <v>2.9</v>
      </c>
      <c r="U57" s="44">
        <v>2.9</v>
      </c>
      <c r="V57" s="44">
        <v>2.9</v>
      </c>
      <c r="W57" s="44">
        <v>2.9</v>
      </c>
      <c r="X57" s="44">
        <v>2.9</v>
      </c>
      <c r="Y57" s="44">
        <v>2.9</v>
      </c>
      <c r="Z57" s="44">
        <v>2.9</v>
      </c>
      <c r="AA57" s="44">
        <v>2.9</v>
      </c>
      <c r="AB57" s="44">
        <v>2.9</v>
      </c>
      <c r="AC57" s="44">
        <v>2.9</v>
      </c>
      <c r="AD57" s="44">
        <v>2.9</v>
      </c>
      <c r="AE57" s="44">
        <v>2.9</v>
      </c>
      <c r="AF57" s="44">
        <v>2.9</v>
      </c>
      <c r="AG57" s="48">
        <v>12</v>
      </c>
      <c r="AH57" s="46">
        <f t="shared" si="2"/>
        <v>2.9</v>
      </c>
      <c r="AI57" s="47">
        <f t="shared" si="3"/>
        <v>2.9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3.22</v>
      </c>
      <c r="C58" s="44">
        <v>3.22</v>
      </c>
      <c r="D58" s="44">
        <v>3.22</v>
      </c>
      <c r="E58" s="44">
        <v>3.22</v>
      </c>
      <c r="F58" s="44">
        <v>3.22</v>
      </c>
      <c r="G58" s="44">
        <v>3.22</v>
      </c>
      <c r="H58" s="44">
        <v>3.22</v>
      </c>
      <c r="I58" s="44">
        <v>3.22</v>
      </c>
      <c r="J58" s="44">
        <v>3.22</v>
      </c>
      <c r="K58" s="44">
        <v>3.22</v>
      </c>
      <c r="L58" s="44">
        <v>3.22</v>
      </c>
      <c r="M58" s="44">
        <v>3.22</v>
      </c>
      <c r="N58" s="44">
        <v>3.22</v>
      </c>
      <c r="O58" s="44">
        <v>3.22</v>
      </c>
      <c r="P58" s="44">
        <v>3.22</v>
      </c>
      <c r="Q58" s="44">
        <v>3.22</v>
      </c>
      <c r="R58" s="44">
        <v>3.22</v>
      </c>
      <c r="S58" s="44">
        <v>3.22</v>
      </c>
      <c r="T58" s="44">
        <v>3.22</v>
      </c>
      <c r="U58" s="44">
        <v>3.22</v>
      </c>
      <c r="V58" s="44">
        <v>3.22</v>
      </c>
      <c r="W58" s="44">
        <v>3.22</v>
      </c>
      <c r="X58" s="44">
        <v>3.22</v>
      </c>
      <c r="Y58" s="44">
        <v>3.22</v>
      </c>
      <c r="Z58" s="44">
        <v>3.22</v>
      </c>
      <c r="AA58" s="44">
        <v>3.22</v>
      </c>
      <c r="AB58" s="44">
        <v>3.22</v>
      </c>
      <c r="AC58" s="44">
        <v>3.22</v>
      </c>
      <c r="AD58" s="44">
        <v>3.22</v>
      </c>
      <c r="AE58" s="44">
        <v>3.22</v>
      </c>
      <c r="AF58" s="44">
        <v>3.22</v>
      </c>
      <c r="AG58" s="48">
        <v>12</v>
      </c>
      <c r="AH58" s="46">
        <f t="shared" si="2"/>
        <v>3.22</v>
      </c>
      <c r="AI58" s="47">
        <f t="shared" si="3"/>
        <v>3.22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3.5</v>
      </c>
      <c r="C59" s="44">
        <v>3.5</v>
      </c>
      <c r="D59" s="44">
        <v>3.5</v>
      </c>
      <c r="E59" s="44">
        <v>3.5</v>
      </c>
      <c r="F59" s="44">
        <v>3.5</v>
      </c>
      <c r="G59" s="44">
        <v>3.5</v>
      </c>
      <c r="H59" s="44">
        <v>3.5</v>
      </c>
      <c r="I59" s="44">
        <v>3.5</v>
      </c>
      <c r="J59" s="44">
        <v>3.5</v>
      </c>
      <c r="K59" s="44">
        <v>3.5</v>
      </c>
      <c r="L59" s="44">
        <v>3.5</v>
      </c>
      <c r="M59" s="44">
        <v>3.5</v>
      </c>
      <c r="N59" s="44">
        <v>3.5</v>
      </c>
      <c r="O59" s="44">
        <v>3.5</v>
      </c>
      <c r="P59" s="44">
        <v>3.5</v>
      </c>
      <c r="Q59" s="44">
        <v>3.5</v>
      </c>
      <c r="R59" s="44">
        <v>3.5</v>
      </c>
      <c r="S59" s="44">
        <v>3.5</v>
      </c>
      <c r="T59" s="44">
        <v>3.5</v>
      </c>
      <c r="U59" s="44">
        <v>3.5</v>
      </c>
      <c r="V59" s="44">
        <v>3.5</v>
      </c>
      <c r="W59" s="44">
        <v>3.5</v>
      </c>
      <c r="X59" s="44">
        <v>3.5</v>
      </c>
      <c r="Y59" s="44">
        <v>3.5</v>
      </c>
      <c r="Z59" s="44">
        <v>3.5</v>
      </c>
      <c r="AA59" s="44">
        <v>3.5</v>
      </c>
      <c r="AB59" s="44">
        <v>3.5</v>
      </c>
      <c r="AC59" s="44">
        <v>3.5</v>
      </c>
      <c r="AD59" s="44">
        <v>3.5</v>
      </c>
      <c r="AE59" s="44">
        <v>3.5</v>
      </c>
      <c r="AF59" s="44">
        <v>3.5</v>
      </c>
      <c r="AG59" s="48">
        <v>12</v>
      </c>
      <c r="AH59" s="46">
        <f t="shared" si="2"/>
        <v>3.5</v>
      </c>
      <c r="AI59" s="47">
        <f t="shared" si="3"/>
        <v>3.5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3.5</v>
      </c>
      <c r="C60" s="44">
        <v>3.5</v>
      </c>
      <c r="D60" s="44">
        <v>3.5</v>
      </c>
      <c r="E60" s="44">
        <v>3.5</v>
      </c>
      <c r="F60" s="44">
        <v>3.5</v>
      </c>
      <c r="G60" s="44">
        <v>3.5</v>
      </c>
      <c r="H60" s="44">
        <v>3.5</v>
      </c>
      <c r="I60" s="44">
        <v>3.5</v>
      </c>
      <c r="J60" s="44">
        <v>3.5</v>
      </c>
      <c r="K60" s="44">
        <v>3.5</v>
      </c>
      <c r="L60" s="44">
        <v>3.5</v>
      </c>
      <c r="M60" s="44">
        <v>3.5</v>
      </c>
      <c r="N60" s="44">
        <v>3.5</v>
      </c>
      <c r="O60" s="44">
        <v>3.5</v>
      </c>
      <c r="P60" s="44">
        <v>3.5</v>
      </c>
      <c r="Q60" s="44">
        <v>3.5</v>
      </c>
      <c r="R60" s="44">
        <v>3.5</v>
      </c>
      <c r="S60" s="44">
        <v>3.5</v>
      </c>
      <c r="T60" s="44">
        <v>3.5</v>
      </c>
      <c r="U60" s="44">
        <v>3.5</v>
      </c>
      <c r="V60" s="44">
        <v>3.5</v>
      </c>
      <c r="W60" s="44">
        <v>3.5</v>
      </c>
      <c r="X60" s="44">
        <v>3.5</v>
      </c>
      <c r="Y60" s="44">
        <v>3.5</v>
      </c>
      <c r="Z60" s="44">
        <v>3.5</v>
      </c>
      <c r="AA60" s="44">
        <v>3.5</v>
      </c>
      <c r="AB60" s="44">
        <v>3.5</v>
      </c>
      <c r="AC60" s="44">
        <v>3.5</v>
      </c>
      <c r="AD60" s="44">
        <v>3.5</v>
      </c>
      <c r="AE60" s="44">
        <v>3.5</v>
      </c>
      <c r="AF60" s="44">
        <v>3.5</v>
      </c>
      <c r="AG60" s="48">
        <v>12</v>
      </c>
      <c r="AH60" s="46">
        <f t="shared" si="2"/>
        <v>3.5</v>
      </c>
      <c r="AI60" s="47">
        <f t="shared" si="3"/>
        <v>3.5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2.6</v>
      </c>
      <c r="C61" s="44">
        <v>2.6</v>
      </c>
      <c r="D61" s="44">
        <v>2.6</v>
      </c>
      <c r="E61" s="44">
        <v>2.6</v>
      </c>
      <c r="F61" s="44">
        <v>2.6</v>
      </c>
      <c r="G61" s="44">
        <v>2.6</v>
      </c>
      <c r="H61" s="44">
        <v>2.6</v>
      </c>
      <c r="I61" s="44">
        <v>2.6</v>
      </c>
      <c r="J61" s="44">
        <v>2.6</v>
      </c>
      <c r="K61" s="44">
        <v>2.6</v>
      </c>
      <c r="L61" s="44">
        <v>2.6</v>
      </c>
      <c r="M61" s="44">
        <v>2.6</v>
      </c>
      <c r="N61" s="44">
        <v>2.6</v>
      </c>
      <c r="O61" s="44">
        <v>2.6</v>
      </c>
      <c r="P61" s="44">
        <v>2.6</v>
      </c>
      <c r="Q61" s="44">
        <v>2.6</v>
      </c>
      <c r="R61" s="44">
        <v>2.6</v>
      </c>
      <c r="S61" s="44">
        <v>2.6</v>
      </c>
      <c r="T61" s="44">
        <v>2.6</v>
      </c>
      <c r="U61" s="44">
        <v>2.6</v>
      </c>
      <c r="V61" s="44">
        <v>2.6</v>
      </c>
      <c r="W61" s="44">
        <v>2.6</v>
      </c>
      <c r="X61" s="44">
        <v>2.6</v>
      </c>
      <c r="Y61" s="44">
        <v>2.6</v>
      </c>
      <c r="Z61" s="44">
        <v>2.6</v>
      </c>
      <c r="AA61" s="44">
        <v>2.6</v>
      </c>
      <c r="AB61" s="44">
        <v>2.6</v>
      </c>
      <c r="AC61" s="44">
        <v>2.6</v>
      </c>
      <c r="AD61" s="44">
        <v>2.6</v>
      </c>
      <c r="AE61" s="44">
        <v>2.6</v>
      </c>
      <c r="AF61" s="44">
        <v>2.6</v>
      </c>
      <c r="AG61" s="48">
        <v>12</v>
      </c>
      <c r="AH61" s="46">
        <f t="shared" si="2"/>
        <v>2.6</v>
      </c>
      <c r="AI61" s="47">
        <f t="shared" si="3"/>
        <v>2.6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8</v>
      </c>
      <c r="C62" s="44">
        <v>8</v>
      </c>
      <c r="D62" s="44">
        <v>8</v>
      </c>
      <c r="E62" s="44">
        <v>8</v>
      </c>
      <c r="F62" s="44">
        <v>8</v>
      </c>
      <c r="G62" s="44">
        <v>8</v>
      </c>
      <c r="H62" s="44">
        <v>8</v>
      </c>
      <c r="I62" s="44">
        <v>8</v>
      </c>
      <c r="J62" s="44">
        <v>8</v>
      </c>
      <c r="K62" s="44">
        <v>8</v>
      </c>
      <c r="L62" s="44">
        <v>8</v>
      </c>
      <c r="M62" s="44">
        <v>8</v>
      </c>
      <c r="N62" s="44">
        <v>8</v>
      </c>
      <c r="O62" s="44">
        <v>8</v>
      </c>
      <c r="P62" s="44">
        <v>8</v>
      </c>
      <c r="Q62" s="44">
        <v>8</v>
      </c>
      <c r="R62" s="44">
        <v>8</v>
      </c>
      <c r="S62" s="44">
        <v>8</v>
      </c>
      <c r="T62" s="44">
        <v>8</v>
      </c>
      <c r="U62" s="44">
        <v>8</v>
      </c>
      <c r="V62" s="44">
        <v>8</v>
      </c>
      <c r="W62" s="44">
        <v>8</v>
      </c>
      <c r="X62" s="44">
        <v>8</v>
      </c>
      <c r="Y62" s="44">
        <v>8</v>
      </c>
      <c r="Z62" s="44">
        <v>8</v>
      </c>
      <c r="AA62" s="44">
        <v>8</v>
      </c>
      <c r="AB62" s="44">
        <v>8</v>
      </c>
      <c r="AC62" s="44">
        <v>8</v>
      </c>
      <c r="AD62" s="44">
        <v>8</v>
      </c>
      <c r="AE62" s="44">
        <v>8</v>
      </c>
      <c r="AF62" s="44">
        <v>8</v>
      </c>
      <c r="AG62" s="48">
        <v>11.88</v>
      </c>
      <c r="AH62" s="46">
        <f t="shared" si="2"/>
        <v>8</v>
      </c>
      <c r="AI62" s="47">
        <f t="shared" si="3"/>
        <v>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1.2</v>
      </c>
      <c r="C63" s="44">
        <v>1.2</v>
      </c>
      <c r="D63" s="44">
        <v>1.2</v>
      </c>
      <c r="E63" s="44">
        <v>1.2</v>
      </c>
      <c r="F63" s="44">
        <v>1.2</v>
      </c>
      <c r="G63" s="44">
        <v>1.2</v>
      </c>
      <c r="H63" s="44">
        <v>1.2</v>
      </c>
      <c r="I63" s="44">
        <v>1.2</v>
      </c>
      <c r="J63" s="44">
        <v>1.2</v>
      </c>
      <c r="K63" s="44">
        <v>1.2</v>
      </c>
      <c r="L63" s="44">
        <v>1.2</v>
      </c>
      <c r="M63" s="44">
        <v>1.2</v>
      </c>
      <c r="N63" s="44">
        <v>1.2</v>
      </c>
      <c r="O63" s="44">
        <v>1.2</v>
      </c>
      <c r="P63" s="44">
        <v>1.2</v>
      </c>
      <c r="Q63" s="44">
        <v>1.2</v>
      </c>
      <c r="R63" s="44">
        <v>1.2</v>
      </c>
      <c r="S63" s="44">
        <v>1.2</v>
      </c>
      <c r="T63" s="44">
        <v>1.2</v>
      </c>
      <c r="U63" s="44">
        <v>1.2</v>
      </c>
      <c r="V63" s="44">
        <v>1.2</v>
      </c>
      <c r="W63" s="44">
        <v>1.2</v>
      </c>
      <c r="X63" s="44">
        <v>1.2</v>
      </c>
      <c r="Y63" s="44">
        <v>1.2</v>
      </c>
      <c r="Z63" s="44">
        <v>1.2</v>
      </c>
      <c r="AA63" s="44">
        <v>1.2</v>
      </c>
      <c r="AB63" s="44">
        <v>1.2</v>
      </c>
      <c r="AC63" s="44">
        <v>1.2</v>
      </c>
      <c r="AD63" s="44">
        <v>1.2</v>
      </c>
      <c r="AE63" s="44">
        <v>1.2</v>
      </c>
      <c r="AF63" s="44">
        <v>1.2</v>
      </c>
      <c r="AG63" s="48">
        <v>11</v>
      </c>
      <c r="AH63" s="46">
        <f t="shared" si="2"/>
        <v>1.2</v>
      </c>
      <c r="AI63" s="47">
        <f t="shared" si="3"/>
        <v>1.2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2.17</v>
      </c>
      <c r="C64" s="44">
        <v>2.17</v>
      </c>
      <c r="D64" s="44">
        <v>2.17</v>
      </c>
      <c r="E64" s="44">
        <v>2.17</v>
      </c>
      <c r="F64" s="44">
        <v>2.17</v>
      </c>
      <c r="G64" s="44">
        <v>2.17</v>
      </c>
      <c r="H64" s="44">
        <v>2.17</v>
      </c>
      <c r="I64" s="44">
        <v>2.17</v>
      </c>
      <c r="J64" s="44">
        <v>2.17</v>
      </c>
      <c r="K64" s="44">
        <v>2.17</v>
      </c>
      <c r="L64" s="44">
        <v>2.17</v>
      </c>
      <c r="M64" s="44">
        <v>2.17</v>
      </c>
      <c r="N64" s="44">
        <v>2.17</v>
      </c>
      <c r="O64" s="44">
        <v>2.17</v>
      </c>
      <c r="P64" s="44">
        <v>2.17</v>
      </c>
      <c r="Q64" s="44">
        <v>2.17</v>
      </c>
      <c r="R64" s="44">
        <v>2.17</v>
      </c>
      <c r="S64" s="44">
        <v>2.17</v>
      </c>
      <c r="T64" s="44">
        <v>2.17</v>
      </c>
      <c r="U64" s="44">
        <v>2.17</v>
      </c>
      <c r="V64" s="44">
        <v>2.17</v>
      </c>
      <c r="W64" s="44">
        <v>2.17</v>
      </c>
      <c r="X64" s="44">
        <v>2.17</v>
      </c>
      <c r="Y64" s="44">
        <v>2.17</v>
      </c>
      <c r="Z64" s="44">
        <v>2.17</v>
      </c>
      <c r="AA64" s="44">
        <v>2.17</v>
      </c>
      <c r="AB64" s="44">
        <v>2.17</v>
      </c>
      <c r="AC64" s="44">
        <v>2.17</v>
      </c>
      <c r="AD64" s="44">
        <v>2.17</v>
      </c>
      <c r="AE64" s="44">
        <v>2.17</v>
      </c>
      <c r="AF64" s="44">
        <v>2.17</v>
      </c>
      <c r="AG64" s="48">
        <v>11</v>
      </c>
      <c r="AH64" s="46">
        <f>MAX(B64:AF64)</f>
        <v>2.17</v>
      </c>
      <c r="AI64" s="47">
        <f>MIN(B64:AF64)</f>
        <v>2.17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0</v>
      </c>
      <c r="C67" s="44">
        <v>0</v>
      </c>
      <c r="D67" s="44">
        <v>0</v>
      </c>
      <c r="E67" s="44">
        <v>2.9</v>
      </c>
      <c r="F67" s="44">
        <v>2.9</v>
      </c>
      <c r="G67" s="44">
        <v>2.9</v>
      </c>
      <c r="H67" s="44">
        <v>2.9</v>
      </c>
      <c r="I67" s="44">
        <v>2.9</v>
      </c>
      <c r="J67" s="44">
        <v>2.9</v>
      </c>
      <c r="K67" s="44">
        <v>2.9</v>
      </c>
      <c r="L67" s="44">
        <v>2.9</v>
      </c>
      <c r="M67" s="44">
        <v>2.9</v>
      </c>
      <c r="N67" s="44">
        <v>2.9</v>
      </c>
      <c r="O67" s="44">
        <v>2.9</v>
      </c>
      <c r="P67" s="44">
        <v>2.9</v>
      </c>
      <c r="Q67" s="44">
        <v>2.9</v>
      </c>
      <c r="R67" s="44">
        <v>2.9</v>
      </c>
      <c r="S67" s="44">
        <v>2.9</v>
      </c>
      <c r="T67" s="44">
        <v>2.9</v>
      </c>
      <c r="U67" s="44">
        <v>2.9</v>
      </c>
      <c r="V67" s="44">
        <v>2.9</v>
      </c>
      <c r="W67" s="44">
        <v>2.9</v>
      </c>
      <c r="X67" s="44">
        <v>2.9</v>
      </c>
      <c r="Y67" s="44">
        <v>2.9</v>
      </c>
      <c r="Z67" s="44">
        <v>2.9</v>
      </c>
      <c r="AA67" s="44">
        <v>2.9</v>
      </c>
      <c r="AB67" s="44">
        <v>2.9</v>
      </c>
      <c r="AC67" s="44">
        <v>2.9</v>
      </c>
      <c r="AD67" s="44">
        <v>2.9</v>
      </c>
      <c r="AE67" s="44">
        <v>2.9</v>
      </c>
      <c r="AF67" s="44">
        <v>2.9</v>
      </c>
      <c r="AG67" s="61">
        <v>10</v>
      </c>
      <c r="AH67" s="46">
        <f t="shared" si="2"/>
        <v>2.9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22.4+16.8</f>
        <v>39.200000000000003</v>
      </c>
      <c r="C70" s="66">
        <v>38.5</v>
      </c>
      <c r="D70" s="66">
        <v>38.5</v>
      </c>
      <c r="E70" s="66">
        <v>38.5</v>
      </c>
      <c r="F70" s="66">
        <v>38.5</v>
      </c>
      <c r="G70" s="66">
        <v>38.5</v>
      </c>
      <c r="H70" s="66">
        <v>38.5</v>
      </c>
      <c r="I70" s="66">
        <f>16.2+22.3</f>
        <v>38.5</v>
      </c>
      <c r="J70" s="66">
        <v>38</v>
      </c>
      <c r="K70" s="68">
        <v>37</v>
      </c>
      <c r="L70" s="68">
        <f t="shared" ref="L70:U70" si="20">14.6+21.6</f>
        <v>36.200000000000003</v>
      </c>
      <c r="M70" s="68">
        <f t="shared" si="20"/>
        <v>36.200000000000003</v>
      </c>
      <c r="N70" s="68">
        <f t="shared" si="20"/>
        <v>36.200000000000003</v>
      </c>
      <c r="O70" s="68">
        <f t="shared" si="20"/>
        <v>36.200000000000003</v>
      </c>
      <c r="P70" s="68">
        <f t="shared" si="20"/>
        <v>36.200000000000003</v>
      </c>
      <c r="Q70" s="68">
        <f t="shared" si="20"/>
        <v>36.200000000000003</v>
      </c>
      <c r="R70" s="68">
        <f t="shared" si="20"/>
        <v>36.200000000000003</v>
      </c>
      <c r="S70" s="68">
        <f t="shared" si="20"/>
        <v>36.200000000000003</v>
      </c>
      <c r="T70" s="68">
        <f t="shared" si="20"/>
        <v>36.200000000000003</v>
      </c>
      <c r="U70" s="68">
        <f t="shared" si="20"/>
        <v>36.200000000000003</v>
      </c>
      <c r="V70" s="68">
        <f t="shared" ref="V70:AF70" si="21">20.7+14.7</f>
        <v>35.4</v>
      </c>
      <c r="W70" s="68">
        <f t="shared" si="21"/>
        <v>35.4</v>
      </c>
      <c r="X70" s="68">
        <f t="shared" si="21"/>
        <v>35.4</v>
      </c>
      <c r="Y70" s="68">
        <f t="shared" si="21"/>
        <v>35.4</v>
      </c>
      <c r="Z70" s="68">
        <f t="shared" si="21"/>
        <v>35.4</v>
      </c>
      <c r="AA70" s="68">
        <f t="shared" si="21"/>
        <v>35.4</v>
      </c>
      <c r="AB70" s="68">
        <f t="shared" si="21"/>
        <v>35.4</v>
      </c>
      <c r="AC70" s="68">
        <f t="shared" si="21"/>
        <v>35.4</v>
      </c>
      <c r="AD70" s="68">
        <f t="shared" si="21"/>
        <v>35.4</v>
      </c>
      <c r="AE70" s="68">
        <f t="shared" si="21"/>
        <v>35.4</v>
      </c>
      <c r="AF70" s="68">
        <f t="shared" si="21"/>
        <v>35.4</v>
      </c>
      <c r="AG70" s="64">
        <v>240</v>
      </c>
      <c r="AH70" s="46">
        <f t="shared" si="2"/>
        <v>39.200000000000003</v>
      </c>
      <c r="AI70" s="47">
        <f t="shared" si="3"/>
        <v>35.4</v>
      </c>
      <c r="AK70" s="49"/>
    </row>
    <row r="71" spans="1:88" ht="15.75" thickBot="1" x14ac:dyDescent="0.3">
      <c r="A71" s="69" t="s">
        <v>90</v>
      </c>
      <c r="B71" s="70">
        <f t="shared" ref="B71:AG71" si="22">SUM(B11:B69)</f>
        <v>588.99000000000024</v>
      </c>
      <c r="C71" s="70">
        <f t="shared" si="22"/>
        <v>592.69000000000005</v>
      </c>
      <c r="D71" s="70">
        <f t="shared" si="22"/>
        <v>592.69000000000005</v>
      </c>
      <c r="E71" s="70">
        <f t="shared" si="22"/>
        <v>595.58999999999992</v>
      </c>
      <c r="F71" s="70">
        <f t="shared" si="22"/>
        <v>595.58999999999992</v>
      </c>
      <c r="G71" s="70">
        <f t="shared" si="22"/>
        <v>595.58999999999992</v>
      </c>
      <c r="H71" s="70">
        <f t="shared" si="22"/>
        <v>595.58999999999992</v>
      </c>
      <c r="I71" s="70">
        <f t="shared" si="22"/>
        <v>594.29</v>
      </c>
      <c r="J71" s="70">
        <f t="shared" si="22"/>
        <v>594.29</v>
      </c>
      <c r="K71" s="70">
        <f t="shared" si="22"/>
        <v>594.29</v>
      </c>
      <c r="L71" s="70">
        <f t="shared" si="22"/>
        <v>590.29</v>
      </c>
      <c r="M71" s="70">
        <f t="shared" si="22"/>
        <v>590.29</v>
      </c>
      <c r="N71" s="70">
        <f t="shared" si="22"/>
        <v>590.29</v>
      </c>
      <c r="O71" s="70">
        <f t="shared" si="22"/>
        <v>590.29</v>
      </c>
      <c r="P71" s="70">
        <f t="shared" si="22"/>
        <v>590.29</v>
      </c>
      <c r="Q71" s="70">
        <f t="shared" si="22"/>
        <v>590.29</v>
      </c>
      <c r="R71" s="70">
        <f t="shared" si="22"/>
        <v>590.29</v>
      </c>
      <c r="S71" s="70">
        <f t="shared" si="22"/>
        <v>590.29</v>
      </c>
      <c r="T71" s="70">
        <f t="shared" si="22"/>
        <v>590.29</v>
      </c>
      <c r="U71" s="70">
        <f t="shared" si="22"/>
        <v>590.29</v>
      </c>
      <c r="V71" s="70">
        <f t="shared" si="22"/>
        <v>596.01</v>
      </c>
      <c r="W71" s="70">
        <f t="shared" si="22"/>
        <v>596.01</v>
      </c>
      <c r="X71" s="70">
        <f t="shared" si="22"/>
        <v>596.01</v>
      </c>
      <c r="Y71" s="70">
        <f t="shared" si="22"/>
        <v>596.01</v>
      </c>
      <c r="Z71" s="70">
        <f t="shared" si="22"/>
        <v>596.01</v>
      </c>
      <c r="AA71" s="70">
        <f t="shared" si="22"/>
        <v>596.01</v>
      </c>
      <c r="AB71" s="70">
        <f t="shared" si="22"/>
        <v>596.01</v>
      </c>
      <c r="AC71" s="70">
        <f t="shared" si="22"/>
        <v>596.01</v>
      </c>
      <c r="AD71" s="70">
        <f t="shared" si="22"/>
        <v>596.01</v>
      </c>
      <c r="AE71" s="70">
        <f t="shared" si="22"/>
        <v>596.01</v>
      </c>
      <c r="AF71" s="70">
        <f t="shared" si="22"/>
        <v>596.01</v>
      </c>
      <c r="AG71" s="70">
        <f t="shared" si="22"/>
        <v>1812.2049999999999</v>
      </c>
      <c r="AH71" s="46">
        <f t="shared" si="2"/>
        <v>596.01</v>
      </c>
      <c r="AI71" s="47">
        <f t="shared" si="3"/>
        <v>588.99000000000024</v>
      </c>
      <c r="AK71" s="49"/>
    </row>
    <row r="72" spans="1:88" x14ac:dyDescent="0.25">
      <c r="A72" s="71" t="s">
        <v>91</v>
      </c>
      <c r="B72" s="44">
        <v>0</v>
      </c>
      <c r="C72" s="44">
        <v>0</v>
      </c>
      <c r="D72" s="44">
        <v>0</v>
      </c>
      <c r="E72" s="44">
        <v>0</v>
      </c>
      <c r="F72" s="44">
        <v>0</v>
      </c>
      <c r="G72" s="44">
        <v>0</v>
      </c>
      <c r="H72" s="44">
        <v>60</v>
      </c>
      <c r="I72" s="44">
        <v>194.3</v>
      </c>
      <c r="J72" s="44">
        <v>230.3</v>
      </c>
      <c r="K72" s="44">
        <v>374.3</v>
      </c>
      <c r="L72" s="44">
        <v>132.30000000000001</v>
      </c>
      <c r="M72" s="44">
        <v>281.39999999999998</v>
      </c>
      <c r="N72" s="44">
        <v>141.69999999999999</v>
      </c>
      <c r="O72" s="44">
        <v>0</v>
      </c>
      <c r="P72" s="44">
        <v>0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150</v>
      </c>
      <c r="X72" s="44">
        <v>150</v>
      </c>
      <c r="Y72" s="44">
        <v>278</v>
      </c>
      <c r="Z72" s="44">
        <v>450</v>
      </c>
      <c r="AA72" s="44">
        <v>379</v>
      </c>
      <c r="AB72" s="44">
        <v>349.7</v>
      </c>
      <c r="AC72" s="44">
        <v>70.5</v>
      </c>
      <c r="AD72" s="44">
        <v>40.4</v>
      </c>
      <c r="AE72" s="44">
        <v>20.2</v>
      </c>
      <c r="AF72" s="44">
        <v>0</v>
      </c>
      <c r="AG72" s="61">
        <v>456</v>
      </c>
      <c r="AH72" s="46">
        <f t="shared" si="2"/>
        <v>450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35.9</v>
      </c>
      <c r="C73" s="43">
        <v>39.799999999999997</v>
      </c>
      <c r="D73" s="43">
        <v>39.799999999999997</v>
      </c>
      <c r="E73" s="43">
        <v>39.799999999999997</v>
      </c>
      <c r="F73" s="43">
        <v>35.6</v>
      </c>
      <c r="G73" s="43">
        <v>35.6</v>
      </c>
      <c r="H73" s="43">
        <v>35.6</v>
      </c>
      <c r="I73" s="43">
        <v>35.6</v>
      </c>
      <c r="J73" s="43">
        <v>35.6</v>
      </c>
      <c r="K73" s="43">
        <v>35.9</v>
      </c>
      <c r="L73" s="43">
        <v>35.9</v>
      </c>
      <c r="M73" s="43">
        <v>35.9</v>
      </c>
      <c r="N73" s="43">
        <v>35.9</v>
      </c>
      <c r="O73" s="43">
        <v>35.9</v>
      </c>
      <c r="P73" s="43">
        <v>35.9</v>
      </c>
      <c r="Q73" s="43">
        <v>35.9</v>
      </c>
      <c r="R73" s="43">
        <v>35.9</v>
      </c>
      <c r="S73" s="43">
        <v>35.9</v>
      </c>
      <c r="T73" s="43">
        <v>35.9</v>
      </c>
      <c r="U73" s="43">
        <v>35.9</v>
      </c>
      <c r="V73" s="43">
        <v>35.9</v>
      </c>
      <c r="W73" s="43">
        <v>35.9</v>
      </c>
      <c r="X73" s="43">
        <v>35.9</v>
      </c>
      <c r="Y73" s="43">
        <v>35.9</v>
      </c>
      <c r="Z73" s="43">
        <v>35.9</v>
      </c>
      <c r="AA73" s="43">
        <v>35.9</v>
      </c>
      <c r="AB73" s="43">
        <v>35.9</v>
      </c>
      <c r="AC73" s="43">
        <v>35.9</v>
      </c>
      <c r="AD73" s="43">
        <v>35.9</v>
      </c>
      <c r="AE73" s="43">
        <v>35.9</v>
      </c>
      <c r="AF73" s="43">
        <v>35.9</v>
      </c>
      <c r="AG73" s="64">
        <v>111</v>
      </c>
      <c r="AH73" s="46">
        <f t="shared" si="2"/>
        <v>39.799999999999997</v>
      </c>
      <c r="AI73" s="47">
        <f t="shared" si="3"/>
        <v>35.6</v>
      </c>
      <c r="AK73" s="49"/>
    </row>
    <row r="74" spans="1:88" x14ac:dyDescent="0.25">
      <c r="A74" s="73" t="s">
        <v>93</v>
      </c>
      <c r="B74" s="43">
        <v>25.5</v>
      </c>
      <c r="C74" s="43">
        <v>25.5</v>
      </c>
      <c r="D74" s="43">
        <v>25.5</v>
      </c>
      <c r="E74" s="43">
        <v>25.5</v>
      </c>
      <c r="F74" s="43">
        <v>25.3</v>
      </c>
      <c r="G74" s="43">
        <v>25.3</v>
      </c>
      <c r="H74" s="43">
        <v>25.3</v>
      </c>
      <c r="I74" s="43">
        <v>25.3</v>
      </c>
      <c r="J74" s="43">
        <v>25.3</v>
      </c>
      <c r="K74" s="43">
        <v>26.3</v>
      </c>
      <c r="L74" s="43">
        <v>26.3</v>
      </c>
      <c r="M74" s="43">
        <v>26.3</v>
      </c>
      <c r="N74" s="43">
        <v>26.3</v>
      </c>
      <c r="O74" s="43">
        <v>26.3</v>
      </c>
      <c r="P74" s="43">
        <v>26.3</v>
      </c>
      <c r="Q74" s="43">
        <v>26.3</v>
      </c>
      <c r="R74" s="43">
        <v>26.3</v>
      </c>
      <c r="S74" s="43">
        <v>26.3</v>
      </c>
      <c r="T74" s="43">
        <v>26.3</v>
      </c>
      <c r="U74" s="43">
        <v>26.3</v>
      </c>
      <c r="V74" s="43">
        <v>26.3</v>
      </c>
      <c r="W74" s="43">
        <v>26.3</v>
      </c>
      <c r="X74" s="43">
        <v>26.3</v>
      </c>
      <c r="Y74" s="43">
        <v>26.3</v>
      </c>
      <c r="Z74" s="43">
        <v>26.3</v>
      </c>
      <c r="AA74" s="43">
        <v>26.3</v>
      </c>
      <c r="AB74" s="43">
        <v>26.3</v>
      </c>
      <c r="AC74" s="43">
        <v>26.3</v>
      </c>
      <c r="AD74" s="43">
        <v>26.3</v>
      </c>
      <c r="AE74" s="43">
        <v>26.3</v>
      </c>
      <c r="AF74" s="43">
        <v>26.3</v>
      </c>
      <c r="AG74" s="64">
        <v>60</v>
      </c>
      <c r="AH74" s="46">
        <f t="shared" si="2"/>
        <v>26.3</v>
      </c>
      <c r="AI74" s="47">
        <f t="shared" si="3"/>
        <v>25.3</v>
      </c>
      <c r="AK74" s="49"/>
    </row>
    <row r="75" spans="1:88" x14ac:dyDescent="0.25">
      <c r="A75" s="74" t="s">
        <v>94</v>
      </c>
      <c r="B75" s="43">
        <v>12.3</v>
      </c>
      <c r="C75" s="43">
        <v>11.2</v>
      </c>
      <c r="D75" s="43">
        <v>11.2</v>
      </c>
      <c r="E75" s="43">
        <v>11.2</v>
      </c>
      <c r="F75" s="43">
        <v>11.6</v>
      </c>
      <c r="G75" s="43">
        <v>11.6</v>
      </c>
      <c r="H75" s="43">
        <v>11.6</v>
      </c>
      <c r="I75" s="43">
        <v>11.6</v>
      </c>
      <c r="J75" s="43">
        <v>11.6</v>
      </c>
      <c r="K75" s="43">
        <v>11.6</v>
      </c>
      <c r="L75" s="43">
        <v>11.6</v>
      </c>
      <c r="M75" s="43">
        <v>11.6</v>
      </c>
      <c r="N75" s="43">
        <v>11.6</v>
      </c>
      <c r="O75" s="43">
        <v>11.6</v>
      </c>
      <c r="P75" s="43">
        <v>11.6</v>
      </c>
      <c r="Q75" s="43">
        <v>11.6</v>
      </c>
      <c r="R75" s="43">
        <v>11.6</v>
      </c>
      <c r="S75" s="43">
        <v>11.6</v>
      </c>
      <c r="T75" s="43">
        <v>11.6</v>
      </c>
      <c r="U75" s="43">
        <v>11.6</v>
      </c>
      <c r="V75" s="43">
        <v>11.6</v>
      </c>
      <c r="W75" s="43">
        <v>11.6</v>
      </c>
      <c r="X75" s="43">
        <v>11.6</v>
      </c>
      <c r="Y75" s="43">
        <v>11.6</v>
      </c>
      <c r="Z75" s="43">
        <v>11.6</v>
      </c>
      <c r="AA75" s="43">
        <v>11.6</v>
      </c>
      <c r="AB75" s="43">
        <v>11.6</v>
      </c>
      <c r="AC75" s="43">
        <v>11.6</v>
      </c>
      <c r="AD75" s="43">
        <v>11.6</v>
      </c>
      <c r="AE75" s="43">
        <v>11.6</v>
      </c>
      <c r="AF75" s="43">
        <v>11.6</v>
      </c>
      <c r="AG75" s="75">
        <v>42.5</v>
      </c>
      <c r="AH75" s="46">
        <f t="shared" ref="AH75:AH138" si="23">MAX(B75:AF75)</f>
        <v>12.3</v>
      </c>
      <c r="AI75" s="47">
        <f t="shared" ref="AI75:AI138" si="24">MIN(B75:AF75)</f>
        <v>11.2</v>
      </c>
      <c r="AK75" s="49"/>
    </row>
    <row r="76" spans="1:88" x14ac:dyDescent="0.25">
      <c r="A76" s="74" t="s">
        <v>95</v>
      </c>
      <c r="B76" s="43">
        <v>12.2</v>
      </c>
      <c r="C76" s="43">
        <v>12.2</v>
      </c>
      <c r="D76" s="43">
        <v>12.2</v>
      </c>
      <c r="E76" s="43">
        <v>12.2</v>
      </c>
      <c r="F76" s="43">
        <v>12.2</v>
      </c>
      <c r="G76" s="43">
        <v>12.2</v>
      </c>
      <c r="H76" s="43">
        <v>12.2</v>
      </c>
      <c r="I76" s="43">
        <v>12.2</v>
      </c>
      <c r="J76" s="43">
        <v>12.2</v>
      </c>
      <c r="K76" s="43">
        <v>12.2</v>
      </c>
      <c r="L76" s="43">
        <v>12.2</v>
      </c>
      <c r="M76" s="43">
        <v>12.2</v>
      </c>
      <c r="N76" s="43">
        <v>12.2</v>
      </c>
      <c r="O76" s="43">
        <v>12.2</v>
      </c>
      <c r="P76" s="43">
        <v>12.2</v>
      </c>
      <c r="Q76" s="43">
        <v>12.2</v>
      </c>
      <c r="R76" s="43">
        <v>12.2</v>
      </c>
      <c r="S76" s="43">
        <v>12.2</v>
      </c>
      <c r="T76" s="43">
        <v>12.2</v>
      </c>
      <c r="U76" s="43">
        <v>12.2</v>
      </c>
      <c r="V76" s="43">
        <v>12.2</v>
      </c>
      <c r="W76" s="43">
        <v>12.2</v>
      </c>
      <c r="X76" s="43">
        <v>12.2</v>
      </c>
      <c r="Y76" s="43">
        <v>12.2</v>
      </c>
      <c r="Z76" s="43">
        <v>12.2</v>
      </c>
      <c r="AA76" s="43">
        <v>12.2</v>
      </c>
      <c r="AB76" s="43">
        <v>12.2</v>
      </c>
      <c r="AC76" s="43">
        <v>12.2</v>
      </c>
      <c r="AD76" s="43">
        <v>12.2</v>
      </c>
      <c r="AE76" s="43">
        <v>12.2</v>
      </c>
      <c r="AF76" s="43">
        <v>12.2</v>
      </c>
      <c r="AG76" s="75">
        <v>22.1</v>
      </c>
      <c r="AH76" s="46">
        <f t="shared" si="23"/>
        <v>12.2</v>
      </c>
      <c r="AI76" s="47">
        <f t="shared" si="24"/>
        <v>12.2</v>
      </c>
      <c r="AK76" s="49"/>
    </row>
    <row r="77" spans="1:88" ht="15.75" thickBot="1" x14ac:dyDescent="0.3">
      <c r="A77" s="76" t="s">
        <v>96</v>
      </c>
      <c r="B77" s="77">
        <v>4</v>
      </c>
      <c r="C77" s="77">
        <v>4</v>
      </c>
      <c r="D77" s="77">
        <v>4</v>
      </c>
      <c r="E77" s="77">
        <v>4</v>
      </c>
      <c r="F77" s="77">
        <v>4</v>
      </c>
      <c r="G77" s="77">
        <v>4</v>
      </c>
      <c r="H77" s="77">
        <v>4</v>
      </c>
      <c r="I77" s="77">
        <v>4</v>
      </c>
      <c r="J77" s="77">
        <v>4</v>
      </c>
      <c r="K77" s="77">
        <v>4</v>
      </c>
      <c r="L77" s="77">
        <v>4</v>
      </c>
      <c r="M77" s="77">
        <v>4</v>
      </c>
      <c r="N77" s="77">
        <v>4</v>
      </c>
      <c r="O77" s="77">
        <v>4</v>
      </c>
      <c r="P77" s="77">
        <v>4</v>
      </c>
      <c r="Q77" s="77">
        <v>4</v>
      </c>
      <c r="R77" s="77">
        <v>4</v>
      </c>
      <c r="S77" s="77">
        <v>4</v>
      </c>
      <c r="T77" s="77">
        <v>4</v>
      </c>
      <c r="U77" s="77">
        <v>4</v>
      </c>
      <c r="V77" s="77">
        <v>4</v>
      </c>
      <c r="W77" s="77">
        <v>4</v>
      </c>
      <c r="X77" s="77">
        <v>4</v>
      </c>
      <c r="Y77" s="77">
        <v>4</v>
      </c>
      <c r="Z77" s="77">
        <v>4</v>
      </c>
      <c r="AA77" s="77">
        <v>4</v>
      </c>
      <c r="AB77" s="77">
        <v>4</v>
      </c>
      <c r="AC77" s="77">
        <v>4</v>
      </c>
      <c r="AD77" s="77">
        <v>4</v>
      </c>
      <c r="AE77" s="77">
        <v>4</v>
      </c>
      <c r="AF77" s="77">
        <v>4</v>
      </c>
      <c r="AG77" s="78">
        <v>14.8</v>
      </c>
      <c r="AH77" s="46">
        <f t="shared" si="23"/>
        <v>4</v>
      </c>
      <c r="AI77" s="47">
        <f t="shared" si="24"/>
        <v>4</v>
      </c>
      <c r="AK77" s="49"/>
    </row>
    <row r="78" spans="1:88" ht="15.75" thickBot="1" x14ac:dyDescent="0.3">
      <c r="A78" s="79" t="s">
        <v>97</v>
      </c>
      <c r="B78" s="70">
        <f t="shared" ref="B78:AG78" si="25">SUM(B72:B77)</f>
        <v>89.9</v>
      </c>
      <c r="C78" s="70">
        <f t="shared" si="25"/>
        <v>92.7</v>
      </c>
      <c r="D78" s="70">
        <f t="shared" si="25"/>
        <v>92.7</v>
      </c>
      <c r="E78" s="70">
        <f t="shared" si="25"/>
        <v>92.7</v>
      </c>
      <c r="F78" s="70">
        <f t="shared" si="25"/>
        <v>88.7</v>
      </c>
      <c r="G78" s="70">
        <f t="shared" si="25"/>
        <v>88.7</v>
      </c>
      <c r="H78" s="70">
        <f t="shared" si="25"/>
        <v>148.69999999999999</v>
      </c>
      <c r="I78" s="70">
        <f t="shared" si="25"/>
        <v>283</v>
      </c>
      <c r="J78" s="70">
        <f t="shared" si="25"/>
        <v>319.00000000000006</v>
      </c>
      <c r="K78" s="70">
        <f t="shared" si="25"/>
        <v>464.3</v>
      </c>
      <c r="L78" s="70">
        <f t="shared" si="25"/>
        <v>222.3</v>
      </c>
      <c r="M78" s="70">
        <f t="shared" si="25"/>
        <v>371.4</v>
      </c>
      <c r="N78" s="70">
        <f t="shared" si="25"/>
        <v>231.7</v>
      </c>
      <c r="O78" s="70">
        <f t="shared" si="25"/>
        <v>90</v>
      </c>
      <c r="P78" s="70">
        <f t="shared" si="25"/>
        <v>90</v>
      </c>
      <c r="Q78" s="70">
        <f t="shared" si="25"/>
        <v>90</v>
      </c>
      <c r="R78" s="70">
        <f t="shared" si="25"/>
        <v>90</v>
      </c>
      <c r="S78" s="70">
        <f t="shared" si="25"/>
        <v>90</v>
      </c>
      <c r="T78" s="70">
        <f t="shared" si="25"/>
        <v>90</v>
      </c>
      <c r="U78" s="70">
        <f t="shared" si="25"/>
        <v>90</v>
      </c>
      <c r="V78" s="70">
        <f t="shared" si="25"/>
        <v>90</v>
      </c>
      <c r="W78" s="70">
        <f t="shared" si="25"/>
        <v>240</v>
      </c>
      <c r="X78" s="70">
        <f t="shared" si="25"/>
        <v>240</v>
      </c>
      <c r="Y78" s="70">
        <f t="shared" si="25"/>
        <v>368</v>
      </c>
      <c r="Z78" s="70">
        <f t="shared" si="25"/>
        <v>540</v>
      </c>
      <c r="AA78" s="70">
        <f t="shared" si="25"/>
        <v>469</v>
      </c>
      <c r="AB78" s="70">
        <f t="shared" si="25"/>
        <v>439.7</v>
      </c>
      <c r="AC78" s="70">
        <f t="shared" si="25"/>
        <v>160.5</v>
      </c>
      <c r="AD78" s="70">
        <f t="shared" si="25"/>
        <v>130.39999999999998</v>
      </c>
      <c r="AE78" s="70">
        <f t="shared" si="25"/>
        <v>110.19999999999999</v>
      </c>
      <c r="AF78" s="70">
        <f t="shared" si="25"/>
        <v>90</v>
      </c>
      <c r="AG78" s="80">
        <f t="shared" si="25"/>
        <v>706.4</v>
      </c>
      <c r="AH78" s="46">
        <f t="shared" si="23"/>
        <v>540</v>
      </c>
      <c r="AI78" s="47">
        <f t="shared" si="24"/>
        <v>88.7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0</v>
      </c>
      <c r="C79" s="44">
        <v>0</v>
      </c>
      <c r="D79" s="44">
        <v>0</v>
      </c>
      <c r="E79" s="44">
        <v>0</v>
      </c>
      <c r="F79" s="44">
        <v>0</v>
      </c>
      <c r="G79" s="44">
        <v>0</v>
      </c>
      <c r="H79" s="44">
        <v>42.3</v>
      </c>
      <c r="I79" s="44">
        <v>42.8</v>
      </c>
      <c r="J79" s="44">
        <v>98.3</v>
      </c>
      <c r="K79" s="44">
        <v>105.6</v>
      </c>
      <c r="L79" s="44">
        <v>140.30000000000001</v>
      </c>
      <c r="M79" s="44">
        <v>105.8</v>
      </c>
      <c r="N79" s="44">
        <v>105.8</v>
      </c>
      <c r="O79" s="44">
        <v>105.8</v>
      </c>
      <c r="P79" s="44">
        <v>95</v>
      </c>
      <c r="Q79" s="44">
        <v>70</v>
      </c>
      <c r="R79" s="44">
        <v>70</v>
      </c>
      <c r="S79" s="44">
        <v>70</v>
      </c>
      <c r="T79" s="44">
        <v>90</v>
      </c>
      <c r="U79" s="44">
        <v>48</v>
      </c>
      <c r="V79" s="44">
        <v>30</v>
      </c>
      <c r="W79" s="44">
        <v>30</v>
      </c>
      <c r="X79" s="44">
        <v>30</v>
      </c>
      <c r="Y79" s="44">
        <v>40</v>
      </c>
      <c r="Z79" s="44">
        <v>100</v>
      </c>
      <c r="AA79" s="44">
        <v>100</v>
      </c>
      <c r="AB79" s="44">
        <v>100</v>
      </c>
      <c r="AC79" s="44">
        <v>72.3</v>
      </c>
      <c r="AD79" s="44">
        <v>72.3</v>
      </c>
      <c r="AE79" s="44">
        <v>0</v>
      </c>
      <c r="AF79" s="44">
        <v>0</v>
      </c>
      <c r="AG79" s="61">
        <v>144</v>
      </c>
      <c r="AH79" s="46">
        <f t="shared" si="23"/>
        <v>140.30000000000001</v>
      </c>
      <c r="AI79" s="47">
        <f t="shared" si="24"/>
        <v>0</v>
      </c>
      <c r="AK79" s="49"/>
      <c r="AY79" s="1" t="s">
        <v>99</v>
      </c>
      <c r="AZ79" s="82">
        <f>ROUND(C97,0)</f>
        <v>341</v>
      </c>
      <c r="BA79" s="81">
        <f t="shared" ref="BA79:BD83" si="26">D97</f>
        <v>329</v>
      </c>
      <c r="BB79" s="81">
        <f t="shared" si="26"/>
        <v>301</v>
      </c>
      <c r="BC79" s="81">
        <f t="shared" si="26"/>
        <v>339.3</v>
      </c>
      <c r="BD79" s="81">
        <f t="shared" si="26"/>
        <v>332.3</v>
      </c>
      <c r="BE79" s="82">
        <f>I97</f>
        <v>153.6</v>
      </c>
      <c r="BF79" s="82">
        <f>K97</f>
        <v>133.30000000000001</v>
      </c>
      <c r="BG79" s="82">
        <f t="shared" ref="BG79:BP83" si="27">M97</f>
        <v>240.1</v>
      </c>
      <c r="BH79" s="82">
        <f t="shared" si="27"/>
        <v>300.8</v>
      </c>
      <c r="BI79" s="82">
        <f t="shared" si="27"/>
        <v>435.6</v>
      </c>
      <c r="BJ79" s="82">
        <f t="shared" si="27"/>
        <v>449.3</v>
      </c>
      <c r="BK79" s="82">
        <f t="shared" si="27"/>
        <v>449.2</v>
      </c>
      <c r="BL79" s="82">
        <f t="shared" si="27"/>
        <v>467.4</v>
      </c>
      <c r="BM79" s="82">
        <f t="shared" si="27"/>
        <v>495</v>
      </c>
      <c r="BN79" s="82">
        <f t="shared" si="27"/>
        <v>490</v>
      </c>
      <c r="BO79" s="82">
        <f t="shared" si="27"/>
        <v>557.20000000000005</v>
      </c>
      <c r="BP79" s="82">
        <f t="shared" si="27"/>
        <v>582.4</v>
      </c>
      <c r="BQ79" s="82">
        <f>X97</f>
        <v>355</v>
      </c>
      <c r="BR79" s="82">
        <f>Z97</f>
        <v>142</v>
      </c>
      <c r="BS79" s="81">
        <f>AB97</f>
        <v>133</v>
      </c>
      <c r="BT79" s="81">
        <f t="shared" ref="BT79:BV83" si="28">AD97</f>
        <v>422.6</v>
      </c>
      <c r="BU79" s="81">
        <f t="shared" si="28"/>
        <v>384.3</v>
      </c>
      <c r="BV79" s="81">
        <f t="shared" si="28"/>
        <v>376.5</v>
      </c>
      <c r="BW79" s="81">
        <f>B97</f>
        <v>367.4</v>
      </c>
    </row>
    <row r="80" spans="1:88" x14ac:dyDescent="0.25">
      <c r="A80" s="63" t="s">
        <v>100</v>
      </c>
      <c r="B80" s="43">
        <v>0</v>
      </c>
      <c r="C80" s="43">
        <v>0</v>
      </c>
      <c r="D80" s="43">
        <v>0</v>
      </c>
      <c r="E80" s="43">
        <v>0</v>
      </c>
      <c r="F80" s="43">
        <v>0</v>
      </c>
      <c r="G80" s="43">
        <v>25.3</v>
      </c>
      <c r="H80" s="43">
        <v>25.3</v>
      </c>
      <c r="I80" s="43">
        <v>55</v>
      </c>
      <c r="J80" s="43">
        <v>69.8</v>
      </c>
      <c r="K80" s="43">
        <v>69</v>
      </c>
      <c r="L80" s="43">
        <v>58.9</v>
      </c>
      <c r="M80" s="43">
        <v>62.5</v>
      </c>
      <c r="N80" s="43">
        <v>61.4</v>
      </c>
      <c r="O80" s="43">
        <v>53.8</v>
      </c>
      <c r="P80" s="43">
        <v>35</v>
      </c>
      <c r="Q80" s="43">
        <v>24.8</v>
      </c>
      <c r="R80" s="43">
        <v>24.6</v>
      </c>
      <c r="S80" s="43">
        <v>0</v>
      </c>
      <c r="T80" s="43">
        <v>0</v>
      </c>
      <c r="U80" s="43">
        <v>0</v>
      </c>
      <c r="V80" s="43">
        <v>0</v>
      </c>
      <c r="W80" s="43">
        <v>25.2</v>
      </c>
      <c r="X80" s="43">
        <v>25.2</v>
      </c>
      <c r="Y80" s="43">
        <v>55</v>
      </c>
      <c r="Z80" s="43">
        <v>69</v>
      </c>
      <c r="AA80" s="43">
        <v>69</v>
      </c>
      <c r="AB80" s="43">
        <v>69</v>
      </c>
      <c r="AC80" s="43">
        <v>69</v>
      </c>
      <c r="AD80" s="43">
        <v>69</v>
      </c>
      <c r="AE80" s="43">
        <v>34.4</v>
      </c>
      <c r="AF80" s="43">
        <v>0</v>
      </c>
      <c r="AG80" s="64">
        <v>70</v>
      </c>
      <c r="AH80" s="46">
        <f t="shared" si="23"/>
        <v>69.8</v>
      </c>
      <c r="AI80" s="47">
        <f t="shared" si="24"/>
        <v>0</v>
      </c>
      <c r="AK80" s="49"/>
      <c r="AY80" s="1" t="s">
        <v>101</v>
      </c>
      <c r="AZ80" s="82">
        <f>ROUND(C98,0)</f>
        <v>20</v>
      </c>
      <c r="BA80" s="81">
        <f t="shared" si="26"/>
        <v>20</v>
      </c>
      <c r="BB80" s="81">
        <f t="shared" si="26"/>
        <v>20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20.8</v>
      </c>
    </row>
    <row r="81" spans="1:75" x14ac:dyDescent="0.25">
      <c r="A81" s="63" t="s">
        <v>102</v>
      </c>
      <c r="B81" s="43">
        <v>18</v>
      </c>
      <c r="C81" s="43">
        <v>0</v>
      </c>
      <c r="D81" s="43">
        <v>0</v>
      </c>
      <c r="E81" s="43">
        <v>0</v>
      </c>
      <c r="F81" s="43">
        <v>0</v>
      </c>
      <c r="G81" s="43">
        <v>0</v>
      </c>
      <c r="H81" s="43">
        <v>32</v>
      </c>
      <c r="I81" s="43">
        <v>41.6</v>
      </c>
      <c r="J81" s="43">
        <v>69.3</v>
      </c>
      <c r="K81" s="43">
        <v>68.900000000000006</v>
      </c>
      <c r="L81" s="43">
        <v>68.3</v>
      </c>
      <c r="M81" s="43">
        <v>60.1</v>
      </c>
      <c r="N81" s="43">
        <v>60.8</v>
      </c>
      <c r="O81" s="43">
        <v>43.6</v>
      </c>
      <c r="P81" s="43">
        <v>40</v>
      </c>
      <c r="Q81" s="43">
        <v>31.6</v>
      </c>
      <c r="R81" s="43">
        <v>18</v>
      </c>
      <c r="S81" s="43">
        <v>18</v>
      </c>
      <c r="T81" s="43">
        <v>18</v>
      </c>
      <c r="U81" s="43">
        <v>17.899999999999999</v>
      </c>
      <c r="V81" s="43">
        <v>17.899999999999999</v>
      </c>
      <c r="W81" s="43">
        <v>33.1</v>
      </c>
      <c r="X81" s="43">
        <v>33.1</v>
      </c>
      <c r="Y81" s="43">
        <v>65</v>
      </c>
      <c r="Z81" s="43">
        <v>71.5</v>
      </c>
      <c r="AA81" s="43">
        <v>71.5</v>
      </c>
      <c r="AB81" s="43">
        <v>71.5</v>
      </c>
      <c r="AC81" s="43">
        <v>71.5</v>
      </c>
      <c r="AD81" s="43">
        <v>71.5</v>
      </c>
      <c r="AE81" s="43">
        <v>45.8</v>
      </c>
      <c r="AF81" s="43">
        <v>45.8</v>
      </c>
      <c r="AG81" s="64">
        <v>69</v>
      </c>
      <c r="AH81" s="46">
        <f t="shared" si="23"/>
        <v>71.5</v>
      </c>
      <c r="AI81" s="47">
        <f t="shared" si="24"/>
        <v>0</v>
      </c>
      <c r="AK81" s="49"/>
      <c r="AL81" s="83"/>
      <c r="AO81" s="83"/>
      <c r="AY81" s="1" t="s">
        <v>103</v>
      </c>
      <c r="AZ81" s="82">
        <f>ROUND(C99,0)</f>
        <v>101</v>
      </c>
      <c r="BA81" s="81">
        <f t="shared" si="26"/>
        <v>99</v>
      </c>
      <c r="BB81" s="81">
        <f t="shared" si="26"/>
        <v>106</v>
      </c>
      <c r="BC81" s="81">
        <f t="shared" si="26"/>
        <v>115.3</v>
      </c>
      <c r="BD81" s="81">
        <f t="shared" si="26"/>
        <v>110.9</v>
      </c>
      <c r="BE81" s="82">
        <f>I99</f>
        <v>108.6</v>
      </c>
      <c r="BF81" s="82">
        <f>K99</f>
        <v>117.6</v>
      </c>
      <c r="BG81" s="82">
        <f t="shared" si="27"/>
        <v>111.5</v>
      </c>
      <c r="BH81" s="82">
        <f t="shared" si="27"/>
        <v>118.3</v>
      </c>
      <c r="BI81" s="82">
        <f t="shared" si="27"/>
        <v>96.4</v>
      </c>
      <c r="BJ81" s="82">
        <f t="shared" si="27"/>
        <v>95.6</v>
      </c>
      <c r="BK81" s="82">
        <f t="shared" si="27"/>
        <v>119.5</v>
      </c>
      <c r="BL81" s="82">
        <f t="shared" si="27"/>
        <v>116</v>
      </c>
      <c r="BM81" s="82">
        <f t="shared" si="27"/>
        <v>122</v>
      </c>
      <c r="BN81" s="82">
        <f t="shared" si="27"/>
        <v>93</v>
      </c>
      <c r="BO81" s="82">
        <f t="shared" si="27"/>
        <v>92.8</v>
      </c>
      <c r="BP81" s="82">
        <f t="shared" si="27"/>
        <v>108.3</v>
      </c>
      <c r="BQ81" s="82">
        <f>X99</f>
        <v>119.3</v>
      </c>
      <c r="BR81" s="82">
        <f>Z99</f>
        <v>95</v>
      </c>
      <c r="BS81" s="81">
        <f>AB99</f>
        <v>110.1</v>
      </c>
      <c r="BT81" s="81">
        <f t="shared" si="28"/>
        <v>126.7</v>
      </c>
      <c r="BU81" s="81">
        <f t="shared" si="28"/>
        <v>116.9</v>
      </c>
      <c r="BV81" s="81">
        <f t="shared" si="28"/>
        <v>109.2</v>
      </c>
      <c r="BW81" s="81">
        <f>B99</f>
        <v>98</v>
      </c>
    </row>
    <row r="82" spans="1:75" s="83" customFormat="1" x14ac:dyDescent="0.25">
      <c r="A82" s="63" t="s">
        <v>104</v>
      </c>
      <c r="B82" s="43">
        <v>44.6</v>
      </c>
      <c r="C82" s="43">
        <v>39.5</v>
      </c>
      <c r="D82" s="43">
        <v>39.5</v>
      </c>
      <c r="E82" s="43">
        <v>39.5</v>
      </c>
      <c r="F82" s="43">
        <v>39.5</v>
      </c>
      <c r="G82" s="43">
        <v>39.5</v>
      </c>
      <c r="H82" s="43">
        <v>39.5</v>
      </c>
      <c r="I82" s="43">
        <v>39.5</v>
      </c>
      <c r="J82" s="43">
        <v>39.5</v>
      </c>
      <c r="K82" s="43">
        <v>45.3</v>
      </c>
      <c r="L82" s="43">
        <v>45.3</v>
      </c>
      <c r="M82" s="43">
        <v>45.3</v>
      </c>
      <c r="N82" s="43">
        <v>45.3</v>
      </c>
      <c r="O82" s="43">
        <v>45.3</v>
      </c>
      <c r="P82" s="43">
        <v>45.3</v>
      </c>
      <c r="Q82" s="43">
        <v>45.3</v>
      </c>
      <c r="R82" s="43">
        <v>45.3</v>
      </c>
      <c r="S82" s="43">
        <v>45.3</v>
      </c>
      <c r="T82" s="43">
        <v>45.3</v>
      </c>
      <c r="U82" s="43">
        <v>39</v>
      </c>
      <c r="V82" s="43">
        <v>39</v>
      </c>
      <c r="W82" s="43">
        <v>39</v>
      </c>
      <c r="X82" s="43">
        <v>39</v>
      </c>
      <c r="Y82" s="43">
        <v>39</v>
      </c>
      <c r="Z82" s="43">
        <v>39</v>
      </c>
      <c r="AA82" s="43">
        <v>39</v>
      </c>
      <c r="AB82" s="43">
        <v>38.700000000000003</v>
      </c>
      <c r="AC82" s="43">
        <v>38.700000000000003</v>
      </c>
      <c r="AD82" s="43">
        <v>38.700000000000003</v>
      </c>
      <c r="AE82" s="43">
        <v>38.700000000000003</v>
      </c>
      <c r="AF82" s="43">
        <v>38.700000000000003</v>
      </c>
      <c r="AG82" s="64">
        <v>60</v>
      </c>
      <c r="AH82" s="46">
        <f t="shared" si="23"/>
        <v>45.3</v>
      </c>
      <c r="AI82" s="47">
        <f t="shared" si="24"/>
        <v>38.700000000000003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11</v>
      </c>
      <c r="BA82" s="81">
        <f t="shared" si="26"/>
        <v>10.9</v>
      </c>
      <c r="BB82" s="81">
        <f t="shared" si="26"/>
        <v>10.9</v>
      </c>
      <c r="BC82" s="81">
        <f t="shared" si="26"/>
        <v>11</v>
      </c>
      <c r="BD82" s="81">
        <f t="shared" si="26"/>
        <v>10.9</v>
      </c>
      <c r="BE82" s="82">
        <f>I100</f>
        <v>11.3</v>
      </c>
      <c r="BF82" s="82">
        <f>K100</f>
        <v>13</v>
      </c>
      <c r="BG82" s="82">
        <f t="shared" si="27"/>
        <v>16.2</v>
      </c>
      <c r="BH82" s="82">
        <f t="shared" si="27"/>
        <v>23.1</v>
      </c>
      <c r="BI82" s="82">
        <f t="shared" si="27"/>
        <v>23.3</v>
      </c>
      <c r="BJ82" s="82">
        <f t="shared" si="27"/>
        <v>21.8</v>
      </c>
      <c r="BK82" s="82">
        <f t="shared" si="27"/>
        <v>18.8</v>
      </c>
      <c r="BL82" s="82">
        <f t="shared" si="27"/>
        <v>26.4</v>
      </c>
      <c r="BM82" s="82">
        <f t="shared" si="27"/>
        <v>23.2</v>
      </c>
      <c r="BN82" s="82">
        <f t="shared" si="27"/>
        <v>26.1</v>
      </c>
      <c r="BO82" s="82">
        <f t="shared" si="27"/>
        <v>26.4</v>
      </c>
      <c r="BP82" s="82">
        <f t="shared" si="27"/>
        <v>22.8</v>
      </c>
      <c r="BQ82" s="82">
        <f>X100</f>
        <v>221.7</v>
      </c>
      <c r="BR82" s="82">
        <f>Z100</f>
        <v>24</v>
      </c>
      <c r="BS82" s="81">
        <f>AB100</f>
        <v>20</v>
      </c>
      <c r="BT82" s="81">
        <f t="shared" si="28"/>
        <v>19.899999999999999</v>
      </c>
      <c r="BU82" s="81">
        <f t="shared" si="28"/>
        <v>25</v>
      </c>
      <c r="BV82" s="81">
        <f t="shared" si="28"/>
        <v>27.1</v>
      </c>
      <c r="BW82" s="81">
        <f>B100</f>
        <v>11.4</v>
      </c>
    </row>
    <row r="83" spans="1:75" x14ac:dyDescent="0.25">
      <c r="A83" s="63" t="s">
        <v>106</v>
      </c>
      <c r="B83" s="43">
        <v>0</v>
      </c>
      <c r="C83" s="43">
        <v>0</v>
      </c>
      <c r="D83" s="43">
        <v>0</v>
      </c>
      <c r="E83" s="43">
        <v>0</v>
      </c>
      <c r="F83" s="43">
        <v>0</v>
      </c>
      <c r="G83" s="43">
        <v>0</v>
      </c>
      <c r="H83" s="43">
        <v>10</v>
      </c>
      <c r="I83" s="43">
        <v>20</v>
      </c>
      <c r="J83" s="43">
        <v>20</v>
      </c>
      <c r="K83" s="43">
        <v>20</v>
      </c>
      <c r="L83" s="43">
        <v>20</v>
      </c>
      <c r="M83" s="43">
        <v>28.4</v>
      </c>
      <c r="N83" s="43">
        <v>27.7</v>
      </c>
      <c r="O83" s="43">
        <v>19.2</v>
      </c>
      <c r="P83" s="43">
        <v>0</v>
      </c>
      <c r="Q83" s="43">
        <v>0</v>
      </c>
      <c r="R83" s="43">
        <v>0</v>
      </c>
      <c r="S83" s="43">
        <v>0</v>
      </c>
      <c r="T83" s="43">
        <v>0</v>
      </c>
      <c r="U83" s="43">
        <v>0</v>
      </c>
      <c r="V83" s="43">
        <v>10</v>
      </c>
      <c r="W83" s="43">
        <v>10</v>
      </c>
      <c r="X83" s="43">
        <v>20</v>
      </c>
      <c r="Y83" s="43">
        <v>28.4</v>
      </c>
      <c r="Z83" s="43">
        <v>28.4</v>
      </c>
      <c r="AA83" s="43">
        <v>28.4</v>
      </c>
      <c r="AB83" s="43">
        <v>14.6</v>
      </c>
      <c r="AC83" s="43">
        <v>14.6</v>
      </c>
      <c r="AD83" s="43">
        <v>14.6</v>
      </c>
      <c r="AE83" s="43">
        <v>10</v>
      </c>
      <c r="AF83" s="43">
        <v>0</v>
      </c>
      <c r="AG83" s="64">
        <v>30</v>
      </c>
      <c r="AH83" s="46">
        <f t="shared" si="23"/>
        <v>28.4</v>
      </c>
      <c r="AI83" s="47">
        <f t="shared" si="24"/>
        <v>0</v>
      </c>
      <c r="AK83" s="49"/>
      <c r="AY83" s="1" t="s">
        <v>107</v>
      </c>
      <c r="AZ83" s="82">
        <f>ROUND(C101,0)</f>
        <v>60</v>
      </c>
      <c r="BA83" s="81">
        <f t="shared" si="26"/>
        <v>63</v>
      </c>
      <c r="BB83" s="81">
        <f t="shared" si="26"/>
        <v>58</v>
      </c>
      <c r="BC83" s="81">
        <f t="shared" si="26"/>
        <v>56.3</v>
      </c>
      <c r="BD83" s="81">
        <f t="shared" si="26"/>
        <v>60</v>
      </c>
      <c r="BE83" s="82">
        <f>I101</f>
        <v>48</v>
      </c>
      <c r="BF83" s="82">
        <f>K101</f>
        <v>47.6</v>
      </c>
      <c r="BG83" s="82">
        <f t="shared" si="27"/>
        <v>55.2</v>
      </c>
      <c r="BH83" s="82">
        <f t="shared" si="27"/>
        <v>55.5</v>
      </c>
      <c r="BI83" s="82">
        <f t="shared" si="27"/>
        <v>51</v>
      </c>
      <c r="BJ83" s="82">
        <f t="shared" si="27"/>
        <v>53.4</v>
      </c>
      <c r="BK83" s="82">
        <f t="shared" si="27"/>
        <v>57</v>
      </c>
      <c r="BL83" s="82">
        <f t="shared" si="27"/>
        <v>53.4</v>
      </c>
      <c r="BM83" s="82">
        <f t="shared" si="27"/>
        <v>60.3</v>
      </c>
      <c r="BN83" s="82">
        <f t="shared" si="27"/>
        <v>61.3</v>
      </c>
      <c r="BO83" s="82">
        <f t="shared" si="27"/>
        <v>58.9</v>
      </c>
      <c r="BP83" s="82">
        <f t="shared" si="27"/>
        <v>59.5</v>
      </c>
      <c r="BQ83" s="82">
        <f>X101</f>
        <v>45.5</v>
      </c>
      <c r="BR83" s="82">
        <f>Z101</f>
        <v>47</v>
      </c>
      <c r="BS83" s="81">
        <f>AB101</f>
        <v>44.2</v>
      </c>
      <c r="BT83" s="81">
        <f t="shared" si="28"/>
        <v>50</v>
      </c>
      <c r="BU83" s="81">
        <f t="shared" si="28"/>
        <v>50.8</v>
      </c>
      <c r="BV83" s="81">
        <f t="shared" si="28"/>
        <v>57.8</v>
      </c>
      <c r="BW83" s="81">
        <f>B101</f>
        <v>59.6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0.3</v>
      </c>
      <c r="K84" s="43">
        <v>1.7</v>
      </c>
      <c r="L84" s="43">
        <v>3.6</v>
      </c>
      <c r="M84" s="43">
        <v>5.2</v>
      </c>
      <c r="N84" s="43">
        <v>5.2</v>
      </c>
      <c r="O84" s="43">
        <v>15</v>
      </c>
      <c r="P84" s="43">
        <v>17.899999999999999</v>
      </c>
      <c r="Q84" s="43">
        <v>17.899999999999999</v>
      </c>
      <c r="R84" s="43">
        <v>17</v>
      </c>
      <c r="S84" s="43">
        <v>17</v>
      </c>
      <c r="T84" s="43">
        <v>12</v>
      </c>
      <c r="U84" s="43">
        <v>3.5659999999999998</v>
      </c>
      <c r="V84" s="43">
        <v>3.5659999999999998</v>
      </c>
      <c r="W84" s="43">
        <v>3.5659999999999998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3"/>
        <v>17.899999999999999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10.6</v>
      </c>
      <c r="C85" s="43">
        <v>10.6</v>
      </c>
      <c r="D85" s="43">
        <v>10.6</v>
      </c>
      <c r="E85" s="43">
        <v>10.6</v>
      </c>
      <c r="F85" s="43">
        <v>10.6</v>
      </c>
      <c r="G85" s="43">
        <v>10.6</v>
      </c>
      <c r="H85" s="43">
        <v>10.6</v>
      </c>
      <c r="I85" s="43">
        <v>10.6</v>
      </c>
      <c r="J85" s="43">
        <v>10.6</v>
      </c>
      <c r="K85" s="43">
        <v>10.6</v>
      </c>
      <c r="L85" s="43">
        <v>10.6</v>
      </c>
      <c r="M85" s="43">
        <v>10.6</v>
      </c>
      <c r="N85" s="43">
        <v>10.6</v>
      </c>
      <c r="O85" s="43">
        <v>10.6</v>
      </c>
      <c r="P85" s="43">
        <v>10.6</v>
      </c>
      <c r="Q85" s="43">
        <v>10.6</v>
      </c>
      <c r="R85" s="43">
        <v>10.6</v>
      </c>
      <c r="S85" s="43">
        <v>10.6</v>
      </c>
      <c r="T85" s="43">
        <v>10.6</v>
      </c>
      <c r="U85" s="43">
        <v>10.6</v>
      </c>
      <c r="V85" s="43">
        <v>10.6</v>
      </c>
      <c r="W85" s="43">
        <v>10.6</v>
      </c>
      <c r="X85" s="43">
        <v>10.6</v>
      </c>
      <c r="Y85" s="43">
        <v>10.6</v>
      </c>
      <c r="Z85" s="43">
        <v>10.6</v>
      </c>
      <c r="AA85" s="43">
        <v>10.6</v>
      </c>
      <c r="AB85" s="43">
        <v>10.6</v>
      </c>
      <c r="AC85" s="43">
        <v>10.6</v>
      </c>
      <c r="AD85" s="43">
        <v>10.6</v>
      </c>
      <c r="AE85" s="43">
        <v>10.6</v>
      </c>
      <c r="AF85" s="43">
        <v>10.6</v>
      </c>
      <c r="AG85" s="64">
        <v>24</v>
      </c>
      <c r="AH85" s="46">
        <f t="shared" si="23"/>
        <v>10.6</v>
      </c>
      <c r="AI85" s="47">
        <f t="shared" si="24"/>
        <v>10.6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2.5</v>
      </c>
      <c r="C86" s="43">
        <v>2.5</v>
      </c>
      <c r="D86" s="43">
        <v>2.5</v>
      </c>
      <c r="E86" s="43">
        <v>2.5</v>
      </c>
      <c r="F86" s="43">
        <v>2.5</v>
      </c>
      <c r="G86" s="43">
        <v>2.5</v>
      </c>
      <c r="H86" s="43">
        <v>2.5</v>
      </c>
      <c r="I86" s="43">
        <v>2.5</v>
      </c>
      <c r="J86" s="43">
        <v>2.5</v>
      </c>
      <c r="K86" s="43">
        <v>2.5</v>
      </c>
      <c r="L86" s="43">
        <v>2.5</v>
      </c>
      <c r="M86" s="43">
        <v>2.5</v>
      </c>
      <c r="N86" s="43">
        <v>2.5</v>
      </c>
      <c r="O86" s="43">
        <v>2.5</v>
      </c>
      <c r="P86" s="43">
        <v>2.5</v>
      </c>
      <c r="Q86" s="43">
        <v>2.5</v>
      </c>
      <c r="R86" s="43">
        <v>2.5</v>
      </c>
      <c r="S86" s="43">
        <v>2.5</v>
      </c>
      <c r="T86" s="43">
        <v>2.5</v>
      </c>
      <c r="U86" s="43">
        <v>2.5</v>
      </c>
      <c r="V86" s="43">
        <v>2.5</v>
      </c>
      <c r="W86" s="43">
        <v>2.5</v>
      </c>
      <c r="X86" s="43">
        <v>2.5</v>
      </c>
      <c r="Y86" s="43">
        <v>2.5</v>
      </c>
      <c r="Z86" s="43">
        <v>2.5</v>
      </c>
      <c r="AA86" s="43">
        <v>2.5</v>
      </c>
      <c r="AB86" s="43">
        <v>2.5</v>
      </c>
      <c r="AC86" s="43">
        <v>2.5</v>
      </c>
      <c r="AD86" s="43">
        <v>2.5</v>
      </c>
      <c r="AE86" s="43">
        <v>2.5</v>
      </c>
      <c r="AF86" s="43">
        <v>2.5</v>
      </c>
      <c r="AG86" s="64">
        <v>15</v>
      </c>
      <c r="AH86" s="46">
        <f t="shared" si="23"/>
        <v>2.5</v>
      </c>
      <c r="AI86" s="47">
        <f t="shared" si="24"/>
        <v>2.5</v>
      </c>
      <c r="AK86" s="49"/>
      <c r="AZ86" s="82">
        <f t="shared" ref="AZ86:BW91" si="30">VALUE(AZ79)</f>
        <v>341</v>
      </c>
      <c r="BA86" s="82">
        <f t="shared" si="30"/>
        <v>329</v>
      </c>
      <c r="BB86" s="82">
        <f t="shared" si="30"/>
        <v>301</v>
      </c>
      <c r="BC86" s="82">
        <f t="shared" si="30"/>
        <v>339.3</v>
      </c>
      <c r="BD86" s="82">
        <f t="shared" si="30"/>
        <v>332.3</v>
      </c>
      <c r="BE86" s="82">
        <f t="shared" si="30"/>
        <v>153.6</v>
      </c>
      <c r="BF86" s="82">
        <f t="shared" si="30"/>
        <v>133.30000000000001</v>
      </c>
      <c r="BG86" s="82">
        <f t="shared" si="30"/>
        <v>240.1</v>
      </c>
      <c r="BH86" s="82">
        <f t="shared" si="30"/>
        <v>300.8</v>
      </c>
      <c r="BI86" s="82">
        <f t="shared" si="30"/>
        <v>435.6</v>
      </c>
      <c r="BJ86" s="82">
        <f t="shared" si="30"/>
        <v>449.3</v>
      </c>
      <c r="BK86" s="82">
        <f t="shared" si="30"/>
        <v>449.2</v>
      </c>
      <c r="BL86" s="82">
        <f t="shared" si="30"/>
        <v>467.4</v>
      </c>
      <c r="BM86" s="82">
        <f t="shared" si="30"/>
        <v>495</v>
      </c>
      <c r="BN86" s="82">
        <f t="shared" si="30"/>
        <v>490</v>
      </c>
      <c r="BO86" s="82">
        <f t="shared" si="30"/>
        <v>557.20000000000005</v>
      </c>
      <c r="BP86" s="82">
        <f t="shared" si="30"/>
        <v>582.4</v>
      </c>
      <c r="BQ86" s="82">
        <f t="shared" si="30"/>
        <v>355</v>
      </c>
      <c r="BR86" s="82">
        <f t="shared" si="30"/>
        <v>142</v>
      </c>
      <c r="BS86" s="82">
        <f t="shared" si="30"/>
        <v>133</v>
      </c>
      <c r="BT86" s="82">
        <f t="shared" si="30"/>
        <v>422.6</v>
      </c>
      <c r="BU86" s="82">
        <f t="shared" si="30"/>
        <v>384.3</v>
      </c>
      <c r="BV86" s="82">
        <f t="shared" si="30"/>
        <v>376.5</v>
      </c>
      <c r="BW86" s="82">
        <f t="shared" si="30"/>
        <v>367.4</v>
      </c>
    </row>
    <row r="87" spans="1:75" x14ac:dyDescent="0.25">
      <c r="A87" s="63" t="s">
        <v>112</v>
      </c>
      <c r="B87" s="43">
        <v>7.3</v>
      </c>
      <c r="C87" s="43">
        <v>8.6</v>
      </c>
      <c r="D87" s="43">
        <v>8.6</v>
      </c>
      <c r="E87" s="43">
        <v>8.6</v>
      </c>
      <c r="F87" s="43">
        <v>8.6</v>
      </c>
      <c r="G87" s="43">
        <v>8.6</v>
      </c>
      <c r="H87" s="43">
        <v>8.6</v>
      </c>
      <c r="I87" s="43">
        <v>8.6</v>
      </c>
      <c r="J87" s="43">
        <v>8.6</v>
      </c>
      <c r="K87" s="43">
        <v>8.6</v>
      </c>
      <c r="L87" s="43">
        <v>8.6</v>
      </c>
      <c r="M87" s="43">
        <v>8.6</v>
      </c>
      <c r="N87" s="43">
        <v>8.6</v>
      </c>
      <c r="O87" s="43">
        <v>8.6</v>
      </c>
      <c r="P87" s="43">
        <v>8.6</v>
      </c>
      <c r="Q87" s="43">
        <v>8.6</v>
      </c>
      <c r="R87" s="43">
        <v>8.6</v>
      </c>
      <c r="S87" s="43">
        <v>8.6</v>
      </c>
      <c r="T87" s="43">
        <v>8.6</v>
      </c>
      <c r="U87" s="43">
        <v>8.6</v>
      </c>
      <c r="V87" s="43">
        <v>8.6</v>
      </c>
      <c r="W87" s="43">
        <v>8.6</v>
      </c>
      <c r="X87" s="43">
        <v>8.6</v>
      </c>
      <c r="Y87" s="43">
        <v>8.6</v>
      </c>
      <c r="Z87" s="43">
        <v>8.6</v>
      </c>
      <c r="AA87" s="43">
        <v>8.6</v>
      </c>
      <c r="AB87" s="43">
        <v>8.6</v>
      </c>
      <c r="AC87" s="43">
        <v>8.6</v>
      </c>
      <c r="AD87" s="43">
        <v>8.6</v>
      </c>
      <c r="AE87" s="43">
        <v>8.6</v>
      </c>
      <c r="AF87" s="43">
        <v>8.6</v>
      </c>
      <c r="AG87" s="64">
        <v>14.1</v>
      </c>
      <c r="AH87" s="46">
        <f t="shared" si="23"/>
        <v>8.6</v>
      </c>
      <c r="AI87" s="47">
        <f t="shared" si="24"/>
        <v>7.3</v>
      </c>
      <c r="AK87" s="49"/>
      <c r="AZ87" s="82">
        <f t="shared" si="30"/>
        <v>20</v>
      </c>
      <c r="BA87" s="82">
        <f t="shared" si="30"/>
        <v>20</v>
      </c>
      <c r="BB87" s="82">
        <f t="shared" si="30"/>
        <v>20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20.8</v>
      </c>
    </row>
    <row r="88" spans="1:75" x14ac:dyDescent="0.25">
      <c r="A88" s="84" t="s">
        <v>113</v>
      </c>
      <c r="B88" s="43">
        <v>3</v>
      </c>
      <c r="C88" s="43">
        <v>3</v>
      </c>
      <c r="D88" s="43">
        <v>3</v>
      </c>
      <c r="E88" s="43">
        <v>3</v>
      </c>
      <c r="F88" s="43">
        <v>3</v>
      </c>
      <c r="G88" s="43">
        <v>3</v>
      </c>
      <c r="H88" s="43">
        <v>3</v>
      </c>
      <c r="I88" s="43">
        <v>3</v>
      </c>
      <c r="J88" s="43">
        <v>3</v>
      </c>
      <c r="K88" s="43">
        <v>3</v>
      </c>
      <c r="L88" s="43">
        <v>3</v>
      </c>
      <c r="M88" s="43">
        <v>3</v>
      </c>
      <c r="N88" s="43">
        <v>3</v>
      </c>
      <c r="O88" s="43">
        <v>3</v>
      </c>
      <c r="P88" s="43">
        <v>3</v>
      </c>
      <c r="Q88" s="43">
        <v>3</v>
      </c>
      <c r="R88" s="43">
        <v>3</v>
      </c>
      <c r="S88" s="43">
        <v>3</v>
      </c>
      <c r="T88" s="43">
        <v>3</v>
      </c>
      <c r="U88" s="43">
        <v>3</v>
      </c>
      <c r="V88" s="43">
        <v>3</v>
      </c>
      <c r="W88" s="43">
        <v>3</v>
      </c>
      <c r="X88" s="43">
        <v>3</v>
      </c>
      <c r="Y88" s="43">
        <v>3</v>
      </c>
      <c r="Z88" s="43">
        <v>3</v>
      </c>
      <c r="AA88" s="43">
        <v>3</v>
      </c>
      <c r="AB88" s="43">
        <v>3</v>
      </c>
      <c r="AC88" s="43">
        <v>3</v>
      </c>
      <c r="AD88" s="43">
        <v>3</v>
      </c>
      <c r="AE88" s="43">
        <v>3</v>
      </c>
      <c r="AF88" s="43">
        <v>3</v>
      </c>
      <c r="AG88" s="64">
        <v>14</v>
      </c>
      <c r="AH88" s="46">
        <f t="shared" si="23"/>
        <v>3</v>
      </c>
      <c r="AI88" s="47">
        <f t="shared" si="24"/>
        <v>3</v>
      </c>
      <c r="AK88" s="49"/>
      <c r="AZ88" s="82">
        <f t="shared" si="30"/>
        <v>101</v>
      </c>
      <c r="BA88" s="82">
        <f t="shared" si="30"/>
        <v>99</v>
      </c>
      <c r="BB88" s="82">
        <f t="shared" si="30"/>
        <v>106</v>
      </c>
      <c r="BC88" s="82">
        <f t="shared" si="30"/>
        <v>115.3</v>
      </c>
      <c r="BD88" s="82">
        <f t="shared" si="30"/>
        <v>110.9</v>
      </c>
      <c r="BE88" s="82">
        <f t="shared" si="30"/>
        <v>108.6</v>
      </c>
      <c r="BF88" s="82">
        <f t="shared" si="30"/>
        <v>117.6</v>
      </c>
      <c r="BG88" s="82">
        <f t="shared" si="30"/>
        <v>111.5</v>
      </c>
      <c r="BH88" s="82">
        <f t="shared" si="30"/>
        <v>118.3</v>
      </c>
      <c r="BI88" s="82">
        <f t="shared" si="30"/>
        <v>96.4</v>
      </c>
      <c r="BJ88" s="82">
        <f t="shared" si="30"/>
        <v>95.6</v>
      </c>
      <c r="BK88" s="82">
        <f t="shared" si="30"/>
        <v>119.5</v>
      </c>
      <c r="BL88" s="82">
        <f t="shared" si="30"/>
        <v>116</v>
      </c>
      <c r="BM88" s="82">
        <f t="shared" si="30"/>
        <v>122</v>
      </c>
      <c r="BN88" s="82">
        <f t="shared" si="30"/>
        <v>93</v>
      </c>
      <c r="BO88" s="82">
        <f t="shared" si="30"/>
        <v>92.8</v>
      </c>
      <c r="BP88" s="82">
        <f t="shared" si="30"/>
        <v>108.3</v>
      </c>
      <c r="BQ88" s="82">
        <f t="shared" si="30"/>
        <v>119.3</v>
      </c>
      <c r="BR88" s="82">
        <f t="shared" si="30"/>
        <v>95</v>
      </c>
      <c r="BS88" s="82">
        <f t="shared" si="30"/>
        <v>110.1</v>
      </c>
      <c r="BT88" s="82">
        <f t="shared" si="30"/>
        <v>126.7</v>
      </c>
      <c r="BU88" s="82">
        <f t="shared" si="30"/>
        <v>116.9</v>
      </c>
      <c r="BV88" s="82">
        <f t="shared" si="30"/>
        <v>109.2</v>
      </c>
      <c r="BW88" s="82">
        <f t="shared" si="30"/>
        <v>98</v>
      </c>
    </row>
    <row r="89" spans="1:75" x14ac:dyDescent="0.25">
      <c r="A89" s="63" t="s">
        <v>114</v>
      </c>
      <c r="B89" s="43">
        <v>4</v>
      </c>
      <c r="C89" s="43">
        <v>4</v>
      </c>
      <c r="D89" s="43">
        <v>4</v>
      </c>
      <c r="E89" s="43">
        <v>4</v>
      </c>
      <c r="F89" s="43">
        <v>4</v>
      </c>
      <c r="G89" s="43">
        <v>4</v>
      </c>
      <c r="H89" s="43">
        <v>4</v>
      </c>
      <c r="I89" s="43">
        <v>4</v>
      </c>
      <c r="J89" s="43">
        <v>4</v>
      </c>
      <c r="K89" s="43">
        <v>4</v>
      </c>
      <c r="L89" s="43">
        <v>4</v>
      </c>
      <c r="M89" s="43">
        <v>4</v>
      </c>
      <c r="N89" s="43">
        <v>4</v>
      </c>
      <c r="O89" s="43">
        <v>4</v>
      </c>
      <c r="P89" s="43">
        <v>4</v>
      </c>
      <c r="Q89" s="43">
        <v>4</v>
      </c>
      <c r="R89" s="43">
        <v>4</v>
      </c>
      <c r="S89" s="43">
        <v>4</v>
      </c>
      <c r="T89" s="43">
        <v>4</v>
      </c>
      <c r="U89" s="43">
        <v>4</v>
      </c>
      <c r="V89" s="43">
        <v>4</v>
      </c>
      <c r="W89" s="43">
        <v>4</v>
      </c>
      <c r="X89" s="43">
        <v>4</v>
      </c>
      <c r="Y89" s="43">
        <v>4</v>
      </c>
      <c r="Z89" s="43">
        <v>4</v>
      </c>
      <c r="AA89" s="43">
        <v>4</v>
      </c>
      <c r="AB89" s="43">
        <v>4</v>
      </c>
      <c r="AC89" s="43">
        <v>4</v>
      </c>
      <c r="AD89" s="43">
        <v>4</v>
      </c>
      <c r="AE89" s="43">
        <v>4</v>
      </c>
      <c r="AF89" s="43">
        <v>4</v>
      </c>
      <c r="AG89" s="64">
        <v>10.050000000000001</v>
      </c>
      <c r="AH89" s="46">
        <f t="shared" si="23"/>
        <v>4</v>
      </c>
      <c r="AI89" s="47">
        <f t="shared" si="24"/>
        <v>4</v>
      </c>
      <c r="AK89" s="49"/>
      <c r="AZ89" s="82">
        <f t="shared" si="30"/>
        <v>11</v>
      </c>
      <c r="BA89" s="82">
        <f t="shared" si="30"/>
        <v>10.9</v>
      </c>
      <c r="BB89" s="82">
        <f t="shared" si="30"/>
        <v>10.9</v>
      </c>
      <c r="BC89" s="82">
        <f t="shared" si="30"/>
        <v>11</v>
      </c>
      <c r="BD89" s="82">
        <f t="shared" si="30"/>
        <v>10.9</v>
      </c>
      <c r="BE89" s="82">
        <f t="shared" si="30"/>
        <v>11.3</v>
      </c>
      <c r="BF89" s="82">
        <f t="shared" si="30"/>
        <v>13</v>
      </c>
      <c r="BG89" s="82">
        <f t="shared" si="30"/>
        <v>16.2</v>
      </c>
      <c r="BH89" s="82">
        <f t="shared" si="30"/>
        <v>23.1</v>
      </c>
      <c r="BI89" s="82">
        <f t="shared" si="30"/>
        <v>23.3</v>
      </c>
      <c r="BJ89" s="82">
        <f t="shared" si="30"/>
        <v>21.8</v>
      </c>
      <c r="BK89" s="82">
        <f t="shared" si="30"/>
        <v>18.8</v>
      </c>
      <c r="BL89" s="82">
        <f t="shared" si="30"/>
        <v>26.4</v>
      </c>
      <c r="BM89" s="82">
        <f t="shared" si="30"/>
        <v>23.2</v>
      </c>
      <c r="BN89" s="82">
        <f t="shared" si="30"/>
        <v>26.1</v>
      </c>
      <c r="BO89" s="82">
        <f t="shared" si="30"/>
        <v>26.4</v>
      </c>
      <c r="BP89" s="82">
        <f t="shared" si="30"/>
        <v>22.8</v>
      </c>
      <c r="BQ89" s="82">
        <f t="shared" si="30"/>
        <v>221.7</v>
      </c>
      <c r="BR89" s="82">
        <f t="shared" si="30"/>
        <v>24</v>
      </c>
      <c r="BS89" s="82">
        <f t="shared" si="30"/>
        <v>20</v>
      </c>
      <c r="BT89" s="82">
        <f t="shared" si="30"/>
        <v>19.899999999999999</v>
      </c>
      <c r="BU89" s="82">
        <f t="shared" si="30"/>
        <v>25</v>
      </c>
      <c r="BV89" s="82">
        <f t="shared" si="30"/>
        <v>27.1</v>
      </c>
      <c r="BW89" s="82">
        <f t="shared" si="30"/>
        <v>11.4</v>
      </c>
    </row>
    <row r="90" spans="1:75" x14ac:dyDescent="0.25">
      <c r="A90" s="63" t="s">
        <v>115</v>
      </c>
      <c r="B90" s="43">
        <v>2.5</v>
      </c>
      <c r="C90" s="43">
        <v>2.5</v>
      </c>
      <c r="D90" s="43">
        <v>2.5</v>
      </c>
      <c r="E90" s="43">
        <v>2.5</v>
      </c>
      <c r="F90" s="43">
        <v>2.5</v>
      </c>
      <c r="G90" s="43">
        <v>2.5</v>
      </c>
      <c r="H90" s="43">
        <v>2.5</v>
      </c>
      <c r="I90" s="43">
        <v>2.5</v>
      </c>
      <c r="J90" s="43">
        <v>2.5</v>
      </c>
      <c r="K90" s="43">
        <v>2.5</v>
      </c>
      <c r="L90" s="43">
        <v>2.5</v>
      </c>
      <c r="M90" s="43">
        <v>2.5</v>
      </c>
      <c r="N90" s="43">
        <v>2.5</v>
      </c>
      <c r="O90" s="43">
        <v>2.5</v>
      </c>
      <c r="P90" s="43">
        <v>2.5</v>
      </c>
      <c r="Q90" s="43">
        <v>2.5</v>
      </c>
      <c r="R90" s="43">
        <v>2.5</v>
      </c>
      <c r="S90" s="43">
        <v>2.5</v>
      </c>
      <c r="T90" s="43">
        <v>2.5</v>
      </c>
      <c r="U90" s="43">
        <v>2.5</v>
      </c>
      <c r="V90" s="43">
        <v>2.5</v>
      </c>
      <c r="W90" s="43">
        <v>2.5</v>
      </c>
      <c r="X90" s="43">
        <v>2.5</v>
      </c>
      <c r="Y90" s="43">
        <v>2.5</v>
      </c>
      <c r="Z90" s="43">
        <v>2.5</v>
      </c>
      <c r="AA90" s="43">
        <v>2.5</v>
      </c>
      <c r="AB90" s="43">
        <v>2.5</v>
      </c>
      <c r="AC90" s="43">
        <v>2.5</v>
      </c>
      <c r="AD90" s="43">
        <v>2.5</v>
      </c>
      <c r="AE90" s="43">
        <v>2.5</v>
      </c>
      <c r="AF90" s="43">
        <v>2.5</v>
      </c>
      <c r="AG90" s="64">
        <v>6.2</v>
      </c>
      <c r="AH90" s="46">
        <f t="shared" si="23"/>
        <v>2.5</v>
      </c>
      <c r="AI90" s="47">
        <f t="shared" si="24"/>
        <v>2.5</v>
      </c>
      <c r="AK90" s="49"/>
      <c r="AZ90" s="82">
        <f t="shared" si="30"/>
        <v>60</v>
      </c>
      <c r="BA90" s="82">
        <f t="shared" si="30"/>
        <v>63</v>
      </c>
      <c r="BB90" s="82">
        <f t="shared" si="30"/>
        <v>58</v>
      </c>
      <c r="BC90" s="82">
        <f t="shared" si="30"/>
        <v>56.3</v>
      </c>
      <c r="BD90" s="82">
        <f t="shared" si="30"/>
        <v>60</v>
      </c>
      <c r="BE90" s="82">
        <f t="shared" si="30"/>
        <v>48</v>
      </c>
      <c r="BF90" s="82">
        <f t="shared" si="30"/>
        <v>47.6</v>
      </c>
      <c r="BG90" s="82">
        <f t="shared" si="30"/>
        <v>55.2</v>
      </c>
      <c r="BH90" s="82">
        <f t="shared" si="30"/>
        <v>55.5</v>
      </c>
      <c r="BI90" s="82">
        <f t="shared" si="30"/>
        <v>51</v>
      </c>
      <c r="BJ90" s="82">
        <f t="shared" si="30"/>
        <v>53.4</v>
      </c>
      <c r="BK90" s="82">
        <f t="shared" si="30"/>
        <v>57</v>
      </c>
      <c r="BL90" s="82">
        <f t="shared" si="30"/>
        <v>53.4</v>
      </c>
      <c r="BM90" s="82">
        <f t="shared" si="30"/>
        <v>60.3</v>
      </c>
      <c r="BN90" s="82">
        <f t="shared" si="30"/>
        <v>61.3</v>
      </c>
      <c r="BO90" s="82">
        <f t="shared" si="30"/>
        <v>58.9</v>
      </c>
      <c r="BP90" s="82">
        <f t="shared" si="30"/>
        <v>59.5</v>
      </c>
      <c r="BQ90" s="82">
        <f t="shared" si="30"/>
        <v>45.5</v>
      </c>
      <c r="BR90" s="82">
        <f t="shared" si="30"/>
        <v>47</v>
      </c>
      <c r="BS90" s="82">
        <f t="shared" si="30"/>
        <v>44.2</v>
      </c>
      <c r="BT90" s="82">
        <f t="shared" si="30"/>
        <v>50</v>
      </c>
      <c r="BU90" s="82">
        <f t="shared" si="30"/>
        <v>50.8</v>
      </c>
      <c r="BV90" s="82">
        <f t="shared" si="30"/>
        <v>57.8</v>
      </c>
      <c r="BW90" s="82">
        <f t="shared" si="30"/>
        <v>59.6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 t="shared" ref="B92:AG92" si="31">SUM(B79:B91)</f>
        <v>94.5</v>
      </c>
      <c r="C92" s="70">
        <f t="shared" si="31"/>
        <v>72.7</v>
      </c>
      <c r="D92" s="70">
        <f t="shared" si="31"/>
        <v>72.7</v>
      </c>
      <c r="E92" s="70">
        <f t="shared" si="31"/>
        <v>72.7</v>
      </c>
      <c r="F92" s="70">
        <f t="shared" si="31"/>
        <v>72.7</v>
      </c>
      <c r="G92" s="70">
        <f t="shared" si="31"/>
        <v>97.999999999999986</v>
      </c>
      <c r="H92" s="70">
        <f t="shared" si="31"/>
        <v>182.29999999999998</v>
      </c>
      <c r="I92" s="70">
        <f t="shared" si="31"/>
        <v>232.1</v>
      </c>
      <c r="J92" s="70">
        <f t="shared" si="31"/>
        <v>330.40000000000003</v>
      </c>
      <c r="K92" s="70">
        <f t="shared" si="31"/>
        <v>343.70000000000005</v>
      </c>
      <c r="L92" s="70">
        <f t="shared" si="31"/>
        <v>369.60000000000008</v>
      </c>
      <c r="M92" s="70">
        <f t="shared" si="31"/>
        <v>340.5</v>
      </c>
      <c r="N92" s="70">
        <f t="shared" si="31"/>
        <v>339.40000000000003</v>
      </c>
      <c r="O92" s="70">
        <f t="shared" si="31"/>
        <v>315.90000000000003</v>
      </c>
      <c r="P92" s="70">
        <f t="shared" si="31"/>
        <v>266.39999999999998</v>
      </c>
      <c r="Q92" s="70">
        <f t="shared" si="31"/>
        <v>222.79999999999998</v>
      </c>
      <c r="R92" s="70">
        <f t="shared" si="31"/>
        <v>208.09999999999997</v>
      </c>
      <c r="S92" s="70">
        <f t="shared" si="31"/>
        <v>183.5</v>
      </c>
      <c r="T92" s="70">
        <f t="shared" si="31"/>
        <v>198.5</v>
      </c>
      <c r="U92" s="70">
        <f t="shared" si="31"/>
        <v>141.666</v>
      </c>
      <c r="V92" s="70">
        <f t="shared" si="31"/>
        <v>133.666</v>
      </c>
      <c r="W92" s="70">
        <f t="shared" si="31"/>
        <v>174.066</v>
      </c>
      <c r="X92" s="70">
        <f t="shared" si="31"/>
        <v>180.5</v>
      </c>
      <c r="Y92" s="70">
        <f t="shared" si="31"/>
        <v>260.60000000000002</v>
      </c>
      <c r="Z92" s="70">
        <f t="shared" si="31"/>
        <v>341.1</v>
      </c>
      <c r="AA92" s="70">
        <f t="shared" si="31"/>
        <v>341.1</v>
      </c>
      <c r="AB92" s="70">
        <f t="shared" si="31"/>
        <v>327.00000000000006</v>
      </c>
      <c r="AC92" s="70">
        <f t="shared" si="31"/>
        <v>299.30000000000007</v>
      </c>
      <c r="AD92" s="70">
        <f t="shared" si="31"/>
        <v>299.30000000000007</v>
      </c>
      <c r="AE92" s="70">
        <f t="shared" si="31"/>
        <v>162.09999999999997</v>
      </c>
      <c r="AF92" s="70">
        <f t="shared" si="31"/>
        <v>117.69999999999999</v>
      </c>
      <c r="AG92" s="80">
        <f t="shared" si="31"/>
        <v>489.91</v>
      </c>
      <c r="AH92" s="46">
        <f t="shared" si="23"/>
        <v>369.60000000000008</v>
      </c>
      <c r="AI92" s="47">
        <f t="shared" si="24"/>
        <v>72.7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15</v>
      </c>
      <c r="I93" s="44">
        <v>15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20</v>
      </c>
      <c r="T93" s="44">
        <v>20</v>
      </c>
      <c r="U93" s="44">
        <v>30</v>
      </c>
      <c r="V93" s="44">
        <v>30</v>
      </c>
      <c r="W93" s="44">
        <v>60</v>
      </c>
      <c r="X93" s="44">
        <v>60</v>
      </c>
      <c r="Y93" s="44">
        <v>40</v>
      </c>
      <c r="Z93" s="44">
        <v>40</v>
      </c>
      <c r="AA93" s="44">
        <v>40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23"/>
        <v>60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8.5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11</v>
      </c>
      <c r="T94" s="43">
        <v>11</v>
      </c>
      <c r="U94" s="43">
        <v>15.1</v>
      </c>
      <c r="V94" s="43">
        <v>15.1</v>
      </c>
      <c r="W94" s="43">
        <v>14.7</v>
      </c>
      <c r="X94" s="43">
        <v>14.7</v>
      </c>
      <c r="Y94" s="43">
        <v>14.7</v>
      </c>
      <c r="Z94" s="43">
        <v>11.2</v>
      </c>
      <c r="AA94" s="43">
        <v>11.2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23"/>
        <v>15.1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3.7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4.2</v>
      </c>
      <c r="T95" s="77">
        <v>4.2</v>
      </c>
      <c r="U95" s="77">
        <v>6.6</v>
      </c>
      <c r="V95" s="77">
        <v>6.6</v>
      </c>
      <c r="W95" s="77">
        <v>6.7</v>
      </c>
      <c r="X95" s="77">
        <v>6.7</v>
      </c>
      <c r="Y95" s="77">
        <v>6.7</v>
      </c>
      <c r="Z95" s="77">
        <v>4.9000000000000004</v>
      </c>
      <c r="AA95" s="77">
        <v>4.9000000000000004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23"/>
        <v>6.7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341</v>
      </c>
      <c r="BH95" s="82">
        <v>20</v>
      </c>
      <c r="BI95" s="82">
        <v>101</v>
      </c>
      <c r="BJ95" s="82">
        <v>11</v>
      </c>
      <c r="BK95" s="82">
        <v>60</v>
      </c>
      <c r="BL95" s="82">
        <v>0</v>
      </c>
    </row>
    <row r="96" spans="1:75" ht="15.75" thickBot="1" x14ac:dyDescent="0.3">
      <c r="A96" s="87" t="s">
        <v>121</v>
      </c>
      <c r="B96" s="70">
        <f t="shared" ref="B96:AA96" si="32">B93+B94+B95</f>
        <v>0</v>
      </c>
      <c r="C96" s="70">
        <f t="shared" ref="C96:I96" si="33">C93+C94+C95</f>
        <v>0</v>
      </c>
      <c r="D96" s="70">
        <f t="shared" si="33"/>
        <v>0</v>
      </c>
      <c r="E96" s="70">
        <f t="shared" si="33"/>
        <v>0</v>
      </c>
      <c r="F96" s="70">
        <f t="shared" si="33"/>
        <v>0</v>
      </c>
      <c r="G96" s="70">
        <f t="shared" si="33"/>
        <v>0</v>
      </c>
      <c r="H96" s="70">
        <f t="shared" si="33"/>
        <v>15</v>
      </c>
      <c r="I96" s="70">
        <f t="shared" si="33"/>
        <v>27.2</v>
      </c>
      <c r="J96" s="70">
        <f t="shared" si="32"/>
        <v>0</v>
      </c>
      <c r="K96" s="70">
        <f t="shared" si="32"/>
        <v>0</v>
      </c>
      <c r="L96" s="70">
        <f t="shared" si="32"/>
        <v>0</v>
      </c>
      <c r="M96" s="70">
        <f t="shared" ref="M96:R96" si="34">M93+M94+M95</f>
        <v>0</v>
      </c>
      <c r="N96" s="70">
        <f t="shared" si="34"/>
        <v>0</v>
      </c>
      <c r="O96" s="70">
        <f t="shared" si="34"/>
        <v>0</v>
      </c>
      <c r="P96" s="70">
        <f t="shared" si="34"/>
        <v>0</v>
      </c>
      <c r="Q96" s="70">
        <f t="shared" si="34"/>
        <v>0</v>
      </c>
      <c r="R96" s="70">
        <f t="shared" si="34"/>
        <v>0</v>
      </c>
      <c r="S96" s="70">
        <f t="shared" si="32"/>
        <v>35.200000000000003</v>
      </c>
      <c r="T96" s="70">
        <f t="shared" si="32"/>
        <v>35.200000000000003</v>
      </c>
      <c r="U96" s="70">
        <f t="shared" si="32"/>
        <v>51.7</v>
      </c>
      <c r="V96" s="70">
        <f t="shared" si="32"/>
        <v>51.7</v>
      </c>
      <c r="W96" s="70">
        <f t="shared" si="32"/>
        <v>81.400000000000006</v>
      </c>
      <c r="X96" s="70">
        <f t="shared" si="32"/>
        <v>81.400000000000006</v>
      </c>
      <c r="Y96" s="70">
        <f t="shared" si="32"/>
        <v>61.400000000000006</v>
      </c>
      <c r="Z96" s="70">
        <f t="shared" si="32"/>
        <v>56.1</v>
      </c>
      <c r="AA96" s="70">
        <f t="shared" si="32"/>
        <v>56.1</v>
      </c>
      <c r="AB96" s="70">
        <f>AB93+AB94+AB95</f>
        <v>0</v>
      </c>
      <c r="AC96" s="70">
        <f>AC93+AC94+AC95</f>
        <v>0</v>
      </c>
      <c r="AD96" s="70">
        <f>AD93+AD94+AD95</f>
        <v>0</v>
      </c>
      <c r="AE96" s="70">
        <f>AE93+AE94+AE95</f>
        <v>0</v>
      </c>
      <c r="AF96" s="70">
        <f>AF93+AF94+AF95</f>
        <v>0</v>
      </c>
      <c r="AG96" s="80">
        <f>SUM(AG93:AG95)</f>
        <v>106</v>
      </c>
      <c r="AH96" s="46">
        <f t="shared" si="23"/>
        <v>81.400000000000006</v>
      </c>
      <c r="AI96" s="47">
        <f t="shared" si="24"/>
        <v>0</v>
      </c>
      <c r="AK96" s="49"/>
      <c r="AY96" s="82"/>
      <c r="BF96" s="81"/>
      <c r="BG96" s="82">
        <v>329</v>
      </c>
      <c r="BH96" s="82">
        <v>20</v>
      </c>
      <c r="BI96" s="82">
        <v>99</v>
      </c>
      <c r="BJ96" s="82">
        <v>10.9</v>
      </c>
      <c r="BK96" s="82">
        <v>63</v>
      </c>
      <c r="BL96" s="82">
        <v>0</v>
      </c>
    </row>
    <row r="97" spans="1:64" x14ac:dyDescent="0.25">
      <c r="A97" s="42" t="s">
        <v>122</v>
      </c>
      <c r="B97" s="44">
        <v>367.4</v>
      </c>
      <c r="C97" s="44">
        <v>341</v>
      </c>
      <c r="D97" s="44">
        <v>329</v>
      </c>
      <c r="E97" s="44">
        <v>301</v>
      </c>
      <c r="F97" s="44">
        <v>339.3</v>
      </c>
      <c r="G97" s="44">
        <v>332.3</v>
      </c>
      <c r="H97" s="44">
        <v>294.60000000000002</v>
      </c>
      <c r="I97" s="44">
        <v>153.6</v>
      </c>
      <c r="J97" s="44">
        <v>132.30000000000001</v>
      </c>
      <c r="K97" s="44">
        <v>133.30000000000001</v>
      </c>
      <c r="L97" s="44">
        <v>120.3</v>
      </c>
      <c r="M97" s="44">
        <v>240.1</v>
      </c>
      <c r="N97" s="44">
        <v>300.8</v>
      </c>
      <c r="O97" s="44">
        <v>435.6</v>
      </c>
      <c r="P97" s="44">
        <v>449.3</v>
      </c>
      <c r="Q97" s="44">
        <v>449.2</v>
      </c>
      <c r="R97" s="44">
        <v>467.4</v>
      </c>
      <c r="S97" s="44">
        <v>495</v>
      </c>
      <c r="T97" s="44">
        <v>490</v>
      </c>
      <c r="U97" s="44">
        <v>557.20000000000005</v>
      </c>
      <c r="V97" s="44">
        <v>582.4</v>
      </c>
      <c r="W97" s="44">
        <v>520.5</v>
      </c>
      <c r="X97" s="44">
        <v>355</v>
      </c>
      <c r="Y97" s="44">
        <v>402</v>
      </c>
      <c r="Z97" s="44">
        <v>142</v>
      </c>
      <c r="AA97" s="44">
        <v>152</v>
      </c>
      <c r="AB97" s="44">
        <v>133</v>
      </c>
      <c r="AC97" s="44">
        <v>435.2</v>
      </c>
      <c r="AD97" s="44">
        <v>422.6</v>
      </c>
      <c r="AE97" s="44">
        <v>384.3</v>
      </c>
      <c r="AF97" s="44">
        <v>376.5</v>
      </c>
      <c r="AG97" s="61"/>
      <c r="AH97" s="46">
        <f t="shared" si="23"/>
        <v>582.4</v>
      </c>
      <c r="AI97" s="47">
        <f t="shared" si="24"/>
        <v>120.3</v>
      </c>
      <c r="AK97" s="49"/>
      <c r="AY97" s="82"/>
      <c r="BF97" s="81"/>
      <c r="BG97" s="82">
        <v>301</v>
      </c>
      <c r="BH97" s="82">
        <v>20</v>
      </c>
      <c r="BI97" s="82">
        <v>106</v>
      </c>
      <c r="BJ97" s="82">
        <v>10.9</v>
      </c>
      <c r="BK97" s="82">
        <v>58</v>
      </c>
      <c r="BL97" s="82">
        <v>0</v>
      </c>
    </row>
    <row r="98" spans="1:64" ht="15.75" thickBot="1" x14ac:dyDescent="0.3">
      <c r="A98" s="63" t="s">
        <v>123</v>
      </c>
      <c r="B98" s="43">
        <v>20.8</v>
      </c>
      <c r="C98" s="43">
        <v>20</v>
      </c>
      <c r="D98" s="43">
        <v>20</v>
      </c>
      <c r="E98" s="43">
        <v>20</v>
      </c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20.8</v>
      </c>
      <c r="AI98" s="47">
        <f t="shared" si="24"/>
        <v>20</v>
      </c>
      <c r="AK98" s="49"/>
      <c r="AL98" s="88" t="s">
        <v>124</v>
      </c>
      <c r="AM98" s="88"/>
      <c r="AY98" s="82"/>
      <c r="BF98" s="82"/>
      <c r="BG98" s="82">
        <v>339.3</v>
      </c>
      <c r="BH98" s="82">
        <v>0</v>
      </c>
      <c r="BI98" s="82">
        <v>115.3</v>
      </c>
      <c r="BJ98" s="82">
        <v>11</v>
      </c>
      <c r="BK98" s="82">
        <v>56.3</v>
      </c>
      <c r="BL98" s="82">
        <v>0</v>
      </c>
    </row>
    <row r="99" spans="1:64" x14ac:dyDescent="0.25">
      <c r="A99" s="63" t="s">
        <v>125</v>
      </c>
      <c r="B99" s="43">
        <v>98</v>
      </c>
      <c r="C99" s="43">
        <v>101</v>
      </c>
      <c r="D99" s="43">
        <v>99</v>
      </c>
      <c r="E99" s="43">
        <v>106</v>
      </c>
      <c r="F99" s="43">
        <v>115.3</v>
      </c>
      <c r="G99" s="43">
        <v>110.9</v>
      </c>
      <c r="H99" s="43">
        <v>105.6</v>
      </c>
      <c r="I99" s="43">
        <v>108.6</v>
      </c>
      <c r="J99" s="43">
        <v>107</v>
      </c>
      <c r="K99" s="43">
        <v>117.6</v>
      </c>
      <c r="L99" s="43">
        <v>103.9</v>
      </c>
      <c r="M99" s="43">
        <v>111.5</v>
      </c>
      <c r="N99" s="43">
        <v>118.3</v>
      </c>
      <c r="O99" s="43">
        <v>96.4</v>
      </c>
      <c r="P99" s="43">
        <v>95.6</v>
      </c>
      <c r="Q99" s="43">
        <v>119.5</v>
      </c>
      <c r="R99" s="43">
        <v>116</v>
      </c>
      <c r="S99" s="43">
        <v>122</v>
      </c>
      <c r="T99" s="43">
        <v>93</v>
      </c>
      <c r="U99" s="43">
        <v>92.8</v>
      </c>
      <c r="V99" s="43">
        <v>108.3</v>
      </c>
      <c r="W99" s="43">
        <v>106.1</v>
      </c>
      <c r="X99" s="43">
        <v>119.3</v>
      </c>
      <c r="Y99" s="43">
        <v>136</v>
      </c>
      <c r="Z99" s="43">
        <v>95</v>
      </c>
      <c r="AA99" s="43">
        <v>89</v>
      </c>
      <c r="AB99" s="43">
        <v>110.1</v>
      </c>
      <c r="AC99" s="43">
        <v>118.4</v>
      </c>
      <c r="AD99" s="43">
        <v>126.7</v>
      </c>
      <c r="AE99" s="43">
        <v>116.9</v>
      </c>
      <c r="AF99" s="43">
        <v>109.2</v>
      </c>
      <c r="AG99" s="89"/>
      <c r="AH99" s="46">
        <f t="shared" si="23"/>
        <v>136</v>
      </c>
      <c r="AI99" s="47">
        <f t="shared" si="24"/>
        <v>89</v>
      </c>
      <c r="AK99" s="90"/>
      <c r="AL99" s="91"/>
      <c r="AM99" s="91"/>
      <c r="AN99" s="92"/>
      <c r="AY99" s="82"/>
      <c r="BF99" s="82"/>
      <c r="BG99" s="82">
        <v>332.3</v>
      </c>
      <c r="BH99" s="82">
        <v>0</v>
      </c>
      <c r="BI99" s="82">
        <v>110.9</v>
      </c>
      <c r="BJ99" s="82">
        <v>10.9</v>
      </c>
      <c r="BK99" s="82">
        <v>60</v>
      </c>
      <c r="BL99" s="82">
        <v>0</v>
      </c>
    </row>
    <row r="100" spans="1:64" x14ac:dyDescent="0.25">
      <c r="A100" s="63" t="s">
        <v>126</v>
      </c>
      <c r="B100" s="93">
        <v>11.4</v>
      </c>
      <c r="C100" s="93">
        <v>11.4</v>
      </c>
      <c r="D100" s="93">
        <v>10.9</v>
      </c>
      <c r="E100" s="93">
        <v>10.9</v>
      </c>
      <c r="F100" s="93">
        <v>11</v>
      </c>
      <c r="G100" s="93">
        <v>10.9</v>
      </c>
      <c r="H100" s="93">
        <v>10.3</v>
      </c>
      <c r="I100" s="93">
        <v>11.3</v>
      </c>
      <c r="J100" s="93">
        <v>12.3</v>
      </c>
      <c r="K100" s="93">
        <v>13</v>
      </c>
      <c r="L100" s="93">
        <v>20.3</v>
      </c>
      <c r="M100" s="93">
        <v>16.2</v>
      </c>
      <c r="N100" s="93">
        <v>23.1</v>
      </c>
      <c r="O100" s="93">
        <v>23.3</v>
      </c>
      <c r="P100" s="93">
        <v>21.8</v>
      </c>
      <c r="Q100" s="93">
        <v>18.8</v>
      </c>
      <c r="R100" s="93">
        <v>26.4</v>
      </c>
      <c r="S100" s="93">
        <v>23.2</v>
      </c>
      <c r="T100" s="93">
        <v>26.1</v>
      </c>
      <c r="U100" s="93">
        <v>26.4</v>
      </c>
      <c r="V100" s="93">
        <v>22.8</v>
      </c>
      <c r="W100" s="93">
        <v>21.3</v>
      </c>
      <c r="X100" s="93">
        <v>221.7</v>
      </c>
      <c r="Y100" s="93">
        <v>25</v>
      </c>
      <c r="Z100" s="93">
        <v>24</v>
      </c>
      <c r="AA100" s="93">
        <v>21</v>
      </c>
      <c r="AB100" s="93">
        <v>20</v>
      </c>
      <c r="AC100" s="93">
        <v>21.9</v>
      </c>
      <c r="AD100" s="93">
        <v>19.899999999999999</v>
      </c>
      <c r="AE100" s="93">
        <v>25</v>
      </c>
      <c r="AF100" s="93">
        <v>27.1</v>
      </c>
      <c r="AG100" s="89"/>
      <c r="AH100" s="46">
        <f t="shared" si="23"/>
        <v>221.7</v>
      </c>
      <c r="AI100" s="47">
        <f t="shared" si="24"/>
        <v>10.3</v>
      </c>
      <c r="AK100" s="94" t="s">
        <v>127</v>
      </c>
      <c r="AL100" s="43"/>
      <c r="AM100" s="93"/>
      <c r="AN100" s="95"/>
      <c r="AY100" s="82"/>
      <c r="BF100" s="82"/>
      <c r="BG100" s="82">
        <v>153.6</v>
      </c>
      <c r="BH100" s="82">
        <v>0</v>
      </c>
      <c r="BI100" s="82">
        <v>108.6</v>
      </c>
      <c r="BJ100" s="82">
        <v>11.3</v>
      </c>
      <c r="BK100" s="82">
        <v>48</v>
      </c>
      <c r="BL100" s="82">
        <v>0</v>
      </c>
    </row>
    <row r="101" spans="1:64" x14ac:dyDescent="0.25">
      <c r="A101" s="96" t="s">
        <v>128</v>
      </c>
      <c r="B101" s="44">
        <v>59.6</v>
      </c>
      <c r="C101" s="44">
        <v>60.4</v>
      </c>
      <c r="D101" s="44">
        <v>63</v>
      </c>
      <c r="E101" s="44">
        <v>58</v>
      </c>
      <c r="F101" s="44">
        <v>56.3</v>
      </c>
      <c r="G101" s="44">
        <v>60</v>
      </c>
      <c r="H101" s="44">
        <v>65.3</v>
      </c>
      <c r="I101" s="44">
        <v>48</v>
      </c>
      <c r="J101" s="44">
        <v>41.9</v>
      </c>
      <c r="K101" s="44">
        <v>47.6</v>
      </c>
      <c r="L101" s="44">
        <v>48</v>
      </c>
      <c r="M101" s="44">
        <v>55.2</v>
      </c>
      <c r="N101" s="44">
        <v>55.5</v>
      </c>
      <c r="O101" s="44">
        <v>51</v>
      </c>
      <c r="P101" s="44">
        <v>53.4</v>
      </c>
      <c r="Q101" s="44">
        <v>57</v>
      </c>
      <c r="R101" s="44">
        <v>53.4</v>
      </c>
      <c r="S101" s="44">
        <v>60.3</v>
      </c>
      <c r="T101" s="44">
        <v>61.3</v>
      </c>
      <c r="U101" s="44">
        <v>58.9</v>
      </c>
      <c r="V101" s="44">
        <v>59.5</v>
      </c>
      <c r="W101" s="44">
        <v>57.8</v>
      </c>
      <c r="X101" s="44">
        <v>45.5</v>
      </c>
      <c r="Y101" s="44">
        <v>47</v>
      </c>
      <c r="Z101" s="44">
        <v>47</v>
      </c>
      <c r="AA101" s="44">
        <v>45</v>
      </c>
      <c r="AB101" s="44">
        <v>44.2</v>
      </c>
      <c r="AC101" s="44">
        <v>47.5</v>
      </c>
      <c r="AD101" s="44">
        <v>50</v>
      </c>
      <c r="AE101" s="44">
        <v>50.8</v>
      </c>
      <c r="AF101" s="44">
        <v>57.8</v>
      </c>
      <c r="AG101" s="89"/>
      <c r="AH101" s="46">
        <f t="shared" si="23"/>
        <v>65.3</v>
      </c>
      <c r="AI101" s="47">
        <f t="shared" si="24"/>
        <v>41.9</v>
      </c>
      <c r="AK101" s="94" t="s">
        <v>129</v>
      </c>
      <c r="AL101" s="93"/>
      <c r="AM101" s="93"/>
      <c r="AN101" s="95"/>
      <c r="AY101" s="82"/>
      <c r="BF101" s="82"/>
      <c r="BG101" s="82">
        <v>133.30000000000001</v>
      </c>
      <c r="BH101" s="82">
        <v>0</v>
      </c>
      <c r="BI101" s="82">
        <v>117.6</v>
      </c>
      <c r="BJ101" s="82">
        <v>13</v>
      </c>
      <c r="BK101" s="82">
        <v>47.6</v>
      </c>
      <c r="BL101" s="82">
        <v>0</v>
      </c>
    </row>
    <row r="102" spans="1:64" ht="15.75" thickBot="1" x14ac:dyDescent="0.3">
      <c r="A102" s="96" t="s">
        <v>130</v>
      </c>
      <c r="B102" s="97">
        <v>58.1</v>
      </c>
      <c r="C102" s="97">
        <v>37.200000000000003</v>
      </c>
      <c r="D102" s="97">
        <v>51.1</v>
      </c>
      <c r="E102" s="97">
        <v>50</v>
      </c>
      <c r="F102" s="97">
        <v>36.299999999999997</v>
      </c>
      <c r="G102" s="97">
        <v>49.8</v>
      </c>
      <c r="H102" s="97">
        <v>42.3</v>
      </c>
      <c r="I102" s="97">
        <v>42.6</v>
      </c>
      <c r="J102" s="97">
        <v>46.9</v>
      </c>
      <c r="K102" s="97">
        <v>49.6</v>
      </c>
      <c r="L102" s="97">
        <v>50.6</v>
      </c>
      <c r="M102" s="97">
        <v>54.4</v>
      </c>
      <c r="N102" s="97">
        <v>66.599999999999994</v>
      </c>
      <c r="O102" s="97">
        <v>62.3</v>
      </c>
      <c r="P102" s="97">
        <v>40.9</v>
      </c>
      <c r="Q102" s="97">
        <v>48.5</v>
      </c>
      <c r="R102" s="97">
        <v>47.2</v>
      </c>
      <c r="S102" s="97">
        <v>52.4</v>
      </c>
      <c r="T102" s="97">
        <v>56</v>
      </c>
      <c r="U102" s="97">
        <v>56.7</v>
      </c>
      <c r="V102" s="97">
        <v>59</v>
      </c>
      <c r="W102" s="97">
        <v>60.9</v>
      </c>
      <c r="X102" s="97">
        <v>29</v>
      </c>
      <c r="Y102" s="97">
        <v>60</v>
      </c>
      <c r="Z102" s="97">
        <v>48.5</v>
      </c>
      <c r="AA102" s="97">
        <v>45</v>
      </c>
      <c r="AB102" s="97">
        <v>59.5</v>
      </c>
      <c r="AC102" s="97">
        <v>62.5</v>
      </c>
      <c r="AD102" s="97">
        <v>52.6</v>
      </c>
      <c r="AE102" s="97">
        <v>46.1</v>
      </c>
      <c r="AF102" s="97">
        <v>51.2</v>
      </c>
      <c r="AG102" s="89"/>
      <c r="AH102" s="46">
        <f t="shared" si="23"/>
        <v>66.599999999999994</v>
      </c>
      <c r="AI102" s="47">
        <f t="shared" si="24"/>
        <v>29</v>
      </c>
      <c r="AK102" s="94"/>
      <c r="AL102" s="44"/>
      <c r="AM102" s="44"/>
      <c r="AN102" s="98"/>
      <c r="AY102" s="82"/>
      <c r="BF102" s="82"/>
      <c r="BG102" s="82">
        <v>240.1</v>
      </c>
      <c r="BH102" s="82">
        <v>0</v>
      </c>
      <c r="BI102" s="82">
        <v>111.5</v>
      </c>
      <c r="BJ102" s="82">
        <v>16.2</v>
      </c>
      <c r="BK102" s="82">
        <v>55.2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4"/>
      <c r="AY103" s="82"/>
      <c r="BF103" s="82"/>
      <c r="BG103" s="82">
        <v>300.8</v>
      </c>
      <c r="BH103" s="82">
        <v>0</v>
      </c>
      <c r="BI103" s="82">
        <v>118.3</v>
      </c>
      <c r="BJ103" s="82">
        <v>23.1</v>
      </c>
      <c r="BK103" s="82">
        <v>55.5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5"/>
      <c r="BF104" s="82"/>
      <c r="BG104" s="82">
        <v>435.6</v>
      </c>
      <c r="BH104" s="82">
        <v>0</v>
      </c>
      <c r="BI104" s="82">
        <v>96.4</v>
      </c>
      <c r="BJ104" s="82">
        <v>23.3</v>
      </c>
      <c r="BK104" s="82">
        <v>51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449.3</v>
      </c>
      <c r="BH105" s="82">
        <v>0</v>
      </c>
      <c r="BI105" s="82">
        <v>95.6</v>
      </c>
      <c r="BJ105" s="82">
        <v>21.8</v>
      </c>
      <c r="BK105" s="82">
        <v>53.4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449.2</v>
      </c>
      <c r="BH106" s="82">
        <v>0</v>
      </c>
      <c r="BI106" s="82">
        <v>119.5</v>
      </c>
      <c r="BJ106" s="82">
        <v>18.8</v>
      </c>
      <c r="BK106" s="82">
        <v>57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467.4</v>
      </c>
      <c r="BH107" s="82">
        <v>0</v>
      </c>
      <c r="BI107" s="82">
        <v>116</v>
      </c>
      <c r="BJ107" s="82">
        <v>26.4</v>
      </c>
      <c r="BK107" s="82">
        <v>53.4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A108" si="35">SUMIF(B97:B107,"&gt;0")</f>
        <v>615.29999999999995</v>
      </c>
      <c r="C108" s="70">
        <f t="shared" si="35"/>
        <v>571</v>
      </c>
      <c r="D108" s="70">
        <f t="shared" ref="D108:I108" si="36">SUMIF(D97:D107,"&gt;0")</f>
        <v>573</v>
      </c>
      <c r="E108" s="70">
        <f t="shared" si="36"/>
        <v>545.9</v>
      </c>
      <c r="F108" s="70">
        <f t="shared" si="36"/>
        <v>558.19999999999993</v>
      </c>
      <c r="G108" s="70">
        <f t="shared" si="36"/>
        <v>563.9</v>
      </c>
      <c r="H108" s="70">
        <f t="shared" si="36"/>
        <v>518.1</v>
      </c>
      <c r="I108" s="70">
        <f t="shared" si="36"/>
        <v>364.1</v>
      </c>
      <c r="J108" s="70">
        <f t="shared" si="35"/>
        <v>340.4</v>
      </c>
      <c r="K108" s="70">
        <f t="shared" si="35"/>
        <v>361.1</v>
      </c>
      <c r="L108" s="70">
        <f t="shared" si="35"/>
        <v>343.1</v>
      </c>
      <c r="M108" s="70">
        <f t="shared" ref="M108:R108" si="37">SUMIF(M97:M107,"&gt;0")</f>
        <v>477.4</v>
      </c>
      <c r="N108" s="70">
        <f t="shared" si="37"/>
        <v>564.30000000000007</v>
      </c>
      <c r="O108" s="70">
        <f t="shared" si="37"/>
        <v>668.59999999999991</v>
      </c>
      <c r="P108" s="70">
        <f t="shared" si="37"/>
        <v>660.99999999999989</v>
      </c>
      <c r="Q108" s="70">
        <f t="shared" si="37"/>
        <v>693</v>
      </c>
      <c r="R108" s="70">
        <f t="shared" si="37"/>
        <v>710.4</v>
      </c>
      <c r="S108" s="70">
        <f t="shared" si="35"/>
        <v>752.9</v>
      </c>
      <c r="T108" s="70">
        <f t="shared" si="35"/>
        <v>726.4</v>
      </c>
      <c r="U108" s="70">
        <f t="shared" si="35"/>
        <v>792</v>
      </c>
      <c r="V108" s="70">
        <f t="shared" si="35"/>
        <v>831.99999999999989</v>
      </c>
      <c r="W108" s="70">
        <f t="shared" si="35"/>
        <v>766.59999999999991</v>
      </c>
      <c r="X108" s="70">
        <f t="shared" si="35"/>
        <v>770.5</v>
      </c>
      <c r="Y108" s="70">
        <f t="shared" si="35"/>
        <v>670</v>
      </c>
      <c r="Z108" s="70">
        <f t="shared" si="35"/>
        <v>356.5</v>
      </c>
      <c r="AA108" s="70">
        <f t="shared" si="35"/>
        <v>352</v>
      </c>
      <c r="AB108" s="70">
        <f>SUMIF(AB97:AB107,"&gt;0")</f>
        <v>366.8</v>
      </c>
      <c r="AC108" s="70">
        <f>SUMIF(AC97:AC107,"&gt;0")</f>
        <v>685.5</v>
      </c>
      <c r="AD108" s="70">
        <f>SUMIF(AD97:AD107,"&gt;0")</f>
        <v>671.80000000000007</v>
      </c>
      <c r="AE108" s="70">
        <f>SUMIF(AE97:AE107,"&gt;0")</f>
        <v>623.1</v>
      </c>
      <c r="AF108" s="70">
        <f>SUMIF(AF97:AF107,"&gt;0")</f>
        <v>621.79999999999995</v>
      </c>
      <c r="AG108" s="104">
        <f>SUM(AG97:AG107)</f>
        <v>0</v>
      </c>
      <c r="AH108" s="46">
        <f t="shared" si="23"/>
        <v>831.99999999999989</v>
      </c>
      <c r="AI108" s="47">
        <f t="shared" si="24"/>
        <v>340.4</v>
      </c>
      <c r="AJ108" s="105">
        <f t="array" ref="AJ108">MIN(IF(B108:AF108&lt;&gt;0,B108:AF108))</f>
        <v>340.4</v>
      </c>
      <c r="BF108" s="82"/>
      <c r="BG108" s="82">
        <v>495</v>
      </c>
      <c r="BH108" s="82">
        <v>0</v>
      </c>
      <c r="BI108" s="82">
        <v>122</v>
      </c>
      <c r="BJ108" s="82">
        <v>23.2</v>
      </c>
      <c r="BK108" s="82">
        <v>60.3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490</v>
      </c>
      <c r="BH109" s="82">
        <v>0</v>
      </c>
      <c r="BI109" s="82">
        <v>93</v>
      </c>
      <c r="BJ109" s="82">
        <v>26.1</v>
      </c>
      <c r="BK109" s="82">
        <v>61.3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557.20000000000005</v>
      </c>
      <c r="BH110" s="82">
        <v>0</v>
      </c>
      <c r="BI110" s="82">
        <v>92.8</v>
      </c>
      <c r="BJ110" s="82">
        <v>26.4</v>
      </c>
      <c r="BK110" s="82">
        <v>58.9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582.4</v>
      </c>
      <c r="BH111" s="82">
        <v>0</v>
      </c>
      <c r="BI111" s="82">
        <v>108.3</v>
      </c>
      <c r="BJ111" s="82">
        <v>22.8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355</v>
      </c>
      <c r="BH112" s="82">
        <v>0</v>
      </c>
      <c r="BI112" s="82">
        <v>119.3</v>
      </c>
      <c r="BJ112" s="82">
        <v>221.7</v>
      </c>
      <c r="BK112" s="82">
        <v>45.5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8">B71+B78+B96+B92+B108+B112</f>
        <v>1388.69</v>
      </c>
      <c r="C113" s="108">
        <f t="shared" si="38"/>
        <v>1329.0900000000001</v>
      </c>
      <c r="D113" s="108">
        <f t="shared" si="38"/>
        <v>1331.0900000000001</v>
      </c>
      <c r="E113" s="108">
        <f t="shared" si="38"/>
        <v>1306.8899999999999</v>
      </c>
      <c r="F113" s="108">
        <f t="shared" si="38"/>
        <v>1315.19</v>
      </c>
      <c r="G113" s="108">
        <f t="shared" si="38"/>
        <v>1346.19</v>
      </c>
      <c r="H113" s="108">
        <f t="shared" si="38"/>
        <v>1459.69</v>
      </c>
      <c r="I113" s="108">
        <f t="shared" si="38"/>
        <v>1500.69</v>
      </c>
      <c r="J113" s="108">
        <f t="shared" si="38"/>
        <v>1584.0900000000001</v>
      </c>
      <c r="K113" s="108">
        <f t="shared" si="38"/>
        <v>1763.3899999999999</v>
      </c>
      <c r="L113" s="108">
        <f t="shared" si="38"/>
        <v>1525.29</v>
      </c>
      <c r="M113" s="108">
        <f t="shared" si="38"/>
        <v>1779.5900000000001</v>
      </c>
      <c r="N113" s="108">
        <f t="shared" si="38"/>
        <v>1725.69</v>
      </c>
      <c r="O113" s="108">
        <f t="shared" si="38"/>
        <v>1664.79</v>
      </c>
      <c r="P113" s="108">
        <f t="shared" si="38"/>
        <v>1607.6899999999998</v>
      </c>
      <c r="Q113" s="108">
        <f t="shared" si="38"/>
        <v>1596.09</v>
      </c>
      <c r="R113" s="108">
        <f t="shared" si="38"/>
        <v>1598.79</v>
      </c>
      <c r="S113" s="108">
        <f t="shared" si="38"/>
        <v>1651.8899999999999</v>
      </c>
      <c r="T113" s="108">
        <f t="shared" si="38"/>
        <v>1640.3899999999999</v>
      </c>
      <c r="U113" s="108">
        <f t="shared" si="38"/>
        <v>1665.6559999999999</v>
      </c>
      <c r="V113" s="108">
        <f t="shared" si="38"/>
        <v>1703.3759999999997</v>
      </c>
      <c r="W113" s="108">
        <f t="shared" si="38"/>
        <v>1858.0759999999998</v>
      </c>
      <c r="X113" s="108">
        <f t="shared" si="38"/>
        <v>1868.4099999999999</v>
      </c>
      <c r="Y113" s="108">
        <f t="shared" si="38"/>
        <v>1956.0100000000002</v>
      </c>
      <c r="Z113" s="108">
        <f t="shared" si="38"/>
        <v>1889.71</v>
      </c>
      <c r="AA113" s="108">
        <f t="shared" si="38"/>
        <v>1814.21</v>
      </c>
      <c r="AB113" s="108">
        <f t="shared" si="38"/>
        <v>1729.51</v>
      </c>
      <c r="AC113" s="108">
        <f t="shared" si="38"/>
        <v>1741.31</v>
      </c>
      <c r="AD113" s="108">
        <f t="shared" si="38"/>
        <v>1697.5100000000002</v>
      </c>
      <c r="AE113" s="108">
        <f t="shared" si="38"/>
        <v>1491.4099999999999</v>
      </c>
      <c r="AF113" s="108">
        <f t="shared" si="38"/>
        <v>1425.51</v>
      </c>
      <c r="AG113" s="80">
        <f t="shared" si="38"/>
        <v>3169.915</v>
      </c>
      <c r="AH113" s="46">
        <f t="shared" si="23"/>
        <v>1956.0100000000002</v>
      </c>
      <c r="AI113" s="47">
        <f t="shared" si="24"/>
        <v>1306.8899999999999</v>
      </c>
      <c r="BF113" s="81"/>
      <c r="BG113" s="82">
        <v>142</v>
      </c>
      <c r="BH113" s="82">
        <v>0</v>
      </c>
      <c r="BI113" s="82">
        <v>95</v>
      </c>
      <c r="BJ113" s="82">
        <v>24</v>
      </c>
      <c r="BK113" s="82">
        <v>47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133</v>
      </c>
      <c r="BH114" s="82">
        <v>0</v>
      </c>
      <c r="BI114" s="82">
        <v>110.1</v>
      </c>
      <c r="BJ114" s="82">
        <v>20</v>
      </c>
      <c r="BK114" s="82">
        <v>44.2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AA115" si="39">B113+B114</f>
        <v>1388.69</v>
      </c>
      <c r="C115" s="108">
        <f t="shared" si="39"/>
        <v>1329.0900000000001</v>
      </c>
      <c r="D115" s="108">
        <f t="shared" ref="D115:I115" si="40">D113+D114</f>
        <v>1331.0900000000001</v>
      </c>
      <c r="E115" s="108">
        <f t="shared" si="40"/>
        <v>1306.8899999999999</v>
      </c>
      <c r="F115" s="108">
        <f t="shared" si="40"/>
        <v>1315.19</v>
      </c>
      <c r="G115" s="108">
        <f t="shared" si="40"/>
        <v>1346.19</v>
      </c>
      <c r="H115" s="108">
        <f t="shared" si="40"/>
        <v>1459.69</v>
      </c>
      <c r="I115" s="108">
        <f t="shared" si="40"/>
        <v>1500.69</v>
      </c>
      <c r="J115" s="108">
        <f t="shared" si="39"/>
        <v>1584.0900000000001</v>
      </c>
      <c r="K115" s="108">
        <f t="shared" si="39"/>
        <v>1763.3899999999999</v>
      </c>
      <c r="L115" s="108">
        <f t="shared" si="39"/>
        <v>1525.29</v>
      </c>
      <c r="M115" s="108">
        <f t="shared" ref="M115:R115" si="41">M113+M114</f>
        <v>1779.5900000000001</v>
      </c>
      <c r="N115" s="108">
        <f t="shared" si="41"/>
        <v>1725.69</v>
      </c>
      <c r="O115" s="108">
        <f t="shared" si="41"/>
        <v>1664.79</v>
      </c>
      <c r="P115" s="108">
        <f t="shared" si="41"/>
        <v>1607.6899999999998</v>
      </c>
      <c r="Q115" s="108">
        <f t="shared" si="41"/>
        <v>1596.09</v>
      </c>
      <c r="R115" s="108">
        <f t="shared" si="41"/>
        <v>1598.79</v>
      </c>
      <c r="S115" s="108">
        <f t="shared" si="39"/>
        <v>1651.8899999999999</v>
      </c>
      <c r="T115" s="108">
        <f t="shared" si="39"/>
        <v>1640.3899999999999</v>
      </c>
      <c r="U115" s="108">
        <f t="shared" si="39"/>
        <v>1665.6559999999999</v>
      </c>
      <c r="V115" s="108">
        <f t="shared" si="39"/>
        <v>1703.3759999999997</v>
      </c>
      <c r="W115" s="108">
        <f t="shared" si="39"/>
        <v>1858.0759999999998</v>
      </c>
      <c r="X115" s="108">
        <f t="shared" si="39"/>
        <v>1868.4099999999999</v>
      </c>
      <c r="Y115" s="108">
        <f t="shared" si="39"/>
        <v>1956.0100000000002</v>
      </c>
      <c r="Z115" s="108">
        <f t="shared" si="39"/>
        <v>1889.71</v>
      </c>
      <c r="AA115" s="108">
        <f t="shared" si="39"/>
        <v>1814.21</v>
      </c>
      <c r="AB115" s="108">
        <f>AB113+AB114</f>
        <v>1729.51</v>
      </c>
      <c r="AC115" s="108">
        <f>AC113+AC114</f>
        <v>1741.31</v>
      </c>
      <c r="AD115" s="108">
        <f>AD113+AD114</f>
        <v>1697.5100000000002</v>
      </c>
      <c r="AE115" s="108">
        <f>AE113+AE114</f>
        <v>1491.4099999999999</v>
      </c>
      <c r="AF115" s="108">
        <f>AF113+AF114</f>
        <v>1425.51</v>
      </c>
      <c r="AG115" s="104">
        <f>AG112+AG108+AG96+AG92+AG71+AG114</f>
        <v>2463.5149999999999</v>
      </c>
      <c r="AH115" s="46">
        <f t="shared" si="23"/>
        <v>1956.0100000000002</v>
      </c>
      <c r="AI115" s="47">
        <f t="shared" si="24"/>
        <v>1306.8899999999999</v>
      </c>
      <c r="BF115" s="81"/>
      <c r="BG115" s="82">
        <v>422.6</v>
      </c>
      <c r="BH115" s="82">
        <v>0</v>
      </c>
      <c r="BI115" s="82">
        <v>126.7</v>
      </c>
      <c r="BJ115" s="82">
        <v>19.899999999999999</v>
      </c>
      <c r="BK115" s="82">
        <v>50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AA116" si="42">B115-(B123)</f>
        <v>1388.69</v>
      </c>
      <c r="C116" s="108">
        <f t="shared" si="42"/>
        <v>1329.0900000000001</v>
      </c>
      <c r="D116" s="108">
        <f t="shared" ref="D116:I116" si="43">D115-(D123)</f>
        <v>1331.0900000000001</v>
      </c>
      <c r="E116" s="108">
        <f t="shared" si="43"/>
        <v>1306.8899999999999</v>
      </c>
      <c r="F116" s="108">
        <f t="shared" si="43"/>
        <v>1315.19</v>
      </c>
      <c r="G116" s="108">
        <f t="shared" si="43"/>
        <v>1346.19</v>
      </c>
      <c r="H116" s="108">
        <f t="shared" si="43"/>
        <v>1459.69</v>
      </c>
      <c r="I116" s="108">
        <f t="shared" si="43"/>
        <v>1500.69</v>
      </c>
      <c r="J116" s="108">
        <f t="shared" si="42"/>
        <v>1584.0900000000001</v>
      </c>
      <c r="K116" s="108">
        <f t="shared" si="42"/>
        <v>1763.3899999999999</v>
      </c>
      <c r="L116" s="108">
        <f t="shared" si="42"/>
        <v>1525.29</v>
      </c>
      <c r="M116" s="108">
        <f t="shared" ref="M116:R116" si="44">M115-(M123)</f>
        <v>1779.5900000000001</v>
      </c>
      <c r="N116" s="108">
        <f t="shared" si="44"/>
        <v>1725.69</v>
      </c>
      <c r="O116" s="108">
        <f t="shared" si="44"/>
        <v>1664.79</v>
      </c>
      <c r="P116" s="108">
        <f t="shared" si="44"/>
        <v>1607.6899999999998</v>
      </c>
      <c r="Q116" s="108">
        <f t="shared" si="44"/>
        <v>1596.09</v>
      </c>
      <c r="R116" s="108">
        <f t="shared" si="44"/>
        <v>1598.79</v>
      </c>
      <c r="S116" s="108">
        <f t="shared" si="42"/>
        <v>1651.8899999999999</v>
      </c>
      <c r="T116" s="108">
        <f t="shared" si="42"/>
        <v>1640.3899999999999</v>
      </c>
      <c r="U116" s="108">
        <f t="shared" si="42"/>
        <v>1665.6559999999999</v>
      </c>
      <c r="V116" s="108">
        <f t="shared" si="42"/>
        <v>1703.3759999999997</v>
      </c>
      <c r="W116" s="108">
        <f t="shared" si="42"/>
        <v>1858.0759999999998</v>
      </c>
      <c r="X116" s="108">
        <f t="shared" si="42"/>
        <v>1868.4099999999999</v>
      </c>
      <c r="Y116" s="108">
        <f t="shared" si="42"/>
        <v>1956.0100000000002</v>
      </c>
      <c r="Z116" s="108">
        <f t="shared" si="42"/>
        <v>1889.71</v>
      </c>
      <c r="AA116" s="108">
        <f t="shared" si="42"/>
        <v>1814.21</v>
      </c>
      <c r="AB116" s="108">
        <f>AB115-(AB123)</f>
        <v>1729.51</v>
      </c>
      <c r="AC116" s="108">
        <f>AC115-(AC123)</f>
        <v>1741.31</v>
      </c>
      <c r="AD116" s="108">
        <f>AD115-(AD123)</f>
        <v>1697.5100000000002</v>
      </c>
      <c r="AE116" s="108">
        <f>AE115-(AE123)</f>
        <v>1491.4099999999999</v>
      </c>
      <c r="AF116" s="108">
        <f>AF115-(AF123)</f>
        <v>1425.51</v>
      </c>
      <c r="AG116" s="104"/>
      <c r="AH116" s="46">
        <f t="shared" si="23"/>
        <v>1956.0100000000002</v>
      </c>
      <c r="AI116" s="47">
        <f t="shared" si="24"/>
        <v>1306.8899999999999</v>
      </c>
      <c r="BF116" s="81"/>
      <c r="BG116" s="82">
        <v>384.3</v>
      </c>
      <c r="BH116" s="82">
        <v>0</v>
      </c>
      <c r="BI116" s="82">
        <v>116.9</v>
      </c>
      <c r="BJ116" s="82">
        <v>25</v>
      </c>
      <c r="BK116" s="82">
        <v>50.8</v>
      </c>
      <c r="BL116" s="82">
        <v>0</v>
      </c>
    </row>
    <row r="117" spans="1:64" x14ac:dyDescent="0.25">
      <c r="A117" s="42" t="s">
        <v>122</v>
      </c>
      <c r="B117" s="93">
        <v>0</v>
      </c>
      <c r="C117" s="93">
        <f t="shared" ref="C117:AA122" si="45">IF(C97&lt;0,C97*-1,0)</f>
        <v>0</v>
      </c>
      <c r="D117" s="93">
        <f t="shared" ref="D117:I122" si="46">IF(D97&lt;0,D97*-1,0)</f>
        <v>0</v>
      </c>
      <c r="E117" s="93">
        <f t="shared" si="46"/>
        <v>0</v>
      </c>
      <c r="F117" s="93">
        <f t="shared" si="46"/>
        <v>0</v>
      </c>
      <c r="G117" s="93">
        <f t="shared" si="46"/>
        <v>0</v>
      </c>
      <c r="H117" s="93">
        <f t="shared" si="46"/>
        <v>0</v>
      </c>
      <c r="I117" s="93">
        <f t="shared" si="46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ref="M117:R122" si="47">IF(M97&lt;0,M97*-1,0)</f>
        <v>0</v>
      </c>
      <c r="N117" s="93">
        <f t="shared" si="47"/>
        <v>0</v>
      </c>
      <c r="O117" s="93">
        <f t="shared" si="47"/>
        <v>0</v>
      </c>
      <c r="P117" s="93">
        <f t="shared" si="47"/>
        <v>0</v>
      </c>
      <c r="Q117" s="93">
        <f t="shared" si="47"/>
        <v>0</v>
      </c>
      <c r="R117" s="93">
        <f t="shared" si="47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ref="AB117:AF122" si="48">IF(AB97&lt;0,AB97*-1,0)</f>
        <v>0</v>
      </c>
      <c r="AC117" s="93">
        <f t="shared" si="48"/>
        <v>0</v>
      </c>
      <c r="AD117" s="93">
        <f t="shared" si="48"/>
        <v>0</v>
      </c>
      <c r="AE117" s="93">
        <f t="shared" si="48"/>
        <v>0</v>
      </c>
      <c r="AF117" s="93">
        <f t="shared" si="48"/>
        <v>0</v>
      </c>
      <c r="AG117" s="61"/>
      <c r="AH117" s="46">
        <f t="shared" si="23"/>
        <v>0</v>
      </c>
      <c r="AI117" s="47">
        <f t="shared" si="24"/>
        <v>0</v>
      </c>
      <c r="BG117" s="82">
        <v>376.5</v>
      </c>
      <c r="BH117" s="82">
        <v>0</v>
      </c>
      <c r="BI117" s="82">
        <v>109.2</v>
      </c>
      <c r="BJ117" s="82">
        <v>27.1</v>
      </c>
      <c r="BK117" s="82">
        <v>57.8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45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7"/>
        <v>0</v>
      </c>
      <c r="N118" s="93">
        <f t="shared" si="47"/>
        <v>0</v>
      </c>
      <c r="O118" s="93">
        <f t="shared" si="47"/>
        <v>0</v>
      </c>
      <c r="P118" s="93">
        <f t="shared" si="47"/>
        <v>0</v>
      </c>
      <c r="Q118" s="93">
        <f t="shared" si="47"/>
        <v>0</v>
      </c>
      <c r="R118" s="93">
        <f t="shared" si="47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8"/>
        <v>0</v>
      </c>
      <c r="AC118" s="93">
        <f t="shared" si="48"/>
        <v>0</v>
      </c>
      <c r="AD118" s="93">
        <f t="shared" si="48"/>
        <v>0</v>
      </c>
      <c r="AE118" s="93">
        <f t="shared" si="48"/>
        <v>0</v>
      </c>
      <c r="AF118" s="93">
        <f t="shared" si="48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367.4</v>
      </c>
      <c r="BH118" s="82">
        <v>20.8</v>
      </c>
      <c r="BI118" s="82">
        <v>98</v>
      </c>
      <c r="BJ118" s="82">
        <v>11.4</v>
      </c>
      <c r="BK118" s="82">
        <v>59.6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45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7"/>
        <v>0</v>
      </c>
      <c r="N119" s="93">
        <f t="shared" si="47"/>
        <v>0</v>
      </c>
      <c r="O119" s="93">
        <f t="shared" si="47"/>
        <v>0</v>
      </c>
      <c r="P119" s="93">
        <f t="shared" si="47"/>
        <v>0</v>
      </c>
      <c r="Q119" s="93">
        <f t="shared" si="47"/>
        <v>0</v>
      </c>
      <c r="R119" s="93">
        <f t="shared" si="47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8"/>
        <v>0</v>
      </c>
      <c r="AC119" s="93">
        <f t="shared" si="48"/>
        <v>0</v>
      </c>
      <c r="AD119" s="93">
        <f t="shared" si="48"/>
        <v>0</v>
      </c>
      <c r="AE119" s="93">
        <f t="shared" si="48"/>
        <v>0</v>
      </c>
      <c r="AF119" s="93">
        <f t="shared" si="48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v>0</v>
      </c>
      <c r="C120" s="93">
        <f t="shared" si="45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7"/>
        <v>0</v>
      </c>
      <c r="N120" s="93">
        <f t="shared" si="47"/>
        <v>0</v>
      </c>
      <c r="O120" s="93">
        <f t="shared" si="47"/>
        <v>0</v>
      </c>
      <c r="P120" s="93">
        <f t="shared" si="47"/>
        <v>0</v>
      </c>
      <c r="Q120" s="93">
        <f t="shared" si="47"/>
        <v>0</v>
      </c>
      <c r="R120" s="93">
        <f t="shared" si="47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8"/>
        <v>0</v>
      </c>
      <c r="AC120" s="93">
        <f t="shared" si="48"/>
        <v>0</v>
      </c>
      <c r="AD120" s="93">
        <f t="shared" si="48"/>
        <v>0</v>
      </c>
      <c r="AE120" s="93">
        <f t="shared" si="48"/>
        <v>0</v>
      </c>
      <c r="AF120" s="93">
        <f t="shared" si="48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v>0</v>
      </c>
      <c r="C121" s="93">
        <f t="shared" si="45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7"/>
        <v>0</v>
      </c>
      <c r="N121" s="93">
        <f t="shared" si="47"/>
        <v>0</v>
      </c>
      <c r="O121" s="93">
        <f t="shared" si="47"/>
        <v>0</v>
      </c>
      <c r="P121" s="93">
        <f t="shared" si="47"/>
        <v>0</v>
      </c>
      <c r="Q121" s="93">
        <f t="shared" si="47"/>
        <v>0</v>
      </c>
      <c r="R121" s="93">
        <f t="shared" si="47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8"/>
        <v>0</v>
      </c>
      <c r="AC121" s="93">
        <f t="shared" si="48"/>
        <v>0</v>
      </c>
      <c r="AD121" s="93">
        <f t="shared" si="48"/>
        <v>0</v>
      </c>
      <c r="AE121" s="93">
        <f t="shared" si="48"/>
        <v>0</v>
      </c>
      <c r="AF121" s="93">
        <f t="shared" si="48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45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7"/>
        <v>0</v>
      </c>
      <c r="N122" s="93">
        <f t="shared" si="47"/>
        <v>0</v>
      </c>
      <c r="O122" s="93">
        <f t="shared" si="47"/>
        <v>0</v>
      </c>
      <c r="P122" s="93">
        <f t="shared" si="47"/>
        <v>0</v>
      </c>
      <c r="Q122" s="93">
        <f t="shared" si="47"/>
        <v>0</v>
      </c>
      <c r="R122" s="93">
        <f t="shared" si="47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8"/>
        <v>0</v>
      </c>
      <c r="AC122" s="93">
        <f t="shared" si="48"/>
        <v>0</v>
      </c>
      <c r="AD122" s="93">
        <f t="shared" si="48"/>
        <v>0</v>
      </c>
      <c r="AE122" s="93">
        <f t="shared" si="48"/>
        <v>0</v>
      </c>
      <c r="AF122" s="93">
        <f t="shared" si="48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v>0</v>
      </c>
      <c r="C123" s="70">
        <f t="shared" ref="C123:AA123" si="49">SUM(C117:C122)</f>
        <v>0</v>
      </c>
      <c r="D123" s="70">
        <f t="shared" ref="D123:I123" si="50">SUM(D117:D122)</f>
        <v>0</v>
      </c>
      <c r="E123" s="70">
        <f t="shared" si="50"/>
        <v>0</v>
      </c>
      <c r="F123" s="70">
        <f t="shared" si="50"/>
        <v>0</v>
      </c>
      <c r="G123" s="70">
        <f t="shared" si="50"/>
        <v>0</v>
      </c>
      <c r="H123" s="70">
        <f t="shared" si="50"/>
        <v>0</v>
      </c>
      <c r="I123" s="70">
        <f t="shared" si="50"/>
        <v>0</v>
      </c>
      <c r="J123" s="70">
        <f t="shared" si="49"/>
        <v>0</v>
      </c>
      <c r="K123" s="70">
        <f t="shared" si="49"/>
        <v>0</v>
      </c>
      <c r="L123" s="70">
        <f t="shared" si="49"/>
        <v>0</v>
      </c>
      <c r="M123" s="70">
        <f t="shared" ref="M123:R123" si="51">SUM(M117:M122)</f>
        <v>0</v>
      </c>
      <c r="N123" s="70">
        <f t="shared" si="51"/>
        <v>0</v>
      </c>
      <c r="O123" s="70">
        <f t="shared" si="51"/>
        <v>0</v>
      </c>
      <c r="P123" s="70">
        <f t="shared" si="51"/>
        <v>0</v>
      </c>
      <c r="Q123" s="70">
        <f t="shared" si="51"/>
        <v>0</v>
      </c>
      <c r="R123" s="70">
        <f t="shared" si="51"/>
        <v>0</v>
      </c>
      <c r="S123" s="70">
        <f t="shared" si="49"/>
        <v>0</v>
      </c>
      <c r="T123" s="70">
        <f t="shared" si="49"/>
        <v>0</v>
      </c>
      <c r="U123" s="70">
        <f t="shared" si="49"/>
        <v>0</v>
      </c>
      <c r="V123" s="70">
        <f t="shared" si="49"/>
        <v>0</v>
      </c>
      <c r="W123" s="70">
        <f t="shared" si="49"/>
        <v>0</v>
      </c>
      <c r="X123" s="70">
        <f t="shared" si="49"/>
        <v>0</v>
      </c>
      <c r="Y123" s="70">
        <f t="shared" si="49"/>
        <v>0</v>
      </c>
      <c r="Z123" s="70">
        <f t="shared" si="49"/>
        <v>0</v>
      </c>
      <c r="AA123" s="70">
        <f t="shared" si="49"/>
        <v>0</v>
      </c>
      <c r="AB123" s="70">
        <f>SUM(AB117:AB122)</f>
        <v>0</v>
      </c>
      <c r="AC123" s="70">
        <f>SUM(AC117:AC122)</f>
        <v>0</v>
      </c>
      <c r="AD123" s="70">
        <f>SUM(AD117:AD122)</f>
        <v>0</v>
      </c>
      <c r="AE123" s="70">
        <f>SUM(AE117:AE122)</f>
        <v>0</v>
      </c>
      <c r="AF123" s="70">
        <f>SUM(AF117:AF122)</f>
        <v>0</v>
      </c>
      <c r="AG123" s="104"/>
      <c r="AH123" s="46">
        <f t="shared" si="23"/>
        <v>0</v>
      </c>
      <c r="AI123" s="47">
        <f t="shared" si="24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A124" si="52">B108-B123</f>
        <v>615.29999999999995</v>
      </c>
      <c r="C124" s="70">
        <f t="shared" si="52"/>
        <v>571</v>
      </c>
      <c r="D124" s="70">
        <f t="shared" ref="D124:I124" si="53">D108-D123</f>
        <v>573</v>
      </c>
      <c r="E124" s="70">
        <f t="shared" si="53"/>
        <v>545.9</v>
      </c>
      <c r="F124" s="70">
        <f t="shared" si="53"/>
        <v>558.19999999999993</v>
      </c>
      <c r="G124" s="70">
        <f t="shared" si="53"/>
        <v>563.9</v>
      </c>
      <c r="H124" s="70">
        <f t="shared" si="53"/>
        <v>518.1</v>
      </c>
      <c r="I124" s="70">
        <f t="shared" si="53"/>
        <v>364.1</v>
      </c>
      <c r="J124" s="70">
        <f t="shared" si="52"/>
        <v>340.4</v>
      </c>
      <c r="K124" s="70">
        <f t="shared" si="52"/>
        <v>361.1</v>
      </c>
      <c r="L124" s="70">
        <f t="shared" si="52"/>
        <v>343.1</v>
      </c>
      <c r="M124" s="70">
        <f t="shared" ref="M124:R124" si="54">M108-M123</f>
        <v>477.4</v>
      </c>
      <c r="N124" s="70">
        <f t="shared" si="54"/>
        <v>564.30000000000007</v>
      </c>
      <c r="O124" s="70">
        <f t="shared" si="54"/>
        <v>668.59999999999991</v>
      </c>
      <c r="P124" s="70">
        <f t="shared" si="54"/>
        <v>660.99999999999989</v>
      </c>
      <c r="Q124" s="70">
        <f t="shared" si="54"/>
        <v>693</v>
      </c>
      <c r="R124" s="70">
        <f t="shared" si="54"/>
        <v>710.4</v>
      </c>
      <c r="S124" s="70">
        <f t="shared" si="52"/>
        <v>752.9</v>
      </c>
      <c r="T124" s="70">
        <f t="shared" si="52"/>
        <v>726.4</v>
      </c>
      <c r="U124" s="70">
        <f t="shared" si="52"/>
        <v>792</v>
      </c>
      <c r="V124" s="70">
        <f t="shared" si="52"/>
        <v>831.99999999999989</v>
      </c>
      <c r="W124" s="70">
        <f t="shared" si="52"/>
        <v>766.59999999999991</v>
      </c>
      <c r="X124" s="70">
        <f t="shared" si="52"/>
        <v>770.5</v>
      </c>
      <c r="Y124" s="70">
        <f t="shared" si="52"/>
        <v>670</v>
      </c>
      <c r="Z124" s="70">
        <f t="shared" si="52"/>
        <v>356.5</v>
      </c>
      <c r="AA124" s="70">
        <f t="shared" si="52"/>
        <v>352</v>
      </c>
      <c r="AB124" s="70">
        <f>AB108-AB123</f>
        <v>366.8</v>
      </c>
      <c r="AC124" s="70">
        <f>AC108-AC123</f>
        <v>685.5</v>
      </c>
      <c r="AD124" s="70">
        <f>AD108-AD123</f>
        <v>671.80000000000007</v>
      </c>
      <c r="AE124" s="70">
        <f>AE108-AE123</f>
        <v>623.1</v>
      </c>
      <c r="AF124" s="70">
        <f>AF108-AF123</f>
        <v>621.79999999999995</v>
      </c>
      <c r="AG124" s="104"/>
      <c r="AH124" s="46">
        <f t="shared" si="23"/>
        <v>831.99999999999989</v>
      </c>
      <c r="AI124" s="47">
        <f t="shared" si="24"/>
        <v>340.4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50.05</v>
      </c>
      <c r="C126" s="117">
        <v>50.05</v>
      </c>
      <c r="D126" s="117">
        <v>50.05</v>
      </c>
      <c r="E126" s="117">
        <v>50.05</v>
      </c>
      <c r="F126" s="117">
        <v>49.975000000000001</v>
      </c>
      <c r="G126" s="117">
        <v>50.058999999999997</v>
      </c>
      <c r="H126" s="117">
        <v>50.01</v>
      </c>
      <c r="I126" s="117">
        <v>50.054000000000002</v>
      </c>
      <c r="J126" s="117">
        <v>50.04</v>
      </c>
      <c r="K126" s="117">
        <v>50.04</v>
      </c>
      <c r="L126" s="117">
        <v>50.04</v>
      </c>
      <c r="M126" s="117">
        <v>49.941000000000003</v>
      </c>
      <c r="N126" s="117">
        <v>50.085999999999999</v>
      </c>
      <c r="O126" s="117">
        <v>50.097000000000001</v>
      </c>
      <c r="P126" s="117">
        <v>50.097000000000001</v>
      </c>
      <c r="Q126" s="117">
        <v>49.92</v>
      </c>
      <c r="R126" s="117">
        <v>50.052999999999997</v>
      </c>
      <c r="S126" s="117">
        <v>50.052999999999997</v>
      </c>
      <c r="T126" s="117">
        <v>49.95</v>
      </c>
      <c r="U126" s="117">
        <v>49.953000000000003</v>
      </c>
      <c r="V126" s="117">
        <v>49.953000000000003</v>
      </c>
      <c r="W126" s="117">
        <v>49.953000000000003</v>
      </c>
      <c r="X126" s="117">
        <v>49.953000000000003</v>
      </c>
      <c r="Y126" s="117">
        <v>49.953000000000003</v>
      </c>
      <c r="Z126" s="117">
        <v>49.953000000000003</v>
      </c>
      <c r="AA126" s="117">
        <v>49.953000000000003</v>
      </c>
      <c r="AB126" s="117">
        <v>49.953000000000003</v>
      </c>
      <c r="AC126" s="117">
        <v>50.02</v>
      </c>
      <c r="AD126" s="117">
        <v>49.99</v>
      </c>
      <c r="AE126" s="117">
        <v>50.04</v>
      </c>
      <c r="AF126" s="117">
        <v>49.98</v>
      </c>
      <c r="AG126" s="118"/>
      <c r="AH126" s="46">
        <f t="shared" si="23"/>
        <v>50.097000000000001</v>
      </c>
      <c r="AI126" s="47">
        <f t="shared" si="24"/>
        <v>49.92</v>
      </c>
    </row>
    <row r="127" spans="1:64" x14ac:dyDescent="0.25">
      <c r="A127" s="119" t="s">
        <v>149</v>
      </c>
      <c r="B127" s="43">
        <v>134.19999999999999</v>
      </c>
      <c r="C127" s="43">
        <v>135</v>
      </c>
      <c r="D127" s="43">
        <v>135</v>
      </c>
      <c r="E127" s="43">
        <v>135</v>
      </c>
      <c r="F127" s="43">
        <v>134.30000000000001</v>
      </c>
      <c r="G127" s="43">
        <v>134.6</v>
      </c>
      <c r="H127" s="43">
        <v>134.6</v>
      </c>
      <c r="I127" s="43">
        <v>133</v>
      </c>
      <c r="J127" s="43">
        <v>132.6</v>
      </c>
      <c r="K127" s="43">
        <v>132.6</v>
      </c>
      <c r="L127" s="43">
        <v>132.6</v>
      </c>
      <c r="M127" s="43">
        <v>130.6</v>
      </c>
      <c r="N127" s="43">
        <v>130.19999999999999</v>
      </c>
      <c r="O127" s="43">
        <v>131.30000000000001</v>
      </c>
      <c r="P127" s="43">
        <v>133</v>
      </c>
      <c r="Q127" s="43">
        <v>133.80000000000001</v>
      </c>
      <c r="R127" s="43">
        <v>130.6</v>
      </c>
      <c r="S127" s="43">
        <v>130.6</v>
      </c>
      <c r="T127" s="43">
        <v>130.19999999999999</v>
      </c>
      <c r="U127" s="43">
        <v>131.69999999999999</v>
      </c>
      <c r="V127" s="43">
        <v>131.69999999999999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131.69999999999999</v>
      </c>
      <c r="AB127" s="43">
        <v>131.69999999999999</v>
      </c>
      <c r="AC127" s="43">
        <v>132.5</v>
      </c>
      <c r="AD127" s="43">
        <v>131</v>
      </c>
      <c r="AE127" s="43">
        <v>132</v>
      </c>
      <c r="AF127" s="43">
        <v>132</v>
      </c>
      <c r="AG127" s="120"/>
      <c r="AH127" s="46">
        <f t="shared" si="23"/>
        <v>135</v>
      </c>
      <c r="AI127" s="47">
        <f t="shared" si="24"/>
        <v>130.19999999999999</v>
      </c>
    </row>
    <row r="128" spans="1:64" x14ac:dyDescent="0.25">
      <c r="A128" s="119" t="s">
        <v>150</v>
      </c>
      <c r="B128" s="43">
        <v>134.30000000000001</v>
      </c>
      <c r="C128" s="43">
        <v>130</v>
      </c>
      <c r="D128" s="43">
        <v>130</v>
      </c>
      <c r="E128" s="43">
        <v>130</v>
      </c>
      <c r="F128" s="43">
        <v>132.6</v>
      </c>
      <c r="G128" s="43">
        <v>133.30000000000001</v>
      </c>
      <c r="H128" s="43">
        <v>133.30000000000001</v>
      </c>
      <c r="I128" s="43">
        <v>132.30000000000001</v>
      </c>
      <c r="J128" s="43">
        <v>132.5</v>
      </c>
      <c r="K128" s="43">
        <v>132.5</v>
      </c>
      <c r="L128" s="43">
        <v>132.5</v>
      </c>
      <c r="M128" s="43">
        <v>129.5</v>
      </c>
      <c r="N128" s="43">
        <v>130</v>
      </c>
      <c r="O128" s="43">
        <v>131.1</v>
      </c>
      <c r="P128" s="43">
        <v>131.30000000000001</v>
      </c>
      <c r="Q128" s="43">
        <v>131.9</v>
      </c>
      <c r="R128" s="43">
        <v>131</v>
      </c>
      <c r="S128" s="43">
        <v>131</v>
      </c>
      <c r="T128" s="43">
        <v>132.1</v>
      </c>
      <c r="U128" s="43">
        <v>132.80000000000001</v>
      </c>
      <c r="V128" s="43">
        <v>132.80000000000001</v>
      </c>
      <c r="W128" s="43">
        <v>132.80000000000001</v>
      </c>
      <c r="X128" s="43">
        <v>132.80000000000001</v>
      </c>
      <c r="Y128" s="43">
        <v>132.80000000000001</v>
      </c>
      <c r="Z128" s="43">
        <v>132.80000000000001</v>
      </c>
      <c r="AA128" s="43">
        <v>132.80000000000001</v>
      </c>
      <c r="AB128" s="43">
        <v>132.80000000000001</v>
      </c>
      <c r="AC128" s="43">
        <v>128.4</v>
      </c>
      <c r="AD128" s="43">
        <v>128</v>
      </c>
      <c r="AE128" s="43">
        <v>128.30000000000001</v>
      </c>
      <c r="AF128" s="43">
        <v>128.30000000000001</v>
      </c>
      <c r="AG128" s="120"/>
      <c r="AH128" s="46">
        <f t="shared" si="23"/>
        <v>134.30000000000001</v>
      </c>
      <c r="AI128" s="47">
        <f t="shared" si="24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138.30000000000001</v>
      </c>
      <c r="C130" s="43">
        <v>138.30000000000001</v>
      </c>
      <c r="D130" s="43">
        <v>138.30000000000001</v>
      </c>
      <c r="E130" s="43">
        <v>138.30000000000001</v>
      </c>
      <c r="F130" s="43">
        <v>139.6</v>
      </c>
      <c r="G130" s="43">
        <v>139.6</v>
      </c>
      <c r="H130" s="43">
        <v>139.6</v>
      </c>
      <c r="I130" s="43">
        <v>137.6</v>
      </c>
      <c r="J130" s="43">
        <v>137.19999999999999</v>
      </c>
      <c r="K130" s="43">
        <v>137.19999999999999</v>
      </c>
      <c r="L130" s="43">
        <v>137.19999999999999</v>
      </c>
      <c r="M130" s="43">
        <v>133.5</v>
      </c>
      <c r="N130" s="43">
        <v>135.19999999999999</v>
      </c>
      <c r="O130" s="43">
        <v>134.30000000000001</v>
      </c>
      <c r="P130" s="43">
        <v>131.30000000000001</v>
      </c>
      <c r="Q130" s="43">
        <v>132.19999999999999</v>
      </c>
      <c r="R130" s="43">
        <v>132.1</v>
      </c>
      <c r="S130" s="43">
        <v>132.1</v>
      </c>
      <c r="T130" s="43">
        <v>136.1</v>
      </c>
      <c r="U130" s="43">
        <v>129.80000000000001</v>
      </c>
      <c r="V130" s="43">
        <v>129.80000000000001</v>
      </c>
      <c r="W130" s="43">
        <v>129.80000000000001</v>
      </c>
      <c r="X130" s="43">
        <v>129.80000000000001</v>
      </c>
      <c r="Y130" s="43">
        <v>129.80000000000001</v>
      </c>
      <c r="Z130" s="43">
        <v>129.80000000000001</v>
      </c>
      <c r="AA130" s="43">
        <v>129.80000000000001</v>
      </c>
      <c r="AB130" s="43">
        <v>129.80000000000001</v>
      </c>
      <c r="AC130" s="43">
        <v>135.4</v>
      </c>
      <c r="AD130" s="43">
        <v>137.30000000000001</v>
      </c>
      <c r="AE130" s="43">
        <v>135.5</v>
      </c>
      <c r="AF130" s="43">
        <v>135.5</v>
      </c>
      <c r="AG130" s="120"/>
      <c r="AH130" s="46">
        <f t="shared" si="23"/>
        <v>139.6</v>
      </c>
      <c r="AI130" s="47">
        <f t="shared" si="24"/>
        <v>129.80000000000001</v>
      </c>
    </row>
    <row r="131" spans="1:35" x14ac:dyDescent="0.25">
      <c r="A131" s="121" t="s">
        <v>153</v>
      </c>
      <c r="B131" s="122">
        <v>134.5</v>
      </c>
      <c r="C131" s="122">
        <v>135</v>
      </c>
      <c r="D131" s="122">
        <v>135</v>
      </c>
      <c r="E131" s="122">
        <v>135</v>
      </c>
      <c r="F131" s="122">
        <v>135.6</v>
      </c>
      <c r="G131" s="122">
        <v>135.6</v>
      </c>
      <c r="H131" s="122">
        <v>135.6</v>
      </c>
      <c r="I131" s="122">
        <v>133.30000000000001</v>
      </c>
      <c r="J131" s="122">
        <v>133.5</v>
      </c>
      <c r="K131" s="122">
        <v>133.5</v>
      </c>
      <c r="L131" s="122">
        <v>133.5</v>
      </c>
      <c r="M131" s="122">
        <v>133.19999999999999</v>
      </c>
      <c r="N131" s="122">
        <v>134.6</v>
      </c>
      <c r="O131" s="122">
        <v>133.30000000000001</v>
      </c>
      <c r="P131" s="122">
        <v>133.19999999999999</v>
      </c>
      <c r="Q131" s="122">
        <v>134.80000000000001</v>
      </c>
      <c r="R131" s="122">
        <v>135.4</v>
      </c>
      <c r="S131" s="122">
        <v>135.4</v>
      </c>
      <c r="T131" s="122">
        <v>133.69999999999999</v>
      </c>
      <c r="U131" s="122">
        <v>132.4</v>
      </c>
      <c r="V131" s="122">
        <v>132.4</v>
      </c>
      <c r="W131" s="122">
        <v>132.4</v>
      </c>
      <c r="X131" s="122">
        <v>132.4</v>
      </c>
      <c r="Y131" s="122">
        <v>132.4</v>
      </c>
      <c r="Z131" s="122">
        <v>132.4</v>
      </c>
      <c r="AA131" s="122">
        <v>132.4</v>
      </c>
      <c r="AB131" s="122">
        <v>132.4</v>
      </c>
      <c r="AC131" s="122">
        <v>131.30000000000001</v>
      </c>
      <c r="AD131" s="122">
        <v>133.6</v>
      </c>
      <c r="AE131" s="122">
        <v>131.69999999999999</v>
      </c>
      <c r="AF131" s="122">
        <v>131.69999999999999</v>
      </c>
      <c r="AG131" s="123"/>
      <c r="AH131" s="46">
        <f t="shared" si="23"/>
        <v>135.6</v>
      </c>
      <c r="AI131" s="47">
        <f t="shared" si="24"/>
        <v>131.30000000000001</v>
      </c>
    </row>
    <row r="132" spans="1:35" x14ac:dyDescent="0.25">
      <c r="A132" s="119" t="s">
        <v>154</v>
      </c>
      <c r="B132" s="43">
        <v>133.5</v>
      </c>
      <c r="C132" s="43">
        <v>133</v>
      </c>
      <c r="D132" s="43">
        <v>133</v>
      </c>
      <c r="E132" s="43">
        <v>133</v>
      </c>
      <c r="F132" s="43">
        <v>136.6</v>
      </c>
      <c r="G132" s="43">
        <v>136.6</v>
      </c>
      <c r="H132" s="43">
        <v>136.6</v>
      </c>
      <c r="I132" s="43">
        <v>129.6</v>
      </c>
      <c r="J132" s="43">
        <v>126.6</v>
      </c>
      <c r="K132" s="43">
        <v>126.6</v>
      </c>
      <c r="L132" s="43">
        <v>126.6</v>
      </c>
      <c r="M132" s="43">
        <v>133.80000000000001</v>
      </c>
      <c r="N132" s="43">
        <v>130.30000000000001</v>
      </c>
      <c r="O132" s="43">
        <v>129.4</v>
      </c>
      <c r="P132" s="43">
        <v>132.4</v>
      </c>
      <c r="Q132" s="43">
        <v>134.6</v>
      </c>
      <c r="R132" s="43">
        <v>133.9</v>
      </c>
      <c r="S132" s="43">
        <v>133.9</v>
      </c>
      <c r="T132" s="43">
        <v>131.69999999999999</v>
      </c>
      <c r="U132" s="43">
        <v>132.5</v>
      </c>
      <c r="V132" s="43">
        <v>132.5</v>
      </c>
      <c r="W132" s="43">
        <v>132.5</v>
      </c>
      <c r="X132" s="43">
        <v>132.5</v>
      </c>
      <c r="Y132" s="43">
        <v>132.5</v>
      </c>
      <c r="Z132" s="43">
        <v>132.5</v>
      </c>
      <c r="AA132" s="43">
        <v>132.5</v>
      </c>
      <c r="AB132" s="43">
        <v>132.5</v>
      </c>
      <c r="AC132" s="43">
        <v>132.5</v>
      </c>
      <c r="AD132" s="43">
        <v>132.5</v>
      </c>
      <c r="AE132" s="43">
        <v>134.69999999999999</v>
      </c>
      <c r="AF132" s="43">
        <v>134.69999999999999</v>
      </c>
      <c r="AG132" s="120"/>
      <c r="AH132" s="46">
        <f t="shared" si="23"/>
        <v>136.6</v>
      </c>
      <c r="AI132" s="47">
        <f t="shared" si="24"/>
        <v>126.6</v>
      </c>
    </row>
    <row r="133" spans="1:35" ht="15.75" thickBot="1" x14ac:dyDescent="0.3">
      <c r="A133" s="119" t="s">
        <v>155</v>
      </c>
      <c r="B133" s="101">
        <v>69</v>
      </c>
      <c r="C133" s="101">
        <v>69</v>
      </c>
      <c r="D133" s="101">
        <v>69</v>
      </c>
      <c r="E133" s="101">
        <v>69</v>
      </c>
      <c r="F133" s="101">
        <v>69</v>
      </c>
      <c r="G133" s="101">
        <v>69</v>
      </c>
      <c r="H133" s="101">
        <v>69</v>
      </c>
      <c r="I133" s="101">
        <v>68.3</v>
      </c>
      <c r="J133" s="101">
        <v>68</v>
      </c>
      <c r="K133" s="101">
        <v>68</v>
      </c>
      <c r="L133" s="101">
        <v>68</v>
      </c>
      <c r="M133" s="101">
        <v>65.3</v>
      </c>
      <c r="N133" s="101">
        <v>66</v>
      </c>
      <c r="O133" s="101">
        <v>66</v>
      </c>
      <c r="P133" s="101">
        <v>64.3</v>
      </c>
      <c r="Q133" s="101">
        <v>64.8</v>
      </c>
      <c r="R133" s="101">
        <v>64.900000000000006</v>
      </c>
      <c r="S133" s="101">
        <v>64.900000000000006</v>
      </c>
      <c r="T133" s="101">
        <v>66.564999999999998</v>
      </c>
      <c r="U133" s="101">
        <v>64.900000000000006</v>
      </c>
      <c r="V133" s="101">
        <v>64.900000000000006</v>
      </c>
      <c r="W133" s="101">
        <v>64.900000000000006</v>
      </c>
      <c r="X133" s="101">
        <v>64.900000000000006</v>
      </c>
      <c r="Y133" s="101">
        <v>64.900000000000006</v>
      </c>
      <c r="Z133" s="101">
        <v>64.900000000000006</v>
      </c>
      <c r="AA133" s="101">
        <v>64.900000000000006</v>
      </c>
      <c r="AB133" s="101">
        <v>64.900000000000006</v>
      </c>
      <c r="AC133" s="101">
        <v>68.099999999999994</v>
      </c>
      <c r="AD133" s="101">
        <v>68.099999999999994</v>
      </c>
      <c r="AE133" s="101">
        <v>68.099999999999994</v>
      </c>
      <c r="AF133" s="101">
        <v>68.099999999999994</v>
      </c>
      <c r="AG133" s="124"/>
      <c r="AH133" s="46">
        <f t="shared" si="23"/>
        <v>69</v>
      </c>
      <c r="AI133" s="47">
        <f t="shared" si="24"/>
        <v>64.3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:R135" si="55">SUM(B26,B32,B45:B46,B82,B84:B85,B87,B89,B137:B142,B177,B183,B189,B198,B200,B212,B219,B222:B223,B230,B232,B234,B238:B240,B242:B244,B249,B255:B256,B258:B260,B161,B166)</f>
        <v>142.94</v>
      </c>
      <c r="C135" s="114">
        <f t="shared" si="55"/>
        <v>128.73999999999998</v>
      </c>
      <c r="D135" s="114">
        <f t="shared" si="55"/>
        <v>128.73999999999998</v>
      </c>
      <c r="E135" s="114">
        <f t="shared" si="55"/>
        <v>128.73999999999998</v>
      </c>
      <c r="F135" s="114">
        <f t="shared" si="55"/>
        <v>121.83999999999997</v>
      </c>
      <c r="G135" s="114">
        <f t="shared" si="55"/>
        <v>121.83999999999997</v>
      </c>
      <c r="H135" s="114">
        <f t="shared" si="55"/>
        <v>121.83999999999997</v>
      </c>
      <c r="I135" s="114">
        <f t="shared" si="55"/>
        <v>204.64</v>
      </c>
      <c r="J135" s="114">
        <f t="shared" si="55"/>
        <v>238.73999999999995</v>
      </c>
      <c r="K135" s="114">
        <f t="shared" si="55"/>
        <v>245.94</v>
      </c>
      <c r="L135" s="114">
        <f t="shared" si="55"/>
        <v>247.83999999999997</v>
      </c>
      <c r="M135" s="114">
        <f t="shared" si="55"/>
        <v>249.44</v>
      </c>
      <c r="N135" s="114">
        <f t="shared" si="55"/>
        <v>249.44</v>
      </c>
      <c r="O135" s="114">
        <f t="shared" si="55"/>
        <v>259.23999999999995</v>
      </c>
      <c r="P135" s="114">
        <f t="shared" si="55"/>
        <v>262.14</v>
      </c>
      <c r="Q135" s="114">
        <f t="shared" si="55"/>
        <v>262.14</v>
      </c>
      <c r="R135" s="114">
        <f t="shared" si="55"/>
        <v>261.23999999999995</v>
      </c>
      <c r="S135" s="114">
        <f t="shared" ref="S135:X135" si="56">SUM(S26,S32,S45:S46,S82,S84:S85,S87,S89,S137:S142,S177,S183,S189,S198,S200,S212,S219,S222:S223,S230,S232,S234,S238:S240,S242:S244,S249,S255:S256,S258:S260,S161,S166)</f>
        <v>261.23999999999995</v>
      </c>
      <c r="T135" s="114">
        <f t="shared" si="56"/>
        <v>234.83999999999997</v>
      </c>
      <c r="U135" s="114">
        <f t="shared" si="56"/>
        <v>271.60599999999999</v>
      </c>
      <c r="V135" s="114">
        <f t="shared" si="56"/>
        <v>271.60599999999999</v>
      </c>
      <c r="W135" s="114">
        <f t="shared" si="56"/>
        <v>271.60599999999999</v>
      </c>
      <c r="X135" s="114">
        <f t="shared" si="56"/>
        <v>268.04000000000002</v>
      </c>
      <c r="Y135" s="114">
        <f>SUM(Y23,Y30,Y51:Y52,Y82,Y84:Y85,Y87,Y89,Y137:Y142,Y170,Y176,Y182,Y191,Y193,Y205,Y212,Y215:Y216,Y223,Y225,Y227,Y231:Y233,Y235:Y237,Y242,Y248:Y249,Y251:Y253,Y261,Y266)</f>
        <v>361.5</v>
      </c>
      <c r="Z135" s="114">
        <f>SUM(Z23,Z30,Z51:Z52,Z82,Z84:Z85,Z87,Z89,Z137:Z142,Z170,Z176,Z182,Z191,Z193,Z205,Z212,Z215:Z216,Z223,Z225,Z227,Z231:Z233,Z235:Z237,Z242,Z248:Z249,Z251:Z253,Z261,Z266)</f>
        <v>361.5</v>
      </c>
      <c r="AA135" s="114">
        <f t="shared" ref="AA135:AF135" si="57">SUM(AA26,AA32,AA45:AA46,AA82,AA84:AA85,AA87,AA89,AA137:AA142,AA177,AA183,AA189,AA198,AA200,AA212,AA219,AA222:AA223,AA230,AA232,AA234,AA238:AA240,AA242:AA244,AA249,AA255:AA256,AA258:AA260,AA161,AA166)</f>
        <v>366.74</v>
      </c>
      <c r="AB135" s="114">
        <f t="shared" si="57"/>
        <v>366.44</v>
      </c>
      <c r="AC135" s="114">
        <f t="shared" si="57"/>
        <v>266.03999999999996</v>
      </c>
      <c r="AD135" s="114">
        <f t="shared" si="57"/>
        <v>232.73999999999998</v>
      </c>
      <c r="AE135" s="114">
        <f t="shared" si="57"/>
        <v>149.34</v>
      </c>
      <c r="AF135" s="114">
        <f t="shared" si="57"/>
        <v>114.53999999999999</v>
      </c>
      <c r="AG135" s="127"/>
      <c r="AH135" s="46">
        <f t="shared" si="23"/>
        <v>366.74</v>
      </c>
      <c r="AI135" s="47">
        <f t="shared" si="24"/>
        <v>114.53999999999999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29"/>
      <c r="H136" s="129"/>
      <c r="I136" s="129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86">
        <v>-2.5</v>
      </c>
      <c r="C137" s="186">
        <v>-7.5</v>
      </c>
      <c r="D137" s="186">
        <v>-7.5</v>
      </c>
      <c r="E137" s="186">
        <v>-7.5</v>
      </c>
      <c r="F137" s="186">
        <v>-7.3</v>
      </c>
      <c r="G137" s="186">
        <v>-7.3</v>
      </c>
      <c r="H137" s="186">
        <v>-7.3</v>
      </c>
      <c r="I137" s="186">
        <v>16.5</v>
      </c>
      <c r="J137" s="133">
        <v>28.6</v>
      </c>
      <c r="K137" s="133">
        <v>28.6</v>
      </c>
      <c r="L137" s="133">
        <v>28.6</v>
      </c>
      <c r="M137" s="133">
        <v>28.6</v>
      </c>
      <c r="N137" s="133">
        <v>28.6</v>
      </c>
      <c r="O137" s="133">
        <v>28.6</v>
      </c>
      <c r="P137" s="133">
        <v>28.6</v>
      </c>
      <c r="Q137" s="133">
        <v>28.6</v>
      </c>
      <c r="R137" s="133">
        <v>28.6</v>
      </c>
      <c r="S137" s="133">
        <v>28.6</v>
      </c>
      <c r="T137" s="133">
        <v>5.2</v>
      </c>
      <c r="U137" s="133">
        <v>6.7</v>
      </c>
      <c r="V137" s="133">
        <v>6.7</v>
      </c>
      <c r="W137" s="133">
        <v>6.7</v>
      </c>
      <c r="X137" s="133">
        <v>6.7</v>
      </c>
      <c r="Y137" s="133">
        <v>34.200000000000003</v>
      </c>
      <c r="Z137" s="133">
        <v>34.200000000000003</v>
      </c>
      <c r="AA137" s="133">
        <v>34.200000000000003</v>
      </c>
      <c r="AB137" s="133">
        <v>34.200000000000003</v>
      </c>
      <c r="AC137" s="133">
        <v>34.4</v>
      </c>
      <c r="AD137" s="133">
        <v>30.8</v>
      </c>
      <c r="AE137" s="133">
        <v>7.1</v>
      </c>
      <c r="AF137" s="133">
        <v>-10.3</v>
      </c>
      <c r="AG137" s="134">
        <v>75</v>
      </c>
      <c r="AH137" s="46">
        <f t="shared" si="23"/>
        <v>34.4</v>
      </c>
      <c r="AI137" s="47">
        <f t="shared" si="24"/>
        <v>-10.3</v>
      </c>
    </row>
    <row r="138" spans="1:35" x14ac:dyDescent="0.25">
      <c r="A138" s="135" t="s">
        <v>160</v>
      </c>
      <c r="B138" s="187">
        <v>-38</v>
      </c>
      <c r="C138" s="187">
        <v>-43</v>
      </c>
      <c r="D138" s="187">
        <v>-43</v>
      </c>
      <c r="E138" s="187">
        <v>-43</v>
      </c>
      <c r="F138" s="187">
        <v>-42.6</v>
      </c>
      <c r="G138" s="187">
        <v>-42.6</v>
      </c>
      <c r="H138" s="187">
        <v>-42.6</v>
      </c>
      <c r="I138" s="187">
        <v>-9.8000000000000007</v>
      </c>
      <c r="J138" s="136">
        <v>11.2</v>
      </c>
      <c r="K138" s="136">
        <v>11.2</v>
      </c>
      <c r="L138" s="136">
        <v>11.2</v>
      </c>
      <c r="M138" s="136">
        <v>11.2</v>
      </c>
      <c r="N138" s="136">
        <v>11.2</v>
      </c>
      <c r="O138" s="136">
        <v>11.2</v>
      </c>
      <c r="P138" s="136">
        <v>11.2</v>
      </c>
      <c r="Q138" s="136">
        <v>11.2</v>
      </c>
      <c r="R138" s="136">
        <v>11.2</v>
      </c>
      <c r="S138" s="136">
        <v>11.2</v>
      </c>
      <c r="T138" s="136">
        <v>-23.4</v>
      </c>
      <c r="U138" s="136">
        <v>-43.1</v>
      </c>
      <c r="V138" s="136">
        <v>-43.1</v>
      </c>
      <c r="W138" s="136">
        <v>-43.1</v>
      </c>
      <c r="X138" s="136">
        <v>-43.1</v>
      </c>
      <c r="Y138" s="136">
        <v>16.8</v>
      </c>
      <c r="Z138" s="136">
        <v>16.8</v>
      </c>
      <c r="AA138" s="136">
        <v>16.8</v>
      </c>
      <c r="AB138" s="136">
        <v>16.8</v>
      </c>
      <c r="AC138" s="136">
        <v>21.2</v>
      </c>
      <c r="AD138" s="136">
        <v>15.3</v>
      </c>
      <c r="AE138" s="136">
        <v>0</v>
      </c>
      <c r="AF138" s="136">
        <v>0</v>
      </c>
      <c r="AG138" s="134">
        <v>240</v>
      </c>
      <c r="AH138" s="46">
        <f t="shared" si="23"/>
        <v>21.2</v>
      </c>
      <c r="AI138" s="47">
        <f t="shared" si="24"/>
        <v>-43.1</v>
      </c>
    </row>
    <row r="139" spans="1:35" x14ac:dyDescent="0.25">
      <c r="A139" s="135" t="s">
        <v>161</v>
      </c>
      <c r="B139" s="187">
        <v>-26</v>
      </c>
      <c r="C139" s="187">
        <v>-26</v>
      </c>
      <c r="D139" s="187">
        <v>-26</v>
      </c>
      <c r="E139" s="187">
        <v>-26</v>
      </c>
      <c r="F139" s="187">
        <v>-24.6</v>
      </c>
      <c r="G139" s="187">
        <v>-24.6</v>
      </c>
      <c r="H139" s="187">
        <v>-24.6</v>
      </c>
      <c r="I139" s="187">
        <v>-21.3</v>
      </c>
      <c r="J139" s="136">
        <v>-18.600000000000001</v>
      </c>
      <c r="K139" s="136">
        <v>-18.600000000000001</v>
      </c>
      <c r="L139" s="136">
        <v>-18.600000000000001</v>
      </c>
      <c r="M139" s="136">
        <v>-18.600000000000001</v>
      </c>
      <c r="N139" s="136">
        <v>-18.600000000000001</v>
      </c>
      <c r="O139" s="136">
        <v>-18.600000000000001</v>
      </c>
      <c r="P139" s="136">
        <v>-18.600000000000001</v>
      </c>
      <c r="Q139" s="136">
        <v>-18.600000000000001</v>
      </c>
      <c r="R139" s="136">
        <v>-18.600000000000001</v>
      </c>
      <c r="S139" s="136">
        <v>-18.600000000000001</v>
      </c>
      <c r="T139" s="136">
        <v>17.100000000000001</v>
      </c>
      <c r="U139" s="136">
        <v>6.8</v>
      </c>
      <c r="V139" s="136">
        <v>6.8</v>
      </c>
      <c r="W139" s="136">
        <v>6.8</v>
      </c>
      <c r="X139" s="136">
        <v>6.8</v>
      </c>
      <c r="Y139" s="136">
        <v>13.4</v>
      </c>
      <c r="Z139" s="136">
        <v>13.4</v>
      </c>
      <c r="AA139" s="136">
        <v>13.4</v>
      </c>
      <c r="AB139" s="136">
        <v>13.4</v>
      </c>
      <c r="AC139" s="136">
        <v>1.1000000000000001</v>
      </c>
      <c r="AD139" s="136">
        <v>-4.9000000000000004</v>
      </c>
      <c r="AE139" s="136">
        <v>-5.8</v>
      </c>
      <c r="AF139" s="136">
        <v>-9.8000000000000007</v>
      </c>
      <c r="AG139" s="134">
        <v>240</v>
      </c>
      <c r="AH139" s="46">
        <f t="shared" ref="AH139:AH145" si="58">MAX(B139:AF139)</f>
        <v>17.100000000000001</v>
      </c>
      <c r="AI139" s="47">
        <f t="shared" ref="AI139:AI145" si="59">MIN(B139:AF139)</f>
        <v>-26</v>
      </c>
    </row>
    <row r="140" spans="1:35" x14ac:dyDescent="0.25">
      <c r="A140" s="135" t="s">
        <v>162</v>
      </c>
      <c r="B140" s="188">
        <v>24.7</v>
      </c>
      <c r="C140" s="188">
        <v>24.7</v>
      </c>
      <c r="D140" s="188">
        <v>24.7</v>
      </c>
      <c r="E140" s="188">
        <v>24.7</v>
      </c>
      <c r="F140" s="188">
        <v>23.3</v>
      </c>
      <c r="G140" s="188">
        <v>23.3</v>
      </c>
      <c r="H140" s="188">
        <v>23.3</v>
      </c>
      <c r="I140" s="188">
        <v>26.3</v>
      </c>
      <c r="J140" s="137">
        <v>27.6</v>
      </c>
      <c r="K140" s="137">
        <v>27.6</v>
      </c>
      <c r="L140" s="137">
        <v>27.6</v>
      </c>
      <c r="M140" s="137">
        <v>27.6</v>
      </c>
      <c r="N140" s="137">
        <v>27.6</v>
      </c>
      <c r="O140" s="137">
        <v>27.6</v>
      </c>
      <c r="P140" s="137">
        <v>27.6</v>
      </c>
      <c r="Q140" s="137">
        <v>27.6</v>
      </c>
      <c r="R140" s="137">
        <v>27.6</v>
      </c>
      <c r="S140" s="137">
        <v>27.6</v>
      </c>
      <c r="T140" s="137">
        <v>-5.0999999999999996</v>
      </c>
      <c r="U140" s="137">
        <v>10.3</v>
      </c>
      <c r="V140" s="137">
        <v>10.3</v>
      </c>
      <c r="W140" s="137">
        <v>10.3</v>
      </c>
      <c r="X140" s="137">
        <v>10.3</v>
      </c>
      <c r="Y140" s="137">
        <v>8.1</v>
      </c>
      <c r="Z140" s="137">
        <v>8.1</v>
      </c>
      <c r="AA140" s="137">
        <v>8.1</v>
      </c>
      <c r="AB140" s="137">
        <v>8.1</v>
      </c>
      <c r="AC140" s="137">
        <v>1.2</v>
      </c>
      <c r="AD140" s="137">
        <v>4.4000000000000004</v>
      </c>
      <c r="AE140" s="137">
        <v>5.7</v>
      </c>
      <c r="AF140" s="137">
        <v>9.3000000000000007</v>
      </c>
      <c r="AG140" s="134"/>
      <c r="AH140" s="46">
        <f t="shared" si="58"/>
        <v>27.6</v>
      </c>
      <c r="AI140" s="47">
        <f t="shared" si="59"/>
        <v>-5.0999999999999996</v>
      </c>
    </row>
    <row r="141" spans="1:35" x14ac:dyDescent="0.25">
      <c r="A141" s="135" t="s">
        <v>163</v>
      </c>
      <c r="B141" s="187">
        <v>-3.4</v>
      </c>
      <c r="C141" s="187">
        <v>-4.3</v>
      </c>
      <c r="D141" s="187">
        <v>-4.3</v>
      </c>
      <c r="E141" s="187">
        <v>-4.3</v>
      </c>
      <c r="F141" s="187">
        <v>-3.9</v>
      </c>
      <c r="G141" s="187">
        <v>-3.9</v>
      </c>
      <c r="H141" s="187">
        <v>-3.9</v>
      </c>
      <c r="I141" s="187">
        <v>8.3000000000000007</v>
      </c>
      <c r="J141" s="136">
        <v>10</v>
      </c>
      <c r="K141" s="136">
        <v>10</v>
      </c>
      <c r="L141" s="136">
        <v>10</v>
      </c>
      <c r="M141" s="136">
        <v>10</v>
      </c>
      <c r="N141" s="136">
        <v>10</v>
      </c>
      <c r="O141" s="136">
        <v>10</v>
      </c>
      <c r="P141" s="136">
        <v>10</v>
      </c>
      <c r="Q141" s="136">
        <v>10</v>
      </c>
      <c r="R141" s="136">
        <v>10</v>
      </c>
      <c r="S141" s="136">
        <v>10</v>
      </c>
      <c r="T141" s="136">
        <v>24.1</v>
      </c>
      <c r="U141" s="136">
        <v>24.5</v>
      </c>
      <c r="V141" s="136">
        <v>24.5</v>
      </c>
      <c r="W141" s="136">
        <v>24.5</v>
      </c>
      <c r="X141" s="136">
        <v>24.5</v>
      </c>
      <c r="Y141" s="136">
        <v>35.4</v>
      </c>
      <c r="Z141" s="136">
        <v>35.4</v>
      </c>
      <c r="AA141" s="136">
        <v>35.4</v>
      </c>
      <c r="AB141" s="136">
        <v>35.4</v>
      </c>
      <c r="AC141" s="136">
        <v>9.6</v>
      </c>
      <c r="AD141" s="136">
        <v>8.1</v>
      </c>
      <c r="AE141" s="136">
        <v>5.2</v>
      </c>
      <c r="AF141" s="136">
        <v>2.2999999999999998</v>
      </c>
      <c r="AG141" s="134">
        <v>60</v>
      </c>
      <c r="AH141" s="46">
        <f t="shared" si="58"/>
        <v>35.4</v>
      </c>
      <c r="AI141" s="47">
        <f t="shared" si="59"/>
        <v>-4.3</v>
      </c>
    </row>
    <row r="142" spans="1:35" x14ac:dyDescent="0.25">
      <c r="A142" s="135" t="s">
        <v>164</v>
      </c>
      <c r="B142" s="188">
        <v>96.5</v>
      </c>
      <c r="C142" s="188">
        <v>96.5</v>
      </c>
      <c r="D142" s="188">
        <v>96.5</v>
      </c>
      <c r="E142" s="188">
        <v>96.5</v>
      </c>
      <c r="F142" s="188">
        <v>88.6</v>
      </c>
      <c r="G142" s="188">
        <v>88.6</v>
      </c>
      <c r="H142" s="188">
        <v>88.6</v>
      </c>
      <c r="I142" s="188">
        <v>96.3</v>
      </c>
      <c r="J142" s="137">
        <v>91.3</v>
      </c>
      <c r="K142" s="137">
        <v>91.3</v>
      </c>
      <c r="L142" s="137">
        <v>91.3</v>
      </c>
      <c r="M142" s="137">
        <v>91.3</v>
      </c>
      <c r="N142" s="137">
        <v>91.3</v>
      </c>
      <c r="O142" s="137">
        <v>91.3</v>
      </c>
      <c r="P142" s="137">
        <v>91.3</v>
      </c>
      <c r="Q142" s="137">
        <v>91.3</v>
      </c>
      <c r="R142" s="137">
        <v>91.3</v>
      </c>
      <c r="S142" s="137">
        <v>91.3</v>
      </c>
      <c r="T142" s="137">
        <v>110.8</v>
      </c>
      <c r="U142" s="137">
        <v>175</v>
      </c>
      <c r="V142" s="137">
        <v>175</v>
      </c>
      <c r="W142" s="137">
        <v>175</v>
      </c>
      <c r="X142" s="137">
        <v>175</v>
      </c>
      <c r="Y142" s="137">
        <v>171</v>
      </c>
      <c r="Z142" s="137">
        <v>171</v>
      </c>
      <c r="AA142" s="137">
        <v>171</v>
      </c>
      <c r="AB142" s="137">
        <v>171</v>
      </c>
      <c r="AC142" s="137">
        <v>111</v>
      </c>
      <c r="AD142" s="137">
        <v>91.5</v>
      </c>
      <c r="AE142" s="137">
        <v>49.6</v>
      </c>
      <c r="AF142" s="137">
        <v>35.5</v>
      </c>
      <c r="AG142" s="138">
        <v>120</v>
      </c>
      <c r="AH142" s="46">
        <f t="shared" si="58"/>
        <v>175</v>
      </c>
      <c r="AI142" s="47">
        <f t="shared" si="59"/>
        <v>35.5</v>
      </c>
    </row>
    <row r="143" spans="1:35" x14ac:dyDescent="0.25">
      <c r="A143" s="135" t="s">
        <v>165</v>
      </c>
      <c r="B143" s="188">
        <v>75.599999999999994</v>
      </c>
      <c r="C143" s="188">
        <v>75.599999999999994</v>
      </c>
      <c r="D143" s="188">
        <v>75.599999999999994</v>
      </c>
      <c r="E143" s="188">
        <v>75.599999999999994</v>
      </c>
      <c r="F143" s="188">
        <v>72.3</v>
      </c>
      <c r="G143" s="188">
        <v>72.3</v>
      </c>
      <c r="H143" s="188">
        <v>72.3</v>
      </c>
      <c r="I143" s="188">
        <v>74.3</v>
      </c>
      <c r="J143" s="137">
        <v>70.3</v>
      </c>
      <c r="K143" s="137">
        <v>70.3</v>
      </c>
      <c r="L143" s="137">
        <v>70.3</v>
      </c>
      <c r="M143" s="137">
        <v>70.3</v>
      </c>
      <c r="N143" s="137">
        <v>70.3</v>
      </c>
      <c r="O143" s="137">
        <v>70.3</v>
      </c>
      <c r="P143" s="137">
        <v>70.3</v>
      </c>
      <c r="Q143" s="137">
        <v>70.3</v>
      </c>
      <c r="R143" s="137">
        <v>70.3</v>
      </c>
      <c r="S143" s="137">
        <v>70.3</v>
      </c>
      <c r="T143" s="137">
        <v>79.144000000000005</v>
      </c>
      <c r="U143" s="137">
        <v>117.5</v>
      </c>
      <c r="V143" s="137">
        <v>117.5</v>
      </c>
      <c r="W143" s="137">
        <v>117.5</v>
      </c>
      <c r="X143" s="137">
        <v>117.5</v>
      </c>
      <c r="Y143" s="137">
        <v>223</v>
      </c>
      <c r="Z143" s="137">
        <v>223</v>
      </c>
      <c r="AA143" s="137">
        <v>223</v>
      </c>
      <c r="AB143" s="137">
        <v>223</v>
      </c>
      <c r="AC143" s="137">
        <v>82.9</v>
      </c>
      <c r="AD143" s="137">
        <v>73.8</v>
      </c>
      <c r="AE143" s="137">
        <v>53.5</v>
      </c>
      <c r="AF143" s="137">
        <v>46.9</v>
      </c>
      <c r="AG143" s="138"/>
      <c r="AH143" s="46">
        <f t="shared" si="58"/>
        <v>223</v>
      </c>
      <c r="AI143" s="47">
        <f t="shared" si="59"/>
        <v>46.9</v>
      </c>
    </row>
    <row r="144" spans="1:35" x14ac:dyDescent="0.25">
      <c r="A144" s="135" t="s">
        <v>166</v>
      </c>
      <c r="B144" s="188">
        <v>43</v>
      </c>
      <c r="C144" s="188">
        <v>17.7</v>
      </c>
      <c r="D144" s="188">
        <v>17.7</v>
      </c>
      <c r="E144" s="188">
        <v>17.7</v>
      </c>
      <c r="F144" s="188">
        <v>49</v>
      </c>
      <c r="G144" s="188">
        <v>49</v>
      </c>
      <c r="H144" s="188">
        <v>49</v>
      </c>
      <c r="I144" s="188">
        <v>7.6</v>
      </c>
      <c r="J144" s="137">
        <v>-14.3</v>
      </c>
      <c r="K144" s="137">
        <v>-14.3</v>
      </c>
      <c r="L144" s="137">
        <v>-14.3</v>
      </c>
      <c r="M144" s="137">
        <v>-14.3</v>
      </c>
      <c r="N144" s="137">
        <v>-14.3</v>
      </c>
      <c r="O144" s="137">
        <v>-14.3</v>
      </c>
      <c r="P144" s="137">
        <v>-14.3</v>
      </c>
      <c r="Q144" s="137">
        <v>-14.3</v>
      </c>
      <c r="R144" s="137">
        <v>-14.3</v>
      </c>
      <c r="S144" s="137">
        <v>-14.3</v>
      </c>
      <c r="T144" s="137">
        <v>-13.5</v>
      </c>
      <c r="U144" s="137">
        <v>-35.299999999999997</v>
      </c>
      <c r="V144" s="137">
        <v>-35.299999999999997</v>
      </c>
      <c r="W144" s="137">
        <v>-35.299999999999997</v>
      </c>
      <c r="X144" s="137">
        <v>-35.299999999999997</v>
      </c>
      <c r="Y144" s="137">
        <v>-48.1</v>
      </c>
      <c r="Z144" s="137">
        <v>-48.1</v>
      </c>
      <c r="AA144" s="137">
        <v>-48.1</v>
      </c>
      <c r="AB144" s="137">
        <v>-48.1</v>
      </c>
      <c r="AC144" s="137">
        <v>-39.200000000000003</v>
      </c>
      <c r="AD144" s="137">
        <v>-36.1</v>
      </c>
      <c r="AE144" s="137">
        <v>-26.5</v>
      </c>
      <c r="AF144" s="137">
        <v>-8.8000000000000007</v>
      </c>
      <c r="AG144" s="138"/>
      <c r="AH144" s="46">
        <f t="shared" si="58"/>
        <v>49</v>
      </c>
      <c r="AI144" s="47">
        <f t="shared" si="59"/>
        <v>-48.1</v>
      </c>
    </row>
    <row r="145" spans="1:37" x14ac:dyDescent="0.25">
      <c r="A145" s="135" t="s">
        <v>167</v>
      </c>
      <c r="B145" s="188">
        <v>-38.299999999999997</v>
      </c>
      <c r="C145" s="188">
        <v>-114</v>
      </c>
      <c r="D145" s="188">
        <v>-114</v>
      </c>
      <c r="E145" s="188">
        <v>-114</v>
      </c>
      <c r="F145" s="188">
        <v>-108.3</v>
      </c>
      <c r="G145" s="188">
        <v>-108.3</v>
      </c>
      <c r="H145" s="188">
        <v>-108.3</v>
      </c>
      <c r="I145" s="188">
        <v>-89.6</v>
      </c>
      <c r="J145" s="137">
        <v>-85.3</v>
      </c>
      <c r="K145" s="137">
        <v>-85.3</v>
      </c>
      <c r="L145" s="137">
        <v>-85.3</v>
      </c>
      <c r="M145" s="137">
        <v>-85.3</v>
      </c>
      <c r="N145" s="137">
        <v>-85.3</v>
      </c>
      <c r="O145" s="137">
        <v>-85.3</v>
      </c>
      <c r="P145" s="137">
        <v>-85.3</v>
      </c>
      <c r="Q145" s="137">
        <v>-85.3</v>
      </c>
      <c r="R145" s="137">
        <v>-85.3</v>
      </c>
      <c r="S145" s="137">
        <v>-85.3</v>
      </c>
      <c r="T145" s="137">
        <v>-216.7</v>
      </c>
      <c r="U145" s="137">
        <v>-200.2</v>
      </c>
      <c r="V145" s="137">
        <v>-200.2</v>
      </c>
      <c r="W145" s="137">
        <v>-200.2</v>
      </c>
      <c r="X145" s="137">
        <v>-200.2</v>
      </c>
      <c r="Y145" s="137">
        <v>-126</v>
      </c>
      <c r="Z145" s="137">
        <v>-126</v>
      </c>
      <c r="AA145" s="137">
        <v>-126</v>
      </c>
      <c r="AB145" s="137">
        <v>-126</v>
      </c>
      <c r="AC145" s="137">
        <v>-33.1</v>
      </c>
      <c r="AD145" s="137">
        <v>-33.1</v>
      </c>
      <c r="AE145" s="137">
        <v>-33.9</v>
      </c>
      <c r="AF145" s="137">
        <v>-34.700000000000003</v>
      </c>
      <c r="AG145" s="138"/>
      <c r="AH145" s="46">
        <f t="shared" si="58"/>
        <v>-33.1</v>
      </c>
      <c r="AI145" s="47">
        <f t="shared" si="59"/>
        <v>-216.7</v>
      </c>
    </row>
    <row r="146" spans="1:37" x14ac:dyDescent="0.25">
      <c r="A146" s="135" t="s">
        <v>168</v>
      </c>
      <c r="B146" s="188">
        <v>-5.8</v>
      </c>
      <c r="C146" s="188">
        <v>-29</v>
      </c>
      <c r="D146" s="188">
        <v>-29</v>
      </c>
      <c r="E146" s="188">
        <v>-29</v>
      </c>
      <c r="F146" s="188">
        <v>-8.6</v>
      </c>
      <c r="G146" s="188">
        <v>-8.6</v>
      </c>
      <c r="H146" s="188">
        <v>-8.6</v>
      </c>
      <c r="I146" s="188">
        <v>-98.6</v>
      </c>
      <c r="J146" s="137">
        <v>-103.3</v>
      </c>
      <c r="K146" s="137">
        <v>-103.3</v>
      </c>
      <c r="L146" s="137">
        <v>-103.3</v>
      </c>
      <c r="M146" s="137">
        <v>-103.3</v>
      </c>
      <c r="N146" s="137">
        <v>-103.3</v>
      </c>
      <c r="O146" s="137">
        <v>-103.3</v>
      </c>
      <c r="P146" s="137">
        <v>-103.3</v>
      </c>
      <c r="Q146" s="137">
        <v>-103.3</v>
      </c>
      <c r="R146" s="137">
        <v>-103.3</v>
      </c>
      <c r="S146" s="137">
        <v>-103.3</v>
      </c>
      <c r="T146" s="137">
        <v>4.3</v>
      </c>
      <c r="U146" s="137">
        <v>44.5</v>
      </c>
      <c r="V146" s="137">
        <v>44.5</v>
      </c>
      <c r="W146" s="137">
        <v>44.5</v>
      </c>
      <c r="X146" s="137">
        <v>44.5</v>
      </c>
      <c r="Y146" s="137">
        <v>-185</v>
      </c>
      <c r="Z146" s="137">
        <v>-185</v>
      </c>
      <c r="AA146" s="137">
        <v>-185</v>
      </c>
      <c r="AB146" s="137">
        <v>-185</v>
      </c>
      <c r="AC146" s="137">
        <v>-31.6</v>
      </c>
      <c r="AD146" s="137">
        <v>-27.1</v>
      </c>
      <c r="AE146" s="137">
        <v>-38.9</v>
      </c>
      <c r="AF146" s="137">
        <v>-35.700000000000003</v>
      </c>
      <c r="AG146" s="138"/>
      <c r="AH146" s="46">
        <f t="shared" ref="AH146:AH158" si="60">MAX(B146:AF146)</f>
        <v>44.5</v>
      </c>
      <c r="AI146" s="47">
        <f t="shared" ref="AI146:AI158" si="61">MIN(B146:AF146)</f>
        <v>-185</v>
      </c>
    </row>
    <row r="147" spans="1:37" x14ac:dyDescent="0.25">
      <c r="A147" s="135" t="s">
        <v>169</v>
      </c>
      <c r="B147" s="188">
        <v>-12.4</v>
      </c>
      <c r="C147" s="188">
        <v>-8.6</v>
      </c>
      <c r="D147" s="188">
        <v>-8.6</v>
      </c>
      <c r="E147" s="188">
        <v>-8.6</v>
      </c>
      <c r="F147" s="188">
        <v>-1.5</v>
      </c>
      <c r="G147" s="188">
        <v>-1.5</v>
      </c>
      <c r="H147" s="188">
        <v>-1.5</v>
      </c>
      <c r="I147" s="188">
        <v>-10.6</v>
      </c>
      <c r="J147" s="137">
        <v>-15</v>
      </c>
      <c r="K147" s="137">
        <v>-15</v>
      </c>
      <c r="L147" s="137">
        <v>-15</v>
      </c>
      <c r="M147" s="137">
        <v>-15</v>
      </c>
      <c r="N147" s="137">
        <v>-15</v>
      </c>
      <c r="O147" s="137">
        <v>-15</v>
      </c>
      <c r="P147" s="137">
        <v>-15</v>
      </c>
      <c r="Q147" s="137">
        <v>-15</v>
      </c>
      <c r="R147" s="137">
        <v>-15</v>
      </c>
      <c r="S147" s="137">
        <v>-15</v>
      </c>
      <c r="T147" s="137">
        <v>-30.6</v>
      </c>
      <c r="U147" s="137">
        <v>-38.299999999999997</v>
      </c>
      <c r="V147" s="137">
        <v>-38.299999999999997</v>
      </c>
      <c r="W147" s="137">
        <v>-38.299999999999997</v>
      </c>
      <c r="X147" s="137">
        <v>-38.299999999999997</v>
      </c>
      <c r="Y147" s="137">
        <v>-56</v>
      </c>
      <c r="Z147" s="137">
        <v>-56</v>
      </c>
      <c r="AA147" s="137">
        <v>-56</v>
      </c>
      <c r="AB147" s="137">
        <v>-56</v>
      </c>
      <c r="AC147" s="137">
        <v>34.5</v>
      </c>
      <c r="AD147" s="137">
        <v>-27.6</v>
      </c>
      <c r="AE147" s="137">
        <v>-16.100000000000001</v>
      </c>
      <c r="AF147" s="137">
        <v>-5.0999999999999996</v>
      </c>
      <c r="AG147" s="138"/>
      <c r="AH147" s="46">
        <f t="shared" si="60"/>
        <v>34.5</v>
      </c>
      <c r="AI147" s="47">
        <f t="shared" si="61"/>
        <v>-56</v>
      </c>
    </row>
    <row r="148" spans="1:37" x14ac:dyDescent="0.25">
      <c r="A148" s="135" t="s">
        <v>170</v>
      </c>
      <c r="B148" s="188">
        <v>8.3000000000000007</v>
      </c>
      <c r="C148" s="188">
        <v>11.4</v>
      </c>
      <c r="D148" s="188">
        <v>11.4</v>
      </c>
      <c r="E148" s="188">
        <v>11.4</v>
      </c>
      <c r="F148" s="188">
        <v>11.3</v>
      </c>
      <c r="G148" s="188">
        <v>11.3</v>
      </c>
      <c r="H148" s="188">
        <v>11.3</v>
      </c>
      <c r="I148" s="188">
        <v>10.3</v>
      </c>
      <c r="J148" s="137">
        <v>10.5</v>
      </c>
      <c r="K148" s="137">
        <v>10.5</v>
      </c>
      <c r="L148" s="137">
        <v>10.5</v>
      </c>
      <c r="M148" s="137">
        <v>10.5</v>
      </c>
      <c r="N148" s="137">
        <v>10.5</v>
      </c>
      <c r="O148" s="137">
        <v>10.5</v>
      </c>
      <c r="P148" s="137">
        <v>10.5</v>
      </c>
      <c r="Q148" s="137">
        <v>10.5</v>
      </c>
      <c r="R148" s="137">
        <v>10.5</v>
      </c>
      <c r="S148" s="137">
        <v>10.5</v>
      </c>
      <c r="T148" s="137">
        <v>11.5</v>
      </c>
      <c r="U148" s="137">
        <v>11.5</v>
      </c>
      <c r="V148" s="137">
        <v>11.5</v>
      </c>
      <c r="W148" s="137">
        <v>11.5</v>
      </c>
      <c r="X148" s="137">
        <v>11.5</v>
      </c>
      <c r="Y148" s="137">
        <v>12</v>
      </c>
      <c r="Z148" s="137">
        <v>12</v>
      </c>
      <c r="AA148" s="137">
        <v>12</v>
      </c>
      <c r="AB148" s="137">
        <v>12</v>
      </c>
      <c r="AC148" s="137">
        <v>8.1</v>
      </c>
      <c r="AD148" s="137">
        <v>12.1</v>
      </c>
      <c r="AE148" s="137">
        <v>12.8</v>
      </c>
      <c r="AF148" s="137">
        <v>8.5</v>
      </c>
      <c r="AG148" s="134"/>
      <c r="AH148" s="46">
        <f t="shared" si="60"/>
        <v>12.8</v>
      </c>
      <c r="AI148" s="47">
        <f t="shared" si="61"/>
        <v>8.1</v>
      </c>
    </row>
    <row r="149" spans="1:37" x14ac:dyDescent="0.25">
      <c r="A149" s="135" t="s">
        <v>171</v>
      </c>
      <c r="B149" s="189">
        <v>116.9</v>
      </c>
      <c r="C149" s="189">
        <v>113</v>
      </c>
      <c r="D149" s="189">
        <v>113</v>
      </c>
      <c r="E149" s="189">
        <v>113</v>
      </c>
      <c r="F149" s="189">
        <v>110.3</v>
      </c>
      <c r="G149" s="189">
        <v>110.3</v>
      </c>
      <c r="H149" s="189">
        <v>110.3</v>
      </c>
      <c r="I149" s="189">
        <v>109.6</v>
      </c>
      <c r="J149" s="122">
        <v>110.6</v>
      </c>
      <c r="K149" s="122">
        <v>110.6</v>
      </c>
      <c r="L149" s="122">
        <v>110.6</v>
      </c>
      <c r="M149" s="122">
        <v>110.6</v>
      </c>
      <c r="N149" s="122">
        <v>110.6</v>
      </c>
      <c r="O149" s="122">
        <v>110.6</v>
      </c>
      <c r="P149" s="122">
        <v>110.6</v>
      </c>
      <c r="Q149" s="122">
        <v>110.6</v>
      </c>
      <c r="R149" s="122">
        <v>110.6</v>
      </c>
      <c r="S149" s="122">
        <v>110.6</v>
      </c>
      <c r="T149" s="122">
        <f>55.9+54.5</f>
        <v>110.4</v>
      </c>
      <c r="U149" s="122">
        <v>112.2</v>
      </c>
      <c r="V149" s="122">
        <v>112.2</v>
      </c>
      <c r="W149" s="122">
        <v>112.2</v>
      </c>
      <c r="X149" s="122">
        <v>112.2</v>
      </c>
      <c r="Y149" s="122">
        <v>113</v>
      </c>
      <c r="Z149" s="122">
        <v>113</v>
      </c>
      <c r="AA149" s="122">
        <v>113</v>
      </c>
      <c r="AB149" s="122">
        <v>113</v>
      </c>
      <c r="AC149" s="122">
        <v>111.1</v>
      </c>
      <c r="AD149" s="122">
        <v>112.9</v>
      </c>
      <c r="AE149" s="122">
        <v>117.7</v>
      </c>
      <c r="AF149" s="122">
        <v>114.1</v>
      </c>
      <c r="AG149" s="134"/>
      <c r="AH149" s="46">
        <f t="shared" si="60"/>
        <v>117.7</v>
      </c>
      <c r="AI149" s="47">
        <f t="shared" si="61"/>
        <v>109.6</v>
      </c>
    </row>
    <row r="150" spans="1:37" x14ac:dyDescent="0.25">
      <c r="A150" s="135" t="s">
        <v>172</v>
      </c>
      <c r="B150" s="189">
        <v>21.4</v>
      </c>
      <c r="C150" s="189">
        <v>23</v>
      </c>
      <c r="D150" s="189">
        <v>23</v>
      </c>
      <c r="E150" s="189">
        <v>23</v>
      </c>
      <c r="F150" s="189">
        <v>23</v>
      </c>
      <c r="G150" s="189">
        <v>23</v>
      </c>
      <c r="H150" s="189">
        <v>23</v>
      </c>
      <c r="I150" s="189">
        <v>19.3</v>
      </c>
      <c r="J150" s="122">
        <v>19.600000000000001</v>
      </c>
      <c r="K150" s="122">
        <v>19.600000000000001</v>
      </c>
      <c r="L150" s="122">
        <v>19.600000000000001</v>
      </c>
      <c r="M150" s="122">
        <v>19.600000000000001</v>
      </c>
      <c r="N150" s="122">
        <v>19.600000000000001</v>
      </c>
      <c r="O150" s="122">
        <v>19.600000000000001</v>
      </c>
      <c r="P150" s="122">
        <v>19.600000000000001</v>
      </c>
      <c r="Q150" s="122">
        <v>19.600000000000001</v>
      </c>
      <c r="R150" s="122">
        <v>19.600000000000001</v>
      </c>
      <c r="S150" s="122">
        <v>19.600000000000001</v>
      </c>
      <c r="T150" s="122">
        <v>15.4</v>
      </c>
      <c r="U150" s="122">
        <v>15.2</v>
      </c>
      <c r="V150" s="122">
        <v>15.2</v>
      </c>
      <c r="W150" s="122">
        <v>15.2</v>
      </c>
      <c r="X150" s="122">
        <v>15.2</v>
      </c>
      <c r="Y150" s="122">
        <v>15.2</v>
      </c>
      <c r="Z150" s="122">
        <v>15.2</v>
      </c>
      <c r="AA150" s="122">
        <v>15.2</v>
      </c>
      <c r="AB150" s="122">
        <v>15.2</v>
      </c>
      <c r="AC150" s="122">
        <v>15.2</v>
      </c>
      <c r="AD150" s="122">
        <v>15.2</v>
      </c>
      <c r="AE150" s="122">
        <v>15.2</v>
      </c>
      <c r="AF150" s="122">
        <v>15.2</v>
      </c>
      <c r="AG150" s="134"/>
      <c r="AH150" s="46">
        <f t="shared" si="60"/>
        <v>23</v>
      </c>
      <c r="AI150" s="47">
        <f t="shared" si="61"/>
        <v>15.2</v>
      </c>
    </row>
    <row r="151" spans="1:37" ht="15.75" thickBot="1" x14ac:dyDescent="0.3">
      <c r="A151" s="139" t="s">
        <v>173</v>
      </c>
      <c r="B151" s="190">
        <v>3.8</v>
      </c>
      <c r="C151" s="190">
        <v>4.2</v>
      </c>
      <c r="D151" s="190">
        <v>4.2</v>
      </c>
      <c r="E151" s="190">
        <v>4.2</v>
      </c>
      <c r="F151" s="190">
        <v>4.0999999999999996</v>
      </c>
      <c r="G151" s="190">
        <v>4.0999999999999996</v>
      </c>
      <c r="H151" s="190">
        <v>4.0999999999999996</v>
      </c>
      <c r="I151" s="190">
        <v>2.1</v>
      </c>
      <c r="J151" s="122">
        <v>1.4</v>
      </c>
      <c r="K151" s="122">
        <v>1.4</v>
      </c>
      <c r="L151" s="122">
        <v>1.4</v>
      </c>
      <c r="M151" s="122">
        <v>1.4</v>
      </c>
      <c r="N151" s="122">
        <v>1.4</v>
      </c>
      <c r="O151" s="122">
        <v>1.4</v>
      </c>
      <c r="P151" s="122">
        <v>1.4</v>
      </c>
      <c r="Q151" s="122">
        <v>1.4</v>
      </c>
      <c r="R151" s="122">
        <v>1.4</v>
      </c>
      <c r="S151" s="122">
        <v>1.4</v>
      </c>
      <c r="T151" s="122">
        <v>10.5</v>
      </c>
      <c r="U151" s="122">
        <v>2.2999999999999998</v>
      </c>
      <c r="V151" s="122">
        <v>2.2999999999999998</v>
      </c>
      <c r="W151" s="122">
        <v>2.2999999999999998</v>
      </c>
      <c r="X151" s="122">
        <v>2.2999999999999998</v>
      </c>
      <c r="Y151" s="122">
        <v>-0.9</v>
      </c>
      <c r="Z151" s="122">
        <v>-0.9</v>
      </c>
      <c r="AA151" s="122">
        <v>-0.9</v>
      </c>
      <c r="AB151" s="122">
        <v>-0.9</v>
      </c>
      <c r="AC151" s="122">
        <v>0.2</v>
      </c>
      <c r="AD151" s="122">
        <v>0.9</v>
      </c>
      <c r="AE151" s="122">
        <v>1.7</v>
      </c>
      <c r="AF151" s="122">
        <v>2.2000000000000002</v>
      </c>
      <c r="AG151" s="134"/>
      <c r="AH151" s="46">
        <f t="shared" si="60"/>
        <v>10.5</v>
      </c>
      <c r="AI151" s="47">
        <f t="shared" si="61"/>
        <v>-0.9</v>
      </c>
    </row>
    <row r="152" spans="1:37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60"/>
        <v>0</v>
      </c>
      <c r="AI152" s="47">
        <f t="shared" si="61"/>
        <v>0</v>
      </c>
    </row>
    <row r="153" spans="1:37" x14ac:dyDescent="0.25">
      <c r="A153" s="144" t="s">
        <v>175</v>
      </c>
      <c r="B153" s="145">
        <v>1984.05</v>
      </c>
      <c r="C153" s="146"/>
      <c r="D153" s="146"/>
      <c r="E153" s="146"/>
      <c r="F153" s="146"/>
      <c r="G153" s="146"/>
      <c r="H153" s="146"/>
      <c r="I153" s="146"/>
      <c r="J153" s="146"/>
      <c r="K153" s="146"/>
      <c r="L153" s="146"/>
      <c r="M153" s="137">
        <v>1983.65</v>
      </c>
      <c r="N153" s="137"/>
      <c r="O153" s="137"/>
      <c r="P153" s="137"/>
      <c r="Q153" s="137"/>
      <c r="R153" s="137"/>
      <c r="S153" s="146">
        <v>1984.85</v>
      </c>
      <c r="T153" s="146"/>
      <c r="U153" s="146"/>
      <c r="V153" s="146"/>
      <c r="W153" s="146"/>
      <c r="X153" s="146"/>
      <c r="Y153" s="146"/>
      <c r="Z153" s="146"/>
      <c r="AA153" s="146"/>
      <c r="AB153" s="146">
        <v>1983.84</v>
      </c>
      <c r="AC153" s="146"/>
      <c r="AD153" s="146"/>
      <c r="AE153" s="146"/>
      <c r="AF153" s="147"/>
      <c r="AG153" s="148"/>
      <c r="AH153" s="46">
        <f t="shared" si="60"/>
        <v>1984.85</v>
      </c>
      <c r="AI153" s="47">
        <f t="shared" si="61"/>
        <v>1983.65</v>
      </c>
    </row>
    <row r="154" spans="1:37" x14ac:dyDescent="0.25">
      <c r="A154" s="135" t="s">
        <v>176</v>
      </c>
      <c r="B154" s="149"/>
      <c r="C154" s="150">
        <v>520.97</v>
      </c>
      <c r="D154" s="150"/>
      <c r="E154" s="150"/>
      <c r="F154" s="150"/>
      <c r="G154" s="150"/>
      <c r="H154" s="150"/>
      <c r="I154" s="150"/>
      <c r="J154" s="150"/>
      <c r="K154" s="150"/>
      <c r="L154" s="150"/>
      <c r="M154" s="137">
        <v>521.88</v>
      </c>
      <c r="N154" s="137"/>
      <c r="O154" s="137"/>
      <c r="P154" s="137"/>
      <c r="Q154" s="137"/>
      <c r="R154" s="137"/>
      <c r="S154" s="150">
        <v>520.53</v>
      </c>
      <c r="T154" s="150"/>
      <c r="U154" s="150"/>
      <c r="V154" s="150"/>
      <c r="W154" s="150"/>
      <c r="X154" s="150"/>
      <c r="Y154" s="150"/>
      <c r="Z154" s="150"/>
      <c r="AA154" s="150"/>
      <c r="AB154" s="150">
        <v>520</v>
      </c>
      <c r="AC154" s="150"/>
      <c r="AD154" s="150"/>
      <c r="AE154" s="150"/>
      <c r="AF154" s="151"/>
      <c r="AG154" s="148"/>
      <c r="AH154" s="46">
        <f t="shared" si="60"/>
        <v>521.88</v>
      </c>
      <c r="AI154" s="47">
        <f t="shared" si="61"/>
        <v>520</v>
      </c>
      <c r="AK154" s="49"/>
    </row>
    <row r="155" spans="1:37" x14ac:dyDescent="0.25">
      <c r="A155" s="135" t="s">
        <v>177</v>
      </c>
      <c r="B155" s="149">
        <v>623.55999999999995</v>
      </c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37">
        <v>624.41</v>
      </c>
      <c r="N155" s="137"/>
      <c r="O155" s="137"/>
      <c r="P155" s="137"/>
      <c r="Q155" s="137"/>
      <c r="R155" s="137"/>
      <c r="S155" s="150">
        <v>623.47</v>
      </c>
      <c r="T155" s="150"/>
      <c r="U155" s="150"/>
      <c r="V155" s="150"/>
      <c r="W155" s="150"/>
      <c r="X155" s="150"/>
      <c r="Y155" s="150"/>
      <c r="Z155" s="150"/>
      <c r="AA155" s="150"/>
      <c r="AB155" s="150">
        <v>623.54</v>
      </c>
      <c r="AC155" s="150"/>
      <c r="AD155" s="150"/>
      <c r="AE155" s="150"/>
      <c r="AF155" s="151"/>
      <c r="AG155" s="148"/>
      <c r="AH155" s="46">
        <f t="shared" si="60"/>
        <v>624.41</v>
      </c>
      <c r="AI155" s="47">
        <f t="shared" si="61"/>
        <v>623.47</v>
      </c>
      <c r="AK155" s="49"/>
    </row>
    <row r="156" spans="1:37" x14ac:dyDescent="0.25">
      <c r="A156" s="135" t="s">
        <v>178</v>
      </c>
      <c r="B156" s="149">
        <v>334.4</v>
      </c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37">
        <v>336.12</v>
      </c>
      <c r="N156" s="137"/>
      <c r="O156" s="137"/>
      <c r="P156" s="137"/>
      <c r="Q156" s="137"/>
      <c r="R156" s="137"/>
      <c r="S156" s="150">
        <v>335.44</v>
      </c>
      <c r="T156" s="150"/>
      <c r="U156" s="150"/>
      <c r="V156" s="150"/>
      <c r="W156" s="150"/>
      <c r="X156" s="150"/>
      <c r="Y156" s="150"/>
      <c r="Z156" s="150"/>
      <c r="AA156" s="150"/>
      <c r="AB156" s="150">
        <v>335.79</v>
      </c>
      <c r="AC156" s="150"/>
      <c r="AD156" s="150"/>
      <c r="AE156" s="150"/>
      <c r="AF156" s="151"/>
      <c r="AG156" s="148"/>
      <c r="AH156" s="46">
        <f t="shared" si="60"/>
        <v>336.12</v>
      </c>
      <c r="AI156" s="47">
        <f t="shared" si="61"/>
        <v>334.4</v>
      </c>
      <c r="AK156" s="49"/>
    </row>
    <row r="157" spans="1:37" x14ac:dyDescent="0.25">
      <c r="A157" s="135" t="s">
        <v>179</v>
      </c>
      <c r="B157" s="149">
        <v>884.6</v>
      </c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37">
        <v>885.7</v>
      </c>
      <c r="N157" s="137"/>
      <c r="O157" s="137"/>
      <c r="P157" s="137"/>
      <c r="Q157" s="137"/>
      <c r="R157" s="137"/>
      <c r="S157" s="150">
        <v>885</v>
      </c>
      <c r="T157" s="150"/>
      <c r="U157" s="150"/>
      <c r="V157" s="150"/>
      <c r="W157" s="150"/>
      <c r="X157" s="150"/>
      <c r="Y157" s="150"/>
      <c r="Z157" s="150"/>
      <c r="AA157" s="150"/>
      <c r="AB157" s="150">
        <v>883.8</v>
      </c>
      <c r="AC157" s="150"/>
      <c r="AD157" s="150"/>
      <c r="AE157" s="150"/>
      <c r="AF157" s="151"/>
      <c r="AG157" s="148"/>
      <c r="AH157" s="46">
        <f t="shared" si="60"/>
        <v>885.7</v>
      </c>
      <c r="AI157" s="47">
        <f t="shared" si="61"/>
        <v>883.8</v>
      </c>
      <c r="AK157" s="49"/>
    </row>
    <row r="158" spans="1:37" x14ac:dyDescent="0.25">
      <c r="A158" s="152" t="s">
        <v>180</v>
      </c>
      <c r="B158" s="153">
        <v>1523.27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37"/>
      <c r="N158" s="137"/>
      <c r="O158" s="137"/>
      <c r="P158" s="137"/>
      <c r="Q158" s="137"/>
      <c r="R158" s="137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60"/>
        <v>1523.27</v>
      </c>
      <c r="AI158" s="47">
        <f t="shared" si="61"/>
        <v>1523.27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R166" si="62">B161</f>
        <v>0.3</v>
      </c>
      <c r="D161" s="161">
        <f t="shared" si="62"/>
        <v>0.3</v>
      </c>
      <c r="E161" s="161">
        <f t="shared" si="62"/>
        <v>0.3</v>
      </c>
      <c r="F161" s="161">
        <f t="shared" si="62"/>
        <v>0.3</v>
      </c>
      <c r="G161" s="161">
        <f t="shared" si="62"/>
        <v>0.3</v>
      </c>
      <c r="H161" s="161">
        <f t="shared" si="62"/>
        <v>0.3</v>
      </c>
      <c r="I161" s="161">
        <f t="shared" si="62"/>
        <v>0.3</v>
      </c>
      <c r="J161" s="161">
        <f t="shared" si="62"/>
        <v>0.3</v>
      </c>
      <c r="K161" s="161">
        <f t="shared" si="62"/>
        <v>0.3</v>
      </c>
      <c r="L161" s="161">
        <f t="shared" si="62"/>
        <v>0.3</v>
      </c>
      <c r="M161" s="161">
        <f t="shared" si="62"/>
        <v>0.3</v>
      </c>
      <c r="N161" s="161">
        <f t="shared" si="62"/>
        <v>0.3</v>
      </c>
      <c r="O161" s="161">
        <f t="shared" si="62"/>
        <v>0.3</v>
      </c>
      <c r="P161" s="161">
        <f t="shared" si="62"/>
        <v>0.3</v>
      </c>
      <c r="Q161" s="161">
        <f t="shared" si="62"/>
        <v>0.3</v>
      </c>
      <c r="R161" s="161">
        <f t="shared" si="62"/>
        <v>0.3</v>
      </c>
      <c r="S161" s="161">
        <f t="shared" ref="S161:AF166" si="63">R161</f>
        <v>0.3</v>
      </c>
      <c r="T161" s="161">
        <f t="shared" si="63"/>
        <v>0.3</v>
      </c>
      <c r="U161" s="161">
        <f t="shared" si="63"/>
        <v>0.3</v>
      </c>
      <c r="V161" s="161">
        <f t="shared" si="63"/>
        <v>0.3</v>
      </c>
      <c r="W161" s="161">
        <f t="shared" si="63"/>
        <v>0.3</v>
      </c>
      <c r="X161" s="161">
        <f t="shared" si="63"/>
        <v>0.3</v>
      </c>
      <c r="Y161" s="161">
        <f t="shared" si="63"/>
        <v>0.3</v>
      </c>
      <c r="Z161" s="161">
        <f t="shared" si="63"/>
        <v>0.3</v>
      </c>
      <c r="AA161" s="161">
        <f t="shared" si="63"/>
        <v>0.3</v>
      </c>
      <c r="AB161" s="161">
        <f t="shared" si="63"/>
        <v>0.3</v>
      </c>
      <c r="AC161" s="161">
        <f t="shared" si="63"/>
        <v>0.3</v>
      </c>
      <c r="AD161" s="161">
        <f t="shared" si="63"/>
        <v>0.3</v>
      </c>
      <c r="AE161" s="161">
        <f t="shared" si="63"/>
        <v>0.3</v>
      </c>
      <c r="AF161" s="161">
        <f t="shared" si="63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62"/>
        <v>0.4</v>
      </c>
      <c r="D162" s="163">
        <f t="shared" si="62"/>
        <v>0.4</v>
      </c>
      <c r="E162" s="163">
        <f t="shared" si="62"/>
        <v>0.4</v>
      </c>
      <c r="F162" s="163">
        <f t="shared" si="62"/>
        <v>0.4</v>
      </c>
      <c r="G162" s="163">
        <f t="shared" si="62"/>
        <v>0.4</v>
      </c>
      <c r="H162" s="163">
        <f t="shared" si="62"/>
        <v>0.4</v>
      </c>
      <c r="I162" s="163">
        <f t="shared" si="62"/>
        <v>0.4</v>
      </c>
      <c r="J162" s="163">
        <f t="shared" si="62"/>
        <v>0.4</v>
      </c>
      <c r="K162" s="163">
        <f t="shared" si="62"/>
        <v>0.4</v>
      </c>
      <c r="L162" s="163">
        <f t="shared" si="62"/>
        <v>0.4</v>
      </c>
      <c r="M162" s="163">
        <f t="shared" si="62"/>
        <v>0.4</v>
      </c>
      <c r="N162" s="163">
        <f t="shared" si="62"/>
        <v>0.4</v>
      </c>
      <c r="O162" s="163">
        <f t="shared" si="62"/>
        <v>0.4</v>
      </c>
      <c r="P162" s="163">
        <f t="shared" si="62"/>
        <v>0.4</v>
      </c>
      <c r="Q162" s="163">
        <f t="shared" si="62"/>
        <v>0.4</v>
      </c>
      <c r="R162" s="163">
        <f t="shared" si="62"/>
        <v>0.4</v>
      </c>
      <c r="S162" s="163">
        <f t="shared" si="63"/>
        <v>0.4</v>
      </c>
      <c r="T162" s="163">
        <f t="shared" si="63"/>
        <v>0.4</v>
      </c>
      <c r="U162" s="163">
        <f t="shared" si="63"/>
        <v>0.4</v>
      </c>
      <c r="V162" s="163">
        <f t="shared" si="63"/>
        <v>0.4</v>
      </c>
      <c r="W162" s="163">
        <f t="shared" si="63"/>
        <v>0.4</v>
      </c>
      <c r="X162" s="163">
        <f t="shared" si="63"/>
        <v>0.4</v>
      </c>
      <c r="Y162" s="163">
        <f t="shared" si="63"/>
        <v>0.4</v>
      </c>
      <c r="Z162" s="163">
        <f t="shared" si="63"/>
        <v>0.4</v>
      </c>
      <c r="AA162" s="163">
        <f t="shared" si="63"/>
        <v>0.4</v>
      </c>
      <c r="AB162" s="163">
        <f t="shared" si="63"/>
        <v>0.4</v>
      </c>
      <c r="AC162" s="163">
        <f t="shared" si="63"/>
        <v>0.4</v>
      </c>
      <c r="AD162" s="163">
        <f t="shared" si="63"/>
        <v>0.4</v>
      </c>
      <c r="AE162" s="163">
        <f t="shared" si="63"/>
        <v>0.4</v>
      </c>
      <c r="AF162" s="163">
        <f t="shared" si="63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62"/>
        <v>1.5</v>
      </c>
      <c r="D163" s="163">
        <f t="shared" si="62"/>
        <v>1.5</v>
      </c>
      <c r="E163" s="163">
        <f t="shared" si="62"/>
        <v>1.5</v>
      </c>
      <c r="F163" s="163">
        <f t="shared" si="62"/>
        <v>1.5</v>
      </c>
      <c r="G163" s="163">
        <f t="shared" si="62"/>
        <v>1.5</v>
      </c>
      <c r="H163" s="163">
        <f t="shared" si="62"/>
        <v>1.5</v>
      </c>
      <c r="I163" s="163">
        <f t="shared" si="62"/>
        <v>1.5</v>
      </c>
      <c r="J163" s="163">
        <f t="shared" si="62"/>
        <v>1.5</v>
      </c>
      <c r="K163" s="163">
        <f t="shared" si="62"/>
        <v>1.5</v>
      </c>
      <c r="L163" s="163">
        <f t="shared" si="62"/>
        <v>1.5</v>
      </c>
      <c r="M163" s="163">
        <f t="shared" si="62"/>
        <v>1.5</v>
      </c>
      <c r="N163" s="163">
        <f t="shared" si="62"/>
        <v>1.5</v>
      </c>
      <c r="O163" s="163">
        <f t="shared" si="62"/>
        <v>1.5</v>
      </c>
      <c r="P163" s="163">
        <f t="shared" si="62"/>
        <v>1.5</v>
      </c>
      <c r="Q163" s="163">
        <f t="shared" si="62"/>
        <v>1.5</v>
      </c>
      <c r="R163" s="163">
        <f t="shared" si="62"/>
        <v>1.5</v>
      </c>
      <c r="S163" s="163">
        <f t="shared" si="63"/>
        <v>1.5</v>
      </c>
      <c r="T163" s="163">
        <f t="shared" si="63"/>
        <v>1.5</v>
      </c>
      <c r="U163" s="163">
        <f t="shared" si="63"/>
        <v>1.5</v>
      </c>
      <c r="V163" s="163">
        <f t="shared" si="63"/>
        <v>1.5</v>
      </c>
      <c r="W163" s="163">
        <f t="shared" si="63"/>
        <v>1.5</v>
      </c>
      <c r="X163" s="163">
        <f t="shared" si="63"/>
        <v>1.5</v>
      </c>
      <c r="Y163" s="163">
        <f t="shared" si="63"/>
        <v>1.5</v>
      </c>
      <c r="Z163" s="163">
        <f t="shared" si="63"/>
        <v>1.5</v>
      </c>
      <c r="AA163" s="163">
        <f t="shared" si="63"/>
        <v>1.5</v>
      </c>
      <c r="AB163" s="163">
        <f t="shared" si="63"/>
        <v>1.5</v>
      </c>
      <c r="AC163" s="163">
        <f t="shared" si="63"/>
        <v>1.5</v>
      </c>
      <c r="AD163" s="163">
        <f t="shared" si="63"/>
        <v>1.5</v>
      </c>
      <c r="AE163" s="163">
        <f t="shared" si="63"/>
        <v>1.5</v>
      </c>
      <c r="AF163" s="163">
        <f t="shared" si="63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62"/>
        <v>0.3</v>
      </c>
      <c r="D164" s="163">
        <f t="shared" si="62"/>
        <v>0.3</v>
      </c>
      <c r="E164" s="163">
        <f t="shared" si="62"/>
        <v>0.3</v>
      </c>
      <c r="F164" s="163">
        <f t="shared" si="62"/>
        <v>0.3</v>
      </c>
      <c r="G164" s="163">
        <f t="shared" si="62"/>
        <v>0.3</v>
      </c>
      <c r="H164" s="163">
        <f t="shared" si="62"/>
        <v>0.3</v>
      </c>
      <c r="I164" s="163">
        <f t="shared" si="62"/>
        <v>0.3</v>
      </c>
      <c r="J164" s="163">
        <f t="shared" si="62"/>
        <v>0.3</v>
      </c>
      <c r="K164" s="163">
        <f t="shared" si="62"/>
        <v>0.3</v>
      </c>
      <c r="L164" s="163">
        <f t="shared" si="62"/>
        <v>0.3</v>
      </c>
      <c r="M164" s="163">
        <f t="shared" si="62"/>
        <v>0.3</v>
      </c>
      <c r="N164" s="163">
        <f t="shared" si="62"/>
        <v>0.3</v>
      </c>
      <c r="O164" s="163">
        <f t="shared" si="62"/>
        <v>0.3</v>
      </c>
      <c r="P164" s="163">
        <f t="shared" si="62"/>
        <v>0.3</v>
      </c>
      <c r="Q164" s="163">
        <f t="shared" si="62"/>
        <v>0.3</v>
      </c>
      <c r="R164" s="163">
        <f t="shared" si="62"/>
        <v>0.3</v>
      </c>
      <c r="S164" s="163">
        <f t="shared" si="63"/>
        <v>0.3</v>
      </c>
      <c r="T164" s="163">
        <f t="shared" si="63"/>
        <v>0.3</v>
      </c>
      <c r="U164" s="163">
        <f t="shared" si="63"/>
        <v>0.3</v>
      </c>
      <c r="V164" s="163">
        <f t="shared" si="63"/>
        <v>0.3</v>
      </c>
      <c r="W164" s="163">
        <f t="shared" si="63"/>
        <v>0.3</v>
      </c>
      <c r="X164" s="163">
        <f t="shared" si="63"/>
        <v>0.3</v>
      </c>
      <c r="Y164" s="163">
        <f t="shared" si="63"/>
        <v>0.3</v>
      </c>
      <c r="Z164" s="163">
        <f t="shared" si="63"/>
        <v>0.3</v>
      </c>
      <c r="AA164" s="163">
        <f t="shared" si="63"/>
        <v>0.3</v>
      </c>
      <c r="AB164" s="163">
        <f t="shared" si="63"/>
        <v>0.3</v>
      </c>
      <c r="AC164" s="163">
        <f t="shared" si="63"/>
        <v>0.3</v>
      </c>
      <c r="AD164" s="163">
        <f t="shared" si="63"/>
        <v>0.3</v>
      </c>
      <c r="AE164" s="163">
        <f t="shared" si="63"/>
        <v>0.3</v>
      </c>
      <c r="AF164" s="163">
        <f t="shared" si="63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62"/>
        <v>0.4</v>
      </c>
      <c r="D165" s="163">
        <f t="shared" si="62"/>
        <v>0.4</v>
      </c>
      <c r="E165" s="163">
        <f t="shared" si="62"/>
        <v>0.4</v>
      </c>
      <c r="F165" s="163">
        <f t="shared" si="62"/>
        <v>0.4</v>
      </c>
      <c r="G165" s="163">
        <f t="shared" si="62"/>
        <v>0.4</v>
      </c>
      <c r="H165" s="163">
        <f t="shared" si="62"/>
        <v>0.4</v>
      </c>
      <c r="I165" s="163">
        <f t="shared" si="62"/>
        <v>0.4</v>
      </c>
      <c r="J165" s="163">
        <f t="shared" si="62"/>
        <v>0.4</v>
      </c>
      <c r="K165" s="163">
        <f t="shared" si="62"/>
        <v>0.4</v>
      </c>
      <c r="L165" s="163">
        <f t="shared" si="62"/>
        <v>0.4</v>
      </c>
      <c r="M165" s="163">
        <f t="shared" si="62"/>
        <v>0.4</v>
      </c>
      <c r="N165" s="163">
        <f t="shared" si="62"/>
        <v>0.4</v>
      </c>
      <c r="O165" s="163">
        <f t="shared" si="62"/>
        <v>0.4</v>
      </c>
      <c r="P165" s="163">
        <f t="shared" si="62"/>
        <v>0.4</v>
      </c>
      <c r="Q165" s="163">
        <f t="shared" si="62"/>
        <v>0.4</v>
      </c>
      <c r="R165" s="163">
        <f t="shared" si="62"/>
        <v>0.4</v>
      </c>
      <c r="S165" s="163">
        <f t="shared" si="63"/>
        <v>0.4</v>
      </c>
      <c r="T165" s="163">
        <f t="shared" si="63"/>
        <v>0.4</v>
      </c>
      <c r="U165" s="163">
        <f t="shared" si="63"/>
        <v>0.4</v>
      </c>
      <c r="V165" s="163">
        <f t="shared" si="63"/>
        <v>0.4</v>
      </c>
      <c r="W165" s="163">
        <f t="shared" si="63"/>
        <v>0.4</v>
      </c>
      <c r="X165" s="163">
        <f t="shared" si="63"/>
        <v>0.4</v>
      </c>
      <c r="Y165" s="163">
        <f t="shared" si="63"/>
        <v>0.4</v>
      </c>
      <c r="Z165" s="163">
        <f t="shared" si="63"/>
        <v>0.4</v>
      </c>
      <c r="AA165" s="163">
        <f t="shared" si="63"/>
        <v>0.4</v>
      </c>
      <c r="AB165" s="163">
        <f t="shared" si="63"/>
        <v>0.4</v>
      </c>
      <c r="AC165" s="163">
        <f t="shared" si="63"/>
        <v>0.4</v>
      </c>
      <c r="AD165" s="163">
        <f t="shared" si="63"/>
        <v>0.4</v>
      </c>
      <c r="AE165" s="163">
        <f t="shared" si="63"/>
        <v>0.4</v>
      </c>
      <c r="AF165" s="163">
        <f t="shared" si="63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62"/>
        <v>0.64</v>
      </c>
      <c r="D166" s="166">
        <f t="shared" si="62"/>
        <v>0.64</v>
      </c>
      <c r="E166" s="166">
        <f t="shared" si="62"/>
        <v>0.64</v>
      </c>
      <c r="F166" s="166">
        <f t="shared" si="62"/>
        <v>0.64</v>
      </c>
      <c r="G166" s="166">
        <f t="shared" si="62"/>
        <v>0.64</v>
      </c>
      <c r="H166" s="166">
        <f t="shared" si="62"/>
        <v>0.64</v>
      </c>
      <c r="I166" s="166">
        <f t="shared" si="62"/>
        <v>0.64</v>
      </c>
      <c r="J166" s="166">
        <f t="shared" si="62"/>
        <v>0.64</v>
      </c>
      <c r="K166" s="166">
        <f t="shared" si="62"/>
        <v>0.64</v>
      </c>
      <c r="L166" s="166">
        <f t="shared" si="62"/>
        <v>0.64</v>
      </c>
      <c r="M166" s="166">
        <f t="shared" si="62"/>
        <v>0.64</v>
      </c>
      <c r="N166" s="166">
        <f t="shared" si="62"/>
        <v>0.64</v>
      </c>
      <c r="O166" s="166">
        <f t="shared" si="62"/>
        <v>0.64</v>
      </c>
      <c r="P166" s="166">
        <f t="shared" si="62"/>
        <v>0.64</v>
      </c>
      <c r="Q166" s="166">
        <f t="shared" si="62"/>
        <v>0.64</v>
      </c>
      <c r="R166" s="166">
        <f t="shared" si="62"/>
        <v>0.64</v>
      </c>
      <c r="S166" s="166">
        <f t="shared" si="63"/>
        <v>0.64</v>
      </c>
      <c r="T166" s="166">
        <f t="shared" si="63"/>
        <v>0.64</v>
      </c>
      <c r="U166" s="166">
        <f t="shared" si="63"/>
        <v>0.64</v>
      </c>
      <c r="V166" s="166">
        <f t="shared" si="63"/>
        <v>0.64</v>
      </c>
      <c r="W166" s="166">
        <f t="shared" si="63"/>
        <v>0.64</v>
      </c>
      <c r="X166" s="166">
        <f t="shared" si="63"/>
        <v>0.64</v>
      </c>
      <c r="Y166" s="166">
        <f t="shared" si="63"/>
        <v>0.64</v>
      </c>
      <c r="Z166" s="166">
        <f t="shared" si="63"/>
        <v>0.64</v>
      </c>
      <c r="AA166" s="166">
        <f t="shared" si="63"/>
        <v>0.64</v>
      </c>
      <c r="AB166" s="166">
        <f t="shared" si="63"/>
        <v>0.64</v>
      </c>
      <c r="AC166" s="166">
        <f t="shared" si="63"/>
        <v>0.64</v>
      </c>
      <c r="AD166" s="166">
        <f t="shared" si="63"/>
        <v>0.64</v>
      </c>
      <c r="AE166" s="166">
        <f t="shared" si="63"/>
        <v>0.64</v>
      </c>
      <c r="AF166" s="166">
        <f t="shared" si="63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64">SUM(C161:C166)</f>
        <v>3.54</v>
      </c>
      <c r="D167" s="169">
        <f t="shared" si="64"/>
        <v>3.54</v>
      </c>
      <c r="E167" s="169">
        <f t="shared" si="64"/>
        <v>3.54</v>
      </c>
      <c r="F167" s="169">
        <f t="shared" si="64"/>
        <v>3.54</v>
      </c>
      <c r="G167" s="169">
        <f>SUM(G161:G166)</f>
        <v>3.54</v>
      </c>
      <c r="H167" s="169">
        <f t="shared" si="64"/>
        <v>3.54</v>
      </c>
      <c r="I167" s="169">
        <f t="shared" si="64"/>
        <v>3.54</v>
      </c>
      <c r="J167" s="169">
        <f t="shared" si="64"/>
        <v>3.54</v>
      </c>
      <c r="K167" s="169">
        <f t="shared" si="64"/>
        <v>3.54</v>
      </c>
      <c r="L167" s="169">
        <f t="shared" si="64"/>
        <v>3.54</v>
      </c>
      <c r="M167" s="169">
        <f t="shared" ref="M167:R167" si="65">SUM(M161:M166)</f>
        <v>3.54</v>
      </c>
      <c r="N167" s="169">
        <f t="shared" si="65"/>
        <v>3.54</v>
      </c>
      <c r="O167" s="169">
        <f t="shared" si="65"/>
        <v>3.54</v>
      </c>
      <c r="P167" s="169">
        <f t="shared" si="65"/>
        <v>3.54</v>
      </c>
      <c r="Q167" s="169">
        <f t="shared" si="65"/>
        <v>3.54</v>
      </c>
      <c r="R167" s="169">
        <f t="shared" si="65"/>
        <v>3.54</v>
      </c>
      <c r="S167" s="169">
        <f t="shared" si="64"/>
        <v>3.54</v>
      </c>
      <c r="T167" s="169">
        <f t="shared" si="64"/>
        <v>3.54</v>
      </c>
      <c r="U167" s="169">
        <f t="shared" si="64"/>
        <v>3.54</v>
      </c>
      <c r="V167" s="169">
        <f t="shared" si="64"/>
        <v>3.54</v>
      </c>
      <c r="W167" s="169">
        <f t="shared" si="64"/>
        <v>3.54</v>
      </c>
      <c r="X167" s="169">
        <f t="shared" si="64"/>
        <v>3.54</v>
      </c>
      <c r="Y167" s="169">
        <f t="shared" si="64"/>
        <v>3.54</v>
      </c>
      <c r="Z167" s="169">
        <f t="shared" si="64"/>
        <v>3.54</v>
      </c>
      <c r="AA167" s="169">
        <f t="shared" si="64"/>
        <v>3.54</v>
      </c>
      <c r="AB167" s="169">
        <f t="shared" si="64"/>
        <v>3.54</v>
      </c>
      <c r="AC167" s="169">
        <f t="shared" si="64"/>
        <v>3.54</v>
      </c>
      <c r="AD167" s="169">
        <f t="shared" si="64"/>
        <v>3.54</v>
      </c>
      <c r="AE167" s="169">
        <f t="shared" si="64"/>
        <v>3.54</v>
      </c>
      <c r="AF167" s="169">
        <f t="shared" si="64"/>
        <v>3.54</v>
      </c>
      <c r="AG167" s="170">
        <f t="shared" si="64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 t="s">
        <v>189</v>
      </c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M184" si="66">B169</f>
        <v>0</v>
      </c>
      <c r="D169" s="161">
        <f t="shared" si="66"/>
        <v>0</v>
      </c>
      <c r="E169" s="161">
        <f t="shared" si="66"/>
        <v>0</v>
      </c>
      <c r="F169" s="161">
        <f t="shared" si="66"/>
        <v>0</v>
      </c>
      <c r="G169" s="161">
        <f t="shared" ref="G169:G192" si="67">F169</f>
        <v>0</v>
      </c>
      <c r="H169" s="161">
        <f t="shared" si="66"/>
        <v>0</v>
      </c>
      <c r="I169" s="161">
        <f t="shared" si="66"/>
        <v>0</v>
      </c>
      <c r="J169" s="161">
        <f t="shared" si="66"/>
        <v>0</v>
      </c>
      <c r="K169" s="161">
        <f t="shared" si="66"/>
        <v>0</v>
      </c>
      <c r="L169" s="161">
        <f t="shared" si="66"/>
        <v>0</v>
      </c>
      <c r="M169" s="161">
        <f t="shared" si="66"/>
        <v>0</v>
      </c>
      <c r="N169" s="161">
        <f t="shared" ref="N169:R192" si="68">M169</f>
        <v>0</v>
      </c>
      <c r="O169" s="161">
        <f t="shared" si="68"/>
        <v>0</v>
      </c>
      <c r="P169" s="161">
        <f t="shared" si="68"/>
        <v>0</v>
      </c>
      <c r="Q169" s="161">
        <f t="shared" si="68"/>
        <v>0</v>
      </c>
      <c r="R169" s="161">
        <f t="shared" si="68"/>
        <v>0</v>
      </c>
      <c r="S169" s="161">
        <f t="shared" ref="S169:AF184" si="69">R169</f>
        <v>0</v>
      </c>
      <c r="T169" s="161">
        <f t="shared" si="69"/>
        <v>0</v>
      </c>
      <c r="U169" s="161">
        <f t="shared" si="69"/>
        <v>0</v>
      </c>
      <c r="V169" s="161">
        <f t="shared" si="69"/>
        <v>0</v>
      </c>
      <c r="W169" s="161">
        <f t="shared" si="69"/>
        <v>0</v>
      </c>
      <c r="X169" s="161">
        <f t="shared" si="69"/>
        <v>0</v>
      </c>
      <c r="Y169" s="161">
        <f t="shared" si="69"/>
        <v>0</v>
      </c>
      <c r="Z169" s="161">
        <f t="shared" si="69"/>
        <v>0</v>
      </c>
      <c r="AA169" s="161">
        <f t="shared" si="69"/>
        <v>0</v>
      </c>
      <c r="AB169" s="161">
        <f t="shared" si="69"/>
        <v>0</v>
      </c>
      <c r="AC169" s="161">
        <f t="shared" si="69"/>
        <v>0</v>
      </c>
      <c r="AD169" s="161">
        <f t="shared" si="69"/>
        <v>0</v>
      </c>
      <c r="AE169" s="161">
        <f t="shared" si="69"/>
        <v>0</v>
      </c>
      <c r="AF169" s="174">
        <f t="shared" si="69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66"/>
        <v>0</v>
      </c>
      <c r="D170" s="163">
        <f t="shared" si="66"/>
        <v>0</v>
      </c>
      <c r="E170" s="163">
        <f t="shared" si="66"/>
        <v>0</v>
      </c>
      <c r="F170" s="163">
        <f t="shared" si="66"/>
        <v>0</v>
      </c>
      <c r="G170" s="163">
        <f t="shared" si="67"/>
        <v>0</v>
      </c>
      <c r="H170" s="163">
        <f t="shared" si="66"/>
        <v>0</v>
      </c>
      <c r="I170" s="163">
        <f t="shared" si="66"/>
        <v>0</v>
      </c>
      <c r="J170" s="163">
        <f t="shared" si="66"/>
        <v>0</v>
      </c>
      <c r="K170" s="163">
        <f t="shared" si="66"/>
        <v>0</v>
      </c>
      <c r="L170" s="163">
        <f t="shared" si="66"/>
        <v>0</v>
      </c>
      <c r="M170" s="163">
        <f t="shared" si="66"/>
        <v>0</v>
      </c>
      <c r="N170" s="163">
        <f t="shared" si="68"/>
        <v>0</v>
      </c>
      <c r="O170" s="163">
        <f t="shared" si="68"/>
        <v>0</v>
      </c>
      <c r="P170" s="163">
        <f t="shared" si="68"/>
        <v>0</v>
      </c>
      <c r="Q170" s="163">
        <f t="shared" si="68"/>
        <v>0</v>
      </c>
      <c r="R170" s="163">
        <f t="shared" si="68"/>
        <v>0</v>
      </c>
      <c r="S170" s="163">
        <f t="shared" si="69"/>
        <v>0</v>
      </c>
      <c r="T170" s="163">
        <f t="shared" si="69"/>
        <v>0</v>
      </c>
      <c r="U170" s="163">
        <f t="shared" si="69"/>
        <v>0</v>
      </c>
      <c r="V170" s="163">
        <f t="shared" si="69"/>
        <v>0</v>
      </c>
      <c r="W170" s="163">
        <f t="shared" si="69"/>
        <v>0</v>
      </c>
      <c r="X170" s="163">
        <f t="shared" si="69"/>
        <v>0</v>
      </c>
      <c r="Y170" s="163">
        <f t="shared" si="69"/>
        <v>0</v>
      </c>
      <c r="Z170" s="163">
        <f t="shared" si="69"/>
        <v>0</v>
      </c>
      <c r="AA170" s="163">
        <f t="shared" si="69"/>
        <v>0</v>
      </c>
      <c r="AB170" s="163">
        <f t="shared" si="69"/>
        <v>0</v>
      </c>
      <c r="AC170" s="163">
        <f t="shared" si="69"/>
        <v>0</v>
      </c>
      <c r="AD170" s="163">
        <f t="shared" si="69"/>
        <v>0</v>
      </c>
      <c r="AE170" s="163">
        <f t="shared" si="69"/>
        <v>0</v>
      </c>
      <c r="AF170" s="176">
        <f t="shared" si="69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66"/>
        <v>0</v>
      </c>
      <c r="D171" s="163">
        <f t="shared" si="66"/>
        <v>0</v>
      </c>
      <c r="E171" s="163">
        <f t="shared" si="66"/>
        <v>0</v>
      </c>
      <c r="F171" s="163">
        <f t="shared" si="66"/>
        <v>0</v>
      </c>
      <c r="G171" s="163">
        <f t="shared" si="67"/>
        <v>0</v>
      </c>
      <c r="H171" s="163">
        <f t="shared" si="66"/>
        <v>0</v>
      </c>
      <c r="I171" s="163">
        <f t="shared" si="66"/>
        <v>0</v>
      </c>
      <c r="J171" s="163">
        <f t="shared" si="66"/>
        <v>0</v>
      </c>
      <c r="K171" s="163">
        <f t="shared" si="66"/>
        <v>0</v>
      </c>
      <c r="L171" s="163">
        <f t="shared" si="66"/>
        <v>0</v>
      </c>
      <c r="M171" s="163">
        <f t="shared" si="66"/>
        <v>0</v>
      </c>
      <c r="N171" s="163">
        <f t="shared" si="68"/>
        <v>0</v>
      </c>
      <c r="O171" s="163">
        <f t="shared" si="68"/>
        <v>0</v>
      </c>
      <c r="P171" s="163">
        <f t="shared" si="68"/>
        <v>0</v>
      </c>
      <c r="Q171" s="163">
        <f t="shared" si="68"/>
        <v>0</v>
      </c>
      <c r="R171" s="163">
        <f t="shared" si="68"/>
        <v>0</v>
      </c>
      <c r="S171" s="163">
        <f t="shared" si="69"/>
        <v>0</v>
      </c>
      <c r="T171" s="163">
        <f t="shared" si="69"/>
        <v>0</v>
      </c>
      <c r="U171" s="163">
        <f t="shared" si="69"/>
        <v>0</v>
      </c>
      <c r="V171" s="163">
        <f t="shared" si="69"/>
        <v>0</v>
      </c>
      <c r="W171" s="163">
        <f t="shared" si="69"/>
        <v>0</v>
      </c>
      <c r="X171" s="163">
        <f t="shared" si="69"/>
        <v>0</v>
      </c>
      <c r="Y171" s="163">
        <f t="shared" si="69"/>
        <v>0</v>
      </c>
      <c r="Z171" s="163">
        <f t="shared" si="69"/>
        <v>0</v>
      </c>
      <c r="AA171" s="163">
        <f t="shared" si="69"/>
        <v>0</v>
      </c>
      <c r="AB171" s="163">
        <f t="shared" si="69"/>
        <v>0</v>
      </c>
      <c r="AC171" s="163">
        <f t="shared" si="69"/>
        <v>0</v>
      </c>
      <c r="AD171" s="163">
        <f t="shared" si="69"/>
        <v>0</v>
      </c>
      <c r="AE171" s="163">
        <f t="shared" si="69"/>
        <v>0</v>
      </c>
      <c r="AF171" s="176">
        <f t="shared" si="69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66"/>
        <v>0</v>
      </c>
      <c r="D172" s="163">
        <f t="shared" si="66"/>
        <v>0</v>
      </c>
      <c r="E172" s="163">
        <f t="shared" si="66"/>
        <v>0</v>
      </c>
      <c r="F172" s="163">
        <f t="shared" si="66"/>
        <v>0</v>
      </c>
      <c r="G172" s="163">
        <f t="shared" si="67"/>
        <v>0</v>
      </c>
      <c r="H172" s="163">
        <f t="shared" si="66"/>
        <v>0</v>
      </c>
      <c r="I172" s="163">
        <f t="shared" si="66"/>
        <v>0</v>
      </c>
      <c r="J172" s="163">
        <f t="shared" si="66"/>
        <v>0</v>
      </c>
      <c r="K172" s="163">
        <f t="shared" si="66"/>
        <v>0</v>
      </c>
      <c r="L172" s="163">
        <f t="shared" si="66"/>
        <v>0</v>
      </c>
      <c r="M172" s="163">
        <f t="shared" si="66"/>
        <v>0</v>
      </c>
      <c r="N172" s="163">
        <f t="shared" si="68"/>
        <v>0</v>
      </c>
      <c r="O172" s="163">
        <f t="shared" si="68"/>
        <v>0</v>
      </c>
      <c r="P172" s="163">
        <f t="shared" si="68"/>
        <v>0</v>
      </c>
      <c r="Q172" s="163">
        <f t="shared" si="68"/>
        <v>0</v>
      </c>
      <c r="R172" s="163">
        <f t="shared" si="68"/>
        <v>0</v>
      </c>
      <c r="S172" s="163">
        <f t="shared" si="69"/>
        <v>0</v>
      </c>
      <c r="T172" s="163">
        <f t="shared" si="69"/>
        <v>0</v>
      </c>
      <c r="U172" s="163">
        <f t="shared" si="69"/>
        <v>0</v>
      </c>
      <c r="V172" s="163">
        <f t="shared" si="69"/>
        <v>0</v>
      </c>
      <c r="W172" s="163">
        <f t="shared" si="69"/>
        <v>0</v>
      </c>
      <c r="X172" s="163">
        <f t="shared" si="69"/>
        <v>0</v>
      </c>
      <c r="Y172" s="163">
        <f t="shared" si="69"/>
        <v>0</v>
      </c>
      <c r="Z172" s="163">
        <f t="shared" si="69"/>
        <v>0</v>
      </c>
      <c r="AA172" s="163">
        <f t="shared" si="69"/>
        <v>0</v>
      </c>
      <c r="AB172" s="163">
        <f t="shared" si="69"/>
        <v>0</v>
      </c>
      <c r="AC172" s="163">
        <f t="shared" si="69"/>
        <v>0</v>
      </c>
      <c r="AD172" s="163">
        <f t="shared" si="69"/>
        <v>0</v>
      </c>
      <c r="AE172" s="163">
        <f t="shared" si="69"/>
        <v>0</v>
      </c>
      <c r="AF172" s="176">
        <f t="shared" si="69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66"/>
        <v>0</v>
      </c>
      <c r="D173" s="163">
        <f t="shared" si="66"/>
        <v>0</v>
      </c>
      <c r="E173" s="163">
        <f t="shared" si="66"/>
        <v>0</v>
      </c>
      <c r="F173" s="163">
        <f t="shared" si="66"/>
        <v>0</v>
      </c>
      <c r="G173" s="163">
        <f t="shared" si="67"/>
        <v>0</v>
      </c>
      <c r="H173" s="163">
        <f t="shared" si="66"/>
        <v>0</v>
      </c>
      <c r="I173" s="163">
        <f t="shared" si="66"/>
        <v>0</v>
      </c>
      <c r="J173" s="163">
        <f t="shared" si="66"/>
        <v>0</v>
      </c>
      <c r="K173" s="163">
        <f t="shared" si="66"/>
        <v>0</v>
      </c>
      <c r="L173" s="163">
        <f t="shared" si="66"/>
        <v>0</v>
      </c>
      <c r="M173" s="163">
        <f t="shared" si="66"/>
        <v>0</v>
      </c>
      <c r="N173" s="163">
        <f t="shared" si="68"/>
        <v>0</v>
      </c>
      <c r="O173" s="163">
        <f t="shared" si="68"/>
        <v>0</v>
      </c>
      <c r="P173" s="163">
        <f t="shared" si="68"/>
        <v>0</v>
      </c>
      <c r="Q173" s="163">
        <f t="shared" si="68"/>
        <v>0</v>
      </c>
      <c r="R173" s="163">
        <f t="shared" si="68"/>
        <v>0</v>
      </c>
      <c r="S173" s="163">
        <f t="shared" si="69"/>
        <v>0</v>
      </c>
      <c r="T173" s="163">
        <f t="shared" si="69"/>
        <v>0</v>
      </c>
      <c r="U173" s="163">
        <f t="shared" si="69"/>
        <v>0</v>
      </c>
      <c r="V173" s="163">
        <f t="shared" si="69"/>
        <v>0</v>
      </c>
      <c r="W173" s="163">
        <f t="shared" si="69"/>
        <v>0</v>
      </c>
      <c r="X173" s="163">
        <f t="shared" si="69"/>
        <v>0</v>
      </c>
      <c r="Y173" s="163">
        <f t="shared" si="69"/>
        <v>0</v>
      </c>
      <c r="Z173" s="163">
        <f t="shared" si="69"/>
        <v>0</v>
      </c>
      <c r="AA173" s="163">
        <f t="shared" si="69"/>
        <v>0</v>
      </c>
      <c r="AB173" s="163">
        <f t="shared" si="69"/>
        <v>0</v>
      </c>
      <c r="AC173" s="163">
        <f t="shared" si="69"/>
        <v>0</v>
      </c>
      <c r="AD173" s="163">
        <f t="shared" si="69"/>
        <v>0</v>
      </c>
      <c r="AE173" s="163">
        <f t="shared" si="69"/>
        <v>0</v>
      </c>
      <c r="AF173" s="176">
        <f t="shared" si="69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66"/>
        <v>0</v>
      </c>
      <c r="D174" s="163">
        <f t="shared" si="66"/>
        <v>0</v>
      </c>
      <c r="E174" s="163">
        <f t="shared" si="66"/>
        <v>0</v>
      </c>
      <c r="F174" s="163">
        <f t="shared" si="66"/>
        <v>0</v>
      </c>
      <c r="G174" s="163">
        <f t="shared" si="67"/>
        <v>0</v>
      </c>
      <c r="H174" s="163">
        <f t="shared" si="66"/>
        <v>0</v>
      </c>
      <c r="I174" s="163">
        <f t="shared" si="66"/>
        <v>0</v>
      </c>
      <c r="J174" s="163">
        <f t="shared" si="66"/>
        <v>0</v>
      </c>
      <c r="K174" s="163">
        <f t="shared" si="66"/>
        <v>0</v>
      </c>
      <c r="L174" s="163">
        <f t="shared" si="66"/>
        <v>0</v>
      </c>
      <c r="M174" s="163">
        <f t="shared" si="66"/>
        <v>0</v>
      </c>
      <c r="N174" s="163">
        <f t="shared" si="68"/>
        <v>0</v>
      </c>
      <c r="O174" s="163">
        <f t="shared" si="68"/>
        <v>0</v>
      </c>
      <c r="P174" s="163">
        <f t="shared" si="68"/>
        <v>0</v>
      </c>
      <c r="Q174" s="163">
        <f t="shared" si="68"/>
        <v>0</v>
      </c>
      <c r="R174" s="163">
        <f t="shared" si="68"/>
        <v>0</v>
      </c>
      <c r="S174" s="163">
        <f t="shared" si="69"/>
        <v>0</v>
      </c>
      <c r="T174" s="163">
        <f t="shared" si="69"/>
        <v>0</v>
      </c>
      <c r="U174" s="163">
        <f t="shared" si="69"/>
        <v>0</v>
      </c>
      <c r="V174" s="163">
        <f t="shared" si="69"/>
        <v>0</v>
      </c>
      <c r="W174" s="163">
        <f t="shared" si="69"/>
        <v>0</v>
      </c>
      <c r="X174" s="163">
        <f t="shared" si="69"/>
        <v>0</v>
      </c>
      <c r="Y174" s="163">
        <f t="shared" si="69"/>
        <v>0</v>
      </c>
      <c r="Z174" s="163">
        <f t="shared" si="69"/>
        <v>0</v>
      </c>
      <c r="AA174" s="163">
        <f t="shared" si="69"/>
        <v>0</v>
      </c>
      <c r="AB174" s="163">
        <f t="shared" si="69"/>
        <v>0</v>
      </c>
      <c r="AC174" s="163">
        <f t="shared" si="69"/>
        <v>0</v>
      </c>
      <c r="AD174" s="163">
        <f t="shared" si="69"/>
        <v>0</v>
      </c>
      <c r="AE174" s="163">
        <f t="shared" si="69"/>
        <v>0</v>
      </c>
      <c r="AF174" s="176">
        <f t="shared" si="69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66"/>
        <v>0</v>
      </c>
      <c r="D175" s="163">
        <f t="shared" si="66"/>
        <v>0</v>
      </c>
      <c r="E175" s="163">
        <f t="shared" si="66"/>
        <v>0</v>
      </c>
      <c r="F175" s="163">
        <f t="shared" si="66"/>
        <v>0</v>
      </c>
      <c r="G175" s="163">
        <f t="shared" si="67"/>
        <v>0</v>
      </c>
      <c r="H175" s="163">
        <f t="shared" si="66"/>
        <v>0</v>
      </c>
      <c r="I175" s="163">
        <f t="shared" si="66"/>
        <v>0</v>
      </c>
      <c r="J175" s="163">
        <f t="shared" si="66"/>
        <v>0</v>
      </c>
      <c r="K175" s="163">
        <f t="shared" si="66"/>
        <v>0</v>
      </c>
      <c r="L175" s="163">
        <f t="shared" si="66"/>
        <v>0</v>
      </c>
      <c r="M175" s="163">
        <f t="shared" si="66"/>
        <v>0</v>
      </c>
      <c r="N175" s="163">
        <f t="shared" si="68"/>
        <v>0</v>
      </c>
      <c r="O175" s="163">
        <f t="shared" si="68"/>
        <v>0</v>
      </c>
      <c r="P175" s="163">
        <f t="shared" si="68"/>
        <v>0</v>
      </c>
      <c r="Q175" s="163">
        <f t="shared" si="68"/>
        <v>0</v>
      </c>
      <c r="R175" s="163">
        <f t="shared" si="68"/>
        <v>0</v>
      </c>
      <c r="S175" s="163">
        <f t="shared" si="69"/>
        <v>0</v>
      </c>
      <c r="T175" s="163">
        <f t="shared" si="69"/>
        <v>0</v>
      </c>
      <c r="U175" s="163">
        <f t="shared" si="69"/>
        <v>0</v>
      </c>
      <c r="V175" s="163">
        <f t="shared" si="69"/>
        <v>0</v>
      </c>
      <c r="W175" s="163">
        <f t="shared" si="69"/>
        <v>0</v>
      </c>
      <c r="X175" s="163">
        <f t="shared" si="69"/>
        <v>0</v>
      </c>
      <c r="Y175" s="163">
        <f t="shared" si="69"/>
        <v>0</v>
      </c>
      <c r="Z175" s="163">
        <f t="shared" si="69"/>
        <v>0</v>
      </c>
      <c r="AA175" s="163">
        <f t="shared" si="69"/>
        <v>0</v>
      </c>
      <c r="AB175" s="163">
        <f t="shared" si="69"/>
        <v>0</v>
      </c>
      <c r="AC175" s="163">
        <f t="shared" si="69"/>
        <v>0</v>
      </c>
      <c r="AD175" s="163">
        <f t="shared" si="69"/>
        <v>0</v>
      </c>
      <c r="AE175" s="163">
        <f t="shared" si="69"/>
        <v>0</v>
      </c>
      <c r="AF175" s="176">
        <f t="shared" si="69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66"/>
        <v>0</v>
      </c>
      <c r="D176" s="163">
        <f t="shared" si="66"/>
        <v>0</v>
      </c>
      <c r="E176" s="163">
        <f t="shared" si="66"/>
        <v>0</v>
      </c>
      <c r="F176" s="163">
        <f t="shared" si="66"/>
        <v>0</v>
      </c>
      <c r="G176" s="163">
        <f t="shared" si="67"/>
        <v>0</v>
      </c>
      <c r="H176" s="163">
        <f t="shared" si="66"/>
        <v>0</v>
      </c>
      <c r="I176" s="163">
        <f t="shared" si="66"/>
        <v>0</v>
      </c>
      <c r="J176" s="163">
        <f t="shared" si="66"/>
        <v>0</v>
      </c>
      <c r="K176" s="163">
        <f t="shared" si="66"/>
        <v>0</v>
      </c>
      <c r="L176" s="163">
        <f t="shared" si="66"/>
        <v>0</v>
      </c>
      <c r="M176" s="163">
        <f t="shared" si="66"/>
        <v>0</v>
      </c>
      <c r="N176" s="163">
        <f t="shared" si="68"/>
        <v>0</v>
      </c>
      <c r="O176" s="163">
        <f t="shared" si="68"/>
        <v>0</v>
      </c>
      <c r="P176" s="163">
        <f t="shared" si="68"/>
        <v>0</v>
      </c>
      <c r="Q176" s="163">
        <f t="shared" si="68"/>
        <v>0</v>
      </c>
      <c r="R176" s="163">
        <f t="shared" si="68"/>
        <v>0</v>
      </c>
      <c r="S176" s="163">
        <f t="shared" si="69"/>
        <v>0</v>
      </c>
      <c r="T176" s="163">
        <f t="shared" si="69"/>
        <v>0</v>
      </c>
      <c r="U176" s="163">
        <f t="shared" si="69"/>
        <v>0</v>
      </c>
      <c r="V176" s="163">
        <f t="shared" si="69"/>
        <v>0</v>
      </c>
      <c r="W176" s="163">
        <f t="shared" si="69"/>
        <v>0</v>
      </c>
      <c r="X176" s="163">
        <f t="shared" si="69"/>
        <v>0</v>
      </c>
      <c r="Y176" s="163">
        <f t="shared" si="69"/>
        <v>0</v>
      </c>
      <c r="Z176" s="163">
        <f t="shared" si="69"/>
        <v>0</v>
      </c>
      <c r="AA176" s="163">
        <f t="shared" si="69"/>
        <v>0</v>
      </c>
      <c r="AB176" s="163">
        <f t="shared" si="69"/>
        <v>0</v>
      </c>
      <c r="AC176" s="163">
        <f t="shared" si="69"/>
        <v>0</v>
      </c>
      <c r="AD176" s="163">
        <f t="shared" si="69"/>
        <v>0</v>
      </c>
      <c r="AE176" s="163">
        <f t="shared" si="69"/>
        <v>0</v>
      </c>
      <c r="AF176" s="176">
        <f t="shared" si="69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66"/>
        <v>0</v>
      </c>
      <c r="D177" s="163">
        <f t="shared" si="66"/>
        <v>0</v>
      </c>
      <c r="E177" s="163">
        <f t="shared" si="66"/>
        <v>0</v>
      </c>
      <c r="F177" s="163">
        <f t="shared" si="66"/>
        <v>0</v>
      </c>
      <c r="G177" s="163">
        <f t="shared" si="67"/>
        <v>0</v>
      </c>
      <c r="H177" s="163">
        <f t="shared" si="66"/>
        <v>0</v>
      </c>
      <c r="I177" s="163">
        <f t="shared" si="66"/>
        <v>0</v>
      </c>
      <c r="J177" s="163">
        <f t="shared" si="66"/>
        <v>0</v>
      </c>
      <c r="K177" s="163">
        <f t="shared" si="66"/>
        <v>0</v>
      </c>
      <c r="L177" s="163">
        <f t="shared" si="66"/>
        <v>0</v>
      </c>
      <c r="M177" s="163">
        <f t="shared" si="66"/>
        <v>0</v>
      </c>
      <c r="N177" s="163">
        <f t="shared" si="68"/>
        <v>0</v>
      </c>
      <c r="O177" s="163">
        <f t="shared" si="68"/>
        <v>0</v>
      </c>
      <c r="P177" s="163">
        <f t="shared" si="68"/>
        <v>0</v>
      </c>
      <c r="Q177" s="163">
        <f t="shared" si="68"/>
        <v>0</v>
      </c>
      <c r="R177" s="163">
        <f t="shared" si="68"/>
        <v>0</v>
      </c>
      <c r="S177" s="163">
        <f t="shared" si="69"/>
        <v>0</v>
      </c>
      <c r="T177" s="163">
        <f t="shared" si="69"/>
        <v>0</v>
      </c>
      <c r="U177" s="163">
        <f t="shared" si="69"/>
        <v>0</v>
      </c>
      <c r="V177" s="163">
        <f t="shared" si="69"/>
        <v>0</v>
      </c>
      <c r="W177" s="163">
        <f t="shared" si="69"/>
        <v>0</v>
      </c>
      <c r="X177" s="163">
        <f t="shared" si="69"/>
        <v>0</v>
      </c>
      <c r="Y177" s="163">
        <f t="shared" si="69"/>
        <v>0</v>
      </c>
      <c r="Z177" s="163">
        <f t="shared" si="69"/>
        <v>0</v>
      </c>
      <c r="AA177" s="163">
        <f t="shared" si="69"/>
        <v>0</v>
      </c>
      <c r="AB177" s="163">
        <f t="shared" si="69"/>
        <v>0</v>
      </c>
      <c r="AC177" s="163">
        <f t="shared" si="69"/>
        <v>0</v>
      </c>
      <c r="AD177" s="163">
        <f t="shared" si="69"/>
        <v>0</v>
      </c>
      <c r="AE177" s="163">
        <f t="shared" si="69"/>
        <v>0</v>
      </c>
      <c r="AF177" s="176">
        <f t="shared" si="69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66"/>
        <v>0</v>
      </c>
      <c r="D178" s="163">
        <f t="shared" si="66"/>
        <v>0</v>
      </c>
      <c r="E178" s="163">
        <f t="shared" si="66"/>
        <v>0</v>
      </c>
      <c r="F178" s="163">
        <f t="shared" si="66"/>
        <v>0</v>
      </c>
      <c r="G178" s="163">
        <f t="shared" si="67"/>
        <v>0</v>
      </c>
      <c r="H178" s="163">
        <f t="shared" si="66"/>
        <v>0</v>
      </c>
      <c r="I178" s="163">
        <f t="shared" si="66"/>
        <v>0</v>
      </c>
      <c r="J178" s="163">
        <f t="shared" si="66"/>
        <v>0</v>
      </c>
      <c r="K178" s="163">
        <f t="shared" si="66"/>
        <v>0</v>
      </c>
      <c r="L178" s="163">
        <f t="shared" si="66"/>
        <v>0</v>
      </c>
      <c r="M178" s="163">
        <f t="shared" si="66"/>
        <v>0</v>
      </c>
      <c r="N178" s="163">
        <f t="shared" si="68"/>
        <v>0</v>
      </c>
      <c r="O178" s="163">
        <f t="shared" si="68"/>
        <v>0</v>
      </c>
      <c r="P178" s="163">
        <f t="shared" si="68"/>
        <v>0</v>
      </c>
      <c r="Q178" s="163">
        <f t="shared" si="68"/>
        <v>0</v>
      </c>
      <c r="R178" s="163">
        <f t="shared" si="68"/>
        <v>0</v>
      </c>
      <c r="S178" s="163">
        <f t="shared" si="69"/>
        <v>0</v>
      </c>
      <c r="T178" s="163">
        <f t="shared" si="69"/>
        <v>0</v>
      </c>
      <c r="U178" s="163">
        <f t="shared" si="69"/>
        <v>0</v>
      </c>
      <c r="V178" s="163">
        <f t="shared" si="69"/>
        <v>0</v>
      </c>
      <c r="W178" s="163">
        <f t="shared" si="69"/>
        <v>0</v>
      </c>
      <c r="X178" s="163">
        <f t="shared" si="69"/>
        <v>0</v>
      </c>
      <c r="Y178" s="163">
        <f t="shared" si="69"/>
        <v>0</v>
      </c>
      <c r="Z178" s="163">
        <f t="shared" si="69"/>
        <v>0</v>
      </c>
      <c r="AA178" s="163">
        <f t="shared" si="69"/>
        <v>0</v>
      </c>
      <c r="AB178" s="163">
        <f t="shared" si="69"/>
        <v>0</v>
      </c>
      <c r="AC178" s="163">
        <f t="shared" si="69"/>
        <v>0</v>
      </c>
      <c r="AD178" s="163">
        <f t="shared" si="69"/>
        <v>0</v>
      </c>
      <c r="AE178" s="163">
        <f t="shared" si="69"/>
        <v>0</v>
      </c>
      <c r="AF178" s="176">
        <f t="shared" si="69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66"/>
        <v>0</v>
      </c>
      <c r="D179" s="163">
        <f t="shared" si="66"/>
        <v>0</v>
      </c>
      <c r="E179" s="163">
        <f t="shared" si="66"/>
        <v>0</v>
      </c>
      <c r="F179" s="163">
        <f t="shared" si="66"/>
        <v>0</v>
      </c>
      <c r="G179" s="163">
        <f t="shared" si="67"/>
        <v>0</v>
      </c>
      <c r="H179" s="163">
        <f t="shared" si="66"/>
        <v>0</v>
      </c>
      <c r="I179" s="163">
        <f t="shared" si="66"/>
        <v>0</v>
      </c>
      <c r="J179" s="163">
        <f t="shared" si="66"/>
        <v>0</v>
      </c>
      <c r="K179" s="163">
        <f t="shared" si="66"/>
        <v>0</v>
      </c>
      <c r="L179" s="163">
        <f t="shared" si="66"/>
        <v>0</v>
      </c>
      <c r="M179" s="163">
        <f t="shared" si="66"/>
        <v>0</v>
      </c>
      <c r="N179" s="163">
        <f t="shared" si="68"/>
        <v>0</v>
      </c>
      <c r="O179" s="163">
        <f t="shared" si="68"/>
        <v>0</v>
      </c>
      <c r="P179" s="163">
        <f t="shared" si="68"/>
        <v>0</v>
      </c>
      <c r="Q179" s="163">
        <f t="shared" si="68"/>
        <v>0</v>
      </c>
      <c r="R179" s="163">
        <f t="shared" si="68"/>
        <v>0</v>
      </c>
      <c r="S179" s="163">
        <f t="shared" si="69"/>
        <v>0</v>
      </c>
      <c r="T179" s="163">
        <f t="shared" si="69"/>
        <v>0</v>
      </c>
      <c r="U179" s="163">
        <f t="shared" si="69"/>
        <v>0</v>
      </c>
      <c r="V179" s="163">
        <f t="shared" si="69"/>
        <v>0</v>
      </c>
      <c r="W179" s="163">
        <f t="shared" si="69"/>
        <v>0</v>
      </c>
      <c r="X179" s="163">
        <f t="shared" si="69"/>
        <v>0</v>
      </c>
      <c r="Y179" s="163">
        <f t="shared" si="69"/>
        <v>0</v>
      </c>
      <c r="Z179" s="163">
        <f t="shared" si="69"/>
        <v>0</v>
      </c>
      <c r="AA179" s="163">
        <f t="shared" si="69"/>
        <v>0</v>
      </c>
      <c r="AB179" s="163">
        <f t="shared" si="69"/>
        <v>0</v>
      </c>
      <c r="AC179" s="163">
        <f t="shared" si="69"/>
        <v>0</v>
      </c>
      <c r="AD179" s="163">
        <f t="shared" si="69"/>
        <v>0</v>
      </c>
      <c r="AE179" s="163">
        <f t="shared" si="69"/>
        <v>0</v>
      </c>
      <c r="AF179" s="176">
        <f t="shared" si="69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66"/>
        <v>0</v>
      </c>
      <c r="D180" s="163">
        <f t="shared" si="66"/>
        <v>0</v>
      </c>
      <c r="E180" s="163">
        <f t="shared" si="66"/>
        <v>0</v>
      </c>
      <c r="F180" s="163">
        <f t="shared" si="66"/>
        <v>0</v>
      </c>
      <c r="G180" s="163">
        <f t="shared" si="67"/>
        <v>0</v>
      </c>
      <c r="H180" s="163">
        <f t="shared" si="66"/>
        <v>0</v>
      </c>
      <c r="I180" s="163">
        <f t="shared" si="66"/>
        <v>0</v>
      </c>
      <c r="J180" s="163">
        <f t="shared" si="66"/>
        <v>0</v>
      </c>
      <c r="K180" s="163">
        <f t="shared" si="66"/>
        <v>0</v>
      </c>
      <c r="L180" s="163">
        <f t="shared" si="66"/>
        <v>0</v>
      </c>
      <c r="M180" s="163">
        <f t="shared" si="66"/>
        <v>0</v>
      </c>
      <c r="N180" s="163">
        <f t="shared" si="68"/>
        <v>0</v>
      </c>
      <c r="O180" s="163">
        <f t="shared" si="68"/>
        <v>0</v>
      </c>
      <c r="P180" s="163">
        <f t="shared" si="68"/>
        <v>0</v>
      </c>
      <c r="Q180" s="163">
        <f t="shared" si="68"/>
        <v>0</v>
      </c>
      <c r="R180" s="163">
        <f t="shared" si="68"/>
        <v>0</v>
      </c>
      <c r="S180" s="163">
        <f t="shared" si="69"/>
        <v>0</v>
      </c>
      <c r="T180" s="163">
        <f t="shared" si="69"/>
        <v>0</v>
      </c>
      <c r="U180" s="163">
        <f t="shared" si="69"/>
        <v>0</v>
      </c>
      <c r="V180" s="163">
        <f t="shared" si="69"/>
        <v>0</v>
      </c>
      <c r="W180" s="163">
        <f t="shared" si="69"/>
        <v>0</v>
      </c>
      <c r="X180" s="163">
        <f t="shared" si="69"/>
        <v>0</v>
      </c>
      <c r="Y180" s="163">
        <f t="shared" si="69"/>
        <v>0</v>
      </c>
      <c r="Z180" s="163">
        <f t="shared" si="69"/>
        <v>0</v>
      </c>
      <c r="AA180" s="163">
        <f t="shared" si="69"/>
        <v>0</v>
      </c>
      <c r="AB180" s="163">
        <f t="shared" si="69"/>
        <v>0</v>
      </c>
      <c r="AC180" s="163">
        <f t="shared" si="69"/>
        <v>0</v>
      </c>
      <c r="AD180" s="163">
        <f t="shared" si="69"/>
        <v>0</v>
      </c>
      <c r="AE180" s="163">
        <f t="shared" si="69"/>
        <v>0</v>
      </c>
      <c r="AF180" s="176">
        <f t="shared" si="69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66"/>
        <v>0</v>
      </c>
      <c r="D181" s="163">
        <f t="shared" si="66"/>
        <v>0</v>
      </c>
      <c r="E181" s="163">
        <f t="shared" si="66"/>
        <v>0</v>
      </c>
      <c r="F181" s="163">
        <f t="shared" si="66"/>
        <v>0</v>
      </c>
      <c r="G181" s="163">
        <f t="shared" si="67"/>
        <v>0</v>
      </c>
      <c r="H181" s="163">
        <f t="shared" si="66"/>
        <v>0</v>
      </c>
      <c r="I181" s="163">
        <f t="shared" si="66"/>
        <v>0</v>
      </c>
      <c r="J181" s="163">
        <f t="shared" si="66"/>
        <v>0</v>
      </c>
      <c r="K181" s="163">
        <f t="shared" si="66"/>
        <v>0</v>
      </c>
      <c r="L181" s="163">
        <f t="shared" si="66"/>
        <v>0</v>
      </c>
      <c r="M181" s="163">
        <f t="shared" si="66"/>
        <v>0</v>
      </c>
      <c r="N181" s="163">
        <f t="shared" si="68"/>
        <v>0</v>
      </c>
      <c r="O181" s="163">
        <f t="shared" si="68"/>
        <v>0</v>
      </c>
      <c r="P181" s="163">
        <f t="shared" si="68"/>
        <v>0</v>
      </c>
      <c r="Q181" s="163">
        <f t="shared" si="68"/>
        <v>0</v>
      </c>
      <c r="R181" s="163">
        <f t="shared" si="68"/>
        <v>0</v>
      </c>
      <c r="S181" s="163">
        <f t="shared" si="69"/>
        <v>0</v>
      </c>
      <c r="T181" s="163">
        <f t="shared" si="69"/>
        <v>0</v>
      </c>
      <c r="U181" s="163">
        <f t="shared" si="69"/>
        <v>0</v>
      </c>
      <c r="V181" s="163">
        <f t="shared" si="69"/>
        <v>0</v>
      </c>
      <c r="W181" s="163">
        <f t="shared" si="69"/>
        <v>0</v>
      </c>
      <c r="X181" s="163">
        <f t="shared" si="69"/>
        <v>0</v>
      </c>
      <c r="Y181" s="163">
        <f t="shared" si="69"/>
        <v>0</v>
      </c>
      <c r="Z181" s="163">
        <f t="shared" si="69"/>
        <v>0</v>
      </c>
      <c r="AA181" s="163">
        <f t="shared" si="69"/>
        <v>0</v>
      </c>
      <c r="AB181" s="163">
        <f t="shared" si="69"/>
        <v>0</v>
      </c>
      <c r="AC181" s="163">
        <f t="shared" si="69"/>
        <v>0</v>
      </c>
      <c r="AD181" s="163">
        <f t="shared" si="69"/>
        <v>0</v>
      </c>
      <c r="AE181" s="163">
        <f t="shared" si="69"/>
        <v>0</v>
      </c>
      <c r="AF181" s="176">
        <f t="shared" si="69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66"/>
        <v>0</v>
      </c>
      <c r="D182" s="163">
        <f t="shared" si="66"/>
        <v>0</v>
      </c>
      <c r="E182" s="163">
        <f t="shared" si="66"/>
        <v>0</v>
      </c>
      <c r="F182" s="163">
        <f t="shared" si="66"/>
        <v>0</v>
      </c>
      <c r="G182" s="163">
        <f t="shared" si="67"/>
        <v>0</v>
      </c>
      <c r="H182" s="163">
        <f t="shared" si="66"/>
        <v>0</v>
      </c>
      <c r="I182" s="163">
        <f t="shared" si="66"/>
        <v>0</v>
      </c>
      <c r="J182" s="163">
        <f t="shared" si="66"/>
        <v>0</v>
      </c>
      <c r="K182" s="163">
        <f t="shared" si="66"/>
        <v>0</v>
      </c>
      <c r="L182" s="163">
        <f t="shared" si="66"/>
        <v>0</v>
      </c>
      <c r="M182" s="163">
        <f t="shared" si="66"/>
        <v>0</v>
      </c>
      <c r="N182" s="163">
        <f t="shared" si="68"/>
        <v>0</v>
      </c>
      <c r="O182" s="163">
        <f t="shared" si="68"/>
        <v>0</v>
      </c>
      <c r="P182" s="163">
        <f t="shared" si="68"/>
        <v>0</v>
      </c>
      <c r="Q182" s="163">
        <f t="shared" si="68"/>
        <v>0</v>
      </c>
      <c r="R182" s="163">
        <f t="shared" si="68"/>
        <v>0</v>
      </c>
      <c r="S182" s="163">
        <f t="shared" si="69"/>
        <v>0</v>
      </c>
      <c r="T182" s="163">
        <f t="shared" si="69"/>
        <v>0</v>
      </c>
      <c r="U182" s="163">
        <f t="shared" si="69"/>
        <v>0</v>
      </c>
      <c r="V182" s="163">
        <f t="shared" si="69"/>
        <v>0</v>
      </c>
      <c r="W182" s="163">
        <f t="shared" si="69"/>
        <v>0</v>
      </c>
      <c r="X182" s="163">
        <f t="shared" si="69"/>
        <v>0</v>
      </c>
      <c r="Y182" s="163">
        <f t="shared" si="69"/>
        <v>0</v>
      </c>
      <c r="Z182" s="163">
        <f t="shared" si="69"/>
        <v>0</v>
      </c>
      <c r="AA182" s="163">
        <f t="shared" si="69"/>
        <v>0</v>
      </c>
      <c r="AB182" s="163">
        <f t="shared" si="69"/>
        <v>0</v>
      </c>
      <c r="AC182" s="163">
        <f t="shared" si="69"/>
        <v>0</v>
      </c>
      <c r="AD182" s="163">
        <f t="shared" si="69"/>
        <v>0</v>
      </c>
      <c r="AE182" s="163">
        <f t="shared" si="69"/>
        <v>0</v>
      </c>
      <c r="AF182" s="176">
        <f t="shared" si="69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66"/>
        <v>0</v>
      </c>
      <c r="D183" s="163">
        <f t="shared" si="66"/>
        <v>0</v>
      </c>
      <c r="E183" s="163">
        <f t="shared" si="66"/>
        <v>0</v>
      </c>
      <c r="F183" s="163">
        <f t="shared" si="66"/>
        <v>0</v>
      </c>
      <c r="G183" s="163">
        <f t="shared" si="67"/>
        <v>0</v>
      </c>
      <c r="H183" s="163">
        <f t="shared" si="66"/>
        <v>0</v>
      </c>
      <c r="I183" s="163">
        <f t="shared" si="66"/>
        <v>0</v>
      </c>
      <c r="J183" s="163">
        <f t="shared" si="66"/>
        <v>0</v>
      </c>
      <c r="K183" s="163">
        <f t="shared" si="66"/>
        <v>0</v>
      </c>
      <c r="L183" s="163">
        <f t="shared" si="66"/>
        <v>0</v>
      </c>
      <c r="M183" s="163">
        <f t="shared" si="66"/>
        <v>0</v>
      </c>
      <c r="N183" s="163">
        <f t="shared" si="68"/>
        <v>0</v>
      </c>
      <c r="O183" s="163">
        <f t="shared" si="68"/>
        <v>0</v>
      </c>
      <c r="P183" s="163">
        <f t="shared" si="68"/>
        <v>0</v>
      </c>
      <c r="Q183" s="163">
        <f t="shared" si="68"/>
        <v>0</v>
      </c>
      <c r="R183" s="163">
        <f t="shared" si="68"/>
        <v>0</v>
      </c>
      <c r="S183" s="163">
        <f t="shared" si="69"/>
        <v>0</v>
      </c>
      <c r="T183" s="163">
        <f t="shared" si="69"/>
        <v>0</v>
      </c>
      <c r="U183" s="163">
        <f t="shared" si="69"/>
        <v>0</v>
      </c>
      <c r="V183" s="163">
        <f t="shared" si="69"/>
        <v>0</v>
      </c>
      <c r="W183" s="163">
        <f t="shared" si="69"/>
        <v>0</v>
      </c>
      <c r="X183" s="163">
        <f t="shared" si="69"/>
        <v>0</v>
      </c>
      <c r="Y183" s="163">
        <f t="shared" si="69"/>
        <v>0</v>
      </c>
      <c r="Z183" s="163">
        <f t="shared" si="69"/>
        <v>0</v>
      </c>
      <c r="AA183" s="163">
        <f t="shared" si="69"/>
        <v>0</v>
      </c>
      <c r="AB183" s="163">
        <f t="shared" si="69"/>
        <v>0</v>
      </c>
      <c r="AC183" s="163">
        <f t="shared" si="69"/>
        <v>0</v>
      </c>
      <c r="AD183" s="163">
        <f t="shared" si="69"/>
        <v>0</v>
      </c>
      <c r="AE183" s="163">
        <f t="shared" si="69"/>
        <v>0</v>
      </c>
      <c r="AF183" s="176">
        <f t="shared" si="69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66"/>
        <v>0</v>
      </c>
      <c r="D184" s="163">
        <f t="shared" si="66"/>
        <v>0</v>
      </c>
      <c r="E184" s="163">
        <f t="shared" si="66"/>
        <v>0</v>
      </c>
      <c r="F184" s="163">
        <f t="shared" si="66"/>
        <v>0</v>
      </c>
      <c r="G184" s="163">
        <f t="shared" si="67"/>
        <v>0</v>
      </c>
      <c r="H184" s="163">
        <f t="shared" si="66"/>
        <v>0</v>
      </c>
      <c r="I184" s="163">
        <f t="shared" si="66"/>
        <v>0</v>
      </c>
      <c r="J184" s="163">
        <f t="shared" si="66"/>
        <v>0</v>
      </c>
      <c r="K184" s="163">
        <f t="shared" si="66"/>
        <v>0</v>
      </c>
      <c r="L184" s="163">
        <f t="shared" si="66"/>
        <v>0</v>
      </c>
      <c r="M184" s="163">
        <f t="shared" si="66"/>
        <v>0</v>
      </c>
      <c r="N184" s="163">
        <f t="shared" si="68"/>
        <v>0</v>
      </c>
      <c r="O184" s="163">
        <f t="shared" si="68"/>
        <v>0</v>
      </c>
      <c r="P184" s="163">
        <f t="shared" si="68"/>
        <v>0</v>
      </c>
      <c r="Q184" s="163">
        <f t="shared" si="68"/>
        <v>0</v>
      </c>
      <c r="R184" s="163">
        <f t="shared" si="68"/>
        <v>0</v>
      </c>
      <c r="S184" s="163">
        <f t="shared" ref="S184:AF199" si="70">R184</f>
        <v>0</v>
      </c>
      <c r="T184" s="163">
        <f t="shared" si="70"/>
        <v>0</v>
      </c>
      <c r="U184" s="163">
        <f t="shared" si="70"/>
        <v>0</v>
      </c>
      <c r="V184" s="163">
        <f t="shared" si="70"/>
        <v>0</v>
      </c>
      <c r="W184" s="163">
        <f t="shared" si="70"/>
        <v>0</v>
      </c>
      <c r="X184" s="163">
        <f t="shared" si="70"/>
        <v>0</v>
      </c>
      <c r="Y184" s="163">
        <f t="shared" si="70"/>
        <v>0</v>
      </c>
      <c r="Z184" s="163">
        <f t="shared" si="70"/>
        <v>0</v>
      </c>
      <c r="AA184" s="163">
        <f t="shared" si="70"/>
        <v>0</v>
      </c>
      <c r="AB184" s="163">
        <f t="shared" si="69"/>
        <v>0</v>
      </c>
      <c r="AC184" s="163">
        <f t="shared" si="69"/>
        <v>0</v>
      </c>
      <c r="AD184" s="163">
        <f t="shared" si="70"/>
        <v>0</v>
      </c>
      <c r="AE184" s="163">
        <f t="shared" si="70"/>
        <v>0</v>
      </c>
      <c r="AF184" s="176">
        <f t="shared" si="70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M200" si="71">B185</f>
        <v>0</v>
      </c>
      <c r="D185" s="163">
        <f t="shared" si="71"/>
        <v>0</v>
      </c>
      <c r="E185" s="163">
        <f t="shared" si="71"/>
        <v>0</v>
      </c>
      <c r="F185" s="163">
        <f t="shared" si="71"/>
        <v>0</v>
      </c>
      <c r="G185" s="163">
        <f t="shared" si="67"/>
        <v>0</v>
      </c>
      <c r="H185" s="163">
        <f t="shared" si="71"/>
        <v>0</v>
      </c>
      <c r="I185" s="163">
        <f t="shared" si="71"/>
        <v>0</v>
      </c>
      <c r="J185" s="163">
        <f t="shared" si="71"/>
        <v>0</v>
      </c>
      <c r="K185" s="163">
        <f t="shared" si="71"/>
        <v>0</v>
      </c>
      <c r="L185" s="163">
        <f t="shared" si="71"/>
        <v>0</v>
      </c>
      <c r="M185" s="163">
        <f t="shared" si="71"/>
        <v>0</v>
      </c>
      <c r="N185" s="163">
        <f t="shared" si="68"/>
        <v>0</v>
      </c>
      <c r="O185" s="163">
        <f t="shared" si="68"/>
        <v>0</v>
      </c>
      <c r="P185" s="163">
        <f t="shared" si="68"/>
        <v>0</v>
      </c>
      <c r="Q185" s="163">
        <f t="shared" si="68"/>
        <v>0</v>
      </c>
      <c r="R185" s="163">
        <f t="shared" si="68"/>
        <v>0</v>
      </c>
      <c r="S185" s="163">
        <f t="shared" si="70"/>
        <v>0</v>
      </c>
      <c r="T185" s="163">
        <f t="shared" si="70"/>
        <v>0</v>
      </c>
      <c r="U185" s="163">
        <f t="shared" si="70"/>
        <v>0</v>
      </c>
      <c r="V185" s="163">
        <f t="shared" si="70"/>
        <v>0</v>
      </c>
      <c r="W185" s="163">
        <f t="shared" si="70"/>
        <v>0</v>
      </c>
      <c r="X185" s="163">
        <f t="shared" si="70"/>
        <v>0</v>
      </c>
      <c r="Y185" s="163">
        <f t="shared" si="70"/>
        <v>0</v>
      </c>
      <c r="Z185" s="163">
        <f t="shared" si="70"/>
        <v>0</v>
      </c>
      <c r="AA185" s="163">
        <f t="shared" si="70"/>
        <v>0</v>
      </c>
      <c r="AB185" s="163">
        <f t="shared" si="70"/>
        <v>0</v>
      </c>
      <c r="AC185" s="163">
        <f t="shared" si="70"/>
        <v>0</v>
      </c>
      <c r="AD185" s="163">
        <f t="shared" si="70"/>
        <v>0</v>
      </c>
      <c r="AE185" s="163">
        <f t="shared" si="70"/>
        <v>0</v>
      </c>
      <c r="AF185" s="176">
        <f t="shared" si="70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71"/>
        <v>0</v>
      </c>
      <c r="D186" s="163">
        <f t="shared" si="71"/>
        <v>0</v>
      </c>
      <c r="E186" s="163">
        <f t="shared" si="71"/>
        <v>0</v>
      </c>
      <c r="F186" s="163">
        <f t="shared" si="71"/>
        <v>0</v>
      </c>
      <c r="G186" s="163">
        <f t="shared" si="67"/>
        <v>0</v>
      </c>
      <c r="H186" s="163">
        <f t="shared" si="71"/>
        <v>0</v>
      </c>
      <c r="I186" s="163">
        <f t="shared" si="71"/>
        <v>0</v>
      </c>
      <c r="J186" s="163">
        <f t="shared" si="71"/>
        <v>0</v>
      </c>
      <c r="K186" s="163">
        <f t="shared" si="71"/>
        <v>0</v>
      </c>
      <c r="L186" s="163">
        <f t="shared" si="71"/>
        <v>0</v>
      </c>
      <c r="M186" s="163">
        <f t="shared" si="71"/>
        <v>0</v>
      </c>
      <c r="N186" s="163">
        <f t="shared" si="68"/>
        <v>0</v>
      </c>
      <c r="O186" s="163">
        <f t="shared" si="68"/>
        <v>0</v>
      </c>
      <c r="P186" s="163">
        <f t="shared" si="68"/>
        <v>0</v>
      </c>
      <c r="Q186" s="163">
        <f t="shared" si="68"/>
        <v>0</v>
      </c>
      <c r="R186" s="163">
        <f t="shared" si="68"/>
        <v>0</v>
      </c>
      <c r="S186" s="163">
        <f t="shared" si="70"/>
        <v>0</v>
      </c>
      <c r="T186" s="163">
        <f t="shared" si="70"/>
        <v>0</v>
      </c>
      <c r="U186" s="163">
        <f t="shared" si="70"/>
        <v>0</v>
      </c>
      <c r="V186" s="163">
        <f t="shared" si="70"/>
        <v>0</v>
      </c>
      <c r="W186" s="163">
        <f t="shared" si="70"/>
        <v>0</v>
      </c>
      <c r="X186" s="163">
        <f t="shared" si="70"/>
        <v>0</v>
      </c>
      <c r="Y186" s="163">
        <f t="shared" si="70"/>
        <v>0</v>
      </c>
      <c r="Z186" s="163">
        <f t="shared" si="70"/>
        <v>0</v>
      </c>
      <c r="AA186" s="163">
        <f t="shared" si="70"/>
        <v>0</v>
      </c>
      <c r="AB186" s="163">
        <f t="shared" si="70"/>
        <v>0</v>
      </c>
      <c r="AC186" s="163">
        <f t="shared" si="70"/>
        <v>0</v>
      </c>
      <c r="AD186" s="163">
        <f t="shared" si="70"/>
        <v>0</v>
      </c>
      <c r="AE186" s="163">
        <f t="shared" si="70"/>
        <v>0</v>
      </c>
      <c r="AF186" s="176">
        <f t="shared" si="70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71"/>
        <v>0</v>
      </c>
      <c r="D187" s="163">
        <f t="shared" si="71"/>
        <v>0</v>
      </c>
      <c r="E187" s="163">
        <f t="shared" si="71"/>
        <v>0</v>
      </c>
      <c r="F187" s="163">
        <f t="shared" si="71"/>
        <v>0</v>
      </c>
      <c r="G187" s="163">
        <f t="shared" si="67"/>
        <v>0</v>
      </c>
      <c r="H187" s="163">
        <f t="shared" si="71"/>
        <v>0</v>
      </c>
      <c r="I187" s="163">
        <f t="shared" si="71"/>
        <v>0</v>
      </c>
      <c r="J187" s="163">
        <f t="shared" si="71"/>
        <v>0</v>
      </c>
      <c r="K187" s="163">
        <f t="shared" si="71"/>
        <v>0</v>
      </c>
      <c r="L187" s="163">
        <f t="shared" si="71"/>
        <v>0</v>
      </c>
      <c r="M187" s="163">
        <f t="shared" si="71"/>
        <v>0</v>
      </c>
      <c r="N187" s="163">
        <f t="shared" si="68"/>
        <v>0</v>
      </c>
      <c r="O187" s="163">
        <f t="shared" si="68"/>
        <v>0</v>
      </c>
      <c r="P187" s="163">
        <f t="shared" si="68"/>
        <v>0</v>
      </c>
      <c r="Q187" s="163">
        <f t="shared" si="68"/>
        <v>0</v>
      </c>
      <c r="R187" s="163">
        <f t="shared" si="68"/>
        <v>0</v>
      </c>
      <c r="S187" s="163">
        <f t="shared" si="70"/>
        <v>0</v>
      </c>
      <c r="T187" s="163">
        <f t="shared" si="70"/>
        <v>0</v>
      </c>
      <c r="U187" s="163">
        <f t="shared" si="70"/>
        <v>0</v>
      </c>
      <c r="V187" s="163">
        <f t="shared" si="70"/>
        <v>0</v>
      </c>
      <c r="W187" s="163">
        <f t="shared" si="70"/>
        <v>0</v>
      </c>
      <c r="X187" s="163">
        <f t="shared" si="70"/>
        <v>0</v>
      </c>
      <c r="Y187" s="163">
        <f t="shared" si="70"/>
        <v>0</v>
      </c>
      <c r="Z187" s="163">
        <f t="shared" si="70"/>
        <v>0</v>
      </c>
      <c r="AA187" s="163">
        <f t="shared" si="70"/>
        <v>0</v>
      </c>
      <c r="AB187" s="163">
        <f t="shared" si="70"/>
        <v>0</v>
      </c>
      <c r="AC187" s="163">
        <f t="shared" si="70"/>
        <v>0</v>
      </c>
      <c r="AD187" s="163">
        <f t="shared" si="70"/>
        <v>0</v>
      </c>
      <c r="AE187" s="163">
        <f t="shared" si="70"/>
        <v>0</v>
      </c>
      <c r="AF187" s="176">
        <f t="shared" si="70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71"/>
        <v>0</v>
      </c>
      <c r="D188" s="163">
        <f t="shared" si="71"/>
        <v>0</v>
      </c>
      <c r="E188" s="163">
        <f t="shared" si="71"/>
        <v>0</v>
      </c>
      <c r="F188" s="163">
        <f t="shared" si="71"/>
        <v>0</v>
      </c>
      <c r="G188" s="163">
        <f t="shared" si="67"/>
        <v>0</v>
      </c>
      <c r="H188" s="163">
        <f t="shared" si="71"/>
        <v>0</v>
      </c>
      <c r="I188" s="163">
        <f t="shared" si="71"/>
        <v>0</v>
      </c>
      <c r="J188" s="163">
        <f t="shared" si="71"/>
        <v>0</v>
      </c>
      <c r="K188" s="163">
        <f t="shared" si="71"/>
        <v>0</v>
      </c>
      <c r="L188" s="163">
        <f t="shared" si="71"/>
        <v>0</v>
      </c>
      <c r="M188" s="163">
        <f t="shared" si="71"/>
        <v>0</v>
      </c>
      <c r="N188" s="163">
        <f t="shared" si="68"/>
        <v>0</v>
      </c>
      <c r="O188" s="163">
        <f t="shared" si="68"/>
        <v>0</v>
      </c>
      <c r="P188" s="163">
        <f t="shared" si="68"/>
        <v>0</v>
      </c>
      <c r="Q188" s="163">
        <f t="shared" si="68"/>
        <v>0</v>
      </c>
      <c r="R188" s="163">
        <f t="shared" si="68"/>
        <v>0</v>
      </c>
      <c r="S188" s="163">
        <f t="shared" si="70"/>
        <v>0</v>
      </c>
      <c r="T188" s="163">
        <f t="shared" si="70"/>
        <v>0</v>
      </c>
      <c r="U188" s="163">
        <f t="shared" si="70"/>
        <v>0</v>
      </c>
      <c r="V188" s="163">
        <f t="shared" si="70"/>
        <v>0</v>
      </c>
      <c r="W188" s="163">
        <f t="shared" si="70"/>
        <v>0</v>
      </c>
      <c r="X188" s="163">
        <f t="shared" si="70"/>
        <v>0</v>
      </c>
      <c r="Y188" s="163">
        <f t="shared" si="70"/>
        <v>0</v>
      </c>
      <c r="Z188" s="163">
        <f t="shared" si="70"/>
        <v>0</v>
      </c>
      <c r="AA188" s="163">
        <f t="shared" si="70"/>
        <v>0</v>
      </c>
      <c r="AB188" s="163">
        <f t="shared" si="70"/>
        <v>0</v>
      </c>
      <c r="AC188" s="163">
        <f t="shared" si="70"/>
        <v>0</v>
      </c>
      <c r="AD188" s="163">
        <f t="shared" si="70"/>
        <v>0</v>
      </c>
      <c r="AE188" s="163">
        <f t="shared" si="70"/>
        <v>0</v>
      </c>
      <c r="AF188" s="176">
        <f t="shared" si="70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71"/>
        <v>0</v>
      </c>
      <c r="D189" s="163">
        <f t="shared" si="71"/>
        <v>0</v>
      </c>
      <c r="E189" s="163">
        <f t="shared" si="71"/>
        <v>0</v>
      </c>
      <c r="F189" s="163">
        <f t="shared" si="71"/>
        <v>0</v>
      </c>
      <c r="G189" s="163">
        <f t="shared" si="67"/>
        <v>0</v>
      </c>
      <c r="H189" s="163">
        <f t="shared" si="71"/>
        <v>0</v>
      </c>
      <c r="I189" s="163">
        <f t="shared" si="71"/>
        <v>0</v>
      </c>
      <c r="J189" s="163">
        <f t="shared" si="71"/>
        <v>0</v>
      </c>
      <c r="K189" s="163">
        <f t="shared" si="71"/>
        <v>0</v>
      </c>
      <c r="L189" s="163">
        <f t="shared" si="71"/>
        <v>0</v>
      </c>
      <c r="M189" s="163">
        <f t="shared" si="71"/>
        <v>0</v>
      </c>
      <c r="N189" s="163">
        <f t="shared" si="68"/>
        <v>0</v>
      </c>
      <c r="O189" s="163">
        <f t="shared" si="68"/>
        <v>0</v>
      </c>
      <c r="P189" s="163">
        <f t="shared" si="68"/>
        <v>0</v>
      </c>
      <c r="Q189" s="163">
        <f t="shared" si="68"/>
        <v>0</v>
      </c>
      <c r="R189" s="163">
        <f t="shared" si="68"/>
        <v>0</v>
      </c>
      <c r="S189" s="163">
        <f t="shared" si="70"/>
        <v>0</v>
      </c>
      <c r="T189" s="163">
        <f t="shared" si="70"/>
        <v>0</v>
      </c>
      <c r="U189" s="163">
        <f t="shared" si="70"/>
        <v>0</v>
      </c>
      <c r="V189" s="163">
        <f t="shared" si="70"/>
        <v>0</v>
      </c>
      <c r="W189" s="163">
        <f t="shared" si="70"/>
        <v>0</v>
      </c>
      <c r="X189" s="163">
        <f t="shared" si="70"/>
        <v>0</v>
      </c>
      <c r="Y189" s="163">
        <f t="shared" si="70"/>
        <v>0</v>
      </c>
      <c r="Z189" s="163">
        <f t="shared" si="70"/>
        <v>0</v>
      </c>
      <c r="AA189" s="163">
        <f t="shared" si="70"/>
        <v>0</v>
      </c>
      <c r="AB189" s="163">
        <f t="shared" si="70"/>
        <v>0</v>
      </c>
      <c r="AC189" s="163">
        <f t="shared" si="70"/>
        <v>0</v>
      </c>
      <c r="AD189" s="163">
        <f t="shared" si="70"/>
        <v>0</v>
      </c>
      <c r="AE189" s="163">
        <f t="shared" si="70"/>
        <v>0</v>
      </c>
      <c r="AF189" s="176">
        <f t="shared" si="70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71"/>
        <v>0</v>
      </c>
      <c r="D190" s="163">
        <f t="shared" si="71"/>
        <v>0</v>
      </c>
      <c r="E190" s="163">
        <f t="shared" si="71"/>
        <v>0</v>
      </c>
      <c r="F190" s="163">
        <f t="shared" si="71"/>
        <v>0</v>
      </c>
      <c r="G190" s="163">
        <f t="shared" si="67"/>
        <v>0</v>
      </c>
      <c r="H190" s="163">
        <f t="shared" si="71"/>
        <v>0</v>
      </c>
      <c r="I190" s="163">
        <f t="shared" si="71"/>
        <v>0</v>
      </c>
      <c r="J190" s="163">
        <f t="shared" si="71"/>
        <v>0</v>
      </c>
      <c r="K190" s="163">
        <f t="shared" si="71"/>
        <v>0</v>
      </c>
      <c r="L190" s="163">
        <f t="shared" si="71"/>
        <v>0</v>
      </c>
      <c r="M190" s="163">
        <f t="shared" si="71"/>
        <v>0</v>
      </c>
      <c r="N190" s="163">
        <f t="shared" si="68"/>
        <v>0</v>
      </c>
      <c r="O190" s="163">
        <f t="shared" si="68"/>
        <v>0</v>
      </c>
      <c r="P190" s="163">
        <f t="shared" si="68"/>
        <v>0</v>
      </c>
      <c r="Q190" s="163">
        <f t="shared" si="68"/>
        <v>0</v>
      </c>
      <c r="R190" s="163">
        <f t="shared" si="68"/>
        <v>0</v>
      </c>
      <c r="S190" s="163">
        <f t="shared" si="70"/>
        <v>0</v>
      </c>
      <c r="T190" s="163">
        <f t="shared" si="70"/>
        <v>0</v>
      </c>
      <c r="U190" s="163">
        <f t="shared" si="70"/>
        <v>0</v>
      </c>
      <c r="V190" s="163">
        <f t="shared" si="70"/>
        <v>0</v>
      </c>
      <c r="W190" s="163">
        <f t="shared" si="70"/>
        <v>0</v>
      </c>
      <c r="X190" s="163">
        <f t="shared" si="70"/>
        <v>0</v>
      </c>
      <c r="Y190" s="163">
        <f t="shared" si="70"/>
        <v>0</v>
      </c>
      <c r="Z190" s="163">
        <f t="shared" si="70"/>
        <v>0</v>
      </c>
      <c r="AA190" s="163">
        <f t="shared" si="70"/>
        <v>0</v>
      </c>
      <c r="AB190" s="163">
        <f t="shared" si="70"/>
        <v>0</v>
      </c>
      <c r="AC190" s="163">
        <f t="shared" si="70"/>
        <v>0</v>
      </c>
      <c r="AD190" s="163">
        <f t="shared" si="70"/>
        <v>0</v>
      </c>
      <c r="AE190" s="163">
        <f t="shared" si="70"/>
        <v>0</v>
      </c>
      <c r="AF190" s="176">
        <f t="shared" si="70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71"/>
        <v>0</v>
      </c>
      <c r="D191" s="163">
        <f t="shared" si="71"/>
        <v>0</v>
      </c>
      <c r="E191" s="163">
        <f t="shared" si="71"/>
        <v>0</v>
      </c>
      <c r="F191" s="163">
        <f t="shared" si="71"/>
        <v>0</v>
      </c>
      <c r="G191" s="163">
        <f t="shared" si="67"/>
        <v>0</v>
      </c>
      <c r="H191" s="163">
        <f t="shared" si="71"/>
        <v>0</v>
      </c>
      <c r="I191" s="163">
        <f t="shared" si="71"/>
        <v>0</v>
      </c>
      <c r="J191" s="163">
        <f t="shared" si="71"/>
        <v>0</v>
      </c>
      <c r="K191" s="163">
        <f t="shared" si="71"/>
        <v>0</v>
      </c>
      <c r="L191" s="163">
        <f t="shared" si="71"/>
        <v>0</v>
      </c>
      <c r="M191" s="163">
        <f t="shared" si="71"/>
        <v>0</v>
      </c>
      <c r="N191" s="163">
        <f t="shared" si="68"/>
        <v>0</v>
      </c>
      <c r="O191" s="163">
        <f t="shared" si="68"/>
        <v>0</v>
      </c>
      <c r="P191" s="163">
        <f t="shared" si="68"/>
        <v>0</v>
      </c>
      <c r="Q191" s="163">
        <f t="shared" si="68"/>
        <v>0</v>
      </c>
      <c r="R191" s="163">
        <f t="shared" si="68"/>
        <v>0</v>
      </c>
      <c r="S191" s="163">
        <f t="shared" si="70"/>
        <v>0</v>
      </c>
      <c r="T191" s="163">
        <f t="shared" si="70"/>
        <v>0</v>
      </c>
      <c r="U191" s="163">
        <f t="shared" si="70"/>
        <v>0</v>
      </c>
      <c r="V191" s="163">
        <f t="shared" si="70"/>
        <v>0</v>
      </c>
      <c r="W191" s="163">
        <f t="shared" si="70"/>
        <v>0</v>
      </c>
      <c r="X191" s="163">
        <f t="shared" si="70"/>
        <v>0</v>
      </c>
      <c r="Y191" s="163">
        <f t="shared" si="70"/>
        <v>0</v>
      </c>
      <c r="Z191" s="163">
        <f t="shared" si="70"/>
        <v>0</v>
      </c>
      <c r="AA191" s="163">
        <f t="shared" si="70"/>
        <v>0</v>
      </c>
      <c r="AB191" s="163">
        <f t="shared" si="70"/>
        <v>0</v>
      </c>
      <c r="AC191" s="163">
        <f t="shared" si="70"/>
        <v>0</v>
      </c>
      <c r="AD191" s="163">
        <f t="shared" si="70"/>
        <v>0</v>
      </c>
      <c r="AE191" s="163">
        <f t="shared" si="70"/>
        <v>0</v>
      </c>
      <c r="AF191" s="176">
        <f t="shared" si="70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71"/>
        <v>0</v>
      </c>
      <c r="D192" s="163">
        <f t="shared" si="71"/>
        <v>0</v>
      </c>
      <c r="E192" s="163">
        <f t="shared" si="71"/>
        <v>0</v>
      </c>
      <c r="F192" s="163">
        <f t="shared" si="71"/>
        <v>0</v>
      </c>
      <c r="G192" s="163">
        <f t="shared" si="67"/>
        <v>0</v>
      </c>
      <c r="H192" s="163">
        <f t="shared" si="71"/>
        <v>0</v>
      </c>
      <c r="I192" s="163">
        <f t="shared" si="71"/>
        <v>0</v>
      </c>
      <c r="J192" s="163">
        <f t="shared" si="71"/>
        <v>0</v>
      </c>
      <c r="K192" s="163">
        <f t="shared" si="71"/>
        <v>0</v>
      </c>
      <c r="L192" s="163">
        <f t="shared" si="71"/>
        <v>0</v>
      </c>
      <c r="M192" s="163">
        <f t="shared" si="71"/>
        <v>0</v>
      </c>
      <c r="N192" s="163">
        <f t="shared" si="68"/>
        <v>0</v>
      </c>
      <c r="O192" s="163">
        <f t="shared" si="68"/>
        <v>0</v>
      </c>
      <c r="P192" s="163">
        <f t="shared" si="68"/>
        <v>0</v>
      </c>
      <c r="Q192" s="163">
        <f t="shared" si="68"/>
        <v>0</v>
      </c>
      <c r="R192" s="163">
        <f t="shared" si="68"/>
        <v>0</v>
      </c>
      <c r="S192" s="163">
        <f t="shared" si="70"/>
        <v>0</v>
      </c>
      <c r="T192" s="163">
        <f t="shared" si="70"/>
        <v>0</v>
      </c>
      <c r="U192" s="163">
        <f t="shared" si="70"/>
        <v>0</v>
      </c>
      <c r="V192" s="163">
        <f t="shared" si="70"/>
        <v>0</v>
      </c>
      <c r="W192" s="163">
        <f t="shared" si="70"/>
        <v>0</v>
      </c>
      <c r="X192" s="163">
        <f t="shared" si="70"/>
        <v>0</v>
      </c>
      <c r="Y192" s="163">
        <f t="shared" si="70"/>
        <v>0</v>
      </c>
      <c r="Z192" s="163">
        <f t="shared" si="70"/>
        <v>0</v>
      </c>
      <c r="AA192" s="163">
        <f t="shared" si="70"/>
        <v>0</v>
      </c>
      <c r="AB192" s="163">
        <f t="shared" si="70"/>
        <v>0</v>
      </c>
      <c r="AC192" s="163">
        <f t="shared" si="70"/>
        <v>0</v>
      </c>
      <c r="AD192" s="163">
        <f t="shared" si="70"/>
        <v>0</v>
      </c>
      <c r="AE192" s="163">
        <f t="shared" si="70"/>
        <v>0</v>
      </c>
      <c r="AF192" s="176">
        <f t="shared" si="70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71"/>
        <v>0</v>
      </c>
      <c r="D193" s="163">
        <f t="shared" si="71"/>
        <v>0</v>
      </c>
      <c r="E193" s="163">
        <f t="shared" si="71"/>
        <v>0</v>
      </c>
      <c r="F193" s="163">
        <f t="shared" si="71"/>
        <v>0</v>
      </c>
      <c r="G193" s="163">
        <f t="shared" si="71"/>
        <v>0</v>
      </c>
      <c r="H193" s="163">
        <f t="shared" si="71"/>
        <v>0</v>
      </c>
      <c r="I193" s="163">
        <f t="shared" si="71"/>
        <v>0</v>
      </c>
      <c r="J193" s="163">
        <f t="shared" si="71"/>
        <v>0</v>
      </c>
      <c r="K193" s="163">
        <f t="shared" si="71"/>
        <v>0</v>
      </c>
      <c r="L193" s="163">
        <f t="shared" si="71"/>
        <v>0</v>
      </c>
      <c r="M193" s="163">
        <f t="shared" ref="M193:P256" si="72">L193</f>
        <v>0</v>
      </c>
      <c r="N193" s="163">
        <f t="shared" si="72"/>
        <v>0</v>
      </c>
      <c r="O193" s="163">
        <f t="shared" si="72"/>
        <v>0</v>
      </c>
      <c r="P193" s="163">
        <f t="shared" si="72"/>
        <v>0</v>
      </c>
      <c r="Q193" s="163">
        <f t="shared" ref="Q193:R255" si="73">P193</f>
        <v>0</v>
      </c>
      <c r="R193" s="163">
        <f t="shared" si="73"/>
        <v>0</v>
      </c>
      <c r="S193" s="163">
        <f t="shared" si="70"/>
        <v>0</v>
      </c>
      <c r="T193" s="163">
        <f t="shared" si="70"/>
        <v>0</v>
      </c>
      <c r="U193" s="163">
        <f t="shared" si="70"/>
        <v>0</v>
      </c>
      <c r="V193" s="163">
        <f t="shared" si="70"/>
        <v>0</v>
      </c>
      <c r="W193" s="163">
        <f t="shared" si="70"/>
        <v>0</v>
      </c>
      <c r="X193" s="163">
        <f t="shared" si="70"/>
        <v>0</v>
      </c>
      <c r="Y193" s="163">
        <f t="shared" si="70"/>
        <v>0</v>
      </c>
      <c r="Z193" s="163">
        <f t="shared" si="70"/>
        <v>0</v>
      </c>
      <c r="AA193" s="163">
        <f t="shared" si="70"/>
        <v>0</v>
      </c>
      <c r="AB193" s="163">
        <f t="shared" si="70"/>
        <v>0</v>
      </c>
      <c r="AC193" s="163">
        <f t="shared" si="70"/>
        <v>0</v>
      </c>
      <c r="AD193" s="163">
        <f t="shared" si="70"/>
        <v>0</v>
      </c>
      <c r="AE193" s="163">
        <f t="shared" si="70"/>
        <v>0</v>
      </c>
      <c r="AF193" s="176">
        <f t="shared" si="70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71"/>
        <v>0</v>
      </c>
      <c r="D194" s="163">
        <f t="shared" si="71"/>
        <v>0</v>
      </c>
      <c r="E194" s="163">
        <f t="shared" si="71"/>
        <v>0</v>
      </c>
      <c r="F194" s="163">
        <f t="shared" si="71"/>
        <v>0</v>
      </c>
      <c r="G194" s="163">
        <f t="shared" si="71"/>
        <v>0</v>
      </c>
      <c r="H194" s="163">
        <f t="shared" si="71"/>
        <v>0</v>
      </c>
      <c r="I194" s="163">
        <f t="shared" si="71"/>
        <v>0</v>
      </c>
      <c r="J194" s="163">
        <f t="shared" si="71"/>
        <v>0</v>
      </c>
      <c r="K194" s="163">
        <f t="shared" si="71"/>
        <v>0</v>
      </c>
      <c r="L194" s="163">
        <f t="shared" si="71"/>
        <v>0</v>
      </c>
      <c r="M194" s="163">
        <f t="shared" si="72"/>
        <v>0</v>
      </c>
      <c r="N194" s="163">
        <f t="shared" si="72"/>
        <v>0</v>
      </c>
      <c r="O194" s="163">
        <f t="shared" si="72"/>
        <v>0</v>
      </c>
      <c r="P194" s="163">
        <f t="shared" si="72"/>
        <v>0</v>
      </c>
      <c r="Q194" s="163">
        <f t="shared" si="73"/>
        <v>0</v>
      </c>
      <c r="R194" s="163">
        <f t="shared" si="73"/>
        <v>0</v>
      </c>
      <c r="S194" s="163">
        <f t="shared" si="70"/>
        <v>0</v>
      </c>
      <c r="T194" s="163">
        <f t="shared" si="70"/>
        <v>0</v>
      </c>
      <c r="U194" s="163">
        <f t="shared" si="70"/>
        <v>0</v>
      </c>
      <c r="V194" s="163">
        <f t="shared" si="70"/>
        <v>0</v>
      </c>
      <c r="W194" s="163">
        <f t="shared" si="70"/>
        <v>0</v>
      </c>
      <c r="X194" s="163">
        <f t="shared" si="70"/>
        <v>0</v>
      </c>
      <c r="Y194" s="163">
        <f t="shared" si="70"/>
        <v>0</v>
      </c>
      <c r="Z194" s="163">
        <f t="shared" si="70"/>
        <v>0</v>
      </c>
      <c r="AA194" s="163">
        <f t="shared" si="70"/>
        <v>0</v>
      </c>
      <c r="AB194" s="163">
        <f t="shared" si="70"/>
        <v>0</v>
      </c>
      <c r="AC194" s="163">
        <f t="shared" si="70"/>
        <v>0</v>
      </c>
      <c r="AD194" s="163">
        <f t="shared" si="70"/>
        <v>0</v>
      </c>
      <c r="AE194" s="163">
        <f t="shared" si="70"/>
        <v>0</v>
      </c>
      <c r="AF194" s="176">
        <f t="shared" si="70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71"/>
        <v>0</v>
      </c>
      <c r="D195" s="163">
        <f t="shared" si="71"/>
        <v>0</v>
      </c>
      <c r="E195" s="163">
        <f t="shared" si="71"/>
        <v>0</v>
      </c>
      <c r="F195" s="163">
        <f t="shared" si="71"/>
        <v>0</v>
      </c>
      <c r="G195" s="163">
        <f t="shared" si="71"/>
        <v>0</v>
      </c>
      <c r="H195" s="163">
        <f t="shared" si="71"/>
        <v>0</v>
      </c>
      <c r="I195" s="163">
        <f t="shared" si="71"/>
        <v>0</v>
      </c>
      <c r="J195" s="163">
        <f t="shared" si="71"/>
        <v>0</v>
      </c>
      <c r="K195" s="163">
        <f t="shared" si="71"/>
        <v>0</v>
      </c>
      <c r="L195" s="163">
        <f t="shared" si="71"/>
        <v>0</v>
      </c>
      <c r="M195" s="163">
        <f t="shared" si="72"/>
        <v>0</v>
      </c>
      <c r="N195" s="163">
        <f t="shared" si="72"/>
        <v>0</v>
      </c>
      <c r="O195" s="163">
        <f t="shared" si="72"/>
        <v>0</v>
      </c>
      <c r="P195" s="163">
        <f t="shared" si="72"/>
        <v>0</v>
      </c>
      <c r="Q195" s="163">
        <f t="shared" si="73"/>
        <v>0</v>
      </c>
      <c r="R195" s="163">
        <f t="shared" si="73"/>
        <v>0</v>
      </c>
      <c r="S195" s="163">
        <f t="shared" si="70"/>
        <v>0</v>
      </c>
      <c r="T195" s="163">
        <f t="shared" si="70"/>
        <v>0</v>
      </c>
      <c r="U195" s="163">
        <f t="shared" si="70"/>
        <v>0</v>
      </c>
      <c r="V195" s="163">
        <f t="shared" si="70"/>
        <v>0</v>
      </c>
      <c r="W195" s="163">
        <f t="shared" si="70"/>
        <v>0</v>
      </c>
      <c r="X195" s="163">
        <f t="shared" si="70"/>
        <v>0</v>
      </c>
      <c r="Y195" s="163">
        <f t="shared" si="70"/>
        <v>0</v>
      </c>
      <c r="Z195" s="163">
        <f t="shared" si="70"/>
        <v>0</v>
      </c>
      <c r="AA195" s="163">
        <f t="shared" si="70"/>
        <v>0</v>
      </c>
      <c r="AB195" s="163">
        <f t="shared" si="70"/>
        <v>0</v>
      </c>
      <c r="AC195" s="163">
        <f t="shared" si="70"/>
        <v>0</v>
      </c>
      <c r="AD195" s="163">
        <f t="shared" si="70"/>
        <v>0</v>
      </c>
      <c r="AE195" s="163">
        <f t="shared" si="70"/>
        <v>0</v>
      </c>
      <c r="AF195" s="176">
        <f t="shared" si="70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71"/>
        <v>0</v>
      </c>
      <c r="D196" s="163">
        <f t="shared" si="71"/>
        <v>0</v>
      </c>
      <c r="E196" s="163">
        <f t="shared" si="71"/>
        <v>0</v>
      </c>
      <c r="F196" s="163">
        <f t="shared" si="71"/>
        <v>0</v>
      </c>
      <c r="G196" s="163">
        <f t="shared" si="71"/>
        <v>0</v>
      </c>
      <c r="H196" s="163">
        <f t="shared" si="71"/>
        <v>0</v>
      </c>
      <c r="I196" s="163">
        <f t="shared" si="71"/>
        <v>0</v>
      </c>
      <c r="J196" s="163">
        <f t="shared" si="71"/>
        <v>0</v>
      </c>
      <c r="K196" s="163">
        <f t="shared" si="71"/>
        <v>0</v>
      </c>
      <c r="L196" s="163">
        <f t="shared" si="71"/>
        <v>0</v>
      </c>
      <c r="M196" s="163">
        <f t="shared" si="72"/>
        <v>0</v>
      </c>
      <c r="N196" s="163">
        <f t="shared" si="72"/>
        <v>0</v>
      </c>
      <c r="O196" s="163">
        <f t="shared" si="72"/>
        <v>0</v>
      </c>
      <c r="P196" s="163">
        <f t="shared" si="72"/>
        <v>0</v>
      </c>
      <c r="Q196" s="163">
        <f t="shared" si="73"/>
        <v>0</v>
      </c>
      <c r="R196" s="163">
        <f t="shared" si="73"/>
        <v>0</v>
      </c>
      <c r="S196" s="163">
        <f t="shared" si="70"/>
        <v>0</v>
      </c>
      <c r="T196" s="163">
        <f t="shared" si="70"/>
        <v>0</v>
      </c>
      <c r="U196" s="163">
        <f t="shared" si="70"/>
        <v>0</v>
      </c>
      <c r="V196" s="163">
        <f t="shared" si="70"/>
        <v>0</v>
      </c>
      <c r="W196" s="163">
        <f t="shared" si="70"/>
        <v>0</v>
      </c>
      <c r="X196" s="163">
        <f t="shared" si="70"/>
        <v>0</v>
      </c>
      <c r="Y196" s="163">
        <f t="shared" si="70"/>
        <v>0</v>
      </c>
      <c r="Z196" s="163">
        <f t="shared" si="70"/>
        <v>0</v>
      </c>
      <c r="AA196" s="163">
        <f t="shared" si="70"/>
        <v>0</v>
      </c>
      <c r="AB196" s="163">
        <f t="shared" si="70"/>
        <v>0</v>
      </c>
      <c r="AC196" s="163">
        <f t="shared" si="70"/>
        <v>0</v>
      </c>
      <c r="AD196" s="163">
        <f t="shared" si="70"/>
        <v>0</v>
      </c>
      <c r="AE196" s="163">
        <f t="shared" si="70"/>
        <v>0</v>
      </c>
      <c r="AF196" s="176">
        <f t="shared" si="70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71"/>
        <v>0</v>
      </c>
      <c r="D197" s="163">
        <f t="shared" si="71"/>
        <v>0</v>
      </c>
      <c r="E197" s="163">
        <f t="shared" si="71"/>
        <v>0</v>
      </c>
      <c r="F197" s="163">
        <f t="shared" si="71"/>
        <v>0</v>
      </c>
      <c r="G197" s="163">
        <f t="shared" si="71"/>
        <v>0</v>
      </c>
      <c r="H197" s="163">
        <f t="shared" si="71"/>
        <v>0</v>
      </c>
      <c r="I197" s="163">
        <f t="shared" si="71"/>
        <v>0</v>
      </c>
      <c r="J197" s="163">
        <f t="shared" si="71"/>
        <v>0</v>
      </c>
      <c r="K197" s="163">
        <f t="shared" si="71"/>
        <v>0</v>
      </c>
      <c r="L197" s="163">
        <f t="shared" si="71"/>
        <v>0</v>
      </c>
      <c r="M197" s="163">
        <f t="shared" si="72"/>
        <v>0</v>
      </c>
      <c r="N197" s="163">
        <f t="shared" si="72"/>
        <v>0</v>
      </c>
      <c r="O197" s="163">
        <f t="shared" si="72"/>
        <v>0</v>
      </c>
      <c r="P197" s="163">
        <f t="shared" si="72"/>
        <v>0</v>
      </c>
      <c r="Q197" s="163">
        <f t="shared" si="73"/>
        <v>0</v>
      </c>
      <c r="R197" s="163">
        <f t="shared" si="73"/>
        <v>0</v>
      </c>
      <c r="S197" s="163">
        <f t="shared" si="70"/>
        <v>0</v>
      </c>
      <c r="T197" s="163">
        <f t="shared" si="70"/>
        <v>0</v>
      </c>
      <c r="U197" s="163">
        <f t="shared" si="70"/>
        <v>0</v>
      </c>
      <c r="V197" s="163">
        <f t="shared" si="70"/>
        <v>0</v>
      </c>
      <c r="W197" s="163">
        <f t="shared" si="70"/>
        <v>0</v>
      </c>
      <c r="X197" s="163">
        <f t="shared" si="70"/>
        <v>0</v>
      </c>
      <c r="Y197" s="163">
        <f t="shared" si="70"/>
        <v>0</v>
      </c>
      <c r="Z197" s="163">
        <f t="shared" si="70"/>
        <v>0</v>
      </c>
      <c r="AA197" s="163">
        <f t="shared" si="70"/>
        <v>0</v>
      </c>
      <c r="AB197" s="163">
        <f t="shared" si="70"/>
        <v>0</v>
      </c>
      <c r="AC197" s="163">
        <f t="shared" si="70"/>
        <v>0</v>
      </c>
      <c r="AD197" s="163">
        <f t="shared" si="70"/>
        <v>0</v>
      </c>
      <c r="AE197" s="163">
        <f t="shared" si="70"/>
        <v>0</v>
      </c>
      <c r="AF197" s="176">
        <f t="shared" si="70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71"/>
        <v>0</v>
      </c>
      <c r="D198" s="163">
        <f t="shared" si="71"/>
        <v>0</v>
      </c>
      <c r="E198" s="163">
        <f t="shared" si="71"/>
        <v>0</v>
      </c>
      <c r="F198" s="163">
        <f t="shared" si="71"/>
        <v>0</v>
      </c>
      <c r="G198" s="163">
        <f t="shared" si="71"/>
        <v>0</v>
      </c>
      <c r="H198" s="163">
        <f t="shared" si="71"/>
        <v>0</v>
      </c>
      <c r="I198" s="163">
        <f t="shared" si="71"/>
        <v>0</v>
      </c>
      <c r="J198" s="163">
        <f t="shared" si="71"/>
        <v>0</v>
      </c>
      <c r="K198" s="163">
        <f t="shared" si="71"/>
        <v>0</v>
      </c>
      <c r="L198" s="163">
        <f t="shared" si="71"/>
        <v>0</v>
      </c>
      <c r="M198" s="163">
        <f t="shared" si="72"/>
        <v>0</v>
      </c>
      <c r="N198" s="163">
        <f t="shared" si="72"/>
        <v>0</v>
      </c>
      <c r="O198" s="163">
        <f t="shared" si="72"/>
        <v>0</v>
      </c>
      <c r="P198" s="163">
        <f t="shared" si="72"/>
        <v>0</v>
      </c>
      <c r="Q198" s="163">
        <f t="shared" si="73"/>
        <v>0</v>
      </c>
      <c r="R198" s="163">
        <f t="shared" si="73"/>
        <v>0</v>
      </c>
      <c r="S198" s="163">
        <f t="shared" si="70"/>
        <v>0</v>
      </c>
      <c r="T198" s="163">
        <f t="shared" si="70"/>
        <v>0</v>
      </c>
      <c r="U198" s="163">
        <f t="shared" si="70"/>
        <v>0</v>
      </c>
      <c r="V198" s="163">
        <f t="shared" si="70"/>
        <v>0</v>
      </c>
      <c r="W198" s="163">
        <f t="shared" si="70"/>
        <v>0</v>
      </c>
      <c r="X198" s="163">
        <f t="shared" si="70"/>
        <v>0</v>
      </c>
      <c r="Y198" s="163">
        <f t="shared" si="70"/>
        <v>0</v>
      </c>
      <c r="Z198" s="163">
        <f t="shared" si="70"/>
        <v>0</v>
      </c>
      <c r="AA198" s="163">
        <f t="shared" si="70"/>
        <v>0</v>
      </c>
      <c r="AB198" s="163">
        <f t="shared" si="70"/>
        <v>0</v>
      </c>
      <c r="AC198" s="163">
        <f t="shared" si="70"/>
        <v>0</v>
      </c>
      <c r="AD198" s="163">
        <f t="shared" si="70"/>
        <v>0</v>
      </c>
      <c r="AE198" s="163">
        <f t="shared" si="70"/>
        <v>0</v>
      </c>
      <c r="AF198" s="176">
        <f t="shared" si="70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71"/>
        <v>0</v>
      </c>
      <c r="D199" s="163">
        <f t="shared" si="71"/>
        <v>0</v>
      </c>
      <c r="E199" s="163">
        <f t="shared" si="71"/>
        <v>0</v>
      </c>
      <c r="F199" s="163">
        <f t="shared" si="71"/>
        <v>0</v>
      </c>
      <c r="G199" s="163">
        <f t="shared" si="71"/>
        <v>0</v>
      </c>
      <c r="H199" s="163">
        <f t="shared" si="71"/>
        <v>0</v>
      </c>
      <c r="I199" s="163">
        <f t="shared" si="71"/>
        <v>0</v>
      </c>
      <c r="J199" s="163">
        <f t="shared" si="71"/>
        <v>0</v>
      </c>
      <c r="K199" s="163">
        <f t="shared" si="71"/>
        <v>0</v>
      </c>
      <c r="L199" s="163">
        <f t="shared" si="71"/>
        <v>0</v>
      </c>
      <c r="M199" s="163">
        <f t="shared" si="72"/>
        <v>0</v>
      </c>
      <c r="N199" s="163">
        <f t="shared" si="72"/>
        <v>0</v>
      </c>
      <c r="O199" s="163">
        <f t="shared" si="72"/>
        <v>0</v>
      </c>
      <c r="P199" s="163">
        <f t="shared" si="72"/>
        <v>0</v>
      </c>
      <c r="Q199" s="163">
        <f t="shared" si="73"/>
        <v>0</v>
      </c>
      <c r="R199" s="163">
        <f t="shared" si="73"/>
        <v>0</v>
      </c>
      <c r="S199" s="163">
        <f t="shared" si="70"/>
        <v>0</v>
      </c>
      <c r="T199" s="163">
        <f t="shared" si="70"/>
        <v>0</v>
      </c>
      <c r="U199" s="163">
        <f t="shared" si="70"/>
        <v>0</v>
      </c>
      <c r="V199" s="163">
        <f t="shared" si="70"/>
        <v>0</v>
      </c>
      <c r="W199" s="163">
        <f t="shared" si="70"/>
        <v>0</v>
      </c>
      <c r="X199" s="163">
        <f t="shared" si="70"/>
        <v>0</v>
      </c>
      <c r="Y199" s="163">
        <f t="shared" si="70"/>
        <v>0</v>
      </c>
      <c r="Z199" s="163">
        <f t="shared" si="70"/>
        <v>0</v>
      </c>
      <c r="AA199" s="163">
        <f t="shared" si="70"/>
        <v>0</v>
      </c>
      <c r="AB199" s="163">
        <f t="shared" si="70"/>
        <v>0</v>
      </c>
      <c r="AC199" s="163">
        <f t="shared" si="70"/>
        <v>0</v>
      </c>
      <c r="AD199" s="163">
        <f t="shared" si="70"/>
        <v>0</v>
      </c>
      <c r="AE199" s="163">
        <f t="shared" si="70"/>
        <v>0</v>
      </c>
      <c r="AF199" s="176">
        <f t="shared" si="70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71"/>
        <v>0</v>
      </c>
      <c r="D200" s="163">
        <f t="shared" si="71"/>
        <v>0</v>
      </c>
      <c r="E200" s="163">
        <f t="shared" si="71"/>
        <v>0</v>
      </c>
      <c r="F200" s="163">
        <f t="shared" si="71"/>
        <v>0</v>
      </c>
      <c r="G200" s="163">
        <f t="shared" si="71"/>
        <v>0</v>
      </c>
      <c r="H200" s="163">
        <f t="shared" si="71"/>
        <v>0</v>
      </c>
      <c r="I200" s="163">
        <f t="shared" si="71"/>
        <v>0</v>
      </c>
      <c r="J200" s="163">
        <f t="shared" si="71"/>
        <v>0</v>
      </c>
      <c r="K200" s="163">
        <f t="shared" si="71"/>
        <v>0</v>
      </c>
      <c r="L200" s="163">
        <f t="shared" si="71"/>
        <v>0</v>
      </c>
      <c r="M200" s="163">
        <f t="shared" si="72"/>
        <v>0</v>
      </c>
      <c r="N200" s="163">
        <f t="shared" si="72"/>
        <v>0</v>
      </c>
      <c r="O200" s="163">
        <f t="shared" si="72"/>
        <v>0</v>
      </c>
      <c r="P200" s="163">
        <f t="shared" si="72"/>
        <v>0</v>
      </c>
      <c r="Q200" s="163">
        <f t="shared" si="73"/>
        <v>0</v>
      </c>
      <c r="R200" s="163">
        <f t="shared" si="73"/>
        <v>0</v>
      </c>
      <c r="S200" s="163">
        <f t="shared" ref="S200:AF215" si="74">R200</f>
        <v>0</v>
      </c>
      <c r="T200" s="163">
        <f t="shared" si="74"/>
        <v>0</v>
      </c>
      <c r="U200" s="163">
        <f t="shared" si="74"/>
        <v>0</v>
      </c>
      <c r="V200" s="163">
        <f t="shared" si="74"/>
        <v>0</v>
      </c>
      <c r="W200" s="163">
        <f t="shared" si="74"/>
        <v>0</v>
      </c>
      <c r="X200" s="163">
        <f t="shared" si="74"/>
        <v>0</v>
      </c>
      <c r="Y200" s="163">
        <f t="shared" si="74"/>
        <v>0</v>
      </c>
      <c r="Z200" s="163">
        <f t="shared" si="74"/>
        <v>0</v>
      </c>
      <c r="AA200" s="163">
        <f t="shared" si="74"/>
        <v>0</v>
      </c>
      <c r="AB200" s="163">
        <f t="shared" si="74"/>
        <v>0</v>
      </c>
      <c r="AC200" s="163">
        <f t="shared" si="74"/>
        <v>0</v>
      </c>
      <c r="AD200" s="163">
        <f t="shared" si="74"/>
        <v>0</v>
      </c>
      <c r="AE200" s="163">
        <f t="shared" si="74"/>
        <v>0</v>
      </c>
      <c r="AF200" s="176">
        <f t="shared" si="74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L216" si="75">B201</f>
        <v>0</v>
      </c>
      <c r="D201" s="163">
        <f t="shared" si="75"/>
        <v>0</v>
      </c>
      <c r="E201" s="163">
        <f t="shared" si="75"/>
        <v>0</v>
      </c>
      <c r="F201" s="163">
        <f t="shared" si="75"/>
        <v>0</v>
      </c>
      <c r="G201" s="163">
        <f t="shared" si="75"/>
        <v>0</v>
      </c>
      <c r="H201" s="163">
        <f t="shared" si="75"/>
        <v>0</v>
      </c>
      <c r="I201" s="163">
        <f t="shared" si="75"/>
        <v>0</v>
      </c>
      <c r="J201" s="163">
        <f t="shared" si="75"/>
        <v>0</v>
      </c>
      <c r="K201" s="163">
        <f t="shared" si="75"/>
        <v>0</v>
      </c>
      <c r="L201" s="163">
        <f t="shared" si="75"/>
        <v>0</v>
      </c>
      <c r="M201" s="163">
        <f t="shared" si="72"/>
        <v>0</v>
      </c>
      <c r="N201" s="163">
        <f t="shared" si="72"/>
        <v>0</v>
      </c>
      <c r="O201" s="163">
        <f t="shared" si="72"/>
        <v>0</v>
      </c>
      <c r="P201" s="163">
        <f t="shared" si="72"/>
        <v>0</v>
      </c>
      <c r="Q201" s="163">
        <f t="shared" si="73"/>
        <v>0</v>
      </c>
      <c r="R201" s="163">
        <f t="shared" si="73"/>
        <v>0</v>
      </c>
      <c r="S201" s="163">
        <f t="shared" si="74"/>
        <v>0</v>
      </c>
      <c r="T201" s="163">
        <f t="shared" si="74"/>
        <v>0</v>
      </c>
      <c r="U201" s="163">
        <f t="shared" si="74"/>
        <v>0</v>
      </c>
      <c r="V201" s="163">
        <f t="shared" si="74"/>
        <v>0</v>
      </c>
      <c r="W201" s="163">
        <f t="shared" si="74"/>
        <v>0</v>
      </c>
      <c r="X201" s="163">
        <f t="shared" si="74"/>
        <v>0</v>
      </c>
      <c r="Y201" s="163">
        <f t="shared" si="74"/>
        <v>0</v>
      </c>
      <c r="Z201" s="163">
        <f t="shared" si="74"/>
        <v>0</v>
      </c>
      <c r="AA201" s="163">
        <f t="shared" si="74"/>
        <v>0</v>
      </c>
      <c r="AB201" s="163">
        <f t="shared" si="74"/>
        <v>0</v>
      </c>
      <c r="AC201" s="163">
        <f t="shared" si="74"/>
        <v>0</v>
      </c>
      <c r="AD201" s="163">
        <f t="shared" si="74"/>
        <v>0</v>
      </c>
      <c r="AE201" s="163">
        <f t="shared" si="74"/>
        <v>0</v>
      </c>
      <c r="AF201" s="176">
        <f t="shared" si="74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75"/>
        <v>0</v>
      </c>
      <c r="D202" s="163">
        <f t="shared" si="75"/>
        <v>0</v>
      </c>
      <c r="E202" s="163">
        <f t="shared" si="75"/>
        <v>0</v>
      </c>
      <c r="F202" s="163">
        <f t="shared" si="75"/>
        <v>0</v>
      </c>
      <c r="G202" s="163">
        <f t="shared" si="75"/>
        <v>0</v>
      </c>
      <c r="H202" s="163">
        <f t="shared" si="75"/>
        <v>0</v>
      </c>
      <c r="I202" s="163">
        <f t="shared" si="75"/>
        <v>0</v>
      </c>
      <c r="J202" s="163">
        <f t="shared" si="75"/>
        <v>0</v>
      </c>
      <c r="K202" s="163">
        <f t="shared" si="75"/>
        <v>0</v>
      </c>
      <c r="L202" s="163">
        <f t="shared" si="75"/>
        <v>0</v>
      </c>
      <c r="M202" s="163">
        <f t="shared" si="72"/>
        <v>0</v>
      </c>
      <c r="N202" s="163">
        <f t="shared" si="72"/>
        <v>0</v>
      </c>
      <c r="O202" s="163">
        <f t="shared" si="72"/>
        <v>0</v>
      </c>
      <c r="P202" s="163">
        <f t="shared" si="72"/>
        <v>0</v>
      </c>
      <c r="Q202" s="163">
        <f t="shared" si="73"/>
        <v>0</v>
      </c>
      <c r="R202" s="163">
        <f t="shared" si="73"/>
        <v>0</v>
      </c>
      <c r="S202" s="163">
        <f t="shared" si="74"/>
        <v>0</v>
      </c>
      <c r="T202" s="163">
        <f t="shared" si="74"/>
        <v>0</v>
      </c>
      <c r="U202" s="163">
        <f t="shared" si="74"/>
        <v>0</v>
      </c>
      <c r="V202" s="163">
        <f t="shared" si="74"/>
        <v>0</v>
      </c>
      <c r="W202" s="163">
        <f t="shared" si="74"/>
        <v>0</v>
      </c>
      <c r="X202" s="163">
        <f t="shared" si="74"/>
        <v>0</v>
      </c>
      <c r="Y202" s="163">
        <f t="shared" si="74"/>
        <v>0</v>
      </c>
      <c r="Z202" s="163">
        <f t="shared" si="74"/>
        <v>0</v>
      </c>
      <c r="AA202" s="163">
        <f t="shared" si="74"/>
        <v>0</v>
      </c>
      <c r="AB202" s="163">
        <f t="shared" si="74"/>
        <v>0</v>
      </c>
      <c r="AC202" s="163">
        <f t="shared" si="74"/>
        <v>0</v>
      </c>
      <c r="AD202" s="163">
        <f t="shared" si="74"/>
        <v>0</v>
      </c>
      <c r="AE202" s="163">
        <f t="shared" si="74"/>
        <v>0</v>
      </c>
      <c r="AF202" s="176">
        <f t="shared" si="74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75"/>
        <v>0</v>
      </c>
      <c r="D203" s="163">
        <f t="shared" si="75"/>
        <v>0</v>
      </c>
      <c r="E203" s="163">
        <f t="shared" si="75"/>
        <v>0</v>
      </c>
      <c r="F203" s="163">
        <f t="shared" si="75"/>
        <v>0</v>
      </c>
      <c r="G203" s="163">
        <f t="shared" si="75"/>
        <v>0</v>
      </c>
      <c r="H203" s="163">
        <f t="shared" si="75"/>
        <v>0</v>
      </c>
      <c r="I203" s="163">
        <f t="shared" si="75"/>
        <v>0</v>
      </c>
      <c r="J203" s="163">
        <f t="shared" si="75"/>
        <v>0</v>
      </c>
      <c r="K203" s="163">
        <f t="shared" si="75"/>
        <v>0</v>
      </c>
      <c r="L203" s="163">
        <f t="shared" si="75"/>
        <v>0</v>
      </c>
      <c r="M203" s="163">
        <f t="shared" si="72"/>
        <v>0</v>
      </c>
      <c r="N203" s="163">
        <f t="shared" si="72"/>
        <v>0</v>
      </c>
      <c r="O203" s="163">
        <f t="shared" si="72"/>
        <v>0</v>
      </c>
      <c r="P203" s="163">
        <f t="shared" si="72"/>
        <v>0</v>
      </c>
      <c r="Q203" s="163">
        <f t="shared" si="73"/>
        <v>0</v>
      </c>
      <c r="R203" s="163">
        <f t="shared" si="73"/>
        <v>0</v>
      </c>
      <c r="S203" s="163">
        <f t="shared" si="74"/>
        <v>0</v>
      </c>
      <c r="T203" s="163">
        <f t="shared" si="74"/>
        <v>0</v>
      </c>
      <c r="U203" s="163">
        <f t="shared" si="74"/>
        <v>0</v>
      </c>
      <c r="V203" s="163">
        <f t="shared" si="74"/>
        <v>0</v>
      </c>
      <c r="W203" s="163">
        <f t="shared" si="74"/>
        <v>0</v>
      </c>
      <c r="X203" s="163">
        <f t="shared" si="74"/>
        <v>0</v>
      </c>
      <c r="Y203" s="163">
        <f t="shared" si="74"/>
        <v>0</v>
      </c>
      <c r="Z203" s="163">
        <f t="shared" si="74"/>
        <v>0</v>
      </c>
      <c r="AA203" s="163">
        <f t="shared" si="74"/>
        <v>0</v>
      </c>
      <c r="AB203" s="163">
        <f t="shared" si="74"/>
        <v>0</v>
      </c>
      <c r="AC203" s="163">
        <f t="shared" si="74"/>
        <v>0</v>
      </c>
      <c r="AD203" s="163">
        <f t="shared" si="74"/>
        <v>0</v>
      </c>
      <c r="AE203" s="163">
        <f t="shared" si="74"/>
        <v>0</v>
      </c>
      <c r="AF203" s="176">
        <f t="shared" si="74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75"/>
        <v>0</v>
      </c>
      <c r="D204" s="163">
        <f t="shared" si="75"/>
        <v>0</v>
      </c>
      <c r="E204" s="163">
        <f t="shared" si="75"/>
        <v>0</v>
      </c>
      <c r="F204" s="163">
        <f t="shared" si="75"/>
        <v>0</v>
      </c>
      <c r="G204" s="163">
        <f t="shared" si="75"/>
        <v>0</v>
      </c>
      <c r="H204" s="163">
        <f t="shared" si="75"/>
        <v>0</v>
      </c>
      <c r="I204" s="163">
        <f t="shared" si="75"/>
        <v>0</v>
      </c>
      <c r="J204" s="163">
        <f t="shared" si="75"/>
        <v>0</v>
      </c>
      <c r="K204" s="163">
        <f t="shared" si="75"/>
        <v>0</v>
      </c>
      <c r="L204" s="163">
        <f t="shared" si="75"/>
        <v>0</v>
      </c>
      <c r="M204" s="163">
        <f t="shared" si="72"/>
        <v>0</v>
      </c>
      <c r="N204" s="163">
        <f t="shared" si="72"/>
        <v>0</v>
      </c>
      <c r="O204" s="163">
        <f t="shared" si="72"/>
        <v>0</v>
      </c>
      <c r="P204" s="163">
        <f t="shared" si="72"/>
        <v>0</v>
      </c>
      <c r="Q204" s="163">
        <f t="shared" si="73"/>
        <v>0</v>
      </c>
      <c r="R204" s="163">
        <f t="shared" si="73"/>
        <v>0</v>
      </c>
      <c r="S204" s="163">
        <f t="shared" si="74"/>
        <v>0</v>
      </c>
      <c r="T204" s="163">
        <f t="shared" si="74"/>
        <v>0</v>
      </c>
      <c r="U204" s="163">
        <f t="shared" si="74"/>
        <v>0</v>
      </c>
      <c r="V204" s="163">
        <f t="shared" si="74"/>
        <v>0</v>
      </c>
      <c r="W204" s="163">
        <f t="shared" si="74"/>
        <v>0</v>
      </c>
      <c r="X204" s="163">
        <f t="shared" si="74"/>
        <v>0</v>
      </c>
      <c r="Y204" s="163">
        <f t="shared" si="74"/>
        <v>0</v>
      </c>
      <c r="Z204" s="163">
        <f t="shared" si="74"/>
        <v>0</v>
      </c>
      <c r="AA204" s="163">
        <f t="shared" si="74"/>
        <v>0</v>
      </c>
      <c r="AB204" s="163">
        <f t="shared" si="74"/>
        <v>0</v>
      </c>
      <c r="AC204" s="163">
        <f t="shared" si="74"/>
        <v>0</v>
      </c>
      <c r="AD204" s="163">
        <f t="shared" si="74"/>
        <v>0</v>
      </c>
      <c r="AE204" s="163">
        <f t="shared" si="74"/>
        <v>0</v>
      </c>
      <c r="AF204" s="176">
        <f t="shared" si="74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75"/>
        <v>0</v>
      </c>
      <c r="D205" s="163">
        <f t="shared" si="75"/>
        <v>0</v>
      </c>
      <c r="E205" s="163">
        <f t="shared" si="75"/>
        <v>0</v>
      </c>
      <c r="F205" s="163">
        <f t="shared" si="75"/>
        <v>0</v>
      </c>
      <c r="G205" s="163">
        <f t="shared" si="75"/>
        <v>0</v>
      </c>
      <c r="H205" s="163">
        <f t="shared" si="75"/>
        <v>0</v>
      </c>
      <c r="I205" s="163">
        <f t="shared" si="75"/>
        <v>0</v>
      </c>
      <c r="J205" s="163">
        <f t="shared" si="75"/>
        <v>0</v>
      </c>
      <c r="K205" s="163">
        <f t="shared" si="75"/>
        <v>0</v>
      </c>
      <c r="L205" s="163">
        <f t="shared" si="75"/>
        <v>0</v>
      </c>
      <c r="M205" s="163">
        <f t="shared" si="72"/>
        <v>0</v>
      </c>
      <c r="N205" s="163">
        <f t="shared" si="72"/>
        <v>0</v>
      </c>
      <c r="O205" s="163">
        <f t="shared" si="72"/>
        <v>0</v>
      </c>
      <c r="P205" s="163">
        <f t="shared" si="72"/>
        <v>0</v>
      </c>
      <c r="Q205" s="163">
        <f t="shared" si="73"/>
        <v>0</v>
      </c>
      <c r="R205" s="163">
        <f t="shared" si="73"/>
        <v>0</v>
      </c>
      <c r="S205" s="163">
        <f t="shared" si="74"/>
        <v>0</v>
      </c>
      <c r="T205" s="163">
        <f t="shared" si="74"/>
        <v>0</v>
      </c>
      <c r="U205" s="163">
        <f t="shared" si="74"/>
        <v>0</v>
      </c>
      <c r="V205" s="163">
        <f t="shared" si="74"/>
        <v>0</v>
      </c>
      <c r="W205" s="163">
        <f t="shared" si="74"/>
        <v>0</v>
      </c>
      <c r="X205" s="163">
        <f t="shared" si="74"/>
        <v>0</v>
      </c>
      <c r="Y205" s="163">
        <f t="shared" si="74"/>
        <v>0</v>
      </c>
      <c r="Z205" s="163">
        <f t="shared" si="74"/>
        <v>0</v>
      </c>
      <c r="AA205" s="163">
        <f t="shared" si="74"/>
        <v>0</v>
      </c>
      <c r="AB205" s="163">
        <f t="shared" si="74"/>
        <v>0</v>
      </c>
      <c r="AC205" s="163">
        <f t="shared" si="74"/>
        <v>0</v>
      </c>
      <c r="AD205" s="163">
        <f t="shared" si="74"/>
        <v>0</v>
      </c>
      <c r="AE205" s="163">
        <f t="shared" si="74"/>
        <v>0</v>
      </c>
      <c r="AF205" s="176">
        <f t="shared" si="74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75"/>
        <v>0</v>
      </c>
      <c r="D206" s="163">
        <f t="shared" si="75"/>
        <v>0</v>
      </c>
      <c r="E206" s="163">
        <f t="shared" si="75"/>
        <v>0</v>
      </c>
      <c r="F206" s="163">
        <f t="shared" si="75"/>
        <v>0</v>
      </c>
      <c r="G206" s="163">
        <f t="shared" si="75"/>
        <v>0</v>
      </c>
      <c r="H206" s="163">
        <f t="shared" si="75"/>
        <v>0</v>
      </c>
      <c r="I206" s="163">
        <f t="shared" si="75"/>
        <v>0</v>
      </c>
      <c r="J206" s="163">
        <f t="shared" si="75"/>
        <v>0</v>
      </c>
      <c r="K206" s="163">
        <f t="shared" si="75"/>
        <v>0</v>
      </c>
      <c r="L206" s="163">
        <f t="shared" si="75"/>
        <v>0</v>
      </c>
      <c r="M206" s="163">
        <f t="shared" si="72"/>
        <v>0</v>
      </c>
      <c r="N206" s="163">
        <f t="shared" si="72"/>
        <v>0</v>
      </c>
      <c r="O206" s="163">
        <f t="shared" si="72"/>
        <v>0</v>
      </c>
      <c r="P206" s="163">
        <f t="shared" si="72"/>
        <v>0</v>
      </c>
      <c r="Q206" s="163">
        <f t="shared" si="73"/>
        <v>0</v>
      </c>
      <c r="R206" s="163">
        <f t="shared" si="73"/>
        <v>0</v>
      </c>
      <c r="S206" s="163">
        <f t="shared" si="74"/>
        <v>0</v>
      </c>
      <c r="T206" s="163">
        <f t="shared" si="74"/>
        <v>0</v>
      </c>
      <c r="U206" s="163">
        <f t="shared" si="74"/>
        <v>0</v>
      </c>
      <c r="V206" s="163">
        <f t="shared" si="74"/>
        <v>0</v>
      </c>
      <c r="W206" s="163">
        <f t="shared" si="74"/>
        <v>0</v>
      </c>
      <c r="X206" s="163">
        <f t="shared" si="74"/>
        <v>0</v>
      </c>
      <c r="Y206" s="163">
        <f t="shared" si="74"/>
        <v>0</v>
      </c>
      <c r="Z206" s="163">
        <f t="shared" si="74"/>
        <v>0</v>
      </c>
      <c r="AA206" s="163">
        <f t="shared" si="74"/>
        <v>0</v>
      </c>
      <c r="AB206" s="163">
        <f t="shared" si="74"/>
        <v>0</v>
      </c>
      <c r="AC206" s="163">
        <f t="shared" si="74"/>
        <v>0</v>
      </c>
      <c r="AD206" s="163">
        <f t="shared" si="74"/>
        <v>0</v>
      </c>
      <c r="AE206" s="163">
        <f t="shared" si="74"/>
        <v>0</v>
      </c>
      <c r="AF206" s="176">
        <f t="shared" si="74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75"/>
        <v>0</v>
      </c>
      <c r="D207" s="163">
        <f t="shared" si="75"/>
        <v>0</v>
      </c>
      <c r="E207" s="163">
        <f t="shared" si="75"/>
        <v>0</v>
      </c>
      <c r="F207" s="163">
        <f t="shared" si="75"/>
        <v>0</v>
      </c>
      <c r="G207" s="163">
        <f t="shared" si="75"/>
        <v>0</v>
      </c>
      <c r="H207" s="163">
        <f t="shared" si="75"/>
        <v>0</v>
      </c>
      <c r="I207" s="163">
        <f t="shared" si="75"/>
        <v>0</v>
      </c>
      <c r="J207" s="163">
        <f t="shared" si="75"/>
        <v>0</v>
      </c>
      <c r="K207" s="163">
        <f t="shared" si="75"/>
        <v>0</v>
      </c>
      <c r="L207" s="163">
        <f t="shared" si="75"/>
        <v>0</v>
      </c>
      <c r="M207" s="163">
        <f t="shared" si="72"/>
        <v>0</v>
      </c>
      <c r="N207" s="163">
        <f t="shared" si="72"/>
        <v>0</v>
      </c>
      <c r="O207" s="163">
        <f t="shared" si="72"/>
        <v>0</v>
      </c>
      <c r="P207" s="163">
        <f t="shared" si="72"/>
        <v>0</v>
      </c>
      <c r="Q207" s="163">
        <f t="shared" si="73"/>
        <v>0</v>
      </c>
      <c r="R207" s="163">
        <f t="shared" si="73"/>
        <v>0</v>
      </c>
      <c r="S207" s="163">
        <f t="shared" si="74"/>
        <v>0</v>
      </c>
      <c r="T207" s="163">
        <f t="shared" si="74"/>
        <v>0</v>
      </c>
      <c r="U207" s="163">
        <f t="shared" si="74"/>
        <v>0</v>
      </c>
      <c r="V207" s="163">
        <f t="shared" si="74"/>
        <v>0</v>
      </c>
      <c r="W207" s="163">
        <f t="shared" si="74"/>
        <v>0</v>
      </c>
      <c r="X207" s="163">
        <f t="shared" si="74"/>
        <v>0</v>
      </c>
      <c r="Y207" s="163">
        <f t="shared" si="74"/>
        <v>0</v>
      </c>
      <c r="Z207" s="163">
        <f t="shared" si="74"/>
        <v>0</v>
      </c>
      <c r="AA207" s="163">
        <f t="shared" si="74"/>
        <v>0</v>
      </c>
      <c r="AB207" s="163">
        <f t="shared" si="74"/>
        <v>0</v>
      </c>
      <c r="AC207" s="163">
        <f t="shared" si="74"/>
        <v>0</v>
      </c>
      <c r="AD207" s="163">
        <f t="shared" si="74"/>
        <v>0</v>
      </c>
      <c r="AE207" s="163">
        <f t="shared" si="74"/>
        <v>0</v>
      </c>
      <c r="AF207" s="176">
        <f t="shared" si="74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75"/>
        <v>0</v>
      </c>
      <c r="D208" s="163">
        <f t="shared" si="75"/>
        <v>0</v>
      </c>
      <c r="E208" s="163">
        <f t="shared" si="75"/>
        <v>0</v>
      </c>
      <c r="F208" s="163">
        <f t="shared" si="75"/>
        <v>0</v>
      </c>
      <c r="G208" s="163">
        <f t="shared" si="75"/>
        <v>0</v>
      </c>
      <c r="H208" s="163">
        <f t="shared" si="75"/>
        <v>0</v>
      </c>
      <c r="I208" s="163">
        <f t="shared" si="75"/>
        <v>0</v>
      </c>
      <c r="J208" s="163">
        <f t="shared" si="75"/>
        <v>0</v>
      </c>
      <c r="K208" s="163">
        <f t="shared" si="75"/>
        <v>0</v>
      </c>
      <c r="L208" s="163">
        <f t="shared" si="75"/>
        <v>0</v>
      </c>
      <c r="M208" s="163">
        <f t="shared" si="72"/>
        <v>0</v>
      </c>
      <c r="N208" s="163">
        <f t="shared" si="72"/>
        <v>0</v>
      </c>
      <c r="O208" s="163">
        <f t="shared" si="72"/>
        <v>0</v>
      </c>
      <c r="P208" s="163">
        <f t="shared" si="72"/>
        <v>0</v>
      </c>
      <c r="Q208" s="163">
        <f t="shared" si="73"/>
        <v>0</v>
      </c>
      <c r="R208" s="163">
        <f t="shared" si="73"/>
        <v>0</v>
      </c>
      <c r="S208" s="163">
        <f t="shared" si="74"/>
        <v>0</v>
      </c>
      <c r="T208" s="163">
        <f t="shared" si="74"/>
        <v>0</v>
      </c>
      <c r="U208" s="163">
        <f t="shared" si="74"/>
        <v>0</v>
      </c>
      <c r="V208" s="163">
        <f t="shared" si="74"/>
        <v>0</v>
      </c>
      <c r="W208" s="163">
        <f t="shared" si="74"/>
        <v>0</v>
      </c>
      <c r="X208" s="163">
        <f t="shared" si="74"/>
        <v>0</v>
      </c>
      <c r="Y208" s="163">
        <f t="shared" si="74"/>
        <v>0</v>
      </c>
      <c r="Z208" s="163">
        <f t="shared" si="74"/>
        <v>0</v>
      </c>
      <c r="AA208" s="163">
        <f t="shared" si="74"/>
        <v>0</v>
      </c>
      <c r="AB208" s="163">
        <f t="shared" si="74"/>
        <v>0</v>
      </c>
      <c r="AC208" s="163">
        <f t="shared" si="74"/>
        <v>0</v>
      </c>
      <c r="AD208" s="163">
        <f t="shared" si="74"/>
        <v>0</v>
      </c>
      <c r="AE208" s="163">
        <f t="shared" si="74"/>
        <v>0</v>
      </c>
      <c r="AF208" s="176">
        <f t="shared" si="74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75"/>
        <v>0</v>
      </c>
      <c r="D209" s="163">
        <f t="shared" si="75"/>
        <v>0</v>
      </c>
      <c r="E209" s="163">
        <f t="shared" si="75"/>
        <v>0</v>
      </c>
      <c r="F209" s="163">
        <f t="shared" si="75"/>
        <v>0</v>
      </c>
      <c r="G209" s="163">
        <f t="shared" si="75"/>
        <v>0</v>
      </c>
      <c r="H209" s="163">
        <f t="shared" si="75"/>
        <v>0</v>
      </c>
      <c r="I209" s="163">
        <f t="shared" si="75"/>
        <v>0</v>
      </c>
      <c r="J209" s="163">
        <f t="shared" si="75"/>
        <v>0</v>
      </c>
      <c r="K209" s="163">
        <f t="shared" si="75"/>
        <v>0</v>
      </c>
      <c r="L209" s="163">
        <f t="shared" si="75"/>
        <v>0</v>
      </c>
      <c r="M209" s="163">
        <f t="shared" si="72"/>
        <v>0</v>
      </c>
      <c r="N209" s="163">
        <f t="shared" si="72"/>
        <v>0</v>
      </c>
      <c r="O209" s="163">
        <f t="shared" si="72"/>
        <v>0</v>
      </c>
      <c r="P209" s="163">
        <f t="shared" si="72"/>
        <v>0</v>
      </c>
      <c r="Q209" s="163">
        <f t="shared" si="73"/>
        <v>0</v>
      </c>
      <c r="R209" s="163">
        <f t="shared" si="73"/>
        <v>0</v>
      </c>
      <c r="S209" s="163">
        <f t="shared" si="74"/>
        <v>0</v>
      </c>
      <c r="T209" s="163">
        <f t="shared" si="74"/>
        <v>0</v>
      </c>
      <c r="U209" s="163">
        <f t="shared" si="74"/>
        <v>0</v>
      </c>
      <c r="V209" s="163">
        <f t="shared" si="74"/>
        <v>0</v>
      </c>
      <c r="W209" s="163">
        <f t="shared" si="74"/>
        <v>0</v>
      </c>
      <c r="X209" s="163">
        <f t="shared" si="74"/>
        <v>0</v>
      </c>
      <c r="Y209" s="163">
        <f t="shared" si="74"/>
        <v>0</v>
      </c>
      <c r="Z209" s="163">
        <f t="shared" si="74"/>
        <v>0</v>
      </c>
      <c r="AA209" s="163">
        <f t="shared" si="74"/>
        <v>0</v>
      </c>
      <c r="AB209" s="163">
        <f t="shared" si="74"/>
        <v>0</v>
      </c>
      <c r="AC209" s="163">
        <f t="shared" si="74"/>
        <v>0</v>
      </c>
      <c r="AD209" s="163">
        <f t="shared" si="74"/>
        <v>0</v>
      </c>
      <c r="AE209" s="163">
        <f t="shared" si="74"/>
        <v>0</v>
      </c>
      <c r="AF209" s="176">
        <f t="shared" si="74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75"/>
        <v>0</v>
      </c>
      <c r="D210" s="163">
        <f t="shared" si="75"/>
        <v>0</v>
      </c>
      <c r="E210" s="163">
        <f t="shared" si="75"/>
        <v>0</v>
      </c>
      <c r="F210" s="163">
        <f t="shared" si="75"/>
        <v>0</v>
      </c>
      <c r="G210" s="163">
        <f t="shared" si="75"/>
        <v>0</v>
      </c>
      <c r="H210" s="163">
        <f t="shared" si="75"/>
        <v>0</v>
      </c>
      <c r="I210" s="163">
        <f t="shared" si="75"/>
        <v>0</v>
      </c>
      <c r="J210" s="163">
        <f t="shared" si="75"/>
        <v>0</v>
      </c>
      <c r="K210" s="163">
        <f t="shared" si="75"/>
        <v>0</v>
      </c>
      <c r="L210" s="163">
        <f t="shared" si="75"/>
        <v>0</v>
      </c>
      <c r="M210" s="163">
        <f t="shared" si="72"/>
        <v>0</v>
      </c>
      <c r="N210" s="163">
        <f t="shared" si="72"/>
        <v>0</v>
      </c>
      <c r="O210" s="163">
        <f t="shared" si="72"/>
        <v>0</v>
      </c>
      <c r="P210" s="163">
        <f t="shared" si="72"/>
        <v>0</v>
      </c>
      <c r="Q210" s="163">
        <f t="shared" si="73"/>
        <v>0</v>
      </c>
      <c r="R210" s="163">
        <f t="shared" si="73"/>
        <v>0</v>
      </c>
      <c r="S210" s="163">
        <f t="shared" si="74"/>
        <v>0</v>
      </c>
      <c r="T210" s="163">
        <f t="shared" si="74"/>
        <v>0</v>
      </c>
      <c r="U210" s="163">
        <f t="shared" si="74"/>
        <v>0</v>
      </c>
      <c r="V210" s="163">
        <f t="shared" si="74"/>
        <v>0</v>
      </c>
      <c r="W210" s="163">
        <f t="shared" si="74"/>
        <v>0</v>
      </c>
      <c r="X210" s="163">
        <f t="shared" si="74"/>
        <v>0</v>
      </c>
      <c r="Y210" s="163">
        <f t="shared" si="74"/>
        <v>0</v>
      </c>
      <c r="Z210" s="163">
        <f t="shared" si="74"/>
        <v>0</v>
      </c>
      <c r="AA210" s="163">
        <f t="shared" si="74"/>
        <v>0</v>
      </c>
      <c r="AB210" s="163">
        <f t="shared" si="74"/>
        <v>0</v>
      </c>
      <c r="AC210" s="163">
        <f t="shared" si="74"/>
        <v>0</v>
      </c>
      <c r="AD210" s="163">
        <f t="shared" si="74"/>
        <v>0</v>
      </c>
      <c r="AE210" s="163">
        <f t="shared" si="74"/>
        <v>0</v>
      </c>
      <c r="AF210" s="176">
        <f t="shared" si="74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75"/>
        <v>0</v>
      </c>
      <c r="D211" s="163">
        <f t="shared" si="75"/>
        <v>0</v>
      </c>
      <c r="E211" s="163">
        <f t="shared" si="75"/>
        <v>0</v>
      </c>
      <c r="F211" s="163">
        <f t="shared" si="75"/>
        <v>0</v>
      </c>
      <c r="G211" s="163">
        <f t="shared" si="75"/>
        <v>0</v>
      </c>
      <c r="H211" s="163">
        <f t="shared" si="75"/>
        <v>0</v>
      </c>
      <c r="I211" s="163">
        <f t="shared" si="75"/>
        <v>0</v>
      </c>
      <c r="J211" s="163">
        <f t="shared" si="75"/>
        <v>0</v>
      </c>
      <c r="K211" s="163">
        <f t="shared" si="75"/>
        <v>0</v>
      </c>
      <c r="L211" s="163">
        <f t="shared" si="75"/>
        <v>0</v>
      </c>
      <c r="M211" s="163">
        <f t="shared" si="72"/>
        <v>0</v>
      </c>
      <c r="N211" s="163">
        <f t="shared" si="72"/>
        <v>0</v>
      </c>
      <c r="O211" s="163">
        <f t="shared" si="72"/>
        <v>0</v>
      </c>
      <c r="P211" s="163">
        <f t="shared" si="72"/>
        <v>0</v>
      </c>
      <c r="Q211" s="163">
        <f t="shared" si="73"/>
        <v>0</v>
      </c>
      <c r="R211" s="163">
        <f t="shared" si="73"/>
        <v>0</v>
      </c>
      <c r="S211" s="163">
        <f t="shared" si="74"/>
        <v>0</v>
      </c>
      <c r="T211" s="163">
        <f t="shared" si="74"/>
        <v>0</v>
      </c>
      <c r="U211" s="163">
        <f t="shared" si="74"/>
        <v>0</v>
      </c>
      <c r="V211" s="163">
        <f t="shared" si="74"/>
        <v>0</v>
      </c>
      <c r="W211" s="163">
        <f t="shared" si="74"/>
        <v>0</v>
      </c>
      <c r="X211" s="163">
        <f t="shared" si="74"/>
        <v>0</v>
      </c>
      <c r="Y211" s="163">
        <f t="shared" si="74"/>
        <v>0</v>
      </c>
      <c r="Z211" s="163">
        <f t="shared" si="74"/>
        <v>0</v>
      </c>
      <c r="AA211" s="163">
        <f t="shared" si="74"/>
        <v>0</v>
      </c>
      <c r="AB211" s="163">
        <f t="shared" si="74"/>
        <v>0</v>
      </c>
      <c r="AC211" s="163">
        <f t="shared" si="74"/>
        <v>0</v>
      </c>
      <c r="AD211" s="163">
        <f t="shared" si="74"/>
        <v>0</v>
      </c>
      <c r="AE211" s="163">
        <f t="shared" si="74"/>
        <v>0</v>
      </c>
      <c r="AF211" s="176">
        <f t="shared" si="74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75"/>
        <v>0</v>
      </c>
      <c r="D212" s="163">
        <f t="shared" si="75"/>
        <v>0</v>
      </c>
      <c r="E212" s="163">
        <f t="shared" si="75"/>
        <v>0</v>
      </c>
      <c r="F212" s="163">
        <f t="shared" si="75"/>
        <v>0</v>
      </c>
      <c r="G212" s="163">
        <f t="shared" si="75"/>
        <v>0</v>
      </c>
      <c r="H212" s="163">
        <f t="shared" si="75"/>
        <v>0</v>
      </c>
      <c r="I212" s="163">
        <f t="shared" si="75"/>
        <v>0</v>
      </c>
      <c r="J212" s="163">
        <f t="shared" si="75"/>
        <v>0</v>
      </c>
      <c r="K212" s="163">
        <f t="shared" si="75"/>
        <v>0</v>
      </c>
      <c r="L212" s="163">
        <f t="shared" si="75"/>
        <v>0</v>
      </c>
      <c r="M212" s="163">
        <f t="shared" si="72"/>
        <v>0</v>
      </c>
      <c r="N212" s="163">
        <f t="shared" si="72"/>
        <v>0</v>
      </c>
      <c r="O212" s="163">
        <f t="shared" si="72"/>
        <v>0</v>
      </c>
      <c r="P212" s="163">
        <f t="shared" si="72"/>
        <v>0</v>
      </c>
      <c r="Q212" s="163">
        <f t="shared" si="73"/>
        <v>0</v>
      </c>
      <c r="R212" s="163">
        <f t="shared" si="73"/>
        <v>0</v>
      </c>
      <c r="S212" s="163">
        <f t="shared" si="74"/>
        <v>0</v>
      </c>
      <c r="T212" s="163">
        <f t="shared" si="74"/>
        <v>0</v>
      </c>
      <c r="U212" s="163">
        <f t="shared" si="74"/>
        <v>0</v>
      </c>
      <c r="V212" s="163">
        <f t="shared" si="74"/>
        <v>0</v>
      </c>
      <c r="W212" s="163">
        <f t="shared" si="74"/>
        <v>0</v>
      </c>
      <c r="X212" s="163">
        <f t="shared" si="74"/>
        <v>0</v>
      </c>
      <c r="Y212" s="163">
        <f t="shared" si="74"/>
        <v>0</v>
      </c>
      <c r="Z212" s="163">
        <f t="shared" si="74"/>
        <v>0</v>
      </c>
      <c r="AA212" s="163">
        <f t="shared" si="74"/>
        <v>0</v>
      </c>
      <c r="AB212" s="163">
        <f t="shared" si="74"/>
        <v>0</v>
      </c>
      <c r="AC212" s="163">
        <f t="shared" si="74"/>
        <v>0</v>
      </c>
      <c r="AD212" s="163">
        <f t="shared" si="74"/>
        <v>0</v>
      </c>
      <c r="AE212" s="163">
        <f t="shared" si="74"/>
        <v>0</v>
      </c>
      <c r="AF212" s="176">
        <f t="shared" si="74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75"/>
        <v>0</v>
      </c>
      <c r="D213" s="163">
        <f t="shared" si="75"/>
        <v>0</v>
      </c>
      <c r="E213" s="163">
        <f t="shared" si="75"/>
        <v>0</v>
      </c>
      <c r="F213" s="163">
        <f t="shared" si="75"/>
        <v>0</v>
      </c>
      <c r="G213" s="163">
        <f t="shared" si="75"/>
        <v>0</v>
      </c>
      <c r="H213" s="163">
        <f t="shared" si="75"/>
        <v>0</v>
      </c>
      <c r="I213" s="163">
        <f t="shared" si="75"/>
        <v>0</v>
      </c>
      <c r="J213" s="163">
        <f t="shared" si="75"/>
        <v>0</v>
      </c>
      <c r="K213" s="163">
        <f t="shared" si="75"/>
        <v>0</v>
      </c>
      <c r="L213" s="163">
        <f t="shared" si="75"/>
        <v>0</v>
      </c>
      <c r="M213" s="163">
        <f t="shared" si="72"/>
        <v>0</v>
      </c>
      <c r="N213" s="163">
        <f t="shared" si="72"/>
        <v>0</v>
      </c>
      <c r="O213" s="163">
        <f t="shared" si="72"/>
        <v>0</v>
      </c>
      <c r="P213" s="163">
        <f t="shared" si="72"/>
        <v>0</v>
      </c>
      <c r="Q213" s="163">
        <f t="shared" si="73"/>
        <v>0</v>
      </c>
      <c r="R213" s="163">
        <f t="shared" si="73"/>
        <v>0</v>
      </c>
      <c r="S213" s="163">
        <f t="shared" si="74"/>
        <v>0</v>
      </c>
      <c r="T213" s="163">
        <f t="shared" si="74"/>
        <v>0</v>
      </c>
      <c r="U213" s="163">
        <f t="shared" si="74"/>
        <v>0</v>
      </c>
      <c r="V213" s="163">
        <f t="shared" si="74"/>
        <v>0</v>
      </c>
      <c r="W213" s="163">
        <f t="shared" si="74"/>
        <v>0</v>
      </c>
      <c r="X213" s="163">
        <f t="shared" si="74"/>
        <v>0</v>
      </c>
      <c r="Y213" s="163">
        <f t="shared" si="74"/>
        <v>0</v>
      </c>
      <c r="Z213" s="163">
        <f t="shared" si="74"/>
        <v>0</v>
      </c>
      <c r="AA213" s="163">
        <f t="shared" si="74"/>
        <v>0</v>
      </c>
      <c r="AB213" s="163">
        <f t="shared" si="74"/>
        <v>0</v>
      </c>
      <c r="AC213" s="163">
        <f t="shared" si="74"/>
        <v>0</v>
      </c>
      <c r="AD213" s="163">
        <f t="shared" si="74"/>
        <v>0</v>
      </c>
      <c r="AE213" s="163">
        <f t="shared" si="74"/>
        <v>0</v>
      </c>
      <c r="AF213" s="176">
        <f t="shared" si="74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75"/>
        <v>0</v>
      </c>
      <c r="D214" s="163">
        <f t="shared" si="75"/>
        <v>0</v>
      </c>
      <c r="E214" s="163">
        <f t="shared" si="75"/>
        <v>0</v>
      </c>
      <c r="F214" s="163">
        <f t="shared" si="75"/>
        <v>0</v>
      </c>
      <c r="G214" s="163">
        <f t="shared" si="75"/>
        <v>0</v>
      </c>
      <c r="H214" s="163">
        <f t="shared" si="75"/>
        <v>0</v>
      </c>
      <c r="I214" s="163">
        <f t="shared" si="75"/>
        <v>0</v>
      </c>
      <c r="J214" s="163">
        <f t="shared" si="75"/>
        <v>0</v>
      </c>
      <c r="K214" s="163">
        <f t="shared" si="75"/>
        <v>0</v>
      </c>
      <c r="L214" s="163">
        <f t="shared" si="75"/>
        <v>0</v>
      </c>
      <c r="M214" s="163">
        <f t="shared" si="72"/>
        <v>0</v>
      </c>
      <c r="N214" s="163">
        <f t="shared" si="72"/>
        <v>0</v>
      </c>
      <c r="O214" s="163">
        <f t="shared" si="72"/>
        <v>0</v>
      </c>
      <c r="P214" s="163">
        <f t="shared" si="72"/>
        <v>0</v>
      </c>
      <c r="Q214" s="163">
        <f t="shared" si="73"/>
        <v>0</v>
      </c>
      <c r="R214" s="163">
        <f t="shared" si="73"/>
        <v>0</v>
      </c>
      <c r="S214" s="163">
        <f t="shared" si="74"/>
        <v>0</v>
      </c>
      <c r="T214" s="163">
        <f t="shared" si="74"/>
        <v>0</v>
      </c>
      <c r="U214" s="163">
        <f t="shared" si="74"/>
        <v>0</v>
      </c>
      <c r="V214" s="163">
        <f t="shared" si="74"/>
        <v>0</v>
      </c>
      <c r="W214" s="163">
        <f t="shared" si="74"/>
        <v>0</v>
      </c>
      <c r="X214" s="163">
        <f t="shared" si="74"/>
        <v>0</v>
      </c>
      <c r="Y214" s="163">
        <f t="shared" si="74"/>
        <v>0</v>
      </c>
      <c r="Z214" s="163">
        <f t="shared" si="74"/>
        <v>0</v>
      </c>
      <c r="AA214" s="163">
        <f t="shared" si="74"/>
        <v>0</v>
      </c>
      <c r="AB214" s="163">
        <f t="shared" si="74"/>
        <v>0</v>
      </c>
      <c r="AC214" s="163">
        <f t="shared" si="74"/>
        <v>0</v>
      </c>
      <c r="AD214" s="163">
        <f t="shared" si="74"/>
        <v>0</v>
      </c>
      <c r="AE214" s="163">
        <f t="shared" si="74"/>
        <v>0</v>
      </c>
      <c r="AF214" s="176">
        <f t="shared" si="74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75"/>
        <v>0</v>
      </c>
      <c r="D215" s="163">
        <f t="shared" si="75"/>
        <v>0</v>
      </c>
      <c r="E215" s="163">
        <f t="shared" si="75"/>
        <v>0</v>
      </c>
      <c r="F215" s="163">
        <f t="shared" si="75"/>
        <v>0</v>
      </c>
      <c r="G215" s="163">
        <f t="shared" si="75"/>
        <v>0</v>
      </c>
      <c r="H215" s="163">
        <f t="shared" si="75"/>
        <v>0</v>
      </c>
      <c r="I215" s="163">
        <f t="shared" si="75"/>
        <v>0</v>
      </c>
      <c r="J215" s="163">
        <f t="shared" si="75"/>
        <v>0</v>
      </c>
      <c r="K215" s="163">
        <f t="shared" si="75"/>
        <v>0</v>
      </c>
      <c r="L215" s="163">
        <f t="shared" si="75"/>
        <v>0</v>
      </c>
      <c r="M215" s="163">
        <f t="shared" si="72"/>
        <v>0</v>
      </c>
      <c r="N215" s="163">
        <f t="shared" si="72"/>
        <v>0</v>
      </c>
      <c r="O215" s="163">
        <f t="shared" si="72"/>
        <v>0</v>
      </c>
      <c r="P215" s="163">
        <f t="shared" si="72"/>
        <v>0</v>
      </c>
      <c r="Q215" s="163">
        <f t="shared" si="73"/>
        <v>0</v>
      </c>
      <c r="R215" s="163">
        <f t="shared" si="73"/>
        <v>0</v>
      </c>
      <c r="S215" s="163">
        <f t="shared" si="74"/>
        <v>0</v>
      </c>
      <c r="T215" s="163">
        <f t="shared" si="74"/>
        <v>0</v>
      </c>
      <c r="U215" s="163">
        <f t="shared" si="74"/>
        <v>0</v>
      </c>
      <c r="V215" s="163">
        <f t="shared" si="74"/>
        <v>0</v>
      </c>
      <c r="W215" s="163">
        <f t="shared" si="74"/>
        <v>0</v>
      </c>
      <c r="X215" s="163">
        <f t="shared" si="74"/>
        <v>0</v>
      </c>
      <c r="Y215" s="163">
        <f t="shared" si="74"/>
        <v>0</v>
      </c>
      <c r="Z215" s="163">
        <f t="shared" si="74"/>
        <v>0</v>
      </c>
      <c r="AA215" s="163">
        <f t="shared" si="74"/>
        <v>0</v>
      </c>
      <c r="AB215" s="163">
        <f t="shared" si="74"/>
        <v>0</v>
      </c>
      <c r="AC215" s="163">
        <f t="shared" si="74"/>
        <v>0</v>
      </c>
      <c r="AD215" s="163">
        <f t="shared" si="74"/>
        <v>0</v>
      </c>
      <c r="AE215" s="163">
        <f t="shared" si="74"/>
        <v>0</v>
      </c>
      <c r="AF215" s="176">
        <f t="shared" si="74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75"/>
        <v>0</v>
      </c>
      <c r="D216" s="163">
        <f t="shared" si="75"/>
        <v>0</v>
      </c>
      <c r="E216" s="163">
        <f t="shared" si="75"/>
        <v>0</v>
      </c>
      <c r="F216" s="163">
        <f t="shared" si="75"/>
        <v>0</v>
      </c>
      <c r="G216" s="163">
        <f t="shared" si="75"/>
        <v>0</v>
      </c>
      <c r="H216" s="163">
        <f t="shared" si="75"/>
        <v>0</v>
      </c>
      <c r="I216" s="163">
        <f t="shared" si="75"/>
        <v>0</v>
      </c>
      <c r="J216" s="163">
        <f t="shared" si="75"/>
        <v>0</v>
      </c>
      <c r="K216" s="163">
        <f t="shared" si="75"/>
        <v>0</v>
      </c>
      <c r="L216" s="163">
        <f t="shared" si="75"/>
        <v>0</v>
      </c>
      <c r="M216" s="163">
        <f t="shared" si="72"/>
        <v>0</v>
      </c>
      <c r="N216" s="163">
        <f t="shared" si="72"/>
        <v>0</v>
      </c>
      <c r="O216" s="163">
        <f t="shared" si="72"/>
        <v>0</v>
      </c>
      <c r="P216" s="163">
        <f t="shared" si="72"/>
        <v>0</v>
      </c>
      <c r="Q216" s="163">
        <f t="shared" si="73"/>
        <v>0</v>
      </c>
      <c r="R216" s="163">
        <f t="shared" si="73"/>
        <v>0</v>
      </c>
      <c r="S216" s="163">
        <f t="shared" ref="S216:AF231" si="76">R216</f>
        <v>0</v>
      </c>
      <c r="T216" s="163">
        <f t="shared" si="76"/>
        <v>0</v>
      </c>
      <c r="U216" s="163">
        <f t="shared" si="76"/>
        <v>0</v>
      </c>
      <c r="V216" s="163">
        <f t="shared" si="76"/>
        <v>0</v>
      </c>
      <c r="W216" s="163">
        <f t="shared" si="76"/>
        <v>0</v>
      </c>
      <c r="X216" s="163">
        <f t="shared" si="76"/>
        <v>0</v>
      </c>
      <c r="Y216" s="163">
        <f t="shared" si="76"/>
        <v>0</v>
      </c>
      <c r="Z216" s="163">
        <f t="shared" si="76"/>
        <v>0</v>
      </c>
      <c r="AA216" s="163">
        <f t="shared" si="76"/>
        <v>0</v>
      </c>
      <c r="AB216" s="163">
        <f t="shared" si="76"/>
        <v>0</v>
      </c>
      <c r="AC216" s="163">
        <f t="shared" si="76"/>
        <v>0</v>
      </c>
      <c r="AD216" s="163">
        <f t="shared" si="76"/>
        <v>0</v>
      </c>
      <c r="AE216" s="163">
        <f t="shared" si="76"/>
        <v>0</v>
      </c>
      <c r="AF216" s="176">
        <f t="shared" si="76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L232" si="77">B217</f>
        <v>0</v>
      </c>
      <c r="D217" s="163">
        <f t="shared" si="77"/>
        <v>0</v>
      </c>
      <c r="E217" s="163">
        <f t="shared" si="77"/>
        <v>0</v>
      </c>
      <c r="F217" s="163">
        <f t="shared" si="77"/>
        <v>0</v>
      </c>
      <c r="G217" s="163">
        <f t="shared" si="77"/>
        <v>0</v>
      </c>
      <c r="H217" s="163">
        <f t="shared" si="77"/>
        <v>0</v>
      </c>
      <c r="I217" s="163">
        <f t="shared" si="77"/>
        <v>0</v>
      </c>
      <c r="J217" s="163">
        <f t="shared" si="77"/>
        <v>0</v>
      </c>
      <c r="K217" s="163">
        <f t="shared" si="77"/>
        <v>0</v>
      </c>
      <c r="L217" s="163">
        <f t="shared" si="77"/>
        <v>0</v>
      </c>
      <c r="M217" s="163">
        <f t="shared" si="72"/>
        <v>0</v>
      </c>
      <c r="N217" s="163">
        <f t="shared" si="72"/>
        <v>0</v>
      </c>
      <c r="O217" s="163">
        <f t="shared" si="72"/>
        <v>0</v>
      </c>
      <c r="P217" s="163">
        <f t="shared" si="72"/>
        <v>0</v>
      </c>
      <c r="Q217" s="163">
        <f t="shared" si="73"/>
        <v>0</v>
      </c>
      <c r="R217" s="163">
        <f t="shared" si="73"/>
        <v>0</v>
      </c>
      <c r="S217" s="163">
        <f t="shared" si="76"/>
        <v>0</v>
      </c>
      <c r="T217" s="163">
        <f t="shared" si="76"/>
        <v>0</v>
      </c>
      <c r="U217" s="163">
        <f t="shared" si="76"/>
        <v>0</v>
      </c>
      <c r="V217" s="163">
        <f t="shared" si="76"/>
        <v>0</v>
      </c>
      <c r="W217" s="163">
        <f t="shared" si="76"/>
        <v>0</v>
      </c>
      <c r="X217" s="163">
        <f t="shared" si="76"/>
        <v>0</v>
      </c>
      <c r="Y217" s="163">
        <f t="shared" si="76"/>
        <v>0</v>
      </c>
      <c r="Z217" s="163">
        <f t="shared" si="76"/>
        <v>0</v>
      </c>
      <c r="AA217" s="163">
        <f t="shared" si="76"/>
        <v>0</v>
      </c>
      <c r="AB217" s="163">
        <f t="shared" si="76"/>
        <v>0</v>
      </c>
      <c r="AC217" s="163">
        <f t="shared" si="76"/>
        <v>0</v>
      </c>
      <c r="AD217" s="163">
        <f t="shared" si="76"/>
        <v>0</v>
      </c>
      <c r="AE217" s="163">
        <f t="shared" si="76"/>
        <v>0</v>
      </c>
      <c r="AF217" s="176">
        <f t="shared" si="76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77"/>
        <v>0</v>
      </c>
      <c r="D218" s="163">
        <f t="shared" si="77"/>
        <v>0</v>
      </c>
      <c r="E218" s="163">
        <f t="shared" si="77"/>
        <v>0</v>
      </c>
      <c r="F218" s="163">
        <f t="shared" si="77"/>
        <v>0</v>
      </c>
      <c r="G218" s="163">
        <f t="shared" si="77"/>
        <v>0</v>
      </c>
      <c r="H218" s="163">
        <f t="shared" si="77"/>
        <v>0</v>
      </c>
      <c r="I218" s="163">
        <f t="shared" si="77"/>
        <v>0</v>
      </c>
      <c r="J218" s="163">
        <f t="shared" si="77"/>
        <v>0</v>
      </c>
      <c r="K218" s="163">
        <f t="shared" si="77"/>
        <v>0</v>
      </c>
      <c r="L218" s="163">
        <f t="shared" si="77"/>
        <v>0</v>
      </c>
      <c r="M218" s="163">
        <f t="shared" si="72"/>
        <v>0</v>
      </c>
      <c r="N218" s="163">
        <f t="shared" si="72"/>
        <v>0</v>
      </c>
      <c r="O218" s="163">
        <f t="shared" si="72"/>
        <v>0</v>
      </c>
      <c r="P218" s="163">
        <f t="shared" si="72"/>
        <v>0</v>
      </c>
      <c r="Q218" s="163">
        <f t="shared" si="73"/>
        <v>0</v>
      </c>
      <c r="R218" s="163">
        <f t="shared" si="73"/>
        <v>0</v>
      </c>
      <c r="S218" s="163">
        <f t="shared" si="76"/>
        <v>0</v>
      </c>
      <c r="T218" s="163">
        <f t="shared" si="76"/>
        <v>0</v>
      </c>
      <c r="U218" s="163">
        <f t="shared" si="76"/>
        <v>0</v>
      </c>
      <c r="V218" s="163">
        <f t="shared" si="76"/>
        <v>0</v>
      </c>
      <c r="W218" s="163">
        <f t="shared" si="76"/>
        <v>0</v>
      </c>
      <c r="X218" s="163">
        <f t="shared" si="76"/>
        <v>0</v>
      </c>
      <c r="Y218" s="163">
        <f t="shared" si="76"/>
        <v>0</v>
      </c>
      <c r="Z218" s="163">
        <f t="shared" si="76"/>
        <v>0</v>
      </c>
      <c r="AA218" s="163">
        <f t="shared" si="76"/>
        <v>0</v>
      </c>
      <c r="AB218" s="163">
        <f t="shared" si="76"/>
        <v>0</v>
      </c>
      <c r="AC218" s="163">
        <f t="shared" si="76"/>
        <v>0</v>
      </c>
      <c r="AD218" s="163">
        <f t="shared" si="76"/>
        <v>0</v>
      </c>
      <c r="AE218" s="163">
        <f t="shared" si="76"/>
        <v>0</v>
      </c>
      <c r="AF218" s="176">
        <f t="shared" si="76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77"/>
        <v>0</v>
      </c>
      <c r="D219" s="163">
        <f t="shared" si="77"/>
        <v>0</v>
      </c>
      <c r="E219" s="163">
        <f t="shared" si="77"/>
        <v>0</v>
      </c>
      <c r="F219" s="163">
        <f t="shared" si="77"/>
        <v>0</v>
      </c>
      <c r="G219" s="163">
        <f t="shared" si="77"/>
        <v>0</v>
      </c>
      <c r="H219" s="163">
        <f t="shared" si="77"/>
        <v>0</v>
      </c>
      <c r="I219" s="163">
        <f t="shared" si="77"/>
        <v>0</v>
      </c>
      <c r="J219" s="163">
        <f t="shared" si="77"/>
        <v>0</v>
      </c>
      <c r="K219" s="163">
        <f t="shared" si="77"/>
        <v>0</v>
      </c>
      <c r="L219" s="163">
        <f t="shared" si="77"/>
        <v>0</v>
      </c>
      <c r="M219" s="163">
        <f t="shared" si="72"/>
        <v>0</v>
      </c>
      <c r="N219" s="163">
        <f t="shared" si="72"/>
        <v>0</v>
      </c>
      <c r="O219" s="163">
        <f t="shared" si="72"/>
        <v>0</v>
      </c>
      <c r="P219" s="163">
        <f t="shared" si="72"/>
        <v>0</v>
      </c>
      <c r="Q219" s="163">
        <f t="shared" si="73"/>
        <v>0</v>
      </c>
      <c r="R219" s="163">
        <f t="shared" si="73"/>
        <v>0</v>
      </c>
      <c r="S219" s="163">
        <f t="shared" si="76"/>
        <v>0</v>
      </c>
      <c r="T219" s="163">
        <f t="shared" si="76"/>
        <v>0</v>
      </c>
      <c r="U219" s="163">
        <f t="shared" si="76"/>
        <v>0</v>
      </c>
      <c r="V219" s="163">
        <f t="shared" si="76"/>
        <v>0</v>
      </c>
      <c r="W219" s="163">
        <f t="shared" si="76"/>
        <v>0</v>
      </c>
      <c r="X219" s="163">
        <f t="shared" si="76"/>
        <v>0</v>
      </c>
      <c r="Y219" s="163">
        <f t="shared" si="76"/>
        <v>0</v>
      </c>
      <c r="Z219" s="163">
        <f t="shared" si="76"/>
        <v>0</v>
      </c>
      <c r="AA219" s="163">
        <f t="shared" si="76"/>
        <v>0</v>
      </c>
      <c r="AB219" s="163">
        <f t="shared" si="76"/>
        <v>0</v>
      </c>
      <c r="AC219" s="163">
        <f t="shared" si="76"/>
        <v>0</v>
      </c>
      <c r="AD219" s="163">
        <f t="shared" si="76"/>
        <v>0</v>
      </c>
      <c r="AE219" s="163">
        <f t="shared" si="76"/>
        <v>0</v>
      </c>
      <c r="AF219" s="176">
        <f t="shared" si="76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77"/>
        <v>0</v>
      </c>
      <c r="D220" s="163">
        <f t="shared" si="77"/>
        <v>0</v>
      </c>
      <c r="E220" s="163">
        <f t="shared" si="77"/>
        <v>0</v>
      </c>
      <c r="F220" s="163">
        <f t="shared" si="77"/>
        <v>0</v>
      </c>
      <c r="G220" s="163">
        <f t="shared" si="77"/>
        <v>0</v>
      </c>
      <c r="H220" s="163">
        <f t="shared" si="77"/>
        <v>0</v>
      </c>
      <c r="I220" s="163">
        <f t="shared" si="77"/>
        <v>0</v>
      </c>
      <c r="J220" s="163">
        <f t="shared" si="77"/>
        <v>0</v>
      </c>
      <c r="K220" s="163">
        <f t="shared" si="77"/>
        <v>0</v>
      </c>
      <c r="L220" s="163">
        <f t="shared" si="77"/>
        <v>0</v>
      </c>
      <c r="M220" s="163">
        <f t="shared" si="72"/>
        <v>0</v>
      </c>
      <c r="N220" s="163">
        <f t="shared" si="72"/>
        <v>0</v>
      </c>
      <c r="O220" s="163">
        <f t="shared" si="72"/>
        <v>0</v>
      </c>
      <c r="P220" s="163">
        <f t="shared" si="72"/>
        <v>0</v>
      </c>
      <c r="Q220" s="163">
        <f t="shared" si="73"/>
        <v>0</v>
      </c>
      <c r="R220" s="163">
        <f t="shared" si="73"/>
        <v>0</v>
      </c>
      <c r="S220" s="163">
        <f t="shared" si="76"/>
        <v>0</v>
      </c>
      <c r="T220" s="163">
        <f t="shared" si="76"/>
        <v>0</v>
      </c>
      <c r="U220" s="163">
        <f t="shared" si="76"/>
        <v>0</v>
      </c>
      <c r="V220" s="163">
        <f t="shared" si="76"/>
        <v>0</v>
      </c>
      <c r="W220" s="163">
        <f t="shared" si="76"/>
        <v>0</v>
      </c>
      <c r="X220" s="163">
        <f t="shared" si="76"/>
        <v>0</v>
      </c>
      <c r="Y220" s="163">
        <f t="shared" si="76"/>
        <v>0</v>
      </c>
      <c r="Z220" s="163">
        <f t="shared" si="76"/>
        <v>0</v>
      </c>
      <c r="AA220" s="163">
        <f t="shared" si="76"/>
        <v>0</v>
      </c>
      <c r="AB220" s="163">
        <f t="shared" si="76"/>
        <v>0</v>
      </c>
      <c r="AC220" s="163">
        <f t="shared" si="76"/>
        <v>0</v>
      </c>
      <c r="AD220" s="163">
        <f t="shared" si="76"/>
        <v>0</v>
      </c>
      <c r="AE220" s="163">
        <f t="shared" si="76"/>
        <v>0</v>
      </c>
      <c r="AF220" s="176">
        <f t="shared" si="76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77"/>
        <v>0</v>
      </c>
      <c r="D221" s="163">
        <f t="shared" si="77"/>
        <v>0</v>
      </c>
      <c r="E221" s="163">
        <f t="shared" si="77"/>
        <v>0</v>
      </c>
      <c r="F221" s="163">
        <f t="shared" si="77"/>
        <v>0</v>
      </c>
      <c r="G221" s="163">
        <f t="shared" si="77"/>
        <v>0</v>
      </c>
      <c r="H221" s="163">
        <f t="shared" si="77"/>
        <v>0</v>
      </c>
      <c r="I221" s="163">
        <f t="shared" si="77"/>
        <v>0</v>
      </c>
      <c r="J221" s="163">
        <f t="shared" si="77"/>
        <v>0</v>
      </c>
      <c r="K221" s="163">
        <f t="shared" si="77"/>
        <v>0</v>
      </c>
      <c r="L221" s="163">
        <f t="shared" si="77"/>
        <v>0</v>
      </c>
      <c r="M221" s="163">
        <f t="shared" si="72"/>
        <v>0</v>
      </c>
      <c r="N221" s="163">
        <f t="shared" si="72"/>
        <v>0</v>
      </c>
      <c r="O221" s="163">
        <f t="shared" si="72"/>
        <v>0</v>
      </c>
      <c r="P221" s="163">
        <f t="shared" si="72"/>
        <v>0</v>
      </c>
      <c r="Q221" s="163">
        <f t="shared" si="73"/>
        <v>0</v>
      </c>
      <c r="R221" s="163">
        <f t="shared" si="73"/>
        <v>0</v>
      </c>
      <c r="S221" s="163">
        <f t="shared" si="76"/>
        <v>0</v>
      </c>
      <c r="T221" s="163">
        <f t="shared" si="76"/>
        <v>0</v>
      </c>
      <c r="U221" s="163">
        <f t="shared" si="76"/>
        <v>0</v>
      </c>
      <c r="V221" s="163">
        <f t="shared" si="76"/>
        <v>0</v>
      </c>
      <c r="W221" s="163">
        <f t="shared" si="76"/>
        <v>0</v>
      </c>
      <c r="X221" s="163">
        <f t="shared" si="76"/>
        <v>0</v>
      </c>
      <c r="Y221" s="163">
        <f t="shared" si="76"/>
        <v>0</v>
      </c>
      <c r="Z221" s="163">
        <f t="shared" si="76"/>
        <v>0</v>
      </c>
      <c r="AA221" s="163">
        <f t="shared" si="76"/>
        <v>0</v>
      </c>
      <c r="AB221" s="163">
        <f t="shared" si="76"/>
        <v>0</v>
      </c>
      <c r="AC221" s="163">
        <f t="shared" si="76"/>
        <v>0</v>
      </c>
      <c r="AD221" s="163">
        <f t="shared" si="76"/>
        <v>0</v>
      </c>
      <c r="AE221" s="163">
        <f t="shared" si="76"/>
        <v>0</v>
      </c>
      <c r="AF221" s="176">
        <f t="shared" si="76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77"/>
        <v>0</v>
      </c>
      <c r="D222" s="163">
        <f t="shared" si="77"/>
        <v>0</v>
      </c>
      <c r="E222" s="163">
        <f t="shared" si="77"/>
        <v>0</v>
      </c>
      <c r="F222" s="163">
        <f t="shared" si="77"/>
        <v>0</v>
      </c>
      <c r="G222" s="163">
        <f t="shared" si="77"/>
        <v>0</v>
      </c>
      <c r="H222" s="163">
        <f t="shared" si="77"/>
        <v>0</v>
      </c>
      <c r="I222" s="163">
        <f t="shared" si="77"/>
        <v>0</v>
      </c>
      <c r="J222" s="163">
        <f t="shared" si="77"/>
        <v>0</v>
      </c>
      <c r="K222" s="163">
        <f t="shared" si="77"/>
        <v>0</v>
      </c>
      <c r="L222" s="163">
        <f t="shared" si="77"/>
        <v>0</v>
      </c>
      <c r="M222" s="163">
        <f t="shared" si="72"/>
        <v>0</v>
      </c>
      <c r="N222" s="163">
        <f t="shared" si="72"/>
        <v>0</v>
      </c>
      <c r="O222" s="163">
        <f t="shared" si="72"/>
        <v>0</v>
      </c>
      <c r="P222" s="163">
        <f t="shared" si="72"/>
        <v>0</v>
      </c>
      <c r="Q222" s="163">
        <f t="shared" si="73"/>
        <v>0</v>
      </c>
      <c r="R222" s="163">
        <f t="shared" si="73"/>
        <v>0</v>
      </c>
      <c r="S222" s="163">
        <f t="shared" si="76"/>
        <v>0</v>
      </c>
      <c r="T222" s="163">
        <f t="shared" si="76"/>
        <v>0</v>
      </c>
      <c r="U222" s="163">
        <f t="shared" si="76"/>
        <v>0</v>
      </c>
      <c r="V222" s="163">
        <f t="shared" si="76"/>
        <v>0</v>
      </c>
      <c r="W222" s="163">
        <f t="shared" si="76"/>
        <v>0</v>
      </c>
      <c r="X222" s="163">
        <f t="shared" si="76"/>
        <v>0</v>
      </c>
      <c r="Y222" s="163">
        <f t="shared" si="76"/>
        <v>0</v>
      </c>
      <c r="Z222" s="163">
        <f t="shared" si="76"/>
        <v>0</v>
      </c>
      <c r="AA222" s="163">
        <f t="shared" si="76"/>
        <v>0</v>
      </c>
      <c r="AB222" s="163">
        <f t="shared" si="76"/>
        <v>0</v>
      </c>
      <c r="AC222" s="163">
        <f t="shared" si="76"/>
        <v>0</v>
      </c>
      <c r="AD222" s="163">
        <f t="shared" si="76"/>
        <v>0</v>
      </c>
      <c r="AE222" s="163">
        <f t="shared" si="76"/>
        <v>0</v>
      </c>
      <c r="AF222" s="176">
        <f t="shared" si="76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77"/>
        <v>0</v>
      </c>
      <c r="D223" s="163">
        <f t="shared" si="77"/>
        <v>0</v>
      </c>
      <c r="E223" s="163">
        <f t="shared" si="77"/>
        <v>0</v>
      </c>
      <c r="F223" s="163">
        <f t="shared" si="77"/>
        <v>0</v>
      </c>
      <c r="G223" s="163">
        <f t="shared" si="77"/>
        <v>0</v>
      </c>
      <c r="H223" s="163">
        <f t="shared" si="77"/>
        <v>0</v>
      </c>
      <c r="I223" s="163">
        <f t="shared" si="77"/>
        <v>0</v>
      </c>
      <c r="J223" s="163">
        <f t="shared" si="77"/>
        <v>0</v>
      </c>
      <c r="K223" s="163">
        <f t="shared" si="77"/>
        <v>0</v>
      </c>
      <c r="L223" s="163">
        <f t="shared" si="77"/>
        <v>0</v>
      </c>
      <c r="M223" s="163">
        <f t="shared" si="72"/>
        <v>0</v>
      </c>
      <c r="N223" s="163">
        <f t="shared" si="72"/>
        <v>0</v>
      </c>
      <c r="O223" s="163">
        <f t="shared" si="72"/>
        <v>0</v>
      </c>
      <c r="P223" s="163">
        <f t="shared" si="72"/>
        <v>0</v>
      </c>
      <c r="Q223" s="163">
        <f t="shared" si="73"/>
        <v>0</v>
      </c>
      <c r="R223" s="163">
        <f t="shared" si="73"/>
        <v>0</v>
      </c>
      <c r="S223" s="163">
        <f t="shared" si="76"/>
        <v>0</v>
      </c>
      <c r="T223" s="163">
        <f t="shared" si="76"/>
        <v>0</v>
      </c>
      <c r="U223" s="163">
        <f t="shared" si="76"/>
        <v>0</v>
      </c>
      <c r="V223" s="163">
        <f t="shared" si="76"/>
        <v>0</v>
      </c>
      <c r="W223" s="163">
        <f t="shared" si="76"/>
        <v>0</v>
      </c>
      <c r="X223" s="163">
        <f t="shared" si="76"/>
        <v>0</v>
      </c>
      <c r="Y223" s="163">
        <f t="shared" si="76"/>
        <v>0</v>
      </c>
      <c r="Z223" s="163">
        <f t="shared" si="76"/>
        <v>0</v>
      </c>
      <c r="AA223" s="163">
        <f t="shared" si="76"/>
        <v>0</v>
      </c>
      <c r="AB223" s="163">
        <f t="shared" si="76"/>
        <v>0</v>
      </c>
      <c r="AC223" s="163">
        <f t="shared" si="76"/>
        <v>0</v>
      </c>
      <c r="AD223" s="163">
        <f t="shared" si="76"/>
        <v>0</v>
      </c>
      <c r="AE223" s="163">
        <f t="shared" si="76"/>
        <v>0</v>
      </c>
      <c r="AF223" s="176">
        <f t="shared" si="76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77"/>
        <v>0</v>
      </c>
      <c r="D224" s="163">
        <f t="shared" si="77"/>
        <v>0</v>
      </c>
      <c r="E224" s="163">
        <f t="shared" si="77"/>
        <v>0</v>
      </c>
      <c r="F224" s="163">
        <f t="shared" si="77"/>
        <v>0</v>
      </c>
      <c r="G224" s="163">
        <f t="shared" si="77"/>
        <v>0</v>
      </c>
      <c r="H224" s="163">
        <f t="shared" si="77"/>
        <v>0</v>
      </c>
      <c r="I224" s="163">
        <f t="shared" si="77"/>
        <v>0</v>
      </c>
      <c r="J224" s="163">
        <f t="shared" si="77"/>
        <v>0</v>
      </c>
      <c r="K224" s="163">
        <f t="shared" si="77"/>
        <v>0</v>
      </c>
      <c r="L224" s="163">
        <f t="shared" si="77"/>
        <v>0</v>
      </c>
      <c r="M224" s="163">
        <f t="shared" si="72"/>
        <v>0</v>
      </c>
      <c r="N224" s="163">
        <f t="shared" si="72"/>
        <v>0</v>
      </c>
      <c r="O224" s="163">
        <f t="shared" si="72"/>
        <v>0</v>
      </c>
      <c r="P224" s="163">
        <f t="shared" si="72"/>
        <v>0</v>
      </c>
      <c r="Q224" s="163">
        <f t="shared" si="73"/>
        <v>0</v>
      </c>
      <c r="R224" s="163">
        <f t="shared" si="73"/>
        <v>0</v>
      </c>
      <c r="S224" s="163">
        <f t="shared" si="76"/>
        <v>0</v>
      </c>
      <c r="T224" s="163">
        <f t="shared" si="76"/>
        <v>0</v>
      </c>
      <c r="U224" s="163">
        <f t="shared" si="76"/>
        <v>0</v>
      </c>
      <c r="V224" s="163">
        <f t="shared" si="76"/>
        <v>0</v>
      </c>
      <c r="W224" s="163">
        <f t="shared" si="76"/>
        <v>0</v>
      </c>
      <c r="X224" s="163">
        <f t="shared" si="76"/>
        <v>0</v>
      </c>
      <c r="Y224" s="163">
        <f t="shared" si="76"/>
        <v>0</v>
      </c>
      <c r="Z224" s="163">
        <f t="shared" si="76"/>
        <v>0</v>
      </c>
      <c r="AA224" s="163">
        <f t="shared" si="76"/>
        <v>0</v>
      </c>
      <c r="AB224" s="163">
        <f t="shared" si="76"/>
        <v>0</v>
      </c>
      <c r="AC224" s="163">
        <f t="shared" si="76"/>
        <v>0</v>
      </c>
      <c r="AD224" s="163">
        <f t="shared" si="76"/>
        <v>0</v>
      </c>
      <c r="AE224" s="163">
        <f t="shared" si="76"/>
        <v>0</v>
      </c>
      <c r="AF224" s="176">
        <f t="shared" si="76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77"/>
        <v>0</v>
      </c>
      <c r="D225" s="163">
        <f t="shared" si="77"/>
        <v>0</v>
      </c>
      <c r="E225" s="163">
        <f t="shared" si="77"/>
        <v>0</v>
      </c>
      <c r="F225" s="163">
        <f t="shared" si="77"/>
        <v>0</v>
      </c>
      <c r="G225" s="163">
        <f t="shared" si="77"/>
        <v>0</v>
      </c>
      <c r="H225" s="163">
        <f t="shared" si="77"/>
        <v>0</v>
      </c>
      <c r="I225" s="163">
        <f t="shared" si="77"/>
        <v>0</v>
      </c>
      <c r="J225" s="163">
        <f t="shared" si="77"/>
        <v>0</v>
      </c>
      <c r="K225" s="163">
        <f t="shared" si="77"/>
        <v>0</v>
      </c>
      <c r="L225" s="163">
        <f t="shared" si="77"/>
        <v>0</v>
      </c>
      <c r="M225" s="163">
        <f t="shared" si="72"/>
        <v>0</v>
      </c>
      <c r="N225" s="163">
        <f t="shared" si="72"/>
        <v>0</v>
      </c>
      <c r="O225" s="163">
        <f t="shared" si="72"/>
        <v>0</v>
      </c>
      <c r="P225" s="163">
        <f t="shared" si="72"/>
        <v>0</v>
      </c>
      <c r="Q225" s="163">
        <f t="shared" si="73"/>
        <v>0</v>
      </c>
      <c r="R225" s="163">
        <f t="shared" si="73"/>
        <v>0</v>
      </c>
      <c r="S225" s="163">
        <f t="shared" si="76"/>
        <v>0</v>
      </c>
      <c r="T225" s="163">
        <f t="shared" si="76"/>
        <v>0</v>
      </c>
      <c r="U225" s="163">
        <f t="shared" si="76"/>
        <v>0</v>
      </c>
      <c r="V225" s="163">
        <f t="shared" si="76"/>
        <v>0</v>
      </c>
      <c r="W225" s="163">
        <f t="shared" si="76"/>
        <v>0</v>
      </c>
      <c r="X225" s="163">
        <f t="shared" si="76"/>
        <v>0</v>
      </c>
      <c r="Y225" s="163">
        <f t="shared" si="76"/>
        <v>0</v>
      </c>
      <c r="Z225" s="163">
        <f t="shared" si="76"/>
        <v>0</v>
      </c>
      <c r="AA225" s="163">
        <f t="shared" si="76"/>
        <v>0</v>
      </c>
      <c r="AB225" s="163">
        <f t="shared" si="76"/>
        <v>0</v>
      </c>
      <c r="AC225" s="163">
        <f t="shared" si="76"/>
        <v>0</v>
      </c>
      <c r="AD225" s="163">
        <f t="shared" si="76"/>
        <v>0</v>
      </c>
      <c r="AE225" s="163">
        <f t="shared" si="76"/>
        <v>0</v>
      </c>
      <c r="AF225" s="176">
        <f t="shared" si="76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77"/>
        <v>0</v>
      </c>
      <c r="D226" s="163">
        <f t="shared" si="77"/>
        <v>0</v>
      </c>
      <c r="E226" s="163">
        <f t="shared" si="77"/>
        <v>0</v>
      </c>
      <c r="F226" s="163">
        <f t="shared" si="77"/>
        <v>0</v>
      </c>
      <c r="G226" s="163">
        <f t="shared" si="77"/>
        <v>0</v>
      </c>
      <c r="H226" s="163">
        <f t="shared" si="77"/>
        <v>0</v>
      </c>
      <c r="I226" s="163">
        <f t="shared" si="77"/>
        <v>0</v>
      </c>
      <c r="J226" s="163">
        <f t="shared" si="77"/>
        <v>0</v>
      </c>
      <c r="K226" s="163">
        <f t="shared" si="77"/>
        <v>0</v>
      </c>
      <c r="L226" s="163">
        <f t="shared" si="77"/>
        <v>0</v>
      </c>
      <c r="M226" s="163">
        <f t="shared" si="72"/>
        <v>0</v>
      </c>
      <c r="N226" s="163">
        <f t="shared" si="72"/>
        <v>0</v>
      </c>
      <c r="O226" s="163">
        <f t="shared" si="72"/>
        <v>0</v>
      </c>
      <c r="P226" s="163">
        <f t="shared" si="72"/>
        <v>0</v>
      </c>
      <c r="Q226" s="163">
        <f t="shared" si="73"/>
        <v>0</v>
      </c>
      <c r="R226" s="163">
        <f t="shared" si="73"/>
        <v>0</v>
      </c>
      <c r="S226" s="163">
        <f t="shared" si="76"/>
        <v>0</v>
      </c>
      <c r="T226" s="163">
        <f t="shared" si="76"/>
        <v>0</v>
      </c>
      <c r="U226" s="163">
        <f t="shared" si="76"/>
        <v>0</v>
      </c>
      <c r="V226" s="163">
        <f t="shared" si="76"/>
        <v>0</v>
      </c>
      <c r="W226" s="163">
        <f t="shared" si="76"/>
        <v>0</v>
      </c>
      <c r="X226" s="163">
        <f t="shared" si="76"/>
        <v>0</v>
      </c>
      <c r="Y226" s="163">
        <f t="shared" si="76"/>
        <v>0</v>
      </c>
      <c r="Z226" s="163">
        <f t="shared" si="76"/>
        <v>0</v>
      </c>
      <c r="AA226" s="163">
        <f t="shared" si="76"/>
        <v>0</v>
      </c>
      <c r="AB226" s="163">
        <f t="shared" si="76"/>
        <v>0</v>
      </c>
      <c r="AC226" s="163">
        <f t="shared" si="76"/>
        <v>0</v>
      </c>
      <c r="AD226" s="163">
        <f t="shared" si="76"/>
        <v>0</v>
      </c>
      <c r="AE226" s="163">
        <f t="shared" si="76"/>
        <v>0</v>
      </c>
      <c r="AF226" s="176">
        <f t="shared" si="76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77"/>
        <v>0</v>
      </c>
      <c r="D227" s="163">
        <f t="shared" si="77"/>
        <v>0</v>
      </c>
      <c r="E227" s="163">
        <f t="shared" si="77"/>
        <v>0</v>
      </c>
      <c r="F227" s="163">
        <f t="shared" si="77"/>
        <v>0</v>
      </c>
      <c r="G227" s="163">
        <f t="shared" si="77"/>
        <v>0</v>
      </c>
      <c r="H227" s="163">
        <f t="shared" si="77"/>
        <v>0</v>
      </c>
      <c r="I227" s="163">
        <f t="shared" si="77"/>
        <v>0</v>
      </c>
      <c r="J227" s="163">
        <f t="shared" si="77"/>
        <v>0</v>
      </c>
      <c r="K227" s="163">
        <f t="shared" si="77"/>
        <v>0</v>
      </c>
      <c r="L227" s="163">
        <f t="shared" si="77"/>
        <v>0</v>
      </c>
      <c r="M227" s="163">
        <f t="shared" si="72"/>
        <v>0</v>
      </c>
      <c r="N227" s="163">
        <f t="shared" si="72"/>
        <v>0</v>
      </c>
      <c r="O227" s="163">
        <f t="shared" si="72"/>
        <v>0</v>
      </c>
      <c r="P227" s="163">
        <f t="shared" si="72"/>
        <v>0</v>
      </c>
      <c r="Q227" s="163">
        <f t="shared" si="73"/>
        <v>0</v>
      </c>
      <c r="R227" s="163">
        <f t="shared" si="73"/>
        <v>0</v>
      </c>
      <c r="S227" s="163">
        <f t="shared" si="76"/>
        <v>0</v>
      </c>
      <c r="T227" s="163">
        <f t="shared" si="76"/>
        <v>0</v>
      </c>
      <c r="U227" s="163">
        <f t="shared" si="76"/>
        <v>0</v>
      </c>
      <c r="V227" s="163">
        <f t="shared" si="76"/>
        <v>0</v>
      </c>
      <c r="W227" s="163">
        <f t="shared" si="76"/>
        <v>0</v>
      </c>
      <c r="X227" s="163">
        <f t="shared" si="76"/>
        <v>0</v>
      </c>
      <c r="Y227" s="163">
        <f t="shared" si="76"/>
        <v>0</v>
      </c>
      <c r="Z227" s="163">
        <f t="shared" si="76"/>
        <v>0</v>
      </c>
      <c r="AA227" s="163">
        <f t="shared" si="76"/>
        <v>0</v>
      </c>
      <c r="AB227" s="163">
        <f t="shared" si="76"/>
        <v>0</v>
      </c>
      <c r="AC227" s="163">
        <f t="shared" si="76"/>
        <v>0</v>
      </c>
      <c r="AD227" s="163">
        <f t="shared" si="76"/>
        <v>0</v>
      </c>
      <c r="AE227" s="163">
        <f t="shared" si="76"/>
        <v>0</v>
      </c>
      <c r="AF227" s="176">
        <f t="shared" si="76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77"/>
        <v>0</v>
      </c>
      <c r="D228" s="163">
        <f t="shared" si="77"/>
        <v>0</v>
      </c>
      <c r="E228" s="163">
        <f t="shared" si="77"/>
        <v>0</v>
      </c>
      <c r="F228" s="163">
        <f t="shared" si="77"/>
        <v>0</v>
      </c>
      <c r="G228" s="163">
        <f t="shared" si="77"/>
        <v>0</v>
      </c>
      <c r="H228" s="163">
        <f t="shared" si="77"/>
        <v>0</v>
      </c>
      <c r="I228" s="163">
        <f t="shared" si="77"/>
        <v>0</v>
      </c>
      <c r="J228" s="163">
        <f t="shared" si="77"/>
        <v>0</v>
      </c>
      <c r="K228" s="163">
        <f t="shared" si="77"/>
        <v>0</v>
      </c>
      <c r="L228" s="163">
        <f t="shared" si="77"/>
        <v>0</v>
      </c>
      <c r="M228" s="163">
        <f t="shared" si="72"/>
        <v>0</v>
      </c>
      <c r="N228" s="163">
        <f t="shared" si="72"/>
        <v>0</v>
      </c>
      <c r="O228" s="163">
        <f t="shared" si="72"/>
        <v>0</v>
      </c>
      <c r="P228" s="163">
        <f t="shared" si="72"/>
        <v>0</v>
      </c>
      <c r="Q228" s="163">
        <f t="shared" si="73"/>
        <v>0</v>
      </c>
      <c r="R228" s="163">
        <f t="shared" si="73"/>
        <v>0</v>
      </c>
      <c r="S228" s="163">
        <f t="shared" si="76"/>
        <v>0</v>
      </c>
      <c r="T228" s="163">
        <f t="shared" si="76"/>
        <v>0</v>
      </c>
      <c r="U228" s="163">
        <f t="shared" si="76"/>
        <v>0</v>
      </c>
      <c r="V228" s="163">
        <f t="shared" si="76"/>
        <v>0</v>
      </c>
      <c r="W228" s="163">
        <f t="shared" si="76"/>
        <v>0</v>
      </c>
      <c r="X228" s="163">
        <f t="shared" si="76"/>
        <v>0</v>
      </c>
      <c r="Y228" s="163">
        <f t="shared" si="76"/>
        <v>0</v>
      </c>
      <c r="Z228" s="163">
        <f t="shared" si="76"/>
        <v>0</v>
      </c>
      <c r="AA228" s="163">
        <f t="shared" si="76"/>
        <v>0</v>
      </c>
      <c r="AB228" s="163">
        <f t="shared" si="76"/>
        <v>0</v>
      </c>
      <c r="AC228" s="163">
        <f t="shared" si="76"/>
        <v>0</v>
      </c>
      <c r="AD228" s="163">
        <f t="shared" si="76"/>
        <v>0</v>
      </c>
      <c r="AE228" s="163">
        <f t="shared" si="76"/>
        <v>0</v>
      </c>
      <c r="AF228" s="176">
        <f t="shared" si="76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77"/>
        <v>0</v>
      </c>
      <c r="D229" s="163">
        <f t="shared" si="77"/>
        <v>0</v>
      </c>
      <c r="E229" s="163">
        <f t="shared" si="77"/>
        <v>0</v>
      </c>
      <c r="F229" s="163">
        <f t="shared" si="77"/>
        <v>0</v>
      </c>
      <c r="G229" s="163">
        <f t="shared" si="77"/>
        <v>0</v>
      </c>
      <c r="H229" s="163">
        <f t="shared" si="77"/>
        <v>0</v>
      </c>
      <c r="I229" s="163">
        <f t="shared" si="77"/>
        <v>0</v>
      </c>
      <c r="J229" s="163">
        <f t="shared" si="77"/>
        <v>0</v>
      </c>
      <c r="K229" s="163">
        <f t="shared" si="77"/>
        <v>0</v>
      </c>
      <c r="L229" s="163">
        <f t="shared" si="77"/>
        <v>0</v>
      </c>
      <c r="M229" s="163">
        <f t="shared" si="72"/>
        <v>0</v>
      </c>
      <c r="N229" s="163">
        <f t="shared" si="72"/>
        <v>0</v>
      </c>
      <c r="O229" s="163">
        <f t="shared" si="72"/>
        <v>0</v>
      </c>
      <c r="P229" s="163">
        <f t="shared" si="72"/>
        <v>0</v>
      </c>
      <c r="Q229" s="163">
        <f t="shared" si="73"/>
        <v>0</v>
      </c>
      <c r="R229" s="163">
        <f t="shared" si="73"/>
        <v>0</v>
      </c>
      <c r="S229" s="163">
        <f t="shared" si="76"/>
        <v>0</v>
      </c>
      <c r="T229" s="163">
        <f t="shared" si="76"/>
        <v>0</v>
      </c>
      <c r="U229" s="163">
        <f t="shared" si="76"/>
        <v>0</v>
      </c>
      <c r="V229" s="163">
        <f t="shared" si="76"/>
        <v>0</v>
      </c>
      <c r="W229" s="163">
        <f t="shared" si="76"/>
        <v>0</v>
      </c>
      <c r="X229" s="163">
        <f t="shared" si="76"/>
        <v>0</v>
      </c>
      <c r="Y229" s="163">
        <f t="shared" si="76"/>
        <v>0</v>
      </c>
      <c r="Z229" s="163">
        <f t="shared" si="76"/>
        <v>0</v>
      </c>
      <c r="AA229" s="163">
        <f t="shared" si="76"/>
        <v>0</v>
      </c>
      <c r="AB229" s="163">
        <f t="shared" si="76"/>
        <v>0</v>
      </c>
      <c r="AC229" s="163">
        <f t="shared" si="76"/>
        <v>0</v>
      </c>
      <c r="AD229" s="163">
        <f t="shared" si="76"/>
        <v>0</v>
      </c>
      <c r="AE229" s="163">
        <f t="shared" si="76"/>
        <v>0</v>
      </c>
      <c r="AF229" s="176">
        <f t="shared" si="76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77"/>
        <v>0</v>
      </c>
      <c r="D230" s="163">
        <f t="shared" si="77"/>
        <v>0</v>
      </c>
      <c r="E230" s="163">
        <f t="shared" si="77"/>
        <v>0</v>
      </c>
      <c r="F230" s="163">
        <f t="shared" si="77"/>
        <v>0</v>
      </c>
      <c r="G230" s="163">
        <f t="shared" si="77"/>
        <v>0</v>
      </c>
      <c r="H230" s="163">
        <f t="shared" si="77"/>
        <v>0</v>
      </c>
      <c r="I230" s="163">
        <f t="shared" si="77"/>
        <v>0</v>
      </c>
      <c r="J230" s="163">
        <f t="shared" si="77"/>
        <v>0</v>
      </c>
      <c r="K230" s="163">
        <f t="shared" si="77"/>
        <v>0</v>
      </c>
      <c r="L230" s="163">
        <f t="shared" si="77"/>
        <v>0</v>
      </c>
      <c r="M230" s="163">
        <f t="shared" si="72"/>
        <v>0</v>
      </c>
      <c r="N230" s="163">
        <f t="shared" si="72"/>
        <v>0</v>
      </c>
      <c r="O230" s="163">
        <f t="shared" si="72"/>
        <v>0</v>
      </c>
      <c r="P230" s="163">
        <f t="shared" si="72"/>
        <v>0</v>
      </c>
      <c r="Q230" s="163">
        <f t="shared" si="73"/>
        <v>0</v>
      </c>
      <c r="R230" s="163">
        <f t="shared" si="73"/>
        <v>0</v>
      </c>
      <c r="S230" s="163">
        <f t="shared" si="76"/>
        <v>0</v>
      </c>
      <c r="T230" s="163">
        <f t="shared" si="76"/>
        <v>0</v>
      </c>
      <c r="U230" s="163">
        <f t="shared" si="76"/>
        <v>0</v>
      </c>
      <c r="V230" s="163">
        <f t="shared" si="76"/>
        <v>0</v>
      </c>
      <c r="W230" s="163">
        <f t="shared" si="76"/>
        <v>0</v>
      </c>
      <c r="X230" s="163">
        <f t="shared" si="76"/>
        <v>0</v>
      </c>
      <c r="Y230" s="163">
        <f t="shared" si="76"/>
        <v>0</v>
      </c>
      <c r="Z230" s="163">
        <f t="shared" si="76"/>
        <v>0</v>
      </c>
      <c r="AA230" s="163">
        <f t="shared" si="76"/>
        <v>0</v>
      </c>
      <c r="AB230" s="163">
        <f t="shared" si="76"/>
        <v>0</v>
      </c>
      <c r="AC230" s="163">
        <f t="shared" si="76"/>
        <v>0</v>
      </c>
      <c r="AD230" s="163">
        <f t="shared" si="76"/>
        <v>0</v>
      </c>
      <c r="AE230" s="163">
        <f t="shared" si="76"/>
        <v>0</v>
      </c>
      <c r="AF230" s="176">
        <f t="shared" si="76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77"/>
        <v>0</v>
      </c>
      <c r="D231" s="163">
        <f t="shared" si="77"/>
        <v>0</v>
      </c>
      <c r="E231" s="163">
        <f t="shared" si="77"/>
        <v>0</v>
      </c>
      <c r="F231" s="163">
        <f t="shared" si="77"/>
        <v>0</v>
      </c>
      <c r="G231" s="163">
        <f t="shared" si="77"/>
        <v>0</v>
      </c>
      <c r="H231" s="163">
        <f t="shared" si="77"/>
        <v>0</v>
      </c>
      <c r="I231" s="163">
        <f t="shared" si="77"/>
        <v>0</v>
      </c>
      <c r="J231" s="163">
        <f t="shared" si="77"/>
        <v>0</v>
      </c>
      <c r="K231" s="163">
        <f t="shared" si="77"/>
        <v>0</v>
      </c>
      <c r="L231" s="163">
        <f t="shared" si="77"/>
        <v>0</v>
      </c>
      <c r="M231" s="163">
        <f t="shared" si="72"/>
        <v>0</v>
      </c>
      <c r="N231" s="163">
        <f t="shared" si="72"/>
        <v>0</v>
      </c>
      <c r="O231" s="163">
        <f t="shared" si="72"/>
        <v>0</v>
      </c>
      <c r="P231" s="163">
        <f t="shared" si="72"/>
        <v>0</v>
      </c>
      <c r="Q231" s="163">
        <f t="shared" si="73"/>
        <v>0</v>
      </c>
      <c r="R231" s="163">
        <f t="shared" si="73"/>
        <v>0</v>
      </c>
      <c r="S231" s="163">
        <f t="shared" si="76"/>
        <v>0</v>
      </c>
      <c r="T231" s="163">
        <f t="shared" si="76"/>
        <v>0</v>
      </c>
      <c r="U231" s="163">
        <f t="shared" si="76"/>
        <v>0</v>
      </c>
      <c r="V231" s="163">
        <f t="shared" si="76"/>
        <v>0</v>
      </c>
      <c r="W231" s="163">
        <f t="shared" si="76"/>
        <v>0</v>
      </c>
      <c r="X231" s="163">
        <f t="shared" si="76"/>
        <v>0</v>
      </c>
      <c r="Y231" s="163">
        <f t="shared" si="76"/>
        <v>0</v>
      </c>
      <c r="Z231" s="163">
        <f t="shared" si="76"/>
        <v>0</v>
      </c>
      <c r="AA231" s="163">
        <f t="shared" si="76"/>
        <v>0</v>
      </c>
      <c r="AB231" s="163">
        <f t="shared" si="76"/>
        <v>0</v>
      </c>
      <c r="AC231" s="163">
        <f t="shared" si="76"/>
        <v>0</v>
      </c>
      <c r="AD231" s="163">
        <f t="shared" si="76"/>
        <v>0</v>
      </c>
      <c r="AE231" s="163">
        <f t="shared" si="76"/>
        <v>0</v>
      </c>
      <c r="AF231" s="176">
        <f t="shared" si="76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77"/>
        <v>0</v>
      </c>
      <c r="D232" s="163">
        <f t="shared" si="77"/>
        <v>0</v>
      </c>
      <c r="E232" s="163">
        <f t="shared" si="77"/>
        <v>0</v>
      </c>
      <c r="F232" s="163">
        <f t="shared" si="77"/>
        <v>0</v>
      </c>
      <c r="G232" s="163">
        <f t="shared" si="77"/>
        <v>0</v>
      </c>
      <c r="H232" s="163">
        <f t="shared" si="77"/>
        <v>0</v>
      </c>
      <c r="I232" s="163">
        <f t="shared" si="77"/>
        <v>0</v>
      </c>
      <c r="J232" s="163">
        <f t="shared" si="77"/>
        <v>0</v>
      </c>
      <c r="K232" s="163">
        <f t="shared" si="77"/>
        <v>0</v>
      </c>
      <c r="L232" s="163">
        <f t="shared" si="77"/>
        <v>0</v>
      </c>
      <c r="M232" s="163">
        <f t="shared" si="72"/>
        <v>0</v>
      </c>
      <c r="N232" s="163">
        <f t="shared" si="72"/>
        <v>0</v>
      </c>
      <c r="O232" s="163">
        <f t="shared" si="72"/>
        <v>0</v>
      </c>
      <c r="P232" s="163">
        <f t="shared" si="72"/>
        <v>0</v>
      </c>
      <c r="Q232" s="163">
        <f t="shared" si="73"/>
        <v>0</v>
      </c>
      <c r="R232" s="163">
        <f t="shared" si="73"/>
        <v>0</v>
      </c>
      <c r="S232" s="163">
        <f t="shared" ref="S232:AF247" si="78">R232</f>
        <v>0</v>
      </c>
      <c r="T232" s="163">
        <f t="shared" si="78"/>
        <v>0</v>
      </c>
      <c r="U232" s="163">
        <f t="shared" si="78"/>
        <v>0</v>
      </c>
      <c r="V232" s="163">
        <f t="shared" si="78"/>
        <v>0</v>
      </c>
      <c r="W232" s="163">
        <f t="shared" si="78"/>
        <v>0</v>
      </c>
      <c r="X232" s="163">
        <f t="shared" si="78"/>
        <v>0</v>
      </c>
      <c r="Y232" s="163">
        <f t="shared" si="78"/>
        <v>0</v>
      </c>
      <c r="Z232" s="163">
        <f t="shared" si="78"/>
        <v>0</v>
      </c>
      <c r="AA232" s="163">
        <f t="shared" si="78"/>
        <v>0</v>
      </c>
      <c r="AB232" s="163">
        <f t="shared" si="78"/>
        <v>0</v>
      </c>
      <c r="AC232" s="163">
        <f t="shared" si="78"/>
        <v>0</v>
      </c>
      <c r="AD232" s="163">
        <f t="shared" si="78"/>
        <v>0</v>
      </c>
      <c r="AE232" s="163">
        <f t="shared" si="78"/>
        <v>0</v>
      </c>
      <c r="AF232" s="176">
        <f t="shared" si="78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L248" si="79">B233</f>
        <v>0</v>
      </c>
      <c r="D233" s="163">
        <f t="shared" si="79"/>
        <v>0</v>
      </c>
      <c r="E233" s="163">
        <f t="shared" si="79"/>
        <v>0</v>
      </c>
      <c r="F233" s="163">
        <f t="shared" si="79"/>
        <v>0</v>
      </c>
      <c r="G233" s="163">
        <f t="shared" si="79"/>
        <v>0</v>
      </c>
      <c r="H233" s="163">
        <f t="shared" si="79"/>
        <v>0</v>
      </c>
      <c r="I233" s="163">
        <f t="shared" si="79"/>
        <v>0</v>
      </c>
      <c r="J233" s="163">
        <f t="shared" si="79"/>
        <v>0</v>
      </c>
      <c r="K233" s="163">
        <f t="shared" si="79"/>
        <v>0</v>
      </c>
      <c r="L233" s="163">
        <f t="shared" si="79"/>
        <v>0</v>
      </c>
      <c r="M233" s="163">
        <f t="shared" si="72"/>
        <v>0</v>
      </c>
      <c r="N233" s="163">
        <f t="shared" si="72"/>
        <v>0</v>
      </c>
      <c r="O233" s="163">
        <f t="shared" si="72"/>
        <v>0</v>
      </c>
      <c r="P233" s="163">
        <f t="shared" si="72"/>
        <v>0</v>
      </c>
      <c r="Q233" s="163">
        <f t="shared" si="73"/>
        <v>0</v>
      </c>
      <c r="R233" s="163">
        <f t="shared" si="73"/>
        <v>0</v>
      </c>
      <c r="S233" s="163">
        <f t="shared" si="78"/>
        <v>0</v>
      </c>
      <c r="T233" s="163">
        <f t="shared" si="78"/>
        <v>0</v>
      </c>
      <c r="U233" s="163">
        <f t="shared" si="78"/>
        <v>0</v>
      </c>
      <c r="V233" s="163">
        <f t="shared" si="78"/>
        <v>0</v>
      </c>
      <c r="W233" s="163">
        <f t="shared" si="78"/>
        <v>0</v>
      </c>
      <c r="X233" s="163">
        <f t="shared" si="78"/>
        <v>0</v>
      </c>
      <c r="Y233" s="163">
        <f t="shared" si="78"/>
        <v>0</v>
      </c>
      <c r="Z233" s="163">
        <f t="shared" si="78"/>
        <v>0</v>
      </c>
      <c r="AA233" s="163">
        <f t="shared" si="78"/>
        <v>0</v>
      </c>
      <c r="AB233" s="163">
        <f t="shared" si="78"/>
        <v>0</v>
      </c>
      <c r="AC233" s="163">
        <f t="shared" si="78"/>
        <v>0</v>
      </c>
      <c r="AD233" s="163">
        <f t="shared" si="78"/>
        <v>0</v>
      </c>
      <c r="AE233" s="163">
        <f t="shared" si="78"/>
        <v>0</v>
      </c>
      <c r="AF233" s="176">
        <f t="shared" si="78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79"/>
        <v>0</v>
      </c>
      <c r="D234" s="163">
        <f t="shared" si="79"/>
        <v>0</v>
      </c>
      <c r="E234" s="163">
        <f t="shared" si="79"/>
        <v>0</v>
      </c>
      <c r="F234" s="163">
        <f t="shared" si="79"/>
        <v>0</v>
      </c>
      <c r="G234" s="163">
        <f t="shared" si="79"/>
        <v>0</v>
      </c>
      <c r="H234" s="163">
        <f t="shared" si="79"/>
        <v>0</v>
      </c>
      <c r="I234" s="163">
        <f t="shared" si="79"/>
        <v>0</v>
      </c>
      <c r="J234" s="163">
        <f t="shared" si="79"/>
        <v>0</v>
      </c>
      <c r="K234" s="163">
        <f t="shared" si="79"/>
        <v>0</v>
      </c>
      <c r="L234" s="163">
        <f t="shared" si="79"/>
        <v>0</v>
      </c>
      <c r="M234" s="163">
        <f t="shared" si="72"/>
        <v>0</v>
      </c>
      <c r="N234" s="163">
        <f t="shared" si="72"/>
        <v>0</v>
      </c>
      <c r="O234" s="163">
        <f t="shared" si="72"/>
        <v>0</v>
      </c>
      <c r="P234" s="163">
        <f t="shared" si="72"/>
        <v>0</v>
      </c>
      <c r="Q234" s="163">
        <f t="shared" si="73"/>
        <v>0</v>
      </c>
      <c r="R234" s="163">
        <f t="shared" si="73"/>
        <v>0</v>
      </c>
      <c r="S234" s="163">
        <f t="shared" si="78"/>
        <v>0</v>
      </c>
      <c r="T234" s="163">
        <f t="shared" si="78"/>
        <v>0</v>
      </c>
      <c r="U234" s="163">
        <f t="shared" si="78"/>
        <v>0</v>
      </c>
      <c r="V234" s="163">
        <f t="shared" si="78"/>
        <v>0</v>
      </c>
      <c r="W234" s="163">
        <f t="shared" si="78"/>
        <v>0</v>
      </c>
      <c r="X234" s="163">
        <f t="shared" si="78"/>
        <v>0</v>
      </c>
      <c r="Y234" s="163">
        <f t="shared" si="78"/>
        <v>0</v>
      </c>
      <c r="Z234" s="163">
        <f t="shared" si="78"/>
        <v>0</v>
      </c>
      <c r="AA234" s="163">
        <f t="shared" si="78"/>
        <v>0</v>
      </c>
      <c r="AB234" s="163">
        <f t="shared" si="78"/>
        <v>0</v>
      </c>
      <c r="AC234" s="163">
        <f t="shared" si="78"/>
        <v>0</v>
      </c>
      <c r="AD234" s="163">
        <f t="shared" si="78"/>
        <v>0</v>
      </c>
      <c r="AE234" s="163">
        <f t="shared" si="78"/>
        <v>0</v>
      </c>
      <c r="AF234" s="176">
        <f t="shared" si="78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79"/>
        <v>0</v>
      </c>
      <c r="D235" s="163">
        <f t="shared" si="79"/>
        <v>0</v>
      </c>
      <c r="E235" s="163">
        <f t="shared" si="79"/>
        <v>0</v>
      </c>
      <c r="F235" s="163">
        <f t="shared" si="79"/>
        <v>0</v>
      </c>
      <c r="G235" s="163">
        <f t="shared" si="79"/>
        <v>0</v>
      </c>
      <c r="H235" s="163">
        <f t="shared" si="79"/>
        <v>0</v>
      </c>
      <c r="I235" s="163">
        <f t="shared" si="79"/>
        <v>0</v>
      </c>
      <c r="J235" s="163">
        <f t="shared" si="79"/>
        <v>0</v>
      </c>
      <c r="K235" s="163">
        <f t="shared" si="79"/>
        <v>0</v>
      </c>
      <c r="L235" s="163">
        <f t="shared" si="79"/>
        <v>0</v>
      </c>
      <c r="M235" s="163">
        <f t="shared" si="72"/>
        <v>0</v>
      </c>
      <c r="N235" s="163">
        <f t="shared" si="72"/>
        <v>0</v>
      </c>
      <c r="O235" s="163">
        <f t="shared" si="72"/>
        <v>0</v>
      </c>
      <c r="P235" s="163">
        <f t="shared" si="72"/>
        <v>0</v>
      </c>
      <c r="Q235" s="163">
        <f t="shared" si="73"/>
        <v>0</v>
      </c>
      <c r="R235" s="163">
        <f t="shared" si="73"/>
        <v>0</v>
      </c>
      <c r="S235" s="163">
        <f t="shared" si="78"/>
        <v>0</v>
      </c>
      <c r="T235" s="163">
        <f t="shared" si="78"/>
        <v>0</v>
      </c>
      <c r="U235" s="163">
        <f t="shared" si="78"/>
        <v>0</v>
      </c>
      <c r="V235" s="163">
        <f t="shared" si="78"/>
        <v>0</v>
      </c>
      <c r="W235" s="163">
        <f t="shared" si="78"/>
        <v>0</v>
      </c>
      <c r="X235" s="163">
        <f t="shared" si="78"/>
        <v>0</v>
      </c>
      <c r="Y235" s="163">
        <f t="shared" si="78"/>
        <v>0</v>
      </c>
      <c r="Z235" s="163">
        <f t="shared" si="78"/>
        <v>0</v>
      </c>
      <c r="AA235" s="163">
        <f t="shared" si="78"/>
        <v>0</v>
      </c>
      <c r="AB235" s="163">
        <f t="shared" si="78"/>
        <v>0</v>
      </c>
      <c r="AC235" s="163">
        <f t="shared" si="78"/>
        <v>0</v>
      </c>
      <c r="AD235" s="163">
        <f t="shared" si="78"/>
        <v>0</v>
      </c>
      <c r="AE235" s="163">
        <f t="shared" si="78"/>
        <v>0</v>
      </c>
      <c r="AF235" s="176">
        <f t="shared" si="78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79"/>
        <v>0</v>
      </c>
      <c r="D236" s="163">
        <f t="shared" si="79"/>
        <v>0</v>
      </c>
      <c r="E236" s="163">
        <f t="shared" si="79"/>
        <v>0</v>
      </c>
      <c r="F236" s="163">
        <f t="shared" si="79"/>
        <v>0</v>
      </c>
      <c r="G236" s="163">
        <f t="shared" si="79"/>
        <v>0</v>
      </c>
      <c r="H236" s="163">
        <f t="shared" si="79"/>
        <v>0</v>
      </c>
      <c r="I236" s="163">
        <f t="shared" si="79"/>
        <v>0</v>
      </c>
      <c r="J236" s="163">
        <f t="shared" si="79"/>
        <v>0</v>
      </c>
      <c r="K236" s="163">
        <f t="shared" si="79"/>
        <v>0</v>
      </c>
      <c r="L236" s="163">
        <f t="shared" si="79"/>
        <v>0</v>
      </c>
      <c r="M236" s="163">
        <f t="shared" si="72"/>
        <v>0</v>
      </c>
      <c r="N236" s="163">
        <f t="shared" si="72"/>
        <v>0</v>
      </c>
      <c r="O236" s="163">
        <f t="shared" si="72"/>
        <v>0</v>
      </c>
      <c r="P236" s="163">
        <f t="shared" si="72"/>
        <v>0</v>
      </c>
      <c r="Q236" s="163">
        <f t="shared" si="73"/>
        <v>0</v>
      </c>
      <c r="R236" s="163">
        <f t="shared" si="73"/>
        <v>0</v>
      </c>
      <c r="S236" s="163">
        <f t="shared" si="78"/>
        <v>0</v>
      </c>
      <c r="T236" s="163">
        <f t="shared" si="78"/>
        <v>0</v>
      </c>
      <c r="U236" s="163">
        <f t="shared" si="78"/>
        <v>0</v>
      </c>
      <c r="V236" s="163">
        <f t="shared" si="78"/>
        <v>0</v>
      </c>
      <c r="W236" s="163">
        <f t="shared" si="78"/>
        <v>0</v>
      </c>
      <c r="X236" s="163">
        <f t="shared" si="78"/>
        <v>0</v>
      </c>
      <c r="Y236" s="163">
        <f t="shared" si="78"/>
        <v>0</v>
      </c>
      <c r="Z236" s="163">
        <f t="shared" si="78"/>
        <v>0</v>
      </c>
      <c r="AA236" s="163">
        <f t="shared" si="78"/>
        <v>0</v>
      </c>
      <c r="AB236" s="163">
        <f t="shared" si="78"/>
        <v>0</v>
      </c>
      <c r="AC236" s="163">
        <f t="shared" si="78"/>
        <v>0</v>
      </c>
      <c r="AD236" s="163">
        <f t="shared" si="78"/>
        <v>0</v>
      </c>
      <c r="AE236" s="163">
        <f t="shared" si="78"/>
        <v>0</v>
      </c>
      <c r="AF236" s="176">
        <f t="shared" si="78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79"/>
        <v>0</v>
      </c>
      <c r="D237" s="163">
        <f t="shared" si="79"/>
        <v>0</v>
      </c>
      <c r="E237" s="163">
        <f t="shared" si="79"/>
        <v>0</v>
      </c>
      <c r="F237" s="163">
        <f t="shared" si="79"/>
        <v>0</v>
      </c>
      <c r="G237" s="163">
        <f t="shared" si="79"/>
        <v>0</v>
      </c>
      <c r="H237" s="163">
        <f t="shared" si="79"/>
        <v>0</v>
      </c>
      <c r="I237" s="163">
        <f t="shared" si="79"/>
        <v>0</v>
      </c>
      <c r="J237" s="163">
        <f t="shared" si="79"/>
        <v>0</v>
      </c>
      <c r="K237" s="163">
        <f t="shared" si="79"/>
        <v>0</v>
      </c>
      <c r="L237" s="163">
        <f t="shared" si="79"/>
        <v>0</v>
      </c>
      <c r="M237" s="163">
        <f t="shared" si="72"/>
        <v>0</v>
      </c>
      <c r="N237" s="163">
        <f t="shared" si="72"/>
        <v>0</v>
      </c>
      <c r="O237" s="163">
        <f t="shared" si="72"/>
        <v>0</v>
      </c>
      <c r="P237" s="163">
        <f t="shared" si="72"/>
        <v>0</v>
      </c>
      <c r="Q237" s="163">
        <f t="shared" si="73"/>
        <v>0</v>
      </c>
      <c r="R237" s="163">
        <f t="shared" si="73"/>
        <v>0</v>
      </c>
      <c r="S237" s="163">
        <f t="shared" si="78"/>
        <v>0</v>
      </c>
      <c r="T237" s="163">
        <f t="shared" si="78"/>
        <v>0</v>
      </c>
      <c r="U237" s="163">
        <f t="shared" si="78"/>
        <v>0</v>
      </c>
      <c r="V237" s="163">
        <f t="shared" si="78"/>
        <v>0</v>
      </c>
      <c r="W237" s="163">
        <f t="shared" si="78"/>
        <v>0</v>
      </c>
      <c r="X237" s="163">
        <f t="shared" si="78"/>
        <v>0</v>
      </c>
      <c r="Y237" s="163">
        <f t="shared" si="78"/>
        <v>0</v>
      </c>
      <c r="Z237" s="163">
        <f t="shared" si="78"/>
        <v>0</v>
      </c>
      <c r="AA237" s="163">
        <f t="shared" si="78"/>
        <v>0</v>
      </c>
      <c r="AB237" s="163">
        <f t="shared" si="78"/>
        <v>0</v>
      </c>
      <c r="AC237" s="163">
        <f t="shared" si="78"/>
        <v>0</v>
      </c>
      <c r="AD237" s="163">
        <f t="shared" si="78"/>
        <v>0</v>
      </c>
      <c r="AE237" s="163">
        <f t="shared" si="78"/>
        <v>0</v>
      </c>
      <c r="AF237" s="176">
        <f t="shared" si="78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79"/>
        <v>0</v>
      </c>
      <c r="D238" s="163">
        <f t="shared" si="79"/>
        <v>0</v>
      </c>
      <c r="E238" s="163">
        <f t="shared" si="79"/>
        <v>0</v>
      </c>
      <c r="F238" s="163">
        <f t="shared" si="79"/>
        <v>0</v>
      </c>
      <c r="G238" s="163">
        <f t="shared" si="79"/>
        <v>0</v>
      </c>
      <c r="H238" s="163">
        <f t="shared" si="79"/>
        <v>0</v>
      </c>
      <c r="I238" s="163">
        <f t="shared" si="79"/>
        <v>0</v>
      </c>
      <c r="J238" s="163">
        <f t="shared" si="79"/>
        <v>0</v>
      </c>
      <c r="K238" s="163">
        <f t="shared" si="79"/>
        <v>0</v>
      </c>
      <c r="L238" s="163">
        <f t="shared" si="79"/>
        <v>0</v>
      </c>
      <c r="M238" s="163">
        <f t="shared" si="72"/>
        <v>0</v>
      </c>
      <c r="N238" s="163">
        <f t="shared" si="72"/>
        <v>0</v>
      </c>
      <c r="O238" s="163">
        <f t="shared" si="72"/>
        <v>0</v>
      </c>
      <c r="P238" s="163">
        <f t="shared" si="72"/>
        <v>0</v>
      </c>
      <c r="Q238" s="163">
        <f t="shared" si="73"/>
        <v>0</v>
      </c>
      <c r="R238" s="163">
        <f t="shared" si="73"/>
        <v>0</v>
      </c>
      <c r="S238" s="163">
        <f t="shared" si="78"/>
        <v>0</v>
      </c>
      <c r="T238" s="163">
        <f t="shared" si="78"/>
        <v>0</v>
      </c>
      <c r="U238" s="163">
        <f t="shared" si="78"/>
        <v>0</v>
      </c>
      <c r="V238" s="163">
        <f t="shared" si="78"/>
        <v>0</v>
      </c>
      <c r="W238" s="163">
        <f t="shared" si="78"/>
        <v>0</v>
      </c>
      <c r="X238" s="163">
        <f t="shared" si="78"/>
        <v>0</v>
      </c>
      <c r="Y238" s="163">
        <f t="shared" si="78"/>
        <v>0</v>
      </c>
      <c r="Z238" s="163">
        <f t="shared" si="78"/>
        <v>0</v>
      </c>
      <c r="AA238" s="163">
        <f t="shared" si="78"/>
        <v>0</v>
      </c>
      <c r="AB238" s="163">
        <f t="shared" si="78"/>
        <v>0</v>
      </c>
      <c r="AC238" s="163">
        <f t="shared" si="78"/>
        <v>0</v>
      </c>
      <c r="AD238" s="163">
        <f t="shared" si="78"/>
        <v>0</v>
      </c>
      <c r="AE238" s="163">
        <f t="shared" si="78"/>
        <v>0</v>
      </c>
      <c r="AF238" s="176">
        <f t="shared" si="78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79"/>
        <v>0</v>
      </c>
      <c r="D239" s="163">
        <f t="shared" si="79"/>
        <v>0</v>
      </c>
      <c r="E239" s="163">
        <f t="shared" si="79"/>
        <v>0</v>
      </c>
      <c r="F239" s="163">
        <f t="shared" si="79"/>
        <v>0</v>
      </c>
      <c r="G239" s="163">
        <f t="shared" si="79"/>
        <v>0</v>
      </c>
      <c r="H239" s="163">
        <f t="shared" si="79"/>
        <v>0</v>
      </c>
      <c r="I239" s="163">
        <f t="shared" si="79"/>
        <v>0</v>
      </c>
      <c r="J239" s="163">
        <f t="shared" si="79"/>
        <v>0</v>
      </c>
      <c r="K239" s="163">
        <f t="shared" si="79"/>
        <v>0</v>
      </c>
      <c r="L239" s="163">
        <f t="shared" si="79"/>
        <v>0</v>
      </c>
      <c r="M239" s="163">
        <f t="shared" si="72"/>
        <v>0</v>
      </c>
      <c r="N239" s="163">
        <f t="shared" si="72"/>
        <v>0</v>
      </c>
      <c r="O239" s="163">
        <f t="shared" si="72"/>
        <v>0</v>
      </c>
      <c r="P239" s="163">
        <f t="shared" si="72"/>
        <v>0</v>
      </c>
      <c r="Q239" s="163">
        <f t="shared" si="73"/>
        <v>0</v>
      </c>
      <c r="R239" s="163">
        <f t="shared" si="73"/>
        <v>0</v>
      </c>
      <c r="S239" s="163">
        <f t="shared" si="78"/>
        <v>0</v>
      </c>
      <c r="T239" s="163">
        <f t="shared" si="78"/>
        <v>0</v>
      </c>
      <c r="U239" s="163">
        <f t="shared" si="78"/>
        <v>0</v>
      </c>
      <c r="V239" s="163">
        <f t="shared" si="78"/>
        <v>0</v>
      </c>
      <c r="W239" s="163">
        <f t="shared" si="78"/>
        <v>0</v>
      </c>
      <c r="X239" s="163">
        <f t="shared" si="78"/>
        <v>0</v>
      </c>
      <c r="Y239" s="163">
        <f t="shared" si="78"/>
        <v>0</v>
      </c>
      <c r="Z239" s="163">
        <f t="shared" si="78"/>
        <v>0</v>
      </c>
      <c r="AA239" s="163">
        <f t="shared" si="78"/>
        <v>0</v>
      </c>
      <c r="AB239" s="163">
        <f t="shared" si="78"/>
        <v>0</v>
      </c>
      <c r="AC239" s="163">
        <f t="shared" si="78"/>
        <v>0</v>
      </c>
      <c r="AD239" s="163">
        <f t="shared" si="78"/>
        <v>0</v>
      </c>
      <c r="AE239" s="163">
        <f t="shared" si="78"/>
        <v>0</v>
      </c>
      <c r="AF239" s="176">
        <f t="shared" si="78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79"/>
        <v>0</v>
      </c>
      <c r="D240" s="163">
        <f t="shared" si="79"/>
        <v>0</v>
      </c>
      <c r="E240" s="163">
        <f t="shared" si="79"/>
        <v>0</v>
      </c>
      <c r="F240" s="163">
        <f t="shared" si="79"/>
        <v>0</v>
      </c>
      <c r="G240" s="163">
        <f t="shared" si="79"/>
        <v>0</v>
      </c>
      <c r="H240" s="163">
        <f t="shared" si="79"/>
        <v>0</v>
      </c>
      <c r="I240" s="163">
        <f t="shared" si="79"/>
        <v>0</v>
      </c>
      <c r="J240" s="163">
        <f t="shared" si="79"/>
        <v>0</v>
      </c>
      <c r="K240" s="163">
        <f t="shared" si="79"/>
        <v>0</v>
      </c>
      <c r="L240" s="163">
        <f t="shared" si="79"/>
        <v>0</v>
      </c>
      <c r="M240" s="163">
        <f t="shared" si="72"/>
        <v>0</v>
      </c>
      <c r="N240" s="163">
        <f t="shared" si="72"/>
        <v>0</v>
      </c>
      <c r="O240" s="163">
        <f t="shared" si="72"/>
        <v>0</v>
      </c>
      <c r="P240" s="163">
        <f t="shared" si="72"/>
        <v>0</v>
      </c>
      <c r="Q240" s="163">
        <f t="shared" si="73"/>
        <v>0</v>
      </c>
      <c r="R240" s="163">
        <f t="shared" si="73"/>
        <v>0</v>
      </c>
      <c r="S240" s="163">
        <f t="shared" si="78"/>
        <v>0</v>
      </c>
      <c r="T240" s="163">
        <f t="shared" si="78"/>
        <v>0</v>
      </c>
      <c r="U240" s="163">
        <f t="shared" si="78"/>
        <v>0</v>
      </c>
      <c r="V240" s="163">
        <f t="shared" si="78"/>
        <v>0</v>
      </c>
      <c r="W240" s="163">
        <f t="shared" si="78"/>
        <v>0</v>
      </c>
      <c r="X240" s="163">
        <f t="shared" si="78"/>
        <v>0</v>
      </c>
      <c r="Y240" s="163">
        <f t="shared" si="78"/>
        <v>0</v>
      </c>
      <c r="Z240" s="163">
        <f t="shared" si="78"/>
        <v>0</v>
      </c>
      <c r="AA240" s="163">
        <f t="shared" si="78"/>
        <v>0</v>
      </c>
      <c r="AB240" s="163">
        <f t="shared" si="78"/>
        <v>0</v>
      </c>
      <c r="AC240" s="163">
        <f t="shared" si="78"/>
        <v>0</v>
      </c>
      <c r="AD240" s="163">
        <f t="shared" si="78"/>
        <v>0</v>
      </c>
      <c r="AE240" s="163">
        <f t="shared" si="78"/>
        <v>0</v>
      </c>
      <c r="AF240" s="176">
        <f t="shared" si="78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79"/>
        <v>0</v>
      </c>
      <c r="D241" s="163">
        <f t="shared" si="79"/>
        <v>0</v>
      </c>
      <c r="E241" s="163">
        <f t="shared" si="79"/>
        <v>0</v>
      </c>
      <c r="F241" s="163">
        <f t="shared" si="79"/>
        <v>0</v>
      </c>
      <c r="G241" s="163">
        <f t="shared" si="79"/>
        <v>0</v>
      </c>
      <c r="H241" s="163">
        <f t="shared" si="79"/>
        <v>0</v>
      </c>
      <c r="I241" s="163">
        <f t="shared" si="79"/>
        <v>0</v>
      </c>
      <c r="J241" s="163">
        <f t="shared" si="79"/>
        <v>0</v>
      </c>
      <c r="K241" s="163">
        <f t="shared" si="79"/>
        <v>0</v>
      </c>
      <c r="L241" s="163">
        <f t="shared" si="79"/>
        <v>0</v>
      </c>
      <c r="M241" s="163">
        <f t="shared" si="72"/>
        <v>0</v>
      </c>
      <c r="N241" s="163">
        <f t="shared" si="72"/>
        <v>0</v>
      </c>
      <c r="O241" s="163">
        <f t="shared" si="72"/>
        <v>0</v>
      </c>
      <c r="P241" s="163">
        <f t="shared" si="72"/>
        <v>0</v>
      </c>
      <c r="Q241" s="163">
        <f t="shared" si="73"/>
        <v>0</v>
      </c>
      <c r="R241" s="163">
        <f t="shared" si="73"/>
        <v>0</v>
      </c>
      <c r="S241" s="163">
        <f t="shared" si="78"/>
        <v>0</v>
      </c>
      <c r="T241" s="163">
        <f t="shared" si="78"/>
        <v>0</v>
      </c>
      <c r="U241" s="163">
        <f t="shared" si="78"/>
        <v>0</v>
      </c>
      <c r="V241" s="163">
        <f t="shared" si="78"/>
        <v>0</v>
      </c>
      <c r="W241" s="163">
        <f t="shared" si="78"/>
        <v>0</v>
      </c>
      <c r="X241" s="163">
        <f t="shared" si="78"/>
        <v>0</v>
      </c>
      <c r="Y241" s="163">
        <f t="shared" si="78"/>
        <v>0</v>
      </c>
      <c r="Z241" s="163">
        <f t="shared" si="78"/>
        <v>0</v>
      </c>
      <c r="AA241" s="163">
        <f t="shared" si="78"/>
        <v>0</v>
      </c>
      <c r="AB241" s="163">
        <f t="shared" si="78"/>
        <v>0</v>
      </c>
      <c r="AC241" s="163">
        <f t="shared" si="78"/>
        <v>0</v>
      </c>
      <c r="AD241" s="163">
        <f t="shared" si="78"/>
        <v>0</v>
      </c>
      <c r="AE241" s="163">
        <f t="shared" si="78"/>
        <v>0</v>
      </c>
      <c r="AF241" s="176">
        <f t="shared" si="78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79"/>
        <v>0</v>
      </c>
      <c r="D242" s="163">
        <f t="shared" si="79"/>
        <v>0</v>
      </c>
      <c r="E242" s="163">
        <f t="shared" si="79"/>
        <v>0</v>
      </c>
      <c r="F242" s="163">
        <f t="shared" si="79"/>
        <v>0</v>
      </c>
      <c r="G242" s="163">
        <f t="shared" si="79"/>
        <v>0</v>
      </c>
      <c r="H242" s="163">
        <f t="shared" si="79"/>
        <v>0</v>
      </c>
      <c r="I242" s="163">
        <f t="shared" si="79"/>
        <v>0</v>
      </c>
      <c r="J242" s="163">
        <f t="shared" si="79"/>
        <v>0</v>
      </c>
      <c r="K242" s="163">
        <f t="shared" si="79"/>
        <v>0</v>
      </c>
      <c r="L242" s="163">
        <f t="shared" si="79"/>
        <v>0</v>
      </c>
      <c r="M242" s="163">
        <f t="shared" si="72"/>
        <v>0</v>
      </c>
      <c r="N242" s="163">
        <f t="shared" si="72"/>
        <v>0</v>
      </c>
      <c r="O242" s="163">
        <f t="shared" si="72"/>
        <v>0</v>
      </c>
      <c r="P242" s="163">
        <f t="shared" si="72"/>
        <v>0</v>
      </c>
      <c r="Q242" s="163">
        <f t="shared" si="73"/>
        <v>0</v>
      </c>
      <c r="R242" s="163">
        <f t="shared" si="73"/>
        <v>0</v>
      </c>
      <c r="S242" s="163">
        <f t="shared" si="78"/>
        <v>0</v>
      </c>
      <c r="T242" s="163">
        <f t="shared" si="78"/>
        <v>0</v>
      </c>
      <c r="U242" s="163">
        <f t="shared" si="78"/>
        <v>0</v>
      </c>
      <c r="V242" s="163">
        <f t="shared" si="78"/>
        <v>0</v>
      </c>
      <c r="W242" s="163">
        <f t="shared" si="78"/>
        <v>0</v>
      </c>
      <c r="X242" s="163">
        <f t="shared" si="78"/>
        <v>0</v>
      </c>
      <c r="Y242" s="163">
        <f t="shared" si="78"/>
        <v>0</v>
      </c>
      <c r="Z242" s="163">
        <f t="shared" si="78"/>
        <v>0</v>
      </c>
      <c r="AA242" s="163">
        <f t="shared" si="78"/>
        <v>0</v>
      </c>
      <c r="AB242" s="163">
        <f t="shared" si="78"/>
        <v>0</v>
      </c>
      <c r="AC242" s="163">
        <f t="shared" si="78"/>
        <v>0</v>
      </c>
      <c r="AD242" s="163">
        <f t="shared" si="78"/>
        <v>0</v>
      </c>
      <c r="AE242" s="163">
        <f t="shared" si="78"/>
        <v>0</v>
      </c>
      <c r="AF242" s="176">
        <f t="shared" si="78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79"/>
        <v>0</v>
      </c>
      <c r="D243" s="163">
        <f t="shared" si="79"/>
        <v>0</v>
      </c>
      <c r="E243" s="163">
        <f t="shared" si="79"/>
        <v>0</v>
      </c>
      <c r="F243" s="163">
        <f t="shared" si="79"/>
        <v>0</v>
      </c>
      <c r="G243" s="163">
        <f t="shared" si="79"/>
        <v>0</v>
      </c>
      <c r="H243" s="163">
        <f t="shared" si="79"/>
        <v>0</v>
      </c>
      <c r="I243" s="163">
        <f t="shared" si="79"/>
        <v>0</v>
      </c>
      <c r="J243" s="163">
        <f t="shared" si="79"/>
        <v>0</v>
      </c>
      <c r="K243" s="163">
        <f t="shared" si="79"/>
        <v>0</v>
      </c>
      <c r="L243" s="163">
        <f t="shared" si="79"/>
        <v>0</v>
      </c>
      <c r="M243" s="163">
        <f t="shared" si="72"/>
        <v>0</v>
      </c>
      <c r="N243" s="163">
        <f t="shared" si="72"/>
        <v>0</v>
      </c>
      <c r="O243" s="163">
        <f t="shared" si="72"/>
        <v>0</v>
      </c>
      <c r="P243" s="163">
        <f t="shared" si="72"/>
        <v>0</v>
      </c>
      <c r="Q243" s="163">
        <f t="shared" si="73"/>
        <v>0</v>
      </c>
      <c r="R243" s="163">
        <f t="shared" si="73"/>
        <v>0</v>
      </c>
      <c r="S243" s="163">
        <f t="shared" si="78"/>
        <v>0</v>
      </c>
      <c r="T243" s="163">
        <f t="shared" si="78"/>
        <v>0</v>
      </c>
      <c r="U243" s="163">
        <f t="shared" si="78"/>
        <v>0</v>
      </c>
      <c r="V243" s="163">
        <f t="shared" si="78"/>
        <v>0</v>
      </c>
      <c r="W243" s="163">
        <f t="shared" si="78"/>
        <v>0</v>
      </c>
      <c r="X243" s="163">
        <f t="shared" si="78"/>
        <v>0</v>
      </c>
      <c r="Y243" s="163">
        <f t="shared" si="78"/>
        <v>0</v>
      </c>
      <c r="Z243" s="163">
        <f t="shared" si="78"/>
        <v>0</v>
      </c>
      <c r="AA243" s="163">
        <f t="shared" si="78"/>
        <v>0</v>
      </c>
      <c r="AB243" s="163">
        <f t="shared" si="78"/>
        <v>0</v>
      </c>
      <c r="AC243" s="163">
        <f t="shared" si="78"/>
        <v>0</v>
      </c>
      <c r="AD243" s="163">
        <f t="shared" si="78"/>
        <v>0</v>
      </c>
      <c r="AE243" s="163">
        <f t="shared" si="78"/>
        <v>0</v>
      </c>
      <c r="AF243" s="176">
        <f t="shared" si="78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79"/>
        <v>0</v>
      </c>
      <c r="D244" s="163">
        <f t="shared" si="79"/>
        <v>0</v>
      </c>
      <c r="E244" s="163">
        <f t="shared" si="79"/>
        <v>0</v>
      </c>
      <c r="F244" s="163">
        <f t="shared" si="79"/>
        <v>0</v>
      </c>
      <c r="G244" s="163">
        <f t="shared" si="79"/>
        <v>0</v>
      </c>
      <c r="H244" s="163">
        <f t="shared" si="79"/>
        <v>0</v>
      </c>
      <c r="I244" s="163">
        <f t="shared" si="79"/>
        <v>0</v>
      </c>
      <c r="J244" s="163">
        <f t="shared" si="79"/>
        <v>0</v>
      </c>
      <c r="K244" s="163">
        <f t="shared" si="79"/>
        <v>0</v>
      </c>
      <c r="L244" s="163">
        <f t="shared" si="79"/>
        <v>0</v>
      </c>
      <c r="M244" s="163">
        <f t="shared" si="72"/>
        <v>0</v>
      </c>
      <c r="N244" s="163">
        <f t="shared" si="72"/>
        <v>0</v>
      </c>
      <c r="O244" s="163">
        <f t="shared" si="72"/>
        <v>0</v>
      </c>
      <c r="P244" s="163">
        <f t="shared" si="72"/>
        <v>0</v>
      </c>
      <c r="Q244" s="163">
        <f t="shared" si="73"/>
        <v>0</v>
      </c>
      <c r="R244" s="163">
        <f t="shared" si="73"/>
        <v>0</v>
      </c>
      <c r="S244" s="163">
        <f t="shared" si="78"/>
        <v>0</v>
      </c>
      <c r="T244" s="163">
        <f t="shared" si="78"/>
        <v>0</v>
      </c>
      <c r="U244" s="163">
        <f t="shared" si="78"/>
        <v>0</v>
      </c>
      <c r="V244" s="163">
        <f t="shared" si="78"/>
        <v>0</v>
      </c>
      <c r="W244" s="163">
        <f t="shared" si="78"/>
        <v>0</v>
      </c>
      <c r="X244" s="163">
        <f t="shared" si="78"/>
        <v>0</v>
      </c>
      <c r="Y244" s="163">
        <f t="shared" si="78"/>
        <v>0</v>
      </c>
      <c r="Z244" s="163">
        <f t="shared" si="78"/>
        <v>0</v>
      </c>
      <c r="AA244" s="163">
        <f t="shared" si="78"/>
        <v>0</v>
      </c>
      <c r="AB244" s="163">
        <f t="shared" si="78"/>
        <v>0</v>
      </c>
      <c r="AC244" s="163">
        <f t="shared" si="78"/>
        <v>0</v>
      </c>
      <c r="AD244" s="163">
        <f t="shared" si="78"/>
        <v>0</v>
      </c>
      <c r="AE244" s="163">
        <f t="shared" si="78"/>
        <v>0</v>
      </c>
      <c r="AF244" s="176">
        <f t="shared" si="78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79"/>
        <v>0</v>
      </c>
      <c r="D245" s="163">
        <f t="shared" si="79"/>
        <v>0</v>
      </c>
      <c r="E245" s="163">
        <f t="shared" si="79"/>
        <v>0</v>
      </c>
      <c r="F245" s="163">
        <f t="shared" si="79"/>
        <v>0</v>
      </c>
      <c r="G245" s="163">
        <f t="shared" si="79"/>
        <v>0</v>
      </c>
      <c r="H245" s="163">
        <f t="shared" si="79"/>
        <v>0</v>
      </c>
      <c r="I245" s="163">
        <f t="shared" si="79"/>
        <v>0</v>
      </c>
      <c r="J245" s="163">
        <f t="shared" si="79"/>
        <v>0</v>
      </c>
      <c r="K245" s="163">
        <f t="shared" si="79"/>
        <v>0</v>
      </c>
      <c r="L245" s="163">
        <f t="shared" si="79"/>
        <v>0</v>
      </c>
      <c r="M245" s="163">
        <f t="shared" si="72"/>
        <v>0</v>
      </c>
      <c r="N245" s="163">
        <f t="shared" si="72"/>
        <v>0</v>
      </c>
      <c r="O245" s="163">
        <f t="shared" si="72"/>
        <v>0</v>
      </c>
      <c r="P245" s="163">
        <f t="shared" si="72"/>
        <v>0</v>
      </c>
      <c r="Q245" s="163">
        <f t="shared" si="73"/>
        <v>0</v>
      </c>
      <c r="R245" s="163">
        <f t="shared" si="73"/>
        <v>0</v>
      </c>
      <c r="S245" s="163">
        <f t="shared" si="78"/>
        <v>0</v>
      </c>
      <c r="T245" s="163">
        <f t="shared" si="78"/>
        <v>0</v>
      </c>
      <c r="U245" s="163">
        <f t="shared" si="78"/>
        <v>0</v>
      </c>
      <c r="V245" s="163">
        <f t="shared" si="78"/>
        <v>0</v>
      </c>
      <c r="W245" s="163">
        <f t="shared" si="78"/>
        <v>0</v>
      </c>
      <c r="X245" s="163">
        <f t="shared" si="78"/>
        <v>0</v>
      </c>
      <c r="Y245" s="163">
        <f t="shared" si="78"/>
        <v>0</v>
      </c>
      <c r="Z245" s="163">
        <f t="shared" si="78"/>
        <v>0</v>
      </c>
      <c r="AA245" s="163">
        <f t="shared" si="78"/>
        <v>0</v>
      </c>
      <c r="AB245" s="163">
        <f t="shared" si="78"/>
        <v>0</v>
      </c>
      <c r="AC245" s="163">
        <f t="shared" si="78"/>
        <v>0</v>
      </c>
      <c r="AD245" s="163">
        <f t="shared" si="78"/>
        <v>0</v>
      </c>
      <c r="AE245" s="163">
        <f t="shared" si="78"/>
        <v>0</v>
      </c>
      <c r="AF245" s="176">
        <f t="shared" si="78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79"/>
        <v>0</v>
      </c>
      <c r="D246" s="163">
        <f t="shared" si="79"/>
        <v>0</v>
      </c>
      <c r="E246" s="163">
        <f t="shared" si="79"/>
        <v>0</v>
      </c>
      <c r="F246" s="163">
        <f t="shared" si="79"/>
        <v>0</v>
      </c>
      <c r="G246" s="163">
        <f t="shared" si="79"/>
        <v>0</v>
      </c>
      <c r="H246" s="163">
        <f t="shared" si="79"/>
        <v>0</v>
      </c>
      <c r="I246" s="163">
        <f t="shared" si="79"/>
        <v>0</v>
      </c>
      <c r="J246" s="163">
        <f t="shared" si="79"/>
        <v>0</v>
      </c>
      <c r="K246" s="163">
        <f t="shared" si="79"/>
        <v>0</v>
      </c>
      <c r="L246" s="163">
        <f t="shared" si="79"/>
        <v>0</v>
      </c>
      <c r="M246" s="163">
        <f t="shared" si="72"/>
        <v>0</v>
      </c>
      <c r="N246" s="163">
        <f t="shared" si="72"/>
        <v>0</v>
      </c>
      <c r="O246" s="163">
        <f t="shared" si="72"/>
        <v>0</v>
      </c>
      <c r="P246" s="163">
        <f t="shared" si="72"/>
        <v>0</v>
      </c>
      <c r="Q246" s="163">
        <f t="shared" si="73"/>
        <v>0</v>
      </c>
      <c r="R246" s="163">
        <f t="shared" si="73"/>
        <v>0</v>
      </c>
      <c r="S246" s="163">
        <f t="shared" si="78"/>
        <v>0</v>
      </c>
      <c r="T246" s="163">
        <f t="shared" si="78"/>
        <v>0</v>
      </c>
      <c r="U246" s="163">
        <f t="shared" si="78"/>
        <v>0</v>
      </c>
      <c r="V246" s="163">
        <f t="shared" si="78"/>
        <v>0</v>
      </c>
      <c r="W246" s="163">
        <f t="shared" si="78"/>
        <v>0</v>
      </c>
      <c r="X246" s="163">
        <f t="shared" si="78"/>
        <v>0</v>
      </c>
      <c r="Y246" s="163">
        <f t="shared" si="78"/>
        <v>0</v>
      </c>
      <c r="Z246" s="163">
        <f t="shared" si="78"/>
        <v>0</v>
      </c>
      <c r="AA246" s="163">
        <f t="shared" si="78"/>
        <v>0</v>
      </c>
      <c r="AB246" s="163">
        <f t="shared" si="78"/>
        <v>0</v>
      </c>
      <c r="AC246" s="163">
        <f t="shared" si="78"/>
        <v>0</v>
      </c>
      <c r="AD246" s="163">
        <f t="shared" si="78"/>
        <v>0</v>
      </c>
      <c r="AE246" s="163">
        <f t="shared" si="78"/>
        <v>0</v>
      </c>
      <c r="AF246" s="176">
        <f t="shared" si="78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79"/>
        <v>0</v>
      </c>
      <c r="D247" s="163">
        <f t="shared" si="79"/>
        <v>0</v>
      </c>
      <c r="E247" s="163">
        <f t="shared" si="79"/>
        <v>0</v>
      </c>
      <c r="F247" s="163">
        <f t="shared" si="79"/>
        <v>0</v>
      </c>
      <c r="G247" s="163">
        <f t="shared" si="79"/>
        <v>0</v>
      </c>
      <c r="H247" s="163">
        <f t="shared" si="79"/>
        <v>0</v>
      </c>
      <c r="I247" s="163">
        <f t="shared" si="79"/>
        <v>0</v>
      </c>
      <c r="J247" s="163">
        <f t="shared" si="79"/>
        <v>0</v>
      </c>
      <c r="K247" s="163">
        <f t="shared" si="79"/>
        <v>0</v>
      </c>
      <c r="L247" s="163">
        <f t="shared" si="79"/>
        <v>0</v>
      </c>
      <c r="M247" s="163">
        <f t="shared" si="72"/>
        <v>0</v>
      </c>
      <c r="N247" s="163">
        <f t="shared" si="72"/>
        <v>0</v>
      </c>
      <c r="O247" s="163">
        <f t="shared" si="72"/>
        <v>0</v>
      </c>
      <c r="P247" s="163">
        <f t="shared" si="72"/>
        <v>0</v>
      </c>
      <c r="Q247" s="163">
        <f t="shared" si="73"/>
        <v>0</v>
      </c>
      <c r="R247" s="163">
        <f t="shared" si="73"/>
        <v>0</v>
      </c>
      <c r="S247" s="163">
        <f t="shared" si="78"/>
        <v>0</v>
      </c>
      <c r="T247" s="163">
        <f t="shared" si="78"/>
        <v>0</v>
      </c>
      <c r="U247" s="163">
        <f t="shared" si="78"/>
        <v>0</v>
      </c>
      <c r="V247" s="163">
        <f t="shared" si="78"/>
        <v>0</v>
      </c>
      <c r="W247" s="163">
        <f t="shared" si="78"/>
        <v>0</v>
      </c>
      <c r="X247" s="163">
        <f t="shared" si="78"/>
        <v>0</v>
      </c>
      <c r="Y247" s="163">
        <f t="shared" si="78"/>
        <v>0</v>
      </c>
      <c r="Z247" s="163">
        <f t="shared" si="78"/>
        <v>0</v>
      </c>
      <c r="AA247" s="163">
        <f t="shared" si="78"/>
        <v>0</v>
      </c>
      <c r="AB247" s="163">
        <f t="shared" si="78"/>
        <v>0</v>
      </c>
      <c r="AC247" s="163">
        <f t="shared" si="78"/>
        <v>0</v>
      </c>
      <c r="AD247" s="163">
        <f t="shared" si="78"/>
        <v>0</v>
      </c>
      <c r="AE247" s="163">
        <f t="shared" si="78"/>
        <v>0</v>
      </c>
      <c r="AF247" s="176">
        <f t="shared" si="78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79"/>
        <v>0</v>
      </c>
      <c r="D248" s="163">
        <f t="shared" si="79"/>
        <v>0</v>
      </c>
      <c r="E248" s="163">
        <f t="shared" si="79"/>
        <v>0</v>
      </c>
      <c r="F248" s="163">
        <f t="shared" si="79"/>
        <v>0</v>
      </c>
      <c r="G248" s="163">
        <f t="shared" si="79"/>
        <v>0</v>
      </c>
      <c r="H248" s="163">
        <f t="shared" si="79"/>
        <v>0</v>
      </c>
      <c r="I248" s="163">
        <f t="shared" si="79"/>
        <v>0</v>
      </c>
      <c r="J248" s="163">
        <f t="shared" si="79"/>
        <v>0</v>
      </c>
      <c r="K248" s="163">
        <f t="shared" si="79"/>
        <v>0</v>
      </c>
      <c r="L248" s="163">
        <f t="shared" si="79"/>
        <v>0</v>
      </c>
      <c r="M248" s="163">
        <f t="shared" si="72"/>
        <v>0</v>
      </c>
      <c r="N248" s="163">
        <f t="shared" si="72"/>
        <v>0</v>
      </c>
      <c r="O248" s="163">
        <f t="shared" si="72"/>
        <v>0</v>
      </c>
      <c r="P248" s="163">
        <f t="shared" si="72"/>
        <v>0</v>
      </c>
      <c r="Q248" s="163">
        <f t="shared" si="73"/>
        <v>0</v>
      </c>
      <c r="R248" s="163">
        <f t="shared" si="73"/>
        <v>0</v>
      </c>
      <c r="S248" s="163">
        <f t="shared" ref="S248:AF263" si="80">R248</f>
        <v>0</v>
      </c>
      <c r="T248" s="163">
        <f t="shared" si="80"/>
        <v>0</v>
      </c>
      <c r="U248" s="163">
        <f t="shared" si="80"/>
        <v>0</v>
      </c>
      <c r="V248" s="163">
        <f t="shared" si="80"/>
        <v>0</v>
      </c>
      <c r="W248" s="163">
        <f t="shared" si="80"/>
        <v>0</v>
      </c>
      <c r="X248" s="163">
        <f t="shared" si="80"/>
        <v>0</v>
      </c>
      <c r="Y248" s="163">
        <f t="shared" si="80"/>
        <v>0</v>
      </c>
      <c r="Z248" s="163">
        <f t="shared" si="80"/>
        <v>0</v>
      </c>
      <c r="AA248" s="163">
        <f t="shared" si="80"/>
        <v>0</v>
      </c>
      <c r="AB248" s="163">
        <f t="shared" si="80"/>
        <v>0</v>
      </c>
      <c r="AC248" s="163">
        <f t="shared" si="80"/>
        <v>0</v>
      </c>
      <c r="AD248" s="163">
        <f t="shared" si="80"/>
        <v>0</v>
      </c>
      <c r="AE248" s="163">
        <f t="shared" si="80"/>
        <v>0</v>
      </c>
      <c r="AF248" s="176">
        <f t="shared" si="80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L264" si="81">B249</f>
        <v>0</v>
      </c>
      <c r="D249" s="163">
        <f t="shared" si="81"/>
        <v>0</v>
      </c>
      <c r="E249" s="163">
        <f t="shared" si="81"/>
        <v>0</v>
      </c>
      <c r="F249" s="163">
        <f t="shared" si="81"/>
        <v>0</v>
      </c>
      <c r="G249" s="163">
        <f t="shared" si="81"/>
        <v>0</v>
      </c>
      <c r="H249" s="163">
        <f t="shared" si="81"/>
        <v>0</v>
      </c>
      <c r="I249" s="163">
        <f t="shared" si="81"/>
        <v>0</v>
      </c>
      <c r="J249" s="163">
        <f t="shared" si="81"/>
        <v>0</v>
      </c>
      <c r="K249" s="163">
        <f t="shared" si="81"/>
        <v>0</v>
      </c>
      <c r="L249" s="163">
        <f t="shared" si="81"/>
        <v>0</v>
      </c>
      <c r="M249" s="163">
        <f t="shared" si="72"/>
        <v>0</v>
      </c>
      <c r="N249" s="163">
        <f t="shared" si="72"/>
        <v>0</v>
      </c>
      <c r="O249" s="163">
        <f t="shared" si="72"/>
        <v>0</v>
      </c>
      <c r="P249" s="163">
        <f t="shared" si="72"/>
        <v>0</v>
      </c>
      <c r="Q249" s="163">
        <f t="shared" si="73"/>
        <v>0</v>
      </c>
      <c r="R249" s="163">
        <f t="shared" si="73"/>
        <v>0</v>
      </c>
      <c r="S249" s="163">
        <f t="shared" si="80"/>
        <v>0</v>
      </c>
      <c r="T249" s="163">
        <f t="shared" si="80"/>
        <v>0</v>
      </c>
      <c r="U249" s="163">
        <f t="shared" si="80"/>
        <v>0</v>
      </c>
      <c r="V249" s="163">
        <f t="shared" si="80"/>
        <v>0</v>
      </c>
      <c r="W249" s="163">
        <f t="shared" si="80"/>
        <v>0</v>
      </c>
      <c r="X249" s="163">
        <f t="shared" si="80"/>
        <v>0</v>
      </c>
      <c r="Y249" s="163">
        <f t="shared" si="80"/>
        <v>0</v>
      </c>
      <c r="Z249" s="163">
        <f t="shared" si="80"/>
        <v>0</v>
      </c>
      <c r="AA249" s="163">
        <f t="shared" si="80"/>
        <v>0</v>
      </c>
      <c r="AB249" s="163">
        <f t="shared" si="80"/>
        <v>0</v>
      </c>
      <c r="AC249" s="163">
        <f t="shared" si="80"/>
        <v>0</v>
      </c>
      <c r="AD249" s="163">
        <f t="shared" si="80"/>
        <v>0</v>
      </c>
      <c r="AE249" s="163">
        <f t="shared" si="80"/>
        <v>0</v>
      </c>
      <c r="AF249" s="176">
        <f t="shared" si="80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81"/>
        <v>0</v>
      </c>
      <c r="D250" s="163">
        <f t="shared" si="81"/>
        <v>0</v>
      </c>
      <c r="E250" s="163">
        <f t="shared" si="81"/>
        <v>0</v>
      </c>
      <c r="F250" s="163">
        <f t="shared" si="81"/>
        <v>0</v>
      </c>
      <c r="G250" s="163">
        <f t="shared" si="81"/>
        <v>0</v>
      </c>
      <c r="H250" s="163">
        <f t="shared" si="81"/>
        <v>0</v>
      </c>
      <c r="I250" s="163">
        <f t="shared" si="81"/>
        <v>0</v>
      </c>
      <c r="J250" s="163">
        <f t="shared" si="81"/>
        <v>0</v>
      </c>
      <c r="K250" s="163">
        <f t="shared" si="81"/>
        <v>0</v>
      </c>
      <c r="L250" s="163">
        <f t="shared" si="81"/>
        <v>0</v>
      </c>
      <c r="M250" s="163">
        <f t="shared" si="72"/>
        <v>0</v>
      </c>
      <c r="N250" s="163">
        <f t="shared" si="72"/>
        <v>0</v>
      </c>
      <c r="O250" s="163">
        <f t="shared" si="72"/>
        <v>0</v>
      </c>
      <c r="P250" s="163">
        <f t="shared" si="72"/>
        <v>0</v>
      </c>
      <c r="Q250" s="163">
        <f t="shared" si="73"/>
        <v>0</v>
      </c>
      <c r="R250" s="163">
        <f t="shared" si="73"/>
        <v>0</v>
      </c>
      <c r="S250" s="163">
        <f t="shared" si="80"/>
        <v>0</v>
      </c>
      <c r="T250" s="163">
        <f t="shared" si="80"/>
        <v>0</v>
      </c>
      <c r="U250" s="163">
        <f t="shared" si="80"/>
        <v>0</v>
      </c>
      <c r="V250" s="163">
        <f t="shared" si="80"/>
        <v>0</v>
      </c>
      <c r="W250" s="163">
        <f t="shared" si="80"/>
        <v>0</v>
      </c>
      <c r="X250" s="163">
        <f t="shared" si="80"/>
        <v>0</v>
      </c>
      <c r="Y250" s="163">
        <f t="shared" si="80"/>
        <v>0</v>
      </c>
      <c r="Z250" s="163">
        <f t="shared" si="80"/>
        <v>0</v>
      </c>
      <c r="AA250" s="163">
        <f t="shared" si="80"/>
        <v>0</v>
      </c>
      <c r="AB250" s="163">
        <f t="shared" si="80"/>
        <v>0</v>
      </c>
      <c r="AC250" s="163">
        <f t="shared" si="80"/>
        <v>0</v>
      </c>
      <c r="AD250" s="163">
        <f t="shared" si="80"/>
        <v>0</v>
      </c>
      <c r="AE250" s="163">
        <f t="shared" si="80"/>
        <v>0</v>
      </c>
      <c r="AF250" s="176">
        <f t="shared" si="80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81"/>
        <v>0</v>
      </c>
      <c r="D251" s="163">
        <f t="shared" si="81"/>
        <v>0</v>
      </c>
      <c r="E251" s="163">
        <f t="shared" si="81"/>
        <v>0</v>
      </c>
      <c r="F251" s="163">
        <f t="shared" si="81"/>
        <v>0</v>
      </c>
      <c r="G251" s="163">
        <f t="shared" si="81"/>
        <v>0</v>
      </c>
      <c r="H251" s="163">
        <f t="shared" si="81"/>
        <v>0</v>
      </c>
      <c r="I251" s="163">
        <f t="shared" si="81"/>
        <v>0</v>
      </c>
      <c r="J251" s="163">
        <f t="shared" si="81"/>
        <v>0</v>
      </c>
      <c r="K251" s="163">
        <f t="shared" si="81"/>
        <v>0</v>
      </c>
      <c r="L251" s="163">
        <f t="shared" si="81"/>
        <v>0</v>
      </c>
      <c r="M251" s="163">
        <f t="shared" si="72"/>
        <v>0</v>
      </c>
      <c r="N251" s="163">
        <f t="shared" si="72"/>
        <v>0</v>
      </c>
      <c r="O251" s="163">
        <f t="shared" si="72"/>
        <v>0</v>
      </c>
      <c r="P251" s="163">
        <f t="shared" si="72"/>
        <v>0</v>
      </c>
      <c r="Q251" s="163">
        <f t="shared" si="73"/>
        <v>0</v>
      </c>
      <c r="R251" s="163">
        <f t="shared" si="73"/>
        <v>0</v>
      </c>
      <c r="S251" s="163">
        <f t="shared" si="80"/>
        <v>0</v>
      </c>
      <c r="T251" s="163">
        <f t="shared" si="80"/>
        <v>0</v>
      </c>
      <c r="U251" s="163">
        <f t="shared" si="80"/>
        <v>0</v>
      </c>
      <c r="V251" s="163">
        <f t="shared" si="80"/>
        <v>0</v>
      </c>
      <c r="W251" s="163">
        <f t="shared" si="80"/>
        <v>0</v>
      </c>
      <c r="X251" s="163">
        <f t="shared" si="80"/>
        <v>0</v>
      </c>
      <c r="Y251" s="163">
        <f t="shared" si="80"/>
        <v>0</v>
      </c>
      <c r="Z251" s="163">
        <f t="shared" si="80"/>
        <v>0</v>
      </c>
      <c r="AA251" s="163">
        <f t="shared" si="80"/>
        <v>0</v>
      </c>
      <c r="AB251" s="163">
        <f t="shared" si="80"/>
        <v>0</v>
      </c>
      <c r="AC251" s="163">
        <f t="shared" si="80"/>
        <v>0</v>
      </c>
      <c r="AD251" s="163">
        <f t="shared" si="80"/>
        <v>0</v>
      </c>
      <c r="AE251" s="163">
        <f t="shared" si="80"/>
        <v>0</v>
      </c>
      <c r="AF251" s="176">
        <f t="shared" si="80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81"/>
        <v>0</v>
      </c>
      <c r="D252" s="163">
        <f t="shared" si="81"/>
        <v>0</v>
      </c>
      <c r="E252" s="163">
        <f t="shared" si="81"/>
        <v>0</v>
      </c>
      <c r="F252" s="163">
        <f t="shared" si="81"/>
        <v>0</v>
      </c>
      <c r="G252" s="163">
        <f t="shared" si="81"/>
        <v>0</v>
      </c>
      <c r="H252" s="163">
        <f t="shared" si="81"/>
        <v>0</v>
      </c>
      <c r="I252" s="163">
        <f t="shared" si="81"/>
        <v>0</v>
      </c>
      <c r="J252" s="163">
        <f t="shared" si="81"/>
        <v>0</v>
      </c>
      <c r="K252" s="163">
        <f t="shared" si="81"/>
        <v>0</v>
      </c>
      <c r="L252" s="163">
        <f t="shared" si="81"/>
        <v>0</v>
      </c>
      <c r="M252" s="163">
        <f t="shared" si="72"/>
        <v>0</v>
      </c>
      <c r="N252" s="163">
        <f t="shared" si="72"/>
        <v>0</v>
      </c>
      <c r="O252" s="163">
        <f t="shared" si="72"/>
        <v>0</v>
      </c>
      <c r="P252" s="163">
        <f t="shared" si="72"/>
        <v>0</v>
      </c>
      <c r="Q252" s="163">
        <f t="shared" si="73"/>
        <v>0</v>
      </c>
      <c r="R252" s="163">
        <f t="shared" si="73"/>
        <v>0</v>
      </c>
      <c r="S252" s="163">
        <f t="shared" si="80"/>
        <v>0</v>
      </c>
      <c r="T252" s="163">
        <f t="shared" si="80"/>
        <v>0</v>
      </c>
      <c r="U252" s="163">
        <f t="shared" si="80"/>
        <v>0</v>
      </c>
      <c r="V252" s="163">
        <f t="shared" si="80"/>
        <v>0</v>
      </c>
      <c r="W252" s="163">
        <f t="shared" si="80"/>
        <v>0</v>
      </c>
      <c r="X252" s="163">
        <f t="shared" si="80"/>
        <v>0</v>
      </c>
      <c r="Y252" s="163">
        <f t="shared" si="80"/>
        <v>0</v>
      </c>
      <c r="Z252" s="163">
        <f t="shared" si="80"/>
        <v>0</v>
      </c>
      <c r="AA252" s="163">
        <f t="shared" si="80"/>
        <v>0</v>
      </c>
      <c r="AB252" s="163">
        <f t="shared" si="80"/>
        <v>0</v>
      </c>
      <c r="AC252" s="163">
        <f t="shared" si="80"/>
        <v>0</v>
      </c>
      <c r="AD252" s="163">
        <f t="shared" si="80"/>
        <v>0</v>
      </c>
      <c r="AE252" s="163">
        <f t="shared" si="80"/>
        <v>0</v>
      </c>
      <c r="AF252" s="176">
        <f t="shared" si="80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81"/>
        <v>0</v>
      </c>
      <c r="D253" s="163">
        <f t="shared" si="81"/>
        <v>0</v>
      </c>
      <c r="E253" s="163">
        <f t="shared" si="81"/>
        <v>0</v>
      </c>
      <c r="F253" s="163">
        <f t="shared" si="81"/>
        <v>0</v>
      </c>
      <c r="G253" s="163">
        <f t="shared" si="81"/>
        <v>0</v>
      </c>
      <c r="H253" s="163">
        <f t="shared" si="81"/>
        <v>0</v>
      </c>
      <c r="I253" s="163">
        <f t="shared" si="81"/>
        <v>0</v>
      </c>
      <c r="J253" s="163">
        <f t="shared" si="81"/>
        <v>0</v>
      </c>
      <c r="K253" s="163">
        <f t="shared" si="81"/>
        <v>0</v>
      </c>
      <c r="L253" s="163">
        <f t="shared" si="81"/>
        <v>0</v>
      </c>
      <c r="M253" s="163">
        <f t="shared" si="72"/>
        <v>0</v>
      </c>
      <c r="N253" s="163">
        <f t="shared" si="72"/>
        <v>0</v>
      </c>
      <c r="O253" s="163">
        <f t="shared" si="72"/>
        <v>0</v>
      </c>
      <c r="P253" s="163">
        <f t="shared" si="72"/>
        <v>0</v>
      </c>
      <c r="Q253" s="163">
        <f t="shared" si="73"/>
        <v>0</v>
      </c>
      <c r="R253" s="163">
        <f t="shared" si="73"/>
        <v>0</v>
      </c>
      <c r="S253" s="163">
        <f t="shared" si="80"/>
        <v>0</v>
      </c>
      <c r="T253" s="163">
        <f t="shared" si="80"/>
        <v>0</v>
      </c>
      <c r="U253" s="163">
        <f t="shared" si="80"/>
        <v>0</v>
      </c>
      <c r="V253" s="163">
        <f t="shared" si="80"/>
        <v>0</v>
      </c>
      <c r="W253" s="163">
        <f t="shared" si="80"/>
        <v>0</v>
      </c>
      <c r="X253" s="163">
        <f t="shared" si="80"/>
        <v>0</v>
      </c>
      <c r="Y253" s="163">
        <f t="shared" si="80"/>
        <v>0</v>
      </c>
      <c r="Z253" s="163">
        <f t="shared" si="80"/>
        <v>0</v>
      </c>
      <c r="AA253" s="163">
        <f t="shared" si="80"/>
        <v>0</v>
      </c>
      <c r="AB253" s="163">
        <f t="shared" si="80"/>
        <v>0</v>
      </c>
      <c r="AC253" s="163">
        <f t="shared" si="80"/>
        <v>0</v>
      </c>
      <c r="AD253" s="163">
        <f t="shared" si="80"/>
        <v>0</v>
      </c>
      <c r="AE253" s="163">
        <f t="shared" si="80"/>
        <v>0</v>
      </c>
      <c r="AF253" s="176">
        <f t="shared" si="80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81"/>
        <v>0</v>
      </c>
      <c r="D254" s="163">
        <f t="shared" si="81"/>
        <v>0</v>
      </c>
      <c r="E254" s="163">
        <f t="shared" si="81"/>
        <v>0</v>
      </c>
      <c r="F254" s="163">
        <f t="shared" si="81"/>
        <v>0</v>
      </c>
      <c r="G254" s="163">
        <f t="shared" si="81"/>
        <v>0</v>
      </c>
      <c r="H254" s="163">
        <f t="shared" si="81"/>
        <v>0</v>
      </c>
      <c r="I254" s="163">
        <f t="shared" si="81"/>
        <v>0</v>
      </c>
      <c r="J254" s="163">
        <f t="shared" si="81"/>
        <v>0</v>
      </c>
      <c r="K254" s="163">
        <f t="shared" si="81"/>
        <v>0</v>
      </c>
      <c r="L254" s="163">
        <f t="shared" si="81"/>
        <v>0</v>
      </c>
      <c r="M254" s="163">
        <f t="shared" si="72"/>
        <v>0</v>
      </c>
      <c r="N254" s="163">
        <f t="shared" si="72"/>
        <v>0</v>
      </c>
      <c r="O254" s="163">
        <f t="shared" si="72"/>
        <v>0</v>
      </c>
      <c r="P254" s="163">
        <f t="shared" si="72"/>
        <v>0</v>
      </c>
      <c r="Q254" s="163">
        <f t="shared" si="73"/>
        <v>0</v>
      </c>
      <c r="R254" s="163">
        <f t="shared" si="73"/>
        <v>0</v>
      </c>
      <c r="S254" s="163">
        <f t="shared" si="80"/>
        <v>0</v>
      </c>
      <c r="T254" s="163">
        <f t="shared" si="80"/>
        <v>0</v>
      </c>
      <c r="U254" s="163">
        <f t="shared" si="80"/>
        <v>0</v>
      </c>
      <c r="V254" s="163">
        <f t="shared" si="80"/>
        <v>0</v>
      </c>
      <c r="W254" s="163">
        <f t="shared" si="80"/>
        <v>0</v>
      </c>
      <c r="X254" s="163">
        <f t="shared" si="80"/>
        <v>0</v>
      </c>
      <c r="Y254" s="163">
        <f t="shared" si="80"/>
        <v>0</v>
      </c>
      <c r="Z254" s="163">
        <f t="shared" si="80"/>
        <v>0</v>
      </c>
      <c r="AA254" s="163">
        <f t="shared" si="80"/>
        <v>0</v>
      </c>
      <c r="AB254" s="163">
        <f t="shared" si="80"/>
        <v>0</v>
      </c>
      <c r="AC254" s="163">
        <f t="shared" si="80"/>
        <v>0</v>
      </c>
      <c r="AD254" s="163">
        <f t="shared" si="80"/>
        <v>0</v>
      </c>
      <c r="AE254" s="163">
        <f t="shared" si="80"/>
        <v>0</v>
      </c>
      <c r="AF254" s="176">
        <f t="shared" si="80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81"/>
        <v>0</v>
      </c>
      <c r="D255" s="163">
        <f t="shared" si="81"/>
        <v>0</v>
      </c>
      <c r="E255" s="163">
        <f t="shared" si="81"/>
        <v>0</v>
      </c>
      <c r="F255" s="163">
        <f t="shared" si="81"/>
        <v>0</v>
      </c>
      <c r="G255" s="163">
        <f t="shared" si="81"/>
        <v>0</v>
      </c>
      <c r="H255" s="163">
        <f t="shared" si="81"/>
        <v>0</v>
      </c>
      <c r="I255" s="163">
        <f t="shared" si="81"/>
        <v>0</v>
      </c>
      <c r="J255" s="163">
        <f t="shared" si="81"/>
        <v>0</v>
      </c>
      <c r="K255" s="163">
        <f t="shared" si="81"/>
        <v>0</v>
      </c>
      <c r="L255" s="163">
        <f t="shared" si="81"/>
        <v>0</v>
      </c>
      <c r="M255" s="163">
        <f t="shared" si="72"/>
        <v>0</v>
      </c>
      <c r="N255" s="163">
        <f t="shared" si="72"/>
        <v>0</v>
      </c>
      <c r="O255" s="163">
        <f t="shared" si="72"/>
        <v>0</v>
      </c>
      <c r="P255" s="163">
        <f t="shared" si="72"/>
        <v>0</v>
      </c>
      <c r="Q255" s="163">
        <f t="shared" si="73"/>
        <v>0</v>
      </c>
      <c r="R255" s="163">
        <f t="shared" si="73"/>
        <v>0</v>
      </c>
      <c r="S255" s="163">
        <f t="shared" si="80"/>
        <v>0</v>
      </c>
      <c r="T255" s="163">
        <f t="shared" si="80"/>
        <v>0</v>
      </c>
      <c r="U255" s="163">
        <f t="shared" si="80"/>
        <v>0</v>
      </c>
      <c r="V255" s="163">
        <f t="shared" si="80"/>
        <v>0</v>
      </c>
      <c r="W255" s="163">
        <f t="shared" si="80"/>
        <v>0</v>
      </c>
      <c r="X255" s="163">
        <f t="shared" si="80"/>
        <v>0</v>
      </c>
      <c r="Y255" s="163">
        <f t="shared" si="80"/>
        <v>0</v>
      </c>
      <c r="Z255" s="163">
        <f t="shared" si="80"/>
        <v>0</v>
      </c>
      <c r="AA255" s="163">
        <f t="shared" si="80"/>
        <v>0</v>
      </c>
      <c r="AB255" s="163">
        <f t="shared" si="80"/>
        <v>0</v>
      </c>
      <c r="AC255" s="163">
        <f t="shared" si="80"/>
        <v>0</v>
      </c>
      <c r="AD255" s="163">
        <f t="shared" si="80"/>
        <v>0</v>
      </c>
      <c r="AE255" s="163">
        <f t="shared" si="80"/>
        <v>0</v>
      </c>
      <c r="AF255" s="176">
        <f t="shared" si="80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81"/>
        <v>0</v>
      </c>
      <c r="D256" s="163">
        <f t="shared" si="81"/>
        <v>0</v>
      </c>
      <c r="E256" s="163">
        <f t="shared" si="81"/>
        <v>0</v>
      </c>
      <c r="F256" s="163">
        <f t="shared" si="81"/>
        <v>0</v>
      </c>
      <c r="G256" s="163">
        <f t="shared" si="81"/>
        <v>0</v>
      </c>
      <c r="H256" s="163">
        <f t="shared" si="81"/>
        <v>0</v>
      </c>
      <c r="I256" s="163">
        <f t="shared" si="81"/>
        <v>0</v>
      </c>
      <c r="J256" s="163">
        <f t="shared" si="81"/>
        <v>0</v>
      </c>
      <c r="K256" s="163">
        <f t="shared" si="81"/>
        <v>0</v>
      </c>
      <c r="L256" s="163">
        <f t="shared" si="81"/>
        <v>0</v>
      </c>
      <c r="M256" s="163">
        <f t="shared" si="72"/>
        <v>0</v>
      </c>
      <c r="N256" s="163">
        <f t="shared" si="72"/>
        <v>0</v>
      </c>
      <c r="O256" s="163">
        <f t="shared" si="72"/>
        <v>0</v>
      </c>
      <c r="P256" s="163">
        <f>O256</f>
        <v>0</v>
      </c>
      <c r="Q256" s="163">
        <f>P256</f>
        <v>0</v>
      </c>
      <c r="R256" s="163">
        <f>Q256</f>
        <v>0</v>
      </c>
      <c r="S256" s="163">
        <f t="shared" si="80"/>
        <v>0</v>
      </c>
      <c r="T256" s="163">
        <f t="shared" si="80"/>
        <v>0</v>
      </c>
      <c r="U256" s="163">
        <f t="shared" si="80"/>
        <v>0</v>
      </c>
      <c r="V256" s="163">
        <f t="shared" si="80"/>
        <v>0</v>
      </c>
      <c r="W256" s="163">
        <f t="shared" si="80"/>
        <v>0</v>
      </c>
      <c r="X256" s="163">
        <f t="shared" si="80"/>
        <v>0</v>
      </c>
      <c r="Y256" s="163">
        <f t="shared" si="80"/>
        <v>0</v>
      </c>
      <c r="Z256" s="163">
        <f t="shared" si="80"/>
        <v>0</v>
      </c>
      <c r="AA256" s="163">
        <f t="shared" si="80"/>
        <v>0</v>
      </c>
      <c r="AB256" s="163">
        <f t="shared" si="80"/>
        <v>0</v>
      </c>
      <c r="AC256" s="163">
        <f t="shared" si="80"/>
        <v>0</v>
      </c>
      <c r="AD256" s="163">
        <f t="shared" si="80"/>
        <v>0</v>
      </c>
      <c r="AE256" s="163">
        <f t="shared" si="80"/>
        <v>0</v>
      </c>
      <c r="AF256" s="176">
        <f t="shared" si="80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81"/>
        <v>0</v>
      </c>
      <c r="D257" s="163">
        <f t="shared" si="81"/>
        <v>0</v>
      </c>
      <c r="E257" s="163">
        <f t="shared" si="81"/>
        <v>0</v>
      </c>
      <c r="F257" s="163">
        <f t="shared" si="81"/>
        <v>0</v>
      </c>
      <c r="G257" s="163">
        <f t="shared" si="81"/>
        <v>0</v>
      </c>
      <c r="H257" s="163">
        <f t="shared" si="81"/>
        <v>0</v>
      </c>
      <c r="I257" s="163">
        <f t="shared" si="81"/>
        <v>0</v>
      </c>
      <c r="J257" s="163">
        <f t="shared" si="81"/>
        <v>0</v>
      </c>
      <c r="K257" s="163">
        <f t="shared" si="81"/>
        <v>0</v>
      </c>
      <c r="L257" s="163">
        <f t="shared" si="81"/>
        <v>0</v>
      </c>
      <c r="M257" s="163">
        <f t="shared" ref="M257:R264" si="82">L257</f>
        <v>0</v>
      </c>
      <c r="N257" s="163">
        <f t="shared" si="82"/>
        <v>0</v>
      </c>
      <c r="O257" s="163">
        <f t="shared" si="82"/>
        <v>0</v>
      </c>
      <c r="P257" s="163">
        <f t="shared" si="82"/>
        <v>0</v>
      </c>
      <c r="Q257" s="163">
        <f t="shared" si="82"/>
        <v>0</v>
      </c>
      <c r="R257" s="163">
        <f t="shared" si="82"/>
        <v>0</v>
      </c>
      <c r="S257" s="163">
        <f t="shared" si="80"/>
        <v>0</v>
      </c>
      <c r="T257" s="163">
        <f t="shared" si="80"/>
        <v>0</v>
      </c>
      <c r="U257" s="163">
        <f t="shared" si="80"/>
        <v>0</v>
      </c>
      <c r="V257" s="163">
        <f t="shared" si="80"/>
        <v>0</v>
      </c>
      <c r="W257" s="163">
        <f t="shared" si="80"/>
        <v>0</v>
      </c>
      <c r="X257" s="163">
        <f t="shared" si="80"/>
        <v>0</v>
      </c>
      <c r="Y257" s="163">
        <f t="shared" si="80"/>
        <v>0</v>
      </c>
      <c r="Z257" s="163">
        <f t="shared" si="80"/>
        <v>0</v>
      </c>
      <c r="AA257" s="163">
        <f t="shared" si="80"/>
        <v>0</v>
      </c>
      <c r="AB257" s="163">
        <f t="shared" si="80"/>
        <v>0</v>
      </c>
      <c r="AC257" s="163">
        <f t="shared" si="80"/>
        <v>0</v>
      </c>
      <c r="AD257" s="163">
        <f t="shared" si="80"/>
        <v>0</v>
      </c>
      <c r="AE257" s="163">
        <f t="shared" si="80"/>
        <v>0</v>
      </c>
      <c r="AF257" s="176">
        <f t="shared" si="80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81"/>
        <v>0</v>
      </c>
      <c r="D258" s="163">
        <f t="shared" si="81"/>
        <v>0</v>
      </c>
      <c r="E258" s="163">
        <f t="shared" si="81"/>
        <v>0</v>
      </c>
      <c r="F258" s="163">
        <f t="shared" si="81"/>
        <v>0</v>
      </c>
      <c r="G258" s="163">
        <f t="shared" si="81"/>
        <v>0</v>
      </c>
      <c r="H258" s="163">
        <f t="shared" si="81"/>
        <v>0</v>
      </c>
      <c r="I258" s="163">
        <f t="shared" si="81"/>
        <v>0</v>
      </c>
      <c r="J258" s="163">
        <f t="shared" si="81"/>
        <v>0</v>
      </c>
      <c r="K258" s="163">
        <f t="shared" si="81"/>
        <v>0</v>
      </c>
      <c r="L258" s="163">
        <f t="shared" si="81"/>
        <v>0</v>
      </c>
      <c r="M258" s="163">
        <f t="shared" si="82"/>
        <v>0</v>
      </c>
      <c r="N258" s="163">
        <f t="shared" si="82"/>
        <v>0</v>
      </c>
      <c r="O258" s="163">
        <f t="shared" si="82"/>
        <v>0</v>
      </c>
      <c r="P258" s="163">
        <f t="shared" si="82"/>
        <v>0</v>
      </c>
      <c r="Q258" s="163">
        <f t="shared" si="82"/>
        <v>0</v>
      </c>
      <c r="R258" s="163">
        <f t="shared" si="82"/>
        <v>0</v>
      </c>
      <c r="S258" s="163">
        <f t="shared" si="80"/>
        <v>0</v>
      </c>
      <c r="T258" s="163">
        <f t="shared" si="80"/>
        <v>0</v>
      </c>
      <c r="U258" s="163">
        <f t="shared" si="80"/>
        <v>0</v>
      </c>
      <c r="V258" s="163">
        <f t="shared" si="80"/>
        <v>0</v>
      </c>
      <c r="W258" s="163">
        <f t="shared" si="80"/>
        <v>0</v>
      </c>
      <c r="X258" s="163">
        <f t="shared" si="80"/>
        <v>0</v>
      </c>
      <c r="Y258" s="163">
        <f t="shared" si="80"/>
        <v>0</v>
      </c>
      <c r="Z258" s="163">
        <f t="shared" si="80"/>
        <v>0</v>
      </c>
      <c r="AA258" s="163">
        <f t="shared" si="80"/>
        <v>0</v>
      </c>
      <c r="AB258" s="163">
        <f t="shared" si="80"/>
        <v>0</v>
      </c>
      <c r="AC258" s="163">
        <f t="shared" si="80"/>
        <v>0</v>
      </c>
      <c r="AD258" s="163">
        <f t="shared" si="80"/>
        <v>0</v>
      </c>
      <c r="AE258" s="163">
        <f t="shared" si="80"/>
        <v>0</v>
      </c>
      <c r="AF258" s="176">
        <f t="shared" si="80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81"/>
        <v>0</v>
      </c>
      <c r="D259" s="163">
        <f t="shared" si="81"/>
        <v>0</v>
      </c>
      <c r="E259" s="163">
        <f t="shared" si="81"/>
        <v>0</v>
      </c>
      <c r="F259" s="163">
        <f t="shared" si="81"/>
        <v>0</v>
      </c>
      <c r="G259" s="163">
        <f t="shared" si="81"/>
        <v>0</v>
      </c>
      <c r="H259" s="163">
        <f t="shared" si="81"/>
        <v>0</v>
      </c>
      <c r="I259" s="163">
        <f t="shared" si="81"/>
        <v>0</v>
      </c>
      <c r="J259" s="163">
        <f t="shared" si="81"/>
        <v>0</v>
      </c>
      <c r="K259" s="163">
        <f t="shared" si="81"/>
        <v>0</v>
      </c>
      <c r="L259" s="163">
        <f t="shared" si="81"/>
        <v>0</v>
      </c>
      <c r="M259" s="163">
        <f t="shared" si="82"/>
        <v>0</v>
      </c>
      <c r="N259" s="163">
        <f t="shared" si="82"/>
        <v>0</v>
      </c>
      <c r="O259" s="163">
        <f t="shared" si="82"/>
        <v>0</v>
      </c>
      <c r="P259" s="163">
        <f t="shared" si="82"/>
        <v>0</v>
      </c>
      <c r="Q259" s="163">
        <f t="shared" si="82"/>
        <v>0</v>
      </c>
      <c r="R259" s="163">
        <f t="shared" si="82"/>
        <v>0</v>
      </c>
      <c r="S259" s="163">
        <f t="shared" si="80"/>
        <v>0</v>
      </c>
      <c r="T259" s="163">
        <f t="shared" si="80"/>
        <v>0</v>
      </c>
      <c r="U259" s="163">
        <f t="shared" si="80"/>
        <v>0</v>
      </c>
      <c r="V259" s="163">
        <f t="shared" si="80"/>
        <v>0</v>
      </c>
      <c r="W259" s="163">
        <f t="shared" si="80"/>
        <v>0</v>
      </c>
      <c r="X259" s="163">
        <f t="shared" si="80"/>
        <v>0</v>
      </c>
      <c r="Y259" s="163">
        <f t="shared" si="80"/>
        <v>0</v>
      </c>
      <c r="Z259" s="163">
        <f t="shared" si="80"/>
        <v>0</v>
      </c>
      <c r="AA259" s="163">
        <f t="shared" si="80"/>
        <v>0</v>
      </c>
      <c r="AB259" s="163">
        <f t="shared" si="80"/>
        <v>0</v>
      </c>
      <c r="AC259" s="163">
        <f t="shared" si="80"/>
        <v>0</v>
      </c>
      <c r="AD259" s="163">
        <f t="shared" si="80"/>
        <v>0</v>
      </c>
      <c r="AE259" s="163">
        <f t="shared" si="80"/>
        <v>0</v>
      </c>
      <c r="AF259" s="176">
        <f t="shared" si="80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81"/>
        <v>0</v>
      </c>
      <c r="D260" s="163">
        <f t="shared" si="81"/>
        <v>0</v>
      </c>
      <c r="E260" s="163">
        <f t="shared" si="81"/>
        <v>0</v>
      </c>
      <c r="F260" s="163">
        <f t="shared" si="81"/>
        <v>0</v>
      </c>
      <c r="G260" s="163">
        <f t="shared" si="81"/>
        <v>0</v>
      </c>
      <c r="H260" s="163">
        <f t="shared" si="81"/>
        <v>0</v>
      </c>
      <c r="I260" s="163">
        <f t="shared" si="81"/>
        <v>0</v>
      </c>
      <c r="J260" s="163">
        <f t="shared" si="81"/>
        <v>0</v>
      </c>
      <c r="K260" s="163">
        <f t="shared" si="81"/>
        <v>0</v>
      </c>
      <c r="L260" s="163">
        <f t="shared" si="81"/>
        <v>0</v>
      </c>
      <c r="M260" s="163">
        <f t="shared" si="82"/>
        <v>0</v>
      </c>
      <c r="N260" s="163">
        <f t="shared" si="82"/>
        <v>0</v>
      </c>
      <c r="O260" s="163">
        <f t="shared" si="82"/>
        <v>0</v>
      </c>
      <c r="P260" s="163">
        <f t="shared" si="82"/>
        <v>0</v>
      </c>
      <c r="Q260" s="163">
        <f t="shared" si="82"/>
        <v>0</v>
      </c>
      <c r="R260" s="163">
        <f t="shared" si="82"/>
        <v>0</v>
      </c>
      <c r="S260" s="163">
        <f t="shared" si="80"/>
        <v>0</v>
      </c>
      <c r="T260" s="163">
        <f t="shared" si="80"/>
        <v>0</v>
      </c>
      <c r="U260" s="163">
        <f t="shared" si="80"/>
        <v>0</v>
      </c>
      <c r="V260" s="163">
        <f t="shared" si="80"/>
        <v>0</v>
      </c>
      <c r="W260" s="163">
        <f t="shared" si="80"/>
        <v>0</v>
      </c>
      <c r="X260" s="163">
        <f t="shared" si="80"/>
        <v>0</v>
      </c>
      <c r="Y260" s="163">
        <f t="shared" si="80"/>
        <v>0</v>
      </c>
      <c r="Z260" s="163">
        <f t="shared" si="80"/>
        <v>0</v>
      </c>
      <c r="AA260" s="163">
        <f t="shared" si="80"/>
        <v>0</v>
      </c>
      <c r="AB260" s="163">
        <f t="shared" si="80"/>
        <v>0</v>
      </c>
      <c r="AC260" s="163">
        <f t="shared" si="80"/>
        <v>0</v>
      </c>
      <c r="AD260" s="163">
        <f t="shared" si="80"/>
        <v>0</v>
      </c>
      <c r="AE260" s="163">
        <f t="shared" si="80"/>
        <v>0</v>
      </c>
      <c r="AF260" s="176">
        <f t="shared" si="80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81"/>
        <v>0</v>
      </c>
      <c r="D261" s="163">
        <f t="shared" si="81"/>
        <v>0</v>
      </c>
      <c r="E261" s="163">
        <f t="shared" si="81"/>
        <v>0</v>
      </c>
      <c r="F261" s="163">
        <f t="shared" si="81"/>
        <v>0</v>
      </c>
      <c r="G261" s="163">
        <f t="shared" si="81"/>
        <v>0</v>
      </c>
      <c r="H261" s="163">
        <f t="shared" si="81"/>
        <v>0</v>
      </c>
      <c r="I261" s="163">
        <f t="shared" si="81"/>
        <v>0</v>
      </c>
      <c r="J261" s="163">
        <f t="shared" si="81"/>
        <v>0</v>
      </c>
      <c r="K261" s="163">
        <f t="shared" si="81"/>
        <v>0</v>
      </c>
      <c r="L261" s="163">
        <f t="shared" si="81"/>
        <v>0</v>
      </c>
      <c r="M261" s="163">
        <f t="shared" si="82"/>
        <v>0</v>
      </c>
      <c r="N261" s="163">
        <f t="shared" si="82"/>
        <v>0</v>
      </c>
      <c r="O261" s="163">
        <f t="shared" si="82"/>
        <v>0</v>
      </c>
      <c r="P261" s="163">
        <f t="shared" si="82"/>
        <v>0</v>
      </c>
      <c r="Q261" s="163">
        <f t="shared" si="82"/>
        <v>0</v>
      </c>
      <c r="R261" s="163">
        <f t="shared" si="82"/>
        <v>0</v>
      </c>
      <c r="S261" s="163">
        <f t="shared" si="80"/>
        <v>0</v>
      </c>
      <c r="T261" s="163">
        <f t="shared" si="80"/>
        <v>0</v>
      </c>
      <c r="U261" s="163">
        <f t="shared" si="80"/>
        <v>0</v>
      </c>
      <c r="V261" s="163">
        <f t="shared" si="80"/>
        <v>0</v>
      </c>
      <c r="W261" s="163">
        <f t="shared" si="80"/>
        <v>0</v>
      </c>
      <c r="X261" s="163">
        <f t="shared" si="80"/>
        <v>0</v>
      </c>
      <c r="Y261" s="163">
        <f t="shared" si="80"/>
        <v>0</v>
      </c>
      <c r="Z261" s="163">
        <f t="shared" si="80"/>
        <v>0</v>
      </c>
      <c r="AA261" s="163">
        <f t="shared" si="80"/>
        <v>0</v>
      </c>
      <c r="AB261" s="163">
        <f t="shared" si="80"/>
        <v>0</v>
      </c>
      <c r="AC261" s="163">
        <f t="shared" si="80"/>
        <v>0</v>
      </c>
      <c r="AD261" s="163">
        <f t="shared" si="80"/>
        <v>0</v>
      </c>
      <c r="AE261" s="163">
        <f t="shared" si="80"/>
        <v>0</v>
      </c>
      <c r="AF261" s="176">
        <f t="shared" si="80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81"/>
        <v>0</v>
      </c>
      <c r="D262" s="163">
        <f t="shared" si="81"/>
        <v>0</v>
      </c>
      <c r="E262" s="163">
        <f t="shared" si="81"/>
        <v>0</v>
      </c>
      <c r="F262" s="163">
        <f t="shared" si="81"/>
        <v>0</v>
      </c>
      <c r="G262" s="163">
        <f t="shared" si="81"/>
        <v>0</v>
      </c>
      <c r="H262" s="163">
        <f t="shared" si="81"/>
        <v>0</v>
      </c>
      <c r="I262" s="163">
        <f t="shared" si="81"/>
        <v>0</v>
      </c>
      <c r="J262" s="163">
        <f t="shared" si="81"/>
        <v>0</v>
      </c>
      <c r="K262" s="163">
        <f t="shared" si="81"/>
        <v>0</v>
      </c>
      <c r="L262" s="163">
        <f t="shared" si="81"/>
        <v>0</v>
      </c>
      <c r="M262" s="163">
        <f t="shared" si="82"/>
        <v>0</v>
      </c>
      <c r="N262" s="163">
        <f t="shared" si="82"/>
        <v>0</v>
      </c>
      <c r="O262" s="163">
        <f t="shared" si="82"/>
        <v>0</v>
      </c>
      <c r="P262" s="163">
        <f t="shared" si="82"/>
        <v>0</v>
      </c>
      <c r="Q262" s="163">
        <f t="shared" si="82"/>
        <v>0</v>
      </c>
      <c r="R262" s="163">
        <f t="shared" si="82"/>
        <v>0</v>
      </c>
      <c r="S262" s="163">
        <f t="shared" si="80"/>
        <v>0</v>
      </c>
      <c r="T262" s="163">
        <f t="shared" si="80"/>
        <v>0</v>
      </c>
      <c r="U262" s="163">
        <f t="shared" si="80"/>
        <v>0</v>
      </c>
      <c r="V262" s="163">
        <f t="shared" si="80"/>
        <v>0</v>
      </c>
      <c r="W262" s="163">
        <f t="shared" si="80"/>
        <v>0</v>
      </c>
      <c r="X262" s="163">
        <f t="shared" si="80"/>
        <v>0</v>
      </c>
      <c r="Y262" s="163">
        <f t="shared" si="80"/>
        <v>0</v>
      </c>
      <c r="Z262" s="163">
        <f t="shared" si="80"/>
        <v>0</v>
      </c>
      <c r="AA262" s="163">
        <f t="shared" si="80"/>
        <v>0</v>
      </c>
      <c r="AB262" s="163">
        <f t="shared" si="80"/>
        <v>0</v>
      </c>
      <c r="AC262" s="163">
        <f t="shared" si="80"/>
        <v>0</v>
      </c>
      <c r="AD262" s="163">
        <f t="shared" si="80"/>
        <v>0</v>
      </c>
      <c r="AE262" s="163">
        <f t="shared" si="80"/>
        <v>0</v>
      </c>
      <c r="AF262" s="176">
        <f t="shared" si="80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81"/>
        <v>0</v>
      </c>
      <c r="D263" s="163">
        <f t="shared" si="81"/>
        <v>0</v>
      </c>
      <c r="E263" s="163">
        <f t="shared" si="81"/>
        <v>0</v>
      </c>
      <c r="F263" s="163">
        <f t="shared" si="81"/>
        <v>0</v>
      </c>
      <c r="G263" s="163">
        <f t="shared" si="81"/>
        <v>0</v>
      </c>
      <c r="H263" s="163">
        <f t="shared" si="81"/>
        <v>0</v>
      </c>
      <c r="I263" s="163">
        <f t="shared" si="81"/>
        <v>0</v>
      </c>
      <c r="J263" s="163">
        <f t="shared" si="81"/>
        <v>0</v>
      </c>
      <c r="K263" s="163">
        <f t="shared" si="81"/>
        <v>0</v>
      </c>
      <c r="L263" s="163">
        <f t="shared" si="81"/>
        <v>0</v>
      </c>
      <c r="M263" s="163">
        <f t="shared" si="82"/>
        <v>0</v>
      </c>
      <c r="N263" s="163">
        <f t="shared" si="82"/>
        <v>0</v>
      </c>
      <c r="O263" s="163">
        <f t="shared" si="82"/>
        <v>0</v>
      </c>
      <c r="P263" s="163">
        <f t="shared" si="82"/>
        <v>0</v>
      </c>
      <c r="Q263" s="163">
        <f t="shared" si="82"/>
        <v>0</v>
      </c>
      <c r="R263" s="163">
        <f t="shared" si="82"/>
        <v>0</v>
      </c>
      <c r="S263" s="163">
        <f t="shared" si="80"/>
        <v>0</v>
      </c>
      <c r="T263" s="163">
        <f t="shared" si="80"/>
        <v>0</v>
      </c>
      <c r="U263" s="163">
        <f t="shared" si="80"/>
        <v>0</v>
      </c>
      <c r="V263" s="163">
        <f t="shared" si="80"/>
        <v>0</v>
      </c>
      <c r="W263" s="163">
        <f t="shared" si="80"/>
        <v>0</v>
      </c>
      <c r="X263" s="163">
        <f t="shared" si="80"/>
        <v>0</v>
      </c>
      <c r="Y263" s="163">
        <f t="shared" si="80"/>
        <v>0</v>
      </c>
      <c r="Z263" s="163">
        <f t="shared" si="80"/>
        <v>0</v>
      </c>
      <c r="AA263" s="163">
        <f t="shared" si="80"/>
        <v>0</v>
      </c>
      <c r="AB263" s="163">
        <f t="shared" si="80"/>
        <v>0</v>
      </c>
      <c r="AC263" s="163">
        <f t="shared" si="80"/>
        <v>0</v>
      </c>
      <c r="AD263" s="163">
        <f t="shared" si="80"/>
        <v>0</v>
      </c>
      <c r="AE263" s="163">
        <f t="shared" si="80"/>
        <v>0</v>
      </c>
      <c r="AF263" s="176">
        <f t="shared" si="80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81"/>
        <v>0</v>
      </c>
      <c r="D264" s="163">
        <f t="shared" si="81"/>
        <v>0</v>
      </c>
      <c r="E264" s="163">
        <f t="shared" si="81"/>
        <v>0</v>
      </c>
      <c r="F264" s="163">
        <f t="shared" si="81"/>
        <v>0</v>
      </c>
      <c r="G264" s="163">
        <f t="shared" si="81"/>
        <v>0</v>
      </c>
      <c r="H264" s="163">
        <f t="shared" si="81"/>
        <v>0</v>
      </c>
      <c r="I264" s="163">
        <f t="shared" si="81"/>
        <v>0</v>
      </c>
      <c r="J264" s="163">
        <f t="shared" si="81"/>
        <v>0</v>
      </c>
      <c r="K264" s="163">
        <f t="shared" si="81"/>
        <v>0</v>
      </c>
      <c r="L264" s="163">
        <f t="shared" si="81"/>
        <v>0</v>
      </c>
      <c r="M264" s="163">
        <f t="shared" si="82"/>
        <v>0</v>
      </c>
      <c r="N264" s="163">
        <f t="shared" si="82"/>
        <v>0</v>
      </c>
      <c r="O264" s="163">
        <f t="shared" si="82"/>
        <v>0</v>
      </c>
      <c r="P264" s="163">
        <f t="shared" si="82"/>
        <v>0</v>
      </c>
      <c r="Q264" s="163">
        <f t="shared" si="82"/>
        <v>0</v>
      </c>
      <c r="R264" s="163">
        <f t="shared" si="82"/>
        <v>0</v>
      </c>
      <c r="S264" s="163">
        <f t="shared" ref="S264:AF273" si="83">R264</f>
        <v>0</v>
      </c>
      <c r="T264" s="163">
        <f t="shared" si="83"/>
        <v>0</v>
      </c>
      <c r="U264" s="163">
        <f t="shared" si="83"/>
        <v>0</v>
      </c>
      <c r="V264" s="163">
        <f t="shared" si="83"/>
        <v>0</v>
      </c>
      <c r="W264" s="163">
        <f t="shared" si="83"/>
        <v>0</v>
      </c>
      <c r="X264" s="163">
        <f t="shared" si="83"/>
        <v>0</v>
      </c>
      <c r="Y264" s="163">
        <f t="shared" si="83"/>
        <v>0</v>
      </c>
      <c r="Z264" s="163">
        <f t="shared" si="83"/>
        <v>0</v>
      </c>
      <c r="AA264" s="163">
        <f t="shared" si="83"/>
        <v>0</v>
      </c>
      <c r="AB264" s="163">
        <f t="shared" si="83"/>
        <v>0</v>
      </c>
      <c r="AC264" s="163">
        <f t="shared" si="83"/>
        <v>0</v>
      </c>
      <c r="AD264" s="163">
        <f t="shared" si="83"/>
        <v>0</v>
      </c>
      <c r="AE264" s="163">
        <f t="shared" si="83"/>
        <v>0</v>
      </c>
      <c r="AF264" s="176">
        <f t="shared" si="83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R273" si="84">B265</f>
        <v>0</v>
      </c>
      <c r="D265" s="163">
        <f t="shared" si="84"/>
        <v>0</v>
      </c>
      <c r="E265" s="163">
        <f t="shared" si="84"/>
        <v>0</v>
      </c>
      <c r="F265" s="163">
        <f t="shared" si="84"/>
        <v>0</v>
      </c>
      <c r="G265" s="163">
        <f t="shared" si="84"/>
        <v>0</v>
      </c>
      <c r="H265" s="163">
        <f t="shared" si="84"/>
        <v>0</v>
      </c>
      <c r="I265" s="163">
        <f t="shared" si="84"/>
        <v>0</v>
      </c>
      <c r="J265" s="163">
        <f t="shared" si="84"/>
        <v>0</v>
      </c>
      <c r="K265" s="163">
        <f t="shared" si="84"/>
        <v>0</v>
      </c>
      <c r="L265" s="163">
        <f t="shared" si="84"/>
        <v>0</v>
      </c>
      <c r="M265" s="163">
        <f t="shared" si="84"/>
        <v>0</v>
      </c>
      <c r="N265" s="163">
        <f t="shared" si="84"/>
        <v>0</v>
      </c>
      <c r="O265" s="163">
        <f t="shared" si="84"/>
        <v>0</v>
      </c>
      <c r="P265" s="163">
        <f t="shared" si="84"/>
        <v>0</v>
      </c>
      <c r="Q265" s="163">
        <f t="shared" si="84"/>
        <v>0</v>
      </c>
      <c r="R265" s="163">
        <f t="shared" si="84"/>
        <v>0</v>
      </c>
      <c r="S265" s="163">
        <f t="shared" si="83"/>
        <v>0</v>
      </c>
      <c r="T265" s="163">
        <f t="shared" si="83"/>
        <v>0</v>
      </c>
      <c r="U265" s="163">
        <f t="shared" si="83"/>
        <v>0</v>
      </c>
      <c r="V265" s="163">
        <f t="shared" si="83"/>
        <v>0</v>
      </c>
      <c r="W265" s="163">
        <f t="shared" si="83"/>
        <v>0</v>
      </c>
      <c r="X265" s="163">
        <f t="shared" si="83"/>
        <v>0</v>
      </c>
      <c r="Y265" s="163">
        <f t="shared" si="83"/>
        <v>0</v>
      </c>
      <c r="Z265" s="163">
        <f t="shared" si="83"/>
        <v>0</v>
      </c>
      <c r="AA265" s="163">
        <f t="shared" si="83"/>
        <v>0</v>
      </c>
      <c r="AB265" s="163">
        <f t="shared" si="83"/>
        <v>0</v>
      </c>
      <c r="AC265" s="163">
        <f t="shared" si="83"/>
        <v>0</v>
      </c>
      <c r="AD265" s="163">
        <f t="shared" si="83"/>
        <v>0</v>
      </c>
      <c r="AE265" s="163">
        <f t="shared" si="83"/>
        <v>0</v>
      </c>
      <c r="AF265" s="176">
        <f t="shared" si="83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84"/>
        <v>0</v>
      </c>
      <c r="D266" s="163">
        <f t="shared" si="84"/>
        <v>0</v>
      </c>
      <c r="E266" s="163">
        <f t="shared" si="84"/>
        <v>0</v>
      </c>
      <c r="F266" s="163">
        <f t="shared" si="84"/>
        <v>0</v>
      </c>
      <c r="G266" s="163">
        <f t="shared" si="84"/>
        <v>0</v>
      </c>
      <c r="H266" s="163">
        <f t="shared" si="84"/>
        <v>0</v>
      </c>
      <c r="I266" s="163">
        <f t="shared" si="84"/>
        <v>0</v>
      </c>
      <c r="J266" s="163">
        <f t="shared" si="84"/>
        <v>0</v>
      </c>
      <c r="K266" s="163">
        <f t="shared" si="84"/>
        <v>0</v>
      </c>
      <c r="L266" s="163">
        <f t="shared" si="84"/>
        <v>0</v>
      </c>
      <c r="M266" s="163">
        <f t="shared" si="84"/>
        <v>0</v>
      </c>
      <c r="N266" s="163">
        <f t="shared" si="84"/>
        <v>0</v>
      </c>
      <c r="O266" s="163">
        <f t="shared" si="84"/>
        <v>0</v>
      </c>
      <c r="P266" s="163">
        <f t="shared" si="84"/>
        <v>0</v>
      </c>
      <c r="Q266" s="163">
        <f t="shared" si="84"/>
        <v>0</v>
      </c>
      <c r="R266" s="163">
        <f t="shared" si="84"/>
        <v>0</v>
      </c>
      <c r="S266" s="163">
        <f t="shared" si="83"/>
        <v>0</v>
      </c>
      <c r="T266" s="163">
        <f t="shared" si="83"/>
        <v>0</v>
      </c>
      <c r="U266" s="163">
        <f t="shared" si="83"/>
        <v>0</v>
      </c>
      <c r="V266" s="163">
        <f t="shared" si="83"/>
        <v>0</v>
      </c>
      <c r="W266" s="163">
        <f t="shared" si="83"/>
        <v>0</v>
      </c>
      <c r="X266" s="163">
        <f t="shared" si="83"/>
        <v>0</v>
      </c>
      <c r="Y266" s="163">
        <f t="shared" si="83"/>
        <v>0</v>
      </c>
      <c r="Z266" s="163">
        <f t="shared" si="83"/>
        <v>0</v>
      </c>
      <c r="AA266" s="163">
        <f t="shared" si="83"/>
        <v>0</v>
      </c>
      <c r="AB266" s="163">
        <f t="shared" si="83"/>
        <v>0</v>
      </c>
      <c r="AC266" s="163">
        <f t="shared" si="83"/>
        <v>0</v>
      </c>
      <c r="AD266" s="163">
        <f t="shared" si="83"/>
        <v>0</v>
      </c>
      <c r="AE266" s="163">
        <f t="shared" si="83"/>
        <v>0</v>
      </c>
      <c r="AF266" s="176">
        <f t="shared" si="83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84"/>
        <v>0</v>
      </c>
      <c r="D267" s="163">
        <f t="shared" si="84"/>
        <v>0</v>
      </c>
      <c r="E267" s="163">
        <f t="shared" si="84"/>
        <v>0</v>
      </c>
      <c r="F267" s="163">
        <f t="shared" si="84"/>
        <v>0</v>
      </c>
      <c r="G267" s="163">
        <f t="shared" si="84"/>
        <v>0</v>
      </c>
      <c r="H267" s="163">
        <f t="shared" si="84"/>
        <v>0</v>
      </c>
      <c r="I267" s="163">
        <f t="shared" si="84"/>
        <v>0</v>
      </c>
      <c r="J267" s="163">
        <f t="shared" si="84"/>
        <v>0</v>
      </c>
      <c r="K267" s="163">
        <f t="shared" si="84"/>
        <v>0</v>
      </c>
      <c r="L267" s="163">
        <f t="shared" si="84"/>
        <v>0</v>
      </c>
      <c r="M267" s="163">
        <f t="shared" si="84"/>
        <v>0</v>
      </c>
      <c r="N267" s="163">
        <f t="shared" si="84"/>
        <v>0</v>
      </c>
      <c r="O267" s="163">
        <f t="shared" si="84"/>
        <v>0</v>
      </c>
      <c r="P267" s="163">
        <f t="shared" si="84"/>
        <v>0</v>
      </c>
      <c r="Q267" s="163">
        <f t="shared" si="84"/>
        <v>0</v>
      </c>
      <c r="R267" s="163">
        <f t="shared" si="84"/>
        <v>0</v>
      </c>
      <c r="S267" s="163">
        <f t="shared" si="83"/>
        <v>0</v>
      </c>
      <c r="T267" s="163">
        <f t="shared" si="83"/>
        <v>0</v>
      </c>
      <c r="U267" s="163">
        <f t="shared" si="83"/>
        <v>0</v>
      </c>
      <c r="V267" s="163">
        <f t="shared" si="83"/>
        <v>0</v>
      </c>
      <c r="W267" s="163">
        <f t="shared" si="83"/>
        <v>0</v>
      </c>
      <c r="X267" s="163">
        <f t="shared" si="83"/>
        <v>0</v>
      </c>
      <c r="Y267" s="163">
        <f t="shared" si="83"/>
        <v>0</v>
      </c>
      <c r="Z267" s="163">
        <f t="shared" si="83"/>
        <v>0</v>
      </c>
      <c r="AA267" s="163">
        <f t="shared" si="83"/>
        <v>0</v>
      </c>
      <c r="AB267" s="163">
        <f t="shared" si="83"/>
        <v>0</v>
      </c>
      <c r="AC267" s="163">
        <f t="shared" si="83"/>
        <v>0</v>
      </c>
      <c r="AD267" s="163">
        <f t="shared" si="83"/>
        <v>0</v>
      </c>
      <c r="AE267" s="163">
        <f t="shared" si="83"/>
        <v>0</v>
      </c>
      <c r="AF267" s="176">
        <f t="shared" si="83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84"/>
        <v>0</v>
      </c>
      <c r="D268" s="163">
        <f t="shared" si="84"/>
        <v>0</v>
      </c>
      <c r="E268" s="163">
        <f t="shared" si="84"/>
        <v>0</v>
      </c>
      <c r="F268" s="163">
        <f t="shared" si="84"/>
        <v>0</v>
      </c>
      <c r="G268" s="163">
        <f t="shared" si="84"/>
        <v>0</v>
      </c>
      <c r="H268" s="163">
        <f t="shared" si="84"/>
        <v>0</v>
      </c>
      <c r="I268" s="163">
        <f t="shared" si="84"/>
        <v>0</v>
      </c>
      <c r="J268" s="163">
        <f t="shared" si="84"/>
        <v>0</v>
      </c>
      <c r="K268" s="163">
        <f t="shared" si="84"/>
        <v>0</v>
      </c>
      <c r="L268" s="163">
        <f t="shared" si="84"/>
        <v>0</v>
      </c>
      <c r="M268" s="163">
        <f t="shared" si="84"/>
        <v>0</v>
      </c>
      <c r="N268" s="163">
        <f t="shared" si="84"/>
        <v>0</v>
      </c>
      <c r="O268" s="163">
        <f t="shared" si="84"/>
        <v>0</v>
      </c>
      <c r="P268" s="163">
        <f t="shared" si="84"/>
        <v>0</v>
      </c>
      <c r="Q268" s="163">
        <f t="shared" si="84"/>
        <v>0</v>
      </c>
      <c r="R268" s="163">
        <f t="shared" si="84"/>
        <v>0</v>
      </c>
      <c r="S268" s="163">
        <f t="shared" si="83"/>
        <v>0</v>
      </c>
      <c r="T268" s="163">
        <f t="shared" si="83"/>
        <v>0</v>
      </c>
      <c r="U268" s="163">
        <f t="shared" si="83"/>
        <v>0</v>
      </c>
      <c r="V268" s="163">
        <f t="shared" si="83"/>
        <v>0</v>
      </c>
      <c r="W268" s="163">
        <f t="shared" si="83"/>
        <v>0</v>
      </c>
      <c r="X268" s="163">
        <f t="shared" si="83"/>
        <v>0</v>
      </c>
      <c r="Y268" s="163">
        <f t="shared" si="83"/>
        <v>0</v>
      </c>
      <c r="Z268" s="163">
        <f t="shared" si="83"/>
        <v>0</v>
      </c>
      <c r="AA268" s="163">
        <f t="shared" si="83"/>
        <v>0</v>
      </c>
      <c r="AB268" s="163">
        <f t="shared" si="83"/>
        <v>0</v>
      </c>
      <c r="AC268" s="163">
        <f t="shared" si="83"/>
        <v>0</v>
      </c>
      <c r="AD268" s="163">
        <f t="shared" si="83"/>
        <v>0</v>
      </c>
      <c r="AE268" s="163">
        <f t="shared" si="83"/>
        <v>0</v>
      </c>
      <c r="AF268" s="176">
        <f t="shared" si="83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84"/>
        <v>0</v>
      </c>
      <c r="D269" s="163">
        <f t="shared" si="84"/>
        <v>0</v>
      </c>
      <c r="E269" s="163">
        <f t="shared" si="84"/>
        <v>0</v>
      </c>
      <c r="F269" s="163">
        <f t="shared" si="84"/>
        <v>0</v>
      </c>
      <c r="G269" s="163">
        <f t="shared" si="84"/>
        <v>0</v>
      </c>
      <c r="H269" s="163">
        <f t="shared" si="84"/>
        <v>0</v>
      </c>
      <c r="I269" s="163">
        <f t="shared" si="84"/>
        <v>0</v>
      </c>
      <c r="J269" s="163">
        <f t="shared" si="84"/>
        <v>0</v>
      </c>
      <c r="K269" s="163">
        <f t="shared" si="84"/>
        <v>0</v>
      </c>
      <c r="L269" s="163">
        <f t="shared" si="84"/>
        <v>0</v>
      </c>
      <c r="M269" s="163">
        <f t="shared" si="84"/>
        <v>0</v>
      </c>
      <c r="N269" s="163">
        <f t="shared" si="84"/>
        <v>0</v>
      </c>
      <c r="O269" s="163">
        <f t="shared" si="84"/>
        <v>0</v>
      </c>
      <c r="P269" s="163">
        <f t="shared" si="84"/>
        <v>0</v>
      </c>
      <c r="Q269" s="163">
        <f t="shared" si="84"/>
        <v>0</v>
      </c>
      <c r="R269" s="163">
        <f t="shared" si="84"/>
        <v>0</v>
      </c>
      <c r="S269" s="163">
        <f t="shared" si="83"/>
        <v>0</v>
      </c>
      <c r="T269" s="163">
        <f t="shared" si="83"/>
        <v>0</v>
      </c>
      <c r="U269" s="163">
        <f t="shared" si="83"/>
        <v>0</v>
      </c>
      <c r="V269" s="163">
        <f t="shared" si="83"/>
        <v>0</v>
      </c>
      <c r="W269" s="163">
        <f t="shared" si="83"/>
        <v>0</v>
      </c>
      <c r="X269" s="163">
        <f t="shared" si="83"/>
        <v>0</v>
      </c>
      <c r="Y269" s="163">
        <f t="shared" si="83"/>
        <v>0</v>
      </c>
      <c r="Z269" s="163">
        <f t="shared" si="83"/>
        <v>0</v>
      </c>
      <c r="AA269" s="163">
        <f t="shared" si="83"/>
        <v>0</v>
      </c>
      <c r="AB269" s="163">
        <f t="shared" si="83"/>
        <v>0</v>
      </c>
      <c r="AC269" s="163">
        <f t="shared" si="83"/>
        <v>0</v>
      </c>
      <c r="AD269" s="163">
        <f t="shared" si="83"/>
        <v>0</v>
      </c>
      <c r="AE269" s="163">
        <f t="shared" si="83"/>
        <v>0</v>
      </c>
      <c r="AF269" s="176">
        <f t="shared" si="83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84"/>
        <v>0</v>
      </c>
      <c r="D270" s="163">
        <f t="shared" si="84"/>
        <v>0</v>
      </c>
      <c r="E270" s="163">
        <f t="shared" si="84"/>
        <v>0</v>
      </c>
      <c r="F270" s="163">
        <f t="shared" si="84"/>
        <v>0</v>
      </c>
      <c r="G270" s="163">
        <f t="shared" si="84"/>
        <v>0</v>
      </c>
      <c r="H270" s="163">
        <f t="shared" si="84"/>
        <v>0</v>
      </c>
      <c r="I270" s="163">
        <f t="shared" si="84"/>
        <v>0</v>
      </c>
      <c r="J270" s="163">
        <f t="shared" si="84"/>
        <v>0</v>
      </c>
      <c r="K270" s="163">
        <f t="shared" si="84"/>
        <v>0</v>
      </c>
      <c r="L270" s="163">
        <f t="shared" si="84"/>
        <v>0</v>
      </c>
      <c r="M270" s="163">
        <f t="shared" si="84"/>
        <v>0</v>
      </c>
      <c r="N270" s="163">
        <f t="shared" si="84"/>
        <v>0</v>
      </c>
      <c r="O270" s="163">
        <f t="shared" si="84"/>
        <v>0</v>
      </c>
      <c r="P270" s="163">
        <f t="shared" si="84"/>
        <v>0</v>
      </c>
      <c r="Q270" s="163">
        <f t="shared" si="84"/>
        <v>0</v>
      </c>
      <c r="R270" s="163">
        <f t="shared" si="84"/>
        <v>0</v>
      </c>
      <c r="S270" s="163">
        <f t="shared" si="83"/>
        <v>0</v>
      </c>
      <c r="T270" s="163">
        <f t="shared" si="83"/>
        <v>0</v>
      </c>
      <c r="U270" s="163">
        <f t="shared" si="83"/>
        <v>0</v>
      </c>
      <c r="V270" s="163">
        <f t="shared" si="83"/>
        <v>0</v>
      </c>
      <c r="W270" s="163">
        <f t="shared" si="83"/>
        <v>0</v>
      </c>
      <c r="X270" s="163">
        <f t="shared" si="83"/>
        <v>0</v>
      </c>
      <c r="Y270" s="163">
        <f t="shared" si="83"/>
        <v>0</v>
      </c>
      <c r="Z270" s="163">
        <f t="shared" si="83"/>
        <v>0</v>
      </c>
      <c r="AA270" s="163">
        <f t="shared" si="83"/>
        <v>0</v>
      </c>
      <c r="AB270" s="163">
        <f t="shared" si="83"/>
        <v>0</v>
      </c>
      <c r="AC270" s="163">
        <f t="shared" si="83"/>
        <v>0</v>
      </c>
      <c r="AD270" s="163">
        <f t="shared" si="83"/>
        <v>0</v>
      </c>
      <c r="AE270" s="163">
        <f t="shared" si="83"/>
        <v>0</v>
      </c>
      <c r="AF270" s="176">
        <f t="shared" si="83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84"/>
        <v>0</v>
      </c>
      <c r="D271" s="163">
        <f t="shared" si="84"/>
        <v>0</v>
      </c>
      <c r="E271" s="163">
        <f t="shared" si="84"/>
        <v>0</v>
      </c>
      <c r="F271" s="163">
        <f t="shared" si="84"/>
        <v>0</v>
      </c>
      <c r="G271" s="163">
        <f t="shared" si="84"/>
        <v>0</v>
      </c>
      <c r="H271" s="163">
        <f t="shared" si="84"/>
        <v>0</v>
      </c>
      <c r="I271" s="163">
        <f t="shared" si="84"/>
        <v>0</v>
      </c>
      <c r="J271" s="163">
        <f t="shared" si="84"/>
        <v>0</v>
      </c>
      <c r="K271" s="163">
        <f t="shared" si="84"/>
        <v>0</v>
      </c>
      <c r="L271" s="163">
        <f t="shared" si="84"/>
        <v>0</v>
      </c>
      <c r="M271" s="163">
        <f t="shared" si="84"/>
        <v>0</v>
      </c>
      <c r="N271" s="163">
        <f t="shared" si="84"/>
        <v>0</v>
      </c>
      <c r="O271" s="163">
        <f t="shared" si="84"/>
        <v>0</v>
      </c>
      <c r="P271" s="163">
        <f t="shared" si="84"/>
        <v>0</v>
      </c>
      <c r="Q271" s="163">
        <f t="shared" si="84"/>
        <v>0</v>
      </c>
      <c r="R271" s="163">
        <f t="shared" si="84"/>
        <v>0</v>
      </c>
      <c r="S271" s="163">
        <f t="shared" si="83"/>
        <v>0</v>
      </c>
      <c r="T271" s="163">
        <f t="shared" si="83"/>
        <v>0</v>
      </c>
      <c r="U271" s="163">
        <f t="shared" si="83"/>
        <v>0</v>
      </c>
      <c r="V271" s="163">
        <f t="shared" si="83"/>
        <v>0</v>
      </c>
      <c r="W271" s="163">
        <f t="shared" si="83"/>
        <v>0</v>
      </c>
      <c r="X271" s="163">
        <f t="shared" si="83"/>
        <v>0</v>
      </c>
      <c r="Y271" s="163">
        <f t="shared" si="83"/>
        <v>0</v>
      </c>
      <c r="Z271" s="163">
        <f t="shared" si="83"/>
        <v>0</v>
      </c>
      <c r="AA271" s="163">
        <f t="shared" si="83"/>
        <v>0</v>
      </c>
      <c r="AB271" s="163">
        <f t="shared" si="83"/>
        <v>0</v>
      </c>
      <c r="AC271" s="163">
        <f t="shared" si="83"/>
        <v>0</v>
      </c>
      <c r="AD271" s="163">
        <f t="shared" si="83"/>
        <v>0</v>
      </c>
      <c r="AE271" s="163">
        <f t="shared" si="83"/>
        <v>0</v>
      </c>
      <c r="AF271" s="176">
        <f t="shared" si="83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84"/>
        <v>0</v>
      </c>
      <c r="D272" s="163">
        <f t="shared" si="84"/>
        <v>0</v>
      </c>
      <c r="E272" s="163">
        <f t="shared" si="84"/>
        <v>0</v>
      </c>
      <c r="F272" s="163">
        <f t="shared" si="84"/>
        <v>0</v>
      </c>
      <c r="G272" s="163">
        <f t="shared" si="84"/>
        <v>0</v>
      </c>
      <c r="H272" s="163">
        <f t="shared" si="84"/>
        <v>0</v>
      </c>
      <c r="I272" s="163">
        <f t="shared" si="84"/>
        <v>0</v>
      </c>
      <c r="J272" s="163">
        <f t="shared" si="84"/>
        <v>0</v>
      </c>
      <c r="K272" s="163">
        <f t="shared" si="84"/>
        <v>0</v>
      </c>
      <c r="L272" s="163">
        <f t="shared" si="84"/>
        <v>0</v>
      </c>
      <c r="M272" s="163">
        <f t="shared" si="84"/>
        <v>0</v>
      </c>
      <c r="N272" s="163">
        <f t="shared" si="84"/>
        <v>0</v>
      </c>
      <c r="O272" s="163">
        <f t="shared" si="84"/>
        <v>0</v>
      </c>
      <c r="P272" s="163">
        <f t="shared" si="84"/>
        <v>0</v>
      </c>
      <c r="Q272" s="163">
        <f t="shared" si="84"/>
        <v>0</v>
      </c>
      <c r="R272" s="163">
        <f t="shared" si="84"/>
        <v>0</v>
      </c>
      <c r="S272" s="163">
        <f t="shared" si="83"/>
        <v>0</v>
      </c>
      <c r="T272" s="163">
        <f t="shared" si="83"/>
        <v>0</v>
      </c>
      <c r="U272" s="163">
        <f t="shared" si="83"/>
        <v>0</v>
      </c>
      <c r="V272" s="163">
        <f t="shared" si="83"/>
        <v>0</v>
      </c>
      <c r="W272" s="163">
        <f t="shared" si="83"/>
        <v>0</v>
      </c>
      <c r="X272" s="163">
        <f t="shared" si="83"/>
        <v>0</v>
      </c>
      <c r="Y272" s="163">
        <f t="shared" si="83"/>
        <v>0</v>
      </c>
      <c r="Z272" s="163">
        <f t="shared" si="83"/>
        <v>0</v>
      </c>
      <c r="AA272" s="163">
        <f t="shared" si="83"/>
        <v>0</v>
      </c>
      <c r="AB272" s="163">
        <f t="shared" si="83"/>
        <v>0</v>
      </c>
      <c r="AC272" s="163">
        <f t="shared" si="83"/>
        <v>0</v>
      </c>
      <c r="AD272" s="163">
        <f t="shared" si="83"/>
        <v>0</v>
      </c>
      <c r="AE272" s="163">
        <f t="shared" si="83"/>
        <v>0</v>
      </c>
      <c r="AF272" s="176">
        <f t="shared" si="83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84"/>
        <v>0</v>
      </c>
      <c r="D273" s="179">
        <f t="shared" si="84"/>
        <v>0</v>
      </c>
      <c r="E273" s="179">
        <f t="shared" si="84"/>
        <v>0</v>
      </c>
      <c r="F273" s="179">
        <f t="shared" si="84"/>
        <v>0</v>
      </c>
      <c r="G273" s="179">
        <f t="shared" si="84"/>
        <v>0</v>
      </c>
      <c r="H273" s="179">
        <f t="shared" si="84"/>
        <v>0</v>
      </c>
      <c r="I273" s="179">
        <f t="shared" si="84"/>
        <v>0</v>
      </c>
      <c r="J273" s="179">
        <f t="shared" si="84"/>
        <v>0</v>
      </c>
      <c r="K273" s="179">
        <f t="shared" si="84"/>
        <v>0</v>
      </c>
      <c r="L273" s="179">
        <f t="shared" si="84"/>
        <v>0</v>
      </c>
      <c r="M273" s="179">
        <f t="shared" si="84"/>
        <v>0</v>
      </c>
      <c r="N273" s="179">
        <f t="shared" si="84"/>
        <v>0</v>
      </c>
      <c r="O273" s="179">
        <f t="shared" si="84"/>
        <v>0</v>
      </c>
      <c r="P273" s="179">
        <f t="shared" si="84"/>
        <v>0</v>
      </c>
      <c r="Q273" s="179">
        <f t="shared" si="84"/>
        <v>0</v>
      </c>
      <c r="R273" s="179">
        <f t="shared" si="84"/>
        <v>0</v>
      </c>
      <c r="S273" s="179">
        <f t="shared" si="83"/>
        <v>0</v>
      </c>
      <c r="T273" s="179">
        <f t="shared" si="83"/>
        <v>0</v>
      </c>
      <c r="U273" s="179">
        <f t="shared" si="83"/>
        <v>0</v>
      </c>
      <c r="V273" s="179">
        <f t="shared" si="83"/>
        <v>0</v>
      </c>
      <c r="W273" s="179">
        <f t="shared" si="83"/>
        <v>0</v>
      </c>
      <c r="X273" s="179">
        <f t="shared" si="83"/>
        <v>0</v>
      </c>
      <c r="Y273" s="179">
        <f t="shared" si="83"/>
        <v>0</v>
      </c>
      <c r="Z273" s="179">
        <f t="shared" si="83"/>
        <v>0</v>
      </c>
      <c r="AA273" s="179">
        <f t="shared" si="83"/>
        <v>0</v>
      </c>
      <c r="AB273" s="179">
        <f t="shared" si="83"/>
        <v>0</v>
      </c>
      <c r="AC273" s="179">
        <f t="shared" si="83"/>
        <v>0</v>
      </c>
      <c r="AD273" s="179">
        <f t="shared" si="83"/>
        <v>0</v>
      </c>
      <c r="AE273" s="179">
        <f t="shared" si="83"/>
        <v>0</v>
      </c>
      <c r="AF273" s="180">
        <f t="shared" si="83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85">SUM(B169:B273)</f>
        <v>0</v>
      </c>
      <c r="C274" s="182">
        <f t="shared" si="85"/>
        <v>0</v>
      </c>
      <c r="D274" s="182">
        <f t="shared" si="85"/>
        <v>0</v>
      </c>
      <c r="E274" s="182">
        <f t="shared" si="85"/>
        <v>0</v>
      </c>
      <c r="F274" s="182">
        <f t="shared" si="85"/>
        <v>0</v>
      </c>
      <c r="G274" s="182">
        <f t="shared" si="85"/>
        <v>0</v>
      </c>
      <c r="H274" s="182">
        <f t="shared" si="85"/>
        <v>0</v>
      </c>
      <c r="I274" s="182">
        <f t="shared" si="85"/>
        <v>0</v>
      </c>
      <c r="J274" s="182">
        <f t="shared" si="85"/>
        <v>0</v>
      </c>
      <c r="K274" s="182">
        <f t="shared" si="85"/>
        <v>0</v>
      </c>
      <c r="L274" s="182">
        <f t="shared" si="85"/>
        <v>0</v>
      </c>
      <c r="M274" s="182">
        <f t="shared" ref="M274:R274" si="86">SUM(M169:M273)</f>
        <v>0</v>
      </c>
      <c r="N274" s="182">
        <f t="shared" si="86"/>
        <v>0</v>
      </c>
      <c r="O274" s="182">
        <f t="shared" si="86"/>
        <v>0</v>
      </c>
      <c r="P274" s="182">
        <f t="shared" si="86"/>
        <v>0</v>
      </c>
      <c r="Q274" s="182">
        <f t="shared" si="86"/>
        <v>0</v>
      </c>
      <c r="R274" s="182">
        <f t="shared" si="86"/>
        <v>0</v>
      </c>
      <c r="S274" s="182">
        <f t="shared" si="85"/>
        <v>0</v>
      </c>
      <c r="T274" s="182">
        <f t="shared" si="85"/>
        <v>0</v>
      </c>
      <c r="U274" s="182">
        <f t="shared" si="85"/>
        <v>0</v>
      </c>
      <c r="V274" s="182">
        <f t="shared" si="85"/>
        <v>0</v>
      </c>
      <c r="W274" s="182">
        <f t="shared" si="85"/>
        <v>0</v>
      </c>
      <c r="X274" s="182">
        <f t="shared" si="85"/>
        <v>0</v>
      </c>
      <c r="Y274" s="182">
        <f t="shared" si="85"/>
        <v>0</v>
      </c>
      <c r="Z274" s="182">
        <f t="shared" si="85"/>
        <v>0</v>
      </c>
      <c r="AA274" s="182">
        <f t="shared" si="85"/>
        <v>0</v>
      </c>
      <c r="AB274" s="182">
        <f t="shared" si="85"/>
        <v>0</v>
      </c>
      <c r="AC274" s="182">
        <f t="shared" si="85"/>
        <v>0</v>
      </c>
      <c r="AD274" s="182">
        <f t="shared" si="85"/>
        <v>0</v>
      </c>
      <c r="AE274" s="182">
        <f t="shared" si="85"/>
        <v>0</v>
      </c>
      <c r="AF274" s="183">
        <f t="shared" si="85"/>
        <v>0</v>
      </c>
      <c r="AG274" s="184">
        <f t="shared" si="8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087" priority="101">
      <formula>$AH11=0</formula>
    </cfRule>
  </conditionalFormatting>
  <conditionalFormatting sqref="A101:A102">
    <cfRule type="expression" dxfId="4086" priority="269">
      <formula>$AH106=0</formula>
    </cfRule>
  </conditionalFormatting>
  <conditionalFormatting sqref="A103:A107">
    <cfRule type="expression" dxfId="4085" priority="217">
      <formula>$AH102=0</formula>
    </cfRule>
  </conditionalFormatting>
  <conditionalFormatting sqref="A160:A167">
    <cfRule type="expression" dxfId="4084" priority="270">
      <formula>$AH267=0</formula>
    </cfRule>
  </conditionalFormatting>
  <conditionalFormatting sqref="A168:A275">
    <cfRule type="expression" dxfId="4083" priority="140">
      <formula>$AH168=0</formula>
    </cfRule>
  </conditionalFormatting>
  <conditionalFormatting sqref="B8">
    <cfRule type="expression" dxfId="4082" priority="265">
      <formula>AND(C$9&gt;=14/24,C$9&lt;20/24)</formula>
    </cfRule>
    <cfRule type="expression" dxfId="4081" priority="266">
      <formula>AND(C$9&gt;=8/24,C$9&lt;14/24)</formula>
    </cfRule>
    <cfRule type="expression" dxfId="4080" priority="267">
      <formula>C$9&lt;8/24</formula>
    </cfRule>
    <cfRule type="expression" dxfId="4079" priority="268">
      <formula>C$9&gt;=20/24</formula>
    </cfRule>
  </conditionalFormatting>
  <conditionalFormatting sqref="B9:AF10 B108 B115 B124 B113 C103:I115 C117:I125 B78:I78 B96:I96 C152:AF159 J93:AF115 J117:AF134 J137:AF151">
    <cfRule type="expression" dxfId="4078" priority="182">
      <formula>B$9&gt;=20/24</formula>
    </cfRule>
  </conditionalFormatting>
  <conditionalFormatting sqref="B9:AF10 B108 B115 B124 B113 C103:I115 C117:I125 B78:I78 B96:I96 C152:AF159 J93:AF115 J117:AF134 J137:AF151">
    <cfRule type="expression" dxfId="4077" priority="183">
      <formula>AND(B$9&gt;=14/24,B$9&lt;20/24)</formula>
    </cfRule>
    <cfRule type="expression" dxfId="4076" priority="184">
      <formula>AND(B$9&gt;=8/24,B$9&lt;14/24)</formula>
    </cfRule>
    <cfRule type="expression" dxfId="4075" priority="185">
      <formula>B$9&lt;8/24</formula>
    </cfRule>
  </conditionalFormatting>
  <conditionalFormatting sqref="J70:AF70">
    <cfRule type="expression" dxfId="4074" priority="115">
      <formula>J$9&gt;=20/24</formula>
    </cfRule>
    <cfRule type="expression" dxfId="4073" priority="116">
      <formula>AND(J$9&gt;=14/24,J$9&lt;20/24)</formula>
    </cfRule>
    <cfRule type="expression" dxfId="4072" priority="117">
      <formula>AND(J$9&gt;=8/24,J$9&lt;14/24)</formula>
    </cfRule>
  </conditionalFormatting>
  <conditionalFormatting sqref="J70:AF70">
    <cfRule type="expression" dxfId="4071" priority="190">
      <formula>J$9&lt;8/24</formula>
    </cfRule>
  </conditionalFormatting>
  <conditionalFormatting sqref="J72:AF72">
    <cfRule type="expression" dxfId="4070" priority="106">
      <formula>J72&gt;$AG72*1</formula>
    </cfRule>
  </conditionalFormatting>
  <conditionalFormatting sqref="C161:AF167">
    <cfRule type="expression" dxfId="4069" priority="141">
      <formula>C$9&gt;=20/24</formula>
    </cfRule>
    <cfRule type="expression" dxfId="4068" priority="142">
      <formula>AND(C$9&gt;=14/24,C$9&lt;20/24)</formula>
    </cfRule>
    <cfRule type="expression" dxfId="4067" priority="143">
      <formula>AND(C$9&gt;=8/24,C$9&lt;14/24)</formula>
    </cfRule>
    <cfRule type="expression" dxfId="4066" priority="144">
      <formula>C$9&lt;8/24</formula>
    </cfRule>
  </conditionalFormatting>
  <conditionalFormatting sqref="C169:AF274">
    <cfRule type="expression" dxfId="4065" priority="102">
      <formula>C$9&gt;=20/24</formula>
    </cfRule>
    <cfRule type="expression" dxfId="4064" priority="103">
      <formula>AND(C$9&gt;=14/24,C$9&lt;20/24)</formula>
    </cfRule>
    <cfRule type="expression" dxfId="4063" priority="104">
      <formula>AND(C$9&gt;=8/24,C$9&lt;14/24)</formula>
    </cfRule>
    <cfRule type="expression" dxfId="4062" priority="105">
      <formula>C$9&lt;8/24</formula>
    </cfRule>
  </conditionalFormatting>
  <conditionalFormatting sqref="B92:I92 B96:I96 AG96 B71:AG71 B78:AG78 J91:AF96">
    <cfRule type="expression" dxfId="4061" priority="181">
      <formula>B71&gt;$AG71*1</formula>
    </cfRule>
  </conditionalFormatting>
  <conditionalFormatting sqref="J78:AF78 J72:AF72">
    <cfRule type="expression" dxfId="4060" priority="201">
      <formula>J$9&gt;=20/24</formula>
    </cfRule>
    <cfRule type="expression" dxfId="4059" priority="202">
      <formula>AND(J$9&gt;=14/24,J$9&lt;20/24)</formula>
    </cfRule>
    <cfRule type="expression" dxfId="4058" priority="203">
      <formula>AND(J$9&gt;=8/24,J$9&lt;14/24)</formula>
    </cfRule>
    <cfRule type="expression" dxfId="4057" priority="204">
      <formula>J$9&lt;8/24</formula>
    </cfRule>
  </conditionalFormatting>
  <conditionalFormatting sqref="M8 S8 AB8">
    <cfRule type="expression" dxfId="4056" priority="258">
      <formula>AND(N$9&gt;=14/24,N$9&lt;20/24)</formula>
    </cfRule>
    <cfRule type="expression" dxfId="4055" priority="259">
      <formula>AND(N$9&gt;=8/24,N$9&lt;14/24)</formula>
    </cfRule>
    <cfRule type="expression" dxfId="4054" priority="260">
      <formula>N$9&lt;8/24</formula>
    </cfRule>
  </conditionalFormatting>
  <conditionalFormatting sqref="O3:P3">
    <cfRule type="iconSet" priority="255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053" priority="257">
      <formula>N$9&gt;=20/24</formula>
    </cfRule>
  </conditionalFormatting>
  <conditionalFormatting sqref="S8">
    <cfRule type="expression" dxfId="4052" priority="248">
      <formula>U$9&gt;=20/24</formula>
    </cfRule>
    <cfRule type="expression" dxfId="4051" priority="249">
      <formula>AND(U$9&gt;=14/24,U$9&lt;20/24)</formula>
    </cfRule>
    <cfRule type="expression" dxfId="4050" priority="250">
      <formula>AND(U$9&gt;=8/24,U$9&lt;14/24)</formula>
    </cfRule>
    <cfRule type="expression" dxfId="4049" priority="251">
      <formula>U$9&lt;8/24</formula>
    </cfRule>
  </conditionalFormatting>
  <conditionalFormatting sqref="V3 AB3">
    <cfRule type="iconSet" priority="256">
      <iconSet iconSet="3TrafficLights2" reverse="1">
        <cfvo type="percent" val="0"/>
        <cfvo type="num" val="1"/>
        <cfvo type="num" val="1"/>
      </iconSet>
    </cfRule>
  </conditionalFormatting>
  <conditionalFormatting sqref="J70:AF70">
    <cfRule type="expression" dxfId="4048" priority="195">
      <formula>J70&gt;$AG70</formula>
    </cfRule>
  </conditionalFormatting>
  <conditionalFormatting sqref="AB8">
    <cfRule type="expression" dxfId="4047" priority="244">
      <formula>AD$9&gt;=20/24</formula>
    </cfRule>
    <cfRule type="expression" dxfId="4046" priority="245">
      <formula>AND(AD$9&gt;=14/24,AD$9&lt;20/24)</formula>
    </cfRule>
    <cfRule type="expression" dxfId="4045" priority="246">
      <formula>AND(AD$9&gt;=8/24,AD$9&lt;14/24)</formula>
    </cfRule>
    <cfRule type="expression" dxfId="4044" priority="247">
      <formula>AD$9&lt;8/24</formula>
    </cfRule>
  </conditionalFormatting>
  <conditionalFormatting sqref="AG78">
    <cfRule type="expression" dxfId="4043" priority="223">
      <formula>AG$9&gt;=20/24</formula>
    </cfRule>
    <cfRule type="expression" dxfId="4042" priority="224">
      <formula>AND(AG$9&gt;=14/24,AG$9&lt;20/24)</formula>
    </cfRule>
    <cfRule type="expression" dxfId="4041" priority="225">
      <formula>AND(AG$9&gt;=8/24,AG$9&lt;14/24)</formula>
    </cfRule>
    <cfRule type="expression" dxfId="4040" priority="226">
      <formula>AG$9&lt;8/24</formula>
    </cfRule>
  </conditionalFormatting>
  <conditionalFormatting sqref="AG91:AG92">
    <cfRule type="expression" dxfId="4039" priority="218">
      <formula>AG91&gt;$AG91</formula>
    </cfRule>
  </conditionalFormatting>
  <conditionalFormatting sqref="AG96">
    <cfRule type="expression" dxfId="4038" priority="219">
      <formula>AG$9&gt;=20/24</formula>
    </cfRule>
    <cfRule type="expression" dxfId="4037" priority="220">
      <formula>AND(AG$9&gt;=14/24,AG$9&lt;20/24)</formula>
    </cfRule>
    <cfRule type="expression" dxfId="4036" priority="221">
      <formula>AND(AG$9&gt;=8/24,AG$9&lt;14/24)</formula>
    </cfRule>
    <cfRule type="expression" dxfId="4035" priority="222">
      <formula>AG$9&lt;8/24</formula>
    </cfRule>
  </conditionalFormatting>
  <conditionalFormatting sqref="AG113">
    <cfRule type="expression" dxfId="4034" priority="240">
      <formula>AG$9&gt;=20/24</formula>
    </cfRule>
    <cfRule type="expression" dxfId="4033" priority="241">
      <formula>AND(AG$9&gt;=14/24,AG$9&lt;20/24)</formula>
    </cfRule>
    <cfRule type="expression" dxfId="4032" priority="242">
      <formula>AND(AG$9&gt;=8/24,AG$9&lt;14/24)</formula>
    </cfRule>
    <cfRule type="expression" dxfId="4031" priority="243">
      <formula>AG$9&lt;8/24</formula>
    </cfRule>
  </conditionalFormatting>
  <conditionalFormatting sqref="AH8:AI10">
    <cfRule type="expression" dxfId="4030" priority="131">
      <formula>AH$9&gt;=20/24</formula>
    </cfRule>
    <cfRule type="expression" dxfId="4029" priority="132">
      <formula>AND(AH$9&gt;=14/24,AH$9&lt;20/24)</formula>
    </cfRule>
    <cfRule type="expression" dxfId="4028" priority="133">
      <formula>AND(AH$9&gt;=8/24,AH$9&lt;14/24)</formula>
    </cfRule>
    <cfRule type="expression" dxfId="4027" priority="134">
      <formula>AH$9&lt;8/24</formula>
    </cfRule>
  </conditionalFormatting>
  <conditionalFormatting sqref="AL4:AL6">
    <cfRule type="iconSet" priority="254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8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30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8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9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72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53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9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4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7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026" priority="261">
      <formula>AJ$9&gt;=20/24</formula>
    </cfRule>
    <cfRule type="expression" dxfId="4025" priority="262">
      <formula>AND(AJ$9&gt;=14/24,AJ$9&lt;20/24)</formula>
    </cfRule>
    <cfRule type="expression" dxfId="4024" priority="263">
      <formula>AND(AJ$9&gt;=8/24,AJ$9&lt;14/24)</formula>
    </cfRule>
    <cfRule type="expression" dxfId="4023" priority="264">
      <formula>AJ$9&lt;8/24</formula>
    </cfRule>
  </conditionalFormatting>
  <conditionalFormatting sqref="AL99:AN99 AL105:AN105">
    <cfRule type="expression" dxfId="4022" priority="233">
      <formula>AL$9&gt;=20/24</formula>
    </cfRule>
    <cfRule type="expression" dxfId="4021" priority="234">
      <formula>AND(AL$9&gt;=14/24,AL$9&lt;20/24)</formula>
    </cfRule>
    <cfRule type="expression" dxfId="4020" priority="235">
      <formula>AND(AL$9&gt;=8/24,AL$9&lt;14/24)</formula>
    </cfRule>
    <cfRule type="expression" dxfId="4019" priority="236">
      <formula>AL$9&lt;8/24</formula>
    </cfRule>
  </conditionalFormatting>
  <conditionalFormatting sqref="AM15:AM21 AN16:AR21">
    <cfRule type="expression" dxfId="4018" priority="157">
      <formula>AX$9&gt;=20/24</formula>
    </cfRule>
    <cfRule type="expression" dxfId="4017" priority="158">
      <formula>AND(AX$9&gt;=14/24,AX$9&lt;20/24)</formula>
    </cfRule>
    <cfRule type="expression" dxfId="4016" priority="159">
      <formula>AND(AX$9&gt;=8/24,AX$9&lt;14/24)</formula>
    </cfRule>
    <cfRule type="expression" dxfId="4015" priority="160">
      <formula>AX$9&lt;8/24</formula>
    </cfRule>
  </conditionalFormatting>
  <conditionalFormatting sqref="AN100:AN103">
    <cfRule type="expression" dxfId="4014" priority="229">
      <formula>AN$9&gt;=20/24</formula>
    </cfRule>
    <cfRule type="expression" dxfId="4013" priority="230">
      <formula>AND(AN$9&gt;=14/24,AN$9&lt;20/24)</formula>
    </cfRule>
    <cfRule type="expression" dxfId="4012" priority="231">
      <formula>AND(AN$9&gt;=8/24,AN$9&lt;14/24)</formula>
    </cfRule>
    <cfRule type="expression" dxfId="4011" priority="232">
      <formula>AN$9&lt;8/24</formula>
    </cfRule>
  </conditionalFormatting>
  <conditionalFormatting sqref="AN15:AR15">
    <cfRule type="expression" dxfId="4010" priority="145">
      <formula>U$9&gt;=20/24</formula>
    </cfRule>
    <cfRule type="expression" dxfId="4009" priority="146">
      <formula>AND(U$9&gt;=14/24,U$9&lt;20/24)</formula>
    </cfRule>
    <cfRule type="expression" dxfId="4008" priority="147">
      <formula>AND(U$9&gt;=8/24,U$9&lt;14/24)</formula>
    </cfRule>
    <cfRule type="expression" dxfId="4007" priority="148">
      <formula>U$9&lt;8/24</formula>
    </cfRule>
  </conditionalFormatting>
  <conditionalFormatting sqref="AS15">
    <cfRule type="expression" dxfId="4006" priority="153">
      <formula>AA$9&gt;=20/24</formula>
    </cfRule>
    <cfRule type="expression" dxfId="4005" priority="154">
      <formula>AND(AA$9&gt;=14/24,AA$9&lt;20/24)</formula>
    </cfRule>
    <cfRule type="expression" dxfId="4004" priority="155">
      <formula>AND(AA$9&gt;=8/24,AA$9&lt;14/24)</formula>
    </cfRule>
    <cfRule type="expression" dxfId="4003" priority="156">
      <formula>AA$9&lt;8/24</formula>
    </cfRule>
  </conditionalFormatting>
  <conditionalFormatting sqref="AS16:AS21">
    <cfRule type="expression" dxfId="4002" priority="161">
      <formula>BE$9&gt;=20/24</formula>
    </cfRule>
    <cfRule type="expression" dxfId="4001" priority="162">
      <formula>AND(BE$9&gt;=14/24,BE$9&lt;20/24)</formula>
    </cfRule>
    <cfRule type="expression" dxfId="4000" priority="163">
      <formula>AND(BE$9&gt;=8/24,BE$9&lt;14/24)</formula>
    </cfRule>
    <cfRule type="expression" dxfId="3999" priority="164">
      <formula>BE$9&lt;8/24</formula>
    </cfRule>
  </conditionalFormatting>
  <conditionalFormatting sqref="AT15 AX15:BJ15">
    <cfRule type="expression" dxfId="3998" priority="165">
      <formula>AC$9&gt;=20/24</formula>
    </cfRule>
    <cfRule type="expression" dxfId="3997" priority="166">
      <formula>AND(AC$9&gt;=14/24,AC$9&lt;20/24)</formula>
    </cfRule>
    <cfRule type="expression" dxfId="3996" priority="167">
      <formula>AND(AC$9&gt;=8/24,AC$9&lt;14/24)</formula>
    </cfRule>
    <cfRule type="expression" dxfId="3995" priority="168">
      <formula>AC$9&lt;8/24</formula>
    </cfRule>
  </conditionalFormatting>
  <conditionalFormatting sqref="AT16:AT21">
    <cfRule type="expression" dxfId="3994" priority="169">
      <formula>BG$9&gt;=20/24</formula>
    </cfRule>
    <cfRule type="expression" dxfId="3993" priority="170">
      <formula>AND(BG$9&gt;=14/24,BG$9&lt;20/24)</formula>
    </cfRule>
    <cfRule type="expression" dxfId="3992" priority="171">
      <formula>AND(BG$9&gt;=8/24,BG$9&lt;14/24)</formula>
    </cfRule>
    <cfRule type="expression" dxfId="3991" priority="172">
      <formula>BG$9&lt;8/24</formula>
    </cfRule>
  </conditionalFormatting>
  <conditionalFormatting sqref="AU15:AV15">
    <cfRule type="expression" dxfId="3990" priority="173">
      <formula>AE$9&gt;=20/24</formula>
    </cfRule>
    <cfRule type="expression" dxfId="3989" priority="174">
      <formula>AND(AE$9&gt;=14/24,AE$9&lt;20/24)</formula>
    </cfRule>
    <cfRule type="expression" dxfId="3988" priority="175">
      <formula>AND(AE$9&gt;=8/24,AE$9&lt;14/24)</formula>
    </cfRule>
    <cfRule type="expression" dxfId="3987" priority="176">
      <formula>AE$9&lt;8/24</formula>
    </cfRule>
  </conditionalFormatting>
  <conditionalFormatting sqref="AU16:BJ21">
    <cfRule type="expression" dxfId="3986" priority="177">
      <formula>BI$9&gt;=20/24</formula>
    </cfRule>
    <cfRule type="expression" dxfId="3985" priority="178">
      <formula>AND(BI$9&gt;=14/24,BI$9&lt;20/24)</formula>
    </cfRule>
    <cfRule type="expression" dxfId="3984" priority="179">
      <formula>AND(BI$9&gt;=8/24,BI$9&lt;14/24)</formula>
    </cfRule>
    <cfRule type="expression" dxfId="3983" priority="180">
      <formula>BI$9&lt;8/24</formula>
    </cfRule>
  </conditionalFormatting>
  <conditionalFormatting sqref="AW15">
    <cfRule type="expression" dxfId="3982" priority="149">
      <formula>B$9&gt;=20/24</formula>
    </cfRule>
    <cfRule type="expression" dxfId="3981" priority="150">
      <formula>AND(B$9&gt;=14/24,B$9&lt;20/24)</formula>
    </cfRule>
    <cfRule type="expression" dxfId="3980" priority="151">
      <formula>AND(B$9&gt;=8/24,B$9&lt;14/24)</formula>
    </cfRule>
    <cfRule type="expression" dxfId="3979" priority="152">
      <formula>B$9&lt;8/24</formula>
    </cfRule>
  </conditionalFormatting>
  <conditionalFormatting sqref="A73">
    <cfRule type="expression" dxfId="3978" priority="100">
      <formula>$AH73=0</formula>
    </cfRule>
  </conditionalFormatting>
  <conditionalFormatting sqref="B152:B159 B117:B123 B103:B107 B109:B112 B125 B114 B93:I95 B134:I134">
    <cfRule type="expression" dxfId="3977" priority="94">
      <formula>B$9&gt;=20/24</formula>
    </cfRule>
  </conditionalFormatting>
  <conditionalFormatting sqref="B152:B159 B117:B123 B103:B107 B109:B112 B125 B114 B93:I95 B134:I134">
    <cfRule type="expression" dxfId="3976" priority="95">
      <formula>AND(B$9&gt;=14/24,B$9&lt;20/24)</formula>
    </cfRule>
    <cfRule type="expression" dxfId="3975" priority="96">
      <formula>AND(B$9&gt;=8/24,B$9&lt;14/24)</formula>
    </cfRule>
    <cfRule type="expression" dxfId="3974" priority="97">
      <formula>B$9&lt;8/24</formula>
    </cfRule>
  </conditionalFormatting>
  <conditionalFormatting sqref="B161:B167">
    <cfRule type="expression" dxfId="3973" priority="89">
      <formula>B$9&gt;=20/24</formula>
    </cfRule>
    <cfRule type="expression" dxfId="3972" priority="90">
      <formula>AND(B$9&gt;=14/24,B$9&lt;20/24)</formula>
    </cfRule>
    <cfRule type="expression" dxfId="3971" priority="91">
      <formula>AND(B$9&gt;=8/24,B$9&lt;14/24)</formula>
    </cfRule>
    <cfRule type="expression" dxfId="3970" priority="92">
      <formula>B$9&lt;8/24</formula>
    </cfRule>
  </conditionalFormatting>
  <conditionalFormatting sqref="B169:B274">
    <cfRule type="expression" dxfId="3969" priority="70">
      <formula>B$9&gt;=20/24</formula>
    </cfRule>
    <cfRule type="expression" dxfId="3968" priority="71">
      <formula>AND(B$9&gt;=14/24,B$9&lt;20/24)</formula>
    </cfRule>
    <cfRule type="expression" dxfId="3967" priority="72">
      <formula>AND(B$9&gt;=8/24,B$9&lt;14/24)</formula>
    </cfRule>
    <cfRule type="expression" dxfId="3966" priority="73">
      <formula>B$9&lt;8/24</formula>
    </cfRule>
  </conditionalFormatting>
  <conditionalFormatting sqref="B91:I91 B93:I95">
    <cfRule type="expression" dxfId="3965" priority="93">
      <formula>B91&gt;$AG91*1</formula>
    </cfRule>
  </conditionalFormatting>
  <conditionalFormatting sqref="B11:AF13">
    <cfRule type="expression" dxfId="3964" priority="63">
      <formula>B$9&gt;=20/24</formula>
    </cfRule>
  </conditionalFormatting>
  <conditionalFormatting sqref="B11:AF13">
    <cfRule type="expression" dxfId="3963" priority="64">
      <formula>AND(B$9&gt;=14/24,B$9&lt;20/24)</formula>
    </cfRule>
    <cfRule type="expression" dxfId="3962" priority="65">
      <formula>AND(B$9&gt;=8/24,B$9&lt;14/24)</formula>
    </cfRule>
    <cfRule type="expression" dxfId="3961" priority="66">
      <formula>B$9&lt;8/24</formula>
    </cfRule>
  </conditionalFormatting>
  <conditionalFormatting sqref="B14:AF53">
    <cfRule type="expression" dxfId="3960" priority="57">
      <formula>B14&gt;$AG14*1</formula>
    </cfRule>
    <cfRule type="expression" dxfId="3959" priority="58">
      <formula>B$9&gt;=20/24</formula>
    </cfRule>
    <cfRule type="expression" dxfId="3958" priority="59">
      <formula>AND(B$9&gt;=14/24,B$9&lt;20/24)</formula>
    </cfRule>
    <cfRule type="expression" dxfId="3957" priority="60">
      <formula>AND(B$9&gt;=8/24,B$9&lt;14/24)</formula>
    </cfRule>
    <cfRule type="expression" dxfId="3956" priority="61">
      <formula>B$9&lt;8/24</formula>
    </cfRule>
  </conditionalFormatting>
  <conditionalFormatting sqref="B54:AF68">
    <cfRule type="expression" dxfId="3955" priority="51">
      <formula>B$9&lt;8/24</formula>
    </cfRule>
  </conditionalFormatting>
  <conditionalFormatting sqref="B54:I70 J54:AF69">
    <cfRule type="expression" dxfId="3954" priority="48">
      <formula>B$9&gt;=20/24</formula>
    </cfRule>
    <cfRule type="expression" dxfId="3953" priority="49">
      <formula>AND(B$9&gt;=14/24,B$9&lt;20/24)</formula>
    </cfRule>
    <cfRule type="expression" dxfId="3952" priority="50">
      <formula>AND(B$9&gt;=8/24,B$9&lt;14/24)</formula>
    </cfRule>
  </conditionalFormatting>
  <conditionalFormatting sqref="B63:AF65">
    <cfRule type="expression" dxfId="3951" priority="52">
      <formula>B63&gt;$AG63</formula>
    </cfRule>
  </conditionalFormatting>
  <conditionalFormatting sqref="B69:I70 J69:AF69">
    <cfRule type="expression" dxfId="3950" priority="67">
      <formula>B$9&lt;8/24</formula>
    </cfRule>
  </conditionalFormatting>
  <conditionalFormatting sqref="B11:AF13 B69:AF69">
    <cfRule type="expression" dxfId="3949" priority="62">
      <formula>B11&gt;$AG11*1</formula>
    </cfRule>
  </conditionalFormatting>
  <conditionalFormatting sqref="B65:AF65">
    <cfRule type="expression" dxfId="3948" priority="53">
      <formula>B$9&gt;=20/24</formula>
    </cfRule>
    <cfRule type="expression" dxfId="3947" priority="54">
      <formula>AND(B$9&gt;=14/24,B$9&lt;20/24)</formula>
    </cfRule>
    <cfRule type="expression" dxfId="3946" priority="55">
      <formula>AND(B$9&gt;=8/24,B$9&lt;14/24)</formula>
    </cfRule>
    <cfRule type="expression" dxfId="3945" priority="56">
      <formula>B$9&lt;8/24</formula>
    </cfRule>
  </conditionalFormatting>
  <conditionalFormatting sqref="B69:I70 J69:AF69">
    <cfRule type="expression" dxfId="3944" priority="69">
      <formula>B69&gt;$AG69</formula>
    </cfRule>
  </conditionalFormatting>
  <conditionalFormatting sqref="B54:AF62 B66:AF69">
    <cfRule type="expression" dxfId="3943" priority="68">
      <formula>B54&gt;$AG54</formula>
    </cfRule>
  </conditionalFormatting>
  <conditionalFormatting sqref="B76:AF77">
    <cfRule type="expression" dxfId="3942" priority="40">
      <formula>B$9&gt;=20/24</formula>
    </cfRule>
  </conditionalFormatting>
  <conditionalFormatting sqref="B76:AF77">
    <cfRule type="expression" dxfId="3941" priority="41">
      <formula>AND(B$9&gt;=14/24,B$9&lt;20/24)</formula>
    </cfRule>
    <cfRule type="expression" dxfId="3940" priority="42">
      <formula>AND(B$9&gt;=8/24,B$9&lt;14/24)</formula>
    </cfRule>
    <cfRule type="expression" dxfId="3939" priority="43">
      <formula>B$9&lt;8/24</formula>
    </cfRule>
  </conditionalFormatting>
  <conditionalFormatting sqref="B72:I75 J73:AF75">
    <cfRule type="expression" dxfId="3938" priority="30">
      <formula>B72&gt;$AG72*1</formula>
    </cfRule>
  </conditionalFormatting>
  <conditionalFormatting sqref="B73:AF75">
    <cfRule type="expression" dxfId="3937" priority="31">
      <formula>B$9&gt;=20/24</formula>
    </cfRule>
    <cfRule type="expression" dxfId="3936" priority="32">
      <formula>AND(B$9&gt;=14/24,B$9&lt;20/24)</formula>
    </cfRule>
    <cfRule type="expression" dxfId="3935" priority="33">
      <formula>AND(B$9&gt;=8/24,B$9&lt;14/24)</formula>
    </cfRule>
    <cfRule type="expression" dxfId="3934" priority="34">
      <formula>B$9&lt;8/24</formula>
    </cfRule>
  </conditionalFormatting>
  <conditionalFormatting sqref="B76:AF77">
    <cfRule type="expression" dxfId="3933" priority="39">
      <formula>B76&gt;$AG76*1</formula>
    </cfRule>
  </conditionalFormatting>
  <conditionalFormatting sqref="B72:I72 B76:AF77">
    <cfRule type="expression" dxfId="3932" priority="44">
      <formula>B$9&gt;=20/24</formula>
    </cfRule>
    <cfRule type="expression" dxfId="3931" priority="45">
      <formula>AND(B$9&gt;=14/24,B$9&lt;20/24)</formula>
    </cfRule>
    <cfRule type="expression" dxfId="3930" priority="46">
      <formula>AND(B$9&gt;=8/24,B$9&lt;14/24)</formula>
    </cfRule>
    <cfRule type="expression" dxfId="3929" priority="47">
      <formula>B$9&lt;8/24</formula>
    </cfRule>
  </conditionalFormatting>
  <conditionalFormatting sqref="B73:AF75">
    <cfRule type="expression" dxfId="3928" priority="35">
      <formula>B$9&gt;=20/24</formula>
    </cfRule>
    <cfRule type="expression" dxfId="3927" priority="36">
      <formula>AND(B$9&gt;=14/24,B$9&lt;20/24)</formula>
    </cfRule>
    <cfRule type="expression" dxfId="3926" priority="37">
      <formula>AND(B$9&gt;=8/24,B$9&lt;14/24)</formula>
    </cfRule>
    <cfRule type="expression" dxfId="3925" priority="38">
      <formula>B$9&lt;8/24</formula>
    </cfRule>
  </conditionalFormatting>
  <conditionalFormatting sqref="B85:AF90">
    <cfRule type="expression" dxfId="3924" priority="18">
      <formula>B$9&gt;=20/24</formula>
    </cfRule>
  </conditionalFormatting>
  <conditionalFormatting sqref="B85:AF90">
    <cfRule type="expression" dxfId="3923" priority="19">
      <formula>AND(B$9&gt;=14/24,B$9&lt;20/24)</formula>
    </cfRule>
    <cfRule type="expression" dxfId="3922" priority="20">
      <formula>AND(B$9&gt;=8/24,B$9&lt;14/24)</formula>
    </cfRule>
    <cfRule type="expression" dxfId="3921" priority="21">
      <formula>B$9&lt;8/24</formula>
    </cfRule>
  </conditionalFormatting>
  <conditionalFormatting sqref="B79:AF90">
    <cfRule type="expression" dxfId="3920" priority="17">
      <formula>B79&gt;$AG79*1</formula>
    </cfRule>
  </conditionalFormatting>
  <conditionalFormatting sqref="B84:AF84">
    <cfRule type="expression" dxfId="3919" priority="22">
      <formula>B$9&gt;=20/24</formula>
    </cfRule>
    <cfRule type="expression" dxfId="3918" priority="23">
      <formula>AND(B$9&gt;=14/24,B$9&lt;20/24)</formula>
    </cfRule>
    <cfRule type="expression" dxfId="3917" priority="24">
      <formula>AND(B$9&gt;=8/24,B$9&lt;14/24)</formula>
    </cfRule>
    <cfRule type="expression" dxfId="3916" priority="25">
      <formula>B$9&lt;8/24</formula>
    </cfRule>
  </conditionalFormatting>
  <conditionalFormatting sqref="B80:AF83">
    <cfRule type="expression" dxfId="3915" priority="26">
      <formula>B$9&gt;=20/24</formula>
    </cfRule>
    <cfRule type="expression" dxfId="3914" priority="27">
      <formula>AND(B$9&gt;=14/24,B$9&lt;20/24)</formula>
    </cfRule>
    <cfRule type="expression" dxfId="3913" priority="28">
      <formula>AND(B$9&gt;=8/24,B$9&lt;14/24)</formula>
    </cfRule>
    <cfRule type="expression" dxfId="3912" priority="29">
      <formula>B$9&lt;8/24</formula>
    </cfRule>
  </conditionalFormatting>
  <conditionalFormatting sqref="B79:AF84">
    <cfRule type="expression" dxfId="3911" priority="13">
      <formula>B$9&gt;=20/24</formula>
    </cfRule>
    <cfRule type="expression" dxfId="3910" priority="14">
      <formula>AND(B$9&gt;=14/24,B$9&lt;20/24)</formula>
    </cfRule>
    <cfRule type="expression" dxfId="3909" priority="15">
      <formula>AND(B$9&gt;=8/24,B$9&lt;14/24)</formula>
    </cfRule>
    <cfRule type="expression" dxfId="3908" priority="16">
      <formula>B$9&lt;8/24</formula>
    </cfRule>
  </conditionalFormatting>
  <conditionalFormatting sqref="B97:I102">
    <cfRule type="expression" dxfId="3907" priority="9">
      <formula>B$9&gt;=20/24</formula>
    </cfRule>
  </conditionalFormatting>
  <conditionalFormatting sqref="B97:I102">
    <cfRule type="expression" dxfId="3906" priority="10">
      <formula>AND(B$9&gt;=14/24,B$9&lt;20/24)</formula>
    </cfRule>
    <cfRule type="expression" dxfId="3905" priority="11">
      <formula>AND(B$9&gt;=8/24,B$9&lt;14/24)</formula>
    </cfRule>
    <cfRule type="expression" dxfId="3904" priority="12">
      <formula>B$9&lt;8/24</formula>
    </cfRule>
  </conditionalFormatting>
  <conditionalFormatting sqref="B126:I133">
    <cfRule type="expression" dxfId="3903" priority="5">
      <formula>B$9&gt;=20/24</formula>
    </cfRule>
  </conditionalFormatting>
  <conditionalFormatting sqref="B126:I133">
    <cfRule type="expression" dxfId="3902" priority="6">
      <formula>AND(B$9&gt;=14/24,B$9&lt;20/24)</formula>
    </cfRule>
    <cfRule type="expression" dxfId="3901" priority="7">
      <formula>AND(B$9&gt;=8/24,B$9&lt;14/24)</formula>
    </cfRule>
    <cfRule type="expression" dxfId="3900" priority="8">
      <formula>B$9&lt;8/24</formula>
    </cfRule>
  </conditionalFormatting>
  <conditionalFormatting sqref="B137:I151">
    <cfRule type="expression" dxfId="3899" priority="1">
      <formula>B$9&gt;=20/24</formula>
    </cfRule>
  </conditionalFormatting>
  <conditionalFormatting sqref="B137:I151">
    <cfRule type="expression" dxfId="3898" priority="2">
      <formula>AND(B$9&gt;=14/24,B$9&lt;20/24)</formula>
    </cfRule>
    <cfRule type="expression" dxfId="3897" priority="3">
      <formula>AND(B$9&gt;=8/24,B$9&lt;14/24)</formula>
    </cfRule>
    <cfRule type="expression" dxfId="3896" priority="4">
      <formula>B$9&lt;8/24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5" zoomScaleNormal="115" workbookViewId="0">
      <pane xSplit="1" ySplit="10" topLeftCell="B101" activePane="bottomRight" state="frozen"/>
      <selection activeCell="C158" sqref="C158"/>
      <selection pane="topRight" activeCell="C158" sqref="C158"/>
      <selection pane="bottomLeft" activeCell="C158" sqref="C158"/>
      <selection pane="bottomRight" activeCell="AJ93" sqref="AJ93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2080/10/6</v>
      </c>
      <c r="C4" s="222"/>
      <c r="D4" s="222"/>
      <c r="E4" s="223" t="str">
        <f ca="1">"2080/"&amp;"10/"&amp;INT(MID(CELL("filename",G6),FIND("]",CELL("filename",G6))+1,200))</f>
        <v>2080/10/6</v>
      </c>
      <c r="F4" s="223"/>
      <c r="G4" s="223"/>
      <c r="H4" s="223" t="str">
        <f ca="1">TEXT(E4,"dddd")</f>
        <v>Sunday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605.79999999999995</v>
      </c>
      <c r="C5" s="30">
        <f t="shared" si="0"/>
        <v>552</v>
      </c>
      <c r="D5" s="30">
        <f t="shared" si="0"/>
        <v>512.4</v>
      </c>
      <c r="E5" s="30">
        <f t="shared" si="0"/>
        <v>528.4</v>
      </c>
      <c r="F5" s="30">
        <f t="shared" si="0"/>
        <v>478.29999999999995</v>
      </c>
      <c r="G5" s="30">
        <f t="shared" si="0"/>
        <v>492.2</v>
      </c>
      <c r="H5" s="30">
        <f t="shared" si="0"/>
        <v>432.2</v>
      </c>
      <c r="I5" s="30">
        <f t="shared" si="0"/>
        <v>430.19999999999993</v>
      </c>
      <c r="J5" s="30">
        <f t="shared" si="0"/>
        <v>400.2</v>
      </c>
      <c r="K5" s="30">
        <f t="shared" si="0"/>
        <v>392.7</v>
      </c>
      <c r="L5" s="30">
        <f t="shared" si="0"/>
        <v>358.4</v>
      </c>
      <c r="M5" s="30">
        <f t="shared" si="0"/>
        <v>511.2</v>
      </c>
      <c r="N5" s="30">
        <f t="shared" si="0"/>
        <v>577.09999999999991</v>
      </c>
      <c r="O5" s="30">
        <f t="shared" si="0"/>
        <v>701.1</v>
      </c>
      <c r="P5" s="30">
        <f t="shared" si="0"/>
        <v>684.7</v>
      </c>
      <c r="Q5" s="30">
        <f t="shared" si="0"/>
        <v>707.30000000000007</v>
      </c>
      <c r="R5" s="30">
        <f t="shared" si="0"/>
        <v>724.5</v>
      </c>
      <c r="S5" s="30">
        <f t="shared" si="0"/>
        <v>573.9</v>
      </c>
      <c r="T5" s="30">
        <f t="shared" si="0"/>
        <v>614.5</v>
      </c>
      <c r="U5" s="30">
        <f t="shared" si="0"/>
        <v>473.49999999999994</v>
      </c>
      <c r="V5" s="30">
        <f t="shared" si="0"/>
        <v>500.3</v>
      </c>
      <c r="W5" s="30">
        <f t="shared" si="0"/>
        <v>478.90000000000003</v>
      </c>
      <c r="X5" s="30">
        <f t="shared" si="0"/>
        <v>346.3</v>
      </c>
      <c r="Y5" s="30">
        <f t="shared" si="0"/>
        <v>302.5</v>
      </c>
      <c r="Z5" s="30">
        <f t="shared" si="0"/>
        <v>309.89999999999998</v>
      </c>
      <c r="AA5" s="30">
        <f>AB108</f>
        <v>241.79999999999998</v>
      </c>
      <c r="AB5" s="30">
        <f t="shared" si="0"/>
        <v>325.7</v>
      </c>
      <c r="AC5" s="30">
        <f t="shared" si="0"/>
        <v>191.2</v>
      </c>
      <c r="AD5" s="30">
        <f t="shared" si="0"/>
        <v>180.625</v>
      </c>
      <c r="AE5" s="30">
        <f t="shared" si="0"/>
        <v>120.19999999999999</v>
      </c>
      <c r="AF5" s="30">
        <f>B108</f>
        <v>621.30000000000007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Load=1028</v>
      </c>
      <c r="B7" s="35">
        <f t="shared" ref="B7:AF7" si="1">B116</f>
        <v>1379.21</v>
      </c>
      <c r="C7" s="35">
        <f t="shared" si="1"/>
        <v>1365.58</v>
      </c>
      <c r="D7" s="35">
        <f t="shared" si="1"/>
        <v>1311.78</v>
      </c>
      <c r="E7" s="35">
        <f t="shared" si="1"/>
        <v>1272.1799999999998</v>
      </c>
      <c r="F7" s="35">
        <f t="shared" si="1"/>
        <v>1283.3800000000001</v>
      </c>
      <c r="G7" s="35">
        <f t="shared" si="1"/>
        <v>1334.28</v>
      </c>
      <c r="H7" s="35">
        <f t="shared" si="1"/>
        <v>1379.78</v>
      </c>
      <c r="I7" s="35">
        <f t="shared" si="1"/>
        <v>1477.38</v>
      </c>
      <c r="J7" s="35">
        <f t="shared" si="1"/>
        <v>1588.48</v>
      </c>
      <c r="K7" s="35">
        <f t="shared" si="1"/>
        <v>1704.7800000000002</v>
      </c>
      <c r="L7" s="35">
        <f t="shared" si="1"/>
        <v>1812.38</v>
      </c>
      <c r="M7" s="35">
        <f t="shared" si="1"/>
        <v>1761.69</v>
      </c>
      <c r="N7" s="35">
        <f t="shared" si="1"/>
        <v>1639.7900000000002</v>
      </c>
      <c r="O7" s="35">
        <f t="shared" si="1"/>
        <v>1640.24</v>
      </c>
      <c r="P7" s="35">
        <f t="shared" si="1"/>
        <v>1619.29</v>
      </c>
      <c r="Q7" s="35">
        <f t="shared" si="1"/>
        <v>1559.5900000000001</v>
      </c>
      <c r="R7" s="35">
        <f t="shared" si="1"/>
        <v>1488.29</v>
      </c>
      <c r="S7" s="35">
        <f t="shared" si="1"/>
        <v>1507.09</v>
      </c>
      <c r="T7" s="35">
        <f t="shared" si="1"/>
        <v>1392.69</v>
      </c>
      <c r="U7" s="35">
        <f t="shared" si="1"/>
        <v>1408.69</v>
      </c>
      <c r="V7" s="35">
        <f t="shared" si="1"/>
        <v>1372.19</v>
      </c>
      <c r="W7" s="35">
        <f t="shared" si="1"/>
        <v>1403.9900000000002</v>
      </c>
      <c r="X7" s="35">
        <f t="shared" si="1"/>
        <v>1418.89</v>
      </c>
      <c r="Y7" s="35">
        <f t="shared" si="1"/>
        <v>1506.7900000000002</v>
      </c>
      <c r="Z7" s="35">
        <f t="shared" si="1"/>
        <v>1482.5900000000001</v>
      </c>
      <c r="AA7" s="35">
        <f t="shared" si="1"/>
        <v>1559.29</v>
      </c>
      <c r="AB7" s="35">
        <f>AB116</f>
        <v>1404.69</v>
      </c>
      <c r="AC7" s="35">
        <f t="shared" si="1"/>
        <v>1335.89</v>
      </c>
      <c r="AD7" s="35">
        <f t="shared" si="1"/>
        <v>1152.19</v>
      </c>
      <c r="AE7" s="35">
        <f t="shared" si="1"/>
        <v>1251.7349999999999</v>
      </c>
      <c r="AF7" s="35">
        <f t="shared" si="1"/>
        <v>1028.24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1761.69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1761.69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185" t="s">
        <v>19</v>
      </c>
      <c r="AI10" s="18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27.3</v>
      </c>
      <c r="C11" s="43">
        <v>27.3</v>
      </c>
      <c r="D11" s="43">
        <v>27.3</v>
      </c>
      <c r="E11" s="43">
        <v>27.3</v>
      </c>
      <c r="F11" s="43">
        <v>27.3</v>
      </c>
      <c r="G11" s="43">
        <v>27.3</v>
      </c>
      <c r="H11" s="43">
        <v>27.3</v>
      </c>
      <c r="I11" s="43">
        <v>27.3</v>
      </c>
      <c r="J11" s="43">
        <v>27.3</v>
      </c>
      <c r="K11" s="43">
        <v>27.3</v>
      </c>
      <c r="L11" s="43">
        <v>27.3</v>
      </c>
      <c r="M11" s="43">
        <v>25.2</v>
      </c>
      <c r="N11" s="43">
        <v>25.2</v>
      </c>
      <c r="O11" s="43">
        <v>25.2</v>
      </c>
      <c r="P11" s="43">
        <v>25.2</v>
      </c>
      <c r="Q11" s="43">
        <v>25.2</v>
      </c>
      <c r="R11" s="43">
        <v>25.2</v>
      </c>
      <c r="S11" s="43">
        <v>25.2</v>
      </c>
      <c r="T11" s="43">
        <v>25.2</v>
      </c>
      <c r="U11" s="43">
        <v>25.2</v>
      </c>
      <c r="V11" s="43">
        <v>25.2</v>
      </c>
      <c r="W11" s="43">
        <v>25.2</v>
      </c>
      <c r="X11" s="43">
        <v>25.2</v>
      </c>
      <c r="Y11" s="43">
        <v>25.2</v>
      </c>
      <c r="Z11" s="43">
        <v>25.2</v>
      </c>
      <c r="AA11" s="43">
        <v>25.2</v>
      </c>
      <c r="AB11" s="43">
        <v>0</v>
      </c>
      <c r="AC11" s="43">
        <v>0</v>
      </c>
      <c r="AD11" s="43">
        <v>0</v>
      </c>
      <c r="AE11" s="43">
        <v>48.02</v>
      </c>
      <c r="AF11" s="43">
        <v>50</v>
      </c>
      <c r="AG11" s="45">
        <v>86</v>
      </c>
      <c r="AH11" s="46">
        <f t="shared" ref="AH11:AH74" si="2">MAX(B11:AF11)</f>
        <v>50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21.1</v>
      </c>
      <c r="C12" s="43">
        <v>21.1</v>
      </c>
      <c r="D12" s="43">
        <v>21.1</v>
      </c>
      <c r="E12" s="43">
        <v>21.1</v>
      </c>
      <c r="F12" s="43">
        <v>21.1</v>
      </c>
      <c r="G12" s="43">
        <v>21.1</v>
      </c>
      <c r="H12" s="43">
        <v>21.1</v>
      </c>
      <c r="I12" s="43">
        <v>21.1</v>
      </c>
      <c r="J12" s="43">
        <v>21.1</v>
      </c>
      <c r="K12" s="43">
        <v>21.1</v>
      </c>
      <c r="L12" s="43">
        <v>21.1</v>
      </c>
      <c r="M12" s="43">
        <v>20</v>
      </c>
      <c r="N12" s="43">
        <v>20</v>
      </c>
      <c r="O12" s="43">
        <v>20</v>
      </c>
      <c r="P12" s="43">
        <v>20</v>
      </c>
      <c r="Q12" s="43">
        <v>20</v>
      </c>
      <c r="R12" s="43">
        <v>20</v>
      </c>
      <c r="S12" s="43">
        <v>20</v>
      </c>
      <c r="T12" s="43">
        <v>20</v>
      </c>
      <c r="U12" s="43">
        <v>20</v>
      </c>
      <c r="V12" s="43">
        <v>24</v>
      </c>
      <c r="W12" s="43">
        <v>24</v>
      </c>
      <c r="X12" s="43">
        <v>24</v>
      </c>
      <c r="Y12" s="43">
        <v>24</v>
      </c>
      <c r="Z12" s="43">
        <v>24</v>
      </c>
      <c r="AA12" s="43">
        <v>24</v>
      </c>
      <c r="AB12" s="43">
        <v>24</v>
      </c>
      <c r="AC12" s="43">
        <v>4.9000000000000004</v>
      </c>
      <c r="AD12" s="43">
        <v>0</v>
      </c>
      <c r="AE12" s="43">
        <v>30</v>
      </c>
      <c r="AF12" s="43">
        <v>35</v>
      </c>
      <c r="AG12" s="48">
        <v>82</v>
      </c>
      <c r="AH12" s="46">
        <f t="shared" si="2"/>
        <v>35</v>
      </c>
      <c r="AI12" s="47">
        <f t="shared" si="3"/>
        <v>0</v>
      </c>
      <c r="AK12" s="49"/>
      <c r="AL12" s="50" t="str">
        <f ca="1">MID(CELL("filename",C7),FIND("]",CELL("filename",C7))+1,600)</f>
        <v>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20.8</v>
      </c>
      <c r="C13" s="43">
        <v>20.8</v>
      </c>
      <c r="D13" s="43">
        <v>20.8</v>
      </c>
      <c r="E13" s="43">
        <v>20.8</v>
      </c>
      <c r="F13" s="43">
        <v>20.8</v>
      </c>
      <c r="G13" s="43">
        <v>20.8</v>
      </c>
      <c r="H13" s="43">
        <v>20.8</v>
      </c>
      <c r="I13" s="43">
        <v>20.8</v>
      </c>
      <c r="J13" s="43">
        <v>20.8</v>
      </c>
      <c r="K13" s="43">
        <v>20.8</v>
      </c>
      <c r="L13" s="43">
        <v>20.8</v>
      </c>
      <c r="M13" s="43">
        <v>16.399999999999999</v>
      </c>
      <c r="N13" s="43">
        <v>16.399999999999999</v>
      </c>
      <c r="O13" s="43">
        <v>16.399999999999999</v>
      </c>
      <c r="P13" s="43">
        <v>16.399999999999999</v>
      </c>
      <c r="Q13" s="43">
        <v>16.399999999999999</v>
      </c>
      <c r="R13" s="43">
        <v>16.399999999999999</v>
      </c>
      <c r="S13" s="43">
        <v>16.399999999999999</v>
      </c>
      <c r="T13" s="43">
        <v>16.399999999999999</v>
      </c>
      <c r="U13" s="43">
        <v>16.399999999999999</v>
      </c>
      <c r="V13" s="43">
        <v>21</v>
      </c>
      <c r="W13" s="43">
        <v>21</v>
      </c>
      <c r="X13" s="43">
        <v>21</v>
      </c>
      <c r="Y13" s="43">
        <v>21</v>
      </c>
      <c r="Z13" s="43">
        <v>21</v>
      </c>
      <c r="AA13" s="43">
        <v>21</v>
      </c>
      <c r="AB13" s="43">
        <v>21</v>
      </c>
      <c r="AC13" s="43">
        <v>19.399999999999999</v>
      </c>
      <c r="AD13" s="43">
        <v>19.399999999999999</v>
      </c>
      <c r="AE13" s="43">
        <v>19.399999999999999</v>
      </c>
      <c r="AF13" s="43">
        <v>19.399999999999999</v>
      </c>
      <c r="AG13" s="48">
        <v>78</v>
      </c>
      <c r="AH13" s="46">
        <f t="shared" si="2"/>
        <v>21</v>
      </c>
      <c r="AI13" s="47">
        <f t="shared" si="3"/>
        <v>16.399999999999999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14.6</v>
      </c>
      <c r="C14" s="43">
        <v>13.5</v>
      </c>
      <c r="D14" s="43">
        <v>13.5</v>
      </c>
      <c r="E14" s="43">
        <v>13.5</v>
      </c>
      <c r="F14" s="43">
        <v>13.5</v>
      </c>
      <c r="G14" s="43">
        <v>13.5</v>
      </c>
      <c r="H14" s="43">
        <v>13.5</v>
      </c>
      <c r="I14" s="43">
        <v>13.5</v>
      </c>
      <c r="J14" s="43">
        <v>13.5</v>
      </c>
      <c r="K14" s="43">
        <v>13.5</v>
      </c>
      <c r="L14" s="43">
        <v>13.5</v>
      </c>
      <c r="M14" s="43">
        <v>12.7</v>
      </c>
      <c r="N14" s="43">
        <v>12.7</v>
      </c>
      <c r="O14" s="43">
        <v>12.7</v>
      </c>
      <c r="P14" s="43">
        <v>12.7</v>
      </c>
      <c r="Q14" s="43">
        <v>12.7</v>
      </c>
      <c r="R14" s="43">
        <v>12.7</v>
      </c>
      <c r="S14" s="43">
        <v>12.7</v>
      </c>
      <c r="T14" s="43">
        <v>12.7</v>
      </c>
      <c r="U14" s="43">
        <v>12.7</v>
      </c>
      <c r="V14" s="43">
        <v>18</v>
      </c>
      <c r="W14" s="43">
        <v>18</v>
      </c>
      <c r="X14" s="43">
        <v>18</v>
      </c>
      <c r="Y14" s="43">
        <v>18</v>
      </c>
      <c r="Z14" s="43">
        <v>18</v>
      </c>
      <c r="AA14" s="43">
        <v>18</v>
      </c>
      <c r="AB14" s="43">
        <v>18</v>
      </c>
      <c r="AC14" s="43">
        <v>18</v>
      </c>
      <c r="AD14" s="43">
        <v>18</v>
      </c>
      <c r="AE14" s="43">
        <v>18</v>
      </c>
      <c r="AF14" s="43">
        <v>18</v>
      </c>
      <c r="AG14" s="48">
        <v>77</v>
      </c>
      <c r="AH14" s="46">
        <f t="shared" si="2"/>
        <v>18</v>
      </c>
      <c r="AI14" s="47">
        <f t="shared" si="3"/>
        <v>12.7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22.8</v>
      </c>
      <c r="C15" s="43">
        <v>24.7</v>
      </c>
      <c r="D15" s="43">
        <v>24.7</v>
      </c>
      <c r="E15" s="43">
        <v>24.7</v>
      </c>
      <c r="F15" s="43">
        <v>24.7</v>
      </c>
      <c r="G15" s="43">
        <v>24.7</v>
      </c>
      <c r="H15" s="43">
        <v>24.7</v>
      </c>
      <c r="I15" s="43">
        <v>24.7</v>
      </c>
      <c r="J15" s="43">
        <v>24.7</v>
      </c>
      <c r="K15" s="43">
        <v>24.7</v>
      </c>
      <c r="L15" s="43">
        <v>24.7</v>
      </c>
      <c r="M15" s="43">
        <v>24.7</v>
      </c>
      <c r="N15" s="43">
        <v>24.7</v>
      </c>
      <c r="O15" s="43">
        <v>24.7</v>
      </c>
      <c r="P15" s="43">
        <v>24.7</v>
      </c>
      <c r="Q15" s="43">
        <v>24.7</v>
      </c>
      <c r="R15" s="43">
        <v>24.7</v>
      </c>
      <c r="S15" s="43">
        <v>24.7</v>
      </c>
      <c r="T15" s="43">
        <v>24.7</v>
      </c>
      <c r="U15" s="43">
        <v>24.7</v>
      </c>
      <c r="V15" s="43">
        <v>24.7</v>
      </c>
      <c r="W15" s="43">
        <v>24.7</v>
      </c>
      <c r="X15" s="43">
        <v>24.7</v>
      </c>
      <c r="Y15" s="43">
        <v>24.7</v>
      </c>
      <c r="Z15" s="43">
        <v>24.7</v>
      </c>
      <c r="AA15" s="43">
        <v>24.7</v>
      </c>
      <c r="AB15" s="43">
        <v>24.7</v>
      </c>
      <c r="AC15" s="43">
        <v>24.7</v>
      </c>
      <c r="AD15" s="43">
        <v>24.7</v>
      </c>
      <c r="AE15" s="43">
        <v>24.7</v>
      </c>
      <c r="AF15" s="43">
        <v>24.7</v>
      </c>
      <c r="AG15" s="48">
        <v>73</v>
      </c>
      <c r="AH15" s="46">
        <f t="shared" si="2"/>
        <v>24.7</v>
      </c>
      <c r="AI15" s="47">
        <f t="shared" si="3"/>
        <v>22.8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8</v>
      </c>
      <c r="C16" s="43">
        <v>9</v>
      </c>
      <c r="D16" s="43">
        <v>9</v>
      </c>
      <c r="E16" s="43">
        <v>9</v>
      </c>
      <c r="F16" s="43">
        <v>9</v>
      </c>
      <c r="G16" s="43">
        <v>9</v>
      </c>
      <c r="H16" s="43">
        <v>9</v>
      </c>
      <c r="I16" s="43">
        <v>9</v>
      </c>
      <c r="J16" s="43">
        <v>9</v>
      </c>
      <c r="K16" s="43">
        <v>9</v>
      </c>
      <c r="L16" s="43">
        <v>9</v>
      </c>
      <c r="M16" s="43">
        <v>7.9</v>
      </c>
      <c r="N16" s="43">
        <v>7.9</v>
      </c>
      <c r="O16" s="43">
        <v>7.9</v>
      </c>
      <c r="P16" s="43">
        <v>7.9</v>
      </c>
      <c r="Q16" s="43">
        <v>7.9</v>
      </c>
      <c r="R16" s="43">
        <v>7.9</v>
      </c>
      <c r="S16" s="43">
        <v>7.9</v>
      </c>
      <c r="T16" s="43">
        <v>7.9</v>
      </c>
      <c r="U16" s="43">
        <v>7.9</v>
      </c>
      <c r="V16" s="43">
        <v>14</v>
      </c>
      <c r="W16" s="43">
        <v>14</v>
      </c>
      <c r="X16" s="43">
        <v>14</v>
      </c>
      <c r="Y16" s="43">
        <v>14</v>
      </c>
      <c r="Z16" s="43">
        <v>14</v>
      </c>
      <c r="AA16" s="43">
        <v>14</v>
      </c>
      <c r="AB16" s="43">
        <v>14</v>
      </c>
      <c r="AC16" s="43">
        <v>14</v>
      </c>
      <c r="AD16" s="43">
        <v>14</v>
      </c>
      <c r="AE16" s="43">
        <v>14</v>
      </c>
      <c r="AF16" s="43">
        <v>14</v>
      </c>
      <c r="AG16" s="48">
        <v>71</v>
      </c>
      <c r="AH16" s="46">
        <f t="shared" si="2"/>
        <v>14</v>
      </c>
      <c r="AI16" s="47">
        <f t="shared" si="3"/>
        <v>7.9</v>
      </c>
      <c r="AK16" s="49"/>
      <c r="AL16" s="52" t="s">
        <v>7</v>
      </c>
      <c r="AM16" s="57">
        <f t="shared" ref="AM16:AR16" si="4">B71</f>
        <v>596.01</v>
      </c>
      <c r="AN16" s="57">
        <f t="shared" si="4"/>
        <v>594.48</v>
      </c>
      <c r="AO16" s="57">
        <f t="shared" si="4"/>
        <v>594.48</v>
      </c>
      <c r="AP16" s="57">
        <f t="shared" si="4"/>
        <v>594.48</v>
      </c>
      <c r="AQ16" s="57">
        <f t="shared" si="4"/>
        <v>594.48</v>
      </c>
      <c r="AR16" s="57">
        <f t="shared" si="4"/>
        <v>594.48</v>
      </c>
      <c r="AS16" s="57">
        <f>I71</f>
        <v>594.48</v>
      </c>
      <c r="AT16" s="57">
        <f>K71</f>
        <v>594.48</v>
      </c>
      <c r="AU16" s="57">
        <f t="shared" ref="AU16:BD16" si="5">M71</f>
        <v>559.99</v>
      </c>
      <c r="AV16" s="57">
        <f t="shared" si="5"/>
        <v>559.99</v>
      </c>
      <c r="AW16" s="57">
        <f t="shared" si="5"/>
        <v>559.99</v>
      </c>
      <c r="AX16" s="57">
        <f t="shared" si="5"/>
        <v>559.99</v>
      </c>
      <c r="AY16" s="57">
        <f t="shared" si="5"/>
        <v>559.99</v>
      </c>
      <c r="AZ16" s="57">
        <f t="shared" si="5"/>
        <v>559.99</v>
      </c>
      <c r="BA16" s="57">
        <f t="shared" si="5"/>
        <v>559.99</v>
      </c>
      <c r="BB16" s="57">
        <f t="shared" si="5"/>
        <v>559.99</v>
      </c>
      <c r="BC16" s="57">
        <f t="shared" si="5"/>
        <v>559.99</v>
      </c>
      <c r="BD16" s="57">
        <f t="shared" si="5"/>
        <v>664.49000000000012</v>
      </c>
      <c r="BE16" s="58">
        <f>X71</f>
        <v>664.49000000000012</v>
      </c>
      <c r="BF16" s="58">
        <f>Z71</f>
        <v>664.49000000000012</v>
      </c>
      <c r="BG16" s="58">
        <f>AB71</f>
        <v>627.3900000000001</v>
      </c>
      <c r="BH16" s="58">
        <f>AD71</f>
        <v>611.8900000000001</v>
      </c>
      <c r="BI16" s="58">
        <f>AE71</f>
        <v>706.91</v>
      </c>
      <c r="BJ16" s="58">
        <f>AF71</f>
        <v>717.4899999999999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12.9</v>
      </c>
      <c r="C17" s="44">
        <v>11.5</v>
      </c>
      <c r="D17" s="44">
        <v>11.5</v>
      </c>
      <c r="E17" s="44">
        <v>11.5</v>
      </c>
      <c r="F17" s="44">
        <v>11.5</v>
      </c>
      <c r="G17" s="44">
        <v>11.5</v>
      </c>
      <c r="H17" s="44">
        <v>11.5</v>
      </c>
      <c r="I17" s="44">
        <v>11.5</v>
      </c>
      <c r="J17" s="44">
        <v>11.5</v>
      </c>
      <c r="K17" s="44">
        <v>11.5</v>
      </c>
      <c r="L17" s="44">
        <v>11.5</v>
      </c>
      <c r="M17" s="44">
        <v>10.5</v>
      </c>
      <c r="N17" s="44">
        <v>10.5</v>
      </c>
      <c r="O17" s="44">
        <v>10.5</v>
      </c>
      <c r="P17" s="44">
        <v>10.5</v>
      </c>
      <c r="Q17" s="44">
        <v>10.5</v>
      </c>
      <c r="R17" s="44">
        <v>10.5</v>
      </c>
      <c r="S17" s="44">
        <v>10.5</v>
      </c>
      <c r="T17" s="44">
        <v>10.5</v>
      </c>
      <c r="U17" s="44">
        <v>10.5</v>
      </c>
      <c r="V17" s="44">
        <v>20</v>
      </c>
      <c r="W17" s="44">
        <v>20</v>
      </c>
      <c r="X17" s="44">
        <v>20</v>
      </c>
      <c r="Y17" s="44">
        <v>20</v>
      </c>
      <c r="Z17" s="44">
        <v>20</v>
      </c>
      <c r="AA17" s="44">
        <v>20</v>
      </c>
      <c r="AB17" s="44">
        <v>20</v>
      </c>
      <c r="AC17" s="44">
        <v>20</v>
      </c>
      <c r="AD17" s="44">
        <v>20</v>
      </c>
      <c r="AE17" s="44">
        <v>20</v>
      </c>
      <c r="AF17" s="44">
        <v>20</v>
      </c>
      <c r="AG17" s="45">
        <v>54</v>
      </c>
      <c r="AH17" s="46">
        <f t="shared" si="2"/>
        <v>20</v>
      </c>
      <c r="AI17" s="47">
        <f t="shared" si="3"/>
        <v>10.5</v>
      </c>
      <c r="AK17" s="49"/>
      <c r="AL17" s="52" t="s">
        <v>29</v>
      </c>
      <c r="AM17" s="57">
        <f t="shared" ref="AM17:AR17" si="6">B78</f>
        <v>90</v>
      </c>
      <c r="AN17" s="57">
        <f t="shared" si="6"/>
        <v>94</v>
      </c>
      <c r="AO17" s="57">
        <f t="shared" si="6"/>
        <v>94</v>
      </c>
      <c r="AP17" s="57">
        <f t="shared" si="6"/>
        <v>94</v>
      </c>
      <c r="AQ17" s="57">
        <f t="shared" si="6"/>
        <v>88.9</v>
      </c>
      <c r="AR17" s="57">
        <f t="shared" si="6"/>
        <v>165.29999999999998</v>
      </c>
      <c r="AS17" s="57">
        <f>I78</f>
        <v>241.7</v>
      </c>
      <c r="AT17" s="57">
        <f>K78</f>
        <v>420.20000000000005</v>
      </c>
      <c r="AU17" s="57">
        <f t="shared" ref="AU17:BD17" si="7">M78</f>
        <v>473.7999999999999</v>
      </c>
      <c r="AV17" s="57">
        <f t="shared" si="7"/>
        <v>284.7</v>
      </c>
      <c r="AW17" s="57">
        <f t="shared" si="7"/>
        <v>227.5</v>
      </c>
      <c r="AX17" s="57">
        <f t="shared" si="7"/>
        <v>124.30000000000001</v>
      </c>
      <c r="AY17" s="57">
        <f t="shared" si="7"/>
        <v>84.7</v>
      </c>
      <c r="AZ17" s="57">
        <f t="shared" si="7"/>
        <v>84.600000000000009</v>
      </c>
      <c r="BA17" s="57">
        <f t="shared" si="7"/>
        <v>99.5</v>
      </c>
      <c r="BB17" s="57">
        <f t="shared" si="7"/>
        <v>99.5</v>
      </c>
      <c r="BC17" s="57">
        <f t="shared" si="7"/>
        <v>99.5</v>
      </c>
      <c r="BD17" s="57">
        <f t="shared" si="7"/>
        <v>99.5</v>
      </c>
      <c r="BE17" s="58">
        <f>X78</f>
        <v>135.79999999999998</v>
      </c>
      <c r="BF17" s="58">
        <f>Z78</f>
        <v>231.5</v>
      </c>
      <c r="BG17" s="58">
        <f>AB78</f>
        <v>266.60000000000002</v>
      </c>
      <c r="BH17" s="58">
        <f>AD78</f>
        <v>173.89999999999998</v>
      </c>
      <c r="BI17" s="58">
        <f>AE78</f>
        <v>213.7</v>
      </c>
      <c r="BJ17" s="58">
        <f>AF78</f>
        <v>263.70000000000005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8.52</v>
      </c>
      <c r="C18" s="44">
        <v>8.52</v>
      </c>
      <c r="D18" s="44">
        <v>8.52</v>
      </c>
      <c r="E18" s="44">
        <v>8.52</v>
      </c>
      <c r="F18" s="44">
        <v>8.52</v>
      </c>
      <c r="G18" s="44">
        <v>8.52</v>
      </c>
      <c r="H18" s="44">
        <v>8.52</v>
      </c>
      <c r="I18" s="44">
        <v>8.52</v>
      </c>
      <c r="J18" s="44">
        <v>8.52</v>
      </c>
      <c r="K18" s="44">
        <v>8.52</v>
      </c>
      <c r="L18" s="44">
        <v>8.52</v>
      </c>
      <c r="M18" s="44">
        <v>7.9</v>
      </c>
      <c r="N18" s="44">
        <v>7.9</v>
      </c>
      <c r="O18" s="44">
        <v>7.9</v>
      </c>
      <c r="P18" s="44">
        <v>7.9</v>
      </c>
      <c r="Q18" s="44">
        <v>7.9</v>
      </c>
      <c r="R18" s="44">
        <v>7.9</v>
      </c>
      <c r="S18" s="44">
        <v>7.9</v>
      </c>
      <c r="T18" s="44">
        <v>7.9</v>
      </c>
      <c r="U18" s="44">
        <v>7.9</v>
      </c>
      <c r="V18" s="44">
        <v>11.2</v>
      </c>
      <c r="W18" s="44">
        <v>11.2</v>
      </c>
      <c r="X18" s="44">
        <v>11.2</v>
      </c>
      <c r="Y18" s="44">
        <v>11.2</v>
      </c>
      <c r="Z18" s="44">
        <v>11.2</v>
      </c>
      <c r="AA18" s="44">
        <v>11.2</v>
      </c>
      <c r="AB18" s="44">
        <v>11.2</v>
      </c>
      <c r="AC18" s="44">
        <v>11.2</v>
      </c>
      <c r="AD18" s="44">
        <v>11.2</v>
      </c>
      <c r="AE18" s="44">
        <v>11.2</v>
      </c>
      <c r="AF18" s="44">
        <v>11.2</v>
      </c>
      <c r="AG18" s="48">
        <v>52.465000000000003</v>
      </c>
      <c r="AH18" s="46">
        <f t="shared" si="2"/>
        <v>11.2</v>
      </c>
      <c r="AI18" s="47">
        <f t="shared" si="3"/>
        <v>7.9</v>
      </c>
      <c r="AK18" s="49"/>
      <c r="AL18" s="52" t="s">
        <v>31</v>
      </c>
      <c r="AM18" s="57">
        <f t="shared" ref="AM18:AR18" si="8">B92</f>
        <v>71.900000000000006</v>
      </c>
      <c r="AN18" s="57">
        <f t="shared" si="8"/>
        <v>71.300000000000011</v>
      </c>
      <c r="AO18" s="57">
        <f t="shared" si="8"/>
        <v>71.300000000000011</v>
      </c>
      <c r="AP18" s="57">
        <f t="shared" si="8"/>
        <v>71.300000000000011</v>
      </c>
      <c r="AQ18" s="57">
        <f t="shared" si="8"/>
        <v>71.599999999999994</v>
      </c>
      <c r="AR18" s="57">
        <f t="shared" si="8"/>
        <v>96.2</v>
      </c>
      <c r="AS18" s="57">
        <f>I92</f>
        <v>209</v>
      </c>
      <c r="AT18" s="57">
        <f>K92</f>
        <v>289.90000000000003</v>
      </c>
      <c r="AU18" s="57">
        <f t="shared" ref="AU18:BD18" si="9">M92</f>
        <v>369.50000000000011</v>
      </c>
      <c r="AV18" s="57">
        <f t="shared" si="9"/>
        <v>283.89999999999998</v>
      </c>
      <c r="AW18" s="57">
        <f t="shared" si="9"/>
        <v>275.65000000000003</v>
      </c>
      <c r="AX18" s="57">
        <f t="shared" si="9"/>
        <v>233.89999999999998</v>
      </c>
      <c r="AY18" s="57">
        <f t="shared" si="9"/>
        <v>222.29999999999998</v>
      </c>
      <c r="AZ18" s="57">
        <f t="shared" si="9"/>
        <v>136.4</v>
      </c>
      <c r="BA18" s="57">
        <f t="shared" si="9"/>
        <v>89.8</v>
      </c>
      <c r="BB18" s="57">
        <f t="shared" si="9"/>
        <v>123.3</v>
      </c>
      <c r="BC18" s="57">
        <f t="shared" si="9"/>
        <v>98.7</v>
      </c>
      <c r="BD18" s="57">
        <f t="shared" si="9"/>
        <v>98.7</v>
      </c>
      <c r="BE18" s="58">
        <f>X92</f>
        <v>103.7</v>
      </c>
      <c r="BF18" s="58">
        <f>Z92</f>
        <v>248.1</v>
      </c>
      <c r="BG18" s="58">
        <f>AB92</f>
        <v>232.9</v>
      </c>
      <c r="BH18" s="58">
        <f>AD92</f>
        <v>194.5</v>
      </c>
      <c r="BI18" s="58">
        <f>AE92</f>
        <v>249.5</v>
      </c>
      <c r="BJ18" s="58">
        <f>AF92</f>
        <v>244.15000000000003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11.3</v>
      </c>
      <c r="C19" s="44">
        <v>10.7</v>
      </c>
      <c r="D19" s="44">
        <v>10.7</v>
      </c>
      <c r="E19" s="44">
        <v>10.7</v>
      </c>
      <c r="F19" s="44">
        <v>10.7</v>
      </c>
      <c r="G19" s="44">
        <v>10.7</v>
      </c>
      <c r="H19" s="44">
        <v>10.7</v>
      </c>
      <c r="I19" s="44">
        <v>10.7</v>
      </c>
      <c r="J19" s="44">
        <v>10.7</v>
      </c>
      <c r="K19" s="44">
        <v>10.7</v>
      </c>
      <c r="L19" s="44">
        <v>10.7</v>
      </c>
      <c r="M19" s="44">
        <v>10.7</v>
      </c>
      <c r="N19" s="44">
        <v>10.7</v>
      </c>
      <c r="O19" s="44">
        <v>10.7</v>
      </c>
      <c r="P19" s="44">
        <v>10.7</v>
      </c>
      <c r="Q19" s="44">
        <v>10.7</v>
      </c>
      <c r="R19" s="44">
        <v>10.7</v>
      </c>
      <c r="S19" s="44">
        <v>10.7</v>
      </c>
      <c r="T19" s="44">
        <v>10.7</v>
      </c>
      <c r="U19" s="44">
        <v>10.7</v>
      </c>
      <c r="V19" s="44">
        <v>10.7</v>
      </c>
      <c r="W19" s="44">
        <v>10.7</v>
      </c>
      <c r="X19" s="44">
        <v>10.7</v>
      </c>
      <c r="Y19" s="44">
        <v>10.7</v>
      </c>
      <c r="Z19" s="44">
        <v>10.7</v>
      </c>
      <c r="AA19" s="44">
        <v>10.7</v>
      </c>
      <c r="AB19" s="44">
        <v>10.7</v>
      </c>
      <c r="AC19" s="44">
        <v>10.7</v>
      </c>
      <c r="AD19" s="44">
        <v>10.7</v>
      </c>
      <c r="AE19" s="44">
        <v>10.7</v>
      </c>
      <c r="AF19" s="44">
        <v>10.7</v>
      </c>
      <c r="AG19" s="48">
        <v>52.4</v>
      </c>
      <c r="AH19" s="46">
        <f t="shared" si="2"/>
        <v>11.3</v>
      </c>
      <c r="AI19" s="47">
        <f t="shared" si="3"/>
        <v>10.7</v>
      </c>
      <c r="AK19" s="49"/>
      <c r="AL19" s="52" t="s">
        <v>33</v>
      </c>
      <c r="AM19" s="57">
        <f t="shared" ref="AM19:AR19" si="10">B108</f>
        <v>621.30000000000007</v>
      </c>
      <c r="AN19" s="57">
        <f t="shared" si="10"/>
        <v>605.79999999999995</v>
      </c>
      <c r="AO19" s="57">
        <f t="shared" si="10"/>
        <v>552</v>
      </c>
      <c r="AP19" s="57">
        <f t="shared" si="10"/>
        <v>512.4</v>
      </c>
      <c r="AQ19" s="57">
        <f t="shared" si="10"/>
        <v>528.4</v>
      </c>
      <c r="AR19" s="57">
        <f t="shared" si="10"/>
        <v>478.29999999999995</v>
      </c>
      <c r="AS19" s="57">
        <f>I108</f>
        <v>432.2</v>
      </c>
      <c r="AT19" s="57">
        <f>K108</f>
        <v>400.2</v>
      </c>
      <c r="AU19" s="57">
        <f t="shared" ref="AU19:BD19" si="11">M108</f>
        <v>358.4</v>
      </c>
      <c r="AV19" s="57">
        <f t="shared" si="11"/>
        <v>511.2</v>
      </c>
      <c r="AW19" s="57">
        <f t="shared" si="11"/>
        <v>577.09999999999991</v>
      </c>
      <c r="AX19" s="57">
        <f t="shared" si="11"/>
        <v>701.1</v>
      </c>
      <c r="AY19" s="57">
        <f t="shared" si="11"/>
        <v>684.7</v>
      </c>
      <c r="AZ19" s="57">
        <f t="shared" si="11"/>
        <v>707.30000000000007</v>
      </c>
      <c r="BA19" s="57">
        <f t="shared" si="11"/>
        <v>724.5</v>
      </c>
      <c r="BB19" s="57">
        <f t="shared" si="11"/>
        <v>573.9</v>
      </c>
      <c r="BC19" s="57">
        <f t="shared" si="11"/>
        <v>614.5</v>
      </c>
      <c r="BD19" s="57">
        <f t="shared" si="11"/>
        <v>473.49999999999994</v>
      </c>
      <c r="BE19" s="58">
        <f>X108</f>
        <v>478.90000000000003</v>
      </c>
      <c r="BF19" s="58">
        <f>Z108</f>
        <v>302.5</v>
      </c>
      <c r="BG19" s="58">
        <f>AB108</f>
        <v>241.79999999999998</v>
      </c>
      <c r="BH19" s="58">
        <f>AD108</f>
        <v>191.2</v>
      </c>
      <c r="BI19" s="58">
        <f>AE108</f>
        <v>180.625</v>
      </c>
      <c r="BJ19" s="58">
        <f>AF108</f>
        <v>120.19999999999999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28.3</v>
      </c>
      <c r="C20" s="44">
        <v>28.3</v>
      </c>
      <c r="D20" s="44">
        <v>28.3</v>
      </c>
      <c r="E20" s="44">
        <v>28.3</v>
      </c>
      <c r="F20" s="44">
        <v>28.3</v>
      </c>
      <c r="G20" s="44">
        <v>28.3</v>
      </c>
      <c r="H20" s="44">
        <v>28.3</v>
      </c>
      <c r="I20" s="44">
        <v>28.3</v>
      </c>
      <c r="J20" s="44">
        <v>28.3</v>
      </c>
      <c r="K20" s="44">
        <v>28.3</v>
      </c>
      <c r="L20" s="44">
        <v>28.3</v>
      </c>
      <c r="M20" s="44">
        <v>25</v>
      </c>
      <c r="N20" s="44">
        <v>25</v>
      </c>
      <c r="O20" s="44">
        <v>25</v>
      </c>
      <c r="P20" s="44">
        <v>25</v>
      </c>
      <c r="Q20" s="44">
        <v>25</v>
      </c>
      <c r="R20" s="44">
        <v>25</v>
      </c>
      <c r="S20" s="44">
        <v>25</v>
      </c>
      <c r="T20" s="44">
        <v>25</v>
      </c>
      <c r="U20" s="44">
        <v>25</v>
      </c>
      <c r="V20" s="44">
        <v>25</v>
      </c>
      <c r="W20" s="44">
        <v>25</v>
      </c>
      <c r="X20" s="44">
        <v>25</v>
      </c>
      <c r="Y20" s="44">
        <v>25</v>
      </c>
      <c r="Z20" s="44">
        <v>25</v>
      </c>
      <c r="AA20" s="44">
        <v>25</v>
      </c>
      <c r="AB20" s="44">
        <v>25</v>
      </c>
      <c r="AC20" s="44">
        <v>25</v>
      </c>
      <c r="AD20" s="44">
        <v>25</v>
      </c>
      <c r="AE20" s="44">
        <v>25</v>
      </c>
      <c r="AF20" s="44">
        <v>25</v>
      </c>
      <c r="AG20" s="48">
        <v>50</v>
      </c>
      <c r="AH20" s="46">
        <f t="shared" si="2"/>
        <v>28.3</v>
      </c>
      <c r="AI20" s="47">
        <f t="shared" si="3"/>
        <v>25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7.9</v>
      </c>
      <c r="AZ20" s="57">
        <f t="shared" si="13"/>
        <v>0</v>
      </c>
      <c r="BA20" s="57">
        <f t="shared" si="13"/>
        <v>36</v>
      </c>
      <c r="BB20" s="57">
        <f t="shared" si="13"/>
        <v>36</v>
      </c>
      <c r="BC20" s="57">
        <f t="shared" si="13"/>
        <v>36</v>
      </c>
      <c r="BD20" s="57">
        <f t="shared" si="13"/>
        <v>36</v>
      </c>
      <c r="BE20" s="58">
        <f>X96</f>
        <v>36</v>
      </c>
      <c r="BF20" s="58">
        <f>Z96</f>
        <v>36</v>
      </c>
      <c r="BG20" s="58">
        <f>AB96</f>
        <v>36</v>
      </c>
      <c r="BH20" s="58">
        <f>AD96</f>
        <v>0</v>
      </c>
      <c r="BI20" s="58">
        <f>AE96</f>
        <v>51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20</v>
      </c>
      <c r="C21" s="44">
        <v>20</v>
      </c>
      <c r="D21" s="44">
        <v>20</v>
      </c>
      <c r="E21" s="44">
        <v>20</v>
      </c>
      <c r="F21" s="44">
        <v>20</v>
      </c>
      <c r="G21" s="44">
        <v>20</v>
      </c>
      <c r="H21" s="44">
        <v>20</v>
      </c>
      <c r="I21" s="44">
        <v>20</v>
      </c>
      <c r="J21" s="44">
        <v>20</v>
      </c>
      <c r="K21" s="44">
        <v>20</v>
      </c>
      <c r="L21" s="44">
        <v>20</v>
      </c>
      <c r="M21" s="44">
        <v>17.100000000000001</v>
      </c>
      <c r="N21" s="44">
        <v>17.100000000000001</v>
      </c>
      <c r="O21" s="44">
        <v>17.100000000000001</v>
      </c>
      <c r="P21" s="44">
        <v>17.100000000000001</v>
      </c>
      <c r="Q21" s="44">
        <v>17.100000000000001</v>
      </c>
      <c r="R21" s="44">
        <v>17.100000000000001</v>
      </c>
      <c r="S21" s="44">
        <v>17.100000000000001</v>
      </c>
      <c r="T21" s="44">
        <v>17.100000000000001</v>
      </c>
      <c r="U21" s="44">
        <v>17.100000000000001</v>
      </c>
      <c r="V21" s="44">
        <v>22.5</v>
      </c>
      <c r="W21" s="44">
        <v>22.5</v>
      </c>
      <c r="X21" s="44">
        <v>22.5</v>
      </c>
      <c r="Y21" s="44">
        <v>22.5</v>
      </c>
      <c r="Z21" s="44">
        <v>22.5</v>
      </c>
      <c r="AA21" s="44">
        <v>22.5</v>
      </c>
      <c r="AB21" s="44">
        <v>22.5</v>
      </c>
      <c r="AC21" s="44">
        <v>22.5</v>
      </c>
      <c r="AD21" s="44">
        <v>22.5</v>
      </c>
      <c r="AE21" s="44">
        <v>22.5</v>
      </c>
      <c r="AF21" s="44">
        <v>22.5</v>
      </c>
      <c r="AG21" s="48">
        <v>45</v>
      </c>
      <c r="AH21" s="46">
        <f t="shared" si="2"/>
        <v>22.5</v>
      </c>
      <c r="AI21" s="47">
        <f t="shared" si="3"/>
        <v>17.100000000000001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16.3</v>
      </c>
      <c r="C22" s="44">
        <v>16.3</v>
      </c>
      <c r="D22" s="44">
        <v>16.3</v>
      </c>
      <c r="E22" s="44">
        <v>16.3</v>
      </c>
      <c r="F22" s="44">
        <v>16.3</v>
      </c>
      <c r="G22" s="44">
        <v>16.3</v>
      </c>
      <c r="H22" s="44">
        <v>16.3</v>
      </c>
      <c r="I22" s="44">
        <v>16.3</v>
      </c>
      <c r="J22" s="44">
        <v>16.3</v>
      </c>
      <c r="K22" s="44">
        <v>16.3</v>
      </c>
      <c r="L22" s="44">
        <v>16.3</v>
      </c>
      <c r="M22" s="44">
        <v>16.3</v>
      </c>
      <c r="N22" s="44">
        <v>16.3</v>
      </c>
      <c r="O22" s="44">
        <v>16.3</v>
      </c>
      <c r="P22" s="44">
        <v>16.3</v>
      </c>
      <c r="Q22" s="44">
        <v>16.3</v>
      </c>
      <c r="R22" s="44">
        <v>16.3</v>
      </c>
      <c r="S22" s="44">
        <v>16.3</v>
      </c>
      <c r="T22" s="44">
        <v>16.3</v>
      </c>
      <c r="U22" s="44">
        <v>16.3</v>
      </c>
      <c r="V22" s="44">
        <v>16.3</v>
      </c>
      <c r="W22" s="44">
        <v>16.3</v>
      </c>
      <c r="X22" s="44">
        <v>16.3</v>
      </c>
      <c r="Y22" s="44">
        <v>16.3</v>
      </c>
      <c r="Z22" s="44">
        <v>16.3</v>
      </c>
      <c r="AA22" s="44">
        <v>16.3</v>
      </c>
      <c r="AB22" s="44">
        <v>16.3</v>
      </c>
      <c r="AC22" s="44">
        <v>16.3</v>
      </c>
      <c r="AD22" s="44">
        <v>16.3</v>
      </c>
      <c r="AE22" s="44">
        <v>16.3</v>
      </c>
      <c r="AF22" s="44">
        <v>16.3</v>
      </c>
      <c r="AG22" s="48">
        <v>44</v>
      </c>
      <c r="AH22" s="46">
        <f t="shared" si="2"/>
        <v>16.3</v>
      </c>
      <c r="AI22" s="47">
        <f t="shared" si="3"/>
        <v>16.3</v>
      </c>
      <c r="AK22" s="49"/>
      <c r="AL22" s="59" t="s">
        <v>39</v>
      </c>
      <c r="AM22" s="60">
        <f t="shared" ref="AM22:BJ22" si="16">SUM(AM16:AM21)</f>
        <v>1379.21</v>
      </c>
      <c r="AN22" s="60">
        <f t="shared" si="16"/>
        <v>1365.58</v>
      </c>
      <c r="AO22" s="60">
        <f t="shared" si="16"/>
        <v>1311.78</v>
      </c>
      <c r="AP22" s="60">
        <f t="shared" si="16"/>
        <v>1272.1799999999998</v>
      </c>
      <c r="AQ22" s="60">
        <f t="shared" si="16"/>
        <v>1283.3800000000001</v>
      </c>
      <c r="AR22" s="60">
        <f t="shared" si="16"/>
        <v>1334.28</v>
      </c>
      <c r="AS22" s="60">
        <f t="shared" si="16"/>
        <v>1477.38</v>
      </c>
      <c r="AT22" s="60">
        <f t="shared" si="16"/>
        <v>1704.7800000000002</v>
      </c>
      <c r="AU22" s="60">
        <f t="shared" si="16"/>
        <v>1761.69</v>
      </c>
      <c r="AV22" s="60">
        <f t="shared" si="16"/>
        <v>1639.7900000000002</v>
      </c>
      <c r="AW22" s="60">
        <f t="shared" si="16"/>
        <v>1640.24</v>
      </c>
      <c r="AX22" s="60">
        <f t="shared" si="16"/>
        <v>1619.29</v>
      </c>
      <c r="AY22" s="60">
        <f t="shared" si="16"/>
        <v>1559.5900000000001</v>
      </c>
      <c r="AZ22" s="60">
        <f t="shared" si="16"/>
        <v>1488.29</v>
      </c>
      <c r="BA22" s="60">
        <f t="shared" si="16"/>
        <v>1509.79</v>
      </c>
      <c r="BB22" s="60">
        <f t="shared" si="16"/>
        <v>1392.69</v>
      </c>
      <c r="BC22" s="60">
        <f t="shared" si="16"/>
        <v>1408.69</v>
      </c>
      <c r="BD22" s="60">
        <f t="shared" si="16"/>
        <v>1372.19</v>
      </c>
      <c r="BE22" s="60">
        <f t="shared" si="16"/>
        <v>1418.89</v>
      </c>
      <c r="BF22" s="60">
        <f t="shared" si="16"/>
        <v>1482.5900000000001</v>
      </c>
      <c r="BG22" s="60">
        <f t="shared" si="16"/>
        <v>1404.69</v>
      </c>
      <c r="BH22" s="60">
        <f t="shared" si="16"/>
        <v>1171.49</v>
      </c>
      <c r="BI22" s="60">
        <f t="shared" si="16"/>
        <v>1401.7349999999999</v>
      </c>
      <c r="BJ22" s="60">
        <f t="shared" si="16"/>
        <v>1345.54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9</v>
      </c>
      <c r="C23" s="44">
        <v>9</v>
      </c>
      <c r="D23" s="44">
        <v>9</v>
      </c>
      <c r="E23" s="44">
        <v>9</v>
      </c>
      <c r="F23" s="44">
        <v>9</v>
      </c>
      <c r="G23" s="44">
        <v>9</v>
      </c>
      <c r="H23" s="44">
        <v>9</v>
      </c>
      <c r="I23" s="44">
        <v>9</v>
      </c>
      <c r="J23" s="44">
        <v>9</v>
      </c>
      <c r="K23" s="44">
        <v>9</v>
      </c>
      <c r="L23" s="44">
        <v>9</v>
      </c>
      <c r="M23" s="44">
        <v>7</v>
      </c>
      <c r="N23" s="44">
        <v>7</v>
      </c>
      <c r="O23" s="44">
        <v>7</v>
      </c>
      <c r="P23" s="44">
        <v>7</v>
      </c>
      <c r="Q23" s="44">
        <v>7</v>
      </c>
      <c r="R23" s="44">
        <v>7</v>
      </c>
      <c r="S23" s="44">
        <v>7</v>
      </c>
      <c r="T23" s="44">
        <v>7</v>
      </c>
      <c r="U23" s="44">
        <v>7</v>
      </c>
      <c r="V23" s="44">
        <v>12</v>
      </c>
      <c r="W23" s="44">
        <v>12</v>
      </c>
      <c r="X23" s="44">
        <v>12</v>
      </c>
      <c r="Y23" s="44">
        <v>12</v>
      </c>
      <c r="Z23" s="44">
        <v>12</v>
      </c>
      <c r="AA23" s="44">
        <v>12</v>
      </c>
      <c r="AB23" s="44">
        <v>12</v>
      </c>
      <c r="AC23" s="44">
        <v>13</v>
      </c>
      <c r="AD23" s="44">
        <v>13</v>
      </c>
      <c r="AE23" s="44">
        <v>13</v>
      </c>
      <c r="AF23" s="44">
        <v>13</v>
      </c>
      <c r="AG23" s="48">
        <v>42</v>
      </c>
      <c r="AH23" s="46">
        <f t="shared" si="2"/>
        <v>13</v>
      </c>
      <c r="AI23" s="47">
        <f t="shared" si="3"/>
        <v>7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-2.7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-19.3</v>
      </c>
      <c r="BI23" s="60">
        <f>AE123*-1</f>
        <v>-150</v>
      </c>
      <c r="BJ23" s="60">
        <f>AF123*-1</f>
        <v>-317.3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12.1</v>
      </c>
      <c r="C24" s="44">
        <v>12.1</v>
      </c>
      <c r="D24" s="44">
        <v>12.1</v>
      </c>
      <c r="E24" s="44">
        <v>12.1</v>
      </c>
      <c r="F24" s="44">
        <v>12.1</v>
      </c>
      <c r="G24" s="44">
        <v>12.1</v>
      </c>
      <c r="H24" s="44">
        <v>12.1</v>
      </c>
      <c r="I24" s="44">
        <v>12.1</v>
      </c>
      <c r="J24" s="44">
        <v>12.1</v>
      </c>
      <c r="K24" s="44">
        <v>12.1</v>
      </c>
      <c r="L24" s="44">
        <v>12.1</v>
      </c>
      <c r="M24" s="44">
        <v>12.5</v>
      </c>
      <c r="N24" s="44">
        <v>12.5</v>
      </c>
      <c r="O24" s="44">
        <v>12.5</v>
      </c>
      <c r="P24" s="44">
        <v>12.5</v>
      </c>
      <c r="Q24" s="44">
        <v>12.5</v>
      </c>
      <c r="R24" s="44">
        <v>12.5</v>
      </c>
      <c r="S24" s="44">
        <v>12.5</v>
      </c>
      <c r="T24" s="44">
        <v>12.5</v>
      </c>
      <c r="U24" s="44">
        <v>12.5</v>
      </c>
      <c r="V24" s="44">
        <v>20</v>
      </c>
      <c r="W24" s="44">
        <v>20</v>
      </c>
      <c r="X24" s="44">
        <v>20</v>
      </c>
      <c r="Y24" s="44">
        <v>20</v>
      </c>
      <c r="Z24" s="44">
        <v>20</v>
      </c>
      <c r="AA24" s="44">
        <v>20</v>
      </c>
      <c r="AB24" s="44">
        <v>20</v>
      </c>
      <c r="AC24" s="44">
        <v>20</v>
      </c>
      <c r="AD24" s="44">
        <v>15.3</v>
      </c>
      <c r="AE24" s="44">
        <v>15.3</v>
      </c>
      <c r="AF24" s="44">
        <v>15.3</v>
      </c>
      <c r="AG24" s="48">
        <v>40</v>
      </c>
      <c r="AH24" s="46">
        <f t="shared" si="2"/>
        <v>20</v>
      </c>
      <c r="AI24" s="47">
        <f t="shared" si="3"/>
        <v>12.1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11.3</v>
      </c>
      <c r="C25" s="44">
        <v>8.8000000000000007</v>
      </c>
      <c r="D25" s="44">
        <v>8.8000000000000007</v>
      </c>
      <c r="E25" s="44">
        <v>8.8000000000000007</v>
      </c>
      <c r="F25" s="44">
        <v>8.8000000000000007</v>
      </c>
      <c r="G25" s="44">
        <v>8.8000000000000007</v>
      </c>
      <c r="H25" s="44">
        <v>8.8000000000000007</v>
      </c>
      <c r="I25" s="44">
        <v>8.8000000000000007</v>
      </c>
      <c r="J25" s="44">
        <v>8.8000000000000007</v>
      </c>
      <c r="K25" s="44">
        <v>8.8000000000000007</v>
      </c>
      <c r="L25" s="44">
        <v>8.8000000000000007</v>
      </c>
      <c r="M25" s="44">
        <v>9</v>
      </c>
      <c r="N25" s="44">
        <v>9</v>
      </c>
      <c r="O25" s="44">
        <v>9</v>
      </c>
      <c r="P25" s="44">
        <v>9</v>
      </c>
      <c r="Q25" s="44">
        <v>9</v>
      </c>
      <c r="R25" s="44">
        <v>9</v>
      </c>
      <c r="S25" s="44">
        <v>9</v>
      </c>
      <c r="T25" s="44">
        <v>9</v>
      </c>
      <c r="U25" s="44">
        <v>9</v>
      </c>
      <c r="V25" s="44">
        <v>9</v>
      </c>
      <c r="W25" s="44">
        <v>9</v>
      </c>
      <c r="X25" s="44">
        <v>9</v>
      </c>
      <c r="Y25" s="44">
        <v>9</v>
      </c>
      <c r="Z25" s="44">
        <v>9</v>
      </c>
      <c r="AA25" s="44">
        <v>9</v>
      </c>
      <c r="AB25" s="44">
        <v>9</v>
      </c>
      <c r="AC25" s="44">
        <v>9</v>
      </c>
      <c r="AD25" s="44">
        <v>9</v>
      </c>
      <c r="AE25" s="44">
        <v>9</v>
      </c>
      <c r="AF25" s="44">
        <v>9</v>
      </c>
      <c r="AG25" s="48">
        <v>38.46</v>
      </c>
      <c r="AH25" s="46">
        <f t="shared" si="2"/>
        <v>11.3</v>
      </c>
      <c r="AI25" s="47">
        <f t="shared" si="3"/>
        <v>8.8000000000000007</v>
      </c>
      <c r="AK25" s="49"/>
      <c r="AL25" s="59" t="s">
        <v>44</v>
      </c>
      <c r="AM25" s="60">
        <f t="shared" ref="AM25:BJ25" si="19">AM22+AM23</f>
        <v>1379.21</v>
      </c>
      <c r="AN25" s="60">
        <f t="shared" si="19"/>
        <v>1365.58</v>
      </c>
      <c r="AO25" s="60">
        <f t="shared" si="19"/>
        <v>1311.78</v>
      </c>
      <c r="AP25" s="60">
        <f t="shared" si="19"/>
        <v>1272.1799999999998</v>
      </c>
      <c r="AQ25" s="60">
        <f t="shared" si="19"/>
        <v>1283.3800000000001</v>
      </c>
      <c r="AR25" s="60">
        <f t="shared" si="19"/>
        <v>1334.28</v>
      </c>
      <c r="AS25" s="60">
        <f t="shared" si="19"/>
        <v>1477.38</v>
      </c>
      <c r="AT25" s="60">
        <f t="shared" si="19"/>
        <v>1704.7800000000002</v>
      </c>
      <c r="AU25" s="60">
        <f t="shared" si="19"/>
        <v>1761.69</v>
      </c>
      <c r="AV25" s="60">
        <f t="shared" si="19"/>
        <v>1639.7900000000002</v>
      </c>
      <c r="AW25" s="60">
        <f t="shared" si="19"/>
        <v>1640.24</v>
      </c>
      <c r="AX25" s="60">
        <f t="shared" si="19"/>
        <v>1619.29</v>
      </c>
      <c r="AY25" s="60">
        <f t="shared" si="19"/>
        <v>1559.5900000000001</v>
      </c>
      <c r="AZ25" s="60">
        <f t="shared" si="19"/>
        <v>1488.29</v>
      </c>
      <c r="BA25" s="60">
        <f t="shared" si="19"/>
        <v>1507.09</v>
      </c>
      <c r="BB25" s="60">
        <f t="shared" si="19"/>
        <v>1392.69</v>
      </c>
      <c r="BC25" s="60">
        <f t="shared" si="19"/>
        <v>1408.69</v>
      </c>
      <c r="BD25" s="60">
        <f t="shared" si="19"/>
        <v>1372.19</v>
      </c>
      <c r="BE25" s="60">
        <f t="shared" si="19"/>
        <v>1418.89</v>
      </c>
      <c r="BF25" s="60">
        <f t="shared" si="19"/>
        <v>1482.5900000000001</v>
      </c>
      <c r="BG25" s="60">
        <f t="shared" si="19"/>
        <v>1404.69</v>
      </c>
      <c r="BH25" s="60">
        <f t="shared" si="19"/>
        <v>1152.19</v>
      </c>
      <c r="BI25" s="60">
        <f t="shared" si="19"/>
        <v>1251.7349999999999</v>
      </c>
      <c r="BJ25" s="60">
        <f t="shared" si="19"/>
        <v>1028.24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4.7</v>
      </c>
      <c r="C26" s="44">
        <v>4.7</v>
      </c>
      <c r="D26" s="44">
        <v>4.7</v>
      </c>
      <c r="E26" s="44">
        <v>4.7</v>
      </c>
      <c r="F26" s="44">
        <v>4.7</v>
      </c>
      <c r="G26" s="44">
        <v>4.7</v>
      </c>
      <c r="H26" s="44">
        <v>4.7</v>
      </c>
      <c r="I26" s="44">
        <v>4.7</v>
      </c>
      <c r="J26" s="44">
        <v>4.7</v>
      </c>
      <c r="K26" s="44">
        <v>4.7</v>
      </c>
      <c r="L26" s="44">
        <v>4.7</v>
      </c>
      <c r="M26" s="44">
        <v>4</v>
      </c>
      <c r="N26" s="44">
        <v>4</v>
      </c>
      <c r="O26" s="44">
        <v>4</v>
      </c>
      <c r="P26" s="44">
        <v>4</v>
      </c>
      <c r="Q26" s="44">
        <v>4</v>
      </c>
      <c r="R26" s="44">
        <v>4</v>
      </c>
      <c r="S26" s="44">
        <v>4</v>
      </c>
      <c r="T26" s="44">
        <v>4</v>
      </c>
      <c r="U26" s="44">
        <v>4</v>
      </c>
      <c r="V26" s="44">
        <v>4</v>
      </c>
      <c r="W26" s="44">
        <v>4</v>
      </c>
      <c r="X26" s="44">
        <v>4</v>
      </c>
      <c r="Y26" s="44">
        <v>4</v>
      </c>
      <c r="Z26" s="44">
        <v>4</v>
      </c>
      <c r="AA26" s="44">
        <v>4</v>
      </c>
      <c r="AB26" s="44">
        <v>4</v>
      </c>
      <c r="AC26" s="44">
        <v>4</v>
      </c>
      <c r="AD26" s="44">
        <v>4</v>
      </c>
      <c r="AE26" s="44">
        <v>4</v>
      </c>
      <c r="AF26" s="44">
        <v>4</v>
      </c>
      <c r="AG26" s="61">
        <v>38</v>
      </c>
      <c r="AH26" s="46">
        <f t="shared" si="2"/>
        <v>4.7</v>
      </c>
      <c r="AI26" s="47">
        <f t="shared" si="3"/>
        <v>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12</v>
      </c>
      <c r="C27" s="44">
        <v>12</v>
      </c>
      <c r="D27" s="44">
        <v>12</v>
      </c>
      <c r="E27" s="44">
        <v>12</v>
      </c>
      <c r="F27" s="44">
        <v>12</v>
      </c>
      <c r="G27" s="44">
        <v>12</v>
      </c>
      <c r="H27" s="44">
        <v>12</v>
      </c>
      <c r="I27" s="44">
        <v>12</v>
      </c>
      <c r="J27" s="44">
        <v>12</v>
      </c>
      <c r="K27" s="44">
        <v>12</v>
      </c>
      <c r="L27" s="44">
        <v>12</v>
      </c>
      <c r="M27" s="44">
        <v>12</v>
      </c>
      <c r="N27" s="44">
        <v>12</v>
      </c>
      <c r="O27" s="44">
        <v>12</v>
      </c>
      <c r="P27" s="44">
        <v>12</v>
      </c>
      <c r="Q27" s="44">
        <v>12</v>
      </c>
      <c r="R27" s="44">
        <v>12</v>
      </c>
      <c r="S27" s="44">
        <v>12</v>
      </c>
      <c r="T27" s="44">
        <v>12</v>
      </c>
      <c r="U27" s="44">
        <v>12</v>
      </c>
      <c r="V27" s="44">
        <v>12</v>
      </c>
      <c r="W27" s="44">
        <v>12</v>
      </c>
      <c r="X27" s="44">
        <v>12</v>
      </c>
      <c r="Y27" s="44">
        <v>12</v>
      </c>
      <c r="Z27" s="44">
        <v>12</v>
      </c>
      <c r="AA27" s="44">
        <v>12</v>
      </c>
      <c r="AB27" s="44">
        <v>12</v>
      </c>
      <c r="AC27" s="44">
        <v>12</v>
      </c>
      <c r="AD27" s="44">
        <v>12</v>
      </c>
      <c r="AE27" s="44">
        <v>12</v>
      </c>
      <c r="AF27" s="44">
        <v>12</v>
      </c>
      <c r="AG27" s="48">
        <v>36</v>
      </c>
      <c r="AH27" s="46">
        <f t="shared" si="2"/>
        <v>12</v>
      </c>
      <c r="AI27" s="47">
        <f t="shared" si="3"/>
        <v>12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11.4</v>
      </c>
      <c r="C28" s="44">
        <v>11.4</v>
      </c>
      <c r="D28" s="44">
        <v>11.4</v>
      </c>
      <c r="E28" s="44">
        <v>11.4</v>
      </c>
      <c r="F28" s="44">
        <v>11.4</v>
      </c>
      <c r="G28" s="44">
        <v>11.4</v>
      </c>
      <c r="H28" s="44">
        <v>11.4</v>
      </c>
      <c r="I28" s="44">
        <v>11.4</v>
      </c>
      <c r="J28" s="44">
        <v>11.4</v>
      </c>
      <c r="K28" s="44">
        <v>11.4</v>
      </c>
      <c r="L28" s="44">
        <v>11.4</v>
      </c>
      <c r="M28" s="44">
        <v>4.7</v>
      </c>
      <c r="N28" s="44">
        <v>4.7</v>
      </c>
      <c r="O28" s="44">
        <v>4.7</v>
      </c>
      <c r="P28" s="44">
        <v>4.7</v>
      </c>
      <c r="Q28" s="44">
        <v>4.7</v>
      </c>
      <c r="R28" s="44">
        <v>4.7</v>
      </c>
      <c r="S28" s="44">
        <v>4.7</v>
      </c>
      <c r="T28" s="44">
        <v>4.7</v>
      </c>
      <c r="U28" s="44">
        <v>4.7</v>
      </c>
      <c r="V28" s="44">
        <v>16</v>
      </c>
      <c r="W28" s="44">
        <v>16</v>
      </c>
      <c r="X28" s="44">
        <v>16</v>
      </c>
      <c r="Y28" s="44">
        <v>16</v>
      </c>
      <c r="Z28" s="44">
        <v>16</v>
      </c>
      <c r="AA28" s="44">
        <v>16</v>
      </c>
      <c r="AB28" s="44">
        <v>16</v>
      </c>
      <c r="AC28" s="44">
        <v>18.8</v>
      </c>
      <c r="AD28" s="44">
        <v>18.8</v>
      </c>
      <c r="AE28" s="44">
        <v>18.8</v>
      </c>
      <c r="AF28" s="44">
        <v>18.8</v>
      </c>
      <c r="AG28" s="48">
        <v>35.5</v>
      </c>
      <c r="AH28" s="46">
        <f t="shared" si="2"/>
        <v>18.8</v>
      </c>
      <c r="AI28" s="47">
        <f t="shared" si="3"/>
        <v>4.7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5.5</v>
      </c>
      <c r="C29" s="44">
        <v>5</v>
      </c>
      <c r="D29" s="44">
        <v>5</v>
      </c>
      <c r="E29" s="44">
        <v>5</v>
      </c>
      <c r="F29" s="44">
        <v>5</v>
      </c>
      <c r="G29" s="44">
        <v>5</v>
      </c>
      <c r="H29" s="44">
        <v>5</v>
      </c>
      <c r="I29" s="44">
        <v>5</v>
      </c>
      <c r="J29" s="44">
        <v>5</v>
      </c>
      <c r="K29" s="44">
        <v>5</v>
      </c>
      <c r="L29" s="44">
        <v>5</v>
      </c>
      <c r="M29" s="44">
        <v>4.5999999999999996</v>
      </c>
      <c r="N29" s="44">
        <v>4.5999999999999996</v>
      </c>
      <c r="O29" s="44">
        <v>4.5999999999999996</v>
      </c>
      <c r="P29" s="44">
        <v>4.5999999999999996</v>
      </c>
      <c r="Q29" s="44">
        <v>4.5999999999999996</v>
      </c>
      <c r="R29" s="44">
        <v>4.5999999999999996</v>
      </c>
      <c r="S29" s="44">
        <v>4.5999999999999996</v>
      </c>
      <c r="T29" s="44">
        <v>4.5999999999999996</v>
      </c>
      <c r="U29" s="44">
        <v>4.5999999999999996</v>
      </c>
      <c r="V29" s="44">
        <v>8.5</v>
      </c>
      <c r="W29" s="44">
        <v>8.5</v>
      </c>
      <c r="X29" s="44">
        <v>8.5</v>
      </c>
      <c r="Y29" s="44">
        <v>8.5</v>
      </c>
      <c r="Z29" s="44">
        <v>8.5</v>
      </c>
      <c r="AA29" s="44">
        <v>8.5</v>
      </c>
      <c r="AB29" s="44">
        <v>8.5</v>
      </c>
      <c r="AC29" s="44">
        <v>10.8</v>
      </c>
      <c r="AD29" s="44">
        <v>10.8</v>
      </c>
      <c r="AE29" s="44">
        <v>10.8</v>
      </c>
      <c r="AF29" s="44">
        <v>10.8</v>
      </c>
      <c r="AG29" s="61">
        <v>32</v>
      </c>
      <c r="AH29" s="46">
        <f t="shared" si="2"/>
        <v>10.8</v>
      </c>
      <c r="AI29" s="47">
        <f t="shared" si="3"/>
        <v>4.5999999999999996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7.9</v>
      </c>
      <c r="C30" s="44">
        <v>7.9</v>
      </c>
      <c r="D30" s="44">
        <v>7.9</v>
      </c>
      <c r="E30" s="44">
        <v>7.9</v>
      </c>
      <c r="F30" s="44">
        <v>7.9</v>
      </c>
      <c r="G30" s="44">
        <v>7.9</v>
      </c>
      <c r="H30" s="44">
        <v>7.9</v>
      </c>
      <c r="I30" s="44">
        <v>7.9</v>
      </c>
      <c r="J30" s="44">
        <v>7.9</v>
      </c>
      <c r="K30" s="44">
        <v>7.9</v>
      </c>
      <c r="L30" s="44">
        <v>7.9</v>
      </c>
      <c r="M30" s="44">
        <v>7.5</v>
      </c>
      <c r="N30" s="44">
        <v>7.5</v>
      </c>
      <c r="O30" s="44">
        <v>7.5</v>
      </c>
      <c r="P30" s="44">
        <v>7.5</v>
      </c>
      <c r="Q30" s="44">
        <v>7.5</v>
      </c>
      <c r="R30" s="44">
        <v>7.5</v>
      </c>
      <c r="S30" s="44">
        <v>7.5</v>
      </c>
      <c r="T30" s="44">
        <v>7.5</v>
      </c>
      <c r="U30" s="44">
        <v>7.5</v>
      </c>
      <c r="V30" s="44">
        <v>9.6</v>
      </c>
      <c r="W30" s="44">
        <v>9.6</v>
      </c>
      <c r="X30" s="44">
        <v>9.6</v>
      </c>
      <c r="Y30" s="44">
        <v>9.6</v>
      </c>
      <c r="Z30" s="44">
        <v>9.6</v>
      </c>
      <c r="AA30" s="44">
        <v>9.6</v>
      </c>
      <c r="AB30" s="44">
        <v>9.6</v>
      </c>
      <c r="AC30" s="44">
        <v>10.8</v>
      </c>
      <c r="AD30" s="44">
        <v>10.8</v>
      </c>
      <c r="AE30" s="44">
        <v>10.8</v>
      </c>
      <c r="AF30" s="44">
        <v>10.8</v>
      </c>
      <c r="AG30" s="48">
        <v>30</v>
      </c>
      <c r="AH30" s="46">
        <f t="shared" si="2"/>
        <v>10.8</v>
      </c>
      <c r="AI30" s="47">
        <f t="shared" si="3"/>
        <v>7.5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6.2</v>
      </c>
      <c r="C31" s="44">
        <v>6.2</v>
      </c>
      <c r="D31" s="44">
        <v>6.2</v>
      </c>
      <c r="E31" s="44">
        <v>6.2</v>
      </c>
      <c r="F31" s="44">
        <v>6.2</v>
      </c>
      <c r="G31" s="44">
        <v>6.2</v>
      </c>
      <c r="H31" s="44">
        <v>6.2</v>
      </c>
      <c r="I31" s="44">
        <v>6.2</v>
      </c>
      <c r="J31" s="44">
        <v>6.2</v>
      </c>
      <c r="K31" s="44">
        <v>6.2</v>
      </c>
      <c r="L31" s="44">
        <v>6.2</v>
      </c>
      <c r="M31" s="44">
        <v>6</v>
      </c>
      <c r="N31" s="44">
        <v>6</v>
      </c>
      <c r="O31" s="44">
        <v>6</v>
      </c>
      <c r="P31" s="44">
        <v>6</v>
      </c>
      <c r="Q31" s="44">
        <v>6</v>
      </c>
      <c r="R31" s="44">
        <v>6</v>
      </c>
      <c r="S31" s="44">
        <v>6</v>
      </c>
      <c r="T31" s="44">
        <v>6</v>
      </c>
      <c r="U31" s="44">
        <v>6</v>
      </c>
      <c r="V31" s="44">
        <v>9.1</v>
      </c>
      <c r="W31" s="44">
        <v>9.1</v>
      </c>
      <c r="X31" s="44">
        <v>9.1</v>
      </c>
      <c r="Y31" s="44">
        <v>9.1</v>
      </c>
      <c r="Z31" s="44">
        <v>9.1</v>
      </c>
      <c r="AA31" s="44">
        <v>9.1</v>
      </c>
      <c r="AB31" s="44">
        <v>9.1</v>
      </c>
      <c r="AC31" s="44">
        <v>9</v>
      </c>
      <c r="AD31" s="44">
        <v>9</v>
      </c>
      <c r="AE31" s="44">
        <v>9</v>
      </c>
      <c r="AF31" s="44">
        <v>9</v>
      </c>
      <c r="AG31" s="48">
        <v>29.04</v>
      </c>
      <c r="AH31" s="46">
        <f t="shared" si="2"/>
        <v>9.1</v>
      </c>
      <c r="AI31" s="47">
        <f t="shared" si="3"/>
        <v>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7.9</v>
      </c>
      <c r="C32" s="44">
        <v>7.9</v>
      </c>
      <c r="D32" s="44">
        <v>7.9</v>
      </c>
      <c r="E32" s="44">
        <v>7.9</v>
      </c>
      <c r="F32" s="44">
        <v>7.9</v>
      </c>
      <c r="G32" s="44">
        <v>7.9</v>
      </c>
      <c r="H32" s="44">
        <v>7.9</v>
      </c>
      <c r="I32" s="44">
        <v>7.9</v>
      </c>
      <c r="J32" s="44">
        <v>7.9</v>
      </c>
      <c r="K32" s="44">
        <v>7.9</v>
      </c>
      <c r="L32" s="44">
        <v>7.9</v>
      </c>
      <c r="M32" s="44">
        <v>8</v>
      </c>
      <c r="N32" s="44">
        <v>8</v>
      </c>
      <c r="O32" s="44">
        <v>8</v>
      </c>
      <c r="P32" s="44">
        <v>8</v>
      </c>
      <c r="Q32" s="44">
        <v>8</v>
      </c>
      <c r="R32" s="44">
        <v>8</v>
      </c>
      <c r="S32" s="44">
        <v>8</v>
      </c>
      <c r="T32" s="44">
        <v>8</v>
      </c>
      <c r="U32" s="44">
        <v>8</v>
      </c>
      <c r="V32" s="44">
        <v>8</v>
      </c>
      <c r="W32" s="44">
        <v>8</v>
      </c>
      <c r="X32" s="44">
        <v>8</v>
      </c>
      <c r="Y32" s="44">
        <v>8</v>
      </c>
      <c r="Z32" s="44">
        <v>8</v>
      </c>
      <c r="AA32" s="44">
        <v>8</v>
      </c>
      <c r="AB32" s="44">
        <v>8</v>
      </c>
      <c r="AC32" s="44">
        <v>11.3</v>
      </c>
      <c r="AD32" s="44">
        <v>11.3</v>
      </c>
      <c r="AE32" s="44">
        <v>11.3</v>
      </c>
      <c r="AF32" s="44">
        <v>11.3</v>
      </c>
      <c r="AG32" s="48">
        <v>28.1</v>
      </c>
      <c r="AH32" s="46">
        <f t="shared" si="2"/>
        <v>11.3</v>
      </c>
      <c r="AI32" s="47">
        <f t="shared" si="3"/>
        <v>7.9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6.1</v>
      </c>
      <c r="C33" s="44">
        <v>6.1</v>
      </c>
      <c r="D33" s="44">
        <v>6.1</v>
      </c>
      <c r="E33" s="44">
        <v>6.1</v>
      </c>
      <c r="F33" s="44">
        <v>6.1</v>
      </c>
      <c r="G33" s="44">
        <v>6.1</v>
      </c>
      <c r="H33" s="44">
        <v>6.1</v>
      </c>
      <c r="I33" s="44">
        <v>6.1</v>
      </c>
      <c r="J33" s="44">
        <v>6.1</v>
      </c>
      <c r="K33" s="44">
        <v>6.1</v>
      </c>
      <c r="L33" s="44">
        <v>6.1</v>
      </c>
      <c r="M33" s="44">
        <v>1.6</v>
      </c>
      <c r="N33" s="44">
        <v>1.6</v>
      </c>
      <c r="O33" s="44">
        <v>1.6</v>
      </c>
      <c r="P33" s="44">
        <v>1.6</v>
      </c>
      <c r="Q33" s="44">
        <v>1.6</v>
      </c>
      <c r="R33" s="44">
        <v>1.6</v>
      </c>
      <c r="S33" s="44">
        <v>1.6</v>
      </c>
      <c r="T33" s="44">
        <v>1.6</v>
      </c>
      <c r="U33" s="44">
        <v>1.6</v>
      </c>
      <c r="V33" s="44">
        <v>9.1999999999999993</v>
      </c>
      <c r="W33" s="44">
        <v>9.1999999999999993</v>
      </c>
      <c r="X33" s="44">
        <v>9.1999999999999993</v>
      </c>
      <c r="Y33" s="44">
        <v>9.1999999999999993</v>
      </c>
      <c r="Z33" s="44">
        <v>9.1999999999999993</v>
      </c>
      <c r="AA33" s="44">
        <v>9.1999999999999993</v>
      </c>
      <c r="AB33" s="44">
        <v>9.1999999999999993</v>
      </c>
      <c r="AC33" s="44">
        <v>11.9</v>
      </c>
      <c r="AD33" s="44">
        <v>11.9</v>
      </c>
      <c r="AE33" s="44">
        <v>11.9</v>
      </c>
      <c r="AF33" s="44">
        <v>11.9</v>
      </c>
      <c r="AG33" s="48">
        <v>27</v>
      </c>
      <c r="AH33" s="46">
        <f t="shared" si="2"/>
        <v>11.9</v>
      </c>
      <c r="AI33" s="47">
        <f t="shared" si="3"/>
        <v>1.6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6.2</v>
      </c>
      <c r="W34" s="44">
        <v>6.2</v>
      </c>
      <c r="X34" s="44">
        <v>6.2</v>
      </c>
      <c r="Y34" s="44">
        <v>6.2</v>
      </c>
      <c r="Z34" s="44">
        <v>6.2</v>
      </c>
      <c r="AA34" s="44">
        <v>6.2</v>
      </c>
      <c r="AB34" s="44">
        <v>6.2</v>
      </c>
      <c r="AC34" s="44">
        <v>6.1</v>
      </c>
      <c r="AD34" s="44">
        <v>6.1</v>
      </c>
      <c r="AE34" s="44">
        <v>6.1</v>
      </c>
      <c r="AF34" s="44">
        <v>6.1</v>
      </c>
      <c r="AG34" s="48">
        <v>25</v>
      </c>
      <c r="AH34" s="46">
        <f t="shared" si="2"/>
        <v>6.2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6</v>
      </c>
      <c r="C35" s="44">
        <v>6.7</v>
      </c>
      <c r="D35" s="44">
        <v>6.7</v>
      </c>
      <c r="E35" s="44">
        <v>6.7</v>
      </c>
      <c r="F35" s="44">
        <v>6.7</v>
      </c>
      <c r="G35" s="44">
        <v>6.7</v>
      </c>
      <c r="H35" s="44">
        <v>6.7</v>
      </c>
      <c r="I35" s="44">
        <v>6.7</v>
      </c>
      <c r="J35" s="44">
        <v>6.7</v>
      </c>
      <c r="K35" s="44">
        <v>6.7</v>
      </c>
      <c r="L35" s="44">
        <v>6.7</v>
      </c>
      <c r="M35" s="44">
        <v>6</v>
      </c>
      <c r="N35" s="44">
        <v>6</v>
      </c>
      <c r="O35" s="44">
        <v>6</v>
      </c>
      <c r="P35" s="44">
        <v>6</v>
      </c>
      <c r="Q35" s="44">
        <v>6</v>
      </c>
      <c r="R35" s="44">
        <v>6</v>
      </c>
      <c r="S35" s="44">
        <v>6</v>
      </c>
      <c r="T35" s="44">
        <v>6</v>
      </c>
      <c r="U35" s="44">
        <v>6</v>
      </c>
      <c r="V35" s="44">
        <v>8.8000000000000007</v>
      </c>
      <c r="W35" s="44">
        <v>8.8000000000000007</v>
      </c>
      <c r="X35" s="44">
        <v>8.8000000000000007</v>
      </c>
      <c r="Y35" s="44">
        <v>8.8000000000000007</v>
      </c>
      <c r="Z35" s="44">
        <v>8.8000000000000007</v>
      </c>
      <c r="AA35" s="44">
        <v>8.8000000000000007</v>
      </c>
      <c r="AB35" s="44">
        <v>8.8000000000000007</v>
      </c>
      <c r="AC35" s="44">
        <v>10.5</v>
      </c>
      <c r="AD35" s="44">
        <v>10.5</v>
      </c>
      <c r="AE35" s="44">
        <v>10.5</v>
      </c>
      <c r="AF35" s="44">
        <v>10.5</v>
      </c>
      <c r="AG35" s="48">
        <v>25</v>
      </c>
      <c r="AH35" s="46">
        <f t="shared" si="2"/>
        <v>10.5</v>
      </c>
      <c r="AI35" s="47">
        <f t="shared" si="3"/>
        <v>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5</v>
      </c>
      <c r="C36" s="44">
        <v>5</v>
      </c>
      <c r="D36" s="44">
        <v>5</v>
      </c>
      <c r="E36" s="44">
        <v>5</v>
      </c>
      <c r="F36" s="44">
        <v>5</v>
      </c>
      <c r="G36" s="44">
        <v>5</v>
      </c>
      <c r="H36" s="44">
        <v>5</v>
      </c>
      <c r="I36" s="44">
        <v>5</v>
      </c>
      <c r="J36" s="44">
        <v>5</v>
      </c>
      <c r="K36" s="44">
        <v>5</v>
      </c>
      <c r="L36" s="44">
        <v>5</v>
      </c>
      <c r="M36" s="44">
        <v>5</v>
      </c>
      <c r="N36" s="44">
        <v>5</v>
      </c>
      <c r="O36" s="44">
        <v>5</v>
      </c>
      <c r="P36" s="44">
        <v>5</v>
      </c>
      <c r="Q36" s="44">
        <v>5</v>
      </c>
      <c r="R36" s="44">
        <v>5</v>
      </c>
      <c r="S36" s="44">
        <v>5</v>
      </c>
      <c r="T36" s="44">
        <v>5</v>
      </c>
      <c r="U36" s="44">
        <v>5</v>
      </c>
      <c r="V36" s="44">
        <v>1.3</v>
      </c>
      <c r="W36" s="44">
        <v>1.3</v>
      </c>
      <c r="X36" s="44">
        <v>1.3</v>
      </c>
      <c r="Y36" s="44">
        <v>1.3</v>
      </c>
      <c r="Z36" s="44">
        <v>1.3</v>
      </c>
      <c r="AA36" s="44">
        <v>1.3</v>
      </c>
      <c r="AB36" s="44">
        <v>1.3</v>
      </c>
      <c r="AC36" s="44">
        <v>1.3</v>
      </c>
      <c r="AD36" s="44">
        <v>1.3</v>
      </c>
      <c r="AE36" s="44">
        <v>1.3</v>
      </c>
      <c r="AF36" s="44">
        <v>1.3</v>
      </c>
      <c r="AG36" s="48">
        <v>25</v>
      </c>
      <c r="AH36" s="46">
        <f t="shared" si="2"/>
        <v>5</v>
      </c>
      <c r="AI36" s="47">
        <f t="shared" si="3"/>
        <v>1.3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8.5</v>
      </c>
      <c r="C37" s="44">
        <v>7.6</v>
      </c>
      <c r="D37" s="44">
        <v>7.6</v>
      </c>
      <c r="E37" s="44">
        <v>7.6</v>
      </c>
      <c r="F37" s="44">
        <v>7.6</v>
      </c>
      <c r="G37" s="44">
        <v>7.6</v>
      </c>
      <c r="H37" s="44">
        <v>7.6</v>
      </c>
      <c r="I37" s="44">
        <v>7.6</v>
      </c>
      <c r="J37" s="44">
        <v>7.6</v>
      </c>
      <c r="K37" s="44">
        <v>7.6</v>
      </c>
      <c r="L37" s="44">
        <v>7.6</v>
      </c>
      <c r="M37" s="44">
        <v>7.2</v>
      </c>
      <c r="N37" s="44">
        <v>7.2</v>
      </c>
      <c r="O37" s="44">
        <v>7.2</v>
      </c>
      <c r="P37" s="44">
        <v>7.2</v>
      </c>
      <c r="Q37" s="44">
        <v>7.2</v>
      </c>
      <c r="R37" s="44">
        <v>7.2</v>
      </c>
      <c r="S37" s="44">
        <v>7.2</v>
      </c>
      <c r="T37" s="44">
        <v>7.2</v>
      </c>
      <c r="U37" s="44">
        <v>7.2</v>
      </c>
      <c r="V37" s="44">
        <v>13.2</v>
      </c>
      <c r="W37" s="44">
        <v>13.2</v>
      </c>
      <c r="X37" s="44">
        <v>13.2</v>
      </c>
      <c r="Y37" s="44">
        <v>13.2</v>
      </c>
      <c r="Z37" s="44">
        <v>13.2</v>
      </c>
      <c r="AA37" s="44">
        <v>13.2</v>
      </c>
      <c r="AB37" s="44">
        <v>13.2</v>
      </c>
      <c r="AC37" s="44">
        <v>13.2</v>
      </c>
      <c r="AD37" s="44">
        <v>13.2</v>
      </c>
      <c r="AE37" s="44">
        <v>13.2</v>
      </c>
      <c r="AF37" s="44">
        <v>13.2</v>
      </c>
      <c r="AG37" s="48">
        <v>25</v>
      </c>
      <c r="AH37" s="46">
        <f t="shared" si="2"/>
        <v>13.2</v>
      </c>
      <c r="AI37" s="47">
        <f t="shared" si="3"/>
        <v>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</v>
      </c>
      <c r="C38" s="44">
        <v>10</v>
      </c>
      <c r="D38" s="44">
        <v>10</v>
      </c>
      <c r="E38" s="44">
        <v>10</v>
      </c>
      <c r="F38" s="44">
        <v>10</v>
      </c>
      <c r="G38" s="44">
        <v>10</v>
      </c>
      <c r="H38" s="44">
        <v>10</v>
      </c>
      <c r="I38" s="44">
        <v>10</v>
      </c>
      <c r="J38" s="44">
        <v>10</v>
      </c>
      <c r="K38" s="44">
        <v>10</v>
      </c>
      <c r="L38" s="44">
        <v>10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>
        <v>10</v>
      </c>
      <c r="V38" s="44">
        <v>10</v>
      </c>
      <c r="W38" s="44">
        <v>10</v>
      </c>
      <c r="X38" s="44">
        <v>10</v>
      </c>
      <c r="Y38" s="44">
        <v>10</v>
      </c>
      <c r="Z38" s="44">
        <v>10</v>
      </c>
      <c r="AA38" s="44">
        <v>10</v>
      </c>
      <c r="AB38" s="44">
        <v>10</v>
      </c>
      <c r="AC38" s="44">
        <v>10</v>
      </c>
      <c r="AD38" s="44">
        <v>10</v>
      </c>
      <c r="AE38" s="44">
        <v>10</v>
      </c>
      <c r="AF38" s="44">
        <v>10</v>
      </c>
      <c r="AG38" s="48">
        <v>25</v>
      </c>
      <c r="AH38" s="46">
        <f t="shared" si="2"/>
        <v>10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7.4</v>
      </c>
      <c r="C39" s="44">
        <v>7.4</v>
      </c>
      <c r="D39" s="44">
        <v>7.4</v>
      </c>
      <c r="E39" s="44">
        <v>7.4</v>
      </c>
      <c r="F39" s="44">
        <v>7.4</v>
      </c>
      <c r="G39" s="44">
        <v>7.4</v>
      </c>
      <c r="H39" s="44">
        <v>7.4</v>
      </c>
      <c r="I39" s="44">
        <v>7.4</v>
      </c>
      <c r="J39" s="44">
        <v>7.4</v>
      </c>
      <c r="K39" s="44">
        <v>7.4</v>
      </c>
      <c r="L39" s="44">
        <v>7.4</v>
      </c>
      <c r="M39" s="44">
        <v>6.1</v>
      </c>
      <c r="N39" s="44">
        <v>6.1</v>
      </c>
      <c r="O39" s="44">
        <v>6.1</v>
      </c>
      <c r="P39" s="44">
        <v>6.1</v>
      </c>
      <c r="Q39" s="44">
        <v>6.1</v>
      </c>
      <c r="R39" s="44">
        <v>6.1</v>
      </c>
      <c r="S39" s="44">
        <v>6.1</v>
      </c>
      <c r="T39" s="44">
        <v>6.1</v>
      </c>
      <c r="U39" s="44">
        <v>6.1</v>
      </c>
      <c r="V39" s="44">
        <v>7.7</v>
      </c>
      <c r="W39" s="44">
        <v>7.7</v>
      </c>
      <c r="X39" s="44">
        <v>7.7</v>
      </c>
      <c r="Y39" s="44">
        <v>7.7</v>
      </c>
      <c r="Z39" s="44">
        <v>7.7</v>
      </c>
      <c r="AA39" s="44">
        <v>7.7</v>
      </c>
      <c r="AB39" s="44">
        <v>0</v>
      </c>
      <c r="AC39" s="44">
        <v>0</v>
      </c>
      <c r="AD39" s="44">
        <v>0</v>
      </c>
      <c r="AE39" s="44">
        <v>10</v>
      </c>
      <c r="AF39" s="44">
        <v>12.4</v>
      </c>
      <c r="AG39" s="48">
        <v>23.5</v>
      </c>
      <c r="AH39" s="46">
        <f t="shared" si="2"/>
        <v>12.4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2</v>
      </c>
      <c r="C40" s="44">
        <v>2</v>
      </c>
      <c r="D40" s="44">
        <v>2</v>
      </c>
      <c r="E40" s="44">
        <v>2</v>
      </c>
      <c r="F40" s="44">
        <v>2</v>
      </c>
      <c r="G40" s="44">
        <v>2</v>
      </c>
      <c r="H40" s="44">
        <v>2</v>
      </c>
      <c r="I40" s="44">
        <v>2</v>
      </c>
      <c r="J40" s="44">
        <v>2</v>
      </c>
      <c r="K40" s="44">
        <v>2</v>
      </c>
      <c r="L40" s="44">
        <v>2</v>
      </c>
      <c r="M40" s="44">
        <v>3.1</v>
      </c>
      <c r="N40" s="44">
        <v>3.1</v>
      </c>
      <c r="O40" s="44">
        <v>3.1</v>
      </c>
      <c r="P40" s="44">
        <v>3.1</v>
      </c>
      <c r="Q40" s="44">
        <v>3.1</v>
      </c>
      <c r="R40" s="44">
        <v>3.1</v>
      </c>
      <c r="S40" s="44">
        <v>3.1</v>
      </c>
      <c r="T40" s="44">
        <v>3.1</v>
      </c>
      <c r="U40" s="44">
        <v>3.1</v>
      </c>
      <c r="V40" s="44">
        <v>3.1</v>
      </c>
      <c r="W40" s="44">
        <v>3.1</v>
      </c>
      <c r="X40" s="44">
        <v>3.1</v>
      </c>
      <c r="Y40" s="44">
        <v>3.1</v>
      </c>
      <c r="Z40" s="44">
        <v>3.1</v>
      </c>
      <c r="AA40" s="44">
        <v>3.1</v>
      </c>
      <c r="AB40" s="44">
        <v>3.1</v>
      </c>
      <c r="AC40" s="44">
        <v>3.1</v>
      </c>
      <c r="AD40" s="44">
        <v>3.1</v>
      </c>
      <c r="AE40" s="44">
        <v>3.1</v>
      </c>
      <c r="AF40" s="44">
        <v>3.1</v>
      </c>
      <c r="AG40" s="48">
        <v>22.2</v>
      </c>
      <c r="AH40" s="46">
        <f t="shared" si="2"/>
        <v>3.1</v>
      </c>
      <c r="AI40" s="47">
        <f t="shared" si="3"/>
        <v>2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4.2</v>
      </c>
      <c r="C41" s="44">
        <v>4.2</v>
      </c>
      <c r="D41" s="44">
        <v>4.2</v>
      </c>
      <c r="E41" s="44">
        <v>4.2</v>
      </c>
      <c r="F41" s="44">
        <v>4.2</v>
      </c>
      <c r="G41" s="44">
        <v>4.2</v>
      </c>
      <c r="H41" s="44">
        <v>4.2</v>
      </c>
      <c r="I41" s="44">
        <v>4.2</v>
      </c>
      <c r="J41" s="44">
        <v>4.2</v>
      </c>
      <c r="K41" s="44">
        <v>4.2</v>
      </c>
      <c r="L41" s="44">
        <v>4.2</v>
      </c>
      <c r="M41" s="44">
        <v>4.2</v>
      </c>
      <c r="N41" s="44">
        <v>4.2</v>
      </c>
      <c r="O41" s="44">
        <v>4.2</v>
      </c>
      <c r="P41" s="44">
        <v>4.2</v>
      </c>
      <c r="Q41" s="44">
        <v>4.2</v>
      </c>
      <c r="R41" s="44">
        <v>4.2</v>
      </c>
      <c r="S41" s="44">
        <v>4.2</v>
      </c>
      <c r="T41" s="44">
        <v>4.2</v>
      </c>
      <c r="U41" s="44">
        <v>4.2</v>
      </c>
      <c r="V41" s="44">
        <v>4.2</v>
      </c>
      <c r="W41" s="44">
        <v>4.2</v>
      </c>
      <c r="X41" s="44">
        <v>4.2</v>
      </c>
      <c r="Y41" s="44">
        <v>4.2</v>
      </c>
      <c r="Z41" s="44">
        <v>4.2</v>
      </c>
      <c r="AA41" s="44">
        <v>4.2</v>
      </c>
      <c r="AB41" s="44">
        <v>4.2</v>
      </c>
      <c r="AC41" s="44">
        <v>4.2</v>
      </c>
      <c r="AD41" s="44">
        <v>4.2</v>
      </c>
      <c r="AE41" s="44">
        <v>4.2</v>
      </c>
      <c r="AF41" s="44">
        <v>4.2</v>
      </c>
      <c r="AG41" s="48">
        <v>22.1</v>
      </c>
      <c r="AH41" s="46">
        <f t="shared" si="2"/>
        <v>4.2</v>
      </c>
      <c r="AI41" s="47">
        <f t="shared" si="3"/>
        <v>4.2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</v>
      </c>
      <c r="C43" s="44">
        <v>6</v>
      </c>
      <c r="D43" s="44">
        <v>6</v>
      </c>
      <c r="E43" s="44">
        <v>6</v>
      </c>
      <c r="F43" s="44">
        <v>6</v>
      </c>
      <c r="G43" s="44">
        <v>6</v>
      </c>
      <c r="H43" s="44">
        <v>6</v>
      </c>
      <c r="I43" s="44">
        <v>6</v>
      </c>
      <c r="J43" s="44">
        <v>6</v>
      </c>
      <c r="K43" s="44">
        <v>6</v>
      </c>
      <c r="L43" s="44">
        <v>6</v>
      </c>
      <c r="M43" s="44">
        <v>6</v>
      </c>
      <c r="N43" s="44">
        <v>6</v>
      </c>
      <c r="O43" s="44">
        <v>6</v>
      </c>
      <c r="P43" s="44">
        <v>6</v>
      </c>
      <c r="Q43" s="44">
        <v>6</v>
      </c>
      <c r="R43" s="44">
        <v>6</v>
      </c>
      <c r="S43" s="44">
        <v>6</v>
      </c>
      <c r="T43" s="44">
        <v>6</v>
      </c>
      <c r="U43" s="44">
        <v>6</v>
      </c>
      <c r="V43" s="44">
        <v>6</v>
      </c>
      <c r="W43" s="44">
        <v>6</v>
      </c>
      <c r="X43" s="44">
        <v>6</v>
      </c>
      <c r="Y43" s="44">
        <v>6</v>
      </c>
      <c r="Z43" s="44">
        <v>6</v>
      </c>
      <c r="AA43" s="44">
        <v>6</v>
      </c>
      <c r="AB43" s="44">
        <v>6</v>
      </c>
      <c r="AC43" s="44">
        <v>6</v>
      </c>
      <c r="AD43" s="44">
        <v>6</v>
      </c>
      <c r="AE43" s="44">
        <v>6</v>
      </c>
      <c r="AF43" s="44">
        <v>6</v>
      </c>
      <c r="AG43" s="48">
        <v>22</v>
      </c>
      <c r="AH43" s="46">
        <f t="shared" si="2"/>
        <v>6</v>
      </c>
      <c r="AI43" s="47">
        <f t="shared" si="3"/>
        <v>6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6.9</v>
      </c>
      <c r="C44" s="44">
        <v>6.9</v>
      </c>
      <c r="D44" s="44">
        <v>6.9</v>
      </c>
      <c r="E44" s="44">
        <v>6.9</v>
      </c>
      <c r="F44" s="44">
        <v>6.9</v>
      </c>
      <c r="G44" s="44">
        <v>6.9</v>
      </c>
      <c r="H44" s="44">
        <v>6.9</v>
      </c>
      <c r="I44" s="44">
        <v>6.9</v>
      </c>
      <c r="J44" s="44">
        <v>6.9</v>
      </c>
      <c r="K44" s="44">
        <v>6.9</v>
      </c>
      <c r="L44" s="44">
        <v>6.9</v>
      </c>
      <c r="M44" s="44">
        <v>6.9</v>
      </c>
      <c r="N44" s="44">
        <v>6.9</v>
      </c>
      <c r="O44" s="44">
        <v>6.9</v>
      </c>
      <c r="P44" s="44">
        <v>6.9</v>
      </c>
      <c r="Q44" s="44">
        <v>6.9</v>
      </c>
      <c r="R44" s="44">
        <v>6.9</v>
      </c>
      <c r="S44" s="44">
        <v>6.9</v>
      </c>
      <c r="T44" s="44">
        <v>6.9</v>
      </c>
      <c r="U44" s="44">
        <v>6.9</v>
      </c>
      <c r="V44" s="44">
        <v>6.9</v>
      </c>
      <c r="W44" s="44">
        <v>6.9</v>
      </c>
      <c r="X44" s="44">
        <v>6.9</v>
      </c>
      <c r="Y44" s="44">
        <v>6.9</v>
      </c>
      <c r="Z44" s="44">
        <v>6.9</v>
      </c>
      <c r="AA44" s="44">
        <v>6.9</v>
      </c>
      <c r="AB44" s="44">
        <v>6.9</v>
      </c>
      <c r="AC44" s="44">
        <v>6.9</v>
      </c>
      <c r="AD44" s="44">
        <v>6.9</v>
      </c>
      <c r="AE44" s="44">
        <v>6.9</v>
      </c>
      <c r="AF44" s="44">
        <v>6.9</v>
      </c>
      <c r="AG44" s="48">
        <v>21.93</v>
      </c>
      <c r="AH44" s="46">
        <f t="shared" si="2"/>
        <v>6.9</v>
      </c>
      <c r="AI44" s="47">
        <f t="shared" si="3"/>
        <v>6.9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7.3</v>
      </c>
      <c r="C45" s="44">
        <v>7.3</v>
      </c>
      <c r="D45" s="44">
        <v>7.3</v>
      </c>
      <c r="E45" s="44">
        <v>7.3</v>
      </c>
      <c r="F45" s="44">
        <v>7.3</v>
      </c>
      <c r="G45" s="44">
        <v>7.3</v>
      </c>
      <c r="H45" s="44">
        <v>7.3</v>
      </c>
      <c r="I45" s="44">
        <v>7.3</v>
      </c>
      <c r="J45" s="44">
        <v>7.3</v>
      </c>
      <c r="K45" s="44">
        <v>7.3</v>
      </c>
      <c r="L45" s="44">
        <v>7.3</v>
      </c>
      <c r="M45" s="44">
        <v>7.4</v>
      </c>
      <c r="N45" s="44">
        <v>7.4</v>
      </c>
      <c r="O45" s="44">
        <v>7.4</v>
      </c>
      <c r="P45" s="44">
        <v>7.4</v>
      </c>
      <c r="Q45" s="44">
        <v>7.4</v>
      </c>
      <c r="R45" s="44">
        <v>7.4</v>
      </c>
      <c r="S45" s="44">
        <v>7.4</v>
      </c>
      <c r="T45" s="44">
        <v>7.4</v>
      </c>
      <c r="U45" s="44">
        <v>7.4</v>
      </c>
      <c r="V45" s="44">
        <v>7.4</v>
      </c>
      <c r="W45" s="44">
        <v>7.4</v>
      </c>
      <c r="X45" s="44">
        <v>7.4</v>
      </c>
      <c r="Y45" s="44">
        <v>7.4</v>
      </c>
      <c r="Z45" s="44">
        <v>7.4</v>
      </c>
      <c r="AA45" s="44">
        <v>7.4</v>
      </c>
      <c r="AB45" s="44">
        <v>7.4</v>
      </c>
      <c r="AC45" s="44">
        <v>7.4</v>
      </c>
      <c r="AD45" s="44">
        <v>7.4</v>
      </c>
      <c r="AE45" s="44">
        <v>7.4</v>
      </c>
      <c r="AF45" s="44">
        <v>7.4</v>
      </c>
      <c r="AG45" s="48">
        <v>21.3</v>
      </c>
      <c r="AH45" s="46">
        <f t="shared" si="2"/>
        <v>7.4</v>
      </c>
      <c r="AI45" s="47">
        <f t="shared" si="3"/>
        <v>7.3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4.8</v>
      </c>
      <c r="C46" s="44">
        <v>5.77</v>
      </c>
      <c r="D46" s="44">
        <v>5.77</v>
      </c>
      <c r="E46" s="44">
        <v>5.77</v>
      </c>
      <c r="F46" s="44">
        <v>5.77</v>
      </c>
      <c r="G46" s="44">
        <v>5.77</v>
      </c>
      <c r="H46" s="44">
        <v>5.77</v>
      </c>
      <c r="I46" s="44">
        <v>5.77</v>
      </c>
      <c r="J46" s="44">
        <v>5.77</v>
      </c>
      <c r="K46" s="44">
        <v>5.77</v>
      </c>
      <c r="L46" s="44">
        <v>5.77</v>
      </c>
      <c r="M46" s="44">
        <v>4</v>
      </c>
      <c r="N46" s="44">
        <v>4</v>
      </c>
      <c r="O46" s="44">
        <v>4</v>
      </c>
      <c r="P46" s="44">
        <v>4</v>
      </c>
      <c r="Q46" s="44">
        <v>4</v>
      </c>
      <c r="R46" s="44">
        <v>4</v>
      </c>
      <c r="S46" s="44">
        <v>4</v>
      </c>
      <c r="T46" s="44">
        <v>4</v>
      </c>
      <c r="U46" s="44">
        <v>4</v>
      </c>
      <c r="V46" s="44">
        <v>9.5</v>
      </c>
      <c r="W46" s="44">
        <v>9.5</v>
      </c>
      <c r="X46" s="44">
        <v>9.5</v>
      </c>
      <c r="Y46" s="44">
        <v>9.5</v>
      </c>
      <c r="Z46" s="44">
        <v>9.5</v>
      </c>
      <c r="AA46" s="44">
        <v>9.5</v>
      </c>
      <c r="AB46" s="44">
        <v>9.5</v>
      </c>
      <c r="AC46" s="44">
        <v>9.5</v>
      </c>
      <c r="AD46" s="44">
        <v>9.5</v>
      </c>
      <c r="AE46" s="44">
        <v>9.5</v>
      </c>
      <c r="AF46" s="44">
        <v>9.5</v>
      </c>
      <c r="AG46" s="48">
        <v>20</v>
      </c>
      <c r="AH46" s="46">
        <f t="shared" si="2"/>
        <v>9.5</v>
      </c>
      <c r="AI46" s="47">
        <f t="shared" si="3"/>
        <v>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4.5</v>
      </c>
      <c r="C47" s="44">
        <v>4.5</v>
      </c>
      <c r="D47" s="44">
        <v>4.5</v>
      </c>
      <c r="E47" s="44">
        <v>4.5</v>
      </c>
      <c r="F47" s="44">
        <v>4.5</v>
      </c>
      <c r="G47" s="44">
        <v>4.5</v>
      </c>
      <c r="H47" s="44">
        <v>4.5</v>
      </c>
      <c r="I47" s="44">
        <v>4.5</v>
      </c>
      <c r="J47" s="44">
        <v>4.5</v>
      </c>
      <c r="K47" s="44">
        <v>4.5</v>
      </c>
      <c r="L47" s="44">
        <v>4.5</v>
      </c>
      <c r="M47" s="44">
        <v>4.2</v>
      </c>
      <c r="N47" s="44">
        <v>4.2</v>
      </c>
      <c r="O47" s="44">
        <v>4.2</v>
      </c>
      <c r="P47" s="44">
        <v>4.2</v>
      </c>
      <c r="Q47" s="44">
        <v>4.2</v>
      </c>
      <c r="R47" s="44">
        <v>4.2</v>
      </c>
      <c r="S47" s="44">
        <v>4.2</v>
      </c>
      <c r="T47" s="44">
        <v>4.2</v>
      </c>
      <c r="U47" s="44">
        <v>4.2</v>
      </c>
      <c r="V47" s="44">
        <v>4.2</v>
      </c>
      <c r="W47" s="44">
        <v>4.2</v>
      </c>
      <c r="X47" s="44">
        <v>4.2</v>
      </c>
      <c r="Y47" s="44">
        <v>4.2</v>
      </c>
      <c r="Z47" s="44">
        <v>4.2</v>
      </c>
      <c r="AA47" s="44">
        <v>4.2</v>
      </c>
      <c r="AB47" s="44">
        <v>0</v>
      </c>
      <c r="AC47" s="44">
        <v>0</v>
      </c>
      <c r="AD47" s="44">
        <v>0</v>
      </c>
      <c r="AE47" s="44">
        <v>4</v>
      </c>
      <c r="AF47" s="44">
        <v>4.8</v>
      </c>
      <c r="AG47" s="48">
        <v>19.8</v>
      </c>
      <c r="AH47" s="46">
        <f t="shared" si="2"/>
        <v>4.8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3.4</v>
      </c>
      <c r="C48" s="44">
        <v>4.3</v>
      </c>
      <c r="D48" s="44">
        <v>4.3</v>
      </c>
      <c r="E48" s="44">
        <v>4.3</v>
      </c>
      <c r="F48" s="44">
        <v>4.3</v>
      </c>
      <c r="G48" s="44">
        <v>4.3</v>
      </c>
      <c r="H48" s="44">
        <v>4.3</v>
      </c>
      <c r="I48" s="44">
        <v>4.3</v>
      </c>
      <c r="J48" s="44">
        <v>4.3</v>
      </c>
      <c r="K48" s="44">
        <v>4.3</v>
      </c>
      <c r="L48" s="44">
        <v>4.3</v>
      </c>
      <c r="M48" s="44">
        <v>3.7</v>
      </c>
      <c r="N48" s="44">
        <v>3.7</v>
      </c>
      <c r="O48" s="44">
        <v>3.7</v>
      </c>
      <c r="P48" s="44">
        <v>3.7</v>
      </c>
      <c r="Q48" s="44">
        <v>3.7</v>
      </c>
      <c r="R48" s="44">
        <v>3.7</v>
      </c>
      <c r="S48" s="44">
        <v>3.7</v>
      </c>
      <c r="T48" s="44">
        <v>3.7</v>
      </c>
      <c r="U48" s="44">
        <v>3.7</v>
      </c>
      <c r="V48" s="44">
        <v>6.3</v>
      </c>
      <c r="W48" s="44">
        <v>6.3</v>
      </c>
      <c r="X48" s="44">
        <v>6.3</v>
      </c>
      <c r="Y48" s="44">
        <v>6.3</v>
      </c>
      <c r="Z48" s="44">
        <v>6.3</v>
      </c>
      <c r="AA48" s="44">
        <v>6.3</v>
      </c>
      <c r="AB48" s="44">
        <v>6.3</v>
      </c>
      <c r="AC48" s="44">
        <v>6.3</v>
      </c>
      <c r="AD48" s="44">
        <v>6.3</v>
      </c>
      <c r="AE48" s="44">
        <v>6.3</v>
      </c>
      <c r="AF48" s="44">
        <v>6.3</v>
      </c>
      <c r="AG48" s="48">
        <v>18</v>
      </c>
      <c r="AH48" s="46">
        <f t="shared" si="2"/>
        <v>6.3</v>
      </c>
      <c r="AI48" s="47">
        <f t="shared" si="3"/>
        <v>3.4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5.4</v>
      </c>
      <c r="C49" s="44">
        <v>5.4</v>
      </c>
      <c r="D49" s="44">
        <v>5.4</v>
      </c>
      <c r="E49" s="44">
        <v>5.4</v>
      </c>
      <c r="F49" s="44">
        <v>5.4</v>
      </c>
      <c r="G49" s="44">
        <v>5.4</v>
      </c>
      <c r="H49" s="44">
        <v>5.4</v>
      </c>
      <c r="I49" s="44">
        <v>5.4</v>
      </c>
      <c r="J49" s="44">
        <v>5.4</v>
      </c>
      <c r="K49" s="44">
        <v>5.4</v>
      </c>
      <c r="L49" s="44">
        <v>5.4</v>
      </c>
      <c r="M49" s="44">
        <v>6.6</v>
      </c>
      <c r="N49" s="44">
        <v>6.6</v>
      </c>
      <c r="O49" s="44">
        <v>6.6</v>
      </c>
      <c r="P49" s="44">
        <v>6.6</v>
      </c>
      <c r="Q49" s="44">
        <v>6.6</v>
      </c>
      <c r="R49" s="44">
        <v>6.6</v>
      </c>
      <c r="S49" s="44">
        <v>6.6</v>
      </c>
      <c r="T49" s="44">
        <v>6.6</v>
      </c>
      <c r="U49" s="44">
        <v>6.6</v>
      </c>
      <c r="V49" s="44">
        <v>6.6</v>
      </c>
      <c r="W49" s="44">
        <v>6.6</v>
      </c>
      <c r="X49" s="44">
        <v>6.6</v>
      </c>
      <c r="Y49" s="44">
        <v>6.6</v>
      </c>
      <c r="Z49" s="44">
        <v>6.6</v>
      </c>
      <c r="AA49" s="44">
        <v>6.6</v>
      </c>
      <c r="AB49" s="44">
        <v>6.6</v>
      </c>
      <c r="AC49" s="44">
        <v>6.6</v>
      </c>
      <c r="AD49" s="44">
        <v>6.6</v>
      </c>
      <c r="AE49" s="44">
        <v>6.6</v>
      </c>
      <c r="AF49" s="44">
        <v>6.6</v>
      </c>
      <c r="AG49" s="48">
        <v>15.33</v>
      </c>
      <c r="AH49" s="46">
        <f t="shared" si="2"/>
        <v>6.6</v>
      </c>
      <c r="AI49" s="47">
        <f t="shared" si="3"/>
        <v>5.4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v>0</v>
      </c>
      <c r="L51" s="44">
        <v>0</v>
      </c>
      <c r="M51" s="44">
        <v>0</v>
      </c>
      <c r="N51" s="44">
        <v>0</v>
      </c>
      <c r="O51" s="44">
        <v>0</v>
      </c>
      <c r="P51" s="44">
        <v>0</v>
      </c>
      <c r="Q51" s="44">
        <v>0</v>
      </c>
      <c r="R51" s="44">
        <v>0</v>
      </c>
      <c r="S51" s="44">
        <v>0</v>
      </c>
      <c r="T51" s="44">
        <v>0</v>
      </c>
      <c r="U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 s="44">
        <v>0</v>
      </c>
      <c r="AD51" s="44">
        <v>0</v>
      </c>
      <c r="AE51" s="44">
        <v>0</v>
      </c>
      <c r="AF51" s="44">
        <v>0</v>
      </c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3.5</v>
      </c>
      <c r="C52" s="44">
        <v>3.5</v>
      </c>
      <c r="D52" s="44">
        <v>3.5</v>
      </c>
      <c r="E52" s="44">
        <v>3.5</v>
      </c>
      <c r="F52" s="44">
        <v>3.5</v>
      </c>
      <c r="G52" s="44">
        <v>3.5</v>
      </c>
      <c r="H52" s="44">
        <v>3.5</v>
      </c>
      <c r="I52" s="44">
        <v>3.5</v>
      </c>
      <c r="J52" s="44">
        <v>3.5</v>
      </c>
      <c r="K52" s="44">
        <v>3.5</v>
      </c>
      <c r="L52" s="44">
        <v>3.5</v>
      </c>
      <c r="M52" s="44">
        <v>3.5</v>
      </c>
      <c r="N52" s="44">
        <v>3.5</v>
      </c>
      <c r="O52" s="44">
        <v>3.5</v>
      </c>
      <c r="P52" s="44">
        <v>3.5</v>
      </c>
      <c r="Q52" s="44">
        <v>3.5</v>
      </c>
      <c r="R52" s="44">
        <v>3.5</v>
      </c>
      <c r="S52" s="44">
        <v>3.5</v>
      </c>
      <c r="T52" s="44">
        <v>3.5</v>
      </c>
      <c r="U52" s="44">
        <v>3.5</v>
      </c>
      <c r="V52" s="44">
        <v>4.8</v>
      </c>
      <c r="W52" s="44">
        <v>4.8</v>
      </c>
      <c r="X52" s="44">
        <v>4.8</v>
      </c>
      <c r="Y52" s="44">
        <v>4.8</v>
      </c>
      <c r="Z52" s="44">
        <v>4.8</v>
      </c>
      <c r="AA52" s="44">
        <v>4.8</v>
      </c>
      <c r="AB52" s="44">
        <v>4.8</v>
      </c>
      <c r="AC52" s="44">
        <v>4.8</v>
      </c>
      <c r="AD52" s="44">
        <v>4.8</v>
      </c>
      <c r="AE52" s="44">
        <v>4.8</v>
      </c>
      <c r="AF52" s="44">
        <v>4.8</v>
      </c>
      <c r="AG52" s="48">
        <v>14.3</v>
      </c>
      <c r="AH52" s="46">
        <f t="shared" si="2"/>
        <v>4.8</v>
      </c>
      <c r="AI52" s="47">
        <f t="shared" si="3"/>
        <v>3.5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2.6</v>
      </c>
      <c r="C53" s="44">
        <v>2.6</v>
      </c>
      <c r="D53" s="44">
        <v>2.6</v>
      </c>
      <c r="E53" s="44">
        <v>2.6</v>
      </c>
      <c r="F53" s="44">
        <v>2.6</v>
      </c>
      <c r="G53" s="44">
        <v>2.6</v>
      </c>
      <c r="H53" s="44">
        <v>2.6</v>
      </c>
      <c r="I53" s="44">
        <v>2.6</v>
      </c>
      <c r="J53" s="44">
        <v>2.6</v>
      </c>
      <c r="K53" s="44">
        <v>2.6</v>
      </c>
      <c r="L53" s="44">
        <v>2.6</v>
      </c>
      <c r="M53" s="44">
        <v>2.4</v>
      </c>
      <c r="N53" s="44">
        <v>2.4</v>
      </c>
      <c r="O53" s="44">
        <v>2.4</v>
      </c>
      <c r="P53" s="44">
        <v>2.4</v>
      </c>
      <c r="Q53" s="44">
        <v>2.4</v>
      </c>
      <c r="R53" s="44">
        <v>2.4</v>
      </c>
      <c r="S53" s="44">
        <v>2.4</v>
      </c>
      <c r="T53" s="44">
        <v>2.4</v>
      </c>
      <c r="U53" s="44">
        <v>2.4</v>
      </c>
      <c r="V53" s="44">
        <v>3.5</v>
      </c>
      <c r="W53" s="44">
        <v>3.5</v>
      </c>
      <c r="X53" s="44">
        <v>3.5</v>
      </c>
      <c r="Y53" s="44">
        <v>3.5</v>
      </c>
      <c r="Z53" s="44">
        <v>3.5</v>
      </c>
      <c r="AA53" s="44">
        <v>3.5</v>
      </c>
      <c r="AB53" s="44">
        <v>3.5</v>
      </c>
      <c r="AC53" s="44">
        <v>3.5</v>
      </c>
      <c r="AD53" s="44">
        <v>3.5</v>
      </c>
      <c r="AE53" s="44">
        <v>3.5</v>
      </c>
      <c r="AF53" s="44">
        <v>3.5</v>
      </c>
      <c r="AG53" s="48">
        <v>14</v>
      </c>
      <c r="AH53" s="46">
        <f t="shared" si="2"/>
        <v>3.5</v>
      </c>
      <c r="AI53" s="47">
        <f t="shared" si="3"/>
        <v>2.4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4.8</v>
      </c>
      <c r="C54" s="44">
        <v>4.8</v>
      </c>
      <c r="D54" s="44">
        <v>4.8</v>
      </c>
      <c r="E54" s="44">
        <v>4.8</v>
      </c>
      <c r="F54" s="44">
        <v>4.8</v>
      </c>
      <c r="G54" s="44">
        <v>4.8</v>
      </c>
      <c r="H54" s="44">
        <v>4.8</v>
      </c>
      <c r="I54" s="44">
        <v>4.8</v>
      </c>
      <c r="J54" s="44">
        <v>4.8</v>
      </c>
      <c r="K54" s="44">
        <v>4.8</v>
      </c>
      <c r="L54" s="44">
        <v>4.8</v>
      </c>
      <c r="M54" s="44">
        <v>4.8</v>
      </c>
      <c r="N54" s="44">
        <v>4.8</v>
      </c>
      <c r="O54" s="44">
        <v>4.8</v>
      </c>
      <c r="P54" s="44">
        <v>4.8</v>
      </c>
      <c r="Q54" s="44">
        <v>4.8</v>
      </c>
      <c r="R54" s="44">
        <v>4.8</v>
      </c>
      <c r="S54" s="44">
        <v>4.8</v>
      </c>
      <c r="T54" s="44">
        <v>4.8</v>
      </c>
      <c r="U54" s="44">
        <v>4.8</v>
      </c>
      <c r="V54" s="44">
        <v>4.8</v>
      </c>
      <c r="W54" s="44">
        <v>4.8</v>
      </c>
      <c r="X54" s="44">
        <v>4.8</v>
      </c>
      <c r="Y54" s="44">
        <v>4.8</v>
      </c>
      <c r="Z54" s="44">
        <v>4.8</v>
      </c>
      <c r="AA54" s="44">
        <v>4.8</v>
      </c>
      <c r="AB54" s="44">
        <v>4.8</v>
      </c>
      <c r="AC54" s="44">
        <v>4.8</v>
      </c>
      <c r="AD54" s="44">
        <v>4.8</v>
      </c>
      <c r="AE54" s="44">
        <v>4.8</v>
      </c>
      <c r="AF54" s="44">
        <v>4.8</v>
      </c>
      <c r="AG54" s="48">
        <v>13.6</v>
      </c>
      <c r="AH54" s="46">
        <f t="shared" si="2"/>
        <v>4.8</v>
      </c>
      <c r="AI54" s="47">
        <f t="shared" si="3"/>
        <v>4.8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2.8</v>
      </c>
      <c r="C55" s="44">
        <v>2.8</v>
      </c>
      <c r="D55" s="44">
        <v>2.8</v>
      </c>
      <c r="E55" s="44">
        <v>2.8</v>
      </c>
      <c r="F55" s="44">
        <v>2.8</v>
      </c>
      <c r="G55" s="44">
        <v>2.8</v>
      </c>
      <c r="H55" s="44">
        <v>2.8</v>
      </c>
      <c r="I55" s="44">
        <v>2.8</v>
      </c>
      <c r="J55" s="44">
        <v>2.8</v>
      </c>
      <c r="K55" s="44">
        <v>2.8</v>
      </c>
      <c r="L55" s="44">
        <v>2.8</v>
      </c>
      <c r="M55" s="44">
        <v>2.7</v>
      </c>
      <c r="N55" s="44">
        <v>2.7</v>
      </c>
      <c r="O55" s="44">
        <v>2.7</v>
      </c>
      <c r="P55" s="44">
        <v>2.7</v>
      </c>
      <c r="Q55" s="44">
        <v>2.7</v>
      </c>
      <c r="R55" s="44">
        <v>2.7</v>
      </c>
      <c r="S55" s="44">
        <v>2.7</v>
      </c>
      <c r="T55" s="44">
        <v>2.7</v>
      </c>
      <c r="U55" s="44">
        <v>2.7</v>
      </c>
      <c r="V55" s="44">
        <v>2.7</v>
      </c>
      <c r="W55" s="44">
        <v>2.7</v>
      </c>
      <c r="X55" s="44">
        <v>2.7</v>
      </c>
      <c r="Y55" s="44">
        <v>2.7</v>
      </c>
      <c r="Z55" s="44">
        <v>2.7</v>
      </c>
      <c r="AA55" s="44">
        <v>2.7</v>
      </c>
      <c r="AB55" s="44">
        <v>2.7</v>
      </c>
      <c r="AC55" s="44">
        <v>2.7</v>
      </c>
      <c r="AD55" s="44">
        <v>2.7</v>
      </c>
      <c r="AE55" s="44">
        <v>2.7</v>
      </c>
      <c r="AF55" s="44">
        <v>2.7</v>
      </c>
      <c r="AG55" s="48">
        <v>13.5</v>
      </c>
      <c r="AH55" s="46">
        <f t="shared" si="2"/>
        <v>2.8</v>
      </c>
      <c r="AI55" s="47">
        <f t="shared" si="3"/>
        <v>2.7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3.1</v>
      </c>
      <c r="C56" s="44">
        <v>3.1</v>
      </c>
      <c r="D56" s="44">
        <v>3.1</v>
      </c>
      <c r="E56" s="44">
        <v>3.1</v>
      </c>
      <c r="F56" s="44">
        <v>3.1</v>
      </c>
      <c r="G56" s="44">
        <v>3.1</v>
      </c>
      <c r="H56" s="44">
        <v>3.1</v>
      </c>
      <c r="I56" s="44">
        <v>3.1</v>
      </c>
      <c r="J56" s="44">
        <v>3.1</v>
      </c>
      <c r="K56" s="44">
        <v>3.1</v>
      </c>
      <c r="L56" s="44">
        <v>3.1</v>
      </c>
      <c r="M56" s="44">
        <v>3.1</v>
      </c>
      <c r="N56" s="44">
        <v>3.1</v>
      </c>
      <c r="O56" s="44">
        <v>3.1</v>
      </c>
      <c r="P56" s="44">
        <v>3.1</v>
      </c>
      <c r="Q56" s="44">
        <v>3.1</v>
      </c>
      <c r="R56" s="44">
        <v>3.1</v>
      </c>
      <c r="S56" s="44">
        <v>3.1</v>
      </c>
      <c r="T56" s="44">
        <v>3.1</v>
      </c>
      <c r="U56" s="44">
        <v>3.1</v>
      </c>
      <c r="V56" s="44">
        <v>3.1</v>
      </c>
      <c r="W56" s="44">
        <v>3.1</v>
      </c>
      <c r="X56" s="44">
        <v>3.1</v>
      </c>
      <c r="Y56" s="44">
        <v>3.1</v>
      </c>
      <c r="Z56" s="44">
        <v>3.1</v>
      </c>
      <c r="AA56" s="44">
        <v>3.1</v>
      </c>
      <c r="AB56" s="44">
        <v>3.1</v>
      </c>
      <c r="AC56" s="44">
        <v>3.1</v>
      </c>
      <c r="AD56" s="44">
        <v>3.1</v>
      </c>
      <c r="AE56" s="44">
        <v>3.1</v>
      </c>
      <c r="AF56" s="44">
        <v>3.1</v>
      </c>
      <c r="AG56" s="48">
        <v>13</v>
      </c>
      <c r="AH56" s="46">
        <f t="shared" si="2"/>
        <v>3.1</v>
      </c>
      <c r="AI56" s="47">
        <f t="shared" si="3"/>
        <v>3.1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2.9</v>
      </c>
      <c r="C57" s="44">
        <v>2.9</v>
      </c>
      <c r="D57" s="44">
        <v>2.9</v>
      </c>
      <c r="E57" s="44">
        <v>2.9</v>
      </c>
      <c r="F57" s="44">
        <v>2.9</v>
      </c>
      <c r="G57" s="44">
        <v>2.9</v>
      </c>
      <c r="H57" s="44">
        <v>2.9</v>
      </c>
      <c r="I57" s="44">
        <v>2.9</v>
      </c>
      <c r="J57" s="44">
        <v>2.9</v>
      </c>
      <c r="K57" s="44">
        <v>2.9</v>
      </c>
      <c r="L57" s="44">
        <v>2.9</v>
      </c>
      <c r="M57" s="44">
        <v>2.9</v>
      </c>
      <c r="N57" s="44">
        <v>2.9</v>
      </c>
      <c r="O57" s="44">
        <v>2.9</v>
      </c>
      <c r="P57" s="44">
        <v>2.9</v>
      </c>
      <c r="Q57" s="44">
        <v>2.9</v>
      </c>
      <c r="R57" s="44">
        <v>2.9</v>
      </c>
      <c r="S57" s="44">
        <v>2.9</v>
      </c>
      <c r="T57" s="44">
        <v>2.9</v>
      </c>
      <c r="U57" s="44">
        <v>2.9</v>
      </c>
      <c r="V57" s="44">
        <v>5.3</v>
      </c>
      <c r="W57" s="44">
        <v>5.3</v>
      </c>
      <c r="X57" s="44">
        <v>5.3</v>
      </c>
      <c r="Y57" s="44">
        <v>5.3</v>
      </c>
      <c r="Z57" s="44">
        <v>5.3</v>
      </c>
      <c r="AA57" s="44">
        <v>5.3</v>
      </c>
      <c r="AB57" s="44">
        <v>5.3</v>
      </c>
      <c r="AC57" s="44">
        <v>5.3</v>
      </c>
      <c r="AD57" s="44">
        <v>5.3</v>
      </c>
      <c r="AE57" s="44">
        <v>5.3</v>
      </c>
      <c r="AF57" s="44">
        <v>5.3</v>
      </c>
      <c r="AG57" s="48">
        <v>12</v>
      </c>
      <c r="AH57" s="46">
        <f t="shared" si="2"/>
        <v>5.3</v>
      </c>
      <c r="AI57" s="47">
        <f t="shared" si="3"/>
        <v>2.9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3.22</v>
      </c>
      <c r="C58" s="44">
        <v>3.22</v>
      </c>
      <c r="D58" s="44">
        <v>3.22</v>
      </c>
      <c r="E58" s="44">
        <v>3.22</v>
      </c>
      <c r="F58" s="44">
        <v>3.22</v>
      </c>
      <c r="G58" s="44">
        <v>3.22</v>
      </c>
      <c r="H58" s="44">
        <v>3.22</v>
      </c>
      <c r="I58" s="44">
        <v>3.22</v>
      </c>
      <c r="J58" s="44">
        <v>3.22</v>
      </c>
      <c r="K58" s="44">
        <v>3.22</v>
      </c>
      <c r="L58" s="44">
        <v>3.22</v>
      </c>
      <c r="M58" s="44">
        <v>3.22</v>
      </c>
      <c r="N58" s="44">
        <v>3.22</v>
      </c>
      <c r="O58" s="44">
        <v>3.22</v>
      </c>
      <c r="P58" s="44">
        <v>3.22</v>
      </c>
      <c r="Q58" s="44">
        <v>3.22</v>
      </c>
      <c r="R58" s="44">
        <v>3.22</v>
      </c>
      <c r="S58" s="44">
        <v>3.22</v>
      </c>
      <c r="T58" s="44">
        <v>3.22</v>
      </c>
      <c r="U58" s="44">
        <v>3.22</v>
      </c>
      <c r="V58" s="44">
        <v>3.22</v>
      </c>
      <c r="W58" s="44">
        <v>3.22</v>
      </c>
      <c r="X58" s="44">
        <v>3.22</v>
      </c>
      <c r="Y58" s="44">
        <v>3.22</v>
      </c>
      <c r="Z58" s="44">
        <v>3.22</v>
      </c>
      <c r="AA58" s="44">
        <v>3.22</v>
      </c>
      <c r="AB58" s="44">
        <v>3.22</v>
      </c>
      <c r="AC58" s="44">
        <v>3.22</v>
      </c>
      <c r="AD58" s="44">
        <v>3.22</v>
      </c>
      <c r="AE58" s="44">
        <v>3.22</v>
      </c>
      <c r="AF58" s="44">
        <v>3.22</v>
      </c>
      <c r="AG58" s="48">
        <v>12</v>
      </c>
      <c r="AH58" s="46">
        <f t="shared" si="2"/>
        <v>3.22</v>
      </c>
      <c r="AI58" s="47">
        <f t="shared" si="3"/>
        <v>3.22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3.5</v>
      </c>
      <c r="C59" s="44">
        <v>3.5</v>
      </c>
      <c r="D59" s="44">
        <v>3.5</v>
      </c>
      <c r="E59" s="44">
        <v>3.5</v>
      </c>
      <c r="F59" s="44">
        <v>3.5</v>
      </c>
      <c r="G59" s="44">
        <v>3.5</v>
      </c>
      <c r="H59" s="44">
        <v>3.5</v>
      </c>
      <c r="I59" s="44">
        <v>3.5</v>
      </c>
      <c r="J59" s="44">
        <v>3.5</v>
      </c>
      <c r="K59" s="44">
        <v>3.5</v>
      </c>
      <c r="L59" s="44">
        <v>3.5</v>
      </c>
      <c r="M59" s="44">
        <v>3.5</v>
      </c>
      <c r="N59" s="44">
        <v>3.5</v>
      </c>
      <c r="O59" s="44">
        <v>3.5</v>
      </c>
      <c r="P59" s="44">
        <v>3.5</v>
      </c>
      <c r="Q59" s="44">
        <v>3.5</v>
      </c>
      <c r="R59" s="44">
        <v>3.5</v>
      </c>
      <c r="S59" s="44">
        <v>3.5</v>
      </c>
      <c r="T59" s="44">
        <v>3.5</v>
      </c>
      <c r="U59" s="44">
        <v>3.5</v>
      </c>
      <c r="V59" s="44">
        <v>3.5</v>
      </c>
      <c r="W59" s="44">
        <v>3.5</v>
      </c>
      <c r="X59" s="44">
        <v>3.5</v>
      </c>
      <c r="Y59" s="44">
        <v>3.5</v>
      </c>
      <c r="Z59" s="44">
        <v>3.5</v>
      </c>
      <c r="AA59" s="44">
        <v>3.5</v>
      </c>
      <c r="AB59" s="44">
        <v>3.5</v>
      </c>
      <c r="AC59" s="44">
        <v>3.5</v>
      </c>
      <c r="AD59" s="44">
        <v>3.5</v>
      </c>
      <c r="AE59" s="44">
        <v>3.5</v>
      </c>
      <c r="AF59" s="44">
        <v>3.5</v>
      </c>
      <c r="AG59" s="48">
        <v>12</v>
      </c>
      <c r="AH59" s="46">
        <f t="shared" si="2"/>
        <v>3.5</v>
      </c>
      <c r="AI59" s="47">
        <f t="shared" si="3"/>
        <v>3.5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3.5</v>
      </c>
      <c r="C60" s="44">
        <v>3.5</v>
      </c>
      <c r="D60" s="44">
        <v>3.5</v>
      </c>
      <c r="E60" s="44">
        <v>3.5</v>
      </c>
      <c r="F60" s="44">
        <v>3.5</v>
      </c>
      <c r="G60" s="44">
        <v>3.5</v>
      </c>
      <c r="H60" s="44">
        <v>3.5</v>
      </c>
      <c r="I60" s="44">
        <v>3.5</v>
      </c>
      <c r="J60" s="44">
        <v>3.5</v>
      </c>
      <c r="K60" s="44">
        <v>3.5</v>
      </c>
      <c r="L60" s="44">
        <v>3.5</v>
      </c>
      <c r="M60" s="44">
        <v>3.5</v>
      </c>
      <c r="N60" s="44">
        <v>3.5</v>
      </c>
      <c r="O60" s="44">
        <v>3.5</v>
      </c>
      <c r="P60" s="44">
        <v>3.5</v>
      </c>
      <c r="Q60" s="44">
        <v>3.5</v>
      </c>
      <c r="R60" s="44">
        <v>3.5</v>
      </c>
      <c r="S60" s="44">
        <v>3.5</v>
      </c>
      <c r="T60" s="44">
        <v>3.5</v>
      </c>
      <c r="U60" s="44">
        <v>3.5</v>
      </c>
      <c r="V60" s="44">
        <v>3.5</v>
      </c>
      <c r="W60" s="44">
        <v>3.5</v>
      </c>
      <c r="X60" s="44">
        <v>3.5</v>
      </c>
      <c r="Y60" s="44">
        <v>3.5</v>
      </c>
      <c r="Z60" s="44">
        <v>3.5</v>
      </c>
      <c r="AA60" s="44">
        <v>3.5</v>
      </c>
      <c r="AB60" s="44">
        <v>3.5</v>
      </c>
      <c r="AC60" s="44">
        <v>3.5</v>
      </c>
      <c r="AD60" s="44">
        <v>3.5</v>
      </c>
      <c r="AE60" s="44">
        <v>3.5</v>
      </c>
      <c r="AF60" s="44">
        <v>3.5</v>
      </c>
      <c r="AG60" s="48">
        <v>12</v>
      </c>
      <c r="AH60" s="46">
        <f t="shared" si="2"/>
        <v>3.5</v>
      </c>
      <c r="AI60" s="47">
        <f t="shared" si="3"/>
        <v>3.5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2.6</v>
      </c>
      <c r="C61" s="44">
        <v>2.6</v>
      </c>
      <c r="D61" s="44">
        <v>2.6</v>
      </c>
      <c r="E61" s="44">
        <v>2.6</v>
      </c>
      <c r="F61" s="44">
        <v>2.6</v>
      </c>
      <c r="G61" s="44">
        <v>2.6</v>
      </c>
      <c r="H61" s="44">
        <v>2.6</v>
      </c>
      <c r="I61" s="44">
        <v>2.6</v>
      </c>
      <c r="J61" s="44">
        <v>2.6</v>
      </c>
      <c r="K61" s="44">
        <v>2.6</v>
      </c>
      <c r="L61" s="44">
        <v>2.6</v>
      </c>
      <c r="M61" s="44">
        <v>2.6</v>
      </c>
      <c r="N61" s="44">
        <v>2.6</v>
      </c>
      <c r="O61" s="44">
        <v>2.6</v>
      </c>
      <c r="P61" s="44">
        <v>2.6</v>
      </c>
      <c r="Q61" s="44">
        <v>2.6</v>
      </c>
      <c r="R61" s="44">
        <v>2.6</v>
      </c>
      <c r="S61" s="44">
        <v>2.6</v>
      </c>
      <c r="T61" s="44">
        <v>2.6</v>
      </c>
      <c r="U61" s="44">
        <v>2.6</v>
      </c>
      <c r="V61" s="44">
        <v>2.6</v>
      </c>
      <c r="W61" s="44">
        <v>2.6</v>
      </c>
      <c r="X61" s="44">
        <v>2.6</v>
      </c>
      <c r="Y61" s="44">
        <v>2.6</v>
      </c>
      <c r="Z61" s="44">
        <v>2.6</v>
      </c>
      <c r="AA61" s="44">
        <v>2.6</v>
      </c>
      <c r="AB61" s="44">
        <v>2.6</v>
      </c>
      <c r="AC61" s="44">
        <v>2.6</v>
      </c>
      <c r="AD61" s="44">
        <v>2.6</v>
      </c>
      <c r="AE61" s="44">
        <v>2.6</v>
      </c>
      <c r="AF61" s="44">
        <v>2.6</v>
      </c>
      <c r="AG61" s="48">
        <v>12</v>
      </c>
      <c r="AH61" s="46">
        <f t="shared" si="2"/>
        <v>2.6</v>
      </c>
      <c r="AI61" s="47">
        <f t="shared" si="3"/>
        <v>2.6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8</v>
      </c>
      <c r="C62" s="44">
        <v>8</v>
      </c>
      <c r="D62" s="44">
        <v>8</v>
      </c>
      <c r="E62" s="44">
        <v>8</v>
      </c>
      <c r="F62" s="44">
        <v>8</v>
      </c>
      <c r="G62" s="44">
        <v>8</v>
      </c>
      <c r="H62" s="44">
        <v>8</v>
      </c>
      <c r="I62" s="44">
        <v>8</v>
      </c>
      <c r="J62" s="44">
        <v>8</v>
      </c>
      <c r="K62" s="44">
        <v>8</v>
      </c>
      <c r="L62" s="44">
        <v>8</v>
      </c>
      <c r="M62" s="44">
        <v>8</v>
      </c>
      <c r="N62" s="44">
        <v>8</v>
      </c>
      <c r="O62" s="44">
        <v>8</v>
      </c>
      <c r="P62" s="44">
        <v>8</v>
      </c>
      <c r="Q62" s="44">
        <v>8</v>
      </c>
      <c r="R62" s="44">
        <v>8</v>
      </c>
      <c r="S62" s="44">
        <v>8</v>
      </c>
      <c r="T62" s="44">
        <v>8</v>
      </c>
      <c r="U62" s="44">
        <v>8</v>
      </c>
      <c r="V62" s="44">
        <v>8</v>
      </c>
      <c r="W62" s="44">
        <v>8</v>
      </c>
      <c r="X62" s="44">
        <v>8</v>
      </c>
      <c r="Y62" s="44">
        <v>8</v>
      </c>
      <c r="Z62" s="44">
        <v>8</v>
      </c>
      <c r="AA62" s="44">
        <v>8</v>
      </c>
      <c r="AB62" s="44">
        <v>8</v>
      </c>
      <c r="AC62" s="44">
        <v>8</v>
      </c>
      <c r="AD62" s="44">
        <v>8</v>
      </c>
      <c r="AE62" s="44">
        <v>8</v>
      </c>
      <c r="AF62" s="44">
        <v>8</v>
      </c>
      <c r="AG62" s="48">
        <v>11.88</v>
      </c>
      <c r="AH62" s="46">
        <f t="shared" si="2"/>
        <v>8</v>
      </c>
      <c r="AI62" s="47">
        <f t="shared" si="3"/>
        <v>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1.2</v>
      </c>
      <c r="C63" s="44">
        <v>1.2</v>
      </c>
      <c r="D63" s="44">
        <v>1.2</v>
      </c>
      <c r="E63" s="44">
        <v>1.2</v>
      </c>
      <c r="F63" s="44">
        <v>1.2</v>
      </c>
      <c r="G63" s="44">
        <v>1.2</v>
      </c>
      <c r="H63" s="44">
        <v>1.2</v>
      </c>
      <c r="I63" s="44">
        <v>1.2</v>
      </c>
      <c r="J63" s="44">
        <v>1.2</v>
      </c>
      <c r="K63" s="44">
        <v>1.2</v>
      </c>
      <c r="L63" s="44">
        <v>1.2</v>
      </c>
      <c r="M63" s="44">
        <v>1.2</v>
      </c>
      <c r="N63" s="44">
        <v>1.2</v>
      </c>
      <c r="O63" s="44">
        <v>1.2</v>
      </c>
      <c r="P63" s="44">
        <v>1.2</v>
      </c>
      <c r="Q63" s="44">
        <v>1.2</v>
      </c>
      <c r="R63" s="44">
        <v>1.2</v>
      </c>
      <c r="S63" s="44">
        <v>1.2</v>
      </c>
      <c r="T63" s="44">
        <v>1.2</v>
      </c>
      <c r="U63" s="44">
        <v>1.2</v>
      </c>
      <c r="V63" s="44">
        <v>1.2</v>
      </c>
      <c r="W63" s="44">
        <v>1.2</v>
      </c>
      <c r="X63" s="44">
        <v>1.2</v>
      </c>
      <c r="Y63" s="44">
        <v>1.2</v>
      </c>
      <c r="Z63" s="44">
        <v>1.2</v>
      </c>
      <c r="AA63" s="44">
        <v>1.2</v>
      </c>
      <c r="AB63" s="44">
        <v>1.2</v>
      </c>
      <c r="AC63" s="44">
        <v>1.2</v>
      </c>
      <c r="AD63" s="44">
        <v>1.2</v>
      </c>
      <c r="AE63" s="44">
        <v>1.2</v>
      </c>
      <c r="AF63" s="44">
        <v>1.2</v>
      </c>
      <c r="AG63" s="48">
        <v>11</v>
      </c>
      <c r="AH63" s="46">
        <f t="shared" si="2"/>
        <v>1.2</v>
      </c>
      <c r="AI63" s="47">
        <f t="shared" si="3"/>
        <v>1.2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2.17</v>
      </c>
      <c r="C64" s="44">
        <v>2.17</v>
      </c>
      <c r="D64" s="44">
        <v>2.17</v>
      </c>
      <c r="E64" s="44">
        <v>2.17</v>
      </c>
      <c r="F64" s="44">
        <v>2.17</v>
      </c>
      <c r="G64" s="44">
        <v>2.17</v>
      </c>
      <c r="H64" s="44">
        <v>2.17</v>
      </c>
      <c r="I64" s="44">
        <v>2.17</v>
      </c>
      <c r="J64" s="44">
        <v>2.17</v>
      </c>
      <c r="K64" s="44">
        <v>2.17</v>
      </c>
      <c r="L64" s="44">
        <v>2.17</v>
      </c>
      <c r="M64" s="44">
        <v>2.17</v>
      </c>
      <c r="N64" s="44">
        <v>2.17</v>
      </c>
      <c r="O64" s="44">
        <v>2.17</v>
      </c>
      <c r="P64" s="44">
        <v>2.17</v>
      </c>
      <c r="Q64" s="44">
        <v>2.17</v>
      </c>
      <c r="R64" s="44">
        <v>2.17</v>
      </c>
      <c r="S64" s="44">
        <v>2.17</v>
      </c>
      <c r="T64" s="44">
        <v>2.17</v>
      </c>
      <c r="U64" s="44">
        <v>2.17</v>
      </c>
      <c r="V64" s="44">
        <v>2.17</v>
      </c>
      <c r="W64" s="44">
        <v>2.17</v>
      </c>
      <c r="X64" s="44">
        <v>2.17</v>
      </c>
      <c r="Y64" s="44">
        <v>2.17</v>
      </c>
      <c r="Z64" s="44">
        <v>2.17</v>
      </c>
      <c r="AA64" s="44">
        <v>2.17</v>
      </c>
      <c r="AB64" s="44">
        <v>2.17</v>
      </c>
      <c r="AC64" s="44">
        <v>2.17</v>
      </c>
      <c r="AD64" s="44">
        <v>2.17</v>
      </c>
      <c r="AE64" s="44">
        <v>2.17</v>
      </c>
      <c r="AF64" s="44">
        <v>2.17</v>
      </c>
      <c r="AG64" s="48">
        <v>11</v>
      </c>
      <c r="AH64" s="46">
        <f>MAX(B64:AF64)</f>
        <v>2.17</v>
      </c>
      <c r="AI64" s="47">
        <f>MIN(B64:AF64)</f>
        <v>2.17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3</v>
      </c>
      <c r="AF66" s="44">
        <v>3.4</v>
      </c>
      <c r="AG66" s="62">
        <v>10.3</v>
      </c>
      <c r="AH66" s="46">
        <f t="shared" si="2"/>
        <v>3.4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2.9</v>
      </c>
      <c r="C67" s="44">
        <v>2.9</v>
      </c>
      <c r="D67" s="44">
        <v>2.9</v>
      </c>
      <c r="E67" s="44">
        <v>2.9</v>
      </c>
      <c r="F67" s="44">
        <v>2.9</v>
      </c>
      <c r="G67" s="44">
        <v>2.9</v>
      </c>
      <c r="H67" s="44">
        <v>2.9</v>
      </c>
      <c r="I67" s="44">
        <v>2.9</v>
      </c>
      <c r="J67" s="44">
        <v>2.9</v>
      </c>
      <c r="K67" s="44">
        <v>2.9</v>
      </c>
      <c r="L67" s="44">
        <v>2.9</v>
      </c>
      <c r="M67" s="44">
        <v>2.9</v>
      </c>
      <c r="N67" s="44">
        <v>2.9</v>
      </c>
      <c r="O67" s="44">
        <v>2.9</v>
      </c>
      <c r="P67" s="44">
        <v>2.9</v>
      </c>
      <c r="Q67" s="44">
        <v>2.9</v>
      </c>
      <c r="R67" s="44">
        <v>2.9</v>
      </c>
      <c r="S67" s="44">
        <v>2.9</v>
      </c>
      <c r="T67" s="44">
        <v>2.9</v>
      </c>
      <c r="U67" s="44">
        <v>2.9</v>
      </c>
      <c r="V67" s="44">
        <v>2.9</v>
      </c>
      <c r="W67" s="44">
        <v>2.9</v>
      </c>
      <c r="X67" s="44">
        <v>2.9</v>
      </c>
      <c r="Y67" s="44">
        <v>2.9</v>
      </c>
      <c r="Z67" s="44">
        <v>2.9</v>
      </c>
      <c r="AA67" s="44">
        <v>2.9</v>
      </c>
      <c r="AB67" s="44">
        <v>2.9</v>
      </c>
      <c r="AC67" s="44">
        <v>2.9</v>
      </c>
      <c r="AD67" s="44">
        <v>2.9</v>
      </c>
      <c r="AE67" s="44">
        <v>2.9</v>
      </c>
      <c r="AF67" s="44">
        <v>2.9</v>
      </c>
      <c r="AG67" s="61">
        <v>10</v>
      </c>
      <c r="AH67" s="46">
        <f t="shared" si="2"/>
        <v>2.9</v>
      </c>
      <c r="AI67" s="47">
        <f t="shared" si="3"/>
        <v>2.9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20.7+14.7</f>
        <v>35.4</v>
      </c>
      <c r="C70" s="66">
        <v>48</v>
      </c>
      <c r="D70" s="66">
        <v>48</v>
      </c>
      <c r="E70" s="66">
        <v>48</v>
      </c>
      <c r="F70" s="66">
        <v>48</v>
      </c>
      <c r="G70" s="66">
        <f>29.7+25</f>
        <v>54.7</v>
      </c>
      <c r="H70" s="66">
        <f>33.7+22.5</f>
        <v>56.2</v>
      </c>
      <c r="I70" s="66">
        <f>33.7+22.7</f>
        <v>56.400000000000006</v>
      </c>
      <c r="J70" s="66">
        <f>33.2+23.1</f>
        <v>56.300000000000004</v>
      </c>
      <c r="K70" s="66">
        <f>30+20.7</f>
        <v>50.7</v>
      </c>
      <c r="L70" s="66">
        <f>28+20.9</f>
        <v>48.9</v>
      </c>
      <c r="M70" s="66">
        <f t="shared" ref="M70:AB70" si="20">28+20.9</f>
        <v>48.9</v>
      </c>
      <c r="N70" s="66">
        <f t="shared" si="20"/>
        <v>48.9</v>
      </c>
      <c r="O70" s="66">
        <f t="shared" si="20"/>
        <v>48.9</v>
      </c>
      <c r="P70" s="66">
        <f t="shared" si="20"/>
        <v>48.9</v>
      </c>
      <c r="Q70" s="66">
        <f t="shared" si="20"/>
        <v>48.9</v>
      </c>
      <c r="R70" s="66">
        <f t="shared" si="20"/>
        <v>48.9</v>
      </c>
      <c r="S70" s="66">
        <f t="shared" si="20"/>
        <v>48.9</v>
      </c>
      <c r="T70" s="66">
        <f t="shared" si="20"/>
        <v>48.9</v>
      </c>
      <c r="U70" s="66">
        <f t="shared" si="20"/>
        <v>48.9</v>
      </c>
      <c r="V70" s="66">
        <f t="shared" si="20"/>
        <v>48.9</v>
      </c>
      <c r="W70" s="66">
        <f t="shared" si="20"/>
        <v>48.9</v>
      </c>
      <c r="X70" s="66">
        <f t="shared" si="20"/>
        <v>48.9</v>
      </c>
      <c r="Y70" s="66">
        <f t="shared" si="20"/>
        <v>48.9</v>
      </c>
      <c r="Z70" s="66">
        <f t="shared" si="20"/>
        <v>48.9</v>
      </c>
      <c r="AA70" s="66">
        <f t="shared" si="20"/>
        <v>48.9</v>
      </c>
      <c r="AB70" s="66">
        <f t="shared" si="20"/>
        <v>48.9</v>
      </c>
      <c r="AC70" s="66">
        <f>2.1+33.6</f>
        <v>35.700000000000003</v>
      </c>
      <c r="AD70" s="66">
        <f>2.1+33.6</f>
        <v>35.700000000000003</v>
      </c>
      <c r="AE70" s="66">
        <f>2.1+33.6</f>
        <v>35.700000000000003</v>
      </c>
      <c r="AF70" s="66">
        <f>2.1+33.6</f>
        <v>35.700000000000003</v>
      </c>
      <c r="AG70" s="64">
        <v>240</v>
      </c>
      <c r="AH70" s="46">
        <f t="shared" si="2"/>
        <v>56.400000000000006</v>
      </c>
      <c r="AI70" s="47">
        <f t="shared" si="3"/>
        <v>35.4</v>
      </c>
      <c r="AK70" s="49"/>
    </row>
    <row r="71" spans="1:88" ht="15.75" thickBot="1" x14ac:dyDescent="0.3">
      <c r="A71" s="69" t="s">
        <v>90</v>
      </c>
      <c r="B71" s="70">
        <f>SUM(B11:B69)</f>
        <v>596.01</v>
      </c>
      <c r="C71" s="70">
        <f>SUM(C11:C69)</f>
        <v>594.48</v>
      </c>
      <c r="D71" s="70">
        <f>SUM(D11:D69)</f>
        <v>594.48</v>
      </c>
      <c r="E71" s="70">
        <f>SUM(E11:E69)</f>
        <v>594.48</v>
      </c>
      <c r="F71" s="70">
        <f>SUM(F11:F69)</f>
        <v>594.48</v>
      </c>
      <c r="G71" s="70">
        <f t="shared" ref="G71:AG71" si="21">SUM(G11:G69)</f>
        <v>594.48</v>
      </c>
      <c r="H71" s="70">
        <f t="shared" si="21"/>
        <v>594.48</v>
      </c>
      <c r="I71" s="70">
        <f t="shared" si="21"/>
        <v>594.48</v>
      </c>
      <c r="J71" s="70">
        <f t="shared" si="21"/>
        <v>594.48</v>
      </c>
      <c r="K71" s="70">
        <f t="shared" si="21"/>
        <v>594.48</v>
      </c>
      <c r="L71" s="70">
        <f t="shared" si="21"/>
        <v>594.48</v>
      </c>
      <c r="M71" s="70">
        <f t="shared" si="21"/>
        <v>559.99</v>
      </c>
      <c r="N71" s="70">
        <f t="shared" si="21"/>
        <v>559.99</v>
      </c>
      <c r="O71" s="70">
        <f t="shared" si="21"/>
        <v>559.99</v>
      </c>
      <c r="P71" s="70">
        <f t="shared" si="21"/>
        <v>559.99</v>
      </c>
      <c r="Q71" s="70">
        <f t="shared" si="21"/>
        <v>559.99</v>
      </c>
      <c r="R71" s="70">
        <f t="shared" si="21"/>
        <v>559.99</v>
      </c>
      <c r="S71" s="70">
        <f t="shared" si="21"/>
        <v>559.99</v>
      </c>
      <c r="T71" s="70">
        <f t="shared" si="21"/>
        <v>559.99</v>
      </c>
      <c r="U71" s="70">
        <f t="shared" si="21"/>
        <v>559.99</v>
      </c>
      <c r="V71" s="70">
        <f t="shared" si="21"/>
        <v>664.49000000000012</v>
      </c>
      <c r="W71" s="70">
        <f t="shared" si="21"/>
        <v>664.49000000000012</v>
      </c>
      <c r="X71" s="70">
        <f t="shared" si="21"/>
        <v>664.49000000000012</v>
      </c>
      <c r="Y71" s="70">
        <f t="shared" si="21"/>
        <v>664.49000000000012</v>
      </c>
      <c r="Z71" s="70">
        <f t="shared" si="21"/>
        <v>664.49000000000012</v>
      </c>
      <c r="AA71" s="70">
        <f t="shared" si="21"/>
        <v>664.49000000000012</v>
      </c>
      <c r="AB71" s="70">
        <f>SUM(AB11:AB69)</f>
        <v>627.3900000000001</v>
      </c>
      <c r="AC71" s="70">
        <f t="shared" si="21"/>
        <v>621.49000000000012</v>
      </c>
      <c r="AD71" s="70">
        <f>SUM(AD11:AD69)</f>
        <v>611.8900000000001</v>
      </c>
      <c r="AE71" s="70">
        <f>SUM(AE11:AE69)</f>
        <v>706.91</v>
      </c>
      <c r="AF71" s="70">
        <f>SUM(AF11:AF69)</f>
        <v>717.4899999999999</v>
      </c>
      <c r="AG71" s="70">
        <f t="shared" si="21"/>
        <v>1812.2049999999999</v>
      </c>
      <c r="AH71" s="46">
        <f t="shared" si="2"/>
        <v>717.4899999999999</v>
      </c>
      <c r="AI71" s="47">
        <f t="shared" si="3"/>
        <v>559.99</v>
      </c>
      <c r="AK71" s="49"/>
    </row>
    <row r="72" spans="1:88" x14ac:dyDescent="0.25">
      <c r="A72" s="71" t="s">
        <v>91</v>
      </c>
      <c r="B72" s="44">
        <v>0</v>
      </c>
      <c r="C72" s="44">
        <v>0</v>
      </c>
      <c r="D72" s="44">
        <v>0</v>
      </c>
      <c r="E72" s="44">
        <v>0</v>
      </c>
      <c r="F72" s="44">
        <v>0</v>
      </c>
      <c r="G72" s="44">
        <v>76.400000000000006</v>
      </c>
      <c r="H72" s="44">
        <v>60.5</v>
      </c>
      <c r="I72" s="44">
        <v>152.80000000000001</v>
      </c>
      <c r="J72" s="44">
        <v>199.1</v>
      </c>
      <c r="K72" s="44">
        <v>331.3</v>
      </c>
      <c r="L72" s="44">
        <v>386.1</v>
      </c>
      <c r="M72" s="44">
        <v>380.5</v>
      </c>
      <c r="N72" s="44">
        <v>201.5</v>
      </c>
      <c r="O72" s="44">
        <v>141.80000000000001</v>
      </c>
      <c r="P72" s="44">
        <v>40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36.299999999999997</v>
      </c>
      <c r="Y72" s="44">
        <v>132</v>
      </c>
      <c r="Z72" s="44">
        <v>132</v>
      </c>
      <c r="AA72" s="44">
        <v>201.3</v>
      </c>
      <c r="AB72" s="44">
        <v>172.9</v>
      </c>
      <c r="AC72" s="44">
        <v>80</v>
      </c>
      <c r="AD72" s="44">
        <v>80.2</v>
      </c>
      <c r="AE72" s="44">
        <v>120</v>
      </c>
      <c r="AF72" s="44">
        <v>170</v>
      </c>
      <c r="AG72" s="61">
        <v>456</v>
      </c>
      <c r="AH72" s="46">
        <f t="shared" si="2"/>
        <v>386.1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35.9</v>
      </c>
      <c r="C73" s="43">
        <v>39.9</v>
      </c>
      <c r="D73" s="43">
        <v>39.9</v>
      </c>
      <c r="E73" s="43">
        <v>39.9</v>
      </c>
      <c r="F73" s="43">
        <v>35</v>
      </c>
      <c r="G73" s="43">
        <v>35</v>
      </c>
      <c r="H73" s="43">
        <v>35</v>
      </c>
      <c r="I73" s="43">
        <v>35</v>
      </c>
      <c r="J73" s="43">
        <v>35</v>
      </c>
      <c r="K73" s="43">
        <v>35</v>
      </c>
      <c r="L73" s="43">
        <v>35</v>
      </c>
      <c r="M73" s="43">
        <v>41.9</v>
      </c>
      <c r="N73" s="43">
        <v>33.799999999999997</v>
      </c>
      <c r="O73" s="43">
        <v>34.299999999999997</v>
      </c>
      <c r="P73" s="43">
        <v>34.6</v>
      </c>
      <c r="Q73" s="43">
        <v>34.6</v>
      </c>
      <c r="R73" s="43">
        <v>34.6</v>
      </c>
      <c r="S73" s="43">
        <v>49.5</v>
      </c>
      <c r="T73" s="43">
        <v>49.5</v>
      </c>
      <c r="U73" s="43">
        <v>49.5</v>
      </c>
      <c r="V73" s="43">
        <v>49.5</v>
      </c>
      <c r="W73" s="43">
        <v>49.5</v>
      </c>
      <c r="X73" s="43">
        <v>49.5</v>
      </c>
      <c r="Y73" s="43">
        <v>49.5</v>
      </c>
      <c r="Z73" s="43">
        <v>49.5</v>
      </c>
      <c r="AA73" s="43">
        <v>49.5</v>
      </c>
      <c r="AB73" s="43">
        <v>43.8</v>
      </c>
      <c r="AC73" s="43">
        <v>43.8</v>
      </c>
      <c r="AD73" s="43">
        <v>43.8</v>
      </c>
      <c r="AE73" s="43">
        <v>43.8</v>
      </c>
      <c r="AF73" s="43">
        <v>43.8</v>
      </c>
      <c r="AG73" s="64">
        <v>111</v>
      </c>
      <c r="AH73" s="46">
        <f t="shared" si="2"/>
        <v>49.5</v>
      </c>
      <c r="AI73" s="47">
        <f t="shared" si="3"/>
        <v>33.799999999999997</v>
      </c>
      <c r="AK73" s="49"/>
    </row>
    <row r="74" spans="1:88" x14ac:dyDescent="0.25">
      <c r="A74" s="73" t="s">
        <v>93</v>
      </c>
      <c r="B74" s="43">
        <v>26.3</v>
      </c>
      <c r="C74" s="43">
        <v>26.3</v>
      </c>
      <c r="D74" s="43">
        <v>26.3</v>
      </c>
      <c r="E74" s="43">
        <v>26.3</v>
      </c>
      <c r="F74" s="43">
        <v>26.1</v>
      </c>
      <c r="G74" s="43">
        <v>26.1</v>
      </c>
      <c r="H74" s="43">
        <v>26.1</v>
      </c>
      <c r="I74" s="43">
        <v>26.1</v>
      </c>
      <c r="J74" s="43">
        <v>26.1</v>
      </c>
      <c r="K74" s="43">
        <v>26.1</v>
      </c>
      <c r="L74" s="43">
        <v>26.1</v>
      </c>
      <c r="M74" s="43">
        <v>23.9</v>
      </c>
      <c r="N74" s="43">
        <v>26.7</v>
      </c>
      <c r="O74" s="43">
        <v>25.6</v>
      </c>
      <c r="P74" s="43">
        <v>24.9</v>
      </c>
      <c r="Q74" s="43">
        <v>25.4</v>
      </c>
      <c r="R74" s="43">
        <v>25.3</v>
      </c>
      <c r="S74" s="43">
        <v>25.3</v>
      </c>
      <c r="T74" s="43">
        <v>25.3</v>
      </c>
      <c r="U74" s="43">
        <v>25.3</v>
      </c>
      <c r="V74" s="43">
        <v>25.3</v>
      </c>
      <c r="W74" s="43">
        <v>25.3</v>
      </c>
      <c r="X74" s="43">
        <v>25.3</v>
      </c>
      <c r="Y74" s="43">
        <v>25.3</v>
      </c>
      <c r="Z74" s="43">
        <v>25.3</v>
      </c>
      <c r="AA74" s="43">
        <v>25.3</v>
      </c>
      <c r="AB74" s="43">
        <v>25.2</v>
      </c>
      <c r="AC74" s="43">
        <v>25.2</v>
      </c>
      <c r="AD74" s="43">
        <v>25.2</v>
      </c>
      <c r="AE74" s="43">
        <v>25.2</v>
      </c>
      <c r="AF74" s="43">
        <v>25.2</v>
      </c>
      <c r="AG74" s="64">
        <v>60</v>
      </c>
      <c r="AH74" s="46">
        <f t="shared" si="2"/>
        <v>26.7</v>
      </c>
      <c r="AI74" s="47">
        <f t="shared" si="3"/>
        <v>23.9</v>
      </c>
      <c r="AK74" s="49"/>
    </row>
    <row r="75" spans="1:88" x14ac:dyDescent="0.25">
      <c r="A75" s="74" t="s">
        <v>94</v>
      </c>
      <c r="B75" s="43">
        <v>11.6</v>
      </c>
      <c r="C75" s="43">
        <v>11.6</v>
      </c>
      <c r="D75" s="43">
        <v>11.6</v>
      </c>
      <c r="E75" s="43">
        <v>11.6</v>
      </c>
      <c r="F75" s="43">
        <v>11.6</v>
      </c>
      <c r="G75" s="43">
        <v>11.6</v>
      </c>
      <c r="H75" s="43">
        <v>11.6</v>
      </c>
      <c r="I75" s="43">
        <v>11.6</v>
      </c>
      <c r="J75" s="43">
        <v>11.6</v>
      </c>
      <c r="K75" s="43">
        <v>11.6</v>
      </c>
      <c r="L75" s="43">
        <v>11.6</v>
      </c>
      <c r="M75" s="43">
        <v>11.4</v>
      </c>
      <c r="N75" s="43">
        <v>7.4</v>
      </c>
      <c r="O75" s="43">
        <v>10.4</v>
      </c>
      <c r="P75" s="43">
        <v>10.4</v>
      </c>
      <c r="Q75" s="43">
        <v>10.4</v>
      </c>
      <c r="R75" s="43">
        <v>10.4</v>
      </c>
      <c r="S75" s="43">
        <v>10.4</v>
      </c>
      <c r="T75" s="43">
        <v>10.4</v>
      </c>
      <c r="U75" s="43">
        <v>10.4</v>
      </c>
      <c r="V75" s="43">
        <v>10.4</v>
      </c>
      <c r="W75" s="43">
        <v>10.4</v>
      </c>
      <c r="X75" s="43">
        <v>10.4</v>
      </c>
      <c r="Y75" s="43">
        <v>10.4</v>
      </c>
      <c r="Z75" s="43">
        <v>10.4</v>
      </c>
      <c r="AA75" s="43">
        <v>10.4</v>
      </c>
      <c r="AB75" s="43">
        <v>10.4</v>
      </c>
      <c r="AC75" s="43">
        <v>10.4</v>
      </c>
      <c r="AD75" s="43">
        <v>10.4</v>
      </c>
      <c r="AE75" s="43">
        <v>10.4</v>
      </c>
      <c r="AF75" s="43">
        <v>10.4</v>
      </c>
      <c r="AG75" s="75">
        <v>42.5</v>
      </c>
      <c r="AH75" s="46">
        <f t="shared" ref="AH75:AH138" si="22">MAX(B75:AF75)</f>
        <v>11.6</v>
      </c>
      <c r="AI75" s="47">
        <f t="shared" ref="AI75:AI138" si="23">MIN(B75:AF75)</f>
        <v>7.4</v>
      </c>
      <c r="AK75" s="49"/>
    </row>
    <row r="76" spans="1:88" x14ac:dyDescent="0.25">
      <c r="A76" s="74" t="s">
        <v>95</v>
      </c>
      <c r="B76" s="43">
        <v>12.2</v>
      </c>
      <c r="C76" s="43">
        <v>12.2</v>
      </c>
      <c r="D76" s="43">
        <v>12.2</v>
      </c>
      <c r="E76" s="43">
        <v>12.2</v>
      </c>
      <c r="F76" s="43">
        <v>12.2</v>
      </c>
      <c r="G76" s="43">
        <v>12.2</v>
      </c>
      <c r="H76" s="43">
        <v>12.2</v>
      </c>
      <c r="I76" s="43">
        <v>12.2</v>
      </c>
      <c r="J76" s="43">
        <v>12.2</v>
      </c>
      <c r="K76" s="43">
        <v>12.2</v>
      </c>
      <c r="L76" s="43">
        <v>12.2</v>
      </c>
      <c r="M76" s="43">
        <v>12.2</v>
      </c>
      <c r="N76" s="43">
        <v>12.2</v>
      </c>
      <c r="O76" s="43">
        <v>12.2</v>
      </c>
      <c r="P76" s="43">
        <v>11.2</v>
      </c>
      <c r="Q76" s="43">
        <v>11.2</v>
      </c>
      <c r="R76" s="43">
        <v>11.2</v>
      </c>
      <c r="S76" s="43">
        <v>11.2</v>
      </c>
      <c r="T76" s="43">
        <v>11.2</v>
      </c>
      <c r="U76" s="43">
        <v>11.2</v>
      </c>
      <c r="V76" s="43">
        <v>11.2</v>
      </c>
      <c r="W76" s="43">
        <v>11.2</v>
      </c>
      <c r="X76" s="43">
        <v>11.2</v>
      </c>
      <c r="Y76" s="43">
        <v>11.2</v>
      </c>
      <c r="Z76" s="43">
        <v>11.2</v>
      </c>
      <c r="AA76" s="43">
        <v>11.2</v>
      </c>
      <c r="AB76" s="43">
        <v>11.2</v>
      </c>
      <c r="AC76" s="43">
        <v>11.2</v>
      </c>
      <c r="AD76" s="43">
        <v>11.2</v>
      </c>
      <c r="AE76" s="43">
        <v>11.2</v>
      </c>
      <c r="AF76" s="43">
        <v>11.2</v>
      </c>
      <c r="AG76" s="75">
        <v>22.1</v>
      </c>
      <c r="AH76" s="46">
        <f t="shared" si="22"/>
        <v>12.2</v>
      </c>
      <c r="AI76" s="47">
        <f t="shared" si="23"/>
        <v>11.2</v>
      </c>
      <c r="AK76" s="49"/>
    </row>
    <row r="77" spans="1:88" ht="15.75" thickBot="1" x14ac:dyDescent="0.3">
      <c r="A77" s="76" t="s">
        <v>96</v>
      </c>
      <c r="B77" s="77">
        <v>4</v>
      </c>
      <c r="C77" s="77">
        <v>4</v>
      </c>
      <c r="D77" s="77">
        <v>4</v>
      </c>
      <c r="E77" s="77">
        <v>4</v>
      </c>
      <c r="F77" s="77">
        <v>4</v>
      </c>
      <c r="G77" s="77">
        <v>4</v>
      </c>
      <c r="H77" s="77">
        <v>4</v>
      </c>
      <c r="I77" s="77">
        <v>4</v>
      </c>
      <c r="J77" s="77">
        <v>4</v>
      </c>
      <c r="K77" s="77">
        <v>4</v>
      </c>
      <c r="L77" s="77">
        <v>4</v>
      </c>
      <c r="M77" s="77">
        <v>3.9</v>
      </c>
      <c r="N77" s="77">
        <v>3.1</v>
      </c>
      <c r="O77" s="77">
        <v>3.2</v>
      </c>
      <c r="P77" s="77">
        <v>3.2</v>
      </c>
      <c r="Q77" s="77">
        <v>3.1</v>
      </c>
      <c r="R77" s="77">
        <v>3.1</v>
      </c>
      <c r="S77" s="77">
        <v>3.1</v>
      </c>
      <c r="T77" s="77">
        <v>3.1</v>
      </c>
      <c r="U77" s="77">
        <v>3.1</v>
      </c>
      <c r="V77" s="77">
        <v>3.1</v>
      </c>
      <c r="W77" s="77">
        <v>3.1</v>
      </c>
      <c r="X77" s="77">
        <v>3.1</v>
      </c>
      <c r="Y77" s="77">
        <v>3.1</v>
      </c>
      <c r="Z77" s="77">
        <v>3.1</v>
      </c>
      <c r="AA77" s="77">
        <v>3.1</v>
      </c>
      <c r="AB77" s="77">
        <v>3.1</v>
      </c>
      <c r="AC77" s="77">
        <v>3.1</v>
      </c>
      <c r="AD77" s="77">
        <v>3.1</v>
      </c>
      <c r="AE77" s="77">
        <v>3.1</v>
      </c>
      <c r="AF77" s="77">
        <v>3.1</v>
      </c>
      <c r="AG77" s="78">
        <v>14.8</v>
      </c>
      <c r="AH77" s="46">
        <f t="shared" si="22"/>
        <v>4</v>
      </c>
      <c r="AI77" s="47">
        <f t="shared" si="23"/>
        <v>3.1</v>
      </c>
      <c r="AK77" s="49"/>
    </row>
    <row r="78" spans="1:88" ht="15.75" thickBot="1" x14ac:dyDescent="0.3">
      <c r="A78" s="79" t="s">
        <v>97</v>
      </c>
      <c r="B78" s="70">
        <f>SUM(B72:B77)</f>
        <v>90</v>
      </c>
      <c r="C78" s="70">
        <f>SUM(C72:C77)</f>
        <v>94</v>
      </c>
      <c r="D78" s="70">
        <f>SUM(D72:D77)</f>
        <v>94</v>
      </c>
      <c r="E78" s="70">
        <f>SUM(E72:E77)</f>
        <v>94</v>
      </c>
      <c r="F78" s="70">
        <f>SUM(F72:F77)</f>
        <v>88.9</v>
      </c>
      <c r="G78" s="70">
        <f t="shared" ref="G78:AG78" si="24">SUM(G72:G77)</f>
        <v>165.29999999999998</v>
      </c>
      <c r="H78" s="70">
        <f t="shared" si="24"/>
        <v>149.39999999999998</v>
      </c>
      <c r="I78" s="70">
        <f t="shared" si="24"/>
        <v>241.7</v>
      </c>
      <c r="J78" s="70">
        <f t="shared" si="24"/>
        <v>288</v>
      </c>
      <c r="K78" s="70">
        <f t="shared" si="24"/>
        <v>420.20000000000005</v>
      </c>
      <c r="L78" s="70">
        <f t="shared" si="24"/>
        <v>475.00000000000006</v>
      </c>
      <c r="M78" s="70">
        <f t="shared" si="24"/>
        <v>473.7999999999999</v>
      </c>
      <c r="N78" s="70">
        <f t="shared" si="24"/>
        <v>284.7</v>
      </c>
      <c r="O78" s="70">
        <f t="shared" si="24"/>
        <v>227.5</v>
      </c>
      <c r="P78" s="70">
        <f t="shared" si="24"/>
        <v>124.30000000000001</v>
      </c>
      <c r="Q78" s="70">
        <f t="shared" si="24"/>
        <v>84.7</v>
      </c>
      <c r="R78" s="70">
        <f t="shared" si="24"/>
        <v>84.600000000000009</v>
      </c>
      <c r="S78" s="70">
        <f t="shared" si="24"/>
        <v>99.5</v>
      </c>
      <c r="T78" s="70">
        <f t="shared" si="24"/>
        <v>99.5</v>
      </c>
      <c r="U78" s="70">
        <f t="shared" si="24"/>
        <v>99.5</v>
      </c>
      <c r="V78" s="70">
        <f t="shared" si="24"/>
        <v>99.5</v>
      </c>
      <c r="W78" s="70">
        <f t="shared" si="24"/>
        <v>99.5</v>
      </c>
      <c r="X78" s="70">
        <f t="shared" si="24"/>
        <v>135.79999999999998</v>
      </c>
      <c r="Y78" s="70">
        <f t="shared" si="24"/>
        <v>231.5</v>
      </c>
      <c r="Z78" s="70">
        <f t="shared" si="24"/>
        <v>231.5</v>
      </c>
      <c r="AA78" s="70">
        <f t="shared" si="24"/>
        <v>300.8</v>
      </c>
      <c r="AB78" s="70">
        <f>SUM(AB72:AB77)</f>
        <v>266.60000000000002</v>
      </c>
      <c r="AC78" s="70">
        <f t="shared" si="24"/>
        <v>173.7</v>
      </c>
      <c r="AD78" s="70">
        <f>SUM(AD72:AD77)</f>
        <v>173.89999999999998</v>
      </c>
      <c r="AE78" s="70">
        <f>SUM(AE72:AE77)</f>
        <v>213.7</v>
      </c>
      <c r="AF78" s="70">
        <f>SUM(AF72:AF77)</f>
        <v>263.70000000000005</v>
      </c>
      <c r="AG78" s="80">
        <f t="shared" si="24"/>
        <v>706.4</v>
      </c>
      <c r="AH78" s="46">
        <f t="shared" si="22"/>
        <v>475.00000000000006</v>
      </c>
      <c r="AI78" s="47">
        <f t="shared" si="23"/>
        <v>84.600000000000009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0</v>
      </c>
      <c r="C79" s="44">
        <v>0</v>
      </c>
      <c r="D79" s="44">
        <v>0</v>
      </c>
      <c r="E79" s="44">
        <v>0</v>
      </c>
      <c r="F79" s="44">
        <v>0</v>
      </c>
      <c r="G79" s="44">
        <v>0</v>
      </c>
      <c r="H79" s="44">
        <v>30</v>
      </c>
      <c r="I79" s="44">
        <v>48</v>
      </c>
      <c r="J79" s="44">
        <v>102</v>
      </c>
      <c r="K79" s="44">
        <v>105</v>
      </c>
      <c r="L79" s="44">
        <v>140</v>
      </c>
      <c r="M79" s="44">
        <v>144</v>
      </c>
      <c r="N79" s="44">
        <v>70</v>
      </c>
      <c r="O79" s="44">
        <v>73.25</v>
      </c>
      <c r="P79" s="44">
        <v>72</v>
      </c>
      <c r="Q79" s="44">
        <v>70</v>
      </c>
      <c r="R79" s="44">
        <v>0</v>
      </c>
      <c r="S79" s="44">
        <v>0</v>
      </c>
      <c r="T79" s="44">
        <v>0</v>
      </c>
      <c r="U79" s="44">
        <v>0</v>
      </c>
      <c r="V79" s="44">
        <v>0</v>
      </c>
      <c r="W79" s="44">
        <v>0</v>
      </c>
      <c r="X79" s="44">
        <v>0</v>
      </c>
      <c r="Y79" s="44">
        <v>30</v>
      </c>
      <c r="Z79" s="44">
        <v>30</v>
      </c>
      <c r="AA79" s="44">
        <v>30</v>
      </c>
      <c r="AB79" s="44">
        <v>30</v>
      </c>
      <c r="AC79" s="44">
        <v>30</v>
      </c>
      <c r="AD79" s="44">
        <v>30</v>
      </c>
      <c r="AE79" s="44">
        <v>85</v>
      </c>
      <c r="AF79" s="44">
        <v>96</v>
      </c>
      <c r="AG79" s="61">
        <v>144</v>
      </c>
      <c r="AH79" s="46">
        <f t="shared" si="22"/>
        <v>144</v>
      </c>
      <c r="AI79" s="47">
        <f t="shared" si="23"/>
        <v>0</v>
      </c>
      <c r="AK79" s="49"/>
      <c r="AY79" s="1" t="s">
        <v>99</v>
      </c>
      <c r="AZ79" s="82">
        <f>ROUND(C97,0)</f>
        <v>343</v>
      </c>
      <c r="BA79" s="81">
        <f t="shared" ref="BA79:BD83" si="25">D97</f>
        <v>307</v>
      </c>
      <c r="BB79" s="81">
        <f t="shared" si="25"/>
        <v>297</v>
      </c>
      <c r="BC79" s="81">
        <f t="shared" si="25"/>
        <v>282</v>
      </c>
      <c r="BD79" s="81">
        <f t="shared" si="25"/>
        <v>233.8</v>
      </c>
      <c r="BE79" s="82">
        <f>I97</f>
        <v>181</v>
      </c>
      <c r="BF79" s="82">
        <f>K97</f>
        <v>161.30000000000001</v>
      </c>
      <c r="BG79" s="82">
        <f t="shared" ref="BG79:BP83" si="26">M97</f>
        <v>112.1</v>
      </c>
      <c r="BH79" s="82">
        <f t="shared" si="26"/>
        <v>291.10000000000002</v>
      </c>
      <c r="BI79" s="82">
        <f t="shared" si="26"/>
        <v>318.3</v>
      </c>
      <c r="BJ79" s="82">
        <f t="shared" si="26"/>
        <v>440.1</v>
      </c>
      <c r="BK79" s="82">
        <f t="shared" si="26"/>
        <v>440</v>
      </c>
      <c r="BL79" s="82">
        <f t="shared" si="26"/>
        <v>461</v>
      </c>
      <c r="BM79" s="82">
        <f t="shared" si="26"/>
        <v>515</v>
      </c>
      <c r="BN79" s="82">
        <f t="shared" si="26"/>
        <v>372</v>
      </c>
      <c r="BO79" s="82">
        <f t="shared" si="26"/>
        <v>385</v>
      </c>
      <c r="BP79" s="82">
        <f t="shared" si="26"/>
        <v>307</v>
      </c>
      <c r="BQ79" s="82">
        <f>X97</f>
        <v>278</v>
      </c>
      <c r="BR79" s="82">
        <f>Z97</f>
        <v>90</v>
      </c>
      <c r="BS79" s="81">
        <f>AB97</f>
        <v>69.400000000000006</v>
      </c>
      <c r="BT79" s="81">
        <f t="shared" ref="BT79:BV83" si="27">AD97</f>
        <v>-19.3</v>
      </c>
      <c r="BU79" s="81">
        <f t="shared" si="27"/>
        <v>-150</v>
      </c>
      <c r="BV79" s="81">
        <f t="shared" si="27"/>
        <v>-317.3</v>
      </c>
      <c r="BW79" s="81">
        <f>B97</f>
        <v>364.3</v>
      </c>
    </row>
    <row r="80" spans="1:88" x14ac:dyDescent="0.25">
      <c r="A80" s="63" t="s">
        <v>100</v>
      </c>
      <c r="B80" s="43">
        <v>0</v>
      </c>
      <c r="C80" s="43">
        <v>0</v>
      </c>
      <c r="D80" s="43">
        <v>0</v>
      </c>
      <c r="E80" s="43">
        <v>0</v>
      </c>
      <c r="F80" s="43">
        <v>0</v>
      </c>
      <c r="G80" s="43">
        <v>24.6</v>
      </c>
      <c r="H80" s="43">
        <v>24.7</v>
      </c>
      <c r="I80" s="43">
        <v>55.3</v>
      </c>
      <c r="J80" s="43">
        <v>52.9</v>
      </c>
      <c r="K80" s="43">
        <v>53.8</v>
      </c>
      <c r="L80" s="43">
        <v>69</v>
      </c>
      <c r="M80" s="43">
        <v>68.400000000000006</v>
      </c>
      <c r="N80" s="43">
        <v>54.2</v>
      </c>
      <c r="O80" s="43">
        <v>54.1</v>
      </c>
      <c r="P80" s="43">
        <v>24.5</v>
      </c>
      <c r="Q80" s="43">
        <v>24.7</v>
      </c>
      <c r="R80" s="43">
        <v>24.7</v>
      </c>
      <c r="S80" s="43">
        <v>0</v>
      </c>
      <c r="T80" s="43">
        <v>0</v>
      </c>
      <c r="U80" s="43">
        <v>0</v>
      </c>
      <c r="V80" s="43">
        <v>0</v>
      </c>
      <c r="W80" s="43">
        <v>0</v>
      </c>
      <c r="X80" s="43">
        <v>0</v>
      </c>
      <c r="Y80" s="43">
        <v>34.4</v>
      </c>
      <c r="Z80" s="43">
        <v>54</v>
      </c>
      <c r="AA80" s="43">
        <v>54</v>
      </c>
      <c r="AB80" s="43">
        <v>54</v>
      </c>
      <c r="AC80" s="44">
        <v>54</v>
      </c>
      <c r="AD80" s="44">
        <v>34.6</v>
      </c>
      <c r="AE80" s="44">
        <v>34.6</v>
      </c>
      <c r="AF80" s="44">
        <v>25</v>
      </c>
      <c r="AG80" s="64">
        <v>70</v>
      </c>
      <c r="AH80" s="46">
        <f t="shared" si="22"/>
        <v>69</v>
      </c>
      <c r="AI80" s="47">
        <f t="shared" si="23"/>
        <v>0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4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0</v>
      </c>
    </row>
    <row r="81" spans="1:75" x14ac:dyDescent="0.25">
      <c r="A81" s="63" t="s">
        <v>102</v>
      </c>
      <c r="B81" s="43">
        <v>0</v>
      </c>
      <c r="C81" s="43">
        <v>0</v>
      </c>
      <c r="D81" s="43">
        <v>0</v>
      </c>
      <c r="E81" s="43">
        <v>0</v>
      </c>
      <c r="F81" s="43">
        <v>0</v>
      </c>
      <c r="G81" s="43">
        <v>0</v>
      </c>
      <c r="H81" s="43">
        <v>17.399999999999999</v>
      </c>
      <c r="I81" s="43">
        <v>34.1</v>
      </c>
      <c r="J81" s="43">
        <v>49.3</v>
      </c>
      <c r="K81" s="43">
        <v>49.3</v>
      </c>
      <c r="L81" s="43">
        <v>49.2</v>
      </c>
      <c r="M81" s="43">
        <v>47.9</v>
      </c>
      <c r="N81" s="43">
        <v>49.7</v>
      </c>
      <c r="O81" s="43">
        <v>45.6</v>
      </c>
      <c r="P81" s="43">
        <v>39.9</v>
      </c>
      <c r="Q81" s="43">
        <v>40</v>
      </c>
      <c r="R81" s="43">
        <v>21.9</v>
      </c>
      <c r="S81" s="43">
        <v>0</v>
      </c>
      <c r="T81" s="43">
        <v>23.5</v>
      </c>
      <c r="U81" s="43">
        <v>16</v>
      </c>
      <c r="V81" s="43">
        <v>16</v>
      </c>
      <c r="W81" s="43">
        <v>16</v>
      </c>
      <c r="X81" s="43">
        <v>16</v>
      </c>
      <c r="Y81" s="43">
        <v>63.2</v>
      </c>
      <c r="Z81" s="43">
        <v>63.2</v>
      </c>
      <c r="AA81" s="43">
        <v>63.2</v>
      </c>
      <c r="AB81" s="43">
        <v>49</v>
      </c>
      <c r="AC81" s="43">
        <v>49</v>
      </c>
      <c r="AD81" s="43">
        <v>47.3</v>
      </c>
      <c r="AE81" s="43">
        <v>47.3</v>
      </c>
      <c r="AF81" s="43">
        <v>40.549999999999997</v>
      </c>
      <c r="AG81" s="64">
        <v>69</v>
      </c>
      <c r="AH81" s="46">
        <f t="shared" si="22"/>
        <v>63.2</v>
      </c>
      <c r="AI81" s="47">
        <f t="shared" si="23"/>
        <v>0</v>
      </c>
      <c r="AK81" s="49"/>
      <c r="AL81" s="83"/>
      <c r="AO81" s="83"/>
      <c r="AY81" s="1" t="s">
        <v>103</v>
      </c>
      <c r="AZ81" s="82">
        <f>ROUND(C99,0)</f>
        <v>124</v>
      </c>
      <c r="BA81" s="81">
        <f t="shared" si="25"/>
        <v>126</v>
      </c>
      <c r="BB81" s="81">
        <f t="shared" si="25"/>
        <v>101</v>
      </c>
      <c r="BC81" s="81">
        <f t="shared" si="25"/>
        <v>117</v>
      </c>
      <c r="BD81" s="81">
        <f t="shared" si="25"/>
        <v>116.5</v>
      </c>
      <c r="BE81" s="82">
        <f>I99</f>
        <v>109.3</v>
      </c>
      <c r="BF81" s="82">
        <f>K99</f>
        <v>103.6</v>
      </c>
      <c r="BG81" s="82">
        <f t="shared" si="26"/>
        <v>118.5</v>
      </c>
      <c r="BH81" s="82">
        <f t="shared" si="26"/>
        <v>98.7</v>
      </c>
      <c r="BI81" s="82">
        <f t="shared" si="26"/>
        <v>118.5</v>
      </c>
      <c r="BJ81" s="82">
        <f t="shared" si="26"/>
        <v>125</v>
      </c>
      <c r="BK81" s="82">
        <f t="shared" si="26"/>
        <v>106</v>
      </c>
      <c r="BL81" s="82">
        <f t="shared" si="26"/>
        <v>103.9</v>
      </c>
      <c r="BM81" s="82">
        <f t="shared" si="26"/>
        <v>126</v>
      </c>
      <c r="BN81" s="82">
        <f t="shared" si="26"/>
        <v>116</v>
      </c>
      <c r="BO81" s="82">
        <f t="shared" si="26"/>
        <v>115</v>
      </c>
      <c r="BP81" s="82">
        <f t="shared" si="26"/>
        <v>60.7</v>
      </c>
      <c r="BQ81" s="82">
        <f>X99</f>
        <v>90.7</v>
      </c>
      <c r="BR81" s="82">
        <f>Z99</f>
        <v>98.2</v>
      </c>
      <c r="BS81" s="81">
        <f>AB99</f>
        <v>94.6</v>
      </c>
      <c r="BT81" s="81">
        <f t="shared" si="27"/>
        <v>102</v>
      </c>
      <c r="BU81" s="81">
        <f t="shared" si="27"/>
        <v>104.6</v>
      </c>
      <c r="BV81" s="81">
        <f t="shared" si="27"/>
        <v>102.1</v>
      </c>
      <c r="BW81" s="81">
        <f>B99</f>
        <v>117.8</v>
      </c>
    </row>
    <row r="82" spans="1:75" s="83" customFormat="1" x14ac:dyDescent="0.25">
      <c r="A82" s="63" t="s">
        <v>104</v>
      </c>
      <c r="B82" s="43">
        <v>38.700000000000003</v>
      </c>
      <c r="C82" s="43">
        <v>38.700000000000003</v>
      </c>
      <c r="D82" s="43">
        <v>38.700000000000003</v>
      </c>
      <c r="E82" s="43">
        <v>38.700000000000003</v>
      </c>
      <c r="F82" s="43">
        <v>39</v>
      </c>
      <c r="G82" s="43">
        <v>39</v>
      </c>
      <c r="H82" s="43">
        <v>39</v>
      </c>
      <c r="I82" s="43">
        <v>39</v>
      </c>
      <c r="J82" s="43">
        <v>39</v>
      </c>
      <c r="K82" s="43">
        <v>39</v>
      </c>
      <c r="L82" s="43">
        <v>39</v>
      </c>
      <c r="M82" s="66">
        <v>41.8</v>
      </c>
      <c r="N82" s="66">
        <v>41.6</v>
      </c>
      <c r="O82" s="66">
        <v>36.6</v>
      </c>
      <c r="P82" s="43">
        <v>36.6</v>
      </c>
      <c r="Q82" s="43">
        <v>37.1</v>
      </c>
      <c r="R82" s="43">
        <v>39.9</v>
      </c>
      <c r="S82" s="43">
        <v>39.9</v>
      </c>
      <c r="T82" s="43">
        <v>39.9</v>
      </c>
      <c r="U82" s="43">
        <v>39.9</v>
      </c>
      <c r="V82" s="43">
        <v>39.9</v>
      </c>
      <c r="W82" s="43">
        <v>39.9</v>
      </c>
      <c r="X82" s="43">
        <v>39.9</v>
      </c>
      <c r="Y82" s="43">
        <v>39.9</v>
      </c>
      <c r="Z82" s="43">
        <v>39.9</v>
      </c>
      <c r="AA82" s="43">
        <v>39.9</v>
      </c>
      <c r="AB82" s="43">
        <v>39.9</v>
      </c>
      <c r="AC82" s="43">
        <v>39.9</v>
      </c>
      <c r="AD82" s="43">
        <v>39.9</v>
      </c>
      <c r="AE82" s="43">
        <v>39.9</v>
      </c>
      <c r="AF82" s="43">
        <v>39.9</v>
      </c>
      <c r="AG82" s="64">
        <v>60</v>
      </c>
      <c r="AH82" s="46">
        <f t="shared" si="22"/>
        <v>41.8</v>
      </c>
      <c r="AI82" s="47">
        <f t="shared" si="23"/>
        <v>36.6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28</v>
      </c>
      <c r="BA82" s="81">
        <f t="shared" si="25"/>
        <v>26</v>
      </c>
      <c r="BB82" s="81">
        <f t="shared" si="25"/>
        <v>24.4</v>
      </c>
      <c r="BC82" s="81">
        <f t="shared" si="25"/>
        <v>24.4</v>
      </c>
      <c r="BD82" s="81">
        <f t="shared" si="25"/>
        <v>26.7</v>
      </c>
      <c r="BE82" s="82">
        <f>I100</f>
        <v>29.3</v>
      </c>
      <c r="BF82" s="82">
        <f>K100</f>
        <v>30.8</v>
      </c>
      <c r="BG82" s="82">
        <f t="shared" si="26"/>
        <v>30.3</v>
      </c>
      <c r="BH82" s="82">
        <f t="shared" si="26"/>
        <v>28.3</v>
      </c>
      <c r="BI82" s="82">
        <f t="shared" si="26"/>
        <v>31.5</v>
      </c>
      <c r="BJ82" s="82">
        <f t="shared" si="26"/>
        <v>29</v>
      </c>
      <c r="BK82" s="82">
        <f t="shared" si="26"/>
        <v>28.6</v>
      </c>
      <c r="BL82" s="82">
        <f t="shared" si="26"/>
        <v>28.1</v>
      </c>
      <c r="BM82" s="82">
        <f t="shared" si="26"/>
        <v>-2.7</v>
      </c>
      <c r="BN82" s="82">
        <f t="shared" si="26"/>
        <v>0.8</v>
      </c>
      <c r="BO82" s="82">
        <f t="shared" si="26"/>
        <v>11</v>
      </c>
      <c r="BP82" s="82">
        <f t="shared" si="26"/>
        <v>10.4</v>
      </c>
      <c r="BQ82" s="82">
        <f>X100</f>
        <v>11.6</v>
      </c>
      <c r="BR82" s="82">
        <f>Z100</f>
        <v>13.9</v>
      </c>
      <c r="BS82" s="81">
        <f>AB100</f>
        <v>11.2</v>
      </c>
      <c r="BT82" s="81">
        <f t="shared" si="27"/>
        <v>10.3</v>
      </c>
      <c r="BU82" s="81">
        <f t="shared" si="27"/>
        <v>0</v>
      </c>
      <c r="BV82" s="81">
        <f t="shared" si="27"/>
        <v>0</v>
      </c>
      <c r="BW82" s="81">
        <f>B100</f>
        <v>27.8</v>
      </c>
    </row>
    <row r="83" spans="1:75" x14ac:dyDescent="0.2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0</v>
      </c>
      <c r="I83" s="44">
        <v>0</v>
      </c>
      <c r="J83" s="44">
        <v>0</v>
      </c>
      <c r="K83" s="44">
        <v>0</v>
      </c>
      <c r="L83" s="44">
        <v>10.199999999999999</v>
      </c>
      <c r="M83" s="43">
        <v>29.3</v>
      </c>
      <c r="N83" s="43">
        <v>25.4</v>
      </c>
      <c r="O83" s="43">
        <v>19.899999999999999</v>
      </c>
      <c r="P83" s="43">
        <v>10.5</v>
      </c>
      <c r="Q83" s="43">
        <v>0</v>
      </c>
      <c r="R83" s="43">
        <v>0</v>
      </c>
      <c r="S83" s="43">
        <v>0</v>
      </c>
      <c r="T83" s="43">
        <v>10</v>
      </c>
      <c r="U83" s="43">
        <v>10</v>
      </c>
      <c r="V83" s="43">
        <v>10</v>
      </c>
      <c r="W83" s="43">
        <v>15</v>
      </c>
      <c r="X83" s="43">
        <v>15</v>
      </c>
      <c r="Y83" s="43">
        <v>28.2</v>
      </c>
      <c r="Z83" s="43">
        <v>28.2</v>
      </c>
      <c r="AA83" s="43">
        <v>28.2</v>
      </c>
      <c r="AB83" s="43">
        <v>27.2</v>
      </c>
      <c r="AC83" s="43">
        <v>9.3000000000000007</v>
      </c>
      <c r="AD83" s="43">
        <v>9.9</v>
      </c>
      <c r="AE83" s="43">
        <v>9.9</v>
      </c>
      <c r="AF83" s="43">
        <v>9.9</v>
      </c>
      <c r="AG83" s="64">
        <v>30</v>
      </c>
      <c r="AH83" s="46">
        <f t="shared" si="22"/>
        <v>29.3</v>
      </c>
      <c r="AI83" s="47">
        <f t="shared" si="23"/>
        <v>0</v>
      </c>
      <c r="AK83" s="49"/>
      <c r="AY83" s="1" t="s">
        <v>107</v>
      </c>
      <c r="AZ83" s="82">
        <f>ROUND(C101,0)</f>
        <v>62</v>
      </c>
      <c r="BA83" s="81">
        <f t="shared" si="25"/>
        <v>56</v>
      </c>
      <c r="BB83" s="81">
        <f t="shared" si="25"/>
        <v>57</v>
      </c>
      <c r="BC83" s="81">
        <f t="shared" si="25"/>
        <v>59</v>
      </c>
      <c r="BD83" s="81">
        <f t="shared" si="25"/>
        <v>57.9</v>
      </c>
      <c r="BE83" s="82">
        <f>I101</f>
        <v>62.7</v>
      </c>
      <c r="BF83" s="82">
        <f>K101</f>
        <v>60</v>
      </c>
      <c r="BG83" s="82">
        <f t="shared" si="26"/>
        <v>47</v>
      </c>
      <c r="BH83" s="82">
        <f t="shared" si="26"/>
        <v>40.700000000000003</v>
      </c>
      <c r="BI83" s="82">
        <f t="shared" si="26"/>
        <v>48.5</v>
      </c>
      <c r="BJ83" s="82">
        <f t="shared" si="26"/>
        <v>47</v>
      </c>
      <c r="BK83" s="82">
        <f t="shared" si="26"/>
        <v>51.5</v>
      </c>
      <c r="BL83" s="82">
        <f t="shared" si="26"/>
        <v>52.1</v>
      </c>
      <c r="BM83" s="82">
        <f t="shared" si="26"/>
        <v>31</v>
      </c>
      <c r="BN83" s="82">
        <f t="shared" si="26"/>
        <v>49.5</v>
      </c>
      <c r="BO83" s="82">
        <f t="shared" si="26"/>
        <v>46</v>
      </c>
      <c r="BP83" s="82">
        <f t="shared" si="26"/>
        <v>39</v>
      </c>
      <c r="BQ83" s="82">
        <f>X101</f>
        <v>39.299999999999997</v>
      </c>
      <c r="BR83" s="82">
        <f>Z101</f>
        <v>41.9</v>
      </c>
      <c r="BS83" s="81">
        <f>AB101</f>
        <v>41.7</v>
      </c>
      <c r="BT83" s="81">
        <f t="shared" si="27"/>
        <v>43.3</v>
      </c>
      <c r="BU83" s="81">
        <f t="shared" si="27"/>
        <v>50.524999999999999</v>
      </c>
      <c r="BV83" s="81">
        <f t="shared" si="27"/>
        <v>0</v>
      </c>
      <c r="BW83" s="81">
        <f>B101</f>
        <v>60.9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10.199999999999999</v>
      </c>
      <c r="L84" s="44">
        <v>10.199999999999999</v>
      </c>
      <c r="M84" s="44">
        <v>6</v>
      </c>
      <c r="N84" s="44">
        <v>10.7</v>
      </c>
      <c r="O84" s="44">
        <v>14.3</v>
      </c>
      <c r="P84" s="43">
        <v>17.2</v>
      </c>
      <c r="Q84" s="43">
        <v>17.399999999999999</v>
      </c>
      <c r="R84" s="43">
        <v>17.100000000000001</v>
      </c>
      <c r="S84" s="43">
        <v>17.100000000000001</v>
      </c>
      <c r="T84" s="43">
        <v>17.100000000000001</v>
      </c>
      <c r="U84" s="43">
        <v>0</v>
      </c>
      <c r="V84" s="43">
        <v>0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2"/>
        <v>17.399999999999999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10.6</v>
      </c>
      <c r="C85" s="43">
        <v>10.6</v>
      </c>
      <c r="D85" s="43">
        <v>10.6</v>
      </c>
      <c r="E85" s="43">
        <v>10.6</v>
      </c>
      <c r="F85" s="43">
        <v>10.6</v>
      </c>
      <c r="G85" s="43">
        <v>10.6</v>
      </c>
      <c r="H85" s="43">
        <v>10.6</v>
      </c>
      <c r="I85" s="43">
        <v>10.6</v>
      </c>
      <c r="J85" s="43">
        <v>10.6</v>
      </c>
      <c r="K85" s="43">
        <v>10.6</v>
      </c>
      <c r="L85" s="43">
        <v>10.6</v>
      </c>
      <c r="M85" s="43">
        <v>10.6</v>
      </c>
      <c r="N85" s="43">
        <v>10.6</v>
      </c>
      <c r="O85" s="43">
        <v>10.6</v>
      </c>
      <c r="P85" s="43">
        <v>10.6</v>
      </c>
      <c r="Q85" s="43">
        <v>10.6</v>
      </c>
      <c r="R85" s="43">
        <v>10.6</v>
      </c>
      <c r="S85" s="43">
        <v>10.6</v>
      </c>
      <c r="T85" s="43">
        <v>10.6</v>
      </c>
      <c r="U85" s="43">
        <v>10.6</v>
      </c>
      <c r="V85" s="43">
        <v>10.6</v>
      </c>
      <c r="W85" s="43">
        <v>10.6</v>
      </c>
      <c r="X85" s="43">
        <v>10.6</v>
      </c>
      <c r="Y85" s="43">
        <v>10.6</v>
      </c>
      <c r="Z85" s="43">
        <v>10.6</v>
      </c>
      <c r="AA85" s="43">
        <v>10.6</v>
      </c>
      <c r="AB85" s="43">
        <v>10.6</v>
      </c>
      <c r="AC85" s="43">
        <v>10.6</v>
      </c>
      <c r="AD85" s="43">
        <v>10.6</v>
      </c>
      <c r="AE85" s="43">
        <v>10.6</v>
      </c>
      <c r="AF85" s="43">
        <v>10.6</v>
      </c>
      <c r="AG85" s="64">
        <v>24</v>
      </c>
      <c r="AH85" s="46">
        <f t="shared" si="22"/>
        <v>10.6</v>
      </c>
      <c r="AI85" s="47">
        <f t="shared" si="23"/>
        <v>10.6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2.5</v>
      </c>
      <c r="C86" s="43">
        <v>2.5</v>
      </c>
      <c r="D86" s="43">
        <v>2.5</v>
      </c>
      <c r="E86" s="43">
        <v>2.5</v>
      </c>
      <c r="F86" s="43">
        <v>2.5</v>
      </c>
      <c r="G86" s="43">
        <v>2.5</v>
      </c>
      <c r="H86" s="43">
        <v>2.5</v>
      </c>
      <c r="I86" s="43">
        <v>2.5</v>
      </c>
      <c r="J86" s="43">
        <v>2.5</v>
      </c>
      <c r="K86" s="43">
        <v>2.5</v>
      </c>
      <c r="L86" s="43">
        <v>2.5</v>
      </c>
      <c r="M86" s="43">
        <v>2.2999999999999998</v>
      </c>
      <c r="N86" s="43">
        <v>2.4</v>
      </c>
      <c r="O86" s="43">
        <v>2.2000000000000002</v>
      </c>
      <c r="P86" s="43">
        <v>2.4</v>
      </c>
      <c r="Q86" s="43">
        <v>2.4</v>
      </c>
      <c r="R86" s="43">
        <v>2.4</v>
      </c>
      <c r="S86" s="43">
        <v>2.4</v>
      </c>
      <c r="T86" s="43">
        <v>2.4</v>
      </c>
      <c r="U86" s="43">
        <v>2.4</v>
      </c>
      <c r="V86" s="43">
        <v>2.4</v>
      </c>
      <c r="W86" s="43">
        <v>2.4</v>
      </c>
      <c r="X86" s="43">
        <v>2.4</v>
      </c>
      <c r="Y86" s="43">
        <v>2.4</v>
      </c>
      <c r="Z86" s="43">
        <v>2.4</v>
      </c>
      <c r="AA86" s="43">
        <v>2.4</v>
      </c>
      <c r="AB86" s="43">
        <v>2.4</v>
      </c>
      <c r="AC86" s="43">
        <v>2.4</v>
      </c>
      <c r="AD86" s="43">
        <v>2.4</v>
      </c>
      <c r="AE86" s="43">
        <v>2.4</v>
      </c>
      <c r="AF86" s="43">
        <v>2.4</v>
      </c>
      <c r="AG86" s="64">
        <v>15</v>
      </c>
      <c r="AH86" s="46">
        <f t="shared" si="22"/>
        <v>2.5</v>
      </c>
      <c r="AI86" s="47">
        <f t="shared" si="23"/>
        <v>2.2000000000000002</v>
      </c>
      <c r="AK86" s="49"/>
      <c r="AZ86" s="82">
        <f t="shared" ref="AZ86:BW91" si="29">VALUE(AZ79)</f>
        <v>343</v>
      </c>
      <c r="BA86" s="82">
        <f t="shared" si="29"/>
        <v>307</v>
      </c>
      <c r="BB86" s="82">
        <f t="shared" si="29"/>
        <v>297</v>
      </c>
      <c r="BC86" s="82">
        <f t="shared" si="29"/>
        <v>282</v>
      </c>
      <c r="BD86" s="82">
        <f t="shared" si="29"/>
        <v>233.8</v>
      </c>
      <c r="BE86" s="82">
        <f t="shared" si="29"/>
        <v>181</v>
      </c>
      <c r="BF86" s="82">
        <f t="shared" si="29"/>
        <v>161.30000000000001</v>
      </c>
      <c r="BG86" s="82">
        <f t="shared" si="29"/>
        <v>112.1</v>
      </c>
      <c r="BH86" s="82">
        <f t="shared" si="29"/>
        <v>291.10000000000002</v>
      </c>
      <c r="BI86" s="82">
        <f t="shared" si="29"/>
        <v>318.3</v>
      </c>
      <c r="BJ86" s="82">
        <f t="shared" si="29"/>
        <v>440.1</v>
      </c>
      <c r="BK86" s="82">
        <f t="shared" si="29"/>
        <v>440</v>
      </c>
      <c r="BL86" s="82">
        <f t="shared" si="29"/>
        <v>461</v>
      </c>
      <c r="BM86" s="82">
        <f t="shared" si="29"/>
        <v>515</v>
      </c>
      <c r="BN86" s="82">
        <f t="shared" si="29"/>
        <v>372</v>
      </c>
      <c r="BO86" s="82">
        <f t="shared" si="29"/>
        <v>385</v>
      </c>
      <c r="BP86" s="82">
        <f t="shared" si="29"/>
        <v>307</v>
      </c>
      <c r="BQ86" s="82">
        <f t="shared" si="29"/>
        <v>278</v>
      </c>
      <c r="BR86" s="82">
        <f t="shared" si="29"/>
        <v>90</v>
      </c>
      <c r="BS86" s="82">
        <f t="shared" si="29"/>
        <v>69.400000000000006</v>
      </c>
      <c r="BT86" s="82">
        <f t="shared" si="29"/>
        <v>-19.3</v>
      </c>
      <c r="BU86" s="82">
        <f t="shared" si="29"/>
        <v>-150</v>
      </c>
      <c r="BV86" s="82">
        <f t="shared" si="29"/>
        <v>-317.3</v>
      </c>
      <c r="BW86" s="82">
        <f t="shared" si="29"/>
        <v>364.3</v>
      </c>
    </row>
    <row r="87" spans="1:75" x14ac:dyDescent="0.25">
      <c r="A87" s="63" t="s">
        <v>112</v>
      </c>
      <c r="B87" s="43">
        <v>8.6</v>
      </c>
      <c r="C87" s="43">
        <v>6.2</v>
      </c>
      <c r="D87" s="43">
        <v>6.2</v>
      </c>
      <c r="E87" s="43">
        <v>6.2</v>
      </c>
      <c r="F87" s="43">
        <v>6.2</v>
      </c>
      <c r="G87" s="43">
        <v>6.2</v>
      </c>
      <c r="H87" s="43">
        <v>6.2</v>
      </c>
      <c r="I87" s="43">
        <v>6.2</v>
      </c>
      <c r="J87" s="43">
        <v>6.2</v>
      </c>
      <c r="K87" s="43">
        <v>6.2</v>
      </c>
      <c r="L87" s="43">
        <v>6.2</v>
      </c>
      <c r="M87" s="43">
        <v>4.8</v>
      </c>
      <c r="N87" s="43">
        <v>4.9000000000000004</v>
      </c>
      <c r="O87" s="43">
        <v>4.5999999999999996</v>
      </c>
      <c r="P87" s="43">
        <v>5.5</v>
      </c>
      <c r="Q87" s="43">
        <v>5.5</v>
      </c>
      <c r="R87" s="43">
        <v>5.4</v>
      </c>
      <c r="S87" s="43">
        <v>5.4</v>
      </c>
      <c r="T87" s="43">
        <v>5.4</v>
      </c>
      <c r="U87" s="43">
        <v>5.4</v>
      </c>
      <c r="V87" s="43">
        <v>5.4</v>
      </c>
      <c r="W87" s="43">
        <v>5.4</v>
      </c>
      <c r="X87" s="43">
        <v>5.4</v>
      </c>
      <c r="Y87" s="43">
        <v>5.4</v>
      </c>
      <c r="Z87" s="43">
        <v>5.4</v>
      </c>
      <c r="AA87" s="43">
        <v>5.4</v>
      </c>
      <c r="AB87" s="43">
        <v>5.4</v>
      </c>
      <c r="AC87" s="43">
        <v>5.4</v>
      </c>
      <c r="AD87" s="43">
        <v>5.4</v>
      </c>
      <c r="AE87" s="43">
        <v>5.4</v>
      </c>
      <c r="AF87" s="43">
        <v>5.4</v>
      </c>
      <c r="AG87" s="64">
        <v>14.1</v>
      </c>
      <c r="AH87" s="46">
        <f t="shared" si="22"/>
        <v>8.6</v>
      </c>
      <c r="AI87" s="47">
        <f t="shared" si="23"/>
        <v>4.5999999999999996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4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0</v>
      </c>
    </row>
    <row r="88" spans="1:75" x14ac:dyDescent="0.25">
      <c r="A88" s="84" t="s">
        <v>113</v>
      </c>
      <c r="B88" s="43">
        <v>3</v>
      </c>
      <c r="C88" s="43">
        <v>4.8</v>
      </c>
      <c r="D88" s="43">
        <v>4.8</v>
      </c>
      <c r="E88" s="43">
        <v>4.8</v>
      </c>
      <c r="F88" s="43">
        <v>4.8</v>
      </c>
      <c r="G88" s="43">
        <v>4.8</v>
      </c>
      <c r="H88" s="43">
        <v>4.8</v>
      </c>
      <c r="I88" s="43">
        <v>4.8</v>
      </c>
      <c r="J88" s="43">
        <v>4.8</v>
      </c>
      <c r="K88" s="43">
        <v>4.8</v>
      </c>
      <c r="L88" s="43">
        <v>4.8</v>
      </c>
      <c r="M88" s="43">
        <v>2.6</v>
      </c>
      <c r="N88" s="43">
        <v>2.6</v>
      </c>
      <c r="O88" s="43">
        <v>2.7</v>
      </c>
      <c r="P88" s="43">
        <v>2.7</v>
      </c>
      <c r="Q88" s="43">
        <v>2.9</v>
      </c>
      <c r="R88" s="43">
        <v>2.8</v>
      </c>
      <c r="S88" s="43">
        <v>2.8</v>
      </c>
      <c r="T88" s="43">
        <v>2.8</v>
      </c>
      <c r="U88" s="43">
        <v>2.8</v>
      </c>
      <c r="V88" s="43">
        <v>2.8</v>
      </c>
      <c r="W88" s="43">
        <v>2.8</v>
      </c>
      <c r="X88" s="43">
        <v>2.8</v>
      </c>
      <c r="Y88" s="43">
        <v>2.8</v>
      </c>
      <c r="Z88" s="43">
        <v>2.8</v>
      </c>
      <c r="AA88" s="43">
        <v>2.8</v>
      </c>
      <c r="AB88" s="43">
        <v>2.8</v>
      </c>
      <c r="AC88" s="43">
        <v>2.8</v>
      </c>
      <c r="AD88" s="43">
        <v>2.8</v>
      </c>
      <c r="AE88" s="43">
        <v>2.8</v>
      </c>
      <c r="AF88" s="43">
        <v>2.8</v>
      </c>
      <c r="AG88" s="64">
        <v>14</v>
      </c>
      <c r="AH88" s="46">
        <f t="shared" si="22"/>
        <v>4.8</v>
      </c>
      <c r="AI88" s="47">
        <f t="shared" si="23"/>
        <v>2.6</v>
      </c>
      <c r="AK88" s="49"/>
      <c r="AZ88" s="82">
        <f t="shared" si="29"/>
        <v>124</v>
      </c>
      <c r="BA88" s="82">
        <f t="shared" si="29"/>
        <v>126</v>
      </c>
      <c r="BB88" s="82">
        <f t="shared" si="29"/>
        <v>101</v>
      </c>
      <c r="BC88" s="82">
        <f t="shared" si="29"/>
        <v>117</v>
      </c>
      <c r="BD88" s="82">
        <f t="shared" si="29"/>
        <v>116.5</v>
      </c>
      <c r="BE88" s="82">
        <f t="shared" si="29"/>
        <v>109.3</v>
      </c>
      <c r="BF88" s="82">
        <f t="shared" si="29"/>
        <v>103.6</v>
      </c>
      <c r="BG88" s="82">
        <f t="shared" si="29"/>
        <v>118.5</v>
      </c>
      <c r="BH88" s="82">
        <f t="shared" si="29"/>
        <v>98.7</v>
      </c>
      <c r="BI88" s="82">
        <f t="shared" si="29"/>
        <v>118.5</v>
      </c>
      <c r="BJ88" s="82">
        <f t="shared" si="29"/>
        <v>125</v>
      </c>
      <c r="BK88" s="82">
        <f t="shared" si="29"/>
        <v>106</v>
      </c>
      <c r="BL88" s="82">
        <f t="shared" si="29"/>
        <v>103.9</v>
      </c>
      <c r="BM88" s="82">
        <f t="shared" si="29"/>
        <v>126</v>
      </c>
      <c r="BN88" s="82">
        <f t="shared" si="29"/>
        <v>116</v>
      </c>
      <c r="BO88" s="82">
        <f t="shared" si="29"/>
        <v>115</v>
      </c>
      <c r="BP88" s="82">
        <f t="shared" si="29"/>
        <v>60.7</v>
      </c>
      <c r="BQ88" s="82">
        <f t="shared" si="29"/>
        <v>90.7</v>
      </c>
      <c r="BR88" s="82">
        <f t="shared" si="29"/>
        <v>98.2</v>
      </c>
      <c r="BS88" s="82">
        <f t="shared" si="29"/>
        <v>94.6</v>
      </c>
      <c r="BT88" s="82">
        <f t="shared" si="29"/>
        <v>102</v>
      </c>
      <c r="BU88" s="82">
        <f t="shared" si="29"/>
        <v>104.6</v>
      </c>
      <c r="BV88" s="82">
        <f t="shared" si="29"/>
        <v>102.1</v>
      </c>
      <c r="BW88" s="82">
        <f t="shared" si="29"/>
        <v>117.8</v>
      </c>
    </row>
    <row r="89" spans="1:75" x14ac:dyDescent="0.25">
      <c r="A89" s="63" t="s">
        <v>114</v>
      </c>
      <c r="B89" s="43">
        <v>4</v>
      </c>
      <c r="C89" s="43">
        <v>4</v>
      </c>
      <c r="D89" s="43">
        <v>4</v>
      </c>
      <c r="E89" s="43">
        <v>4</v>
      </c>
      <c r="F89" s="43">
        <v>4</v>
      </c>
      <c r="G89" s="43">
        <v>4</v>
      </c>
      <c r="H89" s="43">
        <v>4</v>
      </c>
      <c r="I89" s="43">
        <v>4</v>
      </c>
      <c r="J89" s="43">
        <v>4</v>
      </c>
      <c r="K89" s="43">
        <v>4</v>
      </c>
      <c r="L89" s="43">
        <v>4</v>
      </c>
      <c r="M89" s="43">
        <v>7.3</v>
      </c>
      <c r="N89" s="43">
        <v>7.3</v>
      </c>
      <c r="O89" s="43">
        <v>7.3</v>
      </c>
      <c r="P89" s="43">
        <v>7.5</v>
      </c>
      <c r="Q89" s="43">
        <v>7.2</v>
      </c>
      <c r="R89" s="43">
        <v>7.1</v>
      </c>
      <c r="S89" s="43">
        <v>7.1</v>
      </c>
      <c r="T89" s="43">
        <v>7.1</v>
      </c>
      <c r="U89" s="43">
        <v>7.1</v>
      </c>
      <c r="V89" s="43">
        <v>7.1</v>
      </c>
      <c r="W89" s="43">
        <v>7.1</v>
      </c>
      <c r="X89" s="43">
        <v>7.1</v>
      </c>
      <c r="Y89" s="43">
        <v>7.1</v>
      </c>
      <c r="Z89" s="43">
        <v>7.1</v>
      </c>
      <c r="AA89" s="43">
        <v>7.1</v>
      </c>
      <c r="AB89" s="43">
        <v>7.1</v>
      </c>
      <c r="AC89" s="43">
        <v>7.1</v>
      </c>
      <c r="AD89" s="43">
        <v>7.1</v>
      </c>
      <c r="AE89" s="43">
        <v>7.1</v>
      </c>
      <c r="AF89" s="43">
        <v>7.1</v>
      </c>
      <c r="AG89" s="64">
        <v>10.050000000000001</v>
      </c>
      <c r="AH89" s="46">
        <f t="shared" si="22"/>
        <v>7.5</v>
      </c>
      <c r="AI89" s="47">
        <f t="shared" si="23"/>
        <v>4</v>
      </c>
      <c r="AK89" s="49"/>
      <c r="AZ89" s="82">
        <f t="shared" si="29"/>
        <v>28</v>
      </c>
      <c r="BA89" s="82">
        <f t="shared" si="29"/>
        <v>26</v>
      </c>
      <c r="BB89" s="82">
        <f t="shared" si="29"/>
        <v>24.4</v>
      </c>
      <c r="BC89" s="82">
        <f t="shared" si="29"/>
        <v>24.4</v>
      </c>
      <c r="BD89" s="82">
        <f t="shared" si="29"/>
        <v>26.7</v>
      </c>
      <c r="BE89" s="82">
        <f t="shared" si="29"/>
        <v>29.3</v>
      </c>
      <c r="BF89" s="82">
        <f t="shared" si="29"/>
        <v>30.8</v>
      </c>
      <c r="BG89" s="82">
        <f t="shared" si="29"/>
        <v>30.3</v>
      </c>
      <c r="BH89" s="82">
        <f t="shared" si="29"/>
        <v>28.3</v>
      </c>
      <c r="BI89" s="82">
        <f t="shared" si="29"/>
        <v>31.5</v>
      </c>
      <c r="BJ89" s="82">
        <f t="shared" si="29"/>
        <v>29</v>
      </c>
      <c r="BK89" s="82">
        <f t="shared" si="29"/>
        <v>28.6</v>
      </c>
      <c r="BL89" s="82">
        <f t="shared" si="29"/>
        <v>28.1</v>
      </c>
      <c r="BM89" s="82">
        <f t="shared" si="29"/>
        <v>-2.7</v>
      </c>
      <c r="BN89" s="82">
        <f t="shared" si="29"/>
        <v>0.8</v>
      </c>
      <c r="BO89" s="82">
        <f t="shared" si="29"/>
        <v>11</v>
      </c>
      <c r="BP89" s="82">
        <f t="shared" si="29"/>
        <v>10.4</v>
      </c>
      <c r="BQ89" s="82">
        <f t="shared" si="29"/>
        <v>11.6</v>
      </c>
      <c r="BR89" s="82">
        <f t="shared" si="29"/>
        <v>13.9</v>
      </c>
      <c r="BS89" s="82">
        <f t="shared" si="29"/>
        <v>11.2</v>
      </c>
      <c r="BT89" s="82">
        <f t="shared" si="29"/>
        <v>10.3</v>
      </c>
      <c r="BU89" s="82">
        <f t="shared" si="29"/>
        <v>0</v>
      </c>
      <c r="BV89" s="82">
        <f t="shared" si="29"/>
        <v>0</v>
      </c>
      <c r="BW89" s="82">
        <f t="shared" si="29"/>
        <v>27.8</v>
      </c>
    </row>
    <row r="90" spans="1:75" x14ac:dyDescent="0.25">
      <c r="A90" s="63" t="s">
        <v>115</v>
      </c>
      <c r="B90" s="43">
        <v>2.5</v>
      </c>
      <c r="C90" s="43">
        <v>2.5</v>
      </c>
      <c r="D90" s="43">
        <v>2.5</v>
      </c>
      <c r="E90" s="43">
        <v>2.5</v>
      </c>
      <c r="F90" s="43">
        <v>2.5</v>
      </c>
      <c r="G90" s="43">
        <v>2.5</v>
      </c>
      <c r="H90" s="43">
        <v>2.5</v>
      </c>
      <c r="I90" s="43">
        <v>2.5</v>
      </c>
      <c r="J90" s="43">
        <v>2.5</v>
      </c>
      <c r="K90" s="43">
        <v>2.5</v>
      </c>
      <c r="L90" s="43">
        <v>2.5</v>
      </c>
      <c r="M90" s="43">
        <v>2.5</v>
      </c>
      <c r="N90" s="43">
        <v>2.5</v>
      </c>
      <c r="O90" s="43">
        <v>2.5</v>
      </c>
      <c r="P90" s="43">
        <v>2.5</v>
      </c>
      <c r="Q90" s="43">
        <v>2.5</v>
      </c>
      <c r="R90" s="43">
        <v>2.5</v>
      </c>
      <c r="S90" s="43">
        <v>2.5</v>
      </c>
      <c r="T90" s="43">
        <v>2.5</v>
      </c>
      <c r="U90" s="43">
        <v>2.5</v>
      </c>
      <c r="V90" s="43">
        <v>2.5</v>
      </c>
      <c r="W90" s="43">
        <v>2.5</v>
      </c>
      <c r="X90" s="43">
        <v>2.5</v>
      </c>
      <c r="Y90" s="43">
        <v>2.5</v>
      </c>
      <c r="Z90" s="43">
        <v>2.5</v>
      </c>
      <c r="AA90" s="43">
        <v>2.5</v>
      </c>
      <c r="AB90" s="43">
        <v>2.5</v>
      </c>
      <c r="AC90" s="43">
        <v>2.5</v>
      </c>
      <c r="AD90" s="43">
        <v>2.5</v>
      </c>
      <c r="AE90" s="43">
        <v>2.5</v>
      </c>
      <c r="AF90" s="43">
        <v>2.5</v>
      </c>
      <c r="AG90" s="64">
        <v>6.2</v>
      </c>
      <c r="AH90" s="46">
        <f t="shared" si="22"/>
        <v>2.5</v>
      </c>
      <c r="AI90" s="47">
        <f t="shared" si="23"/>
        <v>2.5</v>
      </c>
      <c r="AK90" s="49"/>
      <c r="AZ90" s="82">
        <f t="shared" si="29"/>
        <v>62</v>
      </c>
      <c r="BA90" s="82">
        <f t="shared" si="29"/>
        <v>56</v>
      </c>
      <c r="BB90" s="82">
        <f t="shared" si="29"/>
        <v>57</v>
      </c>
      <c r="BC90" s="82">
        <f t="shared" si="29"/>
        <v>59</v>
      </c>
      <c r="BD90" s="82">
        <f t="shared" si="29"/>
        <v>57.9</v>
      </c>
      <c r="BE90" s="82">
        <f t="shared" si="29"/>
        <v>62.7</v>
      </c>
      <c r="BF90" s="82">
        <f t="shared" si="29"/>
        <v>60</v>
      </c>
      <c r="BG90" s="82">
        <f t="shared" si="29"/>
        <v>47</v>
      </c>
      <c r="BH90" s="82">
        <f t="shared" si="29"/>
        <v>40.700000000000003</v>
      </c>
      <c r="BI90" s="82">
        <f t="shared" si="29"/>
        <v>48.5</v>
      </c>
      <c r="BJ90" s="82">
        <f t="shared" si="29"/>
        <v>47</v>
      </c>
      <c r="BK90" s="82">
        <f t="shared" si="29"/>
        <v>51.5</v>
      </c>
      <c r="BL90" s="82">
        <f t="shared" si="29"/>
        <v>52.1</v>
      </c>
      <c r="BM90" s="82">
        <f t="shared" si="29"/>
        <v>31</v>
      </c>
      <c r="BN90" s="82">
        <f t="shared" si="29"/>
        <v>49.5</v>
      </c>
      <c r="BO90" s="82">
        <f t="shared" si="29"/>
        <v>46</v>
      </c>
      <c r="BP90" s="82">
        <f t="shared" si="29"/>
        <v>39</v>
      </c>
      <c r="BQ90" s="82">
        <f t="shared" si="29"/>
        <v>39.299999999999997</v>
      </c>
      <c r="BR90" s="82">
        <f t="shared" si="29"/>
        <v>41.9</v>
      </c>
      <c r="BS90" s="82">
        <f t="shared" si="29"/>
        <v>41.7</v>
      </c>
      <c r="BT90" s="82">
        <f t="shared" si="29"/>
        <v>43.3</v>
      </c>
      <c r="BU90" s="82">
        <f t="shared" si="29"/>
        <v>50.524999999999999</v>
      </c>
      <c r="BV90" s="82">
        <f t="shared" si="29"/>
        <v>0</v>
      </c>
      <c r="BW90" s="82">
        <f t="shared" si="29"/>
        <v>60.9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 x14ac:dyDescent="0.3">
      <c r="A92" s="87" t="s">
        <v>117</v>
      </c>
      <c r="B92" s="70">
        <f>SUM(B79:B91)</f>
        <v>71.900000000000006</v>
      </c>
      <c r="C92" s="70">
        <f>SUM(C79:C91)</f>
        <v>71.300000000000011</v>
      </c>
      <c r="D92" s="70">
        <f>SUM(D79:D91)</f>
        <v>71.300000000000011</v>
      </c>
      <c r="E92" s="70">
        <f>SUM(E79:E91)</f>
        <v>71.300000000000011</v>
      </c>
      <c r="F92" s="70">
        <f>SUM(F79:F91)</f>
        <v>71.599999999999994</v>
      </c>
      <c r="G92" s="70">
        <f t="shared" ref="G92:AG92" si="30">SUM(G79:G91)</f>
        <v>96.2</v>
      </c>
      <c r="H92" s="70">
        <f t="shared" si="30"/>
        <v>143.69999999999999</v>
      </c>
      <c r="I92" s="70">
        <f t="shared" si="30"/>
        <v>209</v>
      </c>
      <c r="J92" s="70">
        <f t="shared" si="30"/>
        <v>275.79999999999995</v>
      </c>
      <c r="K92" s="70">
        <f t="shared" si="30"/>
        <v>289.90000000000003</v>
      </c>
      <c r="L92" s="70">
        <f t="shared" si="30"/>
        <v>350.2</v>
      </c>
      <c r="M92" s="70">
        <f t="shared" si="30"/>
        <v>369.50000000000011</v>
      </c>
      <c r="N92" s="70">
        <f t="shared" si="30"/>
        <v>283.89999999999998</v>
      </c>
      <c r="O92" s="70">
        <f t="shared" si="30"/>
        <v>275.65000000000003</v>
      </c>
      <c r="P92" s="70">
        <f t="shared" si="30"/>
        <v>233.89999999999998</v>
      </c>
      <c r="Q92" s="70">
        <f t="shared" si="30"/>
        <v>222.29999999999998</v>
      </c>
      <c r="R92" s="70">
        <f t="shared" si="30"/>
        <v>136.4</v>
      </c>
      <c r="S92" s="70">
        <f t="shared" si="30"/>
        <v>89.8</v>
      </c>
      <c r="T92" s="70">
        <f t="shared" si="30"/>
        <v>123.3</v>
      </c>
      <c r="U92" s="70">
        <f t="shared" si="30"/>
        <v>98.7</v>
      </c>
      <c r="V92" s="70">
        <f t="shared" si="30"/>
        <v>98.7</v>
      </c>
      <c r="W92" s="70">
        <f t="shared" si="30"/>
        <v>103.7</v>
      </c>
      <c r="X92" s="70">
        <f t="shared" si="30"/>
        <v>103.7</v>
      </c>
      <c r="Y92" s="70">
        <f t="shared" si="30"/>
        <v>228.5</v>
      </c>
      <c r="Z92" s="70">
        <f t="shared" si="30"/>
        <v>248.1</v>
      </c>
      <c r="AA92" s="70">
        <f t="shared" si="30"/>
        <v>248.1</v>
      </c>
      <c r="AB92" s="70">
        <f>SUM(AB79:AB91)</f>
        <v>232.9</v>
      </c>
      <c r="AC92" s="70">
        <f t="shared" si="30"/>
        <v>215.00000000000003</v>
      </c>
      <c r="AD92" s="70">
        <f>SUM(AD79:AD91)</f>
        <v>194.5</v>
      </c>
      <c r="AE92" s="70">
        <f>SUM(AE79:AE91)</f>
        <v>249.5</v>
      </c>
      <c r="AF92" s="70">
        <f>SUM(AF79:AF91)</f>
        <v>244.15000000000003</v>
      </c>
      <c r="AG92" s="80">
        <f t="shared" si="30"/>
        <v>489.91</v>
      </c>
      <c r="AH92" s="46">
        <f t="shared" si="22"/>
        <v>369.50000000000011</v>
      </c>
      <c r="AI92" s="47">
        <f t="shared" si="23"/>
        <v>71.300000000000011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/>
      <c r="N93" s="44"/>
      <c r="O93" s="44"/>
      <c r="P93" s="44"/>
      <c r="Q93" s="44"/>
      <c r="R93" s="44"/>
      <c r="S93" s="44">
        <v>20</v>
      </c>
      <c r="T93" s="44">
        <v>20</v>
      </c>
      <c r="U93" s="44">
        <v>20</v>
      </c>
      <c r="V93" s="44">
        <v>20</v>
      </c>
      <c r="W93" s="44">
        <v>20</v>
      </c>
      <c r="X93" s="44">
        <v>20</v>
      </c>
      <c r="Y93" s="44">
        <v>20</v>
      </c>
      <c r="Z93" s="44">
        <v>20</v>
      </c>
      <c r="AA93" s="44">
        <v>20</v>
      </c>
      <c r="AB93" s="44">
        <v>20</v>
      </c>
      <c r="AC93" s="44">
        <v>0</v>
      </c>
      <c r="AD93" s="44">
        <v>0</v>
      </c>
      <c r="AE93" s="44">
        <v>30</v>
      </c>
      <c r="AF93" s="44">
        <v>0</v>
      </c>
      <c r="AG93" s="61">
        <v>60</v>
      </c>
      <c r="AH93" s="46">
        <f t="shared" si="22"/>
        <v>30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/>
      <c r="N94" s="43"/>
      <c r="O94" s="43"/>
      <c r="P94" s="43"/>
      <c r="Q94" s="43">
        <v>5.5</v>
      </c>
      <c r="R94" s="43"/>
      <c r="S94" s="43">
        <v>11</v>
      </c>
      <c r="T94" s="43">
        <v>11</v>
      </c>
      <c r="U94" s="43">
        <v>11</v>
      </c>
      <c r="V94" s="43">
        <v>11</v>
      </c>
      <c r="W94" s="43">
        <v>11</v>
      </c>
      <c r="X94" s="43">
        <v>11</v>
      </c>
      <c r="Y94" s="43">
        <v>11</v>
      </c>
      <c r="Z94" s="43">
        <v>11</v>
      </c>
      <c r="AA94" s="43">
        <v>11</v>
      </c>
      <c r="AB94" s="43">
        <v>11</v>
      </c>
      <c r="AC94" s="43">
        <v>0</v>
      </c>
      <c r="AD94" s="43">
        <v>0</v>
      </c>
      <c r="AE94" s="43">
        <v>15</v>
      </c>
      <c r="AF94" s="43">
        <v>0</v>
      </c>
      <c r="AG94" s="64">
        <v>32</v>
      </c>
      <c r="AH94" s="46">
        <f t="shared" si="22"/>
        <v>15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/>
      <c r="N95" s="77"/>
      <c r="O95" s="77"/>
      <c r="P95" s="77"/>
      <c r="Q95" s="77">
        <v>2.4</v>
      </c>
      <c r="R95" s="77"/>
      <c r="S95" s="77">
        <v>5</v>
      </c>
      <c r="T95" s="77">
        <v>5</v>
      </c>
      <c r="U95" s="77">
        <v>5</v>
      </c>
      <c r="V95" s="77">
        <v>5</v>
      </c>
      <c r="W95" s="77">
        <v>5</v>
      </c>
      <c r="X95" s="77">
        <v>5</v>
      </c>
      <c r="Y95" s="77">
        <v>5</v>
      </c>
      <c r="Z95" s="77">
        <v>5</v>
      </c>
      <c r="AA95" s="77">
        <v>5</v>
      </c>
      <c r="AB95" s="77">
        <v>5</v>
      </c>
      <c r="AC95" s="77">
        <v>0</v>
      </c>
      <c r="AD95" s="77">
        <v>0</v>
      </c>
      <c r="AE95" s="77">
        <v>6</v>
      </c>
      <c r="AF95" s="77">
        <v>0</v>
      </c>
      <c r="AG95" s="78">
        <v>14</v>
      </c>
      <c r="AH95" s="46">
        <f t="shared" si="22"/>
        <v>6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343</v>
      </c>
      <c r="BH95" s="82">
        <v>0</v>
      </c>
      <c r="BI95" s="82">
        <v>124</v>
      </c>
      <c r="BJ95" s="82">
        <v>28</v>
      </c>
      <c r="BK95" s="82">
        <v>62</v>
      </c>
      <c r="BL95" s="82">
        <v>0</v>
      </c>
    </row>
    <row r="96" spans="1:75" ht="15.75" thickBot="1" x14ac:dyDescent="0.3">
      <c r="A96" s="87" t="s">
        <v>121</v>
      </c>
      <c r="B96" s="70">
        <f>B93+B94+B95</f>
        <v>0</v>
      </c>
      <c r="C96" s="70">
        <f>C93+C94+C95</f>
        <v>0</v>
      </c>
      <c r="D96" s="70">
        <f>D93+D94+D95</f>
        <v>0</v>
      </c>
      <c r="E96" s="70">
        <f>E93+E94+E95</f>
        <v>0</v>
      </c>
      <c r="F96" s="70">
        <f>F93+F94+F95</f>
        <v>0</v>
      </c>
      <c r="G96" s="70">
        <f t="shared" ref="G96:AF96" si="31">G93+G94+G95</f>
        <v>0</v>
      </c>
      <c r="H96" s="70">
        <f t="shared" si="31"/>
        <v>0</v>
      </c>
      <c r="I96" s="70">
        <f t="shared" si="31"/>
        <v>0</v>
      </c>
      <c r="J96" s="70">
        <f t="shared" si="31"/>
        <v>0</v>
      </c>
      <c r="K96" s="70">
        <f t="shared" si="31"/>
        <v>0</v>
      </c>
      <c r="L96" s="70">
        <f t="shared" si="31"/>
        <v>0</v>
      </c>
      <c r="M96" s="70">
        <f t="shared" si="31"/>
        <v>0</v>
      </c>
      <c r="N96" s="70">
        <f t="shared" si="31"/>
        <v>0</v>
      </c>
      <c r="O96" s="70">
        <f t="shared" si="31"/>
        <v>0</v>
      </c>
      <c r="P96" s="70">
        <f t="shared" si="31"/>
        <v>0</v>
      </c>
      <c r="Q96" s="70">
        <f t="shared" si="31"/>
        <v>7.9</v>
      </c>
      <c r="R96" s="70">
        <f t="shared" si="31"/>
        <v>0</v>
      </c>
      <c r="S96" s="70">
        <f t="shared" si="31"/>
        <v>36</v>
      </c>
      <c r="T96" s="70">
        <f t="shared" si="31"/>
        <v>36</v>
      </c>
      <c r="U96" s="70">
        <f t="shared" si="31"/>
        <v>36</v>
      </c>
      <c r="V96" s="70">
        <f t="shared" si="31"/>
        <v>36</v>
      </c>
      <c r="W96" s="70">
        <f t="shared" si="31"/>
        <v>36</v>
      </c>
      <c r="X96" s="70">
        <f t="shared" si="31"/>
        <v>36</v>
      </c>
      <c r="Y96" s="70">
        <f t="shared" si="31"/>
        <v>36</v>
      </c>
      <c r="Z96" s="70">
        <f t="shared" si="31"/>
        <v>36</v>
      </c>
      <c r="AA96" s="70">
        <f t="shared" si="31"/>
        <v>36</v>
      </c>
      <c r="AB96" s="70">
        <f>AB93+AB94+AB95</f>
        <v>36</v>
      </c>
      <c r="AC96" s="70">
        <f>AC93+AC94+AC95</f>
        <v>0</v>
      </c>
      <c r="AD96" s="70">
        <f>AD93+AD94+AD95</f>
        <v>0</v>
      </c>
      <c r="AE96" s="70">
        <f t="shared" si="31"/>
        <v>51</v>
      </c>
      <c r="AF96" s="70">
        <f t="shared" si="31"/>
        <v>0</v>
      </c>
      <c r="AG96" s="80">
        <f>SUM(AG93:AG95)</f>
        <v>106</v>
      </c>
      <c r="AH96" s="46">
        <f t="shared" si="22"/>
        <v>51</v>
      </c>
      <c r="AI96" s="47">
        <f t="shared" si="23"/>
        <v>0</v>
      </c>
      <c r="AK96" s="49"/>
      <c r="AY96" s="82"/>
      <c r="BF96" s="81"/>
      <c r="BG96" s="82">
        <v>307</v>
      </c>
      <c r="BH96" s="82">
        <v>0</v>
      </c>
      <c r="BI96" s="82">
        <v>126</v>
      </c>
      <c r="BJ96" s="82">
        <v>26</v>
      </c>
      <c r="BK96" s="82">
        <v>56</v>
      </c>
      <c r="BL96" s="82">
        <v>0</v>
      </c>
    </row>
    <row r="97" spans="1:64" x14ac:dyDescent="0.25">
      <c r="A97" s="42" t="s">
        <v>122</v>
      </c>
      <c r="B97" s="44">
        <v>364.3</v>
      </c>
      <c r="C97" s="44">
        <v>343</v>
      </c>
      <c r="D97" s="44">
        <v>307</v>
      </c>
      <c r="E97" s="44">
        <v>297</v>
      </c>
      <c r="F97" s="44">
        <v>282</v>
      </c>
      <c r="G97" s="44">
        <v>233.8</v>
      </c>
      <c r="H97" s="44">
        <v>259.60000000000002</v>
      </c>
      <c r="I97" s="44">
        <v>181</v>
      </c>
      <c r="J97" s="44">
        <v>179.4</v>
      </c>
      <c r="K97" s="44">
        <v>161.30000000000001</v>
      </c>
      <c r="L97" s="44">
        <v>155.4</v>
      </c>
      <c r="M97" s="44">
        <v>112.1</v>
      </c>
      <c r="N97" s="44">
        <v>291.10000000000002</v>
      </c>
      <c r="O97" s="44">
        <v>318.3</v>
      </c>
      <c r="P97" s="44">
        <v>440.1</v>
      </c>
      <c r="Q97" s="44">
        <v>440</v>
      </c>
      <c r="R97" s="44">
        <v>461</v>
      </c>
      <c r="S97" s="44">
        <v>515</v>
      </c>
      <c r="T97" s="44">
        <v>372</v>
      </c>
      <c r="U97" s="44">
        <v>385</v>
      </c>
      <c r="V97" s="44">
        <v>307</v>
      </c>
      <c r="W97" s="44">
        <v>330</v>
      </c>
      <c r="X97" s="44">
        <v>278</v>
      </c>
      <c r="Y97" s="44">
        <v>163</v>
      </c>
      <c r="Z97" s="44">
        <v>90</v>
      </c>
      <c r="AA97" s="44">
        <v>81.099999999999994</v>
      </c>
      <c r="AB97" s="44">
        <v>69.400000000000006</v>
      </c>
      <c r="AC97" s="44">
        <v>135.6</v>
      </c>
      <c r="AD97" s="44">
        <v>-19.3</v>
      </c>
      <c r="AE97" s="44">
        <v>-150</v>
      </c>
      <c r="AF97" s="44">
        <v>-317.3</v>
      </c>
      <c r="AG97" s="61"/>
      <c r="AH97" s="46">
        <f t="shared" si="22"/>
        <v>515</v>
      </c>
      <c r="AI97" s="47">
        <f t="shared" si="23"/>
        <v>-317.3</v>
      </c>
      <c r="AK97" s="49"/>
      <c r="AY97" s="82"/>
      <c r="BF97" s="81"/>
      <c r="BG97" s="82">
        <v>297</v>
      </c>
      <c r="BH97" s="82">
        <v>0</v>
      </c>
      <c r="BI97" s="82">
        <v>101</v>
      </c>
      <c r="BJ97" s="82">
        <v>24.4</v>
      </c>
      <c r="BK97" s="82">
        <v>57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>
        <v>4</v>
      </c>
      <c r="AC98" s="43"/>
      <c r="AD98" s="43"/>
      <c r="AE98" s="43"/>
      <c r="AF98" s="43"/>
      <c r="AG98" s="64"/>
      <c r="AH98" s="46">
        <f t="shared" si="22"/>
        <v>4</v>
      </c>
      <c r="AI98" s="47">
        <f t="shared" si="23"/>
        <v>4</v>
      </c>
      <c r="AK98" s="49"/>
      <c r="AL98" s="88" t="s">
        <v>124</v>
      </c>
      <c r="AM98" s="88"/>
      <c r="AY98" s="82"/>
      <c r="BF98" s="82"/>
      <c r="BG98" s="82">
        <v>282</v>
      </c>
      <c r="BH98" s="82">
        <v>0</v>
      </c>
      <c r="BI98" s="82">
        <v>117</v>
      </c>
      <c r="BJ98" s="82">
        <v>24.4</v>
      </c>
      <c r="BK98" s="82">
        <v>59</v>
      </c>
      <c r="BL98" s="82">
        <v>0</v>
      </c>
    </row>
    <row r="99" spans="1:64" x14ac:dyDescent="0.25">
      <c r="A99" s="63" t="s">
        <v>125</v>
      </c>
      <c r="B99" s="43">
        <v>117.8</v>
      </c>
      <c r="C99" s="43">
        <v>124</v>
      </c>
      <c r="D99" s="43">
        <v>126</v>
      </c>
      <c r="E99" s="43">
        <v>101</v>
      </c>
      <c r="F99" s="43">
        <v>117</v>
      </c>
      <c r="G99" s="43">
        <v>116.5</v>
      </c>
      <c r="H99" s="43">
        <v>96.8</v>
      </c>
      <c r="I99" s="43">
        <v>109.3</v>
      </c>
      <c r="J99" s="43">
        <v>107</v>
      </c>
      <c r="K99" s="43">
        <v>103.6</v>
      </c>
      <c r="L99" s="43">
        <v>115</v>
      </c>
      <c r="M99" s="43">
        <v>118.5</v>
      </c>
      <c r="N99" s="43">
        <v>98.7</v>
      </c>
      <c r="O99" s="43">
        <v>118.5</v>
      </c>
      <c r="P99" s="43">
        <v>125</v>
      </c>
      <c r="Q99" s="43">
        <v>106</v>
      </c>
      <c r="R99" s="43">
        <v>103.9</v>
      </c>
      <c r="S99" s="43">
        <v>126</v>
      </c>
      <c r="T99" s="43">
        <v>116</v>
      </c>
      <c r="U99" s="43">
        <v>115</v>
      </c>
      <c r="V99" s="43">
        <v>60.7</v>
      </c>
      <c r="W99" s="43">
        <v>64.400000000000006</v>
      </c>
      <c r="X99" s="43">
        <v>90.7</v>
      </c>
      <c r="Y99" s="43">
        <v>73</v>
      </c>
      <c r="Z99" s="43">
        <v>98.2</v>
      </c>
      <c r="AA99" s="43">
        <v>115</v>
      </c>
      <c r="AB99" s="43">
        <v>94.6</v>
      </c>
      <c r="AC99" s="43">
        <v>95.6</v>
      </c>
      <c r="AD99" s="43">
        <v>102</v>
      </c>
      <c r="AE99" s="43">
        <v>104.6</v>
      </c>
      <c r="AF99" s="43">
        <v>102.1</v>
      </c>
      <c r="AG99" s="89"/>
      <c r="AH99" s="46">
        <f t="shared" si="22"/>
        <v>126</v>
      </c>
      <c r="AI99" s="47">
        <f t="shared" si="23"/>
        <v>60.7</v>
      </c>
      <c r="AK99" s="90"/>
      <c r="AL99" s="91"/>
      <c r="AM99" s="91"/>
      <c r="AN99" s="92"/>
      <c r="AY99" s="82"/>
      <c r="BF99" s="82"/>
      <c r="BG99" s="82">
        <v>233.8</v>
      </c>
      <c r="BH99" s="82">
        <v>0</v>
      </c>
      <c r="BI99" s="82">
        <v>116.5</v>
      </c>
      <c r="BJ99" s="82">
        <v>26.7</v>
      </c>
      <c r="BK99" s="82">
        <v>57.9</v>
      </c>
      <c r="BL99" s="82">
        <v>0</v>
      </c>
    </row>
    <row r="100" spans="1:64" x14ac:dyDescent="0.25">
      <c r="A100" s="63" t="s">
        <v>126</v>
      </c>
      <c r="B100" s="43">
        <v>27.8</v>
      </c>
      <c r="C100" s="43">
        <v>27.8</v>
      </c>
      <c r="D100" s="43">
        <v>26</v>
      </c>
      <c r="E100" s="43">
        <v>24.4</v>
      </c>
      <c r="F100" s="43">
        <v>24.4</v>
      </c>
      <c r="G100" s="93">
        <v>26.7</v>
      </c>
      <c r="H100" s="93">
        <v>29</v>
      </c>
      <c r="I100" s="93">
        <v>29.3</v>
      </c>
      <c r="J100" s="93">
        <v>30</v>
      </c>
      <c r="K100" s="93">
        <v>30.8</v>
      </c>
      <c r="L100" s="93">
        <v>30.7</v>
      </c>
      <c r="M100" s="93">
        <v>30.3</v>
      </c>
      <c r="N100" s="93">
        <v>28.3</v>
      </c>
      <c r="O100" s="93">
        <v>31.5</v>
      </c>
      <c r="P100" s="93">
        <v>29</v>
      </c>
      <c r="Q100" s="93">
        <v>28.6</v>
      </c>
      <c r="R100" s="93">
        <v>28.1</v>
      </c>
      <c r="S100" s="93">
        <v>-2.7</v>
      </c>
      <c r="T100" s="93">
        <v>0.8</v>
      </c>
      <c r="U100" s="93">
        <v>11</v>
      </c>
      <c r="V100" s="93">
        <v>10.4</v>
      </c>
      <c r="W100" s="93">
        <v>11.3</v>
      </c>
      <c r="X100" s="93">
        <v>11.6</v>
      </c>
      <c r="Y100" s="93">
        <v>13.8</v>
      </c>
      <c r="Z100" s="93">
        <v>13.9</v>
      </c>
      <c r="AA100" s="93">
        <v>13</v>
      </c>
      <c r="AB100" s="93">
        <v>11.2</v>
      </c>
      <c r="AC100" s="93">
        <v>10.9</v>
      </c>
      <c r="AD100" s="93">
        <v>10.3</v>
      </c>
      <c r="AE100" s="93">
        <v>0</v>
      </c>
      <c r="AF100" s="93">
        <v>0</v>
      </c>
      <c r="AG100" s="89"/>
      <c r="AH100" s="46">
        <f t="shared" si="22"/>
        <v>31.5</v>
      </c>
      <c r="AI100" s="47">
        <f t="shared" si="23"/>
        <v>-2.7</v>
      </c>
      <c r="AK100" s="94" t="s">
        <v>127</v>
      </c>
      <c r="AL100" s="43"/>
      <c r="AM100" s="93"/>
      <c r="AN100" s="95"/>
      <c r="AY100" s="82"/>
      <c r="BF100" s="82"/>
      <c r="BG100" s="82">
        <v>181</v>
      </c>
      <c r="BH100" s="82">
        <v>0</v>
      </c>
      <c r="BI100" s="82">
        <v>109.3</v>
      </c>
      <c r="BJ100" s="82">
        <v>29.3</v>
      </c>
      <c r="BK100" s="82">
        <v>62.7</v>
      </c>
      <c r="BL100" s="82">
        <v>0</v>
      </c>
    </row>
    <row r="101" spans="1:64" x14ac:dyDescent="0.25">
      <c r="A101" s="96" t="s">
        <v>128</v>
      </c>
      <c r="B101" s="44">
        <v>60.9</v>
      </c>
      <c r="C101" s="44">
        <v>62</v>
      </c>
      <c r="D101" s="44">
        <v>56</v>
      </c>
      <c r="E101" s="44">
        <v>57</v>
      </c>
      <c r="F101" s="44">
        <v>59</v>
      </c>
      <c r="G101" s="44">
        <v>57.9</v>
      </c>
      <c r="H101" s="44">
        <v>61.9</v>
      </c>
      <c r="I101" s="44">
        <v>62.7</v>
      </c>
      <c r="J101" s="44">
        <v>58.9</v>
      </c>
      <c r="K101" s="44">
        <v>60</v>
      </c>
      <c r="L101" s="44">
        <v>46.8</v>
      </c>
      <c r="M101" s="44">
        <v>47</v>
      </c>
      <c r="N101" s="44">
        <v>40.700000000000003</v>
      </c>
      <c r="O101" s="44">
        <v>48.5</v>
      </c>
      <c r="P101" s="44">
        <v>47</v>
      </c>
      <c r="Q101" s="44">
        <v>51.5</v>
      </c>
      <c r="R101" s="44">
        <v>52.1</v>
      </c>
      <c r="S101" s="44">
        <v>31</v>
      </c>
      <c r="T101" s="44">
        <v>49.5</v>
      </c>
      <c r="U101" s="44">
        <v>46</v>
      </c>
      <c r="V101" s="44">
        <v>39</v>
      </c>
      <c r="W101" s="44">
        <v>40.1</v>
      </c>
      <c r="X101" s="44">
        <v>39.299999999999997</v>
      </c>
      <c r="Y101" s="44">
        <v>43.1</v>
      </c>
      <c r="Z101" s="44">
        <v>41.9</v>
      </c>
      <c r="AA101" s="44">
        <v>43.3</v>
      </c>
      <c r="AB101" s="44">
        <v>41.7</v>
      </c>
      <c r="AC101" s="44">
        <v>39.6</v>
      </c>
      <c r="AD101" s="44">
        <v>43.3</v>
      </c>
      <c r="AE101" s="44">
        <v>50.524999999999999</v>
      </c>
      <c r="AF101" s="44">
        <v>0</v>
      </c>
      <c r="AG101" s="89"/>
      <c r="AH101" s="46">
        <f t="shared" si="22"/>
        <v>62.7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161.30000000000001</v>
      </c>
      <c r="BH101" s="82">
        <v>0</v>
      </c>
      <c r="BI101" s="82">
        <v>103.6</v>
      </c>
      <c r="BJ101" s="82">
        <v>30.8</v>
      </c>
      <c r="BK101" s="82">
        <v>60</v>
      </c>
      <c r="BL101" s="82">
        <v>0</v>
      </c>
    </row>
    <row r="102" spans="1:64" ht="15.75" thickBot="1" x14ac:dyDescent="0.3">
      <c r="A102" s="96" t="s">
        <v>130</v>
      </c>
      <c r="B102" s="97">
        <v>50.5</v>
      </c>
      <c r="C102" s="97">
        <v>49</v>
      </c>
      <c r="D102" s="97">
        <v>37</v>
      </c>
      <c r="E102" s="97">
        <v>33</v>
      </c>
      <c r="F102" s="97">
        <v>46</v>
      </c>
      <c r="G102" s="97">
        <v>43.4</v>
      </c>
      <c r="H102" s="97">
        <v>44.9</v>
      </c>
      <c r="I102" s="97">
        <v>49.9</v>
      </c>
      <c r="J102" s="97">
        <v>54.9</v>
      </c>
      <c r="K102" s="97">
        <v>44.5</v>
      </c>
      <c r="L102" s="97">
        <v>44.8</v>
      </c>
      <c r="M102" s="97">
        <v>50.5</v>
      </c>
      <c r="N102" s="97">
        <v>52.4</v>
      </c>
      <c r="O102" s="97">
        <v>60.3</v>
      </c>
      <c r="P102" s="97">
        <v>60</v>
      </c>
      <c r="Q102" s="97">
        <v>58.6</v>
      </c>
      <c r="R102" s="97">
        <v>62.2</v>
      </c>
      <c r="S102" s="97">
        <v>52.5</v>
      </c>
      <c r="T102" s="97">
        <v>35.6</v>
      </c>
      <c r="U102" s="97">
        <v>57.5</v>
      </c>
      <c r="V102" s="97">
        <v>56.4</v>
      </c>
      <c r="W102" s="97">
        <v>54.5</v>
      </c>
      <c r="X102" s="97">
        <v>59.3</v>
      </c>
      <c r="Y102" s="97">
        <v>53.4</v>
      </c>
      <c r="Z102" s="97">
        <v>58.5</v>
      </c>
      <c r="AA102" s="97">
        <v>57.5</v>
      </c>
      <c r="AB102" s="97">
        <v>20.9</v>
      </c>
      <c r="AC102" s="97">
        <v>44</v>
      </c>
      <c r="AD102" s="97">
        <v>35.6</v>
      </c>
      <c r="AE102" s="97">
        <v>25.5</v>
      </c>
      <c r="AF102" s="97">
        <v>18.100000000000001</v>
      </c>
      <c r="AG102" s="89"/>
      <c r="AH102" s="46">
        <f t="shared" si="22"/>
        <v>62.2</v>
      </c>
      <c r="AI102" s="47">
        <f t="shared" si="23"/>
        <v>18.100000000000001</v>
      </c>
      <c r="AK102" s="94"/>
      <c r="AL102" s="44"/>
      <c r="AM102" s="44"/>
      <c r="AN102" s="98"/>
      <c r="AY102" s="82"/>
      <c r="BF102" s="82"/>
      <c r="BG102" s="82">
        <v>112.1</v>
      </c>
      <c r="BH102" s="82">
        <v>0</v>
      </c>
      <c r="BI102" s="82">
        <v>118.5</v>
      </c>
      <c r="BJ102" s="82">
        <v>30.3</v>
      </c>
      <c r="BK102" s="82">
        <v>47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4"/>
      <c r="AY103" s="82"/>
      <c r="BF103" s="82"/>
      <c r="BG103" s="82">
        <v>291.10000000000002</v>
      </c>
      <c r="BH103" s="82">
        <v>0</v>
      </c>
      <c r="BI103" s="82">
        <v>98.7</v>
      </c>
      <c r="BJ103" s="82">
        <v>28.3</v>
      </c>
      <c r="BK103" s="82">
        <v>40.700000000000003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5"/>
      <c r="BF104" s="82"/>
      <c r="BG104" s="82">
        <v>318.3</v>
      </c>
      <c r="BH104" s="82">
        <v>0</v>
      </c>
      <c r="BI104" s="82">
        <v>118.5</v>
      </c>
      <c r="BJ104" s="82">
        <v>31.5</v>
      </c>
      <c r="BK104" s="82">
        <v>48.5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440.1</v>
      </c>
      <c r="BH105" s="82">
        <v>0</v>
      </c>
      <c r="BI105" s="82">
        <v>125</v>
      </c>
      <c r="BJ105" s="82">
        <v>29</v>
      </c>
      <c r="BK105" s="82">
        <v>47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440</v>
      </c>
      <c r="BH106" s="82">
        <v>0</v>
      </c>
      <c r="BI106" s="82">
        <v>106</v>
      </c>
      <c r="BJ106" s="82">
        <v>28.6</v>
      </c>
      <c r="BK106" s="82">
        <v>51.5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461</v>
      </c>
      <c r="BH107" s="82">
        <v>0</v>
      </c>
      <c r="BI107" s="82">
        <v>103.9</v>
      </c>
      <c r="BJ107" s="82">
        <v>28.1</v>
      </c>
      <c r="BK107" s="82">
        <v>52.1</v>
      </c>
      <c r="BL107" s="82">
        <v>0</v>
      </c>
    </row>
    <row r="108" spans="1:64" ht="15.75" thickBot="1" x14ac:dyDescent="0.3">
      <c r="A108" s="87" t="s">
        <v>136</v>
      </c>
      <c r="B108" s="70">
        <f>SUMIF(B97:B107,"&gt;0")</f>
        <v>621.30000000000007</v>
      </c>
      <c r="C108" s="70">
        <f>SUMIF(C97:C107,"&gt;0")</f>
        <v>605.79999999999995</v>
      </c>
      <c r="D108" s="70">
        <f>SUMIF(D97:D107,"&gt;0")</f>
        <v>552</v>
      </c>
      <c r="E108" s="70">
        <f>SUMIF(E97:E107,"&gt;0")</f>
        <v>512.4</v>
      </c>
      <c r="F108" s="70">
        <f>SUMIF(F97:F107,"&gt;0")</f>
        <v>528.4</v>
      </c>
      <c r="G108" s="70">
        <f t="shared" ref="G108:AF108" si="32">SUMIF(G97:G107,"&gt;0")</f>
        <v>478.29999999999995</v>
      </c>
      <c r="H108" s="70">
        <f t="shared" si="32"/>
        <v>492.2</v>
      </c>
      <c r="I108" s="70">
        <f t="shared" si="32"/>
        <v>432.2</v>
      </c>
      <c r="J108" s="70">
        <f t="shared" si="32"/>
        <v>430.19999999999993</v>
      </c>
      <c r="K108" s="70">
        <f t="shared" si="32"/>
        <v>400.2</v>
      </c>
      <c r="L108" s="70">
        <f t="shared" si="32"/>
        <v>392.7</v>
      </c>
      <c r="M108" s="70">
        <f t="shared" si="32"/>
        <v>358.4</v>
      </c>
      <c r="N108" s="70">
        <f t="shared" si="32"/>
        <v>511.2</v>
      </c>
      <c r="O108" s="70">
        <f t="shared" si="32"/>
        <v>577.09999999999991</v>
      </c>
      <c r="P108" s="70">
        <f t="shared" si="32"/>
        <v>701.1</v>
      </c>
      <c r="Q108" s="70">
        <f t="shared" si="32"/>
        <v>684.7</v>
      </c>
      <c r="R108" s="70">
        <f t="shared" si="32"/>
        <v>707.30000000000007</v>
      </c>
      <c r="S108" s="70">
        <f t="shared" si="32"/>
        <v>724.5</v>
      </c>
      <c r="T108" s="70">
        <f t="shared" si="32"/>
        <v>573.9</v>
      </c>
      <c r="U108" s="70">
        <f t="shared" si="32"/>
        <v>614.5</v>
      </c>
      <c r="V108" s="70">
        <f t="shared" si="32"/>
        <v>473.49999999999994</v>
      </c>
      <c r="W108" s="70">
        <f t="shared" si="32"/>
        <v>500.3</v>
      </c>
      <c r="X108" s="70">
        <f t="shared" si="32"/>
        <v>478.90000000000003</v>
      </c>
      <c r="Y108" s="70">
        <f t="shared" si="32"/>
        <v>346.3</v>
      </c>
      <c r="Z108" s="70">
        <f t="shared" si="32"/>
        <v>302.5</v>
      </c>
      <c r="AA108" s="70">
        <f t="shared" si="32"/>
        <v>309.89999999999998</v>
      </c>
      <c r="AB108" s="70">
        <f>SUMIF(AB97:AB107,"&gt;0")</f>
        <v>241.79999999999998</v>
      </c>
      <c r="AC108" s="70">
        <f t="shared" si="32"/>
        <v>325.7</v>
      </c>
      <c r="AD108" s="70">
        <f>SUMIF(AD97:AD107,"&gt;0")</f>
        <v>191.2</v>
      </c>
      <c r="AE108" s="70">
        <f t="shared" si="32"/>
        <v>180.625</v>
      </c>
      <c r="AF108" s="70">
        <f t="shared" si="32"/>
        <v>120.19999999999999</v>
      </c>
      <c r="AG108" s="104">
        <f>SUM(AG97:AG107)</f>
        <v>0</v>
      </c>
      <c r="AH108" s="46">
        <f t="shared" si="22"/>
        <v>724.5</v>
      </c>
      <c r="AI108" s="47">
        <f t="shared" si="23"/>
        <v>120.19999999999999</v>
      </c>
      <c r="AJ108" s="105">
        <f t="array" ref="AJ108">MIN(IF(B108:AF108&lt;&gt;0,B108:AF108))</f>
        <v>120.19999999999999</v>
      </c>
      <c r="BF108" s="82"/>
      <c r="BG108" s="82">
        <v>515</v>
      </c>
      <c r="BH108" s="82">
        <v>0</v>
      </c>
      <c r="BI108" s="82">
        <v>126</v>
      </c>
      <c r="BJ108" s="82">
        <v>-2.7</v>
      </c>
      <c r="BK108" s="82">
        <v>31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372</v>
      </c>
      <c r="BH109" s="82">
        <v>0</v>
      </c>
      <c r="BI109" s="82">
        <v>116</v>
      </c>
      <c r="BJ109" s="82">
        <v>0.8</v>
      </c>
      <c r="BK109" s="82">
        <v>49.5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385</v>
      </c>
      <c r="BH110" s="82">
        <v>0</v>
      </c>
      <c r="BI110" s="82">
        <v>115</v>
      </c>
      <c r="BJ110" s="82">
        <v>11</v>
      </c>
      <c r="BK110" s="82">
        <v>46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307</v>
      </c>
      <c r="BH111" s="82">
        <v>0</v>
      </c>
      <c r="BI111" s="82">
        <v>60.7</v>
      </c>
      <c r="BJ111" s="82">
        <v>10.4</v>
      </c>
      <c r="BK111" s="82">
        <v>39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278</v>
      </c>
      <c r="BH112" s="82">
        <v>0</v>
      </c>
      <c r="BI112" s="82">
        <v>90.7</v>
      </c>
      <c r="BJ112" s="82">
        <v>11.6</v>
      </c>
      <c r="BK112" s="82">
        <v>39.299999999999997</v>
      </c>
      <c r="BL112" s="82">
        <v>0</v>
      </c>
    </row>
    <row r="113" spans="1:64" ht="15.75" thickBot="1" x14ac:dyDescent="0.3">
      <c r="A113" s="87" t="s">
        <v>141</v>
      </c>
      <c r="B113" s="108">
        <f>B71+B78+B96+B92+B108+B112</f>
        <v>1379.21</v>
      </c>
      <c r="C113" s="108">
        <f>C71+C78+C96+C92+C108+C112</f>
        <v>1365.58</v>
      </c>
      <c r="D113" s="108">
        <f>D71+D78+D96+D92+D108+D112</f>
        <v>1311.78</v>
      </c>
      <c r="E113" s="108">
        <f>E71+E78+E96+E92+E108+E112</f>
        <v>1272.1799999999998</v>
      </c>
      <c r="F113" s="108">
        <f>F71+F78+F96+F92+F108+F112</f>
        <v>1283.3800000000001</v>
      </c>
      <c r="G113" s="108">
        <f t="shared" ref="G113:AG113" si="33">G71+G78+G96+G92+G108+G112</f>
        <v>1334.28</v>
      </c>
      <c r="H113" s="108">
        <f t="shared" si="33"/>
        <v>1379.78</v>
      </c>
      <c r="I113" s="108">
        <f t="shared" si="33"/>
        <v>1477.38</v>
      </c>
      <c r="J113" s="108">
        <f t="shared" si="33"/>
        <v>1588.48</v>
      </c>
      <c r="K113" s="108">
        <f t="shared" si="33"/>
        <v>1704.7800000000002</v>
      </c>
      <c r="L113" s="108">
        <f t="shared" si="33"/>
        <v>1812.38</v>
      </c>
      <c r="M113" s="108">
        <f t="shared" si="33"/>
        <v>1761.69</v>
      </c>
      <c r="N113" s="108">
        <f t="shared" si="33"/>
        <v>1639.7900000000002</v>
      </c>
      <c r="O113" s="108">
        <f t="shared" si="33"/>
        <v>1640.24</v>
      </c>
      <c r="P113" s="108">
        <f t="shared" si="33"/>
        <v>1619.29</v>
      </c>
      <c r="Q113" s="108">
        <f t="shared" si="33"/>
        <v>1559.5900000000001</v>
      </c>
      <c r="R113" s="108">
        <f t="shared" si="33"/>
        <v>1488.29</v>
      </c>
      <c r="S113" s="108">
        <f t="shared" si="33"/>
        <v>1509.79</v>
      </c>
      <c r="T113" s="108">
        <f t="shared" si="33"/>
        <v>1392.69</v>
      </c>
      <c r="U113" s="108">
        <f t="shared" si="33"/>
        <v>1408.69</v>
      </c>
      <c r="V113" s="108">
        <f t="shared" si="33"/>
        <v>1372.19</v>
      </c>
      <c r="W113" s="108">
        <f t="shared" si="33"/>
        <v>1403.9900000000002</v>
      </c>
      <c r="X113" s="108">
        <f t="shared" si="33"/>
        <v>1418.89</v>
      </c>
      <c r="Y113" s="108">
        <f t="shared" si="33"/>
        <v>1506.7900000000002</v>
      </c>
      <c r="Z113" s="108">
        <f t="shared" si="33"/>
        <v>1482.5900000000001</v>
      </c>
      <c r="AA113" s="108">
        <f t="shared" si="33"/>
        <v>1559.29</v>
      </c>
      <c r="AB113" s="108">
        <f>AB71+AB78+AB96+AB92+AB108+AB112</f>
        <v>1404.69</v>
      </c>
      <c r="AC113" s="108">
        <f t="shared" si="33"/>
        <v>1335.89</v>
      </c>
      <c r="AD113" s="108">
        <f>AD71+AD78+AD96+AD92+AD108+AD112</f>
        <v>1171.49</v>
      </c>
      <c r="AE113" s="108">
        <f t="shared" si="33"/>
        <v>1401.7349999999999</v>
      </c>
      <c r="AF113" s="108">
        <f t="shared" si="33"/>
        <v>1345.54</v>
      </c>
      <c r="AG113" s="80">
        <f t="shared" si="33"/>
        <v>3169.915</v>
      </c>
      <c r="AH113" s="46">
        <f t="shared" si="22"/>
        <v>1812.38</v>
      </c>
      <c r="AI113" s="47">
        <f t="shared" si="23"/>
        <v>1171.49</v>
      </c>
      <c r="BF113" s="81"/>
      <c r="BG113" s="82">
        <v>90</v>
      </c>
      <c r="BH113" s="82">
        <v>0</v>
      </c>
      <c r="BI113" s="82">
        <v>98.2</v>
      </c>
      <c r="BJ113" s="82">
        <v>13.9</v>
      </c>
      <c r="BK113" s="82">
        <v>41.9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69.400000000000006</v>
      </c>
      <c r="BH114" s="82">
        <v>4</v>
      </c>
      <c r="BI114" s="82">
        <v>94.6</v>
      </c>
      <c r="BJ114" s="82">
        <v>11.2</v>
      </c>
      <c r="BK114" s="82">
        <v>41.7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1379.21</v>
      </c>
      <c r="C115" s="108">
        <f>C113+C114</f>
        <v>1365.58</v>
      </c>
      <c r="D115" s="108">
        <f>D113+D114</f>
        <v>1311.78</v>
      </c>
      <c r="E115" s="108">
        <f>E113+E114</f>
        <v>1272.1799999999998</v>
      </c>
      <c r="F115" s="108">
        <f>F113+F114</f>
        <v>1283.3800000000001</v>
      </c>
      <c r="G115" s="108">
        <f t="shared" ref="G115:AF115" si="34">G113+G114</f>
        <v>1334.28</v>
      </c>
      <c r="H115" s="108">
        <f t="shared" si="34"/>
        <v>1379.78</v>
      </c>
      <c r="I115" s="108">
        <f t="shared" si="34"/>
        <v>1477.38</v>
      </c>
      <c r="J115" s="108">
        <f t="shared" si="34"/>
        <v>1588.48</v>
      </c>
      <c r="K115" s="108">
        <f t="shared" si="34"/>
        <v>1704.7800000000002</v>
      </c>
      <c r="L115" s="108">
        <f t="shared" si="34"/>
        <v>1812.38</v>
      </c>
      <c r="M115" s="108">
        <f t="shared" si="34"/>
        <v>1761.69</v>
      </c>
      <c r="N115" s="108">
        <f t="shared" si="34"/>
        <v>1639.7900000000002</v>
      </c>
      <c r="O115" s="108">
        <f t="shared" si="34"/>
        <v>1640.24</v>
      </c>
      <c r="P115" s="108">
        <f t="shared" si="34"/>
        <v>1619.29</v>
      </c>
      <c r="Q115" s="108">
        <f t="shared" si="34"/>
        <v>1559.5900000000001</v>
      </c>
      <c r="R115" s="108">
        <f t="shared" si="34"/>
        <v>1488.29</v>
      </c>
      <c r="S115" s="108">
        <f t="shared" si="34"/>
        <v>1509.79</v>
      </c>
      <c r="T115" s="108">
        <f t="shared" si="34"/>
        <v>1392.69</v>
      </c>
      <c r="U115" s="108">
        <f t="shared" si="34"/>
        <v>1408.69</v>
      </c>
      <c r="V115" s="108">
        <f t="shared" si="34"/>
        <v>1372.19</v>
      </c>
      <c r="W115" s="108">
        <f t="shared" si="34"/>
        <v>1403.9900000000002</v>
      </c>
      <c r="X115" s="108">
        <f t="shared" si="34"/>
        <v>1418.89</v>
      </c>
      <c r="Y115" s="108">
        <f t="shared" si="34"/>
        <v>1506.7900000000002</v>
      </c>
      <c r="Z115" s="108">
        <f t="shared" si="34"/>
        <v>1482.5900000000001</v>
      </c>
      <c r="AA115" s="108">
        <f t="shared" si="34"/>
        <v>1559.29</v>
      </c>
      <c r="AB115" s="108">
        <f>AB113+AB114</f>
        <v>1404.69</v>
      </c>
      <c r="AC115" s="108">
        <f t="shared" si="34"/>
        <v>1335.89</v>
      </c>
      <c r="AD115" s="108">
        <f>AD113+AD114</f>
        <v>1171.49</v>
      </c>
      <c r="AE115" s="108">
        <f t="shared" si="34"/>
        <v>1401.7349999999999</v>
      </c>
      <c r="AF115" s="108">
        <f t="shared" si="34"/>
        <v>1345.54</v>
      </c>
      <c r="AG115" s="104">
        <f>AG112+AG108+AG96+AG92+AG71+AG114</f>
        <v>2463.5149999999999</v>
      </c>
      <c r="AH115" s="46">
        <f t="shared" si="22"/>
        <v>1812.38</v>
      </c>
      <c r="AI115" s="47">
        <f t="shared" si="23"/>
        <v>1171.49</v>
      </c>
      <c r="BF115" s="81"/>
      <c r="BG115" s="82">
        <v>-19.3</v>
      </c>
      <c r="BH115" s="82">
        <v>0</v>
      </c>
      <c r="BI115" s="82">
        <v>102</v>
      </c>
      <c r="BJ115" s="82">
        <v>10.3</v>
      </c>
      <c r="BK115" s="82">
        <v>43.3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1379.21</v>
      </c>
      <c r="C116" s="108">
        <f>C115-(C123)</f>
        <v>1365.58</v>
      </c>
      <c r="D116" s="108">
        <f>D115-(D123)</f>
        <v>1311.78</v>
      </c>
      <c r="E116" s="108">
        <f>E115-(E123)</f>
        <v>1272.1799999999998</v>
      </c>
      <c r="F116" s="108">
        <f>F115-(F123)</f>
        <v>1283.3800000000001</v>
      </c>
      <c r="G116" s="108">
        <f t="shared" ref="G116:AF116" si="35">G115-(G123)</f>
        <v>1334.28</v>
      </c>
      <c r="H116" s="108">
        <f t="shared" si="35"/>
        <v>1379.78</v>
      </c>
      <c r="I116" s="108">
        <f t="shared" si="35"/>
        <v>1477.38</v>
      </c>
      <c r="J116" s="108">
        <f t="shared" si="35"/>
        <v>1588.48</v>
      </c>
      <c r="K116" s="108">
        <f t="shared" si="35"/>
        <v>1704.7800000000002</v>
      </c>
      <c r="L116" s="108">
        <f t="shared" si="35"/>
        <v>1812.38</v>
      </c>
      <c r="M116" s="108">
        <f t="shared" si="35"/>
        <v>1761.69</v>
      </c>
      <c r="N116" s="108">
        <f t="shared" si="35"/>
        <v>1639.7900000000002</v>
      </c>
      <c r="O116" s="108">
        <f t="shared" si="35"/>
        <v>1640.24</v>
      </c>
      <c r="P116" s="108">
        <f t="shared" si="35"/>
        <v>1619.29</v>
      </c>
      <c r="Q116" s="108">
        <f t="shared" si="35"/>
        <v>1559.5900000000001</v>
      </c>
      <c r="R116" s="108">
        <f t="shared" si="35"/>
        <v>1488.29</v>
      </c>
      <c r="S116" s="108">
        <f t="shared" si="35"/>
        <v>1507.09</v>
      </c>
      <c r="T116" s="108">
        <f t="shared" si="35"/>
        <v>1392.69</v>
      </c>
      <c r="U116" s="108">
        <f t="shared" si="35"/>
        <v>1408.69</v>
      </c>
      <c r="V116" s="108">
        <f t="shared" si="35"/>
        <v>1372.19</v>
      </c>
      <c r="W116" s="108">
        <f t="shared" si="35"/>
        <v>1403.9900000000002</v>
      </c>
      <c r="X116" s="108">
        <f t="shared" si="35"/>
        <v>1418.89</v>
      </c>
      <c r="Y116" s="108">
        <f t="shared" si="35"/>
        <v>1506.7900000000002</v>
      </c>
      <c r="Z116" s="108">
        <f t="shared" si="35"/>
        <v>1482.5900000000001</v>
      </c>
      <c r="AA116" s="108">
        <f t="shared" si="35"/>
        <v>1559.29</v>
      </c>
      <c r="AB116" s="108">
        <f>AB115-(AB123)</f>
        <v>1404.69</v>
      </c>
      <c r="AC116" s="108">
        <f t="shared" si="35"/>
        <v>1335.89</v>
      </c>
      <c r="AD116" s="108">
        <f>AD115-(AD123)</f>
        <v>1152.19</v>
      </c>
      <c r="AE116" s="108">
        <f t="shared" si="35"/>
        <v>1251.7349999999999</v>
      </c>
      <c r="AF116" s="108">
        <f t="shared" si="35"/>
        <v>1028.24</v>
      </c>
      <c r="AG116" s="104"/>
      <c r="AH116" s="46">
        <f t="shared" si="22"/>
        <v>1812.38</v>
      </c>
      <c r="AI116" s="47">
        <f t="shared" si="23"/>
        <v>1028.24</v>
      </c>
      <c r="BF116" s="81"/>
      <c r="BG116" s="82">
        <v>-150</v>
      </c>
      <c r="BH116" s="82">
        <v>0</v>
      </c>
      <c r="BI116" s="82">
        <v>104.6</v>
      </c>
      <c r="BJ116" s="82">
        <v>0</v>
      </c>
      <c r="BK116" s="82">
        <v>50.524999999999999</v>
      </c>
      <c r="BL116" s="82">
        <v>0</v>
      </c>
    </row>
    <row r="117" spans="1:64" x14ac:dyDescent="0.25">
      <c r="A117" s="42" t="s">
        <v>122</v>
      </c>
      <c r="B117" s="93">
        <f t="shared" ref="B117:C122" si="36">IF(B97&lt;0,B97*-1,0)</f>
        <v>0</v>
      </c>
      <c r="C117" s="93">
        <f t="shared" si="36"/>
        <v>0</v>
      </c>
      <c r="D117" s="93">
        <f t="shared" ref="D117:F122" si="37">IF(D97&lt;0,D97*-1,0)</f>
        <v>0</v>
      </c>
      <c r="E117" s="93">
        <f t="shared" si="37"/>
        <v>0</v>
      </c>
      <c r="F117" s="93">
        <f t="shared" si="37"/>
        <v>0</v>
      </c>
      <c r="G117" s="93">
        <f t="shared" ref="G117:AF122" si="38">IF(G97&lt;0,G97*-1,0)</f>
        <v>0</v>
      </c>
      <c r="H117" s="93">
        <f t="shared" si="38"/>
        <v>0</v>
      </c>
      <c r="I117" s="93">
        <f t="shared" si="38"/>
        <v>0</v>
      </c>
      <c r="J117" s="93">
        <f t="shared" si="38"/>
        <v>0</v>
      </c>
      <c r="K117" s="93">
        <f t="shared" si="38"/>
        <v>0</v>
      </c>
      <c r="L117" s="93">
        <f t="shared" si="38"/>
        <v>0</v>
      </c>
      <c r="M117" s="93">
        <f t="shared" si="38"/>
        <v>0</v>
      </c>
      <c r="N117" s="93">
        <f t="shared" si="38"/>
        <v>0</v>
      </c>
      <c r="O117" s="93">
        <f t="shared" si="38"/>
        <v>0</v>
      </c>
      <c r="P117" s="93">
        <f t="shared" si="38"/>
        <v>0</v>
      </c>
      <c r="Q117" s="93">
        <f t="shared" si="38"/>
        <v>0</v>
      </c>
      <c r="R117" s="93">
        <f t="shared" si="38"/>
        <v>0</v>
      </c>
      <c r="S117" s="93">
        <f t="shared" si="38"/>
        <v>0</v>
      </c>
      <c r="T117" s="93">
        <f t="shared" si="38"/>
        <v>0</v>
      </c>
      <c r="U117" s="93">
        <f t="shared" si="38"/>
        <v>0</v>
      </c>
      <c r="V117" s="93">
        <f t="shared" si="38"/>
        <v>0</v>
      </c>
      <c r="W117" s="93">
        <f t="shared" si="38"/>
        <v>0</v>
      </c>
      <c r="X117" s="93">
        <f t="shared" si="38"/>
        <v>0</v>
      </c>
      <c r="Y117" s="93">
        <f t="shared" si="38"/>
        <v>0</v>
      </c>
      <c r="Z117" s="93">
        <f t="shared" si="38"/>
        <v>0</v>
      </c>
      <c r="AA117" s="93">
        <f t="shared" si="38"/>
        <v>0</v>
      </c>
      <c r="AB117" s="93">
        <f t="shared" ref="AB117:AB122" si="39">IF(AB97&lt;0,AB97*-1,0)</f>
        <v>0</v>
      </c>
      <c r="AC117" s="93">
        <f t="shared" si="38"/>
        <v>0</v>
      </c>
      <c r="AD117" s="93">
        <f t="shared" ref="AD117:AD122" si="40">IF(AD97&lt;0,AD97*-1,0)</f>
        <v>19.3</v>
      </c>
      <c r="AE117" s="93">
        <f t="shared" si="38"/>
        <v>150</v>
      </c>
      <c r="AF117" s="93">
        <f t="shared" si="38"/>
        <v>317.3</v>
      </c>
      <c r="AG117" s="61"/>
      <c r="AH117" s="46">
        <f t="shared" si="22"/>
        <v>317.3</v>
      </c>
      <c r="AI117" s="47">
        <f t="shared" si="23"/>
        <v>0</v>
      </c>
      <c r="BG117" s="82">
        <v>-317.3</v>
      </c>
      <c r="BH117" s="82">
        <v>0</v>
      </c>
      <c r="BI117" s="82">
        <v>102.1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6"/>
        <v>0</v>
      </c>
      <c r="C118" s="93">
        <f t="shared" si="36"/>
        <v>0</v>
      </c>
      <c r="D118" s="93">
        <f t="shared" si="37"/>
        <v>0</v>
      </c>
      <c r="E118" s="93">
        <f t="shared" si="37"/>
        <v>0</v>
      </c>
      <c r="F118" s="93">
        <f t="shared" si="37"/>
        <v>0</v>
      </c>
      <c r="G118" s="93">
        <f t="shared" si="38"/>
        <v>0</v>
      </c>
      <c r="H118" s="93">
        <f t="shared" si="38"/>
        <v>0</v>
      </c>
      <c r="I118" s="93">
        <f t="shared" si="38"/>
        <v>0</v>
      </c>
      <c r="J118" s="93">
        <f t="shared" si="38"/>
        <v>0</v>
      </c>
      <c r="K118" s="93">
        <f t="shared" si="38"/>
        <v>0</v>
      </c>
      <c r="L118" s="93">
        <f t="shared" si="38"/>
        <v>0</v>
      </c>
      <c r="M118" s="93">
        <f t="shared" si="38"/>
        <v>0</v>
      </c>
      <c r="N118" s="93">
        <f t="shared" si="38"/>
        <v>0</v>
      </c>
      <c r="O118" s="93">
        <f t="shared" si="38"/>
        <v>0</v>
      </c>
      <c r="P118" s="93">
        <f t="shared" si="38"/>
        <v>0</v>
      </c>
      <c r="Q118" s="93">
        <f t="shared" si="38"/>
        <v>0</v>
      </c>
      <c r="R118" s="93">
        <f t="shared" si="38"/>
        <v>0</v>
      </c>
      <c r="S118" s="93">
        <f t="shared" si="38"/>
        <v>0</v>
      </c>
      <c r="T118" s="93">
        <f t="shared" si="38"/>
        <v>0</v>
      </c>
      <c r="U118" s="93">
        <f t="shared" si="38"/>
        <v>0</v>
      </c>
      <c r="V118" s="93">
        <f t="shared" si="38"/>
        <v>0</v>
      </c>
      <c r="W118" s="93">
        <f t="shared" si="38"/>
        <v>0</v>
      </c>
      <c r="X118" s="93">
        <f t="shared" si="38"/>
        <v>0</v>
      </c>
      <c r="Y118" s="93">
        <f t="shared" si="38"/>
        <v>0</v>
      </c>
      <c r="Z118" s="93">
        <f t="shared" si="38"/>
        <v>0</v>
      </c>
      <c r="AA118" s="93">
        <f t="shared" si="38"/>
        <v>0</v>
      </c>
      <c r="AB118" s="93">
        <f t="shared" si="39"/>
        <v>0</v>
      </c>
      <c r="AC118" s="93">
        <f t="shared" si="38"/>
        <v>0</v>
      </c>
      <c r="AD118" s="93">
        <f t="shared" si="40"/>
        <v>0</v>
      </c>
      <c r="AE118" s="93">
        <f t="shared" si="38"/>
        <v>0</v>
      </c>
      <c r="AF118" s="93">
        <f t="shared" si="38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364.3</v>
      </c>
      <c r="BH118" s="82">
        <v>0</v>
      </c>
      <c r="BI118" s="82">
        <v>117.8</v>
      </c>
      <c r="BJ118" s="82">
        <v>27.8</v>
      </c>
      <c r="BK118" s="82">
        <v>60.9</v>
      </c>
      <c r="BL118" s="82">
        <v>0</v>
      </c>
    </row>
    <row r="119" spans="1:64" x14ac:dyDescent="0.25">
      <c r="A119" s="96" t="s">
        <v>125</v>
      </c>
      <c r="B119" s="93">
        <f t="shared" si="36"/>
        <v>0</v>
      </c>
      <c r="C119" s="93">
        <f t="shared" si="36"/>
        <v>0</v>
      </c>
      <c r="D119" s="93">
        <f t="shared" si="37"/>
        <v>0</v>
      </c>
      <c r="E119" s="93">
        <f t="shared" si="37"/>
        <v>0</v>
      </c>
      <c r="F119" s="93">
        <f t="shared" si="37"/>
        <v>0</v>
      </c>
      <c r="G119" s="93">
        <f t="shared" si="38"/>
        <v>0</v>
      </c>
      <c r="H119" s="93">
        <f t="shared" si="38"/>
        <v>0</v>
      </c>
      <c r="I119" s="93">
        <f t="shared" si="38"/>
        <v>0</v>
      </c>
      <c r="J119" s="93">
        <f t="shared" si="38"/>
        <v>0</v>
      </c>
      <c r="K119" s="93">
        <f t="shared" si="38"/>
        <v>0</v>
      </c>
      <c r="L119" s="93">
        <f t="shared" si="38"/>
        <v>0</v>
      </c>
      <c r="M119" s="93">
        <f t="shared" si="38"/>
        <v>0</v>
      </c>
      <c r="N119" s="93">
        <f t="shared" si="38"/>
        <v>0</v>
      </c>
      <c r="O119" s="93">
        <f t="shared" si="38"/>
        <v>0</v>
      </c>
      <c r="P119" s="93">
        <f t="shared" si="38"/>
        <v>0</v>
      </c>
      <c r="Q119" s="93">
        <f t="shared" si="38"/>
        <v>0</v>
      </c>
      <c r="R119" s="93">
        <f t="shared" si="38"/>
        <v>0</v>
      </c>
      <c r="S119" s="93">
        <f t="shared" si="38"/>
        <v>0</v>
      </c>
      <c r="T119" s="93">
        <f t="shared" si="38"/>
        <v>0</v>
      </c>
      <c r="U119" s="93">
        <f t="shared" si="38"/>
        <v>0</v>
      </c>
      <c r="V119" s="93">
        <f t="shared" si="38"/>
        <v>0</v>
      </c>
      <c r="W119" s="93">
        <f t="shared" si="38"/>
        <v>0</v>
      </c>
      <c r="X119" s="93">
        <f t="shared" si="38"/>
        <v>0</v>
      </c>
      <c r="Y119" s="93">
        <f t="shared" si="38"/>
        <v>0</v>
      </c>
      <c r="Z119" s="93">
        <f t="shared" si="38"/>
        <v>0</v>
      </c>
      <c r="AA119" s="93">
        <f t="shared" si="38"/>
        <v>0</v>
      </c>
      <c r="AB119" s="93">
        <f t="shared" si="39"/>
        <v>0</v>
      </c>
      <c r="AC119" s="93">
        <f t="shared" si="38"/>
        <v>0</v>
      </c>
      <c r="AD119" s="93">
        <f t="shared" si="40"/>
        <v>0</v>
      </c>
      <c r="AE119" s="93">
        <f t="shared" si="38"/>
        <v>0</v>
      </c>
      <c r="AF119" s="93">
        <f t="shared" si="38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f t="shared" si="36"/>
        <v>0</v>
      </c>
      <c r="C120" s="93">
        <f t="shared" si="36"/>
        <v>0</v>
      </c>
      <c r="D120" s="93">
        <f t="shared" si="37"/>
        <v>0</v>
      </c>
      <c r="E120" s="93">
        <f t="shared" si="37"/>
        <v>0</v>
      </c>
      <c r="F120" s="93">
        <f t="shared" si="37"/>
        <v>0</v>
      </c>
      <c r="G120" s="93">
        <f t="shared" si="38"/>
        <v>0</v>
      </c>
      <c r="H120" s="93">
        <f t="shared" si="38"/>
        <v>0</v>
      </c>
      <c r="I120" s="93">
        <f t="shared" si="38"/>
        <v>0</v>
      </c>
      <c r="J120" s="93">
        <f t="shared" si="38"/>
        <v>0</v>
      </c>
      <c r="K120" s="93">
        <f t="shared" si="38"/>
        <v>0</v>
      </c>
      <c r="L120" s="93">
        <f t="shared" si="38"/>
        <v>0</v>
      </c>
      <c r="M120" s="93">
        <f t="shared" si="38"/>
        <v>0</v>
      </c>
      <c r="N120" s="93">
        <f t="shared" si="38"/>
        <v>0</v>
      </c>
      <c r="O120" s="93">
        <f t="shared" si="38"/>
        <v>0</v>
      </c>
      <c r="P120" s="93">
        <f t="shared" si="38"/>
        <v>0</v>
      </c>
      <c r="Q120" s="93">
        <f t="shared" si="38"/>
        <v>0</v>
      </c>
      <c r="R120" s="93">
        <f t="shared" si="38"/>
        <v>0</v>
      </c>
      <c r="S120" s="93">
        <f t="shared" si="38"/>
        <v>2.7</v>
      </c>
      <c r="T120" s="93">
        <f t="shared" si="38"/>
        <v>0</v>
      </c>
      <c r="U120" s="93">
        <f t="shared" si="38"/>
        <v>0</v>
      </c>
      <c r="V120" s="93">
        <f t="shared" si="38"/>
        <v>0</v>
      </c>
      <c r="W120" s="93">
        <f t="shared" si="38"/>
        <v>0</v>
      </c>
      <c r="X120" s="93">
        <f t="shared" si="38"/>
        <v>0</v>
      </c>
      <c r="Y120" s="93">
        <f t="shared" si="38"/>
        <v>0</v>
      </c>
      <c r="Z120" s="93">
        <f t="shared" si="38"/>
        <v>0</v>
      </c>
      <c r="AA120" s="93">
        <f t="shared" si="38"/>
        <v>0</v>
      </c>
      <c r="AB120" s="93">
        <f t="shared" si="39"/>
        <v>0</v>
      </c>
      <c r="AC120" s="93">
        <f t="shared" si="38"/>
        <v>0</v>
      </c>
      <c r="AD120" s="93">
        <f t="shared" si="40"/>
        <v>0</v>
      </c>
      <c r="AE120" s="93">
        <f t="shared" si="38"/>
        <v>0</v>
      </c>
      <c r="AF120" s="93">
        <f t="shared" si="38"/>
        <v>0</v>
      </c>
      <c r="AG120" s="111"/>
      <c r="AH120" s="46">
        <f t="shared" si="22"/>
        <v>2.7</v>
      </c>
      <c r="AI120" s="47">
        <f t="shared" si="23"/>
        <v>0</v>
      </c>
    </row>
    <row r="121" spans="1:64" x14ac:dyDescent="0.25">
      <c r="A121" s="96" t="s">
        <v>128</v>
      </c>
      <c r="B121" s="93">
        <f t="shared" si="36"/>
        <v>0</v>
      </c>
      <c r="C121" s="93">
        <f t="shared" si="36"/>
        <v>0</v>
      </c>
      <c r="D121" s="93">
        <f t="shared" si="37"/>
        <v>0</v>
      </c>
      <c r="E121" s="93">
        <f t="shared" si="37"/>
        <v>0</v>
      </c>
      <c r="F121" s="93">
        <f t="shared" si="37"/>
        <v>0</v>
      </c>
      <c r="G121" s="93">
        <f t="shared" si="38"/>
        <v>0</v>
      </c>
      <c r="H121" s="93">
        <f t="shared" si="38"/>
        <v>0</v>
      </c>
      <c r="I121" s="93">
        <f t="shared" si="38"/>
        <v>0</v>
      </c>
      <c r="J121" s="93">
        <f t="shared" si="38"/>
        <v>0</v>
      </c>
      <c r="K121" s="93">
        <f t="shared" si="38"/>
        <v>0</v>
      </c>
      <c r="L121" s="93">
        <f t="shared" si="38"/>
        <v>0</v>
      </c>
      <c r="M121" s="93">
        <f t="shared" si="38"/>
        <v>0</v>
      </c>
      <c r="N121" s="93">
        <f t="shared" si="38"/>
        <v>0</v>
      </c>
      <c r="O121" s="93">
        <f t="shared" si="38"/>
        <v>0</v>
      </c>
      <c r="P121" s="93">
        <f t="shared" si="38"/>
        <v>0</v>
      </c>
      <c r="Q121" s="93">
        <f t="shared" si="38"/>
        <v>0</v>
      </c>
      <c r="R121" s="93">
        <f t="shared" si="38"/>
        <v>0</v>
      </c>
      <c r="S121" s="93">
        <f t="shared" si="38"/>
        <v>0</v>
      </c>
      <c r="T121" s="93">
        <f t="shared" si="38"/>
        <v>0</v>
      </c>
      <c r="U121" s="93">
        <f t="shared" si="38"/>
        <v>0</v>
      </c>
      <c r="V121" s="93">
        <f t="shared" si="38"/>
        <v>0</v>
      </c>
      <c r="W121" s="93">
        <f t="shared" si="38"/>
        <v>0</v>
      </c>
      <c r="X121" s="93">
        <f t="shared" si="38"/>
        <v>0</v>
      </c>
      <c r="Y121" s="93">
        <f t="shared" si="38"/>
        <v>0</v>
      </c>
      <c r="Z121" s="93">
        <f t="shared" si="38"/>
        <v>0</v>
      </c>
      <c r="AA121" s="93">
        <f t="shared" si="38"/>
        <v>0</v>
      </c>
      <c r="AB121" s="93">
        <f t="shared" si="39"/>
        <v>0</v>
      </c>
      <c r="AC121" s="93">
        <f t="shared" si="38"/>
        <v>0</v>
      </c>
      <c r="AD121" s="93">
        <f t="shared" si="40"/>
        <v>0</v>
      </c>
      <c r="AE121" s="93">
        <f t="shared" si="38"/>
        <v>0</v>
      </c>
      <c r="AF121" s="93">
        <f t="shared" si="38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f t="shared" si="36"/>
        <v>0</v>
      </c>
      <c r="C122" s="93">
        <f t="shared" si="36"/>
        <v>0</v>
      </c>
      <c r="D122" s="93">
        <f t="shared" si="37"/>
        <v>0</v>
      </c>
      <c r="E122" s="93">
        <f t="shared" si="37"/>
        <v>0</v>
      </c>
      <c r="F122" s="93">
        <f t="shared" si="37"/>
        <v>0</v>
      </c>
      <c r="G122" s="93">
        <f t="shared" si="38"/>
        <v>0</v>
      </c>
      <c r="H122" s="93">
        <f t="shared" si="38"/>
        <v>0</v>
      </c>
      <c r="I122" s="93">
        <f t="shared" si="38"/>
        <v>0</v>
      </c>
      <c r="J122" s="93">
        <f t="shared" si="38"/>
        <v>0</v>
      </c>
      <c r="K122" s="93">
        <f t="shared" si="38"/>
        <v>0</v>
      </c>
      <c r="L122" s="93">
        <f t="shared" si="38"/>
        <v>0</v>
      </c>
      <c r="M122" s="93">
        <f t="shared" si="38"/>
        <v>0</v>
      </c>
      <c r="N122" s="93">
        <f t="shared" si="38"/>
        <v>0</v>
      </c>
      <c r="O122" s="93">
        <f t="shared" si="38"/>
        <v>0</v>
      </c>
      <c r="P122" s="93">
        <f t="shared" si="38"/>
        <v>0</v>
      </c>
      <c r="Q122" s="93">
        <f t="shared" si="38"/>
        <v>0</v>
      </c>
      <c r="R122" s="93">
        <f t="shared" si="38"/>
        <v>0</v>
      </c>
      <c r="S122" s="93">
        <f t="shared" si="38"/>
        <v>0</v>
      </c>
      <c r="T122" s="93">
        <f t="shared" si="38"/>
        <v>0</v>
      </c>
      <c r="U122" s="93">
        <f t="shared" si="38"/>
        <v>0</v>
      </c>
      <c r="V122" s="93">
        <f t="shared" si="38"/>
        <v>0</v>
      </c>
      <c r="W122" s="93">
        <f t="shared" si="38"/>
        <v>0</v>
      </c>
      <c r="X122" s="93">
        <f t="shared" si="38"/>
        <v>0</v>
      </c>
      <c r="Y122" s="93">
        <f t="shared" si="38"/>
        <v>0</v>
      </c>
      <c r="Z122" s="93">
        <f t="shared" si="38"/>
        <v>0</v>
      </c>
      <c r="AA122" s="93">
        <f t="shared" si="38"/>
        <v>0</v>
      </c>
      <c r="AB122" s="93">
        <f t="shared" si="39"/>
        <v>0</v>
      </c>
      <c r="AC122" s="93">
        <f t="shared" si="38"/>
        <v>0</v>
      </c>
      <c r="AD122" s="93">
        <f t="shared" si="40"/>
        <v>0</v>
      </c>
      <c r="AE122" s="93">
        <f t="shared" si="38"/>
        <v>0</v>
      </c>
      <c r="AF122" s="93">
        <f t="shared" si="38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f>SUM(B117:B122)</f>
        <v>0</v>
      </c>
      <c r="C123" s="70">
        <f>SUM(C117:C122)</f>
        <v>0</v>
      </c>
      <c r="D123" s="70">
        <f>SUM(D117:D122)</f>
        <v>0</v>
      </c>
      <c r="E123" s="70">
        <f>SUM(E117:E122)</f>
        <v>0</v>
      </c>
      <c r="F123" s="70">
        <f>SUM(F117:F122)</f>
        <v>0</v>
      </c>
      <c r="G123" s="70">
        <f t="shared" ref="G123:AF123" si="41">SUM(G117:G122)</f>
        <v>0</v>
      </c>
      <c r="H123" s="70">
        <f t="shared" si="41"/>
        <v>0</v>
      </c>
      <c r="I123" s="70">
        <f t="shared" si="41"/>
        <v>0</v>
      </c>
      <c r="J123" s="70">
        <f t="shared" si="41"/>
        <v>0</v>
      </c>
      <c r="K123" s="70">
        <f t="shared" si="41"/>
        <v>0</v>
      </c>
      <c r="L123" s="70">
        <f t="shared" si="41"/>
        <v>0</v>
      </c>
      <c r="M123" s="70">
        <f t="shared" si="41"/>
        <v>0</v>
      </c>
      <c r="N123" s="70">
        <f t="shared" si="41"/>
        <v>0</v>
      </c>
      <c r="O123" s="70">
        <f t="shared" si="41"/>
        <v>0</v>
      </c>
      <c r="P123" s="70">
        <f t="shared" si="41"/>
        <v>0</v>
      </c>
      <c r="Q123" s="70">
        <f t="shared" si="41"/>
        <v>0</v>
      </c>
      <c r="R123" s="70">
        <f t="shared" si="41"/>
        <v>0</v>
      </c>
      <c r="S123" s="70">
        <f t="shared" si="41"/>
        <v>2.7</v>
      </c>
      <c r="T123" s="70">
        <f t="shared" si="41"/>
        <v>0</v>
      </c>
      <c r="U123" s="70">
        <f t="shared" si="41"/>
        <v>0</v>
      </c>
      <c r="V123" s="70">
        <f t="shared" si="41"/>
        <v>0</v>
      </c>
      <c r="W123" s="70">
        <f t="shared" si="41"/>
        <v>0</v>
      </c>
      <c r="X123" s="70">
        <f t="shared" si="41"/>
        <v>0</v>
      </c>
      <c r="Y123" s="70">
        <f t="shared" si="41"/>
        <v>0</v>
      </c>
      <c r="Z123" s="70">
        <f t="shared" si="41"/>
        <v>0</v>
      </c>
      <c r="AA123" s="70">
        <f t="shared" si="41"/>
        <v>0</v>
      </c>
      <c r="AB123" s="70">
        <f>SUM(AB117:AB122)</f>
        <v>0</v>
      </c>
      <c r="AC123" s="70">
        <f t="shared" si="41"/>
        <v>0</v>
      </c>
      <c r="AD123" s="70">
        <f>SUM(AD117:AD122)</f>
        <v>19.3</v>
      </c>
      <c r="AE123" s="70">
        <f t="shared" si="41"/>
        <v>150</v>
      </c>
      <c r="AF123" s="70">
        <f t="shared" si="41"/>
        <v>317.3</v>
      </c>
      <c r="AG123" s="104"/>
      <c r="AH123" s="46">
        <f t="shared" si="22"/>
        <v>317.3</v>
      </c>
      <c r="AI123" s="47">
        <f t="shared" si="23"/>
        <v>0</v>
      </c>
      <c r="AJ123" s="105">
        <f t="array" ref="AJ123">MIN(IF(B123:AF123&lt;&gt;0,B123:AF123))</f>
        <v>2.7</v>
      </c>
    </row>
    <row r="124" spans="1:64" ht="15.75" thickBot="1" x14ac:dyDescent="0.3">
      <c r="A124" s="87" t="s">
        <v>146</v>
      </c>
      <c r="B124" s="70">
        <f>B108-B123</f>
        <v>621.30000000000007</v>
      </c>
      <c r="C124" s="70">
        <f>C108-C123</f>
        <v>605.79999999999995</v>
      </c>
      <c r="D124" s="70">
        <f>D108-D123</f>
        <v>552</v>
      </c>
      <c r="E124" s="70">
        <f>E108-E123</f>
        <v>512.4</v>
      </c>
      <c r="F124" s="70">
        <f>F108-F123</f>
        <v>528.4</v>
      </c>
      <c r="G124" s="70">
        <f t="shared" ref="G124:AF124" si="42">G108-G123</f>
        <v>478.29999999999995</v>
      </c>
      <c r="H124" s="70">
        <f t="shared" si="42"/>
        <v>492.2</v>
      </c>
      <c r="I124" s="70">
        <f t="shared" si="42"/>
        <v>432.2</v>
      </c>
      <c r="J124" s="70">
        <f t="shared" si="42"/>
        <v>430.19999999999993</v>
      </c>
      <c r="K124" s="70">
        <f t="shared" si="42"/>
        <v>400.2</v>
      </c>
      <c r="L124" s="70">
        <f t="shared" si="42"/>
        <v>392.7</v>
      </c>
      <c r="M124" s="70">
        <f t="shared" si="42"/>
        <v>358.4</v>
      </c>
      <c r="N124" s="70">
        <f t="shared" si="42"/>
        <v>511.2</v>
      </c>
      <c r="O124" s="70">
        <f t="shared" si="42"/>
        <v>577.09999999999991</v>
      </c>
      <c r="P124" s="70">
        <f t="shared" si="42"/>
        <v>701.1</v>
      </c>
      <c r="Q124" s="70">
        <f t="shared" si="42"/>
        <v>684.7</v>
      </c>
      <c r="R124" s="70">
        <f t="shared" si="42"/>
        <v>707.30000000000007</v>
      </c>
      <c r="S124" s="70">
        <f t="shared" si="42"/>
        <v>721.8</v>
      </c>
      <c r="T124" s="70">
        <f t="shared" si="42"/>
        <v>573.9</v>
      </c>
      <c r="U124" s="70">
        <f t="shared" si="42"/>
        <v>614.5</v>
      </c>
      <c r="V124" s="70">
        <f t="shared" si="42"/>
        <v>473.49999999999994</v>
      </c>
      <c r="W124" s="70">
        <f t="shared" si="42"/>
        <v>500.3</v>
      </c>
      <c r="X124" s="70">
        <f t="shared" si="42"/>
        <v>478.90000000000003</v>
      </c>
      <c r="Y124" s="70">
        <f t="shared" si="42"/>
        <v>346.3</v>
      </c>
      <c r="Z124" s="70">
        <f t="shared" si="42"/>
        <v>302.5</v>
      </c>
      <c r="AA124" s="70">
        <f t="shared" si="42"/>
        <v>309.89999999999998</v>
      </c>
      <c r="AB124" s="70">
        <f>AB108-AB123</f>
        <v>241.79999999999998</v>
      </c>
      <c r="AC124" s="70">
        <f t="shared" si="42"/>
        <v>325.7</v>
      </c>
      <c r="AD124" s="70">
        <f>AD108-AD123</f>
        <v>171.89999999999998</v>
      </c>
      <c r="AE124" s="70">
        <f t="shared" si="42"/>
        <v>30.625</v>
      </c>
      <c r="AF124" s="70">
        <f t="shared" si="42"/>
        <v>-197.10000000000002</v>
      </c>
      <c r="AG124" s="104"/>
      <c r="AH124" s="46">
        <f t="shared" si="22"/>
        <v>721.8</v>
      </c>
      <c r="AI124" s="47">
        <f t="shared" si="23"/>
        <v>-197.10000000000002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50.03</v>
      </c>
      <c r="C126" s="117">
        <v>49.97</v>
      </c>
      <c r="D126" s="117">
        <v>49.97</v>
      </c>
      <c r="E126" s="117">
        <v>50.5</v>
      </c>
      <c r="F126" s="117">
        <v>50.5</v>
      </c>
      <c r="G126" s="117">
        <v>50.015000000000001</v>
      </c>
      <c r="H126" s="117">
        <v>50.018999999999998</v>
      </c>
      <c r="I126" s="117">
        <v>49.954999999999998</v>
      </c>
      <c r="J126" s="117">
        <v>50.045000000000002</v>
      </c>
      <c r="K126" s="117">
        <v>50.02</v>
      </c>
      <c r="L126" s="117">
        <v>50.042000000000002</v>
      </c>
      <c r="M126" s="117">
        <v>50.087699999999998</v>
      </c>
      <c r="N126" s="117">
        <v>50.036999999999999</v>
      </c>
      <c r="O126" s="117">
        <v>49.993000000000002</v>
      </c>
      <c r="P126" s="117">
        <v>49.993000000000002</v>
      </c>
      <c r="Q126" s="117">
        <v>50.164000000000001</v>
      </c>
      <c r="R126" s="117">
        <v>50.097000000000001</v>
      </c>
      <c r="S126" s="117">
        <v>50.097000000000001</v>
      </c>
      <c r="T126" s="117">
        <v>49.89</v>
      </c>
      <c r="U126" s="117">
        <v>49.89</v>
      </c>
      <c r="V126" s="117">
        <v>49.89</v>
      </c>
      <c r="W126" s="117">
        <v>49.89</v>
      </c>
      <c r="X126" s="117">
        <v>49.89</v>
      </c>
      <c r="Y126" s="117">
        <v>49.89</v>
      </c>
      <c r="Z126" s="117">
        <v>49.89</v>
      </c>
      <c r="AA126" s="117">
        <v>49.89</v>
      </c>
      <c r="AB126" s="117">
        <v>50.064999999999998</v>
      </c>
      <c r="AC126" s="117">
        <v>50.015999999999998</v>
      </c>
      <c r="AD126" s="117">
        <v>50.04</v>
      </c>
      <c r="AE126" s="117">
        <v>50.03</v>
      </c>
      <c r="AF126" s="117">
        <v>50.008000000000003</v>
      </c>
      <c r="AG126" s="118"/>
      <c r="AH126" s="46">
        <f t="shared" si="22"/>
        <v>50.5</v>
      </c>
      <c r="AI126" s="47">
        <f t="shared" si="23"/>
        <v>49.89</v>
      </c>
    </row>
    <row r="127" spans="1:64" x14ac:dyDescent="0.25">
      <c r="A127" s="119" t="s">
        <v>149</v>
      </c>
      <c r="B127" s="43">
        <v>132</v>
      </c>
      <c r="C127" s="43">
        <v>134.5</v>
      </c>
      <c r="D127" s="43">
        <v>134.5</v>
      </c>
      <c r="E127" s="43">
        <v>134.5</v>
      </c>
      <c r="F127" s="43">
        <v>134.5</v>
      </c>
      <c r="G127" s="43">
        <v>135</v>
      </c>
      <c r="H127" s="43">
        <v>133.9</v>
      </c>
      <c r="I127" s="43">
        <v>132.5</v>
      </c>
      <c r="J127" s="43">
        <v>130.19999999999999</v>
      </c>
      <c r="K127" s="43">
        <v>129.30000000000001</v>
      </c>
      <c r="L127" s="43">
        <v>131.4</v>
      </c>
      <c r="M127" s="43">
        <v>130.19999999999999</v>
      </c>
      <c r="N127" s="43">
        <v>130.69999999999999</v>
      </c>
      <c r="O127" s="43">
        <v>131.6</v>
      </c>
      <c r="P127" s="43">
        <v>131.6</v>
      </c>
      <c r="Q127" s="43">
        <v>131.9</v>
      </c>
      <c r="R127" s="43">
        <v>131.4</v>
      </c>
      <c r="S127" s="43">
        <v>131.4</v>
      </c>
      <c r="T127" s="43">
        <v>131.4</v>
      </c>
      <c r="U127" s="43">
        <v>131.4</v>
      </c>
      <c r="V127" s="43">
        <v>131.4</v>
      </c>
      <c r="W127" s="43">
        <v>131.4</v>
      </c>
      <c r="X127" s="43">
        <v>131.4</v>
      </c>
      <c r="Y127" s="43">
        <v>131.4</v>
      </c>
      <c r="Z127" s="43">
        <v>131.4</v>
      </c>
      <c r="AA127" s="43">
        <v>131.4</v>
      </c>
      <c r="AB127" s="43">
        <v>131.4</v>
      </c>
      <c r="AC127" s="43">
        <v>131.4</v>
      </c>
      <c r="AD127" s="43">
        <v>133.30000000000001</v>
      </c>
      <c r="AE127" s="43">
        <v>136.6</v>
      </c>
      <c r="AF127" s="43">
        <v>1377.3</v>
      </c>
      <c r="AG127" s="120"/>
      <c r="AH127" s="46">
        <f t="shared" si="22"/>
        <v>1377.3</v>
      </c>
      <c r="AI127" s="47">
        <f t="shared" si="23"/>
        <v>129.30000000000001</v>
      </c>
    </row>
    <row r="128" spans="1:64" x14ac:dyDescent="0.25">
      <c r="A128" s="119" t="s">
        <v>150</v>
      </c>
      <c r="B128" s="43">
        <v>128.30000000000001</v>
      </c>
      <c r="C128" s="43">
        <v>128.9</v>
      </c>
      <c r="D128" s="43">
        <v>128.9</v>
      </c>
      <c r="E128" s="43">
        <v>128.9</v>
      </c>
      <c r="F128" s="43">
        <v>128.9</v>
      </c>
      <c r="G128" s="43">
        <v>133.4</v>
      </c>
      <c r="H128" s="43">
        <v>132.69999999999999</v>
      </c>
      <c r="I128" s="43">
        <v>131.69999999999999</v>
      </c>
      <c r="J128" s="43">
        <v>130.19999999999999</v>
      </c>
      <c r="K128" s="43">
        <v>129.1</v>
      </c>
      <c r="L128" s="43">
        <v>129.9</v>
      </c>
      <c r="M128" s="43">
        <v>129.5</v>
      </c>
      <c r="N128" s="43">
        <v>130.30000000000001</v>
      </c>
      <c r="O128" s="43">
        <v>129.80000000000001</v>
      </c>
      <c r="P128" s="43">
        <v>129.80000000000001</v>
      </c>
      <c r="Q128" s="43">
        <v>132.5</v>
      </c>
      <c r="R128" s="43">
        <v>132.30000000000001</v>
      </c>
      <c r="S128" s="43">
        <v>132.30000000000001</v>
      </c>
      <c r="T128" s="43">
        <v>132.30000000000001</v>
      </c>
      <c r="U128" s="43">
        <v>132.30000000000001</v>
      </c>
      <c r="V128" s="43">
        <v>132.30000000000001</v>
      </c>
      <c r="W128" s="43">
        <v>132.30000000000001</v>
      </c>
      <c r="X128" s="43">
        <v>132.30000000000001</v>
      </c>
      <c r="Y128" s="43">
        <v>132.30000000000001</v>
      </c>
      <c r="Z128" s="43">
        <v>132.30000000000001</v>
      </c>
      <c r="AA128" s="43">
        <v>132.30000000000001</v>
      </c>
      <c r="AB128" s="43">
        <v>132.30000000000001</v>
      </c>
      <c r="AC128" s="43">
        <v>132.30000000000001</v>
      </c>
      <c r="AD128" s="43">
        <v>133.80000000000001</v>
      </c>
      <c r="AE128" s="43">
        <v>133.55000000000001</v>
      </c>
      <c r="AF128" s="43">
        <v>133.1</v>
      </c>
      <c r="AG128" s="120"/>
      <c r="AH128" s="46">
        <f t="shared" si="22"/>
        <v>133.80000000000001</v>
      </c>
      <c r="AI128" s="47">
        <f t="shared" si="23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 x14ac:dyDescent="0.25">
      <c r="A130" s="119" t="s">
        <v>152</v>
      </c>
      <c r="B130" s="43">
        <v>135.5</v>
      </c>
      <c r="C130" s="43">
        <v>137.4</v>
      </c>
      <c r="D130" s="43">
        <v>137.4</v>
      </c>
      <c r="E130" s="43">
        <v>137.4</v>
      </c>
      <c r="F130" s="43">
        <v>137.4</v>
      </c>
      <c r="G130" s="43">
        <v>137.30000000000001</v>
      </c>
      <c r="H130" s="43">
        <v>137.5</v>
      </c>
      <c r="I130" s="43">
        <v>136.19999999999999</v>
      </c>
      <c r="J130" s="43">
        <v>136.5</v>
      </c>
      <c r="K130" s="43">
        <v>133.80000000000001</v>
      </c>
      <c r="L130" s="43">
        <v>131.69999999999999</v>
      </c>
      <c r="M130" s="43">
        <v>131.69999999999999</v>
      </c>
      <c r="N130" s="43">
        <v>132.30000000000001</v>
      </c>
      <c r="O130" s="43">
        <v>133.4</v>
      </c>
      <c r="P130" s="43">
        <v>133.4</v>
      </c>
      <c r="Q130" s="43">
        <v>134.30000000000001</v>
      </c>
      <c r="R130" s="43">
        <v>134.1</v>
      </c>
      <c r="S130" s="43">
        <v>134.1</v>
      </c>
      <c r="T130" s="43">
        <v>134.1</v>
      </c>
      <c r="U130" s="43">
        <v>134.1</v>
      </c>
      <c r="V130" s="43">
        <v>134.1</v>
      </c>
      <c r="W130" s="43">
        <v>134.1</v>
      </c>
      <c r="X130" s="43">
        <v>134.1</v>
      </c>
      <c r="Y130" s="43">
        <v>134.1</v>
      </c>
      <c r="Z130" s="43">
        <v>134.1</v>
      </c>
      <c r="AA130" s="43">
        <v>134.1</v>
      </c>
      <c r="AB130" s="43">
        <v>134.1</v>
      </c>
      <c r="AC130" s="43">
        <v>134.1</v>
      </c>
      <c r="AD130" s="43">
        <v>139.6</v>
      </c>
      <c r="AE130" s="43">
        <v>138.30000000000001</v>
      </c>
      <c r="AF130" s="43"/>
      <c r="AG130" s="120"/>
      <c r="AH130" s="46">
        <f t="shared" si="22"/>
        <v>139.6</v>
      </c>
      <c r="AI130" s="47">
        <f t="shared" si="23"/>
        <v>131.69999999999999</v>
      </c>
    </row>
    <row r="131" spans="1:35" x14ac:dyDescent="0.25">
      <c r="A131" s="121" t="s">
        <v>153</v>
      </c>
      <c r="B131" s="122">
        <v>131.69999999999999</v>
      </c>
      <c r="C131" s="122">
        <v>134.19999999999999</v>
      </c>
      <c r="D131" s="122">
        <v>134.19999999999999</v>
      </c>
      <c r="E131" s="122">
        <v>134.19999999999999</v>
      </c>
      <c r="F131" s="122">
        <v>134.19999999999999</v>
      </c>
      <c r="G131" s="122">
        <v>134.80000000000001</v>
      </c>
      <c r="H131" s="122">
        <v>134.22</v>
      </c>
      <c r="I131" s="122">
        <v>133.9</v>
      </c>
      <c r="J131" s="122">
        <v>133.5</v>
      </c>
      <c r="K131" s="122">
        <v>133.4</v>
      </c>
      <c r="L131" s="122">
        <v>133.69999999999999</v>
      </c>
      <c r="M131" s="122">
        <v>133</v>
      </c>
      <c r="N131" s="122">
        <v>132.4</v>
      </c>
      <c r="O131" s="122">
        <v>134.5</v>
      </c>
      <c r="P131" s="122">
        <v>134.5</v>
      </c>
      <c r="Q131" s="122">
        <v>135</v>
      </c>
      <c r="R131" s="122">
        <v>137.19999999999999</v>
      </c>
      <c r="S131" s="122">
        <v>137.19999999999999</v>
      </c>
      <c r="T131" s="122">
        <v>137.19999999999999</v>
      </c>
      <c r="U131" s="122">
        <v>137.19999999999999</v>
      </c>
      <c r="V131" s="122">
        <v>137.19999999999999</v>
      </c>
      <c r="W131" s="122">
        <v>137.19999999999999</v>
      </c>
      <c r="X131" s="122">
        <v>137.19999999999999</v>
      </c>
      <c r="Y131" s="122">
        <v>137.19999999999999</v>
      </c>
      <c r="Z131" s="122">
        <v>137.19999999999999</v>
      </c>
      <c r="AA131" s="122">
        <v>137.19999999999999</v>
      </c>
      <c r="AB131" s="122">
        <v>137.19999999999999</v>
      </c>
      <c r="AC131" s="122">
        <v>137.19999999999999</v>
      </c>
      <c r="AD131" s="122">
        <v>135.6</v>
      </c>
      <c r="AE131" s="122">
        <v>133.69999999999999</v>
      </c>
      <c r="AF131" s="122">
        <v>130.80000000000001</v>
      </c>
      <c r="AG131" s="123"/>
      <c r="AH131" s="46">
        <f t="shared" si="22"/>
        <v>137.19999999999999</v>
      </c>
      <c r="AI131" s="47">
        <f t="shared" si="23"/>
        <v>130.80000000000001</v>
      </c>
    </row>
    <row r="132" spans="1:35" x14ac:dyDescent="0.25">
      <c r="A132" s="119" t="s">
        <v>154</v>
      </c>
      <c r="B132" s="43">
        <v>134.69999999999999</v>
      </c>
      <c r="C132" s="43">
        <v>132.6</v>
      </c>
      <c r="D132" s="43">
        <v>132.6</v>
      </c>
      <c r="E132" s="43">
        <v>132.6</v>
      </c>
      <c r="F132" s="43">
        <v>132.6</v>
      </c>
      <c r="G132" s="43">
        <v>134.4</v>
      </c>
      <c r="H132" s="43">
        <v>132.80000000000001</v>
      </c>
      <c r="I132" s="43">
        <v>131.4</v>
      </c>
      <c r="J132" s="43">
        <v>128.6</v>
      </c>
      <c r="K132" s="43">
        <v>130.19999999999999</v>
      </c>
      <c r="L132" s="43">
        <v>132.1</v>
      </c>
      <c r="M132" s="43">
        <v>130.4</v>
      </c>
      <c r="N132" s="43">
        <v>135.5</v>
      </c>
      <c r="O132" s="43">
        <v>135.80000000000001</v>
      </c>
      <c r="P132" s="43">
        <v>135.80000000000001</v>
      </c>
      <c r="Q132" s="43">
        <v>133.30000000000001</v>
      </c>
      <c r="R132" s="43">
        <v>134.19999999999999</v>
      </c>
      <c r="S132" s="43">
        <v>134.19999999999999</v>
      </c>
      <c r="T132" s="43">
        <v>134.19999999999999</v>
      </c>
      <c r="U132" s="43">
        <v>134.19999999999999</v>
      </c>
      <c r="V132" s="43">
        <v>134.19999999999999</v>
      </c>
      <c r="W132" s="43">
        <v>134.19999999999999</v>
      </c>
      <c r="X132" s="43">
        <v>134.19999999999999</v>
      </c>
      <c r="Y132" s="43">
        <v>134.19999999999999</v>
      </c>
      <c r="Z132" s="43">
        <v>134.19999999999999</v>
      </c>
      <c r="AA132" s="43">
        <v>134.19999999999999</v>
      </c>
      <c r="AB132" s="43">
        <v>134.19999999999999</v>
      </c>
      <c r="AC132" s="43">
        <v>134.19999999999999</v>
      </c>
      <c r="AD132" s="43">
        <v>129.6</v>
      </c>
      <c r="AE132" s="43">
        <v>1</v>
      </c>
      <c r="AF132" s="43">
        <v>135</v>
      </c>
      <c r="AG132" s="120"/>
      <c r="AH132" s="46">
        <f t="shared" si="22"/>
        <v>135.80000000000001</v>
      </c>
      <c r="AI132" s="47">
        <f t="shared" si="23"/>
        <v>1</v>
      </c>
    </row>
    <row r="133" spans="1:35" ht="15.75" thickBot="1" x14ac:dyDescent="0.3">
      <c r="A133" s="119" t="s">
        <v>155</v>
      </c>
      <c r="B133" s="101">
        <v>68.099999999999994</v>
      </c>
      <c r="C133" s="101">
        <v>68.099999999999994</v>
      </c>
      <c r="D133" s="101">
        <v>68.099999999999994</v>
      </c>
      <c r="E133" s="101">
        <v>68.099999999999994</v>
      </c>
      <c r="F133" s="101">
        <v>68.099999999999994</v>
      </c>
      <c r="G133" s="101">
        <v>68</v>
      </c>
      <c r="H133" s="101">
        <v>68</v>
      </c>
      <c r="I133" s="101">
        <v>68</v>
      </c>
      <c r="J133" s="101">
        <v>68</v>
      </c>
      <c r="K133" s="101">
        <v>66.400000000000006</v>
      </c>
      <c r="L133" s="101">
        <v>64.8</v>
      </c>
      <c r="M133" s="101">
        <v>64.8</v>
      </c>
      <c r="N133" s="101">
        <v>64.8</v>
      </c>
      <c r="O133" s="101">
        <v>64.8</v>
      </c>
      <c r="P133" s="101">
        <v>64.8</v>
      </c>
      <c r="Q133" s="101">
        <v>66.400000000000006</v>
      </c>
      <c r="R133" s="101">
        <v>66.400000000000006</v>
      </c>
      <c r="S133" s="101">
        <v>66.400000000000006</v>
      </c>
      <c r="T133" s="101">
        <v>66.400000000000006</v>
      </c>
      <c r="U133" s="101">
        <v>66.400000000000006</v>
      </c>
      <c r="V133" s="101">
        <v>66.400000000000006</v>
      </c>
      <c r="W133" s="101">
        <v>66.400000000000006</v>
      </c>
      <c r="X133" s="101">
        <v>66.400000000000006</v>
      </c>
      <c r="Y133" s="101">
        <v>66.400000000000006</v>
      </c>
      <c r="Z133" s="101">
        <v>66.400000000000006</v>
      </c>
      <c r="AA133" s="101">
        <v>66.400000000000006</v>
      </c>
      <c r="AB133" s="101">
        <v>66.400000000000006</v>
      </c>
      <c r="AC133" s="101">
        <v>66.400000000000006</v>
      </c>
      <c r="AD133" s="101">
        <v>67.599999999999994</v>
      </c>
      <c r="AE133" s="101">
        <v>66.8</v>
      </c>
      <c r="AF133" s="101">
        <v>64.8</v>
      </c>
      <c r="AG133" s="124"/>
      <c r="AH133" s="46">
        <f t="shared" si="22"/>
        <v>68.099999999999994</v>
      </c>
      <c r="AI133" s="47">
        <f t="shared" si="23"/>
        <v>64.8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102.53999999999999</v>
      </c>
      <c r="C135" s="114">
        <f>SUM(C26,C32,C45:C46,C82,C84:C85,C87,C89,C137:C142,C177,C183,C189,C198,C200,C212,C219,C222:C223,C230,C232,C234,C238:C240,C242:C244,C249,C255:C256,C258:C260,C161,C166)</f>
        <v>94.21</v>
      </c>
      <c r="D135" s="114">
        <f>SUM(D26,D32,D45:D46,D82,D84:D85,D87,D89,D137:D142,D177,D183,D189,D198,D200,D212,D219,D222:D223,D230,D232,D234,D238:D240,D242:D244,D249,D255:D256,D258:D260,D161,D166)</f>
        <v>94.21</v>
      </c>
      <c r="E135" s="114">
        <f>SUM(E26,E32,E45:E46,E82,E84:E85,E87,E89,E137:E142,E177,E183,E189,E198,E200,E212,E219,E222:E223,E230,E232,E234,E238:E240,E242:E244,E249,E255:E256,E258:E260,E161,E166)</f>
        <v>94.21</v>
      </c>
      <c r="F135" s="114">
        <f>SUM(F26,F32,F45:F46,F82,F84:F85,F87,F89,F137:F142,F177,F183,F189,F198,F200,F212,F219,F222:F223,F230,F232,F234,F238:F240,F242:F244,F249,F255:F256,F258:F260,F161,F166)</f>
        <v>94.51</v>
      </c>
      <c r="G135" s="114">
        <f t="shared" ref="G135:O135" si="43">SUM(G26,G32,G45:G46,G82,G84:G85,G87,G89,G137:G142,G177,G183,G189,G198,G200,G212,G219,G222:G223,G230,G232,G234,G238:G240,G242:G244,G249,G255:G256,G258:G260,G161,G166)</f>
        <v>114.11000000000001</v>
      </c>
      <c r="H135" s="114">
        <f t="shared" si="43"/>
        <v>148.51</v>
      </c>
      <c r="I135" s="114">
        <f t="shared" si="43"/>
        <v>191.31</v>
      </c>
      <c r="J135" s="114">
        <f t="shared" si="43"/>
        <v>269.01</v>
      </c>
      <c r="K135" s="114">
        <f t="shared" si="43"/>
        <v>298.51000000000005</v>
      </c>
      <c r="L135" s="114">
        <f t="shared" si="43"/>
        <v>315.41000000000003</v>
      </c>
      <c r="M135" s="114">
        <f t="shared" si="43"/>
        <v>305.53999999999991</v>
      </c>
      <c r="N135" s="114">
        <f t="shared" si="43"/>
        <v>282.44</v>
      </c>
      <c r="O135" s="114">
        <f t="shared" si="43"/>
        <v>283.04000000000002</v>
      </c>
      <c r="P135" s="114">
        <v>42</v>
      </c>
      <c r="Q135" s="114">
        <f t="shared" ref="Q135:X135" si="44">SUM(Q26,Q32,Q45:Q46,Q82,Q84:Q85,Q87,Q89,Q137:Q142,Q177,Q183,Q189,Q198,Q200,Q212,Q219,Q222:Q223,Q230,Q232,Q234,Q238:Q240,Q242:Q244,Q249,Q255:Q256,Q258:Q260,Q161,Q166)</f>
        <v>251.14</v>
      </c>
      <c r="R135" s="114">
        <f t="shared" si="44"/>
        <v>238.64</v>
      </c>
      <c r="S135" s="114">
        <f t="shared" si="44"/>
        <v>238.64</v>
      </c>
      <c r="T135" s="114">
        <f t="shared" si="44"/>
        <v>238.64</v>
      </c>
      <c r="U135" s="114">
        <f t="shared" si="44"/>
        <v>221.53999999999996</v>
      </c>
      <c r="V135" s="114">
        <f t="shared" si="44"/>
        <v>227.03999999999996</v>
      </c>
      <c r="W135" s="114">
        <f t="shared" si="44"/>
        <v>227.03999999999996</v>
      </c>
      <c r="X135" s="114">
        <f t="shared" si="44"/>
        <v>227.03999999999996</v>
      </c>
      <c r="Y135" s="114">
        <f>SUM(Y23,Y30,Y51:Y52,Y82,Y84:Y85,Y87,Y89,Y137:Y142,Y170,Y176,Y182,Y191,Y193,Y205,Y212,Y215:Y216,Y223,Y225,Y227,Y231:Y233,Y235:Y237,Y242,Y248:Y249,Y251:Y253,Y261,Y266)</f>
        <v>223.59999999999997</v>
      </c>
      <c r="Z135" s="114">
        <f>SUM(Z23,Z30,Z51:Z52,Z82,Z84:Z85,Z87,Z89,Z137:Z142,Z170,Z176,Z182,Z191,Z193,Z205,Z212,Z215:Z216,Z223,Z225,Z227,Z231:Z233,Z235:Z237,Z242,Z248:Z249,Z251:Z253,Z261,Z266)</f>
        <v>223.59999999999997</v>
      </c>
      <c r="AA135" s="114">
        <f t="shared" ref="AA135:AF135" si="45">SUM(AA26,AA32,AA45:AA46,AA82,AA84:AA85,AA87,AA89,AA137:AA142,AA177,AA183,AA189,AA198,AA200,AA212,AA219,AA222:AA223,AA230,AA232,AA234,AA238:AA240,AA242:AA244,AA249,AA255:AA256,AA258:AA260,AA161,AA166)</f>
        <v>227.03999999999996</v>
      </c>
      <c r="AB135" s="114">
        <f>SUM(AB26,AB32,AB45:AB46,AB82,AB84:AB85,AB87,AB89,AB137:AB142,AB177,AB183,AB189,AB198,AB200,AB212,AB219,AB222:AB223,AB230,AB232,AB234,AB238:AB240,AB242:AB244,AB249,AB255:AB256,AB258:AB260,AB161,AB166)</f>
        <v>227.03999999999996</v>
      </c>
      <c r="AC135" s="114">
        <f t="shared" si="45"/>
        <v>250.93999999999997</v>
      </c>
      <c r="AD135" s="114">
        <f>SUM(AD26,AD32,AD45:AD46,AD82,AD84:AD85,AD87,AD89,AD137:AD142,AD177,AD183,AD189,AD198,AD200,AD212,AD219,AD222:AD223,AD230,AD232,AD234,AD238:AD240,AD242:AD244,AD249,AD255:AD256,AD258:AD260,AD161,AD166)</f>
        <v>247.44</v>
      </c>
      <c r="AE135" s="114">
        <f t="shared" si="45"/>
        <v>247.44</v>
      </c>
      <c r="AF135" s="114">
        <f t="shared" si="45"/>
        <v>209.83999999999997</v>
      </c>
      <c r="AG135" s="127"/>
      <c r="AH135" s="46">
        <f t="shared" si="22"/>
        <v>315.41000000000003</v>
      </c>
      <c r="AI135" s="47">
        <f t="shared" si="23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-17.100000000000001</v>
      </c>
      <c r="C137" s="132">
        <v>-17.100000000000001</v>
      </c>
      <c r="D137" s="132">
        <v>-17.100000000000001</v>
      </c>
      <c r="E137" s="132">
        <v>-17.100000000000001</v>
      </c>
      <c r="F137" s="132">
        <v>-17.100000000000001</v>
      </c>
      <c r="G137" s="133">
        <v>-7.3</v>
      </c>
      <c r="H137" s="133">
        <v>5.0999999999999996</v>
      </c>
      <c r="I137" s="133">
        <v>26.9</v>
      </c>
      <c r="J137" s="133">
        <v>33.799999999999997</v>
      </c>
      <c r="K137" s="133">
        <v>32.799999999999997</v>
      </c>
      <c r="L137" s="133">
        <v>38.5</v>
      </c>
      <c r="M137" s="133">
        <v>40.200000000000003</v>
      </c>
      <c r="N137" s="133">
        <v>34</v>
      </c>
      <c r="O137" s="133">
        <v>30.1</v>
      </c>
      <c r="P137" s="133">
        <v>27.7</v>
      </c>
      <c r="Q137" s="133">
        <v>24.5</v>
      </c>
      <c r="R137" s="133">
        <v>23.5</v>
      </c>
      <c r="S137" s="133">
        <v>23.5</v>
      </c>
      <c r="T137" s="133">
        <v>23.5</v>
      </c>
      <c r="U137" s="133">
        <v>23.5</v>
      </c>
      <c r="V137" s="133">
        <v>23.5</v>
      </c>
      <c r="W137" s="133">
        <v>23.5</v>
      </c>
      <c r="X137" s="133">
        <v>23.5</v>
      </c>
      <c r="Y137" s="133">
        <v>23.5</v>
      </c>
      <c r="Z137" s="133">
        <v>23.5</v>
      </c>
      <c r="AA137" s="133">
        <v>23.5</v>
      </c>
      <c r="AB137" s="133">
        <v>23.5</v>
      </c>
      <c r="AC137" s="133">
        <v>40.200000000000003</v>
      </c>
      <c r="AD137" s="133">
        <v>40.299999999999997</v>
      </c>
      <c r="AE137" s="133">
        <v>40.299999999999997</v>
      </c>
      <c r="AF137" s="133">
        <v>0</v>
      </c>
      <c r="AG137" s="134">
        <v>75</v>
      </c>
      <c r="AH137" s="46">
        <f t="shared" si="22"/>
        <v>40.299999999999997</v>
      </c>
      <c r="AI137" s="47">
        <f t="shared" si="23"/>
        <v>-17.100000000000001</v>
      </c>
    </row>
    <row r="138" spans="1:35" x14ac:dyDescent="0.25">
      <c r="A138" s="135" t="s">
        <v>160</v>
      </c>
      <c r="B138" s="132">
        <v>0</v>
      </c>
      <c r="C138" s="132">
        <v>0</v>
      </c>
      <c r="D138" s="132">
        <v>0</v>
      </c>
      <c r="E138" s="132">
        <v>0</v>
      </c>
      <c r="F138" s="132">
        <v>0</v>
      </c>
      <c r="G138" s="136">
        <v>0</v>
      </c>
      <c r="H138" s="136">
        <v>0</v>
      </c>
      <c r="I138" s="136">
        <v>0</v>
      </c>
      <c r="J138" s="136">
        <v>14.2</v>
      </c>
      <c r="K138" s="136">
        <v>8.3000000000000007</v>
      </c>
      <c r="L138" s="136">
        <v>19.2</v>
      </c>
      <c r="M138" s="136">
        <v>18.2</v>
      </c>
      <c r="N138" s="136">
        <v>11.2</v>
      </c>
      <c r="O138" s="136">
        <v>7.8</v>
      </c>
      <c r="P138" s="136">
        <v>-2.77</v>
      </c>
      <c r="Q138" s="136">
        <v>-4</v>
      </c>
      <c r="R138" s="136">
        <v>-4.9000000000000004</v>
      </c>
      <c r="S138" s="136">
        <v>-4.9000000000000004</v>
      </c>
      <c r="T138" s="136">
        <v>-4.9000000000000004</v>
      </c>
      <c r="U138" s="136">
        <v>-4.9000000000000004</v>
      </c>
      <c r="V138" s="136">
        <v>-4.9000000000000004</v>
      </c>
      <c r="W138" s="136">
        <v>-4.9000000000000004</v>
      </c>
      <c r="X138" s="136">
        <v>-4.9000000000000004</v>
      </c>
      <c r="Y138" s="136">
        <v>-4.9000000000000004</v>
      </c>
      <c r="Z138" s="136">
        <v>-4.9000000000000004</v>
      </c>
      <c r="AA138" s="136">
        <v>-4.9000000000000004</v>
      </c>
      <c r="AB138" s="136">
        <v>-4.9000000000000004</v>
      </c>
      <c r="AC138" s="136">
        <v>23.6</v>
      </c>
      <c r="AD138" s="136">
        <v>22.5</v>
      </c>
      <c r="AE138" s="136">
        <v>22.5</v>
      </c>
      <c r="AF138" s="136">
        <v>33.4</v>
      </c>
      <c r="AG138" s="134">
        <v>240</v>
      </c>
      <c r="AH138" s="46">
        <f t="shared" si="22"/>
        <v>33.4</v>
      </c>
      <c r="AI138" s="47">
        <f t="shared" si="23"/>
        <v>-4.9000000000000004</v>
      </c>
    </row>
    <row r="139" spans="1:35" x14ac:dyDescent="0.25">
      <c r="A139" s="135" t="s">
        <v>161</v>
      </c>
      <c r="B139" s="132">
        <v>-7.6</v>
      </c>
      <c r="C139" s="132">
        <v>-10.199999999999999</v>
      </c>
      <c r="D139" s="132">
        <v>-10.199999999999999</v>
      </c>
      <c r="E139" s="132">
        <v>-10.199999999999999</v>
      </c>
      <c r="F139" s="132">
        <v>-10.199999999999999</v>
      </c>
      <c r="G139" s="136">
        <v>-14.5</v>
      </c>
      <c r="H139" s="136">
        <v>-12.2</v>
      </c>
      <c r="I139" s="136">
        <v>-14.8</v>
      </c>
      <c r="J139" s="136">
        <v>-9.1999999999999993</v>
      </c>
      <c r="K139" s="136">
        <v>4.5999999999999996</v>
      </c>
      <c r="L139" s="136">
        <v>18.100000000000001</v>
      </c>
      <c r="M139" s="136">
        <v>12.7</v>
      </c>
      <c r="N139" s="136">
        <v>17.600000000000001</v>
      </c>
      <c r="O139" s="136">
        <v>11.4</v>
      </c>
      <c r="P139" s="136">
        <v>13.3</v>
      </c>
      <c r="Q139" s="136">
        <v>13.3</v>
      </c>
      <c r="R139" s="136">
        <v>11.9</v>
      </c>
      <c r="S139" s="136">
        <v>11.9</v>
      </c>
      <c r="T139" s="136">
        <v>11.9</v>
      </c>
      <c r="U139" s="136">
        <v>11.9</v>
      </c>
      <c r="V139" s="136">
        <v>11.9</v>
      </c>
      <c r="W139" s="136">
        <v>11.9</v>
      </c>
      <c r="X139" s="136">
        <v>11.9</v>
      </c>
      <c r="Y139" s="136">
        <v>11.9</v>
      </c>
      <c r="Z139" s="136">
        <v>11.9</v>
      </c>
      <c r="AA139" s="136">
        <v>11.9</v>
      </c>
      <c r="AB139" s="136">
        <v>11.9</v>
      </c>
      <c r="AC139" s="136">
        <v>-21.3</v>
      </c>
      <c r="AD139" s="136">
        <v>-26.3</v>
      </c>
      <c r="AE139" s="136">
        <v>-26.3</v>
      </c>
      <c r="AF139" s="136">
        <v>-80</v>
      </c>
      <c r="AG139" s="134">
        <v>240</v>
      </c>
      <c r="AH139" s="46">
        <f t="shared" ref="AH139:AH145" si="46">MAX(B139:AF139)</f>
        <v>18.100000000000001</v>
      </c>
      <c r="AI139" s="47">
        <f t="shared" ref="AI139:AI145" si="47">MIN(B139:AF139)</f>
        <v>-80</v>
      </c>
    </row>
    <row r="140" spans="1:35" x14ac:dyDescent="0.25">
      <c r="A140" s="135" t="s">
        <v>162</v>
      </c>
      <c r="B140" s="132">
        <v>7</v>
      </c>
      <c r="C140" s="132">
        <v>10</v>
      </c>
      <c r="D140" s="132">
        <v>10</v>
      </c>
      <c r="E140" s="132">
        <v>10</v>
      </c>
      <c r="F140" s="132">
        <v>10</v>
      </c>
      <c r="G140" s="137">
        <v>13.4</v>
      </c>
      <c r="H140" s="137">
        <v>11.8</v>
      </c>
      <c r="I140" s="137">
        <v>14</v>
      </c>
      <c r="J140" s="137">
        <v>18.899999999999999</v>
      </c>
      <c r="K140" s="137">
        <v>-4</v>
      </c>
      <c r="L140" s="137">
        <v>-17.3</v>
      </c>
      <c r="M140" s="137">
        <v>-12.5</v>
      </c>
      <c r="N140" s="137">
        <v>-17.100000000000001</v>
      </c>
      <c r="O140" s="137">
        <v>-11.7</v>
      </c>
      <c r="P140" s="137">
        <v>-12.6</v>
      </c>
      <c r="Q140" s="137">
        <v>-3.9</v>
      </c>
      <c r="R140" s="137">
        <v>-11.9</v>
      </c>
      <c r="S140" s="137">
        <v>-11.9</v>
      </c>
      <c r="T140" s="137">
        <v>-11.9</v>
      </c>
      <c r="U140" s="137">
        <v>-11.9</v>
      </c>
      <c r="V140" s="137">
        <v>-11.9</v>
      </c>
      <c r="W140" s="137">
        <v>-11.9</v>
      </c>
      <c r="X140" s="137">
        <v>-11.9</v>
      </c>
      <c r="Y140" s="137">
        <v>-11.9</v>
      </c>
      <c r="Z140" s="137">
        <v>-11.9</v>
      </c>
      <c r="AA140" s="137">
        <v>-11.9</v>
      </c>
      <c r="AB140" s="137">
        <v>-11.9</v>
      </c>
      <c r="AC140" s="137">
        <v>27.8</v>
      </c>
      <c r="AD140" s="137">
        <v>30.3</v>
      </c>
      <c r="AE140" s="137">
        <v>30.3</v>
      </c>
      <c r="AF140" s="137">
        <v>80.8</v>
      </c>
      <c r="AG140" s="134"/>
      <c r="AH140" s="46">
        <f t="shared" si="46"/>
        <v>80.8</v>
      </c>
      <c r="AI140" s="47">
        <f t="shared" si="47"/>
        <v>-17.3</v>
      </c>
    </row>
    <row r="141" spans="1:35" x14ac:dyDescent="0.25">
      <c r="A141" s="135" t="s">
        <v>163</v>
      </c>
      <c r="B141" s="132">
        <v>2.6</v>
      </c>
      <c r="C141" s="132">
        <v>1.2</v>
      </c>
      <c r="D141" s="132">
        <v>1.2</v>
      </c>
      <c r="E141" s="132">
        <v>1.2</v>
      </c>
      <c r="F141" s="132">
        <v>1.2</v>
      </c>
      <c r="G141" s="136">
        <v>1</v>
      </c>
      <c r="H141" s="136">
        <v>2.5</v>
      </c>
      <c r="I141" s="136">
        <v>3.2</v>
      </c>
      <c r="J141" s="136">
        <v>8.5</v>
      </c>
      <c r="K141" s="136">
        <v>12.3</v>
      </c>
      <c r="L141" s="136">
        <v>18.8</v>
      </c>
      <c r="M141" s="136">
        <v>15.6</v>
      </c>
      <c r="N141" s="136">
        <v>15.8</v>
      </c>
      <c r="O141" s="136">
        <v>13.7</v>
      </c>
      <c r="P141" s="136">
        <v>13.3</v>
      </c>
      <c r="Q141" s="136">
        <v>12.7</v>
      </c>
      <c r="R141" s="136">
        <v>12.5</v>
      </c>
      <c r="S141" s="136">
        <v>12.5</v>
      </c>
      <c r="T141" s="136">
        <v>12.5</v>
      </c>
      <c r="U141" s="136">
        <v>12.5</v>
      </c>
      <c r="V141" s="136">
        <v>12.5</v>
      </c>
      <c r="W141" s="136">
        <v>12.5</v>
      </c>
      <c r="X141" s="136">
        <v>12.5</v>
      </c>
      <c r="Y141" s="136">
        <v>12.5</v>
      </c>
      <c r="Z141" s="136">
        <v>12.5</v>
      </c>
      <c r="AA141" s="136">
        <v>12.5</v>
      </c>
      <c r="AB141" s="136">
        <v>12.5</v>
      </c>
      <c r="AC141" s="136">
        <v>11</v>
      </c>
      <c r="AD141" s="136">
        <v>11</v>
      </c>
      <c r="AE141" s="136">
        <v>11</v>
      </c>
      <c r="AF141" s="136">
        <v>37.5</v>
      </c>
      <c r="AG141" s="134">
        <v>60</v>
      </c>
      <c r="AH141" s="46">
        <f t="shared" si="46"/>
        <v>37.5</v>
      </c>
      <c r="AI141" s="47">
        <f t="shared" si="47"/>
        <v>1</v>
      </c>
    </row>
    <row r="142" spans="1:35" x14ac:dyDescent="0.25">
      <c r="A142" s="135" t="s">
        <v>164</v>
      </c>
      <c r="B142" s="132">
        <v>30.1</v>
      </c>
      <c r="C142" s="132">
        <v>24.2</v>
      </c>
      <c r="D142" s="132">
        <v>24.2</v>
      </c>
      <c r="E142" s="132">
        <v>24.2</v>
      </c>
      <c r="F142" s="132">
        <v>24.2</v>
      </c>
      <c r="G142" s="137">
        <v>35.1</v>
      </c>
      <c r="H142" s="137">
        <v>54.9</v>
      </c>
      <c r="I142" s="137">
        <v>75.599999999999994</v>
      </c>
      <c r="J142" s="137">
        <v>116.4</v>
      </c>
      <c r="K142" s="137">
        <v>147.9</v>
      </c>
      <c r="L142" s="137">
        <v>141.5</v>
      </c>
      <c r="M142" s="137">
        <v>136.5</v>
      </c>
      <c r="N142" s="137">
        <v>121.5</v>
      </c>
      <c r="O142" s="137">
        <v>134</v>
      </c>
      <c r="P142" s="137">
        <v>111.3</v>
      </c>
      <c r="Q142" s="137">
        <v>106.4</v>
      </c>
      <c r="R142" s="137">
        <v>103.1</v>
      </c>
      <c r="S142" s="137">
        <v>103.1</v>
      </c>
      <c r="T142" s="137">
        <v>103.1</v>
      </c>
      <c r="U142" s="137">
        <v>103.1</v>
      </c>
      <c r="V142" s="137">
        <v>103.1</v>
      </c>
      <c r="W142" s="137">
        <v>103.1</v>
      </c>
      <c r="X142" s="137">
        <v>103.1</v>
      </c>
      <c r="Y142" s="137">
        <v>103.1</v>
      </c>
      <c r="Z142" s="137">
        <v>103.1</v>
      </c>
      <c r="AA142" s="137">
        <v>103.1</v>
      </c>
      <c r="AB142" s="137">
        <v>103.1</v>
      </c>
      <c r="AC142" s="137">
        <v>73.5</v>
      </c>
      <c r="AD142" s="137">
        <v>73.5</v>
      </c>
      <c r="AE142" s="137">
        <v>73.5</v>
      </c>
      <c r="AF142" s="137">
        <v>42</v>
      </c>
      <c r="AG142" s="138">
        <v>120</v>
      </c>
      <c r="AH142" s="46">
        <f t="shared" si="46"/>
        <v>147.9</v>
      </c>
      <c r="AI142" s="47">
        <f t="shared" si="47"/>
        <v>24.2</v>
      </c>
    </row>
    <row r="143" spans="1:35" x14ac:dyDescent="0.25">
      <c r="A143" s="135" t="s">
        <v>165</v>
      </c>
      <c r="B143" s="132">
        <v>43.9</v>
      </c>
      <c r="C143" s="132">
        <v>43.9</v>
      </c>
      <c r="D143" s="132">
        <v>43.9</v>
      </c>
      <c r="E143" s="132">
        <v>43.9</v>
      </c>
      <c r="F143" s="132">
        <v>43.9</v>
      </c>
      <c r="G143" s="137">
        <v>45.77</v>
      </c>
      <c r="H143" s="137">
        <v>55.7</v>
      </c>
      <c r="I143" s="137">
        <v>65.8</v>
      </c>
      <c r="J143" s="137">
        <v>85.3</v>
      </c>
      <c r="K143" s="137">
        <v>100.1</v>
      </c>
      <c r="L143" s="137">
        <v>97</v>
      </c>
      <c r="M143" s="137">
        <v>94.4</v>
      </c>
      <c r="N143" s="137">
        <v>87</v>
      </c>
      <c r="O143" s="137">
        <v>92.5</v>
      </c>
      <c r="P143" s="137">
        <v>82</v>
      </c>
      <c r="Q143" s="137">
        <v>79.099999999999994</v>
      </c>
      <c r="R143" s="137">
        <v>78.5</v>
      </c>
      <c r="S143" s="137">
        <v>78.5</v>
      </c>
      <c r="T143" s="137">
        <v>78.5</v>
      </c>
      <c r="U143" s="137">
        <v>78.5</v>
      </c>
      <c r="V143" s="137">
        <v>78.5</v>
      </c>
      <c r="W143" s="137">
        <v>78.5</v>
      </c>
      <c r="X143" s="137">
        <v>78.5</v>
      </c>
      <c r="Y143" s="137">
        <v>78.5</v>
      </c>
      <c r="Z143" s="137">
        <v>78.5</v>
      </c>
      <c r="AA143" s="137">
        <v>78.5</v>
      </c>
      <c r="AB143" s="137">
        <v>78.5</v>
      </c>
      <c r="AC143" s="137">
        <v>71.3</v>
      </c>
      <c r="AD143" s="137">
        <v>71.3</v>
      </c>
      <c r="AE143" s="137">
        <v>71.3</v>
      </c>
      <c r="AF143" s="137">
        <v>59.1</v>
      </c>
      <c r="AG143" s="138"/>
      <c r="AH143" s="46">
        <f t="shared" si="46"/>
        <v>100.1</v>
      </c>
      <c r="AI143" s="47">
        <f t="shared" si="47"/>
        <v>43.9</v>
      </c>
    </row>
    <row r="144" spans="1:35" x14ac:dyDescent="0.25">
      <c r="A144" s="135" t="s">
        <v>166</v>
      </c>
      <c r="B144" s="132">
        <v>-8.1</v>
      </c>
      <c r="C144" s="132">
        <v>12.1</v>
      </c>
      <c r="D144" s="132">
        <v>12.1</v>
      </c>
      <c r="E144" s="132">
        <v>12.1</v>
      </c>
      <c r="F144" s="132">
        <v>12.1</v>
      </c>
      <c r="G144" s="137">
        <v>-7.9</v>
      </c>
      <c r="H144" s="137">
        <v>-10.199999999999999</v>
      </c>
      <c r="I144" s="137">
        <v>-12.5</v>
      </c>
      <c r="J144" s="137">
        <v>-17.2</v>
      </c>
      <c r="K144" s="137">
        <v>-20.3</v>
      </c>
      <c r="L144" s="137">
        <v>-46.4</v>
      </c>
      <c r="M144" s="137">
        <v>3.6</v>
      </c>
      <c r="N144" s="137">
        <v>2.6</v>
      </c>
      <c r="O144" s="137">
        <v>4.4000000000000004</v>
      </c>
      <c r="P144" s="137">
        <v>4.5</v>
      </c>
      <c r="Q144" s="137">
        <v>4.3</v>
      </c>
      <c r="R144" s="137">
        <v>4.7</v>
      </c>
      <c r="S144" s="137">
        <v>4.7</v>
      </c>
      <c r="T144" s="137">
        <v>4.7</v>
      </c>
      <c r="U144" s="137">
        <v>4.7</v>
      </c>
      <c r="V144" s="137">
        <v>4.7</v>
      </c>
      <c r="W144" s="137">
        <v>4.7</v>
      </c>
      <c r="X144" s="137">
        <v>4.7</v>
      </c>
      <c r="Y144" s="137">
        <v>4.7</v>
      </c>
      <c r="Z144" s="137">
        <v>4.7</v>
      </c>
      <c r="AA144" s="137">
        <v>4.7</v>
      </c>
      <c r="AB144" s="137">
        <v>4.7</v>
      </c>
      <c r="AC144" s="137">
        <v>41.3</v>
      </c>
      <c r="AD144" s="137">
        <v>41.3</v>
      </c>
      <c r="AE144" s="137">
        <v>41.3</v>
      </c>
      <c r="AF144" s="137">
        <v>0</v>
      </c>
      <c r="AG144" s="138"/>
      <c r="AH144" s="46">
        <f t="shared" si="46"/>
        <v>41.3</v>
      </c>
      <c r="AI144" s="47">
        <f t="shared" si="47"/>
        <v>-46.4</v>
      </c>
    </row>
    <row r="145" spans="1:37" x14ac:dyDescent="0.25">
      <c r="A145" s="135" t="s">
        <v>167</v>
      </c>
      <c r="B145" s="132">
        <v>-36.200000000000003</v>
      </c>
      <c r="C145" s="132">
        <v>166.3</v>
      </c>
      <c r="D145" s="132">
        <v>166.3</v>
      </c>
      <c r="E145" s="132">
        <v>149</v>
      </c>
      <c r="F145" s="132">
        <v>149</v>
      </c>
      <c r="G145" s="137">
        <v>-147.9</v>
      </c>
      <c r="H145" s="137">
        <v>-120.5</v>
      </c>
      <c r="I145" s="137">
        <v>-87</v>
      </c>
      <c r="J145" s="137">
        <v>-87.7</v>
      </c>
      <c r="K145" s="137">
        <v>-153</v>
      </c>
      <c r="L145" s="137">
        <v>-181.1</v>
      </c>
      <c r="M145" s="137">
        <v>-36.5</v>
      </c>
      <c r="N145" s="137">
        <v>-39.5</v>
      </c>
      <c r="O145" s="137">
        <v>-43.1</v>
      </c>
      <c r="P145" s="137">
        <v>-43.1</v>
      </c>
      <c r="Q145" s="137">
        <v>-39.700000000000003</v>
      </c>
      <c r="R145" s="137">
        <v>-42.5</v>
      </c>
      <c r="S145" s="137">
        <v>-42.5</v>
      </c>
      <c r="T145" s="137">
        <v>-42.5</v>
      </c>
      <c r="U145" s="137">
        <v>-42.5</v>
      </c>
      <c r="V145" s="137">
        <v>-42.5</v>
      </c>
      <c r="W145" s="137">
        <v>-42.5</v>
      </c>
      <c r="X145" s="137">
        <v>-42.5</v>
      </c>
      <c r="Y145" s="137">
        <v>-42.5</v>
      </c>
      <c r="Z145" s="137">
        <v>-42.5</v>
      </c>
      <c r="AA145" s="137">
        <v>-42.5</v>
      </c>
      <c r="AB145" s="137">
        <v>-42.5</v>
      </c>
      <c r="AC145" s="137">
        <v>-71.3</v>
      </c>
      <c r="AD145" s="137">
        <v>-71.3</v>
      </c>
      <c r="AE145" s="137">
        <v>-71.3</v>
      </c>
      <c r="AF145" s="137">
        <v>63.2</v>
      </c>
      <c r="AG145" s="138"/>
      <c r="AH145" s="46">
        <f t="shared" si="46"/>
        <v>166.3</v>
      </c>
      <c r="AI145" s="47">
        <f t="shared" si="47"/>
        <v>-181.1</v>
      </c>
    </row>
    <row r="146" spans="1:37" x14ac:dyDescent="0.25">
      <c r="A146" s="135" t="s">
        <v>168</v>
      </c>
      <c r="B146" s="132">
        <v>-40.1</v>
      </c>
      <c r="C146" s="132">
        <v>-42.1</v>
      </c>
      <c r="D146" s="132">
        <v>-42.1</v>
      </c>
      <c r="E146" s="132">
        <v>-42.1</v>
      </c>
      <c r="F146" s="132">
        <v>-42.1</v>
      </c>
      <c r="G146" s="137">
        <v>-72.3</v>
      </c>
      <c r="H146" s="137">
        <v>-54.5</v>
      </c>
      <c r="I146" s="137">
        <v>-89</v>
      </c>
      <c r="J146" s="137">
        <v>-91</v>
      </c>
      <c r="K146" s="137">
        <v>-139.6</v>
      </c>
      <c r="L146" s="137">
        <v>-172</v>
      </c>
      <c r="M146" s="137">
        <v>-159.5</v>
      </c>
      <c r="N146" s="137">
        <v>-88.9</v>
      </c>
      <c r="O146" s="137">
        <v>-34.4</v>
      </c>
      <c r="P146" s="137">
        <v>-31.4</v>
      </c>
      <c r="Q146" s="137">
        <v>1.7</v>
      </c>
      <c r="R146" s="137">
        <v>1.2</v>
      </c>
      <c r="S146" s="137">
        <v>1.2</v>
      </c>
      <c r="T146" s="137">
        <v>1.2</v>
      </c>
      <c r="U146" s="137">
        <v>1.2</v>
      </c>
      <c r="V146" s="137">
        <v>1.2</v>
      </c>
      <c r="W146" s="137">
        <v>1.2</v>
      </c>
      <c r="X146" s="137">
        <v>1.2</v>
      </c>
      <c r="Y146" s="137">
        <v>1.2</v>
      </c>
      <c r="Z146" s="137">
        <v>1.2</v>
      </c>
      <c r="AA146" s="137">
        <v>1.2</v>
      </c>
      <c r="AB146" s="137">
        <v>1.2</v>
      </c>
      <c r="AC146" s="137">
        <v>2.9</v>
      </c>
      <c r="AD146" s="137">
        <v>2.9</v>
      </c>
      <c r="AE146" s="137">
        <v>2.9</v>
      </c>
      <c r="AF146" s="137">
        <v>-263.5</v>
      </c>
      <c r="AG146" s="138"/>
      <c r="AH146" s="46">
        <f t="shared" ref="AH146:AH158" si="48">MAX(B146:AF146)</f>
        <v>2.9</v>
      </c>
      <c r="AI146" s="47">
        <f t="shared" ref="AI146:AI158" si="49">MIN(B146:AF146)</f>
        <v>-263.5</v>
      </c>
    </row>
    <row r="147" spans="1:37" x14ac:dyDescent="0.25">
      <c r="A147" s="135" t="s">
        <v>169</v>
      </c>
      <c r="B147" s="132">
        <v>1.77</v>
      </c>
      <c r="C147" s="132">
        <v>0.6</v>
      </c>
      <c r="D147" s="132">
        <v>0.6</v>
      </c>
      <c r="E147" s="132">
        <v>0.6</v>
      </c>
      <c r="F147" s="132">
        <v>0.6</v>
      </c>
      <c r="G147" s="137">
        <v>7.2</v>
      </c>
      <c r="H147" s="137">
        <v>6.2</v>
      </c>
      <c r="I147" s="137">
        <v>0.4</v>
      </c>
      <c r="J147" s="137">
        <v>-9</v>
      </c>
      <c r="K147" s="137">
        <v>-20</v>
      </c>
      <c r="L147" s="137">
        <v>-27.4</v>
      </c>
      <c r="M147" s="137">
        <v>-29</v>
      </c>
      <c r="N147" s="137">
        <v>-19.899999999999999</v>
      </c>
      <c r="O147" s="137">
        <v>-10.1</v>
      </c>
      <c r="P147" s="137">
        <v>-6.5</v>
      </c>
      <c r="Q147" s="137">
        <v>-4.3</v>
      </c>
      <c r="R147" s="137">
        <v>5.6</v>
      </c>
      <c r="S147" s="137">
        <v>5.6</v>
      </c>
      <c r="T147" s="137">
        <v>5.6</v>
      </c>
      <c r="U147" s="137">
        <v>5.6</v>
      </c>
      <c r="V147" s="137">
        <v>5.6</v>
      </c>
      <c r="W147" s="137">
        <v>5.6</v>
      </c>
      <c r="X147" s="137">
        <v>5.6</v>
      </c>
      <c r="Y147" s="137">
        <v>5.6</v>
      </c>
      <c r="Z147" s="137">
        <v>5.6</v>
      </c>
      <c r="AA147" s="137">
        <v>5.6</v>
      </c>
      <c r="AB147" s="137">
        <v>5.6</v>
      </c>
      <c r="AC147" s="137">
        <v>5.6</v>
      </c>
      <c r="AD147" s="137">
        <v>5.6</v>
      </c>
      <c r="AE147" s="137">
        <v>5.6</v>
      </c>
      <c r="AF147" s="137">
        <v>60.2</v>
      </c>
      <c r="AG147" s="138"/>
      <c r="AH147" s="46">
        <f t="shared" si="48"/>
        <v>60.2</v>
      </c>
      <c r="AI147" s="47">
        <f t="shared" si="49"/>
        <v>-29</v>
      </c>
    </row>
    <row r="148" spans="1:37" x14ac:dyDescent="0.25">
      <c r="A148" s="135" t="s">
        <v>170</v>
      </c>
      <c r="B148" s="132">
        <v>7.7</v>
      </c>
      <c r="C148" s="132">
        <v>8.9</v>
      </c>
      <c r="D148" s="132">
        <v>8.9</v>
      </c>
      <c r="E148" s="132">
        <v>8.9</v>
      </c>
      <c r="F148" s="132">
        <v>8.9</v>
      </c>
      <c r="G148" s="137">
        <v>10</v>
      </c>
      <c r="H148" s="137">
        <v>9.6</v>
      </c>
      <c r="I148" s="137">
        <v>9.6999999999999993</v>
      </c>
      <c r="J148" s="137">
        <v>8.8000000000000007</v>
      </c>
      <c r="K148" s="137">
        <v>7.9</v>
      </c>
      <c r="L148" s="137">
        <v>5.6</v>
      </c>
      <c r="M148" s="137">
        <v>2.6</v>
      </c>
      <c r="N148" s="137">
        <v>5.2</v>
      </c>
      <c r="O148" s="137">
        <v>8.4</v>
      </c>
      <c r="P148" s="137">
        <v>8.6</v>
      </c>
      <c r="Q148" s="137">
        <v>8.8000000000000007</v>
      </c>
      <c r="R148" s="137">
        <v>6.9</v>
      </c>
      <c r="S148" s="137">
        <v>6.9</v>
      </c>
      <c r="T148" s="137">
        <v>6.9</v>
      </c>
      <c r="U148" s="137">
        <v>6.9</v>
      </c>
      <c r="V148" s="137">
        <v>6.9</v>
      </c>
      <c r="W148" s="137">
        <v>6.9</v>
      </c>
      <c r="X148" s="137">
        <v>6.9</v>
      </c>
      <c r="Y148" s="137">
        <v>6.9</v>
      </c>
      <c r="Z148" s="137">
        <v>6.9</v>
      </c>
      <c r="AA148" s="137">
        <v>6.9</v>
      </c>
      <c r="AB148" s="137">
        <v>6.9</v>
      </c>
      <c r="AC148" s="137">
        <v>6.9</v>
      </c>
      <c r="AD148" s="137">
        <v>6.9</v>
      </c>
      <c r="AE148" s="137">
        <v>6.9</v>
      </c>
      <c r="AF148" s="137">
        <v>40.5</v>
      </c>
      <c r="AG148" s="134"/>
      <c r="AH148" s="46">
        <f t="shared" si="48"/>
        <v>40.5</v>
      </c>
      <c r="AI148" s="47">
        <f t="shared" si="49"/>
        <v>2.6</v>
      </c>
    </row>
    <row r="149" spans="1:37" x14ac:dyDescent="0.25">
      <c r="A149" s="135" t="s">
        <v>171</v>
      </c>
      <c r="B149" s="132">
        <v>110</v>
      </c>
      <c r="C149" s="132">
        <v>110</v>
      </c>
      <c r="D149" s="132">
        <v>110</v>
      </c>
      <c r="E149" s="132">
        <v>110</v>
      </c>
      <c r="F149" s="132">
        <v>110</v>
      </c>
      <c r="G149" s="122">
        <v>114.77</v>
      </c>
      <c r="H149" s="122">
        <v>115.2</v>
      </c>
      <c r="I149" s="122">
        <v>113.2</v>
      </c>
      <c r="J149" s="122">
        <v>108.7</v>
      </c>
      <c r="K149" s="122">
        <v>107.4</v>
      </c>
      <c r="L149" s="122">
        <v>102.8</v>
      </c>
      <c r="M149" s="122">
        <v>56.6</v>
      </c>
      <c r="N149" s="122">
        <v>55</v>
      </c>
      <c r="O149" s="122">
        <v>52.6</v>
      </c>
      <c r="P149" s="122">
        <v>52.9</v>
      </c>
      <c r="Q149" s="122">
        <v>53</v>
      </c>
      <c r="R149" s="122">
        <v>53.6</v>
      </c>
      <c r="S149" s="122">
        <v>53.6</v>
      </c>
      <c r="T149" s="122">
        <v>53.6</v>
      </c>
      <c r="U149" s="122">
        <v>53.6</v>
      </c>
      <c r="V149" s="122">
        <v>53.6</v>
      </c>
      <c r="W149" s="122">
        <v>53.6</v>
      </c>
      <c r="X149" s="122">
        <v>53.6</v>
      </c>
      <c r="Y149" s="122">
        <v>53.6</v>
      </c>
      <c r="Z149" s="122">
        <v>53.6</v>
      </c>
      <c r="AA149" s="122">
        <v>53.6</v>
      </c>
      <c r="AB149" s="122">
        <v>53.6</v>
      </c>
      <c r="AC149" s="122">
        <v>53.6</v>
      </c>
      <c r="AD149" s="122">
        <v>53.6</v>
      </c>
      <c r="AE149" s="122">
        <v>53.6</v>
      </c>
      <c r="AF149" s="122">
        <v>125</v>
      </c>
      <c r="AG149" s="134"/>
      <c r="AH149" s="46">
        <f t="shared" si="48"/>
        <v>125</v>
      </c>
      <c r="AI149" s="47">
        <f t="shared" si="49"/>
        <v>52.6</v>
      </c>
    </row>
    <row r="150" spans="1:37" x14ac:dyDescent="0.25">
      <c r="A150" s="135" t="s">
        <v>172</v>
      </c>
      <c r="B150" s="132">
        <v>15.2</v>
      </c>
      <c r="C150" s="132">
        <v>15.2</v>
      </c>
      <c r="D150" s="132">
        <v>15.2</v>
      </c>
      <c r="E150" s="132">
        <v>15.2</v>
      </c>
      <c r="F150" s="132">
        <v>15.2</v>
      </c>
      <c r="G150" s="122">
        <v>15.2</v>
      </c>
      <c r="H150" s="122">
        <v>15.2</v>
      </c>
      <c r="I150" s="122">
        <v>15.2</v>
      </c>
      <c r="J150" s="122">
        <v>15.2</v>
      </c>
      <c r="K150" s="122">
        <v>15.2</v>
      </c>
      <c r="L150" s="122">
        <v>15.2</v>
      </c>
      <c r="M150" s="122">
        <v>15.2</v>
      </c>
      <c r="N150" s="122">
        <v>15.2</v>
      </c>
      <c r="O150" s="122">
        <v>15.2</v>
      </c>
      <c r="P150" s="122">
        <v>15.2</v>
      </c>
      <c r="Q150" s="122">
        <v>15.2</v>
      </c>
      <c r="R150" s="122">
        <v>15.2</v>
      </c>
      <c r="S150" s="122">
        <v>15.2</v>
      </c>
      <c r="T150" s="122">
        <v>15.2</v>
      </c>
      <c r="U150" s="122">
        <v>15.2</v>
      </c>
      <c r="V150" s="122">
        <v>15.2</v>
      </c>
      <c r="W150" s="122">
        <v>15.2</v>
      </c>
      <c r="X150" s="122">
        <v>15.2</v>
      </c>
      <c r="Y150" s="122">
        <v>15.2</v>
      </c>
      <c r="Z150" s="122">
        <v>15.2</v>
      </c>
      <c r="AA150" s="122">
        <v>15.2</v>
      </c>
      <c r="AB150" s="122">
        <v>15.2</v>
      </c>
      <c r="AC150" s="122">
        <v>15.2</v>
      </c>
      <c r="AD150" s="122">
        <v>15.2</v>
      </c>
      <c r="AE150" s="122">
        <v>15.2</v>
      </c>
      <c r="AF150" s="122">
        <v>23.9</v>
      </c>
      <c r="AG150" s="134"/>
      <c r="AH150" s="46">
        <f t="shared" si="48"/>
        <v>23.9</v>
      </c>
      <c r="AI150" s="47">
        <f t="shared" si="49"/>
        <v>15.2</v>
      </c>
    </row>
    <row r="151" spans="1:37" ht="15.75" thickBot="1" x14ac:dyDescent="0.3">
      <c r="A151" s="139" t="s">
        <v>173</v>
      </c>
      <c r="B151" s="132">
        <v>2.2999999999999998</v>
      </c>
      <c r="C151" s="132">
        <v>2.5</v>
      </c>
      <c r="D151" s="132">
        <v>2.5</v>
      </c>
      <c r="E151" s="132">
        <v>2.5</v>
      </c>
      <c r="F151" s="132">
        <v>2.5</v>
      </c>
      <c r="G151" s="122">
        <v>2.2999999999999998</v>
      </c>
      <c r="H151" s="122">
        <v>1.4</v>
      </c>
      <c r="I151" s="122">
        <v>0.7</v>
      </c>
      <c r="J151" s="122">
        <v>0</v>
      </c>
      <c r="K151" s="122">
        <v>0.6</v>
      </c>
      <c r="L151" s="122">
        <v>1.8</v>
      </c>
      <c r="M151" s="122">
        <v>4</v>
      </c>
      <c r="N151" s="122"/>
      <c r="O151" s="122">
        <v>13.6</v>
      </c>
      <c r="P151" s="122">
        <v>18.100000000000001</v>
      </c>
      <c r="Q151" s="122">
        <v>17</v>
      </c>
      <c r="R151" s="122">
        <v>17.100000000000001</v>
      </c>
      <c r="S151" s="122">
        <v>17.100000000000001</v>
      </c>
      <c r="T151" s="122">
        <v>17.100000000000001</v>
      </c>
      <c r="U151" s="122">
        <v>17.100000000000001</v>
      </c>
      <c r="V151" s="122">
        <v>17.100000000000001</v>
      </c>
      <c r="W151" s="122">
        <v>17.100000000000001</v>
      </c>
      <c r="X151" s="122">
        <v>17.100000000000001</v>
      </c>
      <c r="Y151" s="122">
        <v>17.100000000000001</v>
      </c>
      <c r="Z151" s="122">
        <v>17.100000000000001</v>
      </c>
      <c r="AA151" s="122">
        <v>17.100000000000001</v>
      </c>
      <c r="AB151" s="122">
        <v>3.55</v>
      </c>
      <c r="AC151" s="122">
        <v>3.8</v>
      </c>
      <c r="AD151" s="122">
        <v>3.6</v>
      </c>
      <c r="AE151" s="122">
        <v>3.6</v>
      </c>
      <c r="AF151" s="122">
        <v>4.5999999999999996</v>
      </c>
      <c r="AG151" s="134"/>
      <c r="AH151" s="46">
        <f t="shared" si="48"/>
        <v>18.100000000000001</v>
      </c>
      <c r="AI151" s="47">
        <f t="shared" si="49"/>
        <v>0</v>
      </c>
    </row>
    <row r="152" spans="1:37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8"/>
        <v>0</v>
      </c>
      <c r="AI152" s="47">
        <f t="shared" si="49"/>
        <v>0</v>
      </c>
    </row>
    <row r="153" spans="1:37" x14ac:dyDescent="0.25">
      <c r="A153" s="144" t="s">
        <v>175</v>
      </c>
      <c r="B153" s="145"/>
      <c r="C153" s="146"/>
      <c r="D153" s="146"/>
      <c r="E153" s="146"/>
      <c r="F153" s="146">
        <v>1986</v>
      </c>
      <c r="G153" s="146"/>
      <c r="H153" s="146"/>
      <c r="I153" s="146"/>
      <c r="J153" s="146"/>
      <c r="K153" s="146">
        <v>1985.7</v>
      </c>
      <c r="L153" s="146"/>
      <c r="M153" s="146">
        <v>1984.57</v>
      </c>
      <c r="N153" s="146"/>
      <c r="O153" s="146"/>
      <c r="P153" s="146"/>
      <c r="Q153" s="146"/>
      <c r="R153" s="146">
        <v>1984.37</v>
      </c>
      <c r="S153" s="146"/>
      <c r="T153" s="146"/>
      <c r="U153" s="146"/>
      <c r="V153" s="146"/>
      <c r="W153" s="146">
        <v>1985.63</v>
      </c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48"/>
        <v>1986</v>
      </c>
      <c r="AI153" s="47">
        <f t="shared" si="49"/>
        <v>1984.37</v>
      </c>
    </row>
    <row r="154" spans="1:37" x14ac:dyDescent="0.25">
      <c r="A154" s="135" t="s">
        <v>176</v>
      </c>
      <c r="B154" s="149"/>
      <c r="C154" s="150"/>
      <c r="D154" s="150"/>
      <c r="E154" s="150"/>
      <c r="F154" s="150">
        <v>522.13</v>
      </c>
      <c r="G154" s="150"/>
      <c r="H154" s="150"/>
      <c r="I154" s="150"/>
      <c r="J154" s="150"/>
      <c r="K154" s="150"/>
      <c r="L154" s="150"/>
      <c r="M154" s="150">
        <v>521.76</v>
      </c>
      <c r="N154" s="150"/>
      <c r="O154" s="150"/>
      <c r="P154" s="150"/>
      <c r="Q154" s="150"/>
      <c r="R154" s="150">
        <v>521.38</v>
      </c>
      <c r="S154" s="150"/>
      <c r="T154" s="150"/>
      <c r="U154" s="150"/>
      <c r="V154" s="150"/>
      <c r="W154" s="150">
        <v>522.72</v>
      </c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48"/>
        <v>522.72</v>
      </c>
      <c r="AI154" s="47">
        <f t="shared" si="49"/>
        <v>521.38</v>
      </c>
      <c r="AK154" s="49"/>
    </row>
    <row r="155" spans="1:37" x14ac:dyDescent="0.25">
      <c r="A155" s="135" t="s">
        <v>177</v>
      </c>
      <c r="B155" s="149"/>
      <c r="C155" s="150"/>
      <c r="D155" s="150"/>
      <c r="E155" s="150"/>
      <c r="F155" s="150">
        <v>624.85</v>
      </c>
      <c r="G155" s="150"/>
      <c r="H155" s="150"/>
      <c r="I155" s="150"/>
      <c r="J155" s="150"/>
      <c r="K155" s="150"/>
      <c r="L155" s="150"/>
      <c r="M155" s="150">
        <v>624.12</v>
      </c>
      <c r="N155" s="150"/>
      <c r="O155" s="150"/>
      <c r="P155" s="150"/>
      <c r="Q155" s="150"/>
      <c r="R155" s="150">
        <v>623.66</v>
      </c>
      <c r="S155" s="150"/>
      <c r="T155" s="150"/>
      <c r="U155" s="150"/>
      <c r="V155" s="150"/>
      <c r="W155" s="150">
        <v>625.25</v>
      </c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48"/>
        <v>625.25</v>
      </c>
      <c r="AI155" s="47">
        <f t="shared" si="49"/>
        <v>623.66</v>
      </c>
      <c r="AK155" s="49"/>
    </row>
    <row r="156" spans="1:37" x14ac:dyDescent="0.25">
      <c r="A156" s="135" t="s">
        <v>178</v>
      </c>
      <c r="B156" s="149"/>
      <c r="C156" s="150"/>
      <c r="D156" s="150"/>
      <c r="E156" s="150"/>
      <c r="F156" s="150">
        <v>336.43</v>
      </c>
      <c r="G156" s="150"/>
      <c r="H156" s="150"/>
      <c r="I156" s="150"/>
      <c r="J156" s="150"/>
      <c r="K156" s="150"/>
      <c r="L156" s="150"/>
      <c r="M156" s="150">
        <v>336.24</v>
      </c>
      <c r="N156" s="150"/>
      <c r="O156" s="150"/>
      <c r="P156" s="150"/>
      <c r="Q156" s="150"/>
      <c r="R156" s="150">
        <v>335.27</v>
      </c>
      <c r="S156" s="150"/>
      <c r="T156" s="150"/>
      <c r="U156" s="150"/>
      <c r="V156" s="150"/>
      <c r="W156" s="150">
        <v>336.7</v>
      </c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48"/>
        <v>336.7</v>
      </c>
      <c r="AI156" s="47">
        <f t="shared" si="49"/>
        <v>335.27</v>
      </c>
      <c r="AK156" s="49"/>
    </row>
    <row r="157" spans="1:37" x14ac:dyDescent="0.25">
      <c r="A157" s="135" t="s">
        <v>179</v>
      </c>
      <c r="B157" s="149"/>
      <c r="C157" s="150"/>
      <c r="D157" s="150"/>
      <c r="E157" s="150"/>
      <c r="F157" s="150">
        <v>886</v>
      </c>
      <c r="G157" s="150"/>
      <c r="H157" s="150"/>
      <c r="I157" s="150"/>
      <c r="J157" s="150"/>
      <c r="K157" s="150"/>
      <c r="L157" s="150"/>
      <c r="M157" s="150">
        <v>887</v>
      </c>
      <c r="N157" s="150"/>
      <c r="O157" s="150"/>
      <c r="P157" s="150"/>
      <c r="Q157" s="150"/>
      <c r="R157" s="150">
        <v>885.7</v>
      </c>
      <c r="S157" s="150"/>
      <c r="T157" s="150"/>
      <c r="U157" s="150"/>
      <c r="V157" s="150"/>
      <c r="W157" s="150">
        <v>886</v>
      </c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48"/>
        <v>887</v>
      </c>
      <c r="AI157" s="47">
        <f t="shared" si="49"/>
        <v>885.7</v>
      </c>
      <c r="AK157" s="49"/>
    </row>
    <row r="158" spans="1:37" x14ac:dyDescent="0.25">
      <c r="A158" s="152" t="s">
        <v>180</v>
      </c>
      <c r="B158" s="153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48"/>
        <v>0</v>
      </c>
      <c r="AI158" s="47">
        <f t="shared" si="49"/>
        <v>0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R166" si="50">B161</f>
        <v>0.3</v>
      </c>
      <c r="D161" s="161">
        <f t="shared" si="50"/>
        <v>0.3</v>
      </c>
      <c r="E161" s="161">
        <f t="shared" si="50"/>
        <v>0.3</v>
      </c>
      <c r="F161" s="161">
        <f t="shared" si="50"/>
        <v>0.3</v>
      </c>
      <c r="G161" s="161">
        <f t="shared" si="50"/>
        <v>0.3</v>
      </c>
      <c r="H161" s="161">
        <f t="shared" si="50"/>
        <v>0.3</v>
      </c>
      <c r="I161" s="161">
        <f t="shared" si="50"/>
        <v>0.3</v>
      </c>
      <c r="J161" s="161">
        <f t="shared" si="50"/>
        <v>0.3</v>
      </c>
      <c r="K161" s="161">
        <f t="shared" si="50"/>
        <v>0.3</v>
      </c>
      <c r="L161" s="161">
        <f t="shared" si="50"/>
        <v>0.3</v>
      </c>
      <c r="M161" s="161">
        <f t="shared" si="50"/>
        <v>0.3</v>
      </c>
      <c r="N161" s="161">
        <f t="shared" si="50"/>
        <v>0.3</v>
      </c>
      <c r="O161" s="161">
        <f t="shared" si="50"/>
        <v>0.3</v>
      </c>
      <c r="P161" s="161">
        <f t="shared" si="50"/>
        <v>0.3</v>
      </c>
      <c r="Q161" s="161">
        <f t="shared" si="50"/>
        <v>0.3</v>
      </c>
      <c r="R161" s="161">
        <f t="shared" si="50"/>
        <v>0.3</v>
      </c>
      <c r="S161" s="161">
        <f t="shared" ref="S161:AF166" si="51">R161</f>
        <v>0.3</v>
      </c>
      <c r="T161" s="161">
        <f t="shared" si="51"/>
        <v>0.3</v>
      </c>
      <c r="U161" s="161">
        <f t="shared" si="51"/>
        <v>0.3</v>
      </c>
      <c r="V161" s="161">
        <f t="shared" si="51"/>
        <v>0.3</v>
      </c>
      <c r="W161" s="161">
        <f t="shared" si="51"/>
        <v>0.3</v>
      </c>
      <c r="X161" s="161">
        <f t="shared" si="51"/>
        <v>0.3</v>
      </c>
      <c r="Y161" s="161">
        <f t="shared" si="51"/>
        <v>0.3</v>
      </c>
      <c r="Z161" s="161">
        <f t="shared" si="51"/>
        <v>0.3</v>
      </c>
      <c r="AA161" s="161">
        <f t="shared" si="51"/>
        <v>0.3</v>
      </c>
      <c r="AB161" s="161">
        <f t="shared" si="51"/>
        <v>0.3</v>
      </c>
      <c r="AC161" s="161">
        <f t="shared" si="51"/>
        <v>0.3</v>
      </c>
      <c r="AD161" s="161">
        <f t="shared" si="51"/>
        <v>0.3</v>
      </c>
      <c r="AE161" s="161">
        <f t="shared" si="51"/>
        <v>0.3</v>
      </c>
      <c r="AF161" s="161">
        <f t="shared" si="51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50"/>
        <v>0.4</v>
      </c>
      <c r="D162" s="163">
        <f t="shared" si="50"/>
        <v>0.4</v>
      </c>
      <c r="E162" s="163">
        <f t="shared" si="50"/>
        <v>0.4</v>
      </c>
      <c r="F162" s="163">
        <f t="shared" si="50"/>
        <v>0.4</v>
      </c>
      <c r="G162" s="163">
        <f t="shared" si="50"/>
        <v>0.4</v>
      </c>
      <c r="H162" s="163">
        <f t="shared" si="50"/>
        <v>0.4</v>
      </c>
      <c r="I162" s="163">
        <f t="shared" si="50"/>
        <v>0.4</v>
      </c>
      <c r="J162" s="163">
        <f t="shared" si="50"/>
        <v>0.4</v>
      </c>
      <c r="K162" s="163">
        <f t="shared" si="50"/>
        <v>0.4</v>
      </c>
      <c r="L162" s="163">
        <f t="shared" si="50"/>
        <v>0.4</v>
      </c>
      <c r="M162" s="163">
        <f t="shared" si="50"/>
        <v>0.4</v>
      </c>
      <c r="N162" s="163">
        <f t="shared" si="50"/>
        <v>0.4</v>
      </c>
      <c r="O162" s="163">
        <f t="shared" si="50"/>
        <v>0.4</v>
      </c>
      <c r="P162" s="163">
        <f t="shared" si="50"/>
        <v>0.4</v>
      </c>
      <c r="Q162" s="163">
        <f t="shared" si="50"/>
        <v>0.4</v>
      </c>
      <c r="R162" s="163">
        <f t="shared" si="50"/>
        <v>0.4</v>
      </c>
      <c r="S162" s="163">
        <f t="shared" si="51"/>
        <v>0.4</v>
      </c>
      <c r="T162" s="163">
        <f t="shared" si="51"/>
        <v>0.4</v>
      </c>
      <c r="U162" s="163">
        <f t="shared" si="51"/>
        <v>0.4</v>
      </c>
      <c r="V162" s="163">
        <f t="shared" si="51"/>
        <v>0.4</v>
      </c>
      <c r="W162" s="163">
        <f t="shared" si="51"/>
        <v>0.4</v>
      </c>
      <c r="X162" s="163">
        <f t="shared" si="51"/>
        <v>0.4</v>
      </c>
      <c r="Y162" s="163">
        <f t="shared" si="51"/>
        <v>0.4</v>
      </c>
      <c r="Z162" s="163">
        <f t="shared" si="51"/>
        <v>0.4</v>
      </c>
      <c r="AA162" s="163">
        <f t="shared" si="51"/>
        <v>0.4</v>
      </c>
      <c r="AB162" s="163">
        <f t="shared" si="51"/>
        <v>0.4</v>
      </c>
      <c r="AC162" s="163">
        <f t="shared" si="51"/>
        <v>0.4</v>
      </c>
      <c r="AD162" s="163">
        <f t="shared" si="51"/>
        <v>0.4</v>
      </c>
      <c r="AE162" s="163">
        <f t="shared" si="51"/>
        <v>0.4</v>
      </c>
      <c r="AF162" s="163">
        <f t="shared" si="51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50"/>
        <v>1.5</v>
      </c>
      <c r="D163" s="163">
        <f t="shared" si="50"/>
        <v>1.5</v>
      </c>
      <c r="E163" s="163">
        <f t="shared" si="50"/>
        <v>1.5</v>
      </c>
      <c r="F163" s="163">
        <f t="shared" si="50"/>
        <v>1.5</v>
      </c>
      <c r="G163" s="163">
        <f t="shared" si="50"/>
        <v>1.5</v>
      </c>
      <c r="H163" s="163">
        <f t="shared" si="50"/>
        <v>1.5</v>
      </c>
      <c r="I163" s="163">
        <f t="shared" si="50"/>
        <v>1.5</v>
      </c>
      <c r="J163" s="163">
        <f t="shared" si="50"/>
        <v>1.5</v>
      </c>
      <c r="K163" s="163">
        <f t="shared" si="50"/>
        <v>1.5</v>
      </c>
      <c r="L163" s="163">
        <f t="shared" si="50"/>
        <v>1.5</v>
      </c>
      <c r="M163" s="163">
        <f t="shared" si="50"/>
        <v>1.5</v>
      </c>
      <c r="N163" s="163">
        <f t="shared" si="50"/>
        <v>1.5</v>
      </c>
      <c r="O163" s="163">
        <f t="shared" si="50"/>
        <v>1.5</v>
      </c>
      <c r="P163" s="163">
        <f t="shared" si="50"/>
        <v>1.5</v>
      </c>
      <c r="Q163" s="163">
        <f t="shared" si="50"/>
        <v>1.5</v>
      </c>
      <c r="R163" s="163">
        <f t="shared" si="50"/>
        <v>1.5</v>
      </c>
      <c r="S163" s="163">
        <f t="shared" si="51"/>
        <v>1.5</v>
      </c>
      <c r="T163" s="163">
        <f t="shared" si="51"/>
        <v>1.5</v>
      </c>
      <c r="U163" s="163">
        <f t="shared" si="51"/>
        <v>1.5</v>
      </c>
      <c r="V163" s="163">
        <f t="shared" si="51"/>
        <v>1.5</v>
      </c>
      <c r="W163" s="163">
        <f t="shared" si="51"/>
        <v>1.5</v>
      </c>
      <c r="X163" s="163">
        <f t="shared" si="51"/>
        <v>1.5</v>
      </c>
      <c r="Y163" s="163">
        <f t="shared" si="51"/>
        <v>1.5</v>
      </c>
      <c r="Z163" s="163">
        <f t="shared" si="51"/>
        <v>1.5</v>
      </c>
      <c r="AA163" s="163">
        <f t="shared" si="51"/>
        <v>1.5</v>
      </c>
      <c r="AB163" s="163">
        <f t="shared" si="51"/>
        <v>1.5</v>
      </c>
      <c r="AC163" s="163">
        <f t="shared" si="51"/>
        <v>1.5</v>
      </c>
      <c r="AD163" s="163">
        <f t="shared" si="51"/>
        <v>1.5</v>
      </c>
      <c r="AE163" s="163">
        <f t="shared" si="51"/>
        <v>1.5</v>
      </c>
      <c r="AF163" s="163">
        <f t="shared" si="51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50"/>
        <v>0.3</v>
      </c>
      <c r="D164" s="163">
        <f t="shared" si="50"/>
        <v>0.3</v>
      </c>
      <c r="E164" s="163">
        <f t="shared" si="50"/>
        <v>0.3</v>
      </c>
      <c r="F164" s="163">
        <f t="shared" si="50"/>
        <v>0.3</v>
      </c>
      <c r="G164" s="163">
        <f t="shared" si="50"/>
        <v>0.3</v>
      </c>
      <c r="H164" s="163">
        <f t="shared" si="50"/>
        <v>0.3</v>
      </c>
      <c r="I164" s="163">
        <f t="shared" si="50"/>
        <v>0.3</v>
      </c>
      <c r="J164" s="163">
        <f t="shared" si="50"/>
        <v>0.3</v>
      </c>
      <c r="K164" s="163">
        <f t="shared" si="50"/>
        <v>0.3</v>
      </c>
      <c r="L164" s="163">
        <f t="shared" si="50"/>
        <v>0.3</v>
      </c>
      <c r="M164" s="163">
        <f t="shared" si="50"/>
        <v>0.3</v>
      </c>
      <c r="N164" s="163">
        <f t="shared" si="50"/>
        <v>0.3</v>
      </c>
      <c r="O164" s="163">
        <f t="shared" si="50"/>
        <v>0.3</v>
      </c>
      <c r="P164" s="163">
        <f t="shared" si="50"/>
        <v>0.3</v>
      </c>
      <c r="Q164" s="163">
        <f t="shared" si="50"/>
        <v>0.3</v>
      </c>
      <c r="R164" s="163">
        <f t="shared" si="50"/>
        <v>0.3</v>
      </c>
      <c r="S164" s="163">
        <f t="shared" si="51"/>
        <v>0.3</v>
      </c>
      <c r="T164" s="163">
        <f t="shared" si="51"/>
        <v>0.3</v>
      </c>
      <c r="U164" s="163">
        <f t="shared" si="51"/>
        <v>0.3</v>
      </c>
      <c r="V164" s="163">
        <f t="shared" si="51"/>
        <v>0.3</v>
      </c>
      <c r="W164" s="163">
        <f t="shared" si="51"/>
        <v>0.3</v>
      </c>
      <c r="X164" s="163">
        <f t="shared" si="51"/>
        <v>0.3</v>
      </c>
      <c r="Y164" s="163">
        <f t="shared" si="51"/>
        <v>0.3</v>
      </c>
      <c r="Z164" s="163">
        <f t="shared" si="51"/>
        <v>0.3</v>
      </c>
      <c r="AA164" s="163">
        <f t="shared" si="51"/>
        <v>0.3</v>
      </c>
      <c r="AB164" s="163">
        <f t="shared" si="51"/>
        <v>0.3</v>
      </c>
      <c r="AC164" s="163">
        <f t="shared" si="51"/>
        <v>0.3</v>
      </c>
      <c r="AD164" s="163">
        <f t="shared" si="51"/>
        <v>0.3</v>
      </c>
      <c r="AE164" s="163">
        <f t="shared" si="51"/>
        <v>0.3</v>
      </c>
      <c r="AF164" s="163">
        <f t="shared" si="51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50"/>
        <v>0.4</v>
      </c>
      <c r="D165" s="163">
        <f t="shared" si="50"/>
        <v>0.4</v>
      </c>
      <c r="E165" s="163">
        <f t="shared" si="50"/>
        <v>0.4</v>
      </c>
      <c r="F165" s="163">
        <f t="shared" si="50"/>
        <v>0.4</v>
      </c>
      <c r="G165" s="163">
        <f t="shared" si="50"/>
        <v>0.4</v>
      </c>
      <c r="H165" s="163">
        <f t="shared" si="50"/>
        <v>0.4</v>
      </c>
      <c r="I165" s="163">
        <f t="shared" si="50"/>
        <v>0.4</v>
      </c>
      <c r="J165" s="163">
        <f t="shared" si="50"/>
        <v>0.4</v>
      </c>
      <c r="K165" s="163">
        <f t="shared" si="50"/>
        <v>0.4</v>
      </c>
      <c r="L165" s="163">
        <f t="shared" si="50"/>
        <v>0.4</v>
      </c>
      <c r="M165" s="163">
        <f t="shared" si="50"/>
        <v>0.4</v>
      </c>
      <c r="N165" s="163">
        <f t="shared" si="50"/>
        <v>0.4</v>
      </c>
      <c r="O165" s="163">
        <f t="shared" si="50"/>
        <v>0.4</v>
      </c>
      <c r="P165" s="163">
        <f t="shared" si="50"/>
        <v>0.4</v>
      </c>
      <c r="Q165" s="163">
        <f t="shared" si="50"/>
        <v>0.4</v>
      </c>
      <c r="R165" s="163">
        <f t="shared" si="50"/>
        <v>0.4</v>
      </c>
      <c r="S165" s="163">
        <f t="shared" si="51"/>
        <v>0.4</v>
      </c>
      <c r="T165" s="163">
        <f t="shared" si="51"/>
        <v>0.4</v>
      </c>
      <c r="U165" s="163">
        <f t="shared" si="51"/>
        <v>0.4</v>
      </c>
      <c r="V165" s="163">
        <f t="shared" si="51"/>
        <v>0.4</v>
      </c>
      <c r="W165" s="163">
        <f t="shared" si="51"/>
        <v>0.4</v>
      </c>
      <c r="X165" s="163">
        <f t="shared" si="51"/>
        <v>0.4</v>
      </c>
      <c r="Y165" s="163">
        <f t="shared" si="51"/>
        <v>0.4</v>
      </c>
      <c r="Z165" s="163">
        <f t="shared" si="51"/>
        <v>0.4</v>
      </c>
      <c r="AA165" s="163">
        <f t="shared" si="51"/>
        <v>0.4</v>
      </c>
      <c r="AB165" s="163">
        <f t="shared" si="51"/>
        <v>0.4</v>
      </c>
      <c r="AC165" s="163">
        <f t="shared" si="51"/>
        <v>0.4</v>
      </c>
      <c r="AD165" s="163">
        <f t="shared" si="51"/>
        <v>0.4</v>
      </c>
      <c r="AE165" s="163">
        <f t="shared" si="51"/>
        <v>0.4</v>
      </c>
      <c r="AF165" s="163">
        <f t="shared" si="51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50"/>
        <v>0.64</v>
      </c>
      <c r="D166" s="166">
        <f t="shared" si="50"/>
        <v>0.64</v>
      </c>
      <c r="E166" s="166">
        <f t="shared" si="50"/>
        <v>0.64</v>
      </c>
      <c r="F166" s="166">
        <f t="shared" si="50"/>
        <v>0.64</v>
      </c>
      <c r="G166" s="166">
        <f t="shared" si="50"/>
        <v>0.64</v>
      </c>
      <c r="H166" s="166">
        <f t="shared" si="50"/>
        <v>0.64</v>
      </c>
      <c r="I166" s="166">
        <f t="shared" si="50"/>
        <v>0.64</v>
      </c>
      <c r="J166" s="166">
        <f t="shared" si="50"/>
        <v>0.64</v>
      </c>
      <c r="K166" s="166">
        <f t="shared" si="50"/>
        <v>0.64</v>
      </c>
      <c r="L166" s="166">
        <f t="shared" si="50"/>
        <v>0.64</v>
      </c>
      <c r="M166" s="166">
        <f t="shared" si="50"/>
        <v>0.64</v>
      </c>
      <c r="N166" s="166">
        <f t="shared" si="50"/>
        <v>0.64</v>
      </c>
      <c r="O166" s="166">
        <f t="shared" si="50"/>
        <v>0.64</v>
      </c>
      <c r="P166" s="166">
        <f t="shared" si="50"/>
        <v>0.64</v>
      </c>
      <c r="Q166" s="166">
        <f t="shared" si="50"/>
        <v>0.64</v>
      </c>
      <c r="R166" s="166">
        <f t="shared" si="50"/>
        <v>0.64</v>
      </c>
      <c r="S166" s="166">
        <f t="shared" si="51"/>
        <v>0.64</v>
      </c>
      <c r="T166" s="166">
        <f t="shared" si="51"/>
        <v>0.64</v>
      </c>
      <c r="U166" s="166">
        <f t="shared" si="51"/>
        <v>0.64</v>
      </c>
      <c r="V166" s="166">
        <f t="shared" si="51"/>
        <v>0.64</v>
      </c>
      <c r="W166" s="166">
        <f t="shared" si="51"/>
        <v>0.64</v>
      </c>
      <c r="X166" s="166">
        <f t="shared" si="51"/>
        <v>0.64</v>
      </c>
      <c r="Y166" s="166">
        <f t="shared" si="51"/>
        <v>0.64</v>
      </c>
      <c r="Z166" s="166">
        <f t="shared" si="51"/>
        <v>0.64</v>
      </c>
      <c r="AA166" s="166">
        <f t="shared" si="51"/>
        <v>0.64</v>
      </c>
      <c r="AB166" s="166">
        <f t="shared" si="51"/>
        <v>0.64</v>
      </c>
      <c r="AC166" s="166">
        <f t="shared" si="51"/>
        <v>0.64</v>
      </c>
      <c r="AD166" s="166">
        <f t="shared" si="51"/>
        <v>0.64</v>
      </c>
      <c r="AE166" s="166">
        <f t="shared" si="51"/>
        <v>0.64</v>
      </c>
      <c r="AF166" s="166">
        <f t="shared" si="51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52">SUM(C161:C166)</f>
        <v>3.54</v>
      </c>
      <c r="D167" s="169">
        <f t="shared" si="52"/>
        <v>3.54</v>
      </c>
      <c r="E167" s="169">
        <f t="shared" si="52"/>
        <v>3.54</v>
      </c>
      <c r="F167" s="169">
        <f t="shared" si="52"/>
        <v>3.54</v>
      </c>
      <c r="G167" s="169">
        <f t="shared" si="52"/>
        <v>3.54</v>
      </c>
      <c r="H167" s="169">
        <f t="shared" si="52"/>
        <v>3.54</v>
      </c>
      <c r="I167" s="169">
        <f t="shared" si="52"/>
        <v>3.54</v>
      </c>
      <c r="J167" s="169">
        <f t="shared" si="52"/>
        <v>3.54</v>
      </c>
      <c r="K167" s="169">
        <f t="shared" si="52"/>
        <v>3.54</v>
      </c>
      <c r="L167" s="169">
        <f t="shared" si="52"/>
        <v>3.54</v>
      </c>
      <c r="M167" s="169">
        <f t="shared" si="52"/>
        <v>3.54</v>
      </c>
      <c r="N167" s="169">
        <f t="shared" si="52"/>
        <v>3.54</v>
      </c>
      <c r="O167" s="169">
        <f t="shared" si="52"/>
        <v>3.54</v>
      </c>
      <c r="P167" s="169">
        <f t="shared" si="52"/>
        <v>3.54</v>
      </c>
      <c r="Q167" s="169">
        <f t="shared" si="52"/>
        <v>3.54</v>
      </c>
      <c r="R167" s="169">
        <f t="shared" si="52"/>
        <v>3.54</v>
      </c>
      <c r="S167" s="169">
        <f t="shared" si="52"/>
        <v>3.54</v>
      </c>
      <c r="T167" s="169">
        <f t="shared" si="52"/>
        <v>3.54</v>
      </c>
      <c r="U167" s="169">
        <f t="shared" si="52"/>
        <v>3.54</v>
      </c>
      <c r="V167" s="169">
        <f t="shared" si="52"/>
        <v>3.54</v>
      </c>
      <c r="W167" s="169">
        <f t="shared" si="52"/>
        <v>3.54</v>
      </c>
      <c r="X167" s="169">
        <f t="shared" si="52"/>
        <v>3.54</v>
      </c>
      <c r="Y167" s="169">
        <f t="shared" si="52"/>
        <v>3.54</v>
      </c>
      <c r="Z167" s="169">
        <f t="shared" si="52"/>
        <v>3.54</v>
      </c>
      <c r="AA167" s="169">
        <f t="shared" si="52"/>
        <v>3.54</v>
      </c>
      <c r="AB167" s="169">
        <f>SUM(AB161:AB166)</f>
        <v>3.54</v>
      </c>
      <c r="AC167" s="169">
        <f t="shared" si="52"/>
        <v>3.54</v>
      </c>
      <c r="AD167" s="169">
        <f t="shared" si="52"/>
        <v>3.54</v>
      </c>
      <c r="AE167" s="169">
        <f t="shared" si="52"/>
        <v>3.54</v>
      </c>
      <c r="AF167" s="169">
        <f t="shared" si="52"/>
        <v>3.54</v>
      </c>
      <c r="AG167" s="170">
        <f t="shared" si="52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R184" si="53">B169</f>
        <v>0</v>
      </c>
      <c r="D169" s="161">
        <f t="shared" si="53"/>
        <v>0</v>
      </c>
      <c r="E169" s="161">
        <f t="shared" si="53"/>
        <v>0</v>
      </c>
      <c r="F169" s="161">
        <f t="shared" si="53"/>
        <v>0</v>
      </c>
      <c r="G169" s="161">
        <f t="shared" si="53"/>
        <v>0</v>
      </c>
      <c r="H169" s="161">
        <f t="shared" si="53"/>
        <v>0</v>
      </c>
      <c r="I169" s="161">
        <f t="shared" si="53"/>
        <v>0</v>
      </c>
      <c r="J169" s="161">
        <f t="shared" si="53"/>
        <v>0</v>
      </c>
      <c r="K169" s="161">
        <f t="shared" si="53"/>
        <v>0</v>
      </c>
      <c r="L169" s="161">
        <f t="shared" si="53"/>
        <v>0</v>
      </c>
      <c r="M169" s="161">
        <f t="shared" si="53"/>
        <v>0</v>
      </c>
      <c r="N169" s="161">
        <f t="shared" si="53"/>
        <v>0</v>
      </c>
      <c r="O169" s="161">
        <f t="shared" si="53"/>
        <v>0</v>
      </c>
      <c r="P169" s="161">
        <f t="shared" si="53"/>
        <v>0</v>
      </c>
      <c r="Q169" s="161">
        <f t="shared" si="53"/>
        <v>0</v>
      </c>
      <c r="R169" s="161">
        <f t="shared" si="53"/>
        <v>0</v>
      </c>
      <c r="S169" s="161">
        <f t="shared" ref="S169:AF184" si="54">R169</f>
        <v>0</v>
      </c>
      <c r="T169" s="161">
        <f t="shared" si="54"/>
        <v>0</v>
      </c>
      <c r="U169" s="161">
        <f t="shared" si="54"/>
        <v>0</v>
      </c>
      <c r="V169" s="161">
        <f t="shared" si="54"/>
        <v>0</v>
      </c>
      <c r="W169" s="161">
        <f t="shared" si="54"/>
        <v>0</v>
      </c>
      <c r="X169" s="161">
        <f t="shared" si="54"/>
        <v>0</v>
      </c>
      <c r="Y169" s="161">
        <f t="shared" si="54"/>
        <v>0</v>
      </c>
      <c r="Z169" s="161">
        <f t="shared" si="54"/>
        <v>0</v>
      </c>
      <c r="AA169" s="161">
        <f t="shared" si="54"/>
        <v>0</v>
      </c>
      <c r="AB169" s="161">
        <f t="shared" si="54"/>
        <v>0</v>
      </c>
      <c r="AC169" s="161">
        <f t="shared" si="54"/>
        <v>0</v>
      </c>
      <c r="AD169" s="161">
        <f t="shared" si="54"/>
        <v>0</v>
      </c>
      <c r="AE169" s="161">
        <f t="shared" si="54"/>
        <v>0</v>
      </c>
      <c r="AF169" s="174">
        <f t="shared" si="54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53"/>
        <v>0</v>
      </c>
      <c r="D170" s="163">
        <f t="shared" si="53"/>
        <v>0</v>
      </c>
      <c r="E170" s="163">
        <f t="shared" si="53"/>
        <v>0</v>
      </c>
      <c r="F170" s="163">
        <f t="shared" si="53"/>
        <v>0</v>
      </c>
      <c r="G170" s="163">
        <f t="shared" si="53"/>
        <v>0</v>
      </c>
      <c r="H170" s="163">
        <f t="shared" si="53"/>
        <v>0</v>
      </c>
      <c r="I170" s="163">
        <f t="shared" si="53"/>
        <v>0</v>
      </c>
      <c r="J170" s="163">
        <f t="shared" si="53"/>
        <v>0</v>
      </c>
      <c r="K170" s="163">
        <f t="shared" si="53"/>
        <v>0</v>
      </c>
      <c r="L170" s="163">
        <f t="shared" si="53"/>
        <v>0</v>
      </c>
      <c r="M170" s="163">
        <f t="shared" si="53"/>
        <v>0</v>
      </c>
      <c r="N170" s="163">
        <f t="shared" si="53"/>
        <v>0</v>
      </c>
      <c r="O170" s="163">
        <f t="shared" si="53"/>
        <v>0</v>
      </c>
      <c r="P170" s="163">
        <f t="shared" si="53"/>
        <v>0</v>
      </c>
      <c r="Q170" s="163">
        <f t="shared" si="53"/>
        <v>0</v>
      </c>
      <c r="R170" s="163">
        <f t="shared" si="53"/>
        <v>0</v>
      </c>
      <c r="S170" s="163">
        <f t="shared" si="54"/>
        <v>0</v>
      </c>
      <c r="T170" s="163">
        <f t="shared" si="54"/>
        <v>0</v>
      </c>
      <c r="U170" s="163">
        <f t="shared" si="54"/>
        <v>0</v>
      </c>
      <c r="V170" s="163">
        <f t="shared" si="54"/>
        <v>0</v>
      </c>
      <c r="W170" s="163">
        <f t="shared" si="54"/>
        <v>0</v>
      </c>
      <c r="X170" s="163">
        <f t="shared" si="54"/>
        <v>0</v>
      </c>
      <c r="Y170" s="163">
        <f t="shared" si="54"/>
        <v>0</v>
      </c>
      <c r="Z170" s="163">
        <f t="shared" si="54"/>
        <v>0</v>
      </c>
      <c r="AA170" s="163">
        <f t="shared" si="54"/>
        <v>0</v>
      </c>
      <c r="AB170" s="163">
        <f t="shared" si="54"/>
        <v>0</v>
      </c>
      <c r="AC170" s="163">
        <f t="shared" si="54"/>
        <v>0</v>
      </c>
      <c r="AD170" s="163">
        <f t="shared" si="54"/>
        <v>0</v>
      </c>
      <c r="AE170" s="163">
        <f t="shared" si="54"/>
        <v>0</v>
      </c>
      <c r="AF170" s="176">
        <f t="shared" si="54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53"/>
        <v>0</v>
      </c>
      <c r="D171" s="163">
        <f t="shared" si="53"/>
        <v>0</v>
      </c>
      <c r="E171" s="163">
        <f t="shared" si="53"/>
        <v>0</v>
      </c>
      <c r="F171" s="163">
        <f t="shared" si="53"/>
        <v>0</v>
      </c>
      <c r="G171" s="163">
        <f t="shared" si="53"/>
        <v>0</v>
      </c>
      <c r="H171" s="163">
        <f t="shared" si="53"/>
        <v>0</v>
      </c>
      <c r="I171" s="163">
        <f t="shared" si="53"/>
        <v>0</v>
      </c>
      <c r="J171" s="163">
        <f t="shared" si="53"/>
        <v>0</v>
      </c>
      <c r="K171" s="163">
        <f t="shared" si="53"/>
        <v>0</v>
      </c>
      <c r="L171" s="163">
        <f t="shared" si="53"/>
        <v>0</v>
      </c>
      <c r="M171" s="163">
        <f t="shared" si="53"/>
        <v>0</v>
      </c>
      <c r="N171" s="163">
        <f t="shared" si="53"/>
        <v>0</v>
      </c>
      <c r="O171" s="163">
        <f t="shared" si="53"/>
        <v>0</v>
      </c>
      <c r="P171" s="163">
        <f t="shared" si="53"/>
        <v>0</v>
      </c>
      <c r="Q171" s="163">
        <f t="shared" si="53"/>
        <v>0</v>
      </c>
      <c r="R171" s="163">
        <f t="shared" si="53"/>
        <v>0</v>
      </c>
      <c r="S171" s="163">
        <f t="shared" si="54"/>
        <v>0</v>
      </c>
      <c r="T171" s="163">
        <f t="shared" si="54"/>
        <v>0</v>
      </c>
      <c r="U171" s="163">
        <f t="shared" si="54"/>
        <v>0</v>
      </c>
      <c r="V171" s="163">
        <f t="shared" si="54"/>
        <v>0</v>
      </c>
      <c r="W171" s="163">
        <f t="shared" si="54"/>
        <v>0</v>
      </c>
      <c r="X171" s="163">
        <f t="shared" si="54"/>
        <v>0</v>
      </c>
      <c r="Y171" s="163">
        <f t="shared" si="54"/>
        <v>0</v>
      </c>
      <c r="Z171" s="163">
        <f t="shared" si="54"/>
        <v>0</v>
      </c>
      <c r="AA171" s="163">
        <f t="shared" si="54"/>
        <v>0</v>
      </c>
      <c r="AB171" s="163">
        <f t="shared" si="54"/>
        <v>0</v>
      </c>
      <c r="AC171" s="163">
        <f t="shared" si="54"/>
        <v>0</v>
      </c>
      <c r="AD171" s="163">
        <f t="shared" si="54"/>
        <v>0</v>
      </c>
      <c r="AE171" s="163">
        <f t="shared" si="54"/>
        <v>0</v>
      </c>
      <c r="AF171" s="176">
        <f t="shared" si="54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53"/>
        <v>0</v>
      </c>
      <c r="D172" s="163">
        <f t="shared" si="53"/>
        <v>0</v>
      </c>
      <c r="E172" s="163">
        <f t="shared" si="53"/>
        <v>0</v>
      </c>
      <c r="F172" s="163">
        <f t="shared" si="53"/>
        <v>0</v>
      </c>
      <c r="G172" s="163">
        <f t="shared" si="53"/>
        <v>0</v>
      </c>
      <c r="H172" s="163">
        <f t="shared" si="53"/>
        <v>0</v>
      </c>
      <c r="I172" s="163">
        <f t="shared" si="53"/>
        <v>0</v>
      </c>
      <c r="J172" s="163">
        <f t="shared" si="53"/>
        <v>0</v>
      </c>
      <c r="K172" s="163">
        <f t="shared" si="53"/>
        <v>0</v>
      </c>
      <c r="L172" s="163">
        <f t="shared" si="53"/>
        <v>0</v>
      </c>
      <c r="M172" s="163">
        <f t="shared" si="53"/>
        <v>0</v>
      </c>
      <c r="N172" s="163">
        <f t="shared" si="53"/>
        <v>0</v>
      </c>
      <c r="O172" s="163">
        <f t="shared" si="53"/>
        <v>0</v>
      </c>
      <c r="P172" s="163">
        <f t="shared" si="53"/>
        <v>0</v>
      </c>
      <c r="Q172" s="163">
        <f t="shared" si="53"/>
        <v>0</v>
      </c>
      <c r="R172" s="163">
        <f t="shared" si="53"/>
        <v>0</v>
      </c>
      <c r="S172" s="163">
        <f t="shared" si="54"/>
        <v>0</v>
      </c>
      <c r="T172" s="163">
        <f t="shared" si="54"/>
        <v>0</v>
      </c>
      <c r="U172" s="163">
        <f t="shared" si="54"/>
        <v>0</v>
      </c>
      <c r="V172" s="163">
        <f t="shared" si="54"/>
        <v>0</v>
      </c>
      <c r="W172" s="163">
        <f t="shared" si="54"/>
        <v>0</v>
      </c>
      <c r="X172" s="163">
        <f t="shared" si="54"/>
        <v>0</v>
      </c>
      <c r="Y172" s="163">
        <f t="shared" si="54"/>
        <v>0</v>
      </c>
      <c r="Z172" s="163">
        <f t="shared" si="54"/>
        <v>0</v>
      </c>
      <c r="AA172" s="163">
        <f t="shared" si="54"/>
        <v>0</v>
      </c>
      <c r="AB172" s="163">
        <f t="shared" si="54"/>
        <v>0</v>
      </c>
      <c r="AC172" s="163">
        <f t="shared" si="54"/>
        <v>0</v>
      </c>
      <c r="AD172" s="163">
        <f t="shared" si="54"/>
        <v>0</v>
      </c>
      <c r="AE172" s="163">
        <f t="shared" si="54"/>
        <v>0</v>
      </c>
      <c r="AF172" s="176">
        <f t="shared" si="54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53"/>
        <v>0</v>
      </c>
      <c r="D173" s="163">
        <f t="shared" si="53"/>
        <v>0</v>
      </c>
      <c r="E173" s="163">
        <f t="shared" si="53"/>
        <v>0</v>
      </c>
      <c r="F173" s="163">
        <f t="shared" si="53"/>
        <v>0</v>
      </c>
      <c r="G173" s="163">
        <f t="shared" si="53"/>
        <v>0</v>
      </c>
      <c r="H173" s="163">
        <f t="shared" si="53"/>
        <v>0</v>
      </c>
      <c r="I173" s="163">
        <f t="shared" si="53"/>
        <v>0</v>
      </c>
      <c r="J173" s="163">
        <f t="shared" si="53"/>
        <v>0</v>
      </c>
      <c r="K173" s="163">
        <f t="shared" si="53"/>
        <v>0</v>
      </c>
      <c r="L173" s="163">
        <f t="shared" si="53"/>
        <v>0</v>
      </c>
      <c r="M173" s="163">
        <f t="shared" si="53"/>
        <v>0</v>
      </c>
      <c r="N173" s="163">
        <f t="shared" si="53"/>
        <v>0</v>
      </c>
      <c r="O173" s="163">
        <f t="shared" si="53"/>
        <v>0</v>
      </c>
      <c r="P173" s="163">
        <f t="shared" si="53"/>
        <v>0</v>
      </c>
      <c r="Q173" s="163">
        <f t="shared" si="53"/>
        <v>0</v>
      </c>
      <c r="R173" s="163">
        <f t="shared" si="53"/>
        <v>0</v>
      </c>
      <c r="S173" s="163">
        <f t="shared" si="54"/>
        <v>0</v>
      </c>
      <c r="T173" s="163">
        <f t="shared" si="54"/>
        <v>0</v>
      </c>
      <c r="U173" s="163">
        <f t="shared" si="54"/>
        <v>0</v>
      </c>
      <c r="V173" s="163">
        <f t="shared" si="54"/>
        <v>0</v>
      </c>
      <c r="W173" s="163">
        <f t="shared" si="54"/>
        <v>0</v>
      </c>
      <c r="X173" s="163">
        <f t="shared" si="54"/>
        <v>0</v>
      </c>
      <c r="Y173" s="163">
        <f t="shared" si="54"/>
        <v>0</v>
      </c>
      <c r="Z173" s="163">
        <f t="shared" si="54"/>
        <v>0</v>
      </c>
      <c r="AA173" s="163">
        <f t="shared" si="54"/>
        <v>0</v>
      </c>
      <c r="AB173" s="163">
        <f t="shared" si="54"/>
        <v>0</v>
      </c>
      <c r="AC173" s="163">
        <f t="shared" si="54"/>
        <v>0</v>
      </c>
      <c r="AD173" s="163">
        <f t="shared" si="54"/>
        <v>0</v>
      </c>
      <c r="AE173" s="163">
        <f t="shared" si="54"/>
        <v>0</v>
      </c>
      <c r="AF173" s="176">
        <f t="shared" si="54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53"/>
        <v>0</v>
      </c>
      <c r="D174" s="163">
        <f t="shared" si="53"/>
        <v>0</v>
      </c>
      <c r="E174" s="163">
        <f t="shared" si="53"/>
        <v>0</v>
      </c>
      <c r="F174" s="163">
        <f t="shared" si="53"/>
        <v>0</v>
      </c>
      <c r="G174" s="163">
        <f t="shared" si="53"/>
        <v>0</v>
      </c>
      <c r="H174" s="163">
        <f t="shared" si="53"/>
        <v>0</v>
      </c>
      <c r="I174" s="163">
        <f t="shared" si="53"/>
        <v>0</v>
      </c>
      <c r="J174" s="163">
        <f t="shared" si="53"/>
        <v>0</v>
      </c>
      <c r="K174" s="163">
        <f t="shared" si="53"/>
        <v>0</v>
      </c>
      <c r="L174" s="163">
        <f t="shared" si="53"/>
        <v>0</v>
      </c>
      <c r="M174" s="163">
        <f t="shared" si="53"/>
        <v>0</v>
      </c>
      <c r="N174" s="163">
        <f t="shared" si="53"/>
        <v>0</v>
      </c>
      <c r="O174" s="163">
        <f t="shared" si="53"/>
        <v>0</v>
      </c>
      <c r="P174" s="163">
        <f t="shared" si="53"/>
        <v>0</v>
      </c>
      <c r="Q174" s="163">
        <f t="shared" si="53"/>
        <v>0</v>
      </c>
      <c r="R174" s="163">
        <f t="shared" si="53"/>
        <v>0</v>
      </c>
      <c r="S174" s="163">
        <f t="shared" si="54"/>
        <v>0</v>
      </c>
      <c r="T174" s="163">
        <f t="shared" si="54"/>
        <v>0</v>
      </c>
      <c r="U174" s="163">
        <f t="shared" si="54"/>
        <v>0</v>
      </c>
      <c r="V174" s="163">
        <f t="shared" si="54"/>
        <v>0</v>
      </c>
      <c r="W174" s="163">
        <f t="shared" si="54"/>
        <v>0</v>
      </c>
      <c r="X174" s="163">
        <f t="shared" si="54"/>
        <v>0</v>
      </c>
      <c r="Y174" s="163">
        <f t="shared" si="54"/>
        <v>0</v>
      </c>
      <c r="Z174" s="163">
        <f t="shared" si="54"/>
        <v>0</v>
      </c>
      <c r="AA174" s="163">
        <f t="shared" si="54"/>
        <v>0</v>
      </c>
      <c r="AB174" s="163">
        <f t="shared" si="54"/>
        <v>0</v>
      </c>
      <c r="AC174" s="163">
        <f t="shared" si="54"/>
        <v>0</v>
      </c>
      <c r="AD174" s="163">
        <f t="shared" si="54"/>
        <v>0</v>
      </c>
      <c r="AE174" s="163">
        <f t="shared" si="54"/>
        <v>0</v>
      </c>
      <c r="AF174" s="176">
        <f t="shared" si="54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53"/>
        <v>0</v>
      </c>
      <c r="D175" s="163">
        <f t="shared" si="53"/>
        <v>0</v>
      </c>
      <c r="E175" s="163">
        <f t="shared" si="53"/>
        <v>0</v>
      </c>
      <c r="F175" s="163">
        <f t="shared" si="53"/>
        <v>0</v>
      </c>
      <c r="G175" s="163">
        <f t="shared" si="53"/>
        <v>0</v>
      </c>
      <c r="H175" s="163">
        <f t="shared" si="53"/>
        <v>0</v>
      </c>
      <c r="I175" s="163">
        <f t="shared" si="53"/>
        <v>0</v>
      </c>
      <c r="J175" s="163">
        <f t="shared" si="53"/>
        <v>0</v>
      </c>
      <c r="K175" s="163">
        <f t="shared" si="53"/>
        <v>0</v>
      </c>
      <c r="L175" s="163">
        <f t="shared" si="53"/>
        <v>0</v>
      </c>
      <c r="M175" s="163">
        <f t="shared" si="53"/>
        <v>0</v>
      </c>
      <c r="N175" s="163">
        <f t="shared" si="53"/>
        <v>0</v>
      </c>
      <c r="O175" s="163">
        <f t="shared" si="53"/>
        <v>0</v>
      </c>
      <c r="P175" s="163">
        <f t="shared" si="53"/>
        <v>0</v>
      </c>
      <c r="Q175" s="163">
        <f t="shared" si="53"/>
        <v>0</v>
      </c>
      <c r="R175" s="163">
        <f t="shared" si="53"/>
        <v>0</v>
      </c>
      <c r="S175" s="163">
        <f t="shared" si="54"/>
        <v>0</v>
      </c>
      <c r="T175" s="163">
        <f t="shared" si="54"/>
        <v>0</v>
      </c>
      <c r="U175" s="163">
        <f t="shared" si="54"/>
        <v>0</v>
      </c>
      <c r="V175" s="163">
        <f t="shared" si="54"/>
        <v>0</v>
      </c>
      <c r="W175" s="163">
        <f t="shared" si="54"/>
        <v>0</v>
      </c>
      <c r="X175" s="163">
        <f t="shared" si="54"/>
        <v>0</v>
      </c>
      <c r="Y175" s="163">
        <f t="shared" si="54"/>
        <v>0</v>
      </c>
      <c r="Z175" s="163">
        <f t="shared" si="54"/>
        <v>0</v>
      </c>
      <c r="AA175" s="163">
        <f t="shared" si="54"/>
        <v>0</v>
      </c>
      <c r="AB175" s="163">
        <f t="shared" si="54"/>
        <v>0</v>
      </c>
      <c r="AC175" s="163">
        <f t="shared" si="54"/>
        <v>0</v>
      </c>
      <c r="AD175" s="163">
        <f t="shared" si="54"/>
        <v>0</v>
      </c>
      <c r="AE175" s="163">
        <f t="shared" si="54"/>
        <v>0</v>
      </c>
      <c r="AF175" s="176">
        <f t="shared" si="54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53"/>
        <v>0</v>
      </c>
      <c r="D176" s="163">
        <f t="shared" si="53"/>
        <v>0</v>
      </c>
      <c r="E176" s="163">
        <f t="shared" si="53"/>
        <v>0</v>
      </c>
      <c r="F176" s="163">
        <f t="shared" si="53"/>
        <v>0</v>
      </c>
      <c r="G176" s="163">
        <f t="shared" si="53"/>
        <v>0</v>
      </c>
      <c r="H176" s="163">
        <f t="shared" si="53"/>
        <v>0</v>
      </c>
      <c r="I176" s="163">
        <f t="shared" si="53"/>
        <v>0</v>
      </c>
      <c r="J176" s="163">
        <f t="shared" si="53"/>
        <v>0</v>
      </c>
      <c r="K176" s="163">
        <f t="shared" si="53"/>
        <v>0</v>
      </c>
      <c r="L176" s="163">
        <f t="shared" si="53"/>
        <v>0</v>
      </c>
      <c r="M176" s="163">
        <f t="shared" si="53"/>
        <v>0</v>
      </c>
      <c r="N176" s="163">
        <f t="shared" si="53"/>
        <v>0</v>
      </c>
      <c r="O176" s="163">
        <f t="shared" si="53"/>
        <v>0</v>
      </c>
      <c r="P176" s="163">
        <f t="shared" si="53"/>
        <v>0</v>
      </c>
      <c r="Q176" s="163">
        <f t="shared" si="53"/>
        <v>0</v>
      </c>
      <c r="R176" s="163">
        <f t="shared" si="53"/>
        <v>0</v>
      </c>
      <c r="S176" s="163">
        <f t="shared" si="54"/>
        <v>0</v>
      </c>
      <c r="T176" s="163">
        <f t="shared" si="54"/>
        <v>0</v>
      </c>
      <c r="U176" s="163">
        <f t="shared" si="54"/>
        <v>0</v>
      </c>
      <c r="V176" s="163">
        <f t="shared" si="54"/>
        <v>0</v>
      </c>
      <c r="W176" s="163">
        <f t="shared" si="54"/>
        <v>0</v>
      </c>
      <c r="X176" s="163">
        <f t="shared" si="54"/>
        <v>0</v>
      </c>
      <c r="Y176" s="163">
        <f t="shared" si="54"/>
        <v>0</v>
      </c>
      <c r="Z176" s="163">
        <f t="shared" si="54"/>
        <v>0</v>
      </c>
      <c r="AA176" s="163">
        <f t="shared" si="54"/>
        <v>0</v>
      </c>
      <c r="AB176" s="163">
        <f t="shared" si="54"/>
        <v>0</v>
      </c>
      <c r="AC176" s="163">
        <f t="shared" si="54"/>
        <v>0</v>
      </c>
      <c r="AD176" s="163">
        <f t="shared" si="54"/>
        <v>0</v>
      </c>
      <c r="AE176" s="163">
        <f t="shared" si="54"/>
        <v>0</v>
      </c>
      <c r="AF176" s="176">
        <f t="shared" si="54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53"/>
        <v>0</v>
      </c>
      <c r="D177" s="163">
        <f t="shared" si="53"/>
        <v>0</v>
      </c>
      <c r="E177" s="163">
        <f t="shared" si="53"/>
        <v>0</v>
      </c>
      <c r="F177" s="163">
        <f t="shared" si="53"/>
        <v>0</v>
      </c>
      <c r="G177" s="163">
        <f t="shared" si="53"/>
        <v>0</v>
      </c>
      <c r="H177" s="163">
        <f t="shared" si="53"/>
        <v>0</v>
      </c>
      <c r="I177" s="163">
        <f t="shared" si="53"/>
        <v>0</v>
      </c>
      <c r="J177" s="163">
        <f t="shared" si="53"/>
        <v>0</v>
      </c>
      <c r="K177" s="163">
        <f t="shared" si="53"/>
        <v>0</v>
      </c>
      <c r="L177" s="163">
        <f t="shared" si="53"/>
        <v>0</v>
      </c>
      <c r="M177" s="163">
        <f t="shared" si="53"/>
        <v>0</v>
      </c>
      <c r="N177" s="163">
        <f t="shared" si="53"/>
        <v>0</v>
      </c>
      <c r="O177" s="163">
        <f t="shared" si="53"/>
        <v>0</v>
      </c>
      <c r="P177" s="163">
        <f t="shared" si="53"/>
        <v>0</v>
      </c>
      <c r="Q177" s="163">
        <f t="shared" si="53"/>
        <v>0</v>
      </c>
      <c r="R177" s="163">
        <f t="shared" si="53"/>
        <v>0</v>
      </c>
      <c r="S177" s="163">
        <f t="shared" si="54"/>
        <v>0</v>
      </c>
      <c r="T177" s="163">
        <f t="shared" si="54"/>
        <v>0</v>
      </c>
      <c r="U177" s="163">
        <f t="shared" si="54"/>
        <v>0</v>
      </c>
      <c r="V177" s="163">
        <f t="shared" si="54"/>
        <v>0</v>
      </c>
      <c r="W177" s="163">
        <f t="shared" si="54"/>
        <v>0</v>
      </c>
      <c r="X177" s="163">
        <f t="shared" si="54"/>
        <v>0</v>
      </c>
      <c r="Y177" s="163">
        <f t="shared" si="54"/>
        <v>0</v>
      </c>
      <c r="Z177" s="163">
        <f t="shared" si="54"/>
        <v>0</v>
      </c>
      <c r="AA177" s="163">
        <f t="shared" si="54"/>
        <v>0</v>
      </c>
      <c r="AB177" s="163">
        <f t="shared" si="54"/>
        <v>0</v>
      </c>
      <c r="AC177" s="163">
        <f t="shared" si="54"/>
        <v>0</v>
      </c>
      <c r="AD177" s="163">
        <f t="shared" si="54"/>
        <v>0</v>
      </c>
      <c r="AE177" s="163">
        <f t="shared" si="54"/>
        <v>0</v>
      </c>
      <c r="AF177" s="176">
        <f t="shared" si="54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53"/>
        <v>0</v>
      </c>
      <c r="D178" s="163">
        <f t="shared" si="53"/>
        <v>0</v>
      </c>
      <c r="E178" s="163">
        <f t="shared" si="53"/>
        <v>0</v>
      </c>
      <c r="F178" s="163">
        <f t="shared" si="53"/>
        <v>0</v>
      </c>
      <c r="G178" s="163">
        <f t="shared" si="53"/>
        <v>0</v>
      </c>
      <c r="H178" s="163">
        <f t="shared" si="53"/>
        <v>0</v>
      </c>
      <c r="I178" s="163">
        <f t="shared" si="53"/>
        <v>0</v>
      </c>
      <c r="J178" s="163">
        <f t="shared" si="53"/>
        <v>0</v>
      </c>
      <c r="K178" s="163">
        <f t="shared" si="53"/>
        <v>0</v>
      </c>
      <c r="L178" s="163">
        <f t="shared" si="53"/>
        <v>0</v>
      </c>
      <c r="M178" s="163">
        <f t="shared" si="53"/>
        <v>0</v>
      </c>
      <c r="N178" s="163">
        <f t="shared" si="53"/>
        <v>0</v>
      </c>
      <c r="O178" s="163">
        <f t="shared" si="53"/>
        <v>0</v>
      </c>
      <c r="P178" s="163">
        <f t="shared" si="53"/>
        <v>0</v>
      </c>
      <c r="Q178" s="163">
        <f t="shared" si="53"/>
        <v>0</v>
      </c>
      <c r="R178" s="163">
        <f t="shared" si="53"/>
        <v>0</v>
      </c>
      <c r="S178" s="163">
        <f t="shared" si="54"/>
        <v>0</v>
      </c>
      <c r="T178" s="163">
        <f t="shared" si="54"/>
        <v>0</v>
      </c>
      <c r="U178" s="163">
        <f t="shared" si="54"/>
        <v>0</v>
      </c>
      <c r="V178" s="163">
        <f t="shared" si="54"/>
        <v>0</v>
      </c>
      <c r="W178" s="163">
        <f t="shared" si="54"/>
        <v>0</v>
      </c>
      <c r="X178" s="163">
        <f t="shared" si="54"/>
        <v>0</v>
      </c>
      <c r="Y178" s="163">
        <f t="shared" si="54"/>
        <v>0</v>
      </c>
      <c r="Z178" s="163">
        <f t="shared" si="54"/>
        <v>0</v>
      </c>
      <c r="AA178" s="163">
        <f t="shared" si="54"/>
        <v>0</v>
      </c>
      <c r="AB178" s="163">
        <f t="shared" si="54"/>
        <v>0</v>
      </c>
      <c r="AC178" s="163">
        <f t="shared" si="54"/>
        <v>0</v>
      </c>
      <c r="AD178" s="163">
        <f t="shared" si="54"/>
        <v>0</v>
      </c>
      <c r="AE178" s="163">
        <f t="shared" si="54"/>
        <v>0</v>
      </c>
      <c r="AF178" s="176">
        <f t="shared" si="54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53"/>
        <v>0</v>
      </c>
      <c r="D179" s="163">
        <f t="shared" si="53"/>
        <v>0</v>
      </c>
      <c r="E179" s="163">
        <f t="shared" si="53"/>
        <v>0</v>
      </c>
      <c r="F179" s="163">
        <f t="shared" si="53"/>
        <v>0</v>
      </c>
      <c r="G179" s="163">
        <f t="shared" si="53"/>
        <v>0</v>
      </c>
      <c r="H179" s="163">
        <f t="shared" si="53"/>
        <v>0</v>
      </c>
      <c r="I179" s="163">
        <f t="shared" si="53"/>
        <v>0</v>
      </c>
      <c r="J179" s="163">
        <f t="shared" si="53"/>
        <v>0</v>
      </c>
      <c r="K179" s="163">
        <f t="shared" si="53"/>
        <v>0</v>
      </c>
      <c r="L179" s="163">
        <f t="shared" si="53"/>
        <v>0</v>
      </c>
      <c r="M179" s="163">
        <f t="shared" si="53"/>
        <v>0</v>
      </c>
      <c r="N179" s="163">
        <f t="shared" si="53"/>
        <v>0</v>
      </c>
      <c r="O179" s="163">
        <f t="shared" si="53"/>
        <v>0</v>
      </c>
      <c r="P179" s="163">
        <f t="shared" si="53"/>
        <v>0</v>
      </c>
      <c r="Q179" s="163">
        <f t="shared" si="53"/>
        <v>0</v>
      </c>
      <c r="R179" s="163">
        <f t="shared" si="53"/>
        <v>0</v>
      </c>
      <c r="S179" s="163">
        <f t="shared" si="54"/>
        <v>0</v>
      </c>
      <c r="T179" s="163">
        <f t="shared" si="54"/>
        <v>0</v>
      </c>
      <c r="U179" s="163">
        <f t="shared" si="54"/>
        <v>0</v>
      </c>
      <c r="V179" s="163">
        <f t="shared" si="54"/>
        <v>0</v>
      </c>
      <c r="W179" s="163">
        <f t="shared" si="54"/>
        <v>0</v>
      </c>
      <c r="X179" s="163">
        <f t="shared" si="54"/>
        <v>0</v>
      </c>
      <c r="Y179" s="163">
        <f t="shared" si="54"/>
        <v>0</v>
      </c>
      <c r="Z179" s="163">
        <f t="shared" si="54"/>
        <v>0</v>
      </c>
      <c r="AA179" s="163">
        <f t="shared" si="54"/>
        <v>0</v>
      </c>
      <c r="AB179" s="163">
        <f t="shared" si="54"/>
        <v>0</v>
      </c>
      <c r="AC179" s="163">
        <f t="shared" si="54"/>
        <v>0</v>
      </c>
      <c r="AD179" s="163">
        <f t="shared" si="54"/>
        <v>0</v>
      </c>
      <c r="AE179" s="163">
        <f t="shared" si="54"/>
        <v>0</v>
      </c>
      <c r="AF179" s="176">
        <f t="shared" si="54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53"/>
        <v>0</v>
      </c>
      <c r="D180" s="163">
        <f t="shared" si="53"/>
        <v>0</v>
      </c>
      <c r="E180" s="163">
        <f t="shared" si="53"/>
        <v>0</v>
      </c>
      <c r="F180" s="163">
        <f t="shared" si="53"/>
        <v>0</v>
      </c>
      <c r="G180" s="163">
        <f t="shared" si="53"/>
        <v>0</v>
      </c>
      <c r="H180" s="163">
        <f t="shared" si="53"/>
        <v>0</v>
      </c>
      <c r="I180" s="163">
        <f t="shared" si="53"/>
        <v>0</v>
      </c>
      <c r="J180" s="163">
        <f t="shared" si="53"/>
        <v>0</v>
      </c>
      <c r="K180" s="163">
        <f t="shared" si="53"/>
        <v>0</v>
      </c>
      <c r="L180" s="163">
        <f t="shared" si="53"/>
        <v>0</v>
      </c>
      <c r="M180" s="163">
        <f t="shared" si="53"/>
        <v>0</v>
      </c>
      <c r="N180" s="163">
        <f t="shared" si="53"/>
        <v>0</v>
      </c>
      <c r="O180" s="163">
        <f t="shared" si="53"/>
        <v>0</v>
      </c>
      <c r="P180" s="163">
        <f t="shared" si="53"/>
        <v>0</v>
      </c>
      <c r="Q180" s="163">
        <f t="shared" si="53"/>
        <v>0</v>
      </c>
      <c r="R180" s="163">
        <f t="shared" si="53"/>
        <v>0</v>
      </c>
      <c r="S180" s="163">
        <f t="shared" si="54"/>
        <v>0</v>
      </c>
      <c r="T180" s="163">
        <f t="shared" si="54"/>
        <v>0</v>
      </c>
      <c r="U180" s="163">
        <f t="shared" si="54"/>
        <v>0</v>
      </c>
      <c r="V180" s="163">
        <f t="shared" si="54"/>
        <v>0</v>
      </c>
      <c r="W180" s="163">
        <f t="shared" si="54"/>
        <v>0</v>
      </c>
      <c r="X180" s="163">
        <f t="shared" si="54"/>
        <v>0</v>
      </c>
      <c r="Y180" s="163">
        <f t="shared" si="54"/>
        <v>0</v>
      </c>
      <c r="Z180" s="163">
        <f t="shared" si="54"/>
        <v>0</v>
      </c>
      <c r="AA180" s="163">
        <f t="shared" si="54"/>
        <v>0</v>
      </c>
      <c r="AB180" s="163">
        <f t="shared" si="54"/>
        <v>0</v>
      </c>
      <c r="AC180" s="163">
        <f t="shared" si="54"/>
        <v>0</v>
      </c>
      <c r="AD180" s="163">
        <f t="shared" si="54"/>
        <v>0</v>
      </c>
      <c r="AE180" s="163">
        <f t="shared" si="54"/>
        <v>0</v>
      </c>
      <c r="AF180" s="176">
        <f t="shared" si="54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53"/>
        <v>0</v>
      </c>
      <c r="D181" s="163">
        <f t="shared" si="53"/>
        <v>0</v>
      </c>
      <c r="E181" s="163">
        <f t="shared" si="53"/>
        <v>0</v>
      </c>
      <c r="F181" s="163">
        <f t="shared" si="53"/>
        <v>0</v>
      </c>
      <c r="G181" s="163">
        <f t="shared" si="53"/>
        <v>0</v>
      </c>
      <c r="H181" s="163">
        <f t="shared" si="53"/>
        <v>0</v>
      </c>
      <c r="I181" s="163">
        <f t="shared" si="53"/>
        <v>0</v>
      </c>
      <c r="J181" s="163">
        <f t="shared" si="53"/>
        <v>0</v>
      </c>
      <c r="K181" s="163">
        <f t="shared" si="53"/>
        <v>0</v>
      </c>
      <c r="L181" s="163">
        <f t="shared" si="53"/>
        <v>0</v>
      </c>
      <c r="M181" s="163">
        <f t="shared" si="53"/>
        <v>0</v>
      </c>
      <c r="N181" s="163">
        <f t="shared" si="53"/>
        <v>0</v>
      </c>
      <c r="O181" s="163">
        <f t="shared" si="53"/>
        <v>0</v>
      </c>
      <c r="P181" s="163">
        <f t="shared" si="53"/>
        <v>0</v>
      </c>
      <c r="Q181" s="163">
        <f t="shared" si="53"/>
        <v>0</v>
      </c>
      <c r="R181" s="163">
        <f t="shared" si="53"/>
        <v>0</v>
      </c>
      <c r="S181" s="163">
        <f t="shared" si="54"/>
        <v>0</v>
      </c>
      <c r="T181" s="163">
        <f t="shared" si="54"/>
        <v>0</v>
      </c>
      <c r="U181" s="163">
        <f t="shared" si="54"/>
        <v>0</v>
      </c>
      <c r="V181" s="163">
        <f t="shared" si="54"/>
        <v>0</v>
      </c>
      <c r="W181" s="163">
        <f t="shared" si="54"/>
        <v>0</v>
      </c>
      <c r="X181" s="163">
        <f t="shared" si="54"/>
        <v>0</v>
      </c>
      <c r="Y181" s="163">
        <f t="shared" si="54"/>
        <v>0</v>
      </c>
      <c r="Z181" s="163">
        <f t="shared" si="54"/>
        <v>0</v>
      </c>
      <c r="AA181" s="163">
        <f t="shared" si="54"/>
        <v>0</v>
      </c>
      <c r="AB181" s="163">
        <f t="shared" si="54"/>
        <v>0</v>
      </c>
      <c r="AC181" s="163">
        <f t="shared" si="54"/>
        <v>0</v>
      </c>
      <c r="AD181" s="163">
        <f t="shared" si="54"/>
        <v>0</v>
      </c>
      <c r="AE181" s="163">
        <f t="shared" si="54"/>
        <v>0</v>
      </c>
      <c r="AF181" s="176">
        <f t="shared" si="54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53"/>
        <v>0</v>
      </c>
      <c r="D182" s="163">
        <f t="shared" si="53"/>
        <v>0</v>
      </c>
      <c r="E182" s="163">
        <f t="shared" si="53"/>
        <v>0</v>
      </c>
      <c r="F182" s="163">
        <f t="shared" si="53"/>
        <v>0</v>
      </c>
      <c r="G182" s="163">
        <f t="shared" si="53"/>
        <v>0</v>
      </c>
      <c r="H182" s="163">
        <f t="shared" si="53"/>
        <v>0</v>
      </c>
      <c r="I182" s="163">
        <f t="shared" si="53"/>
        <v>0</v>
      </c>
      <c r="J182" s="163">
        <f t="shared" si="53"/>
        <v>0</v>
      </c>
      <c r="K182" s="163">
        <f t="shared" si="53"/>
        <v>0</v>
      </c>
      <c r="L182" s="163">
        <f t="shared" si="53"/>
        <v>0</v>
      </c>
      <c r="M182" s="163">
        <f t="shared" si="53"/>
        <v>0</v>
      </c>
      <c r="N182" s="163">
        <f t="shared" si="53"/>
        <v>0</v>
      </c>
      <c r="O182" s="163">
        <f t="shared" si="53"/>
        <v>0</v>
      </c>
      <c r="P182" s="163">
        <f t="shared" si="53"/>
        <v>0</v>
      </c>
      <c r="Q182" s="163">
        <f t="shared" si="53"/>
        <v>0</v>
      </c>
      <c r="R182" s="163">
        <f t="shared" si="53"/>
        <v>0</v>
      </c>
      <c r="S182" s="163">
        <f t="shared" si="54"/>
        <v>0</v>
      </c>
      <c r="T182" s="163">
        <f t="shared" si="54"/>
        <v>0</v>
      </c>
      <c r="U182" s="163">
        <f t="shared" si="54"/>
        <v>0</v>
      </c>
      <c r="V182" s="163">
        <f t="shared" si="54"/>
        <v>0</v>
      </c>
      <c r="W182" s="163">
        <f t="shared" si="54"/>
        <v>0</v>
      </c>
      <c r="X182" s="163">
        <f t="shared" si="54"/>
        <v>0</v>
      </c>
      <c r="Y182" s="163">
        <f t="shared" si="54"/>
        <v>0</v>
      </c>
      <c r="Z182" s="163">
        <f t="shared" si="54"/>
        <v>0</v>
      </c>
      <c r="AA182" s="163">
        <f t="shared" si="54"/>
        <v>0</v>
      </c>
      <c r="AB182" s="163">
        <f t="shared" si="54"/>
        <v>0</v>
      </c>
      <c r="AC182" s="163">
        <f t="shared" si="54"/>
        <v>0</v>
      </c>
      <c r="AD182" s="163">
        <f t="shared" si="54"/>
        <v>0</v>
      </c>
      <c r="AE182" s="163">
        <f t="shared" si="54"/>
        <v>0</v>
      </c>
      <c r="AF182" s="176">
        <f t="shared" si="54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53"/>
        <v>0</v>
      </c>
      <c r="D183" s="163">
        <f t="shared" si="53"/>
        <v>0</v>
      </c>
      <c r="E183" s="163">
        <f t="shared" si="53"/>
        <v>0</v>
      </c>
      <c r="F183" s="163">
        <f t="shared" si="53"/>
        <v>0</v>
      </c>
      <c r="G183" s="163">
        <f t="shared" si="53"/>
        <v>0</v>
      </c>
      <c r="H183" s="163">
        <f t="shared" si="53"/>
        <v>0</v>
      </c>
      <c r="I183" s="163">
        <f t="shared" si="53"/>
        <v>0</v>
      </c>
      <c r="J183" s="163">
        <f t="shared" si="53"/>
        <v>0</v>
      </c>
      <c r="K183" s="163">
        <f t="shared" si="53"/>
        <v>0</v>
      </c>
      <c r="L183" s="163">
        <f t="shared" si="53"/>
        <v>0</v>
      </c>
      <c r="M183" s="163">
        <f t="shared" si="53"/>
        <v>0</v>
      </c>
      <c r="N183" s="163">
        <f t="shared" si="53"/>
        <v>0</v>
      </c>
      <c r="O183" s="163">
        <f t="shared" si="53"/>
        <v>0</v>
      </c>
      <c r="P183" s="163">
        <f t="shared" si="53"/>
        <v>0</v>
      </c>
      <c r="Q183" s="163">
        <f t="shared" si="53"/>
        <v>0</v>
      </c>
      <c r="R183" s="163">
        <f t="shared" si="53"/>
        <v>0</v>
      </c>
      <c r="S183" s="163">
        <f t="shared" si="54"/>
        <v>0</v>
      </c>
      <c r="T183" s="163">
        <f t="shared" si="54"/>
        <v>0</v>
      </c>
      <c r="U183" s="163">
        <f t="shared" si="54"/>
        <v>0</v>
      </c>
      <c r="V183" s="163">
        <f t="shared" si="54"/>
        <v>0</v>
      </c>
      <c r="W183" s="163">
        <f t="shared" si="54"/>
        <v>0</v>
      </c>
      <c r="X183" s="163">
        <f t="shared" si="54"/>
        <v>0</v>
      </c>
      <c r="Y183" s="163">
        <f t="shared" si="54"/>
        <v>0</v>
      </c>
      <c r="Z183" s="163">
        <f t="shared" si="54"/>
        <v>0</v>
      </c>
      <c r="AA183" s="163">
        <f t="shared" si="54"/>
        <v>0</v>
      </c>
      <c r="AB183" s="163">
        <f t="shared" si="54"/>
        <v>0</v>
      </c>
      <c r="AC183" s="163">
        <f t="shared" si="54"/>
        <v>0</v>
      </c>
      <c r="AD183" s="163">
        <f t="shared" si="54"/>
        <v>0</v>
      </c>
      <c r="AE183" s="163">
        <f t="shared" si="54"/>
        <v>0</v>
      </c>
      <c r="AF183" s="176">
        <f t="shared" si="54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53"/>
        <v>0</v>
      </c>
      <c r="D184" s="163">
        <f t="shared" si="53"/>
        <v>0</v>
      </c>
      <c r="E184" s="163">
        <f t="shared" si="53"/>
        <v>0</v>
      </c>
      <c r="F184" s="163">
        <f t="shared" si="53"/>
        <v>0</v>
      </c>
      <c r="G184" s="163">
        <f t="shared" si="53"/>
        <v>0</v>
      </c>
      <c r="H184" s="163">
        <f t="shared" si="53"/>
        <v>0</v>
      </c>
      <c r="I184" s="163">
        <f t="shared" si="53"/>
        <v>0</v>
      </c>
      <c r="J184" s="163">
        <f t="shared" si="53"/>
        <v>0</v>
      </c>
      <c r="K184" s="163">
        <f t="shared" si="53"/>
        <v>0</v>
      </c>
      <c r="L184" s="163">
        <f t="shared" si="53"/>
        <v>0</v>
      </c>
      <c r="M184" s="163">
        <f t="shared" si="53"/>
        <v>0</v>
      </c>
      <c r="N184" s="163">
        <f t="shared" si="53"/>
        <v>0</v>
      </c>
      <c r="O184" s="163">
        <f t="shared" si="53"/>
        <v>0</v>
      </c>
      <c r="P184" s="163">
        <f t="shared" si="53"/>
        <v>0</v>
      </c>
      <c r="Q184" s="163">
        <f t="shared" si="53"/>
        <v>0</v>
      </c>
      <c r="R184" s="163">
        <f t="shared" ref="R184:AF199" si="55">Q184</f>
        <v>0</v>
      </c>
      <c r="S184" s="163">
        <f t="shared" si="55"/>
        <v>0</v>
      </c>
      <c r="T184" s="163">
        <f t="shared" si="55"/>
        <v>0</v>
      </c>
      <c r="U184" s="163">
        <f t="shared" si="55"/>
        <v>0</v>
      </c>
      <c r="V184" s="163">
        <f t="shared" si="55"/>
        <v>0</v>
      </c>
      <c r="W184" s="163">
        <f t="shared" si="55"/>
        <v>0</v>
      </c>
      <c r="X184" s="163">
        <f t="shared" si="55"/>
        <v>0</v>
      </c>
      <c r="Y184" s="163">
        <f t="shared" si="55"/>
        <v>0</v>
      </c>
      <c r="Z184" s="163">
        <f t="shared" si="55"/>
        <v>0</v>
      </c>
      <c r="AA184" s="163">
        <f t="shared" si="55"/>
        <v>0</v>
      </c>
      <c r="AB184" s="163">
        <f t="shared" si="55"/>
        <v>0</v>
      </c>
      <c r="AC184" s="163">
        <f t="shared" si="54"/>
        <v>0</v>
      </c>
      <c r="AD184" s="163">
        <f t="shared" si="55"/>
        <v>0</v>
      </c>
      <c r="AE184" s="163">
        <f t="shared" si="55"/>
        <v>0</v>
      </c>
      <c r="AF184" s="176">
        <f t="shared" si="55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R200" si="56">B185</f>
        <v>0</v>
      </c>
      <c r="D185" s="163">
        <f t="shared" si="56"/>
        <v>0</v>
      </c>
      <c r="E185" s="163">
        <f t="shared" si="56"/>
        <v>0</v>
      </c>
      <c r="F185" s="163">
        <f t="shared" si="56"/>
        <v>0</v>
      </c>
      <c r="G185" s="163">
        <f t="shared" si="56"/>
        <v>0</v>
      </c>
      <c r="H185" s="163">
        <f t="shared" si="56"/>
        <v>0</v>
      </c>
      <c r="I185" s="163">
        <f t="shared" si="56"/>
        <v>0</v>
      </c>
      <c r="J185" s="163">
        <f t="shared" si="56"/>
        <v>0</v>
      </c>
      <c r="K185" s="163">
        <f t="shared" si="56"/>
        <v>0</v>
      </c>
      <c r="L185" s="163">
        <f t="shared" si="56"/>
        <v>0</v>
      </c>
      <c r="M185" s="163">
        <f t="shared" si="56"/>
        <v>0</v>
      </c>
      <c r="N185" s="163">
        <f t="shared" si="56"/>
        <v>0</v>
      </c>
      <c r="O185" s="163">
        <f t="shared" si="56"/>
        <v>0</v>
      </c>
      <c r="P185" s="163">
        <f t="shared" si="56"/>
        <v>0</v>
      </c>
      <c r="Q185" s="163">
        <f t="shared" si="56"/>
        <v>0</v>
      </c>
      <c r="R185" s="163">
        <f t="shared" si="56"/>
        <v>0</v>
      </c>
      <c r="S185" s="163">
        <f t="shared" si="55"/>
        <v>0</v>
      </c>
      <c r="T185" s="163">
        <f t="shared" si="55"/>
        <v>0</v>
      </c>
      <c r="U185" s="163">
        <f t="shared" si="55"/>
        <v>0</v>
      </c>
      <c r="V185" s="163">
        <f t="shared" si="55"/>
        <v>0</v>
      </c>
      <c r="W185" s="163">
        <f t="shared" si="55"/>
        <v>0</v>
      </c>
      <c r="X185" s="163">
        <f t="shared" si="55"/>
        <v>0</v>
      </c>
      <c r="Y185" s="163">
        <f t="shared" si="55"/>
        <v>0</v>
      </c>
      <c r="Z185" s="163">
        <f t="shared" si="55"/>
        <v>0</v>
      </c>
      <c r="AA185" s="163">
        <f t="shared" si="55"/>
        <v>0</v>
      </c>
      <c r="AB185" s="163">
        <f t="shared" si="55"/>
        <v>0</v>
      </c>
      <c r="AC185" s="163">
        <f t="shared" si="55"/>
        <v>0</v>
      </c>
      <c r="AD185" s="163">
        <f t="shared" si="55"/>
        <v>0</v>
      </c>
      <c r="AE185" s="163">
        <f t="shared" si="55"/>
        <v>0</v>
      </c>
      <c r="AF185" s="176">
        <f t="shared" si="55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56"/>
        <v>0</v>
      </c>
      <c r="D186" s="163">
        <f t="shared" si="56"/>
        <v>0</v>
      </c>
      <c r="E186" s="163">
        <f t="shared" si="56"/>
        <v>0</v>
      </c>
      <c r="F186" s="163">
        <f t="shared" si="56"/>
        <v>0</v>
      </c>
      <c r="G186" s="163">
        <f t="shared" si="56"/>
        <v>0</v>
      </c>
      <c r="H186" s="163">
        <f t="shared" si="56"/>
        <v>0</v>
      </c>
      <c r="I186" s="163">
        <f t="shared" si="56"/>
        <v>0</v>
      </c>
      <c r="J186" s="163">
        <f t="shared" si="56"/>
        <v>0</v>
      </c>
      <c r="K186" s="163">
        <f t="shared" si="56"/>
        <v>0</v>
      </c>
      <c r="L186" s="163">
        <f t="shared" si="56"/>
        <v>0</v>
      </c>
      <c r="M186" s="163">
        <f t="shared" si="56"/>
        <v>0</v>
      </c>
      <c r="N186" s="163">
        <f t="shared" si="56"/>
        <v>0</v>
      </c>
      <c r="O186" s="163">
        <f t="shared" si="56"/>
        <v>0</v>
      </c>
      <c r="P186" s="163">
        <f t="shared" si="56"/>
        <v>0</v>
      </c>
      <c r="Q186" s="163">
        <f t="shared" si="56"/>
        <v>0</v>
      </c>
      <c r="R186" s="163">
        <f t="shared" si="56"/>
        <v>0</v>
      </c>
      <c r="S186" s="163">
        <f t="shared" si="55"/>
        <v>0</v>
      </c>
      <c r="T186" s="163">
        <f t="shared" si="55"/>
        <v>0</v>
      </c>
      <c r="U186" s="163">
        <f t="shared" si="55"/>
        <v>0</v>
      </c>
      <c r="V186" s="163">
        <f t="shared" si="55"/>
        <v>0</v>
      </c>
      <c r="W186" s="163">
        <f t="shared" si="55"/>
        <v>0</v>
      </c>
      <c r="X186" s="163">
        <f t="shared" si="55"/>
        <v>0</v>
      </c>
      <c r="Y186" s="163">
        <f t="shared" si="55"/>
        <v>0</v>
      </c>
      <c r="Z186" s="163">
        <f t="shared" si="55"/>
        <v>0</v>
      </c>
      <c r="AA186" s="163">
        <f t="shared" si="55"/>
        <v>0</v>
      </c>
      <c r="AB186" s="163">
        <f t="shared" si="55"/>
        <v>0</v>
      </c>
      <c r="AC186" s="163">
        <f t="shared" si="55"/>
        <v>0</v>
      </c>
      <c r="AD186" s="163">
        <f t="shared" si="55"/>
        <v>0</v>
      </c>
      <c r="AE186" s="163">
        <f t="shared" si="55"/>
        <v>0</v>
      </c>
      <c r="AF186" s="176">
        <f t="shared" si="55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56"/>
        <v>0</v>
      </c>
      <c r="D187" s="163">
        <f t="shared" si="56"/>
        <v>0</v>
      </c>
      <c r="E187" s="163">
        <f t="shared" si="56"/>
        <v>0</v>
      </c>
      <c r="F187" s="163">
        <f t="shared" si="56"/>
        <v>0</v>
      </c>
      <c r="G187" s="163">
        <f t="shared" si="56"/>
        <v>0</v>
      </c>
      <c r="H187" s="163">
        <f t="shared" si="56"/>
        <v>0</v>
      </c>
      <c r="I187" s="163">
        <f t="shared" si="56"/>
        <v>0</v>
      </c>
      <c r="J187" s="163">
        <f t="shared" si="56"/>
        <v>0</v>
      </c>
      <c r="K187" s="163">
        <f t="shared" si="56"/>
        <v>0</v>
      </c>
      <c r="L187" s="163">
        <f t="shared" si="56"/>
        <v>0</v>
      </c>
      <c r="M187" s="163">
        <f t="shared" si="56"/>
        <v>0</v>
      </c>
      <c r="N187" s="163">
        <f t="shared" si="56"/>
        <v>0</v>
      </c>
      <c r="O187" s="163">
        <f t="shared" si="56"/>
        <v>0</v>
      </c>
      <c r="P187" s="163">
        <f t="shared" si="56"/>
        <v>0</v>
      </c>
      <c r="Q187" s="163">
        <f t="shared" si="56"/>
        <v>0</v>
      </c>
      <c r="R187" s="163">
        <f t="shared" si="56"/>
        <v>0</v>
      </c>
      <c r="S187" s="163">
        <f t="shared" si="55"/>
        <v>0</v>
      </c>
      <c r="T187" s="163">
        <f t="shared" si="55"/>
        <v>0</v>
      </c>
      <c r="U187" s="163">
        <f t="shared" si="55"/>
        <v>0</v>
      </c>
      <c r="V187" s="163">
        <f t="shared" si="55"/>
        <v>0</v>
      </c>
      <c r="W187" s="163">
        <f t="shared" si="55"/>
        <v>0</v>
      </c>
      <c r="X187" s="163">
        <f t="shared" si="55"/>
        <v>0</v>
      </c>
      <c r="Y187" s="163">
        <f t="shared" si="55"/>
        <v>0</v>
      </c>
      <c r="Z187" s="163">
        <f t="shared" si="55"/>
        <v>0</v>
      </c>
      <c r="AA187" s="163">
        <f t="shared" si="55"/>
        <v>0</v>
      </c>
      <c r="AB187" s="163">
        <f t="shared" si="55"/>
        <v>0</v>
      </c>
      <c r="AC187" s="163">
        <f t="shared" si="55"/>
        <v>0</v>
      </c>
      <c r="AD187" s="163">
        <f t="shared" si="55"/>
        <v>0</v>
      </c>
      <c r="AE187" s="163">
        <f t="shared" si="55"/>
        <v>0</v>
      </c>
      <c r="AF187" s="176">
        <f t="shared" si="55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56"/>
        <v>0</v>
      </c>
      <c r="D188" s="163">
        <f t="shared" si="56"/>
        <v>0</v>
      </c>
      <c r="E188" s="163">
        <f t="shared" si="56"/>
        <v>0</v>
      </c>
      <c r="F188" s="163">
        <f t="shared" si="56"/>
        <v>0</v>
      </c>
      <c r="G188" s="163">
        <f t="shared" si="56"/>
        <v>0</v>
      </c>
      <c r="H188" s="163">
        <f t="shared" si="56"/>
        <v>0</v>
      </c>
      <c r="I188" s="163">
        <f t="shared" si="56"/>
        <v>0</v>
      </c>
      <c r="J188" s="163">
        <f t="shared" si="56"/>
        <v>0</v>
      </c>
      <c r="K188" s="163">
        <f t="shared" si="56"/>
        <v>0</v>
      </c>
      <c r="L188" s="163">
        <f t="shared" si="56"/>
        <v>0</v>
      </c>
      <c r="M188" s="163">
        <f t="shared" si="56"/>
        <v>0</v>
      </c>
      <c r="N188" s="163">
        <f t="shared" si="56"/>
        <v>0</v>
      </c>
      <c r="O188" s="163">
        <f t="shared" si="56"/>
        <v>0</v>
      </c>
      <c r="P188" s="163">
        <f t="shared" si="56"/>
        <v>0</v>
      </c>
      <c r="Q188" s="163">
        <f t="shared" si="56"/>
        <v>0</v>
      </c>
      <c r="R188" s="163">
        <f t="shared" si="56"/>
        <v>0</v>
      </c>
      <c r="S188" s="163">
        <f t="shared" si="55"/>
        <v>0</v>
      </c>
      <c r="T188" s="163">
        <f t="shared" si="55"/>
        <v>0</v>
      </c>
      <c r="U188" s="163">
        <f t="shared" si="55"/>
        <v>0</v>
      </c>
      <c r="V188" s="163">
        <f t="shared" si="55"/>
        <v>0</v>
      </c>
      <c r="W188" s="163">
        <f t="shared" si="55"/>
        <v>0</v>
      </c>
      <c r="X188" s="163">
        <f t="shared" si="55"/>
        <v>0</v>
      </c>
      <c r="Y188" s="163">
        <f t="shared" si="55"/>
        <v>0</v>
      </c>
      <c r="Z188" s="163">
        <f t="shared" si="55"/>
        <v>0</v>
      </c>
      <c r="AA188" s="163">
        <f t="shared" si="55"/>
        <v>0</v>
      </c>
      <c r="AB188" s="163">
        <f t="shared" si="55"/>
        <v>0</v>
      </c>
      <c r="AC188" s="163">
        <f t="shared" si="55"/>
        <v>0</v>
      </c>
      <c r="AD188" s="163">
        <f t="shared" si="55"/>
        <v>0</v>
      </c>
      <c r="AE188" s="163">
        <f t="shared" si="55"/>
        <v>0</v>
      </c>
      <c r="AF188" s="176">
        <f t="shared" si="55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56"/>
        <v>0</v>
      </c>
      <c r="D189" s="163">
        <f t="shared" si="56"/>
        <v>0</v>
      </c>
      <c r="E189" s="163">
        <f t="shared" si="56"/>
        <v>0</v>
      </c>
      <c r="F189" s="163">
        <f t="shared" si="56"/>
        <v>0</v>
      </c>
      <c r="G189" s="163">
        <f t="shared" si="56"/>
        <v>0</v>
      </c>
      <c r="H189" s="163">
        <f t="shared" si="56"/>
        <v>0</v>
      </c>
      <c r="I189" s="163">
        <f t="shared" si="56"/>
        <v>0</v>
      </c>
      <c r="J189" s="163">
        <f t="shared" si="56"/>
        <v>0</v>
      </c>
      <c r="K189" s="163">
        <f t="shared" si="56"/>
        <v>0</v>
      </c>
      <c r="L189" s="163">
        <f t="shared" si="56"/>
        <v>0</v>
      </c>
      <c r="M189" s="163">
        <f t="shared" si="56"/>
        <v>0</v>
      </c>
      <c r="N189" s="163">
        <f t="shared" si="56"/>
        <v>0</v>
      </c>
      <c r="O189" s="163">
        <f t="shared" si="56"/>
        <v>0</v>
      </c>
      <c r="P189" s="163">
        <f t="shared" si="56"/>
        <v>0</v>
      </c>
      <c r="Q189" s="163">
        <f t="shared" si="56"/>
        <v>0</v>
      </c>
      <c r="R189" s="163">
        <f t="shared" si="56"/>
        <v>0</v>
      </c>
      <c r="S189" s="163">
        <f t="shared" si="55"/>
        <v>0</v>
      </c>
      <c r="T189" s="163">
        <f t="shared" si="55"/>
        <v>0</v>
      </c>
      <c r="U189" s="163">
        <f t="shared" si="55"/>
        <v>0</v>
      </c>
      <c r="V189" s="163">
        <f t="shared" si="55"/>
        <v>0</v>
      </c>
      <c r="W189" s="163">
        <f t="shared" si="55"/>
        <v>0</v>
      </c>
      <c r="X189" s="163">
        <f t="shared" si="55"/>
        <v>0</v>
      </c>
      <c r="Y189" s="163">
        <f t="shared" si="55"/>
        <v>0</v>
      </c>
      <c r="Z189" s="163">
        <f t="shared" si="55"/>
        <v>0</v>
      </c>
      <c r="AA189" s="163">
        <f t="shared" si="55"/>
        <v>0</v>
      </c>
      <c r="AB189" s="163">
        <f t="shared" si="55"/>
        <v>0</v>
      </c>
      <c r="AC189" s="163">
        <f t="shared" si="55"/>
        <v>0</v>
      </c>
      <c r="AD189" s="163">
        <f t="shared" si="55"/>
        <v>0</v>
      </c>
      <c r="AE189" s="163">
        <f t="shared" si="55"/>
        <v>0</v>
      </c>
      <c r="AF189" s="176">
        <f t="shared" si="55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56"/>
        <v>0</v>
      </c>
      <c r="D190" s="163">
        <f t="shared" si="56"/>
        <v>0</v>
      </c>
      <c r="E190" s="163">
        <f t="shared" si="56"/>
        <v>0</v>
      </c>
      <c r="F190" s="163">
        <f t="shared" si="56"/>
        <v>0</v>
      </c>
      <c r="G190" s="163">
        <f t="shared" si="56"/>
        <v>0</v>
      </c>
      <c r="H190" s="163">
        <f t="shared" si="56"/>
        <v>0</v>
      </c>
      <c r="I190" s="163">
        <f t="shared" si="56"/>
        <v>0</v>
      </c>
      <c r="J190" s="163">
        <f t="shared" si="56"/>
        <v>0</v>
      </c>
      <c r="K190" s="163">
        <f t="shared" si="56"/>
        <v>0</v>
      </c>
      <c r="L190" s="163">
        <f t="shared" si="56"/>
        <v>0</v>
      </c>
      <c r="M190" s="163">
        <f t="shared" si="56"/>
        <v>0</v>
      </c>
      <c r="N190" s="163">
        <f t="shared" si="56"/>
        <v>0</v>
      </c>
      <c r="O190" s="163">
        <f t="shared" si="56"/>
        <v>0</v>
      </c>
      <c r="P190" s="163">
        <f t="shared" si="56"/>
        <v>0</v>
      </c>
      <c r="Q190" s="163">
        <f t="shared" si="56"/>
        <v>0</v>
      </c>
      <c r="R190" s="163">
        <f t="shared" si="56"/>
        <v>0</v>
      </c>
      <c r="S190" s="163">
        <f t="shared" si="55"/>
        <v>0</v>
      </c>
      <c r="T190" s="163">
        <f t="shared" si="55"/>
        <v>0</v>
      </c>
      <c r="U190" s="163">
        <f t="shared" si="55"/>
        <v>0</v>
      </c>
      <c r="V190" s="163">
        <f t="shared" si="55"/>
        <v>0</v>
      </c>
      <c r="W190" s="163">
        <f t="shared" si="55"/>
        <v>0</v>
      </c>
      <c r="X190" s="163">
        <f t="shared" si="55"/>
        <v>0</v>
      </c>
      <c r="Y190" s="163">
        <f t="shared" si="55"/>
        <v>0</v>
      </c>
      <c r="Z190" s="163">
        <f t="shared" si="55"/>
        <v>0</v>
      </c>
      <c r="AA190" s="163">
        <f t="shared" si="55"/>
        <v>0</v>
      </c>
      <c r="AB190" s="163">
        <f t="shared" si="55"/>
        <v>0</v>
      </c>
      <c r="AC190" s="163">
        <f t="shared" si="55"/>
        <v>0</v>
      </c>
      <c r="AD190" s="163">
        <f t="shared" si="55"/>
        <v>0</v>
      </c>
      <c r="AE190" s="163">
        <f t="shared" si="55"/>
        <v>0</v>
      </c>
      <c r="AF190" s="176">
        <f t="shared" si="55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56"/>
        <v>0</v>
      </c>
      <c r="D191" s="163">
        <f t="shared" si="56"/>
        <v>0</v>
      </c>
      <c r="E191" s="163">
        <f t="shared" si="56"/>
        <v>0</v>
      </c>
      <c r="F191" s="163">
        <f t="shared" si="56"/>
        <v>0</v>
      </c>
      <c r="G191" s="163">
        <f t="shared" si="56"/>
        <v>0</v>
      </c>
      <c r="H191" s="163">
        <f t="shared" si="56"/>
        <v>0</v>
      </c>
      <c r="I191" s="163">
        <f t="shared" si="56"/>
        <v>0</v>
      </c>
      <c r="J191" s="163">
        <f t="shared" si="56"/>
        <v>0</v>
      </c>
      <c r="K191" s="163">
        <f t="shared" si="56"/>
        <v>0</v>
      </c>
      <c r="L191" s="163">
        <f t="shared" si="56"/>
        <v>0</v>
      </c>
      <c r="M191" s="163">
        <f t="shared" si="56"/>
        <v>0</v>
      </c>
      <c r="N191" s="163">
        <f t="shared" si="56"/>
        <v>0</v>
      </c>
      <c r="O191" s="163">
        <f t="shared" si="56"/>
        <v>0</v>
      </c>
      <c r="P191" s="163">
        <f t="shared" si="56"/>
        <v>0</v>
      </c>
      <c r="Q191" s="163">
        <f t="shared" si="56"/>
        <v>0</v>
      </c>
      <c r="R191" s="163">
        <f t="shared" si="56"/>
        <v>0</v>
      </c>
      <c r="S191" s="163">
        <f t="shared" si="55"/>
        <v>0</v>
      </c>
      <c r="T191" s="163">
        <f t="shared" si="55"/>
        <v>0</v>
      </c>
      <c r="U191" s="163">
        <f t="shared" si="55"/>
        <v>0</v>
      </c>
      <c r="V191" s="163">
        <f t="shared" si="55"/>
        <v>0</v>
      </c>
      <c r="W191" s="163">
        <f t="shared" si="55"/>
        <v>0</v>
      </c>
      <c r="X191" s="163">
        <f t="shared" si="55"/>
        <v>0</v>
      </c>
      <c r="Y191" s="163">
        <f t="shared" si="55"/>
        <v>0</v>
      </c>
      <c r="Z191" s="163">
        <f t="shared" si="55"/>
        <v>0</v>
      </c>
      <c r="AA191" s="163">
        <f t="shared" si="55"/>
        <v>0</v>
      </c>
      <c r="AB191" s="163">
        <f t="shared" si="55"/>
        <v>0</v>
      </c>
      <c r="AC191" s="163">
        <f t="shared" si="55"/>
        <v>0</v>
      </c>
      <c r="AD191" s="163">
        <f t="shared" si="55"/>
        <v>0</v>
      </c>
      <c r="AE191" s="163">
        <f t="shared" si="55"/>
        <v>0</v>
      </c>
      <c r="AF191" s="176">
        <f t="shared" si="55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56"/>
        <v>0</v>
      </c>
      <c r="D192" s="163">
        <f t="shared" si="56"/>
        <v>0</v>
      </c>
      <c r="E192" s="163">
        <f t="shared" si="56"/>
        <v>0</v>
      </c>
      <c r="F192" s="163">
        <f t="shared" si="56"/>
        <v>0</v>
      </c>
      <c r="G192" s="163">
        <f t="shared" si="56"/>
        <v>0</v>
      </c>
      <c r="H192" s="163">
        <f t="shared" si="56"/>
        <v>0</v>
      </c>
      <c r="I192" s="163">
        <f t="shared" si="56"/>
        <v>0</v>
      </c>
      <c r="J192" s="163">
        <f t="shared" si="56"/>
        <v>0</v>
      </c>
      <c r="K192" s="163">
        <f t="shared" si="56"/>
        <v>0</v>
      </c>
      <c r="L192" s="163">
        <f t="shared" si="56"/>
        <v>0</v>
      </c>
      <c r="M192" s="163">
        <f t="shared" si="56"/>
        <v>0</v>
      </c>
      <c r="N192" s="163">
        <f t="shared" si="56"/>
        <v>0</v>
      </c>
      <c r="O192" s="163">
        <f t="shared" si="56"/>
        <v>0</v>
      </c>
      <c r="P192" s="163">
        <f t="shared" si="56"/>
        <v>0</v>
      </c>
      <c r="Q192" s="163">
        <f t="shared" si="56"/>
        <v>0</v>
      </c>
      <c r="R192" s="163">
        <f t="shared" si="56"/>
        <v>0</v>
      </c>
      <c r="S192" s="163">
        <f t="shared" si="55"/>
        <v>0</v>
      </c>
      <c r="T192" s="163">
        <f t="shared" si="55"/>
        <v>0</v>
      </c>
      <c r="U192" s="163">
        <f t="shared" si="55"/>
        <v>0</v>
      </c>
      <c r="V192" s="163">
        <f t="shared" si="55"/>
        <v>0</v>
      </c>
      <c r="W192" s="163">
        <f t="shared" si="55"/>
        <v>0</v>
      </c>
      <c r="X192" s="163">
        <f t="shared" si="55"/>
        <v>0</v>
      </c>
      <c r="Y192" s="163">
        <f t="shared" si="55"/>
        <v>0</v>
      </c>
      <c r="Z192" s="163">
        <f t="shared" si="55"/>
        <v>0</v>
      </c>
      <c r="AA192" s="163">
        <f t="shared" si="55"/>
        <v>0</v>
      </c>
      <c r="AB192" s="163">
        <f t="shared" si="55"/>
        <v>0</v>
      </c>
      <c r="AC192" s="163">
        <f t="shared" si="55"/>
        <v>0</v>
      </c>
      <c r="AD192" s="163">
        <f t="shared" si="55"/>
        <v>0</v>
      </c>
      <c r="AE192" s="163">
        <f t="shared" si="55"/>
        <v>0</v>
      </c>
      <c r="AF192" s="176">
        <f t="shared" si="55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56"/>
        <v>0</v>
      </c>
      <c r="D193" s="163">
        <f t="shared" si="56"/>
        <v>0</v>
      </c>
      <c r="E193" s="163">
        <f t="shared" si="56"/>
        <v>0</v>
      </c>
      <c r="F193" s="163">
        <f t="shared" si="56"/>
        <v>0</v>
      </c>
      <c r="G193" s="163">
        <f t="shared" si="56"/>
        <v>0</v>
      </c>
      <c r="H193" s="163">
        <f t="shared" si="56"/>
        <v>0</v>
      </c>
      <c r="I193" s="163">
        <f t="shared" si="56"/>
        <v>0</v>
      </c>
      <c r="J193" s="163">
        <f t="shared" si="56"/>
        <v>0</v>
      </c>
      <c r="K193" s="163">
        <f t="shared" si="56"/>
        <v>0</v>
      </c>
      <c r="L193" s="163">
        <f t="shared" si="56"/>
        <v>0</v>
      </c>
      <c r="M193" s="163">
        <f t="shared" si="56"/>
        <v>0</v>
      </c>
      <c r="N193" s="163">
        <f t="shared" si="56"/>
        <v>0</v>
      </c>
      <c r="O193" s="163">
        <f t="shared" si="56"/>
        <v>0</v>
      </c>
      <c r="P193" s="163">
        <f t="shared" si="56"/>
        <v>0</v>
      </c>
      <c r="Q193" s="163">
        <f t="shared" si="56"/>
        <v>0</v>
      </c>
      <c r="R193" s="163">
        <f t="shared" si="56"/>
        <v>0</v>
      </c>
      <c r="S193" s="163">
        <f t="shared" si="55"/>
        <v>0</v>
      </c>
      <c r="T193" s="163">
        <f t="shared" si="55"/>
        <v>0</v>
      </c>
      <c r="U193" s="163">
        <f t="shared" si="55"/>
        <v>0</v>
      </c>
      <c r="V193" s="163">
        <f t="shared" si="55"/>
        <v>0</v>
      </c>
      <c r="W193" s="163">
        <f t="shared" si="55"/>
        <v>0</v>
      </c>
      <c r="X193" s="163">
        <f t="shared" si="55"/>
        <v>0</v>
      </c>
      <c r="Y193" s="163">
        <f t="shared" si="55"/>
        <v>0</v>
      </c>
      <c r="Z193" s="163">
        <f t="shared" si="55"/>
        <v>0</v>
      </c>
      <c r="AA193" s="163">
        <f t="shared" si="55"/>
        <v>0</v>
      </c>
      <c r="AB193" s="163">
        <f t="shared" si="55"/>
        <v>0</v>
      </c>
      <c r="AC193" s="163">
        <f t="shared" si="55"/>
        <v>0</v>
      </c>
      <c r="AD193" s="163">
        <f t="shared" si="55"/>
        <v>0</v>
      </c>
      <c r="AE193" s="163">
        <f t="shared" si="55"/>
        <v>0</v>
      </c>
      <c r="AF193" s="176">
        <f t="shared" si="55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56"/>
        <v>0</v>
      </c>
      <c r="D194" s="163">
        <f t="shared" si="56"/>
        <v>0</v>
      </c>
      <c r="E194" s="163">
        <f t="shared" si="56"/>
        <v>0</v>
      </c>
      <c r="F194" s="163">
        <f t="shared" si="56"/>
        <v>0</v>
      </c>
      <c r="G194" s="163">
        <f t="shared" si="56"/>
        <v>0</v>
      </c>
      <c r="H194" s="163">
        <f t="shared" si="56"/>
        <v>0</v>
      </c>
      <c r="I194" s="163">
        <f t="shared" si="56"/>
        <v>0</v>
      </c>
      <c r="J194" s="163">
        <f t="shared" si="56"/>
        <v>0</v>
      </c>
      <c r="K194" s="163">
        <f t="shared" si="56"/>
        <v>0</v>
      </c>
      <c r="L194" s="163">
        <f t="shared" si="56"/>
        <v>0</v>
      </c>
      <c r="M194" s="163">
        <f t="shared" si="56"/>
        <v>0</v>
      </c>
      <c r="N194" s="163">
        <f t="shared" si="56"/>
        <v>0</v>
      </c>
      <c r="O194" s="163">
        <f t="shared" si="56"/>
        <v>0</v>
      </c>
      <c r="P194" s="163">
        <f t="shared" si="56"/>
        <v>0</v>
      </c>
      <c r="Q194" s="163">
        <f t="shared" si="56"/>
        <v>0</v>
      </c>
      <c r="R194" s="163">
        <f t="shared" si="56"/>
        <v>0</v>
      </c>
      <c r="S194" s="163">
        <f t="shared" si="55"/>
        <v>0</v>
      </c>
      <c r="T194" s="163">
        <f t="shared" si="55"/>
        <v>0</v>
      </c>
      <c r="U194" s="163">
        <f t="shared" si="55"/>
        <v>0</v>
      </c>
      <c r="V194" s="163">
        <f t="shared" si="55"/>
        <v>0</v>
      </c>
      <c r="W194" s="163">
        <f t="shared" si="55"/>
        <v>0</v>
      </c>
      <c r="X194" s="163">
        <f t="shared" si="55"/>
        <v>0</v>
      </c>
      <c r="Y194" s="163">
        <f t="shared" si="55"/>
        <v>0</v>
      </c>
      <c r="Z194" s="163">
        <f t="shared" si="55"/>
        <v>0</v>
      </c>
      <c r="AA194" s="163">
        <f t="shared" si="55"/>
        <v>0</v>
      </c>
      <c r="AB194" s="163">
        <f t="shared" si="55"/>
        <v>0</v>
      </c>
      <c r="AC194" s="163">
        <f t="shared" si="55"/>
        <v>0</v>
      </c>
      <c r="AD194" s="163">
        <f t="shared" si="55"/>
        <v>0</v>
      </c>
      <c r="AE194" s="163">
        <f t="shared" si="55"/>
        <v>0</v>
      </c>
      <c r="AF194" s="176">
        <f t="shared" si="55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56"/>
        <v>0</v>
      </c>
      <c r="D195" s="163">
        <f t="shared" si="56"/>
        <v>0</v>
      </c>
      <c r="E195" s="163">
        <f t="shared" si="56"/>
        <v>0</v>
      </c>
      <c r="F195" s="163">
        <f t="shared" si="56"/>
        <v>0</v>
      </c>
      <c r="G195" s="163">
        <f t="shared" si="56"/>
        <v>0</v>
      </c>
      <c r="H195" s="163">
        <f t="shared" si="56"/>
        <v>0</v>
      </c>
      <c r="I195" s="163">
        <f t="shared" si="56"/>
        <v>0</v>
      </c>
      <c r="J195" s="163">
        <f t="shared" si="56"/>
        <v>0</v>
      </c>
      <c r="K195" s="163">
        <f t="shared" si="56"/>
        <v>0</v>
      </c>
      <c r="L195" s="163">
        <f t="shared" si="56"/>
        <v>0</v>
      </c>
      <c r="M195" s="163">
        <f t="shared" si="56"/>
        <v>0</v>
      </c>
      <c r="N195" s="163">
        <f t="shared" si="56"/>
        <v>0</v>
      </c>
      <c r="O195" s="163">
        <f t="shared" si="56"/>
        <v>0</v>
      </c>
      <c r="P195" s="163">
        <f t="shared" si="56"/>
        <v>0</v>
      </c>
      <c r="Q195" s="163">
        <f t="shared" si="56"/>
        <v>0</v>
      </c>
      <c r="R195" s="163">
        <f t="shared" si="56"/>
        <v>0</v>
      </c>
      <c r="S195" s="163">
        <f t="shared" si="55"/>
        <v>0</v>
      </c>
      <c r="T195" s="163">
        <f t="shared" si="55"/>
        <v>0</v>
      </c>
      <c r="U195" s="163">
        <f t="shared" si="55"/>
        <v>0</v>
      </c>
      <c r="V195" s="163">
        <f t="shared" si="55"/>
        <v>0</v>
      </c>
      <c r="W195" s="163">
        <f t="shared" si="55"/>
        <v>0</v>
      </c>
      <c r="X195" s="163">
        <f t="shared" si="55"/>
        <v>0</v>
      </c>
      <c r="Y195" s="163">
        <f t="shared" si="55"/>
        <v>0</v>
      </c>
      <c r="Z195" s="163">
        <f t="shared" si="55"/>
        <v>0</v>
      </c>
      <c r="AA195" s="163">
        <f t="shared" si="55"/>
        <v>0</v>
      </c>
      <c r="AB195" s="163">
        <f t="shared" si="55"/>
        <v>0</v>
      </c>
      <c r="AC195" s="163">
        <f t="shared" si="55"/>
        <v>0</v>
      </c>
      <c r="AD195" s="163">
        <f t="shared" si="55"/>
        <v>0</v>
      </c>
      <c r="AE195" s="163">
        <f t="shared" si="55"/>
        <v>0</v>
      </c>
      <c r="AF195" s="176">
        <f t="shared" si="55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56"/>
        <v>0</v>
      </c>
      <c r="D196" s="163">
        <f t="shared" si="56"/>
        <v>0</v>
      </c>
      <c r="E196" s="163">
        <f t="shared" si="56"/>
        <v>0</v>
      </c>
      <c r="F196" s="163">
        <f t="shared" si="56"/>
        <v>0</v>
      </c>
      <c r="G196" s="163">
        <f t="shared" si="56"/>
        <v>0</v>
      </c>
      <c r="H196" s="163">
        <f t="shared" si="56"/>
        <v>0</v>
      </c>
      <c r="I196" s="163">
        <f t="shared" si="56"/>
        <v>0</v>
      </c>
      <c r="J196" s="163">
        <f t="shared" si="56"/>
        <v>0</v>
      </c>
      <c r="K196" s="163">
        <f t="shared" si="56"/>
        <v>0</v>
      </c>
      <c r="L196" s="163">
        <f t="shared" si="56"/>
        <v>0</v>
      </c>
      <c r="M196" s="163">
        <f t="shared" si="56"/>
        <v>0</v>
      </c>
      <c r="N196" s="163">
        <f t="shared" si="56"/>
        <v>0</v>
      </c>
      <c r="O196" s="163">
        <f t="shared" si="56"/>
        <v>0</v>
      </c>
      <c r="P196" s="163">
        <f t="shared" si="56"/>
        <v>0</v>
      </c>
      <c r="Q196" s="163">
        <f t="shared" si="56"/>
        <v>0</v>
      </c>
      <c r="R196" s="163">
        <f t="shared" si="56"/>
        <v>0</v>
      </c>
      <c r="S196" s="163">
        <f t="shared" si="55"/>
        <v>0</v>
      </c>
      <c r="T196" s="163">
        <f t="shared" si="55"/>
        <v>0</v>
      </c>
      <c r="U196" s="163">
        <f t="shared" si="55"/>
        <v>0</v>
      </c>
      <c r="V196" s="163">
        <f t="shared" si="55"/>
        <v>0</v>
      </c>
      <c r="W196" s="163">
        <f t="shared" si="55"/>
        <v>0</v>
      </c>
      <c r="X196" s="163">
        <f t="shared" si="55"/>
        <v>0</v>
      </c>
      <c r="Y196" s="163">
        <f t="shared" si="55"/>
        <v>0</v>
      </c>
      <c r="Z196" s="163">
        <f t="shared" si="55"/>
        <v>0</v>
      </c>
      <c r="AA196" s="163">
        <f t="shared" si="55"/>
        <v>0</v>
      </c>
      <c r="AB196" s="163">
        <f t="shared" si="55"/>
        <v>0</v>
      </c>
      <c r="AC196" s="163">
        <f t="shared" si="55"/>
        <v>0</v>
      </c>
      <c r="AD196" s="163">
        <f t="shared" si="55"/>
        <v>0</v>
      </c>
      <c r="AE196" s="163">
        <f t="shared" si="55"/>
        <v>0</v>
      </c>
      <c r="AF196" s="176">
        <f t="shared" si="55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56"/>
        <v>0</v>
      </c>
      <c r="D197" s="163">
        <f t="shared" si="56"/>
        <v>0</v>
      </c>
      <c r="E197" s="163">
        <f t="shared" si="56"/>
        <v>0</v>
      </c>
      <c r="F197" s="163">
        <f t="shared" si="56"/>
        <v>0</v>
      </c>
      <c r="G197" s="163">
        <f t="shared" si="56"/>
        <v>0</v>
      </c>
      <c r="H197" s="163">
        <f t="shared" si="56"/>
        <v>0</v>
      </c>
      <c r="I197" s="163">
        <f t="shared" si="56"/>
        <v>0</v>
      </c>
      <c r="J197" s="163">
        <f t="shared" si="56"/>
        <v>0</v>
      </c>
      <c r="K197" s="163">
        <f t="shared" si="56"/>
        <v>0</v>
      </c>
      <c r="L197" s="163">
        <f t="shared" si="56"/>
        <v>0</v>
      </c>
      <c r="M197" s="163">
        <f t="shared" si="56"/>
        <v>0</v>
      </c>
      <c r="N197" s="163">
        <f t="shared" si="56"/>
        <v>0</v>
      </c>
      <c r="O197" s="163">
        <f t="shared" si="56"/>
        <v>0</v>
      </c>
      <c r="P197" s="163">
        <f t="shared" si="56"/>
        <v>0</v>
      </c>
      <c r="Q197" s="163">
        <f t="shared" si="56"/>
        <v>0</v>
      </c>
      <c r="R197" s="163">
        <f t="shared" si="56"/>
        <v>0</v>
      </c>
      <c r="S197" s="163">
        <f t="shared" si="55"/>
        <v>0</v>
      </c>
      <c r="T197" s="163">
        <f t="shared" si="55"/>
        <v>0</v>
      </c>
      <c r="U197" s="163">
        <f t="shared" si="55"/>
        <v>0</v>
      </c>
      <c r="V197" s="163">
        <f t="shared" si="55"/>
        <v>0</v>
      </c>
      <c r="W197" s="163">
        <f t="shared" si="55"/>
        <v>0</v>
      </c>
      <c r="X197" s="163">
        <f t="shared" si="55"/>
        <v>0</v>
      </c>
      <c r="Y197" s="163">
        <f t="shared" si="55"/>
        <v>0</v>
      </c>
      <c r="Z197" s="163">
        <f t="shared" si="55"/>
        <v>0</v>
      </c>
      <c r="AA197" s="163">
        <f t="shared" si="55"/>
        <v>0</v>
      </c>
      <c r="AB197" s="163">
        <f t="shared" si="55"/>
        <v>0</v>
      </c>
      <c r="AC197" s="163">
        <f t="shared" si="55"/>
        <v>0</v>
      </c>
      <c r="AD197" s="163">
        <f t="shared" si="55"/>
        <v>0</v>
      </c>
      <c r="AE197" s="163">
        <f t="shared" si="55"/>
        <v>0</v>
      </c>
      <c r="AF197" s="176">
        <f t="shared" si="55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56"/>
        <v>0</v>
      </c>
      <c r="D198" s="163">
        <f t="shared" si="56"/>
        <v>0</v>
      </c>
      <c r="E198" s="163">
        <f t="shared" si="56"/>
        <v>0</v>
      </c>
      <c r="F198" s="163">
        <f t="shared" si="56"/>
        <v>0</v>
      </c>
      <c r="G198" s="163">
        <f t="shared" si="56"/>
        <v>0</v>
      </c>
      <c r="H198" s="163">
        <f t="shared" si="56"/>
        <v>0</v>
      </c>
      <c r="I198" s="163">
        <f t="shared" si="56"/>
        <v>0</v>
      </c>
      <c r="J198" s="163">
        <f t="shared" si="56"/>
        <v>0</v>
      </c>
      <c r="K198" s="163">
        <f t="shared" si="56"/>
        <v>0</v>
      </c>
      <c r="L198" s="163">
        <f t="shared" si="56"/>
        <v>0</v>
      </c>
      <c r="M198" s="163">
        <f t="shared" si="56"/>
        <v>0</v>
      </c>
      <c r="N198" s="163">
        <f t="shared" si="56"/>
        <v>0</v>
      </c>
      <c r="O198" s="163">
        <f t="shared" si="56"/>
        <v>0</v>
      </c>
      <c r="P198" s="163">
        <f t="shared" si="56"/>
        <v>0</v>
      </c>
      <c r="Q198" s="163">
        <f t="shared" si="56"/>
        <v>0</v>
      </c>
      <c r="R198" s="163">
        <f t="shared" si="56"/>
        <v>0</v>
      </c>
      <c r="S198" s="163">
        <f t="shared" si="55"/>
        <v>0</v>
      </c>
      <c r="T198" s="163">
        <f t="shared" si="55"/>
        <v>0</v>
      </c>
      <c r="U198" s="163">
        <f t="shared" si="55"/>
        <v>0</v>
      </c>
      <c r="V198" s="163">
        <f t="shared" si="55"/>
        <v>0</v>
      </c>
      <c r="W198" s="163">
        <f t="shared" si="55"/>
        <v>0</v>
      </c>
      <c r="X198" s="163">
        <f t="shared" si="55"/>
        <v>0</v>
      </c>
      <c r="Y198" s="163">
        <f t="shared" si="55"/>
        <v>0</v>
      </c>
      <c r="Z198" s="163">
        <f t="shared" si="55"/>
        <v>0</v>
      </c>
      <c r="AA198" s="163">
        <f t="shared" si="55"/>
        <v>0</v>
      </c>
      <c r="AB198" s="163">
        <f t="shared" si="55"/>
        <v>0</v>
      </c>
      <c r="AC198" s="163">
        <f t="shared" si="55"/>
        <v>0</v>
      </c>
      <c r="AD198" s="163">
        <f t="shared" si="55"/>
        <v>0</v>
      </c>
      <c r="AE198" s="163">
        <f t="shared" si="55"/>
        <v>0</v>
      </c>
      <c r="AF198" s="176">
        <f t="shared" si="55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56"/>
        <v>0</v>
      </c>
      <c r="D199" s="163">
        <f t="shared" si="56"/>
        <v>0</v>
      </c>
      <c r="E199" s="163">
        <f t="shared" si="56"/>
        <v>0</v>
      </c>
      <c r="F199" s="163">
        <f t="shared" si="56"/>
        <v>0</v>
      </c>
      <c r="G199" s="163">
        <f t="shared" si="56"/>
        <v>0</v>
      </c>
      <c r="H199" s="163">
        <f t="shared" si="56"/>
        <v>0</v>
      </c>
      <c r="I199" s="163">
        <f t="shared" si="56"/>
        <v>0</v>
      </c>
      <c r="J199" s="163">
        <f t="shared" si="56"/>
        <v>0</v>
      </c>
      <c r="K199" s="163">
        <f t="shared" si="56"/>
        <v>0</v>
      </c>
      <c r="L199" s="163">
        <f t="shared" si="56"/>
        <v>0</v>
      </c>
      <c r="M199" s="163">
        <f t="shared" si="56"/>
        <v>0</v>
      </c>
      <c r="N199" s="163">
        <f t="shared" si="56"/>
        <v>0</v>
      </c>
      <c r="O199" s="163">
        <f t="shared" si="56"/>
        <v>0</v>
      </c>
      <c r="P199" s="163">
        <f t="shared" si="56"/>
        <v>0</v>
      </c>
      <c r="Q199" s="163">
        <f t="shared" si="56"/>
        <v>0</v>
      </c>
      <c r="R199" s="163">
        <f t="shared" si="56"/>
        <v>0</v>
      </c>
      <c r="S199" s="163">
        <f t="shared" si="55"/>
        <v>0</v>
      </c>
      <c r="T199" s="163">
        <f t="shared" si="55"/>
        <v>0</v>
      </c>
      <c r="U199" s="163">
        <f t="shared" si="55"/>
        <v>0</v>
      </c>
      <c r="V199" s="163">
        <f t="shared" si="55"/>
        <v>0</v>
      </c>
      <c r="W199" s="163">
        <f t="shared" si="55"/>
        <v>0</v>
      </c>
      <c r="X199" s="163">
        <f t="shared" si="55"/>
        <v>0</v>
      </c>
      <c r="Y199" s="163">
        <f t="shared" si="55"/>
        <v>0</v>
      </c>
      <c r="Z199" s="163">
        <f t="shared" si="55"/>
        <v>0</v>
      </c>
      <c r="AA199" s="163">
        <f t="shared" si="55"/>
        <v>0</v>
      </c>
      <c r="AB199" s="163">
        <f t="shared" si="55"/>
        <v>0</v>
      </c>
      <c r="AC199" s="163">
        <f t="shared" si="55"/>
        <v>0</v>
      </c>
      <c r="AD199" s="163">
        <f t="shared" si="55"/>
        <v>0</v>
      </c>
      <c r="AE199" s="163">
        <f t="shared" si="55"/>
        <v>0</v>
      </c>
      <c r="AF199" s="176">
        <f t="shared" si="55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56"/>
        <v>0</v>
      </c>
      <c r="D200" s="163">
        <f t="shared" si="56"/>
        <v>0</v>
      </c>
      <c r="E200" s="163">
        <f t="shared" si="56"/>
        <v>0</v>
      </c>
      <c r="F200" s="163">
        <f t="shared" si="56"/>
        <v>0</v>
      </c>
      <c r="G200" s="163">
        <f t="shared" si="56"/>
        <v>0</v>
      </c>
      <c r="H200" s="163">
        <f t="shared" si="56"/>
        <v>0</v>
      </c>
      <c r="I200" s="163">
        <f t="shared" si="56"/>
        <v>0</v>
      </c>
      <c r="J200" s="163">
        <f t="shared" si="56"/>
        <v>0</v>
      </c>
      <c r="K200" s="163">
        <f t="shared" si="56"/>
        <v>0</v>
      </c>
      <c r="L200" s="163">
        <f t="shared" si="56"/>
        <v>0</v>
      </c>
      <c r="M200" s="163">
        <f t="shared" si="56"/>
        <v>0</v>
      </c>
      <c r="N200" s="163">
        <f t="shared" si="56"/>
        <v>0</v>
      </c>
      <c r="O200" s="163">
        <f t="shared" si="56"/>
        <v>0</v>
      </c>
      <c r="P200" s="163">
        <f t="shared" si="56"/>
        <v>0</v>
      </c>
      <c r="Q200" s="163">
        <f t="shared" si="56"/>
        <v>0</v>
      </c>
      <c r="R200" s="163">
        <f t="shared" ref="R200:AF215" si="57">Q200</f>
        <v>0</v>
      </c>
      <c r="S200" s="163">
        <f t="shared" si="57"/>
        <v>0</v>
      </c>
      <c r="T200" s="163">
        <f t="shared" si="57"/>
        <v>0</v>
      </c>
      <c r="U200" s="163">
        <f t="shared" si="57"/>
        <v>0</v>
      </c>
      <c r="V200" s="163">
        <f t="shared" si="57"/>
        <v>0</v>
      </c>
      <c r="W200" s="163">
        <f t="shared" si="57"/>
        <v>0</v>
      </c>
      <c r="X200" s="163">
        <f t="shared" si="57"/>
        <v>0</v>
      </c>
      <c r="Y200" s="163">
        <f t="shared" si="57"/>
        <v>0</v>
      </c>
      <c r="Z200" s="163">
        <f t="shared" si="57"/>
        <v>0</v>
      </c>
      <c r="AA200" s="163">
        <f t="shared" si="57"/>
        <v>0</v>
      </c>
      <c r="AB200" s="163">
        <f t="shared" si="57"/>
        <v>0</v>
      </c>
      <c r="AC200" s="163">
        <f t="shared" si="57"/>
        <v>0</v>
      </c>
      <c r="AD200" s="163">
        <f t="shared" si="57"/>
        <v>0</v>
      </c>
      <c r="AE200" s="163">
        <f t="shared" si="57"/>
        <v>0</v>
      </c>
      <c r="AF200" s="176">
        <f t="shared" si="57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R216" si="58">B201</f>
        <v>0</v>
      </c>
      <c r="D201" s="163">
        <f t="shared" si="58"/>
        <v>0</v>
      </c>
      <c r="E201" s="163">
        <f t="shared" si="58"/>
        <v>0</v>
      </c>
      <c r="F201" s="163">
        <f t="shared" si="58"/>
        <v>0</v>
      </c>
      <c r="G201" s="163">
        <f t="shared" si="58"/>
        <v>0</v>
      </c>
      <c r="H201" s="163">
        <f t="shared" si="58"/>
        <v>0</v>
      </c>
      <c r="I201" s="163">
        <f t="shared" si="58"/>
        <v>0</v>
      </c>
      <c r="J201" s="163">
        <f t="shared" si="58"/>
        <v>0</v>
      </c>
      <c r="K201" s="163">
        <f t="shared" si="58"/>
        <v>0</v>
      </c>
      <c r="L201" s="163">
        <f t="shared" si="58"/>
        <v>0</v>
      </c>
      <c r="M201" s="163">
        <f t="shared" si="58"/>
        <v>0</v>
      </c>
      <c r="N201" s="163">
        <f t="shared" si="58"/>
        <v>0</v>
      </c>
      <c r="O201" s="163">
        <f t="shared" si="58"/>
        <v>0</v>
      </c>
      <c r="P201" s="163">
        <f t="shared" si="58"/>
        <v>0</v>
      </c>
      <c r="Q201" s="163">
        <f t="shared" si="58"/>
        <v>0</v>
      </c>
      <c r="R201" s="163">
        <f t="shared" si="58"/>
        <v>0</v>
      </c>
      <c r="S201" s="163">
        <f t="shared" si="57"/>
        <v>0</v>
      </c>
      <c r="T201" s="163">
        <f t="shared" si="57"/>
        <v>0</v>
      </c>
      <c r="U201" s="163">
        <f t="shared" si="57"/>
        <v>0</v>
      </c>
      <c r="V201" s="163">
        <f t="shared" si="57"/>
        <v>0</v>
      </c>
      <c r="W201" s="163">
        <f t="shared" si="57"/>
        <v>0</v>
      </c>
      <c r="X201" s="163">
        <f t="shared" si="57"/>
        <v>0</v>
      </c>
      <c r="Y201" s="163">
        <f t="shared" si="57"/>
        <v>0</v>
      </c>
      <c r="Z201" s="163">
        <f t="shared" si="57"/>
        <v>0</v>
      </c>
      <c r="AA201" s="163">
        <f t="shared" si="57"/>
        <v>0</v>
      </c>
      <c r="AB201" s="163">
        <f t="shared" si="57"/>
        <v>0</v>
      </c>
      <c r="AC201" s="163">
        <f t="shared" si="57"/>
        <v>0</v>
      </c>
      <c r="AD201" s="163">
        <f t="shared" si="57"/>
        <v>0</v>
      </c>
      <c r="AE201" s="163">
        <f t="shared" si="57"/>
        <v>0</v>
      </c>
      <c r="AF201" s="176">
        <f t="shared" si="57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58"/>
        <v>0</v>
      </c>
      <c r="D202" s="163">
        <f t="shared" si="58"/>
        <v>0</v>
      </c>
      <c r="E202" s="163">
        <f t="shared" si="58"/>
        <v>0</v>
      </c>
      <c r="F202" s="163">
        <f t="shared" si="58"/>
        <v>0</v>
      </c>
      <c r="G202" s="163">
        <f t="shared" si="58"/>
        <v>0</v>
      </c>
      <c r="H202" s="163">
        <f t="shared" si="58"/>
        <v>0</v>
      </c>
      <c r="I202" s="163">
        <f t="shared" si="58"/>
        <v>0</v>
      </c>
      <c r="J202" s="163">
        <f t="shared" si="58"/>
        <v>0</v>
      </c>
      <c r="K202" s="163">
        <f t="shared" si="58"/>
        <v>0</v>
      </c>
      <c r="L202" s="163">
        <f t="shared" si="58"/>
        <v>0</v>
      </c>
      <c r="M202" s="163">
        <f t="shared" si="58"/>
        <v>0</v>
      </c>
      <c r="N202" s="163">
        <f t="shared" si="58"/>
        <v>0</v>
      </c>
      <c r="O202" s="163">
        <f t="shared" si="58"/>
        <v>0</v>
      </c>
      <c r="P202" s="163">
        <f t="shared" si="58"/>
        <v>0</v>
      </c>
      <c r="Q202" s="163">
        <f t="shared" si="58"/>
        <v>0</v>
      </c>
      <c r="R202" s="163">
        <f t="shared" si="58"/>
        <v>0</v>
      </c>
      <c r="S202" s="163">
        <f t="shared" si="57"/>
        <v>0</v>
      </c>
      <c r="T202" s="163">
        <f t="shared" si="57"/>
        <v>0</v>
      </c>
      <c r="U202" s="163">
        <f t="shared" si="57"/>
        <v>0</v>
      </c>
      <c r="V202" s="163">
        <f t="shared" si="57"/>
        <v>0</v>
      </c>
      <c r="W202" s="163">
        <f t="shared" si="57"/>
        <v>0</v>
      </c>
      <c r="X202" s="163">
        <f t="shared" si="57"/>
        <v>0</v>
      </c>
      <c r="Y202" s="163">
        <f t="shared" si="57"/>
        <v>0</v>
      </c>
      <c r="Z202" s="163">
        <f t="shared" si="57"/>
        <v>0</v>
      </c>
      <c r="AA202" s="163">
        <f t="shared" si="57"/>
        <v>0</v>
      </c>
      <c r="AB202" s="163">
        <f t="shared" si="57"/>
        <v>0</v>
      </c>
      <c r="AC202" s="163">
        <f t="shared" si="57"/>
        <v>0</v>
      </c>
      <c r="AD202" s="163">
        <f t="shared" si="57"/>
        <v>0</v>
      </c>
      <c r="AE202" s="163">
        <f t="shared" si="57"/>
        <v>0</v>
      </c>
      <c r="AF202" s="176">
        <f t="shared" si="57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58"/>
        <v>0</v>
      </c>
      <c r="D203" s="163">
        <f t="shared" si="58"/>
        <v>0</v>
      </c>
      <c r="E203" s="163">
        <f t="shared" si="58"/>
        <v>0</v>
      </c>
      <c r="F203" s="163">
        <f t="shared" si="58"/>
        <v>0</v>
      </c>
      <c r="G203" s="163">
        <f t="shared" si="58"/>
        <v>0</v>
      </c>
      <c r="H203" s="163">
        <f t="shared" si="58"/>
        <v>0</v>
      </c>
      <c r="I203" s="163">
        <f t="shared" si="58"/>
        <v>0</v>
      </c>
      <c r="J203" s="163">
        <f t="shared" si="58"/>
        <v>0</v>
      </c>
      <c r="K203" s="163">
        <f t="shared" si="58"/>
        <v>0</v>
      </c>
      <c r="L203" s="163">
        <f t="shared" si="58"/>
        <v>0</v>
      </c>
      <c r="M203" s="163">
        <f t="shared" si="58"/>
        <v>0</v>
      </c>
      <c r="N203" s="163">
        <f t="shared" si="58"/>
        <v>0</v>
      </c>
      <c r="O203" s="163">
        <f t="shared" si="58"/>
        <v>0</v>
      </c>
      <c r="P203" s="163">
        <f t="shared" si="58"/>
        <v>0</v>
      </c>
      <c r="Q203" s="163">
        <f t="shared" si="58"/>
        <v>0</v>
      </c>
      <c r="R203" s="163">
        <f t="shared" si="58"/>
        <v>0</v>
      </c>
      <c r="S203" s="163">
        <f t="shared" si="57"/>
        <v>0</v>
      </c>
      <c r="T203" s="163">
        <f t="shared" si="57"/>
        <v>0</v>
      </c>
      <c r="U203" s="163">
        <f t="shared" si="57"/>
        <v>0</v>
      </c>
      <c r="V203" s="163">
        <f t="shared" si="57"/>
        <v>0</v>
      </c>
      <c r="W203" s="163">
        <f t="shared" si="57"/>
        <v>0</v>
      </c>
      <c r="X203" s="163">
        <f t="shared" si="57"/>
        <v>0</v>
      </c>
      <c r="Y203" s="163">
        <f t="shared" si="57"/>
        <v>0</v>
      </c>
      <c r="Z203" s="163">
        <f t="shared" si="57"/>
        <v>0</v>
      </c>
      <c r="AA203" s="163">
        <f t="shared" si="57"/>
        <v>0</v>
      </c>
      <c r="AB203" s="163">
        <f t="shared" si="57"/>
        <v>0</v>
      </c>
      <c r="AC203" s="163">
        <f t="shared" si="57"/>
        <v>0</v>
      </c>
      <c r="AD203" s="163">
        <f t="shared" si="57"/>
        <v>0</v>
      </c>
      <c r="AE203" s="163">
        <f t="shared" si="57"/>
        <v>0</v>
      </c>
      <c r="AF203" s="176">
        <f t="shared" si="57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58"/>
        <v>0</v>
      </c>
      <c r="D204" s="163">
        <f t="shared" si="58"/>
        <v>0</v>
      </c>
      <c r="E204" s="163">
        <f t="shared" si="58"/>
        <v>0</v>
      </c>
      <c r="F204" s="163">
        <f t="shared" si="58"/>
        <v>0</v>
      </c>
      <c r="G204" s="163">
        <f t="shared" si="58"/>
        <v>0</v>
      </c>
      <c r="H204" s="163">
        <f t="shared" si="58"/>
        <v>0</v>
      </c>
      <c r="I204" s="163">
        <f t="shared" si="58"/>
        <v>0</v>
      </c>
      <c r="J204" s="163">
        <f t="shared" si="58"/>
        <v>0</v>
      </c>
      <c r="K204" s="163">
        <f t="shared" si="58"/>
        <v>0</v>
      </c>
      <c r="L204" s="163">
        <f t="shared" si="58"/>
        <v>0</v>
      </c>
      <c r="M204" s="163">
        <f t="shared" si="58"/>
        <v>0</v>
      </c>
      <c r="N204" s="163">
        <f t="shared" si="58"/>
        <v>0</v>
      </c>
      <c r="O204" s="163">
        <f t="shared" si="58"/>
        <v>0</v>
      </c>
      <c r="P204" s="163">
        <f t="shared" si="58"/>
        <v>0</v>
      </c>
      <c r="Q204" s="163">
        <f t="shared" si="58"/>
        <v>0</v>
      </c>
      <c r="R204" s="163">
        <f t="shared" si="58"/>
        <v>0</v>
      </c>
      <c r="S204" s="163">
        <f t="shared" si="57"/>
        <v>0</v>
      </c>
      <c r="T204" s="163">
        <f t="shared" si="57"/>
        <v>0</v>
      </c>
      <c r="U204" s="163">
        <f t="shared" si="57"/>
        <v>0</v>
      </c>
      <c r="V204" s="163">
        <f t="shared" si="57"/>
        <v>0</v>
      </c>
      <c r="W204" s="163">
        <f t="shared" si="57"/>
        <v>0</v>
      </c>
      <c r="X204" s="163">
        <f t="shared" si="57"/>
        <v>0</v>
      </c>
      <c r="Y204" s="163">
        <f t="shared" si="57"/>
        <v>0</v>
      </c>
      <c r="Z204" s="163">
        <f t="shared" si="57"/>
        <v>0</v>
      </c>
      <c r="AA204" s="163">
        <f t="shared" si="57"/>
        <v>0</v>
      </c>
      <c r="AB204" s="163">
        <f t="shared" si="57"/>
        <v>0</v>
      </c>
      <c r="AC204" s="163">
        <f t="shared" si="57"/>
        <v>0</v>
      </c>
      <c r="AD204" s="163">
        <f t="shared" si="57"/>
        <v>0</v>
      </c>
      <c r="AE204" s="163">
        <f t="shared" si="57"/>
        <v>0</v>
      </c>
      <c r="AF204" s="176">
        <f t="shared" si="57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58"/>
        <v>0</v>
      </c>
      <c r="D205" s="163">
        <f t="shared" si="58"/>
        <v>0</v>
      </c>
      <c r="E205" s="163">
        <f t="shared" si="58"/>
        <v>0</v>
      </c>
      <c r="F205" s="163">
        <f t="shared" si="58"/>
        <v>0</v>
      </c>
      <c r="G205" s="163">
        <f t="shared" si="58"/>
        <v>0</v>
      </c>
      <c r="H205" s="163">
        <f t="shared" si="58"/>
        <v>0</v>
      </c>
      <c r="I205" s="163">
        <f t="shared" si="58"/>
        <v>0</v>
      </c>
      <c r="J205" s="163">
        <f t="shared" si="58"/>
        <v>0</v>
      </c>
      <c r="K205" s="163">
        <f t="shared" si="58"/>
        <v>0</v>
      </c>
      <c r="L205" s="163">
        <f t="shared" si="58"/>
        <v>0</v>
      </c>
      <c r="M205" s="163">
        <f t="shared" si="58"/>
        <v>0</v>
      </c>
      <c r="N205" s="163">
        <f t="shared" si="58"/>
        <v>0</v>
      </c>
      <c r="O205" s="163">
        <f t="shared" si="58"/>
        <v>0</v>
      </c>
      <c r="P205" s="163">
        <f t="shared" si="58"/>
        <v>0</v>
      </c>
      <c r="Q205" s="163">
        <f t="shared" si="58"/>
        <v>0</v>
      </c>
      <c r="R205" s="163">
        <f t="shared" si="58"/>
        <v>0</v>
      </c>
      <c r="S205" s="163">
        <f t="shared" si="57"/>
        <v>0</v>
      </c>
      <c r="T205" s="163">
        <f t="shared" si="57"/>
        <v>0</v>
      </c>
      <c r="U205" s="163">
        <f t="shared" si="57"/>
        <v>0</v>
      </c>
      <c r="V205" s="163">
        <f t="shared" si="57"/>
        <v>0</v>
      </c>
      <c r="W205" s="163">
        <f t="shared" si="57"/>
        <v>0</v>
      </c>
      <c r="X205" s="163">
        <f t="shared" si="57"/>
        <v>0</v>
      </c>
      <c r="Y205" s="163">
        <f t="shared" si="57"/>
        <v>0</v>
      </c>
      <c r="Z205" s="163">
        <f t="shared" si="57"/>
        <v>0</v>
      </c>
      <c r="AA205" s="163">
        <f t="shared" si="57"/>
        <v>0</v>
      </c>
      <c r="AB205" s="163">
        <f t="shared" si="57"/>
        <v>0</v>
      </c>
      <c r="AC205" s="163">
        <f t="shared" si="57"/>
        <v>0</v>
      </c>
      <c r="AD205" s="163">
        <f t="shared" si="57"/>
        <v>0</v>
      </c>
      <c r="AE205" s="163">
        <f t="shared" si="57"/>
        <v>0</v>
      </c>
      <c r="AF205" s="176">
        <f t="shared" si="57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58"/>
        <v>0</v>
      </c>
      <c r="D206" s="163">
        <f t="shared" si="58"/>
        <v>0</v>
      </c>
      <c r="E206" s="163">
        <f t="shared" si="58"/>
        <v>0</v>
      </c>
      <c r="F206" s="163">
        <f t="shared" si="58"/>
        <v>0</v>
      </c>
      <c r="G206" s="163">
        <f t="shared" si="58"/>
        <v>0</v>
      </c>
      <c r="H206" s="163">
        <f t="shared" si="58"/>
        <v>0</v>
      </c>
      <c r="I206" s="163">
        <f t="shared" si="58"/>
        <v>0</v>
      </c>
      <c r="J206" s="163">
        <f t="shared" si="58"/>
        <v>0</v>
      </c>
      <c r="K206" s="163">
        <f t="shared" si="58"/>
        <v>0</v>
      </c>
      <c r="L206" s="163">
        <f t="shared" si="58"/>
        <v>0</v>
      </c>
      <c r="M206" s="163">
        <f t="shared" si="58"/>
        <v>0</v>
      </c>
      <c r="N206" s="163">
        <f t="shared" si="58"/>
        <v>0</v>
      </c>
      <c r="O206" s="163">
        <f t="shared" si="58"/>
        <v>0</v>
      </c>
      <c r="P206" s="163">
        <f t="shared" si="58"/>
        <v>0</v>
      </c>
      <c r="Q206" s="163">
        <f t="shared" si="58"/>
        <v>0</v>
      </c>
      <c r="R206" s="163">
        <f t="shared" si="58"/>
        <v>0</v>
      </c>
      <c r="S206" s="163">
        <f t="shared" si="57"/>
        <v>0</v>
      </c>
      <c r="T206" s="163">
        <f t="shared" si="57"/>
        <v>0</v>
      </c>
      <c r="U206" s="163">
        <f t="shared" si="57"/>
        <v>0</v>
      </c>
      <c r="V206" s="163">
        <f t="shared" si="57"/>
        <v>0</v>
      </c>
      <c r="W206" s="163">
        <f t="shared" si="57"/>
        <v>0</v>
      </c>
      <c r="X206" s="163">
        <f t="shared" si="57"/>
        <v>0</v>
      </c>
      <c r="Y206" s="163">
        <f t="shared" si="57"/>
        <v>0</v>
      </c>
      <c r="Z206" s="163">
        <f t="shared" si="57"/>
        <v>0</v>
      </c>
      <c r="AA206" s="163">
        <f t="shared" si="57"/>
        <v>0</v>
      </c>
      <c r="AB206" s="163">
        <f t="shared" si="57"/>
        <v>0</v>
      </c>
      <c r="AC206" s="163">
        <f t="shared" si="57"/>
        <v>0</v>
      </c>
      <c r="AD206" s="163">
        <f t="shared" si="57"/>
        <v>0</v>
      </c>
      <c r="AE206" s="163">
        <f t="shared" si="57"/>
        <v>0</v>
      </c>
      <c r="AF206" s="176">
        <f t="shared" si="57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58"/>
        <v>0</v>
      </c>
      <c r="D207" s="163">
        <f t="shared" si="58"/>
        <v>0</v>
      </c>
      <c r="E207" s="163">
        <f t="shared" si="58"/>
        <v>0</v>
      </c>
      <c r="F207" s="163">
        <f t="shared" si="58"/>
        <v>0</v>
      </c>
      <c r="G207" s="163">
        <f t="shared" si="58"/>
        <v>0</v>
      </c>
      <c r="H207" s="163">
        <f t="shared" si="58"/>
        <v>0</v>
      </c>
      <c r="I207" s="163">
        <f t="shared" si="58"/>
        <v>0</v>
      </c>
      <c r="J207" s="163">
        <f t="shared" si="58"/>
        <v>0</v>
      </c>
      <c r="K207" s="163">
        <f t="shared" si="58"/>
        <v>0</v>
      </c>
      <c r="L207" s="163">
        <f t="shared" si="58"/>
        <v>0</v>
      </c>
      <c r="M207" s="163">
        <f t="shared" si="58"/>
        <v>0</v>
      </c>
      <c r="N207" s="163">
        <f t="shared" si="58"/>
        <v>0</v>
      </c>
      <c r="O207" s="163">
        <f t="shared" si="58"/>
        <v>0</v>
      </c>
      <c r="P207" s="163">
        <f t="shared" si="58"/>
        <v>0</v>
      </c>
      <c r="Q207" s="163">
        <f t="shared" si="58"/>
        <v>0</v>
      </c>
      <c r="R207" s="163">
        <f t="shared" si="58"/>
        <v>0</v>
      </c>
      <c r="S207" s="163">
        <f t="shared" si="57"/>
        <v>0</v>
      </c>
      <c r="T207" s="163">
        <f t="shared" si="57"/>
        <v>0</v>
      </c>
      <c r="U207" s="163">
        <f t="shared" si="57"/>
        <v>0</v>
      </c>
      <c r="V207" s="163">
        <f t="shared" si="57"/>
        <v>0</v>
      </c>
      <c r="W207" s="163">
        <f t="shared" si="57"/>
        <v>0</v>
      </c>
      <c r="X207" s="163">
        <f t="shared" si="57"/>
        <v>0</v>
      </c>
      <c r="Y207" s="163">
        <f t="shared" si="57"/>
        <v>0</v>
      </c>
      <c r="Z207" s="163">
        <f t="shared" si="57"/>
        <v>0</v>
      </c>
      <c r="AA207" s="163">
        <f t="shared" si="57"/>
        <v>0</v>
      </c>
      <c r="AB207" s="163">
        <f t="shared" si="57"/>
        <v>0</v>
      </c>
      <c r="AC207" s="163">
        <f t="shared" si="57"/>
        <v>0</v>
      </c>
      <c r="AD207" s="163">
        <f t="shared" si="57"/>
        <v>0</v>
      </c>
      <c r="AE207" s="163">
        <f t="shared" si="57"/>
        <v>0</v>
      </c>
      <c r="AF207" s="176">
        <f t="shared" si="57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58"/>
        <v>0</v>
      </c>
      <c r="D208" s="163">
        <f t="shared" si="58"/>
        <v>0</v>
      </c>
      <c r="E208" s="163">
        <f t="shared" si="58"/>
        <v>0</v>
      </c>
      <c r="F208" s="163">
        <f t="shared" si="58"/>
        <v>0</v>
      </c>
      <c r="G208" s="163">
        <f t="shared" si="58"/>
        <v>0</v>
      </c>
      <c r="H208" s="163">
        <f t="shared" si="58"/>
        <v>0</v>
      </c>
      <c r="I208" s="163">
        <f t="shared" si="58"/>
        <v>0</v>
      </c>
      <c r="J208" s="163">
        <f t="shared" si="58"/>
        <v>0</v>
      </c>
      <c r="K208" s="163">
        <f t="shared" si="58"/>
        <v>0</v>
      </c>
      <c r="L208" s="163">
        <f t="shared" si="58"/>
        <v>0</v>
      </c>
      <c r="M208" s="163">
        <f t="shared" si="58"/>
        <v>0</v>
      </c>
      <c r="N208" s="163">
        <f t="shared" si="58"/>
        <v>0</v>
      </c>
      <c r="O208" s="163">
        <f t="shared" si="58"/>
        <v>0</v>
      </c>
      <c r="P208" s="163">
        <f t="shared" si="58"/>
        <v>0</v>
      </c>
      <c r="Q208" s="163">
        <f t="shared" si="58"/>
        <v>0</v>
      </c>
      <c r="R208" s="163">
        <f t="shared" si="58"/>
        <v>0</v>
      </c>
      <c r="S208" s="163">
        <f t="shared" si="57"/>
        <v>0</v>
      </c>
      <c r="T208" s="163">
        <f t="shared" si="57"/>
        <v>0</v>
      </c>
      <c r="U208" s="163">
        <f t="shared" si="57"/>
        <v>0</v>
      </c>
      <c r="V208" s="163">
        <f t="shared" si="57"/>
        <v>0</v>
      </c>
      <c r="W208" s="163">
        <f t="shared" si="57"/>
        <v>0</v>
      </c>
      <c r="X208" s="163">
        <f t="shared" si="57"/>
        <v>0</v>
      </c>
      <c r="Y208" s="163">
        <f t="shared" si="57"/>
        <v>0</v>
      </c>
      <c r="Z208" s="163">
        <f t="shared" si="57"/>
        <v>0</v>
      </c>
      <c r="AA208" s="163">
        <f t="shared" si="57"/>
        <v>0</v>
      </c>
      <c r="AB208" s="163">
        <f t="shared" si="57"/>
        <v>0</v>
      </c>
      <c r="AC208" s="163">
        <f t="shared" si="57"/>
        <v>0</v>
      </c>
      <c r="AD208" s="163">
        <f t="shared" si="57"/>
        <v>0</v>
      </c>
      <c r="AE208" s="163">
        <f t="shared" si="57"/>
        <v>0</v>
      </c>
      <c r="AF208" s="176">
        <f t="shared" si="57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58"/>
        <v>0</v>
      </c>
      <c r="D209" s="163">
        <f t="shared" si="58"/>
        <v>0</v>
      </c>
      <c r="E209" s="163">
        <f t="shared" si="58"/>
        <v>0</v>
      </c>
      <c r="F209" s="163">
        <f t="shared" si="58"/>
        <v>0</v>
      </c>
      <c r="G209" s="163">
        <f t="shared" si="58"/>
        <v>0</v>
      </c>
      <c r="H209" s="163">
        <f t="shared" si="58"/>
        <v>0</v>
      </c>
      <c r="I209" s="163">
        <f t="shared" si="58"/>
        <v>0</v>
      </c>
      <c r="J209" s="163">
        <f t="shared" si="58"/>
        <v>0</v>
      </c>
      <c r="K209" s="163">
        <f t="shared" si="58"/>
        <v>0</v>
      </c>
      <c r="L209" s="163">
        <f t="shared" si="58"/>
        <v>0</v>
      </c>
      <c r="M209" s="163">
        <f t="shared" si="58"/>
        <v>0</v>
      </c>
      <c r="N209" s="163">
        <f t="shared" si="58"/>
        <v>0</v>
      </c>
      <c r="O209" s="163">
        <f t="shared" si="58"/>
        <v>0</v>
      </c>
      <c r="P209" s="163">
        <f t="shared" si="58"/>
        <v>0</v>
      </c>
      <c r="Q209" s="163">
        <f t="shared" si="58"/>
        <v>0</v>
      </c>
      <c r="R209" s="163">
        <f t="shared" si="58"/>
        <v>0</v>
      </c>
      <c r="S209" s="163">
        <f t="shared" si="57"/>
        <v>0</v>
      </c>
      <c r="T209" s="163">
        <f t="shared" si="57"/>
        <v>0</v>
      </c>
      <c r="U209" s="163">
        <f t="shared" si="57"/>
        <v>0</v>
      </c>
      <c r="V209" s="163">
        <f t="shared" si="57"/>
        <v>0</v>
      </c>
      <c r="W209" s="163">
        <f t="shared" si="57"/>
        <v>0</v>
      </c>
      <c r="X209" s="163">
        <f t="shared" si="57"/>
        <v>0</v>
      </c>
      <c r="Y209" s="163">
        <f t="shared" si="57"/>
        <v>0</v>
      </c>
      <c r="Z209" s="163">
        <f t="shared" si="57"/>
        <v>0</v>
      </c>
      <c r="AA209" s="163">
        <f t="shared" si="57"/>
        <v>0</v>
      </c>
      <c r="AB209" s="163">
        <f t="shared" si="57"/>
        <v>0</v>
      </c>
      <c r="AC209" s="163">
        <f t="shared" si="57"/>
        <v>0</v>
      </c>
      <c r="AD209" s="163">
        <f t="shared" si="57"/>
        <v>0</v>
      </c>
      <c r="AE209" s="163">
        <f t="shared" si="57"/>
        <v>0</v>
      </c>
      <c r="AF209" s="176">
        <f t="shared" si="57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58"/>
        <v>0</v>
      </c>
      <c r="D210" s="163">
        <f t="shared" si="58"/>
        <v>0</v>
      </c>
      <c r="E210" s="163">
        <f t="shared" si="58"/>
        <v>0</v>
      </c>
      <c r="F210" s="163">
        <f t="shared" si="58"/>
        <v>0</v>
      </c>
      <c r="G210" s="163">
        <f t="shared" si="58"/>
        <v>0</v>
      </c>
      <c r="H210" s="163">
        <f t="shared" si="58"/>
        <v>0</v>
      </c>
      <c r="I210" s="163">
        <f t="shared" si="58"/>
        <v>0</v>
      </c>
      <c r="J210" s="163">
        <f t="shared" si="58"/>
        <v>0</v>
      </c>
      <c r="K210" s="163">
        <f t="shared" si="58"/>
        <v>0</v>
      </c>
      <c r="L210" s="163">
        <f t="shared" si="58"/>
        <v>0</v>
      </c>
      <c r="M210" s="163">
        <f t="shared" si="58"/>
        <v>0</v>
      </c>
      <c r="N210" s="163">
        <f t="shared" si="58"/>
        <v>0</v>
      </c>
      <c r="O210" s="163">
        <f t="shared" si="58"/>
        <v>0</v>
      </c>
      <c r="P210" s="163">
        <f t="shared" si="58"/>
        <v>0</v>
      </c>
      <c r="Q210" s="163">
        <f t="shared" si="58"/>
        <v>0</v>
      </c>
      <c r="R210" s="163">
        <f t="shared" si="58"/>
        <v>0</v>
      </c>
      <c r="S210" s="163">
        <f t="shared" si="57"/>
        <v>0</v>
      </c>
      <c r="T210" s="163">
        <f t="shared" si="57"/>
        <v>0</v>
      </c>
      <c r="U210" s="163">
        <f t="shared" si="57"/>
        <v>0</v>
      </c>
      <c r="V210" s="163">
        <f t="shared" si="57"/>
        <v>0</v>
      </c>
      <c r="W210" s="163">
        <f t="shared" si="57"/>
        <v>0</v>
      </c>
      <c r="X210" s="163">
        <f t="shared" si="57"/>
        <v>0</v>
      </c>
      <c r="Y210" s="163">
        <f t="shared" si="57"/>
        <v>0</v>
      </c>
      <c r="Z210" s="163">
        <f t="shared" si="57"/>
        <v>0</v>
      </c>
      <c r="AA210" s="163">
        <f t="shared" si="57"/>
        <v>0</v>
      </c>
      <c r="AB210" s="163">
        <f t="shared" si="57"/>
        <v>0</v>
      </c>
      <c r="AC210" s="163">
        <f t="shared" si="57"/>
        <v>0</v>
      </c>
      <c r="AD210" s="163">
        <f t="shared" si="57"/>
        <v>0</v>
      </c>
      <c r="AE210" s="163">
        <f t="shared" si="57"/>
        <v>0</v>
      </c>
      <c r="AF210" s="176">
        <f t="shared" si="57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58"/>
        <v>0</v>
      </c>
      <c r="D211" s="163">
        <f t="shared" si="58"/>
        <v>0</v>
      </c>
      <c r="E211" s="163">
        <f t="shared" si="58"/>
        <v>0</v>
      </c>
      <c r="F211" s="163">
        <f t="shared" si="58"/>
        <v>0</v>
      </c>
      <c r="G211" s="163">
        <f t="shared" si="58"/>
        <v>0</v>
      </c>
      <c r="H211" s="163">
        <f t="shared" si="58"/>
        <v>0</v>
      </c>
      <c r="I211" s="163">
        <f t="shared" si="58"/>
        <v>0</v>
      </c>
      <c r="J211" s="163">
        <f t="shared" si="58"/>
        <v>0</v>
      </c>
      <c r="K211" s="163">
        <f t="shared" si="58"/>
        <v>0</v>
      </c>
      <c r="L211" s="163">
        <f t="shared" si="58"/>
        <v>0</v>
      </c>
      <c r="M211" s="163">
        <f t="shared" si="58"/>
        <v>0</v>
      </c>
      <c r="N211" s="163">
        <f t="shared" si="58"/>
        <v>0</v>
      </c>
      <c r="O211" s="163">
        <f t="shared" si="58"/>
        <v>0</v>
      </c>
      <c r="P211" s="163">
        <f t="shared" si="58"/>
        <v>0</v>
      </c>
      <c r="Q211" s="163">
        <f t="shared" si="58"/>
        <v>0</v>
      </c>
      <c r="R211" s="163">
        <f t="shared" si="58"/>
        <v>0</v>
      </c>
      <c r="S211" s="163">
        <f t="shared" si="57"/>
        <v>0</v>
      </c>
      <c r="T211" s="163">
        <f t="shared" si="57"/>
        <v>0</v>
      </c>
      <c r="U211" s="163">
        <f t="shared" si="57"/>
        <v>0</v>
      </c>
      <c r="V211" s="163">
        <f t="shared" si="57"/>
        <v>0</v>
      </c>
      <c r="W211" s="163">
        <f t="shared" si="57"/>
        <v>0</v>
      </c>
      <c r="X211" s="163">
        <f t="shared" si="57"/>
        <v>0</v>
      </c>
      <c r="Y211" s="163">
        <f t="shared" si="57"/>
        <v>0</v>
      </c>
      <c r="Z211" s="163">
        <f t="shared" si="57"/>
        <v>0</v>
      </c>
      <c r="AA211" s="163">
        <f t="shared" si="57"/>
        <v>0</v>
      </c>
      <c r="AB211" s="163">
        <f t="shared" si="57"/>
        <v>0</v>
      </c>
      <c r="AC211" s="163">
        <f t="shared" si="57"/>
        <v>0</v>
      </c>
      <c r="AD211" s="163">
        <f t="shared" si="57"/>
        <v>0</v>
      </c>
      <c r="AE211" s="163">
        <f t="shared" si="57"/>
        <v>0</v>
      </c>
      <c r="AF211" s="176">
        <f t="shared" si="57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58"/>
        <v>0</v>
      </c>
      <c r="D212" s="163">
        <f t="shared" si="58"/>
        <v>0</v>
      </c>
      <c r="E212" s="163">
        <f t="shared" si="58"/>
        <v>0</v>
      </c>
      <c r="F212" s="163">
        <f t="shared" si="58"/>
        <v>0</v>
      </c>
      <c r="G212" s="163">
        <f t="shared" si="58"/>
        <v>0</v>
      </c>
      <c r="H212" s="163">
        <f t="shared" si="58"/>
        <v>0</v>
      </c>
      <c r="I212" s="163">
        <f t="shared" si="58"/>
        <v>0</v>
      </c>
      <c r="J212" s="163">
        <f t="shared" si="58"/>
        <v>0</v>
      </c>
      <c r="K212" s="163">
        <f t="shared" si="58"/>
        <v>0</v>
      </c>
      <c r="L212" s="163">
        <f t="shared" si="58"/>
        <v>0</v>
      </c>
      <c r="M212" s="163">
        <f t="shared" si="58"/>
        <v>0</v>
      </c>
      <c r="N212" s="163">
        <f t="shared" si="58"/>
        <v>0</v>
      </c>
      <c r="O212" s="163">
        <f t="shared" si="58"/>
        <v>0</v>
      </c>
      <c r="P212" s="163">
        <f t="shared" si="58"/>
        <v>0</v>
      </c>
      <c r="Q212" s="163">
        <f t="shared" si="58"/>
        <v>0</v>
      </c>
      <c r="R212" s="163">
        <f t="shared" si="58"/>
        <v>0</v>
      </c>
      <c r="S212" s="163">
        <f t="shared" si="57"/>
        <v>0</v>
      </c>
      <c r="T212" s="163">
        <f t="shared" si="57"/>
        <v>0</v>
      </c>
      <c r="U212" s="163">
        <f t="shared" si="57"/>
        <v>0</v>
      </c>
      <c r="V212" s="163">
        <f t="shared" si="57"/>
        <v>0</v>
      </c>
      <c r="W212" s="163">
        <f t="shared" si="57"/>
        <v>0</v>
      </c>
      <c r="X212" s="163">
        <f t="shared" si="57"/>
        <v>0</v>
      </c>
      <c r="Y212" s="163">
        <f t="shared" si="57"/>
        <v>0</v>
      </c>
      <c r="Z212" s="163">
        <f t="shared" si="57"/>
        <v>0</v>
      </c>
      <c r="AA212" s="163">
        <f t="shared" si="57"/>
        <v>0</v>
      </c>
      <c r="AB212" s="163">
        <f t="shared" si="57"/>
        <v>0</v>
      </c>
      <c r="AC212" s="163">
        <f t="shared" si="57"/>
        <v>0</v>
      </c>
      <c r="AD212" s="163">
        <f t="shared" si="57"/>
        <v>0</v>
      </c>
      <c r="AE212" s="163">
        <f t="shared" si="57"/>
        <v>0</v>
      </c>
      <c r="AF212" s="176">
        <f t="shared" si="57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58"/>
        <v>0</v>
      </c>
      <c r="D213" s="163">
        <f t="shared" si="58"/>
        <v>0</v>
      </c>
      <c r="E213" s="163">
        <f t="shared" si="58"/>
        <v>0</v>
      </c>
      <c r="F213" s="163">
        <f t="shared" si="58"/>
        <v>0</v>
      </c>
      <c r="G213" s="163">
        <f t="shared" si="58"/>
        <v>0</v>
      </c>
      <c r="H213" s="163">
        <f t="shared" si="58"/>
        <v>0</v>
      </c>
      <c r="I213" s="163">
        <f t="shared" si="58"/>
        <v>0</v>
      </c>
      <c r="J213" s="163">
        <f t="shared" si="58"/>
        <v>0</v>
      </c>
      <c r="K213" s="163">
        <f t="shared" si="58"/>
        <v>0</v>
      </c>
      <c r="L213" s="163">
        <f t="shared" si="58"/>
        <v>0</v>
      </c>
      <c r="M213" s="163">
        <f t="shared" si="58"/>
        <v>0</v>
      </c>
      <c r="N213" s="163">
        <f t="shared" si="58"/>
        <v>0</v>
      </c>
      <c r="O213" s="163">
        <f t="shared" si="58"/>
        <v>0</v>
      </c>
      <c r="P213" s="163">
        <f t="shared" si="58"/>
        <v>0</v>
      </c>
      <c r="Q213" s="163">
        <f t="shared" si="58"/>
        <v>0</v>
      </c>
      <c r="R213" s="163">
        <f t="shared" si="58"/>
        <v>0</v>
      </c>
      <c r="S213" s="163">
        <f t="shared" si="57"/>
        <v>0</v>
      </c>
      <c r="T213" s="163">
        <f t="shared" si="57"/>
        <v>0</v>
      </c>
      <c r="U213" s="163">
        <f t="shared" si="57"/>
        <v>0</v>
      </c>
      <c r="V213" s="163">
        <f t="shared" si="57"/>
        <v>0</v>
      </c>
      <c r="W213" s="163">
        <f t="shared" si="57"/>
        <v>0</v>
      </c>
      <c r="X213" s="163">
        <f t="shared" si="57"/>
        <v>0</v>
      </c>
      <c r="Y213" s="163">
        <f t="shared" si="57"/>
        <v>0</v>
      </c>
      <c r="Z213" s="163">
        <f t="shared" si="57"/>
        <v>0</v>
      </c>
      <c r="AA213" s="163">
        <f t="shared" si="57"/>
        <v>0</v>
      </c>
      <c r="AB213" s="163">
        <f t="shared" si="57"/>
        <v>0</v>
      </c>
      <c r="AC213" s="163">
        <f t="shared" si="57"/>
        <v>0</v>
      </c>
      <c r="AD213" s="163">
        <f t="shared" si="57"/>
        <v>0</v>
      </c>
      <c r="AE213" s="163">
        <f t="shared" si="57"/>
        <v>0</v>
      </c>
      <c r="AF213" s="176">
        <f t="shared" si="57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58"/>
        <v>0</v>
      </c>
      <c r="D214" s="163">
        <f t="shared" si="58"/>
        <v>0</v>
      </c>
      <c r="E214" s="163">
        <f t="shared" si="58"/>
        <v>0</v>
      </c>
      <c r="F214" s="163">
        <f t="shared" si="58"/>
        <v>0</v>
      </c>
      <c r="G214" s="163">
        <f t="shared" si="58"/>
        <v>0</v>
      </c>
      <c r="H214" s="163">
        <f t="shared" si="58"/>
        <v>0</v>
      </c>
      <c r="I214" s="163">
        <f t="shared" si="58"/>
        <v>0</v>
      </c>
      <c r="J214" s="163">
        <f t="shared" si="58"/>
        <v>0</v>
      </c>
      <c r="K214" s="163">
        <f t="shared" si="58"/>
        <v>0</v>
      </c>
      <c r="L214" s="163">
        <f t="shared" si="58"/>
        <v>0</v>
      </c>
      <c r="M214" s="163">
        <f t="shared" si="58"/>
        <v>0</v>
      </c>
      <c r="N214" s="163">
        <f t="shared" si="58"/>
        <v>0</v>
      </c>
      <c r="O214" s="163">
        <f t="shared" si="58"/>
        <v>0</v>
      </c>
      <c r="P214" s="163">
        <f t="shared" si="58"/>
        <v>0</v>
      </c>
      <c r="Q214" s="163">
        <f t="shared" si="58"/>
        <v>0</v>
      </c>
      <c r="R214" s="163">
        <f t="shared" si="58"/>
        <v>0</v>
      </c>
      <c r="S214" s="163">
        <f t="shared" si="57"/>
        <v>0</v>
      </c>
      <c r="T214" s="163">
        <f t="shared" si="57"/>
        <v>0</v>
      </c>
      <c r="U214" s="163">
        <f t="shared" si="57"/>
        <v>0</v>
      </c>
      <c r="V214" s="163">
        <f t="shared" si="57"/>
        <v>0</v>
      </c>
      <c r="W214" s="163">
        <f t="shared" si="57"/>
        <v>0</v>
      </c>
      <c r="X214" s="163">
        <f t="shared" si="57"/>
        <v>0</v>
      </c>
      <c r="Y214" s="163">
        <f t="shared" si="57"/>
        <v>0</v>
      </c>
      <c r="Z214" s="163">
        <f t="shared" si="57"/>
        <v>0</v>
      </c>
      <c r="AA214" s="163">
        <f t="shared" si="57"/>
        <v>0</v>
      </c>
      <c r="AB214" s="163">
        <f t="shared" si="57"/>
        <v>0</v>
      </c>
      <c r="AC214" s="163">
        <f t="shared" si="57"/>
        <v>0</v>
      </c>
      <c r="AD214" s="163">
        <f t="shared" si="57"/>
        <v>0</v>
      </c>
      <c r="AE214" s="163">
        <f t="shared" si="57"/>
        <v>0</v>
      </c>
      <c r="AF214" s="176">
        <f t="shared" si="57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58"/>
        <v>0</v>
      </c>
      <c r="D215" s="163">
        <f t="shared" si="58"/>
        <v>0</v>
      </c>
      <c r="E215" s="163">
        <f t="shared" si="58"/>
        <v>0</v>
      </c>
      <c r="F215" s="163">
        <f t="shared" si="58"/>
        <v>0</v>
      </c>
      <c r="G215" s="163">
        <f t="shared" si="58"/>
        <v>0</v>
      </c>
      <c r="H215" s="163">
        <f t="shared" si="58"/>
        <v>0</v>
      </c>
      <c r="I215" s="163">
        <f t="shared" si="58"/>
        <v>0</v>
      </c>
      <c r="J215" s="163">
        <f t="shared" si="58"/>
        <v>0</v>
      </c>
      <c r="K215" s="163">
        <f t="shared" si="58"/>
        <v>0</v>
      </c>
      <c r="L215" s="163">
        <f t="shared" si="58"/>
        <v>0</v>
      </c>
      <c r="M215" s="163">
        <f t="shared" si="58"/>
        <v>0</v>
      </c>
      <c r="N215" s="163">
        <f t="shared" si="58"/>
        <v>0</v>
      </c>
      <c r="O215" s="163">
        <f t="shared" si="58"/>
        <v>0</v>
      </c>
      <c r="P215" s="163">
        <f t="shared" si="58"/>
        <v>0</v>
      </c>
      <c r="Q215" s="163">
        <f t="shared" si="58"/>
        <v>0</v>
      </c>
      <c r="R215" s="163">
        <f t="shared" si="58"/>
        <v>0</v>
      </c>
      <c r="S215" s="163">
        <f t="shared" si="57"/>
        <v>0</v>
      </c>
      <c r="T215" s="163">
        <f t="shared" si="57"/>
        <v>0</v>
      </c>
      <c r="U215" s="163">
        <f t="shared" si="57"/>
        <v>0</v>
      </c>
      <c r="V215" s="163">
        <f t="shared" si="57"/>
        <v>0</v>
      </c>
      <c r="W215" s="163">
        <f t="shared" si="57"/>
        <v>0</v>
      </c>
      <c r="X215" s="163">
        <f t="shared" si="57"/>
        <v>0</v>
      </c>
      <c r="Y215" s="163">
        <f t="shared" si="57"/>
        <v>0</v>
      </c>
      <c r="Z215" s="163">
        <f t="shared" si="57"/>
        <v>0</v>
      </c>
      <c r="AA215" s="163">
        <f t="shared" si="57"/>
        <v>0</v>
      </c>
      <c r="AB215" s="163">
        <f t="shared" si="57"/>
        <v>0</v>
      </c>
      <c r="AC215" s="163">
        <f t="shared" si="57"/>
        <v>0</v>
      </c>
      <c r="AD215" s="163">
        <f t="shared" si="57"/>
        <v>0</v>
      </c>
      <c r="AE215" s="163">
        <f t="shared" si="57"/>
        <v>0</v>
      </c>
      <c r="AF215" s="176">
        <f t="shared" si="57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58"/>
        <v>0</v>
      </c>
      <c r="D216" s="163">
        <f t="shared" si="58"/>
        <v>0</v>
      </c>
      <c r="E216" s="163">
        <f t="shared" si="58"/>
        <v>0</v>
      </c>
      <c r="F216" s="163">
        <f t="shared" si="58"/>
        <v>0</v>
      </c>
      <c r="G216" s="163">
        <f t="shared" si="58"/>
        <v>0</v>
      </c>
      <c r="H216" s="163">
        <f t="shared" si="58"/>
        <v>0</v>
      </c>
      <c r="I216" s="163">
        <f t="shared" si="58"/>
        <v>0</v>
      </c>
      <c r="J216" s="163">
        <f t="shared" si="58"/>
        <v>0</v>
      </c>
      <c r="K216" s="163">
        <f t="shared" si="58"/>
        <v>0</v>
      </c>
      <c r="L216" s="163">
        <f t="shared" si="58"/>
        <v>0</v>
      </c>
      <c r="M216" s="163">
        <f t="shared" si="58"/>
        <v>0</v>
      </c>
      <c r="N216" s="163">
        <f t="shared" si="58"/>
        <v>0</v>
      </c>
      <c r="O216" s="163">
        <f t="shared" si="58"/>
        <v>0</v>
      </c>
      <c r="P216" s="163">
        <f t="shared" si="58"/>
        <v>0</v>
      </c>
      <c r="Q216" s="163">
        <f t="shared" si="58"/>
        <v>0</v>
      </c>
      <c r="R216" s="163">
        <f t="shared" ref="R216:AF231" si="59">Q216</f>
        <v>0</v>
      </c>
      <c r="S216" s="163">
        <f t="shared" si="59"/>
        <v>0</v>
      </c>
      <c r="T216" s="163">
        <f t="shared" si="59"/>
        <v>0</v>
      </c>
      <c r="U216" s="163">
        <f t="shared" si="59"/>
        <v>0</v>
      </c>
      <c r="V216" s="163">
        <f t="shared" si="59"/>
        <v>0</v>
      </c>
      <c r="W216" s="163">
        <f t="shared" si="59"/>
        <v>0</v>
      </c>
      <c r="X216" s="163">
        <f t="shared" si="59"/>
        <v>0</v>
      </c>
      <c r="Y216" s="163">
        <f t="shared" si="59"/>
        <v>0</v>
      </c>
      <c r="Z216" s="163">
        <f t="shared" si="59"/>
        <v>0</v>
      </c>
      <c r="AA216" s="163">
        <f t="shared" si="59"/>
        <v>0</v>
      </c>
      <c r="AB216" s="163">
        <f t="shared" si="59"/>
        <v>0</v>
      </c>
      <c r="AC216" s="163">
        <f t="shared" si="59"/>
        <v>0</v>
      </c>
      <c r="AD216" s="163">
        <f t="shared" si="59"/>
        <v>0</v>
      </c>
      <c r="AE216" s="163">
        <f t="shared" si="59"/>
        <v>0</v>
      </c>
      <c r="AF216" s="176">
        <f t="shared" si="59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R232" si="60">B217</f>
        <v>0</v>
      </c>
      <c r="D217" s="163">
        <f t="shared" si="60"/>
        <v>0</v>
      </c>
      <c r="E217" s="163">
        <f t="shared" si="60"/>
        <v>0</v>
      </c>
      <c r="F217" s="163">
        <f t="shared" si="60"/>
        <v>0</v>
      </c>
      <c r="G217" s="163">
        <f t="shared" si="60"/>
        <v>0</v>
      </c>
      <c r="H217" s="163">
        <f t="shared" si="60"/>
        <v>0</v>
      </c>
      <c r="I217" s="163">
        <f t="shared" si="60"/>
        <v>0</v>
      </c>
      <c r="J217" s="163">
        <f t="shared" si="60"/>
        <v>0</v>
      </c>
      <c r="K217" s="163">
        <f t="shared" si="60"/>
        <v>0</v>
      </c>
      <c r="L217" s="163">
        <f t="shared" si="60"/>
        <v>0</v>
      </c>
      <c r="M217" s="163">
        <f t="shared" si="60"/>
        <v>0</v>
      </c>
      <c r="N217" s="163">
        <f t="shared" si="60"/>
        <v>0</v>
      </c>
      <c r="O217" s="163">
        <f t="shared" si="60"/>
        <v>0</v>
      </c>
      <c r="P217" s="163">
        <f t="shared" si="60"/>
        <v>0</v>
      </c>
      <c r="Q217" s="163">
        <f t="shared" si="60"/>
        <v>0</v>
      </c>
      <c r="R217" s="163">
        <f t="shared" si="60"/>
        <v>0</v>
      </c>
      <c r="S217" s="163">
        <f t="shared" si="59"/>
        <v>0</v>
      </c>
      <c r="T217" s="163">
        <f t="shared" si="59"/>
        <v>0</v>
      </c>
      <c r="U217" s="163">
        <f t="shared" si="59"/>
        <v>0</v>
      </c>
      <c r="V217" s="163">
        <f t="shared" si="59"/>
        <v>0</v>
      </c>
      <c r="W217" s="163">
        <f t="shared" si="59"/>
        <v>0</v>
      </c>
      <c r="X217" s="163">
        <f t="shared" si="59"/>
        <v>0</v>
      </c>
      <c r="Y217" s="163">
        <f t="shared" si="59"/>
        <v>0</v>
      </c>
      <c r="Z217" s="163">
        <f t="shared" si="59"/>
        <v>0</v>
      </c>
      <c r="AA217" s="163">
        <f t="shared" si="59"/>
        <v>0</v>
      </c>
      <c r="AB217" s="163">
        <f t="shared" si="59"/>
        <v>0</v>
      </c>
      <c r="AC217" s="163">
        <f t="shared" si="59"/>
        <v>0</v>
      </c>
      <c r="AD217" s="163">
        <f t="shared" si="59"/>
        <v>0</v>
      </c>
      <c r="AE217" s="163">
        <f t="shared" si="59"/>
        <v>0</v>
      </c>
      <c r="AF217" s="176">
        <f t="shared" si="59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60"/>
        <v>0</v>
      </c>
      <c r="D218" s="163">
        <f t="shared" si="60"/>
        <v>0</v>
      </c>
      <c r="E218" s="163">
        <f t="shared" si="60"/>
        <v>0</v>
      </c>
      <c r="F218" s="163">
        <f t="shared" si="60"/>
        <v>0</v>
      </c>
      <c r="G218" s="163">
        <f t="shared" si="60"/>
        <v>0</v>
      </c>
      <c r="H218" s="163">
        <f t="shared" si="60"/>
        <v>0</v>
      </c>
      <c r="I218" s="163">
        <f t="shared" si="60"/>
        <v>0</v>
      </c>
      <c r="J218" s="163">
        <f t="shared" si="60"/>
        <v>0</v>
      </c>
      <c r="K218" s="163">
        <f t="shared" si="60"/>
        <v>0</v>
      </c>
      <c r="L218" s="163">
        <f t="shared" si="60"/>
        <v>0</v>
      </c>
      <c r="M218" s="163">
        <f t="shared" si="60"/>
        <v>0</v>
      </c>
      <c r="N218" s="163">
        <f t="shared" si="60"/>
        <v>0</v>
      </c>
      <c r="O218" s="163">
        <f t="shared" si="60"/>
        <v>0</v>
      </c>
      <c r="P218" s="163">
        <f t="shared" si="60"/>
        <v>0</v>
      </c>
      <c r="Q218" s="163">
        <f t="shared" si="60"/>
        <v>0</v>
      </c>
      <c r="R218" s="163">
        <f t="shared" si="60"/>
        <v>0</v>
      </c>
      <c r="S218" s="163">
        <f t="shared" si="59"/>
        <v>0</v>
      </c>
      <c r="T218" s="163">
        <f t="shared" si="59"/>
        <v>0</v>
      </c>
      <c r="U218" s="163">
        <f t="shared" si="59"/>
        <v>0</v>
      </c>
      <c r="V218" s="163">
        <f t="shared" si="59"/>
        <v>0</v>
      </c>
      <c r="W218" s="163">
        <f t="shared" si="59"/>
        <v>0</v>
      </c>
      <c r="X218" s="163">
        <f t="shared" si="59"/>
        <v>0</v>
      </c>
      <c r="Y218" s="163">
        <f t="shared" si="59"/>
        <v>0</v>
      </c>
      <c r="Z218" s="163">
        <f t="shared" si="59"/>
        <v>0</v>
      </c>
      <c r="AA218" s="163">
        <f t="shared" si="59"/>
        <v>0</v>
      </c>
      <c r="AB218" s="163">
        <f t="shared" si="59"/>
        <v>0</v>
      </c>
      <c r="AC218" s="163">
        <f t="shared" si="59"/>
        <v>0</v>
      </c>
      <c r="AD218" s="163">
        <f t="shared" si="59"/>
        <v>0</v>
      </c>
      <c r="AE218" s="163">
        <f t="shared" si="59"/>
        <v>0</v>
      </c>
      <c r="AF218" s="176">
        <f t="shared" si="59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60"/>
        <v>0</v>
      </c>
      <c r="D219" s="163">
        <f t="shared" si="60"/>
        <v>0</v>
      </c>
      <c r="E219" s="163">
        <f t="shared" si="60"/>
        <v>0</v>
      </c>
      <c r="F219" s="163">
        <f t="shared" si="60"/>
        <v>0</v>
      </c>
      <c r="G219" s="163">
        <f t="shared" si="60"/>
        <v>0</v>
      </c>
      <c r="H219" s="163">
        <f t="shared" si="60"/>
        <v>0</v>
      </c>
      <c r="I219" s="163">
        <f t="shared" si="60"/>
        <v>0</v>
      </c>
      <c r="J219" s="163">
        <f t="shared" si="60"/>
        <v>0</v>
      </c>
      <c r="K219" s="163">
        <f t="shared" si="60"/>
        <v>0</v>
      </c>
      <c r="L219" s="163">
        <f t="shared" si="60"/>
        <v>0</v>
      </c>
      <c r="M219" s="163">
        <f t="shared" si="60"/>
        <v>0</v>
      </c>
      <c r="N219" s="163">
        <f t="shared" si="60"/>
        <v>0</v>
      </c>
      <c r="O219" s="163">
        <f t="shared" si="60"/>
        <v>0</v>
      </c>
      <c r="P219" s="163">
        <f t="shared" si="60"/>
        <v>0</v>
      </c>
      <c r="Q219" s="163">
        <f t="shared" si="60"/>
        <v>0</v>
      </c>
      <c r="R219" s="163">
        <f t="shared" si="60"/>
        <v>0</v>
      </c>
      <c r="S219" s="163">
        <f t="shared" si="59"/>
        <v>0</v>
      </c>
      <c r="T219" s="163">
        <f t="shared" si="59"/>
        <v>0</v>
      </c>
      <c r="U219" s="163">
        <f t="shared" si="59"/>
        <v>0</v>
      </c>
      <c r="V219" s="163">
        <f t="shared" si="59"/>
        <v>0</v>
      </c>
      <c r="W219" s="163">
        <f t="shared" si="59"/>
        <v>0</v>
      </c>
      <c r="X219" s="163">
        <f t="shared" si="59"/>
        <v>0</v>
      </c>
      <c r="Y219" s="163">
        <f t="shared" si="59"/>
        <v>0</v>
      </c>
      <c r="Z219" s="163">
        <f t="shared" si="59"/>
        <v>0</v>
      </c>
      <c r="AA219" s="163">
        <f t="shared" si="59"/>
        <v>0</v>
      </c>
      <c r="AB219" s="163">
        <f t="shared" si="59"/>
        <v>0</v>
      </c>
      <c r="AC219" s="163">
        <f t="shared" si="59"/>
        <v>0</v>
      </c>
      <c r="AD219" s="163">
        <f t="shared" si="59"/>
        <v>0</v>
      </c>
      <c r="AE219" s="163">
        <f t="shared" si="59"/>
        <v>0</v>
      </c>
      <c r="AF219" s="176">
        <f t="shared" si="59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60"/>
        <v>0</v>
      </c>
      <c r="D220" s="163">
        <f t="shared" si="60"/>
        <v>0</v>
      </c>
      <c r="E220" s="163">
        <f t="shared" si="60"/>
        <v>0</v>
      </c>
      <c r="F220" s="163">
        <f t="shared" si="60"/>
        <v>0</v>
      </c>
      <c r="G220" s="163">
        <f t="shared" si="60"/>
        <v>0</v>
      </c>
      <c r="H220" s="163">
        <f t="shared" si="60"/>
        <v>0</v>
      </c>
      <c r="I220" s="163">
        <f t="shared" si="60"/>
        <v>0</v>
      </c>
      <c r="J220" s="163">
        <f t="shared" si="60"/>
        <v>0</v>
      </c>
      <c r="K220" s="163">
        <f t="shared" si="60"/>
        <v>0</v>
      </c>
      <c r="L220" s="163">
        <f t="shared" si="60"/>
        <v>0</v>
      </c>
      <c r="M220" s="163">
        <f t="shared" si="60"/>
        <v>0</v>
      </c>
      <c r="N220" s="163">
        <f t="shared" si="60"/>
        <v>0</v>
      </c>
      <c r="O220" s="163">
        <f t="shared" si="60"/>
        <v>0</v>
      </c>
      <c r="P220" s="163">
        <f t="shared" si="60"/>
        <v>0</v>
      </c>
      <c r="Q220" s="163">
        <f t="shared" si="60"/>
        <v>0</v>
      </c>
      <c r="R220" s="163">
        <f t="shared" si="60"/>
        <v>0</v>
      </c>
      <c r="S220" s="163">
        <f t="shared" si="59"/>
        <v>0</v>
      </c>
      <c r="T220" s="163">
        <f t="shared" si="59"/>
        <v>0</v>
      </c>
      <c r="U220" s="163">
        <f t="shared" si="59"/>
        <v>0</v>
      </c>
      <c r="V220" s="163">
        <f t="shared" si="59"/>
        <v>0</v>
      </c>
      <c r="W220" s="163">
        <f t="shared" si="59"/>
        <v>0</v>
      </c>
      <c r="X220" s="163">
        <f t="shared" si="59"/>
        <v>0</v>
      </c>
      <c r="Y220" s="163">
        <f t="shared" si="59"/>
        <v>0</v>
      </c>
      <c r="Z220" s="163">
        <f t="shared" si="59"/>
        <v>0</v>
      </c>
      <c r="AA220" s="163">
        <f t="shared" si="59"/>
        <v>0</v>
      </c>
      <c r="AB220" s="163">
        <f t="shared" si="59"/>
        <v>0</v>
      </c>
      <c r="AC220" s="163">
        <f t="shared" si="59"/>
        <v>0</v>
      </c>
      <c r="AD220" s="163">
        <f t="shared" si="59"/>
        <v>0</v>
      </c>
      <c r="AE220" s="163">
        <f t="shared" si="59"/>
        <v>0</v>
      </c>
      <c r="AF220" s="176">
        <f t="shared" si="59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60"/>
        <v>0</v>
      </c>
      <c r="D221" s="163">
        <f t="shared" si="60"/>
        <v>0</v>
      </c>
      <c r="E221" s="163">
        <f t="shared" si="60"/>
        <v>0</v>
      </c>
      <c r="F221" s="163">
        <f t="shared" si="60"/>
        <v>0</v>
      </c>
      <c r="G221" s="163">
        <f t="shared" si="60"/>
        <v>0</v>
      </c>
      <c r="H221" s="163">
        <f t="shared" si="60"/>
        <v>0</v>
      </c>
      <c r="I221" s="163">
        <f t="shared" si="60"/>
        <v>0</v>
      </c>
      <c r="J221" s="163">
        <f t="shared" si="60"/>
        <v>0</v>
      </c>
      <c r="K221" s="163">
        <f t="shared" si="60"/>
        <v>0</v>
      </c>
      <c r="L221" s="163">
        <f t="shared" si="60"/>
        <v>0</v>
      </c>
      <c r="M221" s="163">
        <f t="shared" si="60"/>
        <v>0</v>
      </c>
      <c r="N221" s="163">
        <f t="shared" si="60"/>
        <v>0</v>
      </c>
      <c r="O221" s="163">
        <f t="shared" si="60"/>
        <v>0</v>
      </c>
      <c r="P221" s="163">
        <f t="shared" si="60"/>
        <v>0</v>
      </c>
      <c r="Q221" s="163">
        <f t="shared" si="60"/>
        <v>0</v>
      </c>
      <c r="R221" s="163">
        <f t="shared" si="60"/>
        <v>0</v>
      </c>
      <c r="S221" s="163">
        <f t="shared" si="59"/>
        <v>0</v>
      </c>
      <c r="T221" s="163">
        <f t="shared" si="59"/>
        <v>0</v>
      </c>
      <c r="U221" s="163">
        <f t="shared" si="59"/>
        <v>0</v>
      </c>
      <c r="V221" s="163">
        <f t="shared" si="59"/>
        <v>0</v>
      </c>
      <c r="W221" s="163">
        <f t="shared" si="59"/>
        <v>0</v>
      </c>
      <c r="X221" s="163">
        <f t="shared" si="59"/>
        <v>0</v>
      </c>
      <c r="Y221" s="163">
        <f t="shared" si="59"/>
        <v>0</v>
      </c>
      <c r="Z221" s="163">
        <f t="shared" si="59"/>
        <v>0</v>
      </c>
      <c r="AA221" s="163">
        <f t="shared" si="59"/>
        <v>0</v>
      </c>
      <c r="AB221" s="163">
        <f t="shared" si="59"/>
        <v>0</v>
      </c>
      <c r="AC221" s="163">
        <f t="shared" si="59"/>
        <v>0</v>
      </c>
      <c r="AD221" s="163">
        <f t="shared" si="59"/>
        <v>0</v>
      </c>
      <c r="AE221" s="163">
        <f t="shared" si="59"/>
        <v>0</v>
      </c>
      <c r="AF221" s="176">
        <f t="shared" si="59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60"/>
        <v>0</v>
      </c>
      <c r="D222" s="163">
        <f t="shared" si="60"/>
        <v>0</v>
      </c>
      <c r="E222" s="163">
        <f t="shared" si="60"/>
        <v>0</v>
      </c>
      <c r="F222" s="163">
        <f t="shared" si="60"/>
        <v>0</v>
      </c>
      <c r="G222" s="163">
        <f t="shared" si="60"/>
        <v>0</v>
      </c>
      <c r="H222" s="163">
        <f t="shared" si="60"/>
        <v>0</v>
      </c>
      <c r="I222" s="163">
        <f t="shared" si="60"/>
        <v>0</v>
      </c>
      <c r="J222" s="163">
        <f t="shared" si="60"/>
        <v>0</v>
      </c>
      <c r="K222" s="163">
        <f t="shared" si="60"/>
        <v>0</v>
      </c>
      <c r="L222" s="163">
        <f t="shared" si="60"/>
        <v>0</v>
      </c>
      <c r="M222" s="163">
        <f t="shared" si="60"/>
        <v>0</v>
      </c>
      <c r="N222" s="163">
        <f t="shared" si="60"/>
        <v>0</v>
      </c>
      <c r="O222" s="163">
        <f t="shared" si="60"/>
        <v>0</v>
      </c>
      <c r="P222" s="163">
        <f t="shared" si="60"/>
        <v>0</v>
      </c>
      <c r="Q222" s="163">
        <f t="shared" si="60"/>
        <v>0</v>
      </c>
      <c r="R222" s="163">
        <f t="shared" si="60"/>
        <v>0</v>
      </c>
      <c r="S222" s="163">
        <f t="shared" si="59"/>
        <v>0</v>
      </c>
      <c r="T222" s="163">
        <f t="shared" si="59"/>
        <v>0</v>
      </c>
      <c r="U222" s="163">
        <f t="shared" si="59"/>
        <v>0</v>
      </c>
      <c r="V222" s="163">
        <f t="shared" si="59"/>
        <v>0</v>
      </c>
      <c r="W222" s="163">
        <f t="shared" si="59"/>
        <v>0</v>
      </c>
      <c r="X222" s="163">
        <f t="shared" si="59"/>
        <v>0</v>
      </c>
      <c r="Y222" s="163">
        <f t="shared" si="59"/>
        <v>0</v>
      </c>
      <c r="Z222" s="163">
        <f t="shared" si="59"/>
        <v>0</v>
      </c>
      <c r="AA222" s="163">
        <f t="shared" si="59"/>
        <v>0</v>
      </c>
      <c r="AB222" s="163">
        <f t="shared" si="59"/>
        <v>0</v>
      </c>
      <c r="AC222" s="163">
        <f t="shared" si="59"/>
        <v>0</v>
      </c>
      <c r="AD222" s="163">
        <f t="shared" si="59"/>
        <v>0</v>
      </c>
      <c r="AE222" s="163">
        <f t="shared" si="59"/>
        <v>0</v>
      </c>
      <c r="AF222" s="176">
        <f t="shared" si="59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60"/>
        <v>0</v>
      </c>
      <c r="D223" s="163">
        <f t="shared" si="60"/>
        <v>0</v>
      </c>
      <c r="E223" s="163">
        <f t="shared" si="60"/>
        <v>0</v>
      </c>
      <c r="F223" s="163">
        <f t="shared" si="60"/>
        <v>0</v>
      </c>
      <c r="G223" s="163">
        <f t="shared" si="60"/>
        <v>0</v>
      </c>
      <c r="H223" s="163">
        <f t="shared" si="60"/>
        <v>0</v>
      </c>
      <c r="I223" s="163">
        <f t="shared" si="60"/>
        <v>0</v>
      </c>
      <c r="J223" s="163">
        <f t="shared" si="60"/>
        <v>0</v>
      </c>
      <c r="K223" s="163">
        <f t="shared" si="60"/>
        <v>0</v>
      </c>
      <c r="L223" s="163">
        <f t="shared" si="60"/>
        <v>0</v>
      </c>
      <c r="M223" s="163">
        <f t="shared" si="60"/>
        <v>0</v>
      </c>
      <c r="N223" s="163">
        <f t="shared" si="60"/>
        <v>0</v>
      </c>
      <c r="O223" s="163">
        <f t="shared" si="60"/>
        <v>0</v>
      </c>
      <c r="P223" s="163">
        <f t="shared" si="60"/>
        <v>0</v>
      </c>
      <c r="Q223" s="163">
        <f t="shared" si="60"/>
        <v>0</v>
      </c>
      <c r="R223" s="163">
        <f t="shared" si="60"/>
        <v>0</v>
      </c>
      <c r="S223" s="163">
        <f t="shared" si="59"/>
        <v>0</v>
      </c>
      <c r="T223" s="163">
        <f t="shared" si="59"/>
        <v>0</v>
      </c>
      <c r="U223" s="163">
        <f t="shared" si="59"/>
        <v>0</v>
      </c>
      <c r="V223" s="163">
        <f t="shared" si="59"/>
        <v>0</v>
      </c>
      <c r="W223" s="163">
        <f t="shared" si="59"/>
        <v>0</v>
      </c>
      <c r="X223" s="163">
        <f t="shared" si="59"/>
        <v>0</v>
      </c>
      <c r="Y223" s="163">
        <f t="shared" si="59"/>
        <v>0</v>
      </c>
      <c r="Z223" s="163">
        <f t="shared" si="59"/>
        <v>0</v>
      </c>
      <c r="AA223" s="163">
        <f t="shared" si="59"/>
        <v>0</v>
      </c>
      <c r="AB223" s="163">
        <f t="shared" si="59"/>
        <v>0</v>
      </c>
      <c r="AC223" s="163">
        <f t="shared" si="59"/>
        <v>0</v>
      </c>
      <c r="AD223" s="163">
        <f t="shared" si="59"/>
        <v>0</v>
      </c>
      <c r="AE223" s="163">
        <f t="shared" si="59"/>
        <v>0</v>
      </c>
      <c r="AF223" s="176">
        <f t="shared" si="59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60"/>
        <v>0</v>
      </c>
      <c r="D224" s="163">
        <f t="shared" si="60"/>
        <v>0</v>
      </c>
      <c r="E224" s="163">
        <f t="shared" si="60"/>
        <v>0</v>
      </c>
      <c r="F224" s="163">
        <f t="shared" si="60"/>
        <v>0</v>
      </c>
      <c r="G224" s="163">
        <f t="shared" si="60"/>
        <v>0</v>
      </c>
      <c r="H224" s="163">
        <f t="shared" si="60"/>
        <v>0</v>
      </c>
      <c r="I224" s="163">
        <f t="shared" si="60"/>
        <v>0</v>
      </c>
      <c r="J224" s="163">
        <f t="shared" si="60"/>
        <v>0</v>
      </c>
      <c r="K224" s="163">
        <f t="shared" si="60"/>
        <v>0</v>
      </c>
      <c r="L224" s="163">
        <f t="shared" si="60"/>
        <v>0</v>
      </c>
      <c r="M224" s="163">
        <f t="shared" si="60"/>
        <v>0</v>
      </c>
      <c r="N224" s="163">
        <f t="shared" si="60"/>
        <v>0</v>
      </c>
      <c r="O224" s="163">
        <f t="shared" si="60"/>
        <v>0</v>
      </c>
      <c r="P224" s="163">
        <f t="shared" si="60"/>
        <v>0</v>
      </c>
      <c r="Q224" s="163">
        <f t="shared" si="60"/>
        <v>0</v>
      </c>
      <c r="R224" s="163">
        <f t="shared" si="60"/>
        <v>0</v>
      </c>
      <c r="S224" s="163">
        <f t="shared" si="59"/>
        <v>0</v>
      </c>
      <c r="T224" s="163">
        <f t="shared" si="59"/>
        <v>0</v>
      </c>
      <c r="U224" s="163">
        <f t="shared" si="59"/>
        <v>0</v>
      </c>
      <c r="V224" s="163">
        <f t="shared" si="59"/>
        <v>0</v>
      </c>
      <c r="W224" s="163">
        <f t="shared" si="59"/>
        <v>0</v>
      </c>
      <c r="X224" s="163">
        <f t="shared" si="59"/>
        <v>0</v>
      </c>
      <c r="Y224" s="163">
        <f t="shared" si="59"/>
        <v>0</v>
      </c>
      <c r="Z224" s="163">
        <f t="shared" si="59"/>
        <v>0</v>
      </c>
      <c r="AA224" s="163">
        <f t="shared" si="59"/>
        <v>0</v>
      </c>
      <c r="AB224" s="163">
        <f t="shared" si="59"/>
        <v>0</v>
      </c>
      <c r="AC224" s="163">
        <f t="shared" si="59"/>
        <v>0</v>
      </c>
      <c r="AD224" s="163">
        <f t="shared" si="59"/>
        <v>0</v>
      </c>
      <c r="AE224" s="163">
        <f t="shared" si="59"/>
        <v>0</v>
      </c>
      <c r="AF224" s="176">
        <f t="shared" si="59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60"/>
        <v>0</v>
      </c>
      <c r="D225" s="163">
        <f t="shared" si="60"/>
        <v>0</v>
      </c>
      <c r="E225" s="163">
        <f t="shared" si="60"/>
        <v>0</v>
      </c>
      <c r="F225" s="163">
        <f t="shared" si="60"/>
        <v>0</v>
      </c>
      <c r="G225" s="163">
        <f t="shared" si="60"/>
        <v>0</v>
      </c>
      <c r="H225" s="163">
        <f t="shared" si="60"/>
        <v>0</v>
      </c>
      <c r="I225" s="163">
        <f t="shared" si="60"/>
        <v>0</v>
      </c>
      <c r="J225" s="163">
        <f t="shared" si="60"/>
        <v>0</v>
      </c>
      <c r="K225" s="163">
        <f t="shared" si="60"/>
        <v>0</v>
      </c>
      <c r="L225" s="163">
        <f t="shared" si="60"/>
        <v>0</v>
      </c>
      <c r="M225" s="163">
        <f t="shared" si="60"/>
        <v>0</v>
      </c>
      <c r="N225" s="163">
        <f t="shared" si="60"/>
        <v>0</v>
      </c>
      <c r="O225" s="163">
        <f t="shared" si="60"/>
        <v>0</v>
      </c>
      <c r="P225" s="163">
        <f t="shared" si="60"/>
        <v>0</v>
      </c>
      <c r="Q225" s="163">
        <f t="shared" si="60"/>
        <v>0</v>
      </c>
      <c r="R225" s="163">
        <f t="shared" si="60"/>
        <v>0</v>
      </c>
      <c r="S225" s="163">
        <f t="shared" si="59"/>
        <v>0</v>
      </c>
      <c r="T225" s="163">
        <f t="shared" si="59"/>
        <v>0</v>
      </c>
      <c r="U225" s="163">
        <f t="shared" si="59"/>
        <v>0</v>
      </c>
      <c r="V225" s="163">
        <f t="shared" si="59"/>
        <v>0</v>
      </c>
      <c r="W225" s="163">
        <f t="shared" si="59"/>
        <v>0</v>
      </c>
      <c r="X225" s="163">
        <f t="shared" si="59"/>
        <v>0</v>
      </c>
      <c r="Y225" s="163">
        <f t="shared" si="59"/>
        <v>0</v>
      </c>
      <c r="Z225" s="163">
        <f t="shared" si="59"/>
        <v>0</v>
      </c>
      <c r="AA225" s="163">
        <f t="shared" si="59"/>
        <v>0</v>
      </c>
      <c r="AB225" s="163">
        <f t="shared" si="59"/>
        <v>0</v>
      </c>
      <c r="AC225" s="163">
        <f t="shared" si="59"/>
        <v>0</v>
      </c>
      <c r="AD225" s="163">
        <f t="shared" si="59"/>
        <v>0</v>
      </c>
      <c r="AE225" s="163">
        <f t="shared" si="59"/>
        <v>0</v>
      </c>
      <c r="AF225" s="176">
        <f t="shared" si="59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60"/>
        <v>0</v>
      </c>
      <c r="D226" s="163">
        <f t="shared" si="60"/>
        <v>0</v>
      </c>
      <c r="E226" s="163">
        <f t="shared" si="60"/>
        <v>0</v>
      </c>
      <c r="F226" s="163">
        <f t="shared" si="60"/>
        <v>0</v>
      </c>
      <c r="G226" s="163">
        <f t="shared" si="60"/>
        <v>0</v>
      </c>
      <c r="H226" s="163">
        <f t="shared" si="60"/>
        <v>0</v>
      </c>
      <c r="I226" s="163">
        <f t="shared" si="60"/>
        <v>0</v>
      </c>
      <c r="J226" s="163">
        <f t="shared" si="60"/>
        <v>0</v>
      </c>
      <c r="K226" s="163">
        <f t="shared" si="60"/>
        <v>0</v>
      </c>
      <c r="L226" s="163">
        <f t="shared" si="60"/>
        <v>0</v>
      </c>
      <c r="M226" s="163">
        <f t="shared" si="60"/>
        <v>0</v>
      </c>
      <c r="N226" s="163">
        <f t="shared" si="60"/>
        <v>0</v>
      </c>
      <c r="O226" s="163">
        <f t="shared" si="60"/>
        <v>0</v>
      </c>
      <c r="P226" s="163">
        <f t="shared" si="60"/>
        <v>0</v>
      </c>
      <c r="Q226" s="163">
        <f t="shared" si="60"/>
        <v>0</v>
      </c>
      <c r="R226" s="163">
        <f t="shared" si="60"/>
        <v>0</v>
      </c>
      <c r="S226" s="163">
        <f t="shared" si="59"/>
        <v>0</v>
      </c>
      <c r="T226" s="163">
        <f t="shared" si="59"/>
        <v>0</v>
      </c>
      <c r="U226" s="163">
        <f t="shared" si="59"/>
        <v>0</v>
      </c>
      <c r="V226" s="163">
        <f t="shared" si="59"/>
        <v>0</v>
      </c>
      <c r="W226" s="163">
        <f t="shared" si="59"/>
        <v>0</v>
      </c>
      <c r="X226" s="163">
        <f t="shared" si="59"/>
        <v>0</v>
      </c>
      <c r="Y226" s="163">
        <f t="shared" si="59"/>
        <v>0</v>
      </c>
      <c r="Z226" s="163">
        <f t="shared" si="59"/>
        <v>0</v>
      </c>
      <c r="AA226" s="163">
        <f t="shared" si="59"/>
        <v>0</v>
      </c>
      <c r="AB226" s="163">
        <f t="shared" si="59"/>
        <v>0</v>
      </c>
      <c r="AC226" s="163">
        <f t="shared" si="59"/>
        <v>0</v>
      </c>
      <c r="AD226" s="163">
        <f t="shared" si="59"/>
        <v>0</v>
      </c>
      <c r="AE226" s="163">
        <f t="shared" si="59"/>
        <v>0</v>
      </c>
      <c r="AF226" s="176">
        <f t="shared" si="59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60"/>
        <v>0</v>
      </c>
      <c r="D227" s="163">
        <f t="shared" si="60"/>
        <v>0</v>
      </c>
      <c r="E227" s="163">
        <f t="shared" si="60"/>
        <v>0</v>
      </c>
      <c r="F227" s="163">
        <f t="shared" si="60"/>
        <v>0</v>
      </c>
      <c r="G227" s="163">
        <f t="shared" si="60"/>
        <v>0</v>
      </c>
      <c r="H227" s="163">
        <f t="shared" si="60"/>
        <v>0</v>
      </c>
      <c r="I227" s="163">
        <f t="shared" si="60"/>
        <v>0</v>
      </c>
      <c r="J227" s="163">
        <f t="shared" si="60"/>
        <v>0</v>
      </c>
      <c r="K227" s="163">
        <f t="shared" si="60"/>
        <v>0</v>
      </c>
      <c r="L227" s="163">
        <f t="shared" si="60"/>
        <v>0</v>
      </c>
      <c r="M227" s="163">
        <f t="shared" si="60"/>
        <v>0</v>
      </c>
      <c r="N227" s="163">
        <f t="shared" si="60"/>
        <v>0</v>
      </c>
      <c r="O227" s="163">
        <f t="shared" si="60"/>
        <v>0</v>
      </c>
      <c r="P227" s="163">
        <f t="shared" si="60"/>
        <v>0</v>
      </c>
      <c r="Q227" s="163">
        <f t="shared" si="60"/>
        <v>0</v>
      </c>
      <c r="R227" s="163">
        <f t="shared" si="60"/>
        <v>0</v>
      </c>
      <c r="S227" s="163">
        <f t="shared" si="59"/>
        <v>0</v>
      </c>
      <c r="T227" s="163">
        <f t="shared" si="59"/>
        <v>0</v>
      </c>
      <c r="U227" s="163">
        <f t="shared" si="59"/>
        <v>0</v>
      </c>
      <c r="V227" s="163">
        <f t="shared" si="59"/>
        <v>0</v>
      </c>
      <c r="W227" s="163">
        <f t="shared" si="59"/>
        <v>0</v>
      </c>
      <c r="X227" s="163">
        <f t="shared" si="59"/>
        <v>0</v>
      </c>
      <c r="Y227" s="163">
        <f t="shared" si="59"/>
        <v>0</v>
      </c>
      <c r="Z227" s="163">
        <f t="shared" si="59"/>
        <v>0</v>
      </c>
      <c r="AA227" s="163">
        <f t="shared" si="59"/>
        <v>0</v>
      </c>
      <c r="AB227" s="163">
        <f t="shared" si="59"/>
        <v>0</v>
      </c>
      <c r="AC227" s="163">
        <f t="shared" si="59"/>
        <v>0</v>
      </c>
      <c r="AD227" s="163">
        <f t="shared" si="59"/>
        <v>0</v>
      </c>
      <c r="AE227" s="163">
        <f t="shared" si="59"/>
        <v>0</v>
      </c>
      <c r="AF227" s="176">
        <f t="shared" si="59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60"/>
        <v>0</v>
      </c>
      <c r="D228" s="163">
        <f t="shared" si="60"/>
        <v>0</v>
      </c>
      <c r="E228" s="163">
        <f t="shared" si="60"/>
        <v>0</v>
      </c>
      <c r="F228" s="163">
        <f t="shared" si="60"/>
        <v>0</v>
      </c>
      <c r="G228" s="163">
        <f t="shared" si="60"/>
        <v>0</v>
      </c>
      <c r="H228" s="163">
        <f t="shared" si="60"/>
        <v>0</v>
      </c>
      <c r="I228" s="163">
        <f t="shared" si="60"/>
        <v>0</v>
      </c>
      <c r="J228" s="163">
        <f t="shared" si="60"/>
        <v>0</v>
      </c>
      <c r="K228" s="163">
        <f t="shared" si="60"/>
        <v>0</v>
      </c>
      <c r="L228" s="163">
        <f t="shared" si="60"/>
        <v>0</v>
      </c>
      <c r="M228" s="163">
        <f t="shared" si="60"/>
        <v>0</v>
      </c>
      <c r="N228" s="163">
        <f t="shared" si="60"/>
        <v>0</v>
      </c>
      <c r="O228" s="163">
        <f t="shared" si="60"/>
        <v>0</v>
      </c>
      <c r="P228" s="163">
        <f t="shared" si="60"/>
        <v>0</v>
      </c>
      <c r="Q228" s="163">
        <f t="shared" si="60"/>
        <v>0</v>
      </c>
      <c r="R228" s="163">
        <f t="shared" si="60"/>
        <v>0</v>
      </c>
      <c r="S228" s="163">
        <f t="shared" si="59"/>
        <v>0</v>
      </c>
      <c r="T228" s="163">
        <f t="shared" si="59"/>
        <v>0</v>
      </c>
      <c r="U228" s="163">
        <f t="shared" si="59"/>
        <v>0</v>
      </c>
      <c r="V228" s="163">
        <f t="shared" si="59"/>
        <v>0</v>
      </c>
      <c r="W228" s="163">
        <f t="shared" si="59"/>
        <v>0</v>
      </c>
      <c r="X228" s="163">
        <f t="shared" si="59"/>
        <v>0</v>
      </c>
      <c r="Y228" s="163">
        <f t="shared" si="59"/>
        <v>0</v>
      </c>
      <c r="Z228" s="163">
        <f t="shared" si="59"/>
        <v>0</v>
      </c>
      <c r="AA228" s="163">
        <f t="shared" si="59"/>
        <v>0</v>
      </c>
      <c r="AB228" s="163">
        <f t="shared" si="59"/>
        <v>0</v>
      </c>
      <c r="AC228" s="163">
        <f t="shared" si="59"/>
        <v>0</v>
      </c>
      <c r="AD228" s="163">
        <f t="shared" si="59"/>
        <v>0</v>
      </c>
      <c r="AE228" s="163">
        <f t="shared" si="59"/>
        <v>0</v>
      </c>
      <c r="AF228" s="176">
        <f t="shared" si="59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60"/>
        <v>0</v>
      </c>
      <c r="D229" s="163">
        <f t="shared" si="60"/>
        <v>0</v>
      </c>
      <c r="E229" s="163">
        <f t="shared" si="60"/>
        <v>0</v>
      </c>
      <c r="F229" s="163">
        <f t="shared" si="60"/>
        <v>0</v>
      </c>
      <c r="G229" s="163">
        <f t="shared" si="60"/>
        <v>0</v>
      </c>
      <c r="H229" s="163">
        <f t="shared" si="60"/>
        <v>0</v>
      </c>
      <c r="I229" s="163">
        <f t="shared" si="60"/>
        <v>0</v>
      </c>
      <c r="J229" s="163">
        <f t="shared" si="60"/>
        <v>0</v>
      </c>
      <c r="K229" s="163">
        <f t="shared" si="60"/>
        <v>0</v>
      </c>
      <c r="L229" s="163">
        <f t="shared" si="60"/>
        <v>0</v>
      </c>
      <c r="M229" s="163">
        <f t="shared" si="60"/>
        <v>0</v>
      </c>
      <c r="N229" s="163">
        <f t="shared" si="60"/>
        <v>0</v>
      </c>
      <c r="O229" s="163">
        <f t="shared" si="60"/>
        <v>0</v>
      </c>
      <c r="P229" s="163">
        <f t="shared" si="60"/>
        <v>0</v>
      </c>
      <c r="Q229" s="163">
        <f t="shared" si="60"/>
        <v>0</v>
      </c>
      <c r="R229" s="163">
        <f t="shared" si="60"/>
        <v>0</v>
      </c>
      <c r="S229" s="163">
        <f t="shared" si="59"/>
        <v>0</v>
      </c>
      <c r="T229" s="163">
        <f t="shared" si="59"/>
        <v>0</v>
      </c>
      <c r="U229" s="163">
        <f t="shared" si="59"/>
        <v>0</v>
      </c>
      <c r="V229" s="163">
        <f t="shared" si="59"/>
        <v>0</v>
      </c>
      <c r="W229" s="163">
        <f t="shared" si="59"/>
        <v>0</v>
      </c>
      <c r="X229" s="163">
        <f t="shared" si="59"/>
        <v>0</v>
      </c>
      <c r="Y229" s="163">
        <f t="shared" si="59"/>
        <v>0</v>
      </c>
      <c r="Z229" s="163">
        <f t="shared" si="59"/>
        <v>0</v>
      </c>
      <c r="AA229" s="163">
        <f t="shared" si="59"/>
        <v>0</v>
      </c>
      <c r="AB229" s="163">
        <f t="shared" si="59"/>
        <v>0</v>
      </c>
      <c r="AC229" s="163">
        <f t="shared" si="59"/>
        <v>0</v>
      </c>
      <c r="AD229" s="163">
        <f t="shared" si="59"/>
        <v>0</v>
      </c>
      <c r="AE229" s="163">
        <f t="shared" si="59"/>
        <v>0</v>
      </c>
      <c r="AF229" s="176">
        <f t="shared" si="59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60"/>
        <v>0</v>
      </c>
      <c r="D230" s="163">
        <f t="shared" si="60"/>
        <v>0</v>
      </c>
      <c r="E230" s="163">
        <f t="shared" si="60"/>
        <v>0</v>
      </c>
      <c r="F230" s="163">
        <f t="shared" si="60"/>
        <v>0</v>
      </c>
      <c r="G230" s="163">
        <f t="shared" si="60"/>
        <v>0</v>
      </c>
      <c r="H230" s="163">
        <f t="shared" si="60"/>
        <v>0</v>
      </c>
      <c r="I230" s="163">
        <f t="shared" si="60"/>
        <v>0</v>
      </c>
      <c r="J230" s="163">
        <f t="shared" si="60"/>
        <v>0</v>
      </c>
      <c r="K230" s="163">
        <f t="shared" si="60"/>
        <v>0</v>
      </c>
      <c r="L230" s="163">
        <f t="shared" si="60"/>
        <v>0</v>
      </c>
      <c r="M230" s="163">
        <f t="shared" si="60"/>
        <v>0</v>
      </c>
      <c r="N230" s="163">
        <f t="shared" si="60"/>
        <v>0</v>
      </c>
      <c r="O230" s="163">
        <f t="shared" si="60"/>
        <v>0</v>
      </c>
      <c r="P230" s="163">
        <f t="shared" si="60"/>
        <v>0</v>
      </c>
      <c r="Q230" s="163">
        <f t="shared" si="60"/>
        <v>0</v>
      </c>
      <c r="R230" s="163">
        <f t="shared" si="60"/>
        <v>0</v>
      </c>
      <c r="S230" s="163">
        <f t="shared" si="59"/>
        <v>0</v>
      </c>
      <c r="T230" s="163">
        <f t="shared" si="59"/>
        <v>0</v>
      </c>
      <c r="U230" s="163">
        <f t="shared" si="59"/>
        <v>0</v>
      </c>
      <c r="V230" s="163">
        <f t="shared" si="59"/>
        <v>0</v>
      </c>
      <c r="W230" s="163">
        <f t="shared" si="59"/>
        <v>0</v>
      </c>
      <c r="X230" s="163">
        <f t="shared" si="59"/>
        <v>0</v>
      </c>
      <c r="Y230" s="163">
        <f t="shared" si="59"/>
        <v>0</v>
      </c>
      <c r="Z230" s="163">
        <f t="shared" si="59"/>
        <v>0</v>
      </c>
      <c r="AA230" s="163">
        <f t="shared" si="59"/>
        <v>0</v>
      </c>
      <c r="AB230" s="163">
        <f t="shared" si="59"/>
        <v>0</v>
      </c>
      <c r="AC230" s="163">
        <f t="shared" si="59"/>
        <v>0</v>
      </c>
      <c r="AD230" s="163">
        <f t="shared" si="59"/>
        <v>0</v>
      </c>
      <c r="AE230" s="163">
        <f t="shared" si="59"/>
        <v>0</v>
      </c>
      <c r="AF230" s="176">
        <f t="shared" si="59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60"/>
        <v>0</v>
      </c>
      <c r="D231" s="163">
        <f t="shared" si="60"/>
        <v>0</v>
      </c>
      <c r="E231" s="163">
        <f t="shared" si="60"/>
        <v>0</v>
      </c>
      <c r="F231" s="163">
        <f t="shared" si="60"/>
        <v>0</v>
      </c>
      <c r="G231" s="163">
        <f t="shared" si="60"/>
        <v>0</v>
      </c>
      <c r="H231" s="163">
        <f t="shared" si="60"/>
        <v>0</v>
      </c>
      <c r="I231" s="163">
        <f t="shared" si="60"/>
        <v>0</v>
      </c>
      <c r="J231" s="163">
        <f t="shared" si="60"/>
        <v>0</v>
      </c>
      <c r="K231" s="163">
        <f t="shared" si="60"/>
        <v>0</v>
      </c>
      <c r="L231" s="163">
        <f t="shared" si="60"/>
        <v>0</v>
      </c>
      <c r="M231" s="163">
        <f t="shared" si="60"/>
        <v>0</v>
      </c>
      <c r="N231" s="163">
        <f t="shared" si="60"/>
        <v>0</v>
      </c>
      <c r="O231" s="163">
        <f t="shared" si="60"/>
        <v>0</v>
      </c>
      <c r="P231" s="163">
        <f t="shared" si="60"/>
        <v>0</v>
      </c>
      <c r="Q231" s="163">
        <f t="shared" si="60"/>
        <v>0</v>
      </c>
      <c r="R231" s="163">
        <f t="shared" si="60"/>
        <v>0</v>
      </c>
      <c r="S231" s="163">
        <f t="shared" si="59"/>
        <v>0</v>
      </c>
      <c r="T231" s="163">
        <f t="shared" si="59"/>
        <v>0</v>
      </c>
      <c r="U231" s="163">
        <f t="shared" si="59"/>
        <v>0</v>
      </c>
      <c r="V231" s="163">
        <f t="shared" si="59"/>
        <v>0</v>
      </c>
      <c r="W231" s="163">
        <f t="shared" si="59"/>
        <v>0</v>
      </c>
      <c r="X231" s="163">
        <f t="shared" si="59"/>
        <v>0</v>
      </c>
      <c r="Y231" s="163">
        <f t="shared" si="59"/>
        <v>0</v>
      </c>
      <c r="Z231" s="163">
        <f t="shared" si="59"/>
        <v>0</v>
      </c>
      <c r="AA231" s="163">
        <f t="shared" si="59"/>
        <v>0</v>
      </c>
      <c r="AB231" s="163">
        <f t="shared" si="59"/>
        <v>0</v>
      </c>
      <c r="AC231" s="163">
        <f t="shared" si="59"/>
        <v>0</v>
      </c>
      <c r="AD231" s="163">
        <f t="shared" si="59"/>
        <v>0</v>
      </c>
      <c r="AE231" s="163">
        <f t="shared" si="59"/>
        <v>0</v>
      </c>
      <c r="AF231" s="176">
        <f t="shared" si="59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60"/>
        <v>0</v>
      </c>
      <c r="D232" s="163">
        <f t="shared" si="60"/>
        <v>0</v>
      </c>
      <c r="E232" s="163">
        <f t="shared" si="60"/>
        <v>0</v>
      </c>
      <c r="F232" s="163">
        <f t="shared" si="60"/>
        <v>0</v>
      </c>
      <c r="G232" s="163">
        <f t="shared" si="60"/>
        <v>0</v>
      </c>
      <c r="H232" s="163">
        <f t="shared" si="60"/>
        <v>0</v>
      </c>
      <c r="I232" s="163">
        <f t="shared" si="60"/>
        <v>0</v>
      </c>
      <c r="J232" s="163">
        <f t="shared" si="60"/>
        <v>0</v>
      </c>
      <c r="K232" s="163">
        <f t="shared" si="60"/>
        <v>0</v>
      </c>
      <c r="L232" s="163">
        <f t="shared" si="60"/>
        <v>0</v>
      </c>
      <c r="M232" s="163">
        <f t="shared" si="60"/>
        <v>0</v>
      </c>
      <c r="N232" s="163">
        <f t="shared" si="60"/>
        <v>0</v>
      </c>
      <c r="O232" s="163">
        <f t="shared" si="60"/>
        <v>0</v>
      </c>
      <c r="P232" s="163">
        <f t="shared" si="60"/>
        <v>0</v>
      </c>
      <c r="Q232" s="163">
        <f t="shared" si="60"/>
        <v>0</v>
      </c>
      <c r="R232" s="163">
        <f t="shared" ref="R232:AF247" si="61">Q232</f>
        <v>0</v>
      </c>
      <c r="S232" s="163">
        <f t="shared" si="61"/>
        <v>0</v>
      </c>
      <c r="T232" s="163">
        <f t="shared" si="61"/>
        <v>0</v>
      </c>
      <c r="U232" s="163">
        <f t="shared" si="61"/>
        <v>0</v>
      </c>
      <c r="V232" s="163">
        <f t="shared" si="61"/>
        <v>0</v>
      </c>
      <c r="W232" s="163">
        <f t="shared" si="61"/>
        <v>0</v>
      </c>
      <c r="X232" s="163">
        <f t="shared" si="61"/>
        <v>0</v>
      </c>
      <c r="Y232" s="163">
        <f t="shared" si="61"/>
        <v>0</v>
      </c>
      <c r="Z232" s="163">
        <f t="shared" si="61"/>
        <v>0</v>
      </c>
      <c r="AA232" s="163">
        <f t="shared" si="61"/>
        <v>0</v>
      </c>
      <c r="AB232" s="163">
        <f t="shared" si="61"/>
        <v>0</v>
      </c>
      <c r="AC232" s="163">
        <f t="shared" si="61"/>
        <v>0</v>
      </c>
      <c r="AD232" s="163">
        <f t="shared" si="61"/>
        <v>0</v>
      </c>
      <c r="AE232" s="163">
        <f t="shared" si="61"/>
        <v>0</v>
      </c>
      <c r="AF232" s="176">
        <f t="shared" si="61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R248" si="62">B233</f>
        <v>0</v>
      </c>
      <c r="D233" s="163">
        <f t="shared" si="62"/>
        <v>0</v>
      </c>
      <c r="E233" s="163">
        <f t="shared" si="62"/>
        <v>0</v>
      </c>
      <c r="F233" s="163">
        <f t="shared" si="62"/>
        <v>0</v>
      </c>
      <c r="G233" s="163">
        <f t="shared" si="62"/>
        <v>0</v>
      </c>
      <c r="H233" s="163">
        <f t="shared" si="62"/>
        <v>0</v>
      </c>
      <c r="I233" s="163">
        <f t="shared" si="62"/>
        <v>0</v>
      </c>
      <c r="J233" s="163">
        <f t="shared" si="62"/>
        <v>0</v>
      </c>
      <c r="K233" s="163">
        <f t="shared" si="62"/>
        <v>0</v>
      </c>
      <c r="L233" s="163">
        <f t="shared" si="62"/>
        <v>0</v>
      </c>
      <c r="M233" s="163">
        <f t="shared" si="62"/>
        <v>0</v>
      </c>
      <c r="N233" s="163">
        <f t="shared" si="62"/>
        <v>0</v>
      </c>
      <c r="O233" s="163">
        <f t="shared" si="62"/>
        <v>0</v>
      </c>
      <c r="P233" s="163">
        <f t="shared" si="62"/>
        <v>0</v>
      </c>
      <c r="Q233" s="163">
        <f t="shared" si="62"/>
        <v>0</v>
      </c>
      <c r="R233" s="163">
        <f t="shared" si="62"/>
        <v>0</v>
      </c>
      <c r="S233" s="163">
        <f t="shared" si="61"/>
        <v>0</v>
      </c>
      <c r="T233" s="163">
        <f t="shared" si="61"/>
        <v>0</v>
      </c>
      <c r="U233" s="163">
        <f t="shared" si="61"/>
        <v>0</v>
      </c>
      <c r="V233" s="163">
        <f t="shared" si="61"/>
        <v>0</v>
      </c>
      <c r="W233" s="163">
        <f t="shared" si="61"/>
        <v>0</v>
      </c>
      <c r="X233" s="163">
        <f t="shared" si="61"/>
        <v>0</v>
      </c>
      <c r="Y233" s="163">
        <f t="shared" si="61"/>
        <v>0</v>
      </c>
      <c r="Z233" s="163">
        <f t="shared" si="61"/>
        <v>0</v>
      </c>
      <c r="AA233" s="163">
        <f t="shared" si="61"/>
        <v>0</v>
      </c>
      <c r="AB233" s="163">
        <f t="shared" si="61"/>
        <v>0</v>
      </c>
      <c r="AC233" s="163">
        <f t="shared" si="61"/>
        <v>0</v>
      </c>
      <c r="AD233" s="163">
        <f t="shared" si="61"/>
        <v>0</v>
      </c>
      <c r="AE233" s="163">
        <f t="shared" si="61"/>
        <v>0</v>
      </c>
      <c r="AF233" s="176">
        <f t="shared" si="61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62"/>
        <v>0</v>
      </c>
      <c r="D234" s="163">
        <f t="shared" si="62"/>
        <v>0</v>
      </c>
      <c r="E234" s="163">
        <f t="shared" si="62"/>
        <v>0</v>
      </c>
      <c r="F234" s="163">
        <f t="shared" si="62"/>
        <v>0</v>
      </c>
      <c r="G234" s="163">
        <f t="shared" si="62"/>
        <v>0</v>
      </c>
      <c r="H234" s="163">
        <f t="shared" si="62"/>
        <v>0</v>
      </c>
      <c r="I234" s="163">
        <f t="shared" si="62"/>
        <v>0</v>
      </c>
      <c r="J234" s="163">
        <f t="shared" si="62"/>
        <v>0</v>
      </c>
      <c r="K234" s="163">
        <f t="shared" si="62"/>
        <v>0</v>
      </c>
      <c r="L234" s="163">
        <f t="shared" si="62"/>
        <v>0</v>
      </c>
      <c r="M234" s="163">
        <f t="shared" si="62"/>
        <v>0</v>
      </c>
      <c r="N234" s="163">
        <f t="shared" si="62"/>
        <v>0</v>
      </c>
      <c r="O234" s="163">
        <f t="shared" si="62"/>
        <v>0</v>
      </c>
      <c r="P234" s="163">
        <f t="shared" si="62"/>
        <v>0</v>
      </c>
      <c r="Q234" s="163">
        <f t="shared" si="62"/>
        <v>0</v>
      </c>
      <c r="R234" s="163">
        <f t="shared" si="62"/>
        <v>0</v>
      </c>
      <c r="S234" s="163">
        <f t="shared" si="61"/>
        <v>0</v>
      </c>
      <c r="T234" s="163">
        <f t="shared" si="61"/>
        <v>0</v>
      </c>
      <c r="U234" s="163">
        <f t="shared" si="61"/>
        <v>0</v>
      </c>
      <c r="V234" s="163">
        <f t="shared" si="61"/>
        <v>0</v>
      </c>
      <c r="W234" s="163">
        <f t="shared" si="61"/>
        <v>0</v>
      </c>
      <c r="X234" s="163">
        <f t="shared" si="61"/>
        <v>0</v>
      </c>
      <c r="Y234" s="163">
        <f t="shared" si="61"/>
        <v>0</v>
      </c>
      <c r="Z234" s="163">
        <f t="shared" si="61"/>
        <v>0</v>
      </c>
      <c r="AA234" s="163">
        <f t="shared" si="61"/>
        <v>0</v>
      </c>
      <c r="AB234" s="163">
        <f t="shared" si="61"/>
        <v>0</v>
      </c>
      <c r="AC234" s="163">
        <f t="shared" si="61"/>
        <v>0</v>
      </c>
      <c r="AD234" s="163">
        <f t="shared" si="61"/>
        <v>0</v>
      </c>
      <c r="AE234" s="163">
        <f t="shared" si="61"/>
        <v>0</v>
      </c>
      <c r="AF234" s="176">
        <f t="shared" si="61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62"/>
        <v>0</v>
      </c>
      <c r="D235" s="163">
        <f t="shared" si="62"/>
        <v>0</v>
      </c>
      <c r="E235" s="163">
        <f t="shared" si="62"/>
        <v>0</v>
      </c>
      <c r="F235" s="163">
        <f t="shared" si="62"/>
        <v>0</v>
      </c>
      <c r="G235" s="163">
        <f t="shared" si="62"/>
        <v>0</v>
      </c>
      <c r="H235" s="163">
        <f t="shared" si="62"/>
        <v>0</v>
      </c>
      <c r="I235" s="163">
        <f t="shared" si="62"/>
        <v>0</v>
      </c>
      <c r="J235" s="163">
        <f t="shared" si="62"/>
        <v>0</v>
      </c>
      <c r="K235" s="163">
        <f t="shared" si="62"/>
        <v>0</v>
      </c>
      <c r="L235" s="163">
        <f t="shared" si="62"/>
        <v>0</v>
      </c>
      <c r="M235" s="163">
        <f t="shared" si="62"/>
        <v>0</v>
      </c>
      <c r="N235" s="163">
        <f t="shared" si="62"/>
        <v>0</v>
      </c>
      <c r="O235" s="163">
        <f t="shared" si="62"/>
        <v>0</v>
      </c>
      <c r="P235" s="163">
        <f t="shared" si="62"/>
        <v>0</v>
      </c>
      <c r="Q235" s="163">
        <f t="shared" si="62"/>
        <v>0</v>
      </c>
      <c r="R235" s="163">
        <f t="shared" si="62"/>
        <v>0</v>
      </c>
      <c r="S235" s="163">
        <f t="shared" si="61"/>
        <v>0</v>
      </c>
      <c r="T235" s="163">
        <f t="shared" si="61"/>
        <v>0</v>
      </c>
      <c r="U235" s="163">
        <f t="shared" si="61"/>
        <v>0</v>
      </c>
      <c r="V235" s="163">
        <f t="shared" si="61"/>
        <v>0</v>
      </c>
      <c r="W235" s="163">
        <f t="shared" si="61"/>
        <v>0</v>
      </c>
      <c r="X235" s="163">
        <f t="shared" si="61"/>
        <v>0</v>
      </c>
      <c r="Y235" s="163">
        <f t="shared" si="61"/>
        <v>0</v>
      </c>
      <c r="Z235" s="163">
        <f t="shared" si="61"/>
        <v>0</v>
      </c>
      <c r="AA235" s="163">
        <f t="shared" si="61"/>
        <v>0</v>
      </c>
      <c r="AB235" s="163">
        <f t="shared" si="61"/>
        <v>0</v>
      </c>
      <c r="AC235" s="163">
        <f t="shared" si="61"/>
        <v>0</v>
      </c>
      <c r="AD235" s="163">
        <f t="shared" si="61"/>
        <v>0</v>
      </c>
      <c r="AE235" s="163">
        <f t="shared" si="61"/>
        <v>0</v>
      </c>
      <c r="AF235" s="176">
        <f t="shared" si="61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62"/>
        <v>0</v>
      </c>
      <c r="D236" s="163">
        <f t="shared" si="62"/>
        <v>0</v>
      </c>
      <c r="E236" s="163">
        <f t="shared" si="62"/>
        <v>0</v>
      </c>
      <c r="F236" s="163">
        <f t="shared" si="62"/>
        <v>0</v>
      </c>
      <c r="G236" s="163">
        <f t="shared" si="62"/>
        <v>0</v>
      </c>
      <c r="H236" s="163">
        <f t="shared" si="62"/>
        <v>0</v>
      </c>
      <c r="I236" s="163">
        <f t="shared" si="62"/>
        <v>0</v>
      </c>
      <c r="J236" s="163">
        <f t="shared" si="62"/>
        <v>0</v>
      </c>
      <c r="K236" s="163">
        <f t="shared" si="62"/>
        <v>0</v>
      </c>
      <c r="L236" s="163">
        <f t="shared" si="62"/>
        <v>0</v>
      </c>
      <c r="M236" s="163">
        <f t="shared" si="62"/>
        <v>0</v>
      </c>
      <c r="N236" s="163">
        <f t="shared" si="62"/>
        <v>0</v>
      </c>
      <c r="O236" s="163">
        <f t="shared" si="62"/>
        <v>0</v>
      </c>
      <c r="P236" s="163">
        <f t="shared" si="62"/>
        <v>0</v>
      </c>
      <c r="Q236" s="163">
        <f t="shared" si="62"/>
        <v>0</v>
      </c>
      <c r="R236" s="163">
        <f t="shared" si="62"/>
        <v>0</v>
      </c>
      <c r="S236" s="163">
        <f t="shared" si="61"/>
        <v>0</v>
      </c>
      <c r="T236" s="163">
        <f t="shared" si="61"/>
        <v>0</v>
      </c>
      <c r="U236" s="163">
        <f t="shared" si="61"/>
        <v>0</v>
      </c>
      <c r="V236" s="163">
        <f t="shared" si="61"/>
        <v>0</v>
      </c>
      <c r="W236" s="163">
        <f t="shared" si="61"/>
        <v>0</v>
      </c>
      <c r="X236" s="163">
        <f t="shared" si="61"/>
        <v>0</v>
      </c>
      <c r="Y236" s="163">
        <f t="shared" si="61"/>
        <v>0</v>
      </c>
      <c r="Z236" s="163">
        <f t="shared" si="61"/>
        <v>0</v>
      </c>
      <c r="AA236" s="163">
        <f t="shared" si="61"/>
        <v>0</v>
      </c>
      <c r="AB236" s="163">
        <f t="shared" si="61"/>
        <v>0</v>
      </c>
      <c r="AC236" s="163">
        <f t="shared" si="61"/>
        <v>0</v>
      </c>
      <c r="AD236" s="163">
        <f t="shared" si="61"/>
        <v>0</v>
      </c>
      <c r="AE236" s="163">
        <f t="shared" si="61"/>
        <v>0</v>
      </c>
      <c r="AF236" s="176">
        <f t="shared" si="61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62"/>
        <v>0</v>
      </c>
      <c r="D237" s="163">
        <f t="shared" si="62"/>
        <v>0</v>
      </c>
      <c r="E237" s="163">
        <f t="shared" si="62"/>
        <v>0</v>
      </c>
      <c r="F237" s="163">
        <f t="shared" si="62"/>
        <v>0</v>
      </c>
      <c r="G237" s="163">
        <f t="shared" si="62"/>
        <v>0</v>
      </c>
      <c r="H237" s="163">
        <f t="shared" si="62"/>
        <v>0</v>
      </c>
      <c r="I237" s="163">
        <f t="shared" si="62"/>
        <v>0</v>
      </c>
      <c r="J237" s="163">
        <f t="shared" si="62"/>
        <v>0</v>
      </c>
      <c r="K237" s="163">
        <f t="shared" si="62"/>
        <v>0</v>
      </c>
      <c r="L237" s="163">
        <f t="shared" si="62"/>
        <v>0</v>
      </c>
      <c r="M237" s="163">
        <f t="shared" si="62"/>
        <v>0</v>
      </c>
      <c r="N237" s="163">
        <f t="shared" si="62"/>
        <v>0</v>
      </c>
      <c r="O237" s="163">
        <f t="shared" si="62"/>
        <v>0</v>
      </c>
      <c r="P237" s="163">
        <f t="shared" si="62"/>
        <v>0</v>
      </c>
      <c r="Q237" s="163">
        <f t="shared" si="62"/>
        <v>0</v>
      </c>
      <c r="R237" s="163">
        <f t="shared" si="62"/>
        <v>0</v>
      </c>
      <c r="S237" s="163">
        <f t="shared" si="61"/>
        <v>0</v>
      </c>
      <c r="T237" s="163">
        <f t="shared" si="61"/>
        <v>0</v>
      </c>
      <c r="U237" s="163">
        <f t="shared" si="61"/>
        <v>0</v>
      </c>
      <c r="V237" s="163">
        <f t="shared" si="61"/>
        <v>0</v>
      </c>
      <c r="W237" s="163">
        <f t="shared" si="61"/>
        <v>0</v>
      </c>
      <c r="X237" s="163">
        <f t="shared" si="61"/>
        <v>0</v>
      </c>
      <c r="Y237" s="163">
        <f t="shared" si="61"/>
        <v>0</v>
      </c>
      <c r="Z237" s="163">
        <f t="shared" si="61"/>
        <v>0</v>
      </c>
      <c r="AA237" s="163">
        <f t="shared" si="61"/>
        <v>0</v>
      </c>
      <c r="AB237" s="163">
        <f t="shared" si="61"/>
        <v>0</v>
      </c>
      <c r="AC237" s="163">
        <f t="shared" si="61"/>
        <v>0</v>
      </c>
      <c r="AD237" s="163">
        <f t="shared" si="61"/>
        <v>0</v>
      </c>
      <c r="AE237" s="163">
        <f t="shared" si="61"/>
        <v>0</v>
      </c>
      <c r="AF237" s="176">
        <f t="shared" si="61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62"/>
        <v>0</v>
      </c>
      <c r="D238" s="163">
        <f t="shared" si="62"/>
        <v>0</v>
      </c>
      <c r="E238" s="163">
        <f t="shared" si="62"/>
        <v>0</v>
      </c>
      <c r="F238" s="163">
        <f t="shared" si="62"/>
        <v>0</v>
      </c>
      <c r="G238" s="163">
        <f t="shared" si="62"/>
        <v>0</v>
      </c>
      <c r="H238" s="163">
        <f t="shared" si="62"/>
        <v>0</v>
      </c>
      <c r="I238" s="163">
        <f t="shared" si="62"/>
        <v>0</v>
      </c>
      <c r="J238" s="163">
        <f t="shared" si="62"/>
        <v>0</v>
      </c>
      <c r="K238" s="163">
        <f t="shared" si="62"/>
        <v>0</v>
      </c>
      <c r="L238" s="163">
        <f t="shared" si="62"/>
        <v>0</v>
      </c>
      <c r="M238" s="163">
        <f t="shared" si="62"/>
        <v>0</v>
      </c>
      <c r="N238" s="163">
        <f t="shared" si="62"/>
        <v>0</v>
      </c>
      <c r="O238" s="163">
        <f t="shared" si="62"/>
        <v>0</v>
      </c>
      <c r="P238" s="163">
        <f t="shared" si="62"/>
        <v>0</v>
      </c>
      <c r="Q238" s="163">
        <f t="shared" si="62"/>
        <v>0</v>
      </c>
      <c r="R238" s="163">
        <f t="shared" si="62"/>
        <v>0</v>
      </c>
      <c r="S238" s="163">
        <f t="shared" si="61"/>
        <v>0</v>
      </c>
      <c r="T238" s="163">
        <f t="shared" si="61"/>
        <v>0</v>
      </c>
      <c r="U238" s="163">
        <f t="shared" si="61"/>
        <v>0</v>
      </c>
      <c r="V238" s="163">
        <f t="shared" si="61"/>
        <v>0</v>
      </c>
      <c r="W238" s="163">
        <f t="shared" si="61"/>
        <v>0</v>
      </c>
      <c r="X238" s="163">
        <f t="shared" si="61"/>
        <v>0</v>
      </c>
      <c r="Y238" s="163">
        <f t="shared" si="61"/>
        <v>0</v>
      </c>
      <c r="Z238" s="163">
        <f t="shared" si="61"/>
        <v>0</v>
      </c>
      <c r="AA238" s="163">
        <f t="shared" si="61"/>
        <v>0</v>
      </c>
      <c r="AB238" s="163">
        <f t="shared" si="61"/>
        <v>0</v>
      </c>
      <c r="AC238" s="163">
        <f t="shared" si="61"/>
        <v>0</v>
      </c>
      <c r="AD238" s="163">
        <f t="shared" si="61"/>
        <v>0</v>
      </c>
      <c r="AE238" s="163">
        <f t="shared" si="61"/>
        <v>0</v>
      </c>
      <c r="AF238" s="176">
        <f t="shared" si="61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62"/>
        <v>0</v>
      </c>
      <c r="D239" s="163">
        <f t="shared" si="62"/>
        <v>0</v>
      </c>
      <c r="E239" s="163">
        <f t="shared" si="62"/>
        <v>0</v>
      </c>
      <c r="F239" s="163">
        <f t="shared" si="62"/>
        <v>0</v>
      </c>
      <c r="G239" s="163">
        <f t="shared" si="62"/>
        <v>0</v>
      </c>
      <c r="H239" s="163">
        <f t="shared" si="62"/>
        <v>0</v>
      </c>
      <c r="I239" s="163">
        <f t="shared" si="62"/>
        <v>0</v>
      </c>
      <c r="J239" s="163">
        <f t="shared" si="62"/>
        <v>0</v>
      </c>
      <c r="K239" s="163">
        <f t="shared" si="62"/>
        <v>0</v>
      </c>
      <c r="L239" s="163">
        <f t="shared" si="62"/>
        <v>0</v>
      </c>
      <c r="M239" s="163">
        <f t="shared" si="62"/>
        <v>0</v>
      </c>
      <c r="N239" s="163">
        <f t="shared" si="62"/>
        <v>0</v>
      </c>
      <c r="O239" s="163">
        <f t="shared" si="62"/>
        <v>0</v>
      </c>
      <c r="P239" s="163">
        <f t="shared" si="62"/>
        <v>0</v>
      </c>
      <c r="Q239" s="163">
        <f t="shared" si="62"/>
        <v>0</v>
      </c>
      <c r="R239" s="163">
        <f t="shared" si="62"/>
        <v>0</v>
      </c>
      <c r="S239" s="163">
        <f t="shared" si="61"/>
        <v>0</v>
      </c>
      <c r="T239" s="163">
        <f t="shared" si="61"/>
        <v>0</v>
      </c>
      <c r="U239" s="163">
        <f t="shared" si="61"/>
        <v>0</v>
      </c>
      <c r="V239" s="163">
        <f t="shared" si="61"/>
        <v>0</v>
      </c>
      <c r="W239" s="163">
        <f t="shared" si="61"/>
        <v>0</v>
      </c>
      <c r="X239" s="163">
        <f t="shared" si="61"/>
        <v>0</v>
      </c>
      <c r="Y239" s="163">
        <f t="shared" si="61"/>
        <v>0</v>
      </c>
      <c r="Z239" s="163">
        <f t="shared" si="61"/>
        <v>0</v>
      </c>
      <c r="AA239" s="163">
        <f t="shared" si="61"/>
        <v>0</v>
      </c>
      <c r="AB239" s="163">
        <f t="shared" si="61"/>
        <v>0</v>
      </c>
      <c r="AC239" s="163">
        <f t="shared" si="61"/>
        <v>0</v>
      </c>
      <c r="AD239" s="163">
        <f t="shared" si="61"/>
        <v>0</v>
      </c>
      <c r="AE239" s="163">
        <f t="shared" si="61"/>
        <v>0</v>
      </c>
      <c r="AF239" s="176">
        <f t="shared" si="61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62"/>
        <v>0</v>
      </c>
      <c r="D240" s="163">
        <f t="shared" si="62"/>
        <v>0</v>
      </c>
      <c r="E240" s="163">
        <f t="shared" si="62"/>
        <v>0</v>
      </c>
      <c r="F240" s="163">
        <f t="shared" si="62"/>
        <v>0</v>
      </c>
      <c r="G240" s="163">
        <f t="shared" si="62"/>
        <v>0</v>
      </c>
      <c r="H240" s="163">
        <f t="shared" si="62"/>
        <v>0</v>
      </c>
      <c r="I240" s="163">
        <f t="shared" si="62"/>
        <v>0</v>
      </c>
      <c r="J240" s="163">
        <f t="shared" si="62"/>
        <v>0</v>
      </c>
      <c r="K240" s="163">
        <f t="shared" si="62"/>
        <v>0</v>
      </c>
      <c r="L240" s="163">
        <f t="shared" si="62"/>
        <v>0</v>
      </c>
      <c r="M240" s="163">
        <f t="shared" si="62"/>
        <v>0</v>
      </c>
      <c r="N240" s="163">
        <f t="shared" si="62"/>
        <v>0</v>
      </c>
      <c r="O240" s="163">
        <f t="shared" si="62"/>
        <v>0</v>
      </c>
      <c r="P240" s="163">
        <f t="shared" si="62"/>
        <v>0</v>
      </c>
      <c r="Q240" s="163">
        <f t="shared" si="62"/>
        <v>0</v>
      </c>
      <c r="R240" s="163">
        <f t="shared" si="62"/>
        <v>0</v>
      </c>
      <c r="S240" s="163">
        <f t="shared" si="61"/>
        <v>0</v>
      </c>
      <c r="T240" s="163">
        <f t="shared" si="61"/>
        <v>0</v>
      </c>
      <c r="U240" s="163">
        <f t="shared" si="61"/>
        <v>0</v>
      </c>
      <c r="V240" s="163">
        <f t="shared" si="61"/>
        <v>0</v>
      </c>
      <c r="W240" s="163">
        <f t="shared" si="61"/>
        <v>0</v>
      </c>
      <c r="X240" s="163">
        <f t="shared" si="61"/>
        <v>0</v>
      </c>
      <c r="Y240" s="163">
        <f t="shared" si="61"/>
        <v>0</v>
      </c>
      <c r="Z240" s="163">
        <f t="shared" si="61"/>
        <v>0</v>
      </c>
      <c r="AA240" s="163">
        <f t="shared" si="61"/>
        <v>0</v>
      </c>
      <c r="AB240" s="163">
        <f t="shared" si="61"/>
        <v>0</v>
      </c>
      <c r="AC240" s="163">
        <f t="shared" si="61"/>
        <v>0</v>
      </c>
      <c r="AD240" s="163">
        <f t="shared" si="61"/>
        <v>0</v>
      </c>
      <c r="AE240" s="163">
        <f t="shared" si="61"/>
        <v>0</v>
      </c>
      <c r="AF240" s="176">
        <f t="shared" si="61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62"/>
        <v>0</v>
      </c>
      <c r="D241" s="163">
        <f t="shared" si="62"/>
        <v>0</v>
      </c>
      <c r="E241" s="163">
        <f t="shared" si="62"/>
        <v>0</v>
      </c>
      <c r="F241" s="163">
        <f t="shared" si="62"/>
        <v>0</v>
      </c>
      <c r="G241" s="163">
        <f t="shared" si="62"/>
        <v>0</v>
      </c>
      <c r="H241" s="163">
        <f t="shared" si="62"/>
        <v>0</v>
      </c>
      <c r="I241" s="163">
        <f t="shared" si="62"/>
        <v>0</v>
      </c>
      <c r="J241" s="163">
        <f t="shared" si="62"/>
        <v>0</v>
      </c>
      <c r="K241" s="163">
        <f t="shared" si="62"/>
        <v>0</v>
      </c>
      <c r="L241" s="163">
        <f t="shared" si="62"/>
        <v>0</v>
      </c>
      <c r="M241" s="163">
        <f t="shared" si="62"/>
        <v>0</v>
      </c>
      <c r="N241" s="163">
        <f t="shared" si="62"/>
        <v>0</v>
      </c>
      <c r="O241" s="163">
        <f t="shared" si="62"/>
        <v>0</v>
      </c>
      <c r="P241" s="163">
        <f t="shared" si="62"/>
        <v>0</v>
      </c>
      <c r="Q241" s="163">
        <f t="shared" si="62"/>
        <v>0</v>
      </c>
      <c r="R241" s="163">
        <f t="shared" si="62"/>
        <v>0</v>
      </c>
      <c r="S241" s="163">
        <f t="shared" si="61"/>
        <v>0</v>
      </c>
      <c r="T241" s="163">
        <f t="shared" si="61"/>
        <v>0</v>
      </c>
      <c r="U241" s="163">
        <f t="shared" si="61"/>
        <v>0</v>
      </c>
      <c r="V241" s="163">
        <f t="shared" si="61"/>
        <v>0</v>
      </c>
      <c r="W241" s="163">
        <f t="shared" si="61"/>
        <v>0</v>
      </c>
      <c r="X241" s="163">
        <f t="shared" si="61"/>
        <v>0</v>
      </c>
      <c r="Y241" s="163">
        <f t="shared" si="61"/>
        <v>0</v>
      </c>
      <c r="Z241" s="163">
        <f t="shared" si="61"/>
        <v>0</v>
      </c>
      <c r="AA241" s="163">
        <f t="shared" si="61"/>
        <v>0</v>
      </c>
      <c r="AB241" s="163">
        <f t="shared" si="61"/>
        <v>0</v>
      </c>
      <c r="AC241" s="163">
        <f t="shared" si="61"/>
        <v>0</v>
      </c>
      <c r="AD241" s="163">
        <f t="shared" si="61"/>
        <v>0</v>
      </c>
      <c r="AE241" s="163">
        <f t="shared" si="61"/>
        <v>0</v>
      </c>
      <c r="AF241" s="176">
        <f t="shared" si="61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62"/>
        <v>0</v>
      </c>
      <c r="D242" s="163">
        <f t="shared" si="62"/>
        <v>0</v>
      </c>
      <c r="E242" s="163">
        <f t="shared" si="62"/>
        <v>0</v>
      </c>
      <c r="F242" s="163">
        <f t="shared" si="62"/>
        <v>0</v>
      </c>
      <c r="G242" s="163">
        <f t="shared" si="62"/>
        <v>0</v>
      </c>
      <c r="H242" s="163">
        <f t="shared" si="62"/>
        <v>0</v>
      </c>
      <c r="I242" s="163">
        <f t="shared" si="62"/>
        <v>0</v>
      </c>
      <c r="J242" s="163">
        <f t="shared" si="62"/>
        <v>0</v>
      </c>
      <c r="K242" s="163">
        <f t="shared" si="62"/>
        <v>0</v>
      </c>
      <c r="L242" s="163">
        <f t="shared" si="62"/>
        <v>0</v>
      </c>
      <c r="M242" s="163">
        <f t="shared" si="62"/>
        <v>0</v>
      </c>
      <c r="N242" s="163">
        <f t="shared" si="62"/>
        <v>0</v>
      </c>
      <c r="O242" s="163">
        <f t="shared" si="62"/>
        <v>0</v>
      </c>
      <c r="P242" s="163">
        <f t="shared" si="62"/>
        <v>0</v>
      </c>
      <c r="Q242" s="163">
        <f t="shared" si="62"/>
        <v>0</v>
      </c>
      <c r="R242" s="163">
        <f t="shared" si="62"/>
        <v>0</v>
      </c>
      <c r="S242" s="163">
        <f t="shared" si="61"/>
        <v>0</v>
      </c>
      <c r="T242" s="163">
        <f t="shared" si="61"/>
        <v>0</v>
      </c>
      <c r="U242" s="163">
        <f t="shared" si="61"/>
        <v>0</v>
      </c>
      <c r="V242" s="163">
        <f t="shared" si="61"/>
        <v>0</v>
      </c>
      <c r="W242" s="163">
        <f t="shared" si="61"/>
        <v>0</v>
      </c>
      <c r="X242" s="163">
        <f t="shared" si="61"/>
        <v>0</v>
      </c>
      <c r="Y242" s="163">
        <f t="shared" si="61"/>
        <v>0</v>
      </c>
      <c r="Z242" s="163">
        <f t="shared" si="61"/>
        <v>0</v>
      </c>
      <c r="AA242" s="163">
        <f t="shared" si="61"/>
        <v>0</v>
      </c>
      <c r="AB242" s="163">
        <f t="shared" si="61"/>
        <v>0</v>
      </c>
      <c r="AC242" s="163">
        <f t="shared" si="61"/>
        <v>0</v>
      </c>
      <c r="AD242" s="163">
        <f t="shared" si="61"/>
        <v>0</v>
      </c>
      <c r="AE242" s="163">
        <f t="shared" si="61"/>
        <v>0</v>
      </c>
      <c r="AF242" s="176">
        <f t="shared" si="61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62"/>
        <v>0</v>
      </c>
      <c r="D243" s="163">
        <f t="shared" si="62"/>
        <v>0</v>
      </c>
      <c r="E243" s="163">
        <f t="shared" si="62"/>
        <v>0</v>
      </c>
      <c r="F243" s="163">
        <f t="shared" si="62"/>
        <v>0</v>
      </c>
      <c r="G243" s="163">
        <f t="shared" si="62"/>
        <v>0</v>
      </c>
      <c r="H243" s="163">
        <f t="shared" si="62"/>
        <v>0</v>
      </c>
      <c r="I243" s="163">
        <f t="shared" si="62"/>
        <v>0</v>
      </c>
      <c r="J243" s="163">
        <f t="shared" si="62"/>
        <v>0</v>
      </c>
      <c r="K243" s="163">
        <f t="shared" si="62"/>
        <v>0</v>
      </c>
      <c r="L243" s="163">
        <f t="shared" si="62"/>
        <v>0</v>
      </c>
      <c r="M243" s="163">
        <f t="shared" si="62"/>
        <v>0</v>
      </c>
      <c r="N243" s="163">
        <f t="shared" si="62"/>
        <v>0</v>
      </c>
      <c r="O243" s="163">
        <f t="shared" si="62"/>
        <v>0</v>
      </c>
      <c r="P243" s="163">
        <f t="shared" si="62"/>
        <v>0</v>
      </c>
      <c r="Q243" s="163">
        <f t="shared" si="62"/>
        <v>0</v>
      </c>
      <c r="R243" s="163">
        <f t="shared" si="62"/>
        <v>0</v>
      </c>
      <c r="S243" s="163">
        <f t="shared" si="61"/>
        <v>0</v>
      </c>
      <c r="T243" s="163">
        <f t="shared" si="61"/>
        <v>0</v>
      </c>
      <c r="U243" s="163">
        <f t="shared" si="61"/>
        <v>0</v>
      </c>
      <c r="V243" s="163">
        <f t="shared" si="61"/>
        <v>0</v>
      </c>
      <c r="W243" s="163">
        <f t="shared" si="61"/>
        <v>0</v>
      </c>
      <c r="X243" s="163">
        <f t="shared" si="61"/>
        <v>0</v>
      </c>
      <c r="Y243" s="163">
        <f t="shared" si="61"/>
        <v>0</v>
      </c>
      <c r="Z243" s="163">
        <f t="shared" si="61"/>
        <v>0</v>
      </c>
      <c r="AA243" s="163">
        <f t="shared" si="61"/>
        <v>0</v>
      </c>
      <c r="AB243" s="163">
        <f t="shared" si="61"/>
        <v>0</v>
      </c>
      <c r="AC243" s="163">
        <f t="shared" si="61"/>
        <v>0</v>
      </c>
      <c r="AD243" s="163">
        <f t="shared" si="61"/>
        <v>0</v>
      </c>
      <c r="AE243" s="163">
        <f t="shared" si="61"/>
        <v>0</v>
      </c>
      <c r="AF243" s="176">
        <f t="shared" si="61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62"/>
        <v>0</v>
      </c>
      <c r="D244" s="163">
        <f t="shared" si="62"/>
        <v>0</v>
      </c>
      <c r="E244" s="163">
        <f t="shared" si="62"/>
        <v>0</v>
      </c>
      <c r="F244" s="163">
        <f t="shared" si="62"/>
        <v>0</v>
      </c>
      <c r="G244" s="163">
        <f t="shared" si="62"/>
        <v>0</v>
      </c>
      <c r="H244" s="163">
        <f t="shared" si="62"/>
        <v>0</v>
      </c>
      <c r="I244" s="163">
        <f t="shared" si="62"/>
        <v>0</v>
      </c>
      <c r="J244" s="163">
        <f t="shared" si="62"/>
        <v>0</v>
      </c>
      <c r="K244" s="163">
        <f t="shared" si="62"/>
        <v>0</v>
      </c>
      <c r="L244" s="163">
        <f t="shared" si="62"/>
        <v>0</v>
      </c>
      <c r="M244" s="163">
        <f t="shared" si="62"/>
        <v>0</v>
      </c>
      <c r="N244" s="163">
        <f t="shared" si="62"/>
        <v>0</v>
      </c>
      <c r="O244" s="163">
        <f t="shared" si="62"/>
        <v>0</v>
      </c>
      <c r="P244" s="163">
        <f t="shared" si="62"/>
        <v>0</v>
      </c>
      <c r="Q244" s="163">
        <f t="shared" si="62"/>
        <v>0</v>
      </c>
      <c r="R244" s="163">
        <f t="shared" si="62"/>
        <v>0</v>
      </c>
      <c r="S244" s="163">
        <f t="shared" si="61"/>
        <v>0</v>
      </c>
      <c r="T244" s="163">
        <f t="shared" si="61"/>
        <v>0</v>
      </c>
      <c r="U244" s="163">
        <f t="shared" si="61"/>
        <v>0</v>
      </c>
      <c r="V244" s="163">
        <f t="shared" si="61"/>
        <v>0</v>
      </c>
      <c r="W244" s="163">
        <f t="shared" si="61"/>
        <v>0</v>
      </c>
      <c r="X244" s="163">
        <f t="shared" si="61"/>
        <v>0</v>
      </c>
      <c r="Y244" s="163">
        <f t="shared" si="61"/>
        <v>0</v>
      </c>
      <c r="Z244" s="163">
        <f t="shared" si="61"/>
        <v>0</v>
      </c>
      <c r="AA244" s="163">
        <f t="shared" si="61"/>
        <v>0</v>
      </c>
      <c r="AB244" s="163">
        <f t="shared" si="61"/>
        <v>0</v>
      </c>
      <c r="AC244" s="163">
        <f t="shared" si="61"/>
        <v>0</v>
      </c>
      <c r="AD244" s="163">
        <f t="shared" si="61"/>
        <v>0</v>
      </c>
      <c r="AE244" s="163">
        <f t="shared" si="61"/>
        <v>0</v>
      </c>
      <c r="AF244" s="176">
        <f t="shared" si="61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62"/>
        <v>0</v>
      </c>
      <c r="D245" s="163">
        <f t="shared" si="62"/>
        <v>0</v>
      </c>
      <c r="E245" s="163">
        <f t="shared" si="62"/>
        <v>0</v>
      </c>
      <c r="F245" s="163">
        <f t="shared" si="62"/>
        <v>0</v>
      </c>
      <c r="G245" s="163">
        <f t="shared" si="62"/>
        <v>0</v>
      </c>
      <c r="H245" s="163">
        <f t="shared" si="62"/>
        <v>0</v>
      </c>
      <c r="I245" s="163">
        <f t="shared" si="62"/>
        <v>0</v>
      </c>
      <c r="J245" s="163">
        <f t="shared" si="62"/>
        <v>0</v>
      </c>
      <c r="K245" s="163">
        <f t="shared" si="62"/>
        <v>0</v>
      </c>
      <c r="L245" s="163">
        <f t="shared" si="62"/>
        <v>0</v>
      </c>
      <c r="M245" s="163">
        <f t="shared" si="62"/>
        <v>0</v>
      </c>
      <c r="N245" s="163">
        <f t="shared" si="62"/>
        <v>0</v>
      </c>
      <c r="O245" s="163">
        <f t="shared" si="62"/>
        <v>0</v>
      </c>
      <c r="P245" s="163">
        <f t="shared" si="62"/>
        <v>0</v>
      </c>
      <c r="Q245" s="163">
        <f t="shared" si="62"/>
        <v>0</v>
      </c>
      <c r="R245" s="163">
        <f t="shared" si="62"/>
        <v>0</v>
      </c>
      <c r="S245" s="163">
        <f t="shared" si="61"/>
        <v>0</v>
      </c>
      <c r="T245" s="163">
        <f t="shared" si="61"/>
        <v>0</v>
      </c>
      <c r="U245" s="163">
        <f t="shared" si="61"/>
        <v>0</v>
      </c>
      <c r="V245" s="163">
        <f t="shared" si="61"/>
        <v>0</v>
      </c>
      <c r="W245" s="163">
        <f t="shared" si="61"/>
        <v>0</v>
      </c>
      <c r="X245" s="163">
        <f t="shared" si="61"/>
        <v>0</v>
      </c>
      <c r="Y245" s="163">
        <f t="shared" si="61"/>
        <v>0</v>
      </c>
      <c r="Z245" s="163">
        <f t="shared" si="61"/>
        <v>0</v>
      </c>
      <c r="AA245" s="163">
        <f t="shared" si="61"/>
        <v>0</v>
      </c>
      <c r="AB245" s="163">
        <f t="shared" si="61"/>
        <v>0</v>
      </c>
      <c r="AC245" s="163">
        <f t="shared" si="61"/>
        <v>0</v>
      </c>
      <c r="AD245" s="163">
        <f t="shared" si="61"/>
        <v>0</v>
      </c>
      <c r="AE245" s="163">
        <f t="shared" si="61"/>
        <v>0</v>
      </c>
      <c r="AF245" s="176">
        <f t="shared" si="61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62"/>
        <v>0</v>
      </c>
      <c r="D246" s="163">
        <f t="shared" si="62"/>
        <v>0</v>
      </c>
      <c r="E246" s="163">
        <f t="shared" si="62"/>
        <v>0</v>
      </c>
      <c r="F246" s="163">
        <f t="shared" si="62"/>
        <v>0</v>
      </c>
      <c r="G246" s="163">
        <f t="shared" si="62"/>
        <v>0</v>
      </c>
      <c r="H246" s="163">
        <f t="shared" si="62"/>
        <v>0</v>
      </c>
      <c r="I246" s="163">
        <f t="shared" si="62"/>
        <v>0</v>
      </c>
      <c r="J246" s="163">
        <f t="shared" si="62"/>
        <v>0</v>
      </c>
      <c r="K246" s="163">
        <f t="shared" si="62"/>
        <v>0</v>
      </c>
      <c r="L246" s="163">
        <f t="shared" si="62"/>
        <v>0</v>
      </c>
      <c r="M246" s="163">
        <f t="shared" si="62"/>
        <v>0</v>
      </c>
      <c r="N246" s="163">
        <f t="shared" si="62"/>
        <v>0</v>
      </c>
      <c r="O246" s="163">
        <f t="shared" si="62"/>
        <v>0</v>
      </c>
      <c r="P246" s="163">
        <f t="shared" si="62"/>
        <v>0</v>
      </c>
      <c r="Q246" s="163">
        <f t="shared" si="62"/>
        <v>0</v>
      </c>
      <c r="R246" s="163">
        <f t="shared" si="62"/>
        <v>0</v>
      </c>
      <c r="S246" s="163">
        <f t="shared" si="61"/>
        <v>0</v>
      </c>
      <c r="T246" s="163">
        <f t="shared" si="61"/>
        <v>0</v>
      </c>
      <c r="U246" s="163">
        <f t="shared" si="61"/>
        <v>0</v>
      </c>
      <c r="V246" s="163">
        <f t="shared" si="61"/>
        <v>0</v>
      </c>
      <c r="W246" s="163">
        <f t="shared" si="61"/>
        <v>0</v>
      </c>
      <c r="X246" s="163">
        <f t="shared" si="61"/>
        <v>0</v>
      </c>
      <c r="Y246" s="163">
        <f t="shared" si="61"/>
        <v>0</v>
      </c>
      <c r="Z246" s="163">
        <f t="shared" si="61"/>
        <v>0</v>
      </c>
      <c r="AA246" s="163">
        <f t="shared" si="61"/>
        <v>0</v>
      </c>
      <c r="AB246" s="163">
        <f t="shared" si="61"/>
        <v>0</v>
      </c>
      <c r="AC246" s="163">
        <f t="shared" si="61"/>
        <v>0</v>
      </c>
      <c r="AD246" s="163">
        <f t="shared" si="61"/>
        <v>0</v>
      </c>
      <c r="AE246" s="163">
        <f t="shared" si="61"/>
        <v>0</v>
      </c>
      <c r="AF246" s="176">
        <f t="shared" si="61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62"/>
        <v>0</v>
      </c>
      <c r="D247" s="163">
        <f t="shared" si="62"/>
        <v>0</v>
      </c>
      <c r="E247" s="163">
        <f t="shared" si="62"/>
        <v>0</v>
      </c>
      <c r="F247" s="163">
        <f t="shared" si="62"/>
        <v>0</v>
      </c>
      <c r="G247" s="163">
        <f t="shared" si="62"/>
        <v>0</v>
      </c>
      <c r="H247" s="163">
        <f t="shared" si="62"/>
        <v>0</v>
      </c>
      <c r="I247" s="163">
        <f t="shared" si="62"/>
        <v>0</v>
      </c>
      <c r="J247" s="163">
        <f t="shared" si="62"/>
        <v>0</v>
      </c>
      <c r="K247" s="163">
        <f t="shared" si="62"/>
        <v>0</v>
      </c>
      <c r="L247" s="163">
        <f t="shared" si="62"/>
        <v>0</v>
      </c>
      <c r="M247" s="163">
        <f t="shared" si="62"/>
        <v>0</v>
      </c>
      <c r="N247" s="163">
        <f t="shared" si="62"/>
        <v>0</v>
      </c>
      <c r="O247" s="163">
        <f t="shared" si="62"/>
        <v>0</v>
      </c>
      <c r="P247" s="163">
        <f t="shared" si="62"/>
        <v>0</v>
      </c>
      <c r="Q247" s="163">
        <f t="shared" si="62"/>
        <v>0</v>
      </c>
      <c r="R247" s="163">
        <f t="shared" si="62"/>
        <v>0</v>
      </c>
      <c r="S247" s="163">
        <f t="shared" si="61"/>
        <v>0</v>
      </c>
      <c r="T247" s="163">
        <f t="shared" si="61"/>
        <v>0</v>
      </c>
      <c r="U247" s="163">
        <f t="shared" si="61"/>
        <v>0</v>
      </c>
      <c r="V247" s="163">
        <f t="shared" si="61"/>
        <v>0</v>
      </c>
      <c r="W247" s="163">
        <f t="shared" si="61"/>
        <v>0</v>
      </c>
      <c r="X247" s="163">
        <f t="shared" si="61"/>
        <v>0</v>
      </c>
      <c r="Y247" s="163">
        <f t="shared" si="61"/>
        <v>0</v>
      </c>
      <c r="Z247" s="163">
        <f t="shared" si="61"/>
        <v>0</v>
      </c>
      <c r="AA247" s="163">
        <f t="shared" si="61"/>
        <v>0</v>
      </c>
      <c r="AB247" s="163">
        <f t="shared" si="61"/>
        <v>0</v>
      </c>
      <c r="AC247" s="163">
        <f t="shared" si="61"/>
        <v>0</v>
      </c>
      <c r="AD247" s="163">
        <f t="shared" si="61"/>
        <v>0</v>
      </c>
      <c r="AE247" s="163">
        <f t="shared" si="61"/>
        <v>0</v>
      </c>
      <c r="AF247" s="176">
        <f t="shared" si="61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62"/>
        <v>0</v>
      </c>
      <c r="D248" s="163">
        <f t="shared" si="62"/>
        <v>0</v>
      </c>
      <c r="E248" s="163">
        <f t="shared" si="62"/>
        <v>0</v>
      </c>
      <c r="F248" s="163">
        <f t="shared" si="62"/>
        <v>0</v>
      </c>
      <c r="G248" s="163">
        <f t="shared" si="62"/>
        <v>0</v>
      </c>
      <c r="H248" s="163">
        <f t="shared" si="62"/>
        <v>0</v>
      </c>
      <c r="I248" s="163">
        <f t="shared" si="62"/>
        <v>0</v>
      </c>
      <c r="J248" s="163">
        <f t="shared" si="62"/>
        <v>0</v>
      </c>
      <c r="K248" s="163">
        <f t="shared" si="62"/>
        <v>0</v>
      </c>
      <c r="L248" s="163">
        <f t="shared" si="62"/>
        <v>0</v>
      </c>
      <c r="M248" s="163">
        <f t="shared" si="62"/>
        <v>0</v>
      </c>
      <c r="N248" s="163">
        <f t="shared" si="62"/>
        <v>0</v>
      </c>
      <c r="O248" s="163">
        <f t="shared" si="62"/>
        <v>0</v>
      </c>
      <c r="P248" s="163">
        <f t="shared" si="62"/>
        <v>0</v>
      </c>
      <c r="Q248" s="163">
        <f t="shared" si="62"/>
        <v>0</v>
      </c>
      <c r="R248" s="163">
        <f t="shared" ref="R248:AF263" si="63">Q248</f>
        <v>0</v>
      </c>
      <c r="S248" s="163">
        <f t="shared" si="63"/>
        <v>0</v>
      </c>
      <c r="T248" s="163">
        <f t="shared" si="63"/>
        <v>0</v>
      </c>
      <c r="U248" s="163">
        <f t="shared" si="63"/>
        <v>0</v>
      </c>
      <c r="V248" s="163">
        <f t="shared" si="63"/>
        <v>0</v>
      </c>
      <c r="W248" s="163">
        <f t="shared" si="63"/>
        <v>0</v>
      </c>
      <c r="X248" s="163">
        <f t="shared" si="63"/>
        <v>0</v>
      </c>
      <c r="Y248" s="163">
        <f t="shared" si="63"/>
        <v>0</v>
      </c>
      <c r="Z248" s="163">
        <f t="shared" si="63"/>
        <v>0</v>
      </c>
      <c r="AA248" s="163">
        <f t="shared" si="63"/>
        <v>0</v>
      </c>
      <c r="AB248" s="163">
        <f t="shared" si="63"/>
        <v>0</v>
      </c>
      <c r="AC248" s="163">
        <f t="shared" si="63"/>
        <v>0</v>
      </c>
      <c r="AD248" s="163">
        <f t="shared" si="63"/>
        <v>0</v>
      </c>
      <c r="AE248" s="163">
        <f t="shared" si="63"/>
        <v>0</v>
      </c>
      <c r="AF248" s="176">
        <f t="shared" si="63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R264" si="64">B249</f>
        <v>0</v>
      </c>
      <c r="D249" s="163">
        <f t="shared" si="64"/>
        <v>0</v>
      </c>
      <c r="E249" s="163">
        <f t="shared" si="64"/>
        <v>0</v>
      </c>
      <c r="F249" s="163">
        <f t="shared" si="64"/>
        <v>0</v>
      </c>
      <c r="G249" s="163">
        <f t="shared" si="64"/>
        <v>0</v>
      </c>
      <c r="H249" s="163">
        <f t="shared" si="64"/>
        <v>0</v>
      </c>
      <c r="I249" s="163">
        <f t="shared" si="64"/>
        <v>0</v>
      </c>
      <c r="J249" s="163">
        <f t="shared" si="64"/>
        <v>0</v>
      </c>
      <c r="K249" s="163">
        <f t="shared" si="64"/>
        <v>0</v>
      </c>
      <c r="L249" s="163">
        <f t="shared" si="64"/>
        <v>0</v>
      </c>
      <c r="M249" s="163">
        <f t="shared" si="64"/>
        <v>0</v>
      </c>
      <c r="N249" s="163">
        <f t="shared" si="64"/>
        <v>0</v>
      </c>
      <c r="O249" s="163">
        <f t="shared" si="64"/>
        <v>0</v>
      </c>
      <c r="P249" s="163">
        <f t="shared" si="64"/>
        <v>0</v>
      </c>
      <c r="Q249" s="163">
        <f t="shared" si="64"/>
        <v>0</v>
      </c>
      <c r="R249" s="163">
        <f t="shared" si="63"/>
        <v>0</v>
      </c>
      <c r="S249" s="163">
        <f t="shared" si="63"/>
        <v>0</v>
      </c>
      <c r="T249" s="163">
        <f t="shared" si="63"/>
        <v>0</v>
      </c>
      <c r="U249" s="163">
        <f t="shared" si="63"/>
        <v>0</v>
      </c>
      <c r="V249" s="163">
        <f t="shared" si="63"/>
        <v>0</v>
      </c>
      <c r="W249" s="163">
        <f t="shared" si="63"/>
        <v>0</v>
      </c>
      <c r="X249" s="163">
        <f t="shared" si="63"/>
        <v>0</v>
      </c>
      <c r="Y249" s="163">
        <f t="shared" si="63"/>
        <v>0</v>
      </c>
      <c r="Z249" s="163">
        <f t="shared" si="63"/>
        <v>0</v>
      </c>
      <c r="AA249" s="163">
        <f t="shared" si="63"/>
        <v>0</v>
      </c>
      <c r="AB249" s="163">
        <f t="shared" si="63"/>
        <v>0</v>
      </c>
      <c r="AC249" s="163">
        <f t="shared" si="63"/>
        <v>0</v>
      </c>
      <c r="AD249" s="163">
        <f t="shared" si="63"/>
        <v>0</v>
      </c>
      <c r="AE249" s="163">
        <f t="shared" si="63"/>
        <v>0</v>
      </c>
      <c r="AF249" s="176">
        <f t="shared" si="63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64"/>
        <v>0</v>
      </c>
      <c r="D250" s="163">
        <f t="shared" si="64"/>
        <v>0</v>
      </c>
      <c r="E250" s="163">
        <f t="shared" si="64"/>
        <v>0</v>
      </c>
      <c r="F250" s="163">
        <f t="shared" si="64"/>
        <v>0</v>
      </c>
      <c r="G250" s="163">
        <f t="shared" si="64"/>
        <v>0</v>
      </c>
      <c r="H250" s="163">
        <f t="shared" si="64"/>
        <v>0</v>
      </c>
      <c r="I250" s="163">
        <f t="shared" si="64"/>
        <v>0</v>
      </c>
      <c r="J250" s="163">
        <f t="shared" si="64"/>
        <v>0</v>
      </c>
      <c r="K250" s="163">
        <f t="shared" si="64"/>
        <v>0</v>
      </c>
      <c r="L250" s="163">
        <f t="shared" si="64"/>
        <v>0</v>
      </c>
      <c r="M250" s="163">
        <f t="shared" si="64"/>
        <v>0</v>
      </c>
      <c r="N250" s="163">
        <f t="shared" si="64"/>
        <v>0</v>
      </c>
      <c r="O250" s="163">
        <f t="shared" si="64"/>
        <v>0</v>
      </c>
      <c r="P250" s="163">
        <f t="shared" si="64"/>
        <v>0</v>
      </c>
      <c r="Q250" s="163">
        <f t="shared" si="64"/>
        <v>0</v>
      </c>
      <c r="R250" s="163">
        <f t="shared" si="64"/>
        <v>0</v>
      </c>
      <c r="S250" s="163">
        <f t="shared" si="63"/>
        <v>0</v>
      </c>
      <c r="T250" s="163">
        <f t="shared" si="63"/>
        <v>0</v>
      </c>
      <c r="U250" s="163">
        <f t="shared" si="63"/>
        <v>0</v>
      </c>
      <c r="V250" s="163">
        <f t="shared" si="63"/>
        <v>0</v>
      </c>
      <c r="W250" s="163">
        <f t="shared" si="63"/>
        <v>0</v>
      </c>
      <c r="X250" s="163">
        <f t="shared" si="63"/>
        <v>0</v>
      </c>
      <c r="Y250" s="163">
        <f t="shared" si="63"/>
        <v>0</v>
      </c>
      <c r="Z250" s="163">
        <f t="shared" si="63"/>
        <v>0</v>
      </c>
      <c r="AA250" s="163">
        <f t="shared" si="63"/>
        <v>0</v>
      </c>
      <c r="AB250" s="163">
        <f t="shared" si="63"/>
        <v>0</v>
      </c>
      <c r="AC250" s="163">
        <f t="shared" si="63"/>
        <v>0</v>
      </c>
      <c r="AD250" s="163">
        <f t="shared" si="63"/>
        <v>0</v>
      </c>
      <c r="AE250" s="163">
        <f t="shared" si="63"/>
        <v>0</v>
      </c>
      <c r="AF250" s="176">
        <f t="shared" si="63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64"/>
        <v>0</v>
      </c>
      <c r="D251" s="163">
        <f t="shared" si="64"/>
        <v>0</v>
      </c>
      <c r="E251" s="163">
        <f t="shared" si="64"/>
        <v>0</v>
      </c>
      <c r="F251" s="163">
        <f t="shared" si="64"/>
        <v>0</v>
      </c>
      <c r="G251" s="163">
        <f t="shared" si="64"/>
        <v>0</v>
      </c>
      <c r="H251" s="163">
        <f t="shared" si="64"/>
        <v>0</v>
      </c>
      <c r="I251" s="163">
        <f t="shared" si="64"/>
        <v>0</v>
      </c>
      <c r="J251" s="163">
        <f t="shared" si="64"/>
        <v>0</v>
      </c>
      <c r="K251" s="163">
        <f t="shared" si="64"/>
        <v>0</v>
      </c>
      <c r="L251" s="163">
        <f t="shared" si="64"/>
        <v>0</v>
      </c>
      <c r="M251" s="163">
        <f t="shared" si="64"/>
        <v>0</v>
      </c>
      <c r="N251" s="163">
        <f t="shared" si="64"/>
        <v>0</v>
      </c>
      <c r="O251" s="163">
        <f t="shared" si="64"/>
        <v>0</v>
      </c>
      <c r="P251" s="163">
        <f t="shared" si="64"/>
        <v>0</v>
      </c>
      <c r="Q251" s="163">
        <f t="shared" si="64"/>
        <v>0</v>
      </c>
      <c r="R251" s="163">
        <f t="shared" si="64"/>
        <v>0</v>
      </c>
      <c r="S251" s="163">
        <f t="shared" si="63"/>
        <v>0</v>
      </c>
      <c r="T251" s="163">
        <f t="shared" si="63"/>
        <v>0</v>
      </c>
      <c r="U251" s="163">
        <f t="shared" si="63"/>
        <v>0</v>
      </c>
      <c r="V251" s="163">
        <f t="shared" si="63"/>
        <v>0</v>
      </c>
      <c r="W251" s="163">
        <f t="shared" si="63"/>
        <v>0</v>
      </c>
      <c r="X251" s="163">
        <f t="shared" si="63"/>
        <v>0</v>
      </c>
      <c r="Y251" s="163">
        <f t="shared" si="63"/>
        <v>0</v>
      </c>
      <c r="Z251" s="163">
        <f t="shared" si="63"/>
        <v>0</v>
      </c>
      <c r="AA251" s="163">
        <f t="shared" si="63"/>
        <v>0</v>
      </c>
      <c r="AB251" s="163">
        <f t="shared" si="63"/>
        <v>0</v>
      </c>
      <c r="AC251" s="163">
        <f t="shared" si="63"/>
        <v>0</v>
      </c>
      <c r="AD251" s="163">
        <f t="shared" si="63"/>
        <v>0</v>
      </c>
      <c r="AE251" s="163">
        <f t="shared" si="63"/>
        <v>0</v>
      </c>
      <c r="AF251" s="176">
        <f t="shared" si="63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64"/>
        <v>0</v>
      </c>
      <c r="D252" s="163">
        <f t="shared" si="64"/>
        <v>0</v>
      </c>
      <c r="E252" s="163">
        <f t="shared" si="64"/>
        <v>0</v>
      </c>
      <c r="F252" s="163">
        <f t="shared" si="64"/>
        <v>0</v>
      </c>
      <c r="G252" s="163">
        <f t="shared" si="64"/>
        <v>0</v>
      </c>
      <c r="H252" s="163">
        <f t="shared" si="64"/>
        <v>0</v>
      </c>
      <c r="I252" s="163">
        <f t="shared" si="64"/>
        <v>0</v>
      </c>
      <c r="J252" s="163">
        <f t="shared" si="64"/>
        <v>0</v>
      </c>
      <c r="K252" s="163">
        <f t="shared" si="64"/>
        <v>0</v>
      </c>
      <c r="L252" s="163">
        <f t="shared" si="64"/>
        <v>0</v>
      </c>
      <c r="M252" s="163">
        <f t="shared" si="64"/>
        <v>0</v>
      </c>
      <c r="N252" s="163">
        <f t="shared" si="64"/>
        <v>0</v>
      </c>
      <c r="O252" s="163">
        <f t="shared" si="64"/>
        <v>0</v>
      </c>
      <c r="P252" s="163">
        <f t="shared" si="64"/>
        <v>0</v>
      </c>
      <c r="Q252" s="163">
        <f t="shared" si="64"/>
        <v>0</v>
      </c>
      <c r="R252" s="163">
        <f t="shared" si="64"/>
        <v>0</v>
      </c>
      <c r="S252" s="163">
        <f t="shared" si="63"/>
        <v>0</v>
      </c>
      <c r="T252" s="163">
        <f t="shared" si="63"/>
        <v>0</v>
      </c>
      <c r="U252" s="163">
        <f t="shared" si="63"/>
        <v>0</v>
      </c>
      <c r="V252" s="163">
        <f t="shared" si="63"/>
        <v>0</v>
      </c>
      <c r="W252" s="163">
        <f t="shared" si="63"/>
        <v>0</v>
      </c>
      <c r="X252" s="163">
        <f t="shared" si="63"/>
        <v>0</v>
      </c>
      <c r="Y252" s="163">
        <f t="shared" si="63"/>
        <v>0</v>
      </c>
      <c r="Z252" s="163">
        <f t="shared" si="63"/>
        <v>0</v>
      </c>
      <c r="AA252" s="163">
        <f t="shared" si="63"/>
        <v>0</v>
      </c>
      <c r="AB252" s="163">
        <f t="shared" si="63"/>
        <v>0</v>
      </c>
      <c r="AC252" s="163">
        <f t="shared" si="63"/>
        <v>0</v>
      </c>
      <c r="AD252" s="163">
        <f t="shared" si="63"/>
        <v>0</v>
      </c>
      <c r="AE252" s="163">
        <f t="shared" si="63"/>
        <v>0</v>
      </c>
      <c r="AF252" s="176">
        <f t="shared" si="63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64"/>
        <v>0</v>
      </c>
      <c r="D253" s="163">
        <f t="shared" si="64"/>
        <v>0</v>
      </c>
      <c r="E253" s="163">
        <f t="shared" si="64"/>
        <v>0</v>
      </c>
      <c r="F253" s="163">
        <f t="shared" si="64"/>
        <v>0</v>
      </c>
      <c r="G253" s="163">
        <f t="shared" si="64"/>
        <v>0</v>
      </c>
      <c r="H253" s="163">
        <f t="shared" si="64"/>
        <v>0</v>
      </c>
      <c r="I253" s="163">
        <f t="shared" si="64"/>
        <v>0</v>
      </c>
      <c r="J253" s="163">
        <f t="shared" si="64"/>
        <v>0</v>
      </c>
      <c r="K253" s="163">
        <f t="shared" si="64"/>
        <v>0</v>
      </c>
      <c r="L253" s="163">
        <f t="shared" si="64"/>
        <v>0</v>
      </c>
      <c r="M253" s="163">
        <f t="shared" si="64"/>
        <v>0</v>
      </c>
      <c r="N253" s="163">
        <f t="shared" si="64"/>
        <v>0</v>
      </c>
      <c r="O253" s="163">
        <f t="shared" si="64"/>
        <v>0</v>
      </c>
      <c r="P253" s="163">
        <f t="shared" si="64"/>
        <v>0</v>
      </c>
      <c r="Q253" s="163">
        <f t="shared" si="64"/>
        <v>0</v>
      </c>
      <c r="R253" s="163">
        <f t="shared" si="64"/>
        <v>0</v>
      </c>
      <c r="S253" s="163">
        <f t="shared" si="63"/>
        <v>0</v>
      </c>
      <c r="T253" s="163">
        <f t="shared" si="63"/>
        <v>0</v>
      </c>
      <c r="U253" s="163">
        <f t="shared" si="63"/>
        <v>0</v>
      </c>
      <c r="V253" s="163">
        <f t="shared" si="63"/>
        <v>0</v>
      </c>
      <c r="W253" s="163">
        <f t="shared" si="63"/>
        <v>0</v>
      </c>
      <c r="X253" s="163">
        <f t="shared" si="63"/>
        <v>0</v>
      </c>
      <c r="Y253" s="163">
        <f t="shared" si="63"/>
        <v>0</v>
      </c>
      <c r="Z253" s="163">
        <f t="shared" si="63"/>
        <v>0</v>
      </c>
      <c r="AA253" s="163">
        <f t="shared" si="63"/>
        <v>0</v>
      </c>
      <c r="AB253" s="163">
        <f t="shared" si="63"/>
        <v>0</v>
      </c>
      <c r="AC253" s="163">
        <f t="shared" si="63"/>
        <v>0</v>
      </c>
      <c r="AD253" s="163">
        <f t="shared" si="63"/>
        <v>0</v>
      </c>
      <c r="AE253" s="163">
        <f t="shared" si="63"/>
        <v>0</v>
      </c>
      <c r="AF253" s="176">
        <f t="shared" si="63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64"/>
        <v>0</v>
      </c>
      <c r="D254" s="163">
        <f t="shared" si="64"/>
        <v>0</v>
      </c>
      <c r="E254" s="163">
        <f t="shared" si="64"/>
        <v>0</v>
      </c>
      <c r="F254" s="163">
        <f t="shared" si="64"/>
        <v>0</v>
      </c>
      <c r="G254" s="163">
        <f t="shared" si="64"/>
        <v>0</v>
      </c>
      <c r="H254" s="163">
        <f t="shared" si="64"/>
        <v>0</v>
      </c>
      <c r="I254" s="163">
        <f t="shared" si="64"/>
        <v>0</v>
      </c>
      <c r="J254" s="163">
        <f t="shared" si="64"/>
        <v>0</v>
      </c>
      <c r="K254" s="163">
        <f t="shared" si="64"/>
        <v>0</v>
      </c>
      <c r="L254" s="163">
        <f t="shared" si="64"/>
        <v>0</v>
      </c>
      <c r="M254" s="163">
        <f t="shared" si="64"/>
        <v>0</v>
      </c>
      <c r="N254" s="163">
        <f t="shared" si="64"/>
        <v>0</v>
      </c>
      <c r="O254" s="163">
        <f t="shared" si="64"/>
        <v>0</v>
      </c>
      <c r="P254" s="163">
        <f t="shared" si="64"/>
        <v>0</v>
      </c>
      <c r="Q254" s="163">
        <f t="shared" si="64"/>
        <v>0</v>
      </c>
      <c r="R254" s="163">
        <f t="shared" si="64"/>
        <v>0</v>
      </c>
      <c r="S254" s="163">
        <f t="shared" si="63"/>
        <v>0</v>
      </c>
      <c r="T254" s="163">
        <f t="shared" si="63"/>
        <v>0</v>
      </c>
      <c r="U254" s="163">
        <f t="shared" si="63"/>
        <v>0</v>
      </c>
      <c r="V254" s="163">
        <f t="shared" si="63"/>
        <v>0</v>
      </c>
      <c r="W254" s="163">
        <f t="shared" si="63"/>
        <v>0</v>
      </c>
      <c r="X254" s="163">
        <f t="shared" si="63"/>
        <v>0</v>
      </c>
      <c r="Y254" s="163">
        <f t="shared" si="63"/>
        <v>0</v>
      </c>
      <c r="Z254" s="163">
        <f t="shared" si="63"/>
        <v>0</v>
      </c>
      <c r="AA254" s="163">
        <f t="shared" si="63"/>
        <v>0</v>
      </c>
      <c r="AB254" s="163">
        <f t="shared" si="63"/>
        <v>0</v>
      </c>
      <c r="AC254" s="163">
        <f t="shared" si="63"/>
        <v>0</v>
      </c>
      <c r="AD254" s="163">
        <f t="shared" si="63"/>
        <v>0</v>
      </c>
      <c r="AE254" s="163">
        <f t="shared" si="63"/>
        <v>0</v>
      </c>
      <c r="AF254" s="176">
        <f t="shared" si="63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64"/>
        <v>0</v>
      </c>
      <c r="D255" s="163">
        <f t="shared" si="64"/>
        <v>0</v>
      </c>
      <c r="E255" s="163">
        <f t="shared" si="64"/>
        <v>0</v>
      </c>
      <c r="F255" s="163">
        <f t="shared" si="64"/>
        <v>0</v>
      </c>
      <c r="G255" s="163">
        <f t="shared" si="64"/>
        <v>0</v>
      </c>
      <c r="H255" s="163">
        <f t="shared" si="64"/>
        <v>0</v>
      </c>
      <c r="I255" s="163">
        <f t="shared" si="64"/>
        <v>0</v>
      </c>
      <c r="J255" s="163">
        <f t="shared" si="64"/>
        <v>0</v>
      </c>
      <c r="K255" s="163">
        <f t="shared" si="64"/>
        <v>0</v>
      </c>
      <c r="L255" s="163">
        <f t="shared" si="64"/>
        <v>0</v>
      </c>
      <c r="M255" s="163">
        <f t="shared" si="64"/>
        <v>0</v>
      </c>
      <c r="N255" s="163">
        <f t="shared" si="64"/>
        <v>0</v>
      </c>
      <c r="O255" s="163">
        <f t="shared" si="64"/>
        <v>0</v>
      </c>
      <c r="P255" s="163">
        <f t="shared" si="64"/>
        <v>0</v>
      </c>
      <c r="Q255" s="163">
        <f t="shared" si="64"/>
        <v>0</v>
      </c>
      <c r="R255" s="163">
        <f t="shared" si="64"/>
        <v>0</v>
      </c>
      <c r="S255" s="163">
        <f t="shared" si="63"/>
        <v>0</v>
      </c>
      <c r="T255" s="163">
        <f t="shared" si="63"/>
        <v>0</v>
      </c>
      <c r="U255" s="163">
        <f t="shared" si="63"/>
        <v>0</v>
      </c>
      <c r="V255" s="163">
        <f t="shared" si="63"/>
        <v>0</v>
      </c>
      <c r="W255" s="163">
        <f t="shared" si="63"/>
        <v>0</v>
      </c>
      <c r="X255" s="163">
        <f t="shared" si="63"/>
        <v>0</v>
      </c>
      <c r="Y255" s="163">
        <f t="shared" si="63"/>
        <v>0</v>
      </c>
      <c r="Z255" s="163">
        <f t="shared" si="63"/>
        <v>0</v>
      </c>
      <c r="AA255" s="163">
        <f t="shared" si="63"/>
        <v>0</v>
      </c>
      <c r="AB255" s="163">
        <f t="shared" si="63"/>
        <v>0</v>
      </c>
      <c r="AC255" s="163">
        <f t="shared" si="63"/>
        <v>0</v>
      </c>
      <c r="AD255" s="163">
        <f t="shared" si="63"/>
        <v>0</v>
      </c>
      <c r="AE255" s="163">
        <f t="shared" si="63"/>
        <v>0</v>
      </c>
      <c r="AF255" s="176">
        <f t="shared" si="63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64"/>
        <v>0</v>
      </c>
      <c r="D256" s="163">
        <f t="shared" si="64"/>
        <v>0</v>
      </c>
      <c r="E256" s="163">
        <f t="shared" si="64"/>
        <v>0</v>
      </c>
      <c r="F256" s="163">
        <f t="shared" si="64"/>
        <v>0</v>
      </c>
      <c r="G256" s="163">
        <f t="shared" si="64"/>
        <v>0</v>
      </c>
      <c r="H256" s="163">
        <f t="shared" si="64"/>
        <v>0</v>
      </c>
      <c r="I256" s="163">
        <f t="shared" si="64"/>
        <v>0</v>
      </c>
      <c r="J256" s="163">
        <f t="shared" si="64"/>
        <v>0</v>
      </c>
      <c r="K256" s="163">
        <f t="shared" si="64"/>
        <v>0</v>
      </c>
      <c r="L256" s="163">
        <f t="shared" si="64"/>
        <v>0</v>
      </c>
      <c r="M256" s="163">
        <f t="shared" si="64"/>
        <v>0</v>
      </c>
      <c r="N256" s="163">
        <f t="shared" si="64"/>
        <v>0</v>
      </c>
      <c r="O256" s="163">
        <f t="shared" si="64"/>
        <v>0</v>
      </c>
      <c r="P256" s="163">
        <f t="shared" si="64"/>
        <v>0</v>
      </c>
      <c r="Q256" s="163">
        <f t="shared" si="64"/>
        <v>0</v>
      </c>
      <c r="R256" s="163">
        <f t="shared" si="64"/>
        <v>0</v>
      </c>
      <c r="S256" s="163">
        <f t="shared" si="63"/>
        <v>0</v>
      </c>
      <c r="T256" s="163">
        <f t="shared" si="63"/>
        <v>0</v>
      </c>
      <c r="U256" s="163">
        <f t="shared" si="63"/>
        <v>0</v>
      </c>
      <c r="V256" s="163">
        <f t="shared" si="63"/>
        <v>0</v>
      </c>
      <c r="W256" s="163">
        <f t="shared" si="63"/>
        <v>0</v>
      </c>
      <c r="X256" s="163">
        <f t="shared" si="63"/>
        <v>0</v>
      </c>
      <c r="Y256" s="163">
        <f t="shared" si="63"/>
        <v>0</v>
      </c>
      <c r="Z256" s="163">
        <f t="shared" si="63"/>
        <v>0</v>
      </c>
      <c r="AA256" s="163">
        <f t="shared" si="63"/>
        <v>0</v>
      </c>
      <c r="AB256" s="163">
        <f t="shared" si="63"/>
        <v>0</v>
      </c>
      <c r="AC256" s="163">
        <f t="shared" si="63"/>
        <v>0</v>
      </c>
      <c r="AD256" s="163">
        <f t="shared" si="63"/>
        <v>0</v>
      </c>
      <c r="AE256" s="163">
        <f t="shared" si="63"/>
        <v>0</v>
      </c>
      <c r="AF256" s="176">
        <f t="shared" si="63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64"/>
        <v>0</v>
      </c>
      <c r="D257" s="163">
        <f t="shared" si="64"/>
        <v>0</v>
      </c>
      <c r="E257" s="163">
        <f t="shared" si="64"/>
        <v>0</v>
      </c>
      <c r="F257" s="163">
        <f t="shared" si="64"/>
        <v>0</v>
      </c>
      <c r="G257" s="163">
        <f t="shared" si="64"/>
        <v>0</v>
      </c>
      <c r="H257" s="163">
        <f t="shared" si="64"/>
        <v>0</v>
      </c>
      <c r="I257" s="163">
        <f t="shared" si="64"/>
        <v>0</v>
      </c>
      <c r="J257" s="163">
        <f t="shared" si="64"/>
        <v>0</v>
      </c>
      <c r="K257" s="163">
        <f t="shared" si="64"/>
        <v>0</v>
      </c>
      <c r="L257" s="163">
        <f t="shared" si="64"/>
        <v>0</v>
      </c>
      <c r="M257" s="163">
        <f t="shared" si="64"/>
        <v>0</v>
      </c>
      <c r="N257" s="163">
        <f t="shared" si="64"/>
        <v>0</v>
      </c>
      <c r="O257" s="163">
        <f t="shared" si="64"/>
        <v>0</v>
      </c>
      <c r="P257" s="163">
        <f t="shared" si="64"/>
        <v>0</v>
      </c>
      <c r="Q257" s="163">
        <f t="shared" si="64"/>
        <v>0</v>
      </c>
      <c r="R257" s="163">
        <f t="shared" si="64"/>
        <v>0</v>
      </c>
      <c r="S257" s="163">
        <f t="shared" si="63"/>
        <v>0</v>
      </c>
      <c r="T257" s="163">
        <f t="shared" si="63"/>
        <v>0</v>
      </c>
      <c r="U257" s="163">
        <f t="shared" si="63"/>
        <v>0</v>
      </c>
      <c r="V257" s="163">
        <f t="shared" si="63"/>
        <v>0</v>
      </c>
      <c r="W257" s="163">
        <f t="shared" si="63"/>
        <v>0</v>
      </c>
      <c r="X257" s="163">
        <f t="shared" si="63"/>
        <v>0</v>
      </c>
      <c r="Y257" s="163">
        <f t="shared" si="63"/>
        <v>0</v>
      </c>
      <c r="Z257" s="163">
        <f t="shared" si="63"/>
        <v>0</v>
      </c>
      <c r="AA257" s="163">
        <f t="shared" si="63"/>
        <v>0</v>
      </c>
      <c r="AB257" s="163">
        <f t="shared" si="63"/>
        <v>0</v>
      </c>
      <c r="AC257" s="163">
        <f t="shared" si="63"/>
        <v>0</v>
      </c>
      <c r="AD257" s="163">
        <f t="shared" si="63"/>
        <v>0</v>
      </c>
      <c r="AE257" s="163">
        <f t="shared" si="63"/>
        <v>0</v>
      </c>
      <c r="AF257" s="176">
        <f t="shared" si="63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64"/>
        <v>0</v>
      </c>
      <c r="D258" s="163">
        <f t="shared" si="64"/>
        <v>0</v>
      </c>
      <c r="E258" s="163">
        <f t="shared" si="64"/>
        <v>0</v>
      </c>
      <c r="F258" s="163">
        <f t="shared" si="64"/>
        <v>0</v>
      </c>
      <c r="G258" s="163">
        <f t="shared" si="64"/>
        <v>0</v>
      </c>
      <c r="H258" s="163">
        <f t="shared" si="64"/>
        <v>0</v>
      </c>
      <c r="I258" s="163">
        <f t="shared" si="64"/>
        <v>0</v>
      </c>
      <c r="J258" s="163">
        <f t="shared" si="64"/>
        <v>0</v>
      </c>
      <c r="K258" s="163">
        <f t="shared" si="64"/>
        <v>0</v>
      </c>
      <c r="L258" s="163">
        <f t="shared" si="64"/>
        <v>0</v>
      </c>
      <c r="M258" s="163">
        <f t="shared" si="64"/>
        <v>0</v>
      </c>
      <c r="N258" s="163">
        <f t="shared" si="64"/>
        <v>0</v>
      </c>
      <c r="O258" s="163">
        <f t="shared" si="64"/>
        <v>0</v>
      </c>
      <c r="P258" s="163">
        <f t="shared" si="64"/>
        <v>0</v>
      </c>
      <c r="Q258" s="163">
        <f t="shared" si="64"/>
        <v>0</v>
      </c>
      <c r="R258" s="163">
        <f t="shared" si="64"/>
        <v>0</v>
      </c>
      <c r="S258" s="163">
        <f t="shared" si="63"/>
        <v>0</v>
      </c>
      <c r="T258" s="163">
        <f t="shared" si="63"/>
        <v>0</v>
      </c>
      <c r="U258" s="163">
        <f t="shared" si="63"/>
        <v>0</v>
      </c>
      <c r="V258" s="163">
        <f t="shared" si="63"/>
        <v>0</v>
      </c>
      <c r="W258" s="163">
        <f t="shared" si="63"/>
        <v>0</v>
      </c>
      <c r="X258" s="163">
        <f t="shared" si="63"/>
        <v>0</v>
      </c>
      <c r="Y258" s="163">
        <f t="shared" si="63"/>
        <v>0</v>
      </c>
      <c r="Z258" s="163">
        <f t="shared" si="63"/>
        <v>0</v>
      </c>
      <c r="AA258" s="163">
        <f t="shared" si="63"/>
        <v>0</v>
      </c>
      <c r="AB258" s="163">
        <f t="shared" si="63"/>
        <v>0</v>
      </c>
      <c r="AC258" s="163">
        <f t="shared" si="63"/>
        <v>0</v>
      </c>
      <c r="AD258" s="163">
        <f t="shared" si="63"/>
        <v>0</v>
      </c>
      <c r="AE258" s="163">
        <f t="shared" si="63"/>
        <v>0</v>
      </c>
      <c r="AF258" s="176">
        <f t="shared" si="63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64"/>
        <v>0</v>
      </c>
      <c r="D259" s="163">
        <f t="shared" si="64"/>
        <v>0</v>
      </c>
      <c r="E259" s="163">
        <f t="shared" si="64"/>
        <v>0</v>
      </c>
      <c r="F259" s="163">
        <f t="shared" si="64"/>
        <v>0</v>
      </c>
      <c r="G259" s="163">
        <f t="shared" si="64"/>
        <v>0</v>
      </c>
      <c r="H259" s="163">
        <f t="shared" si="64"/>
        <v>0</v>
      </c>
      <c r="I259" s="163">
        <f t="shared" si="64"/>
        <v>0</v>
      </c>
      <c r="J259" s="163">
        <f t="shared" si="64"/>
        <v>0</v>
      </c>
      <c r="K259" s="163">
        <f t="shared" si="64"/>
        <v>0</v>
      </c>
      <c r="L259" s="163">
        <f t="shared" si="64"/>
        <v>0</v>
      </c>
      <c r="M259" s="163">
        <f t="shared" si="64"/>
        <v>0</v>
      </c>
      <c r="N259" s="163">
        <f t="shared" si="64"/>
        <v>0</v>
      </c>
      <c r="O259" s="163">
        <f t="shared" si="64"/>
        <v>0</v>
      </c>
      <c r="P259" s="163">
        <f t="shared" si="64"/>
        <v>0</v>
      </c>
      <c r="Q259" s="163">
        <f t="shared" si="64"/>
        <v>0</v>
      </c>
      <c r="R259" s="163">
        <f t="shared" si="64"/>
        <v>0</v>
      </c>
      <c r="S259" s="163">
        <f t="shared" si="63"/>
        <v>0</v>
      </c>
      <c r="T259" s="163">
        <f t="shared" si="63"/>
        <v>0</v>
      </c>
      <c r="U259" s="163">
        <f t="shared" si="63"/>
        <v>0</v>
      </c>
      <c r="V259" s="163">
        <f t="shared" si="63"/>
        <v>0</v>
      </c>
      <c r="W259" s="163">
        <f t="shared" si="63"/>
        <v>0</v>
      </c>
      <c r="X259" s="163">
        <f t="shared" si="63"/>
        <v>0</v>
      </c>
      <c r="Y259" s="163">
        <f t="shared" si="63"/>
        <v>0</v>
      </c>
      <c r="Z259" s="163">
        <f t="shared" si="63"/>
        <v>0</v>
      </c>
      <c r="AA259" s="163">
        <f t="shared" si="63"/>
        <v>0</v>
      </c>
      <c r="AB259" s="163">
        <f t="shared" si="63"/>
        <v>0</v>
      </c>
      <c r="AC259" s="163">
        <f t="shared" si="63"/>
        <v>0</v>
      </c>
      <c r="AD259" s="163">
        <f t="shared" si="63"/>
        <v>0</v>
      </c>
      <c r="AE259" s="163">
        <f t="shared" si="63"/>
        <v>0</v>
      </c>
      <c r="AF259" s="176">
        <f t="shared" si="63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64"/>
        <v>0</v>
      </c>
      <c r="D260" s="163">
        <f t="shared" si="64"/>
        <v>0</v>
      </c>
      <c r="E260" s="163">
        <f t="shared" si="64"/>
        <v>0</v>
      </c>
      <c r="F260" s="163">
        <f t="shared" si="64"/>
        <v>0</v>
      </c>
      <c r="G260" s="163">
        <f t="shared" si="64"/>
        <v>0</v>
      </c>
      <c r="H260" s="163">
        <f t="shared" si="64"/>
        <v>0</v>
      </c>
      <c r="I260" s="163">
        <f t="shared" si="64"/>
        <v>0</v>
      </c>
      <c r="J260" s="163">
        <f t="shared" si="64"/>
        <v>0</v>
      </c>
      <c r="K260" s="163">
        <f t="shared" si="64"/>
        <v>0</v>
      </c>
      <c r="L260" s="163">
        <f t="shared" si="64"/>
        <v>0</v>
      </c>
      <c r="M260" s="163">
        <f t="shared" si="64"/>
        <v>0</v>
      </c>
      <c r="N260" s="163">
        <f t="shared" si="64"/>
        <v>0</v>
      </c>
      <c r="O260" s="163">
        <f t="shared" si="64"/>
        <v>0</v>
      </c>
      <c r="P260" s="163">
        <f t="shared" si="64"/>
        <v>0</v>
      </c>
      <c r="Q260" s="163">
        <f t="shared" si="64"/>
        <v>0</v>
      </c>
      <c r="R260" s="163">
        <f t="shared" si="64"/>
        <v>0</v>
      </c>
      <c r="S260" s="163">
        <f t="shared" si="63"/>
        <v>0</v>
      </c>
      <c r="T260" s="163">
        <f t="shared" si="63"/>
        <v>0</v>
      </c>
      <c r="U260" s="163">
        <f t="shared" si="63"/>
        <v>0</v>
      </c>
      <c r="V260" s="163">
        <f t="shared" si="63"/>
        <v>0</v>
      </c>
      <c r="W260" s="163">
        <f t="shared" si="63"/>
        <v>0</v>
      </c>
      <c r="X260" s="163">
        <f t="shared" si="63"/>
        <v>0</v>
      </c>
      <c r="Y260" s="163">
        <f t="shared" si="63"/>
        <v>0</v>
      </c>
      <c r="Z260" s="163">
        <f t="shared" si="63"/>
        <v>0</v>
      </c>
      <c r="AA260" s="163">
        <f t="shared" si="63"/>
        <v>0</v>
      </c>
      <c r="AB260" s="163">
        <f t="shared" si="63"/>
        <v>0</v>
      </c>
      <c r="AC260" s="163">
        <f t="shared" si="63"/>
        <v>0</v>
      </c>
      <c r="AD260" s="163">
        <f t="shared" si="63"/>
        <v>0</v>
      </c>
      <c r="AE260" s="163">
        <f t="shared" si="63"/>
        <v>0</v>
      </c>
      <c r="AF260" s="176">
        <f t="shared" si="63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64"/>
        <v>0</v>
      </c>
      <c r="D261" s="163">
        <f t="shared" si="64"/>
        <v>0</v>
      </c>
      <c r="E261" s="163">
        <f t="shared" si="64"/>
        <v>0</v>
      </c>
      <c r="F261" s="163">
        <f t="shared" si="64"/>
        <v>0</v>
      </c>
      <c r="G261" s="163">
        <f t="shared" si="64"/>
        <v>0</v>
      </c>
      <c r="H261" s="163">
        <f t="shared" si="64"/>
        <v>0</v>
      </c>
      <c r="I261" s="163">
        <f t="shared" si="64"/>
        <v>0</v>
      </c>
      <c r="J261" s="163">
        <f t="shared" si="64"/>
        <v>0</v>
      </c>
      <c r="K261" s="163">
        <f t="shared" si="64"/>
        <v>0</v>
      </c>
      <c r="L261" s="163">
        <f t="shared" si="64"/>
        <v>0</v>
      </c>
      <c r="M261" s="163">
        <f t="shared" si="64"/>
        <v>0</v>
      </c>
      <c r="N261" s="163">
        <f t="shared" si="64"/>
        <v>0</v>
      </c>
      <c r="O261" s="163">
        <f t="shared" si="64"/>
        <v>0</v>
      </c>
      <c r="P261" s="163">
        <f t="shared" si="64"/>
        <v>0</v>
      </c>
      <c r="Q261" s="163">
        <f t="shared" si="64"/>
        <v>0</v>
      </c>
      <c r="R261" s="163">
        <f t="shared" si="64"/>
        <v>0</v>
      </c>
      <c r="S261" s="163">
        <f t="shared" si="63"/>
        <v>0</v>
      </c>
      <c r="T261" s="163">
        <f t="shared" si="63"/>
        <v>0</v>
      </c>
      <c r="U261" s="163">
        <f t="shared" si="63"/>
        <v>0</v>
      </c>
      <c r="V261" s="163">
        <f t="shared" si="63"/>
        <v>0</v>
      </c>
      <c r="W261" s="163">
        <f t="shared" si="63"/>
        <v>0</v>
      </c>
      <c r="X261" s="163">
        <f t="shared" si="63"/>
        <v>0</v>
      </c>
      <c r="Y261" s="163">
        <f t="shared" si="63"/>
        <v>0</v>
      </c>
      <c r="Z261" s="163">
        <f t="shared" si="63"/>
        <v>0</v>
      </c>
      <c r="AA261" s="163">
        <f t="shared" si="63"/>
        <v>0</v>
      </c>
      <c r="AB261" s="163">
        <f t="shared" si="63"/>
        <v>0</v>
      </c>
      <c r="AC261" s="163">
        <f t="shared" si="63"/>
        <v>0</v>
      </c>
      <c r="AD261" s="163">
        <f t="shared" si="63"/>
        <v>0</v>
      </c>
      <c r="AE261" s="163">
        <f t="shared" si="63"/>
        <v>0</v>
      </c>
      <c r="AF261" s="176">
        <f t="shared" si="63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64"/>
        <v>0</v>
      </c>
      <c r="D262" s="163">
        <f t="shared" si="64"/>
        <v>0</v>
      </c>
      <c r="E262" s="163">
        <f t="shared" si="64"/>
        <v>0</v>
      </c>
      <c r="F262" s="163">
        <f t="shared" si="64"/>
        <v>0</v>
      </c>
      <c r="G262" s="163">
        <f t="shared" si="64"/>
        <v>0</v>
      </c>
      <c r="H262" s="163">
        <f t="shared" si="64"/>
        <v>0</v>
      </c>
      <c r="I262" s="163">
        <f t="shared" si="64"/>
        <v>0</v>
      </c>
      <c r="J262" s="163">
        <f t="shared" si="64"/>
        <v>0</v>
      </c>
      <c r="K262" s="163">
        <f t="shared" si="64"/>
        <v>0</v>
      </c>
      <c r="L262" s="163">
        <f t="shared" si="64"/>
        <v>0</v>
      </c>
      <c r="M262" s="163">
        <f t="shared" si="64"/>
        <v>0</v>
      </c>
      <c r="N262" s="163">
        <f t="shared" si="64"/>
        <v>0</v>
      </c>
      <c r="O262" s="163">
        <f t="shared" si="64"/>
        <v>0</v>
      </c>
      <c r="P262" s="163">
        <f t="shared" si="64"/>
        <v>0</v>
      </c>
      <c r="Q262" s="163">
        <f t="shared" si="64"/>
        <v>0</v>
      </c>
      <c r="R262" s="163">
        <f t="shared" si="64"/>
        <v>0</v>
      </c>
      <c r="S262" s="163">
        <f t="shared" si="63"/>
        <v>0</v>
      </c>
      <c r="T262" s="163">
        <f t="shared" si="63"/>
        <v>0</v>
      </c>
      <c r="U262" s="163">
        <f t="shared" si="63"/>
        <v>0</v>
      </c>
      <c r="V262" s="163">
        <f t="shared" si="63"/>
        <v>0</v>
      </c>
      <c r="W262" s="163">
        <f t="shared" si="63"/>
        <v>0</v>
      </c>
      <c r="X262" s="163">
        <f t="shared" si="63"/>
        <v>0</v>
      </c>
      <c r="Y262" s="163">
        <f t="shared" si="63"/>
        <v>0</v>
      </c>
      <c r="Z262" s="163">
        <f t="shared" si="63"/>
        <v>0</v>
      </c>
      <c r="AA262" s="163">
        <f t="shared" si="63"/>
        <v>0</v>
      </c>
      <c r="AB262" s="163">
        <f t="shared" si="63"/>
        <v>0</v>
      </c>
      <c r="AC262" s="163">
        <f t="shared" si="63"/>
        <v>0</v>
      </c>
      <c r="AD262" s="163">
        <f t="shared" si="63"/>
        <v>0</v>
      </c>
      <c r="AE262" s="163">
        <f t="shared" si="63"/>
        <v>0</v>
      </c>
      <c r="AF262" s="176">
        <f t="shared" si="63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64"/>
        <v>0</v>
      </c>
      <c r="D263" s="163">
        <f t="shared" si="64"/>
        <v>0</v>
      </c>
      <c r="E263" s="163">
        <f t="shared" si="64"/>
        <v>0</v>
      </c>
      <c r="F263" s="163">
        <f t="shared" si="64"/>
        <v>0</v>
      </c>
      <c r="G263" s="163">
        <f t="shared" si="64"/>
        <v>0</v>
      </c>
      <c r="H263" s="163">
        <f t="shared" si="64"/>
        <v>0</v>
      </c>
      <c r="I263" s="163">
        <f t="shared" si="64"/>
        <v>0</v>
      </c>
      <c r="J263" s="163">
        <f t="shared" si="64"/>
        <v>0</v>
      </c>
      <c r="K263" s="163">
        <f t="shared" si="64"/>
        <v>0</v>
      </c>
      <c r="L263" s="163">
        <f t="shared" si="64"/>
        <v>0</v>
      </c>
      <c r="M263" s="163">
        <f t="shared" si="64"/>
        <v>0</v>
      </c>
      <c r="N263" s="163">
        <f t="shared" si="64"/>
        <v>0</v>
      </c>
      <c r="O263" s="163">
        <f t="shared" si="64"/>
        <v>0</v>
      </c>
      <c r="P263" s="163">
        <f t="shared" si="64"/>
        <v>0</v>
      </c>
      <c r="Q263" s="163">
        <f t="shared" si="64"/>
        <v>0</v>
      </c>
      <c r="R263" s="163">
        <f t="shared" si="64"/>
        <v>0</v>
      </c>
      <c r="S263" s="163">
        <f t="shared" si="63"/>
        <v>0</v>
      </c>
      <c r="T263" s="163">
        <f t="shared" si="63"/>
        <v>0</v>
      </c>
      <c r="U263" s="163">
        <f t="shared" si="63"/>
        <v>0</v>
      </c>
      <c r="V263" s="163">
        <f t="shared" si="63"/>
        <v>0</v>
      </c>
      <c r="W263" s="163">
        <f t="shared" si="63"/>
        <v>0</v>
      </c>
      <c r="X263" s="163">
        <f t="shared" si="63"/>
        <v>0</v>
      </c>
      <c r="Y263" s="163">
        <f t="shared" si="63"/>
        <v>0</v>
      </c>
      <c r="Z263" s="163">
        <f t="shared" si="63"/>
        <v>0</v>
      </c>
      <c r="AA263" s="163">
        <f t="shared" si="63"/>
        <v>0</v>
      </c>
      <c r="AB263" s="163">
        <f t="shared" si="63"/>
        <v>0</v>
      </c>
      <c r="AC263" s="163">
        <f t="shared" si="63"/>
        <v>0</v>
      </c>
      <c r="AD263" s="163">
        <f t="shared" si="63"/>
        <v>0</v>
      </c>
      <c r="AE263" s="163">
        <f t="shared" si="63"/>
        <v>0</v>
      </c>
      <c r="AF263" s="176">
        <f t="shared" si="63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64"/>
        <v>0</v>
      </c>
      <c r="D264" s="163">
        <f t="shared" si="64"/>
        <v>0</v>
      </c>
      <c r="E264" s="163">
        <f t="shared" si="64"/>
        <v>0</v>
      </c>
      <c r="F264" s="163">
        <f t="shared" si="64"/>
        <v>0</v>
      </c>
      <c r="G264" s="163">
        <f t="shared" si="64"/>
        <v>0</v>
      </c>
      <c r="H264" s="163">
        <f t="shared" si="64"/>
        <v>0</v>
      </c>
      <c r="I264" s="163">
        <f t="shared" si="64"/>
        <v>0</v>
      </c>
      <c r="J264" s="163">
        <f t="shared" si="64"/>
        <v>0</v>
      </c>
      <c r="K264" s="163">
        <f t="shared" si="64"/>
        <v>0</v>
      </c>
      <c r="L264" s="163">
        <f t="shared" si="64"/>
        <v>0</v>
      </c>
      <c r="M264" s="163">
        <f t="shared" si="64"/>
        <v>0</v>
      </c>
      <c r="N264" s="163">
        <f t="shared" si="64"/>
        <v>0</v>
      </c>
      <c r="O264" s="163">
        <f t="shared" si="64"/>
        <v>0</v>
      </c>
      <c r="P264" s="163">
        <f t="shared" si="64"/>
        <v>0</v>
      </c>
      <c r="Q264" s="163">
        <f t="shared" si="64"/>
        <v>0</v>
      </c>
      <c r="R264" s="163">
        <f t="shared" si="64"/>
        <v>0</v>
      </c>
      <c r="S264" s="163">
        <f t="shared" ref="S264:AF273" si="65">R264</f>
        <v>0</v>
      </c>
      <c r="T264" s="163">
        <f t="shared" si="65"/>
        <v>0</v>
      </c>
      <c r="U264" s="163">
        <f t="shared" si="65"/>
        <v>0</v>
      </c>
      <c r="V264" s="163">
        <f t="shared" si="65"/>
        <v>0</v>
      </c>
      <c r="W264" s="163">
        <f t="shared" si="65"/>
        <v>0</v>
      </c>
      <c r="X264" s="163">
        <f t="shared" si="65"/>
        <v>0</v>
      </c>
      <c r="Y264" s="163">
        <f t="shared" si="65"/>
        <v>0</v>
      </c>
      <c r="Z264" s="163">
        <f t="shared" si="65"/>
        <v>0</v>
      </c>
      <c r="AA264" s="163">
        <f t="shared" si="65"/>
        <v>0</v>
      </c>
      <c r="AB264" s="163">
        <f t="shared" si="65"/>
        <v>0</v>
      </c>
      <c r="AC264" s="163">
        <f t="shared" si="65"/>
        <v>0</v>
      </c>
      <c r="AD264" s="163">
        <f t="shared" si="65"/>
        <v>0</v>
      </c>
      <c r="AE264" s="163">
        <f t="shared" si="65"/>
        <v>0</v>
      </c>
      <c r="AF264" s="176">
        <f t="shared" si="65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R273" si="66">B265</f>
        <v>0</v>
      </c>
      <c r="D265" s="163">
        <f t="shared" si="66"/>
        <v>0</v>
      </c>
      <c r="E265" s="163">
        <f t="shared" si="66"/>
        <v>0</v>
      </c>
      <c r="F265" s="163">
        <f t="shared" si="66"/>
        <v>0</v>
      </c>
      <c r="G265" s="163">
        <f t="shared" si="66"/>
        <v>0</v>
      </c>
      <c r="H265" s="163">
        <f t="shared" si="66"/>
        <v>0</v>
      </c>
      <c r="I265" s="163">
        <f t="shared" si="66"/>
        <v>0</v>
      </c>
      <c r="J265" s="163">
        <f t="shared" si="66"/>
        <v>0</v>
      </c>
      <c r="K265" s="163">
        <f t="shared" si="66"/>
        <v>0</v>
      </c>
      <c r="L265" s="163">
        <f t="shared" si="66"/>
        <v>0</v>
      </c>
      <c r="M265" s="163">
        <f t="shared" si="66"/>
        <v>0</v>
      </c>
      <c r="N265" s="163">
        <f t="shared" si="66"/>
        <v>0</v>
      </c>
      <c r="O265" s="163">
        <f t="shared" si="66"/>
        <v>0</v>
      </c>
      <c r="P265" s="163">
        <f t="shared" si="66"/>
        <v>0</v>
      </c>
      <c r="Q265" s="163">
        <f t="shared" si="66"/>
        <v>0</v>
      </c>
      <c r="R265" s="163">
        <f t="shared" si="66"/>
        <v>0</v>
      </c>
      <c r="S265" s="163">
        <f t="shared" si="65"/>
        <v>0</v>
      </c>
      <c r="T265" s="163">
        <f t="shared" si="65"/>
        <v>0</v>
      </c>
      <c r="U265" s="163">
        <f t="shared" si="65"/>
        <v>0</v>
      </c>
      <c r="V265" s="163">
        <f t="shared" si="65"/>
        <v>0</v>
      </c>
      <c r="W265" s="163">
        <f t="shared" si="65"/>
        <v>0</v>
      </c>
      <c r="X265" s="163">
        <f t="shared" si="65"/>
        <v>0</v>
      </c>
      <c r="Y265" s="163">
        <f t="shared" si="65"/>
        <v>0</v>
      </c>
      <c r="Z265" s="163">
        <f t="shared" si="65"/>
        <v>0</v>
      </c>
      <c r="AA265" s="163">
        <f t="shared" si="65"/>
        <v>0</v>
      </c>
      <c r="AB265" s="163">
        <f t="shared" si="65"/>
        <v>0</v>
      </c>
      <c r="AC265" s="163">
        <f t="shared" si="65"/>
        <v>0</v>
      </c>
      <c r="AD265" s="163">
        <f t="shared" si="65"/>
        <v>0</v>
      </c>
      <c r="AE265" s="163">
        <f t="shared" si="65"/>
        <v>0</v>
      </c>
      <c r="AF265" s="176">
        <f t="shared" si="65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66"/>
        <v>0</v>
      </c>
      <c r="D266" s="163">
        <f t="shared" si="66"/>
        <v>0</v>
      </c>
      <c r="E266" s="163">
        <f t="shared" si="66"/>
        <v>0</v>
      </c>
      <c r="F266" s="163">
        <f t="shared" si="66"/>
        <v>0</v>
      </c>
      <c r="G266" s="163">
        <f t="shared" si="66"/>
        <v>0</v>
      </c>
      <c r="H266" s="163">
        <f t="shared" si="66"/>
        <v>0</v>
      </c>
      <c r="I266" s="163">
        <f t="shared" si="66"/>
        <v>0</v>
      </c>
      <c r="J266" s="163">
        <f t="shared" si="66"/>
        <v>0</v>
      </c>
      <c r="K266" s="163">
        <f t="shared" si="66"/>
        <v>0</v>
      </c>
      <c r="L266" s="163">
        <f t="shared" si="66"/>
        <v>0</v>
      </c>
      <c r="M266" s="163">
        <f t="shared" si="66"/>
        <v>0</v>
      </c>
      <c r="N266" s="163">
        <f t="shared" si="66"/>
        <v>0</v>
      </c>
      <c r="O266" s="163">
        <f t="shared" si="66"/>
        <v>0</v>
      </c>
      <c r="P266" s="163">
        <f t="shared" si="66"/>
        <v>0</v>
      </c>
      <c r="Q266" s="163">
        <f t="shared" si="66"/>
        <v>0</v>
      </c>
      <c r="R266" s="163">
        <f t="shared" si="66"/>
        <v>0</v>
      </c>
      <c r="S266" s="163">
        <f t="shared" si="65"/>
        <v>0</v>
      </c>
      <c r="T266" s="163">
        <f t="shared" si="65"/>
        <v>0</v>
      </c>
      <c r="U266" s="163">
        <f t="shared" si="65"/>
        <v>0</v>
      </c>
      <c r="V266" s="163">
        <f t="shared" si="65"/>
        <v>0</v>
      </c>
      <c r="W266" s="163">
        <f t="shared" si="65"/>
        <v>0</v>
      </c>
      <c r="X266" s="163">
        <f t="shared" si="65"/>
        <v>0</v>
      </c>
      <c r="Y266" s="163">
        <f t="shared" si="65"/>
        <v>0</v>
      </c>
      <c r="Z266" s="163">
        <f t="shared" si="65"/>
        <v>0</v>
      </c>
      <c r="AA266" s="163">
        <f t="shared" si="65"/>
        <v>0</v>
      </c>
      <c r="AB266" s="163">
        <f t="shared" si="65"/>
        <v>0</v>
      </c>
      <c r="AC266" s="163">
        <f t="shared" si="65"/>
        <v>0</v>
      </c>
      <c r="AD266" s="163">
        <f t="shared" si="65"/>
        <v>0</v>
      </c>
      <c r="AE266" s="163">
        <f t="shared" si="65"/>
        <v>0</v>
      </c>
      <c r="AF266" s="176">
        <f t="shared" si="65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66"/>
        <v>0</v>
      </c>
      <c r="D267" s="163">
        <f t="shared" si="66"/>
        <v>0</v>
      </c>
      <c r="E267" s="163">
        <f t="shared" si="66"/>
        <v>0</v>
      </c>
      <c r="F267" s="163">
        <f t="shared" si="66"/>
        <v>0</v>
      </c>
      <c r="G267" s="163">
        <f t="shared" si="66"/>
        <v>0</v>
      </c>
      <c r="H267" s="163">
        <f t="shared" si="66"/>
        <v>0</v>
      </c>
      <c r="I267" s="163">
        <f t="shared" si="66"/>
        <v>0</v>
      </c>
      <c r="J267" s="163">
        <f t="shared" si="66"/>
        <v>0</v>
      </c>
      <c r="K267" s="163">
        <f t="shared" si="66"/>
        <v>0</v>
      </c>
      <c r="L267" s="163">
        <f t="shared" si="66"/>
        <v>0</v>
      </c>
      <c r="M267" s="163">
        <f t="shared" si="66"/>
        <v>0</v>
      </c>
      <c r="N267" s="163">
        <f t="shared" si="66"/>
        <v>0</v>
      </c>
      <c r="O267" s="163">
        <f t="shared" si="66"/>
        <v>0</v>
      </c>
      <c r="P267" s="163">
        <f t="shared" si="66"/>
        <v>0</v>
      </c>
      <c r="Q267" s="163">
        <f t="shared" si="66"/>
        <v>0</v>
      </c>
      <c r="R267" s="163">
        <f t="shared" si="66"/>
        <v>0</v>
      </c>
      <c r="S267" s="163">
        <f t="shared" si="65"/>
        <v>0</v>
      </c>
      <c r="T267" s="163">
        <f t="shared" si="65"/>
        <v>0</v>
      </c>
      <c r="U267" s="163">
        <f t="shared" si="65"/>
        <v>0</v>
      </c>
      <c r="V267" s="163">
        <f t="shared" si="65"/>
        <v>0</v>
      </c>
      <c r="W267" s="163">
        <f t="shared" si="65"/>
        <v>0</v>
      </c>
      <c r="X267" s="163">
        <f t="shared" si="65"/>
        <v>0</v>
      </c>
      <c r="Y267" s="163">
        <f t="shared" si="65"/>
        <v>0</v>
      </c>
      <c r="Z267" s="163">
        <f t="shared" si="65"/>
        <v>0</v>
      </c>
      <c r="AA267" s="163">
        <f t="shared" si="65"/>
        <v>0</v>
      </c>
      <c r="AB267" s="163">
        <f t="shared" si="65"/>
        <v>0</v>
      </c>
      <c r="AC267" s="163">
        <f t="shared" si="65"/>
        <v>0</v>
      </c>
      <c r="AD267" s="163">
        <f t="shared" si="65"/>
        <v>0</v>
      </c>
      <c r="AE267" s="163">
        <f t="shared" si="65"/>
        <v>0</v>
      </c>
      <c r="AF267" s="176">
        <f t="shared" si="65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66"/>
        <v>0</v>
      </c>
      <c r="D268" s="163">
        <f t="shared" si="66"/>
        <v>0</v>
      </c>
      <c r="E268" s="163">
        <f t="shared" si="66"/>
        <v>0</v>
      </c>
      <c r="F268" s="163">
        <f t="shared" si="66"/>
        <v>0</v>
      </c>
      <c r="G268" s="163">
        <f t="shared" si="66"/>
        <v>0</v>
      </c>
      <c r="H268" s="163">
        <f t="shared" si="66"/>
        <v>0</v>
      </c>
      <c r="I268" s="163">
        <f t="shared" si="66"/>
        <v>0</v>
      </c>
      <c r="J268" s="163">
        <f t="shared" si="66"/>
        <v>0</v>
      </c>
      <c r="K268" s="163">
        <f t="shared" si="66"/>
        <v>0</v>
      </c>
      <c r="L268" s="163">
        <f t="shared" si="66"/>
        <v>0</v>
      </c>
      <c r="M268" s="163">
        <f t="shared" si="66"/>
        <v>0</v>
      </c>
      <c r="N268" s="163">
        <f t="shared" si="66"/>
        <v>0</v>
      </c>
      <c r="O268" s="163">
        <f t="shared" si="66"/>
        <v>0</v>
      </c>
      <c r="P268" s="163">
        <f t="shared" si="66"/>
        <v>0</v>
      </c>
      <c r="Q268" s="163">
        <f t="shared" si="66"/>
        <v>0</v>
      </c>
      <c r="R268" s="163">
        <f t="shared" si="66"/>
        <v>0</v>
      </c>
      <c r="S268" s="163">
        <f t="shared" si="65"/>
        <v>0</v>
      </c>
      <c r="T268" s="163">
        <f t="shared" si="65"/>
        <v>0</v>
      </c>
      <c r="U268" s="163">
        <f t="shared" si="65"/>
        <v>0</v>
      </c>
      <c r="V268" s="163">
        <f t="shared" si="65"/>
        <v>0</v>
      </c>
      <c r="W268" s="163">
        <f t="shared" si="65"/>
        <v>0</v>
      </c>
      <c r="X268" s="163">
        <f t="shared" si="65"/>
        <v>0</v>
      </c>
      <c r="Y268" s="163">
        <f t="shared" si="65"/>
        <v>0</v>
      </c>
      <c r="Z268" s="163">
        <f t="shared" si="65"/>
        <v>0</v>
      </c>
      <c r="AA268" s="163">
        <f t="shared" si="65"/>
        <v>0</v>
      </c>
      <c r="AB268" s="163">
        <f t="shared" si="65"/>
        <v>0</v>
      </c>
      <c r="AC268" s="163">
        <f t="shared" si="65"/>
        <v>0</v>
      </c>
      <c r="AD268" s="163">
        <f t="shared" si="65"/>
        <v>0</v>
      </c>
      <c r="AE268" s="163">
        <f t="shared" si="65"/>
        <v>0</v>
      </c>
      <c r="AF268" s="176">
        <f t="shared" si="65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66"/>
        <v>0</v>
      </c>
      <c r="D269" s="163">
        <f t="shared" si="66"/>
        <v>0</v>
      </c>
      <c r="E269" s="163">
        <f t="shared" si="66"/>
        <v>0</v>
      </c>
      <c r="F269" s="163">
        <f t="shared" si="66"/>
        <v>0</v>
      </c>
      <c r="G269" s="163">
        <f t="shared" si="66"/>
        <v>0</v>
      </c>
      <c r="H269" s="163">
        <f t="shared" si="66"/>
        <v>0</v>
      </c>
      <c r="I269" s="163">
        <f t="shared" si="66"/>
        <v>0</v>
      </c>
      <c r="J269" s="163">
        <f t="shared" si="66"/>
        <v>0</v>
      </c>
      <c r="K269" s="163">
        <f t="shared" si="66"/>
        <v>0</v>
      </c>
      <c r="L269" s="163">
        <f t="shared" si="66"/>
        <v>0</v>
      </c>
      <c r="M269" s="163">
        <f t="shared" si="66"/>
        <v>0</v>
      </c>
      <c r="N269" s="163">
        <f t="shared" si="66"/>
        <v>0</v>
      </c>
      <c r="O269" s="163">
        <f t="shared" si="66"/>
        <v>0</v>
      </c>
      <c r="P269" s="163">
        <f t="shared" si="66"/>
        <v>0</v>
      </c>
      <c r="Q269" s="163">
        <f t="shared" si="66"/>
        <v>0</v>
      </c>
      <c r="R269" s="163">
        <f t="shared" si="66"/>
        <v>0</v>
      </c>
      <c r="S269" s="163">
        <f t="shared" si="65"/>
        <v>0</v>
      </c>
      <c r="T269" s="163">
        <f t="shared" si="65"/>
        <v>0</v>
      </c>
      <c r="U269" s="163">
        <f t="shared" si="65"/>
        <v>0</v>
      </c>
      <c r="V269" s="163">
        <f t="shared" si="65"/>
        <v>0</v>
      </c>
      <c r="W269" s="163">
        <f t="shared" si="65"/>
        <v>0</v>
      </c>
      <c r="X269" s="163">
        <f t="shared" si="65"/>
        <v>0</v>
      </c>
      <c r="Y269" s="163">
        <f t="shared" si="65"/>
        <v>0</v>
      </c>
      <c r="Z269" s="163">
        <f t="shared" si="65"/>
        <v>0</v>
      </c>
      <c r="AA269" s="163">
        <f t="shared" si="65"/>
        <v>0</v>
      </c>
      <c r="AB269" s="163">
        <f t="shared" si="65"/>
        <v>0</v>
      </c>
      <c r="AC269" s="163">
        <f t="shared" si="65"/>
        <v>0</v>
      </c>
      <c r="AD269" s="163">
        <f t="shared" si="65"/>
        <v>0</v>
      </c>
      <c r="AE269" s="163">
        <f t="shared" si="65"/>
        <v>0</v>
      </c>
      <c r="AF269" s="176">
        <f t="shared" si="65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66"/>
        <v>0</v>
      </c>
      <c r="D270" s="163">
        <f t="shared" si="66"/>
        <v>0</v>
      </c>
      <c r="E270" s="163">
        <f t="shared" si="66"/>
        <v>0</v>
      </c>
      <c r="F270" s="163">
        <f t="shared" si="66"/>
        <v>0</v>
      </c>
      <c r="G270" s="163">
        <f t="shared" si="66"/>
        <v>0</v>
      </c>
      <c r="H270" s="163">
        <f t="shared" si="66"/>
        <v>0</v>
      </c>
      <c r="I270" s="163">
        <f t="shared" si="66"/>
        <v>0</v>
      </c>
      <c r="J270" s="163">
        <f t="shared" si="66"/>
        <v>0</v>
      </c>
      <c r="K270" s="163">
        <f t="shared" si="66"/>
        <v>0</v>
      </c>
      <c r="L270" s="163">
        <f t="shared" si="66"/>
        <v>0</v>
      </c>
      <c r="M270" s="163">
        <f t="shared" si="66"/>
        <v>0</v>
      </c>
      <c r="N270" s="163">
        <f t="shared" si="66"/>
        <v>0</v>
      </c>
      <c r="O270" s="163">
        <f t="shared" si="66"/>
        <v>0</v>
      </c>
      <c r="P270" s="163">
        <f t="shared" si="66"/>
        <v>0</v>
      </c>
      <c r="Q270" s="163">
        <f t="shared" si="66"/>
        <v>0</v>
      </c>
      <c r="R270" s="163">
        <f t="shared" si="66"/>
        <v>0</v>
      </c>
      <c r="S270" s="163">
        <f t="shared" si="65"/>
        <v>0</v>
      </c>
      <c r="T270" s="163">
        <f t="shared" si="65"/>
        <v>0</v>
      </c>
      <c r="U270" s="163">
        <f t="shared" si="65"/>
        <v>0</v>
      </c>
      <c r="V270" s="163">
        <f t="shared" si="65"/>
        <v>0</v>
      </c>
      <c r="W270" s="163">
        <f t="shared" si="65"/>
        <v>0</v>
      </c>
      <c r="X270" s="163">
        <f t="shared" si="65"/>
        <v>0</v>
      </c>
      <c r="Y270" s="163">
        <f t="shared" si="65"/>
        <v>0</v>
      </c>
      <c r="Z270" s="163">
        <f t="shared" si="65"/>
        <v>0</v>
      </c>
      <c r="AA270" s="163">
        <f t="shared" si="65"/>
        <v>0</v>
      </c>
      <c r="AB270" s="163">
        <f t="shared" si="65"/>
        <v>0</v>
      </c>
      <c r="AC270" s="163">
        <f t="shared" si="65"/>
        <v>0</v>
      </c>
      <c r="AD270" s="163">
        <f t="shared" si="65"/>
        <v>0</v>
      </c>
      <c r="AE270" s="163">
        <f t="shared" si="65"/>
        <v>0</v>
      </c>
      <c r="AF270" s="176">
        <f t="shared" si="65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66"/>
        <v>0</v>
      </c>
      <c r="D271" s="163">
        <f t="shared" si="66"/>
        <v>0</v>
      </c>
      <c r="E271" s="163">
        <f t="shared" si="66"/>
        <v>0</v>
      </c>
      <c r="F271" s="163">
        <f t="shared" si="66"/>
        <v>0</v>
      </c>
      <c r="G271" s="163">
        <f t="shared" si="66"/>
        <v>0</v>
      </c>
      <c r="H271" s="163">
        <f t="shared" si="66"/>
        <v>0</v>
      </c>
      <c r="I271" s="163">
        <f t="shared" si="66"/>
        <v>0</v>
      </c>
      <c r="J271" s="163">
        <f t="shared" si="66"/>
        <v>0</v>
      </c>
      <c r="K271" s="163">
        <f t="shared" si="66"/>
        <v>0</v>
      </c>
      <c r="L271" s="163">
        <f t="shared" si="66"/>
        <v>0</v>
      </c>
      <c r="M271" s="163">
        <f t="shared" si="66"/>
        <v>0</v>
      </c>
      <c r="N271" s="163">
        <f t="shared" si="66"/>
        <v>0</v>
      </c>
      <c r="O271" s="163">
        <f t="shared" si="66"/>
        <v>0</v>
      </c>
      <c r="P271" s="163">
        <f t="shared" si="66"/>
        <v>0</v>
      </c>
      <c r="Q271" s="163">
        <f t="shared" si="66"/>
        <v>0</v>
      </c>
      <c r="R271" s="163">
        <f t="shared" si="66"/>
        <v>0</v>
      </c>
      <c r="S271" s="163">
        <f t="shared" si="65"/>
        <v>0</v>
      </c>
      <c r="T271" s="163">
        <f t="shared" si="65"/>
        <v>0</v>
      </c>
      <c r="U271" s="163">
        <f t="shared" si="65"/>
        <v>0</v>
      </c>
      <c r="V271" s="163">
        <f t="shared" si="65"/>
        <v>0</v>
      </c>
      <c r="W271" s="163">
        <f t="shared" si="65"/>
        <v>0</v>
      </c>
      <c r="X271" s="163">
        <f t="shared" si="65"/>
        <v>0</v>
      </c>
      <c r="Y271" s="163">
        <f t="shared" si="65"/>
        <v>0</v>
      </c>
      <c r="Z271" s="163">
        <f t="shared" si="65"/>
        <v>0</v>
      </c>
      <c r="AA271" s="163">
        <f t="shared" si="65"/>
        <v>0</v>
      </c>
      <c r="AB271" s="163">
        <f t="shared" si="65"/>
        <v>0</v>
      </c>
      <c r="AC271" s="163">
        <f t="shared" si="65"/>
        <v>0</v>
      </c>
      <c r="AD271" s="163">
        <f t="shared" si="65"/>
        <v>0</v>
      </c>
      <c r="AE271" s="163">
        <f t="shared" si="65"/>
        <v>0</v>
      </c>
      <c r="AF271" s="176">
        <f t="shared" si="65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66"/>
        <v>0</v>
      </c>
      <c r="D272" s="163">
        <f t="shared" si="66"/>
        <v>0</v>
      </c>
      <c r="E272" s="163">
        <f t="shared" si="66"/>
        <v>0</v>
      </c>
      <c r="F272" s="163">
        <f t="shared" si="66"/>
        <v>0</v>
      </c>
      <c r="G272" s="163">
        <f t="shared" si="66"/>
        <v>0</v>
      </c>
      <c r="H272" s="163">
        <f t="shared" si="66"/>
        <v>0</v>
      </c>
      <c r="I272" s="163">
        <f t="shared" si="66"/>
        <v>0</v>
      </c>
      <c r="J272" s="163">
        <f t="shared" si="66"/>
        <v>0</v>
      </c>
      <c r="K272" s="163">
        <f t="shared" si="66"/>
        <v>0</v>
      </c>
      <c r="L272" s="163">
        <f t="shared" si="66"/>
        <v>0</v>
      </c>
      <c r="M272" s="163">
        <f t="shared" si="66"/>
        <v>0</v>
      </c>
      <c r="N272" s="163">
        <f t="shared" si="66"/>
        <v>0</v>
      </c>
      <c r="O272" s="163">
        <f t="shared" si="66"/>
        <v>0</v>
      </c>
      <c r="P272" s="163">
        <f t="shared" si="66"/>
        <v>0</v>
      </c>
      <c r="Q272" s="163">
        <f t="shared" si="66"/>
        <v>0</v>
      </c>
      <c r="R272" s="163">
        <f t="shared" si="66"/>
        <v>0</v>
      </c>
      <c r="S272" s="163">
        <f t="shared" si="65"/>
        <v>0</v>
      </c>
      <c r="T272" s="163">
        <f t="shared" si="65"/>
        <v>0</v>
      </c>
      <c r="U272" s="163">
        <f t="shared" si="65"/>
        <v>0</v>
      </c>
      <c r="V272" s="163">
        <f t="shared" si="65"/>
        <v>0</v>
      </c>
      <c r="W272" s="163">
        <f t="shared" si="65"/>
        <v>0</v>
      </c>
      <c r="X272" s="163">
        <f t="shared" si="65"/>
        <v>0</v>
      </c>
      <c r="Y272" s="163">
        <f t="shared" si="65"/>
        <v>0</v>
      </c>
      <c r="Z272" s="163">
        <f t="shared" si="65"/>
        <v>0</v>
      </c>
      <c r="AA272" s="163">
        <f t="shared" si="65"/>
        <v>0</v>
      </c>
      <c r="AB272" s="163">
        <f t="shared" si="65"/>
        <v>0</v>
      </c>
      <c r="AC272" s="163">
        <f t="shared" si="65"/>
        <v>0</v>
      </c>
      <c r="AD272" s="163">
        <f t="shared" si="65"/>
        <v>0</v>
      </c>
      <c r="AE272" s="163">
        <f t="shared" si="65"/>
        <v>0</v>
      </c>
      <c r="AF272" s="176">
        <f t="shared" si="65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66"/>
        <v>0</v>
      </c>
      <c r="D273" s="179">
        <f t="shared" si="66"/>
        <v>0</v>
      </c>
      <c r="E273" s="179">
        <f t="shared" si="66"/>
        <v>0</v>
      </c>
      <c r="F273" s="179">
        <f t="shared" si="66"/>
        <v>0</v>
      </c>
      <c r="G273" s="179">
        <f t="shared" si="66"/>
        <v>0</v>
      </c>
      <c r="H273" s="179">
        <f t="shared" si="66"/>
        <v>0</v>
      </c>
      <c r="I273" s="179">
        <f t="shared" si="66"/>
        <v>0</v>
      </c>
      <c r="J273" s="179">
        <f t="shared" si="66"/>
        <v>0</v>
      </c>
      <c r="K273" s="179">
        <f t="shared" si="66"/>
        <v>0</v>
      </c>
      <c r="L273" s="179">
        <f t="shared" si="66"/>
        <v>0</v>
      </c>
      <c r="M273" s="179">
        <f t="shared" si="66"/>
        <v>0</v>
      </c>
      <c r="N273" s="179">
        <f t="shared" si="66"/>
        <v>0</v>
      </c>
      <c r="O273" s="179">
        <f t="shared" si="66"/>
        <v>0</v>
      </c>
      <c r="P273" s="179">
        <f t="shared" si="66"/>
        <v>0</v>
      </c>
      <c r="Q273" s="179">
        <f t="shared" si="66"/>
        <v>0</v>
      </c>
      <c r="R273" s="179">
        <f t="shared" si="66"/>
        <v>0</v>
      </c>
      <c r="S273" s="179">
        <f t="shared" si="65"/>
        <v>0</v>
      </c>
      <c r="T273" s="179">
        <f t="shared" si="65"/>
        <v>0</v>
      </c>
      <c r="U273" s="179">
        <f t="shared" si="65"/>
        <v>0</v>
      </c>
      <c r="V273" s="179">
        <f t="shared" si="65"/>
        <v>0</v>
      </c>
      <c r="W273" s="179">
        <f t="shared" si="65"/>
        <v>0</v>
      </c>
      <c r="X273" s="179">
        <f t="shared" si="65"/>
        <v>0</v>
      </c>
      <c r="Y273" s="179">
        <f t="shared" si="65"/>
        <v>0</v>
      </c>
      <c r="Z273" s="179">
        <f t="shared" si="65"/>
        <v>0</v>
      </c>
      <c r="AA273" s="179">
        <f t="shared" si="65"/>
        <v>0</v>
      </c>
      <c r="AB273" s="179">
        <f t="shared" si="65"/>
        <v>0</v>
      </c>
      <c r="AC273" s="179">
        <f t="shared" si="65"/>
        <v>0</v>
      </c>
      <c r="AD273" s="179">
        <f t="shared" si="65"/>
        <v>0</v>
      </c>
      <c r="AE273" s="179">
        <f t="shared" si="65"/>
        <v>0</v>
      </c>
      <c r="AF273" s="180">
        <f t="shared" si="65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67">SUM(B169:B273)</f>
        <v>0</v>
      </c>
      <c r="C274" s="182">
        <f t="shared" si="67"/>
        <v>0</v>
      </c>
      <c r="D274" s="182">
        <f t="shared" si="67"/>
        <v>0</v>
      </c>
      <c r="E274" s="182">
        <f t="shared" si="67"/>
        <v>0</v>
      </c>
      <c r="F274" s="182">
        <f t="shared" si="67"/>
        <v>0</v>
      </c>
      <c r="G274" s="182">
        <f t="shared" si="67"/>
        <v>0</v>
      </c>
      <c r="H274" s="182">
        <f t="shared" si="67"/>
        <v>0</v>
      </c>
      <c r="I274" s="182">
        <f t="shared" si="67"/>
        <v>0</v>
      </c>
      <c r="J274" s="182">
        <f t="shared" si="67"/>
        <v>0</v>
      </c>
      <c r="K274" s="182">
        <f t="shared" si="67"/>
        <v>0</v>
      </c>
      <c r="L274" s="182">
        <f t="shared" si="67"/>
        <v>0</v>
      </c>
      <c r="M274" s="182">
        <f t="shared" si="67"/>
        <v>0</v>
      </c>
      <c r="N274" s="182">
        <f t="shared" si="67"/>
        <v>0</v>
      </c>
      <c r="O274" s="182">
        <f t="shared" si="67"/>
        <v>0</v>
      </c>
      <c r="P274" s="182">
        <f t="shared" si="67"/>
        <v>0</v>
      </c>
      <c r="Q274" s="182">
        <f t="shared" si="67"/>
        <v>0</v>
      </c>
      <c r="R274" s="182">
        <f t="shared" si="67"/>
        <v>0</v>
      </c>
      <c r="S274" s="182">
        <f t="shared" si="67"/>
        <v>0</v>
      </c>
      <c r="T274" s="182">
        <f t="shared" si="67"/>
        <v>0</v>
      </c>
      <c r="U274" s="182">
        <f t="shared" si="67"/>
        <v>0</v>
      </c>
      <c r="V274" s="182">
        <f t="shared" si="67"/>
        <v>0</v>
      </c>
      <c r="W274" s="182">
        <f t="shared" si="67"/>
        <v>0</v>
      </c>
      <c r="X274" s="182">
        <f t="shared" si="67"/>
        <v>0</v>
      </c>
      <c r="Y274" s="182">
        <f t="shared" si="67"/>
        <v>0</v>
      </c>
      <c r="Z274" s="182">
        <f t="shared" si="67"/>
        <v>0</v>
      </c>
      <c r="AA274" s="182">
        <f t="shared" si="67"/>
        <v>0</v>
      </c>
      <c r="AB274" s="182">
        <f>SUM(AB169:AB273)</f>
        <v>0</v>
      </c>
      <c r="AC274" s="182">
        <f t="shared" si="67"/>
        <v>0</v>
      </c>
      <c r="AD274" s="182">
        <f t="shared" si="67"/>
        <v>0</v>
      </c>
      <c r="AE274" s="182">
        <f t="shared" si="67"/>
        <v>0</v>
      </c>
      <c r="AF274" s="183">
        <f t="shared" si="67"/>
        <v>0</v>
      </c>
      <c r="AG274" s="184">
        <f t="shared" si="6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895" priority="49">
      <formula>$AH11=0</formula>
    </cfRule>
  </conditionalFormatting>
  <conditionalFormatting sqref="A101:A102">
    <cfRule type="expression" dxfId="3894" priority="217">
      <formula>$AH106=0</formula>
    </cfRule>
  </conditionalFormatting>
  <conditionalFormatting sqref="A103:A107">
    <cfRule type="expression" dxfId="3893" priority="165">
      <formula>$AH102=0</formula>
    </cfRule>
  </conditionalFormatting>
  <conditionalFormatting sqref="A160:A167">
    <cfRule type="expression" dxfId="3892" priority="218">
      <formula>$AH267=0</formula>
    </cfRule>
  </conditionalFormatting>
  <conditionalFormatting sqref="A168:A275">
    <cfRule type="expression" dxfId="3891" priority="88">
      <formula>$AH168=0</formula>
    </cfRule>
  </conditionalFormatting>
  <conditionalFormatting sqref="B8">
    <cfRule type="expression" dxfId="3890" priority="213">
      <formula>AND(C$9&gt;=14/24,C$9&lt;20/24)</formula>
    </cfRule>
    <cfRule type="expression" dxfId="3889" priority="214">
      <formula>AND(C$9&gt;=8/24,C$9&lt;14/24)</formula>
    </cfRule>
    <cfRule type="expression" dxfId="3888" priority="215">
      <formula>C$9&lt;8/24</formula>
    </cfRule>
    <cfRule type="expression" dxfId="3887" priority="216">
      <formula>C$9&gt;=20/24</formula>
    </cfRule>
  </conditionalFormatting>
  <conditionalFormatting sqref="B9:AF10 C152:AF159 G96:AF115 G117:AF134 M85:AF90 M76:AF77 I93:AF95 G137:AF151">
    <cfRule type="expression" dxfId="3886" priority="130">
      <formula>B$9&gt;=20/24</formula>
    </cfRule>
  </conditionalFormatting>
  <conditionalFormatting sqref="B9:AF10 C152:AF159 G96:AF115 G117:AF134 M85:AF90 M76:AF77 I93:AF95 G137:AF151">
    <cfRule type="expression" dxfId="3885" priority="131">
      <formula>AND(B$9&gt;=14/24,B$9&lt;20/24)</formula>
    </cfRule>
    <cfRule type="expression" dxfId="3884" priority="132">
      <formula>AND(B$9&gt;=8/24,B$9&lt;14/24)</formula>
    </cfRule>
    <cfRule type="expression" dxfId="3883" priority="133">
      <formula>B$9&lt;8/24</formula>
    </cfRule>
  </conditionalFormatting>
  <conditionalFormatting sqref="AC70:AF70">
    <cfRule type="expression" dxfId="3882" priority="63">
      <formula>AC$9&gt;=20/24</formula>
    </cfRule>
    <cfRule type="expression" dxfId="3881" priority="64">
      <formula>AND(AC$9&gt;=14/24,AC$9&lt;20/24)</formula>
    </cfRule>
    <cfRule type="expression" dxfId="3880" priority="65">
      <formula>AND(AC$9&gt;=8/24,AC$9&lt;14/24)</formula>
    </cfRule>
  </conditionalFormatting>
  <conditionalFormatting sqref="AC70:AF70">
    <cfRule type="expression" dxfId="3879" priority="138">
      <formula>AC$9&lt;8/24</formula>
    </cfRule>
  </conditionalFormatting>
  <conditionalFormatting sqref="G72:AC72 M73:AC75 AD72:AF75">
    <cfRule type="expression" dxfId="3878" priority="54">
      <formula>G72&gt;$AG72*1</formula>
    </cfRule>
  </conditionalFormatting>
  <conditionalFormatting sqref="M73:AF75">
    <cfRule type="expression" dxfId="3877" priority="55">
      <formula>M$9&gt;=20/24</formula>
    </cfRule>
    <cfRule type="expression" dxfId="3876" priority="56">
      <formula>AND(M$9&gt;=14/24,M$9&lt;20/24)</formula>
    </cfRule>
    <cfRule type="expression" dxfId="3875" priority="57">
      <formula>AND(M$9&gt;=8/24,M$9&lt;14/24)</formula>
    </cfRule>
    <cfRule type="expression" dxfId="3874" priority="58">
      <formula>M$9&lt;8/24</formula>
    </cfRule>
  </conditionalFormatting>
  <conditionalFormatting sqref="C161:AF167">
    <cfRule type="expression" dxfId="3873" priority="89">
      <formula>C$9&gt;=20/24</formula>
    </cfRule>
    <cfRule type="expression" dxfId="3872" priority="90">
      <formula>AND(C$9&gt;=14/24,C$9&lt;20/24)</formula>
    </cfRule>
    <cfRule type="expression" dxfId="3871" priority="91">
      <formula>AND(C$9&gt;=8/24,C$9&lt;14/24)</formula>
    </cfRule>
    <cfRule type="expression" dxfId="3870" priority="92">
      <formula>C$9&lt;8/24</formula>
    </cfRule>
  </conditionalFormatting>
  <conditionalFormatting sqref="C169:AF274">
    <cfRule type="expression" dxfId="3869" priority="50">
      <formula>C$9&gt;=20/24</formula>
    </cfRule>
    <cfRule type="expression" dxfId="3868" priority="51">
      <formula>AND(C$9&gt;=14/24,C$9&lt;20/24)</formula>
    </cfRule>
    <cfRule type="expression" dxfId="3867" priority="52">
      <formula>AND(C$9&gt;=8/24,C$9&lt;14/24)</formula>
    </cfRule>
    <cfRule type="expression" dxfId="3866" priority="53">
      <formula>C$9&lt;8/24</formula>
    </cfRule>
  </conditionalFormatting>
  <conditionalFormatting sqref="G78:AA78 G91:AA92 AC70 G96:AA96 H79:L81 M76:AA77 M79:AA90 I93:AA95 G71:AC71 AE96:AG96 AG71 AG78 AB76:AD96 AD70:AF71 AE76:AF95">
    <cfRule type="expression" dxfId="3865" priority="129">
      <formula>G70&gt;$AG70*1</formula>
    </cfRule>
  </conditionalFormatting>
  <conditionalFormatting sqref="M83:O83 H79:L81">
    <cfRule type="expression" dxfId="3864" priority="139">
      <formula>H$9&gt;=20/24</formula>
    </cfRule>
    <cfRule type="expression" dxfId="3863" priority="140">
      <formula>AND(H$9&gt;=14/24,H$9&lt;20/24)</formula>
    </cfRule>
    <cfRule type="expression" dxfId="3862" priority="141">
      <formula>AND(H$9&gt;=8/24,H$9&lt;14/24)</formula>
    </cfRule>
    <cfRule type="expression" dxfId="3861" priority="142">
      <formula>H$9&lt;8/24</formula>
    </cfRule>
  </conditionalFormatting>
  <conditionalFormatting sqref="M84:O84">
    <cfRule type="expression" dxfId="3860" priority="134">
      <formula>M$9&gt;=20/24</formula>
    </cfRule>
    <cfRule type="expression" dxfId="3859" priority="135">
      <formula>AND(M$9&gt;=14/24,M$9&lt;20/24)</formula>
    </cfRule>
    <cfRule type="expression" dxfId="3858" priority="136">
      <formula>AND(M$9&gt;=8/24,M$9&lt;14/24)</formula>
    </cfRule>
    <cfRule type="expression" dxfId="3857" priority="137">
      <formula>M$9&lt;8/24</formula>
    </cfRule>
  </conditionalFormatting>
  <conditionalFormatting sqref="G78:AC78 M76:AC77 G72:AF72 AD76:AF78">
    <cfRule type="expression" dxfId="3856" priority="149">
      <formula>G$9&gt;=20/24</formula>
    </cfRule>
    <cfRule type="expression" dxfId="3855" priority="150">
      <formula>AND(G$9&gt;=14/24,G$9&lt;20/24)</formula>
    </cfRule>
    <cfRule type="expression" dxfId="3854" priority="151">
      <formula>AND(G$9&gt;=8/24,G$9&lt;14/24)</formula>
    </cfRule>
    <cfRule type="expression" dxfId="3853" priority="152">
      <formula>G$9&lt;8/24</formula>
    </cfRule>
  </conditionalFormatting>
  <conditionalFormatting sqref="M73:AF75">
    <cfRule type="expression" dxfId="3852" priority="59">
      <formula>M$9&gt;=20/24</formula>
    </cfRule>
    <cfRule type="expression" dxfId="3851" priority="60">
      <formula>AND(M$9&gt;=14/24,M$9&lt;20/24)</formula>
    </cfRule>
    <cfRule type="expression" dxfId="3850" priority="61">
      <formula>AND(M$9&gt;=8/24,M$9&lt;14/24)</formula>
    </cfRule>
    <cfRule type="expression" dxfId="3849" priority="62">
      <formula>M$9&lt;8/24</formula>
    </cfRule>
  </conditionalFormatting>
  <conditionalFormatting sqref="H79:O81">
    <cfRule type="expression" dxfId="3848" priority="157">
      <formula>H$9&gt;=20/24</formula>
    </cfRule>
    <cfRule type="expression" dxfId="3847" priority="158">
      <formula>AND(H$9&gt;=14/24,H$9&lt;20/24)</formula>
    </cfRule>
    <cfRule type="expression" dxfId="3846" priority="159">
      <formula>AND(H$9&gt;=8/24,H$9&lt;14/24)</formula>
    </cfRule>
    <cfRule type="expression" dxfId="3845" priority="160">
      <formula>H$9&lt;8/24</formula>
    </cfRule>
  </conditionalFormatting>
  <conditionalFormatting sqref="M84:AF84">
    <cfRule type="expression" dxfId="3844" priority="153">
      <formula>M$9&gt;=20/24</formula>
    </cfRule>
    <cfRule type="expression" dxfId="3843" priority="154">
      <formula>AND(M$9&gt;=14/24,M$9&lt;20/24)</formula>
    </cfRule>
    <cfRule type="expression" dxfId="3842" priority="155">
      <formula>AND(M$9&gt;=8/24,M$9&lt;14/24)</formula>
    </cfRule>
    <cfRule type="expression" dxfId="3841" priority="156">
      <formula>M$9&lt;8/24</formula>
    </cfRule>
  </conditionalFormatting>
  <conditionalFormatting sqref="M8 S8 AB8">
    <cfRule type="expression" dxfId="3840" priority="206">
      <formula>AND(N$9&gt;=14/24,N$9&lt;20/24)</formula>
    </cfRule>
    <cfRule type="expression" dxfId="3839" priority="207">
      <formula>AND(N$9&gt;=8/24,N$9&lt;14/24)</formula>
    </cfRule>
    <cfRule type="expression" dxfId="3838" priority="208">
      <formula>N$9&lt;8/24</formula>
    </cfRule>
  </conditionalFormatting>
  <conditionalFormatting sqref="M79:AB83 AC81:AF83">
    <cfRule type="expression" dxfId="3837" priority="161">
      <formula>M$9&gt;=20/24</formula>
    </cfRule>
    <cfRule type="expression" dxfId="3836" priority="162">
      <formula>AND(M$9&gt;=14/24,M$9&lt;20/24)</formula>
    </cfRule>
    <cfRule type="expression" dxfId="3835" priority="163">
      <formula>AND(M$9&gt;=8/24,M$9&lt;14/24)</formula>
    </cfRule>
    <cfRule type="expression" dxfId="3834" priority="164">
      <formula>M$9&lt;8/24</formula>
    </cfRule>
  </conditionalFormatting>
  <conditionalFormatting sqref="O3:P3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833" priority="205">
      <formula>N$9&gt;=20/24</formula>
    </cfRule>
  </conditionalFormatting>
  <conditionalFormatting sqref="S8">
    <cfRule type="expression" dxfId="3832" priority="196">
      <formula>U$9&gt;=20/24</formula>
    </cfRule>
    <cfRule type="expression" dxfId="3831" priority="197">
      <formula>AND(U$9&gt;=14/24,U$9&lt;20/24)</formula>
    </cfRule>
    <cfRule type="expression" dxfId="3830" priority="198">
      <formula>AND(U$9&gt;=8/24,U$9&lt;14/24)</formula>
    </cfRule>
    <cfRule type="expression" dxfId="3829" priority="199">
      <formula>U$9&lt;8/24</formula>
    </cfRule>
  </conditionalFormatting>
  <conditionalFormatting sqref="T79:AF84">
    <cfRule type="expression" dxfId="3828" priority="83">
      <formula>T$9&gt;=20/24</formula>
    </cfRule>
    <cfRule type="expression" dxfId="3827" priority="84">
      <formula>AND(T$9&gt;=14/24,T$9&lt;20/24)</formula>
    </cfRule>
    <cfRule type="expression" dxfId="3826" priority="85">
      <formula>AND(T$9&gt;=8/24,T$9&lt;14/24)</formula>
    </cfRule>
    <cfRule type="expression" dxfId="3825" priority="86">
      <formula>T$9&lt;8/24</formula>
    </cfRule>
  </conditionalFormatting>
  <conditionalFormatting sqref="V3 AB3">
    <cfRule type="iconSet" priority="204">
      <iconSet iconSet="3TrafficLights2" reverse="1">
        <cfvo type="percent" val="0"/>
        <cfvo type="num" val="1"/>
        <cfvo type="num" val="1"/>
      </iconSet>
    </cfRule>
  </conditionalFormatting>
  <conditionalFormatting sqref="AB8">
    <cfRule type="expression" dxfId="3824" priority="192">
      <formula>AD$9&gt;=20/24</formula>
    </cfRule>
    <cfRule type="expression" dxfId="3823" priority="193">
      <formula>AND(AD$9&gt;=14/24,AD$9&lt;20/24)</formula>
    </cfRule>
    <cfRule type="expression" dxfId="3822" priority="194">
      <formula>AND(AD$9&gt;=8/24,AD$9&lt;14/24)</formula>
    </cfRule>
    <cfRule type="expression" dxfId="3821" priority="195">
      <formula>AD$9&lt;8/24</formula>
    </cfRule>
  </conditionalFormatting>
  <conditionalFormatting sqref="AG78">
    <cfRule type="expression" dxfId="3820" priority="171">
      <formula>AG$9&gt;=20/24</formula>
    </cfRule>
    <cfRule type="expression" dxfId="3819" priority="172">
      <formula>AND(AG$9&gt;=14/24,AG$9&lt;20/24)</formula>
    </cfRule>
    <cfRule type="expression" dxfId="3818" priority="173">
      <formula>AND(AG$9&gt;=8/24,AG$9&lt;14/24)</formula>
    </cfRule>
    <cfRule type="expression" dxfId="3817" priority="174">
      <formula>AG$9&lt;8/24</formula>
    </cfRule>
  </conditionalFormatting>
  <conditionalFormatting sqref="AG91:AG92">
    <cfRule type="expression" dxfId="3816" priority="166">
      <formula>AG91&gt;$AG91</formula>
    </cfRule>
  </conditionalFormatting>
  <conditionalFormatting sqref="AG96">
    <cfRule type="expression" dxfId="3815" priority="167">
      <formula>AG$9&gt;=20/24</formula>
    </cfRule>
    <cfRule type="expression" dxfId="3814" priority="168">
      <formula>AND(AG$9&gt;=14/24,AG$9&lt;20/24)</formula>
    </cfRule>
    <cfRule type="expression" dxfId="3813" priority="169">
      <formula>AND(AG$9&gt;=8/24,AG$9&lt;14/24)</formula>
    </cfRule>
    <cfRule type="expression" dxfId="3812" priority="170">
      <formula>AG$9&lt;8/24</formula>
    </cfRule>
  </conditionalFormatting>
  <conditionalFormatting sqref="AG113">
    <cfRule type="expression" dxfId="3811" priority="188">
      <formula>AG$9&gt;=20/24</formula>
    </cfRule>
    <cfRule type="expression" dxfId="3810" priority="189">
      <formula>AND(AG$9&gt;=14/24,AG$9&lt;20/24)</formula>
    </cfRule>
    <cfRule type="expression" dxfId="3809" priority="190">
      <formula>AND(AG$9&gt;=8/24,AG$9&lt;14/24)</formula>
    </cfRule>
    <cfRule type="expression" dxfId="3808" priority="191">
      <formula>AG$9&lt;8/24</formula>
    </cfRule>
  </conditionalFormatting>
  <conditionalFormatting sqref="AH8:AI10">
    <cfRule type="expression" dxfId="3807" priority="79">
      <formula>AH$9&gt;=20/24</formula>
    </cfRule>
    <cfRule type="expression" dxfId="3806" priority="80">
      <formula>AND(AH$9&gt;=14/24,AH$9&lt;20/24)</formula>
    </cfRule>
    <cfRule type="expression" dxfId="3805" priority="81">
      <formula>AND(AH$9&gt;=8/24,AH$9&lt;14/24)</formula>
    </cfRule>
    <cfRule type="expression" dxfId="3804" priority="82">
      <formula>AH$9&lt;8/24</formula>
    </cfRule>
  </conditionalFormatting>
  <conditionalFormatting sqref="AL4:AL6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2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803" priority="209">
      <formula>AJ$9&gt;=20/24</formula>
    </cfRule>
    <cfRule type="expression" dxfId="3802" priority="210">
      <formula>AND(AJ$9&gt;=14/24,AJ$9&lt;20/24)</formula>
    </cfRule>
    <cfRule type="expression" dxfId="3801" priority="211">
      <formula>AND(AJ$9&gt;=8/24,AJ$9&lt;14/24)</formula>
    </cfRule>
    <cfRule type="expression" dxfId="3800" priority="212">
      <formula>AJ$9&lt;8/24</formula>
    </cfRule>
  </conditionalFormatting>
  <conditionalFormatting sqref="AL99:AN99 AL105:AN105">
    <cfRule type="expression" dxfId="3799" priority="181">
      <formula>AL$9&gt;=20/24</formula>
    </cfRule>
    <cfRule type="expression" dxfId="3798" priority="182">
      <formula>AND(AL$9&gt;=14/24,AL$9&lt;20/24)</formula>
    </cfRule>
    <cfRule type="expression" dxfId="3797" priority="183">
      <formula>AND(AL$9&gt;=8/24,AL$9&lt;14/24)</formula>
    </cfRule>
    <cfRule type="expression" dxfId="3796" priority="184">
      <formula>AL$9&lt;8/24</formula>
    </cfRule>
  </conditionalFormatting>
  <conditionalFormatting sqref="AM15:AM21 AN16:AR21">
    <cfRule type="expression" dxfId="3795" priority="105">
      <formula>AX$9&gt;=20/24</formula>
    </cfRule>
    <cfRule type="expression" dxfId="3794" priority="106">
      <formula>AND(AX$9&gt;=14/24,AX$9&lt;20/24)</formula>
    </cfRule>
    <cfRule type="expression" dxfId="3793" priority="107">
      <formula>AND(AX$9&gt;=8/24,AX$9&lt;14/24)</formula>
    </cfRule>
    <cfRule type="expression" dxfId="3792" priority="108">
      <formula>AX$9&lt;8/24</formula>
    </cfRule>
  </conditionalFormatting>
  <conditionalFormatting sqref="AN100:AN103">
    <cfRule type="expression" dxfId="3791" priority="177">
      <formula>AN$9&gt;=20/24</formula>
    </cfRule>
    <cfRule type="expression" dxfId="3790" priority="178">
      <formula>AND(AN$9&gt;=14/24,AN$9&lt;20/24)</formula>
    </cfRule>
    <cfRule type="expression" dxfId="3789" priority="179">
      <formula>AND(AN$9&gt;=8/24,AN$9&lt;14/24)</formula>
    </cfRule>
    <cfRule type="expression" dxfId="3788" priority="180">
      <formula>AN$9&lt;8/24</formula>
    </cfRule>
  </conditionalFormatting>
  <conditionalFormatting sqref="AN15:AR15">
    <cfRule type="expression" dxfId="3787" priority="93">
      <formula>U$9&gt;=20/24</formula>
    </cfRule>
    <cfRule type="expression" dxfId="3786" priority="94">
      <formula>AND(U$9&gt;=14/24,U$9&lt;20/24)</formula>
    </cfRule>
    <cfRule type="expression" dxfId="3785" priority="95">
      <formula>AND(U$9&gt;=8/24,U$9&lt;14/24)</formula>
    </cfRule>
    <cfRule type="expression" dxfId="3784" priority="96">
      <formula>U$9&lt;8/24</formula>
    </cfRule>
  </conditionalFormatting>
  <conditionalFormatting sqref="AS15">
    <cfRule type="expression" dxfId="3783" priority="101">
      <formula>AA$9&gt;=20/24</formula>
    </cfRule>
    <cfRule type="expression" dxfId="3782" priority="102">
      <formula>AND(AA$9&gt;=14/24,AA$9&lt;20/24)</formula>
    </cfRule>
    <cfRule type="expression" dxfId="3781" priority="103">
      <formula>AND(AA$9&gt;=8/24,AA$9&lt;14/24)</formula>
    </cfRule>
    <cfRule type="expression" dxfId="3780" priority="104">
      <formula>AA$9&lt;8/24</formula>
    </cfRule>
  </conditionalFormatting>
  <conditionalFormatting sqref="AS16:AS21">
    <cfRule type="expression" dxfId="3779" priority="109">
      <formula>BE$9&gt;=20/24</formula>
    </cfRule>
    <cfRule type="expression" dxfId="3778" priority="110">
      <formula>AND(BE$9&gt;=14/24,BE$9&lt;20/24)</formula>
    </cfRule>
    <cfRule type="expression" dxfId="3777" priority="111">
      <formula>AND(BE$9&gt;=8/24,BE$9&lt;14/24)</formula>
    </cfRule>
    <cfRule type="expression" dxfId="3776" priority="112">
      <formula>BE$9&lt;8/24</formula>
    </cfRule>
  </conditionalFormatting>
  <conditionalFormatting sqref="AT15 AX15:BJ15">
    <cfRule type="expression" dxfId="3775" priority="113">
      <formula>AC$9&gt;=20/24</formula>
    </cfRule>
    <cfRule type="expression" dxfId="3774" priority="114">
      <formula>AND(AC$9&gt;=14/24,AC$9&lt;20/24)</formula>
    </cfRule>
    <cfRule type="expression" dxfId="3773" priority="115">
      <formula>AND(AC$9&gt;=8/24,AC$9&lt;14/24)</formula>
    </cfRule>
    <cfRule type="expression" dxfId="3772" priority="116">
      <formula>AC$9&lt;8/24</formula>
    </cfRule>
  </conditionalFormatting>
  <conditionalFormatting sqref="AT16:AT21">
    <cfRule type="expression" dxfId="3771" priority="117">
      <formula>BG$9&gt;=20/24</formula>
    </cfRule>
    <cfRule type="expression" dxfId="3770" priority="118">
      <formula>AND(BG$9&gt;=14/24,BG$9&lt;20/24)</formula>
    </cfRule>
    <cfRule type="expression" dxfId="3769" priority="119">
      <formula>AND(BG$9&gt;=8/24,BG$9&lt;14/24)</formula>
    </cfRule>
    <cfRule type="expression" dxfId="3768" priority="120">
      <formula>BG$9&lt;8/24</formula>
    </cfRule>
  </conditionalFormatting>
  <conditionalFormatting sqref="AU15:AV15">
    <cfRule type="expression" dxfId="3767" priority="121">
      <formula>AE$9&gt;=20/24</formula>
    </cfRule>
    <cfRule type="expression" dxfId="3766" priority="122">
      <formula>AND(AE$9&gt;=14/24,AE$9&lt;20/24)</formula>
    </cfRule>
    <cfRule type="expression" dxfId="3765" priority="123">
      <formula>AND(AE$9&gt;=8/24,AE$9&lt;14/24)</formula>
    </cfRule>
    <cfRule type="expression" dxfId="3764" priority="124">
      <formula>AE$9&lt;8/24</formula>
    </cfRule>
  </conditionalFormatting>
  <conditionalFormatting sqref="AU16:BJ21">
    <cfRule type="expression" dxfId="3763" priority="125">
      <formula>BI$9&gt;=20/24</formula>
    </cfRule>
    <cfRule type="expression" dxfId="3762" priority="126">
      <formula>AND(BI$9&gt;=14/24,BI$9&lt;20/24)</formula>
    </cfRule>
    <cfRule type="expression" dxfId="3761" priority="127">
      <formula>AND(BI$9&gt;=8/24,BI$9&lt;14/24)</formula>
    </cfRule>
    <cfRule type="expression" dxfId="3760" priority="128">
      <formula>BI$9&lt;8/24</formula>
    </cfRule>
  </conditionalFormatting>
  <conditionalFormatting sqref="AW15">
    <cfRule type="expression" dxfId="3759" priority="97">
      <formula>B$9&gt;=20/24</formula>
    </cfRule>
    <cfRule type="expression" dxfId="3758" priority="98">
      <formula>AND(B$9&gt;=14/24,B$9&lt;20/24)</formula>
    </cfRule>
    <cfRule type="expression" dxfId="3757" priority="99">
      <formula>AND(B$9&gt;=8/24,B$9&lt;14/24)</formula>
    </cfRule>
    <cfRule type="expression" dxfId="3756" priority="100">
      <formula>B$9&lt;8/24</formula>
    </cfRule>
  </conditionalFormatting>
  <conditionalFormatting sqref="A73">
    <cfRule type="expression" dxfId="3755" priority="48">
      <formula>$AH73=0</formula>
    </cfRule>
  </conditionalFormatting>
  <conditionalFormatting sqref="B137:B159 B76:F90 B72:F72 B93:F115 C137:F151 B117:F134 G79:G90 G93:H95 G76:L77 H82:L90 B11:U13">
    <cfRule type="expression" dxfId="3754" priority="42">
      <formula>B$9&gt;=20/24</formula>
    </cfRule>
  </conditionalFormatting>
  <conditionalFormatting sqref="B137:B159 B76:F90 B72:F72 B93:F115 C137:F151 B117:F134 G79:G90 G93:H95 G76:L77 H82:L90 B11:U13">
    <cfRule type="expression" dxfId="3753" priority="43">
      <formula>AND(B$9&gt;=14/24,B$9&lt;20/24)</formula>
    </cfRule>
    <cfRule type="expression" dxfId="3752" priority="44">
      <formula>AND(B$9&gt;=8/24,B$9&lt;14/24)</formula>
    </cfRule>
    <cfRule type="expression" dxfId="3751" priority="45">
      <formula>B$9&lt;8/24</formula>
    </cfRule>
  </conditionalFormatting>
  <conditionalFormatting sqref="B14:U53">
    <cfRule type="expression" dxfId="3750" priority="32">
      <formula>B14&gt;$AG14*1</formula>
    </cfRule>
    <cfRule type="expression" dxfId="3749" priority="33">
      <formula>B$9&gt;=20/24</formula>
    </cfRule>
    <cfRule type="expression" dxfId="3748" priority="34">
      <formula>AND(B$9&gt;=14/24,B$9&lt;20/24)</formula>
    </cfRule>
    <cfRule type="expression" dxfId="3747" priority="35">
      <formula>AND(B$9&gt;=8/24,B$9&lt;14/24)</formula>
    </cfRule>
    <cfRule type="expression" dxfId="3746" priority="36">
      <formula>B$9&lt;8/24</formula>
    </cfRule>
  </conditionalFormatting>
  <conditionalFormatting sqref="B54:U68">
    <cfRule type="expression" dxfId="3745" priority="30">
      <formula>B$9&lt;8/24</formula>
    </cfRule>
  </conditionalFormatting>
  <conditionalFormatting sqref="B54:U70">
    <cfRule type="expression" dxfId="3744" priority="27">
      <formula>B$9&gt;=20/24</formula>
    </cfRule>
    <cfRule type="expression" dxfId="3743" priority="28">
      <formula>AND(B$9&gt;=14/24,B$9&lt;20/24)</formula>
    </cfRule>
    <cfRule type="expression" dxfId="3742" priority="29">
      <formula>AND(B$9&gt;=8/24,B$9&lt;14/24)</formula>
    </cfRule>
  </conditionalFormatting>
  <conditionalFormatting sqref="B63:U65">
    <cfRule type="expression" dxfId="3741" priority="31">
      <formula>B63&gt;$AG63</formula>
    </cfRule>
  </conditionalFormatting>
  <conditionalFormatting sqref="B69:U70">
    <cfRule type="expression" dxfId="3740" priority="46">
      <formula>B$9&lt;8/24</formula>
    </cfRule>
  </conditionalFormatting>
  <conditionalFormatting sqref="B72:F75 G73:L75">
    <cfRule type="expression" dxfId="3739" priority="22">
      <formula>B72&gt;$AG72*1</formula>
    </cfRule>
  </conditionalFormatting>
  <conditionalFormatting sqref="B73:L75">
    <cfRule type="expression" dxfId="3738" priority="23">
      <formula>B$9&gt;=20/24</formula>
    </cfRule>
    <cfRule type="expression" dxfId="3737" priority="24">
      <formula>AND(B$9&gt;=14/24,B$9&lt;20/24)</formula>
    </cfRule>
    <cfRule type="expression" dxfId="3736" priority="25">
      <formula>AND(B$9&gt;=8/24,B$9&lt;14/24)</formula>
    </cfRule>
    <cfRule type="expression" dxfId="3735" priority="26">
      <formula>B$9&lt;8/24</formula>
    </cfRule>
  </conditionalFormatting>
  <conditionalFormatting sqref="B161:B167">
    <cfRule type="expression" dxfId="3734" priority="37">
      <formula>B$9&gt;=20/24</formula>
    </cfRule>
    <cfRule type="expression" dxfId="3733" priority="38">
      <formula>AND(B$9&gt;=14/24,B$9&lt;20/24)</formula>
    </cfRule>
    <cfRule type="expression" dxfId="3732" priority="39">
      <formula>AND(B$9&gt;=8/24,B$9&lt;14/24)</formula>
    </cfRule>
    <cfRule type="expression" dxfId="3731" priority="40">
      <formula>B$9&lt;8/24</formula>
    </cfRule>
  </conditionalFormatting>
  <conditionalFormatting sqref="B169:B274">
    <cfRule type="expression" dxfId="3730" priority="18">
      <formula>B$9&gt;=20/24</formula>
    </cfRule>
    <cfRule type="expression" dxfId="3729" priority="19">
      <formula>AND(B$9&gt;=14/24,B$9&lt;20/24)</formula>
    </cfRule>
    <cfRule type="expression" dxfId="3728" priority="20">
      <formula>AND(B$9&gt;=8/24,B$9&lt;14/24)</formula>
    </cfRule>
    <cfRule type="expression" dxfId="3727" priority="21">
      <formula>B$9&lt;8/24</formula>
    </cfRule>
  </conditionalFormatting>
  <conditionalFormatting sqref="B71:F71 B76:F96 G79:G90 G93:H95 G76:L77 H82:L90 B11:U13 B69:U69">
    <cfRule type="expression" dxfId="3726" priority="41">
      <formula>B11&gt;$AG11*1</formula>
    </cfRule>
  </conditionalFormatting>
  <conditionalFormatting sqref="B54:U62 B66:U70">
    <cfRule type="expression" dxfId="3725" priority="47">
      <formula>B54&gt;$AG54</formula>
    </cfRule>
  </conditionalFormatting>
  <conditionalFormatting sqref="V11:AF13">
    <cfRule type="expression" dxfId="3724" priority="12">
      <formula>V$9&gt;=20/24</formula>
    </cfRule>
  </conditionalFormatting>
  <conditionalFormatting sqref="V11:AF13">
    <cfRule type="expression" dxfId="3723" priority="13">
      <formula>AND(V$9&gt;=14/24,V$9&lt;20/24)</formula>
    </cfRule>
    <cfRule type="expression" dxfId="3722" priority="14">
      <formula>AND(V$9&gt;=8/24,V$9&lt;14/24)</formula>
    </cfRule>
    <cfRule type="expression" dxfId="3721" priority="15">
      <formula>V$9&lt;8/24</formula>
    </cfRule>
  </conditionalFormatting>
  <conditionalFormatting sqref="V14:AF53">
    <cfRule type="expression" dxfId="3720" priority="6">
      <formula>V14&gt;$AG14*1</formula>
    </cfRule>
    <cfRule type="expression" dxfId="3719" priority="7">
      <formula>V$9&gt;=20/24</formula>
    </cfRule>
    <cfRule type="expression" dxfId="3718" priority="8">
      <formula>AND(V$9&gt;=14/24,V$9&lt;20/24)</formula>
    </cfRule>
    <cfRule type="expression" dxfId="3717" priority="9">
      <formula>AND(V$9&gt;=8/24,V$9&lt;14/24)</formula>
    </cfRule>
    <cfRule type="expression" dxfId="3716" priority="10">
      <formula>V$9&lt;8/24</formula>
    </cfRule>
  </conditionalFormatting>
  <conditionalFormatting sqref="V54:AF68">
    <cfRule type="expression" dxfId="3715" priority="4">
      <formula>V$9&lt;8/24</formula>
    </cfRule>
  </conditionalFormatting>
  <conditionalFormatting sqref="V54:AB70 AC54:AF69">
    <cfRule type="expression" dxfId="3714" priority="1">
      <formula>V$9&gt;=20/24</formula>
    </cfRule>
    <cfRule type="expression" dxfId="3713" priority="2">
      <formula>AND(V$9&gt;=14/24,V$9&lt;20/24)</formula>
    </cfRule>
    <cfRule type="expression" dxfId="3712" priority="3">
      <formula>AND(V$9&gt;=8/24,V$9&lt;14/24)</formula>
    </cfRule>
  </conditionalFormatting>
  <conditionalFormatting sqref="V63:AF65">
    <cfRule type="expression" dxfId="3711" priority="5">
      <formula>V63&gt;$AG63</formula>
    </cfRule>
  </conditionalFormatting>
  <conditionalFormatting sqref="V69:AB70 AC69:AF69">
    <cfRule type="expression" dxfId="3710" priority="16">
      <formula>V$9&lt;8/24</formula>
    </cfRule>
  </conditionalFormatting>
  <conditionalFormatting sqref="V11:AF13 V69:AF69">
    <cfRule type="expression" dxfId="3709" priority="11">
      <formula>V11&gt;$AG11*1</formula>
    </cfRule>
  </conditionalFormatting>
  <conditionalFormatting sqref="V66:AB70 V54:AF62 AC66:AF69">
    <cfRule type="expression" dxfId="3708" priority="17">
      <formula>V54&gt;$AG54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06" zoomScaleNormal="106" workbookViewId="0">
      <pane xSplit="1" ySplit="10" topLeftCell="B98" activePane="bottomRight" state="frozen"/>
      <selection activeCell="C158" sqref="C158"/>
      <selection pane="topRight" activeCell="C158" sqref="C158"/>
      <selection pane="bottomLeft" activeCell="C158" sqref="C158"/>
      <selection pane="bottomRight" activeCell="R2" sqref="R1:R1048576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2080/10/7</v>
      </c>
      <c r="C4" s="222"/>
      <c r="D4" s="222"/>
      <c r="E4" s="223" t="str">
        <f ca="1">"2080/"&amp;"10/"&amp;INT(MID(CELL("filename",G6),FIND("]",CELL("filename",G6))+1,200))</f>
        <v>2080/10/7</v>
      </c>
      <c r="F4" s="223"/>
      <c r="G4" s="223"/>
      <c r="H4" s="223" t="str">
        <f ca="1">TEXT(E4,"dddd")</f>
        <v>Monday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114.6</v>
      </c>
      <c r="C5" s="30">
        <f t="shared" si="0"/>
        <v>126.19999999999999</v>
      </c>
      <c r="D5" s="30">
        <f t="shared" si="0"/>
        <v>112.30000000000001</v>
      </c>
      <c r="E5" s="30">
        <f t="shared" si="0"/>
        <v>113.4</v>
      </c>
      <c r="F5" s="30">
        <f t="shared" si="0"/>
        <v>111.1</v>
      </c>
      <c r="G5" s="30">
        <f t="shared" si="0"/>
        <v>138.5</v>
      </c>
      <c r="H5" s="30">
        <f t="shared" si="0"/>
        <v>133.30000000000001</v>
      </c>
      <c r="I5" s="30">
        <f t="shared" si="0"/>
        <v>132.19999999999999</v>
      </c>
      <c r="J5" s="30">
        <f t="shared" si="0"/>
        <v>158.1</v>
      </c>
      <c r="K5" s="30">
        <f t="shared" si="0"/>
        <v>163.5</v>
      </c>
      <c r="L5" s="30">
        <f t="shared" si="0"/>
        <v>151.80000000000001</v>
      </c>
      <c r="M5" s="30">
        <f t="shared" si="0"/>
        <v>166.3</v>
      </c>
      <c r="N5" s="30">
        <f t="shared" si="0"/>
        <v>362.4</v>
      </c>
      <c r="O5" s="30">
        <f t="shared" si="0"/>
        <v>411.7</v>
      </c>
      <c r="P5" s="30">
        <f t="shared" si="0"/>
        <v>383.7</v>
      </c>
      <c r="Q5" s="30">
        <f t="shared" si="0"/>
        <v>310</v>
      </c>
      <c r="R5" s="30">
        <f t="shared" si="0"/>
        <v>282.7</v>
      </c>
      <c r="S5" s="30">
        <f t="shared" si="0"/>
        <v>241.20000000000002</v>
      </c>
      <c r="T5" s="30">
        <f t="shared" si="0"/>
        <v>286.3</v>
      </c>
      <c r="U5" s="30">
        <f t="shared" si="0"/>
        <v>222.4</v>
      </c>
      <c r="V5" s="30">
        <f t="shared" si="0"/>
        <v>270.39999999999998</v>
      </c>
      <c r="W5" s="30">
        <f t="shared" si="0"/>
        <v>290.3</v>
      </c>
      <c r="X5" s="30">
        <f t="shared" si="0"/>
        <v>228.4</v>
      </c>
      <c r="Y5" s="30">
        <f t="shared" si="0"/>
        <v>128.69999999999999</v>
      </c>
      <c r="Z5" s="30">
        <f t="shared" si="0"/>
        <v>117.30000000000001</v>
      </c>
      <c r="AA5" s="30">
        <f>AB108</f>
        <v>112.9</v>
      </c>
      <c r="AB5" s="30">
        <f t="shared" si="0"/>
        <v>102</v>
      </c>
      <c r="AC5" s="30">
        <f t="shared" si="0"/>
        <v>93</v>
      </c>
      <c r="AD5" s="30">
        <f t="shared" si="0"/>
        <v>111</v>
      </c>
      <c r="AE5" s="30">
        <f t="shared" si="0"/>
        <v>120</v>
      </c>
      <c r="AF5" s="30">
        <f>B108</f>
        <v>271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Load=1046</v>
      </c>
      <c r="B7" s="35">
        <f t="shared" ref="B7:AF7" si="1">B116</f>
        <v>1214.4699999999998</v>
      </c>
      <c r="C7" s="35">
        <f t="shared" si="1"/>
        <v>1045.6699999999998</v>
      </c>
      <c r="D7" s="35">
        <f t="shared" si="1"/>
        <v>1207.77</v>
      </c>
      <c r="E7" s="35">
        <f t="shared" si="1"/>
        <v>1154.9699999999998</v>
      </c>
      <c r="F7" s="35">
        <f t="shared" si="1"/>
        <v>1151.47</v>
      </c>
      <c r="G7" s="35">
        <f t="shared" si="1"/>
        <v>1066.3200000000002</v>
      </c>
      <c r="H7" s="35">
        <f t="shared" si="1"/>
        <v>1103.9200000000003</v>
      </c>
      <c r="I7" s="35">
        <f t="shared" si="1"/>
        <v>1155.0200000000002</v>
      </c>
      <c r="J7" s="35">
        <f t="shared" si="1"/>
        <v>1243.1200000000003</v>
      </c>
      <c r="K7" s="35">
        <f t="shared" si="1"/>
        <v>1394.6200000000001</v>
      </c>
      <c r="L7" s="35">
        <f t="shared" si="1"/>
        <v>1453.3200000000004</v>
      </c>
      <c r="M7" s="35">
        <f t="shared" si="1"/>
        <v>1455.72</v>
      </c>
      <c r="N7" s="35">
        <f t="shared" si="1"/>
        <v>1560.72</v>
      </c>
      <c r="O7" s="35">
        <f t="shared" si="1"/>
        <v>1452.2199999999998</v>
      </c>
      <c r="P7" s="35">
        <f t="shared" si="1"/>
        <v>1343.82</v>
      </c>
      <c r="Q7" s="35">
        <f t="shared" si="1"/>
        <v>1321.92</v>
      </c>
      <c r="R7" s="35">
        <f t="shared" si="1"/>
        <v>1205.69</v>
      </c>
      <c r="S7" s="35">
        <f t="shared" si="1"/>
        <v>1183.5200000000002</v>
      </c>
      <c r="T7" s="35">
        <f t="shared" si="1"/>
        <v>1162.42</v>
      </c>
      <c r="U7" s="35">
        <f t="shared" si="1"/>
        <v>1215.0200000000002</v>
      </c>
      <c r="V7" s="35">
        <f t="shared" si="1"/>
        <v>1185.3200000000002</v>
      </c>
      <c r="W7" s="35">
        <f t="shared" si="1"/>
        <v>1239.92</v>
      </c>
      <c r="X7" s="35">
        <f t="shared" si="1"/>
        <v>1278.42</v>
      </c>
      <c r="Y7" s="35">
        <f t="shared" si="1"/>
        <v>1443.2200000000003</v>
      </c>
      <c r="Z7" s="35">
        <f t="shared" si="1"/>
        <v>1601.8200000000002</v>
      </c>
      <c r="AA7" s="35">
        <f t="shared" si="1"/>
        <v>1496.22</v>
      </c>
      <c r="AB7" s="35">
        <f>AB116</f>
        <v>1380.0200000000004</v>
      </c>
      <c r="AC7" s="35">
        <f t="shared" si="1"/>
        <v>1268.1200000000003</v>
      </c>
      <c r="AD7" s="35">
        <f t="shared" si="1"/>
        <v>1167.4200000000003</v>
      </c>
      <c r="AE7" s="35">
        <f t="shared" si="1"/>
        <v>1171.4200000000003</v>
      </c>
      <c r="AF7" s="35">
        <f t="shared" si="1"/>
        <v>1091.6200000000003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1732.02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1601.82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185" t="s">
        <v>19</v>
      </c>
      <c r="AI10" s="18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56.3</v>
      </c>
      <c r="C11" s="43">
        <v>53.8</v>
      </c>
      <c r="D11" s="43">
        <v>53.8</v>
      </c>
      <c r="E11" s="43">
        <v>53.8</v>
      </c>
      <c r="F11" s="43">
        <v>53.8</v>
      </c>
      <c r="G11" s="43">
        <v>53.8</v>
      </c>
      <c r="H11" s="43">
        <v>42.1</v>
      </c>
      <c r="I11" s="43">
        <v>44</v>
      </c>
      <c r="J11" s="43">
        <v>44</v>
      </c>
      <c r="K11" s="43">
        <v>38</v>
      </c>
      <c r="L11" s="43">
        <v>36.299999999999997</v>
      </c>
      <c r="M11" s="43">
        <v>36.299999999999997</v>
      </c>
      <c r="N11" s="43">
        <v>36.299999999999997</v>
      </c>
      <c r="O11" s="43">
        <v>34</v>
      </c>
      <c r="P11" s="43">
        <v>34</v>
      </c>
      <c r="Q11" s="43">
        <v>34</v>
      </c>
      <c r="R11" s="43">
        <v>34</v>
      </c>
      <c r="S11" s="43">
        <v>30.6</v>
      </c>
      <c r="T11" s="43">
        <v>30.6</v>
      </c>
      <c r="U11" s="43">
        <v>30.6</v>
      </c>
      <c r="V11" s="43">
        <v>30.6</v>
      </c>
      <c r="W11" s="43">
        <v>30.6</v>
      </c>
      <c r="X11" s="43">
        <v>30.6</v>
      </c>
      <c r="Y11" s="43">
        <v>30.6</v>
      </c>
      <c r="Z11" s="43">
        <v>30.6</v>
      </c>
      <c r="AA11" s="43">
        <v>30.6</v>
      </c>
      <c r="AB11" s="43">
        <v>30.6</v>
      </c>
      <c r="AC11" s="43">
        <v>30.6</v>
      </c>
      <c r="AD11" s="43">
        <v>30.6</v>
      </c>
      <c r="AE11" s="43">
        <v>30.6</v>
      </c>
      <c r="AF11" s="43">
        <v>30.6</v>
      </c>
      <c r="AG11" s="45">
        <v>86</v>
      </c>
      <c r="AH11" s="46">
        <f t="shared" ref="AH11:AH74" si="2">MAX(B11:AF11)</f>
        <v>56.3</v>
      </c>
      <c r="AI11" s="47">
        <f t="shared" ref="AI11:AI74" si="3">MIN(B11:AF11)</f>
        <v>30.6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35</v>
      </c>
      <c r="C12" s="43">
        <v>40</v>
      </c>
      <c r="D12" s="43">
        <v>40</v>
      </c>
      <c r="E12" s="43">
        <v>40</v>
      </c>
      <c r="F12" s="43">
        <v>40</v>
      </c>
      <c r="G12" s="43">
        <v>40</v>
      </c>
      <c r="H12" s="43">
        <v>33.200000000000003</v>
      </c>
      <c r="I12" s="43">
        <v>28</v>
      </c>
      <c r="J12" s="43">
        <v>28</v>
      </c>
      <c r="K12" s="43">
        <v>28</v>
      </c>
      <c r="L12" s="43">
        <v>29.9</v>
      </c>
      <c r="M12" s="43">
        <v>29.9</v>
      </c>
      <c r="N12" s="43">
        <v>29.9</v>
      </c>
      <c r="O12" s="43">
        <v>30</v>
      </c>
      <c r="P12" s="43">
        <v>30</v>
      </c>
      <c r="Q12" s="43">
        <v>30</v>
      </c>
      <c r="R12" s="43">
        <v>30</v>
      </c>
      <c r="S12" s="43">
        <v>26.1</v>
      </c>
      <c r="T12" s="43">
        <v>26.1</v>
      </c>
      <c r="U12" s="43">
        <v>26.1</v>
      </c>
      <c r="V12" s="43">
        <v>26.1</v>
      </c>
      <c r="W12" s="43">
        <v>26.1</v>
      </c>
      <c r="X12" s="43">
        <v>26.1</v>
      </c>
      <c r="Y12" s="43">
        <v>26.1</v>
      </c>
      <c r="Z12" s="43">
        <v>26.1</v>
      </c>
      <c r="AA12" s="43">
        <v>26.1</v>
      </c>
      <c r="AB12" s="43">
        <v>26.1</v>
      </c>
      <c r="AC12" s="43">
        <v>26.1</v>
      </c>
      <c r="AD12" s="43">
        <v>26.1</v>
      </c>
      <c r="AE12" s="43">
        <v>26.1</v>
      </c>
      <c r="AF12" s="43">
        <v>26.1</v>
      </c>
      <c r="AG12" s="48">
        <v>82</v>
      </c>
      <c r="AH12" s="46">
        <f t="shared" si="2"/>
        <v>40</v>
      </c>
      <c r="AI12" s="47">
        <f t="shared" si="3"/>
        <v>26.1</v>
      </c>
      <c r="AK12" s="49"/>
      <c r="AL12" s="50" t="str">
        <f ca="1">MID(CELL("filename",C7),FIND("]",CELL("filename",C7))+1,600)</f>
        <v>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18.399999999999999</v>
      </c>
      <c r="C13" s="43">
        <v>18.3</v>
      </c>
      <c r="D13" s="43">
        <v>18.3</v>
      </c>
      <c r="E13" s="43">
        <v>18.3</v>
      </c>
      <c r="F13" s="43">
        <v>18.3</v>
      </c>
      <c r="G13" s="43">
        <v>18.3</v>
      </c>
      <c r="H13" s="43">
        <v>18.3</v>
      </c>
      <c r="I13" s="43">
        <v>18.3</v>
      </c>
      <c r="J13" s="43">
        <v>18.3</v>
      </c>
      <c r="K13" s="43">
        <v>18.3</v>
      </c>
      <c r="L13" s="43">
        <v>17.8</v>
      </c>
      <c r="M13" s="43">
        <v>17.8</v>
      </c>
      <c r="N13" s="43">
        <v>17.8</v>
      </c>
      <c r="O13" s="43">
        <v>17.8</v>
      </c>
      <c r="P13" s="43">
        <v>17.8</v>
      </c>
      <c r="Q13" s="43">
        <v>17.8</v>
      </c>
      <c r="R13" s="43">
        <v>17.8</v>
      </c>
      <c r="S13" s="43">
        <v>17.8</v>
      </c>
      <c r="T13" s="43">
        <v>17.8</v>
      </c>
      <c r="U13" s="43">
        <v>17.8</v>
      </c>
      <c r="V13" s="43">
        <v>17.8</v>
      </c>
      <c r="W13" s="43">
        <v>17.8</v>
      </c>
      <c r="X13" s="43">
        <v>17.8</v>
      </c>
      <c r="Y13" s="43">
        <v>17.8</v>
      </c>
      <c r="Z13" s="43">
        <v>17.8</v>
      </c>
      <c r="AA13" s="43">
        <v>17.8</v>
      </c>
      <c r="AB13" s="43">
        <v>17.8</v>
      </c>
      <c r="AC13" s="43">
        <v>17.8</v>
      </c>
      <c r="AD13" s="43">
        <v>17.8</v>
      </c>
      <c r="AE13" s="43">
        <v>17.8</v>
      </c>
      <c r="AF13" s="43">
        <v>17.8</v>
      </c>
      <c r="AG13" s="48">
        <v>78</v>
      </c>
      <c r="AH13" s="46">
        <f t="shared" si="2"/>
        <v>18.399999999999999</v>
      </c>
      <c r="AI13" s="47">
        <f t="shared" si="3"/>
        <v>17.8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16</v>
      </c>
      <c r="C14" s="43">
        <v>15.5</v>
      </c>
      <c r="D14" s="43">
        <v>15.5</v>
      </c>
      <c r="E14" s="43">
        <v>15.5</v>
      </c>
      <c r="F14" s="43">
        <v>15.5</v>
      </c>
      <c r="G14" s="43">
        <v>15.5</v>
      </c>
      <c r="H14" s="43">
        <v>15.5</v>
      </c>
      <c r="I14" s="43">
        <v>15.5</v>
      </c>
      <c r="J14" s="43">
        <v>15.5</v>
      </c>
      <c r="K14" s="43">
        <v>15.5</v>
      </c>
      <c r="L14" s="43">
        <v>13.8</v>
      </c>
      <c r="M14" s="43">
        <v>13.8</v>
      </c>
      <c r="N14" s="43">
        <v>13.8</v>
      </c>
      <c r="O14" s="43">
        <v>13.8</v>
      </c>
      <c r="P14" s="43">
        <v>13.8</v>
      </c>
      <c r="Q14" s="43">
        <v>13.8</v>
      </c>
      <c r="R14" s="43">
        <v>13.8</v>
      </c>
      <c r="S14" s="43">
        <v>16.5</v>
      </c>
      <c r="T14" s="43">
        <v>16.5</v>
      </c>
      <c r="U14" s="43">
        <v>16.5</v>
      </c>
      <c r="V14" s="43">
        <v>16.5</v>
      </c>
      <c r="W14" s="43">
        <v>16.5</v>
      </c>
      <c r="X14" s="43">
        <v>16.5</v>
      </c>
      <c r="Y14" s="43">
        <v>16.5</v>
      </c>
      <c r="Z14" s="43">
        <v>16.5</v>
      </c>
      <c r="AA14" s="43">
        <v>16.5</v>
      </c>
      <c r="AB14" s="43">
        <v>16.5</v>
      </c>
      <c r="AC14" s="43">
        <v>16.5</v>
      </c>
      <c r="AD14" s="43">
        <v>16.5</v>
      </c>
      <c r="AE14" s="43">
        <v>16.5</v>
      </c>
      <c r="AF14" s="43">
        <v>16.5</v>
      </c>
      <c r="AG14" s="48">
        <v>77</v>
      </c>
      <c r="AH14" s="46">
        <f t="shared" si="2"/>
        <v>16.5</v>
      </c>
      <c r="AI14" s="47">
        <f t="shared" si="3"/>
        <v>13.8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25</v>
      </c>
      <c r="C15" s="43">
        <v>25.8</v>
      </c>
      <c r="D15" s="43">
        <v>25.8</v>
      </c>
      <c r="E15" s="43">
        <v>25.8</v>
      </c>
      <c r="F15" s="43">
        <v>25.8</v>
      </c>
      <c r="G15" s="43">
        <v>25.8</v>
      </c>
      <c r="H15" s="43">
        <v>30.4</v>
      </c>
      <c r="I15" s="43">
        <v>30.4</v>
      </c>
      <c r="J15" s="43">
        <v>30.4</v>
      </c>
      <c r="K15" s="43">
        <v>30.4</v>
      </c>
      <c r="L15" s="43">
        <v>30.4</v>
      </c>
      <c r="M15" s="43">
        <v>30.4</v>
      </c>
      <c r="N15" s="43">
        <v>30.4</v>
      </c>
      <c r="O15" s="43">
        <v>30.4</v>
      </c>
      <c r="P15" s="43">
        <v>30.4</v>
      </c>
      <c r="Q15" s="43">
        <v>30.4</v>
      </c>
      <c r="R15" s="43">
        <v>30.4</v>
      </c>
      <c r="S15" s="43">
        <v>25.5</v>
      </c>
      <c r="T15" s="43">
        <v>25.5</v>
      </c>
      <c r="U15" s="43">
        <v>25.5</v>
      </c>
      <c r="V15" s="43">
        <v>25.5</v>
      </c>
      <c r="W15" s="43">
        <v>25.5</v>
      </c>
      <c r="X15" s="43">
        <v>25.5</v>
      </c>
      <c r="Y15" s="43">
        <v>25.5</v>
      </c>
      <c r="Z15" s="43">
        <v>25.5</v>
      </c>
      <c r="AA15" s="43">
        <v>25.5</v>
      </c>
      <c r="AB15" s="43">
        <v>25.5</v>
      </c>
      <c r="AC15" s="43">
        <v>25.5</v>
      </c>
      <c r="AD15" s="43">
        <v>25.5</v>
      </c>
      <c r="AE15" s="43">
        <v>25.5</v>
      </c>
      <c r="AF15" s="43">
        <v>25.5</v>
      </c>
      <c r="AG15" s="48">
        <v>73</v>
      </c>
      <c r="AH15" s="46">
        <f t="shared" si="2"/>
        <v>30.4</v>
      </c>
      <c r="AI15" s="47">
        <f t="shared" si="3"/>
        <v>25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9.1</v>
      </c>
      <c r="C16" s="43">
        <v>9.1</v>
      </c>
      <c r="D16" s="43">
        <v>9.1</v>
      </c>
      <c r="E16" s="43">
        <v>9.1</v>
      </c>
      <c r="F16" s="43">
        <v>9.1</v>
      </c>
      <c r="G16" s="43">
        <v>9.1</v>
      </c>
      <c r="H16" s="43">
        <v>9.1</v>
      </c>
      <c r="I16" s="43">
        <v>9.6</v>
      </c>
      <c r="J16" s="43">
        <v>9.6</v>
      </c>
      <c r="K16" s="43">
        <v>9.6</v>
      </c>
      <c r="L16" s="43">
        <v>9.6</v>
      </c>
      <c r="M16" s="43">
        <v>9.6</v>
      </c>
      <c r="N16" s="43">
        <v>9.6</v>
      </c>
      <c r="O16" s="43">
        <v>11.1</v>
      </c>
      <c r="P16" s="43">
        <v>11.1</v>
      </c>
      <c r="Q16" s="43">
        <v>11.1</v>
      </c>
      <c r="R16" s="43">
        <v>11.1</v>
      </c>
      <c r="S16" s="43">
        <v>9.6999999999999993</v>
      </c>
      <c r="T16" s="43">
        <v>9.6999999999999993</v>
      </c>
      <c r="U16" s="43">
        <v>9.6999999999999993</v>
      </c>
      <c r="V16" s="43">
        <v>9.6999999999999993</v>
      </c>
      <c r="W16" s="43">
        <v>9.6999999999999993</v>
      </c>
      <c r="X16" s="43">
        <v>9.6999999999999993</v>
      </c>
      <c r="Y16" s="43">
        <v>9.6999999999999993</v>
      </c>
      <c r="Z16" s="43">
        <v>9.6999999999999993</v>
      </c>
      <c r="AA16" s="43">
        <v>9.6999999999999993</v>
      </c>
      <c r="AB16" s="43">
        <v>9.6999999999999993</v>
      </c>
      <c r="AC16" s="43">
        <v>9.6999999999999993</v>
      </c>
      <c r="AD16" s="43">
        <v>9.6999999999999993</v>
      </c>
      <c r="AE16" s="43">
        <v>9.6999999999999993</v>
      </c>
      <c r="AF16" s="43">
        <v>9.6999999999999993</v>
      </c>
      <c r="AG16" s="48">
        <v>71</v>
      </c>
      <c r="AH16" s="46">
        <f t="shared" si="2"/>
        <v>11.1</v>
      </c>
      <c r="AI16" s="47">
        <f t="shared" si="3"/>
        <v>9.1</v>
      </c>
      <c r="AK16" s="49"/>
      <c r="AL16" s="52" t="s">
        <v>7</v>
      </c>
      <c r="AM16" s="57">
        <f t="shared" ref="AM16:AR16" si="4">B71</f>
        <v>717.4899999999999</v>
      </c>
      <c r="AN16" s="57">
        <f t="shared" si="4"/>
        <v>717.4899999999999</v>
      </c>
      <c r="AO16" s="57">
        <f t="shared" si="4"/>
        <v>717.4899999999999</v>
      </c>
      <c r="AP16" s="57">
        <f t="shared" si="4"/>
        <v>717.4899999999999</v>
      </c>
      <c r="AQ16" s="57">
        <f t="shared" si="4"/>
        <v>717.4899999999999</v>
      </c>
      <c r="AR16" s="57">
        <f t="shared" si="4"/>
        <v>727.92000000000019</v>
      </c>
      <c r="AS16" s="57">
        <f>I71</f>
        <v>709.82000000000016</v>
      </c>
      <c r="AT16" s="57">
        <f>K71</f>
        <v>699.22000000000014</v>
      </c>
      <c r="AU16" s="57">
        <f t="shared" ref="AU16:BD16" si="5">M71</f>
        <v>702.22000000000014</v>
      </c>
      <c r="AV16" s="57">
        <f t="shared" si="5"/>
        <v>702.22000000000014</v>
      </c>
      <c r="AW16" s="57">
        <f t="shared" si="5"/>
        <v>599.41999999999996</v>
      </c>
      <c r="AX16" s="57">
        <f t="shared" si="5"/>
        <v>599.41999999999996</v>
      </c>
      <c r="AY16" s="57">
        <f t="shared" si="5"/>
        <v>637.02</v>
      </c>
      <c r="AZ16" s="57">
        <f t="shared" si="5"/>
        <v>675.08999999999992</v>
      </c>
      <c r="BA16" s="57">
        <f t="shared" si="5"/>
        <v>704.92000000000019</v>
      </c>
      <c r="BB16" s="57">
        <f t="shared" si="5"/>
        <v>704.92000000000019</v>
      </c>
      <c r="BC16" s="57">
        <f t="shared" si="5"/>
        <v>704.92000000000019</v>
      </c>
      <c r="BD16" s="57">
        <f t="shared" si="5"/>
        <v>704.92000000000019</v>
      </c>
      <c r="BE16" s="58">
        <f>X71</f>
        <v>704.92000000000019</v>
      </c>
      <c r="BF16" s="58">
        <f>Z71</f>
        <v>704.92000000000019</v>
      </c>
      <c r="BG16" s="58">
        <f>AB71</f>
        <v>704.92000000000019</v>
      </c>
      <c r="BH16" s="58">
        <f>AD71</f>
        <v>704.92000000000019</v>
      </c>
      <c r="BI16" s="58">
        <f>AE71</f>
        <v>704.92000000000019</v>
      </c>
      <c r="BJ16" s="58">
        <f>AF71</f>
        <v>704.92000000000019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12</v>
      </c>
      <c r="C17" s="44">
        <v>12</v>
      </c>
      <c r="D17" s="44">
        <v>12</v>
      </c>
      <c r="E17" s="44">
        <v>12</v>
      </c>
      <c r="F17" s="44">
        <v>12</v>
      </c>
      <c r="G17" s="44">
        <v>12</v>
      </c>
      <c r="H17" s="44">
        <v>12</v>
      </c>
      <c r="I17" s="44">
        <v>12.9</v>
      </c>
      <c r="J17" s="44">
        <v>12.9</v>
      </c>
      <c r="K17" s="44">
        <v>12.9</v>
      </c>
      <c r="L17" s="44">
        <v>12.9</v>
      </c>
      <c r="M17" s="44">
        <v>12.9</v>
      </c>
      <c r="N17" s="44">
        <v>12.9</v>
      </c>
      <c r="O17" s="44">
        <v>0</v>
      </c>
      <c r="P17" s="44">
        <v>0</v>
      </c>
      <c r="Q17" s="44">
        <v>0</v>
      </c>
      <c r="R17" s="44">
        <v>21.7</v>
      </c>
      <c r="S17" s="44">
        <v>17.100000000000001</v>
      </c>
      <c r="T17" s="44">
        <v>17.100000000000001</v>
      </c>
      <c r="U17" s="44">
        <v>17.100000000000001</v>
      </c>
      <c r="V17" s="44">
        <v>17.100000000000001</v>
      </c>
      <c r="W17" s="44">
        <v>17.100000000000001</v>
      </c>
      <c r="X17" s="44">
        <v>17.100000000000001</v>
      </c>
      <c r="Y17" s="44">
        <v>17.100000000000001</v>
      </c>
      <c r="Z17" s="44">
        <v>17.100000000000001</v>
      </c>
      <c r="AA17" s="44">
        <v>17.100000000000001</v>
      </c>
      <c r="AB17" s="44">
        <v>17.100000000000001</v>
      </c>
      <c r="AC17" s="44">
        <v>17.100000000000001</v>
      </c>
      <c r="AD17" s="44">
        <v>17.100000000000001</v>
      </c>
      <c r="AE17" s="44">
        <v>17.100000000000001</v>
      </c>
      <c r="AF17" s="44">
        <v>17.100000000000001</v>
      </c>
      <c r="AG17" s="45">
        <v>54</v>
      </c>
      <c r="AH17" s="46">
        <f t="shared" si="2"/>
        <v>21.7</v>
      </c>
      <c r="AI17" s="47">
        <f t="shared" si="3"/>
        <v>0</v>
      </c>
      <c r="AK17" s="49"/>
      <c r="AL17" s="52" t="s">
        <v>29</v>
      </c>
      <c r="AM17" s="57">
        <f t="shared" ref="AM17:AR17" si="6">B78</f>
        <v>263.70000000000005</v>
      </c>
      <c r="AN17" s="57">
        <f t="shared" si="6"/>
        <v>263.70000000000005</v>
      </c>
      <c r="AO17" s="57">
        <f t="shared" si="6"/>
        <v>263.70000000000005</v>
      </c>
      <c r="AP17" s="57">
        <f t="shared" si="6"/>
        <v>263.70000000000005</v>
      </c>
      <c r="AQ17" s="57">
        <f t="shared" si="6"/>
        <v>263.70000000000005</v>
      </c>
      <c r="AR17" s="57">
        <f t="shared" si="6"/>
        <v>160.6</v>
      </c>
      <c r="AS17" s="57">
        <f>I78</f>
        <v>235.89999999999995</v>
      </c>
      <c r="AT17" s="57">
        <f>K78</f>
        <v>403.90000000000003</v>
      </c>
      <c r="AU17" s="57">
        <f t="shared" ref="AU17:BD17" si="7">M78</f>
        <v>426.70000000000005</v>
      </c>
      <c r="AV17" s="57">
        <f t="shared" si="7"/>
        <v>399.09999999999997</v>
      </c>
      <c r="AW17" s="57">
        <f t="shared" si="7"/>
        <v>179.20000000000002</v>
      </c>
      <c r="AX17" s="57">
        <f t="shared" si="7"/>
        <v>99.2</v>
      </c>
      <c r="AY17" s="57">
        <f t="shared" si="7"/>
        <v>82.5</v>
      </c>
      <c r="AZ17" s="57">
        <f t="shared" si="7"/>
        <v>81.2</v>
      </c>
      <c r="BA17" s="57">
        <f t="shared" si="7"/>
        <v>74.8</v>
      </c>
      <c r="BB17" s="57">
        <f t="shared" si="7"/>
        <v>74.5</v>
      </c>
      <c r="BC17" s="57">
        <f t="shared" si="7"/>
        <v>78.999999999999986</v>
      </c>
      <c r="BD17" s="57">
        <f t="shared" si="7"/>
        <v>79.599999999999994</v>
      </c>
      <c r="BE17" s="58">
        <f>X78</f>
        <v>80.099999999999994</v>
      </c>
      <c r="BF17" s="58">
        <f>Z78</f>
        <v>492.79999999999995</v>
      </c>
      <c r="BG17" s="58">
        <f>AB78</f>
        <v>404.3</v>
      </c>
      <c r="BH17" s="58">
        <f>AD78</f>
        <v>243.3</v>
      </c>
      <c r="BI17" s="58">
        <f>AE78</f>
        <v>243.3</v>
      </c>
      <c r="BJ17" s="58">
        <f>AF78</f>
        <v>243.3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11.2</v>
      </c>
      <c r="C18" s="44">
        <v>11.2</v>
      </c>
      <c r="D18" s="44">
        <v>11.2</v>
      </c>
      <c r="E18" s="44">
        <v>11.2</v>
      </c>
      <c r="F18" s="44">
        <v>11.2</v>
      </c>
      <c r="G18" s="44">
        <v>11.2</v>
      </c>
      <c r="H18" s="44">
        <v>11.2</v>
      </c>
      <c r="I18" s="44">
        <v>9.8000000000000007</v>
      </c>
      <c r="J18" s="44">
        <v>9.8000000000000007</v>
      </c>
      <c r="K18" s="44">
        <v>9.8000000000000007</v>
      </c>
      <c r="L18" s="44">
        <v>9.8000000000000007</v>
      </c>
      <c r="M18" s="44">
        <v>9.8000000000000007</v>
      </c>
      <c r="N18" s="44">
        <v>9.8000000000000007</v>
      </c>
      <c r="O18" s="44">
        <v>9.1</v>
      </c>
      <c r="P18" s="44">
        <v>9.1</v>
      </c>
      <c r="Q18" s="44">
        <v>9.1</v>
      </c>
      <c r="R18" s="44">
        <v>9.1</v>
      </c>
      <c r="S18" s="44">
        <v>11</v>
      </c>
      <c r="T18" s="44">
        <v>11</v>
      </c>
      <c r="U18" s="44">
        <v>11</v>
      </c>
      <c r="V18" s="44">
        <v>11</v>
      </c>
      <c r="W18" s="44">
        <v>11</v>
      </c>
      <c r="X18" s="44">
        <v>11</v>
      </c>
      <c r="Y18" s="44">
        <v>11</v>
      </c>
      <c r="Z18" s="44">
        <v>11</v>
      </c>
      <c r="AA18" s="44">
        <v>11</v>
      </c>
      <c r="AB18" s="44">
        <v>11</v>
      </c>
      <c r="AC18" s="44">
        <v>11</v>
      </c>
      <c r="AD18" s="44">
        <v>11</v>
      </c>
      <c r="AE18" s="44">
        <v>11</v>
      </c>
      <c r="AF18" s="44">
        <v>11</v>
      </c>
      <c r="AG18" s="48">
        <v>52.465000000000003</v>
      </c>
      <c r="AH18" s="46">
        <f t="shared" si="2"/>
        <v>11.2</v>
      </c>
      <c r="AI18" s="47">
        <f t="shared" si="3"/>
        <v>9.1</v>
      </c>
      <c r="AK18" s="49"/>
      <c r="AL18" s="52" t="s">
        <v>31</v>
      </c>
      <c r="AM18" s="57">
        <f t="shared" ref="AM18:AR18" si="8">B92</f>
        <v>244.15000000000003</v>
      </c>
      <c r="AN18" s="57">
        <f t="shared" si="8"/>
        <v>208.88</v>
      </c>
      <c r="AO18" s="57">
        <f t="shared" si="8"/>
        <v>185.78</v>
      </c>
      <c r="AP18" s="57">
        <f t="shared" si="8"/>
        <v>164.88</v>
      </c>
      <c r="AQ18" s="57">
        <f t="shared" si="8"/>
        <v>164.88</v>
      </c>
      <c r="AR18" s="57">
        <f t="shared" si="8"/>
        <v>159.29999999999998</v>
      </c>
      <c r="AS18" s="57">
        <f>I92</f>
        <v>232</v>
      </c>
      <c r="AT18" s="57">
        <f>K92</f>
        <v>253.70000000000002</v>
      </c>
      <c r="AU18" s="57">
        <f t="shared" ref="AU18:BD18" si="9">M92</f>
        <v>365</v>
      </c>
      <c r="AV18" s="57">
        <f t="shared" si="9"/>
        <v>368.1</v>
      </c>
      <c r="AW18" s="57">
        <f t="shared" si="9"/>
        <v>311.2</v>
      </c>
      <c r="AX18" s="57">
        <f t="shared" si="9"/>
        <v>233.5</v>
      </c>
      <c r="AY18" s="57">
        <f t="shared" si="9"/>
        <v>218.7</v>
      </c>
      <c r="AZ18" s="57">
        <f t="shared" si="9"/>
        <v>139.4</v>
      </c>
      <c r="BA18" s="57">
        <f t="shared" si="9"/>
        <v>121.09999999999998</v>
      </c>
      <c r="BB18" s="57">
        <f t="shared" si="9"/>
        <v>141.79999999999998</v>
      </c>
      <c r="BC18" s="57">
        <f t="shared" si="9"/>
        <v>144.79999999999998</v>
      </c>
      <c r="BD18" s="57">
        <f t="shared" si="9"/>
        <v>178.4</v>
      </c>
      <c r="BE18" s="58">
        <f>X92</f>
        <v>203.09999999999997</v>
      </c>
      <c r="BF18" s="58">
        <f>Z92</f>
        <v>385.6</v>
      </c>
      <c r="BG18" s="58">
        <f>AB92</f>
        <v>362.90000000000009</v>
      </c>
      <c r="BH18" s="58">
        <f>AD92</f>
        <v>302.2000000000001</v>
      </c>
      <c r="BI18" s="58">
        <f>AE92</f>
        <v>302.2000000000001</v>
      </c>
      <c r="BJ18" s="58">
        <f>AF92</f>
        <v>213.39999999999998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15.9</v>
      </c>
      <c r="C19" s="44">
        <v>15.9</v>
      </c>
      <c r="D19" s="44">
        <v>15.9</v>
      </c>
      <c r="E19" s="44">
        <v>15.9</v>
      </c>
      <c r="F19" s="44">
        <v>15.9</v>
      </c>
      <c r="G19" s="44">
        <v>15.9</v>
      </c>
      <c r="H19" s="44">
        <v>15.9</v>
      </c>
      <c r="I19" s="44">
        <v>15.9</v>
      </c>
      <c r="J19" s="44">
        <v>15.9</v>
      </c>
      <c r="K19" s="44">
        <v>15.9</v>
      </c>
      <c r="L19" s="44">
        <v>15.9</v>
      </c>
      <c r="M19" s="44">
        <v>15.9</v>
      </c>
      <c r="N19" s="44">
        <v>15.9</v>
      </c>
      <c r="O19" s="44">
        <v>0</v>
      </c>
      <c r="P19" s="44">
        <v>0</v>
      </c>
      <c r="Q19" s="44">
        <v>12.6</v>
      </c>
      <c r="R19" s="44">
        <v>12.6</v>
      </c>
      <c r="S19" s="44">
        <v>12.3</v>
      </c>
      <c r="T19" s="44">
        <v>12.3</v>
      </c>
      <c r="U19" s="44">
        <v>12.3</v>
      </c>
      <c r="V19" s="44">
        <v>12.3</v>
      </c>
      <c r="W19" s="44">
        <v>12.3</v>
      </c>
      <c r="X19" s="44">
        <v>12.3</v>
      </c>
      <c r="Y19" s="44">
        <v>12.3</v>
      </c>
      <c r="Z19" s="44">
        <v>12.3</v>
      </c>
      <c r="AA19" s="44">
        <v>12.3</v>
      </c>
      <c r="AB19" s="44">
        <v>12.3</v>
      </c>
      <c r="AC19" s="44">
        <v>12.3</v>
      </c>
      <c r="AD19" s="44">
        <v>12.3</v>
      </c>
      <c r="AE19" s="44">
        <v>12.3</v>
      </c>
      <c r="AF19" s="44">
        <v>12.3</v>
      </c>
      <c r="AG19" s="48">
        <v>52.4</v>
      </c>
      <c r="AH19" s="46">
        <f t="shared" si="2"/>
        <v>15.9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271</v>
      </c>
      <c r="AN19" s="57">
        <f t="shared" si="10"/>
        <v>114.6</v>
      </c>
      <c r="AO19" s="57">
        <f t="shared" si="10"/>
        <v>126.19999999999999</v>
      </c>
      <c r="AP19" s="57">
        <f t="shared" si="10"/>
        <v>112.30000000000001</v>
      </c>
      <c r="AQ19" s="57">
        <f t="shared" si="10"/>
        <v>113.4</v>
      </c>
      <c r="AR19" s="57">
        <f t="shared" si="10"/>
        <v>111.1</v>
      </c>
      <c r="AS19" s="57">
        <f>I108</f>
        <v>133.30000000000001</v>
      </c>
      <c r="AT19" s="57">
        <f>K108</f>
        <v>158.1</v>
      </c>
      <c r="AU19" s="57">
        <f t="shared" ref="AU19:BD19" si="11">M108</f>
        <v>151.80000000000001</v>
      </c>
      <c r="AV19" s="57">
        <f t="shared" si="11"/>
        <v>166.3</v>
      </c>
      <c r="AW19" s="57">
        <f t="shared" si="11"/>
        <v>362.4</v>
      </c>
      <c r="AX19" s="57">
        <f t="shared" si="11"/>
        <v>411.7</v>
      </c>
      <c r="AY19" s="57">
        <f t="shared" si="11"/>
        <v>383.7</v>
      </c>
      <c r="AZ19" s="57">
        <f t="shared" si="11"/>
        <v>310</v>
      </c>
      <c r="BA19" s="57">
        <f t="shared" si="11"/>
        <v>282.7</v>
      </c>
      <c r="BB19" s="57">
        <f t="shared" si="11"/>
        <v>241.20000000000002</v>
      </c>
      <c r="BC19" s="57">
        <f t="shared" si="11"/>
        <v>286.3</v>
      </c>
      <c r="BD19" s="57">
        <f t="shared" si="11"/>
        <v>222.4</v>
      </c>
      <c r="BE19" s="58">
        <f>X108</f>
        <v>290.3</v>
      </c>
      <c r="BF19" s="58">
        <f>Z108</f>
        <v>128.69999999999999</v>
      </c>
      <c r="BG19" s="58">
        <f>AB108</f>
        <v>112.9</v>
      </c>
      <c r="BH19" s="58">
        <f>AD108</f>
        <v>93</v>
      </c>
      <c r="BI19" s="58">
        <f>AE108</f>
        <v>111</v>
      </c>
      <c r="BJ19" s="58">
        <f>AF108</f>
        <v>120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23.5</v>
      </c>
      <c r="C20" s="44">
        <v>23.5</v>
      </c>
      <c r="D20" s="44">
        <v>23.5</v>
      </c>
      <c r="E20" s="44">
        <v>23.5</v>
      </c>
      <c r="F20" s="44">
        <v>23.5</v>
      </c>
      <c r="G20" s="44">
        <v>23.5</v>
      </c>
      <c r="H20" s="44">
        <v>23.5</v>
      </c>
      <c r="I20" s="44">
        <v>23.5</v>
      </c>
      <c r="J20" s="44">
        <v>23.5</v>
      </c>
      <c r="K20" s="44">
        <v>23.5</v>
      </c>
      <c r="L20" s="44">
        <v>23.5</v>
      </c>
      <c r="M20" s="44">
        <v>23.5</v>
      </c>
      <c r="N20" s="44">
        <v>23.5</v>
      </c>
      <c r="O20" s="44">
        <v>0</v>
      </c>
      <c r="P20" s="44">
        <v>0</v>
      </c>
      <c r="Q20" s="44">
        <v>25</v>
      </c>
      <c r="R20" s="44">
        <v>25</v>
      </c>
      <c r="S20" s="44">
        <v>25.5</v>
      </c>
      <c r="T20" s="44">
        <v>25.5</v>
      </c>
      <c r="U20" s="44">
        <v>25.5</v>
      </c>
      <c r="V20" s="44">
        <v>25.5</v>
      </c>
      <c r="W20" s="44">
        <v>25.5</v>
      </c>
      <c r="X20" s="44">
        <v>25.5</v>
      </c>
      <c r="Y20" s="44">
        <v>25.5</v>
      </c>
      <c r="Z20" s="44">
        <v>25.5</v>
      </c>
      <c r="AA20" s="44">
        <v>25.5</v>
      </c>
      <c r="AB20" s="44">
        <v>25.5</v>
      </c>
      <c r="AC20" s="44">
        <v>25.5</v>
      </c>
      <c r="AD20" s="44">
        <v>25.5</v>
      </c>
      <c r="AE20" s="44">
        <v>25.5</v>
      </c>
      <c r="AF20" s="44">
        <v>25.5</v>
      </c>
      <c r="AG20" s="48">
        <v>50</v>
      </c>
      <c r="AH20" s="46">
        <f t="shared" si="2"/>
        <v>25.5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20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23.9</v>
      </c>
      <c r="C21" s="44">
        <v>23.9</v>
      </c>
      <c r="D21" s="44">
        <v>23.9</v>
      </c>
      <c r="E21" s="44">
        <v>23.9</v>
      </c>
      <c r="F21" s="44">
        <v>23.9</v>
      </c>
      <c r="G21" s="44">
        <v>23.9</v>
      </c>
      <c r="H21" s="44">
        <v>23.9</v>
      </c>
      <c r="I21" s="44">
        <v>23.9</v>
      </c>
      <c r="J21" s="44">
        <v>23.9</v>
      </c>
      <c r="K21" s="44">
        <v>23.9</v>
      </c>
      <c r="L21" s="44">
        <v>23.9</v>
      </c>
      <c r="M21" s="44">
        <v>23.9</v>
      </c>
      <c r="N21" s="44">
        <v>23.9</v>
      </c>
      <c r="O21" s="44">
        <v>20</v>
      </c>
      <c r="P21" s="44">
        <v>20</v>
      </c>
      <c r="Q21" s="44">
        <v>20</v>
      </c>
      <c r="R21" s="44">
        <v>20</v>
      </c>
      <c r="S21" s="44">
        <v>21.8</v>
      </c>
      <c r="T21" s="44">
        <v>21.8</v>
      </c>
      <c r="U21" s="44">
        <v>21.8</v>
      </c>
      <c r="V21" s="44">
        <v>21.8</v>
      </c>
      <c r="W21" s="44">
        <v>21.8</v>
      </c>
      <c r="X21" s="44">
        <v>21.8</v>
      </c>
      <c r="Y21" s="44">
        <v>21.8</v>
      </c>
      <c r="Z21" s="44">
        <v>21.8</v>
      </c>
      <c r="AA21" s="44">
        <v>21.8</v>
      </c>
      <c r="AB21" s="44">
        <v>21.8</v>
      </c>
      <c r="AC21" s="44">
        <v>21.8</v>
      </c>
      <c r="AD21" s="44">
        <v>21.8</v>
      </c>
      <c r="AE21" s="44">
        <v>21.8</v>
      </c>
      <c r="AF21" s="44">
        <v>21.8</v>
      </c>
      <c r="AG21" s="48">
        <v>45</v>
      </c>
      <c r="AH21" s="46">
        <f t="shared" si="2"/>
        <v>23.9</v>
      </c>
      <c r="AI21" s="47">
        <f t="shared" si="3"/>
        <v>20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17.100000000000001</v>
      </c>
      <c r="C22" s="44">
        <v>17.100000000000001</v>
      </c>
      <c r="D22" s="44">
        <v>17.100000000000001</v>
      </c>
      <c r="E22" s="44">
        <v>17.100000000000001</v>
      </c>
      <c r="F22" s="44">
        <v>17.100000000000001</v>
      </c>
      <c r="G22" s="44">
        <v>17.100000000000001</v>
      </c>
      <c r="H22" s="44">
        <v>17.100000000000001</v>
      </c>
      <c r="I22" s="44">
        <v>16.3</v>
      </c>
      <c r="J22" s="44">
        <v>16.3</v>
      </c>
      <c r="K22" s="44">
        <v>16.3</v>
      </c>
      <c r="L22" s="44">
        <v>16.3</v>
      </c>
      <c r="M22" s="44">
        <v>16.3</v>
      </c>
      <c r="N22" s="44">
        <v>16.3</v>
      </c>
      <c r="O22" s="44">
        <v>16.3</v>
      </c>
      <c r="P22" s="44">
        <v>16.3</v>
      </c>
      <c r="Q22" s="44">
        <v>16.3</v>
      </c>
      <c r="R22" s="44">
        <v>16.3</v>
      </c>
      <c r="S22" s="44">
        <v>16.600000000000001</v>
      </c>
      <c r="T22" s="44">
        <v>16.600000000000001</v>
      </c>
      <c r="U22" s="44">
        <v>16.600000000000001</v>
      </c>
      <c r="V22" s="44">
        <v>16.600000000000001</v>
      </c>
      <c r="W22" s="44">
        <v>16.600000000000001</v>
      </c>
      <c r="X22" s="44">
        <v>16.600000000000001</v>
      </c>
      <c r="Y22" s="44">
        <v>16.600000000000001</v>
      </c>
      <c r="Z22" s="44">
        <v>16.600000000000001</v>
      </c>
      <c r="AA22" s="44">
        <v>16.600000000000001</v>
      </c>
      <c r="AB22" s="44">
        <v>16.600000000000001</v>
      </c>
      <c r="AC22" s="44">
        <v>16.600000000000001</v>
      </c>
      <c r="AD22" s="44">
        <v>16.600000000000001</v>
      </c>
      <c r="AE22" s="44">
        <v>16.600000000000001</v>
      </c>
      <c r="AF22" s="44">
        <v>16.600000000000001</v>
      </c>
      <c r="AG22" s="48">
        <v>44</v>
      </c>
      <c r="AH22" s="46">
        <f t="shared" si="2"/>
        <v>17.100000000000001</v>
      </c>
      <c r="AI22" s="47">
        <f t="shared" si="3"/>
        <v>16.3</v>
      </c>
      <c r="AK22" s="49"/>
      <c r="AL22" s="59" t="s">
        <v>39</v>
      </c>
      <c r="AM22" s="60">
        <f t="shared" ref="AM22:BJ22" si="16">SUM(AM16:AM21)</f>
        <v>1496.34</v>
      </c>
      <c r="AN22" s="60">
        <f t="shared" si="16"/>
        <v>1304.6699999999998</v>
      </c>
      <c r="AO22" s="60">
        <f t="shared" si="16"/>
        <v>1293.17</v>
      </c>
      <c r="AP22" s="60">
        <f t="shared" si="16"/>
        <v>1258.3699999999999</v>
      </c>
      <c r="AQ22" s="60">
        <f t="shared" si="16"/>
        <v>1259.47</v>
      </c>
      <c r="AR22" s="60">
        <f t="shared" si="16"/>
        <v>1158.92</v>
      </c>
      <c r="AS22" s="60">
        <f t="shared" si="16"/>
        <v>1311.0200000000002</v>
      </c>
      <c r="AT22" s="60">
        <f t="shared" si="16"/>
        <v>1514.92</v>
      </c>
      <c r="AU22" s="60">
        <f t="shared" si="16"/>
        <v>1645.72</v>
      </c>
      <c r="AV22" s="60">
        <f t="shared" si="16"/>
        <v>1635.72</v>
      </c>
      <c r="AW22" s="60">
        <f t="shared" si="16"/>
        <v>1452.2199999999998</v>
      </c>
      <c r="AX22" s="60">
        <f t="shared" si="16"/>
        <v>1343.82</v>
      </c>
      <c r="AY22" s="60">
        <f t="shared" si="16"/>
        <v>1321.92</v>
      </c>
      <c r="AZ22" s="60">
        <f t="shared" si="16"/>
        <v>1205.69</v>
      </c>
      <c r="BA22" s="60">
        <f t="shared" si="16"/>
        <v>1183.5200000000002</v>
      </c>
      <c r="BB22" s="60">
        <f t="shared" si="16"/>
        <v>1162.42</v>
      </c>
      <c r="BC22" s="60">
        <f t="shared" si="16"/>
        <v>1215.0200000000002</v>
      </c>
      <c r="BD22" s="60">
        <f t="shared" si="16"/>
        <v>1185.3200000000002</v>
      </c>
      <c r="BE22" s="60">
        <f t="shared" si="16"/>
        <v>1278.42</v>
      </c>
      <c r="BF22" s="60">
        <f t="shared" si="16"/>
        <v>1732.0200000000002</v>
      </c>
      <c r="BG22" s="60">
        <f t="shared" si="16"/>
        <v>1585.0200000000004</v>
      </c>
      <c r="BH22" s="60">
        <f t="shared" si="16"/>
        <v>1343.4200000000003</v>
      </c>
      <c r="BI22" s="60">
        <f t="shared" si="16"/>
        <v>1361.4200000000003</v>
      </c>
      <c r="BJ22" s="60">
        <f t="shared" si="16"/>
        <v>1281.6200000000003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10</v>
      </c>
      <c r="C23" s="44">
        <v>10</v>
      </c>
      <c r="D23" s="44">
        <v>10</v>
      </c>
      <c r="E23" s="44">
        <v>10</v>
      </c>
      <c r="F23" s="44">
        <v>10</v>
      </c>
      <c r="G23" s="44">
        <v>10</v>
      </c>
      <c r="H23" s="44">
        <v>10</v>
      </c>
      <c r="I23" s="44">
        <v>10</v>
      </c>
      <c r="J23" s="44">
        <v>10</v>
      </c>
      <c r="K23" s="44">
        <v>10</v>
      </c>
      <c r="L23" s="44">
        <v>10</v>
      </c>
      <c r="M23" s="44">
        <v>10</v>
      </c>
      <c r="N23" s="44">
        <v>10</v>
      </c>
      <c r="O23" s="44">
        <v>10</v>
      </c>
      <c r="P23" s="44">
        <v>10</v>
      </c>
      <c r="Q23" s="44">
        <v>10</v>
      </c>
      <c r="R23" s="44">
        <v>10</v>
      </c>
      <c r="S23" s="44">
        <v>11.5</v>
      </c>
      <c r="T23" s="44">
        <v>11.5</v>
      </c>
      <c r="U23" s="44">
        <v>11.5</v>
      </c>
      <c r="V23" s="44">
        <v>11.5</v>
      </c>
      <c r="W23" s="44">
        <v>11.5</v>
      </c>
      <c r="X23" s="44">
        <v>11.5</v>
      </c>
      <c r="Y23" s="44">
        <v>11.5</v>
      </c>
      <c r="Z23" s="44">
        <v>11.5</v>
      </c>
      <c r="AA23" s="44">
        <v>11.5</v>
      </c>
      <c r="AB23" s="44">
        <v>11.5</v>
      </c>
      <c r="AC23" s="44">
        <v>11.5</v>
      </c>
      <c r="AD23" s="44">
        <v>11.5</v>
      </c>
      <c r="AE23" s="44">
        <v>11.5</v>
      </c>
      <c r="AF23" s="44">
        <v>11.5</v>
      </c>
      <c r="AG23" s="48">
        <v>42</v>
      </c>
      <c r="AH23" s="46">
        <f t="shared" si="2"/>
        <v>11.5</v>
      </c>
      <c r="AI23" s="47">
        <f t="shared" si="3"/>
        <v>10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-259</v>
      </c>
      <c r="AO23" s="60">
        <f t="shared" si="17"/>
        <v>-85.4</v>
      </c>
      <c r="AP23" s="60">
        <f t="shared" si="17"/>
        <v>-103.4</v>
      </c>
      <c r="AQ23" s="60">
        <f t="shared" si="17"/>
        <v>-108</v>
      </c>
      <c r="AR23" s="60">
        <f t="shared" si="17"/>
        <v>-92.6</v>
      </c>
      <c r="AS23" s="60">
        <f>I123*-1</f>
        <v>-156</v>
      </c>
      <c r="AT23" s="60">
        <f>K123*-1</f>
        <v>-120.3</v>
      </c>
      <c r="AU23" s="60">
        <f t="shared" ref="AU23:BD23" si="18">M123*-1</f>
        <v>-190</v>
      </c>
      <c r="AV23" s="60">
        <f t="shared" si="18"/>
        <v>-75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-130.19999999999999</v>
      </c>
      <c r="BG23" s="60">
        <f>AB123*-1</f>
        <v>-205</v>
      </c>
      <c r="BH23" s="60">
        <f>AD123*-1</f>
        <v>-176</v>
      </c>
      <c r="BI23" s="60">
        <f>AE123*-1</f>
        <v>-190</v>
      </c>
      <c r="BJ23" s="60">
        <f>AF123*-1</f>
        <v>-190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14.4</v>
      </c>
      <c r="C24" s="44">
        <v>14.4</v>
      </c>
      <c r="D24" s="44">
        <v>14.4</v>
      </c>
      <c r="E24" s="44">
        <v>14.4</v>
      </c>
      <c r="F24" s="44">
        <v>14.4</v>
      </c>
      <c r="G24" s="44">
        <v>14.4</v>
      </c>
      <c r="H24" s="44">
        <v>14.4</v>
      </c>
      <c r="I24" s="44">
        <v>14.4</v>
      </c>
      <c r="J24" s="44">
        <v>14.4</v>
      </c>
      <c r="K24" s="44">
        <v>14.4</v>
      </c>
      <c r="L24" s="44">
        <v>14.4</v>
      </c>
      <c r="M24" s="44">
        <v>14.4</v>
      </c>
      <c r="N24" s="44">
        <v>14.4</v>
      </c>
      <c r="O24" s="44">
        <v>14.4</v>
      </c>
      <c r="P24" s="44">
        <v>14.4</v>
      </c>
      <c r="Q24" s="44">
        <v>14.4</v>
      </c>
      <c r="R24" s="44">
        <v>14.4</v>
      </c>
      <c r="S24" s="44">
        <v>13.3</v>
      </c>
      <c r="T24" s="44">
        <v>13.3</v>
      </c>
      <c r="U24" s="44">
        <v>13.3</v>
      </c>
      <c r="V24" s="44">
        <v>13.3</v>
      </c>
      <c r="W24" s="44">
        <v>13.3</v>
      </c>
      <c r="X24" s="44">
        <v>13.3</v>
      </c>
      <c r="Y24" s="44">
        <v>13.3</v>
      </c>
      <c r="Z24" s="44">
        <v>13.3</v>
      </c>
      <c r="AA24" s="44">
        <v>13.3</v>
      </c>
      <c r="AB24" s="44">
        <v>13.3</v>
      </c>
      <c r="AC24" s="44">
        <v>13.3</v>
      </c>
      <c r="AD24" s="44">
        <v>13.3</v>
      </c>
      <c r="AE24" s="44">
        <v>13.3</v>
      </c>
      <c r="AF24" s="44">
        <v>13.3</v>
      </c>
      <c r="AG24" s="48">
        <v>40</v>
      </c>
      <c r="AH24" s="46">
        <f t="shared" si="2"/>
        <v>14.4</v>
      </c>
      <c r="AI24" s="47">
        <f t="shared" si="3"/>
        <v>13.3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11.3</v>
      </c>
      <c r="C25" s="44">
        <v>11.3</v>
      </c>
      <c r="D25" s="44">
        <v>11.3</v>
      </c>
      <c r="E25" s="44">
        <v>11.3</v>
      </c>
      <c r="F25" s="44">
        <v>11.3</v>
      </c>
      <c r="G25" s="44">
        <v>11.3</v>
      </c>
      <c r="H25" s="44">
        <v>11.3</v>
      </c>
      <c r="I25" s="44">
        <v>11.3</v>
      </c>
      <c r="J25" s="44">
        <v>11.3</v>
      </c>
      <c r="K25" s="44">
        <v>11.3</v>
      </c>
      <c r="L25" s="44">
        <v>11.3</v>
      </c>
      <c r="M25" s="44">
        <v>11.3</v>
      </c>
      <c r="N25" s="44">
        <v>11.3</v>
      </c>
      <c r="O25" s="44">
        <v>8.6999999999999993</v>
      </c>
      <c r="P25" s="44">
        <v>8.6999999999999993</v>
      </c>
      <c r="Q25" s="44">
        <v>8.6999999999999993</v>
      </c>
      <c r="R25" s="44">
        <v>8.6999999999999993</v>
      </c>
      <c r="S25" s="44">
        <v>9.4</v>
      </c>
      <c r="T25" s="44">
        <v>9.4</v>
      </c>
      <c r="U25" s="44">
        <v>9.4</v>
      </c>
      <c r="V25" s="44">
        <v>9.4</v>
      </c>
      <c r="W25" s="44">
        <v>9.4</v>
      </c>
      <c r="X25" s="44">
        <v>9.4</v>
      </c>
      <c r="Y25" s="44">
        <v>9.4</v>
      </c>
      <c r="Z25" s="44">
        <v>9.4</v>
      </c>
      <c r="AA25" s="44">
        <v>9.4</v>
      </c>
      <c r="AB25" s="44">
        <v>9.4</v>
      </c>
      <c r="AC25" s="44">
        <v>9.4</v>
      </c>
      <c r="AD25" s="44">
        <v>9.4</v>
      </c>
      <c r="AE25" s="44">
        <v>9.4</v>
      </c>
      <c r="AF25" s="44">
        <v>9.4</v>
      </c>
      <c r="AG25" s="48">
        <v>38.46</v>
      </c>
      <c r="AH25" s="46">
        <f t="shared" si="2"/>
        <v>11.3</v>
      </c>
      <c r="AI25" s="47">
        <f t="shared" si="3"/>
        <v>8.6999999999999993</v>
      </c>
      <c r="AK25" s="49"/>
      <c r="AL25" s="59" t="s">
        <v>44</v>
      </c>
      <c r="AM25" s="60">
        <f t="shared" ref="AM25:BJ25" si="19">AM22+AM23</f>
        <v>1496.34</v>
      </c>
      <c r="AN25" s="60">
        <f t="shared" si="19"/>
        <v>1045.6699999999998</v>
      </c>
      <c r="AO25" s="60">
        <f t="shared" si="19"/>
        <v>1207.77</v>
      </c>
      <c r="AP25" s="60">
        <f t="shared" si="19"/>
        <v>1154.9699999999998</v>
      </c>
      <c r="AQ25" s="60">
        <f t="shared" si="19"/>
        <v>1151.47</v>
      </c>
      <c r="AR25" s="60">
        <f t="shared" si="19"/>
        <v>1066.3200000000002</v>
      </c>
      <c r="AS25" s="60">
        <f t="shared" si="19"/>
        <v>1155.0200000000002</v>
      </c>
      <c r="AT25" s="60">
        <f t="shared" si="19"/>
        <v>1394.6200000000001</v>
      </c>
      <c r="AU25" s="60">
        <f t="shared" si="19"/>
        <v>1455.72</v>
      </c>
      <c r="AV25" s="60">
        <f t="shared" si="19"/>
        <v>1560.72</v>
      </c>
      <c r="AW25" s="60">
        <f t="shared" si="19"/>
        <v>1452.2199999999998</v>
      </c>
      <c r="AX25" s="60">
        <f t="shared" si="19"/>
        <v>1343.82</v>
      </c>
      <c r="AY25" s="60">
        <f t="shared" si="19"/>
        <v>1321.92</v>
      </c>
      <c r="AZ25" s="60">
        <f t="shared" si="19"/>
        <v>1205.69</v>
      </c>
      <c r="BA25" s="60">
        <f t="shared" si="19"/>
        <v>1183.5200000000002</v>
      </c>
      <c r="BB25" s="60">
        <f t="shared" si="19"/>
        <v>1162.42</v>
      </c>
      <c r="BC25" s="60">
        <f t="shared" si="19"/>
        <v>1215.0200000000002</v>
      </c>
      <c r="BD25" s="60">
        <f t="shared" si="19"/>
        <v>1185.3200000000002</v>
      </c>
      <c r="BE25" s="60">
        <f t="shared" si="19"/>
        <v>1278.42</v>
      </c>
      <c r="BF25" s="60">
        <f t="shared" si="19"/>
        <v>1601.8200000000002</v>
      </c>
      <c r="BG25" s="60">
        <f t="shared" si="19"/>
        <v>1380.0200000000004</v>
      </c>
      <c r="BH25" s="60">
        <f t="shared" si="19"/>
        <v>1167.4200000000003</v>
      </c>
      <c r="BI25" s="60">
        <f t="shared" si="19"/>
        <v>1171.4200000000003</v>
      </c>
      <c r="BJ25" s="60">
        <f t="shared" si="19"/>
        <v>1091.6200000000003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4.8</v>
      </c>
      <c r="C26" s="44">
        <v>4.8</v>
      </c>
      <c r="D26" s="44">
        <v>4.8</v>
      </c>
      <c r="E26" s="44">
        <v>4.8</v>
      </c>
      <c r="F26" s="44">
        <v>4.8</v>
      </c>
      <c r="G26" s="44">
        <v>4.8</v>
      </c>
      <c r="H26" s="44">
        <v>4.8</v>
      </c>
      <c r="I26" s="44">
        <v>4.8</v>
      </c>
      <c r="J26" s="44">
        <v>4.8</v>
      </c>
      <c r="K26" s="44">
        <v>4.8</v>
      </c>
      <c r="L26" s="44">
        <v>4.8</v>
      </c>
      <c r="M26" s="44">
        <v>4.8</v>
      </c>
      <c r="N26" s="44">
        <v>4.8</v>
      </c>
      <c r="O26" s="44">
        <v>5</v>
      </c>
      <c r="P26" s="44">
        <v>5</v>
      </c>
      <c r="Q26" s="44">
        <v>5</v>
      </c>
      <c r="R26" s="44">
        <v>5</v>
      </c>
      <c r="S26" s="44">
        <v>4.9000000000000004</v>
      </c>
      <c r="T26" s="44">
        <v>4.9000000000000004</v>
      </c>
      <c r="U26" s="44">
        <v>4.9000000000000004</v>
      </c>
      <c r="V26" s="44">
        <v>4.9000000000000004</v>
      </c>
      <c r="W26" s="44">
        <v>4.9000000000000004</v>
      </c>
      <c r="X26" s="44">
        <v>4.9000000000000004</v>
      </c>
      <c r="Y26" s="44">
        <v>4.9000000000000004</v>
      </c>
      <c r="Z26" s="44">
        <v>4.9000000000000004</v>
      </c>
      <c r="AA26" s="44">
        <v>4.9000000000000004</v>
      </c>
      <c r="AB26" s="44">
        <v>4.9000000000000004</v>
      </c>
      <c r="AC26" s="44">
        <v>4.9000000000000004</v>
      </c>
      <c r="AD26" s="44">
        <v>4.9000000000000004</v>
      </c>
      <c r="AE26" s="44">
        <v>4.9000000000000004</v>
      </c>
      <c r="AF26" s="44">
        <v>4.9000000000000004</v>
      </c>
      <c r="AG26" s="61">
        <v>38</v>
      </c>
      <c r="AH26" s="46">
        <f t="shared" si="2"/>
        <v>5</v>
      </c>
      <c r="AI26" s="47">
        <f t="shared" si="3"/>
        <v>4.8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11.55</v>
      </c>
      <c r="C27" s="44">
        <v>11.55</v>
      </c>
      <c r="D27" s="44">
        <v>11.55</v>
      </c>
      <c r="E27" s="44">
        <v>11.55</v>
      </c>
      <c r="F27" s="44">
        <v>11.55</v>
      </c>
      <c r="G27" s="44">
        <v>11.55</v>
      </c>
      <c r="H27" s="44">
        <v>11.55</v>
      </c>
      <c r="I27" s="44">
        <v>11.55</v>
      </c>
      <c r="J27" s="44">
        <v>11.55</v>
      </c>
      <c r="K27" s="44">
        <v>11.55</v>
      </c>
      <c r="L27" s="44">
        <v>11.55</v>
      </c>
      <c r="M27" s="44">
        <v>11.55</v>
      </c>
      <c r="N27" s="44">
        <v>11.55</v>
      </c>
      <c r="O27" s="44">
        <v>11.55</v>
      </c>
      <c r="P27" s="44">
        <v>11.55</v>
      </c>
      <c r="Q27" s="44">
        <v>11.55</v>
      </c>
      <c r="R27" s="44">
        <v>11.55</v>
      </c>
      <c r="S27" s="44">
        <v>11.55</v>
      </c>
      <c r="T27" s="44">
        <v>11.55</v>
      </c>
      <c r="U27" s="44">
        <v>11.55</v>
      </c>
      <c r="V27" s="44">
        <v>11.55</v>
      </c>
      <c r="W27" s="44">
        <v>11.55</v>
      </c>
      <c r="X27" s="44">
        <v>11.55</v>
      </c>
      <c r="Y27" s="44">
        <v>11.55</v>
      </c>
      <c r="Z27" s="44">
        <v>11.55</v>
      </c>
      <c r="AA27" s="44">
        <v>11.55</v>
      </c>
      <c r="AB27" s="44">
        <v>11.55</v>
      </c>
      <c r="AC27" s="44">
        <v>11.55</v>
      </c>
      <c r="AD27" s="44">
        <v>11.55</v>
      </c>
      <c r="AE27" s="44">
        <v>11.55</v>
      </c>
      <c r="AF27" s="44">
        <v>11.55</v>
      </c>
      <c r="AG27" s="48">
        <v>36</v>
      </c>
      <c r="AH27" s="46">
        <f t="shared" si="2"/>
        <v>11.55</v>
      </c>
      <c r="AI27" s="47">
        <f t="shared" si="3"/>
        <v>11.55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13.5</v>
      </c>
      <c r="C28" s="44">
        <v>13.5</v>
      </c>
      <c r="D28" s="44">
        <v>13.5</v>
      </c>
      <c r="E28" s="44">
        <v>13.5</v>
      </c>
      <c r="F28" s="44">
        <v>13.5</v>
      </c>
      <c r="G28" s="44">
        <v>13.5</v>
      </c>
      <c r="H28" s="44">
        <v>13.5</v>
      </c>
      <c r="I28" s="44">
        <v>13.5</v>
      </c>
      <c r="J28" s="44">
        <v>13.5</v>
      </c>
      <c r="K28" s="44">
        <v>13.5</v>
      </c>
      <c r="L28" s="44">
        <v>13.5</v>
      </c>
      <c r="M28" s="44">
        <v>13.5</v>
      </c>
      <c r="N28" s="44">
        <v>13.5</v>
      </c>
      <c r="O28" s="44">
        <v>13.5</v>
      </c>
      <c r="P28" s="44">
        <v>13.5</v>
      </c>
      <c r="Q28" s="44">
        <v>13.5</v>
      </c>
      <c r="R28" s="44">
        <v>13.5</v>
      </c>
      <c r="S28" s="44">
        <v>13.5</v>
      </c>
      <c r="T28" s="44">
        <v>13.5</v>
      </c>
      <c r="U28" s="44">
        <v>13.5</v>
      </c>
      <c r="V28" s="44">
        <v>13.5</v>
      </c>
      <c r="W28" s="44">
        <v>13.5</v>
      </c>
      <c r="X28" s="44">
        <v>13.5</v>
      </c>
      <c r="Y28" s="44">
        <v>13.5</v>
      </c>
      <c r="Z28" s="44">
        <v>13.5</v>
      </c>
      <c r="AA28" s="44">
        <v>13.5</v>
      </c>
      <c r="AB28" s="44">
        <v>13.5</v>
      </c>
      <c r="AC28" s="44">
        <v>13.5</v>
      </c>
      <c r="AD28" s="44">
        <v>13.5</v>
      </c>
      <c r="AE28" s="44">
        <v>13.5</v>
      </c>
      <c r="AF28" s="44">
        <v>13.5</v>
      </c>
      <c r="AG28" s="48">
        <v>35.5</v>
      </c>
      <c r="AH28" s="46">
        <f t="shared" si="2"/>
        <v>13.5</v>
      </c>
      <c r="AI28" s="47">
        <f t="shared" si="3"/>
        <v>13.5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7.1</v>
      </c>
      <c r="C29" s="44">
        <v>7.1</v>
      </c>
      <c r="D29" s="44">
        <v>7.1</v>
      </c>
      <c r="E29" s="44">
        <v>7.1</v>
      </c>
      <c r="F29" s="44">
        <v>7.1</v>
      </c>
      <c r="G29" s="44">
        <v>7.1</v>
      </c>
      <c r="H29" s="44">
        <v>7.1</v>
      </c>
      <c r="I29" s="44">
        <v>7</v>
      </c>
      <c r="J29" s="44">
        <v>7</v>
      </c>
      <c r="K29" s="44">
        <v>7</v>
      </c>
      <c r="L29" s="44">
        <v>7</v>
      </c>
      <c r="M29" s="44">
        <v>7</v>
      </c>
      <c r="N29" s="44">
        <v>7</v>
      </c>
      <c r="O29" s="44">
        <v>7</v>
      </c>
      <c r="P29" s="44">
        <v>7</v>
      </c>
      <c r="Q29" s="44">
        <v>7</v>
      </c>
      <c r="R29" s="44">
        <v>7</v>
      </c>
      <c r="S29" s="44">
        <v>9</v>
      </c>
      <c r="T29" s="44">
        <v>9</v>
      </c>
      <c r="U29" s="44">
        <v>9</v>
      </c>
      <c r="V29" s="44">
        <v>9</v>
      </c>
      <c r="W29" s="44">
        <v>9</v>
      </c>
      <c r="X29" s="44">
        <v>9</v>
      </c>
      <c r="Y29" s="44">
        <v>9</v>
      </c>
      <c r="Z29" s="44">
        <v>9</v>
      </c>
      <c r="AA29" s="44">
        <v>9</v>
      </c>
      <c r="AB29" s="44">
        <v>9</v>
      </c>
      <c r="AC29" s="44">
        <v>9</v>
      </c>
      <c r="AD29" s="44">
        <v>9</v>
      </c>
      <c r="AE29" s="44">
        <v>9</v>
      </c>
      <c r="AF29" s="44">
        <v>9</v>
      </c>
      <c r="AG29" s="61">
        <v>32</v>
      </c>
      <c r="AH29" s="46">
        <f t="shared" si="2"/>
        <v>9</v>
      </c>
      <c r="AI29" s="47">
        <f t="shared" si="3"/>
        <v>7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8.5</v>
      </c>
      <c r="C30" s="44">
        <v>8.5</v>
      </c>
      <c r="D30" s="44">
        <v>8.5</v>
      </c>
      <c r="E30" s="44">
        <v>8.5</v>
      </c>
      <c r="F30" s="44">
        <v>8.5</v>
      </c>
      <c r="G30" s="44">
        <v>8.5</v>
      </c>
      <c r="H30" s="44">
        <v>8.5</v>
      </c>
      <c r="I30" s="44">
        <v>8.5</v>
      </c>
      <c r="J30" s="44">
        <v>8.5</v>
      </c>
      <c r="K30" s="44">
        <v>8.5</v>
      </c>
      <c r="L30" s="44">
        <v>8.5</v>
      </c>
      <c r="M30" s="44">
        <v>8.5</v>
      </c>
      <c r="N30" s="44">
        <v>8.5</v>
      </c>
      <c r="O30" s="44">
        <v>0</v>
      </c>
      <c r="P30" s="44">
        <v>0</v>
      </c>
      <c r="Q30" s="44">
        <v>0</v>
      </c>
      <c r="R30" s="44">
        <v>10</v>
      </c>
      <c r="S30" s="44">
        <v>9.3000000000000007</v>
      </c>
      <c r="T30" s="44">
        <v>9.3000000000000007</v>
      </c>
      <c r="U30" s="44">
        <v>9.3000000000000007</v>
      </c>
      <c r="V30" s="44">
        <v>9.3000000000000007</v>
      </c>
      <c r="W30" s="44">
        <v>9.3000000000000007</v>
      </c>
      <c r="X30" s="44">
        <v>9.3000000000000007</v>
      </c>
      <c r="Y30" s="44">
        <v>9.3000000000000007</v>
      </c>
      <c r="Z30" s="44">
        <v>9.3000000000000007</v>
      </c>
      <c r="AA30" s="44">
        <v>9.3000000000000007</v>
      </c>
      <c r="AB30" s="44">
        <v>9.3000000000000007</v>
      </c>
      <c r="AC30" s="44">
        <v>9.3000000000000007</v>
      </c>
      <c r="AD30" s="44">
        <v>9.3000000000000007</v>
      </c>
      <c r="AE30" s="44">
        <v>9.3000000000000007</v>
      </c>
      <c r="AF30" s="44">
        <v>9.3000000000000007</v>
      </c>
      <c r="AG30" s="48">
        <v>30</v>
      </c>
      <c r="AH30" s="46">
        <f t="shared" si="2"/>
        <v>10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9</v>
      </c>
      <c r="C31" s="44">
        <v>9</v>
      </c>
      <c r="D31" s="44">
        <v>9</v>
      </c>
      <c r="E31" s="44">
        <v>9</v>
      </c>
      <c r="F31" s="44">
        <v>9</v>
      </c>
      <c r="G31" s="44">
        <v>9</v>
      </c>
      <c r="H31" s="44">
        <v>9</v>
      </c>
      <c r="I31" s="44">
        <v>9</v>
      </c>
      <c r="J31" s="44">
        <v>9</v>
      </c>
      <c r="K31" s="44">
        <v>9</v>
      </c>
      <c r="L31" s="44">
        <v>9</v>
      </c>
      <c r="M31" s="44">
        <v>9</v>
      </c>
      <c r="N31" s="44">
        <v>9</v>
      </c>
      <c r="O31" s="44">
        <v>7</v>
      </c>
      <c r="P31" s="44">
        <v>7</v>
      </c>
      <c r="Q31" s="44">
        <v>7</v>
      </c>
      <c r="R31" s="44">
        <v>7</v>
      </c>
      <c r="S31" s="44">
        <v>9</v>
      </c>
      <c r="T31" s="44">
        <v>9</v>
      </c>
      <c r="U31" s="44">
        <v>9</v>
      </c>
      <c r="V31" s="44">
        <v>9</v>
      </c>
      <c r="W31" s="44">
        <v>9</v>
      </c>
      <c r="X31" s="44">
        <v>9</v>
      </c>
      <c r="Y31" s="44">
        <v>9</v>
      </c>
      <c r="Z31" s="44">
        <v>9</v>
      </c>
      <c r="AA31" s="44">
        <v>9</v>
      </c>
      <c r="AB31" s="44">
        <v>9</v>
      </c>
      <c r="AC31" s="44">
        <v>9</v>
      </c>
      <c r="AD31" s="44">
        <v>9</v>
      </c>
      <c r="AE31" s="44">
        <v>9</v>
      </c>
      <c r="AF31" s="44">
        <v>9</v>
      </c>
      <c r="AG31" s="48">
        <v>29.04</v>
      </c>
      <c r="AH31" s="46">
        <f t="shared" si="2"/>
        <v>9</v>
      </c>
      <c r="AI31" s="47">
        <f t="shared" si="3"/>
        <v>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10.5</v>
      </c>
      <c r="C32" s="44">
        <v>10.5</v>
      </c>
      <c r="D32" s="44">
        <v>10.5</v>
      </c>
      <c r="E32" s="44">
        <v>10.5</v>
      </c>
      <c r="F32" s="44">
        <v>10.5</v>
      </c>
      <c r="G32" s="44">
        <v>10.5</v>
      </c>
      <c r="H32" s="44">
        <v>10.5</v>
      </c>
      <c r="I32" s="44">
        <v>10.5</v>
      </c>
      <c r="J32" s="44">
        <v>10.5</v>
      </c>
      <c r="K32" s="44">
        <v>10.5</v>
      </c>
      <c r="L32" s="44">
        <v>10.5</v>
      </c>
      <c r="M32" s="44">
        <v>10.5</v>
      </c>
      <c r="N32" s="44">
        <v>10.5</v>
      </c>
      <c r="O32" s="44">
        <v>7.6</v>
      </c>
      <c r="P32" s="44">
        <v>7.6</v>
      </c>
      <c r="Q32" s="44">
        <v>7.6</v>
      </c>
      <c r="R32" s="44">
        <v>7.6</v>
      </c>
      <c r="S32" s="44">
        <v>8.1</v>
      </c>
      <c r="T32" s="44">
        <v>8.1</v>
      </c>
      <c r="U32" s="44">
        <v>8.1</v>
      </c>
      <c r="V32" s="44">
        <v>8.1</v>
      </c>
      <c r="W32" s="44">
        <v>8.1</v>
      </c>
      <c r="X32" s="44">
        <v>8.1</v>
      </c>
      <c r="Y32" s="44">
        <v>8.1</v>
      </c>
      <c r="Z32" s="44">
        <v>8.1</v>
      </c>
      <c r="AA32" s="44">
        <v>8.1</v>
      </c>
      <c r="AB32" s="44">
        <v>8.1</v>
      </c>
      <c r="AC32" s="44">
        <v>8.1</v>
      </c>
      <c r="AD32" s="44">
        <v>8.1</v>
      </c>
      <c r="AE32" s="44">
        <v>8.1</v>
      </c>
      <c r="AF32" s="44">
        <v>8.1</v>
      </c>
      <c r="AG32" s="48">
        <v>28.1</v>
      </c>
      <c r="AH32" s="46">
        <f t="shared" si="2"/>
        <v>10.5</v>
      </c>
      <c r="AI32" s="47">
        <f t="shared" si="3"/>
        <v>7.6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9.1</v>
      </c>
      <c r="C33" s="44">
        <v>9.1</v>
      </c>
      <c r="D33" s="44">
        <v>9.1</v>
      </c>
      <c r="E33" s="44">
        <v>9.1</v>
      </c>
      <c r="F33" s="44">
        <v>9.1</v>
      </c>
      <c r="G33" s="44">
        <v>9.1</v>
      </c>
      <c r="H33" s="44">
        <v>9.1</v>
      </c>
      <c r="I33" s="44">
        <v>9.1</v>
      </c>
      <c r="J33" s="44">
        <v>9.1</v>
      </c>
      <c r="K33" s="44">
        <v>9.1</v>
      </c>
      <c r="L33" s="44">
        <v>9.1</v>
      </c>
      <c r="M33" s="44">
        <v>9.1</v>
      </c>
      <c r="N33" s="44">
        <v>9.1</v>
      </c>
      <c r="O33" s="44">
        <v>0</v>
      </c>
      <c r="P33" s="44">
        <v>0</v>
      </c>
      <c r="Q33" s="44">
        <v>0</v>
      </c>
      <c r="R33" s="44">
        <v>3.6</v>
      </c>
      <c r="S33" s="44">
        <v>16.100000000000001</v>
      </c>
      <c r="T33" s="44">
        <v>16.100000000000001</v>
      </c>
      <c r="U33" s="44">
        <v>16.100000000000001</v>
      </c>
      <c r="V33" s="44">
        <v>16.100000000000001</v>
      </c>
      <c r="W33" s="44">
        <v>16.100000000000001</v>
      </c>
      <c r="X33" s="44">
        <v>16.100000000000001</v>
      </c>
      <c r="Y33" s="44">
        <v>16.100000000000001</v>
      </c>
      <c r="Z33" s="44">
        <v>16.100000000000001</v>
      </c>
      <c r="AA33" s="44">
        <v>16.100000000000001</v>
      </c>
      <c r="AB33" s="44">
        <v>16.100000000000001</v>
      </c>
      <c r="AC33" s="44">
        <v>16.100000000000001</v>
      </c>
      <c r="AD33" s="44">
        <v>16.100000000000001</v>
      </c>
      <c r="AE33" s="44">
        <v>16.100000000000001</v>
      </c>
      <c r="AF33" s="44">
        <v>16.100000000000001</v>
      </c>
      <c r="AG33" s="48">
        <v>27</v>
      </c>
      <c r="AH33" s="46">
        <f t="shared" si="2"/>
        <v>16.100000000000001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6.6</v>
      </c>
      <c r="C34" s="44">
        <v>6.6</v>
      </c>
      <c r="D34" s="44">
        <v>6.6</v>
      </c>
      <c r="E34" s="44">
        <v>6.6</v>
      </c>
      <c r="F34" s="44">
        <v>6.6</v>
      </c>
      <c r="G34" s="44">
        <v>6.6</v>
      </c>
      <c r="H34" s="44">
        <v>6.6</v>
      </c>
      <c r="I34" s="44">
        <v>6.6</v>
      </c>
      <c r="J34" s="44">
        <v>6.6</v>
      </c>
      <c r="K34" s="44">
        <v>6.6</v>
      </c>
      <c r="L34" s="44">
        <v>6.6</v>
      </c>
      <c r="M34" s="44">
        <v>6.6</v>
      </c>
      <c r="N34" s="44">
        <v>6.6</v>
      </c>
      <c r="O34" s="44">
        <v>0</v>
      </c>
      <c r="P34" s="44">
        <v>0</v>
      </c>
      <c r="Q34" s="44">
        <v>0</v>
      </c>
      <c r="R34" s="44">
        <v>0</v>
      </c>
      <c r="S34" s="44">
        <v>4.5999999999999996</v>
      </c>
      <c r="T34" s="44">
        <v>4.5999999999999996</v>
      </c>
      <c r="U34" s="44">
        <v>4.5999999999999996</v>
      </c>
      <c r="V34" s="44">
        <v>4.5999999999999996</v>
      </c>
      <c r="W34" s="44">
        <v>4.5999999999999996</v>
      </c>
      <c r="X34" s="44">
        <v>4.5999999999999996</v>
      </c>
      <c r="Y34" s="44">
        <v>4.5999999999999996</v>
      </c>
      <c r="Z34" s="44">
        <v>4.5999999999999996</v>
      </c>
      <c r="AA34" s="44">
        <v>4.5999999999999996</v>
      </c>
      <c r="AB34" s="44">
        <v>4.5999999999999996</v>
      </c>
      <c r="AC34" s="44">
        <v>4.5999999999999996</v>
      </c>
      <c r="AD34" s="44">
        <v>4.5999999999999996</v>
      </c>
      <c r="AE34" s="44">
        <v>4.5999999999999996</v>
      </c>
      <c r="AF34" s="44">
        <v>4.5999999999999996</v>
      </c>
      <c r="AG34" s="48">
        <v>25</v>
      </c>
      <c r="AH34" s="46">
        <f t="shared" si="2"/>
        <v>6.6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6.5</v>
      </c>
      <c r="C35" s="44">
        <v>6.5</v>
      </c>
      <c r="D35" s="44">
        <v>6.5</v>
      </c>
      <c r="E35" s="44">
        <v>6.5</v>
      </c>
      <c r="F35" s="44">
        <v>6.5</v>
      </c>
      <c r="G35" s="44">
        <v>6.5</v>
      </c>
      <c r="H35" s="44">
        <v>6.5</v>
      </c>
      <c r="I35" s="44">
        <v>6.5</v>
      </c>
      <c r="J35" s="44">
        <v>6.5</v>
      </c>
      <c r="K35" s="44">
        <v>6.5</v>
      </c>
      <c r="L35" s="44">
        <v>6.5</v>
      </c>
      <c r="M35" s="44">
        <v>6.5</v>
      </c>
      <c r="N35" s="44">
        <v>6.5</v>
      </c>
      <c r="O35" s="44">
        <v>7.5</v>
      </c>
      <c r="P35" s="44">
        <v>7.5</v>
      </c>
      <c r="Q35" s="44">
        <v>7.5</v>
      </c>
      <c r="R35" s="44">
        <v>7.5</v>
      </c>
      <c r="S35" s="44">
        <v>10</v>
      </c>
      <c r="T35" s="44">
        <v>10</v>
      </c>
      <c r="U35" s="44">
        <v>10</v>
      </c>
      <c r="V35" s="44">
        <v>10</v>
      </c>
      <c r="W35" s="44">
        <v>10</v>
      </c>
      <c r="X35" s="44">
        <v>10</v>
      </c>
      <c r="Y35" s="44">
        <v>10</v>
      </c>
      <c r="Z35" s="44">
        <v>10</v>
      </c>
      <c r="AA35" s="44">
        <v>10</v>
      </c>
      <c r="AB35" s="44">
        <v>10</v>
      </c>
      <c r="AC35" s="44">
        <v>10</v>
      </c>
      <c r="AD35" s="44">
        <v>10</v>
      </c>
      <c r="AE35" s="44">
        <v>10</v>
      </c>
      <c r="AF35" s="44">
        <v>10</v>
      </c>
      <c r="AG35" s="48">
        <v>25</v>
      </c>
      <c r="AH35" s="46">
        <f t="shared" si="2"/>
        <v>10</v>
      </c>
      <c r="AI35" s="47">
        <f t="shared" si="3"/>
        <v>6.5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2.5</v>
      </c>
      <c r="C36" s="44">
        <v>2.5</v>
      </c>
      <c r="D36" s="44">
        <v>2.5</v>
      </c>
      <c r="E36" s="44">
        <v>2.5</v>
      </c>
      <c r="F36" s="44">
        <v>2.5</v>
      </c>
      <c r="G36" s="44">
        <v>2.5</v>
      </c>
      <c r="H36" s="44">
        <v>2.5</v>
      </c>
      <c r="I36" s="44">
        <v>2.5</v>
      </c>
      <c r="J36" s="44">
        <v>2.5</v>
      </c>
      <c r="K36" s="44">
        <v>2.5</v>
      </c>
      <c r="L36" s="44">
        <v>2.5</v>
      </c>
      <c r="M36" s="44">
        <v>2.5</v>
      </c>
      <c r="N36" s="44">
        <v>2.5</v>
      </c>
      <c r="O36" s="44">
        <v>2.5</v>
      </c>
      <c r="P36" s="44">
        <v>2.5</v>
      </c>
      <c r="Q36" s="44">
        <v>2.5</v>
      </c>
      <c r="R36" s="44">
        <v>2.5</v>
      </c>
      <c r="S36" s="44">
        <v>7.4</v>
      </c>
      <c r="T36" s="44">
        <v>7.4</v>
      </c>
      <c r="U36" s="44">
        <v>7.4</v>
      </c>
      <c r="V36" s="44">
        <v>7.4</v>
      </c>
      <c r="W36" s="44">
        <v>7.4</v>
      </c>
      <c r="X36" s="44">
        <v>7.4</v>
      </c>
      <c r="Y36" s="44">
        <v>7.4</v>
      </c>
      <c r="Z36" s="44">
        <v>7.4</v>
      </c>
      <c r="AA36" s="44">
        <v>7.4</v>
      </c>
      <c r="AB36" s="44">
        <v>7.4</v>
      </c>
      <c r="AC36" s="44">
        <v>7.4</v>
      </c>
      <c r="AD36" s="44">
        <v>7.4</v>
      </c>
      <c r="AE36" s="44">
        <v>7.4</v>
      </c>
      <c r="AF36" s="44">
        <v>7.4</v>
      </c>
      <c r="AG36" s="48">
        <v>25</v>
      </c>
      <c r="AH36" s="46">
        <f t="shared" si="2"/>
        <v>7.4</v>
      </c>
      <c r="AI36" s="47">
        <f t="shared" si="3"/>
        <v>2.5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9.3000000000000007</v>
      </c>
      <c r="C37" s="44">
        <v>9.3000000000000007</v>
      </c>
      <c r="D37" s="44">
        <v>9.3000000000000007</v>
      </c>
      <c r="E37" s="44">
        <v>9.3000000000000007</v>
      </c>
      <c r="F37" s="44">
        <v>9.3000000000000007</v>
      </c>
      <c r="G37" s="44">
        <v>9.3000000000000007</v>
      </c>
      <c r="H37" s="44">
        <v>9.3000000000000007</v>
      </c>
      <c r="I37" s="44">
        <v>9.3000000000000007</v>
      </c>
      <c r="J37" s="44">
        <v>9.3000000000000007</v>
      </c>
      <c r="K37" s="44">
        <v>9.3000000000000007</v>
      </c>
      <c r="L37" s="44">
        <v>9.3000000000000007</v>
      </c>
      <c r="M37" s="44">
        <v>9.3000000000000007</v>
      </c>
      <c r="N37" s="44">
        <v>9.3000000000000007</v>
      </c>
      <c r="O37" s="44">
        <v>0</v>
      </c>
      <c r="P37" s="44">
        <v>0</v>
      </c>
      <c r="Q37" s="44">
        <v>0</v>
      </c>
      <c r="R37" s="44">
        <v>0</v>
      </c>
      <c r="S37" s="44">
        <v>13.4</v>
      </c>
      <c r="T37" s="44">
        <v>13.4</v>
      </c>
      <c r="U37" s="44">
        <v>13.4</v>
      </c>
      <c r="V37" s="44">
        <v>13.4</v>
      </c>
      <c r="W37" s="44">
        <v>13.4</v>
      </c>
      <c r="X37" s="44">
        <v>13.4</v>
      </c>
      <c r="Y37" s="44">
        <v>13.4</v>
      </c>
      <c r="Z37" s="44">
        <v>13.4</v>
      </c>
      <c r="AA37" s="44">
        <v>13.4</v>
      </c>
      <c r="AB37" s="44">
        <v>13.4</v>
      </c>
      <c r="AC37" s="44">
        <v>13.4</v>
      </c>
      <c r="AD37" s="44">
        <v>13.4</v>
      </c>
      <c r="AE37" s="44">
        <v>13.4</v>
      </c>
      <c r="AF37" s="44">
        <v>13.4</v>
      </c>
      <c r="AG37" s="48">
        <v>25</v>
      </c>
      <c r="AH37" s="46">
        <f t="shared" si="2"/>
        <v>13.4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9.5</v>
      </c>
      <c r="C38" s="44">
        <v>9.5</v>
      </c>
      <c r="D38" s="44">
        <v>9.5</v>
      </c>
      <c r="E38" s="44">
        <v>9.5</v>
      </c>
      <c r="F38" s="44">
        <v>9.5</v>
      </c>
      <c r="G38" s="44">
        <v>9.5</v>
      </c>
      <c r="H38" s="44">
        <v>9.5</v>
      </c>
      <c r="I38" s="44">
        <v>9.5</v>
      </c>
      <c r="J38" s="44">
        <v>9.5</v>
      </c>
      <c r="K38" s="44">
        <v>9.5</v>
      </c>
      <c r="L38" s="44">
        <v>9.5</v>
      </c>
      <c r="M38" s="44">
        <v>9.5</v>
      </c>
      <c r="N38" s="44">
        <v>9.5</v>
      </c>
      <c r="O38" s="44">
        <v>9.5</v>
      </c>
      <c r="P38" s="44">
        <v>9.5</v>
      </c>
      <c r="Q38" s="44">
        <v>9.5</v>
      </c>
      <c r="R38" s="44">
        <v>9.5</v>
      </c>
      <c r="S38" s="44">
        <v>9.5</v>
      </c>
      <c r="T38" s="44">
        <v>9.5</v>
      </c>
      <c r="U38" s="44">
        <v>9.5</v>
      </c>
      <c r="V38" s="44">
        <v>9.5</v>
      </c>
      <c r="W38" s="44">
        <v>9.5</v>
      </c>
      <c r="X38" s="44">
        <v>9.5</v>
      </c>
      <c r="Y38" s="44">
        <v>9.5</v>
      </c>
      <c r="Z38" s="44">
        <v>9.5</v>
      </c>
      <c r="AA38" s="44">
        <v>9.5</v>
      </c>
      <c r="AB38" s="44">
        <v>9.5</v>
      </c>
      <c r="AC38" s="44">
        <v>9.5</v>
      </c>
      <c r="AD38" s="44">
        <v>9.5</v>
      </c>
      <c r="AE38" s="44">
        <v>9.5</v>
      </c>
      <c r="AF38" s="44">
        <v>9.5</v>
      </c>
      <c r="AG38" s="48">
        <v>25</v>
      </c>
      <c r="AH38" s="46">
        <f t="shared" si="2"/>
        <v>9.5</v>
      </c>
      <c r="AI38" s="47">
        <f t="shared" si="3"/>
        <v>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12.3</v>
      </c>
      <c r="C39" s="44">
        <v>12.3</v>
      </c>
      <c r="D39" s="44">
        <v>12.3</v>
      </c>
      <c r="E39" s="44">
        <v>12.3</v>
      </c>
      <c r="F39" s="44">
        <v>12.3</v>
      </c>
      <c r="G39" s="44">
        <v>12.3</v>
      </c>
      <c r="H39" s="44">
        <v>12.3</v>
      </c>
      <c r="I39" s="44">
        <v>12.3</v>
      </c>
      <c r="J39" s="44">
        <v>12.3</v>
      </c>
      <c r="K39" s="44">
        <v>12.3</v>
      </c>
      <c r="L39" s="44">
        <v>12.3</v>
      </c>
      <c r="M39" s="44">
        <v>12.3</v>
      </c>
      <c r="N39" s="44">
        <v>12.3</v>
      </c>
      <c r="O39" s="44">
        <v>9.9</v>
      </c>
      <c r="P39" s="44">
        <v>9.9</v>
      </c>
      <c r="Q39" s="44">
        <v>9.9</v>
      </c>
      <c r="R39" s="44">
        <v>9.9</v>
      </c>
      <c r="S39" s="44">
        <v>8.6999999999999993</v>
      </c>
      <c r="T39" s="44">
        <v>8.6999999999999993</v>
      </c>
      <c r="U39" s="44">
        <v>8.6999999999999993</v>
      </c>
      <c r="V39" s="44">
        <v>8.6999999999999993</v>
      </c>
      <c r="W39" s="44">
        <v>8.6999999999999993</v>
      </c>
      <c r="X39" s="44">
        <v>8.6999999999999993</v>
      </c>
      <c r="Y39" s="44">
        <v>8.6999999999999993</v>
      </c>
      <c r="Z39" s="44">
        <v>8.6999999999999993</v>
      </c>
      <c r="AA39" s="44">
        <v>8.6999999999999993</v>
      </c>
      <c r="AB39" s="44">
        <v>8.6999999999999993</v>
      </c>
      <c r="AC39" s="44">
        <v>8.6999999999999993</v>
      </c>
      <c r="AD39" s="44">
        <v>8.6999999999999993</v>
      </c>
      <c r="AE39" s="44">
        <v>8.6999999999999993</v>
      </c>
      <c r="AF39" s="44">
        <v>8.6999999999999993</v>
      </c>
      <c r="AG39" s="48">
        <v>23.5</v>
      </c>
      <c r="AH39" s="46">
        <f t="shared" si="2"/>
        <v>12.3</v>
      </c>
      <c r="AI39" s="47">
        <f t="shared" si="3"/>
        <v>8.6999999999999993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4.0999999999999996</v>
      </c>
      <c r="C41" s="44">
        <v>4.0999999999999996</v>
      </c>
      <c r="D41" s="44">
        <v>4.0999999999999996</v>
      </c>
      <c r="E41" s="44">
        <v>4.0999999999999996</v>
      </c>
      <c r="F41" s="44">
        <v>4.0999999999999996</v>
      </c>
      <c r="G41" s="44">
        <v>4.0999999999999996</v>
      </c>
      <c r="H41" s="44">
        <v>4.0999999999999996</v>
      </c>
      <c r="I41" s="44">
        <v>4.0999999999999996</v>
      </c>
      <c r="J41" s="44">
        <v>4.0999999999999996</v>
      </c>
      <c r="K41" s="44">
        <v>4.0999999999999996</v>
      </c>
      <c r="L41" s="44">
        <v>4.0999999999999996</v>
      </c>
      <c r="M41" s="44">
        <v>4.0999999999999996</v>
      </c>
      <c r="N41" s="44">
        <v>4.0999999999999996</v>
      </c>
      <c r="O41" s="44">
        <v>4.0999999999999996</v>
      </c>
      <c r="P41" s="44">
        <v>4.0999999999999996</v>
      </c>
      <c r="Q41" s="44">
        <v>4.0999999999999996</v>
      </c>
      <c r="R41" s="44">
        <v>4.0999999999999996</v>
      </c>
      <c r="S41" s="44">
        <v>4.0999999999999996</v>
      </c>
      <c r="T41" s="44">
        <v>4.0999999999999996</v>
      </c>
      <c r="U41" s="44">
        <v>4.0999999999999996</v>
      </c>
      <c r="V41" s="44">
        <v>4.0999999999999996</v>
      </c>
      <c r="W41" s="44">
        <v>4.0999999999999996</v>
      </c>
      <c r="X41" s="44">
        <v>4.0999999999999996</v>
      </c>
      <c r="Y41" s="44">
        <v>4.0999999999999996</v>
      </c>
      <c r="Z41" s="44">
        <v>4.0999999999999996</v>
      </c>
      <c r="AA41" s="44">
        <v>4.0999999999999996</v>
      </c>
      <c r="AB41" s="44">
        <v>4.0999999999999996</v>
      </c>
      <c r="AC41" s="44">
        <v>4.0999999999999996</v>
      </c>
      <c r="AD41" s="44">
        <v>4.0999999999999996</v>
      </c>
      <c r="AE41" s="44">
        <v>4.0999999999999996</v>
      </c>
      <c r="AF41" s="44">
        <v>4.0999999999999996</v>
      </c>
      <c r="AG41" s="48">
        <v>22.1</v>
      </c>
      <c r="AH41" s="46">
        <f t="shared" si="2"/>
        <v>4.0999999999999996</v>
      </c>
      <c r="AI41" s="47">
        <f t="shared" si="3"/>
        <v>4.0999999999999996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</v>
      </c>
      <c r="C43" s="44">
        <v>6</v>
      </c>
      <c r="D43" s="44">
        <v>6</v>
      </c>
      <c r="E43" s="44">
        <v>6</v>
      </c>
      <c r="F43" s="44">
        <v>6</v>
      </c>
      <c r="G43" s="44">
        <v>6</v>
      </c>
      <c r="H43" s="44">
        <v>6</v>
      </c>
      <c r="I43" s="44">
        <v>6</v>
      </c>
      <c r="J43" s="44">
        <v>6</v>
      </c>
      <c r="K43" s="44">
        <v>6</v>
      </c>
      <c r="L43" s="44">
        <v>6</v>
      </c>
      <c r="M43" s="44">
        <v>6</v>
      </c>
      <c r="N43" s="44">
        <v>6</v>
      </c>
      <c r="O43" s="44">
        <v>6</v>
      </c>
      <c r="P43" s="44">
        <v>6</v>
      </c>
      <c r="Q43" s="44">
        <v>6</v>
      </c>
      <c r="R43" s="44">
        <v>6</v>
      </c>
      <c r="S43" s="44">
        <v>6</v>
      </c>
      <c r="T43" s="44">
        <v>6</v>
      </c>
      <c r="U43" s="44">
        <v>6</v>
      </c>
      <c r="V43" s="44">
        <v>6</v>
      </c>
      <c r="W43" s="44">
        <v>6</v>
      </c>
      <c r="X43" s="44">
        <v>6</v>
      </c>
      <c r="Y43" s="44">
        <v>6</v>
      </c>
      <c r="Z43" s="44">
        <v>6</v>
      </c>
      <c r="AA43" s="44">
        <v>6</v>
      </c>
      <c r="AB43" s="44">
        <v>6</v>
      </c>
      <c r="AC43" s="44">
        <v>6</v>
      </c>
      <c r="AD43" s="44">
        <v>6</v>
      </c>
      <c r="AE43" s="44">
        <v>6</v>
      </c>
      <c r="AF43" s="44">
        <v>6</v>
      </c>
      <c r="AG43" s="48">
        <v>22</v>
      </c>
      <c r="AH43" s="46">
        <f t="shared" si="2"/>
        <v>6</v>
      </c>
      <c r="AI43" s="47">
        <f t="shared" si="3"/>
        <v>6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10.7</v>
      </c>
      <c r="C44" s="44">
        <v>10.7</v>
      </c>
      <c r="D44" s="44">
        <v>10.7</v>
      </c>
      <c r="E44" s="44">
        <v>10.7</v>
      </c>
      <c r="F44" s="44">
        <v>10.7</v>
      </c>
      <c r="G44" s="44">
        <v>10.7</v>
      </c>
      <c r="H44" s="44">
        <v>10.7</v>
      </c>
      <c r="I44" s="44">
        <v>10.7</v>
      </c>
      <c r="J44" s="44">
        <v>10.7</v>
      </c>
      <c r="K44" s="44">
        <v>10.7</v>
      </c>
      <c r="L44" s="44">
        <v>10.7</v>
      </c>
      <c r="M44" s="44">
        <v>10.7</v>
      </c>
      <c r="N44" s="44">
        <v>10.7</v>
      </c>
      <c r="O44" s="44">
        <v>10.7</v>
      </c>
      <c r="P44" s="44">
        <v>10.7</v>
      </c>
      <c r="Q44" s="44">
        <v>10.7</v>
      </c>
      <c r="R44" s="44">
        <v>10.7</v>
      </c>
      <c r="S44" s="44">
        <v>9</v>
      </c>
      <c r="T44" s="44">
        <v>9</v>
      </c>
      <c r="U44" s="44">
        <v>9</v>
      </c>
      <c r="V44" s="44">
        <v>9</v>
      </c>
      <c r="W44" s="44">
        <v>9</v>
      </c>
      <c r="X44" s="44">
        <v>9</v>
      </c>
      <c r="Y44" s="44">
        <v>9</v>
      </c>
      <c r="Z44" s="44">
        <v>9</v>
      </c>
      <c r="AA44" s="44">
        <v>9</v>
      </c>
      <c r="AB44" s="44">
        <v>9</v>
      </c>
      <c r="AC44" s="44">
        <v>9</v>
      </c>
      <c r="AD44" s="44">
        <v>9</v>
      </c>
      <c r="AE44" s="44">
        <v>9</v>
      </c>
      <c r="AF44" s="44">
        <v>9</v>
      </c>
      <c r="AG44" s="48">
        <v>21.93</v>
      </c>
      <c r="AH44" s="46">
        <f t="shared" si="2"/>
        <v>10.7</v>
      </c>
      <c r="AI44" s="47">
        <f t="shared" si="3"/>
        <v>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7.1</v>
      </c>
      <c r="C45" s="44">
        <v>7.1</v>
      </c>
      <c r="D45" s="44">
        <v>7.1</v>
      </c>
      <c r="E45" s="44">
        <v>7.1</v>
      </c>
      <c r="F45" s="44">
        <v>7.1</v>
      </c>
      <c r="G45" s="44">
        <v>7.1</v>
      </c>
      <c r="H45" s="44">
        <v>7.1</v>
      </c>
      <c r="I45" s="44">
        <v>7.1</v>
      </c>
      <c r="J45" s="44">
        <v>7.1</v>
      </c>
      <c r="K45" s="44">
        <v>7.1</v>
      </c>
      <c r="L45" s="44">
        <v>7.1</v>
      </c>
      <c r="M45" s="44">
        <v>7.1</v>
      </c>
      <c r="N45" s="44">
        <v>7.1</v>
      </c>
      <c r="O45" s="44">
        <v>7.1</v>
      </c>
      <c r="P45" s="44">
        <v>7.1</v>
      </c>
      <c r="Q45" s="44">
        <v>7.1</v>
      </c>
      <c r="R45" s="44">
        <v>7.1</v>
      </c>
      <c r="S45" s="44">
        <v>7.8</v>
      </c>
      <c r="T45" s="44">
        <v>7.8</v>
      </c>
      <c r="U45" s="44">
        <v>7.8</v>
      </c>
      <c r="V45" s="44">
        <v>7.8</v>
      </c>
      <c r="W45" s="44">
        <v>7.8</v>
      </c>
      <c r="X45" s="44">
        <v>7.8</v>
      </c>
      <c r="Y45" s="44">
        <v>7.8</v>
      </c>
      <c r="Z45" s="44">
        <v>7.8</v>
      </c>
      <c r="AA45" s="44">
        <v>7.8</v>
      </c>
      <c r="AB45" s="44">
        <v>7.8</v>
      </c>
      <c r="AC45" s="44">
        <v>7.8</v>
      </c>
      <c r="AD45" s="44">
        <v>7.8</v>
      </c>
      <c r="AE45" s="44">
        <v>7.8</v>
      </c>
      <c r="AF45" s="44">
        <v>7.8</v>
      </c>
      <c r="AG45" s="48">
        <v>21.3</v>
      </c>
      <c r="AH45" s="46">
        <f t="shared" si="2"/>
        <v>7.8</v>
      </c>
      <c r="AI45" s="47">
        <f t="shared" si="3"/>
        <v>7.1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9.4</v>
      </c>
      <c r="C46" s="44">
        <v>9.4</v>
      </c>
      <c r="D46" s="44">
        <v>9.4</v>
      </c>
      <c r="E46" s="44">
        <v>9.4</v>
      </c>
      <c r="F46" s="44">
        <v>9.4</v>
      </c>
      <c r="G46" s="44">
        <v>9.4</v>
      </c>
      <c r="H46" s="44">
        <v>9.4</v>
      </c>
      <c r="I46" s="44">
        <v>9.4</v>
      </c>
      <c r="J46" s="44">
        <v>9.4</v>
      </c>
      <c r="K46" s="44">
        <v>9.4</v>
      </c>
      <c r="L46" s="44">
        <v>9.4</v>
      </c>
      <c r="M46" s="44">
        <v>9.4</v>
      </c>
      <c r="N46" s="44">
        <v>9.4</v>
      </c>
      <c r="O46" s="44">
        <v>9.4</v>
      </c>
      <c r="P46" s="44">
        <v>9.4</v>
      </c>
      <c r="Q46" s="44">
        <v>9.4</v>
      </c>
      <c r="R46" s="44">
        <v>9.4</v>
      </c>
      <c r="S46" s="44">
        <v>6.8</v>
      </c>
      <c r="T46" s="44">
        <v>6.8</v>
      </c>
      <c r="U46" s="44">
        <v>6.8</v>
      </c>
      <c r="V46" s="44">
        <v>6.8</v>
      </c>
      <c r="W46" s="44">
        <v>6.8</v>
      </c>
      <c r="X46" s="44">
        <v>6.8</v>
      </c>
      <c r="Y46" s="44">
        <v>6.8</v>
      </c>
      <c r="Z46" s="44">
        <v>6.8</v>
      </c>
      <c r="AA46" s="44">
        <v>6.8</v>
      </c>
      <c r="AB46" s="44">
        <v>6.8</v>
      </c>
      <c r="AC46" s="44">
        <v>6.8</v>
      </c>
      <c r="AD46" s="44">
        <v>6.8</v>
      </c>
      <c r="AE46" s="44">
        <v>6.8</v>
      </c>
      <c r="AF46" s="44">
        <v>6.8</v>
      </c>
      <c r="AG46" s="48">
        <v>20</v>
      </c>
      <c r="AH46" s="46">
        <f t="shared" si="2"/>
        <v>9.4</v>
      </c>
      <c r="AI46" s="47">
        <f t="shared" si="3"/>
        <v>6.8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4.8</v>
      </c>
      <c r="C47" s="44">
        <v>4.8</v>
      </c>
      <c r="D47" s="44">
        <v>4.8</v>
      </c>
      <c r="E47" s="44">
        <v>4.8</v>
      </c>
      <c r="F47" s="44">
        <v>4.8</v>
      </c>
      <c r="G47" s="44">
        <v>4.8</v>
      </c>
      <c r="H47" s="44">
        <v>4.8</v>
      </c>
      <c r="I47" s="44">
        <v>4.8</v>
      </c>
      <c r="J47" s="44">
        <v>4.8</v>
      </c>
      <c r="K47" s="44">
        <v>4.8</v>
      </c>
      <c r="L47" s="44">
        <v>4.8</v>
      </c>
      <c r="M47" s="44">
        <v>4.8</v>
      </c>
      <c r="N47" s="44">
        <v>4.8</v>
      </c>
      <c r="O47" s="44">
        <v>4.8</v>
      </c>
      <c r="P47" s="44">
        <v>4.8</v>
      </c>
      <c r="Q47" s="44">
        <v>4.8</v>
      </c>
      <c r="R47" s="44">
        <v>4.8</v>
      </c>
      <c r="S47" s="44">
        <v>5.2</v>
      </c>
      <c r="T47" s="44">
        <v>5.2</v>
      </c>
      <c r="U47" s="44">
        <v>5.2</v>
      </c>
      <c r="V47" s="44">
        <v>5.2</v>
      </c>
      <c r="W47" s="44">
        <v>5.2</v>
      </c>
      <c r="X47" s="44">
        <v>5.2</v>
      </c>
      <c r="Y47" s="44">
        <v>5.2</v>
      </c>
      <c r="Z47" s="44">
        <v>5.2</v>
      </c>
      <c r="AA47" s="44">
        <v>5.2</v>
      </c>
      <c r="AB47" s="44">
        <v>5.2</v>
      </c>
      <c r="AC47" s="44">
        <v>5.2</v>
      </c>
      <c r="AD47" s="44">
        <v>5.2</v>
      </c>
      <c r="AE47" s="44">
        <v>5.2</v>
      </c>
      <c r="AF47" s="44">
        <v>5.2</v>
      </c>
      <c r="AG47" s="48">
        <v>19.8</v>
      </c>
      <c r="AH47" s="46">
        <f t="shared" si="2"/>
        <v>5.2</v>
      </c>
      <c r="AI47" s="47">
        <f t="shared" si="3"/>
        <v>4.8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6</v>
      </c>
      <c r="C48" s="44">
        <v>6</v>
      </c>
      <c r="D48" s="44">
        <v>6</v>
      </c>
      <c r="E48" s="44">
        <v>6</v>
      </c>
      <c r="F48" s="44">
        <v>6</v>
      </c>
      <c r="G48" s="44">
        <v>6</v>
      </c>
      <c r="H48" s="44">
        <v>6</v>
      </c>
      <c r="I48" s="44">
        <v>6</v>
      </c>
      <c r="J48" s="44">
        <v>6</v>
      </c>
      <c r="K48" s="44">
        <v>6</v>
      </c>
      <c r="L48" s="44">
        <v>6</v>
      </c>
      <c r="M48" s="44">
        <v>6</v>
      </c>
      <c r="N48" s="44">
        <v>6</v>
      </c>
      <c r="O48" s="44">
        <v>4.4000000000000004</v>
      </c>
      <c r="P48" s="44">
        <v>4.4000000000000004</v>
      </c>
      <c r="Q48" s="44">
        <v>4.4000000000000004</v>
      </c>
      <c r="R48" s="44">
        <v>4.4000000000000004</v>
      </c>
      <c r="S48" s="44">
        <v>5.2</v>
      </c>
      <c r="T48" s="44">
        <v>5.2</v>
      </c>
      <c r="U48" s="44">
        <v>5.2</v>
      </c>
      <c r="V48" s="44">
        <v>5.2</v>
      </c>
      <c r="W48" s="44">
        <v>5.2</v>
      </c>
      <c r="X48" s="44">
        <v>5.2</v>
      </c>
      <c r="Y48" s="44">
        <v>5.2</v>
      </c>
      <c r="Z48" s="44">
        <v>5.2</v>
      </c>
      <c r="AA48" s="44">
        <v>5.2</v>
      </c>
      <c r="AB48" s="44">
        <v>5.2</v>
      </c>
      <c r="AC48" s="44">
        <v>5.2</v>
      </c>
      <c r="AD48" s="44">
        <v>5.2</v>
      </c>
      <c r="AE48" s="44">
        <v>5.2</v>
      </c>
      <c r="AF48" s="44">
        <v>5.2</v>
      </c>
      <c r="AG48" s="48">
        <v>18</v>
      </c>
      <c r="AH48" s="46">
        <f t="shared" si="2"/>
        <v>6</v>
      </c>
      <c r="AI48" s="47">
        <f t="shared" si="3"/>
        <v>4.4000000000000004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7.4</v>
      </c>
      <c r="C49" s="44">
        <v>7.4</v>
      </c>
      <c r="D49" s="44">
        <v>7.4</v>
      </c>
      <c r="E49" s="44">
        <v>7.4</v>
      </c>
      <c r="F49" s="44">
        <v>7.4</v>
      </c>
      <c r="G49" s="44">
        <v>7.4</v>
      </c>
      <c r="H49" s="44">
        <v>7.4</v>
      </c>
      <c r="I49" s="44">
        <v>7.4</v>
      </c>
      <c r="J49" s="44">
        <v>7.4</v>
      </c>
      <c r="K49" s="44">
        <v>7.4</v>
      </c>
      <c r="L49" s="44">
        <v>7.4</v>
      </c>
      <c r="M49" s="44">
        <v>7.4</v>
      </c>
      <c r="N49" s="44">
        <v>7.4</v>
      </c>
      <c r="O49" s="44">
        <v>6.7</v>
      </c>
      <c r="P49" s="44">
        <v>6.7</v>
      </c>
      <c r="Q49" s="44">
        <v>6.7</v>
      </c>
      <c r="R49" s="44">
        <v>6.7</v>
      </c>
      <c r="S49" s="44">
        <v>6.5</v>
      </c>
      <c r="T49" s="44">
        <v>6.5</v>
      </c>
      <c r="U49" s="44">
        <v>6.5</v>
      </c>
      <c r="V49" s="44">
        <v>6.5</v>
      </c>
      <c r="W49" s="44">
        <v>6.5</v>
      </c>
      <c r="X49" s="44">
        <v>6.5</v>
      </c>
      <c r="Y49" s="44">
        <v>6.5</v>
      </c>
      <c r="Z49" s="44">
        <v>6.5</v>
      </c>
      <c r="AA49" s="44">
        <v>6.5</v>
      </c>
      <c r="AB49" s="44">
        <v>6.5</v>
      </c>
      <c r="AC49" s="44">
        <v>6.5</v>
      </c>
      <c r="AD49" s="44">
        <v>6.5</v>
      </c>
      <c r="AE49" s="44">
        <v>6.5</v>
      </c>
      <c r="AF49" s="44">
        <v>6.5</v>
      </c>
      <c r="AG49" s="48">
        <v>15.33</v>
      </c>
      <c r="AH49" s="46">
        <f t="shared" si="2"/>
        <v>7.4</v>
      </c>
      <c r="AI49" s="47">
        <f t="shared" si="3"/>
        <v>6.5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4.8</v>
      </c>
      <c r="C50" s="44">
        <v>4.8</v>
      </c>
      <c r="D50" s="44">
        <v>4.8</v>
      </c>
      <c r="E50" s="44">
        <v>4.8</v>
      </c>
      <c r="F50" s="44">
        <v>4.8</v>
      </c>
      <c r="G50" s="44">
        <v>4.8</v>
      </c>
      <c r="H50" s="44">
        <v>4.8</v>
      </c>
      <c r="I50" s="44">
        <v>4.8</v>
      </c>
      <c r="J50" s="44">
        <v>4.8</v>
      </c>
      <c r="K50" s="44">
        <v>4.8</v>
      </c>
      <c r="L50" s="44">
        <v>4.8</v>
      </c>
      <c r="M50" s="44">
        <v>4.8</v>
      </c>
      <c r="N50" s="44">
        <v>4.8</v>
      </c>
      <c r="O50" s="44">
        <v>4.8</v>
      </c>
      <c r="P50" s="44">
        <v>4.8</v>
      </c>
      <c r="Q50" s="44">
        <v>4.8</v>
      </c>
      <c r="R50" s="44">
        <v>4.8</v>
      </c>
      <c r="S50" s="44">
        <v>4.8</v>
      </c>
      <c r="T50" s="44">
        <v>4.8</v>
      </c>
      <c r="U50" s="44">
        <v>4.8</v>
      </c>
      <c r="V50" s="44">
        <v>4.8</v>
      </c>
      <c r="W50" s="44">
        <v>4.8</v>
      </c>
      <c r="X50" s="44">
        <v>4.8</v>
      </c>
      <c r="Y50" s="44">
        <v>4.8</v>
      </c>
      <c r="Z50" s="44">
        <v>4.8</v>
      </c>
      <c r="AA50" s="44">
        <v>4.8</v>
      </c>
      <c r="AB50" s="44">
        <v>4.8</v>
      </c>
      <c r="AC50" s="44">
        <v>4.8</v>
      </c>
      <c r="AD50" s="44">
        <v>4.8</v>
      </c>
      <c r="AE50" s="44">
        <v>4.8</v>
      </c>
      <c r="AF50" s="44">
        <v>4.8</v>
      </c>
      <c r="AG50" s="48">
        <v>14.9</v>
      </c>
      <c r="AH50" s="46">
        <f t="shared" si="2"/>
        <v>4.8</v>
      </c>
      <c r="AI50" s="47">
        <f t="shared" si="3"/>
        <v>4.8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</v>
      </c>
      <c r="C51" s="44">
        <v>6</v>
      </c>
      <c r="D51" s="44">
        <v>6</v>
      </c>
      <c r="E51" s="44">
        <v>6</v>
      </c>
      <c r="F51" s="44">
        <v>6</v>
      </c>
      <c r="G51" s="44">
        <v>6</v>
      </c>
      <c r="H51" s="44">
        <v>6</v>
      </c>
      <c r="I51" s="44">
        <v>6</v>
      </c>
      <c r="J51" s="44">
        <v>6</v>
      </c>
      <c r="K51" s="44">
        <v>6</v>
      </c>
      <c r="L51" s="44">
        <v>6</v>
      </c>
      <c r="M51" s="44">
        <v>6</v>
      </c>
      <c r="N51" s="44">
        <v>6</v>
      </c>
      <c r="O51" s="44">
        <v>6</v>
      </c>
      <c r="P51" s="44">
        <v>6</v>
      </c>
      <c r="Q51" s="44">
        <v>6</v>
      </c>
      <c r="R51" s="44">
        <v>6</v>
      </c>
      <c r="S51" s="44">
        <v>6</v>
      </c>
      <c r="T51" s="44">
        <v>6</v>
      </c>
      <c r="U51" s="44">
        <v>6</v>
      </c>
      <c r="V51" s="44">
        <v>6</v>
      </c>
      <c r="W51" s="44">
        <v>6</v>
      </c>
      <c r="X51" s="44">
        <v>6</v>
      </c>
      <c r="Y51" s="44">
        <v>6</v>
      </c>
      <c r="Z51" s="44">
        <v>6</v>
      </c>
      <c r="AA51" s="44">
        <v>6</v>
      </c>
      <c r="AB51" s="44">
        <v>6</v>
      </c>
      <c r="AC51" s="44">
        <v>6</v>
      </c>
      <c r="AD51" s="44">
        <v>6</v>
      </c>
      <c r="AE51" s="44">
        <v>6</v>
      </c>
      <c r="AF51" s="44">
        <v>6</v>
      </c>
      <c r="AG51" s="48">
        <v>14.9</v>
      </c>
      <c r="AH51" s="46">
        <f t="shared" si="2"/>
        <v>6</v>
      </c>
      <c r="AI51" s="47">
        <f t="shared" si="3"/>
        <v>6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4.5999999999999996</v>
      </c>
      <c r="C52" s="44">
        <v>4.5999999999999996</v>
      </c>
      <c r="D52" s="44">
        <v>4.5999999999999996</v>
      </c>
      <c r="E52" s="44">
        <v>4.5999999999999996</v>
      </c>
      <c r="F52" s="44">
        <v>4.5999999999999996</v>
      </c>
      <c r="G52" s="44">
        <v>4.5999999999999996</v>
      </c>
      <c r="H52" s="44">
        <v>4.5999999999999996</v>
      </c>
      <c r="I52" s="44">
        <v>4.5999999999999996</v>
      </c>
      <c r="J52" s="44">
        <v>4.5999999999999996</v>
      </c>
      <c r="K52" s="44">
        <v>0</v>
      </c>
      <c r="L52" s="44">
        <v>5</v>
      </c>
      <c r="M52" s="44">
        <v>5</v>
      </c>
      <c r="N52" s="44">
        <v>5</v>
      </c>
      <c r="O52" s="44">
        <v>4</v>
      </c>
      <c r="P52" s="44">
        <v>4</v>
      </c>
      <c r="Q52" s="44">
        <v>4</v>
      </c>
      <c r="R52" s="44">
        <v>4</v>
      </c>
      <c r="S52" s="44">
        <v>4</v>
      </c>
      <c r="T52" s="44">
        <v>4</v>
      </c>
      <c r="U52" s="44">
        <v>4</v>
      </c>
      <c r="V52" s="44">
        <v>4</v>
      </c>
      <c r="W52" s="44">
        <v>4</v>
      </c>
      <c r="X52" s="44">
        <v>4</v>
      </c>
      <c r="Y52" s="44">
        <v>4</v>
      </c>
      <c r="Z52" s="44">
        <v>4</v>
      </c>
      <c r="AA52" s="44">
        <v>4</v>
      </c>
      <c r="AB52" s="44">
        <v>4</v>
      </c>
      <c r="AC52" s="44">
        <v>4</v>
      </c>
      <c r="AD52" s="44">
        <v>4</v>
      </c>
      <c r="AE52" s="44">
        <v>4</v>
      </c>
      <c r="AF52" s="44">
        <v>4</v>
      </c>
      <c r="AG52" s="48">
        <v>14.3</v>
      </c>
      <c r="AH52" s="46">
        <f t="shared" si="2"/>
        <v>5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3.6</v>
      </c>
      <c r="C53" s="44">
        <v>3.6</v>
      </c>
      <c r="D53" s="44">
        <v>3.6</v>
      </c>
      <c r="E53" s="44">
        <v>3.6</v>
      </c>
      <c r="F53" s="44">
        <v>3.6</v>
      </c>
      <c r="G53" s="44">
        <v>3.6</v>
      </c>
      <c r="H53" s="44">
        <v>3.6</v>
      </c>
      <c r="I53" s="44">
        <v>3.6</v>
      </c>
      <c r="J53" s="44">
        <v>3.6</v>
      </c>
      <c r="K53" s="44">
        <v>3.6</v>
      </c>
      <c r="L53" s="44">
        <v>3.6</v>
      </c>
      <c r="M53" s="44">
        <v>3.6</v>
      </c>
      <c r="N53" s="44">
        <v>3.6</v>
      </c>
      <c r="O53" s="44">
        <v>3.6</v>
      </c>
      <c r="P53" s="44">
        <v>3.6</v>
      </c>
      <c r="Q53" s="44">
        <v>3.6</v>
      </c>
      <c r="R53" s="44">
        <v>3.6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4.2</v>
      </c>
      <c r="AI53" s="47">
        <f t="shared" si="3"/>
        <v>3.6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3.87</v>
      </c>
      <c r="C54" s="44">
        <v>3.87</v>
      </c>
      <c r="D54" s="44">
        <v>3.87</v>
      </c>
      <c r="E54" s="44">
        <v>3.87</v>
      </c>
      <c r="F54" s="44">
        <v>3.87</v>
      </c>
      <c r="G54" s="44">
        <v>3.87</v>
      </c>
      <c r="H54" s="44">
        <v>3.87</v>
      </c>
      <c r="I54" s="44">
        <v>3.87</v>
      </c>
      <c r="J54" s="44">
        <v>3.87</v>
      </c>
      <c r="K54" s="44">
        <v>3.87</v>
      </c>
      <c r="L54" s="44">
        <v>3.87</v>
      </c>
      <c r="M54" s="44">
        <v>3.87</v>
      </c>
      <c r="N54" s="44">
        <v>3.87</v>
      </c>
      <c r="O54" s="44">
        <v>3.87</v>
      </c>
      <c r="P54" s="44">
        <v>3.87</v>
      </c>
      <c r="Q54" s="44">
        <v>3.87</v>
      </c>
      <c r="R54" s="44">
        <v>3.87</v>
      </c>
      <c r="S54" s="44">
        <v>3.87</v>
      </c>
      <c r="T54" s="44">
        <v>3.87</v>
      </c>
      <c r="U54" s="44">
        <v>3.87</v>
      </c>
      <c r="V54" s="44">
        <v>3.87</v>
      </c>
      <c r="W54" s="44">
        <v>3.87</v>
      </c>
      <c r="X54" s="44">
        <v>3.87</v>
      </c>
      <c r="Y54" s="44">
        <v>3.87</v>
      </c>
      <c r="Z54" s="44">
        <v>3.87</v>
      </c>
      <c r="AA54" s="44">
        <v>3.87</v>
      </c>
      <c r="AB54" s="44">
        <v>3.87</v>
      </c>
      <c r="AC54" s="44">
        <v>3.87</v>
      </c>
      <c r="AD54" s="44">
        <v>3.87</v>
      </c>
      <c r="AE54" s="44">
        <v>3.87</v>
      </c>
      <c r="AF54" s="44">
        <v>3.87</v>
      </c>
      <c r="AG54" s="48">
        <v>13.6</v>
      </c>
      <c r="AH54" s="46">
        <f t="shared" si="2"/>
        <v>3.87</v>
      </c>
      <c r="AI54" s="47">
        <f t="shared" si="3"/>
        <v>3.87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6</v>
      </c>
      <c r="C55" s="44">
        <v>6</v>
      </c>
      <c r="D55" s="44">
        <v>6</v>
      </c>
      <c r="E55" s="44">
        <v>6</v>
      </c>
      <c r="F55" s="44">
        <v>6</v>
      </c>
      <c r="G55" s="44">
        <v>6</v>
      </c>
      <c r="H55" s="44">
        <v>6</v>
      </c>
      <c r="I55" s="44">
        <v>6</v>
      </c>
      <c r="J55" s="44">
        <v>6</v>
      </c>
      <c r="K55" s="44">
        <v>6</v>
      </c>
      <c r="L55" s="44">
        <v>6</v>
      </c>
      <c r="M55" s="44">
        <v>6</v>
      </c>
      <c r="N55" s="44">
        <v>6</v>
      </c>
      <c r="O55" s="44">
        <v>6</v>
      </c>
      <c r="P55" s="44">
        <v>6</v>
      </c>
      <c r="Q55" s="44">
        <v>6</v>
      </c>
      <c r="R55" s="44">
        <v>6</v>
      </c>
      <c r="S55" s="44">
        <v>3.8</v>
      </c>
      <c r="T55" s="44">
        <v>3.8</v>
      </c>
      <c r="U55" s="44">
        <v>3.8</v>
      </c>
      <c r="V55" s="44">
        <v>3.8</v>
      </c>
      <c r="W55" s="44">
        <v>3.8</v>
      </c>
      <c r="X55" s="44">
        <v>3.8</v>
      </c>
      <c r="Y55" s="44">
        <v>3.8</v>
      </c>
      <c r="Z55" s="44">
        <v>3.8</v>
      </c>
      <c r="AA55" s="44">
        <v>3.8</v>
      </c>
      <c r="AB55" s="44">
        <v>3.8</v>
      </c>
      <c r="AC55" s="44">
        <v>3.8</v>
      </c>
      <c r="AD55" s="44">
        <v>3.8</v>
      </c>
      <c r="AE55" s="44">
        <v>3.8</v>
      </c>
      <c r="AF55" s="44">
        <v>3.8</v>
      </c>
      <c r="AG55" s="48">
        <v>13.5</v>
      </c>
      <c r="AH55" s="46">
        <f t="shared" si="2"/>
        <v>6</v>
      </c>
      <c r="AI55" s="47">
        <f t="shared" si="3"/>
        <v>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3.5</v>
      </c>
      <c r="C56" s="44">
        <v>3.5</v>
      </c>
      <c r="D56" s="44">
        <v>3.5</v>
      </c>
      <c r="E56" s="44">
        <v>3.5</v>
      </c>
      <c r="F56" s="44">
        <v>3.5</v>
      </c>
      <c r="G56" s="44">
        <v>3.5</v>
      </c>
      <c r="H56" s="44">
        <v>3.5</v>
      </c>
      <c r="I56" s="44">
        <v>3.5</v>
      </c>
      <c r="J56" s="44">
        <v>3.5</v>
      </c>
      <c r="K56" s="44">
        <v>3.5</v>
      </c>
      <c r="L56" s="44">
        <v>3.5</v>
      </c>
      <c r="M56" s="44">
        <v>3.5</v>
      </c>
      <c r="N56" s="44">
        <v>3.5</v>
      </c>
      <c r="O56" s="44">
        <v>3.5</v>
      </c>
      <c r="P56" s="44">
        <v>3.5</v>
      </c>
      <c r="Q56" s="44">
        <v>3.5</v>
      </c>
      <c r="R56" s="44">
        <v>3.5</v>
      </c>
      <c r="S56" s="44">
        <v>3.5</v>
      </c>
      <c r="T56" s="44">
        <v>3.5</v>
      </c>
      <c r="U56" s="44">
        <v>3.5</v>
      </c>
      <c r="V56" s="44">
        <v>3.5</v>
      </c>
      <c r="W56" s="44">
        <v>3.5</v>
      </c>
      <c r="X56" s="44">
        <v>3.5</v>
      </c>
      <c r="Y56" s="44">
        <v>3.5</v>
      </c>
      <c r="Z56" s="44">
        <v>3.5</v>
      </c>
      <c r="AA56" s="44">
        <v>3.5</v>
      </c>
      <c r="AB56" s="44">
        <v>3.5</v>
      </c>
      <c r="AC56" s="44">
        <v>3.5</v>
      </c>
      <c r="AD56" s="44">
        <v>3.5</v>
      </c>
      <c r="AE56" s="44">
        <v>3.5</v>
      </c>
      <c r="AF56" s="44">
        <v>3.5</v>
      </c>
      <c r="AG56" s="48">
        <v>13</v>
      </c>
      <c r="AH56" s="46">
        <f t="shared" si="2"/>
        <v>3.5</v>
      </c>
      <c r="AI56" s="47">
        <f t="shared" si="3"/>
        <v>3.5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</v>
      </c>
      <c r="C57" s="44">
        <v>4</v>
      </c>
      <c r="D57" s="44">
        <v>4</v>
      </c>
      <c r="E57" s="44">
        <v>4</v>
      </c>
      <c r="F57" s="44">
        <v>4</v>
      </c>
      <c r="G57" s="44">
        <v>4</v>
      </c>
      <c r="H57" s="44">
        <v>4</v>
      </c>
      <c r="I57" s="44">
        <v>4</v>
      </c>
      <c r="J57" s="44">
        <v>4</v>
      </c>
      <c r="K57" s="44">
        <v>4</v>
      </c>
      <c r="L57" s="44">
        <v>4</v>
      </c>
      <c r="M57" s="44">
        <v>4</v>
      </c>
      <c r="N57" s="44">
        <v>4</v>
      </c>
      <c r="O57" s="44">
        <v>0</v>
      </c>
      <c r="P57" s="44">
        <v>0</v>
      </c>
      <c r="Q57" s="44">
        <v>0</v>
      </c>
      <c r="R57" s="44">
        <v>2.77</v>
      </c>
      <c r="S57" s="44">
        <v>5</v>
      </c>
      <c r="T57" s="44">
        <v>5</v>
      </c>
      <c r="U57" s="44">
        <v>5</v>
      </c>
      <c r="V57" s="44">
        <v>5</v>
      </c>
      <c r="W57" s="44">
        <v>5</v>
      </c>
      <c r="X57" s="44">
        <v>5</v>
      </c>
      <c r="Y57" s="44">
        <v>5</v>
      </c>
      <c r="Z57" s="44">
        <v>5</v>
      </c>
      <c r="AA57" s="44">
        <v>5</v>
      </c>
      <c r="AB57" s="44">
        <v>5</v>
      </c>
      <c r="AC57" s="44">
        <v>5</v>
      </c>
      <c r="AD57" s="44">
        <v>5</v>
      </c>
      <c r="AE57" s="44">
        <v>5</v>
      </c>
      <c r="AF57" s="44">
        <v>5</v>
      </c>
      <c r="AG57" s="48">
        <v>12</v>
      </c>
      <c r="AH57" s="46">
        <f t="shared" si="2"/>
        <v>5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3.4</v>
      </c>
      <c r="C58" s="44">
        <v>3.4</v>
      </c>
      <c r="D58" s="44">
        <v>3.4</v>
      </c>
      <c r="E58" s="44">
        <v>3.4</v>
      </c>
      <c r="F58" s="44">
        <v>3.4</v>
      </c>
      <c r="G58" s="44">
        <v>3.4</v>
      </c>
      <c r="H58" s="44">
        <v>3.4</v>
      </c>
      <c r="I58" s="44">
        <v>3.4</v>
      </c>
      <c r="J58" s="44">
        <v>3.4</v>
      </c>
      <c r="K58" s="44">
        <v>3.4</v>
      </c>
      <c r="L58" s="44">
        <v>3.4</v>
      </c>
      <c r="M58" s="44">
        <v>3.4</v>
      </c>
      <c r="N58" s="44">
        <v>3.4</v>
      </c>
      <c r="O58" s="44">
        <v>3.4</v>
      </c>
      <c r="P58" s="44">
        <v>3.4</v>
      </c>
      <c r="Q58" s="44">
        <v>3.4</v>
      </c>
      <c r="R58" s="44">
        <v>3.4</v>
      </c>
      <c r="S58" s="44">
        <v>3.4</v>
      </c>
      <c r="T58" s="44">
        <v>3.4</v>
      </c>
      <c r="U58" s="44">
        <v>3.4</v>
      </c>
      <c r="V58" s="44">
        <v>3.4</v>
      </c>
      <c r="W58" s="44">
        <v>3.4</v>
      </c>
      <c r="X58" s="44">
        <v>3.4</v>
      </c>
      <c r="Y58" s="44">
        <v>3.4</v>
      </c>
      <c r="Z58" s="44">
        <v>3.4</v>
      </c>
      <c r="AA58" s="44">
        <v>3.4</v>
      </c>
      <c r="AB58" s="44">
        <v>3.4</v>
      </c>
      <c r="AC58" s="44">
        <v>3.4</v>
      </c>
      <c r="AD58" s="44">
        <v>3.4</v>
      </c>
      <c r="AE58" s="44">
        <v>3.4</v>
      </c>
      <c r="AF58" s="44">
        <v>3.4</v>
      </c>
      <c r="AG58" s="48">
        <v>12</v>
      </c>
      <c r="AH58" s="46">
        <f t="shared" si="2"/>
        <v>3.4</v>
      </c>
      <c r="AI58" s="47">
        <f t="shared" si="3"/>
        <v>3.4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3.6</v>
      </c>
      <c r="C59" s="44">
        <v>3.6</v>
      </c>
      <c r="D59" s="44">
        <v>3.6</v>
      </c>
      <c r="E59" s="44">
        <v>3.6</v>
      </c>
      <c r="F59" s="44">
        <v>3.6</v>
      </c>
      <c r="G59" s="44">
        <v>3.6</v>
      </c>
      <c r="H59" s="44">
        <v>3.6</v>
      </c>
      <c r="I59" s="44">
        <v>3.6</v>
      </c>
      <c r="J59" s="44">
        <v>3.6</v>
      </c>
      <c r="K59" s="44">
        <v>3.6</v>
      </c>
      <c r="L59" s="44">
        <v>3.6</v>
      </c>
      <c r="M59" s="44">
        <v>3.6</v>
      </c>
      <c r="N59" s="44">
        <v>3.6</v>
      </c>
      <c r="O59" s="44">
        <v>6.5</v>
      </c>
      <c r="P59" s="44">
        <v>6.5</v>
      </c>
      <c r="Q59" s="44">
        <v>6.5</v>
      </c>
      <c r="R59" s="44">
        <v>6.5</v>
      </c>
      <c r="S59" s="44">
        <v>10.1</v>
      </c>
      <c r="T59" s="44">
        <v>10.1</v>
      </c>
      <c r="U59" s="44">
        <v>10.1</v>
      </c>
      <c r="V59" s="44">
        <v>10.1</v>
      </c>
      <c r="W59" s="44">
        <v>10.1</v>
      </c>
      <c r="X59" s="44">
        <v>10.1</v>
      </c>
      <c r="Y59" s="44">
        <v>10.1</v>
      </c>
      <c r="Z59" s="44">
        <v>10.1</v>
      </c>
      <c r="AA59" s="44">
        <v>10.1</v>
      </c>
      <c r="AB59" s="44">
        <v>10.1</v>
      </c>
      <c r="AC59" s="44">
        <v>10.1</v>
      </c>
      <c r="AD59" s="44">
        <v>10.1</v>
      </c>
      <c r="AE59" s="44">
        <v>10.1</v>
      </c>
      <c r="AF59" s="44">
        <v>10.1</v>
      </c>
      <c r="AG59" s="48">
        <v>12</v>
      </c>
      <c r="AH59" s="46">
        <f t="shared" si="2"/>
        <v>10.1</v>
      </c>
      <c r="AI59" s="47">
        <f t="shared" si="3"/>
        <v>3.6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4</v>
      </c>
      <c r="C60" s="44">
        <v>4</v>
      </c>
      <c r="D60" s="44">
        <v>4</v>
      </c>
      <c r="E60" s="44">
        <v>4</v>
      </c>
      <c r="F60" s="44">
        <v>4</v>
      </c>
      <c r="G60" s="44">
        <v>4</v>
      </c>
      <c r="H60" s="44">
        <v>4</v>
      </c>
      <c r="I60" s="44">
        <v>4</v>
      </c>
      <c r="J60" s="44">
        <v>4</v>
      </c>
      <c r="K60" s="44">
        <v>4</v>
      </c>
      <c r="L60" s="44">
        <v>4</v>
      </c>
      <c r="M60" s="44">
        <v>4</v>
      </c>
      <c r="N60" s="44">
        <v>4</v>
      </c>
      <c r="O60" s="44">
        <v>5.4</v>
      </c>
      <c r="P60" s="44">
        <v>5.4</v>
      </c>
      <c r="Q60" s="44">
        <v>5.4</v>
      </c>
      <c r="R60" s="44">
        <v>5.4</v>
      </c>
      <c r="S60" s="44">
        <v>4.8</v>
      </c>
      <c r="T60" s="44">
        <v>4.8</v>
      </c>
      <c r="U60" s="44">
        <v>4.8</v>
      </c>
      <c r="V60" s="44">
        <v>4.8</v>
      </c>
      <c r="W60" s="44">
        <v>4.8</v>
      </c>
      <c r="X60" s="44">
        <v>4.8</v>
      </c>
      <c r="Y60" s="44">
        <v>4.8</v>
      </c>
      <c r="Z60" s="44">
        <v>4.8</v>
      </c>
      <c r="AA60" s="44">
        <v>4.8</v>
      </c>
      <c r="AB60" s="44">
        <v>4.8</v>
      </c>
      <c r="AC60" s="44">
        <v>4.8</v>
      </c>
      <c r="AD60" s="44">
        <v>4.8</v>
      </c>
      <c r="AE60" s="44">
        <v>4.8</v>
      </c>
      <c r="AF60" s="44">
        <v>4.8</v>
      </c>
      <c r="AG60" s="48">
        <v>12</v>
      </c>
      <c r="AH60" s="46">
        <f t="shared" si="2"/>
        <v>5.4</v>
      </c>
      <c r="AI60" s="47">
        <f t="shared" si="3"/>
        <v>4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2.7</v>
      </c>
      <c r="C61" s="44">
        <v>2.7</v>
      </c>
      <c r="D61" s="44">
        <v>2.7</v>
      </c>
      <c r="E61" s="44">
        <v>2.7</v>
      </c>
      <c r="F61" s="44">
        <v>2.7</v>
      </c>
      <c r="G61" s="44">
        <v>2.7</v>
      </c>
      <c r="H61" s="44">
        <v>2.7</v>
      </c>
      <c r="I61" s="44">
        <v>2.7</v>
      </c>
      <c r="J61" s="44">
        <v>2.7</v>
      </c>
      <c r="K61" s="44">
        <v>2.7</v>
      </c>
      <c r="L61" s="44">
        <v>2.7</v>
      </c>
      <c r="M61" s="44">
        <v>2.7</v>
      </c>
      <c r="N61" s="44">
        <v>2.7</v>
      </c>
      <c r="O61" s="44">
        <v>2.7</v>
      </c>
      <c r="P61" s="44">
        <v>2.7</v>
      </c>
      <c r="Q61" s="44">
        <v>2.7</v>
      </c>
      <c r="R61" s="44">
        <v>2.7</v>
      </c>
      <c r="S61" s="44">
        <v>2.5</v>
      </c>
      <c r="T61" s="44">
        <v>2.5</v>
      </c>
      <c r="U61" s="44">
        <v>2.5</v>
      </c>
      <c r="V61" s="44">
        <v>2.5</v>
      </c>
      <c r="W61" s="44">
        <v>2.5</v>
      </c>
      <c r="X61" s="44">
        <v>2.5</v>
      </c>
      <c r="Y61" s="44">
        <v>2.5</v>
      </c>
      <c r="Z61" s="44">
        <v>2.5</v>
      </c>
      <c r="AA61" s="44">
        <v>2.5</v>
      </c>
      <c r="AB61" s="44">
        <v>2.5</v>
      </c>
      <c r="AC61" s="44">
        <v>2.5</v>
      </c>
      <c r="AD61" s="44">
        <v>2.5</v>
      </c>
      <c r="AE61" s="44">
        <v>2.5</v>
      </c>
      <c r="AF61" s="44">
        <v>2.5</v>
      </c>
      <c r="AG61" s="48">
        <v>12</v>
      </c>
      <c r="AH61" s="46">
        <f t="shared" si="2"/>
        <v>2.7</v>
      </c>
      <c r="AI61" s="47">
        <f t="shared" si="3"/>
        <v>2.5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6.8</v>
      </c>
      <c r="C62" s="44">
        <v>6.8</v>
      </c>
      <c r="D62" s="44">
        <v>6.8</v>
      </c>
      <c r="E62" s="44">
        <v>6.8</v>
      </c>
      <c r="F62" s="44">
        <v>6.8</v>
      </c>
      <c r="G62" s="44">
        <v>6.8</v>
      </c>
      <c r="H62" s="44">
        <v>6.8</v>
      </c>
      <c r="I62" s="44">
        <v>6.8</v>
      </c>
      <c r="J62" s="44">
        <v>6.8</v>
      </c>
      <c r="K62" s="44">
        <v>6.8</v>
      </c>
      <c r="L62" s="44">
        <v>6.8</v>
      </c>
      <c r="M62" s="44">
        <v>6.8</v>
      </c>
      <c r="N62" s="44">
        <v>6.8</v>
      </c>
      <c r="O62" s="44">
        <v>6.8</v>
      </c>
      <c r="P62" s="44">
        <v>6.8</v>
      </c>
      <c r="Q62" s="44">
        <v>6.8</v>
      </c>
      <c r="R62" s="44">
        <v>6.8</v>
      </c>
      <c r="S62" s="44">
        <v>6.8</v>
      </c>
      <c r="T62" s="44">
        <v>6.8</v>
      </c>
      <c r="U62" s="44">
        <v>6.8</v>
      </c>
      <c r="V62" s="44">
        <v>6.8</v>
      </c>
      <c r="W62" s="44">
        <v>6.8</v>
      </c>
      <c r="X62" s="44">
        <v>6.8</v>
      </c>
      <c r="Y62" s="44">
        <v>6.8</v>
      </c>
      <c r="Z62" s="44">
        <v>6.8</v>
      </c>
      <c r="AA62" s="44">
        <v>6.8</v>
      </c>
      <c r="AB62" s="44">
        <v>6.8</v>
      </c>
      <c r="AC62" s="44">
        <v>6.8</v>
      </c>
      <c r="AD62" s="44">
        <v>6.8</v>
      </c>
      <c r="AE62" s="44">
        <v>6.8</v>
      </c>
      <c r="AF62" s="44">
        <v>6.8</v>
      </c>
      <c r="AG62" s="48">
        <v>11.88</v>
      </c>
      <c r="AH62" s="46">
        <f t="shared" si="2"/>
        <v>6.8</v>
      </c>
      <c r="AI62" s="47">
        <f t="shared" si="3"/>
        <v>6.8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1.6</v>
      </c>
      <c r="C63" s="44">
        <v>1.6</v>
      </c>
      <c r="D63" s="44">
        <v>1.6</v>
      </c>
      <c r="E63" s="44">
        <v>1.6</v>
      </c>
      <c r="F63" s="44">
        <v>1.6</v>
      </c>
      <c r="G63" s="44">
        <v>1.6</v>
      </c>
      <c r="H63" s="44">
        <v>1.6</v>
      </c>
      <c r="I63" s="44">
        <v>1.6</v>
      </c>
      <c r="J63" s="44">
        <v>1.6</v>
      </c>
      <c r="K63" s="44">
        <v>1.6</v>
      </c>
      <c r="L63" s="44">
        <v>1.6</v>
      </c>
      <c r="M63" s="44">
        <v>1.6</v>
      </c>
      <c r="N63" s="44">
        <v>1.6</v>
      </c>
      <c r="O63" s="44">
        <v>1.6</v>
      </c>
      <c r="P63" s="44">
        <v>1.6</v>
      </c>
      <c r="Q63" s="44">
        <v>1.6</v>
      </c>
      <c r="R63" s="44">
        <v>1.6</v>
      </c>
      <c r="S63" s="44">
        <v>1.6</v>
      </c>
      <c r="T63" s="44">
        <v>1.6</v>
      </c>
      <c r="U63" s="44">
        <v>1.6</v>
      </c>
      <c r="V63" s="44">
        <v>1.6</v>
      </c>
      <c r="W63" s="44">
        <v>1.6</v>
      </c>
      <c r="X63" s="44">
        <v>1.6</v>
      </c>
      <c r="Y63" s="44">
        <v>1.6</v>
      </c>
      <c r="Z63" s="44">
        <v>1.6</v>
      </c>
      <c r="AA63" s="44">
        <v>1.6</v>
      </c>
      <c r="AB63" s="44">
        <v>1.6</v>
      </c>
      <c r="AC63" s="44">
        <v>1.6</v>
      </c>
      <c r="AD63" s="44">
        <v>1.6</v>
      </c>
      <c r="AE63" s="44">
        <v>1.6</v>
      </c>
      <c r="AF63" s="44">
        <v>1.6</v>
      </c>
      <c r="AG63" s="48">
        <v>11</v>
      </c>
      <c r="AH63" s="46">
        <f t="shared" si="2"/>
        <v>1.6</v>
      </c>
      <c r="AI63" s="47">
        <f t="shared" si="3"/>
        <v>1.6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2.8</v>
      </c>
      <c r="C65" s="44">
        <v>2.8</v>
      </c>
      <c r="D65" s="44">
        <v>2.8</v>
      </c>
      <c r="E65" s="44">
        <v>2.8</v>
      </c>
      <c r="F65" s="44">
        <v>2.8</v>
      </c>
      <c r="G65" s="44">
        <v>2.8</v>
      </c>
      <c r="H65" s="44">
        <v>2.8</v>
      </c>
      <c r="I65" s="44">
        <v>2.8</v>
      </c>
      <c r="J65" s="44">
        <v>2.8</v>
      </c>
      <c r="K65" s="44">
        <v>2.8</v>
      </c>
      <c r="L65" s="44">
        <v>2.8</v>
      </c>
      <c r="M65" s="44">
        <v>2.8</v>
      </c>
      <c r="N65" s="44">
        <v>2.8</v>
      </c>
      <c r="O65" s="44">
        <v>2.8</v>
      </c>
      <c r="P65" s="44">
        <v>2.8</v>
      </c>
      <c r="Q65" s="44">
        <v>2.8</v>
      </c>
      <c r="R65" s="44">
        <v>2.8</v>
      </c>
      <c r="S65" s="44">
        <v>2.6</v>
      </c>
      <c r="T65" s="44">
        <v>2.6</v>
      </c>
      <c r="U65" s="44">
        <v>2.6</v>
      </c>
      <c r="V65" s="44">
        <v>2.6</v>
      </c>
      <c r="W65" s="44">
        <v>2.6</v>
      </c>
      <c r="X65" s="44">
        <v>2.6</v>
      </c>
      <c r="Y65" s="44">
        <v>2.6</v>
      </c>
      <c r="Z65" s="44">
        <v>2.6</v>
      </c>
      <c r="AA65" s="44">
        <v>2.6</v>
      </c>
      <c r="AB65" s="44">
        <v>2.6</v>
      </c>
      <c r="AC65" s="44">
        <v>2.6</v>
      </c>
      <c r="AD65" s="44">
        <v>2.6</v>
      </c>
      <c r="AE65" s="44">
        <v>2.6</v>
      </c>
      <c r="AF65" s="44">
        <v>2.6</v>
      </c>
      <c r="AG65" s="48">
        <v>10.7</v>
      </c>
      <c r="AH65" s="46">
        <f t="shared" si="2"/>
        <v>2.8</v>
      </c>
      <c r="AI65" s="47">
        <f t="shared" si="3"/>
        <v>2.6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</v>
      </c>
      <c r="AA66" s="44">
        <v>5</v>
      </c>
      <c r="AB66" s="44">
        <v>5</v>
      </c>
      <c r="AC66" s="44">
        <v>5</v>
      </c>
      <c r="AD66" s="44">
        <v>5</v>
      </c>
      <c r="AE66" s="44">
        <v>5</v>
      </c>
      <c r="AF66" s="44">
        <v>5</v>
      </c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4.2</v>
      </c>
      <c r="C67" s="44">
        <v>4.2</v>
      </c>
      <c r="D67" s="44">
        <v>4.2</v>
      </c>
      <c r="E67" s="44">
        <v>4.2</v>
      </c>
      <c r="F67" s="44">
        <v>4.2</v>
      </c>
      <c r="G67" s="44">
        <v>4.2</v>
      </c>
      <c r="H67" s="44">
        <v>4.2</v>
      </c>
      <c r="I67" s="44">
        <v>4.2</v>
      </c>
      <c r="J67" s="44">
        <v>4.2</v>
      </c>
      <c r="K67" s="44">
        <v>4.2</v>
      </c>
      <c r="L67" s="44">
        <v>4.2</v>
      </c>
      <c r="M67" s="44">
        <v>4.2</v>
      </c>
      <c r="N67" s="44">
        <v>4.2</v>
      </c>
      <c r="O67" s="44">
        <v>4.2</v>
      </c>
      <c r="P67" s="44">
        <v>4.2</v>
      </c>
      <c r="Q67" s="44">
        <v>4.2</v>
      </c>
      <c r="R67" s="44">
        <v>4.2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4.2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3.9</v>
      </c>
      <c r="C68" s="44">
        <v>3.9</v>
      </c>
      <c r="D68" s="44">
        <v>3.9</v>
      </c>
      <c r="E68" s="44">
        <v>3.9</v>
      </c>
      <c r="F68" s="44">
        <v>3.9</v>
      </c>
      <c r="G68" s="44">
        <v>3.9</v>
      </c>
      <c r="H68" s="44">
        <v>3.9</v>
      </c>
      <c r="I68" s="44">
        <v>3.9</v>
      </c>
      <c r="J68" s="44">
        <v>3.9</v>
      </c>
      <c r="K68" s="44">
        <v>3.9</v>
      </c>
      <c r="L68" s="44">
        <v>3.9</v>
      </c>
      <c r="M68" s="44">
        <v>3.9</v>
      </c>
      <c r="N68" s="44">
        <v>3.9</v>
      </c>
      <c r="O68" s="44">
        <v>3.9</v>
      </c>
      <c r="P68" s="44">
        <v>3.9</v>
      </c>
      <c r="Q68" s="44">
        <v>3.9</v>
      </c>
      <c r="R68" s="44">
        <v>3.9</v>
      </c>
      <c r="S68" s="44">
        <v>3.9</v>
      </c>
      <c r="T68" s="44">
        <v>3.9</v>
      </c>
      <c r="U68" s="44">
        <v>3.9</v>
      </c>
      <c r="V68" s="44">
        <v>3.9</v>
      </c>
      <c r="W68" s="44">
        <v>3.9</v>
      </c>
      <c r="X68" s="44">
        <v>3.9</v>
      </c>
      <c r="Y68" s="44">
        <v>3.9</v>
      </c>
      <c r="Z68" s="44">
        <v>3.9</v>
      </c>
      <c r="AA68" s="44">
        <v>3.9</v>
      </c>
      <c r="AB68" s="44">
        <v>3.9</v>
      </c>
      <c r="AC68" s="44">
        <v>3.9</v>
      </c>
      <c r="AD68" s="44">
        <v>3.9</v>
      </c>
      <c r="AE68" s="44">
        <v>3.9</v>
      </c>
      <c r="AF68" s="44">
        <v>3.9</v>
      </c>
      <c r="AG68" s="64">
        <v>10</v>
      </c>
      <c r="AH68" s="46">
        <f t="shared" si="2"/>
        <v>3.9</v>
      </c>
      <c r="AI68" s="47">
        <f t="shared" si="3"/>
        <v>3.9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35.700000000000003</v>
      </c>
      <c r="C70" s="66">
        <v>35.700000000000003</v>
      </c>
      <c r="D70" s="66">
        <v>35.700000000000003</v>
      </c>
      <c r="E70" s="66">
        <v>35.700000000000003</v>
      </c>
      <c r="F70" s="66">
        <v>35.700000000000003</v>
      </c>
      <c r="G70" s="66">
        <v>35.700000000000003</v>
      </c>
      <c r="H70" s="66">
        <v>35.700000000000003</v>
      </c>
      <c r="I70" s="66">
        <v>35.700000000000003</v>
      </c>
      <c r="J70" s="66">
        <v>35.700000000000003</v>
      </c>
      <c r="K70" s="66">
        <v>35.700000000000003</v>
      </c>
      <c r="L70" s="66">
        <v>35.700000000000003</v>
      </c>
      <c r="M70" s="66">
        <v>35.700000000000003</v>
      </c>
      <c r="N70" s="66">
        <v>35.700000000000003</v>
      </c>
      <c r="O70" s="66">
        <v>87</v>
      </c>
      <c r="P70" s="66">
        <v>87</v>
      </c>
      <c r="Q70" s="66">
        <v>87</v>
      </c>
      <c r="R70" s="66">
        <v>96.5</v>
      </c>
      <c r="S70" s="66">
        <v>96.5</v>
      </c>
      <c r="T70" s="66">
        <v>96.5</v>
      </c>
      <c r="U70" s="66">
        <v>96.5</v>
      </c>
      <c r="V70" s="66">
        <v>96.5</v>
      </c>
      <c r="W70" s="66">
        <v>96.5</v>
      </c>
      <c r="X70" s="66">
        <v>96.5</v>
      </c>
      <c r="Y70" s="66">
        <v>96.5</v>
      </c>
      <c r="Z70" s="66">
        <v>96.5</v>
      </c>
      <c r="AA70" s="66">
        <v>96.5</v>
      </c>
      <c r="AB70" s="66">
        <v>96.5</v>
      </c>
      <c r="AC70" s="66">
        <v>96.5</v>
      </c>
      <c r="AD70" s="66">
        <v>96.5</v>
      </c>
      <c r="AE70" s="66">
        <v>96.5</v>
      </c>
      <c r="AF70" s="66">
        <v>96.5</v>
      </c>
      <c r="AG70" s="64">
        <v>240</v>
      </c>
      <c r="AH70" s="46">
        <f t="shared" si="2"/>
        <v>96.5</v>
      </c>
      <c r="AI70" s="47">
        <f t="shared" si="3"/>
        <v>35.700000000000003</v>
      </c>
      <c r="AK70" s="49"/>
    </row>
    <row r="71" spans="1:88" ht="15.75" thickBot="1" x14ac:dyDescent="0.3">
      <c r="A71" s="69" t="s">
        <v>90</v>
      </c>
      <c r="B71" s="70">
        <v>717.4899999999999</v>
      </c>
      <c r="C71" s="70">
        <v>717.4899999999999</v>
      </c>
      <c r="D71" s="70">
        <v>717.4899999999999</v>
      </c>
      <c r="E71" s="70">
        <v>717.4899999999999</v>
      </c>
      <c r="F71" s="70">
        <v>717.4899999999999</v>
      </c>
      <c r="G71" s="70">
        <f t="shared" ref="G71:AG71" si="20">SUM(G11:G69)</f>
        <v>727.92000000000019</v>
      </c>
      <c r="H71" s="70">
        <f t="shared" si="20"/>
        <v>714.02000000000021</v>
      </c>
      <c r="I71" s="70">
        <f t="shared" si="20"/>
        <v>709.82000000000016</v>
      </c>
      <c r="J71" s="70">
        <f t="shared" si="20"/>
        <v>709.82000000000016</v>
      </c>
      <c r="K71" s="70">
        <f t="shared" si="20"/>
        <v>699.22000000000014</v>
      </c>
      <c r="L71" s="70">
        <f t="shared" si="20"/>
        <v>702.22000000000014</v>
      </c>
      <c r="M71" s="70">
        <f t="shared" ref="M71:R71" si="21">SUM(M11:M69)</f>
        <v>702.22000000000014</v>
      </c>
      <c r="N71" s="70">
        <f t="shared" si="21"/>
        <v>702.22000000000014</v>
      </c>
      <c r="O71" s="70">
        <f t="shared" si="21"/>
        <v>599.41999999999996</v>
      </c>
      <c r="P71" s="70">
        <f t="shared" si="21"/>
        <v>599.41999999999996</v>
      </c>
      <c r="Q71" s="70">
        <f t="shared" si="21"/>
        <v>637.02</v>
      </c>
      <c r="R71" s="70">
        <f t="shared" si="21"/>
        <v>675.08999999999992</v>
      </c>
      <c r="S71" s="70">
        <f t="shared" si="20"/>
        <v>704.92000000000019</v>
      </c>
      <c r="T71" s="70">
        <f t="shared" si="20"/>
        <v>704.92000000000019</v>
      </c>
      <c r="U71" s="70">
        <f t="shared" si="20"/>
        <v>704.92000000000019</v>
      </c>
      <c r="V71" s="70">
        <f t="shared" si="20"/>
        <v>704.92000000000019</v>
      </c>
      <c r="W71" s="70">
        <f t="shared" si="20"/>
        <v>704.92000000000019</v>
      </c>
      <c r="X71" s="70">
        <f t="shared" si="20"/>
        <v>704.92000000000019</v>
      </c>
      <c r="Y71" s="70">
        <f t="shared" si="20"/>
        <v>704.92000000000019</v>
      </c>
      <c r="Z71" s="70">
        <f t="shared" si="20"/>
        <v>704.92000000000019</v>
      </c>
      <c r="AA71" s="70">
        <f t="shared" si="20"/>
        <v>704.92000000000019</v>
      </c>
      <c r="AB71" s="70">
        <f>SUM(AB11:AB69)</f>
        <v>704.92000000000019</v>
      </c>
      <c r="AC71" s="70">
        <f t="shared" si="20"/>
        <v>704.92000000000019</v>
      </c>
      <c r="AD71" s="70">
        <f t="shared" si="20"/>
        <v>704.92000000000019</v>
      </c>
      <c r="AE71" s="70">
        <f t="shared" si="20"/>
        <v>704.92000000000019</v>
      </c>
      <c r="AF71" s="70">
        <f t="shared" si="20"/>
        <v>704.92000000000019</v>
      </c>
      <c r="AG71" s="70">
        <f t="shared" si="20"/>
        <v>1812.2049999999999</v>
      </c>
      <c r="AH71" s="46">
        <f t="shared" si="2"/>
        <v>727.92000000000019</v>
      </c>
      <c r="AI71" s="47">
        <f t="shared" si="3"/>
        <v>599.41999999999996</v>
      </c>
      <c r="AK71" s="49"/>
    </row>
    <row r="72" spans="1:88" x14ac:dyDescent="0.25">
      <c r="A72" s="71" t="s">
        <v>91</v>
      </c>
      <c r="B72" s="44">
        <v>183.9</v>
      </c>
      <c r="C72" s="44">
        <v>115.2</v>
      </c>
      <c r="D72" s="44">
        <v>0</v>
      </c>
      <c r="E72" s="44">
        <v>0</v>
      </c>
      <c r="F72" s="44">
        <v>0</v>
      </c>
      <c r="G72" s="44">
        <v>60.3</v>
      </c>
      <c r="H72" s="44">
        <v>81.5</v>
      </c>
      <c r="I72" s="44">
        <v>135.6</v>
      </c>
      <c r="J72" s="44">
        <v>173.3</v>
      </c>
      <c r="K72" s="44">
        <v>305.3</v>
      </c>
      <c r="L72" s="44">
        <v>310.3</v>
      </c>
      <c r="M72" s="44">
        <v>331</v>
      </c>
      <c r="N72" s="44">
        <v>301</v>
      </c>
      <c r="O72" s="44">
        <v>80</v>
      </c>
      <c r="P72" s="44">
        <v>0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0</v>
      </c>
      <c r="Y72" s="44">
        <v>161</v>
      </c>
      <c r="Z72" s="44">
        <v>400.7</v>
      </c>
      <c r="AA72" s="44">
        <v>373.7</v>
      </c>
      <c r="AB72" s="44">
        <v>313</v>
      </c>
      <c r="AC72" s="44">
        <v>241</v>
      </c>
      <c r="AD72" s="44">
        <v>152</v>
      </c>
      <c r="AE72" s="44">
        <v>152</v>
      </c>
      <c r="AF72" s="44">
        <v>152</v>
      </c>
      <c r="AG72" s="61">
        <v>456</v>
      </c>
      <c r="AH72" s="46">
        <f t="shared" si="2"/>
        <v>400.7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54</v>
      </c>
      <c r="C73" s="43">
        <v>54</v>
      </c>
      <c r="D73" s="43">
        <v>54</v>
      </c>
      <c r="E73" s="43">
        <v>54</v>
      </c>
      <c r="F73" s="43">
        <v>54</v>
      </c>
      <c r="G73" s="43">
        <v>41.3</v>
      </c>
      <c r="H73" s="43">
        <v>41.3</v>
      </c>
      <c r="I73" s="43">
        <v>41.3</v>
      </c>
      <c r="J73" s="43">
        <v>39.9</v>
      </c>
      <c r="K73" s="43">
        <v>39.9</v>
      </c>
      <c r="L73" s="43">
        <v>37</v>
      </c>
      <c r="M73" s="43">
        <v>37</v>
      </c>
      <c r="N73" s="43">
        <v>39.9</v>
      </c>
      <c r="O73" s="43">
        <v>37.799999999999997</v>
      </c>
      <c r="P73" s="43">
        <v>37.799999999999997</v>
      </c>
      <c r="Q73" s="43">
        <v>37.799999999999997</v>
      </c>
      <c r="R73" s="43">
        <v>37.799999999999997</v>
      </c>
      <c r="S73" s="43">
        <v>37.799999999999997</v>
      </c>
      <c r="T73" s="43">
        <v>37.9</v>
      </c>
      <c r="U73" s="43">
        <v>41.8</v>
      </c>
      <c r="V73" s="43">
        <v>41.8</v>
      </c>
      <c r="W73" s="43">
        <v>41.8</v>
      </c>
      <c r="X73" s="43">
        <v>41.8</v>
      </c>
      <c r="Y73" s="43">
        <v>42.8</v>
      </c>
      <c r="Z73" s="43">
        <v>42.9</v>
      </c>
      <c r="AA73" s="43">
        <v>42.5</v>
      </c>
      <c r="AB73" s="43">
        <v>42.5</v>
      </c>
      <c r="AC73" s="43">
        <v>42.5</v>
      </c>
      <c r="AD73" s="43">
        <v>42.5</v>
      </c>
      <c r="AE73" s="43">
        <v>42.5</v>
      </c>
      <c r="AF73" s="43">
        <v>42.5</v>
      </c>
      <c r="AG73" s="64">
        <v>111</v>
      </c>
      <c r="AH73" s="46">
        <f t="shared" si="2"/>
        <v>54</v>
      </c>
      <c r="AI73" s="47">
        <f t="shared" si="3"/>
        <v>37</v>
      </c>
      <c r="AK73" s="49"/>
    </row>
    <row r="74" spans="1:88" x14ac:dyDescent="0.25">
      <c r="A74" s="73" t="s">
        <v>93</v>
      </c>
      <c r="B74" s="43">
        <v>29.3</v>
      </c>
      <c r="C74" s="43">
        <v>29.3</v>
      </c>
      <c r="D74" s="43">
        <v>29.3</v>
      </c>
      <c r="E74" s="43">
        <v>29.3</v>
      </c>
      <c r="F74" s="43">
        <v>29.3</v>
      </c>
      <c r="G74" s="43">
        <v>36.200000000000003</v>
      </c>
      <c r="H74" s="43">
        <v>36.200000000000003</v>
      </c>
      <c r="I74" s="43">
        <v>36.200000000000003</v>
      </c>
      <c r="J74" s="43">
        <v>35.9</v>
      </c>
      <c r="K74" s="43">
        <v>35.9</v>
      </c>
      <c r="L74" s="43">
        <v>35.9</v>
      </c>
      <c r="M74" s="43">
        <v>35.9</v>
      </c>
      <c r="N74" s="43">
        <v>32.4</v>
      </c>
      <c r="O74" s="43">
        <v>31.5</v>
      </c>
      <c r="P74" s="43">
        <v>31.5</v>
      </c>
      <c r="Q74" s="43">
        <v>31.5</v>
      </c>
      <c r="R74" s="43">
        <v>30.2</v>
      </c>
      <c r="S74" s="43">
        <v>30.7</v>
      </c>
      <c r="T74" s="43">
        <v>30.4</v>
      </c>
      <c r="U74" s="43">
        <v>30.9</v>
      </c>
      <c r="V74" s="43">
        <v>31.5</v>
      </c>
      <c r="W74" s="43">
        <v>31.6</v>
      </c>
      <c r="X74" s="43">
        <v>32</v>
      </c>
      <c r="Y74" s="43">
        <v>32.299999999999997</v>
      </c>
      <c r="Z74" s="43">
        <v>34.700000000000003</v>
      </c>
      <c r="AA74" s="43">
        <v>34.299999999999997</v>
      </c>
      <c r="AB74" s="43">
        <v>34.299999999999997</v>
      </c>
      <c r="AC74" s="43">
        <v>34.299999999999997</v>
      </c>
      <c r="AD74" s="43">
        <v>34.299999999999997</v>
      </c>
      <c r="AE74" s="43">
        <v>34.299999999999997</v>
      </c>
      <c r="AF74" s="43">
        <v>34.299999999999997</v>
      </c>
      <c r="AG74" s="64">
        <v>60</v>
      </c>
      <c r="AH74" s="46">
        <f t="shared" si="2"/>
        <v>36.200000000000003</v>
      </c>
      <c r="AI74" s="47">
        <f t="shared" si="3"/>
        <v>29.3</v>
      </c>
      <c r="AK74" s="49"/>
    </row>
    <row r="75" spans="1:88" x14ac:dyDescent="0.25">
      <c r="A75" s="74" t="s">
        <v>94</v>
      </c>
      <c r="B75" s="43">
        <v>13.3</v>
      </c>
      <c r="C75" s="43">
        <v>13.3</v>
      </c>
      <c r="D75" s="43">
        <v>13.3</v>
      </c>
      <c r="E75" s="43">
        <v>13.3</v>
      </c>
      <c r="F75" s="43">
        <v>13.3</v>
      </c>
      <c r="G75" s="43">
        <v>10.6</v>
      </c>
      <c r="H75" s="43">
        <v>10.6</v>
      </c>
      <c r="I75" s="43">
        <v>10.6</v>
      </c>
      <c r="J75" s="43">
        <v>10.6</v>
      </c>
      <c r="K75" s="43">
        <v>10.6</v>
      </c>
      <c r="L75" s="43">
        <v>10.6</v>
      </c>
      <c r="M75" s="43">
        <v>10.6</v>
      </c>
      <c r="N75" s="43">
        <v>12.4</v>
      </c>
      <c r="O75" s="43">
        <v>12.4</v>
      </c>
      <c r="P75" s="43">
        <v>12.4</v>
      </c>
      <c r="Q75" s="43">
        <v>0</v>
      </c>
      <c r="R75" s="43">
        <v>0</v>
      </c>
      <c r="S75" s="43">
        <v>0</v>
      </c>
      <c r="T75" s="43">
        <v>0</v>
      </c>
      <c r="U75" s="43">
        <v>0</v>
      </c>
      <c r="V75" s="43">
        <v>0</v>
      </c>
      <c r="W75" s="43">
        <v>0</v>
      </c>
      <c r="X75" s="43">
        <v>0</v>
      </c>
      <c r="Y75" s="43">
        <v>0</v>
      </c>
      <c r="Z75" s="43">
        <v>0</v>
      </c>
      <c r="AA75" s="43">
        <v>0</v>
      </c>
      <c r="AB75" s="43">
        <v>0</v>
      </c>
      <c r="AC75" s="43">
        <v>0</v>
      </c>
      <c r="AD75" s="43">
        <v>0</v>
      </c>
      <c r="AE75" s="43">
        <v>0</v>
      </c>
      <c r="AF75" s="43">
        <v>0</v>
      </c>
      <c r="AG75" s="75">
        <v>42.5</v>
      </c>
      <c r="AH75" s="46">
        <f t="shared" ref="AH75:AH138" si="22">MAX(B75:AF75)</f>
        <v>13.3</v>
      </c>
      <c r="AI75" s="47">
        <f t="shared" ref="AI75:AI138" si="23">MIN(B75:AF75)</f>
        <v>0</v>
      </c>
      <c r="AK75" s="49"/>
    </row>
    <row r="76" spans="1:88" x14ac:dyDescent="0.25">
      <c r="A76" s="74" t="s">
        <v>95</v>
      </c>
      <c r="B76" s="43">
        <v>14.5</v>
      </c>
      <c r="C76" s="43">
        <v>14.5</v>
      </c>
      <c r="D76" s="43">
        <v>14.5</v>
      </c>
      <c r="E76" s="43">
        <v>14.5</v>
      </c>
      <c r="F76" s="43">
        <v>14.5</v>
      </c>
      <c r="G76" s="43">
        <v>9.1</v>
      </c>
      <c r="H76" s="43">
        <v>9.1</v>
      </c>
      <c r="I76" s="43">
        <v>9.1</v>
      </c>
      <c r="J76" s="43">
        <v>9.1</v>
      </c>
      <c r="K76" s="43">
        <v>9.1</v>
      </c>
      <c r="L76" s="43">
        <v>9.1</v>
      </c>
      <c r="M76" s="43">
        <v>9.1</v>
      </c>
      <c r="N76" s="43">
        <v>9.1</v>
      </c>
      <c r="O76" s="43">
        <v>13.2</v>
      </c>
      <c r="P76" s="43">
        <v>13.2</v>
      </c>
      <c r="Q76" s="43">
        <v>13.2</v>
      </c>
      <c r="R76" s="43">
        <v>13.2</v>
      </c>
      <c r="S76" s="43">
        <v>6.3</v>
      </c>
      <c r="T76" s="43">
        <v>6.2</v>
      </c>
      <c r="U76" s="43">
        <v>6.3</v>
      </c>
      <c r="V76" s="43">
        <v>6.3</v>
      </c>
      <c r="W76" s="43">
        <v>6.3</v>
      </c>
      <c r="X76" s="43">
        <v>6.3</v>
      </c>
      <c r="Y76" s="43">
        <v>14.4</v>
      </c>
      <c r="Z76" s="43">
        <v>14.5</v>
      </c>
      <c r="AA76" s="43">
        <v>14.5</v>
      </c>
      <c r="AB76" s="43">
        <v>14.5</v>
      </c>
      <c r="AC76" s="43">
        <v>14.5</v>
      </c>
      <c r="AD76" s="43">
        <v>14.5</v>
      </c>
      <c r="AE76" s="43">
        <v>14.5</v>
      </c>
      <c r="AF76" s="43">
        <v>14.5</v>
      </c>
      <c r="AG76" s="75">
        <v>22.1</v>
      </c>
      <c r="AH76" s="46">
        <f t="shared" si="22"/>
        <v>14.5</v>
      </c>
      <c r="AI76" s="47">
        <f t="shared" si="23"/>
        <v>6.2</v>
      </c>
      <c r="AK76" s="49"/>
    </row>
    <row r="77" spans="1:88" ht="15.75" thickBot="1" x14ac:dyDescent="0.3">
      <c r="A77" s="76" t="s">
        <v>96</v>
      </c>
      <c r="B77" s="77">
        <v>4.4000000000000004</v>
      </c>
      <c r="C77" s="77">
        <v>4.4000000000000004</v>
      </c>
      <c r="D77" s="77">
        <v>4.4000000000000004</v>
      </c>
      <c r="E77" s="77">
        <v>4.4000000000000004</v>
      </c>
      <c r="F77" s="77">
        <v>4.4000000000000004</v>
      </c>
      <c r="G77" s="77">
        <v>3.1</v>
      </c>
      <c r="H77" s="77">
        <v>3.1</v>
      </c>
      <c r="I77" s="77">
        <v>3.1</v>
      </c>
      <c r="J77" s="77">
        <v>3.1</v>
      </c>
      <c r="K77" s="77">
        <v>3.1</v>
      </c>
      <c r="L77" s="77">
        <v>3.1</v>
      </c>
      <c r="M77" s="77">
        <v>3.1</v>
      </c>
      <c r="N77" s="77">
        <v>4.3</v>
      </c>
      <c r="O77" s="77">
        <v>4.3</v>
      </c>
      <c r="P77" s="77">
        <v>4.3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77">
        <v>0</v>
      </c>
      <c r="AD77" s="77">
        <v>0</v>
      </c>
      <c r="AE77" s="77">
        <v>0</v>
      </c>
      <c r="AF77" s="77">
        <v>0</v>
      </c>
      <c r="AG77" s="78">
        <v>14.8</v>
      </c>
      <c r="AH77" s="46">
        <f t="shared" si="22"/>
        <v>4.4000000000000004</v>
      </c>
      <c r="AI77" s="47">
        <f t="shared" si="23"/>
        <v>0</v>
      </c>
      <c r="AK77" s="49"/>
    </row>
    <row r="78" spans="1:88" ht="15.75" thickBot="1" x14ac:dyDescent="0.3">
      <c r="A78" s="79" t="s">
        <v>97</v>
      </c>
      <c r="B78" s="70">
        <v>263.70000000000005</v>
      </c>
      <c r="C78" s="70">
        <v>263.70000000000005</v>
      </c>
      <c r="D78" s="70">
        <v>263.70000000000005</v>
      </c>
      <c r="E78" s="70">
        <v>263.70000000000005</v>
      </c>
      <c r="F78" s="70">
        <v>263.70000000000005</v>
      </c>
      <c r="G78" s="70">
        <f t="shared" ref="G78:AG78" si="24">SUM(G72:G77)</f>
        <v>160.6</v>
      </c>
      <c r="H78" s="70">
        <f t="shared" si="24"/>
        <v>181.79999999999998</v>
      </c>
      <c r="I78" s="70">
        <f t="shared" si="24"/>
        <v>235.89999999999995</v>
      </c>
      <c r="J78" s="70">
        <f t="shared" si="24"/>
        <v>271.90000000000009</v>
      </c>
      <c r="K78" s="70">
        <f t="shared" si="24"/>
        <v>403.90000000000003</v>
      </c>
      <c r="L78" s="70">
        <f t="shared" si="24"/>
        <v>406.00000000000006</v>
      </c>
      <c r="M78" s="70">
        <f t="shared" ref="M78:R78" si="25">SUM(M72:M77)</f>
        <v>426.70000000000005</v>
      </c>
      <c r="N78" s="70">
        <f t="shared" si="25"/>
        <v>399.09999999999997</v>
      </c>
      <c r="O78" s="70">
        <f t="shared" si="25"/>
        <v>179.20000000000002</v>
      </c>
      <c r="P78" s="70">
        <f t="shared" si="25"/>
        <v>99.2</v>
      </c>
      <c r="Q78" s="70">
        <f t="shared" si="25"/>
        <v>82.5</v>
      </c>
      <c r="R78" s="70">
        <f t="shared" si="25"/>
        <v>81.2</v>
      </c>
      <c r="S78" s="70">
        <f t="shared" si="24"/>
        <v>74.8</v>
      </c>
      <c r="T78" s="70">
        <f t="shared" si="24"/>
        <v>74.5</v>
      </c>
      <c r="U78" s="70">
        <f t="shared" si="24"/>
        <v>78.999999999999986</v>
      </c>
      <c r="V78" s="70">
        <f t="shared" si="24"/>
        <v>79.599999999999994</v>
      </c>
      <c r="W78" s="70">
        <f t="shared" si="24"/>
        <v>79.7</v>
      </c>
      <c r="X78" s="70">
        <f t="shared" si="24"/>
        <v>80.099999999999994</v>
      </c>
      <c r="Y78" s="70">
        <f t="shared" si="24"/>
        <v>250.50000000000003</v>
      </c>
      <c r="Z78" s="70">
        <f t="shared" si="24"/>
        <v>492.79999999999995</v>
      </c>
      <c r="AA78" s="70">
        <f t="shared" si="24"/>
        <v>465</v>
      </c>
      <c r="AB78" s="70">
        <f t="shared" si="24"/>
        <v>404.3</v>
      </c>
      <c r="AC78" s="70">
        <f t="shared" si="24"/>
        <v>332.3</v>
      </c>
      <c r="AD78" s="70">
        <f t="shared" si="24"/>
        <v>243.3</v>
      </c>
      <c r="AE78" s="70">
        <f t="shared" si="24"/>
        <v>243.3</v>
      </c>
      <c r="AF78" s="70">
        <f t="shared" si="24"/>
        <v>243.3</v>
      </c>
      <c r="AG78" s="80">
        <f t="shared" si="24"/>
        <v>706.4</v>
      </c>
      <c r="AH78" s="46">
        <f t="shared" si="22"/>
        <v>492.79999999999995</v>
      </c>
      <c r="AI78" s="47">
        <f t="shared" si="23"/>
        <v>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72</v>
      </c>
      <c r="D79" s="44">
        <v>48</v>
      </c>
      <c r="E79" s="44">
        <v>30</v>
      </c>
      <c r="F79" s="44">
        <v>30</v>
      </c>
      <c r="G79" s="44">
        <v>30</v>
      </c>
      <c r="H79" s="44">
        <v>30</v>
      </c>
      <c r="I79" s="44">
        <v>72</v>
      </c>
      <c r="J79" s="44">
        <v>72</v>
      </c>
      <c r="K79" s="44">
        <v>96.3</v>
      </c>
      <c r="L79" s="44">
        <v>144</v>
      </c>
      <c r="M79" s="44">
        <v>144</v>
      </c>
      <c r="N79" s="44">
        <v>144</v>
      </c>
      <c r="O79" s="44">
        <v>120</v>
      </c>
      <c r="P79" s="44">
        <v>93</v>
      </c>
      <c r="Q79" s="44">
        <v>75</v>
      </c>
      <c r="R79" s="44">
        <v>40</v>
      </c>
      <c r="S79" s="44">
        <v>30</v>
      </c>
      <c r="T79" s="44">
        <v>30</v>
      </c>
      <c r="U79" s="44">
        <v>30</v>
      </c>
      <c r="V79" s="44">
        <v>30</v>
      </c>
      <c r="W79" s="44">
        <v>30</v>
      </c>
      <c r="X79" s="44">
        <v>31</v>
      </c>
      <c r="Y79" s="44">
        <v>70</v>
      </c>
      <c r="Z79" s="44">
        <v>144</v>
      </c>
      <c r="AA79" s="44">
        <v>144</v>
      </c>
      <c r="AB79" s="44">
        <v>133</v>
      </c>
      <c r="AC79" s="44">
        <v>133</v>
      </c>
      <c r="AD79" s="44">
        <v>95</v>
      </c>
      <c r="AE79" s="44">
        <v>95</v>
      </c>
      <c r="AF79" s="44">
        <v>42</v>
      </c>
      <c r="AG79" s="61">
        <v>144</v>
      </c>
      <c r="AH79" s="46">
        <f t="shared" si="22"/>
        <v>144</v>
      </c>
      <c r="AI79" s="47">
        <f t="shared" si="23"/>
        <v>30</v>
      </c>
      <c r="AK79" s="49"/>
      <c r="AY79" s="1" t="s">
        <v>99</v>
      </c>
      <c r="AZ79" s="82">
        <f>ROUND(C97,0)</f>
        <v>-259</v>
      </c>
      <c r="BA79" s="81">
        <f t="shared" ref="BA79:BD83" si="26">D97</f>
        <v>-85.4</v>
      </c>
      <c r="BB79" s="81">
        <f t="shared" si="26"/>
        <v>-103.4</v>
      </c>
      <c r="BC79" s="81">
        <f t="shared" si="26"/>
        <v>-108</v>
      </c>
      <c r="BD79" s="81">
        <f t="shared" si="26"/>
        <v>-92.6</v>
      </c>
      <c r="BE79" s="82">
        <f>I97</f>
        <v>-156</v>
      </c>
      <c r="BF79" s="82">
        <f>K97</f>
        <v>-120.3</v>
      </c>
      <c r="BG79" s="82">
        <f t="shared" ref="BG79:BP83" si="27">M97</f>
        <v>-190</v>
      </c>
      <c r="BH79" s="82">
        <f t="shared" si="27"/>
        <v>-75</v>
      </c>
      <c r="BI79" s="82">
        <f t="shared" si="27"/>
        <v>230</v>
      </c>
      <c r="BJ79" s="82">
        <f t="shared" si="27"/>
        <v>289</v>
      </c>
      <c r="BK79" s="82">
        <f t="shared" si="27"/>
        <v>268</v>
      </c>
      <c r="BL79" s="82">
        <f t="shared" si="27"/>
        <v>204</v>
      </c>
      <c r="BM79" s="82">
        <f t="shared" si="27"/>
        <v>143.5</v>
      </c>
      <c r="BN79" s="82">
        <f t="shared" si="27"/>
        <v>116.3</v>
      </c>
      <c r="BO79" s="82">
        <f t="shared" si="27"/>
        <v>148</v>
      </c>
      <c r="BP79" s="82">
        <f t="shared" si="27"/>
        <v>121.1</v>
      </c>
      <c r="BQ79" s="82">
        <f>X97</f>
        <v>172.9</v>
      </c>
      <c r="BR79" s="82">
        <f>Z97</f>
        <v>-130.19999999999999</v>
      </c>
      <c r="BS79" s="81">
        <f>AB97</f>
        <v>-205</v>
      </c>
      <c r="BT79" s="81">
        <f t="shared" ref="BT79:BV83" si="28">AD97</f>
        <v>-176</v>
      </c>
      <c r="BU79" s="81">
        <f t="shared" si="28"/>
        <v>-190</v>
      </c>
      <c r="BV79" s="81">
        <f t="shared" si="28"/>
        <v>-190</v>
      </c>
      <c r="BW79" s="81">
        <f>B97</f>
        <v>-340</v>
      </c>
    </row>
    <row r="80" spans="1:88" x14ac:dyDescent="0.25">
      <c r="A80" s="63" t="s">
        <v>100</v>
      </c>
      <c r="B80" s="43">
        <v>35</v>
      </c>
      <c r="C80" s="43">
        <v>25</v>
      </c>
      <c r="D80" s="43">
        <v>34.799999999999997</v>
      </c>
      <c r="E80" s="43">
        <v>28.1</v>
      </c>
      <c r="F80" s="43">
        <v>28.1</v>
      </c>
      <c r="G80" s="43">
        <v>25</v>
      </c>
      <c r="H80" s="43">
        <v>25</v>
      </c>
      <c r="I80" s="43">
        <v>37.299999999999997</v>
      </c>
      <c r="J80" s="43">
        <v>55.3</v>
      </c>
      <c r="K80" s="43">
        <v>55</v>
      </c>
      <c r="L80" s="43">
        <v>59.6</v>
      </c>
      <c r="M80" s="43">
        <v>68</v>
      </c>
      <c r="N80" s="43">
        <v>68</v>
      </c>
      <c r="O80" s="43">
        <v>35</v>
      </c>
      <c r="P80" s="43">
        <v>23</v>
      </c>
      <c r="Q80" s="43">
        <v>25</v>
      </c>
      <c r="R80" s="43">
        <v>0</v>
      </c>
      <c r="S80" s="43">
        <v>0</v>
      </c>
      <c r="T80" s="43">
        <v>0</v>
      </c>
      <c r="U80" s="43">
        <v>0</v>
      </c>
      <c r="V80" s="43">
        <v>25.8</v>
      </c>
      <c r="W80" s="43">
        <v>34.9</v>
      </c>
      <c r="X80" s="43">
        <v>35.5</v>
      </c>
      <c r="Y80" s="43">
        <v>52.8</v>
      </c>
      <c r="Z80" s="43">
        <v>69.3</v>
      </c>
      <c r="AA80" s="43">
        <v>68.900000000000006</v>
      </c>
      <c r="AB80" s="44">
        <v>64.099999999999994</v>
      </c>
      <c r="AC80" s="44">
        <v>64.099999999999994</v>
      </c>
      <c r="AD80" s="44">
        <v>55.2</v>
      </c>
      <c r="AE80" s="44">
        <v>55.2</v>
      </c>
      <c r="AF80" s="44">
        <v>33.700000000000003</v>
      </c>
      <c r="AG80" s="64">
        <v>70</v>
      </c>
      <c r="AH80" s="46">
        <f t="shared" si="22"/>
        <v>69.3</v>
      </c>
      <c r="AI80" s="47">
        <f t="shared" si="23"/>
        <v>0</v>
      </c>
      <c r="AK80" s="49"/>
      <c r="AY80" s="1" t="s">
        <v>101</v>
      </c>
      <c r="AZ80" s="82">
        <f>ROUND(C98,0)</f>
        <v>0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0</v>
      </c>
    </row>
    <row r="81" spans="1:75" x14ac:dyDescent="0.25">
      <c r="A81" s="63" t="s">
        <v>102</v>
      </c>
      <c r="B81" s="43">
        <v>40.4</v>
      </c>
      <c r="C81" s="43">
        <v>31.6</v>
      </c>
      <c r="D81" s="43">
        <v>22.7</v>
      </c>
      <c r="E81" s="43">
        <v>16.5</v>
      </c>
      <c r="F81" s="43">
        <v>16.5</v>
      </c>
      <c r="G81" s="43">
        <v>16.600000000000001</v>
      </c>
      <c r="H81" s="43">
        <v>23.2</v>
      </c>
      <c r="I81" s="43">
        <v>35</v>
      </c>
      <c r="J81" s="43">
        <v>37.799999999999997</v>
      </c>
      <c r="K81" s="43">
        <v>56</v>
      </c>
      <c r="L81" s="43">
        <v>63.1</v>
      </c>
      <c r="M81" s="43">
        <v>69</v>
      </c>
      <c r="N81" s="43">
        <v>69</v>
      </c>
      <c r="O81" s="43">
        <v>55.9</v>
      </c>
      <c r="P81" s="43">
        <v>35</v>
      </c>
      <c r="Q81" s="43">
        <v>33</v>
      </c>
      <c r="R81" s="43">
        <v>22</v>
      </c>
      <c r="S81" s="43">
        <v>22.7</v>
      </c>
      <c r="T81" s="43">
        <v>35</v>
      </c>
      <c r="U81" s="43">
        <v>45.3</v>
      </c>
      <c r="V81" s="43">
        <v>32.6</v>
      </c>
      <c r="W81" s="43">
        <v>32.5</v>
      </c>
      <c r="X81" s="43">
        <v>50</v>
      </c>
      <c r="Y81" s="43">
        <v>46.7</v>
      </c>
      <c r="Z81" s="43">
        <v>71.2</v>
      </c>
      <c r="AA81" s="43">
        <v>71</v>
      </c>
      <c r="AB81" s="44">
        <v>65.3</v>
      </c>
      <c r="AC81" s="44">
        <v>65.3</v>
      </c>
      <c r="AD81" s="44">
        <v>49</v>
      </c>
      <c r="AE81" s="44">
        <v>49</v>
      </c>
      <c r="AF81" s="44">
        <v>44.2</v>
      </c>
      <c r="AG81" s="64">
        <v>69</v>
      </c>
      <c r="AH81" s="46">
        <f t="shared" si="22"/>
        <v>71.2</v>
      </c>
      <c r="AI81" s="47">
        <f t="shared" si="23"/>
        <v>16.5</v>
      </c>
      <c r="AK81" s="49"/>
      <c r="AL81" s="83"/>
      <c r="AO81" s="83"/>
      <c r="AY81" s="1" t="s">
        <v>103</v>
      </c>
      <c r="AZ81" s="82">
        <f>ROUND(C99,0)</f>
        <v>103</v>
      </c>
      <c r="BA81" s="81">
        <f t="shared" si="26"/>
        <v>101.3</v>
      </c>
      <c r="BB81" s="81">
        <f t="shared" si="26"/>
        <v>86.4</v>
      </c>
      <c r="BC81" s="81">
        <f t="shared" si="26"/>
        <v>96.7</v>
      </c>
      <c r="BD81" s="81">
        <f t="shared" si="26"/>
        <v>90.5</v>
      </c>
      <c r="BE81" s="82">
        <f>I99</f>
        <v>104</v>
      </c>
      <c r="BF81" s="82">
        <f>K99</f>
        <v>105.3</v>
      </c>
      <c r="BG81" s="82">
        <f t="shared" si="27"/>
        <v>112.3</v>
      </c>
      <c r="BH81" s="82">
        <f t="shared" si="27"/>
        <v>125</v>
      </c>
      <c r="BI81" s="82">
        <f t="shared" si="27"/>
        <v>110</v>
      </c>
      <c r="BJ81" s="82">
        <f t="shared" si="27"/>
        <v>97</v>
      </c>
      <c r="BK81" s="82">
        <f t="shared" si="27"/>
        <v>90</v>
      </c>
      <c r="BL81" s="82">
        <f t="shared" si="27"/>
        <v>77</v>
      </c>
      <c r="BM81" s="82">
        <f t="shared" si="27"/>
        <v>80.5</v>
      </c>
      <c r="BN81" s="82">
        <f t="shared" si="27"/>
        <v>78.2</v>
      </c>
      <c r="BO81" s="82">
        <f t="shared" si="27"/>
        <v>85</v>
      </c>
      <c r="BP81" s="82">
        <f t="shared" si="27"/>
        <v>77.400000000000006</v>
      </c>
      <c r="BQ81" s="82">
        <f>X99</f>
        <v>94.2</v>
      </c>
      <c r="BR81" s="82">
        <f>Z99</f>
        <v>106.6</v>
      </c>
      <c r="BS81" s="81">
        <f>AB99</f>
        <v>87.2</v>
      </c>
      <c r="BT81" s="81">
        <f t="shared" si="28"/>
        <v>80</v>
      </c>
      <c r="BU81" s="81">
        <f t="shared" si="28"/>
        <v>85</v>
      </c>
      <c r="BV81" s="81">
        <f t="shared" si="28"/>
        <v>100</v>
      </c>
      <c r="BW81" s="81">
        <f>B99</f>
        <v>102.5</v>
      </c>
    </row>
    <row r="82" spans="1:75" s="83" customFormat="1" x14ac:dyDescent="0.25">
      <c r="A82" s="63" t="s">
        <v>104</v>
      </c>
      <c r="B82" s="43">
        <v>46.88</v>
      </c>
      <c r="C82" s="43">
        <v>46.88</v>
      </c>
      <c r="D82" s="43">
        <v>46.88</v>
      </c>
      <c r="E82" s="43">
        <v>46.88</v>
      </c>
      <c r="F82" s="43">
        <v>46.88</v>
      </c>
      <c r="G82" s="43">
        <v>43.6</v>
      </c>
      <c r="H82" s="43">
        <v>43.6</v>
      </c>
      <c r="I82" s="43">
        <v>43.6</v>
      </c>
      <c r="J82" s="43">
        <v>43.6</v>
      </c>
      <c r="K82" s="66">
        <v>0</v>
      </c>
      <c r="L82" s="66">
        <v>45.3</v>
      </c>
      <c r="M82" s="43">
        <v>38.9</v>
      </c>
      <c r="N82" s="43">
        <v>42</v>
      </c>
      <c r="O82" s="43">
        <v>39.799999999999997</v>
      </c>
      <c r="P82" s="43">
        <v>37.700000000000003</v>
      </c>
      <c r="Q82" s="43">
        <v>40</v>
      </c>
      <c r="R82" s="43">
        <v>40</v>
      </c>
      <c r="S82" s="43">
        <v>31</v>
      </c>
      <c r="T82" s="43">
        <v>39.299999999999997</v>
      </c>
      <c r="U82" s="43">
        <v>20.8</v>
      </c>
      <c r="V82" s="43">
        <v>39.6</v>
      </c>
      <c r="W82" s="43">
        <v>39.5</v>
      </c>
      <c r="X82" s="43">
        <v>39.5</v>
      </c>
      <c r="Y82" s="43">
        <v>38.5</v>
      </c>
      <c r="Z82" s="43">
        <v>38.700000000000003</v>
      </c>
      <c r="AA82" s="43">
        <v>38.5</v>
      </c>
      <c r="AB82" s="43">
        <v>38.5</v>
      </c>
      <c r="AC82" s="43">
        <v>38.5</v>
      </c>
      <c r="AD82" s="43">
        <v>41</v>
      </c>
      <c r="AE82" s="43">
        <v>41</v>
      </c>
      <c r="AF82" s="43">
        <v>41</v>
      </c>
      <c r="AG82" s="64">
        <v>60</v>
      </c>
      <c r="AH82" s="46">
        <f t="shared" si="22"/>
        <v>46.88</v>
      </c>
      <c r="AI82" s="47">
        <f t="shared" si="23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6"/>
        <v>0</v>
      </c>
      <c r="BB82" s="81">
        <f t="shared" si="26"/>
        <v>0</v>
      </c>
      <c r="BC82" s="81">
        <f t="shared" si="26"/>
        <v>0</v>
      </c>
      <c r="BD82" s="81">
        <f t="shared" si="26"/>
        <v>0</v>
      </c>
      <c r="BE82" s="82">
        <f>I100</f>
        <v>0</v>
      </c>
      <c r="BF82" s="82">
        <f>K100</f>
        <v>13</v>
      </c>
      <c r="BG82" s="82">
        <f t="shared" si="27"/>
        <v>8.4</v>
      </c>
      <c r="BH82" s="82">
        <f t="shared" si="27"/>
        <v>8.8000000000000007</v>
      </c>
      <c r="BI82" s="82">
        <f t="shared" si="27"/>
        <v>5.4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31.5</v>
      </c>
      <c r="BN82" s="82">
        <f t="shared" si="27"/>
        <v>21.8</v>
      </c>
      <c r="BO82" s="82">
        <f t="shared" si="27"/>
        <v>29.2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0</v>
      </c>
    </row>
    <row r="83" spans="1:75" x14ac:dyDescent="0.25">
      <c r="A83" s="63" t="s">
        <v>106</v>
      </c>
      <c r="B83" s="44">
        <v>0</v>
      </c>
      <c r="C83" s="44">
        <v>0</v>
      </c>
      <c r="D83" s="44">
        <v>0</v>
      </c>
      <c r="E83" s="44">
        <v>10</v>
      </c>
      <c r="F83" s="44">
        <v>10</v>
      </c>
      <c r="G83" s="44">
        <v>10</v>
      </c>
      <c r="H83" s="44">
        <v>10</v>
      </c>
      <c r="I83" s="44">
        <v>10</v>
      </c>
      <c r="J83" s="44">
        <v>10</v>
      </c>
      <c r="K83" s="43">
        <v>12</v>
      </c>
      <c r="L83" s="43">
        <v>10</v>
      </c>
      <c r="M83" s="43">
        <v>10</v>
      </c>
      <c r="N83" s="43">
        <v>10</v>
      </c>
      <c r="O83" s="43">
        <v>25</v>
      </c>
      <c r="P83" s="43">
        <v>10</v>
      </c>
      <c r="Q83" s="43">
        <v>10</v>
      </c>
      <c r="R83" s="43">
        <v>0</v>
      </c>
      <c r="S83" s="43">
        <v>0</v>
      </c>
      <c r="T83" s="43">
        <v>0</v>
      </c>
      <c r="U83" s="43">
        <v>10.3</v>
      </c>
      <c r="V83" s="43">
        <v>11.9</v>
      </c>
      <c r="W83" s="43">
        <v>10.199999999999999</v>
      </c>
      <c r="X83" s="43">
        <v>10.199999999999999</v>
      </c>
      <c r="Y83" s="43">
        <v>15</v>
      </c>
      <c r="Z83" s="43">
        <v>25.4</v>
      </c>
      <c r="AA83" s="43">
        <v>24.5</v>
      </c>
      <c r="AB83" s="43">
        <v>24.5</v>
      </c>
      <c r="AC83" s="43">
        <v>24.5</v>
      </c>
      <c r="AD83" s="43">
        <v>24.5</v>
      </c>
      <c r="AE83" s="43">
        <v>24.5</v>
      </c>
      <c r="AF83" s="43">
        <v>15</v>
      </c>
      <c r="AG83" s="64">
        <v>30</v>
      </c>
      <c r="AH83" s="46">
        <f t="shared" si="22"/>
        <v>25.4</v>
      </c>
      <c r="AI83" s="47">
        <f t="shared" si="23"/>
        <v>0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0</v>
      </c>
      <c r="BH83" s="82">
        <f t="shared" si="27"/>
        <v>0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0</v>
      </c>
      <c r="BP83" s="82">
        <f t="shared" si="2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0.3</v>
      </c>
      <c r="L84" s="44">
        <v>0.8</v>
      </c>
      <c r="M84" s="44">
        <v>1</v>
      </c>
      <c r="N84" s="44">
        <v>1</v>
      </c>
      <c r="O84" s="44">
        <v>2</v>
      </c>
      <c r="P84" s="44">
        <v>1.3</v>
      </c>
      <c r="Q84" s="44">
        <v>2.2000000000000002</v>
      </c>
      <c r="R84" s="44">
        <v>3.9</v>
      </c>
      <c r="S84" s="43">
        <v>3.3</v>
      </c>
      <c r="T84" s="43">
        <v>2</v>
      </c>
      <c r="U84" s="43">
        <v>2.7</v>
      </c>
      <c r="V84" s="43">
        <v>1.5</v>
      </c>
      <c r="W84" s="43">
        <v>0.6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2"/>
        <v>3.9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10.6</v>
      </c>
      <c r="C85" s="43">
        <v>10.6</v>
      </c>
      <c r="D85" s="43">
        <v>10.6</v>
      </c>
      <c r="E85" s="43">
        <v>10.6</v>
      </c>
      <c r="F85" s="43">
        <v>10.6</v>
      </c>
      <c r="G85" s="43">
        <v>11.6</v>
      </c>
      <c r="H85" s="43">
        <v>11.6</v>
      </c>
      <c r="I85" s="43">
        <v>11.6</v>
      </c>
      <c r="J85" s="43">
        <v>11.6</v>
      </c>
      <c r="K85" s="43">
        <v>11.6</v>
      </c>
      <c r="L85" s="43">
        <v>11.6</v>
      </c>
      <c r="M85" s="43">
        <v>11.6</v>
      </c>
      <c r="N85" s="43">
        <v>11.6</v>
      </c>
      <c r="O85" s="43">
        <v>11.6</v>
      </c>
      <c r="P85" s="43">
        <v>11.6</v>
      </c>
      <c r="Q85" s="43">
        <v>11.6</v>
      </c>
      <c r="R85" s="43">
        <v>11.6</v>
      </c>
      <c r="S85" s="43">
        <v>10.6</v>
      </c>
      <c r="T85" s="43">
        <v>10.6</v>
      </c>
      <c r="U85" s="43">
        <v>10.6</v>
      </c>
      <c r="V85" s="43">
        <v>10.6</v>
      </c>
      <c r="W85" s="43">
        <v>10.6</v>
      </c>
      <c r="X85" s="43">
        <v>10.6</v>
      </c>
      <c r="Y85" s="43">
        <v>10.6</v>
      </c>
      <c r="Z85" s="43">
        <v>10.6</v>
      </c>
      <c r="AA85" s="43">
        <v>10.6</v>
      </c>
      <c r="AB85" s="43">
        <v>10.6</v>
      </c>
      <c r="AC85" s="43">
        <v>10.6</v>
      </c>
      <c r="AD85" s="43">
        <v>10.6</v>
      </c>
      <c r="AE85" s="43">
        <v>10.6</v>
      </c>
      <c r="AF85" s="43">
        <v>10.6</v>
      </c>
      <c r="AG85" s="64">
        <v>24</v>
      </c>
      <c r="AH85" s="46">
        <f t="shared" si="22"/>
        <v>11.6</v>
      </c>
      <c r="AI85" s="47">
        <f t="shared" si="23"/>
        <v>10.6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2.4</v>
      </c>
      <c r="C86" s="43">
        <v>2.4</v>
      </c>
      <c r="D86" s="43">
        <v>2.4</v>
      </c>
      <c r="E86" s="43">
        <v>2.4</v>
      </c>
      <c r="F86" s="43">
        <v>2.4</v>
      </c>
      <c r="G86" s="43">
        <v>1.9</v>
      </c>
      <c r="H86" s="43">
        <v>1.9</v>
      </c>
      <c r="I86" s="43">
        <v>1.9</v>
      </c>
      <c r="J86" s="43">
        <v>1.9</v>
      </c>
      <c r="K86" s="43">
        <v>1.9</v>
      </c>
      <c r="L86" s="43">
        <v>1.9</v>
      </c>
      <c r="M86" s="43">
        <v>1.9</v>
      </c>
      <c r="N86" s="43">
        <v>1.9</v>
      </c>
      <c r="O86" s="43">
        <v>1.9</v>
      </c>
      <c r="P86" s="43">
        <v>1.9</v>
      </c>
      <c r="Q86" s="43">
        <v>1.9</v>
      </c>
      <c r="R86" s="43">
        <v>1.9</v>
      </c>
      <c r="S86" s="43">
        <v>0</v>
      </c>
      <c r="T86" s="43">
        <v>2.2999999999999998</v>
      </c>
      <c r="U86" s="43">
        <v>2.1</v>
      </c>
      <c r="V86" s="43">
        <v>1.9</v>
      </c>
      <c r="W86" s="43">
        <v>2</v>
      </c>
      <c r="X86" s="43">
        <v>2.1</v>
      </c>
      <c r="Y86" s="43">
        <v>2.1</v>
      </c>
      <c r="Z86" s="43">
        <v>2.1</v>
      </c>
      <c r="AA86" s="43">
        <v>2.1</v>
      </c>
      <c r="AB86" s="43">
        <v>2.1</v>
      </c>
      <c r="AC86" s="43">
        <v>2.1</v>
      </c>
      <c r="AD86" s="43">
        <v>2.1</v>
      </c>
      <c r="AE86" s="43">
        <v>2.1</v>
      </c>
      <c r="AF86" s="43">
        <v>2.1</v>
      </c>
      <c r="AG86" s="64">
        <v>15</v>
      </c>
      <c r="AH86" s="46">
        <f t="shared" si="22"/>
        <v>2.4</v>
      </c>
      <c r="AI86" s="47">
        <f t="shared" si="23"/>
        <v>0</v>
      </c>
      <c r="AK86" s="49"/>
      <c r="AZ86" s="82">
        <f t="shared" ref="AZ86:BW91" si="30">VALUE(AZ79)</f>
        <v>-259</v>
      </c>
      <c r="BA86" s="82">
        <f t="shared" si="30"/>
        <v>-85.4</v>
      </c>
      <c r="BB86" s="82">
        <f t="shared" si="30"/>
        <v>-103.4</v>
      </c>
      <c r="BC86" s="82">
        <f t="shared" si="30"/>
        <v>-108</v>
      </c>
      <c r="BD86" s="82">
        <f t="shared" si="30"/>
        <v>-92.6</v>
      </c>
      <c r="BE86" s="82">
        <f t="shared" si="30"/>
        <v>-156</v>
      </c>
      <c r="BF86" s="82">
        <f t="shared" si="30"/>
        <v>-120.3</v>
      </c>
      <c r="BG86" s="82">
        <f t="shared" si="30"/>
        <v>-190</v>
      </c>
      <c r="BH86" s="82">
        <f t="shared" si="30"/>
        <v>-75</v>
      </c>
      <c r="BI86" s="82">
        <f t="shared" si="30"/>
        <v>230</v>
      </c>
      <c r="BJ86" s="82">
        <f t="shared" si="30"/>
        <v>289</v>
      </c>
      <c r="BK86" s="82">
        <f t="shared" si="30"/>
        <v>268</v>
      </c>
      <c r="BL86" s="82">
        <f t="shared" si="30"/>
        <v>204</v>
      </c>
      <c r="BM86" s="82">
        <f t="shared" si="30"/>
        <v>143.5</v>
      </c>
      <c r="BN86" s="82">
        <f t="shared" si="30"/>
        <v>116.3</v>
      </c>
      <c r="BO86" s="82">
        <f t="shared" si="30"/>
        <v>148</v>
      </c>
      <c r="BP86" s="82">
        <f t="shared" si="30"/>
        <v>121.1</v>
      </c>
      <c r="BQ86" s="82">
        <f t="shared" si="30"/>
        <v>172.9</v>
      </c>
      <c r="BR86" s="82">
        <f t="shared" si="30"/>
        <v>-130.19999999999999</v>
      </c>
      <c r="BS86" s="82">
        <f t="shared" si="30"/>
        <v>-205</v>
      </c>
      <c r="BT86" s="82">
        <f t="shared" si="30"/>
        <v>-176</v>
      </c>
      <c r="BU86" s="82">
        <f t="shared" si="30"/>
        <v>-190</v>
      </c>
      <c r="BV86" s="82">
        <f t="shared" si="30"/>
        <v>-190</v>
      </c>
      <c r="BW86" s="82">
        <f t="shared" si="30"/>
        <v>-340</v>
      </c>
    </row>
    <row r="87" spans="1:75" x14ac:dyDescent="0.25">
      <c r="A87" s="63" t="s">
        <v>112</v>
      </c>
      <c r="B87" s="43">
        <v>6</v>
      </c>
      <c r="C87" s="43">
        <v>6</v>
      </c>
      <c r="D87" s="43">
        <v>6</v>
      </c>
      <c r="E87" s="43">
        <v>6</v>
      </c>
      <c r="F87" s="43">
        <v>6</v>
      </c>
      <c r="G87" s="43">
        <v>6.2</v>
      </c>
      <c r="H87" s="43">
        <v>6.2</v>
      </c>
      <c r="I87" s="43">
        <v>6.2</v>
      </c>
      <c r="J87" s="43">
        <v>6.2</v>
      </c>
      <c r="K87" s="43">
        <v>6.2</v>
      </c>
      <c r="L87" s="43">
        <v>6.2</v>
      </c>
      <c r="M87" s="43">
        <v>6.2</v>
      </c>
      <c r="N87" s="43">
        <v>6.2</v>
      </c>
      <c r="O87" s="43">
        <v>3.5</v>
      </c>
      <c r="P87" s="43">
        <v>3.5</v>
      </c>
      <c r="Q87" s="43">
        <v>3.5</v>
      </c>
      <c r="R87" s="43">
        <v>3.5</v>
      </c>
      <c r="S87" s="43">
        <v>6.7</v>
      </c>
      <c r="T87" s="43">
        <v>6</v>
      </c>
      <c r="U87" s="43">
        <v>6.2</v>
      </c>
      <c r="V87" s="43">
        <v>5.9</v>
      </c>
      <c r="W87" s="43">
        <v>5.7</v>
      </c>
      <c r="X87" s="43">
        <v>5.0999999999999996</v>
      </c>
      <c r="Y87" s="43">
        <v>4.7</v>
      </c>
      <c r="Z87" s="43">
        <v>4.4000000000000004</v>
      </c>
      <c r="AA87" s="43">
        <v>5</v>
      </c>
      <c r="AB87" s="43">
        <v>5</v>
      </c>
      <c r="AC87" s="43">
        <v>5</v>
      </c>
      <c r="AD87" s="43">
        <v>5</v>
      </c>
      <c r="AE87" s="43">
        <v>5</v>
      </c>
      <c r="AF87" s="43">
        <v>5</v>
      </c>
      <c r="AG87" s="64">
        <v>14.1</v>
      </c>
      <c r="AH87" s="46">
        <f t="shared" si="22"/>
        <v>6.7</v>
      </c>
      <c r="AI87" s="47">
        <f t="shared" si="23"/>
        <v>3.5</v>
      </c>
      <c r="AK87" s="49"/>
      <c r="AZ87" s="82">
        <f t="shared" si="30"/>
        <v>0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0</v>
      </c>
    </row>
    <row r="88" spans="1:75" x14ac:dyDescent="0.25">
      <c r="A88" s="84" t="s">
        <v>113</v>
      </c>
      <c r="B88" s="43">
        <v>2.8</v>
      </c>
      <c r="C88" s="43">
        <v>2.8</v>
      </c>
      <c r="D88" s="43">
        <v>2.8</v>
      </c>
      <c r="E88" s="43">
        <v>2.8</v>
      </c>
      <c r="F88" s="43">
        <v>2.8</v>
      </c>
      <c r="G88" s="43">
        <v>3.3</v>
      </c>
      <c r="H88" s="43">
        <v>3.3</v>
      </c>
      <c r="I88" s="43">
        <v>3.3</v>
      </c>
      <c r="J88" s="43">
        <v>3.3</v>
      </c>
      <c r="K88" s="43">
        <v>3.3</v>
      </c>
      <c r="L88" s="43">
        <v>3.3</v>
      </c>
      <c r="M88" s="43">
        <v>3.3</v>
      </c>
      <c r="N88" s="43">
        <v>3.3</v>
      </c>
      <c r="O88" s="43">
        <v>4.4000000000000004</v>
      </c>
      <c r="P88" s="43">
        <v>4.4000000000000004</v>
      </c>
      <c r="Q88" s="43">
        <v>4.4000000000000004</v>
      </c>
      <c r="R88" s="43">
        <v>4.4000000000000004</v>
      </c>
      <c r="S88" s="43">
        <v>4.5999999999999996</v>
      </c>
      <c r="T88" s="43">
        <v>4.4000000000000004</v>
      </c>
      <c r="U88" s="43">
        <v>4.5999999999999996</v>
      </c>
      <c r="V88" s="43">
        <v>6.4</v>
      </c>
      <c r="W88" s="43">
        <v>6.4</v>
      </c>
      <c r="X88" s="43">
        <v>6.4</v>
      </c>
      <c r="Y88" s="43">
        <v>6.3</v>
      </c>
      <c r="Z88" s="43">
        <v>7.2</v>
      </c>
      <c r="AA88" s="43">
        <v>7.1</v>
      </c>
      <c r="AB88" s="43">
        <v>7.1</v>
      </c>
      <c r="AC88" s="43">
        <v>7.1</v>
      </c>
      <c r="AD88" s="43">
        <v>7.1</v>
      </c>
      <c r="AE88" s="43">
        <v>7.1</v>
      </c>
      <c r="AF88" s="43">
        <v>7.1</v>
      </c>
      <c r="AG88" s="64">
        <v>14</v>
      </c>
      <c r="AH88" s="46">
        <f t="shared" si="22"/>
        <v>7.2</v>
      </c>
      <c r="AI88" s="47">
        <f t="shared" si="23"/>
        <v>2.8</v>
      </c>
      <c r="AK88" s="49"/>
      <c r="AZ88" s="82">
        <f t="shared" si="30"/>
        <v>103</v>
      </c>
      <c r="BA88" s="82">
        <f t="shared" si="30"/>
        <v>101.3</v>
      </c>
      <c r="BB88" s="82">
        <f t="shared" si="30"/>
        <v>86.4</v>
      </c>
      <c r="BC88" s="82">
        <f t="shared" si="30"/>
        <v>96.7</v>
      </c>
      <c r="BD88" s="82">
        <f t="shared" si="30"/>
        <v>90.5</v>
      </c>
      <c r="BE88" s="82">
        <f t="shared" si="30"/>
        <v>104</v>
      </c>
      <c r="BF88" s="82">
        <f t="shared" si="30"/>
        <v>105.3</v>
      </c>
      <c r="BG88" s="82">
        <f t="shared" si="30"/>
        <v>112.3</v>
      </c>
      <c r="BH88" s="82">
        <f t="shared" si="30"/>
        <v>125</v>
      </c>
      <c r="BI88" s="82">
        <f t="shared" si="30"/>
        <v>110</v>
      </c>
      <c r="BJ88" s="82">
        <f t="shared" si="30"/>
        <v>97</v>
      </c>
      <c r="BK88" s="82">
        <f t="shared" si="30"/>
        <v>90</v>
      </c>
      <c r="BL88" s="82">
        <f t="shared" si="30"/>
        <v>77</v>
      </c>
      <c r="BM88" s="82">
        <f t="shared" si="30"/>
        <v>80.5</v>
      </c>
      <c r="BN88" s="82">
        <f t="shared" si="30"/>
        <v>78.2</v>
      </c>
      <c r="BO88" s="82">
        <f t="shared" si="30"/>
        <v>85</v>
      </c>
      <c r="BP88" s="82">
        <f t="shared" si="30"/>
        <v>77.400000000000006</v>
      </c>
      <c r="BQ88" s="82">
        <f t="shared" si="30"/>
        <v>94.2</v>
      </c>
      <c r="BR88" s="82">
        <f t="shared" si="30"/>
        <v>106.6</v>
      </c>
      <c r="BS88" s="82">
        <f t="shared" si="30"/>
        <v>87.2</v>
      </c>
      <c r="BT88" s="82">
        <f t="shared" si="30"/>
        <v>80</v>
      </c>
      <c r="BU88" s="82">
        <f t="shared" si="30"/>
        <v>85</v>
      </c>
      <c r="BV88" s="82">
        <f t="shared" si="30"/>
        <v>100</v>
      </c>
      <c r="BW88" s="82">
        <f t="shared" si="30"/>
        <v>102.5</v>
      </c>
    </row>
    <row r="89" spans="1:75" x14ac:dyDescent="0.25">
      <c r="A89" s="63" t="s">
        <v>114</v>
      </c>
      <c r="B89" s="43">
        <v>7.1</v>
      </c>
      <c r="C89" s="43">
        <v>7.1</v>
      </c>
      <c r="D89" s="43">
        <v>7.1</v>
      </c>
      <c r="E89" s="43">
        <v>7.1</v>
      </c>
      <c r="F89" s="43">
        <v>7.1</v>
      </c>
      <c r="G89" s="43">
        <v>6.5</v>
      </c>
      <c r="H89" s="43">
        <v>6.5</v>
      </c>
      <c r="I89" s="43">
        <v>6.5</v>
      </c>
      <c r="J89" s="43">
        <v>6.5</v>
      </c>
      <c r="K89" s="43">
        <v>6.5</v>
      </c>
      <c r="L89" s="43">
        <v>6.5</v>
      </c>
      <c r="M89" s="43">
        <v>6.5</v>
      </c>
      <c r="N89" s="43">
        <v>6.5</v>
      </c>
      <c r="O89" s="43">
        <v>7.5</v>
      </c>
      <c r="P89" s="43">
        <v>7.5</v>
      </c>
      <c r="Q89" s="43">
        <v>7.5</v>
      </c>
      <c r="R89" s="43">
        <v>7.5</v>
      </c>
      <c r="S89" s="43">
        <v>7.6</v>
      </c>
      <c r="T89" s="43">
        <v>7.6</v>
      </c>
      <c r="U89" s="43">
        <v>7.6</v>
      </c>
      <c r="V89" s="43">
        <v>7.6</v>
      </c>
      <c r="W89" s="43">
        <v>7.9</v>
      </c>
      <c r="X89" s="43">
        <v>8.1</v>
      </c>
      <c r="Y89" s="43">
        <v>8.1</v>
      </c>
      <c r="Z89" s="43">
        <v>8.1</v>
      </c>
      <c r="AA89" s="43">
        <v>8.1</v>
      </c>
      <c r="AB89" s="43">
        <v>8.1</v>
      </c>
      <c r="AC89" s="43">
        <v>8.1</v>
      </c>
      <c r="AD89" s="43">
        <v>8.1</v>
      </c>
      <c r="AE89" s="43">
        <v>8.1</v>
      </c>
      <c r="AF89" s="43">
        <v>8.1</v>
      </c>
      <c r="AG89" s="64">
        <v>10.050000000000001</v>
      </c>
      <c r="AH89" s="46">
        <f t="shared" si="22"/>
        <v>8.1</v>
      </c>
      <c r="AI89" s="47">
        <f t="shared" si="23"/>
        <v>6.5</v>
      </c>
      <c r="AK89" s="49"/>
      <c r="AZ89" s="82">
        <f t="shared" si="30"/>
        <v>0</v>
      </c>
      <c r="BA89" s="82">
        <f t="shared" si="30"/>
        <v>0</v>
      </c>
      <c r="BB89" s="82">
        <f t="shared" si="30"/>
        <v>0</v>
      </c>
      <c r="BC89" s="82">
        <f t="shared" si="30"/>
        <v>0</v>
      </c>
      <c r="BD89" s="82">
        <f t="shared" si="30"/>
        <v>0</v>
      </c>
      <c r="BE89" s="82">
        <f t="shared" si="30"/>
        <v>0</v>
      </c>
      <c r="BF89" s="82">
        <f t="shared" si="30"/>
        <v>13</v>
      </c>
      <c r="BG89" s="82">
        <f t="shared" si="30"/>
        <v>8.4</v>
      </c>
      <c r="BH89" s="82">
        <f t="shared" si="30"/>
        <v>8.8000000000000007</v>
      </c>
      <c r="BI89" s="82">
        <f t="shared" si="30"/>
        <v>5.4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31.5</v>
      </c>
      <c r="BN89" s="82">
        <f t="shared" si="30"/>
        <v>21.8</v>
      </c>
      <c r="BO89" s="82">
        <f t="shared" si="30"/>
        <v>29.2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0</v>
      </c>
    </row>
    <row r="90" spans="1:75" x14ac:dyDescent="0.25">
      <c r="A90" s="63" t="s">
        <v>115</v>
      </c>
      <c r="B90" s="43">
        <v>2.5</v>
      </c>
      <c r="C90" s="43">
        <v>2.5</v>
      </c>
      <c r="D90" s="43">
        <v>2.5</v>
      </c>
      <c r="E90" s="43">
        <v>2.5</v>
      </c>
      <c r="F90" s="43">
        <v>2.5</v>
      </c>
      <c r="G90" s="43">
        <v>2.6</v>
      </c>
      <c r="H90" s="43">
        <v>2.6</v>
      </c>
      <c r="I90" s="43">
        <v>2.6</v>
      </c>
      <c r="J90" s="43">
        <v>2.6</v>
      </c>
      <c r="K90" s="43">
        <v>2.6</v>
      </c>
      <c r="L90" s="43">
        <v>2.6</v>
      </c>
      <c r="M90" s="43">
        <v>2.6</v>
      </c>
      <c r="N90" s="43">
        <v>2.6</v>
      </c>
      <c r="O90" s="43">
        <v>2.6</v>
      </c>
      <c r="P90" s="43">
        <v>2.6</v>
      </c>
      <c r="Q90" s="43">
        <v>2.6</v>
      </c>
      <c r="R90" s="43">
        <v>2.6</v>
      </c>
      <c r="S90" s="43">
        <v>2.6</v>
      </c>
      <c r="T90" s="43">
        <v>2.6</v>
      </c>
      <c r="U90" s="43">
        <v>2.6</v>
      </c>
      <c r="V90" s="43">
        <v>2.6</v>
      </c>
      <c r="W90" s="43">
        <v>2.6</v>
      </c>
      <c r="X90" s="43">
        <v>2.6</v>
      </c>
      <c r="Y90" s="43">
        <v>2.6</v>
      </c>
      <c r="Z90" s="43">
        <v>2.6</v>
      </c>
      <c r="AA90" s="43">
        <v>2.6</v>
      </c>
      <c r="AB90" s="43">
        <v>2.6</v>
      </c>
      <c r="AC90" s="43">
        <v>2.6</v>
      </c>
      <c r="AD90" s="43">
        <v>2.6</v>
      </c>
      <c r="AE90" s="43">
        <v>2.6</v>
      </c>
      <c r="AF90" s="43">
        <v>2.6</v>
      </c>
      <c r="AG90" s="64">
        <v>6.2</v>
      </c>
      <c r="AH90" s="46">
        <f t="shared" si="22"/>
        <v>2.6</v>
      </c>
      <c r="AI90" s="47">
        <f t="shared" si="23"/>
        <v>2.5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0</v>
      </c>
      <c r="BH90" s="82">
        <f t="shared" si="30"/>
        <v>0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0</v>
      </c>
      <c r="BP90" s="82">
        <f t="shared" si="30"/>
        <v>0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v>244.15000000000003</v>
      </c>
      <c r="C92" s="70">
        <f t="shared" ref="C92:AG92" si="31">SUM(C79:C91)</f>
        <v>208.88</v>
      </c>
      <c r="D92" s="70">
        <f>SUM(D79:D91)</f>
        <v>185.78</v>
      </c>
      <c r="E92" s="70">
        <f>SUM(E79:E91)</f>
        <v>164.88</v>
      </c>
      <c r="F92" s="70">
        <f>SUM(F79:F91)</f>
        <v>164.88</v>
      </c>
      <c r="G92" s="70">
        <f t="shared" si="31"/>
        <v>159.29999999999998</v>
      </c>
      <c r="H92" s="70">
        <f t="shared" si="31"/>
        <v>165.9</v>
      </c>
      <c r="I92" s="70">
        <f t="shared" si="31"/>
        <v>232</v>
      </c>
      <c r="J92" s="70">
        <f t="shared" si="31"/>
        <v>252.79999999999998</v>
      </c>
      <c r="K92" s="70">
        <f t="shared" si="31"/>
        <v>253.70000000000002</v>
      </c>
      <c r="L92" s="70">
        <f t="shared" si="31"/>
        <v>356.90000000000003</v>
      </c>
      <c r="M92" s="70">
        <f t="shared" ref="M92:R92" si="32">SUM(M79:M91)</f>
        <v>365</v>
      </c>
      <c r="N92" s="70">
        <f t="shared" si="32"/>
        <v>368.1</v>
      </c>
      <c r="O92" s="70">
        <f t="shared" si="32"/>
        <v>311.2</v>
      </c>
      <c r="P92" s="70">
        <f t="shared" si="32"/>
        <v>233.5</v>
      </c>
      <c r="Q92" s="70">
        <f t="shared" si="32"/>
        <v>218.7</v>
      </c>
      <c r="R92" s="70">
        <f t="shared" si="32"/>
        <v>139.4</v>
      </c>
      <c r="S92" s="70">
        <f t="shared" si="31"/>
        <v>121.09999999999998</v>
      </c>
      <c r="T92" s="70">
        <f t="shared" si="31"/>
        <v>141.79999999999998</v>
      </c>
      <c r="U92" s="70">
        <f t="shared" si="31"/>
        <v>144.79999999999998</v>
      </c>
      <c r="V92" s="70">
        <f t="shared" si="31"/>
        <v>178.4</v>
      </c>
      <c r="W92" s="70">
        <f t="shared" si="31"/>
        <v>184.89999999999998</v>
      </c>
      <c r="X92" s="70">
        <f t="shared" si="31"/>
        <v>203.09999999999997</v>
      </c>
      <c r="Y92" s="70">
        <f t="shared" si="31"/>
        <v>259.39999999999998</v>
      </c>
      <c r="Z92" s="70">
        <f t="shared" si="31"/>
        <v>385.6</v>
      </c>
      <c r="AA92" s="70">
        <f t="shared" si="31"/>
        <v>384.40000000000009</v>
      </c>
      <c r="AB92" s="70">
        <f t="shared" si="31"/>
        <v>362.90000000000009</v>
      </c>
      <c r="AC92" s="70">
        <f t="shared" si="31"/>
        <v>362.90000000000009</v>
      </c>
      <c r="AD92" s="70">
        <f t="shared" si="31"/>
        <v>302.2000000000001</v>
      </c>
      <c r="AE92" s="70">
        <f t="shared" si="31"/>
        <v>302.2000000000001</v>
      </c>
      <c r="AF92" s="70">
        <f t="shared" si="31"/>
        <v>213.39999999999998</v>
      </c>
      <c r="AG92" s="80">
        <f t="shared" si="31"/>
        <v>489.91</v>
      </c>
      <c r="AH92" s="46">
        <f t="shared" si="22"/>
        <v>385.6</v>
      </c>
      <c r="AI92" s="47">
        <f t="shared" si="23"/>
        <v>121.09999999999998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>
        <v>20</v>
      </c>
      <c r="AA93" s="44">
        <v>14</v>
      </c>
      <c r="AB93" s="44"/>
      <c r="AC93" s="44"/>
      <c r="AD93" s="44"/>
      <c r="AE93" s="44"/>
      <c r="AF93" s="44"/>
      <c r="AG93" s="61">
        <v>60</v>
      </c>
      <c r="AH93" s="46">
        <f t="shared" si="22"/>
        <v>20</v>
      </c>
      <c r="AI93" s="47">
        <f t="shared" si="23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>
        <v>6.7</v>
      </c>
      <c r="AB94" s="43"/>
      <c r="AC94" s="43"/>
      <c r="AD94" s="43"/>
      <c r="AE94" s="43"/>
      <c r="AF94" s="43"/>
      <c r="AG94" s="64">
        <v>32</v>
      </c>
      <c r="AH94" s="46">
        <f t="shared" si="22"/>
        <v>6.7</v>
      </c>
      <c r="AI94" s="47">
        <f t="shared" si="23"/>
        <v>6.7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>
        <v>2.9</v>
      </c>
      <c r="AB95" s="77"/>
      <c r="AC95" s="77"/>
      <c r="AD95" s="77"/>
      <c r="AE95" s="77"/>
      <c r="AF95" s="77"/>
      <c r="AG95" s="78">
        <v>14</v>
      </c>
      <c r="AH95" s="46">
        <f t="shared" si="22"/>
        <v>2.9</v>
      </c>
      <c r="AI95" s="47">
        <f t="shared" si="23"/>
        <v>2.9</v>
      </c>
      <c r="AK95" s="49"/>
      <c r="AY95" s="82"/>
      <c r="BF95" s="81"/>
      <c r="BG95" s="82">
        <f t="array" ref="BG95:BL118">TRANSPOSE(AZ79:BW84)</f>
        <v>-259</v>
      </c>
      <c r="BH95" s="82">
        <v>0</v>
      </c>
      <c r="BI95" s="82">
        <v>103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v>0</v>
      </c>
      <c r="C96" s="70">
        <f t="shared" ref="C96:AF96" si="33">C93+C94+C95</f>
        <v>0</v>
      </c>
      <c r="D96" s="70">
        <f>D93+D94+D95</f>
        <v>0</v>
      </c>
      <c r="E96" s="70">
        <f>E93+E94+E95</f>
        <v>0</v>
      </c>
      <c r="F96" s="70">
        <f>F93+F94+F95</f>
        <v>0</v>
      </c>
      <c r="G96" s="70">
        <f t="shared" si="33"/>
        <v>0</v>
      </c>
      <c r="H96" s="70">
        <f t="shared" si="33"/>
        <v>0</v>
      </c>
      <c r="I96" s="70">
        <f t="shared" si="33"/>
        <v>0</v>
      </c>
      <c r="J96" s="70">
        <f t="shared" si="33"/>
        <v>0</v>
      </c>
      <c r="K96" s="70">
        <f t="shared" si="33"/>
        <v>0</v>
      </c>
      <c r="L96" s="70">
        <f t="shared" si="33"/>
        <v>0</v>
      </c>
      <c r="M96" s="70">
        <f t="shared" ref="M96:R96" si="34">M93+M94+M95</f>
        <v>0</v>
      </c>
      <c r="N96" s="70">
        <f t="shared" si="34"/>
        <v>0</v>
      </c>
      <c r="O96" s="70">
        <f t="shared" si="34"/>
        <v>0</v>
      </c>
      <c r="P96" s="70">
        <f t="shared" si="34"/>
        <v>0</v>
      </c>
      <c r="Q96" s="70">
        <f t="shared" si="34"/>
        <v>0</v>
      </c>
      <c r="R96" s="70">
        <f t="shared" si="34"/>
        <v>0</v>
      </c>
      <c r="S96" s="70">
        <f t="shared" si="33"/>
        <v>0</v>
      </c>
      <c r="T96" s="70">
        <f t="shared" si="33"/>
        <v>0</v>
      </c>
      <c r="U96" s="70">
        <f t="shared" si="33"/>
        <v>0</v>
      </c>
      <c r="V96" s="70">
        <f t="shared" si="33"/>
        <v>0</v>
      </c>
      <c r="W96" s="70">
        <f t="shared" si="33"/>
        <v>0</v>
      </c>
      <c r="X96" s="70">
        <f t="shared" si="33"/>
        <v>0</v>
      </c>
      <c r="Y96" s="70">
        <f t="shared" si="33"/>
        <v>0</v>
      </c>
      <c r="Z96" s="70">
        <f t="shared" si="33"/>
        <v>20</v>
      </c>
      <c r="AA96" s="70">
        <f t="shared" si="33"/>
        <v>23.599999999999998</v>
      </c>
      <c r="AB96" s="70">
        <f t="shared" si="33"/>
        <v>0</v>
      </c>
      <c r="AC96" s="70">
        <f t="shared" si="33"/>
        <v>0</v>
      </c>
      <c r="AD96" s="70">
        <f t="shared" si="33"/>
        <v>0</v>
      </c>
      <c r="AE96" s="70">
        <f t="shared" si="33"/>
        <v>0</v>
      </c>
      <c r="AF96" s="70">
        <f t="shared" si="33"/>
        <v>0</v>
      </c>
      <c r="AG96" s="80">
        <f>SUM(AG93:AG95)</f>
        <v>106</v>
      </c>
      <c r="AH96" s="46">
        <f t="shared" si="22"/>
        <v>23.599999999999998</v>
      </c>
      <c r="AI96" s="47">
        <f t="shared" si="23"/>
        <v>0</v>
      </c>
      <c r="AK96" s="49"/>
      <c r="AY96" s="82"/>
      <c r="BF96" s="81"/>
      <c r="BG96" s="82">
        <v>-85.4</v>
      </c>
      <c r="BH96" s="82">
        <v>0</v>
      </c>
      <c r="BI96" s="82">
        <v>101.3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-340</v>
      </c>
      <c r="C97" s="44">
        <v>-259</v>
      </c>
      <c r="D97" s="44">
        <v>-85.4</v>
      </c>
      <c r="E97" s="44">
        <v>-103.4</v>
      </c>
      <c r="F97" s="44">
        <v>-108</v>
      </c>
      <c r="G97" s="44">
        <v>-92.6</v>
      </c>
      <c r="H97" s="44">
        <v>-96.3</v>
      </c>
      <c r="I97" s="44">
        <v>-156</v>
      </c>
      <c r="J97" s="44">
        <v>-123.6</v>
      </c>
      <c r="K97" s="44">
        <v>-120.3</v>
      </c>
      <c r="L97" s="44">
        <v>-175.3</v>
      </c>
      <c r="M97" s="44">
        <v>-190</v>
      </c>
      <c r="N97" s="44">
        <v>-75</v>
      </c>
      <c r="O97" s="44">
        <v>230</v>
      </c>
      <c r="P97" s="44">
        <v>289</v>
      </c>
      <c r="Q97" s="44">
        <v>268</v>
      </c>
      <c r="R97" s="44">
        <v>204</v>
      </c>
      <c r="S97" s="44">
        <v>143.5</v>
      </c>
      <c r="T97" s="44">
        <v>116.3</v>
      </c>
      <c r="U97" s="44">
        <v>148</v>
      </c>
      <c r="V97" s="44">
        <v>121.1</v>
      </c>
      <c r="W97" s="44">
        <v>165</v>
      </c>
      <c r="X97" s="44">
        <v>172.9</v>
      </c>
      <c r="Y97" s="44">
        <v>107.4</v>
      </c>
      <c r="Z97" s="44">
        <v>-130.19999999999999</v>
      </c>
      <c r="AA97" s="44">
        <v>-199</v>
      </c>
      <c r="AB97" s="44">
        <v>-205</v>
      </c>
      <c r="AC97" s="44">
        <v>-234</v>
      </c>
      <c r="AD97" s="44">
        <v>-176</v>
      </c>
      <c r="AE97" s="44">
        <v>-190</v>
      </c>
      <c r="AF97" s="44">
        <v>-190</v>
      </c>
      <c r="AG97" s="61"/>
      <c r="AH97" s="46">
        <f t="shared" si="22"/>
        <v>289</v>
      </c>
      <c r="AI97" s="47">
        <f t="shared" si="23"/>
        <v>-340</v>
      </c>
      <c r="AK97" s="49"/>
      <c r="AY97" s="82"/>
      <c r="BF97" s="81"/>
      <c r="BG97" s="82">
        <v>-103.4</v>
      </c>
      <c r="BH97" s="82">
        <v>0</v>
      </c>
      <c r="BI97" s="82">
        <v>86.4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0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-108</v>
      </c>
      <c r="BH98" s="82">
        <v>0</v>
      </c>
      <c r="BI98" s="82">
        <v>96.7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102.5</v>
      </c>
      <c r="C99" s="43">
        <v>102.5</v>
      </c>
      <c r="D99" s="43">
        <v>101.3</v>
      </c>
      <c r="E99" s="43">
        <v>86.4</v>
      </c>
      <c r="F99" s="43">
        <v>96.7</v>
      </c>
      <c r="G99" s="43">
        <v>90.5</v>
      </c>
      <c r="H99" s="43">
        <v>98</v>
      </c>
      <c r="I99" s="43">
        <v>104</v>
      </c>
      <c r="J99" s="43">
        <v>98.3</v>
      </c>
      <c r="K99" s="43">
        <v>105.3</v>
      </c>
      <c r="L99" s="43">
        <v>112.3</v>
      </c>
      <c r="M99" s="43">
        <v>112.3</v>
      </c>
      <c r="N99" s="43">
        <v>125</v>
      </c>
      <c r="O99" s="43">
        <v>110</v>
      </c>
      <c r="P99" s="43">
        <v>97</v>
      </c>
      <c r="Q99" s="43">
        <v>90</v>
      </c>
      <c r="R99" s="43">
        <v>77</v>
      </c>
      <c r="S99" s="43">
        <v>80.5</v>
      </c>
      <c r="T99" s="43">
        <v>78.2</v>
      </c>
      <c r="U99" s="43">
        <v>85</v>
      </c>
      <c r="V99" s="43">
        <v>77.400000000000006</v>
      </c>
      <c r="W99" s="43">
        <v>89.2</v>
      </c>
      <c r="X99" s="43">
        <v>94.2</v>
      </c>
      <c r="Y99" s="43">
        <v>93</v>
      </c>
      <c r="Z99" s="43">
        <v>106.6</v>
      </c>
      <c r="AA99" s="43">
        <v>91.4</v>
      </c>
      <c r="AB99" s="43">
        <v>87.2</v>
      </c>
      <c r="AC99" s="43">
        <v>82</v>
      </c>
      <c r="AD99" s="43">
        <v>80</v>
      </c>
      <c r="AE99" s="43">
        <v>85</v>
      </c>
      <c r="AF99" s="43">
        <v>100</v>
      </c>
      <c r="AG99" s="89"/>
      <c r="AH99" s="46">
        <f t="shared" si="22"/>
        <v>125</v>
      </c>
      <c r="AI99" s="47">
        <f t="shared" si="23"/>
        <v>77</v>
      </c>
      <c r="AK99" s="90"/>
      <c r="AL99" s="91"/>
      <c r="AM99" s="91"/>
      <c r="AN99" s="92"/>
      <c r="AY99" s="82"/>
      <c r="BF99" s="82"/>
      <c r="BG99" s="82">
        <v>-92.6</v>
      </c>
      <c r="BH99" s="82">
        <v>0</v>
      </c>
      <c r="BI99" s="82">
        <v>90.5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43">
        <v>0</v>
      </c>
      <c r="F100" s="43">
        <v>0</v>
      </c>
      <c r="G100" s="93"/>
      <c r="H100" s="93">
        <v>10.9</v>
      </c>
      <c r="I100" s="93">
        <v>0</v>
      </c>
      <c r="J100" s="93"/>
      <c r="K100" s="93">
        <v>13</v>
      </c>
      <c r="L100" s="93">
        <v>12.3</v>
      </c>
      <c r="M100" s="93">
        <v>8.4</v>
      </c>
      <c r="N100" s="93">
        <v>8.8000000000000007</v>
      </c>
      <c r="O100" s="93">
        <v>5.4</v>
      </c>
      <c r="P100" s="93">
        <v>0</v>
      </c>
      <c r="Q100" s="93">
        <v>0</v>
      </c>
      <c r="R100" s="93">
        <v>0</v>
      </c>
      <c r="S100" s="93">
        <v>31.5</v>
      </c>
      <c r="T100" s="93">
        <v>21.8</v>
      </c>
      <c r="U100" s="93">
        <v>29.2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2"/>
        <v>31.5</v>
      </c>
      <c r="AI100" s="47">
        <f t="shared" si="23"/>
        <v>0</v>
      </c>
      <c r="AK100" s="94" t="s">
        <v>127</v>
      </c>
      <c r="AL100" s="43"/>
      <c r="AM100" s="93"/>
      <c r="AN100" s="95"/>
      <c r="AY100" s="82"/>
      <c r="BF100" s="82"/>
      <c r="BG100" s="82">
        <v>-156</v>
      </c>
      <c r="BH100" s="82">
        <v>0</v>
      </c>
      <c r="BI100" s="82">
        <v>104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>
        <v>0</v>
      </c>
      <c r="T101" s="44">
        <v>0</v>
      </c>
      <c r="U101" s="44">
        <v>0</v>
      </c>
      <c r="V101" s="44">
        <v>0</v>
      </c>
      <c r="W101" s="44">
        <v>0</v>
      </c>
      <c r="X101" s="44">
        <v>0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-120.3</v>
      </c>
      <c r="BH101" s="82">
        <v>0</v>
      </c>
      <c r="BI101" s="82">
        <v>105.3</v>
      </c>
      <c r="BJ101" s="82">
        <v>13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12.1</v>
      </c>
      <c r="C102" s="97">
        <v>12.1</v>
      </c>
      <c r="D102" s="97">
        <v>24.9</v>
      </c>
      <c r="E102" s="97">
        <v>25.9</v>
      </c>
      <c r="F102" s="97">
        <v>16.7</v>
      </c>
      <c r="G102" s="97">
        <v>20.6</v>
      </c>
      <c r="H102" s="97">
        <v>29.6</v>
      </c>
      <c r="I102" s="97">
        <v>29.3</v>
      </c>
      <c r="J102" s="97">
        <v>33.9</v>
      </c>
      <c r="K102" s="97">
        <v>39.799999999999997</v>
      </c>
      <c r="L102" s="97">
        <v>38.9</v>
      </c>
      <c r="M102" s="97">
        <v>31.1</v>
      </c>
      <c r="N102" s="97">
        <v>32.5</v>
      </c>
      <c r="O102" s="97">
        <v>17</v>
      </c>
      <c r="P102" s="97">
        <v>25.7</v>
      </c>
      <c r="Q102" s="97">
        <v>25.7</v>
      </c>
      <c r="R102" s="97">
        <v>29</v>
      </c>
      <c r="S102" s="97">
        <v>27.2</v>
      </c>
      <c r="T102" s="97">
        <v>24.9</v>
      </c>
      <c r="U102" s="97">
        <v>24.1</v>
      </c>
      <c r="V102" s="97">
        <v>23.9</v>
      </c>
      <c r="W102" s="97">
        <v>16.2</v>
      </c>
      <c r="X102" s="97">
        <v>23.2</v>
      </c>
      <c r="Y102" s="97">
        <v>28</v>
      </c>
      <c r="Z102" s="97">
        <v>22.1</v>
      </c>
      <c r="AA102" s="97">
        <v>25.9</v>
      </c>
      <c r="AB102" s="97">
        <v>25.7</v>
      </c>
      <c r="AC102" s="97">
        <v>20</v>
      </c>
      <c r="AD102" s="97">
        <v>13</v>
      </c>
      <c r="AE102" s="97">
        <v>26</v>
      </c>
      <c r="AF102" s="97">
        <v>20</v>
      </c>
      <c r="AG102" s="89"/>
      <c r="AH102" s="46">
        <f t="shared" si="22"/>
        <v>39.799999999999997</v>
      </c>
      <c r="AI102" s="47">
        <f t="shared" si="23"/>
        <v>12.1</v>
      </c>
      <c r="AK102" s="94"/>
      <c r="AL102" s="44"/>
      <c r="AM102" s="44"/>
      <c r="AN102" s="98"/>
      <c r="AY102" s="82"/>
      <c r="BF102" s="82"/>
      <c r="BG102" s="82">
        <v>-190</v>
      </c>
      <c r="BH102" s="82">
        <v>0</v>
      </c>
      <c r="BI102" s="82">
        <v>112.3</v>
      </c>
      <c r="BJ102" s="82">
        <v>8.4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4"/>
      <c r="AY103" s="82"/>
      <c r="BF103" s="82"/>
      <c r="BG103" s="82">
        <v>-75</v>
      </c>
      <c r="BH103" s="82">
        <v>0</v>
      </c>
      <c r="BI103" s="82">
        <v>125</v>
      </c>
      <c r="BJ103" s="82">
        <v>8.8000000000000007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5"/>
      <c r="BF104" s="82"/>
      <c r="BG104" s="82">
        <v>230</v>
      </c>
      <c r="BH104" s="82">
        <v>0</v>
      </c>
      <c r="BI104" s="82">
        <v>110</v>
      </c>
      <c r="BJ104" s="82">
        <v>5.4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289</v>
      </c>
      <c r="BH105" s="82">
        <v>0</v>
      </c>
      <c r="BI105" s="82">
        <v>97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268</v>
      </c>
      <c r="BH106" s="82">
        <v>0</v>
      </c>
      <c r="BI106" s="82">
        <v>90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204</v>
      </c>
      <c r="BH107" s="82">
        <v>0</v>
      </c>
      <c r="BI107" s="82">
        <v>77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v>271</v>
      </c>
      <c r="C108" s="70">
        <f t="shared" ref="C108:AF108" si="35">SUMIF(C97:C107,"&gt;0")</f>
        <v>114.6</v>
      </c>
      <c r="D108" s="70">
        <f>SUMIF(D97:D107,"&gt;0")</f>
        <v>126.19999999999999</v>
      </c>
      <c r="E108" s="70">
        <f>SUMIF(E97:E107,"&gt;0")</f>
        <v>112.30000000000001</v>
      </c>
      <c r="F108" s="70">
        <f>SUMIF(F97:F107,"&gt;0")</f>
        <v>113.4</v>
      </c>
      <c r="G108" s="70">
        <f t="shared" si="35"/>
        <v>111.1</v>
      </c>
      <c r="H108" s="70">
        <f t="shared" si="35"/>
        <v>138.5</v>
      </c>
      <c r="I108" s="70">
        <f t="shared" si="35"/>
        <v>133.30000000000001</v>
      </c>
      <c r="J108" s="70">
        <f t="shared" si="35"/>
        <v>132.19999999999999</v>
      </c>
      <c r="K108" s="70">
        <f t="shared" si="35"/>
        <v>158.1</v>
      </c>
      <c r="L108" s="70">
        <f t="shared" si="35"/>
        <v>163.5</v>
      </c>
      <c r="M108" s="70">
        <f t="shared" ref="M108:R108" si="36">SUMIF(M97:M107,"&gt;0")</f>
        <v>151.80000000000001</v>
      </c>
      <c r="N108" s="70">
        <f t="shared" si="36"/>
        <v>166.3</v>
      </c>
      <c r="O108" s="70">
        <f t="shared" si="36"/>
        <v>362.4</v>
      </c>
      <c r="P108" s="70">
        <f t="shared" si="36"/>
        <v>411.7</v>
      </c>
      <c r="Q108" s="70">
        <f t="shared" si="36"/>
        <v>383.7</v>
      </c>
      <c r="R108" s="70">
        <f t="shared" si="36"/>
        <v>310</v>
      </c>
      <c r="S108" s="70">
        <f t="shared" si="35"/>
        <v>282.7</v>
      </c>
      <c r="T108" s="70">
        <f t="shared" si="35"/>
        <v>241.20000000000002</v>
      </c>
      <c r="U108" s="70">
        <f t="shared" si="35"/>
        <v>286.3</v>
      </c>
      <c r="V108" s="70">
        <f t="shared" si="35"/>
        <v>222.4</v>
      </c>
      <c r="W108" s="70">
        <f t="shared" si="35"/>
        <v>270.39999999999998</v>
      </c>
      <c r="X108" s="70">
        <f t="shared" si="35"/>
        <v>290.3</v>
      </c>
      <c r="Y108" s="70">
        <f t="shared" si="35"/>
        <v>228.4</v>
      </c>
      <c r="Z108" s="70">
        <f t="shared" si="35"/>
        <v>128.69999999999999</v>
      </c>
      <c r="AA108" s="70">
        <f t="shared" si="35"/>
        <v>117.30000000000001</v>
      </c>
      <c r="AB108" s="70">
        <f t="shared" si="35"/>
        <v>112.9</v>
      </c>
      <c r="AC108" s="70">
        <f t="shared" si="35"/>
        <v>102</v>
      </c>
      <c r="AD108" s="70">
        <f t="shared" si="35"/>
        <v>93</v>
      </c>
      <c r="AE108" s="70">
        <f t="shared" si="35"/>
        <v>111</v>
      </c>
      <c r="AF108" s="70">
        <f t="shared" si="35"/>
        <v>120</v>
      </c>
      <c r="AG108" s="104">
        <f>SUM(AG97:AG107)</f>
        <v>0</v>
      </c>
      <c r="AH108" s="46">
        <f t="shared" si="22"/>
        <v>411.7</v>
      </c>
      <c r="AI108" s="47">
        <f t="shared" si="23"/>
        <v>93</v>
      </c>
      <c r="AJ108" s="105">
        <f t="array" ref="AJ108">MIN(IF(B108:AF108&lt;&gt;0,B108:AF108))</f>
        <v>93</v>
      </c>
      <c r="BF108" s="82"/>
      <c r="BG108" s="82">
        <v>143.5</v>
      </c>
      <c r="BH108" s="82">
        <v>0</v>
      </c>
      <c r="BI108" s="82">
        <v>80.5</v>
      </c>
      <c r="BJ108" s="82">
        <v>31.5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116.3</v>
      </c>
      <c r="BH109" s="82">
        <v>0</v>
      </c>
      <c r="BI109" s="82">
        <v>78.2</v>
      </c>
      <c r="BJ109" s="82">
        <v>21.8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148</v>
      </c>
      <c r="BH110" s="82">
        <v>0</v>
      </c>
      <c r="BI110" s="82">
        <v>85</v>
      </c>
      <c r="BJ110" s="82">
        <v>29.2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121.1</v>
      </c>
      <c r="BH111" s="82">
        <v>0</v>
      </c>
      <c r="BI111" s="82">
        <v>77.400000000000006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172.9</v>
      </c>
      <c r="BH112" s="82">
        <v>0</v>
      </c>
      <c r="BI112" s="82">
        <v>94.2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v>1214.4699999999998</v>
      </c>
      <c r="C113" s="108">
        <f t="shared" ref="C113:AG113" si="37">C71+C78+C96+C92+C108+C112</f>
        <v>1304.6699999999998</v>
      </c>
      <c r="D113" s="108">
        <f>D71+D78+D96+D92+D108+D112</f>
        <v>1293.17</v>
      </c>
      <c r="E113" s="108">
        <f>E71+E78+E96+E92+E108+E112</f>
        <v>1258.3699999999999</v>
      </c>
      <c r="F113" s="108">
        <f>F71+F78+F96+F92+F108+F112</f>
        <v>1259.47</v>
      </c>
      <c r="G113" s="108">
        <f t="shared" si="37"/>
        <v>1158.92</v>
      </c>
      <c r="H113" s="108">
        <f t="shared" si="37"/>
        <v>1200.2200000000003</v>
      </c>
      <c r="I113" s="108">
        <f t="shared" si="37"/>
        <v>1311.0200000000002</v>
      </c>
      <c r="J113" s="108">
        <f t="shared" si="37"/>
        <v>1366.7200000000003</v>
      </c>
      <c r="K113" s="108">
        <f t="shared" si="37"/>
        <v>1514.92</v>
      </c>
      <c r="L113" s="108">
        <f t="shared" si="37"/>
        <v>1628.6200000000003</v>
      </c>
      <c r="M113" s="108">
        <f t="shared" ref="M113:R113" si="38">M71+M78+M96+M92+M108+M112</f>
        <v>1645.72</v>
      </c>
      <c r="N113" s="108">
        <f t="shared" si="38"/>
        <v>1635.72</v>
      </c>
      <c r="O113" s="108">
        <f t="shared" si="38"/>
        <v>1452.2199999999998</v>
      </c>
      <c r="P113" s="108">
        <f t="shared" si="38"/>
        <v>1343.82</v>
      </c>
      <c r="Q113" s="108">
        <f t="shared" si="38"/>
        <v>1321.92</v>
      </c>
      <c r="R113" s="108">
        <f t="shared" si="38"/>
        <v>1205.69</v>
      </c>
      <c r="S113" s="108">
        <f t="shared" si="37"/>
        <v>1183.5200000000002</v>
      </c>
      <c r="T113" s="108">
        <f t="shared" si="37"/>
        <v>1162.42</v>
      </c>
      <c r="U113" s="108">
        <f t="shared" si="37"/>
        <v>1215.0200000000002</v>
      </c>
      <c r="V113" s="108">
        <f t="shared" si="37"/>
        <v>1185.3200000000002</v>
      </c>
      <c r="W113" s="108">
        <f t="shared" si="37"/>
        <v>1239.92</v>
      </c>
      <c r="X113" s="108">
        <f t="shared" si="37"/>
        <v>1278.42</v>
      </c>
      <c r="Y113" s="108">
        <f t="shared" si="37"/>
        <v>1443.2200000000003</v>
      </c>
      <c r="Z113" s="108">
        <f t="shared" si="37"/>
        <v>1732.0200000000002</v>
      </c>
      <c r="AA113" s="108">
        <f t="shared" si="37"/>
        <v>1695.22</v>
      </c>
      <c r="AB113" s="108">
        <f t="shared" si="37"/>
        <v>1585.0200000000004</v>
      </c>
      <c r="AC113" s="108">
        <f t="shared" si="37"/>
        <v>1502.1200000000003</v>
      </c>
      <c r="AD113" s="108">
        <f t="shared" si="37"/>
        <v>1343.4200000000003</v>
      </c>
      <c r="AE113" s="108">
        <f t="shared" si="37"/>
        <v>1361.4200000000003</v>
      </c>
      <c r="AF113" s="108">
        <f t="shared" si="37"/>
        <v>1281.6200000000003</v>
      </c>
      <c r="AG113" s="80">
        <f t="shared" si="37"/>
        <v>3169.915</v>
      </c>
      <c r="AH113" s="46">
        <f t="shared" si="22"/>
        <v>1732.0200000000002</v>
      </c>
      <c r="AI113" s="47">
        <f t="shared" si="23"/>
        <v>1158.92</v>
      </c>
      <c r="BF113" s="81"/>
      <c r="BG113" s="82">
        <v>-130.19999999999999</v>
      </c>
      <c r="BH113" s="82">
        <v>0</v>
      </c>
      <c r="BI113" s="82">
        <v>106.6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-205</v>
      </c>
      <c r="BH114" s="82">
        <v>0</v>
      </c>
      <c r="BI114" s="82">
        <v>87.2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v>1214.4699999999998</v>
      </c>
      <c r="C115" s="108">
        <f t="shared" ref="C115:AF115" si="39">C113+C114</f>
        <v>1304.6699999999998</v>
      </c>
      <c r="D115" s="108">
        <f>D113+D114</f>
        <v>1293.17</v>
      </c>
      <c r="E115" s="108">
        <f>E113+E114</f>
        <v>1258.3699999999999</v>
      </c>
      <c r="F115" s="108">
        <f>F113+F114</f>
        <v>1259.47</v>
      </c>
      <c r="G115" s="108">
        <f t="shared" si="39"/>
        <v>1158.92</v>
      </c>
      <c r="H115" s="108">
        <f t="shared" si="39"/>
        <v>1200.2200000000003</v>
      </c>
      <c r="I115" s="108">
        <f t="shared" si="39"/>
        <v>1311.0200000000002</v>
      </c>
      <c r="J115" s="108">
        <f t="shared" si="39"/>
        <v>1366.7200000000003</v>
      </c>
      <c r="K115" s="108">
        <f t="shared" si="39"/>
        <v>1514.92</v>
      </c>
      <c r="L115" s="108">
        <f t="shared" si="39"/>
        <v>1628.6200000000003</v>
      </c>
      <c r="M115" s="108">
        <f t="shared" ref="M115:R115" si="40">M113+M114</f>
        <v>1645.72</v>
      </c>
      <c r="N115" s="108">
        <f t="shared" si="40"/>
        <v>1635.72</v>
      </c>
      <c r="O115" s="108">
        <f t="shared" si="40"/>
        <v>1452.2199999999998</v>
      </c>
      <c r="P115" s="108">
        <f t="shared" si="40"/>
        <v>1343.82</v>
      </c>
      <c r="Q115" s="108">
        <f t="shared" si="40"/>
        <v>1321.92</v>
      </c>
      <c r="R115" s="108">
        <f t="shared" si="40"/>
        <v>1205.69</v>
      </c>
      <c r="S115" s="108">
        <f t="shared" si="39"/>
        <v>1183.5200000000002</v>
      </c>
      <c r="T115" s="108">
        <f t="shared" si="39"/>
        <v>1162.42</v>
      </c>
      <c r="U115" s="108">
        <f t="shared" si="39"/>
        <v>1215.0200000000002</v>
      </c>
      <c r="V115" s="108">
        <f t="shared" si="39"/>
        <v>1185.3200000000002</v>
      </c>
      <c r="W115" s="108">
        <f t="shared" si="39"/>
        <v>1239.92</v>
      </c>
      <c r="X115" s="108">
        <f t="shared" si="39"/>
        <v>1278.42</v>
      </c>
      <c r="Y115" s="108">
        <f t="shared" si="39"/>
        <v>1443.2200000000003</v>
      </c>
      <c r="Z115" s="108">
        <f t="shared" si="39"/>
        <v>1732.0200000000002</v>
      </c>
      <c r="AA115" s="108">
        <f t="shared" si="39"/>
        <v>1695.22</v>
      </c>
      <c r="AB115" s="108">
        <f t="shared" si="39"/>
        <v>1585.0200000000004</v>
      </c>
      <c r="AC115" s="108">
        <f t="shared" si="39"/>
        <v>1502.1200000000003</v>
      </c>
      <c r="AD115" s="108">
        <f t="shared" si="39"/>
        <v>1343.4200000000003</v>
      </c>
      <c r="AE115" s="108">
        <f t="shared" si="39"/>
        <v>1361.4200000000003</v>
      </c>
      <c r="AF115" s="108">
        <f t="shared" si="39"/>
        <v>1281.6200000000003</v>
      </c>
      <c r="AG115" s="104">
        <f>AG112+AG108+AG96+AG92+AG71+AG114</f>
        <v>2463.5149999999999</v>
      </c>
      <c r="AH115" s="46">
        <f t="shared" si="22"/>
        <v>1732.0200000000002</v>
      </c>
      <c r="AI115" s="47">
        <f t="shared" si="23"/>
        <v>1158.92</v>
      </c>
      <c r="BF115" s="81"/>
      <c r="BG115" s="82">
        <v>-176</v>
      </c>
      <c r="BH115" s="82">
        <v>0</v>
      </c>
      <c r="BI115" s="82">
        <v>80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v>1214.4699999999998</v>
      </c>
      <c r="C116" s="108">
        <f t="shared" ref="C116:AF116" si="41">C115-(C123)</f>
        <v>1045.6699999999998</v>
      </c>
      <c r="D116" s="108">
        <f>D115-(D123)</f>
        <v>1207.77</v>
      </c>
      <c r="E116" s="108">
        <f>E115-(E123)</f>
        <v>1154.9699999999998</v>
      </c>
      <c r="F116" s="108">
        <f>F115-(F123)</f>
        <v>1151.47</v>
      </c>
      <c r="G116" s="108">
        <f t="shared" si="41"/>
        <v>1066.3200000000002</v>
      </c>
      <c r="H116" s="108">
        <f t="shared" si="41"/>
        <v>1103.9200000000003</v>
      </c>
      <c r="I116" s="108">
        <f t="shared" si="41"/>
        <v>1155.0200000000002</v>
      </c>
      <c r="J116" s="108">
        <f t="shared" si="41"/>
        <v>1243.1200000000003</v>
      </c>
      <c r="K116" s="108">
        <f t="shared" si="41"/>
        <v>1394.6200000000001</v>
      </c>
      <c r="L116" s="108">
        <f t="shared" si="41"/>
        <v>1453.3200000000004</v>
      </c>
      <c r="M116" s="108">
        <f t="shared" ref="M116:R116" si="42">M115-(M123)</f>
        <v>1455.72</v>
      </c>
      <c r="N116" s="108">
        <f t="shared" si="42"/>
        <v>1560.72</v>
      </c>
      <c r="O116" s="108">
        <f t="shared" si="42"/>
        <v>1452.2199999999998</v>
      </c>
      <c r="P116" s="108">
        <f t="shared" si="42"/>
        <v>1343.82</v>
      </c>
      <c r="Q116" s="108">
        <f t="shared" si="42"/>
        <v>1321.92</v>
      </c>
      <c r="R116" s="108">
        <f t="shared" si="42"/>
        <v>1205.69</v>
      </c>
      <c r="S116" s="108">
        <f t="shared" si="41"/>
        <v>1183.5200000000002</v>
      </c>
      <c r="T116" s="108">
        <f t="shared" si="41"/>
        <v>1162.42</v>
      </c>
      <c r="U116" s="108">
        <f t="shared" si="41"/>
        <v>1215.0200000000002</v>
      </c>
      <c r="V116" s="108">
        <f t="shared" si="41"/>
        <v>1185.3200000000002</v>
      </c>
      <c r="W116" s="108">
        <f t="shared" si="41"/>
        <v>1239.92</v>
      </c>
      <c r="X116" s="108">
        <f t="shared" si="41"/>
        <v>1278.42</v>
      </c>
      <c r="Y116" s="108">
        <f t="shared" si="41"/>
        <v>1443.2200000000003</v>
      </c>
      <c r="Z116" s="108">
        <f t="shared" si="41"/>
        <v>1601.8200000000002</v>
      </c>
      <c r="AA116" s="108">
        <f t="shared" si="41"/>
        <v>1496.22</v>
      </c>
      <c r="AB116" s="108">
        <f t="shared" si="41"/>
        <v>1380.0200000000004</v>
      </c>
      <c r="AC116" s="108">
        <f t="shared" si="41"/>
        <v>1268.1200000000003</v>
      </c>
      <c r="AD116" s="108">
        <f t="shared" si="41"/>
        <v>1167.4200000000003</v>
      </c>
      <c r="AE116" s="108">
        <f t="shared" si="41"/>
        <v>1171.4200000000003</v>
      </c>
      <c r="AF116" s="108">
        <f t="shared" si="41"/>
        <v>1091.6200000000003</v>
      </c>
      <c r="AG116" s="104"/>
      <c r="AH116" s="46">
        <f t="shared" si="22"/>
        <v>1601.8200000000002</v>
      </c>
      <c r="AI116" s="47">
        <f t="shared" si="23"/>
        <v>1045.6699999999998</v>
      </c>
      <c r="BF116" s="81"/>
      <c r="BG116" s="82">
        <v>-190</v>
      </c>
      <c r="BH116" s="82">
        <v>0</v>
      </c>
      <c r="BI116" s="82">
        <v>85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0</v>
      </c>
      <c r="C117" s="93">
        <f t="shared" ref="C117:AF122" si="43">IF(C97&lt;0,C97*-1,0)</f>
        <v>259</v>
      </c>
      <c r="D117" s="93">
        <f t="shared" ref="D117:F122" si="44">IF(D97&lt;0,D97*-1,0)</f>
        <v>85.4</v>
      </c>
      <c r="E117" s="93">
        <f t="shared" si="44"/>
        <v>103.4</v>
      </c>
      <c r="F117" s="93">
        <f t="shared" si="44"/>
        <v>108</v>
      </c>
      <c r="G117" s="93">
        <f t="shared" si="43"/>
        <v>92.6</v>
      </c>
      <c r="H117" s="93">
        <f t="shared" si="43"/>
        <v>96.3</v>
      </c>
      <c r="I117" s="93">
        <f t="shared" si="43"/>
        <v>156</v>
      </c>
      <c r="J117" s="93">
        <f t="shared" si="43"/>
        <v>123.6</v>
      </c>
      <c r="K117" s="93">
        <f t="shared" si="43"/>
        <v>120.3</v>
      </c>
      <c r="L117" s="93">
        <f t="shared" si="43"/>
        <v>175.3</v>
      </c>
      <c r="M117" s="93">
        <f t="shared" ref="M117:R122" si="45">IF(M97&lt;0,M97*-1,0)</f>
        <v>190</v>
      </c>
      <c r="N117" s="93">
        <f t="shared" si="45"/>
        <v>75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3"/>
        <v>0</v>
      </c>
      <c r="T117" s="93">
        <f t="shared" si="43"/>
        <v>0</v>
      </c>
      <c r="U117" s="93">
        <f t="shared" si="43"/>
        <v>0</v>
      </c>
      <c r="V117" s="93">
        <f t="shared" si="43"/>
        <v>0</v>
      </c>
      <c r="W117" s="93">
        <f t="shared" si="43"/>
        <v>0</v>
      </c>
      <c r="X117" s="93">
        <f t="shared" si="43"/>
        <v>0</v>
      </c>
      <c r="Y117" s="93">
        <f t="shared" si="43"/>
        <v>0</v>
      </c>
      <c r="Z117" s="93">
        <f t="shared" si="43"/>
        <v>130.19999999999999</v>
      </c>
      <c r="AA117" s="93">
        <f t="shared" si="43"/>
        <v>199</v>
      </c>
      <c r="AB117" s="93">
        <f t="shared" si="43"/>
        <v>205</v>
      </c>
      <c r="AC117" s="93">
        <f t="shared" si="43"/>
        <v>234</v>
      </c>
      <c r="AD117" s="93">
        <f t="shared" si="43"/>
        <v>176</v>
      </c>
      <c r="AE117" s="93">
        <f t="shared" si="43"/>
        <v>190</v>
      </c>
      <c r="AF117" s="93">
        <f t="shared" si="43"/>
        <v>190</v>
      </c>
      <c r="AG117" s="61"/>
      <c r="AH117" s="46">
        <f t="shared" si="22"/>
        <v>259</v>
      </c>
      <c r="AI117" s="47">
        <f t="shared" si="23"/>
        <v>0</v>
      </c>
      <c r="BG117" s="82">
        <v>-190</v>
      </c>
      <c r="BH117" s="82">
        <v>0</v>
      </c>
      <c r="BI117" s="82">
        <v>100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43"/>
        <v>0</v>
      </c>
      <c r="D118" s="93">
        <f t="shared" si="44"/>
        <v>0</v>
      </c>
      <c r="E118" s="93">
        <f t="shared" si="44"/>
        <v>0</v>
      </c>
      <c r="F118" s="93">
        <f t="shared" si="44"/>
        <v>0</v>
      </c>
      <c r="G118" s="93">
        <f t="shared" si="43"/>
        <v>0</v>
      </c>
      <c r="H118" s="93">
        <f t="shared" si="43"/>
        <v>0</v>
      </c>
      <c r="I118" s="93">
        <f t="shared" si="43"/>
        <v>0</v>
      </c>
      <c r="J118" s="93">
        <f t="shared" si="43"/>
        <v>0</v>
      </c>
      <c r="K118" s="93">
        <f t="shared" si="43"/>
        <v>0</v>
      </c>
      <c r="L118" s="93">
        <f t="shared" si="43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3"/>
        <v>0</v>
      </c>
      <c r="T118" s="93">
        <f t="shared" si="43"/>
        <v>0</v>
      </c>
      <c r="U118" s="93">
        <f t="shared" si="43"/>
        <v>0</v>
      </c>
      <c r="V118" s="93">
        <f t="shared" si="43"/>
        <v>0</v>
      </c>
      <c r="W118" s="93">
        <f t="shared" si="43"/>
        <v>0</v>
      </c>
      <c r="X118" s="93">
        <f t="shared" si="43"/>
        <v>0</v>
      </c>
      <c r="Y118" s="93">
        <f t="shared" si="43"/>
        <v>0</v>
      </c>
      <c r="Z118" s="93">
        <f t="shared" si="43"/>
        <v>0</v>
      </c>
      <c r="AA118" s="93">
        <f t="shared" si="43"/>
        <v>0</v>
      </c>
      <c r="AB118" s="93">
        <f t="shared" si="43"/>
        <v>0</v>
      </c>
      <c r="AC118" s="93">
        <f t="shared" si="43"/>
        <v>0</v>
      </c>
      <c r="AD118" s="93">
        <f t="shared" si="43"/>
        <v>0</v>
      </c>
      <c r="AE118" s="93">
        <f t="shared" si="43"/>
        <v>0</v>
      </c>
      <c r="AF118" s="93">
        <f t="shared" si="43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-340</v>
      </c>
      <c r="BH118" s="82">
        <v>0</v>
      </c>
      <c r="BI118" s="82">
        <v>102.5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43"/>
        <v>0</v>
      </c>
      <c r="D119" s="93">
        <f t="shared" si="44"/>
        <v>0</v>
      </c>
      <c r="E119" s="93">
        <f t="shared" si="44"/>
        <v>0</v>
      </c>
      <c r="F119" s="93">
        <f t="shared" si="44"/>
        <v>0</v>
      </c>
      <c r="G119" s="93">
        <f t="shared" si="43"/>
        <v>0</v>
      </c>
      <c r="H119" s="93">
        <f t="shared" si="43"/>
        <v>0</v>
      </c>
      <c r="I119" s="93">
        <f t="shared" si="43"/>
        <v>0</v>
      </c>
      <c r="J119" s="93">
        <f t="shared" si="43"/>
        <v>0</v>
      </c>
      <c r="K119" s="93">
        <f t="shared" si="43"/>
        <v>0</v>
      </c>
      <c r="L119" s="93">
        <f t="shared" si="43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3"/>
        <v>0</v>
      </c>
      <c r="T119" s="93">
        <f t="shared" si="43"/>
        <v>0</v>
      </c>
      <c r="U119" s="93">
        <f t="shared" si="43"/>
        <v>0</v>
      </c>
      <c r="V119" s="93">
        <f t="shared" si="43"/>
        <v>0</v>
      </c>
      <c r="W119" s="93">
        <f t="shared" si="43"/>
        <v>0</v>
      </c>
      <c r="X119" s="93">
        <f t="shared" si="43"/>
        <v>0</v>
      </c>
      <c r="Y119" s="93">
        <f t="shared" si="43"/>
        <v>0</v>
      </c>
      <c r="Z119" s="93">
        <f t="shared" si="43"/>
        <v>0</v>
      </c>
      <c r="AA119" s="93">
        <f t="shared" si="43"/>
        <v>0</v>
      </c>
      <c r="AB119" s="93">
        <f t="shared" si="43"/>
        <v>0</v>
      </c>
      <c r="AC119" s="93">
        <f t="shared" si="43"/>
        <v>0</v>
      </c>
      <c r="AD119" s="93">
        <f t="shared" si="43"/>
        <v>0</v>
      </c>
      <c r="AE119" s="93">
        <f t="shared" si="43"/>
        <v>0</v>
      </c>
      <c r="AF119" s="93">
        <f t="shared" si="43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v>0</v>
      </c>
      <c r="C120" s="93">
        <f t="shared" si="43"/>
        <v>0</v>
      </c>
      <c r="D120" s="93">
        <f t="shared" si="44"/>
        <v>0</v>
      </c>
      <c r="E120" s="93">
        <f t="shared" si="44"/>
        <v>0</v>
      </c>
      <c r="F120" s="93">
        <f t="shared" si="44"/>
        <v>0</v>
      </c>
      <c r="G120" s="93">
        <f t="shared" si="43"/>
        <v>0</v>
      </c>
      <c r="H120" s="93">
        <f t="shared" si="43"/>
        <v>0</v>
      </c>
      <c r="I120" s="93">
        <f t="shared" si="43"/>
        <v>0</v>
      </c>
      <c r="J120" s="93">
        <f t="shared" si="43"/>
        <v>0</v>
      </c>
      <c r="K120" s="93">
        <f t="shared" si="43"/>
        <v>0</v>
      </c>
      <c r="L120" s="93">
        <f t="shared" si="43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3"/>
        <v>0</v>
      </c>
      <c r="T120" s="93">
        <f t="shared" si="43"/>
        <v>0</v>
      </c>
      <c r="U120" s="93">
        <f t="shared" si="43"/>
        <v>0</v>
      </c>
      <c r="V120" s="93">
        <f t="shared" si="43"/>
        <v>0</v>
      </c>
      <c r="W120" s="93">
        <f t="shared" si="43"/>
        <v>0</v>
      </c>
      <c r="X120" s="93">
        <f t="shared" si="43"/>
        <v>0</v>
      </c>
      <c r="Y120" s="93">
        <f t="shared" si="43"/>
        <v>0</v>
      </c>
      <c r="Z120" s="93">
        <f t="shared" si="43"/>
        <v>0</v>
      </c>
      <c r="AA120" s="93">
        <f t="shared" si="43"/>
        <v>0</v>
      </c>
      <c r="AB120" s="93">
        <f t="shared" si="43"/>
        <v>0</v>
      </c>
      <c r="AC120" s="93">
        <f t="shared" si="43"/>
        <v>0</v>
      </c>
      <c r="AD120" s="93">
        <f t="shared" si="43"/>
        <v>0</v>
      </c>
      <c r="AE120" s="93">
        <f t="shared" si="43"/>
        <v>0</v>
      </c>
      <c r="AF120" s="93">
        <f t="shared" si="43"/>
        <v>0</v>
      </c>
      <c r="AG120" s="111"/>
      <c r="AH120" s="46">
        <f t="shared" si="22"/>
        <v>0</v>
      </c>
      <c r="AI120" s="47">
        <f t="shared" si="23"/>
        <v>0</v>
      </c>
    </row>
    <row r="121" spans="1:64" x14ac:dyDescent="0.25">
      <c r="A121" s="96" t="s">
        <v>128</v>
      </c>
      <c r="B121" s="93">
        <v>0</v>
      </c>
      <c r="C121" s="93">
        <f t="shared" si="43"/>
        <v>0</v>
      </c>
      <c r="D121" s="93">
        <f t="shared" si="44"/>
        <v>0</v>
      </c>
      <c r="E121" s="93">
        <f t="shared" si="44"/>
        <v>0</v>
      </c>
      <c r="F121" s="93">
        <f t="shared" si="44"/>
        <v>0</v>
      </c>
      <c r="G121" s="93">
        <f t="shared" si="43"/>
        <v>0</v>
      </c>
      <c r="H121" s="93">
        <f t="shared" si="43"/>
        <v>0</v>
      </c>
      <c r="I121" s="93">
        <f t="shared" si="43"/>
        <v>0</v>
      </c>
      <c r="J121" s="93">
        <f t="shared" si="43"/>
        <v>0</v>
      </c>
      <c r="K121" s="93">
        <f t="shared" si="43"/>
        <v>0</v>
      </c>
      <c r="L121" s="93">
        <f t="shared" si="43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3"/>
        <v>0</v>
      </c>
      <c r="T121" s="93">
        <f t="shared" si="43"/>
        <v>0</v>
      </c>
      <c r="U121" s="93">
        <f t="shared" si="43"/>
        <v>0</v>
      </c>
      <c r="V121" s="93">
        <f t="shared" si="43"/>
        <v>0</v>
      </c>
      <c r="W121" s="93">
        <f t="shared" si="43"/>
        <v>0</v>
      </c>
      <c r="X121" s="93">
        <f t="shared" si="43"/>
        <v>0</v>
      </c>
      <c r="Y121" s="93">
        <f t="shared" si="43"/>
        <v>0</v>
      </c>
      <c r="Z121" s="93">
        <f t="shared" si="43"/>
        <v>0</v>
      </c>
      <c r="AA121" s="93">
        <f t="shared" si="43"/>
        <v>0</v>
      </c>
      <c r="AB121" s="93">
        <f t="shared" si="43"/>
        <v>0</v>
      </c>
      <c r="AC121" s="93">
        <f t="shared" si="43"/>
        <v>0</v>
      </c>
      <c r="AD121" s="93">
        <f t="shared" si="43"/>
        <v>0</v>
      </c>
      <c r="AE121" s="93">
        <f t="shared" si="43"/>
        <v>0</v>
      </c>
      <c r="AF121" s="93">
        <f t="shared" si="43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43"/>
        <v>0</v>
      </c>
      <c r="D122" s="93">
        <f t="shared" si="44"/>
        <v>0</v>
      </c>
      <c r="E122" s="93">
        <f t="shared" si="44"/>
        <v>0</v>
      </c>
      <c r="F122" s="93">
        <f t="shared" si="44"/>
        <v>0</v>
      </c>
      <c r="G122" s="93">
        <f t="shared" si="43"/>
        <v>0</v>
      </c>
      <c r="H122" s="93">
        <f t="shared" si="43"/>
        <v>0</v>
      </c>
      <c r="I122" s="93">
        <f t="shared" si="43"/>
        <v>0</v>
      </c>
      <c r="J122" s="93">
        <f t="shared" si="43"/>
        <v>0</v>
      </c>
      <c r="K122" s="93">
        <f t="shared" si="43"/>
        <v>0</v>
      </c>
      <c r="L122" s="93">
        <f t="shared" si="43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3"/>
        <v>0</v>
      </c>
      <c r="T122" s="93">
        <f t="shared" si="43"/>
        <v>0</v>
      </c>
      <c r="U122" s="93">
        <f t="shared" si="43"/>
        <v>0</v>
      </c>
      <c r="V122" s="93">
        <f t="shared" si="43"/>
        <v>0</v>
      </c>
      <c r="W122" s="93">
        <f t="shared" si="43"/>
        <v>0</v>
      </c>
      <c r="X122" s="93">
        <f t="shared" si="43"/>
        <v>0</v>
      </c>
      <c r="Y122" s="93">
        <f t="shared" si="43"/>
        <v>0</v>
      </c>
      <c r="Z122" s="93">
        <f t="shared" si="43"/>
        <v>0</v>
      </c>
      <c r="AA122" s="93">
        <f t="shared" si="43"/>
        <v>0</v>
      </c>
      <c r="AB122" s="93">
        <f t="shared" si="43"/>
        <v>0</v>
      </c>
      <c r="AC122" s="93">
        <f t="shared" si="43"/>
        <v>0</v>
      </c>
      <c r="AD122" s="93">
        <f t="shared" si="43"/>
        <v>0</v>
      </c>
      <c r="AE122" s="93">
        <f t="shared" si="43"/>
        <v>0</v>
      </c>
      <c r="AF122" s="93">
        <f t="shared" si="43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v>0</v>
      </c>
      <c r="C123" s="70">
        <f t="shared" ref="C123:AF123" si="46">SUM(C117:C122)</f>
        <v>259</v>
      </c>
      <c r="D123" s="70">
        <f>SUM(D117:D122)</f>
        <v>85.4</v>
      </c>
      <c r="E123" s="70">
        <f>SUM(E117:E122)</f>
        <v>103.4</v>
      </c>
      <c r="F123" s="70">
        <f>SUM(F117:F122)</f>
        <v>108</v>
      </c>
      <c r="G123" s="70">
        <f t="shared" si="46"/>
        <v>92.6</v>
      </c>
      <c r="H123" s="70">
        <f t="shared" si="46"/>
        <v>96.3</v>
      </c>
      <c r="I123" s="70">
        <f t="shared" si="46"/>
        <v>156</v>
      </c>
      <c r="J123" s="70">
        <f t="shared" si="46"/>
        <v>123.6</v>
      </c>
      <c r="K123" s="70">
        <f t="shared" si="46"/>
        <v>120.3</v>
      </c>
      <c r="L123" s="70">
        <f t="shared" si="46"/>
        <v>175.3</v>
      </c>
      <c r="M123" s="70">
        <f t="shared" ref="M123:R123" si="47">SUM(M117:M122)</f>
        <v>190</v>
      </c>
      <c r="N123" s="70">
        <f t="shared" si="47"/>
        <v>75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6"/>
        <v>0</v>
      </c>
      <c r="T123" s="70">
        <f t="shared" si="46"/>
        <v>0</v>
      </c>
      <c r="U123" s="70">
        <f t="shared" si="46"/>
        <v>0</v>
      </c>
      <c r="V123" s="70">
        <f t="shared" si="46"/>
        <v>0</v>
      </c>
      <c r="W123" s="70">
        <f t="shared" si="46"/>
        <v>0</v>
      </c>
      <c r="X123" s="70">
        <f t="shared" si="46"/>
        <v>0</v>
      </c>
      <c r="Y123" s="70">
        <f t="shared" si="46"/>
        <v>0</v>
      </c>
      <c r="Z123" s="70">
        <f t="shared" si="46"/>
        <v>130.19999999999999</v>
      </c>
      <c r="AA123" s="70">
        <f t="shared" si="46"/>
        <v>199</v>
      </c>
      <c r="AB123" s="70">
        <f t="shared" si="46"/>
        <v>205</v>
      </c>
      <c r="AC123" s="70">
        <f t="shared" si="46"/>
        <v>234</v>
      </c>
      <c r="AD123" s="70">
        <f t="shared" si="46"/>
        <v>176</v>
      </c>
      <c r="AE123" s="70">
        <f t="shared" si="46"/>
        <v>190</v>
      </c>
      <c r="AF123" s="70">
        <f t="shared" si="46"/>
        <v>190</v>
      </c>
      <c r="AG123" s="104"/>
      <c r="AH123" s="46">
        <f t="shared" si="22"/>
        <v>259</v>
      </c>
      <c r="AI123" s="47">
        <f t="shared" si="23"/>
        <v>0</v>
      </c>
      <c r="AJ123" s="105">
        <f t="array" ref="AJ123">MIN(IF(B123:AF123&lt;&gt;0,B123:AF123))</f>
        <v>75</v>
      </c>
    </row>
    <row r="124" spans="1:64" ht="15.75" thickBot="1" x14ac:dyDescent="0.3">
      <c r="A124" s="87" t="s">
        <v>146</v>
      </c>
      <c r="B124" s="70">
        <v>271</v>
      </c>
      <c r="C124" s="70">
        <f t="shared" ref="C124:AF124" si="48">C108-C123</f>
        <v>-144.4</v>
      </c>
      <c r="D124" s="70">
        <f>D108-D123</f>
        <v>40.799999999999983</v>
      </c>
      <c r="E124" s="70">
        <f>E108-E123</f>
        <v>8.9000000000000057</v>
      </c>
      <c r="F124" s="70">
        <f>F108-F123</f>
        <v>5.4000000000000057</v>
      </c>
      <c r="G124" s="70">
        <f t="shared" si="48"/>
        <v>18.5</v>
      </c>
      <c r="H124" s="70">
        <f t="shared" si="48"/>
        <v>42.2</v>
      </c>
      <c r="I124" s="70">
        <f t="shared" si="48"/>
        <v>-22.699999999999989</v>
      </c>
      <c r="J124" s="70">
        <f t="shared" si="48"/>
        <v>8.5999999999999943</v>
      </c>
      <c r="K124" s="70">
        <f t="shared" si="48"/>
        <v>37.799999999999997</v>
      </c>
      <c r="L124" s="70">
        <f t="shared" si="48"/>
        <v>-11.800000000000011</v>
      </c>
      <c r="M124" s="70">
        <f t="shared" ref="M124:R124" si="49">M108-M123</f>
        <v>-38.199999999999989</v>
      </c>
      <c r="N124" s="70">
        <f t="shared" si="49"/>
        <v>91.300000000000011</v>
      </c>
      <c r="O124" s="70">
        <f t="shared" si="49"/>
        <v>362.4</v>
      </c>
      <c r="P124" s="70">
        <f t="shared" si="49"/>
        <v>411.7</v>
      </c>
      <c r="Q124" s="70">
        <f t="shared" si="49"/>
        <v>383.7</v>
      </c>
      <c r="R124" s="70">
        <f t="shared" si="49"/>
        <v>310</v>
      </c>
      <c r="S124" s="70">
        <f t="shared" si="48"/>
        <v>282.7</v>
      </c>
      <c r="T124" s="70">
        <f t="shared" si="48"/>
        <v>241.20000000000002</v>
      </c>
      <c r="U124" s="70">
        <f t="shared" si="48"/>
        <v>286.3</v>
      </c>
      <c r="V124" s="70">
        <f t="shared" si="48"/>
        <v>222.4</v>
      </c>
      <c r="W124" s="70">
        <f t="shared" si="48"/>
        <v>270.39999999999998</v>
      </c>
      <c r="X124" s="70">
        <f t="shared" si="48"/>
        <v>290.3</v>
      </c>
      <c r="Y124" s="70">
        <f t="shared" si="48"/>
        <v>228.4</v>
      </c>
      <c r="Z124" s="70">
        <f t="shared" si="48"/>
        <v>-1.5</v>
      </c>
      <c r="AA124" s="70">
        <f t="shared" si="48"/>
        <v>-81.699999999999989</v>
      </c>
      <c r="AB124" s="70">
        <f t="shared" si="48"/>
        <v>-92.1</v>
      </c>
      <c r="AC124" s="70">
        <f t="shared" si="48"/>
        <v>-132</v>
      </c>
      <c r="AD124" s="70">
        <f t="shared" si="48"/>
        <v>-83</v>
      </c>
      <c r="AE124" s="70">
        <f t="shared" si="48"/>
        <v>-79</v>
      </c>
      <c r="AF124" s="70">
        <f t="shared" si="48"/>
        <v>-70</v>
      </c>
      <c r="AG124" s="104"/>
      <c r="AH124" s="46">
        <f t="shared" si="22"/>
        <v>411.7</v>
      </c>
      <c r="AI124" s="47">
        <f t="shared" si="23"/>
        <v>-144.4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49.963000000000001</v>
      </c>
      <c r="C126" s="117">
        <v>50.002000000000002</v>
      </c>
      <c r="D126" s="117">
        <v>49.978999999999999</v>
      </c>
      <c r="E126" s="117">
        <v>49.98</v>
      </c>
      <c r="F126" s="117">
        <v>50.051000000000002</v>
      </c>
      <c r="G126" s="117">
        <v>50.021000000000001</v>
      </c>
      <c r="H126" s="117">
        <v>49.956000000000003</v>
      </c>
      <c r="I126" s="117">
        <v>50.04</v>
      </c>
      <c r="J126" s="117">
        <v>50.139000000000003</v>
      </c>
      <c r="K126" s="117">
        <v>50.05</v>
      </c>
      <c r="L126" s="117">
        <v>50.06</v>
      </c>
      <c r="M126" s="117">
        <v>50.1</v>
      </c>
      <c r="N126" s="117">
        <v>50.05</v>
      </c>
      <c r="O126" s="117">
        <v>50.095999999999997</v>
      </c>
      <c r="P126" s="117">
        <v>50.095999999999997</v>
      </c>
      <c r="Q126" s="117">
        <v>50.024999999999999</v>
      </c>
      <c r="R126" s="117">
        <v>50.226999999999997</v>
      </c>
      <c r="S126" s="117">
        <v>50.106999999999999</v>
      </c>
      <c r="T126" s="117">
        <v>49.682000000000002</v>
      </c>
      <c r="U126" s="117">
        <v>49.957000000000001</v>
      </c>
      <c r="V126" s="117">
        <v>50.034999999999997</v>
      </c>
      <c r="W126" s="117">
        <v>50.07</v>
      </c>
      <c r="X126" s="117">
        <v>50.031999999999996</v>
      </c>
      <c r="Y126" s="117">
        <v>50.073</v>
      </c>
      <c r="Z126" s="117">
        <v>50.015999999999998</v>
      </c>
      <c r="AA126" s="117">
        <v>49.954000000000001</v>
      </c>
      <c r="AB126" s="117">
        <v>49.954000000000001</v>
      </c>
      <c r="AC126" s="117">
        <v>49.954000000000001</v>
      </c>
      <c r="AD126" s="117">
        <v>49.954000000000001</v>
      </c>
      <c r="AE126" s="117">
        <v>49.954000000000001</v>
      </c>
      <c r="AF126" s="117">
        <v>49.954000000000001</v>
      </c>
      <c r="AG126" s="118"/>
      <c r="AH126" s="46">
        <f t="shared" si="22"/>
        <v>50.226999999999997</v>
      </c>
      <c r="AI126" s="47">
        <f t="shared" si="23"/>
        <v>49.682000000000002</v>
      </c>
    </row>
    <row r="127" spans="1:64" x14ac:dyDescent="0.25">
      <c r="A127" s="119" t="s">
        <v>149</v>
      </c>
      <c r="B127" s="43">
        <v>136.69999999999999</v>
      </c>
      <c r="C127" s="43">
        <v>136.69999999999999</v>
      </c>
      <c r="D127" s="43">
        <v>137.69999999999999</v>
      </c>
      <c r="E127" s="43">
        <v>137.69999999999999</v>
      </c>
      <c r="F127" s="43">
        <v>138.19999999999999</v>
      </c>
      <c r="G127" s="43">
        <v>136.9</v>
      </c>
      <c r="H127" s="43">
        <v>136.9</v>
      </c>
      <c r="I127" s="43">
        <v>136.9</v>
      </c>
      <c r="J127" s="43">
        <v>135.19999999999999</v>
      </c>
      <c r="K127" s="43">
        <v>135.19999999999999</v>
      </c>
      <c r="L127" s="43">
        <v>132.30000000000001</v>
      </c>
      <c r="M127" s="43">
        <v>132.30000000000001</v>
      </c>
      <c r="N127" s="43">
        <v>132.30000000000001</v>
      </c>
      <c r="O127" s="43">
        <v>130</v>
      </c>
      <c r="P127" s="43">
        <v>130</v>
      </c>
      <c r="Q127" s="43">
        <v>130.69999999999999</v>
      </c>
      <c r="R127" s="43">
        <v>131</v>
      </c>
      <c r="S127" s="43">
        <v>132.30000000000001</v>
      </c>
      <c r="T127" s="43">
        <v>132.4</v>
      </c>
      <c r="U127" s="43">
        <v>132.80000000000001</v>
      </c>
      <c r="V127" s="43">
        <v>133.6</v>
      </c>
      <c r="W127" s="43">
        <v>134.4</v>
      </c>
      <c r="X127" s="43">
        <v>134.19999999999999</v>
      </c>
      <c r="Y127" s="43">
        <v>133.80000000000001</v>
      </c>
      <c r="Z127" s="43">
        <v>134</v>
      </c>
      <c r="AA127" s="43">
        <v>134.69999999999999</v>
      </c>
      <c r="AB127" s="43">
        <v>134.69999999999999</v>
      </c>
      <c r="AC127" s="43">
        <v>134.69999999999999</v>
      </c>
      <c r="AD127" s="43">
        <v>134.69999999999999</v>
      </c>
      <c r="AE127" s="43">
        <v>134.69999999999999</v>
      </c>
      <c r="AF127" s="43">
        <v>134.69999999999999</v>
      </c>
      <c r="AG127" s="120"/>
      <c r="AH127" s="46">
        <f t="shared" si="22"/>
        <v>138.19999999999999</v>
      </c>
      <c r="AI127" s="47">
        <f t="shared" si="23"/>
        <v>130</v>
      </c>
    </row>
    <row r="128" spans="1:64" x14ac:dyDescent="0.25">
      <c r="A128" s="119" t="s">
        <v>150</v>
      </c>
      <c r="B128" s="43">
        <v>132.6</v>
      </c>
      <c r="C128" s="43">
        <v>132.6</v>
      </c>
      <c r="D128" s="43">
        <v>133.5</v>
      </c>
      <c r="E128" s="43">
        <v>133.5</v>
      </c>
      <c r="F128" s="43">
        <v>133.6</v>
      </c>
      <c r="G128" s="43">
        <v>131.6</v>
      </c>
      <c r="H128" s="43">
        <v>131.6</v>
      </c>
      <c r="I128" s="43">
        <v>131.6</v>
      </c>
      <c r="J128" s="43">
        <v>130.30000000000001</v>
      </c>
      <c r="K128" s="43">
        <v>130.30000000000001</v>
      </c>
      <c r="L128" s="43">
        <v>130.30000000000001</v>
      </c>
      <c r="M128" s="43">
        <v>130.30000000000001</v>
      </c>
      <c r="N128" s="43">
        <v>130.30000000000001</v>
      </c>
      <c r="O128" s="43">
        <v>125</v>
      </c>
      <c r="P128" s="43">
        <v>125</v>
      </c>
      <c r="Q128" s="43">
        <v>125</v>
      </c>
      <c r="R128" s="43">
        <v>125</v>
      </c>
      <c r="S128" s="43">
        <v>131.5</v>
      </c>
      <c r="T128" s="43">
        <v>131.1</v>
      </c>
      <c r="U128" s="43">
        <v>131.4</v>
      </c>
      <c r="V128" s="43">
        <v>131.6</v>
      </c>
      <c r="W128" s="43">
        <v>132.30000000000001</v>
      </c>
      <c r="X128" s="43">
        <v>131.4</v>
      </c>
      <c r="Y128" s="43">
        <v>131.30000000000001</v>
      </c>
      <c r="Z128" s="43">
        <v>130.47</v>
      </c>
      <c r="AA128" s="43">
        <v>131.9</v>
      </c>
      <c r="AB128" s="43">
        <v>131.9</v>
      </c>
      <c r="AC128" s="43">
        <v>131.9</v>
      </c>
      <c r="AD128" s="43">
        <v>131.9</v>
      </c>
      <c r="AE128" s="43">
        <v>131.9</v>
      </c>
      <c r="AF128" s="43">
        <v>131.9</v>
      </c>
      <c r="AG128" s="120"/>
      <c r="AH128" s="46">
        <f t="shared" si="22"/>
        <v>133.6</v>
      </c>
      <c r="AI128" s="47">
        <f t="shared" si="23"/>
        <v>125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 x14ac:dyDescent="0.25">
      <c r="A130" s="119" t="s">
        <v>152</v>
      </c>
      <c r="B130" s="43"/>
      <c r="C130" s="43"/>
      <c r="D130" s="43">
        <v>139.19999999999999</v>
      </c>
      <c r="E130" s="43">
        <v>139.19999999999999</v>
      </c>
      <c r="F130" s="43">
        <v>139.1</v>
      </c>
      <c r="G130" s="43">
        <v>138.6</v>
      </c>
      <c r="H130" s="43">
        <v>138.6</v>
      </c>
      <c r="I130" s="43">
        <v>138.6</v>
      </c>
      <c r="J130" s="43">
        <v>136.30000000000001</v>
      </c>
      <c r="K130" s="43">
        <v>136.30000000000001</v>
      </c>
      <c r="L130" s="43">
        <v>136.30000000000001</v>
      </c>
      <c r="M130" s="43">
        <v>136.30000000000001</v>
      </c>
      <c r="N130" s="43">
        <v>136.30000000000001</v>
      </c>
      <c r="O130" s="43">
        <v>135</v>
      </c>
      <c r="P130" s="43">
        <v>135</v>
      </c>
      <c r="Q130" s="43">
        <v>136.5</v>
      </c>
      <c r="R130" s="43">
        <v>136.5</v>
      </c>
      <c r="S130" s="43">
        <v>137.6</v>
      </c>
      <c r="T130" s="43">
        <v>137</v>
      </c>
      <c r="U130" s="43">
        <v>136.30000000000001</v>
      </c>
      <c r="V130" s="43">
        <v>136.5</v>
      </c>
      <c r="W130" s="43">
        <v>136</v>
      </c>
      <c r="X130" s="43">
        <v>136.4</v>
      </c>
      <c r="Y130" s="43">
        <v>133.30000000000001</v>
      </c>
      <c r="Z130" s="43">
        <v>135</v>
      </c>
      <c r="AA130" s="43">
        <v>135</v>
      </c>
      <c r="AB130" s="43">
        <v>135</v>
      </c>
      <c r="AC130" s="43">
        <v>135</v>
      </c>
      <c r="AD130" s="43">
        <v>135</v>
      </c>
      <c r="AE130" s="43">
        <v>135</v>
      </c>
      <c r="AF130" s="43">
        <v>135</v>
      </c>
      <c r="AG130" s="120"/>
      <c r="AH130" s="46">
        <f t="shared" si="22"/>
        <v>139.19999999999999</v>
      </c>
      <c r="AI130" s="47">
        <f t="shared" si="23"/>
        <v>133.30000000000001</v>
      </c>
    </row>
    <row r="131" spans="1:35" x14ac:dyDescent="0.25">
      <c r="A131" s="121" t="s">
        <v>153</v>
      </c>
      <c r="B131" s="122">
        <v>133.30000000000001</v>
      </c>
      <c r="C131" s="122">
        <v>133.6</v>
      </c>
      <c r="D131" s="122">
        <v>134.4</v>
      </c>
      <c r="E131" s="122">
        <v>134.4</v>
      </c>
      <c r="F131" s="122">
        <v>134.6</v>
      </c>
      <c r="G131" s="122">
        <v>133.6</v>
      </c>
      <c r="H131" s="122">
        <v>133.6</v>
      </c>
      <c r="I131" s="122">
        <v>133.6</v>
      </c>
      <c r="J131" s="122">
        <v>132</v>
      </c>
      <c r="K131" s="122">
        <v>132</v>
      </c>
      <c r="L131" s="122">
        <v>132</v>
      </c>
      <c r="M131" s="122">
        <v>132</v>
      </c>
      <c r="N131" s="122">
        <v>132</v>
      </c>
      <c r="O131" s="122">
        <v>134</v>
      </c>
      <c r="P131" s="122">
        <v>134</v>
      </c>
      <c r="Q131" s="122">
        <v>134</v>
      </c>
      <c r="R131" s="122">
        <v>134</v>
      </c>
      <c r="S131" s="122">
        <v>131.80000000000001</v>
      </c>
      <c r="T131" s="122">
        <v>133.30000000000001</v>
      </c>
      <c r="U131" s="122">
        <v>132.4</v>
      </c>
      <c r="V131" s="122">
        <v>132.9</v>
      </c>
      <c r="W131" s="122">
        <v>133.30000000000001</v>
      </c>
      <c r="X131" s="122">
        <v>133.30000000000001</v>
      </c>
      <c r="Y131" s="122">
        <v>134.1</v>
      </c>
      <c r="Z131" s="122">
        <v>133.19999999999999</v>
      </c>
      <c r="AA131" s="122">
        <v>133.19999999999999</v>
      </c>
      <c r="AB131" s="122">
        <v>133.19999999999999</v>
      </c>
      <c r="AC131" s="122">
        <v>133.19999999999999</v>
      </c>
      <c r="AD131" s="122">
        <v>133.19999999999999</v>
      </c>
      <c r="AE131" s="122">
        <v>133.19999999999999</v>
      </c>
      <c r="AF131" s="122">
        <v>133.19999999999999</v>
      </c>
      <c r="AG131" s="123"/>
      <c r="AH131" s="46">
        <f t="shared" si="22"/>
        <v>134.6</v>
      </c>
      <c r="AI131" s="47">
        <f t="shared" si="23"/>
        <v>131.80000000000001</v>
      </c>
    </row>
    <row r="132" spans="1:35" x14ac:dyDescent="0.25">
      <c r="A132" s="119" t="s">
        <v>154</v>
      </c>
      <c r="B132" s="43">
        <v>136.30000000000001</v>
      </c>
      <c r="C132" s="43">
        <v>137</v>
      </c>
      <c r="D132" s="43">
        <v>138.69999999999999</v>
      </c>
      <c r="E132" s="43">
        <v>138.69999999999999</v>
      </c>
      <c r="F132" s="43">
        <v>139</v>
      </c>
      <c r="G132" s="43">
        <v>136.30000000000001</v>
      </c>
      <c r="H132" s="43">
        <v>136.30000000000001</v>
      </c>
      <c r="I132" s="43">
        <v>136.30000000000001</v>
      </c>
      <c r="J132" s="43">
        <v>133.19999999999999</v>
      </c>
      <c r="K132" s="43">
        <v>133.19999999999999</v>
      </c>
      <c r="L132" s="43">
        <v>133.19999999999999</v>
      </c>
      <c r="M132" s="43">
        <v>133.19999999999999</v>
      </c>
      <c r="N132" s="43">
        <v>133.19999999999999</v>
      </c>
      <c r="O132" s="43">
        <v>131</v>
      </c>
      <c r="P132" s="43">
        <v>131</v>
      </c>
      <c r="Q132" s="43">
        <v>131</v>
      </c>
      <c r="R132" s="43">
        <v>131</v>
      </c>
      <c r="S132" s="43">
        <v>130.5</v>
      </c>
      <c r="T132" s="43">
        <v>133.9</v>
      </c>
      <c r="U132" s="43">
        <v>129.5</v>
      </c>
      <c r="V132" s="43">
        <v>130</v>
      </c>
      <c r="W132" s="43">
        <v>132.5</v>
      </c>
      <c r="X132" s="43">
        <v>132.6</v>
      </c>
      <c r="Y132" s="43">
        <v>131</v>
      </c>
      <c r="Z132" s="43">
        <v>129.5</v>
      </c>
      <c r="AA132" s="43">
        <v>129.5</v>
      </c>
      <c r="AB132" s="43">
        <v>129.5</v>
      </c>
      <c r="AC132" s="43">
        <v>129.5</v>
      </c>
      <c r="AD132" s="43">
        <v>129.5</v>
      </c>
      <c r="AE132" s="43">
        <v>129.5</v>
      </c>
      <c r="AF132" s="43">
        <v>129.5</v>
      </c>
      <c r="AG132" s="120"/>
      <c r="AH132" s="46">
        <f t="shared" si="22"/>
        <v>139</v>
      </c>
      <c r="AI132" s="47">
        <f t="shared" si="23"/>
        <v>129.5</v>
      </c>
    </row>
    <row r="133" spans="1:35" ht="15.75" thickBot="1" x14ac:dyDescent="0.3">
      <c r="A133" s="119" t="s">
        <v>155</v>
      </c>
      <c r="B133" s="101">
        <v>64.8</v>
      </c>
      <c r="C133" s="101">
        <v>69</v>
      </c>
      <c r="D133" s="101">
        <v>69.099999999999994</v>
      </c>
      <c r="E133" s="101">
        <v>69.099999999999994</v>
      </c>
      <c r="F133" s="101">
        <v>69.2</v>
      </c>
      <c r="G133" s="101">
        <v>69</v>
      </c>
      <c r="H133" s="101">
        <v>69</v>
      </c>
      <c r="I133" s="101">
        <v>69</v>
      </c>
      <c r="J133" s="101">
        <v>67.2</v>
      </c>
      <c r="K133" s="101">
        <v>67.2</v>
      </c>
      <c r="L133" s="101">
        <v>67</v>
      </c>
      <c r="M133" s="101">
        <v>67</v>
      </c>
      <c r="N133" s="101">
        <v>67</v>
      </c>
      <c r="O133" s="101">
        <v>65.8</v>
      </c>
      <c r="P133" s="101">
        <v>65.8</v>
      </c>
      <c r="Q133" s="101">
        <v>67</v>
      </c>
      <c r="R133" s="101">
        <v>67</v>
      </c>
      <c r="S133" s="101">
        <v>69</v>
      </c>
      <c r="T133" s="101">
        <v>67.400000000000006</v>
      </c>
      <c r="U133" s="101">
        <v>67.400000000000006</v>
      </c>
      <c r="V133" s="101">
        <v>67.400000000000006</v>
      </c>
      <c r="W133" s="101">
        <v>67.400000000000006</v>
      </c>
      <c r="X133" s="101">
        <v>67.400000000000006</v>
      </c>
      <c r="Y133" s="101">
        <v>65.8</v>
      </c>
      <c r="Z133" s="101">
        <v>65.8</v>
      </c>
      <c r="AA133" s="101">
        <v>65.8</v>
      </c>
      <c r="AB133" s="101">
        <v>65.8</v>
      </c>
      <c r="AC133" s="101">
        <v>65.8</v>
      </c>
      <c r="AD133" s="101">
        <v>65.8</v>
      </c>
      <c r="AE133" s="101">
        <v>65.8</v>
      </c>
      <c r="AF133" s="101">
        <v>65.8</v>
      </c>
      <c r="AG133" s="124"/>
      <c r="AH133" s="46">
        <f t="shared" si="22"/>
        <v>69.2</v>
      </c>
      <c r="AI133" s="47">
        <f t="shared" si="23"/>
        <v>64.8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L135" si="50">SUM(C26,C32,C45:C46,C82,C84:C85,C87,C89,C137:C142,C177,C183,C189,C198,C200,C212,C219,C222:C223,C230,C232,C234,C238:C240,C242:C244,C249,C255:C256,C258:C260,C161,C166)</f>
        <v>144.12</v>
      </c>
      <c r="D135" s="114">
        <f>SUM(D26,D32,D45:D46,D82,D84:D85,D87,D89,D137:D142,D177,D183,D189,D198,D200,D212,D219,D222:D223,D230,D232,D234,D238:D240,D242:D244,D249,D255:D256,D258:D260,D161,D166)</f>
        <v>125.72</v>
      </c>
      <c r="E135" s="114">
        <f>SUM(E26,E32,E45:E46,E82,E84:E85,E87,E89,E137:E142,E177,E183,E189,E198,E200,E212,E219,E222:E223,E230,E232,E234,E238:E240,E242:E244,E249,E255:E256,E258:E260,E161,E166)</f>
        <v>125.72</v>
      </c>
      <c r="F135" s="114">
        <f>SUM(F26,F32,F45:F46,F82,F84:F85,F87,F89,F137:F142,F177,F183,F189,F198,F200,F212,F219,F222:F223,F230,F232,F234,F238:F240,F242:F244,F249,F255:F256,F258:F260,F161,F166)</f>
        <v>125.72</v>
      </c>
      <c r="G135" s="114">
        <f t="shared" si="50"/>
        <v>129.23999999999998</v>
      </c>
      <c r="H135" s="114">
        <f t="shared" si="50"/>
        <v>129.23999999999998</v>
      </c>
      <c r="I135" s="114">
        <f t="shared" si="50"/>
        <v>129.23999999999998</v>
      </c>
      <c r="J135" s="114">
        <f t="shared" si="50"/>
        <v>193.54000000000002</v>
      </c>
      <c r="K135" s="114">
        <f t="shared" si="50"/>
        <v>150.23999999999998</v>
      </c>
      <c r="L135" s="114">
        <f t="shared" si="50"/>
        <v>723.93999999999983</v>
      </c>
      <c r="M135" s="114">
        <f t="shared" ref="M135:R135" si="51">SUM(M26,M32,M45:M46,M82,M84:M85,M87,M89,M137:M142,M177,M183,M189,M198,M200,M212,M219,M222:M223,M230,M232,M234,M238:M240,M242:M244,M249,M255:M256,M258:M260,M161,M166)</f>
        <v>360.04</v>
      </c>
      <c r="N135" s="114">
        <f t="shared" si="51"/>
        <v>363.14</v>
      </c>
      <c r="O135" s="114">
        <f t="shared" si="51"/>
        <v>298.04000000000002</v>
      </c>
      <c r="P135" s="114">
        <f t="shared" si="51"/>
        <v>295.24</v>
      </c>
      <c r="Q135" s="114">
        <f t="shared" si="51"/>
        <v>265.28999999999996</v>
      </c>
      <c r="R135" s="114">
        <f t="shared" si="51"/>
        <v>266.98999999999995</v>
      </c>
      <c r="S135" s="114">
        <f t="shared" ref="S135:X135" si="52">SUM(S26,S32,S45:S46,S82,S84:S85,S87,S89,S137:S142,S177,S183,S189,S198,S200,S212,S219,S222:S223,S230,S232,S234,S238:S240,S242:S244,S249,S255:S256,S258:S260,S161,S166)</f>
        <v>262.33999999999997</v>
      </c>
      <c r="T135" s="114">
        <f t="shared" si="52"/>
        <v>257.24</v>
      </c>
      <c r="U135" s="114">
        <f t="shared" si="52"/>
        <v>239.54000000000002</v>
      </c>
      <c r="V135" s="114">
        <f t="shared" si="52"/>
        <v>259.64</v>
      </c>
      <c r="W135" s="114">
        <f t="shared" si="52"/>
        <v>272.33999999999997</v>
      </c>
      <c r="X135" s="114">
        <f t="shared" si="52"/>
        <v>296.44</v>
      </c>
      <c r="Y135" s="114">
        <f>SUM(Y23,Y30,Y51:Y52,Y82,Y84:Y85,Y87,Y89,Y137:Y142,Y170,Y176,Y182,Y191,Y193,Y205,Y212,Y215:Y216,Y223,Y225,Y227,Y231:Y233,Y235:Y237,Y242,Y248:Y249,Y251:Y253,Y261,Y266)</f>
        <v>324.5</v>
      </c>
      <c r="Z135" s="114">
        <f>SUM(Z23,Z30,Z51:Z52,Z82,Z84:Z85,Z87,Z89,Z137:Z142,Z170,Z176,Z182,Z191,Z193,Z205,Z212,Z215:Z216,Z223,Z225,Z227,Z231:Z233,Z235:Z237,Z242,Z248:Z249,Z251:Z253,Z261,Z266)</f>
        <v>381.3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379.44</v>
      </c>
      <c r="AB135" s="114">
        <f t="shared" si="53"/>
        <v>379.44</v>
      </c>
      <c r="AC135" s="114">
        <f t="shared" si="53"/>
        <v>379.44</v>
      </c>
      <c r="AD135" s="114">
        <f t="shared" si="53"/>
        <v>381.94</v>
      </c>
      <c r="AE135" s="114">
        <f t="shared" si="53"/>
        <v>381.94</v>
      </c>
      <c r="AF135" s="114">
        <f t="shared" si="53"/>
        <v>381.94</v>
      </c>
      <c r="AG135" s="127"/>
      <c r="AH135" s="46">
        <f t="shared" si="22"/>
        <v>723.93999999999983</v>
      </c>
      <c r="AI135" s="47">
        <f t="shared" si="23"/>
        <v>124.14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4.8</v>
      </c>
      <c r="C137" s="132">
        <v>35.9</v>
      </c>
      <c r="D137" s="132">
        <v>29.8</v>
      </c>
      <c r="E137" s="132">
        <v>29.8</v>
      </c>
      <c r="F137" s="132">
        <v>29.8</v>
      </c>
      <c r="G137" s="133">
        <v>14.6</v>
      </c>
      <c r="H137" s="133">
        <v>14.6</v>
      </c>
      <c r="I137" s="133">
        <v>14.6</v>
      </c>
      <c r="J137" s="133">
        <v>36.299999999999997</v>
      </c>
      <c r="K137" s="133">
        <v>36.299999999999997</v>
      </c>
      <c r="L137" s="133">
        <v>355.3</v>
      </c>
      <c r="M137" s="133">
        <v>60</v>
      </c>
      <c r="N137" s="133">
        <v>60</v>
      </c>
      <c r="O137" s="133">
        <v>32.799999999999997</v>
      </c>
      <c r="P137" s="133">
        <v>32.799999999999997</v>
      </c>
      <c r="Q137" s="133">
        <v>32.799999999999997</v>
      </c>
      <c r="R137" s="133">
        <v>32.799999999999997</v>
      </c>
      <c r="S137" s="133">
        <v>33.6</v>
      </c>
      <c r="T137" s="133">
        <v>32.700000000000003</v>
      </c>
      <c r="U137" s="133">
        <v>30.3</v>
      </c>
      <c r="V137" s="133">
        <v>28.9</v>
      </c>
      <c r="W137" s="133">
        <v>32</v>
      </c>
      <c r="X137" s="133">
        <v>36.200000000000003</v>
      </c>
      <c r="Y137" s="133">
        <v>42</v>
      </c>
      <c r="Z137" s="133">
        <v>51.6</v>
      </c>
      <c r="AA137" s="133">
        <v>51.6</v>
      </c>
      <c r="AB137" s="133">
        <v>51.6</v>
      </c>
      <c r="AC137" s="133">
        <v>51.6</v>
      </c>
      <c r="AD137" s="133">
        <v>51.6</v>
      </c>
      <c r="AE137" s="133">
        <v>51.6</v>
      </c>
      <c r="AF137" s="133">
        <v>51.6</v>
      </c>
      <c r="AG137" s="134">
        <v>75</v>
      </c>
      <c r="AH137" s="46">
        <f t="shared" si="22"/>
        <v>355.3</v>
      </c>
      <c r="AI137" s="47">
        <f t="shared" si="23"/>
        <v>4.8</v>
      </c>
    </row>
    <row r="138" spans="1:35" x14ac:dyDescent="0.25">
      <c r="A138" s="135" t="s">
        <v>160</v>
      </c>
      <c r="B138" s="132">
        <v>27.2</v>
      </c>
      <c r="C138" s="132">
        <v>17</v>
      </c>
      <c r="D138" s="132">
        <v>0</v>
      </c>
      <c r="E138" s="132">
        <v>0</v>
      </c>
      <c r="F138" s="132">
        <v>0</v>
      </c>
      <c r="G138" s="136">
        <v>0</v>
      </c>
      <c r="H138" s="136">
        <v>0</v>
      </c>
      <c r="I138" s="136">
        <v>0</v>
      </c>
      <c r="J138" s="136">
        <v>0</v>
      </c>
      <c r="K138" s="136">
        <v>0</v>
      </c>
      <c r="L138" s="136">
        <v>28.3</v>
      </c>
      <c r="M138" s="136">
        <v>51</v>
      </c>
      <c r="N138" s="136">
        <v>51</v>
      </c>
      <c r="O138" s="136">
        <v>5.3</v>
      </c>
      <c r="P138" s="136">
        <v>5.3</v>
      </c>
      <c r="Q138" s="136">
        <v>24</v>
      </c>
      <c r="R138" s="136">
        <v>24</v>
      </c>
      <c r="S138" s="136">
        <v>31.2</v>
      </c>
      <c r="T138" s="136">
        <v>29.9</v>
      </c>
      <c r="U138" s="136">
        <v>30</v>
      </c>
      <c r="V138" s="136">
        <v>24.3</v>
      </c>
      <c r="W138" s="136">
        <v>30</v>
      </c>
      <c r="X138" s="136">
        <v>31.2</v>
      </c>
      <c r="Y138" s="136">
        <v>39</v>
      </c>
      <c r="Z138" s="136">
        <v>56.5</v>
      </c>
      <c r="AA138" s="136">
        <v>56.5</v>
      </c>
      <c r="AB138" s="136">
        <v>56.5</v>
      </c>
      <c r="AC138" s="136">
        <v>56.5</v>
      </c>
      <c r="AD138" s="136">
        <v>56.5</v>
      </c>
      <c r="AE138" s="136">
        <v>56.5</v>
      </c>
      <c r="AF138" s="136">
        <v>56.5</v>
      </c>
      <c r="AG138" s="134">
        <v>240</v>
      </c>
      <c r="AH138" s="46">
        <f t="shared" si="22"/>
        <v>56.5</v>
      </c>
      <c r="AI138" s="47">
        <f t="shared" si="23"/>
        <v>0</v>
      </c>
    </row>
    <row r="139" spans="1:35" x14ac:dyDescent="0.25">
      <c r="A139" s="135" t="s">
        <v>161</v>
      </c>
      <c r="B139" s="132">
        <v>-75.099999999999994</v>
      </c>
      <c r="C139" s="132">
        <v>-46.6</v>
      </c>
      <c r="D139" s="132">
        <v>-32.4</v>
      </c>
      <c r="E139" s="132">
        <v>-32.4</v>
      </c>
      <c r="F139" s="132">
        <v>-32.4</v>
      </c>
      <c r="G139" s="136">
        <v>-21.3</v>
      </c>
      <c r="H139" s="136">
        <v>-21.3</v>
      </c>
      <c r="I139" s="136">
        <v>-21.3</v>
      </c>
      <c r="J139" s="136">
        <v>-12.3</v>
      </c>
      <c r="K139" s="136">
        <v>-12.3</v>
      </c>
      <c r="L139" s="136">
        <v>155.6</v>
      </c>
      <c r="M139" s="136">
        <v>-11</v>
      </c>
      <c r="N139" s="136">
        <v>-11</v>
      </c>
      <c r="O139" s="136">
        <v>18.5</v>
      </c>
      <c r="P139" s="136">
        <v>18.5</v>
      </c>
      <c r="Q139" s="136">
        <v>21.7</v>
      </c>
      <c r="R139" s="136">
        <v>21.7</v>
      </c>
      <c r="S139" s="136">
        <v>8</v>
      </c>
      <c r="T139" s="136">
        <v>0.4</v>
      </c>
      <c r="U139" s="136">
        <v>10.9</v>
      </c>
      <c r="V139" s="136">
        <v>6.2</v>
      </c>
      <c r="W139" s="136">
        <v>5.5</v>
      </c>
      <c r="X139" s="136">
        <v>4.9000000000000004</v>
      </c>
      <c r="Y139" s="136">
        <v>20.8</v>
      </c>
      <c r="Z139" s="136">
        <v>13.3</v>
      </c>
      <c r="AA139" s="136">
        <v>13.3</v>
      </c>
      <c r="AB139" s="136">
        <v>13.3</v>
      </c>
      <c r="AC139" s="136">
        <v>13.3</v>
      </c>
      <c r="AD139" s="136">
        <v>13.3</v>
      </c>
      <c r="AE139" s="136">
        <v>13.3</v>
      </c>
      <c r="AF139" s="136">
        <v>13.3</v>
      </c>
      <c r="AG139" s="134">
        <v>240</v>
      </c>
      <c r="AH139" s="46">
        <f t="shared" ref="AH139:AH145" si="54">MAX(B139:AF139)</f>
        <v>155.6</v>
      </c>
      <c r="AI139" s="47">
        <f t="shared" ref="AI139:AI145" si="55">MIN(B139:AF139)</f>
        <v>-75.099999999999994</v>
      </c>
    </row>
    <row r="140" spans="1:35" x14ac:dyDescent="0.25">
      <c r="A140" s="135" t="s">
        <v>162</v>
      </c>
      <c r="B140" s="132">
        <v>72</v>
      </c>
      <c r="C140" s="132">
        <v>44.6</v>
      </c>
      <c r="D140" s="132">
        <v>31.4</v>
      </c>
      <c r="E140" s="132">
        <v>31.4</v>
      </c>
      <c r="F140" s="132">
        <v>31.4</v>
      </c>
      <c r="G140" s="137">
        <v>19.600000000000001</v>
      </c>
      <c r="H140" s="137">
        <v>19.600000000000001</v>
      </c>
      <c r="I140" s="137">
        <v>19.600000000000001</v>
      </c>
      <c r="J140" s="137">
        <v>12.3</v>
      </c>
      <c r="K140" s="137">
        <v>12.3</v>
      </c>
      <c r="L140" s="137">
        <v>16</v>
      </c>
      <c r="M140" s="137">
        <v>10</v>
      </c>
      <c r="N140" s="137">
        <v>10</v>
      </c>
      <c r="O140" s="137">
        <v>-18.100000000000001</v>
      </c>
      <c r="P140" s="137">
        <v>-18.100000000000001</v>
      </c>
      <c r="Q140" s="137">
        <v>-20</v>
      </c>
      <c r="R140" s="137">
        <v>-20</v>
      </c>
      <c r="S140" s="137">
        <v>-7.6</v>
      </c>
      <c r="T140" s="137">
        <v>-4.7</v>
      </c>
      <c r="U140" s="137">
        <v>-10.8</v>
      </c>
      <c r="V140" s="137">
        <v>-0.6</v>
      </c>
      <c r="W140" s="137">
        <v>-4.8</v>
      </c>
      <c r="X140" s="137">
        <v>-2.2999999999999998</v>
      </c>
      <c r="Y140" s="137">
        <v>-19.899999999999999</v>
      </c>
      <c r="Z140" s="137">
        <v>-13.2</v>
      </c>
      <c r="AA140" s="137">
        <v>-13.2</v>
      </c>
      <c r="AB140" s="137">
        <v>-13.2</v>
      </c>
      <c r="AC140" s="137">
        <v>-13.2</v>
      </c>
      <c r="AD140" s="137">
        <v>-13.2</v>
      </c>
      <c r="AE140" s="137">
        <v>-13.2</v>
      </c>
      <c r="AF140" s="137">
        <v>-13.2</v>
      </c>
      <c r="AG140" s="134"/>
      <c r="AH140" s="46">
        <f t="shared" si="54"/>
        <v>72</v>
      </c>
      <c r="AI140" s="47">
        <f t="shared" si="55"/>
        <v>-20</v>
      </c>
    </row>
    <row r="141" spans="1:35" x14ac:dyDescent="0.25">
      <c r="A141" s="135" t="s">
        <v>163</v>
      </c>
      <c r="B141" s="132">
        <v>34.5</v>
      </c>
      <c r="C141" s="132">
        <v>-7</v>
      </c>
      <c r="D141" s="132">
        <v>-3.7</v>
      </c>
      <c r="E141" s="132">
        <v>-3.7</v>
      </c>
      <c r="F141" s="132">
        <v>-3.7</v>
      </c>
      <c r="G141" s="136">
        <v>2.1</v>
      </c>
      <c r="H141" s="136">
        <v>2.1</v>
      </c>
      <c r="I141" s="136">
        <v>2.1</v>
      </c>
      <c r="J141" s="136">
        <v>5.3</v>
      </c>
      <c r="K141" s="136">
        <v>5.3</v>
      </c>
      <c r="L141" s="136">
        <v>14.3</v>
      </c>
      <c r="M141" s="136">
        <v>13.1</v>
      </c>
      <c r="N141" s="136">
        <v>13.1</v>
      </c>
      <c r="O141" s="136">
        <v>18.100000000000001</v>
      </c>
      <c r="P141" s="136">
        <v>18.100000000000001</v>
      </c>
      <c r="Q141" s="136">
        <v>16.5</v>
      </c>
      <c r="R141" s="136">
        <v>16.5</v>
      </c>
      <c r="S141" s="136">
        <v>12.2</v>
      </c>
      <c r="T141" s="136">
        <v>9.9</v>
      </c>
      <c r="U141" s="136">
        <v>13.3</v>
      </c>
      <c r="V141" s="136">
        <v>10.6</v>
      </c>
      <c r="W141" s="136">
        <v>10.199999999999999</v>
      </c>
      <c r="X141" s="136">
        <v>12.9</v>
      </c>
      <c r="Y141" s="136">
        <v>18.2</v>
      </c>
      <c r="Z141" s="136">
        <v>30.5</v>
      </c>
      <c r="AA141" s="136">
        <v>30.5</v>
      </c>
      <c r="AB141" s="136">
        <v>30.5</v>
      </c>
      <c r="AC141" s="136">
        <v>30.5</v>
      </c>
      <c r="AD141" s="136">
        <v>30.5</v>
      </c>
      <c r="AE141" s="136">
        <v>30.5</v>
      </c>
      <c r="AF141" s="136">
        <v>30.5</v>
      </c>
      <c r="AG141" s="134">
        <v>60</v>
      </c>
      <c r="AH141" s="46">
        <f t="shared" si="54"/>
        <v>34.5</v>
      </c>
      <c r="AI141" s="47">
        <f t="shared" si="55"/>
        <v>-7</v>
      </c>
    </row>
    <row r="142" spans="1:35" x14ac:dyDescent="0.25">
      <c r="A142" s="135" t="s">
        <v>164</v>
      </c>
      <c r="B142" s="132">
        <v>30.1</v>
      </c>
      <c r="C142" s="132">
        <v>-3.1</v>
      </c>
      <c r="D142" s="132">
        <v>-2.7</v>
      </c>
      <c r="E142" s="132">
        <v>-2.7</v>
      </c>
      <c r="F142" s="132">
        <v>-2.7</v>
      </c>
      <c r="G142" s="137">
        <v>13.6</v>
      </c>
      <c r="H142" s="137">
        <v>13.6</v>
      </c>
      <c r="I142" s="137">
        <v>13.6</v>
      </c>
      <c r="J142" s="137">
        <v>51.3</v>
      </c>
      <c r="K142" s="137">
        <v>51.3</v>
      </c>
      <c r="L142" s="137">
        <v>51.3</v>
      </c>
      <c r="M142" s="137">
        <v>140</v>
      </c>
      <c r="N142" s="137">
        <v>140</v>
      </c>
      <c r="O142" s="137">
        <v>147</v>
      </c>
      <c r="P142" s="137">
        <v>147</v>
      </c>
      <c r="Q142" s="137">
        <v>95.45</v>
      </c>
      <c r="R142" s="137">
        <v>95.45</v>
      </c>
      <c r="S142" s="137">
        <v>97.2</v>
      </c>
      <c r="T142" s="137">
        <v>95</v>
      </c>
      <c r="U142" s="137">
        <v>89.4</v>
      </c>
      <c r="V142" s="137">
        <v>96.5</v>
      </c>
      <c r="W142" s="137">
        <v>106.6</v>
      </c>
      <c r="X142" s="137">
        <v>121.7</v>
      </c>
      <c r="Y142" s="137">
        <v>131.69999999999999</v>
      </c>
      <c r="Z142" s="137">
        <v>150</v>
      </c>
      <c r="AA142" s="137">
        <v>150</v>
      </c>
      <c r="AB142" s="137">
        <v>150</v>
      </c>
      <c r="AC142" s="137">
        <v>150</v>
      </c>
      <c r="AD142" s="137">
        <v>150</v>
      </c>
      <c r="AE142" s="137">
        <v>150</v>
      </c>
      <c r="AF142" s="137">
        <v>150</v>
      </c>
      <c r="AG142" s="138">
        <v>120</v>
      </c>
      <c r="AH142" s="46">
        <f t="shared" si="54"/>
        <v>150</v>
      </c>
      <c r="AI142" s="47">
        <f t="shared" si="55"/>
        <v>-3.1</v>
      </c>
    </row>
    <row r="143" spans="1:35" x14ac:dyDescent="0.25">
      <c r="A143" s="135" t="s">
        <v>165</v>
      </c>
      <c r="B143" s="132">
        <v>43.9</v>
      </c>
      <c r="C143" s="132">
        <v>31.98</v>
      </c>
      <c r="D143" s="132">
        <v>30.1</v>
      </c>
      <c r="E143" s="132">
        <v>30.1</v>
      </c>
      <c r="F143" s="132">
        <v>30.1</v>
      </c>
      <c r="G143" s="137">
        <v>38.6</v>
      </c>
      <c r="H143" s="137">
        <v>38.6</v>
      </c>
      <c r="I143" s="137">
        <v>38.6</v>
      </c>
      <c r="J143" s="137">
        <v>56.3</v>
      </c>
      <c r="K143" s="137">
        <v>56.3</v>
      </c>
      <c r="L143" s="137">
        <v>56.3</v>
      </c>
      <c r="M143" s="137">
        <v>97</v>
      </c>
      <c r="N143" s="137">
        <v>97</v>
      </c>
      <c r="O143" s="137">
        <v>95</v>
      </c>
      <c r="P143" s="137">
        <v>95</v>
      </c>
      <c r="Q143" s="137">
        <v>77</v>
      </c>
      <c r="R143" s="137">
        <v>77</v>
      </c>
      <c r="S143" s="137">
        <v>79.900000000000006</v>
      </c>
      <c r="T143" s="137">
        <v>80.400000000000006</v>
      </c>
      <c r="U143" s="137">
        <v>80.5</v>
      </c>
      <c r="V143" s="137">
        <v>84</v>
      </c>
      <c r="W143" s="137">
        <v>88.5</v>
      </c>
      <c r="X143" s="137">
        <v>96</v>
      </c>
      <c r="Y143" s="137">
        <v>100</v>
      </c>
      <c r="Z143" s="137">
        <v>109</v>
      </c>
      <c r="AA143" s="137">
        <v>109</v>
      </c>
      <c r="AB143" s="137">
        <v>109</v>
      </c>
      <c r="AC143" s="137">
        <v>109</v>
      </c>
      <c r="AD143" s="137">
        <v>109</v>
      </c>
      <c r="AE143" s="137">
        <v>109</v>
      </c>
      <c r="AF143" s="137">
        <v>109</v>
      </c>
      <c r="AG143" s="138"/>
      <c r="AH143" s="46">
        <f t="shared" si="54"/>
        <v>109</v>
      </c>
      <c r="AI143" s="47">
        <f t="shared" si="55"/>
        <v>30.1</v>
      </c>
    </row>
    <row r="144" spans="1:35" x14ac:dyDescent="0.25">
      <c r="A144" s="135" t="s">
        <v>166</v>
      </c>
      <c r="B144" s="132">
        <v>-8.1</v>
      </c>
      <c r="C144" s="132">
        <v>-17.7</v>
      </c>
      <c r="D144" s="132">
        <v>13.8</v>
      </c>
      <c r="E144" s="132">
        <v>13.8</v>
      </c>
      <c r="F144" s="132">
        <v>13.8</v>
      </c>
      <c r="G144" s="137">
        <v>-19.600000000000001</v>
      </c>
      <c r="H144" s="137">
        <v>-19.600000000000001</v>
      </c>
      <c r="I144" s="137">
        <v>-19.600000000000001</v>
      </c>
      <c r="J144" s="137">
        <v>-27</v>
      </c>
      <c r="K144" s="137">
        <v>-27</v>
      </c>
      <c r="L144" s="137">
        <v>-27</v>
      </c>
      <c r="M144" s="137">
        <v>1.2</v>
      </c>
      <c r="N144" s="137">
        <v>1.2</v>
      </c>
      <c r="O144" s="137">
        <v>3.8</v>
      </c>
      <c r="P144" s="137">
        <v>3.8</v>
      </c>
      <c r="Q144" s="137">
        <v>2.9</v>
      </c>
      <c r="R144" s="137">
        <v>2.9</v>
      </c>
      <c r="S144" s="137">
        <v>4.9000000000000004</v>
      </c>
      <c r="T144" s="137">
        <v>5</v>
      </c>
      <c r="U144" s="137">
        <v>4.4000000000000004</v>
      </c>
      <c r="V144" s="137">
        <v>5</v>
      </c>
      <c r="W144" s="137">
        <v>4.5999999999999996</v>
      </c>
      <c r="X144" s="137">
        <v>3.6</v>
      </c>
      <c r="Y144" s="137">
        <v>5.9</v>
      </c>
      <c r="Z144" s="137">
        <v>2.6</v>
      </c>
      <c r="AA144" s="137">
        <v>2.6</v>
      </c>
      <c r="AB144" s="137">
        <v>2.6</v>
      </c>
      <c r="AC144" s="137">
        <v>2.6</v>
      </c>
      <c r="AD144" s="137">
        <v>2.6</v>
      </c>
      <c r="AE144" s="137">
        <v>2.6</v>
      </c>
      <c r="AF144" s="137">
        <v>2.6</v>
      </c>
      <c r="AG144" s="138"/>
      <c r="AH144" s="46">
        <f t="shared" si="54"/>
        <v>13.8</v>
      </c>
      <c r="AI144" s="47">
        <f t="shared" si="55"/>
        <v>-27</v>
      </c>
    </row>
    <row r="145" spans="1:37" x14ac:dyDescent="0.25">
      <c r="A145" s="135" t="s">
        <v>167</v>
      </c>
      <c r="B145" s="132">
        <v>0</v>
      </c>
      <c r="C145" s="132">
        <v>9.1</v>
      </c>
      <c r="D145" s="132">
        <v>-36.299999999999997</v>
      </c>
      <c r="E145" s="132">
        <v>-36.299999999999997</v>
      </c>
      <c r="F145" s="132">
        <v>-36.299999999999997</v>
      </c>
      <c r="G145" s="137">
        <v>-102.3</v>
      </c>
      <c r="H145" s="137">
        <v>-102.3</v>
      </c>
      <c r="I145" s="137">
        <v>-102.3</v>
      </c>
      <c r="J145" s="137">
        <v>-96.3</v>
      </c>
      <c r="K145" s="137">
        <v>-96.3</v>
      </c>
      <c r="L145" s="137">
        <v>-96.3</v>
      </c>
      <c r="M145" s="137">
        <v>59.2</v>
      </c>
      <c r="N145" s="137">
        <v>59.2</v>
      </c>
      <c r="O145" s="137">
        <v>173</v>
      </c>
      <c r="P145" s="137">
        <v>173</v>
      </c>
      <c r="Q145" s="137">
        <v>158</v>
      </c>
      <c r="R145" s="137">
        <v>158</v>
      </c>
      <c r="S145" s="137">
        <v>-52.7</v>
      </c>
      <c r="T145" s="137">
        <v>-40.9</v>
      </c>
      <c r="U145" s="137">
        <v>-65</v>
      </c>
      <c r="V145" s="137">
        <v>0</v>
      </c>
      <c r="W145" s="137">
        <v>0</v>
      </c>
      <c r="X145" s="137">
        <v>0</v>
      </c>
      <c r="Y145" s="137">
        <v>-1.5</v>
      </c>
      <c r="Z145" s="137">
        <v>-1.7</v>
      </c>
      <c r="AA145" s="137">
        <v>-1.7</v>
      </c>
      <c r="AB145" s="137">
        <v>-1.7</v>
      </c>
      <c r="AC145" s="137">
        <v>-1.7</v>
      </c>
      <c r="AD145" s="137">
        <v>-1.7</v>
      </c>
      <c r="AE145" s="137">
        <v>-1.7</v>
      </c>
      <c r="AF145" s="137">
        <v>-1.7</v>
      </c>
      <c r="AG145" s="138"/>
      <c r="AH145" s="46">
        <f t="shared" si="54"/>
        <v>173</v>
      </c>
      <c r="AI145" s="47">
        <f t="shared" si="55"/>
        <v>-102.3</v>
      </c>
    </row>
    <row r="146" spans="1:37" x14ac:dyDescent="0.25">
      <c r="A146" s="135" t="s">
        <v>168</v>
      </c>
      <c r="B146" s="132">
        <v>-250</v>
      </c>
      <c r="C146" s="132">
        <v>-258.89999999999998</v>
      </c>
      <c r="D146" s="132">
        <v>-134</v>
      </c>
      <c r="E146" s="132">
        <v>-134</v>
      </c>
      <c r="F146" s="132">
        <v>-134</v>
      </c>
      <c r="G146" s="137">
        <v>-196.3</v>
      </c>
      <c r="H146" s="137">
        <v>-196.3</v>
      </c>
      <c r="I146" s="137">
        <v>-196.3</v>
      </c>
      <c r="J146" s="137">
        <v>-248.6</v>
      </c>
      <c r="K146" s="137">
        <v>-248.6</v>
      </c>
      <c r="L146" s="137">
        <v>-248.6</v>
      </c>
      <c r="M146" s="137">
        <v>-138</v>
      </c>
      <c r="N146" s="137">
        <v>-138</v>
      </c>
      <c r="O146" s="137">
        <v>-23</v>
      </c>
      <c r="P146" s="137">
        <v>-23</v>
      </c>
      <c r="Q146" s="137">
        <v>-23</v>
      </c>
      <c r="R146" s="137">
        <v>-23</v>
      </c>
      <c r="S146" s="137">
        <v>-8.6</v>
      </c>
      <c r="T146" s="137">
        <v>-13.9</v>
      </c>
      <c r="U146" s="137">
        <v>-20</v>
      </c>
      <c r="V146" s="137">
        <v>-18.399999999999999</v>
      </c>
      <c r="W146" s="137">
        <v>-14.5</v>
      </c>
      <c r="X146" s="137">
        <v>30.7</v>
      </c>
      <c r="Y146" s="137">
        <v>-93.6</v>
      </c>
      <c r="Z146" s="137">
        <v>-190</v>
      </c>
      <c r="AA146" s="137">
        <v>-190</v>
      </c>
      <c r="AB146" s="137">
        <v>-190</v>
      </c>
      <c r="AC146" s="137">
        <v>-190</v>
      </c>
      <c r="AD146" s="137">
        <v>-190</v>
      </c>
      <c r="AE146" s="137">
        <v>-190</v>
      </c>
      <c r="AF146" s="137">
        <v>-190</v>
      </c>
      <c r="AG146" s="138"/>
      <c r="AH146" s="46">
        <f t="shared" ref="AH146:AH158" si="56">MAX(B146:AF146)</f>
        <v>30.7</v>
      </c>
      <c r="AI146" s="47">
        <f t="shared" ref="AI146:AI158" si="57">MIN(B146:AF146)</f>
        <v>-258.89999999999998</v>
      </c>
    </row>
    <row r="147" spans="1:37" x14ac:dyDescent="0.25">
      <c r="A147" s="135" t="s">
        <v>169</v>
      </c>
      <c r="B147" s="132">
        <v>65.5</v>
      </c>
      <c r="C147" s="132">
        <v>69.900000000000006</v>
      </c>
      <c r="D147" s="132">
        <v>72.900000000000006</v>
      </c>
      <c r="E147" s="132">
        <v>72.900000000000006</v>
      </c>
      <c r="F147" s="132">
        <v>72.900000000000006</v>
      </c>
      <c r="G147" s="137">
        <v>105.3</v>
      </c>
      <c r="H147" s="137">
        <v>105.3</v>
      </c>
      <c r="I147" s="137">
        <v>105.3</v>
      </c>
      <c r="J147" s="137">
        <v>86.3</v>
      </c>
      <c r="K147" s="137">
        <v>86.3</v>
      </c>
      <c r="L147" s="137">
        <v>86.3</v>
      </c>
      <c r="M147" s="137">
        <v>42</v>
      </c>
      <c r="N147" s="137">
        <v>42</v>
      </c>
      <c r="O147" s="137">
        <v>35</v>
      </c>
      <c r="P147" s="137">
        <v>35</v>
      </c>
      <c r="Q147" s="137">
        <v>46</v>
      </c>
      <c r="R147" s="137">
        <v>46</v>
      </c>
      <c r="S147" s="137">
        <v>-38.6</v>
      </c>
      <c r="T147" s="137">
        <v>-43.5</v>
      </c>
      <c r="U147" s="137">
        <v>-36</v>
      </c>
      <c r="V147" s="137">
        <v>35.96</v>
      </c>
      <c r="W147" s="137">
        <v>36.200000000000003</v>
      </c>
      <c r="X147" s="137">
        <v>29</v>
      </c>
      <c r="Y147" s="137">
        <v>34.5</v>
      </c>
      <c r="Z147" s="137">
        <v>42.5</v>
      </c>
      <c r="AA147" s="137">
        <v>42.5</v>
      </c>
      <c r="AB147" s="137">
        <v>42.5</v>
      </c>
      <c r="AC147" s="137">
        <v>42.5</v>
      </c>
      <c r="AD147" s="137">
        <v>42.5</v>
      </c>
      <c r="AE147" s="137">
        <v>42.5</v>
      </c>
      <c r="AF147" s="137">
        <v>42.5</v>
      </c>
      <c r="AG147" s="138"/>
      <c r="AH147" s="46">
        <f t="shared" si="56"/>
        <v>105.3</v>
      </c>
      <c r="AI147" s="47">
        <f t="shared" si="57"/>
        <v>-43.5</v>
      </c>
    </row>
    <row r="148" spans="1:37" x14ac:dyDescent="0.25">
      <c r="A148" s="135" t="s">
        <v>170</v>
      </c>
      <c r="B148" s="132">
        <v>35.5</v>
      </c>
      <c r="C148" s="132">
        <v>43.5</v>
      </c>
      <c r="D148" s="132">
        <v>32.299999999999997</v>
      </c>
      <c r="E148" s="132">
        <v>32.299999999999997</v>
      </c>
      <c r="F148" s="132">
        <v>32.299999999999997</v>
      </c>
      <c r="G148" s="137">
        <v>32.299999999999997</v>
      </c>
      <c r="H148" s="137">
        <v>32.299999999999997</v>
      </c>
      <c r="I148" s="137">
        <v>32.299999999999997</v>
      </c>
      <c r="J148" s="137">
        <v>30.5</v>
      </c>
      <c r="K148" s="137">
        <v>30.5</v>
      </c>
      <c r="L148" s="137">
        <v>30.5</v>
      </c>
      <c r="M148" s="137">
        <v>14</v>
      </c>
      <c r="N148" s="137">
        <v>14</v>
      </c>
      <c r="O148" s="137">
        <v>24.63</v>
      </c>
      <c r="P148" s="137">
        <v>24.63</v>
      </c>
      <c r="Q148" s="137">
        <v>18</v>
      </c>
      <c r="R148" s="137">
        <v>18</v>
      </c>
      <c r="S148" s="137">
        <v>17</v>
      </c>
      <c r="T148" s="137">
        <v>19.5</v>
      </c>
      <c r="U148" s="137">
        <v>21.3</v>
      </c>
      <c r="V148" s="137">
        <v>35.5</v>
      </c>
      <c r="W148" s="137">
        <v>33.299999999999997</v>
      </c>
      <c r="X148" s="137">
        <v>34.5</v>
      </c>
      <c r="Y148" s="137">
        <v>32</v>
      </c>
      <c r="Z148" s="137">
        <v>34.6</v>
      </c>
      <c r="AA148" s="137">
        <v>34.6</v>
      </c>
      <c r="AB148" s="137">
        <v>34.6</v>
      </c>
      <c r="AC148" s="137">
        <v>34.6</v>
      </c>
      <c r="AD148" s="137">
        <v>34.6</v>
      </c>
      <c r="AE148" s="137">
        <v>34.6</v>
      </c>
      <c r="AF148" s="137">
        <v>34.6</v>
      </c>
      <c r="AG148" s="134"/>
      <c r="AH148" s="46">
        <f t="shared" si="56"/>
        <v>43.5</v>
      </c>
      <c r="AI148" s="47">
        <f t="shared" si="57"/>
        <v>14</v>
      </c>
    </row>
    <row r="149" spans="1:37" x14ac:dyDescent="0.25">
      <c r="A149" s="135" t="s">
        <v>171</v>
      </c>
      <c r="B149" s="132">
        <v>120</v>
      </c>
      <c r="C149" s="132">
        <v>12.87</v>
      </c>
      <c r="D149" s="132">
        <v>109.7</v>
      </c>
      <c r="E149" s="132">
        <v>109.7</v>
      </c>
      <c r="F149" s="132">
        <v>109.7</v>
      </c>
      <c r="G149" s="122">
        <v>116.3</v>
      </c>
      <c r="H149" s="122">
        <v>116.3</v>
      </c>
      <c r="I149" s="122">
        <v>116.3</v>
      </c>
      <c r="J149" s="122">
        <v>107.3</v>
      </c>
      <c r="K149" s="122">
        <v>63</v>
      </c>
      <c r="L149" s="122">
        <v>116</v>
      </c>
      <c r="M149" s="122">
        <v>113</v>
      </c>
      <c r="N149" s="122">
        <v>113</v>
      </c>
      <c r="O149" s="122">
        <v>116</v>
      </c>
      <c r="P149" s="122">
        <v>116</v>
      </c>
      <c r="Q149" s="122">
        <v>65</v>
      </c>
      <c r="R149" s="122">
        <v>65</v>
      </c>
      <c r="S149" s="122">
        <v>55.5</v>
      </c>
      <c r="T149" s="122">
        <v>62</v>
      </c>
      <c r="U149" s="122">
        <v>46</v>
      </c>
      <c r="V149" s="122">
        <v>65</v>
      </c>
      <c r="W149" s="122">
        <v>65</v>
      </c>
      <c r="X149" s="122">
        <v>65</v>
      </c>
      <c r="Y149" s="122">
        <v>62.7</v>
      </c>
      <c r="Z149" s="122">
        <v>63.5</v>
      </c>
      <c r="AA149" s="122">
        <v>63.5</v>
      </c>
      <c r="AB149" s="122">
        <v>63.5</v>
      </c>
      <c r="AC149" s="122">
        <v>63.5</v>
      </c>
      <c r="AD149" s="122">
        <v>63.5</v>
      </c>
      <c r="AE149" s="122">
        <v>63.5</v>
      </c>
      <c r="AF149" s="122">
        <v>63.5</v>
      </c>
      <c r="AG149" s="134"/>
      <c r="AH149" s="46">
        <f t="shared" si="56"/>
        <v>120</v>
      </c>
      <c r="AI149" s="47">
        <f t="shared" si="57"/>
        <v>12.87</v>
      </c>
    </row>
    <row r="150" spans="1:37" x14ac:dyDescent="0.25">
      <c r="A150" s="135" t="s">
        <v>172</v>
      </c>
      <c r="B150" s="132">
        <v>22.5</v>
      </c>
      <c r="C150" s="132">
        <v>23.9</v>
      </c>
      <c r="D150" s="132">
        <v>23.9</v>
      </c>
      <c r="E150" s="132">
        <v>23.9</v>
      </c>
      <c r="F150" s="132">
        <v>23.9</v>
      </c>
      <c r="G150" s="122">
        <v>16</v>
      </c>
      <c r="H150" s="122">
        <v>16</v>
      </c>
      <c r="I150" s="122">
        <v>16</v>
      </c>
      <c r="J150" s="122">
        <v>15</v>
      </c>
      <c r="K150" s="122">
        <v>15</v>
      </c>
      <c r="L150" s="122">
        <v>15</v>
      </c>
      <c r="M150" s="122">
        <v>15</v>
      </c>
      <c r="N150" s="122">
        <v>15</v>
      </c>
      <c r="O150" s="122">
        <v>15</v>
      </c>
      <c r="P150" s="122">
        <v>15</v>
      </c>
      <c r="Q150" s="122">
        <v>15</v>
      </c>
      <c r="R150" s="122">
        <v>15</v>
      </c>
      <c r="S150" s="122">
        <v>15</v>
      </c>
      <c r="T150" s="122">
        <v>5.8</v>
      </c>
      <c r="U150" s="122">
        <v>11.6</v>
      </c>
      <c r="V150" s="122">
        <v>11.6</v>
      </c>
      <c r="W150" s="122">
        <v>11.6</v>
      </c>
      <c r="X150" s="122">
        <v>11.6</v>
      </c>
      <c r="Y150" s="122">
        <v>15.8</v>
      </c>
      <c r="Z150" s="122">
        <v>15.8</v>
      </c>
      <c r="AA150" s="122">
        <v>15.8</v>
      </c>
      <c r="AB150" s="122">
        <v>15.8</v>
      </c>
      <c r="AC150" s="122">
        <v>15.8</v>
      </c>
      <c r="AD150" s="122">
        <v>15.8</v>
      </c>
      <c r="AE150" s="122">
        <v>15.8</v>
      </c>
      <c r="AF150" s="122">
        <v>15.8</v>
      </c>
      <c r="AG150" s="134"/>
      <c r="AH150" s="46">
        <f t="shared" si="56"/>
        <v>23.9</v>
      </c>
      <c r="AI150" s="47">
        <f t="shared" si="57"/>
        <v>5.8</v>
      </c>
    </row>
    <row r="151" spans="1:37" ht="15.75" thickBot="1" x14ac:dyDescent="0.3">
      <c r="A151" s="139" t="s">
        <v>173</v>
      </c>
      <c r="B151" s="132">
        <v>4.5</v>
      </c>
      <c r="C151" s="132">
        <v>4.9000000000000004</v>
      </c>
      <c r="D151" s="132">
        <v>5.4</v>
      </c>
      <c r="E151" s="132">
        <v>5.4</v>
      </c>
      <c r="F151" s="132">
        <v>5.4</v>
      </c>
      <c r="G151" s="122">
        <v>5</v>
      </c>
      <c r="H151" s="122">
        <v>5</v>
      </c>
      <c r="I151" s="122">
        <v>5</v>
      </c>
      <c r="J151" s="122">
        <v>2.8</v>
      </c>
      <c r="K151" s="122">
        <v>2.8</v>
      </c>
      <c r="L151" s="122">
        <v>2.8</v>
      </c>
      <c r="M151" s="122">
        <v>1</v>
      </c>
      <c r="N151" s="122">
        <v>1</v>
      </c>
      <c r="O151" s="122">
        <v>3</v>
      </c>
      <c r="P151" s="122">
        <v>3</v>
      </c>
      <c r="Q151" s="122">
        <v>4.7</v>
      </c>
      <c r="R151" s="122">
        <v>4.7</v>
      </c>
      <c r="S151" s="122">
        <v>6.5</v>
      </c>
      <c r="T151" s="122">
        <v>6</v>
      </c>
      <c r="U151" s="122">
        <v>7.3</v>
      </c>
      <c r="V151" s="122">
        <v>5.7</v>
      </c>
      <c r="W151" s="122">
        <v>2.5</v>
      </c>
      <c r="X151" s="122">
        <v>1.1000000000000001</v>
      </c>
      <c r="Y151" s="122">
        <v>-1.2</v>
      </c>
      <c r="Z151" s="122">
        <v>-2</v>
      </c>
      <c r="AA151" s="122">
        <v>-2</v>
      </c>
      <c r="AB151" s="122">
        <v>-2</v>
      </c>
      <c r="AC151" s="122">
        <v>-2</v>
      </c>
      <c r="AD151" s="122">
        <v>-2</v>
      </c>
      <c r="AE151" s="122">
        <v>-2</v>
      </c>
      <c r="AF151" s="122">
        <v>-2</v>
      </c>
      <c r="AG151" s="134"/>
      <c r="AH151" s="46">
        <f t="shared" si="56"/>
        <v>7.3</v>
      </c>
      <c r="AI151" s="47">
        <f t="shared" si="57"/>
        <v>-2</v>
      </c>
    </row>
    <row r="152" spans="1:37" ht="15.75" thickBot="1" x14ac:dyDescent="0.3">
      <c r="A152" s="140" t="s">
        <v>174</v>
      </c>
      <c r="B152" s="141"/>
      <c r="C152" s="132"/>
      <c r="D152" s="132"/>
      <c r="E152" s="132"/>
      <c r="F152" s="13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6"/>
        <v>0</v>
      </c>
      <c r="AI152" s="47">
        <f t="shared" si="57"/>
        <v>0</v>
      </c>
    </row>
    <row r="153" spans="1:37" x14ac:dyDescent="0.25">
      <c r="A153" s="144" t="s">
        <v>175</v>
      </c>
      <c r="B153" s="145"/>
      <c r="C153" s="132">
        <v>1985.14</v>
      </c>
      <c r="D153" s="132">
        <v>1985.3</v>
      </c>
      <c r="E153" s="132"/>
      <c r="F153" s="132">
        <v>1985.9</v>
      </c>
      <c r="G153" s="146"/>
      <c r="H153" s="146"/>
      <c r="I153" s="146"/>
      <c r="J153" s="146">
        <v>1986.35</v>
      </c>
      <c r="K153" s="146"/>
      <c r="L153" s="146"/>
      <c r="M153" s="146"/>
      <c r="N153" s="146"/>
      <c r="O153" s="146"/>
      <c r="P153" s="146"/>
      <c r="Q153" s="146"/>
      <c r="R153" s="146"/>
      <c r="S153" s="146">
        <v>1985.1</v>
      </c>
      <c r="T153" s="146"/>
      <c r="U153" s="146">
        <v>1985.4</v>
      </c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>
        <v>1984.3</v>
      </c>
      <c r="AG153" s="148"/>
      <c r="AH153" s="46">
        <f t="shared" si="56"/>
        <v>1986.35</v>
      </c>
      <c r="AI153" s="47">
        <f t="shared" si="57"/>
        <v>1984.3</v>
      </c>
    </row>
    <row r="154" spans="1:37" x14ac:dyDescent="0.25">
      <c r="A154" s="135" t="s">
        <v>176</v>
      </c>
      <c r="B154" s="149"/>
      <c r="C154" s="132">
        <v>522.88800000000003</v>
      </c>
      <c r="D154" s="132">
        <v>522.84</v>
      </c>
      <c r="E154" s="132"/>
      <c r="F154" s="132">
        <v>523.1</v>
      </c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>
        <v>522.5</v>
      </c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>
        <v>522.28</v>
      </c>
      <c r="AG154" s="148"/>
      <c r="AH154" s="46">
        <f t="shared" si="56"/>
        <v>523.1</v>
      </c>
      <c r="AI154" s="47">
        <f t="shared" si="57"/>
        <v>522.28</v>
      </c>
      <c r="AK154" s="49"/>
    </row>
    <row r="155" spans="1:37" x14ac:dyDescent="0.25">
      <c r="A155" s="135" t="s">
        <v>177</v>
      </c>
      <c r="B155" s="149"/>
      <c r="C155" s="132">
        <v>625.11</v>
      </c>
      <c r="D155" s="132">
        <v>625.12</v>
      </c>
      <c r="E155" s="132"/>
      <c r="F155" s="132">
        <v>625.20000000000005</v>
      </c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>
        <v>624.46</v>
      </c>
      <c r="T155" s="150">
        <v>624.71</v>
      </c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>
        <v>624.4</v>
      </c>
      <c r="AG155" s="148"/>
      <c r="AH155" s="46">
        <f t="shared" si="56"/>
        <v>625.20000000000005</v>
      </c>
      <c r="AI155" s="47">
        <f t="shared" si="57"/>
        <v>624.4</v>
      </c>
      <c r="AK155" s="49"/>
    </row>
    <row r="156" spans="1:37" x14ac:dyDescent="0.25">
      <c r="A156" s="135" t="s">
        <v>178</v>
      </c>
      <c r="B156" s="132"/>
      <c r="C156" s="132">
        <v>335.44</v>
      </c>
      <c r="D156" s="132">
        <v>335.61</v>
      </c>
      <c r="E156" s="132"/>
      <c r="F156" s="132">
        <v>336.06</v>
      </c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>
        <v>336.2</v>
      </c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>
        <v>334.76</v>
      </c>
      <c r="AG156" s="148"/>
      <c r="AH156" s="46">
        <f t="shared" si="56"/>
        <v>336.2</v>
      </c>
      <c r="AI156" s="47">
        <f t="shared" si="57"/>
        <v>334.76</v>
      </c>
      <c r="AK156" s="49"/>
    </row>
    <row r="157" spans="1:37" x14ac:dyDescent="0.25">
      <c r="A157" s="135" t="s">
        <v>179</v>
      </c>
      <c r="B157" s="132"/>
      <c r="C157" s="132">
        <v>886.4</v>
      </c>
      <c r="D157" s="132">
        <v>887</v>
      </c>
      <c r="E157" s="132"/>
      <c r="F157" s="132">
        <v>887.6</v>
      </c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>
        <v>887.1</v>
      </c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>
        <v>882.8</v>
      </c>
      <c r="AG157" s="148"/>
      <c r="AH157" s="46">
        <f t="shared" si="56"/>
        <v>887.6</v>
      </c>
      <c r="AI157" s="47">
        <f t="shared" si="57"/>
        <v>882.8</v>
      </c>
      <c r="AK157" s="49"/>
    </row>
    <row r="158" spans="1:37" x14ac:dyDescent="0.25">
      <c r="A158" s="152" t="s">
        <v>180</v>
      </c>
      <c r="B158" s="132">
        <v>1523.21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56"/>
        <v>1523.21</v>
      </c>
      <c r="AI158" s="47">
        <f t="shared" si="57"/>
        <v>1523.21</v>
      </c>
      <c r="AK158" s="49"/>
    </row>
    <row r="159" spans="1:37" x14ac:dyDescent="0.25">
      <c r="A159" s="157" t="s">
        <v>181</v>
      </c>
      <c r="B159" s="132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R166" si="58">B161</f>
        <v>0.3</v>
      </c>
      <c r="D161" s="161">
        <f t="shared" si="58"/>
        <v>0.3</v>
      </c>
      <c r="E161" s="161">
        <f t="shared" si="58"/>
        <v>0.3</v>
      </c>
      <c r="F161" s="161">
        <f t="shared" si="58"/>
        <v>0.3</v>
      </c>
      <c r="G161" s="161">
        <f t="shared" si="58"/>
        <v>0.3</v>
      </c>
      <c r="H161" s="161">
        <f t="shared" si="58"/>
        <v>0.3</v>
      </c>
      <c r="I161" s="161">
        <f t="shared" si="58"/>
        <v>0.3</v>
      </c>
      <c r="J161" s="161">
        <f t="shared" si="58"/>
        <v>0.3</v>
      </c>
      <c r="K161" s="161">
        <f t="shared" si="58"/>
        <v>0.3</v>
      </c>
      <c r="L161" s="161">
        <f t="shared" si="58"/>
        <v>0.3</v>
      </c>
      <c r="M161" s="161">
        <f t="shared" si="58"/>
        <v>0.3</v>
      </c>
      <c r="N161" s="161">
        <f t="shared" si="58"/>
        <v>0.3</v>
      </c>
      <c r="O161" s="161">
        <f t="shared" si="58"/>
        <v>0.3</v>
      </c>
      <c r="P161" s="161">
        <f t="shared" si="58"/>
        <v>0.3</v>
      </c>
      <c r="Q161" s="161">
        <f t="shared" si="58"/>
        <v>0.3</v>
      </c>
      <c r="R161" s="161">
        <f t="shared" si="58"/>
        <v>0.3</v>
      </c>
      <c r="S161" s="161">
        <f t="shared" ref="S161:AF166" si="59">R161</f>
        <v>0.3</v>
      </c>
      <c r="T161" s="161">
        <f t="shared" si="59"/>
        <v>0.3</v>
      </c>
      <c r="U161" s="161">
        <f t="shared" si="59"/>
        <v>0.3</v>
      </c>
      <c r="V161" s="161">
        <f t="shared" si="59"/>
        <v>0.3</v>
      </c>
      <c r="W161" s="161">
        <f t="shared" si="59"/>
        <v>0.3</v>
      </c>
      <c r="X161" s="161">
        <f t="shared" si="59"/>
        <v>0.3</v>
      </c>
      <c r="Y161" s="161">
        <f t="shared" si="59"/>
        <v>0.3</v>
      </c>
      <c r="Z161" s="161">
        <f t="shared" si="59"/>
        <v>0.3</v>
      </c>
      <c r="AA161" s="161">
        <f t="shared" si="59"/>
        <v>0.3</v>
      </c>
      <c r="AB161" s="161">
        <f t="shared" si="59"/>
        <v>0.3</v>
      </c>
      <c r="AC161" s="161">
        <f t="shared" si="59"/>
        <v>0.3</v>
      </c>
      <c r="AD161" s="161">
        <f t="shared" si="59"/>
        <v>0.3</v>
      </c>
      <c r="AE161" s="161">
        <f t="shared" si="59"/>
        <v>0.3</v>
      </c>
      <c r="AF161" s="161">
        <f t="shared" si="59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58"/>
        <v>0.4</v>
      </c>
      <c r="D162" s="163">
        <f t="shared" si="58"/>
        <v>0.4</v>
      </c>
      <c r="E162" s="163">
        <f t="shared" si="58"/>
        <v>0.4</v>
      </c>
      <c r="F162" s="163">
        <f t="shared" si="58"/>
        <v>0.4</v>
      </c>
      <c r="G162" s="163">
        <f t="shared" si="58"/>
        <v>0.4</v>
      </c>
      <c r="H162" s="163">
        <f t="shared" si="58"/>
        <v>0.4</v>
      </c>
      <c r="I162" s="163">
        <f t="shared" si="58"/>
        <v>0.4</v>
      </c>
      <c r="J162" s="163">
        <f t="shared" si="58"/>
        <v>0.4</v>
      </c>
      <c r="K162" s="163">
        <f t="shared" si="58"/>
        <v>0.4</v>
      </c>
      <c r="L162" s="163">
        <f t="shared" si="58"/>
        <v>0.4</v>
      </c>
      <c r="M162" s="163">
        <f t="shared" si="58"/>
        <v>0.4</v>
      </c>
      <c r="N162" s="163">
        <f t="shared" si="58"/>
        <v>0.4</v>
      </c>
      <c r="O162" s="163">
        <f t="shared" si="58"/>
        <v>0.4</v>
      </c>
      <c r="P162" s="163">
        <f t="shared" si="58"/>
        <v>0.4</v>
      </c>
      <c r="Q162" s="163">
        <f t="shared" si="58"/>
        <v>0.4</v>
      </c>
      <c r="R162" s="163">
        <f t="shared" si="58"/>
        <v>0.4</v>
      </c>
      <c r="S162" s="163">
        <f t="shared" si="59"/>
        <v>0.4</v>
      </c>
      <c r="T162" s="163">
        <f t="shared" si="59"/>
        <v>0.4</v>
      </c>
      <c r="U162" s="163">
        <f t="shared" si="59"/>
        <v>0.4</v>
      </c>
      <c r="V162" s="163">
        <f t="shared" si="59"/>
        <v>0.4</v>
      </c>
      <c r="W162" s="163">
        <f t="shared" si="59"/>
        <v>0.4</v>
      </c>
      <c r="X162" s="163">
        <f t="shared" si="59"/>
        <v>0.4</v>
      </c>
      <c r="Y162" s="163">
        <f t="shared" si="59"/>
        <v>0.4</v>
      </c>
      <c r="Z162" s="163">
        <f t="shared" si="59"/>
        <v>0.4</v>
      </c>
      <c r="AA162" s="163">
        <f t="shared" si="59"/>
        <v>0.4</v>
      </c>
      <c r="AB162" s="163">
        <f t="shared" si="59"/>
        <v>0.4</v>
      </c>
      <c r="AC162" s="163">
        <f t="shared" si="59"/>
        <v>0.4</v>
      </c>
      <c r="AD162" s="163">
        <f t="shared" si="59"/>
        <v>0.4</v>
      </c>
      <c r="AE162" s="163">
        <f t="shared" si="59"/>
        <v>0.4</v>
      </c>
      <c r="AF162" s="163">
        <f t="shared" si="59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58"/>
        <v>1.5</v>
      </c>
      <c r="D163" s="163">
        <f t="shared" si="58"/>
        <v>1.5</v>
      </c>
      <c r="E163" s="163">
        <f t="shared" si="58"/>
        <v>1.5</v>
      </c>
      <c r="F163" s="163">
        <f t="shared" si="58"/>
        <v>1.5</v>
      </c>
      <c r="G163" s="163">
        <f t="shared" si="58"/>
        <v>1.5</v>
      </c>
      <c r="H163" s="163">
        <f t="shared" si="58"/>
        <v>1.5</v>
      </c>
      <c r="I163" s="163">
        <f t="shared" si="58"/>
        <v>1.5</v>
      </c>
      <c r="J163" s="163">
        <f t="shared" si="58"/>
        <v>1.5</v>
      </c>
      <c r="K163" s="163">
        <f t="shared" si="58"/>
        <v>1.5</v>
      </c>
      <c r="L163" s="163">
        <f t="shared" si="58"/>
        <v>1.5</v>
      </c>
      <c r="M163" s="163">
        <f t="shared" si="58"/>
        <v>1.5</v>
      </c>
      <c r="N163" s="163">
        <f t="shared" si="58"/>
        <v>1.5</v>
      </c>
      <c r="O163" s="163">
        <f t="shared" si="58"/>
        <v>1.5</v>
      </c>
      <c r="P163" s="163">
        <f t="shared" si="58"/>
        <v>1.5</v>
      </c>
      <c r="Q163" s="163">
        <f t="shared" si="58"/>
        <v>1.5</v>
      </c>
      <c r="R163" s="163">
        <f t="shared" si="58"/>
        <v>1.5</v>
      </c>
      <c r="S163" s="163">
        <f t="shared" si="59"/>
        <v>1.5</v>
      </c>
      <c r="T163" s="163">
        <f t="shared" si="59"/>
        <v>1.5</v>
      </c>
      <c r="U163" s="163">
        <f t="shared" si="59"/>
        <v>1.5</v>
      </c>
      <c r="V163" s="163">
        <f t="shared" si="59"/>
        <v>1.5</v>
      </c>
      <c r="W163" s="163">
        <f t="shared" si="59"/>
        <v>1.5</v>
      </c>
      <c r="X163" s="163">
        <f t="shared" si="59"/>
        <v>1.5</v>
      </c>
      <c r="Y163" s="163">
        <f t="shared" si="59"/>
        <v>1.5</v>
      </c>
      <c r="Z163" s="163">
        <f t="shared" si="59"/>
        <v>1.5</v>
      </c>
      <c r="AA163" s="163">
        <f t="shared" si="59"/>
        <v>1.5</v>
      </c>
      <c r="AB163" s="163">
        <f t="shared" si="59"/>
        <v>1.5</v>
      </c>
      <c r="AC163" s="163">
        <f t="shared" si="59"/>
        <v>1.5</v>
      </c>
      <c r="AD163" s="163">
        <f t="shared" si="59"/>
        <v>1.5</v>
      </c>
      <c r="AE163" s="163">
        <f t="shared" si="59"/>
        <v>1.5</v>
      </c>
      <c r="AF163" s="163">
        <f t="shared" si="59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58"/>
        <v>0.3</v>
      </c>
      <c r="D164" s="163">
        <f t="shared" si="58"/>
        <v>0.3</v>
      </c>
      <c r="E164" s="163">
        <f t="shared" si="58"/>
        <v>0.3</v>
      </c>
      <c r="F164" s="163">
        <f t="shared" si="58"/>
        <v>0.3</v>
      </c>
      <c r="G164" s="163">
        <f t="shared" si="58"/>
        <v>0.3</v>
      </c>
      <c r="H164" s="163">
        <f t="shared" si="58"/>
        <v>0.3</v>
      </c>
      <c r="I164" s="163">
        <f t="shared" si="58"/>
        <v>0.3</v>
      </c>
      <c r="J164" s="163">
        <f t="shared" si="58"/>
        <v>0.3</v>
      </c>
      <c r="K164" s="163">
        <f t="shared" si="58"/>
        <v>0.3</v>
      </c>
      <c r="L164" s="163">
        <f t="shared" si="58"/>
        <v>0.3</v>
      </c>
      <c r="M164" s="163">
        <f t="shared" si="58"/>
        <v>0.3</v>
      </c>
      <c r="N164" s="163">
        <f t="shared" si="58"/>
        <v>0.3</v>
      </c>
      <c r="O164" s="163">
        <f t="shared" si="58"/>
        <v>0.3</v>
      </c>
      <c r="P164" s="163">
        <f t="shared" si="58"/>
        <v>0.3</v>
      </c>
      <c r="Q164" s="163">
        <f t="shared" si="58"/>
        <v>0.3</v>
      </c>
      <c r="R164" s="163">
        <f t="shared" si="58"/>
        <v>0.3</v>
      </c>
      <c r="S164" s="163">
        <f t="shared" si="59"/>
        <v>0.3</v>
      </c>
      <c r="T164" s="163">
        <f t="shared" si="59"/>
        <v>0.3</v>
      </c>
      <c r="U164" s="163">
        <f t="shared" si="59"/>
        <v>0.3</v>
      </c>
      <c r="V164" s="163">
        <f t="shared" si="59"/>
        <v>0.3</v>
      </c>
      <c r="W164" s="163">
        <f t="shared" si="59"/>
        <v>0.3</v>
      </c>
      <c r="X164" s="163">
        <f t="shared" si="59"/>
        <v>0.3</v>
      </c>
      <c r="Y164" s="163">
        <f t="shared" si="59"/>
        <v>0.3</v>
      </c>
      <c r="Z164" s="163">
        <f t="shared" si="59"/>
        <v>0.3</v>
      </c>
      <c r="AA164" s="163">
        <f t="shared" si="59"/>
        <v>0.3</v>
      </c>
      <c r="AB164" s="163">
        <f t="shared" si="59"/>
        <v>0.3</v>
      </c>
      <c r="AC164" s="163">
        <f t="shared" si="59"/>
        <v>0.3</v>
      </c>
      <c r="AD164" s="163">
        <f t="shared" si="59"/>
        <v>0.3</v>
      </c>
      <c r="AE164" s="163">
        <f t="shared" si="59"/>
        <v>0.3</v>
      </c>
      <c r="AF164" s="163">
        <f t="shared" si="59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58"/>
        <v>0.4</v>
      </c>
      <c r="D165" s="163">
        <f t="shared" si="58"/>
        <v>0.4</v>
      </c>
      <c r="E165" s="163">
        <f t="shared" si="58"/>
        <v>0.4</v>
      </c>
      <c r="F165" s="163">
        <f t="shared" si="58"/>
        <v>0.4</v>
      </c>
      <c r="G165" s="163">
        <f t="shared" si="58"/>
        <v>0.4</v>
      </c>
      <c r="H165" s="163">
        <f t="shared" si="58"/>
        <v>0.4</v>
      </c>
      <c r="I165" s="163">
        <f t="shared" si="58"/>
        <v>0.4</v>
      </c>
      <c r="J165" s="163">
        <f t="shared" si="58"/>
        <v>0.4</v>
      </c>
      <c r="K165" s="163">
        <f t="shared" si="58"/>
        <v>0.4</v>
      </c>
      <c r="L165" s="163">
        <f t="shared" si="58"/>
        <v>0.4</v>
      </c>
      <c r="M165" s="163">
        <f t="shared" si="58"/>
        <v>0.4</v>
      </c>
      <c r="N165" s="163">
        <f t="shared" si="58"/>
        <v>0.4</v>
      </c>
      <c r="O165" s="163">
        <f t="shared" si="58"/>
        <v>0.4</v>
      </c>
      <c r="P165" s="163">
        <f t="shared" si="58"/>
        <v>0.4</v>
      </c>
      <c r="Q165" s="163">
        <f t="shared" si="58"/>
        <v>0.4</v>
      </c>
      <c r="R165" s="163">
        <f t="shared" si="58"/>
        <v>0.4</v>
      </c>
      <c r="S165" s="163">
        <f t="shared" si="59"/>
        <v>0.4</v>
      </c>
      <c r="T165" s="163">
        <f t="shared" si="59"/>
        <v>0.4</v>
      </c>
      <c r="U165" s="163">
        <f t="shared" si="59"/>
        <v>0.4</v>
      </c>
      <c r="V165" s="163">
        <f t="shared" si="59"/>
        <v>0.4</v>
      </c>
      <c r="W165" s="163">
        <f t="shared" si="59"/>
        <v>0.4</v>
      </c>
      <c r="X165" s="163">
        <f t="shared" si="59"/>
        <v>0.4</v>
      </c>
      <c r="Y165" s="163">
        <f t="shared" si="59"/>
        <v>0.4</v>
      </c>
      <c r="Z165" s="163">
        <f t="shared" si="59"/>
        <v>0.4</v>
      </c>
      <c r="AA165" s="163">
        <f t="shared" si="59"/>
        <v>0.4</v>
      </c>
      <c r="AB165" s="163">
        <f t="shared" si="59"/>
        <v>0.4</v>
      </c>
      <c r="AC165" s="163">
        <f t="shared" si="59"/>
        <v>0.4</v>
      </c>
      <c r="AD165" s="163">
        <f t="shared" si="59"/>
        <v>0.4</v>
      </c>
      <c r="AE165" s="163">
        <f t="shared" si="59"/>
        <v>0.4</v>
      </c>
      <c r="AF165" s="163">
        <f t="shared" si="59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58"/>
        <v>0.64</v>
      </c>
      <c r="D166" s="166">
        <f t="shared" si="58"/>
        <v>0.64</v>
      </c>
      <c r="E166" s="166">
        <f t="shared" si="58"/>
        <v>0.64</v>
      </c>
      <c r="F166" s="166">
        <f t="shared" si="58"/>
        <v>0.64</v>
      </c>
      <c r="G166" s="166">
        <f t="shared" si="58"/>
        <v>0.64</v>
      </c>
      <c r="H166" s="166">
        <f t="shared" si="58"/>
        <v>0.64</v>
      </c>
      <c r="I166" s="166">
        <f t="shared" si="58"/>
        <v>0.64</v>
      </c>
      <c r="J166" s="166">
        <f t="shared" si="58"/>
        <v>0.64</v>
      </c>
      <c r="K166" s="166">
        <f t="shared" si="58"/>
        <v>0.64</v>
      </c>
      <c r="L166" s="166">
        <f t="shared" si="58"/>
        <v>0.64</v>
      </c>
      <c r="M166" s="166">
        <f t="shared" si="58"/>
        <v>0.64</v>
      </c>
      <c r="N166" s="166">
        <f t="shared" si="58"/>
        <v>0.64</v>
      </c>
      <c r="O166" s="166">
        <f t="shared" si="58"/>
        <v>0.64</v>
      </c>
      <c r="P166" s="166">
        <f t="shared" si="58"/>
        <v>0.64</v>
      </c>
      <c r="Q166" s="166">
        <f t="shared" si="58"/>
        <v>0.64</v>
      </c>
      <c r="R166" s="166">
        <f t="shared" si="58"/>
        <v>0.64</v>
      </c>
      <c r="S166" s="166">
        <f t="shared" si="59"/>
        <v>0.64</v>
      </c>
      <c r="T166" s="166">
        <f t="shared" si="59"/>
        <v>0.64</v>
      </c>
      <c r="U166" s="166">
        <f t="shared" si="59"/>
        <v>0.64</v>
      </c>
      <c r="V166" s="166">
        <f t="shared" si="59"/>
        <v>0.64</v>
      </c>
      <c r="W166" s="166">
        <f t="shared" si="59"/>
        <v>0.64</v>
      </c>
      <c r="X166" s="166">
        <f t="shared" si="59"/>
        <v>0.64</v>
      </c>
      <c r="Y166" s="166">
        <f t="shared" si="59"/>
        <v>0.64</v>
      </c>
      <c r="Z166" s="166">
        <f t="shared" si="59"/>
        <v>0.64</v>
      </c>
      <c r="AA166" s="166">
        <f t="shared" si="59"/>
        <v>0.64</v>
      </c>
      <c r="AB166" s="166">
        <f t="shared" si="59"/>
        <v>0.64</v>
      </c>
      <c r="AC166" s="166">
        <f t="shared" si="59"/>
        <v>0.64</v>
      </c>
      <c r="AD166" s="166">
        <f t="shared" si="59"/>
        <v>0.64</v>
      </c>
      <c r="AE166" s="166">
        <f t="shared" si="59"/>
        <v>0.64</v>
      </c>
      <c r="AF166" s="166">
        <f t="shared" si="59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60">SUM(C161:C166)</f>
        <v>3.54</v>
      </c>
      <c r="D167" s="169">
        <f>SUM(D161:D166)</f>
        <v>3.54</v>
      </c>
      <c r="E167" s="169">
        <f>SUM(E161:E166)</f>
        <v>3.54</v>
      </c>
      <c r="F167" s="169">
        <f>SUM(F161:F166)</f>
        <v>3.54</v>
      </c>
      <c r="G167" s="169">
        <f t="shared" si="60"/>
        <v>3.54</v>
      </c>
      <c r="H167" s="169">
        <f t="shared" si="60"/>
        <v>3.54</v>
      </c>
      <c r="I167" s="169">
        <f t="shared" si="60"/>
        <v>3.54</v>
      </c>
      <c r="J167" s="169">
        <f t="shared" si="60"/>
        <v>3.54</v>
      </c>
      <c r="K167" s="169">
        <f t="shared" si="60"/>
        <v>3.54</v>
      </c>
      <c r="L167" s="169">
        <f t="shared" si="60"/>
        <v>3.54</v>
      </c>
      <c r="M167" s="169">
        <f t="shared" si="60"/>
        <v>3.54</v>
      </c>
      <c r="N167" s="169">
        <f t="shared" si="60"/>
        <v>3.54</v>
      </c>
      <c r="O167" s="169">
        <f t="shared" si="60"/>
        <v>3.54</v>
      </c>
      <c r="P167" s="169">
        <f t="shared" si="60"/>
        <v>3.54</v>
      </c>
      <c r="Q167" s="169">
        <f t="shared" si="60"/>
        <v>3.54</v>
      </c>
      <c r="R167" s="169">
        <f>SUM(R161:R166)</f>
        <v>3.54</v>
      </c>
      <c r="S167" s="169">
        <f t="shared" si="60"/>
        <v>3.54</v>
      </c>
      <c r="T167" s="169">
        <f t="shared" si="60"/>
        <v>3.54</v>
      </c>
      <c r="U167" s="169">
        <f t="shared" si="60"/>
        <v>3.54</v>
      </c>
      <c r="V167" s="169">
        <f t="shared" si="60"/>
        <v>3.54</v>
      </c>
      <c r="W167" s="169">
        <f t="shared" si="60"/>
        <v>3.54</v>
      </c>
      <c r="X167" s="169">
        <f t="shared" si="60"/>
        <v>3.54</v>
      </c>
      <c r="Y167" s="169">
        <f t="shared" si="60"/>
        <v>3.54</v>
      </c>
      <c r="Z167" s="169">
        <f t="shared" si="60"/>
        <v>3.54</v>
      </c>
      <c r="AA167" s="169">
        <f t="shared" si="60"/>
        <v>3.54</v>
      </c>
      <c r="AB167" s="169">
        <f t="shared" si="60"/>
        <v>3.54</v>
      </c>
      <c r="AC167" s="169">
        <f t="shared" si="60"/>
        <v>3.54</v>
      </c>
      <c r="AD167" s="169">
        <f t="shared" si="60"/>
        <v>3.54</v>
      </c>
      <c r="AE167" s="169">
        <f t="shared" si="60"/>
        <v>3.54</v>
      </c>
      <c r="AF167" s="169">
        <f t="shared" si="60"/>
        <v>3.54</v>
      </c>
      <c r="AG167" s="170">
        <f t="shared" si="60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R184" si="61">B169</f>
        <v>0</v>
      </c>
      <c r="D169" s="161">
        <f t="shared" ref="D169:F232" si="62">C169</f>
        <v>0</v>
      </c>
      <c r="E169" s="161">
        <f t="shared" si="62"/>
        <v>0</v>
      </c>
      <c r="F169" s="161">
        <f t="shared" si="62"/>
        <v>0</v>
      </c>
      <c r="G169" s="161">
        <f t="shared" si="61"/>
        <v>0</v>
      </c>
      <c r="H169" s="161">
        <f t="shared" si="61"/>
        <v>0</v>
      </c>
      <c r="I169" s="161">
        <f t="shared" si="61"/>
        <v>0</v>
      </c>
      <c r="J169" s="161">
        <f t="shared" si="61"/>
        <v>0</v>
      </c>
      <c r="K169" s="161">
        <f t="shared" si="61"/>
        <v>0</v>
      </c>
      <c r="L169" s="161">
        <f t="shared" si="61"/>
        <v>0</v>
      </c>
      <c r="M169" s="161">
        <f t="shared" si="61"/>
        <v>0</v>
      </c>
      <c r="N169" s="161">
        <f t="shared" si="61"/>
        <v>0</v>
      </c>
      <c r="O169" s="161">
        <f t="shared" si="61"/>
        <v>0</v>
      </c>
      <c r="P169" s="161">
        <f t="shared" si="61"/>
        <v>0</v>
      </c>
      <c r="Q169" s="161">
        <f t="shared" si="61"/>
        <v>0</v>
      </c>
      <c r="R169" s="161">
        <f t="shared" si="61"/>
        <v>0</v>
      </c>
      <c r="S169" s="161">
        <f t="shared" ref="S169:AF184" si="63">R169</f>
        <v>0</v>
      </c>
      <c r="T169" s="161">
        <f t="shared" si="63"/>
        <v>0</v>
      </c>
      <c r="U169" s="161">
        <f t="shared" si="63"/>
        <v>0</v>
      </c>
      <c r="V169" s="161">
        <f t="shared" si="63"/>
        <v>0</v>
      </c>
      <c r="W169" s="161">
        <f t="shared" si="63"/>
        <v>0</v>
      </c>
      <c r="X169" s="161">
        <f t="shared" si="63"/>
        <v>0</v>
      </c>
      <c r="Y169" s="161">
        <f t="shared" si="63"/>
        <v>0</v>
      </c>
      <c r="Z169" s="161">
        <f t="shared" si="63"/>
        <v>0</v>
      </c>
      <c r="AA169" s="161">
        <f t="shared" si="63"/>
        <v>0</v>
      </c>
      <c r="AB169" s="161">
        <f t="shared" si="63"/>
        <v>0</v>
      </c>
      <c r="AC169" s="161">
        <f t="shared" si="63"/>
        <v>0</v>
      </c>
      <c r="AD169" s="161">
        <f t="shared" si="63"/>
        <v>0</v>
      </c>
      <c r="AE169" s="161">
        <f t="shared" si="63"/>
        <v>0</v>
      </c>
      <c r="AF169" s="174">
        <f t="shared" si="63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61"/>
        <v>0</v>
      </c>
      <c r="D170" s="163">
        <f t="shared" si="62"/>
        <v>0</v>
      </c>
      <c r="E170" s="163">
        <f t="shared" si="62"/>
        <v>0</v>
      </c>
      <c r="F170" s="163">
        <f t="shared" si="62"/>
        <v>0</v>
      </c>
      <c r="G170" s="163">
        <f t="shared" si="61"/>
        <v>0</v>
      </c>
      <c r="H170" s="163">
        <f t="shared" si="61"/>
        <v>0</v>
      </c>
      <c r="I170" s="163">
        <f t="shared" si="61"/>
        <v>0</v>
      </c>
      <c r="J170" s="163">
        <f t="shared" si="61"/>
        <v>0</v>
      </c>
      <c r="K170" s="163">
        <f t="shared" si="61"/>
        <v>0</v>
      </c>
      <c r="L170" s="163">
        <f t="shared" si="61"/>
        <v>0</v>
      </c>
      <c r="M170" s="163">
        <f t="shared" si="61"/>
        <v>0</v>
      </c>
      <c r="N170" s="163">
        <f t="shared" si="61"/>
        <v>0</v>
      </c>
      <c r="O170" s="163">
        <f t="shared" si="61"/>
        <v>0</v>
      </c>
      <c r="P170" s="163">
        <f t="shared" si="61"/>
        <v>0</v>
      </c>
      <c r="Q170" s="163">
        <f t="shared" si="61"/>
        <v>0</v>
      </c>
      <c r="R170" s="163">
        <f t="shared" si="61"/>
        <v>0</v>
      </c>
      <c r="S170" s="163">
        <f t="shared" si="63"/>
        <v>0</v>
      </c>
      <c r="T170" s="163">
        <f t="shared" si="63"/>
        <v>0</v>
      </c>
      <c r="U170" s="163">
        <f t="shared" si="63"/>
        <v>0</v>
      </c>
      <c r="V170" s="163">
        <f t="shared" si="63"/>
        <v>0</v>
      </c>
      <c r="W170" s="163">
        <f t="shared" si="63"/>
        <v>0</v>
      </c>
      <c r="X170" s="163">
        <f t="shared" si="63"/>
        <v>0</v>
      </c>
      <c r="Y170" s="163">
        <f t="shared" si="63"/>
        <v>0</v>
      </c>
      <c r="Z170" s="163">
        <f t="shared" si="63"/>
        <v>0</v>
      </c>
      <c r="AA170" s="163">
        <f t="shared" si="63"/>
        <v>0</v>
      </c>
      <c r="AB170" s="163">
        <f t="shared" si="63"/>
        <v>0</v>
      </c>
      <c r="AC170" s="163">
        <f t="shared" si="63"/>
        <v>0</v>
      </c>
      <c r="AD170" s="163">
        <f t="shared" si="63"/>
        <v>0</v>
      </c>
      <c r="AE170" s="163">
        <f t="shared" si="63"/>
        <v>0</v>
      </c>
      <c r="AF170" s="176">
        <f t="shared" si="63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61"/>
        <v>0</v>
      </c>
      <c r="D171" s="163">
        <f t="shared" si="62"/>
        <v>0</v>
      </c>
      <c r="E171" s="163">
        <f t="shared" si="62"/>
        <v>0</v>
      </c>
      <c r="F171" s="163">
        <f t="shared" si="62"/>
        <v>0</v>
      </c>
      <c r="G171" s="163">
        <f t="shared" si="61"/>
        <v>0</v>
      </c>
      <c r="H171" s="163">
        <f t="shared" si="61"/>
        <v>0</v>
      </c>
      <c r="I171" s="163">
        <f t="shared" si="61"/>
        <v>0</v>
      </c>
      <c r="J171" s="163">
        <f t="shared" si="61"/>
        <v>0</v>
      </c>
      <c r="K171" s="163">
        <f t="shared" si="61"/>
        <v>0</v>
      </c>
      <c r="L171" s="163">
        <f t="shared" si="61"/>
        <v>0</v>
      </c>
      <c r="M171" s="163">
        <f t="shared" si="61"/>
        <v>0</v>
      </c>
      <c r="N171" s="163">
        <f t="shared" si="61"/>
        <v>0</v>
      </c>
      <c r="O171" s="163">
        <f t="shared" si="61"/>
        <v>0</v>
      </c>
      <c r="P171" s="163">
        <f t="shared" si="61"/>
        <v>0</v>
      </c>
      <c r="Q171" s="163">
        <f t="shared" si="61"/>
        <v>0</v>
      </c>
      <c r="R171" s="163">
        <f t="shared" si="61"/>
        <v>0</v>
      </c>
      <c r="S171" s="163">
        <f t="shared" si="63"/>
        <v>0</v>
      </c>
      <c r="T171" s="163">
        <f t="shared" si="63"/>
        <v>0</v>
      </c>
      <c r="U171" s="163">
        <f t="shared" si="63"/>
        <v>0</v>
      </c>
      <c r="V171" s="163">
        <f t="shared" si="63"/>
        <v>0</v>
      </c>
      <c r="W171" s="163">
        <f t="shared" si="63"/>
        <v>0</v>
      </c>
      <c r="X171" s="163">
        <f t="shared" si="63"/>
        <v>0</v>
      </c>
      <c r="Y171" s="163">
        <f t="shared" si="63"/>
        <v>0</v>
      </c>
      <c r="Z171" s="163">
        <f t="shared" si="63"/>
        <v>0</v>
      </c>
      <c r="AA171" s="163">
        <f t="shared" si="63"/>
        <v>0</v>
      </c>
      <c r="AB171" s="163">
        <f t="shared" si="63"/>
        <v>0</v>
      </c>
      <c r="AC171" s="163">
        <f t="shared" si="63"/>
        <v>0</v>
      </c>
      <c r="AD171" s="163">
        <f t="shared" si="63"/>
        <v>0</v>
      </c>
      <c r="AE171" s="163">
        <f t="shared" si="63"/>
        <v>0</v>
      </c>
      <c r="AF171" s="176">
        <f t="shared" si="63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61"/>
        <v>0</v>
      </c>
      <c r="D172" s="163">
        <f t="shared" si="62"/>
        <v>0</v>
      </c>
      <c r="E172" s="163">
        <f t="shared" si="62"/>
        <v>0</v>
      </c>
      <c r="F172" s="163">
        <f t="shared" si="62"/>
        <v>0</v>
      </c>
      <c r="G172" s="163">
        <f t="shared" si="61"/>
        <v>0</v>
      </c>
      <c r="H172" s="163">
        <f t="shared" si="61"/>
        <v>0</v>
      </c>
      <c r="I172" s="163">
        <f t="shared" si="61"/>
        <v>0</v>
      </c>
      <c r="J172" s="163">
        <f t="shared" si="61"/>
        <v>0</v>
      </c>
      <c r="K172" s="163">
        <f t="shared" si="61"/>
        <v>0</v>
      </c>
      <c r="L172" s="163">
        <f t="shared" si="61"/>
        <v>0</v>
      </c>
      <c r="M172" s="163">
        <f t="shared" si="61"/>
        <v>0</v>
      </c>
      <c r="N172" s="163">
        <f t="shared" si="61"/>
        <v>0</v>
      </c>
      <c r="O172" s="163">
        <f t="shared" si="61"/>
        <v>0</v>
      </c>
      <c r="P172" s="163">
        <f t="shared" si="61"/>
        <v>0</v>
      </c>
      <c r="Q172" s="163">
        <f t="shared" si="61"/>
        <v>0</v>
      </c>
      <c r="R172" s="163">
        <f t="shared" si="61"/>
        <v>0</v>
      </c>
      <c r="S172" s="163">
        <f t="shared" si="63"/>
        <v>0</v>
      </c>
      <c r="T172" s="163">
        <f t="shared" si="63"/>
        <v>0</v>
      </c>
      <c r="U172" s="163">
        <f t="shared" si="63"/>
        <v>0</v>
      </c>
      <c r="V172" s="163">
        <f t="shared" si="63"/>
        <v>0</v>
      </c>
      <c r="W172" s="163">
        <f t="shared" si="63"/>
        <v>0</v>
      </c>
      <c r="X172" s="163">
        <f t="shared" si="63"/>
        <v>0</v>
      </c>
      <c r="Y172" s="163">
        <f t="shared" si="63"/>
        <v>0</v>
      </c>
      <c r="Z172" s="163">
        <f t="shared" si="63"/>
        <v>0</v>
      </c>
      <c r="AA172" s="163">
        <f t="shared" si="63"/>
        <v>0</v>
      </c>
      <c r="AB172" s="163">
        <f t="shared" si="63"/>
        <v>0</v>
      </c>
      <c r="AC172" s="163">
        <f t="shared" si="63"/>
        <v>0</v>
      </c>
      <c r="AD172" s="163">
        <f t="shared" si="63"/>
        <v>0</v>
      </c>
      <c r="AE172" s="163">
        <f t="shared" si="63"/>
        <v>0</v>
      </c>
      <c r="AF172" s="176">
        <f t="shared" si="63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61"/>
        <v>0</v>
      </c>
      <c r="D173" s="163">
        <f t="shared" si="62"/>
        <v>0</v>
      </c>
      <c r="E173" s="163">
        <f t="shared" si="62"/>
        <v>0</v>
      </c>
      <c r="F173" s="163">
        <f t="shared" si="62"/>
        <v>0</v>
      </c>
      <c r="G173" s="163">
        <f t="shared" si="61"/>
        <v>0</v>
      </c>
      <c r="H173" s="163">
        <f t="shared" si="61"/>
        <v>0</v>
      </c>
      <c r="I173" s="163">
        <f t="shared" si="61"/>
        <v>0</v>
      </c>
      <c r="J173" s="163">
        <f t="shared" si="61"/>
        <v>0</v>
      </c>
      <c r="K173" s="163">
        <f t="shared" si="61"/>
        <v>0</v>
      </c>
      <c r="L173" s="163">
        <f t="shared" si="61"/>
        <v>0</v>
      </c>
      <c r="M173" s="163">
        <f t="shared" si="61"/>
        <v>0</v>
      </c>
      <c r="N173" s="163">
        <f t="shared" si="61"/>
        <v>0</v>
      </c>
      <c r="O173" s="163">
        <f t="shared" si="61"/>
        <v>0</v>
      </c>
      <c r="P173" s="163">
        <f t="shared" si="61"/>
        <v>0</v>
      </c>
      <c r="Q173" s="163">
        <f t="shared" si="61"/>
        <v>0</v>
      </c>
      <c r="R173" s="163">
        <f t="shared" si="61"/>
        <v>0</v>
      </c>
      <c r="S173" s="163">
        <f t="shared" si="63"/>
        <v>0</v>
      </c>
      <c r="T173" s="163">
        <f t="shared" si="63"/>
        <v>0</v>
      </c>
      <c r="U173" s="163">
        <f t="shared" si="63"/>
        <v>0</v>
      </c>
      <c r="V173" s="163">
        <f t="shared" si="63"/>
        <v>0</v>
      </c>
      <c r="W173" s="163">
        <f t="shared" si="63"/>
        <v>0</v>
      </c>
      <c r="X173" s="163">
        <f t="shared" si="63"/>
        <v>0</v>
      </c>
      <c r="Y173" s="163">
        <f t="shared" si="63"/>
        <v>0</v>
      </c>
      <c r="Z173" s="163">
        <f t="shared" si="63"/>
        <v>0</v>
      </c>
      <c r="AA173" s="163">
        <f t="shared" si="63"/>
        <v>0</v>
      </c>
      <c r="AB173" s="163">
        <f t="shared" si="63"/>
        <v>0</v>
      </c>
      <c r="AC173" s="163">
        <f t="shared" si="63"/>
        <v>0</v>
      </c>
      <c r="AD173" s="163">
        <f t="shared" si="63"/>
        <v>0</v>
      </c>
      <c r="AE173" s="163">
        <f t="shared" si="63"/>
        <v>0</v>
      </c>
      <c r="AF173" s="176">
        <f t="shared" si="63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61"/>
        <v>0</v>
      </c>
      <c r="D174" s="163">
        <f t="shared" si="62"/>
        <v>0</v>
      </c>
      <c r="E174" s="163">
        <f t="shared" si="62"/>
        <v>0</v>
      </c>
      <c r="F174" s="163">
        <f t="shared" si="62"/>
        <v>0</v>
      </c>
      <c r="G174" s="163">
        <f t="shared" si="61"/>
        <v>0</v>
      </c>
      <c r="H174" s="163">
        <f t="shared" si="61"/>
        <v>0</v>
      </c>
      <c r="I174" s="163">
        <f t="shared" si="61"/>
        <v>0</v>
      </c>
      <c r="J174" s="163">
        <f t="shared" si="61"/>
        <v>0</v>
      </c>
      <c r="K174" s="163">
        <f t="shared" si="61"/>
        <v>0</v>
      </c>
      <c r="L174" s="163">
        <f t="shared" si="61"/>
        <v>0</v>
      </c>
      <c r="M174" s="163">
        <f t="shared" si="61"/>
        <v>0</v>
      </c>
      <c r="N174" s="163">
        <f t="shared" si="61"/>
        <v>0</v>
      </c>
      <c r="O174" s="163">
        <f t="shared" si="61"/>
        <v>0</v>
      </c>
      <c r="P174" s="163">
        <f t="shared" si="61"/>
        <v>0</v>
      </c>
      <c r="Q174" s="163">
        <f t="shared" si="61"/>
        <v>0</v>
      </c>
      <c r="R174" s="163">
        <f t="shared" si="61"/>
        <v>0</v>
      </c>
      <c r="S174" s="163">
        <f t="shared" si="63"/>
        <v>0</v>
      </c>
      <c r="T174" s="163">
        <f t="shared" si="63"/>
        <v>0</v>
      </c>
      <c r="U174" s="163">
        <f t="shared" si="63"/>
        <v>0</v>
      </c>
      <c r="V174" s="163">
        <f t="shared" si="63"/>
        <v>0</v>
      </c>
      <c r="W174" s="163">
        <f t="shared" si="63"/>
        <v>0</v>
      </c>
      <c r="X174" s="163">
        <f t="shared" si="63"/>
        <v>0</v>
      </c>
      <c r="Y174" s="163">
        <f t="shared" si="63"/>
        <v>0</v>
      </c>
      <c r="Z174" s="163">
        <f t="shared" si="63"/>
        <v>0</v>
      </c>
      <c r="AA174" s="163">
        <f t="shared" si="63"/>
        <v>0</v>
      </c>
      <c r="AB174" s="163">
        <f t="shared" si="63"/>
        <v>0</v>
      </c>
      <c r="AC174" s="163">
        <f t="shared" si="63"/>
        <v>0</v>
      </c>
      <c r="AD174" s="163">
        <f t="shared" si="63"/>
        <v>0</v>
      </c>
      <c r="AE174" s="163">
        <f t="shared" si="63"/>
        <v>0</v>
      </c>
      <c r="AF174" s="176">
        <f t="shared" si="63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61"/>
        <v>0</v>
      </c>
      <c r="D175" s="163">
        <f t="shared" si="62"/>
        <v>0</v>
      </c>
      <c r="E175" s="163">
        <f t="shared" si="62"/>
        <v>0</v>
      </c>
      <c r="F175" s="163">
        <f t="shared" si="62"/>
        <v>0</v>
      </c>
      <c r="G175" s="163">
        <f t="shared" si="61"/>
        <v>0</v>
      </c>
      <c r="H175" s="163">
        <f t="shared" si="61"/>
        <v>0</v>
      </c>
      <c r="I175" s="163">
        <f t="shared" si="61"/>
        <v>0</v>
      </c>
      <c r="J175" s="163">
        <f t="shared" si="61"/>
        <v>0</v>
      </c>
      <c r="K175" s="163">
        <f t="shared" si="61"/>
        <v>0</v>
      </c>
      <c r="L175" s="163">
        <f t="shared" si="61"/>
        <v>0</v>
      </c>
      <c r="M175" s="163">
        <f t="shared" si="61"/>
        <v>0</v>
      </c>
      <c r="N175" s="163">
        <f t="shared" si="61"/>
        <v>0</v>
      </c>
      <c r="O175" s="163">
        <f t="shared" si="61"/>
        <v>0</v>
      </c>
      <c r="P175" s="163">
        <f t="shared" si="61"/>
        <v>0</v>
      </c>
      <c r="Q175" s="163">
        <f t="shared" si="61"/>
        <v>0</v>
      </c>
      <c r="R175" s="163">
        <f t="shared" si="61"/>
        <v>0</v>
      </c>
      <c r="S175" s="163">
        <f t="shared" si="63"/>
        <v>0</v>
      </c>
      <c r="T175" s="163">
        <f t="shared" si="63"/>
        <v>0</v>
      </c>
      <c r="U175" s="163">
        <f t="shared" si="63"/>
        <v>0</v>
      </c>
      <c r="V175" s="163">
        <f t="shared" si="63"/>
        <v>0</v>
      </c>
      <c r="W175" s="163">
        <f t="shared" si="63"/>
        <v>0</v>
      </c>
      <c r="X175" s="163">
        <f t="shared" si="63"/>
        <v>0</v>
      </c>
      <c r="Y175" s="163">
        <f t="shared" si="63"/>
        <v>0</v>
      </c>
      <c r="Z175" s="163">
        <f t="shared" si="63"/>
        <v>0</v>
      </c>
      <c r="AA175" s="163">
        <f t="shared" si="63"/>
        <v>0</v>
      </c>
      <c r="AB175" s="163">
        <f t="shared" si="63"/>
        <v>0</v>
      </c>
      <c r="AC175" s="163">
        <f t="shared" si="63"/>
        <v>0</v>
      </c>
      <c r="AD175" s="163">
        <f t="shared" si="63"/>
        <v>0</v>
      </c>
      <c r="AE175" s="163">
        <f t="shared" si="63"/>
        <v>0</v>
      </c>
      <c r="AF175" s="176">
        <f t="shared" si="63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61"/>
        <v>0</v>
      </c>
      <c r="D176" s="163">
        <f t="shared" si="62"/>
        <v>0</v>
      </c>
      <c r="E176" s="163">
        <f t="shared" si="62"/>
        <v>0</v>
      </c>
      <c r="F176" s="163">
        <f t="shared" si="62"/>
        <v>0</v>
      </c>
      <c r="G176" s="163">
        <f t="shared" si="61"/>
        <v>0</v>
      </c>
      <c r="H176" s="163">
        <f t="shared" si="61"/>
        <v>0</v>
      </c>
      <c r="I176" s="163">
        <f t="shared" si="61"/>
        <v>0</v>
      </c>
      <c r="J176" s="163">
        <f t="shared" si="61"/>
        <v>0</v>
      </c>
      <c r="K176" s="163">
        <f t="shared" si="61"/>
        <v>0</v>
      </c>
      <c r="L176" s="163">
        <f t="shared" si="61"/>
        <v>0</v>
      </c>
      <c r="M176" s="163">
        <f t="shared" si="61"/>
        <v>0</v>
      </c>
      <c r="N176" s="163">
        <f t="shared" si="61"/>
        <v>0</v>
      </c>
      <c r="O176" s="163">
        <f t="shared" si="61"/>
        <v>0</v>
      </c>
      <c r="P176" s="163">
        <f t="shared" si="61"/>
        <v>0</v>
      </c>
      <c r="Q176" s="163">
        <f t="shared" si="61"/>
        <v>0</v>
      </c>
      <c r="R176" s="163">
        <f t="shared" si="61"/>
        <v>0</v>
      </c>
      <c r="S176" s="163">
        <f t="shared" si="63"/>
        <v>0</v>
      </c>
      <c r="T176" s="163">
        <f t="shared" si="63"/>
        <v>0</v>
      </c>
      <c r="U176" s="163">
        <f t="shared" si="63"/>
        <v>0</v>
      </c>
      <c r="V176" s="163">
        <f t="shared" si="63"/>
        <v>0</v>
      </c>
      <c r="W176" s="163">
        <f t="shared" si="63"/>
        <v>0</v>
      </c>
      <c r="X176" s="163">
        <f t="shared" si="63"/>
        <v>0</v>
      </c>
      <c r="Y176" s="163">
        <f t="shared" si="63"/>
        <v>0</v>
      </c>
      <c r="Z176" s="163">
        <f t="shared" si="63"/>
        <v>0</v>
      </c>
      <c r="AA176" s="163">
        <f t="shared" si="63"/>
        <v>0</v>
      </c>
      <c r="AB176" s="163">
        <f t="shared" si="63"/>
        <v>0</v>
      </c>
      <c r="AC176" s="163">
        <f t="shared" si="63"/>
        <v>0</v>
      </c>
      <c r="AD176" s="163">
        <f t="shared" si="63"/>
        <v>0</v>
      </c>
      <c r="AE176" s="163">
        <f t="shared" si="63"/>
        <v>0</v>
      </c>
      <c r="AF176" s="176">
        <f t="shared" si="63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61"/>
        <v>0</v>
      </c>
      <c r="D177" s="163">
        <f t="shared" si="62"/>
        <v>0</v>
      </c>
      <c r="E177" s="163">
        <f t="shared" si="62"/>
        <v>0</v>
      </c>
      <c r="F177" s="163">
        <f t="shared" si="62"/>
        <v>0</v>
      </c>
      <c r="G177" s="163">
        <f t="shared" si="61"/>
        <v>0</v>
      </c>
      <c r="H177" s="163">
        <f t="shared" si="61"/>
        <v>0</v>
      </c>
      <c r="I177" s="163">
        <f t="shared" si="61"/>
        <v>0</v>
      </c>
      <c r="J177" s="163">
        <f t="shared" si="61"/>
        <v>0</v>
      </c>
      <c r="K177" s="163">
        <f t="shared" si="61"/>
        <v>0</v>
      </c>
      <c r="L177" s="163">
        <f t="shared" si="61"/>
        <v>0</v>
      </c>
      <c r="M177" s="163">
        <f t="shared" si="61"/>
        <v>0</v>
      </c>
      <c r="N177" s="163">
        <f t="shared" si="61"/>
        <v>0</v>
      </c>
      <c r="O177" s="163">
        <f t="shared" si="61"/>
        <v>0</v>
      </c>
      <c r="P177" s="163">
        <f t="shared" si="61"/>
        <v>0</v>
      </c>
      <c r="Q177" s="163">
        <f t="shared" si="61"/>
        <v>0</v>
      </c>
      <c r="R177" s="163">
        <f t="shared" si="61"/>
        <v>0</v>
      </c>
      <c r="S177" s="163">
        <f t="shared" si="63"/>
        <v>0</v>
      </c>
      <c r="T177" s="163">
        <f t="shared" si="63"/>
        <v>0</v>
      </c>
      <c r="U177" s="163">
        <f t="shared" si="63"/>
        <v>0</v>
      </c>
      <c r="V177" s="163">
        <f t="shared" si="63"/>
        <v>0</v>
      </c>
      <c r="W177" s="163">
        <f t="shared" si="63"/>
        <v>0</v>
      </c>
      <c r="X177" s="163">
        <f t="shared" si="63"/>
        <v>0</v>
      </c>
      <c r="Y177" s="163">
        <f t="shared" si="63"/>
        <v>0</v>
      </c>
      <c r="Z177" s="163">
        <f t="shared" si="63"/>
        <v>0</v>
      </c>
      <c r="AA177" s="163">
        <f t="shared" si="63"/>
        <v>0</v>
      </c>
      <c r="AB177" s="163">
        <f t="shared" si="63"/>
        <v>0</v>
      </c>
      <c r="AC177" s="163">
        <f t="shared" si="63"/>
        <v>0</v>
      </c>
      <c r="AD177" s="163">
        <f t="shared" si="63"/>
        <v>0</v>
      </c>
      <c r="AE177" s="163">
        <f t="shared" si="63"/>
        <v>0</v>
      </c>
      <c r="AF177" s="176">
        <f t="shared" si="63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61"/>
        <v>0</v>
      </c>
      <c r="D178" s="163">
        <f t="shared" si="62"/>
        <v>0</v>
      </c>
      <c r="E178" s="163">
        <f t="shared" si="62"/>
        <v>0</v>
      </c>
      <c r="F178" s="163">
        <f t="shared" si="62"/>
        <v>0</v>
      </c>
      <c r="G178" s="163">
        <f t="shared" si="61"/>
        <v>0</v>
      </c>
      <c r="H178" s="163">
        <f t="shared" si="61"/>
        <v>0</v>
      </c>
      <c r="I178" s="163">
        <f t="shared" si="61"/>
        <v>0</v>
      </c>
      <c r="J178" s="163">
        <f t="shared" si="61"/>
        <v>0</v>
      </c>
      <c r="K178" s="163">
        <f t="shared" si="61"/>
        <v>0</v>
      </c>
      <c r="L178" s="163">
        <f t="shared" si="61"/>
        <v>0</v>
      </c>
      <c r="M178" s="163">
        <f t="shared" si="61"/>
        <v>0</v>
      </c>
      <c r="N178" s="163">
        <f t="shared" si="61"/>
        <v>0</v>
      </c>
      <c r="O178" s="163">
        <f t="shared" si="61"/>
        <v>0</v>
      </c>
      <c r="P178" s="163">
        <f t="shared" si="61"/>
        <v>0</v>
      </c>
      <c r="Q178" s="163">
        <f t="shared" si="61"/>
        <v>0</v>
      </c>
      <c r="R178" s="163">
        <f t="shared" si="61"/>
        <v>0</v>
      </c>
      <c r="S178" s="163">
        <f t="shared" si="63"/>
        <v>0</v>
      </c>
      <c r="T178" s="163">
        <f t="shared" si="63"/>
        <v>0</v>
      </c>
      <c r="U178" s="163">
        <f t="shared" si="63"/>
        <v>0</v>
      </c>
      <c r="V178" s="163">
        <f t="shared" si="63"/>
        <v>0</v>
      </c>
      <c r="W178" s="163">
        <f t="shared" si="63"/>
        <v>0</v>
      </c>
      <c r="X178" s="163">
        <f t="shared" si="63"/>
        <v>0</v>
      </c>
      <c r="Y178" s="163">
        <f t="shared" si="63"/>
        <v>0</v>
      </c>
      <c r="Z178" s="163">
        <f t="shared" si="63"/>
        <v>0</v>
      </c>
      <c r="AA178" s="163">
        <f t="shared" si="63"/>
        <v>0</v>
      </c>
      <c r="AB178" s="163">
        <f t="shared" si="63"/>
        <v>0</v>
      </c>
      <c r="AC178" s="163">
        <f t="shared" si="63"/>
        <v>0</v>
      </c>
      <c r="AD178" s="163">
        <f t="shared" si="63"/>
        <v>0</v>
      </c>
      <c r="AE178" s="163">
        <f t="shared" si="63"/>
        <v>0</v>
      </c>
      <c r="AF178" s="176">
        <f t="shared" si="63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61"/>
        <v>0</v>
      </c>
      <c r="D179" s="163">
        <f t="shared" si="62"/>
        <v>0</v>
      </c>
      <c r="E179" s="163">
        <f t="shared" si="62"/>
        <v>0</v>
      </c>
      <c r="F179" s="163">
        <f t="shared" si="62"/>
        <v>0</v>
      </c>
      <c r="G179" s="163">
        <f t="shared" si="61"/>
        <v>0</v>
      </c>
      <c r="H179" s="163">
        <f t="shared" si="61"/>
        <v>0</v>
      </c>
      <c r="I179" s="163">
        <f t="shared" si="61"/>
        <v>0</v>
      </c>
      <c r="J179" s="163">
        <f t="shared" si="61"/>
        <v>0</v>
      </c>
      <c r="K179" s="163">
        <f t="shared" si="61"/>
        <v>0</v>
      </c>
      <c r="L179" s="163">
        <f t="shared" si="61"/>
        <v>0</v>
      </c>
      <c r="M179" s="163">
        <f t="shared" si="61"/>
        <v>0</v>
      </c>
      <c r="N179" s="163">
        <f t="shared" si="61"/>
        <v>0</v>
      </c>
      <c r="O179" s="163">
        <f t="shared" si="61"/>
        <v>0</v>
      </c>
      <c r="P179" s="163">
        <f t="shared" si="61"/>
        <v>0</v>
      </c>
      <c r="Q179" s="163">
        <f t="shared" si="61"/>
        <v>0</v>
      </c>
      <c r="R179" s="163">
        <f t="shared" si="61"/>
        <v>0</v>
      </c>
      <c r="S179" s="163">
        <f t="shared" si="63"/>
        <v>0</v>
      </c>
      <c r="T179" s="163">
        <f t="shared" si="63"/>
        <v>0</v>
      </c>
      <c r="U179" s="163">
        <f t="shared" si="63"/>
        <v>0</v>
      </c>
      <c r="V179" s="163">
        <f t="shared" si="63"/>
        <v>0</v>
      </c>
      <c r="W179" s="163">
        <f t="shared" si="63"/>
        <v>0</v>
      </c>
      <c r="X179" s="163">
        <f t="shared" si="63"/>
        <v>0</v>
      </c>
      <c r="Y179" s="163">
        <f t="shared" si="63"/>
        <v>0</v>
      </c>
      <c r="Z179" s="163">
        <f t="shared" si="63"/>
        <v>0</v>
      </c>
      <c r="AA179" s="163">
        <f t="shared" si="63"/>
        <v>0</v>
      </c>
      <c r="AB179" s="163">
        <f t="shared" si="63"/>
        <v>0</v>
      </c>
      <c r="AC179" s="163">
        <f t="shared" si="63"/>
        <v>0</v>
      </c>
      <c r="AD179" s="163">
        <f t="shared" si="63"/>
        <v>0</v>
      </c>
      <c r="AE179" s="163">
        <f t="shared" si="63"/>
        <v>0</v>
      </c>
      <c r="AF179" s="176">
        <f t="shared" si="63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61"/>
        <v>0</v>
      </c>
      <c r="D180" s="163">
        <f t="shared" si="62"/>
        <v>0</v>
      </c>
      <c r="E180" s="163">
        <f t="shared" si="62"/>
        <v>0</v>
      </c>
      <c r="F180" s="163">
        <f t="shared" si="62"/>
        <v>0</v>
      </c>
      <c r="G180" s="163">
        <f t="shared" si="61"/>
        <v>0</v>
      </c>
      <c r="H180" s="163">
        <f t="shared" si="61"/>
        <v>0</v>
      </c>
      <c r="I180" s="163">
        <f t="shared" si="61"/>
        <v>0</v>
      </c>
      <c r="J180" s="163">
        <f t="shared" si="61"/>
        <v>0</v>
      </c>
      <c r="K180" s="163">
        <f t="shared" si="61"/>
        <v>0</v>
      </c>
      <c r="L180" s="163">
        <f t="shared" si="61"/>
        <v>0</v>
      </c>
      <c r="M180" s="163">
        <f t="shared" si="61"/>
        <v>0</v>
      </c>
      <c r="N180" s="163">
        <f t="shared" si="61"/>
        <v>0</v>
      </c>
      <c r="O180" s="163">
        <f t="shared" si="61"/>
        <v>0</v>
      </c>
      <c r="P180" s="163">
        <f t="shared" si="61"/>
        <v>0</v>
      </c>
      <c r="Q180" s="163">
        <f t="shared" si="61"/>
        <v>0</v>
      </c>
      <c r="R180" s="163">
        <f t="shared" si="61"/>
        <v>0</v>
      </c>
      <c r="S180" s="163">
        <f t="shared" si="63"/>
        <v>0</v>
      </c>
      <c r="T180" s="163">
        <f t="shared" si="63"/>
        <v>0</v>
      </c>
      <c r="U180" s="163">
        <f t="shared" si="63"/>
        <v>0</v>
      </c>
      <c r="V180" s="163">
        <f t="shared" si="63"/>
        <v>0</v>
      </c>
      <c r="W180" s="163">
        <f t="shared" si="63"/>
        <v>0</v>
      </c>
      <c r="X180" s="163">
        <f t="shared" si="63"/>
        <v>0</v>
      </c>
      <c r="Y180" s="163">
        <f t="shared" si="63"/>
        <v>0</v>
      </c>
      <c r="Z180" s="163">
        <f t="shared" si="63"/>
        <v>0</v>
      </c>
      <c r="AA180" s="163">
        <f t="shared" si="63"/>
        <v>0</v>
      </c>
      <c r="AB180" s="163">
        <f t="shared" si="63"/>
        <v>0</v>
      </c>
      <c r="AC180" s="163">
        <f t="shared" si="63"/>
        <v>0</v>
      </c>
      <c r="AD180" s="163">
        <f t="shared" si="63"/>
        <v>0</v>
      </c>
      <c r="AE180" s="163">
        <f t="shared" si="63"/>
        <v>0</v>
      </c>
      <c r="AF180" s="176">
        <f t="shared" si="63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61"/>
        <v>0</v>
      </c>
      <c r="D181" s="163">
        <f t="shared" si="62"/>
        <v>0</v>
      </c>
      <c r="E181" s="163">
        <f t="shared" si="62"/>
        <v>0</v>
      </c>
      <c r="F181" s="163">
        <f t="shared" si="62"/>
        <v>0</v>
      </c>
      <c r="G181" s="163">
        <f t="shared" si="61"/>
        <v>0</v>
      </c>
      <c r="H181" s="163">
        <f t="shared" si="61"/>
        <v>0</v>
      </c>
      <c r="I181" s="163">
        <f t="shared" si="61"/>
        <v>0</v>
      </c>
      <c r="J181" s="163">
        <f t="shared" si="61"/>
        <v>0</v>
      </c>
      <c r="K181" s="163">
        <f t="shared" si="61"/>
        <v>0</v>
      </c>
      <c r="L181" s="163">
        <f t="shared" si="61"/>
        <v>0</v>
      </c>
      <c r="M181" s="163">
        <f t="shared" si="61"/>
        <v>0</v>
      </c>
      <c r="N181" s="163">
        <f t="shared" si="61"/>
        <v>0</v>
      </c>
      <c r="O181" s="163">
        <f t="shared" si="61"/>
        <v>0</v>
      </c>
      <c r="P181" s="163">
        <f t="shared" si="61"/>
        <v>0</v>
      </c>
      <c r="Q181" s="163">
        <f t="shared" si="61"/>
        <v>0</v>
      </c>
      <c r="R181" s="163">
        <f t="shared" si="61"/>
        <v>0</v>
      </c>
      <c r="S181" s="163">
        <f t="shared" si="63"/>
        <v>0</v>
      </c>
      <c r="T181" s="163">
        <f t="shared" si="63"/>
        <v>0</v>
      </c>
      <c r="U181" s="163">
        <f t="shared" si="63"/>
        <v>0</v>
      </c>
      <c r="V181" s="163">
        <f t="shared" si="63"/>
        <v>0</v>
      </c>
      <c r="W181" s="163">
        <f t="shared" si="63"/>
        <v>0</v>
      </c>
      <c r="X181" s="163">
        <f t="shared" si="63"/>
        <v>0</v>
      </c>
      <c r="Y181" s="163">
        <f t="shared" si="63"/>
        <v>0</v>
      </c>
      <c r="Z181" s="163">
        <f t="shared" si="63"/>
        <v>0</v>
      </c>
      <c r="AA181" s="163">
        <f t="shared" si="63"/>
        <v>0</v>
      </c>
      <c r="AB181" s="163">
        <f t="shared" si="63"/>
        <v>0</v>
      </c>
      <c r="AC181" s="163">
        <f t="shared" si="63"/>
        <v>0</v>
      </c>
      <c r="AD181" s="163">
        <f t="shared" si="63"/>
        <v>0</v>
      </c>
      <c r="AE181" s="163">
        <f t="shared" si="63"/>
        <v>0</v>
      </c>
      <c r="AF181" s="176">
        <f t="shared" si="63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61"/>
        <v>0</v>
      </c>
      <c r="D182" s="163">
        <f t="shared" si="62"/>
        <v>0</v>
      </c>
      <c r="E182" s="163">
        <f t="shared" si="62"/>
        <v>0</v>
      </c>
      <c r="F182" s="163">
        <f t="shared" si="62"/>
        <v>0</v>
      </c>
      <c r="G182" s="163">
        <f t="shared" si="61"/>
        <v>0</v>
      </c>
      <c r="H182" s="163">
        <f t="shared" si="61"/>
        <v>0</v>
      </c>
      <c r="I182" s="163">
        <f t="shared" si="61"/>
        <v>0</v>
      </c>
      <c r="J182" s="163">
        <f t="shared" si="61"/>
        <v>0</v>
      </c>
      <c r="K182" s="163">
        <f t="shared" si="61"/>
        <v>0</v>
      </c>
      <c r="L182" s="163">
        <f t="shared" si="61"/>
        <v>0</v>
      </c>
      <c r="M182" s="163">
        <f t="shared" si="61"/>
        <v>0</v>
      </c>
      <c r="N182" s="163">
        <f t="shared" si="61"/>
        <v>0</v>
      </c>
      <c r="O182" s="163">
        <f t="shared" si="61"/>
        <v>0</v>
      </c>
      <c r="P182" s="163">
        <f t="shared" si="61"/>
        <v>0</v>
      </c>
      <c r="Q182" s="163">
        <f t="shared" si="61"/>
        <v>0</v>
      </c>
      <c r="R182" s="163">
        <f t="shared" si="61"/>
        <v>0</v>
      </c>
      <c r="S182" s="163">
        <f t="shared" si="63"/>
        <v>0</v>
      </c>
      <c r="T182" s="163">
        <f t="shared" si="63"/>
        <v>0</v>
      </c>
      <c r="U182" s="163">
        <f t="shared" si="63"/>
        <v>0</v>
      </c>
      <c r="V182" s="163">
        <f t="shared" si="63"/>
        <v>0</v>
      </c>
      <c r="W182" s="163">
        <f t="shared" si="63"/>
        <v>0</v>
      </c>
      <c r="X182" s="163">
        <f t="shared" si="63"/>
        <v>0</v>
      </c>
      <c r="Y182" s="163">
        <f t="shared" si="63"/>
        <v>0</v>
      </c>
      <c r="Z182" s="163">
        <f t="shared" si="63"/>
        <v>0</v>
      </c>
      <c r="AA182" s="163">
        <f t="shared" si="63"/>
        <v>0</v>
      </c>
      <c r="AB182" s="163">
        <f t="shared" si="63"/>
        <v>0</v>
      </c>
      <c r="AC182" s="163">
        <f t="shared" si="63"/>
        <v>0</v>
      </c>
      <c r="AD182" s="163">
        <f t="shared" si="63"/>
        <v>0</v>
      </c>
      <c r="AE182" s="163">
        <f t="shared" si="63"/>
        <v>0</v>
      </c>
      <c r="AF182" s="176">
        <f t="shared" si="63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61"/>
        <v>0</v>
      </c>
      <c r="D183" s="163">
        <f t="shared" si="62"/>
        <v>0</v>
      </c>
      <c r="E183" s="163">
        <f t="shared" si="62"/>
        <v>0</v>
      </c>
      <c r="F183" s="163">
        <f t="shared" si="62"/>
        <v>0</v>
      </c>
      <c r="G183" s="163">
        <f t="shared" si="61"/>
        <v>0</v>
      </c>
      <c r="H183" s="163">
        <f t="shared" si="61"/>
        <v>0</v>
      </c>
      <c r="I183" s="163">
        <f t="shared" si="61"/>
        <v>0</v>
      </c>
      <c r="J183" s="163">
        <f t="shared" si="61"/>
        <v>0</v>
      </c>
      <c r="K183" s="163">
        <f t="shared" si="61"/>
        <v>0</v>
      </c>
      <c r="L183" s="163">
        <f t="shared" si="61"/>
        <v>0</v>
      </c>
      <c r="M183" s="163">
        <f t="shared" si="61"/>
        <v>0</v>
      </c>
      <c r="N183" s="163">
        <f t="shared" si="61"/>
        <v>0</v>
      </c>
      <c r="O183" s="163">
        <f t="shared" si="61"/>
        <v>0</v>
      </c>
      <c r="P183" s="163">
        <f t="shared" si="61"/>
        <v>0</v>
      </c>
      <c r="Q183" s="163">
        <f t="shared" si="61"/>
        <v>0</v>
      </c>
      <c r="R183" s="163">
        <f t="shared" si="61"/>
        <v>0</v>
      </c>
      <c r="S183" s="163">
        <f t="shared" si="63"/>
        <v>0</v>
      </c>
      <c r="T183" s="163">
        <f t="shared" si="63"/>
        <v>0</v>
      </c>
      <c r="U183" s="163">
        <f t="shared" si="63"/>
        <v>0</v>
      </c>
      <c r="V183" s="163">
        <f t="shared" si="63"/>
        <v>0</v>
      </c>
      <c r="W183" s="163">
        <f t="shared" si="63"/>
        <v>0</v>
      </c>
      <c r="X183" s="163">
        <f t="shared" si="63"/>
        <v>0</v>
      </c>
      <c r="Y183" s="163">
        <f t="shared" si="63"/>
        <v>0</v>
      </c>
      <c r="Z183" s="163">
        <f t="shared" si="63"/>
        <v>0</v>
      </c>
      <c r="AA183" s="163">
        <f t="shared" si="63"/>
        <v>0</v>
      </c>
      <c r="AB183" s="163">
        <f t="shared" si="63"/>
        <v>0</v>
      </c>
      <c r="AC183" s="163">
        <f t="shared" si="63"/>
        <v>0</v>
      </c>
      <c r="AD183" s="163">
        <f t="shared" si="63"/>
        <v>0</v>
      </c>
      <c r="AE183" s="163">
        <f t="shared" si="63"/>
        <v>0</v>
      </c>
      <c r="AF183" s="176">
        <f t="shared" si="63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61"/>
        <v>0</v>
      </c>
      <c r="D184" s="163">
        <f t="shared" si="62"/>
        <v>0</v>
      </c>
      <c r="E184" s="163">
        <f t="shared" si="62"/>
        <v>0</v>
      </c>
      <c r="F184" s="163">
        <f t="shared" si="62"/>
        <v>0</v>
      </c>
      <c r="G184" s="163">
        <f t="shared" si="61"/>
        <v>0</v>
      </c>
      <c r="H184" s="163">
        <f t="shared" si="61"/>
        <v>0</v>
      </c>
      <c r="I184" s="163">
        <f t="shared" si="61"/>
        <v>0</v>
      </c>
      <c r="J184" s="163">
        <f t="shared" si="61"/>
        <v>0</v>
      </c>
      <c r="K184" s="163">
        <f t="shared" si="61"/>
        <v>0</v>
      </c>
      <c r="L184" s="163">
        <f t="shared" si="61"/>
        <v>0</v>
      </c>
      <c r="M184" s="163">
        <f t="shared" si="61"/>
        <v>0</v>
      </c>
      <c r="N184" s="163">
        <f t="shared" si="61"/>
        <v>0</v>
      </c>
      <c r="O184" s="163">
        <f t="shared" si="61"/>
        <v>0</v>
      </c>
      <c r="P184" s="163">
        <f t="shared" si="61"/>
        <v>0</v>
      </c>
      <c r="Q184" s="163">
        <f t="shared" si="61"/>
        <v>0</v>
      </c>
      <c r="R184" s="163">
        <f t="shared" si="61"/>
        <v>0</v>
      </c>
      <c r="S184" s="163">
        <f t="shared" ref="S184:AF199" si="64">R184</f>
        <v>0</v>
      </c>
      <c r="T184" s="163">
        <f t="shared" si="64"/>
        <v>0</v>
      </c>
      <c r="U184" s="163">
        <f t="shared" si="64"/>
        <v>0</v>
      </c>
      <c r="V184" s="163">
        <f t="shared" si="64"/>
        <v>0</v>
      </c>
      <c r="W184" s="163">
        <f t="shared" si="64"/>
        <v>0</v>
      </c>
      <c r="X184" s="163">
        <f t="shared" si="64"/>
        <v>0</v>
      </c>
      <c r="Y184" s="163">
        <f t="shared" si="64"/>
        <v>0</v>
      </c>
      <c r="Z184" s="163">
        <f t="shared" si="64"/>
        <v>0</v>
      </c>
      <c r="AA184" s="163">
        <f t="shared" si="64"/>
        <v>0</v>
      </c>
      <c r="AB184" s="163">
        <f t="shared" si="63"/>
        <v>0</v>
      </c>
      <c r="AC184" s="163">
        <f t="shared" si="63"/>
        <v>0</v>
      </c>
      <c r="AD184" s="163">
        <f t="shared" si="64"/>
        <v>0</v>
      </c>
      <c r="AE184" s="163">
        <f t="shared" si="64"/>
        <v>0</v>
      </c>
      <c r="AF184" s="176">
        <f t="shared" si="64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R200" si="65">B185</f>
        <v>0</v>
      </c>
      <c r="D185" s="163">
        <f t="shared" si="62"/>
        <v>0</v>
      </c>
      <c r="E185" s="163">
        <f t="shared" si="62"/>
        <v>0</v>
      </c>
      <c r="F185" s="163">
        <f t="shared" si="62"/>
        <v>0</v>
      </c>
      <c r="G185" s="163">
        <f t="shared" si="65"/>
        <v>0</v>
      </c>
      <c r="H185" s="163">
        <f t="shared" si="65"/>
        <v>0</v>
      </c>
      <c r="I185" s="163">
        <f t="shared" si="65"/>
        <v>0</v>
      </c>
      <c r="J185" s="163">
        <f t="shared" si="65"/>
        <v>0</v>
      </c>
      <c r="K185" s="163">
        <f t="shared" si="65"/>
        <v>0</v>
      </c>
      <c r="L185" s="163">
        <f t="shared" si="65"/>
        <v>0</v>
      </c>
      <c r="M185" s="163">
        <f t="shared" si="65"/>
        <v>0</v>
      </c>
      <c r="N185" s="163">
        <f t="shared" si="65"/>
        <v>0</v>
      </c>
      <c r="O185" s="163">
        <f t="shared" si="65"/>
        <v>0</v>
      </c>
      <c r="P185" s="163">
        <f t="shared" si="65"/>
        <v>0</v>
      </c>
      <c r="Q185" s="163">
        <f t="shared" si="65"/>
        <v>0</v>
      </c>
      <c r="R185" s="163">
        <f t="shared" si="65"/>
        <v>0</v>
      </c>
      <c r="S185" s="163">
        <f t="shared" si="64"/>
        <v>0</v>
      </c>
      <c r="T185" s="163">
        <f t="shared" si="64"/>
        <v>0</v>
      </c>
      <c r="U185" s="163">
        <f t="shared" si="64"/>
        <v>0</v>
      </c>
      <c r="V185" s="163">
        <f t="shared" si="64"/>
        <v>0</v>
      </c>
      <c r="W185" s="163">
        <f t="shared" si="64"/>
        <v>0</v>
      </c>
      <c r="X185" s="163">
        <f t="shared" si="64"/>
        <v>0</v>
      </c>
      <c r="Y185" s="163">
        <f t="shared" si="64"/>
        <v>0</v>
      </c>
      <c r="Z185" s="163">
        <f t="shared" si="64"/>
        <v>0</v>
      </c>
      <c r="AA185" s="163">
        <f t="shared" si="64"/>
        <v>0</v>
      </c>
      <c r="AB185" s="163">
        <f t="shared" si="64"/>
        <v>0</v>
      </c>
      <c r="AC185" s="163">
        <f t="shared" si="64"/>
        <v>0</v>
      </c>
      <c r="AD185" s="163">
        <f t="shared" si="64"/>
        <v>0</v>
      </c>
      <c r="AE185" s="163">
        <f t="shared" si="64"/>
        <v>0</v>
      </c>
      <c r="AF185" s="176">
        <f t="shared" si="64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65"/>
        <v>0</v>
      </c>
      <c r="D186" s="163">
        <f t="shared" si="62"/>
        <v>0</v>
      </c>
      <c r="E186" s="163">
        <f t="shared" si="62"/>
        <v>0</v>
      </c>
      <c r="F186" s="163">
        <f t="shared" si="62"/>
        <v>0</v>
      </c>
      <c r="G186" s="163">
        <f t="shared" si="65"/>
        <v>0</v>
      </c>
      <c r="H186" s="163">
        <f t="shared" si="65"/>
        <v>0</v>
      </c>
      <c r="I186" s="163">
        <f t="shared" si="65"/>
        <v>0</v>
      </c>
      <c r="J186" s="163">
        <f t="shared" si="65"/>
        <v>0</v>
      </c>
      <c r="K186" s="163">
        <f t="shared" si="65"/>
        <v>0</v>
      </c>
      <c r="L186" s="163">
        <f t="shared" si="65"/>
        <v>0</v>
      </c>
      <c r="M186" s="163">
        <f t="shared" si="65"/>
        <v>0</v>
      </c>
      <c r="N186" s="163">
        <f t="shared" si="65"/>
        <v>0</v>
      </c>
      <c r="O186" s="163">
        <f t="shared" si="65"/>
        <v>0</v>
      </c>
      <c r="P186" s="163">
        <f t="shared" si="65"/>
        <v>0</v>
      </c>
      <c r="Q186" s="163">
        <f t="shared" si="65"/>
        <v>0</v>
      </c>
      <c r="R186" s="163">
        <f t="shared" si="65"/>
        <v>0</v>
      </c>
      <c r="S186" s="163">
        <f t="shared" si="64"/>
        <v>0</v>
      </c>
      <c r="T186" s="163">
        <f t="shared" si="64"/>
        <v>0</v>
      </c>
      <c r="U186" s="163">
        <f t="shared" si="64"/>
        <v>0</v>
      </c>
      <c r="V186" s="163">
        <f t="shared" si="64"/>
        <v>0</v>
      </c>
      <c r="W186" s="163">
        <f t="shared" si="64"/>
        <v>0</v>
      </c>
      <c r="X186" s="163">
        <f t="shared" si="64"/>
        <v>0</v>
      </c>
      <c r="Y186" s="163">
        <f t="shared" si="64"/>
        <v>0</v>
      </c>
      <c r="Z186" s="163">
        <f t="shared" si="64"/>
        <v>0</v>
      </c>
      <c r="AA186" s="163">
        <f t="shared" si="64"/>
        <v>0</v>
      </c>
      <c r="AB186" s="163">
        <f t="shared" si="64"/>
        <v>0</v>
      </c>
      <c r="AC186" s="163">
        <f t="shared" si="64"/>
        <v>0</v>
      </c>
      <c r="AD186" s="163">
        <f t="shared" si="64"/>
        <v>0</v>
      </c>
      <c r="AE186" s="163">
        <f t="shared" si="64"/>
        <v>0</v>
      </c>
      <c r="AF186" s="176">
        <f t="shared" si="64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65"/>
        <v>0</v>
      </c>
      <c r="D187" s="163">
        <f t="shared" si="62"/>
        <v>0</v>
      </c>
      <c r="E187" s="163">
        <f t="shared" si="62"/>
        <v>0</v>
      </c>
      <c r="F187" s="163">
        <f t="shared" si="62"/>
        <v>0</v>
      </c>
      <c r="G187" s="163">
        <f t="shared" si="65"/>
        <v>0</v>
      </c>
      <c r="H187" s="163">
        <f t="shared" si="65"/>
        <v>0</v>
      </c>
      <c r="I187" s="163">
        <f t="shared" si="65"/>
        <v>0</v>
      </c>
      <c r="J187" s="163">
        <f t="shared" si="65"/>
        <v>0</v>
      </c>
      <c r="K187" s="163">
        <f t="shared" si="65"/>
        <v>0</v>
      </c>
      <c r="L187" s="163">
        <f t="shared" si="65"/>
        <v>0</v>
      </c>
      <c r="M187" s="163">
        <f t="shared" si="65"/>
        <v>0</v>
      </c>
      <c r="N187" s="163">
        <f t="shared" si="65"/>
        <v>0</v>
      </c>
      <c r="O187" s="163">
        <f t="shared" si="65"/>
        <v>0</v>
      </c>
      <c r="P187" s="163">
        <f t="shared" si="65"/>
        <v>0</v>
      </c>
      <c r="Q187" s="163">
        <f t="shared" si="65"/>
        <v>0</v>
      </c>
      <c r="R187" s="163">
        <f t="shared" si="65"/>
        <v>0</v>
      </c>
      <c r="S187" s="163">
        <f t="shared" si="64"/>
        <v>0</v>
      </c>
      <c r="T187" s="163">
        <f t="shared" si="64"/>
        <v>0</v>
      </c>
      <c r="U187" s="163">
        <f t="shared" si="64"/>
        <v>0</v>
      </c>
      <c r="V187" s="163">
        <f t="shared" si="64"/>
        <v>0</v>
      </c>
      <c r="W187" s="163">
        <f t="shared" si="64"/>
        <v>0</v>
      </c>
      <c r="X187" s="163">
        <f t="shared" si="64"/>
        <v>0</v>
      </c>
      <c r="Y187" s="163">
        <f t="shared" si="64"/>
        <v>0</v>
      </c>
      <c r="Z187" s="163">
        <f t="shared" si="64"/>
        <v>0</v>
      </c>
      <c r="AA187" s="163">
        <f t="shared" si="64"/>
        <v>0</v>
      </c>
      <c r="AB187" s="163">
        <f t="shared" si="64"/>
        <v>0</v>
      </c>
      <c r="AC187" s="163">
        <f t="shared" si="64"/>
        <v>0</v>
      </c>
      <c r="AD187" s="163">
        <f t="shared" si="64"/>
        <v>0</v>
      </c>
      <c r="AE187" s="163">
        <f t="shared" si="64"/>
        <v>0</v>
      </c>
      <c r="AF187" s="176">
        <f t="shared" si="64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65"/>
        <v>0</v>
      </c>
      <c r="D188" s="163">
        <f t="shared" si="62"/>
        <v>0</v>
      </c>
      <c r="E188" s="163">
        <f t="shared" si="62"/>
        <v>0</v>
      </c>
      <c r="F188" s="163">
        <f t="shared" si="62"/>
        <v>0</v>
      </c>
      <c r="G188" s="163">
        <f t="shared" si="65"/>
        <v>0</v>
      </c>
      <c r="H188" s="163">
        <f t="shared" si="65"/>
        <v>0</v>
      </c>
      <c r="I188" s="163">
        <f t="shared" si="65"/>
        <v>0</v>
      </c>
      <c r="J188" s="163">
        <f t="shared" si="65"/>
        <v>0</v>
      </c>
      <c r="K188" s="163">
        <f t="shared" si="65"/>
        <v>0</v>
      </c>
      <c r="L188" s="163">
        <f t="shared" si="65"/>
        <v>0</v>
      </c>
      <c r="M188" s="163">
        <f t="shared" si="65"/>
        <v>0</v>
      </c>
      <c r="N188" s="163">
        <f t="shared" si="65"/>
        <v>0</v>
      </c>
      <c r="O188" s="163">
        <f t="shared" si="65"/>
        <v>0</v>
      </c>
      <c r="P188" s="163">
        <f t="shared" si="65"/>
        <v>0</v>
      </c>
      <c r="Q188" s="163">
        <f t="shared" si="65"/>
        <v>0</v>
      </c>
      <c r="R188" s="163">
        <f t="shared" si="65"/>
        <v>0</v>
      </c>
      <c r="S188" s="163">
        <f t="shared" si="64"/>
        <v>0</v>
      </c>
      <c r="T188" s="163">
        <f t="shared" si="64"/>
        <v>0</v>
      </c>
      <c r="U188" s="163">
        <f t="shared" si="64"/>
        <v>0</v>
      </c>
      <c r="V188" s="163">
        <f t="shared" si="64"/>
        <v>0</v>
      </c>
      <c r="W188" s="163">
        <f t="shared" si="64"/>
        <v>0</v>
      </c>
      <c r="X188" s="163">
        <f t="shared" si="64"/>
        <v>0</v>
      </c>
      <c r="Y188" s="163">
        <f t="shared" si="64"/>
        <v>0</v>
      </c>
      <c r="Z188" s="163">
        <f t="shared" si="64"/>
        <v>0</v>
      </c>
      <c r="AA188" s="163">
        <f t="shared" si="64"/>
        <v>0</v>
      </c>
      <c r="AB188" s="163">
        <f t="shared" si="64"/>
        <v>0</v>
      </c>
      <c r="AC188" s="163">
        <f t="shared" si="64"/>
        <v>0</v>
      </c>
      <c r="AD188" s="163">
        <f t="shared" si="64"/>
        <v>0</v>
      </c>
      <c r="AE188" s="163">
        <f t="shared" si="64"/>
        <v>0</v>
      </c>
      <c r="AF188" s="176">
        <f t="shared" si="64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65"/>
        <v>0</v>
      </c>
      <c r="D189" s="163">
        <f t="shared" si="62"/>
        <v>0</v>
      </c>
      <c r="E189" s="163">
        <f t="shared" si="62"/>
        <v>0</v>
      </c>
      <c r="F189" s="163">
        <f t="shared" si="62"/>
        <v>0</v>
      </c>
      <c r="G189" s="163">
        <f t="shared" si="65"/>
        <v>0</v>
      </c>
      <c r="H189" s="163">
        <f t="shared" si="65"/>
        <v>0</v>
      </c>
      <c r="I189" s="163">
        <f t="shared" si="65"/>
        <v>0</v>
      </c>
      <c r="J189" s="163">
        <f t="shared" si="65"/>
        <v>0</v>
      </c>
      <c r="K189" s="163">
        <f t="shared" si="65"/>
        <v>0</v>
      </c>
      <c r="L189" s="163">
        <f t="shared" si="65"/>
        <v>0</v>
      </c>
      <c r="M189" s="163">
        <f t="shared" si="65"/>
        <v>0</v>
      </c>
      <c r="N189" s="163">
        <f t="shared" si="65"/>
        <v>0</v>
      </c>
      <c r="O189" s="163">
        <f t="shared" si="65"/>
        <v>0</v>
      </c>
      <c r="P189" s="163">
        <f t="shared" si="65"/>
        <v>0</v>
      </c>
      <c r="Q189" s="163">
        <f t="shared" si="65"/>
        <v>0</v>
      </c>
      <c r="R189" s="163">
        <f t="shared" si="65"/>
        <v>0</v>
      </c>
      <c r="S189" s="163">
        <f t="shared" si="64"/>
        <v>0</v>
      </c>
      <c r="T189" s="163">
        <f t="shared" si="64"/>
        <v>0</v>
      </c>
      <c r="U189" s="163">
        <f t="shared" si="64"/>
        <v>0</v>
      </c>
      <c r="V189" s="163">
        <f t="shared" si="64"/>
        <v>0</v>
      </c>
      <c r="W189" s="163">
        <f t="shared" si="64"/>
        <v>0</v>
      </c>
      <c r="X189" s="163">
        <f t="shared" si="64"/>
        <v>0</v>
      </c>
      <c r="Y189" s="163">
        <f t="shared" si="64"/>
        <v>0</v>
      </c>
      <c r="Z189" s="163">
        <f t="shared" si="64"/>
        <v>0</v>
      </c>
      <c r="AA189" s="163">
        <f t="shared" si="64"/>
        <v>0</v>
      </c>
      <c r="AB189" s="163">
        <f t="shared" si="64"/>
        <v>0</v>
      </c>
      <c r="AC189" s="163">
        <f t="shared" si="64"/>
        <v>0</v>
      </c>
      <c r="AD189" s="163">
        <f t="shared" si="64"/>
        <v>0</v>
      </c>
      <c r="AE189" s="163">
        <f t="shared" si="64"/>
        <v>0</v>
      </c>
      <c r="AF189" s="176">
        <f t="shared" si="64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65"/>
        <v>0</v>
      </c>
      <c r="D190" s="163">
        <f t="shared" si="62"/>
        <v>0</v>
      </c>
      <c r="E190" s="163">
        <f t="shared" si="62"/>
        <v>0</v>
      </c>
      <c r="F190" s="163">
        <f t="shared" si="62"/>
        <v>0</v>
      </c>
      <c r="G190" s="163">
        <f t="shared" si="65"/>
        <v>0</v>
      </c>
      <c r="H190" s="163">
        <f t="shared" si="65"/>
        <v>0</v>
      </c>
      <c r="I190" s="163">
        <f t="shared" si="65"/>
        <v>0</v>
      </c>
      <c r="J190" s="163">
        <f t="shared" si="65"/>
        <v>0</v>
      </c>
      <c r="K190" s="163">
        <f t="shared" si="65"/>
        <v>0</v>
      </c>
      <c r="L190" s="163">
        <f t="shared" si="65"/>
        <v>0</v>
      </c>
      <c r="M190" s="163">
        <f t="shared" si="65"/>
        <v>0</v>
      </c>
      <c r="N190" s="163">
        <f t="shared" si="65"/>
        <v>0</v>
      </c>
      <c r="O190" s="163">
        <f t="shared" si="65"/>
        <v>0</v>
      </c>
      <c r="P190" s="163">
        <f t="shared" si="65"/>
        <v>0</v>
      </c>
      <c r="Q190" s="163">
        <f t="shared" si="65"/>
        <v>0</v>
      </c>
      <c r="R190" s="163">
        <f t="shared" si="65"/>
        <v>0</v>
      </c>
      <c r="S190" s="163">
        <f t="shared" si="64"/>
        <v>0</v>
      </c>
      <c r="T190" s="163">
        <f t="shared" si="64"/>
        <v>0</v>
      </c>
      <c r="U190" s="163">
        <f t="shared" si="64"/>
        <v>0</v>
      </c>
      <c r="V190" s="163">
        <f t="shared" si="64"/>
        <v>0</v>
      </c>
      <c r="W190" s="163">
        <f t="shared" si="64"/>
        <v>0</v>
      </c>
      <c r="X190" s="163">
        <f t="shared" si="64"/>
        <v>0</v>
      </c>
      <c r="Y190" s="163">
        <f t="shared" si="64"/>
        <v>0</v>
      </c>
      <c r="Z190" s="163">
        <f t="shared" si="64"/>
        <v>0</v>
      </c>
      <c r="AA190" s="163">
        <f t="shared" si="64"/>
        <v>0</v>
      </c>
      <c r="AB190" s="163">
        <f t="shared" si="64"/>
        <v>0</v>
      </c>
      <c r="AC190" s="163">
        <f t="shared" si="64"/>
        <v>0</v>
      </c>
      <c r="AD190" s="163">
        <f t="shared" si="64"/>
        <v>0</v>
      </c>
      <c r="AE190" s="163">
        <f t="shared" si="64"/>
        <v>0</v>
      </c>
      <c r="AF190" s="176">
        <f t="shared" si="64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65"/>
        <v>0</v>
      </c>
      <c r="D191" s="163">
        <f t="shared" si="62"/>
        <v>0</v>
      </c>
      <c r="E191" s="163">
        <f t="shared" si="62"/>
        <v>0</v>
      </c>
      <c r="F191" s="163">
        <f t="shared" si="62"/>
        <v>0</v>
      </c>
      <c r="G191" s="163">
        <f t="shared" si="65"/>
        <v>0</v>
      </c>
      <c r="H191" s="163">
        <f t="shared" si="65"/>
        <v>0</v>
      </c>
      <c r="I191" s="163">
        <f t="shared" si="65"/>
        <v>0</v>
      </c>
      <c r="J191" s="163">
        <f t="shared" si="65"/>
        <v>0</v>
      </c>
      <c r="K191" s="163">
        <f t="shared" si="65"/>
        <v>0</v>
      </c>
      <c r="L191" s="163">
        <f t="shared" si="65"/>
        <v>0</v>
      </c>
      <c r="M191" s="163">
        <f t="shared" si="65"/>
        <v>0</v>
      </c>
      <c r="N191" s="163">
        <f t="shared" si="65"/>
        <v>0</v>
      </c>
      <c r="O191" s="163">
        <f t="shared" si="65"/>
        <v>0</v>
      </c>
      <c r="P191" s="163">
        <f t="shared" si="65"/>
        <v>0</v>
      </c>
      <c r="Q191" s="163">
        <f t="shared" si="65"/>
        <v>0</v>
      </c>
      <c r="R191" s="163">
        <f t="shared" si="65"/>
        <v>0</v>
      </c>
      <c r="S191" s="163">
        <f t="shared" si="64"/>
        <v>0</v>
      </c>
      <c r="T191" s="163">
        <f t="shared" si="64"/>
        <v>0</v>
      </c>
      <c r="U191" s="163">
        <f t="shared" si="64"/>
        <v>0</v>
      </c>
      <c r="V191" s="163">
        <f t="shared" si="64"/>
        <v>0</v>
      </c>
      <c r="W191" s="163">
        <f t="shared" si="64"/>
        <v>0</v>
      </c>
      <c r="X191" s="163">
        <f t="shared" si="64"/>
        <v>0</v>
      </c>
      <c r="Y191" s="163">
        <f t="shared" si="64"/>
        <v>0</v>
      </c>
      <c r="Z191" s="163">
        <f t="shared" si="64"/>
        <v>0</v>
      </c>
      <c r="AA191" s="163">
        <f t="shared" si="64"/>
        <v>0</v>
      </c>
      <c r="AB191" s="163">
        <f t="shared" si="64"/>
        <v>0</v>
      </c>
      <c r="AC191" s="163">
        <f t="shared" si="64"/>
        <v>0</v>
      </c>
      <c r="AD191" s="163">
        <f t="shared" si="64"/>
        <v>0</v>
      </c>
      <c r="AE191" s="163">
        <f t="shared" si="64"/>
        <v>0</v>
      </c>
      <c r="AF191" s="176">
        <f t="shared" si="64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65"/>
        <v>0</v>
      </c>
      <c r="D192" s="163">
        <f t="shared" si="62"/>
        <v>0</v>
      </c>
      <c r="E192" s="163">
        <f t="shared" si="62"/>
        <v>0</v>
      </c>
      <c r="F192" s="163">
        <f t="shared" si="62"/>
        <v>0</v>
      </c>
      <c r="G192" s="163">
        <f t="shared" si="65"/>
        <v>0</v>
      </c>
      <c r="H192" s="163">
        <f t="shared" si="65"/>
        <v>0</v>
      </c>
      <c r="I192" s="163">
        <f t="shared" si="65"/>
        <v>0</v>
      </c>
      <c r="J192" s="163">
        <f t="shared" si="65"/>
        <v>0</v>
      </c>
      <c r="K192" s="163">
        <f t="shared" si="65"/>
        <v>0</v>
      </c>
      <c r="L192" s="163">
        <f t="shared" si="65"/>
        <v>0</v>
      </c>
      <c r="M192" s="163">
        <f t="shared" si="65"/>
        <v>0</v>
      </c>
      <c r="N192" s="163">
        <f t="shared" si="65"/>
        <v>0</v>
      </c>
      <c r="O192" s="163">
        <f t="shared" si="65"/>
        <v>0</v>
      </c>
      <c r="P192" s="163">
        <f t="shared" si="65"/>
        <v>0</v>
      </c>
      <c r="Q192" s="163">
        <f t="shared" si="65"/>
        <v>0</v>
      </c>
      <c r="R192" s="163">
        <f t="shared" si="65"/>
        <v>0</v>
      </c>
      <c r="S192" s="163">
        <f t="shared" si="64"/>
        <v>0</v>
      </c>
      <c r="T192" s="163">
        <f t="shared" si="64"/>
        <v>0</v>
      </c>
      <c r="U192" s="163">
        <f t="shared" si="64"/>
        <v>0</v>
      </c>
      <c r="V192" s="163">
        <f t="shared" si="64"/>
        <v>0</v>
      </c>
      <c r="W192" s="163">
        <f t="shared" si="64"/>
        <v>0</v>
      </c>
      <c r="X192" s="163">
        <f t="shared" si="64"/>
        <v>0</v>
      </c>
      <c r="Y192" s="163">
        <f t="shared" si="64"/>
        <v>0</v>
      </c>
      <c r="Z192" s="163">
        <f t="shared" si="64"/>
        <v>0</v>
      </c>
      <c r="AA192" s="163">
        <f t="shared" si="64"/>
        <v>0</v>
      </c>
      <c r="AB192" s="163">
        <f t="shared" si="64"/>
        <v>0</v>
      </c>
      <c r="AC192" s="163">
        <f t="shared" si="64"/>
        <v>0</v>
      </c>
      <c r="AD192" s="163">
        <f t="shared" si="64"/>
        <v>0</v>
      </c>
      <c r="AE192" s="163">
        <f t="shared" si="64"/>
        <v>0</v>
      </c>
      <c r="AF192" s="176">
        <f t="shared" si="64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65"/>
        <v>0</v>
      </c>
      <c r="D193" s="163">
        <f t="shared" si="62"/>
        <v>0</v>
      </c>
      <c r="E193" s="163">
        <f t="shared" si="62"/>
        <v>0</v>
      </c>
      <c r="F193" s="163">
        <f t="shared" si="62"/>
        <v>0</v>
      </c>
      <c r="G193" s="163">
        <f t="shared" si="65"/>
        <v>0</v>
      </c>
      <c r="H193" s="163">
        <f t="shared" si="65"/>
        <v>0</v>
      </c>
      <c r="I193" s="163">
        <f t="shared" si="65"/>
        <v>0</v>
      </c>
      <c r="J193" s="163">
        <f t="shared" si="65"/>
        <v>0</v>
      </c>
      <c r="K193" s="163">
        <f t="shared" si="65"/>
        <v>0</v>
      </c>
      <c r="L193" s="163">
        <f t="shared" si="65"/>
        <v>0</v>
      </c>
      <c r="M193" s="163">
        <f t="shared" si="65"/>
        <v>0</v>
      </c>
      <c r="N193" s="163">
        <f t="shared" si="65"/>
        <v>0</v>
      </c>
      <c r="O193" s="163">
        <f t="shared" si="65"/>
        <v>0</v>
      </c>
      <c r="P193" s="163">
        <f t="shared" si="65"/>
        <v>0</v>
      </c>
      <c r="Q193" s="163">
        <f t="shared" si="65"/>
        <v>0</v>
      </c>
      <c r="R193" s="163">
        <f t="shared" si="65"/>
        <v>0</v>
      </c>
      <c r="S193" s="163">
        <f t="shared" si="64"/>
        <v>0</v>
      </c>
      <c r="T193" s="163">
        <f t="shared" si="64"/>
        <v>0</v>
      </c>
      <c r="U193" s="163">
        <f t="shared" si="64"/>
        <v>0</v>
      </c>
      <c r="V193" s="163">
        <f t="shared" si="64"/>
        <v>0</v>
      </c>
      <c r="W193" s="163">
        <f t="shared" si="64"/>
        <v>0</v>
      </c>
      <c r="X193" s="163">
        <f t="shared" si="64"/>
        <v>0</v>
      </c>
      <c r="Y193" s="163">
        <f t="shared" si="64"/>
        <v>0</v>
      </c>
      <c r="Z193" s="163">
        <f t="shared" si="64"/>
        <v>0</v>
      </c>
      <c r="AA193" s="163">
        <f t="shared" si="64"/>
        <v>0</v>
      </c>
      <c r="AB193" s="163">
        <f t="shared" si="64"/>
        <v>0</v>
      </c>
      <c r="AC193" s="163">
        <f t="shared" si="64"/>
        <v>0</v>
      </c>
      <c r="AD193" s="163">
        <f t="shared" si="64"/>
        <v>0</v>
      </c>
      <c r="AE193" s="163">
        <f t="shared" si="64"/>
        <v>0</v>
      </c>
      <c r="AF193" s="176">
        <f t="shared" si="64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65"/>
        <v>0</v>
      </c>
      <c r="D194" s="163">
        <f t="shared" si="62"/>
        <v>0</v>
      </c>
      <c r="E194" s="163">
        <f t="shared" si="62"/>
        <v>0</v>
      </c>
      <c r="F194" s="163">
        <f t="shared" si="62"/>
        <v>0</v>
      </c>
      <c r="G194" s="163">
        <f t="shared" si="65"/>
        <v>0</v>
      </c>
      <c r="H194" s="163">
        <f t="shared" si="65"/>
        <v>0</v>
      </c>
      <c r="I194" s="163">
        <f t="shared" si="65"/>
        <v>0</v>
      </c>
      <c r="J194" s="163">
        <f t="shared" si="65"/>
        <v>0</v>
      </c>
      <c r="K194" s="163">
        <f t="shared" si="65"/>
        <v>0</v>
      </c>
      <c r="L194" s="163">
        <f t="shared" si="65"/>
        <v>0</v>
      </c>
      <c r="M194" s="163">
        <f t="shared" si="65"/>
        <v>0</v>
      </c>
      <c r="N194" s="163">
        <f t="shared" si="65"/>
        <v>0</v>
      </c>
      <c r="O194" s="163">
        <f t="shared" si="65"/>
        <v>0</v>
      </c>
      <c r="P194" s="163">
        <f t="shared" si="65"/>
        <v>0</v>
      </c>
      <c r="Q194" s="163">
        <f t="shared" si="65"/>
        <v>0</v>
      </c>
      <c r="R194" s="163">
        <f t="shared" si="65"/>
        <v>0</v>
      </c>
      <c r="S194" s="163">
        <f t="shared" si="64"/>
        <v>0</v>
      </c>
      <c r="T194" s="163">
        <f t="shared" si="64"/>
        <v>0</v>
      </c>
      <c r="U194" s="163">
        <f t="shared" si="64"/>
        <v>0</v>
      </c>
      <c r="V194" s="163">
        <f t="shared" si="64"/>
        <v>0</v>
      </c>
      <c r="W194" s="163">
        <f t="shared" si="64"/>
        <v>0</v>
      </c>
      <c r="X194" s="163">
        <f t="shared" si="64"/>
        <v>0</v>
      </c>
      <c r="Y194" s="163">
        <f t="shared" si="64"/>
        <v>0</v>
      </c>
      <c r="Z194" s="163">
        <f t="shared" si="64"/>
        <v>0</v>
      </c>
      <c r="AA194" s="163">
        <f t="shared" si="64"/>
        <v>0</v>
      </c>
      <c r="AB194" s="163">
        <f t="shared" si="64"/>
        <v>0</v>
      </c>
      <c r="AC194" s="163">
        <f t="shared" si="64"/>
        <v>0</v>
      </c>
      <c r="AD194" s="163">
        <f t="shared" si="64"/>
        <v>0</v>
      </c>
      <c r="AE194" s="163">
        <f t="shared" si="64"/>
        <v>0</v>
      </c>
      <c r="AF194" s="176">
        <f t="shared" si="64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65"/>
        <v>0</v>
      </c>
      <c r="D195" s="163">
        <f t="shared" si="62"/>
        <v>0</v>
      </c>
      <c r="E195" s="163">
        <f t="shared" si="62"/>
        <v>0</v>
      </c>
      <c r="F195" s="163">
        <f t="shared" si="62"/>
        <v>0</v>
      </c>
      <c r="G195" s="163">
        <f t="shared" si="65"/>
        <v>0</v>
      </c>
      <c r="H195" s="163">
        <f t="shared" si="65"/>
        <v>0</v>
      </c>
      <c r="I195" s="163">
        <f t="shared" si="65"/>
        <v>0</v>
      </c>
      <c r="J195" s="163">
        <f t="shared" si="65"/>
        <v>0</v>
      </c>
      <c r="K195" s="163">
        <f t="shared" si="65"/>
        <v>0</v>
      </c>
      <c r="L195" s="163">
        <f t="shared" si="65"/>
        <v>0</v>
      </c>
      <c r="M195" s="163">
        <f t="shared" si="65"/>
        <v>0</v>
      </c>
      <c r="N195" s="163">
        <f t="shared" si="65"/>
        <v>0</v>
      </c>
      <c r="O195" s="163">
        <f t="shared" si="65"/>
        <v>0</v>
      </c>
      <c r="P195" s="163">
        <f t="shared" si="65"/>
        <v>0</v>
      </c>
      <c r="Q195" s="163">
        <f t="shared" si="65"/>
        <v>0</v>
      </c>
      <c r="R195" s="163">
        <f t="shared" si="65"/>
        <v>0</v>
      </c>
      <c r="S195" s="163">
        <f t="shared" si="64"/>
        <v>0</v>
      </c>
      <c r="T195" s="163">
        <f t="shared" si="64"/>
        <v>0</v>
      </c>
      <c r="U195" s="163">
        <f t="shared" si="64"/>
        <v>0</v>
      </c>
      <c r="V195" s="163">
        <f t="shared" si="64"/>
        <v>0</v>
      </c>
      <c r="W195" s="163">
        <f t="shared" si="64"/>
        <v>0</v>
      </c>
      <c r="X195" s="163">
        <f t="shared" si="64"/>
        <v>0</v>
      </c>
      <c r="Y195" s="163">
        <f t="shared" si="64"/>
        <v>0</v>
      </c>
      <c r="Z195" s="163">
        <f t="shared" si="64"/>
        <v>0</v>
      </c>
      <c r="AA195" s="163">
        <f t="shared" si="64"/>
        <v>0</v>
      </c>
      <c r="AB195" s="163">
        <f t="shared" si="64"/>
        <v>0</v>
      </c>
      <c r="AC195" s="163">
        <f t="shared" si="64"/>
        <v>0</v>
      </c>
      <c r="AD195" s="163">
        <f t="shared" si="64"/>
        <v>0</v>
      </c>
      <c r="AE195" s="163">
        <f t="shared" si="64"/>
        <v>0</v>
      </c>
      <c r="AF195" s="176">
        <f t="shared" si="64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65"/>
        <v>0</v>
      </c>
      <c r="D196" s="163">
        <f t="shared" si="62"/>
        <v>0</v>
      </c>
      <c r="E196" s="163">
        <f t="shared" si="62"/>
        <v>0</v>
      </c>
      <c r="F196" s="163">
        <f t="shared" si="62"/>
        <v>0</v>
      </c>
      <c r="G196" s="163">
        <f t="shared" si="65"/>
        <v>0</v>
      </c>
      <c r="H196" s="163">
        <f t="shared" si="65"/>
        <v>0</v>
      </c>
      <c r="I196" s="163">
        <f t="shared" si="65"/>
        <v>0</v>
      </c>
      <c r="J196" s="163">
        <f t="shared" si="65"/>
        <v>0</v>
      </c>
      <c r="K196" s="163">
        <f t="shared" si="65"/>
        <v>0</v>
      </c>
      <c r="L196" s="163">
        <f t="shared" si="65"/>
        <v>0</v>
      </c>
      <c r="M196" s="163">
        <f t="shared" si="65"/>
        <v>0</v>
      </c>
      <c r="N196" s="163">
        <f t="shared" si="65"/>
        <v>0</v>
      </c>
      <c r="O196" s="163">
        <f t="shared" si="65"/>
        <v>0</v>
      </c>
      <c r="P196" s="163">
        <f t="shared" si="65"/>
        <v>0</v>
      </c>
      <c r="Q196" s="163">
        <f t="shared" si="65"/>
        <v>0</v>
      </c>
      <c r="R196" s="163">
        <f t="shared" si="65"/>
        <v>0</v>
      </c>
      <c r="S196" s="163">
        <f t="shared" si="64"/>
        <v>0</v>
      </c>
      <c r="T196" s="163">
        <f t="shared" si="64"/>
        <v>0</v>
      </c>
      <c r="U196" s="163">
        <f t="shared" si="64"/>
        <v>0</v>
      </c>
      <c r="V196" s="163">
        <f t="shared" si="64"/>
        <v>0</v>
      </c>
      <c r="W196" s="163">
        <f t="shared" si="64"/>
        <v>0</v>
      </c>
      <c r="X196" s="163">
        <f t="shared" si="64"/>
        <v>0</v>
      </c>
      <c r="Y196" s="163">
        <f t="shared" si="64"/>
        <v>0</v>
      </c>
      <c r="Z196" s="163">
        <f t="shared" si="64"/>
        <v>0</v>
      </c>
      <c r="AA196" s="163">
        <f t="shared" si="64"/>
        <v>0</v>
      </c>
      <c r="AB196" s="163">
        <f t="shared" si="64"/>
        <v>0</v>
      </c>
      <c r="AC196" s="163">
        <f t="shared" si="64"/>
        <v>0</v>
      </c>
      <c r="AD196" s="163">
        <f t="shared" si="64"/>
        <v>0</v>
      </c>
      <c r="AE196" s="163">
        <f t="shared" si="64"/>
        <v>0</v>
      </c>
      <c r="AF196" s="176">
        <f t="shared" si="64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65"/>
        <v>0</v>
      </c>
      <c r="D197" s="163">
        <f t="shared" si="62"/>
        <v>0</v>
      </c>
      <c r="E197" s="163">
        <f t="shared" si="62"/>
        <v>0</v>
      </c>
      <c r="F197" s="163">
        <f t="shared" si="62"/>
        <v>0</v>
      </c>
      <c r="G197" s="163">
        <f t="shared" si="65"/>
        <v>0</v>
      </c>
      <c r="H197" s="163">
        <f t="shared" si="65"/>
        <v>0</v>
      </c>
      <c r="I197" s="163">
        <f t="shared" si="65"/>
        <v>0</v>
      </c>
      <c r="J197" s="163">
        <f t="shared" si="65"/>
        <v>0</v>
      </c>
      <c r="K197" s="163">
        <f t="shared" si="65"/>
        <v>0</v>
      </c>
      <c r="L197" s="163">
        <f t="shared" si="65"/>
        <v>0</v>
      </c>
      <c r="M197" s="163">
        <f t="shared" si="65"/>
        <v>0</v>
      </c>
      <c r="N197" s="163">
        <f t="shared" si="65"/>
        <v>0</v>
      </c>
      <c r="O197" s="163">
        <f t="shared" si="65"/>
        <v>0</v>
      </c>
      <c r="P197" s="163">
        <f t="shared" si="65"/>
        <v>0</v>
      </c>
      <c r="Q197" s="163">
        <f t="shared" si="65"/>
        <v>0</v>
      </c>
      <c r="R197" s="163">
        <f t="shared" si="65"/>
        <v>0</v>
      </c>
      <c r="S197" s="163">
        <f t="shared" si="64"/>
        <v>0</v>
      </c>
      <c r="T197" s="163">
        <f t="shared" si="64"/>
        <v>0</v>
      </c>
      <c r="U197" s="163">
        <f t="shared" si="64"/>
        <v>0</v>
      </c>
      <c r="V197" s="163">
        <f t="shared" si="64"/>
        <v>0</v>
      </c>
      <c r="W197" s="163">
        <f t="shared" si="64"/>
        <v>0</v>
      </c>
      <c r="X197" s="163">
        <f t="shared" si="64"/>
        <v>0</v>
      </c>
      <c r="Y197" s="163">
        <f t="shared" si="64"/>
        <v>0</v>
      </c>
      <c r="Z197" s="163">
        <f t="shared" si="64"/>
        <v>0</v>
      </c>
      <c r="AA197" s="163">
        <f t="shared" si="64"/>
        <v>0</v>
      </c>
      <c r="AB197" s="163">
        <f t="shared" si="64"/>
        <v>0</v>
      </c>
      <c r="AC197" s="163">
        <f t="shared" si="64"/>
        <v>0</v>
      </c>
      <c r="AD197" s="163">
        <f t="shared" si="64"/>
        <v>0</v>
      </c>
      <c r="AE197" s="163">
        <f t="shared" si="64"/>
        <v>0</v>
      </c>
      <c r="AF197" s="176">
        <f t="shared" si="64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65"/>
        <v>0</v>
      </c>
      <c r="D198" s="163">
        <f t="shared" si="62"/>
        <v>0</v>
      </c>
      <c r="E198" s="163">
        <f t="shared" si="62"/>
        <v>0</v>
      </c>
      <c r="F198" s="163">
        <f t="shared" si="62"/>
        <v>0</v>
      </c>
      <c r="G198" s="163">
        <f t="shared" si="65"/>
        <v>0</v>
      </c>
      <c r="H198" s="163">
        <f t="shared" si="65"/>
        <v>0</v>
      </c>
      <c r="I198" s="163">
        <f t="shared" si="65"/>
        <v>0</v>
      </c>
      <c r="J198" s="163">
        <f t="shared" si="65"/>
        <v>0</v>
      </c>
      <c r="K198" s="163">
        <f t="shared" si="65"/>
        <v>0</v>
      </c>
      <c r="L198" s="163">
        <f t="shared" si="65"/>
        <v>0</v>
      </c>
      <c r="M198" s="163">
        <f t="shared" si="65"/>
        <v>0</v>
      </c>
      <c r="N198" s="163">
        <f t="shared" si="65"/>
        <v>0</v>
      </c>
      <c r="O198" s="163">
        <f t="shared" si="65"/>
        <v>0</v>
      </c>
      <c r="P198" s="163">
        <f t="shared" si="65"/>
        <v>0</v>
      </c>
      <c r="Q198" s="163">
        <f t="shared" si="65"/>
        <v>0</v>
      </c>
      <c r="R198" s="163">
        <f t="shared" si="65"/>
        <v>0</v>
      </c>
      <c r="S198" s="163">
        <f t="shared" si="64"/>
        <v>0</v>
      </c>
      <c r="T198" s="163">
        <f t="shared" si="64"/>
        <v>0</v>
      </c>
      <c r="U198" s="163">
        <f t="shared" si="64"/>
        <v>0</v>
      </c>
      <c r="V198" s="163">
        <f t="shared" si="64"/>
        <v>0</v>
      </c>
      <c r="W198" s="163">
        <f t="shared" si="64"/>
        <v>0</v>
      </c>
      <c r="X198" s="163">
        <f t="shared" si="64"/>
        <v>0</v>
      </c>
      <c r="Y198" s="163">
        <f t="shared" si="64"/>
        <v>0</v>
      </c>
      <c r="Z198" s="163">
        <f t="shared" si="64"/>
        <v>0</v>
      </c>
      <c r="AA198" s="163">
        <f t="shared" si="64"/>
        <v>0</v>
      </c>
      <c r="AB198" s="163">
        <f t="shared" si="64"/>
        <v>0</v>
      </c>
      <c r="AC198" s="163">
        <f t="shared" si="64"/>
        <v>0</v>
      </c>
      <c r="AD198" s="163">
        <f t="shared" si="64"/>
        <v>0</v>
      </c>
      <c r="AE198" s="163">
        <f t="shared" si="64"/>
        <v>0</v>
      </c>
      <c r="AF198" s="176">
        <f t="shared" si="64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65"/>
        <v>0</v>
      </c>
      <c r="D199" s="163">
        <f t="shared" si="62"/>
        <v>0</v>
      </c>
      <c r="E199" s="163">
        <f t="shared" si="62"/>
        <v>0</v>
      </c>
      <c r="F199" s="163">
        <f t="shared" si="62"/>
        <v>0</v>
      </c>
      <c r="G199" s="163">
        <f t="shared" si="65"/>
        <v>0</v>
      </c>
      <c r="H199" s="163">
        <f t="shared" si="65"/>
        <v>0</v>
      </c>
      <c r="I199" s="163">
        <f t="shared" si="65"/>
        <v>0</v>
      </c>
      <c r="J199" s="163">
        <f t="shared" si="65"/>
        <v>0</v>
      </c>
      <c r="K199" s="163">
        <f t="shared" si="65"/>
        <v>0</v>
      </c>
      <c r="L199" s="163">
        <f t="shared" si="65"/>
        <v>0</v>
      </c>
      <c r="M199" s="163">
        <f t="shared" si="65"/>
        <v>0</v>
      </c>
      <c r="N199" s="163">
        <f t="shared" si="65"/>
        <v>0</v>
      </c>
      <c r="O199" s="163">
        <f t="shared" si="65"/>
        <v>0</v>
      </c>
      <c r="P199" s="163">
        <f t="shared" si="65"/>
        <v>0</v>
      </c>
      <c r="Q199" s="163">
        <f t="shared" si="65"/>
        <v>0</v>
      </c>
      <c r="R199" s="163">
        <f t="shared" si="65"/>
        <v>0</v>
      </c>
      <c r="S199" s="163">
        <f t="shared" si="64"/>
        <v>0</v>
      </c>
      <c r="T199" s="163">
        <f t="shared" si="64"/>
        <v>0</v>
      </c>
      <c r="U199" s="163">
        <f t="shared" si="64"/>
        <v>0</v>
      </c>
      <c r="V199" s="163">
        <f t="shared" si="64"/>
        <v>0</v>
      </c>
      <c r="W199" s="163">
        <f t="shared" si="64"/>
        <v>0</v>
      </c>
      <c r="X199" s="163">
        <f t="shared" si="64"/>
        <v>0</v>
      </c>
      <c r="Y199" s="163">
        <f t="shared" si="64"/>
        <v>0</v>
      </c>
      <c r="Z199" s="163">
        <f t="shared" si="64"/>
        <v>0</v>
      </c>
      <c r="AA199" s="163">
        <f t="shared" si="64"/>
        <v>0</v>
      </c>
      <c r="AB199" s="163">
        <f t="shared" si="64"/>
        <v>0</v>
      </c>
      <c r="AC199" s="163">
        <f t="shared" si="64"/>
        <v>0</v>
      </c>
      <c r="AD199" s="163">
        <f t="shared" si="64"/>
        <v>0</v>
      </c>
      <c r="AE199" s="163">
        <f t="shared" si="64"/>
        <v>0</v>
      </c>
      <c r="AF199" s="176">
        <f t="shared" si="64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65"/>
        <v>0</v>
      </c>
      <c r="D200" s="163">
        <f t="shared" si="62"/>
        <v>0</v>
      </c>
      <c r="E200" s="163">
        <f t="shared" si="62"/>
        <v>0</v>
      </c>
      <c r="F200" s="163">
        <f t="shared" si="62"/>
        <v>0</v>
      </c>
      <c r="G200" s="163">
        <f t="shared" si="65"/>
        <v>0</v>
      </c>
      <c r="H200" s="163">
        <f t="shared" si="65"/>
        <v>0</v>
      </c>
      <c r="I200" s="163">
        <f t="shared" si="65"/>
        <v>0</v>
      </c>
      <c r="J200" s="163">
        <f t="shared" si="65"/>
        <v>0</v>
      </c>
      <c r="K200" s="163">
        <f t="shared" si="65"/>
        <v>0</v>
      </c>
      <c r="L200" s="163">
        <f t="shared" si="65"/>
        <v>0</v>
      </c>
      <c r="M200" s="163">
        <f t="shared" si="65"/>
        <v>0</v>
      </c>
      <c r="N200" s="163">
        <f t="shared" si="65"/>
        <v>0</v>
      </c>
      <c r="O200" s="163">
        <f t="shared" si="65"/>
        <v>0</v>
      </c>
      <c r="P200" s="163">
        <f t="shared" si="65"/>
        <v>0</v>
      </c>
      <c r="Q200" s="163">
        <f t="shared" si="65"/>
        <v>0</v>
      </c>
      <c r="R200" s="163">
        <f t="shared" si="65"/>
        <v>0</v>
      </c>
      <c r="S200" s="163">
        <f t="shared" ref="S200:AF215" si="66">R200</f>
        <v>0</v>
      </c>
      <c r="T200" s="163">
        <f t="shared" si="66"/>
        <v>0</v>
      </c>
      <c r="U200" s="163">
        <f t="shared" si="66"/>
        <v>0</v>
      </c>
      <c r="V200" s="163">
        <f t="shared" si="66"/>
        <v>0</v>
      </c>
      <c r="W200" s="163">
        <f t="shared" si="66"/>
        <v>0</v>
      </c>
      <c r="X200" s="163">
        <f t="shared" si="66"/>
        <v>0</v>
      </c>
      <c r="Y200" s="163">
        <f t="shared" si="66"/>
        <v>0</v>
      </c>
      <c r="Z200" s="163">
        <f t="shared" si="66"/>
        <v>0</v>
      </c>
      <c r="AA200" s="163">
        <f t="shared" si="66"/>
        <v>0</v>
      </c>
      <c r="AB200" s="163">
        <f t="shared" si="66"/>
        <v>0</v>
      </c>
      <c r="AC200" s="163">
        <f t="shared" si="66"/>
        <v>0</v>
      </c>
      <c r="AD200" s="163">
        <f t="shared" si="66"/>
        <v>0</v>
      </c>
      <c r="AE200" s="163">
        <f t="shared" si="66"/>
        <v>0</v>
      </c>
      <c r="AF200" s="176">
        <f t="shared" si="66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R216" si="67">B201</f>
        <v>0</v>
      </c>
      <c r="D201" s="163">
        <f t="shared" si="62"/>
        <v>0</v>
      </c>
      <c r="E201" s="163">
        <f t="shared" si="62"/>
        <v>0</v>
      </c>
      <c r="F201" s="163">
        <f t="shared" si="62"/>
        <v>0</v>
      </c>
      <c r="G201" s="163">
        <f t="shared" si="67"/>
        <v>0</v>
      </c>
      <c r="H201" s="163">
        <f t="shared" si="67"/>
        <v>0</v>
      </c>
      <c r="I201" s="163">
        <f t="shared" si="67"/>
        <v>0</v>
      </c>
      <c r="J201" s="163">
        <f t="shared" si="67"/>
        <v>0</v>
      </c>
      <c r="K201" s="163">
        <f t="shared" si="67"/>
        <v>0</v>
      </c>
      <c r="L201" s="163">
        <f t="shared" si="67"/>
        <v>0</v>
      </c>
      <c r="M201" s="163">
        <f t="shared" si="67"/>
        <v>0</v>
      </c>
      <c r="N201" s="163">
        <f t="shared" si="67"/>
        <v>0</v>
      </c>
      <c r="O201" s="163">
        <f t="shared" si="67"/>
        <v>0</v>
      </c>
      <c r="P201" s="163">
        <f t="shared" si="67"/>
        <v>0</v>
      </c>
      <c r="Q201" s="163">
        <f t="shared" si="67"/>
        <v>0</v>
      </c>
      <c r="R201" s="163">
        <f t="shared" si="67"/>
        <v>0</v>
      </c>
      <c r="S201" s="163">
        <f t="shared" si="66"/>
        <v>0</v>
      </c>
      <c r="T201" s="163">
        <f t="shared" si="66"/>
        <v>0</v>
      </c>
      <c r="U201" s="163">
        <f t="shared" si="66"/>
        <v>0</v>
      </c>
      <c r="V201" s="163">
        <f t="shared" si="66"/>
        <v>0</v>
      </c>
      <c r="W201" s="163">
        <f t="shared" si="66"/>
        <v>0</v>
      </c>
      <c r="X201" s="163">
        <f t="shared" si="66"/>
        <v>0</v>
      </c>
      <c r="Y201" s="163">
        <f t="shared" si="66"/>
        <v>0</v>
      </c>
      <c r="Z201" s="163">
        <f t="shared" si="66"/>
        <v>0</v>
      </c>
      <c r="AA201" s="163">
        <f t="shared" si="66"/>
        <v>0</v>
      </c>
      <c r="AB201" s="163">
        <f t="shared" si="66"/>
        <v>0</v>
      </c>
      <c r="AC201" s="163">
        <f t="shared" si="66"/>
        <v>0</v>
      </c>
      <c r="AD201" s="163">
        <f t="shared" si="66"/>
        <v>0</v>
      </c>
      <c r="AE201" s="163">
        <f t="shared" si="66"/>
        <v>0</v>
      </c>
      <c r="AF201" s="176">
        <f t="shared" si="66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67"/>
        <v>0</v>
      </c>
      <c r="D202" s="163">
        <f t="shared" si="62"/>
        <v>0</v>
      </c>
      <c r="E202" s="163">
        <f t="shared" si="62"/>
        <v>0</v>
      </c>
      <c r="F202" s="163">
        <f t="shared" si="62"/>
        <v>0</v>
      </c>
      <c r="G202" s="163">
        <f t="shared" si="67"/>
        <v>0</v>
      </c>
      <c r="H202" s="163">
        <f t="shared" si="67"/>
        <v>0</v>
      </c>
      <c r="I202" s="163">
        <f t="shared" si="67"/>
        <v>0</v>
      </c>
      <c r="J202" s="163">
        <f t="shared" si="67"/>
        <v>0</v>
      </c>
      <c r="K202" s="163">
        <f t="shared" si="67"/>
        <v>0</v>
      </c>
      <c r="L202" s="163">
        <f t="shared" si="67"/>
        <v>0</v>
      </c>
      <c r="M202" s="163">
        <f t="shared" si="67"/>
        <v>0</v>
      </c>
      <c r="N202" s="163">
        <f t="shared" si="67"/>
        <v>0</v>
      </c>
      <c r="O202" s="163">
        <f t="shared" si="67"/>
        <v>0</v>
      </c>
      <c r="P202" s="163">
        <f t="shared" si="67"/>
        <v>0</v>
      </c>
      <c r="Q202" s="163">
        <f t="shared" si="67"/>
        <v>0</v>
      </c>
      <c r="R202" s="163">
        <f t="shared" si="67"/>
        <v>0</v>
      </c>
      <c r="S202" s="163">
        <f t="shared" si="66"/>
        <v>0</v>
      </c>
      <c r="T202" s="163">
        <f t="shared" si="66"/>
        <v>0</v>
      </c>
      <c r="U202" s="163">
        <f t="shared" si="66"/>
        <v>0</v>
      </c>
      <c r="V202" s="163">
        <f t="shared" si="66"/>
        <v>0</v>
      </c>
      <c r="W202" s="163">
        <f t="shared" si="66"/>
        <v>0</v>
      </c>
      <c r="X202" s="163">
        <f t="shared" si="66"/>
        <v>0</v>
      </c>
      <c r="Y202" s="163">
        <f t="shared" si="66"/>
        <v>0</v>
      </c>
      <c r="Z202" s="163">
        <f t="shared" si="66"/>
        <v>0</v>
      </c>
      <c r="AA202" s="163">
        <f t="shared" si="66"/>
        <v>0</v>
      </c>
      <c r="AB202" s="163">
        <f t="shared" si="66"/>
        <v>0</v>
      </c>
      <c r="AC202" s="163">
        <f t="shared" si="66"/>
        <v>0</v>
      </c>
      <c r="AD202" s="163">
        <f t="shared" si="66"/>
        <v>0</v>
      </c>
      <c r="AE202" s="163">
        <f t="shared" si="66"/>
        <v>0</v>
      </c>
      <c r="AF202" s="176">
        <f t="shared" si="66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67"/>
        <v>0</v>
      </c>
      <c r="D203" s="163">
        <f t="shared" si="62"/>
        <v>0</v>
      </c>
      <c r="E203" s="163">
        <f t="shared" si="62"/>
        <v>0</v>
      </c>
      <c r="F203" s="163">
        <f t="shared" si="62"/>
        <v>0</v>
      </c>
      <c r="G203" s="163">
        <f t="shared" si="67"/>
        <v>0</v>
      </c>
      <c r="H203" s="163">
        <f t="shared" si="67"/>
        <v>0</v>
      </c>
      <c r="I203" s="163">
        <f t="shared" si="67"/>
        <v>0</v>
      </c>
      <c r="J203" s="163">
        <f t="shared" si="67"/>
        <v>0</v>
      </c>
      <c r="K203" s="163">
        <f t="shared" si="67"/>
        <v>0</v>
      </c>
      <c r="L203" s="163">
        <f t="shared" si="67"/>
        <v>0</v>
      </c>
      <c r="M203" s="163">
        <f t="shared" si="67"/>
        <v>0</v>
      </c>
      <c r="N203" s="163">
        <f t="shared" si="67"/>
        <v>0</v>
      </c>
      <c r="O203" s="163">
        <f t="shared" si="67"/>
        <v>0</v>
      </c>
      <c r="P203" s="163">
        <f t="shared" si="67"/>
        <v>0</v>
      </c>
      <c r="Q203" s="163">
        <f t="shared" si="67"/>
        <v>0</v>
      </c>
      <c r="R203" s="163">
        <f t="shared" si="67"/>
        <v>0</v>
      </c>
      <c r="S203" s="163">
        <f t="shared" si="66"/>
        <v>0</v>
      </c>
      <c r="T203" s="163">
        <f t="shared" si="66"/>
        <v>0</v>
      </c>
      <c r="U203" s="163">
        <f t="shared" si="66"/>
        <v>0</v>
      </c>
      <c r="V203" s="163">
        <f t="shared" si="66"/>
        <v>0</v>
      </c>
      <c r="W203" s="163">
        <f t="shared" si="66"/>
        <v>0</v>
      </c>
      <c r="X203" s="163">
        <f t="shared" si="66"/>
        <v>0</v>
      </c>
      <c r="Y203" s="163">
        <f t="shared" si="66"/>
        <v>0</v>
      </c>
      <c r="Z203" s="163">
        <f t="shared" si="66"/>
        <v>0</v>
      </c>
      <c r="AA203" s="163">
        <f t="shared" si="66"/>
        <v>0</v>
      </c>
      <c r="AB203" s="163">
        <f t="shared" si="66"/>
        <v>0</v>
      </c>
      <c r="AC203" s="163">
        <f t="shared" si="66"/>
        <v>0</v>
      </c>
      <c r="AD203" s="163">
        <f t="shared" si="66"/>
        <v>0</v>
      </c>
      <c r="AE203" s="163">
        <f t="shared" si="66"/>
        <v>0</v>
      </c>
      <c r="AF203" s="176">
        <f t="shared" si="66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67"/>
        <v>0</v>
      </c>
      <c r="D204" s="163">
        <f t="shared" si="62"/>
        <v>0</v>
      </c>
      <c r="E204" s="163">
        <f t="shared" si="62"/>
        <v>0</v>
      </c>
      <c r="F204" s="163">
        <f t="shared" si="62"/>
        <v>0</v>
      </c>
      <c r="G204" s="163">
        <f t="shared" si="67"/>
        <v>0</v>
      </c>
      <c r="H204" s="163">
        <f t="shared" si="67"/>
        <v>0</v>
      </c>
      <c r="I204" s="163">
        <f t="shared" si="67"/>
        <v>0</v>
      </c>
      <c r="J204" s="163">
        <f t="shared" si="67"/>
        <v>0</v>
      </c>
      <c r="K204" s="163">
        <f t="shared" si="67"/>
        <v>0</v>
      </c>
      <c r="L204" s="163">
        <f t="shared" si="67"/>
        <v>0</v>
      </c>
      <c r="M204" s="163">
        <f t="shared" si="67"/>
        <v>0</v>
      </c>
      <c r="N204" s="163">
        <f t="shared" si="67"/>
        <v>0</v>
      </c>
      <c r="O204" s="163">
        <f t="shared" si="67"/>
        <v>0</v>
      </c>
      <c r="P204" s="163">
        <f t="shared" si="67"/>
        <v>0</v>
      </c>
      <c r="Q204" s="163">
        <f t="shared" si="67"/>
        <v>0</v>
      </c>
      <c r="R204" s="163">
        <f t="shared" si="67"/>
        <v>0</v>
      </c>
      <c r="S204" s="163">
        <f t="shared" si="66"/>
        <v>0</v>
      </c>
      <c r="T204" s="163">
        <f t="shared" si="66"/>
        <v>0</v>
      </c>
      <c r="U204" s="163">
        <f t="shared" si="66"/>
        <v>0</v>
      </c>
      <c r="V204" s="163">
        <f t="shared" si="66"/>
        <v>0</v>
      </c>
      <c r="W204" s="163">
        <f t="shared" si="66"/>
        <v>0</v>
      </c>
      <c r="X204" s="163">
        <f t="shared" si="66"/>
        <v>0</v>
      </c>
      <c r="Y204" s="163">
        <f t="shared" si="66"/>
        <v>0</v>
      </c>
      <c r="Z204" s="163">
        <f t="shared" si="66"/>
        <v>0</v>
      </c>
      <c r="AA204" s="163">
        <f t="shared" si="66"/>
        <v>0</v>
      </c>
      <c r="AB204" s="163">
        <f t="shared" si="66"/>
        <v>0</v>
      </c>
      <c r="AC204" s="163">
        <f t="shared" si="66"/>
        <v>0</v>
      </c>
      <c r="AD204" s="163">
        <f t="shared" si="66"/>
        <v>0</v>
      </c>
      <c r="AE204" s="163">
        <f t="shared" si="66"/>
        <v>0</v>
      </c>
      <c r="AF204" s="176">
        <f t="shared" si="66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67"/>
        <v>0</v>
      </c>
      <c r="D205" s="163">
        <f t="shared" si="62"/>
        <v>0</v>
      </c>
      <c r="E205" s="163">
        <f t="shared" si="62"/>
        <v>0</v>
      </c>
      <c r="F205" s="163">
        <f t="shared" si="62"/>
        <v>0</v>
      </c>
      <c r="G205" s="163">
        <f t="shared" si="67"/>
        <v>0</v>
      </c>
      <c r="H205" s="163">
        <f t="shared" si="67"/>
        <v>0</v>
      </c>
      <c r="I205" s="163">
        <f t="shared" si="67"/>
        <v>0</v>
      </c>
      <c r="J205" s="163">
        <f t="shared" si="67"/>
        <v>0</v>
      </c>
      <c r="K205" s="163">
        <f t="shared" si="67"/>
        <v>0</v>
      </c>
      <c r="L205" s="163">
        <f t="shared" si="67"/>
        <v>0</v>
      </c>
      <c r="M205" s="163">
        <f t="shared" si="67"/>
        <v>0</v>
      </c>
      <c r="N205" s="163">
        <f t="shared" si="67"/>
        <v>0</v>
      </c>
      <c r="O205" s="163">
        <f t="shared" si="67"/>
        <v>0</v>
      </c>
      <c r="P205" s="163">
        <f t="shared" si="67"/>
        <v>0</v>
      </c>
      <c r="Q205" s="163">
        <f t="shared" si="67"/>
        <v>0</v>
      </c>
      <c r="R205" s="163">
        <f t="shared" si="67"/>
        <v>0</v>
      </c>
      <c r="S205" s="163">
        <f t="shared" si="66"/>
        <v>0</v>
      </c>
      <c r="T205" s="163">
        <f t="shared" si="66"/>
        <v>0</v>
      </c>
      <c r="U205" s="163">
        <f t="shared" si="66"/>
        <v>0</v>
      </c>
      <c r="V205" s="163">
        <f t="shared" si="66"/>
        <v>0</v>
      </c>
      <c r="W205" s="163">
        <f t="shared" si="66"/>
        <v>0</v>
      </c>
      <c r="X205" s="163">
        <f t="shared" si="66"/>
        <v>0</v>
      </c>
      <c r="Y205" s="163">
        <f t="shared" si="66"/>
        <v>0</v>
      </c>
      <c r="Z205" s="163">
        <f t="shared" si="66"/>
        <v>0</v>
      </c>
      <c r="AA205" s="163">
        <f t="shared" si="66"/>
        <v>0</v>
      </c>
      <c r="AB205" s="163">
        <f t="shared" si="66"/>
        <v>0</v>
      </c>
      <c r="AC205" s="163">
        <f t="shared" si="66"/>
        <v>0</v>
      </c>
      <c r="AD205" s="163">
        <f t="shared" si="66"/>
        <v>0</v>
      </c>
      <c r="AE205" s="163">
        <f t="shared" si="66"/>
        <v>0</v>
      </c>
      <c r="AF205" s="176">
        <f t="shared" si="66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67"/>
        <v>0</v>
      </c>
      <c r="D206" s="163">
        <f t="shared" si="62"/>
        <v>0</v>
      </c>
      <c r="E206" s="163">
        <f t="shared" si="62"/>
        <v>0</v>
      </c>
      <c r="F206" s="163">
        <f t="shared" si="62"/>
        <v>0</v>
      </c>
      <c r="G206" s="163">
        <f t="shared" si="67"/>
        <v>0</v>
      </c>
      <c r="H206" s="163">
        <f t="shared" si="67"/>
        <v>0</v>
      </c>
      <c r="I206" s="163">
        <f t="shared" si="67"/>
        <v>0</v>
      </c>
      <c r="J206" s="163">
        <f t="shared" si="67"/>
        <v>0</v>
      </c>
      <c r="K206" s="163">
        <f t="shared" si="67"/>
        <v>0</v>
      </c>
      <c r="L206" s="163">
        <f t="shared" si="67"/>
        <v>0</v>
      </c>
      <c r="M206" s="163">
        <f t="shared" si="67"/>
        <v>0</v>
      </c>
      <c r="N206" s="163">
        <f t="shared" si="67"/>
        <v>0</v>
      </c>
      <c r="O206" s="163">
        <f t="shared" si="67"/>
        <v>0</v>
      </c>
      <c r="P206" s="163">
        <f t="shared" si="67"/>
        <v>0</v>
      </c>
      <c r="Q206" s="163">
        <f t="shared" si="67"/>
        <v>0</v>
      </c>
      <c r="R206" s="163">
        <f t="shared" si="67"/>
        <v>0</v>
      </c>
      <c r="S206" s="163">
        <f t="shared" si="66"/>
        <v>0</v>
      </c>
      <c r="T206" s="163">
        <f t="shared" si="66"/>
        <v>0</v>
      </c>
      <c r="U206" s="163">
        <f t="shared" si="66"/>
        <v>0</v>
      </c>
      <c r="V206" s="163">
        <f t="shared" si="66"/>
        <v>0</v>
      </c>
      <c r="W206" s="163">
        <f t="shared" si="66"/>
        <v>0</v>
      </c>
      <c r="X206" s="163">
        <f t="shared" si="66"/>
        <v>0</v>
      </c>
      <c r="Y206" s="163">
        <f t="shared" si="66"/>
        <v>0</v>
      </c>
      <c r="Z206" s="163">
        <f t="shared" si="66"/>
        <v>0</v>
      </c>
      <c r="AA206" s="163">
        <f t="shared" si="66"/>
        <v>0</v>
      </c>
      <c r="AB206" s="163">
        <f t="shared" si="66"/>
        <v>0</v>
      </c>
      <c r="AC206" s="163">
        <f t="shared" si="66"/>
        <v>0</v>
      </c>
      <c r="AD206" s="163">
        <f t="shared" si="66"/>
        <v>0</v>
      </c>
      <c r="AE206" s="163">
        <f t="shared" si="66"/>
        <v>0</v>
      </c>
      <c r="AF206" s="176">
        <f t="shared" si="66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67"/>
        <v>0</v>
      </c>
      <c r="D207" s="163">
        <f t="shared" si="62"/>
        <v>0</v>
      </c>
      <c r="E207" s="163">
        <f t="shared" si="62"/>
        <v>0</v>
      </c>
      <c r="F207" s="163">
        <f t="shared" si="62"/>
        <v>0</v>
      </c>
      <c r="G207" s="163">
        <f t="shared" si="67"/>
        <v>0</v>
      </c>
      <c r="H207" s="163">
        <f t="shared" si="67"/>
        <v>0</v>
      </c>
      <c r="I207" s="163">
        <f t="shared" si="67"/>
        <v>0</v>
      </c>
      <c r="J207" s="163">
        <f t="shared" si="67"/>
        <v>0</v>
      </c>
      <c r="K207" s="163">
        <f t="shared" si="67"/>
        <v>0</v>
      </c>
      <c r="L207" s="163">
        <f t="shared" si="67"/>
        <v>0</v>
      </c>
      <c r="M207" s="163">
        <f t="shared" si="67"/>
        <v>0</v>
      </c>
      <c r="N207" s="163">
        <f t="shared" si="67"/>
        <v>0</v>
      </c>
      <c r="O207" s="163">
        <f t="shared" si="67"/>
        <v>0</v>
      </c>
      <c r="P207" s="163">
        <f t="shared" si="67"/>
        <v>0</v>
      </c>
      <c r="Q207" s="163">
        <f t="shared" si="67"/>
        <v>0</v>
      </c>
      <c r="R207" s="163">
        <f t="shared" si="67"/>
        <v>0</v>
      </c>
      <c r="S207" s="163">
        <f t="shared" si="66"/>
        <v>0</v>
      </c>
      <c r="T207" s="163">
        <f t="shared" si="66"/>
        <v>0</v>
      </c>
      <c r="U207" s="163">
        <f t="shared" si="66"/>
        <v>0</v>
      </c>
      <c r="V207" s="163">
        <f t="shared" si="66"/>
        <v>0</v>
      </c>
      <c r="W207" s="163">
        <f t="shared" si="66"/>
        <v>0</v>
      </c>
      <c r="X207" s="163">
        <f t="shared" si="66"/>
        <v>0</v>
      </c>
      <c r="Y207" s="163">
        <f t="shared" si="66"/>
        <v>0</v>
      </c>
      <c r="Z207" s="163">
        <f t="shared" si="66"/>
        <v>0</v>
      </c>
      <c r="AA207" s="163">
        <f t="shared" si="66"/>
        <v>0</v>
      </c>
      <c r="AB207" s="163">
        <f t="shared" si="66"/>
        <v>0</v>
      </c>
      <c r="AC207" s="163">
        <f t="shared" si="66"/>
        <v>0</v>
      </c>
      <c r="AD207" s="163">
        <f t="shared" si="66"/>
        <v>0</v>
      </c>
      <c r="AE207" s="163">
        <f t="shared" si="66"/>
        <v>0</v>
      </c>
      <c r="AF207" s="176">
        <f t="shared" si="66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67"/>
        <v>0</v>
      </c>
      <c r="D208" s="163">
        <f t="shared" si="62"/>
        <v>0</v>
      </c>
      <c r="E208" s="163">
        <f t="shared" si="62"/>
        <v>0</v>
      </c>
      <c r="F208" s="163">
        <f t="shared" si="62"/>
        <v>0</v>
      </c>
      <c r="G208" s="163">
        <f t="shared" si="67"/>
        <v>0</v>
      </c>
      <c r="H208" s="163">
        <f t="shared" si="67"/>
        <v>0</v>
      </c>
      <c r="I208" s="163">
        <f t="shared" si="67"/>
        <v>0</v>
      </c>
      <c r="J208" s="163">
        <f t="shared" si="67"/>
        <v>0</v>
      </c>
      <c r="K208" s="163">
        <f t="shared" si="67"/>
        <v>0</v>
      </c>
      <c r="L208" s="163">
        <f t="shared" si="67"/>
        <v>0</v>
      </c>
      <c r="M208" s="163">
        <f t="shared" si="67"/>
        <v>0</v>
      </c>
      <c r="N208" s="163">
        <f t="shared" si="67"/>
        <v>0</v>
      </c>
      <c r="O208" s="163">
        <f t="shared" si="67"/>
        <v>0</v>
      </c>
      <c r="P208" s="163">
        <f t="shared" si="67"/>
        <v>0</v>
      </c>
      <c r="Q208" s="163">
        <f t="shared" si="67"/>
        <v>0</v>
      </c>
      <c r="R208" s="163">
        <f t="shared" si="67"/>
        <v>0</v>
      </c>
      <c r="S208" s="163">
        <f t="shared" si="66"/>
        <v>0</v>
      </c>
      <c r="T208" s="163">
        <f t="shared" si="66"/>
        <v>0</v>
      </c>
      <c r="U208" s="163">
        <f t="shared" si="66"/>
        <v>0</v>
      </c>
      <c r="V208" s="163">
        <f t="shared" si="66"/>
        <v>0</v>
      </c>
      <c r="W208" s="163">
        <f t="shared" si="66"/>
        <v>0</v>
      </c>
      <c r="X208" s="163">
        <f t="shared" si="66"/>
        <v>0</v>
      </c>
      <c r="Y208" s="163">
        <f t="shared" si="66"/>
        <v>0</v>
      </c>
      <c r="Z208" s="163">
        <f t="shared" si="66"/>
        <v>0</v>
      </c>
      <c r="AA208" s="163">
        <f t="shared" si="66"/>
        <v>0</v>
      </c>
      <c r="AB208" s="163">
        <f t="shared" si="66"/>
        <v>0</v>
      </c>
      <c r="AC208" s="163">
        <f t="shared" si="66"/>
        <v>0</v>
      </c>
      <c r="AD208" s="163">
        <f t="shared" si="66"/>
        <v>0</v>
      </c>
      <c r="AE208" s="163">
        <f t="shared" si="66"/>
        <v>0</v>
      </c>
      <c r="AF208" s="176">
        <f t="shared" si="66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67"/>
        <v>0</v>
      </c>
      <c r="D209" s="163">
        <f t="shared" si="62"/>
        <v>0</v>
      </c>
      <c r="E209" s="163">
        <f t="shared" si="62"/>
        <v>0</v>
      </c>
      <c r="F209" s="163">
        <f t="shared" si="62"/>
        <v>0</v>
      </c>
      <c r="G209" s="163">
        <f t="shared" si="67"/>
        <v>0</v>
      </c>
      <c r="H209" s="163">
        <f t="shared" si="67"/>
        <v>0</v>
      </c>
      <c r="I209" s="163">
        <f t="shared" si="67"/>
        <v>0</v>
      </c>
      <c r="J209" s="163">
        <f t="shared" si="67"/>
        <v>0</v>
      </c>
      <c r="K209" s="163">
        <f t="shared" si="67"/>
        <v>0</v>
      </c>
      <c r="L209" s="163">
        <f t="shared" si="67"/>
        <v>0</v>
      </c>
      <c r="M209" s="163">
        <f t="shared" si="67"/>
        <v>0</v>
      </c>
      <c r="N209" s="163">
        <f t="shared" si="67"/>
        <v>0</v>
      </c>
      <c r="O209" s="163">
        <f t="shared" si="67"/>
        <v>0</v>
      </c>
      <c r="P209" s="163">
        <f t="shared" si="67"/>
        <v>0</v>
      </c>
      <c r="Q209" s="163">
        <f t="shared" si="67"/>
        <v>0</v>
      </c>
      <c r="R209" s="163">
        <f t="shared" si="67"/>
        <v>0</v>
      </c>
      <c r="S209" s="163">
        <f t="shared" si="66"/>
        <v>0</v>
      </c>
      <c r="T209" s="163">
        <f t="shared" si="66"/>
        <v>0</v>
      </c>
      <c r="U209" s="163">
        <f t="shared" si="66"/>
        <v>0</v>
      </c>
      <c r="V209" s="163">
        <f t="shared" si="66"/>
        <v>0</v>
      </c>
      <c r="W209" s="163">
        <f t="shared" si="66"/>
        <v>0</v>
      </c>
      <c r="X209" s="163">
        <f t="shared" si="66"/>
        <v>0</v>
      </c>
      <c r="Y209" s="163">
        <f t="shared" si="66"/>
        <v>0</v>
      </c>
      <c r="Z209" s="163">
        <f t="shared" si="66"/>
        <v>0</v>
      </c>
      <c r="AA209" s="163">
        <f t="shared" si="66"/>
        <v>0</v>
      </c>
      <c r="AB209" s="163">
        <f t="shared" si="66"/>
        <v>0</v>
      </c>
      <c r="AC209" s="163">
        <f t="shared" si="66"/>
        <v>0</v>
      </c>
      <c r="AD209" s="163">
        <f t="shared" si="66"/>
        <v>0</v>
      </c>
      <c r="AE209" s="163">
        <f t="shared" si="66"/>
        <v>0</v>
      </c>
      <c r="AF209" s="176">
        <f t="shared" si="66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67"/>
        <v>0</v>
      </c>
      <c r="D210" s="163">
        <f t="shared" si="62"/>
        <v>0</v>
      </c>
      <c r="E210" s="163">
        <f t="shared" si="62"/>
        <v>0</v>
      </c>
      <c r="F210" s="163">
        <f t="shared" si="62"/>
        <v>0</v>
      </c>
      <c r="G210" s="163">
        <f t="shared" si="67"/>
        <v>0</v>
      </c>
      <c r="H210" s="163">
        <f t="shared" si="67"/>
        <v>0</v>
      </c>
      <c r="I210" s="163">
        <f t="shared" si="67"/>
        <v>0</v>
      </c>
      <c r="J210" s="163">
        <f t="shared" si="67"/>
        <v>0</v>
      </c>
      <c r="K210" s="163">
        <f t="shared" si="67"/>
        <v>0</v>
      </c>
      <c r="L210" s="163">
        <f t="shared" si="67"/>
        <v>0</v>
      </c>
      <c r="M210" s="163">
        <f t="shared" si="67"/>
        <v>0</v>
      </c>
      <c r="N210" s="163">
        <f t="shared" si="67"/>
        <v>0</v>
      </c>
      <c r="O210" s="163">
        <f t="shared" si="67"/>
        <v>0</v>
      </c>
      <c r="P210" s="163">
        <f t="shared" si="67"/>
        <v>0</v>
      </c>
      <c r="Q210" s="163">
        <f t="shared" si="67"/>
        <v>0</v>
      </c>
      <c r="R210" s="163">
        <f t="shared" si="67"/>
        <v>0</v>
      </c>
      <c r="S210" s="163">
        <f t="shared" si="66"/>
        <v>0</v>
      </c>
      <c r="T210" s="163">
        <f t="shared" si="66"/>
        <v>0</v>
      </c>
      <c r="U210" s="163">
        <f t="shared" si="66"/>
        <v>0</v>
      </c>
      <c r="V210" s="163">
        <f t="shared" si="66"/>
        <v>0</v>
      </c>
      <c r="W210" s="163">
        <f t="shared" si="66"/>
        <v>0</v>
      </c>
      <c r="X210" s="163">
        <f t="shared" si="66"/>
        <v>0</v>
      </c>
      <c r="Y210" s="163">
        <f t="shared" si="66"/>
        <v>0</v>
      </c>
      <c r="Z210" s="163">
        <f t="shared" si="66"/>
        <v>0</v>
      </c>
      <c r="AA210" s="163">
        <f t="shared" si="66"/>
        <v>0</v>
      </c>
      <c r="AB210" s="163">
        <f t="shared" si="66"/>
        <v>0</v>
      </c>
      <c r="AC210" s="163">
        <f t="shared" si="66"/>
        <v>0</v>
      </c>
      <c r="AD210" s="163">
        <f t="shared" si="66"/>
        <v>0</v>
      </c>
      <c r="AE210" s="163">
        <f t="shared" si="66"/>
        <v>0</v>
      </c>
      <c r="AF210" s="176">
        <f t="shared" si="66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67"/>
        <v>0</v>
      </c>
      <c r="D211" s="163">
        <f t="shared" si="62"/>
        <v>0</v>
      </c>
      <c r="E211" s="163">
        <f t="shared" si="62"/>
        <v>0</v>
      </c>
      <c r="F211" s="163">
        <f t="shared" si="62"/>
        <v>0</v>
      </c>
      <c r="G211" s="163">
        <f t="shared" si="67"/>
        <v>0</v>
      </c>
      <c r="H211" s="163">
        <f t="shared" si="67"/>
        <v>0</v>
      </c>
      <c r="I211" s="163">
        <f t="shared" si="67"/>
        <v>0</v>
      </c>
      <c r="J211" s="163">
        <f t="shared" si="67"/>
        <v>0</v>
      </c>
      <c r="K211" s="163">
        <f t="shared" si="67"/>
        <v>0</v>
      </c>
      <c r="L211" s="163">
        <f t="shared" si="67"/>
        <v>0</v>
      </c>
      <c r="M211" s="163">
        <f t="shared" si="67"/>
        <v>0</v>
      </c>
      <c r="N211" s="163">
        <f t="shared" si="67"/>
        <v>0</v>
      </c>
      <c r="O211" s="163">
        <f t="shared" si="67"/>
        <v>0</v>
      </c>
      <c r="P211" s="163">
        <f t="shared" si="67"/>
        <v>0</v>
      </c>
      <c r="Q211" s="163">
        <f t="shared" si="67"/>
        <v>0</v>
      </c>
      <c r="R211" s="163">
        <f t="shared" si="67"/>
        <v>0</v>
      </c>
      <c r="S211" s="163">
        <f t="shared" si="66"/>
        <v>0</v>
      </c>
      <c r="T211" s="163">
        <f t="shared" si="66"/>
        <v>0</v>
      </c>
      <c r="U211" s="163">
        <f t="shared" si="66"/>
        <v>0</v>
      </c>
      <c r="V211" s="163">
        <f t="shared" si="66"/>
        <v>0</v>
      </c>
      <c r="W211" s="163">
        <f t="shared" si="66"/>
        <v>0</v>
      </c>
      <c r="X211" s="163">
        <f t="shared" si="66"/>
        <v>0</v>
      </c>
      <c r="Y211" s="163">
        <f t="shared" si="66"/>
        <v>0</v>
      </c>
      <c r="Z211" s="163">
        <f t="shared" si="66"/>
        <v>0</v>
      </c>
      <c r="AA211" s="163">
        <f t="shared" si="66"/>
        <v>0</v>
      </c>
      <c r="AB211" s="163">
        <f t="shared" si="66"/>
        <v>0</v>
      </c>
      <c r="AC211" s="163">
        <f t="shared" si="66"/>
        <v>0</v>
      </c>
      <c r="AD211" s="163">
        <f t="shared" si="66"/>
        <v>0</v>
      </c>
      <c r="AE211" s="163">
        <f t="shared" si="66"/>
        <v>0</v>
      </c>
      <c r="AF211" s="176">
        <f t="shared" si="66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67"/>
        <v>0</v>
      </c>
      <c r="D212" s="163">
        <f t="shared" si="62"/>
        <v>0</v>
      </c>
      <c r="E212" s="163">
        <f t="shared" si="62"/>
        <v>0</v>
      </c>
      <c r="F212" s="163">
        <f t="shared" si="62"/>
        <v>0</v>
      </c>
      <c r="G212" s="163">
        <f t="shared" si="67"/>
        <v>0</v>
      </c>
      <c r="H212" s="163">
        <f t="shared" si="67"/>
        <v>0</v>
      </c>
      <c r="I212" s="163">
        <f t="shared" si="67"/>
        <v>0</v>
      </c>
      <c r="J212" s="163">
        <f t="shared" si="67"/>
        <v>0</v>
      </c>
      <c r="K212" s="163">
        <f t="shared" si="67"/>
        <v>0</v>
      </c>
      <c r="L212" s="163">
        <f t="shared" si="67"/>
        <v>0</v>
      </c>
      <c r="M212" s="163">
        <f t="shared" si="67"/>
        <v>0</v>
      </c>
      <c r="N212" s="163">
        <f t="shared" si="67"/>
        <v>0</v>
      </c>
      <c r="O212" s="163">
        <f t="shared" si="67"/>
        <v>0</v>
      </c>
      <c r="P212" s="163">
        <f t="shared" si="67"/>
        <v>0</v>
      </c>
      <c r="Q212" s="163">
        <f t="shared" si="67"/>
        <v>0</v>
      </c>
      <c r="R212" s="163">
        <f t="shared" si="67"/>
        <v>0</v>
      </c>
      <c r="S212" s="163">
        <f t="shared" si="66"/>
        <v>0</v>
      </c>
      <c r="T212" s="163">
        <f t="shared" si="66"/>
        <v>0</v>
      </c>
      <c r="U212" s="163">
        <f t="shared" si="66"/>
        <v>0</v>
      </c>
      <c r="V212" s="163">
        <f t="shared" si="66"/>
        <v>0</v>
      </c>
      <c r="W212" s="163">
        <f t="shared" si="66"/>
        <v>0</v>
      </c>
      <c r="X212" s="163">
        <f t="shared" si="66"/>
        <v>0</v>
      </c>
      <c r="Y212" s="163">
        <f t="shared" si="66"/>
        <v>0</v>
      </c>
      <c r="Z212" s="163">
        <f t="shared" si="66"/>
        <v>0</v>
      </c>
      <c r="AA212" s="163">
        <f t="shared" si="66"/>
        <v>0</v>
      </c>
      <c r="AB212" s="163">
        <f t="shared" si="66"/>
        <v>0</v>
      </c>
      <c r="AC212" s="163">
        <f t="shared" si="66"/>
        <v>0</v>
      </c>
      <c r="AD212" s="163">
        <f t="shared" si="66"/>
        <v>0</v>
      </c>
      <c r="AE212" s="163">
        <f t="shared" si="66"/>
        <v>0</v>
      </c>
      <c r="AF212" s="176">
        <f t="shared" si="66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67"/>
        <v>0</v>
      </c>
      <c r="D213" s="163">
        <f t="shared" si="62"/>
        <v>0</v>
      </c>
      <c r="E213" s="163">
        <f t="shared" si="62"/>
        <v>0</v>
      </c>
      <c r="F213" s="163">
        <f t="shared" si="62"/>
        <v>0</v>
      </c>
      <c r="G213" s="163">
        <f t="shared" si="67"/>
        <v>0</v>
      </c>
      <c r="H213" s="163">
        <f t="shared" si="67"/>
        <v>0</v>
      </c>
      <c r="I213" s="163">
        <f t="shared" si="67"/>
        <v>0</v>
      </c>
      <c r="J213" s="163">
        <f t="shared" si="67"/>
        <v>0</v>
      </c>
      <c r="K213" s="163">
        <f t="shared" si="67"/>
        <v>0</v>
      </c>
      <c r="L213" s="163">
        <f t="shared" si="67"/>
        <v>0</v>
      </c>
      <c r="M213" s="163">
        <f t="shared" si="67"/>
        <v>0</v>
      </c>
      <c r="N213" s="163">
        <f t="shared" si="67"/>
        <v>0</v>
      </c>
      <c r="O213" s="163">
        <f t="shared" si="67"/>
        <v>0</v>
      </c>
      <c r="P213" s="163">
        <f t="shared" si="67"/>
        <v>0</v>
      </c>
      <c r="Q213" s="163">
        <f t="shared" si="67"/>
        <v>0</v>
      </c>
      <c r="R213" s="163">
        <f t="shared" si="67"/>
        <v>0</v>
      </c>
      <c r="S213" s="163">
        <f t="shared" si="66"/>
        <v>0</v>
      </c>
      <c r="T213" s="163">
        <f t="shared" si="66"/>
        <v>0</v>
      </c>
      <c r="U213" s="163">
        <f t="shared" si="66"/>
        <v>0</v>
      </c>
      <c r="V213" s="163">
        <f t="shared" si="66"/>
        <v>0</v>
      </c>
      <c r="W213" s="163">
        <f t="shared" si="66"/>
        <v>0</v>
      </c>
      <c r="X213" s="163">
        <f t="shared" si="66"/>
        <v>0</v>
      </c>
      <c r="Y213" s="163">
        <f t="shared" si="66"/>
        <v>0</v>
      </c>
      <c r="Z213" s="163">
        <f t="shared" si="66"/>
        <v>0</v>
      </c>
      <c r="AA213" s="163">
        <f t="shared" si="66"/>
        <v>0</v>
      </c>
      <c r="AB213" s="163">
        <f t="shared" si="66"/>
        <v>0</v>
      </c>
      <c r="AC213" s="163">
        <f t="shared" si="66"/>
        <v>0</v>
      </c>
      <c r="AD213" s="163">
        <f t="shared" si="66"/>
        <v>0</v>
      </c>
      <c r="AE213" s="163">
        <f t="shared" si="66"/>
        <v>0</v>
      </c>
      <c r="AF213" s="176">
        <f t="shared" si="66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67"/>
        <v>0</v>
      </c>
      <c r="D214" s="163">
        <f t="shared" si="62"/>
        <v>0</v>
      </c>
      <c r="E214" s="163">
        <f t="shared" si="62"/>
        <v>0</v>
      </c>
      <c r="F214" s="163">
        <f t="shared" si="62"/>
        <v>0</v>
      </c>
      <c r="G214" s="163">
        <f t="shared" si="67"/>
        <v>0</v>
      </c>
      <c r="H214" s="163">
        <f t="shared" si="67"/>
        <v>0</v>
      </c>
      <c r="I214" s="163">
        <f t="shared" si="67"/>
        <v>0</v>
      </c>
      <c r="J214" s="163">
        <f t="shared" si="67"/>
        <v>0</v>
      </c>
      <c r="K214" s="163">
        <f t="shared" si="67"/>
        <v>0</v>
      </c>
      <c r="L214" s="163">
        <f t="shared" si="67"/>
        <v>0</v>
      </c>
      <c r="M214" s="163">
        <f t="shared" si="67"/>
        <v>0</v>
      </c>
      <c r="N214" s="163">
        <f t="shared" si="67"/>
        <v>0</v>
      </c>
      <c r="O214" s="163">
        <f t="shared" si="67"/>
        <v>0</v>
      </c>
      <c r="P214" s="163">
        <f t="shared" si="67"/>
        <v>0</v>
      </c>
      <c r="Q214" s="163">
        <f t="shared" si="67"/>
        <v>0</v>
      </c>
      <c r="R214" s="163">
        <f t="shared" si="67"/>
        <v>0</v>
      </c>
      <c r="S214" s="163">
        <f t="shared" si="66"/>
        <v>0</v>
      </c>
      <c r="T214" s="163">
        <f t="shared" si="66"/>
        <v>0</v>
      </c>
      <c r="U214" s="163">
        <f t="shared" si="66"/>
        <v>0</v>
      </c>
      <c r="V214" s="163">
        <f t="shared" si="66"/>
        <v>0</v>
      </c>
      <c r="W214" s="163">
        <f t="shared" si="66"/>
        <v>0</v>
      </c>
      <c r="X214" s="163">
        <f t="shared" si="66"/>
        <v>0</v>
      </c>
      <c r="Y214" s="163">
        <f t="shared" si="66"/>
        <v>0</v>
      </c>
      <c r="Z214" s="163">
        <f t="shared" si="66"/>
        <v>0</v>
      </c>
      <c r="AA214" s="163">
        <f t="shared" si="66"/>
        <v>0</v>
      </c>
      <c r="AB214" s="163">
        <f t="shared" si="66"/>
        <v>0</v>
      </c>
      <c r="AC214" s="163">
        <f t="shared" si="66"/>
        <v>0</v>
      </c>
      <c r="AD214" s="163">
        <f t="shared" si="66"/>
        <v>0</v>
      </c>
      <c r="AE214" s="163">
        <f t="shared" si="66"/>
        <v>0</v>
      </c>
      <c r="AF214" s="176">
        <f t="shared" si="66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67"/>
        <v>0</v>
      </c>
      <c r="D215" s="163">
        <f t="shared" si="62"/>
        <v>0</v>
      </c>
      <c r="E215" s="163">
        <f t="shared" si="62"/>
        <v>0</v>
      </c>
      <c r="F215" s="163">
        <f t="shared" si="62"/>
        <v>0</v>
      </c>
      <c r="G215" s="163">
        <f t="shared" si="67"/>
        <v>0</v>
      </c>
      <c r="H215" s="163">
        <f t="shared" si="67"/>
        <v>0</v>
      </c>
      <c r="I215" s="163">
        <f t="shared" si="67"/>
        <v>0</v>
      </c>
      <c r="J215" s="163">
        <f t="shared" si="67"/>
        <v>0</v>
      </c>
      <c r="K215" s="163">
        <f t="shared" si="67"/>
        <v>0</v>
      </c>
      <c r="L215" s="163">
        <f t="shared" si="67"/>
        <v>0</v>
      </c>
      <c r="M215" s="163">
        <f t="shared" si="67"/>
        <v>0</v>
      </c>
      <c r="N215" s="163">
        <f t="shared" si="67"/>
        <v>0</v>
      </c>
      <c r="O215" s="163">
        <f t="shared" si="67"/>
        <v>0</v>
      </c>
      <c r="P215" s="163">
        <f t="shared" si="67"/>
        <v>0</v>
      </c>
      <c r="Q215" s="163">
        <f t="shared" si="67"/>
        <v>0</v>
      </c>
      <c r="R215" s="163">
        <f t="shared" si="67"/>
        <v>0</v>
      </c>
      <c r="S215" s="163">
        <f t="shared" si="66"/>
        <v>0</v>
      </c>
      <c r="T215" s="163">
        <f t="shared" si="66"/>
        <v>0</v>
      </c>
      <c r="U215" s="163">
        <f t="shared" si="66"/>
        <v>0</v>
      </c>
      <c r="V215" s="163">
        <f t="shared" si="66"/>
        <v>0</v>
      </c>
      <c r="W215" s="163">
        <f t="shared" si="66"/>
        <v>0</v>
      </c>
      <c r="X215" s="163">
        <f t="shared" si="66"/>
        <v>0</v>
      </c>
      <c r="Y215" s="163">
        <f t="shared" si="66"/>
        <v>0</v>
      </c>
      <c r="Z215" s="163">
        <f t="shared" si="66"/>
        <v>0</v>
      </c>
      <c r="AA215" s="163">
        <f t="shared" si="66"/>
        <v>0</v>
      </c>
      <c r="AB215" s="163">
        <f t="shared" si="66"/>
        <v>0</v>
      </c>
      <c r="AC215" s="163">
        <f t="shared" si="66"/>
        <v>0</v>
      </c>
      <c r="AD215" s="163">
        <f t="shared" si="66"/>
        <v>0</v>
      </c>
      <c r="AE215" s="163">
        <f t="shared" si="66"/>
        <v>0</v>
      </c>
      <c r="AF215" s="176">
        <f t="shared" si="66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67"/>
        <v>0</v>
      </c>
      <c r="D216" s="163">
        <f t="shared" si="62"/>
        <v>0</v>
      </c>
      <c r="E216" s="163">
        <f t="shared" si="62"/>
        <v>0</v>
      </c>
      <c r="F216" s="163">
        <f t="shared" si="62"/>
        <v>0</v>
      </c>
      <c r="G216" s="163">
        <f t="shared" si="67"/>
        <v>0</v>
      </c>
      <c r="H216" s="163">
        <f t="shared" si="67"/>
        <v>0</v>
      </c>
      <c r="I216" s="163">
        <f t="shared" si="67"/>
        <v>0</v>
      </c>
      <c r="J216" s="163">
        <f t="shared" si="67"/>
        <v>0</v>
      </c>
      <c r="K216" s="163">
        <f t="shared" si="67"/>
        <v>0</v>
      </c>
      <c r="L216" s="163">
        <f t="shared" si="67"/>
        <v>0</v>
      </c>
      <c r="M216" s="163">
        <f t="shared" si="67"/>
        <v>0</v>
      </c>
      <c r="N216" s="163">
        <f t="shared" si="67"/>
        <v>0</v>
      </c>
      <c r="O216" s="163">
        <f t="shared" si="67"/>
        <v>0</v>
      </c>
      <c r="P216" s="163">
        <f t="shared" si="67"/>
        <v>0</v>
      </c>
      <c r="Q216" s="163">
        <f t="shared" si="67"/>
        <v>0</v>
      </c>
      <c r="R216" s="163">
        <f t="shared" si="67"/>
        <v>0</v>
      </c>
      <c r="S216" s="163">
        <f t="shared" ref="S216:AF231" si="68">R216</f>
        <v>0</v>
      </c>
      <c r="T216" s="163">
        <f t="shared" si="68"/>
        <v>0</v>
      </c>
      <c r="U216" s="163">
        <f t="shared" si="68"/>
        <v>0</v>
      </c>
      <c r="V216" s="163">
        <f t="shared" si="68"/>
        <v>0</v>
      </c>
      <c r="W216" s="163">
        <f t="shared" si="68"/>
        <v>0</v>
      </c>
      <c r="X216" s="163">
        <f t="shared" si="68"/>
        <v>0</v>
      </c>
      <c r="Y216" s="163">
        <f t="shared" si="68"/>
        <v>0</v>
      </c>
      <c r="Z216" s="163">
        <f t="shared" si="68"/>
        <v>0</v>
      </c>
      <c r="AA216" s="163">
        <f t="shared" si="68"/>
        <v>0</v>
      </c>
      <c r="AB216" s="163">
        <f t="shared" si="68"/>
        <v>0</v>
      </c>
      <c r="AC216" s="163">
        <f t="shared" si="68"/>
        <v>0</v>
      </c>
      <c r="AD216" s="163">
        <f t="shared" si="68"/>
        <v>0</v>
      </c>
      <c r="AE216" s="163">
        <f t="shared" si="68"/>
        <v>0</v>
      </c>
      <c r="AF216" s="176">
        <f t="shared" si="68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R232" si="69">B217</f>
        <v>0</v>
      </c>
      <c r="D217" s="163">
        <f t="shared" si="62"/>
        <v>0</v>
      </c>
      <c r="E217" s="163">
        <f t="shared" si="62"/>
        <v>0</v>
      </c>
      <c r="F217" s="163">
        <f t="shared" si="62"/>
        <v>0</v>
      </c>
      <c r="G217" s="163">
        <f t="shared" si="69"/>
        <v>0</v>
      </c>
      <c r="H217" s="163">
        <f t="shared" si="69"/>
        <v>0</v>
      </c>
      <c r="I217" s="163">
        <f t="shared" si="69"/>
        <v>0</v>
      </c>
      <c r="J217" s="163">
        <f t="shared" si="69"/>
        <v>0</v>
      </c>
      <c r="K217" s="163">
        <f t="shared" si="69"/>
        <v>0</v>
      </c>
      <c r="L217" s="163">
        <f t="shared" si="69"/>
        <v>0</v>
      </c>
      <c r="M217" s="163">
        <f t="shared" si="69"/>
        <v>0</v>
      </c>
      <c r="N217" s="163">
        <f t="shared" si="69"/>
        <v>0</v>
      </c>
      <c r="O217" s="163">
        <f t="shared" si="69"/>
        <v>0</v>
      </c>
      <c r="P217" s="163">
        <f t="shared" si="69"/>
        <v>0</v>
      </c>
      <c r="Q217" s="163">
        <f t="shared" si="69"/>
        <v>0</v>
      </c>
      <c r="R217" s="163">
        <f t="shared" si="69"/>
        <v>0</v>
      </c>
      <c r="S217" s="163">
        <f t="shared" si="68"/>
        <v>0</v>
      </c>
      <c r="T217" s="163">
        <f t="shared" si="68"/>
        <v>0</v>
      </c>
      <c r="U217" s="163">
        <f t="shared" si="68"/>
        <v>0</v>
      </c>
      <c r="V217" s="163">
        <f t="shared" si="68"/>
        <v>0</v>
      </c>
      <c r="W217" s="163">
        <f t="shared" si="68"/>
        <v>0</v>
      </c>
      <c r="X217" s="163">
        <f t="shared" si="68"/>
        <v>0</v>
      </c>
      <c r="Y217" s="163">
        <f t="shared" si="68"/>
        <v>0</v>
      </c>
      <c r="Z217" s="163">
        <f t="shared" si="68"/>
        <v>0</v>
      </c>
      <c r="AA217" s="163">
        <f t="shared" si="68"/>
        <v>0</v>
      </c>
      <c r="AB217" s="163">
        <f t="shared" si="68"/>
        <v>0</v>
      </c>
      <c r="AC217" s="163">
        <f t="shared" si="68"/>
        <v>0</v>
      </c>
      <c r="AD217" s="163">
        <f t="shared" si="68"/>
        <v>0</v>
      </c>
      <c r="AE217" s="163">
        <f t="shared" si="68"/>
        <v>0</v>
      </c>
      <c r="AF217" s="176">
        <f t="shared" si="68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69"/>
        <v>0</v>
      </c>
      <c r="D218" s="163">
        <f t="shared" si="62"/>
        <v>0</v>
      </c>
      <c r="E218" s="163">
        <f t="shared" si="62"/>
        <v>0</v>
      </c>
      <c r="F218" s="163">
        <f t="shared" si="62"/>
        <v>0</v>
      </c>
      <c r="G218" s="163">
        <f t="shared" si="69"/>
        <v>0</v>
      </c>
      <c r="H218" s="163">
        <f t="shared" si="69"/>
        <v>0</v>
      </c>
      <c r="I218" s="163">
        <f t="shared" si="69"/>
        <v>0</v>
      </c>
      <c r="J218" s="163">
        <f t="shared" si="69"/>
        <v>0</v>
      </c>
      <c r="K218" s="163">
        <f t="shared" si="69"/>
        <v>0</v>
      </c>
      <c r="L218" s="163">
        <f t="shared" si="69"/>
        <v>0</v>
      </c>
      <c r="M218" s="163">
        <f t="shared" si="69"/>
        <v>0</v>
      </c>
      <c r="N218" s="163">
        <f t="shared" si="69"/>
        <v>0</v>
      </c>
      <c r="O218" s="163">
        <f t="shared" si="69"/>
        <v>0</v>
      </c>
      <c r="P218" s="163">
        <f t="shared" si="69"/>
        <v>0</v>
      </c>
      <c r="Q218" s="163">
        <f t="shared" si="69"/>
        <v>0</v>
      </c>
      <c r="R218" s="163">
        <f t="shared" si="69"/>
        <v>0</v>
      </c>
      <c r="S218" s="163">
        <f t="shared" si="68"/>
        <v>0</v>
      </c>
      <c r="T218" s="163">
        <f t="shared" si="68"/>
        <v>0</v>
      </c>
      <c r="U218" s="163">
        <f t="shared" si="68"/>
        <v>0</v>
      </c>
      <c r="V218" s="163">
        <f t="shared" si="68"/>
        <v>0</v>
      </c>
      <c r="W218" s="163">
        <f t="shared" si="68"/>
        <v>0</v>
      </c>
      <c r="X218" s="163">
        <f t="shared" si="68"/>
        <v>0</v>
      </c>
      <c r="Y218" s="163">
        <f t="shared" si="68"/>
        <v>0</v>
      </c>
      <c r="Z218" s="163">
        <f t="shared" si="68"/>
        <v>0</v>
      </c>
      <c r="AA218" s="163">
        <f t="shared" si="68"/>
        <v>0</v>
      </c>
      <c r="AB218" s="163">
        <f t="shared" si="68"/>
        <v>0</v>
      </c>
      <c r="AC218" s="163">
        <f t="shared" si="68"/>
        <v>0</v>
      </c>
      <c r="AD218" s="163">
        <f t="shared" si="68"/>
        <v>0</v>
      </c>
      <c r="AE218" s="163">
        <f t="shared" si="68"/>
        <v>0</v>
      </c>
      <c r="AF218" s="176">
        <f t="shared" si="68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69"/>
        <v>0</v>
      </c>
      <c r="D219" s="163">
        <f t="shared" si="62"/>
        <v>0</v>
      </c>
      <c r="E219" s="163">
        <f t="shared" si="62"/>
        <v>0</v>
      </c>
      <c r="F219" s="163">
        <f t="shared" si="62"/>
        <v>0</v>
      </c>
      <c r="G219" s="163">
        <f t="shared" si="69"/>
        <v>0</v>
      </c>
      <c r="H219" s="163">
        <f t="shared" si="69"/>
        <v>0</v>
      </c>
      <c r="I219" s="163">
        <f t="shared" si="69"/>
        <v>0</v>
      </c>
      <c r="J219" s="163">
        <f t="shared" si="69"/>
        <v>0</v>
      </c>
      <c r="K219" s="163">
        <f t="shared" si="69"/>
        <v>0</v>
      </c>
      <c r="L219" s="163">
        <f t="shared" si="69"/>
        <v>0</v>
      </c>
      <c r="M219" s="163">
        <f t="shared" si="69"/>
        <v>0</v>
      </c>
      <c r="N219" s="163">
        <f t="shared" si="69"/>
        <v>0</v>
      </c>
      <c r="O219" s="163">
        <f t="shared" si="69"/>
        <v>0</v>
      </c>
      <c r="P219" s="163">
        <f t="shared" si="69"/>
        <v>0</v>
      </c>
      <c r="Q219" s="163">
        <f t="shared" si="69"/>
        <v>0</v>
      </c>
      <c r="R219" s="163">
        <f t="shared" si="69"/>
        <v>0</v>
      </c>
      <c r="S219" s="163">
        <f t="shared" si="68"/>
        <v>0</v>
      </c>
      <c r="T219" s="163">
        <f t="shared" si="68"/>
        <v>0</v>
      </c>
      <c r="U219" s="163">
        <f t="shared" si="68"/>
        <v>0</v>
      </c>
      <c r="V219" s="163">
        <f t="shared" si="68"/>
        <v>0</v>
      </c>
      <c r="W219" s="163">
        <f t="shared" si="68"/>
        <v>0</v>
      </c>
      <c r="X219" s="163">
        <f t="shared" si="68"/>
        <v>0</v>
      </c>
      <c r="Y219" s="163">
        <f t="shared" si="68"/>
        <v>0</v>
      </c>
      <c r="Z219" s="163">
        <f t="shared" si="68"/>
        <v>0</v>
      </c>
      <c r="AA219" s="163">
        <f t="shared" si="68"/>
        <v>0</v>
      </c>
      <c r="AB219" s="163">
        <f t="shared" si="68"/>
        <v>0</v>
      </c>
      <c r="AC219" s="163">
        <f t="shared" si="68"/>
        <v>0</v>
      </c>
      <c r="AD219" s="163">
        <f t="shared" si="68"/>
        <v>0</v>
      </c>
      <c r="AE219" s="163">
        <f t="shared" si="68"/>
        <v>0</v>
      </c>
      <c r="AF219" s="176">
        <f t="shared" si="68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69"/>
        <v>0</v>
      </c>
      <c r="D220" s="163">
        <f t="shared" si="62"/>
        <v>0</v>
      </c>
      <c r="E220" s="163">
        <f t="shared" si="62"/>
        <v>0</v>
      </c>
      <c r="F220" s="163">
        <f t="shared" si="62"/>
        <v>0</v>
      </c>
      <c r="G220" s="163">
        <f t="shared" si="69"/>
        <v>0</v>
      </c>
      <c r="H220" s="163">
        <f t="shared" si="69"/>
        <v>0</v>
      </c>
      <c r="I220" s="163">
        <f t="shared" si="69"/>
        <v>0</v>
      </c>
      <c r="J220" s="163">
        <f t="shared" si="69"/>
        <v>0</v>
      </c>
      <c r="K220" s="163">
        <f t="shared" si="69"/>
        <v>0</v>
      </c>
      <c r="L220" s="163">
        <f t="shared" si="69"/>
        <v>0</v>
      </c>
      <c r="M220" s="163">
        <f t="shared" si="69"/>
        <v>0</v>
      </c>
      <c r="N220" s="163">
        <f t="shared" si="69"/>
        <v>0</v>
      </c>
      <c r="O220" s="163">
        <f t="shared" si="69"/>
        <v>0</v>
      </c>
      <c r="P220" s="163">
        <f t="shared" si="69"/>
        <v>0</v>
      </c>
      <c r="Q220" s="163">
        <f t="shared" si="69"/>
        <v>0</v>
      </c>
      <c r="R220" s="163">
        <f t="shared" si="69"/>
        <v>0</v>
      </c>
      <c r="S220" s="163">
        <f t="shared" si="68"/>
        <v>0</v>
      </c>
      <c r="T220" s="163">
        <f t="shared" si="68"/>
        <v>0</v>
      </c>
      <c r="U220" s="163">
        <f t="shared" si="68"/>
        <v>0</v>
      </c>
      <c r="V220" s="163">
        <f t="shared" si="68"/>
        <v>0</v>
      </c>
      <c r="W220" s="163">
        <f t="shared" si="68"/>
        <v>0</v>
      </c>
      <c r="X220" s="163">
        <f t="shared" si="68"/>
        <v>0</v>
      </c>
      <c r="Y220" s="163">
        <f t="shared" si="68"/>
        <v>0</v>
      </c>
      <c r="Z220" s="163">
        <f t="shared" si="68"/>
        <v>0</v>
      </c>
      <c r="AA220" s="163">
        <f t="shared" si="68"/>
        <v>0</v>
      </c>
      <c r="AB220" s="163">
        <f t="shared" si="68"/>
        <v>0</v>
      </c>
      <c r="AC220" s="163">
        <f t="shared" si="68"/>
        <v>0</v>
      </c>
      <c r="AD220" s="163">
        <f t="shared" si="68"/>
        <v>0</v>
      </c>
      <c r="AE220" s="163">
        <f t="shared" si="68"/>
        <v>0</v>
      </c>
      <c r="AF220" s="176">
        <f t="shared" si="68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69"/>
        <v>0</v>
      </c>
      <c r="D221" s="163">
        <f t="shared" si="62"/>
        <v>0</v>
      </c>
      <c r="E221" s="163">
        <f t="shared" si="62"/>
        <v>0</v>
      </c>
      <c r="F221" s="163">
        <f t="shared" si="62"/>
        <v>0</v>
      </c>
      <c r="G221" s="163">
        <f t="shared" si="69"/>
        <v>0</v>
      </c>
      <c r="H221" s="163">
        <f t="shared" si="69"/>
        <v>0</v>
      </c>
      <c r="I221" s="163">
        <f t="shared" si="69"/>
        <v>0</v>
      </c>
      <c r="J221" s="163">
        <f t="shared" si="69"/>
        <v>0</v>
      </c>
      <c r="K221" s="163">
        <f t="shared" si="69"/>
        <v>0</v>
      </c>
      <c r="L221" s="163">
        <f t="shared" si="69"/>
        <v>0</v>
      </c>
      <c r="M221" s="163">
        <f t="shared" si="69"/>
        <v>0</v>
      </c>
      <c r="N221" s="163">
        <f t="shared" si="69"/>
        <v>0</v>
      </c>
      <c r="O221" s="163">
        <f t="shared" si="69"/>
        <v>0</v>
      </c>
      <c r="P221" s="163">
        <f t="shared" si="69"/>
        <v>0</v>
      </c>
      <c r="Q221" s="163">
        <f t="shared" si="69"/>
        <v>0</v>
      </c>
      <c r="R221" s="163">
        <f t="shared" si="69"/>
        <v>0</v>
      </c>
      <c r="S221" s="163">
        <f t="shared" si="68"/>
        <v>0</v>
      </c>
      <c r="T221" s="163">
        <f t="shared" si="68"/>
        <v>0</v>
      </c>
      <c r="U221" s="163">
        <f t="shared" si="68"/>
        <v>0</v>
      </c>
      <c r="V221" s="163">
        <f t="shared" si="68"/>
        <v>0</v>
      </c>
      <c r="W221" s="163">
        <f t="shared" si="68"/>
        <v>0</v>
      </c>
      <c r="X221" s="163">
        <f t="shared" si="68"/>
        <v>0</v>
      </c>
      <c r="Y221" s="163">
        <f t="shared" si="68"/>
        <v>0</v>
      </c>
      <c r="Z221" s="163">
        <f t="shared" si="68"/>
        <v>0</v>
      </c>
      <c r="AA221" s="163">
        <f t="shared" si="68"/>
        <v>0</v>
      </c>
      <c r="AB221" s="163">
        <f t="shared" si="68"/>
        <v>0</v>
      </c>
      <c r="AC221" s="163">
        <f t="shared" si="68"/>
        <v>0</v>
      </c>
      <c r="AD221" s="163">
        <f t="shared" si="68"/>
        <v>0</v>
      </c>
      <c r="AE221" s="163">
        <f t="shared" si="68"/>
        <v>0</v>
      </c>
      <c r="AF221" s="176">
        <f t="shared" si="68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69"/>
        <v>0</v>
      </c>
      <c r="D222" s="163">
        <f t="shared" si="62"/>
        <v>0</v>
      </c>
      <c r="E222" s="163">
        <f t="shared" si="62"/>
        <v>0</v>
      </c>
      <c r="F222" s="163">
        <f t="shared" si="62"/>
        <v>0</v>
      </c>
      <c r="G222" s="163">
        <f t="shared" si="69"/>
        <v>0</v>
      </c>
      <c r="H222" s="163">
        <f t="shared" si="69"/>
        <v>0</v>
      </c>
      <c r="I222" s="163">
        <f t="shared" si="69"/>
        <v>0</v>
      </c>
      <c r="J222" s="163">
        <f t="shared" si="69"/>
        <v>0</v>
      </c>
      <c r="K222" s="163">
        <f t="shared" si="69"/>
        <v>0</v>
      </c>
      <c r="L222" s="163">
        <f t="shared" si="69"/>
        <v>0</v>
      </c>
      <c r="M222" s="163">
        <f t="shared" si="69"/>
        <v>0</v>
      </c>
      <c r="N222" s="163">
        <f t="shared" si="69"/>
        <v>0</v>
      </c>
      <c r="O222" s="163">
        <f t="shared" si="69"/>
        <v>0</v>
      </c>
      <c r="P222" s="163">
        <f t="shared" si="69"/>
        <v>0</v>
      </c>
      <c r="Q222" s="163">
        <f t="shared" si="69"/>
        <v>0</v>
      </c>
      <c r="R222" s="163">
        <f t="shared" si="69"/>
        <v>0</v>
      </c>
      <c r="S222" s="163">
        <f t="shared" si="68"/>
        <v>0</v>
      </c>
      <c r="T222" s="163">
        <f t="shared" si="68"/>
        <v>0</v>
      </c>
      <c r="U222" s="163">
        <f t="shared" si="68"/>
        <v>0</v>
      </c>
      <c r="V222" s="163">
        <f t="shared" si="68"/>
        <v>0</v>
      </c>
      <c r="W222" s="163">
        <f t="shared" si="68"/>
        <v>0</v>
      </c>
      <c r="X222" s="163">
        <f t="shared" si="68"/>
        <v>0</v>
      </c>
      <c r="Y222" s="163">
        <f t="shared" si="68"/>
        <v>0</v>
      </c>
      <c r="Z222" s="163">
        <f t="shared" si="68"/>
        <v>0</v>
      </c>
      <c r="AA222" s="163">
        <f t="shared" si="68"/>
        <v>0</v>
      </c>
      <c r="AB222" s="163">
        <f t="shared" si="68"/>
        <v>0</v>
      </c>
      <c r="AC222" s="163">
        <f t="shared" si="68"/>
        <v>0</v>
      </c>
      <c r="AD222" s="163">
        <f t="shared" si="68"/>
        <v>0</v>
      </c>
      <c r="AE222" s="163">
        <f t="shared" si="68"/>
        <v>0</v>
      </c>
      <c r="AF222" s="176">
        <f t="shared" si="68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69"/>
        <v>0</v>
      </c>
      <c r="D223" s="163">
        <f t="shared" si="62"/>
        <v>0</v>
      </c>
      <c r="E223" s="163">
        <f t="shared" si="62"/>
        <v>0</v>
      </c>
      <c r="F223" s="163">
        <f t="shared" si="62"/>
        <v>0</v>
      </c>
      <c r="G223" s="163">
        <f t="shared" si="69"/>
        <v>0</v>
      </c>
      <c r="H223" s="163">
        <f t="shared" si="69"/>
        <v>0</v>
      </c>
      <c r="I223" s="163">
        <f t="shared" si="69"/>
        <v>0</v>
      </c>
      <c r="J223" s="163">
        <f t="shared" si="69"/>
        <v>0</v>
      </c>
      <c r="K223" s="163">
        <f t="shared" si="69"/>
        <v>0</v>
      </c>
      <c r="L223" s="163">
        <f t="shared" si="69"/>
        <v>0</v>
      </c>
      <c r="M223" s="163">
        <f t="shared" si="69"/>
        <v>0</v>
      </c>
      <c r="N223" s="163">
        <f t="shared" si="69"/>
        <v>0</v>
      </c>
      <c r="O223" s="163">
        <f t="shared" si="69"/>
        <v>0</v>
      </c>
      <c r="P223" s="163">
        <f t="shared" si="69"/>
        <v>0</v>
      </c>
      <c r="Q223" s="163">
        <f t="shared" si="69"/>
        <v>0</v>
      </c>
      <c r="R223" s="163">
        <f t="shared" si="69"/>
        <v>0</v>
      </c>
      <c r="S223" s="163">
        <f t="shared" si="68"/>
        <v>0</v>
      </c>
      <c r="T223" s="163">
        <f t="shared" si="68"/>
        <v>0</v>
      </c>
      <c r="U223" s="163">
        <f t="shared" si="68"/>
        <v>0</v>
      </c>
      <c r="V223" s="163">
        <f t="shared" si="68"/>
        <v>0</v>
      </c>
      <c r="W223" s="163">
        <f t="shared" si="68"/>
        <v>0</v>
      </c>
      <c r="X223" s="163">
        <f t="shared" si="68"/>
        <v>0</v>
      </c>
      <c r="Y223" s="163">
        <f t="shared" si="68"/>
        <v>0</v>
      </c>
      <c r="Z223" s="163">
        <f t="shared" si="68"/>
        <v>0</v>
      </c>
      <c r="AA223" s="163">
        <f t="shared" si="68"/>
        <v>0</v>
      </c>
      <c r="AB223" s="163">
        <f t="shared" si="68"/>
        <v>0</v>
      </c>
      <c r="AC223" s="163">
        <f t="shared" si="68"/>
        <v>0</v>
      </c>
      <c r="AD223" s="163">
        <f t="shared" si="68"/>
        <v>0</v>
      </c>
      <c r="AE223" s="163">
        <f t="shared" si="68"/>
        <v>0</v>
      </c>
      <c r="AF223" s="176">
        <f t="shared" si="68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69"/>
        <v>0</v>
      </c>
      <c r="D224" s="163">
        <f t="shared" si="62"/>
        <v>0</v>
      </c>
      <c r="E224" s="163">
        <f t="shared" si="62"/>
        <v>0</v>
      </c>
      <c r="F224" s="163">
        <f t="shared" si="62"/>
        <v>0</v>
      </c>
      <c r="G224" s="163">
        <f t="shared" si="69"/>
        <v>0</v>
      </c>
      <c r="H224" s="163">
        <f t="shared" si="69"/>
        <v>0</v>
      </c>
      <c r="I224" s="163">
        <f t="shared" si="69"/>
        <v>0</v>
      </c>
      <c r="J224" s="163">
        <f t="shared" si="69"/>
        <v>0</v>
      </c>
      <c r="K224" s="163">
        <f t="shared" si="69"/>
        <v>0</v>
      </c>
      <c r="L224" s="163">
        <f t="shared" si="69"/>
        <v>0</v>
      </c>
      <c r="M224" s="163">
        <f t="shared" si="69"/>
        <v>0</v>
      </c>
      <c r="N224" s="163">
        <f t="shared" si="69"/>
        <v>0</v>
      </c>
      <c r="O224" s="163">
        <f t="shared" si="69"/>
        <v>0</v>
      </c>
      <c r="P224" s="163">
        <f t="shared" si="69"/>
        <v>0</v>
      </c>
      <c r="Q224" s="163">
        <f t="shared" si="69"/>
        <v>0</v>
      </c>
      <c r="R224" s="163">
        <f t="shared" si="69"/>
        <v>0</v>
      </c>
      <c r="S224" s="163">
        <f t="shared" si="68"/>
        <v>0</v>
      </c>
      <c r="T224" s="163">
        <f t="shared" si="68"/>
        <v>0</v>
      </c>
      <c r="U224" s="163">
        <f t="shared" si="68"/>
        <v>0</v>
      </c>
      <c r="V224" s="163">
        <f t="shared" si="68"/>
        <v>0</v>
      </c>
      <c r="W224" s="163">
        <f t="shared" si="68"/>
        <v>0</v>
      </c>
      <c r="X224" s="163">
        <f t="shared" si="68"/>
        <v>0</v>
      </c>
      <c r="Y224" s="163">
        <f t="shared" si="68"/>
        <v>0</v>
      </c>
      <c r="Z224" s="163">
        <f t="shared" si="68"/>
        <v>0</v>
      </c>
      <c r="AA224" s="163">
        <f t="shared" si="68"/>
        <v>0</v>
      </c>
      <c r="AB224" s="163">
        <f t="shared" si="68"/>
        <v>0</v>
      </c>
      <c r="AC224" s="163">
        <f t="shared" si="68"/>
        <v>0</v>
      </c>
      <c r="AD224" s="163">
        <f t="shared" si="68"/>
        <v>0</v>
      </c>
      <c r="AE224" s="163">
        <f t="shared" si="68"/>
        <v>0</v>
      </c>
      <c r="AF224" s="176">
        <f t="shared" si="68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69"/>
        <v>0</v>
      </c>
      <c r="D225" s="163">
        <f t="shared" si="62"/>
        <v>0</v>
      </c>
      <c r="E225" s="163">
        <f t="shared" si="62"/>
        <v>0</v>
      </c>
      <c r="F225" s="163">
        <f t="shared" si="62"/>
        <v>0</v>
      </c>
      <c r="G225" s="163">
        <f t="shared" si="69"/>
        <v>0</v>
      </c>
      <c r="H225" s="163">
        <f t="shared" si="69"/>
        <v>0</v>
      </c>
      <c r="I225" s="163">
        <f t="shared" si="69"/>
        <v>0</v>
      </c>
      <c r="J225" s="163">
        <f t="shared" si="69"/>
        <v>0</v>
      </c>
      <c r="K225" s="163">
        <f t="shared" si="69"/>
        <v>0</v>
      </c>
      <c r="L225" s="163">
        <f t="shared" si="69"/>
        <v>0</v>
      </c>
      <c r="M225" s="163">
        <f t="shared" si="69"/>
        <v>0</v>
      </c>
      <c r="N225" s="163">
        <f t="shared" si="69"/>
        <v>0</v>
      </c>
      <c r="O225" s="163">
        <f t="shared" si="69"/>
        <v>0</v>
      </c>
      <c r="P225" s="163">
        <f t="shared" si="69"/>
        <v>0</v>
      </c>
      <c r="Q225" s="163">
        <f t="shared" si="69"/>
        <v>0</v>
      </c>
      <c r="R225" s="163">
        <f t="shared" si="69"/>
        <v>0</v>
      </c>
      <c r="S225" s="163">
        <f t="shared" si="68"/>
        <v>0</v>
      </c>
      <c r="T225" s="163">
        <f t="shared" si="68"/>
        <v>0</v>
      </c>
      <c r="U225" s="163">
        <f t="shared" si="68"/>
        <v>0</v>
      </c>
      <c r="V225" s="163">
        <f t="shared" si="68"/>
        <v>0</v>
      </c>
      <c r="W225" s="163">
        <f t="shared" si="68"/>
        <v>0</v>
      </c>
      <c r="X225" s="163">
        <f t="shared" si="68"/>
        <v>0</v>
      </c>
      <c r="Y225" s="163">
        <f t="shared" si="68"/>
        <v>0</v>
      </c>
      <c r="Z225" s="163">
        <f t="shared" si="68"/>
        <v>0</v>
      </c>
      <c r="AA225" s="163">
        <f t="shared" si="68"/>
        <v>0</v>
      </c>
      <c r="AB225" s="163">
        <f t="shared" si="68"/>
        <v>0</v>
      </c>
      <c r="AC225" s="163">
        <f t="shared" si="68"/>
        <v>0</v>
      </c>
      <c r="AD225" s="163">
        <f t="shared" si="68"/>
        <v>0</v>
      </c>
      <c r="AE225" s="163">
        <f t="shared" si="68"/>
        <v>0</v>
      </c>
      <c r="AF225" s="176">
        <f t="shared" si="68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69"/>
        <v>0</v>
      </c>
      <c r="D226" s="163">
        <f t="shared" si="62"/>
        <v>0</v>
      </c>
      <c r="E226" s="163">
        <f t="shared" si="62"/>
        <v>0</v>
      </c>
      <c r="F226" s="163">
        <f t="shared" si="62"/>
        <v>0</v>
      </c>
      <c r="G226" s="163">
        <f t="shared" si="69"/>
        <v>0</v>
      </c>
      <c r="H226" s="163">
        <f t="shared" si="69"/>
        <v>0</v>
      </c>
      <c r="I226" s="163">
        <f t="shared" si="69"/>
        <v>0</v>
      </c>
      <c r="J226" s="163">
        <f t="shared" si="69"/>
        <v>0</v>
      </c>
      <c r="K226" s="163">
        <f t="shared" si="69"/>
        <v>0</v>
      </c>
      <c r="L226" s="163">
        <f t="shared" si="69"/>
        <v>0</v>
      </c>
      <c r="M226" s="163">
        <f t="shared" si="69"/>
        <v>0</v>
      </c>
      <c r="N226" s="163">
        <f t="shared" si="69"/>
        <v>0</v>
      </c>
      <c r="O226" s="163">
        <f t="shared" si="69"/>
        <v>0</v>
      </c>
      <c r="P226" s="163">
        <f t="shared" si="69"/>
        <v>0</v>
      </c>
      <c r="Q226" s="163">
        <f t="shared" si="69"/>
        <v>0</v>
      </c>
      <c r="R226" s="163">
        <f t="shared" si="69"/>
        <v>0</v>
      </c>
      <c r="S226" s="163">
        <f t="shared" si="68"/>
        <v>0</v>
      </c>
      <c r="T226" s="163">
        <f t="shared" si="68"/>
        <v>0</v>
      </c>
      <c r="U226" s="163">
        <f t="shared" si="68"/>
        <v>0</v>
      </c>
      <c r="V226" s="163">
        <f t="shared" si="68"/>
        <v>0</v>
      </c>
      <c r="W226" s="163">
        <f t="shared" si="68"/>
        <v>0</v>
      </c>
      <c r="X226" s="163">
        <f t="shared" si="68"/>
        <v>0</v>
      </c>
      <c r="Y226" s="163">
        <f t="shared" si="68"/>
        <v>0</v>
      </c>
      <c r="Z226" s="163">
        <f t="shared" si="68"/>
        <v>0</v>
      </c>
      <c r="AA226" s="163">
        <f t="shared" si="68"/>
        <v>0</v>
      </c>
      <c r="AB226" s="163">
        <f t="shared" si="68"/>
        <v>0</v>
      </c>
      <c r="AC226" s="163">
        <f t="shared" si="68"/>
        <v>0</v>
      </c>
      <c r="AD226" s="163">
        <f t="shared" si="68"/>
        <v>0</v>
      </c>
      <c r="AE226" s="163">
        <f t="shared" si="68"/>
        <v>0</v>
      </c>
      <c r="AF226" s="176">
        <f t="shared" si="68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69"/>
        <v>0</v>
      </c>
      <c r="D227" s="163">
        <f t="shared" si="62"/>
        <v>0</v>
      </c>
      <c r="E227" s="163">
        <f t="shared" si="62"/>
        <v>0</v>
      </c>
      <c r="F227" s="163">
        <f t="shared" si="62"/>
        <v>0</v>
      </c>
      <c r="G227" s="163">
        <f t="shared" si="69"/>
        <v>0</v>
      </c>
      <c r="H227" s="163">
        <f t="shared" si="69"/>
        <v>0</v>
      </c>
      <c r="I227" s="163">
        <f t="shared" si="69"/>
        <v>0</v>
      </c>
      <c r="J227" s="163">
        <f t="shared" si="69"/>
        <v>0</v>
      </c>
      <c r="K227" s="163">
        <f t="shared" si="69"/>
        <v>0</v>
      </c>
      <c r="L227" s="163">
        <f t="shared" si="69"/>
        <v>0</v>
      </c>
      <c r="M227" s="163">
        <f t="shared" si="69"/>
        <v>0</v>
      </c>
      <c r="N227" s="163">
        <f t="shared" si="69"/>
        <v>0</v>
      </c>
      <c r="O227" s="163">
        <f t="shared" si="69"/>
        <v>0</v>
      </c>
      <c r="P227" s="163">
        <f t="shared" si="69"/>
        <v>0</v>
      </c>
      <c r="Q227" s="163">
        <f t="shared" si="69"/>
        <v>0</v>
      </c>
      <c r="R227" s="163">
        <f t="shared" si="69"/>
        <v>0</v>
      </c>
      <c r="S227" s="163">
        <f t="shared" si="68"/>
        <v>0</v>
      </c>
      <c r="T227" s="163">
        <f t="shared" si="68"/>
        <v>0</v>
      </c>
      <c r="U227" s="163">
        <f t="shared" si="68"/>
        <v>0</v>
      </c>
      <c r="V227" s="163">
        <f t="shared" si="68"/>
        <v>0</v>
      </c>
      <c r="W227" s="163">
        <f t="shared" si="68"/>
        <v>0</v>
      </c>
      <c r="X227" s="163">
        <f t="shared" si="68"/>
        <v>0</v>
      </c>
      <c r="Y227" s="163">
        <f t="shared" si="68"/>
        <v>0</v>
      </c>
      <c r="Z227" s="163">
        <f t="shared" si="68"/>
        <v>0</v>
      </c>
      <c r="AA227" s="163">
        <f t="shared" si="68"/>
        <v>0</v>
      </c>
      <c r="AB227" s="163">
        <f t="shared" si="68"/>
        <v>0</v>
      </c>
      <c r="AC227" s="163">
        <f t="shared" si="68"/>
        <v>0</v>
      </c>
      <c r="AD227" s="163">
        <f t="shared" si="68"/>
        <v>0</v>
      </c>
      <c r="AE227" s="163">
        <f t="shared" si="68"/>
        <v>0</v>
      </c>
      <c r="AF227" s="176">
        <f t="shared" si="68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69"/>
        <v>0</v>
      </c>
      <c r="D228" s="163">
        <f t="shared" si="62"/>
        <v>0</v>
      </c>
      <c r="E228" s="163">
        <f t="shared" si="62"/>
        <v>0</v>
      </c>
      <c r="F228" s="163">
        <f t="shared" si="62"/>
        <v>0</v>
      </c>
      <c r="G228" s="163">
        <f t="shared" si="69"/>
        <v>0</v>
      </c>
      <c r="H228" s="163">
        <f t="shared" si="69"/>
        <v>0</v>
      </c>
      <c r="I228" s="163">
        <f t="shared" si="69"/>
        <v>0</v>
      </c>
      <c r="J228" s="163">
        <f t="shared" si="69"/>
        <v>0</v>
      </c>
      <c r="K228" s="163">
        <f t="shared" si="69"/>
        <v>0</v>
      </c>
      <c r="L228" s="163">
        <f t="shared" si="69"/>
        <v>0</v>
      </c>
      <c r="M228" s="163">
        <f t="shared" si="69"/>
        <v>0</v>
      </c>
      <c r="N228" s="163">
        <f t="shared" si="69"/>
        <v>0</v>
      </c>
      <c r="O228" s="163">
        <f t="shared" si="69"/>
        <v>0</v>
      </c>
      <c r="P228" s="163">
        <f t="shared" si="69"/>
        <v>0</v>
      </c>
      <c r="Q228" s="163">
        <f t="shared" si="69"/>
        <v>0</v>
      </c>
      <c r="R228" s="163">
        <f t="shared" si="69"/>
        <v>0</v>
      </c>
      <c r="S228" s="163">
        <f t="shared" si="68"/>
        <v>0</v>
      </c>
      <c r="T228" s="163">
        <f t="shared" si="68"/>
        <v>0</v>
      </c>
      <c r="U228" s="163">
        <f t="shared" si="68"/>
        <v>0</v>
      </c>
      <c r="V228" s="163">
        <f t="shared" si="68"/>
        <v>0</v>
      </c>
      <c r="W228" s="163">
        <f t="shared" si="68"/>
        <v>0</v>
      </c>
      <c r="X228" s="163">
        <f t="shared" si="68"/>
        <v>0</v>
      </c>
      <c r="Y228" s="163">
        <f t="shared" si="68"/>
        <v>0</v>
      </c>
      <c r="Z228" s="163">
        <f t="shared" si="68"/>
        <v>0</v>
      </c>
      <c r="AA228" s="163">
        <f t="shared" si="68"/>
        <v>0</v>
      </c>
      <c r="AB228" s="163">
        <f t="shared" si="68"/>
        <v>0</v>
      </c>
      <c r="AC228" s="163">
        <f t="shared" si="68"/>
        <v>0</v>
      </c>
      <c r="AD228" s="163">
        <f t="shared" si="68"/>
        <v>0</v>
      </c>
      <c r="AE228" s="163">
        <f t="shared" si="68"/>
        <v>0</v>
      </c>
      <c r="AF228" s="176">
        <f t="shared" si="68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69"/>
        <v>0</v>
      </c>
      <c r="D229" s="163">
        <f t="shared" si="62"/>
        <v>0</v>
      </c>
      <c r="E229" s="163">
        <f t="shared" si="62"/>
        <v>0</v>
      </c>
      <c r="F229" s="163">
        <f t="shared" si="62"/>
        <v>0</v>
      </c>
      <c r="G229" s="163">
        <f t="shared" si="69"/>
        <v>0</v>
      </c>
      <c r="H229" s="163">
        <f t="shared" si="69"/>
        <v>0</v>
      </c>
      <c r="I229" s="163">
        <f t="shared" si="69"/>
        <v>0</v>
      </c>
      <c r="J229" s="163">
        <f t="shared" si="69"/>
        <v>0</v>
      </c>
      <c r="K229" s="163">
        <f t="shared" si="69"/>
        <v>0</v>
      </c>
      <c r="L229" s="163">
        <f t="shared" si="69"/>
        <v>0</v>
      </c>
      <c r="M229" s="163">
        <f t="shared" si="69"/>
        <v>0</v>
      </c>
      <c r="N229" s="163">
        <f t="shared" si="69"/>
        <v>0</v>
      </c>
      <c r="O229" s="163">
        <f t="shared" si="69"/>
        <v>0</v>
      </c>
      <c r="P229" s="163">
        <f t="shared" si="69"/>
        <v>0</v>
      </c>
      <c r="Q229" s="163">
        <f t="shared" si="69"/>
        <v>0</v>
      </c>
      <c r="R229" s="163">
        <f t="shared" si="69"/>
        <v>0</v>
      </c>
      <c r="S229" s="163">
        <f t="shared" si="68"/>
        <v>0</v>
      </c>
      <c r="T229" s="163">
        <f t="shared" si="68"/>
        <v>0</v>
      </c>
      <c r="U229" s="163">
        <f t="shared" si="68"/>
        <v>0</v>
      </c>
      <c r="V229" s="163">
        <f t="shared" si="68"/>
        <v>0</v>
      </c>
      <c r="W229" s="163">
        <f t="shared" si="68"/>
        <v>0</v>
      </c>
      <c r="X229" s="163">
        <f t="shared" si="68"/>
        <v>0</v>
      </c>
      <c r="Y229" s="163">
        <f t="shared" si="68"/>
        <v>0</v>
      </c>
      <c r="Z229" s="163">
        <f t="shared" si="68"/>
        <v>0</v>
      </c>
      <c r="AA229" s="163">
        <f t="shared" si="68"/>
        <v>0</v>
      </c>
      <c r="AB229" s="163">
        <f t="shared" si="68"/>
        <v>0</v>
      </c>
      <c r="AC229" s="163">
        <f t="shared" si="68"/>
        <v>0</v>
      </c>
      <c r="AD229" s="163">
        <f t="shared" si="68"/>
        <v>0</v>
      </c>
      <c r="AE229" s="163">
        <f t="shared" si="68"/>
        <v>0</v>
      </c>
      <c r="AF229" s="176">
        <f t="shared" si="68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69"/>
        <v>0</v>
      </c>
      <c r="D230" s="163">
        <f t="shared" si="62"/>
        <v>0</v>
      </c>
      <c r="E230" s="163">
        <f t="shared" si="62"/>
        <v>0</v>
      </c>
      <c r="F230" s="163">
        <f t="shared" si="62"/>
        <v>0</v>
      </c>
      <c r="G230" s="163">
        <f t="shared" si="69"/>
        <v>0</v>
      </c>
      <c r="H230" s="163">
        <f t="shared" si="69"/>
        <v>0</v>
      </c>
      <c r="I230" s="163">
        <f t="shared" si="69"/>
        <v>0</v>
      </c>
      <c r="J230" s="163">
        <f t="shared" si="69"/>
        <v>0</v>
      </c>
      <c r="K230" s="163">
        <f t="shared" si="69"/>
        <v>0</v>
      </c>
      <c r="L230" s="163">
        <f t="shared" si="69"/>
        <v>0</v>
      </c>
      <c r="M230" s="163">
        <f t="shared" si="69"/>
        <v>0</v>
      </c>
      <c r="N230" s="163">
        <f t="shared" si="69"/>
        <v>0</v>
      </c>
      <c r="O230" s="163">
        <f t="shared" si="69"/>
        <v>0</v>
      </c>
      <c r="P230" s="163">
        <f t="shared" si="69"/>
        <v>0</v>
      </c>
      <c r="Q230" s="163">
        <f t="shared" si="69"/>
        <v>0</v>
      </c>
      <c r="R230" s="163">
        <f t="shared" si="69"/>
        <v>0</v>
      </c>
      <c r="S230" s="163">
        <f t="shared" si="68"/>
        <v>0</v>
      </c>
      <c r="T230" s="163">
        <f t="shared" si="68"/>
        <v>0</v>
      </c>
      <c r="U230" s="163">
        <f t="shared" si="68"/>
        <v>0</v>
      </c>
      <c r="V230" s="163">
        <f t="shared" si="68"/>
        <v>0</v>
      </c>
      <c r="W230" s="163">
        <f t="shared" si="68"/>
        <v>0</v>
      </c>
      <c r="X230" s="163">
        <f t="shared" si="68"/>
        <v>0</v>
      </c>
      <c r="Y230" s="163">
        <f t="shared" si="68"/>
        <v>0</v>
      </c>
      <c r="Z230" s="163">
        <f t="shared" si="68"/>
        <v>0</v>
      </c>
      <c r="AA230" s="163">
        <f t="shared" si="68"/>
        <v>0</v>
      </c>
      <c r="AB230" s="163">
        <f t="shared" si="68"/>
        <v>0</v>
      </c>
      <c r="AC230" s="163">
        <f t="shared" si="68"/>
        <v>0</v>
      </c>
      <c r="AD230" s="163">
        <f t="shared" si="68"/>
        <v>0</v>
      </c>
      <c r="AE230" s="163">
        <f t="shared" si="68"/>
        <v>0</v>
      </c>
      <c r="AF230" s="176">
        <f t="shared" si="68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69"/>
        <v>0</v>
      </c>
      <c r="D231" s="163">
        <f t="shared" si="62"/>
        <v>0</v>
      </c>
      <c r="E231" s="163">
        <f t="shared" si="62"/>
        <v>0</v>
      </c>
      <c r="F231" s="163">
        <f t="shared" si="62"/>
        <v>0</v>
      </c>
      <c r="G231" s="163">
        <f t="shared" si="69"/>
        <v>0</v>
      </c>
      <c r="H231" s="163">
        <f t="shared" si="69"/>
        <v>0</v>
      </c>
      <c r="I231" s="163">
        <f t="shared" si="69"/>
        <v>0</v>
      </c>
      <c r="J231" s="163">
        <f t="shared" si="69"/>
        <v>0</v>
      </c>
      <c r="K231" s="163">
        <f t="shared" si="69"/>
        <v>0</v>
      </c>
      <c r="L231" s="163">
        <f t="shared" si="69"/>
        <v>0</v>
      </c>
      <c r="M231" s="163">
        <f t="shared" si="69"/>
        <v>0</v>
      </c>
      <c r="N231" s="163">
        <f t="shared" si="69"/>
        <v>0</v>
      </c>
      <c r="O231" s="163">
        <f t="shared" si="69"/>
        <v>0</v>
      </c>
      <c r="P231" s="163">
        <f t="shared" si="69"/>
        <v>0</v>
      </c>
      <c r="Q231" s="163">
        <f t="shared" si="69"/>
        <v>0</v>
      </c>
      <c r="R231" s="163">
        <f t="shared" si="69"/>
        <v>0</v>
      </c>
      <c r="S231" s="163">
        <f t="shared" si="68"/>
        <v>0</v>
      </c>
      <c r="T231" s="163">
        <f t="shared" si="68"/>
        <v>0</v>
      </c>
      <c r="U231" s="163">
        <f t="shared" si="68"/>
        <v>0</v>
      </c>
      <c r="V231" s="163">
        <f t="shared" si="68"/>
        <v>0</v>
      </c>
      <c r="W231" s="163">
        <f t="shared" si="68"/>
        <v>0</v>
      </c>
      <c r="X231" s="163">
        <f t="shared" si="68"/>
        <v>0</v>
      </c>
      <c r="Y231" s="163">
        <f t="shared" si="68"/>
        <v>0</v>
      </c>
      <c r="Z231" s="163">
        <f t="shared" si="68"/>
        <v>0</v>
      </c>
      <c r="AA231" s="163">
        <f t="shared" si="68"/>
        <v>0</v>
      </c>
      <c r="AB231" s="163">
        <f t="shared" si="68"/>
        <v>0</v>
      </c>
      <c r="AC231" s="163">
        <f t="shared" si="68"/>
        <v>0</v>
      </c>
      <c r="AD231" s="163">
        <f t="shared" si="68"/>
        <v>0</v>
      </c>
      <c r="AE231" s="163">
        <f t="shared" si="68"/>
        <v>0</v>
      </c>
      <c r="AF231" s="176">
        <f t="shared" si="68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69"/>
        <v>0</v>
      </c>
      <c r="D232" s="163">
        <f t="shared" si="62"/>
        <v>0</v>
      </c>
      <c r="E232" s="163">
        <f t="shared" si="62"/>
        <v>0</v>
      </c>
      <c r="F232" s="163">
        <f t="shared" si="62"/>
        <v>0</v>
      </c>
      <c r="G232" s="163">
        <f t="shared" si="69"/>
        <v>0</v>
      </c>
      <c r="H232" s="163">
        <f t="shared" si="69"/>
        <v>0</v>
      </c>
      <c r="I232" s="163">
        <f t="shared" si="69"/>
        <v>0</v>
      </c>
      <c r="J232" s="163">
        <f t="shared" si="69"/>
        <v>0</v>
      </c>
      <c r="K232" s="163">
        <f t="shared" si="69"/>
        <v>0</v>
      </c>
      <c r="L232" s="163">
        <f t="shared" si="69"/>
        <v>0</v>
      </c>
      <c r="M232" s="163">
        <f t="shared" si="69"/>
        <v>0</v>
      </c>
      <c r="N232" s="163">
        <f t="shared" si="69"/>
        <v>0</v>
      </c>
      <c r="O232" s="163">
        <f t="shared" si="69"/>
        <v>0</v>
      </c>
      <c r="P232" s="163">
        <f t="shared" si="69"/>
        <v>0</v>
      </c>
      <c r="Q232" s="163">
        <f t="shared" si="69"/>
        <v>0</v>
      </c>
      <c r="R232" s="163">
        <f t="shared" si="69"/>
        <v>0</v>
      </c>
      <c r="S232" s="163">
        <f t="shared" ref="S232:AF247" si="70">R232</f>
        <v>0</v>
      </c>
      <c r="T232" s="163">
        <f t="shared" si="70"/>
        <v>0</v>
      </c>
      <c r="U232" s="163">
        <f t="shared" si="70"/>
        <v>0</v>
      </c>
      <c r="V232" s="163">
        <f t="shared" si="70"/>
        <v>0</v>
      </c>
      <c r="W232" s="163">
        <f t="shared" si="70"/>
        <v>0</v>
      </c>
      <c r="X232" s="163">
        <f t="shared" si="70"/>
        <v>0</v>
      </c>
      <c r="Y232" s="163">
        <f t="shared" si="70"/>
        <v>0</v>
      </c>
      <c r="Z232" s="163">
        <f t="shared" si="70"/>
        <v>0</v>
      </c>
      <c r="AA232" s="163">
        <f t="shared" si="70"/>
        <v>0</v>
      </c>
      <c r="AB232" s="163">
        <f t="shared" si="70"/>
        <v>0</v>
      </c>
      <c r="AC232" s="163">
        <f t="shared" si="70"/>
        <v>0</v>
      </c>
      <c r="AD232" s="163">
        <f t="shared" si="70"/>
        <v>0</v>
      </c>
      <c r="AE232" s="163">
        <f t="shared" si="70"/>
        <v>0</v>
      </c>
      <c r="AF232" s="176">
        <f t="shared" si="70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R248" si="71">B233</f>
        <v>0</v>
      </c>
      <c r="D233" s="163">
        <f t="shared" ref="D233:F264" si="72">C233</f>
        <v>0</v>
      </c>
      <c r="E233" s="163">
        <f t="shared" si="72"/>
        <v>0</v>
      </c>
      <c r="F233" s="163">
        <f t="shared" si="72"/>
        <v>0</v>
      </c>
      <c r="G233" s="163">
        <f t="shared" si="71"/>
        <v>0</v>
      </c>
      <c r="H233" s="163">
        <f t="shared" si="71"/>
        <v>0</v>
      </c>
      <c r="I233" s="163">
        <f t="shared" si="71"/>
        <v>0</v>
      </c>
      <c r="J233" s="163">
        <f t="shared" si="71"/>
        <v>0</v>
      </c>
      <c r="K233" s="163">
        <f t="shared" si="71"/>
        <v>0</v>
      </c>
      <c r="L233" s="163">
        <f t="shared" si="71"/>
        <v>0</v>
      </c>
      <c r="M233" s="163">
        <f t="shared" si="71"/>
        <v>0</v>
      </c>
      <c r="N233" s="163">
        <f t="shared" si="71"/>
        <v>0</v>
      </c>
      <c r="O233" s="163">
        <f t="shared" si="71"/>
        <v>0</v>
      </c>
      <c r="P233" s="163">
        <f t="shared" si="71"/>
        <v>0</v>
      </c>
      <c r="Q233" s="163">
        <f t="shared" si="71"/>
        <v>0</v>
      </c>
      <c r="R233" s="163">
        <f t="shared" si="71"/>
        <v>0</v>
      </c>
      <c r="S233" s="163">
        <f t="shared" si="70"/>
        <v>0</v>
      </c>
      <c r="T233" s="163">
        <f t="shared" si="70"/>
        <v>0</v>
      </c>
      <c r="U233" s="163">
        <f t="shared" si="70"/>
        <v>0</v>
      </c>
      <c r="V233" s="163">
        <f t="shared" si="70"/>
        <v>0</v>
      </c>
      <c r="W233" s="163">
        <f t="shared" si="70"/>
        <v>0</v>
      </c>
      <c r="X233" s="163">
        <f t="shared" si="70"/>
        <v>0</v>
      </c>
      <c r="Y233" s="163">
        <f t="shared" si="70"/>
        <v>0</v>
      </c>
      <c r="Z233" s="163">
        <f t="shared" si="70"/>
        <v>0</v>
      </c>
      <c r="AA233" s="163">
        <f t="shared" si="70"/>
        <v>0</v>
      </c>
      <c r="AB233" s="163">
        <f t="shared" si="70"/>
        <v>0</v>
      </c>
      <c r="AC233" s="163">
        <f t="shared" si="70"/>
        <v>0</v>
      </c>
      <c r="AD233" s="163">
        <f t="shared" si="70"/>
        <v>0</v>
      </c>
      <c r="AE233" s="163">
        <f t="shared" si="70"/>
        <v>0</v>
      </c>
      <c r="AF233" s="176">
        <f t="shared" si="70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71"/>
        <v>0</v>
      </c>
      <c r="D234" s="163">
        <f t="shared" si="72"/>
        <v>0</v>
      </c>
      <c r="E234" s="163">
        <f t="shared" si="72"/>
        <v>0</v>
      </c>
      <c r="F234" s="163">
        <f t="shared" si="72"/>
        <v>0</v>
      </c>
      <c r="G234" s="163">
        <f t="shared" si="71"/>
        <v>0</v>
      </c>
      <c r="H234" s="163">
        <f t="shared" si="71"/>
        <v>0</v>
      </c>
      <c r="I234" s="163">
        <f t="shared" si="71"/>
        <v>0</v>
      </c>
      <c r="J234" s="163">
        <f t="shared" si="71"/>
        <v>0</v>
      </c>
      <c r="K234" s="163">
        <f t="shared" si="71"/>
        <v>0</v>
      </c>
      <c r="L234" s="163">
        <f t="shared" si="71"/>
        <v>0</v>
      </c>
      <c r="M234" s="163">
        <f t="shared" si="71"/>
        <v>0</v>
      </c>
      <c r="N234" s="163">
        <f t="shared" si="71"/>
        <v>0</v>
      </c>
      <c r="O234" s="163">
        <f t="shared" si="71"/>
        <v>0</v>
      </c>
      <c r="P234" s="163">
        <f t="shared" si="71"/>
        <v>0</v>
      </c>
      <c r="Q234" s="163">
        <f t="shared" si="71"/>
        <v>0</v>
      </c>
      <c r="R234" s="163">
        <f t="shared" si="71"/>
        <v>0</v>
      </c>
      <c r="S234" s="163">
        <f t="shared" si="70"/>
        <v>0</v>
      </c>
      <c r="T234" s="163">
        <f t="shared" si="70"/>
        <v>0</v>
      </c>
      <c r="U234" s="163">
        <f t="shared" si="70"/>
        <v>0</v>
      </c>
      <c r="V234" s="163">
        <f t="shared" si="70"/>
        <v>0</v>
      </c>
      <c r="W234" s="163">
        <f t="shared" si="70"/>
        <v>0</v>
      </c>
      <c r="X234" s="163">
        <f t="shared" si="70"/>
        <v>0</v>
      </c>
      <c r="Y234" s="163">
        <f t="shared" si="70"/>
        <v>0</v>
      </c>
      <c r="Z234" s="163">
        <f t="shared" si="70"/>
        <v>0</v>
      </c>
      <c r="AA234" s="163">
        <f t="shared" si="70"/>
        <v>0</v>
      </c>
      <c r="AB234" s="163">
        <f t="shared" si="70"/>
        <v>0</v>
      </c>
      <c r="AC234" s="163">
        <f t="shared" si="70"/>
        <v>0</v>
      </c>
      <c r="AD234" s="163">
        <f t="shared" si="70"/>
        <v>0</v>
      </c>
      <c r="AE234" s="163">
        <f t="shared" si="70"/>
        <v>0</v>
      </c>
      <c r="AF234" s="176">
        <f t="shared" si="70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71"/>
        <v>0</v>
      </c>
      <c r="D235" s="163">
        <f t="shared" si="72"/>
        <v>0</v>
      </c>
      <c r="E235" s="163">
        <f t="shared" si="72"/>
        <v>0</v>
      </c>
      <c r="F235" s="163">
        <f t="shared" si="72"/>
        <v>0</v>
      </c>
      <c r="G235" s="163">
        <f t="shared" si="71"/>
        <v>0</v>
      </c>
      <c r="H235" s="163">
        <f t="shared" si="71"/>
        <v>0</v>
      </c>
      <c r="I235" s="163">
        <f t="shared" si="71"/>
        <v>0</v>
      </c>
      <c r="J235" s="163">
        <f t="shared" si="71"/>
        <v>0</v>
      </c>
      <c r="K235" s="163">
        <f t="shared" si="71"/>
        <v>0</v>
      </c>
      <c r="L235" s="163">
        <f t="shared" si="71"/>
        <v>0</v>
      </c>
      <c r="M235" s="163">
        <f t="shared" si="71"/>
        <v>0</v>
      </c>
      <c r="N235" s="163">
        <f t="shared" si="71"/>
        <v>0</v>
      </c>
      <c r="O235" s="163">
        <f t="shared" si="71"/>
        <v>0</v>
      </c>
      <c r="P235" s="163">
        <f t="shared" si="71"/>
        <v>0</v>
      </c>
      <c r="Q235" s="163">
        <f t="shared" si="71"/>
        <v>0</v>
      </c>
      <c r="R235" s="163">
        <f t="shared" si="71"/>
        <v>0</v>
      </c>
      <c r="S235" s="163">
        <f t="shared" si="70"/>
        <v>0</v>
      </c>
      <c r="T235" s="163">
        <f t="shared" si="70"/>
        <v>0</v>
      </c>
      <c r="U235" s="163">
        <f t="shared" si="70"/>
        <v>0</v>
      </c>
      <c r="V235" s="163">
        <f t="shared" si="70"/>
        <v>0</v>
      </c>
      <c r="W235" s="163">
        <f t="shared" si="70"/>
        <v>0</v>
      </c>
      <c r="X235" s="163">
        <f t="shared" si="70"/>
        <v>0</v>
      </c>
      <c r="Y235" s="163">
        <f t="shared" si="70"/>
        <v>0</v>
      </c>
      <c r="Z235" s="163">
        <f t="shared" si="70"/>
        <v>0</v>
      </c>
      <c r="AA235" s="163">
        <f t="shared" si="70"/>
        <v>0</v>
      </c>
      <c r="AB235" s="163">
        <f t="shared" si="70"/>
        <v>0</v>
      </c>
      <c r="AC235" s="163">
        <f t="shared" si="70"/>
        <v>0</v>
      </c>
      <c r="AD235" s="163">
        <f t="shared" si="70"/>
        <v>0</v>
      </c>
      <c r="AE235" s="163">
        <f t="shared" si="70"/>
        <v>0</v>
      </c>
      <c r="AF235" s="176">
        <f t="shared" si="70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71"/>
        <v>0</v>
      </c>
      <c r="D236" s="163">
        <f t="shared" si="72"/>
        <v>0</v>
      </c>
      <c r="E236" s="163">
        <f t="shared" si="72"/>
        <v>0</v>
      </c>
      <c r="F236" s="163">
        <f t="shared" si="72"/>
        <v>0</v>
      </c>
      <c r="G236" s="163">
        <f t="shared" si="71"/>
        <v>0</v>
      </c>
      <c r="H236" s="163">
        <f t="shared" si="71"/>
        <v>0</v>
      </c>
      <c r="I236" s="163">
        <f t="shared" si="71"/>
        <v>0</v>
      </c>
      <c r="J236" s="163">
        <f t="shared" si="71"/>
        <v>0</v>
      </c>
      <c r="K236" s="163">
        <f t="shared" si="71"/>
        <v>0</v>
      </c>
      <c r="L236" s="163">
        <f t="shared" si="71"/>
        <v>0</v>
      </c>
      <c r="M236" s="163">
        <f t="shared" si="71"/>
        <v>0</v>
      </c>
      <c r="N236" s="163">
        <f t="shared" si="71"/>
        <v>0</v>
      </c>
      <c r="O236" s="163">
        <f t="shared" si="71"/>
        <v>0</v>
      </c>
      <c r="P236" s="163">
        <f t="shared" si="71"/>
        <v>0</v>
      </c>
      <c r="Q236" s="163">
        <f t="shared" si="71"/>
        <v>0</v>
      </c>
      <c r="R236" s="163">
        <f t="shared" si="71"/>
        <v>0</v>
      </c>
      <c r="S236" s="163">
        <f t="shared" si="70"/>
        <v>0</v>
      </c>
      <c r="T236" s="163">
        <f t="shared" si="70"/>
        <v>0</v>
      </c>
      <c r="U236" s="163">
        <f t="shared" si="70"/>
        <v>0</v>
      </c>
      <c r="V236" s="163">
        <f t="shared" si="70"/>
        <v>0</v>
      </c>
      <c r="W236" s="163">
        <f t="shared" si="70"/>
        <v>0</v>
      </c>
      <c r="X236" s="163">
        <f t="shared" si="70"/>
        <v>0</v>
      </c>
      <c r="Y236" s="163">
        <f t="shared" si="70"/>
        <v>0</v>
      </c>
      <c r="Z236" s="163">
        <f t="shared" si="70"/>
        <v>0</v>
      </c>
      <c r="AA236" s="163">
        <f t="shared" si="70"/>
        <v>0</v>
      </c>
      <c r="AB236" s="163">
        <f t="shared" si="70"/>
        <v>0</v>
      </c>
      <c r="AC236" s="163">
        <f t="shared" si="70"/>
        <v>0</v>
      </c>
      <c r="AD236" s="163">
        <f t="shared" si="70"/>
        <v>0</v>
      </c>
      <c r="AE236" s="163">
        <f t="shared" si="70"/>
        <v>0</v>
      </c>
      <c r="AF236" s="176">
        <f t="shared" si="70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71"/>
        <v>0</v>
      </c>
      <c r="D237" s="163">
        <f t="shared" si="72"/>
        <v>0</v>
      </c>
      <c r="E237" s="163">
        <f t="shared" si="72"/>
        <v>0</v>
      </c>
      <c r="F237" s="163">
        <f t="shared" si="72"/>
        <v>0</v>
      </c>
      <c r="G237" s="163">
        <f t="shared" si="71"/>
        <v>0</v>
      </c>
      <c r="H237" s="163">
        <f t="shared" si="71"/>
        <v>0</v>
      </c>
      <c r="I237" s="163">
        <f t="shared" si="71"/>
        <v>0</v>
      </c>
      <c r="J237" s="163">
        <f t="shared" si="71"/>
        <v>0</v>
      </c>
      <c r="K237" s="163">
        <f t="shared" si="71"/>
        <v>0</v>
      </c>
      <c r="L237" s="163">
        <f t="shared" si="71"/>
        <v>0</v>
      </c>
      <c r="M237" s="163">
        <f t="shared" si="71"/>
        <v>0</v>
      </c>
      <c r="N237" s="163">
        <f t="shared" si="71"/>
        <v>0</v>
      </c>
      <c r="O237" s="163">
        <f t="shared" si="71"/>
        <v>0</v>
      </c>
      <c r="P237" s="163">
        <f t="shared" si="71"/>
        <v>0</v>
      </c>
      <c r="Q237" s="163">
        <f t="shared" si="71"/>
        <v>0</v>
      </c>
      <c r="R237" s="163">
        <f t="shared" si="71"/>
        <v>0</v>
      </c>
      <c r="S237" s="163">
        <f t="shared" si="70"/>
        <v>0</v>
      </c>
      <c r="T237" s="163">
        <f t="shared" si="70"/>
        <v>0</v>
      </c>
      <c r="U237" s="163">
        <f t="shared" si="70"/>
        <v>0</v>
      </c>
      <c r="V237" s="163">
        <f t="shared" si="70"/>
        <v>0</v>
      </c>
      <c r="W237" s="163">
        <f t="shared" si="70"/>
        <v>0</v>
      </c>
      <c r="X237" s="163">
        <f t="shared" si="70"/>
        <v>0</v>
      </c>
      <c r="Y237" s="163">
        <f t="shared" si="70"/>
        <v>0</v>
      </c>
      <c r="Z237" s="163">
        <f t="shared" si="70"/>
        <v>0</v>
      </c>
      <c r="AA237" s="163">
        <f t="shared" si="70"/>
        <v>0</v>
      </c>
      <c r="AB237" s="163">
        <f t="shared" si="70"/>
        <v>0</v>
      </c>
      <c r="AC237" s="163">
        <f t="shared" si="70"/>
        <v>0</v>
      </c>
      <c r="AD237" s="163">
        <f t="shared" si="70"/>
        <v>0</v>
      </c>
      <c r="AE237" s="163">
        <f t="shared" si="70"/>
        <v>0</v>
      </c>
      <c r="AF237" s="176">
        <f t="shared" si="70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71"/>
        <v>0</v>
      </c>
      <c r="D238" s="163">
        <f t="shared" si="72"/>
        <v>0</v>
      </c>
      <c r="E238" s="163">
        <f t="shared" si="72"/>
        <v>0</v>
      </c>
      <c r="F238" s="163">
        <f t="shared" si="72"/>
        <v>0</v>
      </c>
      <c r="G238" s="163">
        <f t="shared" si="71"/>
        <v>0</v>
      </c>
      <c r="H238" s="163">
        <f t="shared" si="71"/>
        <v>0</v>
      </c>
      <c r="I238" s="163">
        <f t="shared" si="71"/>
        <v>0</v>
      </c>
      <c r="J238" s="163">
        <f t="shared" si="71"/>
        <v>0</v>
      </c>
      <c r="K238" s="163">
        <f t="shared" si="71"/>
        <v>0</v>
      </c>
      <c r="L238" s="163">
        <f t="shared" si="71"/>
        <v>0</v>
      </c>
      <c r="M238" s="163">
        <f t="shared" si="71"/>
        <v>0</v>
      </c>
      <c r="N238" s="163">
        <f t="shared" si="71"/>
        <v>0</v>
      </c>
      <c r="O238" s="163">
        <f t="shared" si="71"/>
        <v>0</v>
      </c>
      <c r="P238" s="163">
        <f t="shared" si="71"/>
        <v>0</v>
      </c>
      <c r="Q238" s="163">
        <f t="shared" si="71"/>
        <v>0</v>
      </c>
      <c r="R238" s="163">
        <f t="shared" si="71"/>
        <v>0</v>
      </c>
      <c r="S238" s="163">
        <f t="shared" si="70"/>
        <v>0</v>
      </c>
      <c r="T238" s="163">
        <f t="shared" si="70"/>
        <v>0</v>
      </c>
      <c r="U238" s="163">
        <f t="shared" si="70"/>
        <v>0</v>
      </c>
      <c r="V238" s="163">
        <f t="shared" si="70"/>
        <v>0</v>
      </c>
      <c r="W238" s="163">
        <f t="shared" si="70"/>
        <v>0</v>
      </c>
      <c r="X238" s="163">
        <f t="shared" si="70"/>
        <v>0</v>
      </c>
      <c r="Y238" s="163">
        <f t="shared" si="70"/>
        <v>0</v>
      </c>
      <c r="Z238" s="163">
        <f t="shared" si="70"/>
        <v>0</v>
      </c>
      <c r="AA238" s="163">
        <f t="shared" si="70"/>
        <v>0</v>
      </c>
      <c r="AB238" s="163">
        <f t="shared" si="70"/>
        <v>0</v>
      </c>
      <c r="AC238" s="163">
        <f t="shared" si="70"/>
        <v>0</v>
      </c>
      <c r="AD238" s="163">
        <f t="shared" si="70"/>
        <v>0</v>
      </c>
      <c r="AE238" s="163">
        <f t="shared" si="70"/>
        <v>0</v>
      </c>
      <c r="AF238" s="176">
        <f t="shared" si="70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71"/>
        <v>0</v>
      </c>
      <c r="D239" s="163">
        <f t="shared" si="72"/>
        <v>0</v>
      </c>
      <c r="E239" s="163">
        <f t="shared" si="72"/>
        <v>0</v>
      </c>
      <c r="F239" s="163">
        <f t="shared" si="72"/>
        <v>0</v>
      </c>
      <c r="G239" s="163">
        <f t="shared" si="71"/>
        <v>0</v>
      </c>
      <c r="H239" s="163">
        <f t="shared" si="71"/>
        <v>0</v>
      </c>
      <c r="I239" s="163">
        <f t="shared" si="71"/>
        <v>0</v>
      </c>
      <c r="J239" s="163">
        <f t="shared" si="71"/>
        <v>0</v>
      </c>
      <c r="K239" s="163">
        <f t="shared" si="71"/>
        <v>0</v>
      </c>
      <c r="L239" s="163">
        <f t="shared" si="71"/>
        <v>0</v>
      </c>
      <c r="M239" s="163">
        <f t="shared" si="71"/>
        <v>0</v>
      </c>
      <c r="N239" s="163">
        <f t="shared" si="71"/>
        <v>0</v>
      </c>
      <c r="O239" s="163">
        <f t="shared" si="71"/>
        <v>0</v>
      </c>
      <c r="P239" s="163">
        <f t="shared" si="71"/>
        <v>0</v>
      </c>
      <c r="Q239" s="163">
        <f t="shared" si="71"/>
        <v>0</v>
      </c>
      <c r="R239" s="163">
        <f t="shared" si="71"/>
        <v>0</v>
      </c>
      <c r="S239" s="163">
        <f t="shared" si="70"/>
        <v>0</v>
      </c>
      <c r="T239" s="163">
        <f t="shared" si="70"/>
        <v>0</v>
      </c>
      <c r="U239" s="163">
        <f t="shared" si="70"/>
        <v>0</v>
      </c>
      <c r="V239" s="163">
        <f t="shared" si="70"/>
        <v>0</v>
      </c>
      <c r="W239" s="163">
        <f t="shared" si="70"/>
        <v>0</v>
      </c>
      <c r="X239" s="163">
        <f t="shared" si="70"/>
        <v>0</v>
      </c>
      <c r="Y239" s="163">
        <f t="shared" si="70"/>
        <v>0</v>
      </c>
      <c r="Z239" s="163">
        <f t="shared" si="70"/>
        <v>0</v>
      </c>
      <c r="AA239" s="163">
        <f t="shared" si="70"/>
        <v>0</v>
      </c>
      <c r="AB239" s="163">
        <f t="shared" si="70"/>
        <v>0</v>
      </c>
      <c r="AC239" s="163">
        <f t="shared" si="70"/>
        <v>0</v>
      </c>
      <c r="AD239" s="163">
        <f t="shared" si="70"/>
        <v>0</v>
      </c>
      <c r="AE239" s="163">
        <f t="shared" si="70"/>
        <v>0</v>
      </c>
      <c r="AF239" s="176">
        <f t="shared" si="70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71"/>
        <v>0</v>
      </c>
      <c r="D240" s="163">
        <f t="shared" si="72"/>
        <v>0</v>
      </c>
      <c r="E240" s="163">
        <f t="shared" si="72"/>
        <v>0</v>
      </c>
      <c r="F240" s="163">
        <f t="shared" si="72"/>
        <v>0</v>
      </c>
      <c r="G240" s="163">
        <f t="shared" si="71"/>
        <v>0</v>
      </c>
      <c r="H240" s="163">
        <f t="shared" si="71"/>
        <v>0</v>
      </c>
      <c r="I240" s="163">
        <f t="shared" si="71"/>
        <v>0</v>
      </c>
      <c r="J240" s="163">
        <f t="shared" si="71"/>
        <v>0</v>
      </c>
      <c r="K240" s="163">
        <f t="shared" si="71"/>
        <v>0</v>
      </c>
      <c r="L240" s="163">
        <f t="shared" si="71"/>
        <v>0</v>
      </c>
      <c r="M240" s="163">
        <f t="shared" si="71"/>
        <v>0</v>
      </c>
      <c r="N240" s="163">
        <f t="shared" si="71"/>
        <v>0</v>
      </c>
      <c r="O240" s="163">
        <f t="shared" si="71"/>
        <v>0</v>
      </c>
      <c r="P240" s="163">
        <f t="shared" si="71"/>
        <v>0</v>
      </c>
      <c r="Q240" s="163">
        <f t="shared" si="71"/>
        <v>0</v>
      </c>
      <c r="R240" s="163">
        <f t="shared" si="71"/>
        <v>0</v>
      </c>
      <c r="S240" s="163">
        <f t="shared" si="70"/>
        <v>0</v>
      </c>
      <c r="T240" s="163">
        <f t="shared" si="70"/>
        <v>0</v>
      </c>
      <c r="U240" s="163">
        <f t="shared" si="70"/>
        <v>0</v>
      </c>
      <c r="V240" s="163">
        <f t="shared" si="70"/>
        <v>0</v>
      </c>
      <c r="W240" s="163">
        <f t="shared" si="70"/>
        <v>0</v>
      </c>
      <c r="X240" s="163">
        <f t="shared" si="70"/>
        <v>0</v>
      </c>
      <c r="Y240" s="163">
        <f t="shared" si="70"/>
        <v>0</v>
      </c>
      <c r="Z240" s="163">
        <f t="shared" si="70"/>
        <v>0</v>
      </c>
      <c r="AA240" s="163">
        <f t="shared" si="70"/>
        <v>0</v>
      </c>
      <c r="AB240" s="163">
        <f t="shared" si="70"/>
        <v>0</v>
      </c>
      <c r="AC240" s="163">
        <f t="shared" si="70"/>
        <v>0</v>
      </c>
      <c r="AD240" s="163">
        <f t="shared" si="70"/>
        <v>0</v>
      </c>
      <c r="AE240" s="163">
        <f t="shared" si="70"/>
        <v>0</v>
      </c>
      <c r="AF240" s="176">
        <f t="shared" si="70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71"/>
        <v>0</v>
      </c>
      <c r="D241" s="163">
        <f t="shared" si="72"/>
        <v>0</v>
      </c>
      <c r="E241" s="163">
        <f t="shared" si="72"/>
        <v>0</v>
      </c>
      <c r="F241" s="163">
        <f t="shared" si="72"/>
        <v>0</v>
      </c>
      <c r="G241" s="163">
        <f t="shared" si="71"/>
        <v>0</v>
      </c>
      <c r="H241" s="163">
        <f t="shared" si="71"/>
        <v>0</v>
      </c>
      <c r="I241" s="163">
        <f t="shared" si="71"/>
        <v>0</v>
      </c>
      <c r="J241" s="163">
        <f t="shared" si="71"/>
        <v>0</v>
      </c>
      <c r="K241" s="163">
        <f t="shared" si="71"/>
        <v>0</v>
      </c>
      <c r="L241" s="163">
        <f t="shared" si="71"/>
        <v>0</v>
      </c>
      <c r="M241" s="163">
        <f t="shared" si="71"/>
        <v>0</v>
      </c>
      <c r="N241" s="163">
        <f t="shared" si="71"/>
        <v>0</v>
      </c>
      <c r="O241" s="163">
        <f t="shared" si="71"/>
        <v>0</v>
      </c>
      <c r="P241" s="163">
        <f t="shared" si="71"/>
        <v>0</v>
      </c>
      <c r="Q241" s="163">
        <f t="shared" si="71"/>
        <v>0</v>
      </c>
      <c r="R241" s="163">
        <f t="shared" si="71"/>
        <v>0</v>
      </c>
      <c r="S241" s="163">
        <f t="shared" si="70"/>
        <v>0</v>
      </c>
      <c r="T241" s="163">
        <f t="shared" si="70"/>
        <v>0</v>
      </c>
      <c r="U241" s="163">
        <f t="shared" si="70"/>
        <v>0</v>
      </c>
      <c r="V241" s="163">
        <f t="shared" si="70"/>
        <v>0</v>
      </c>
      <c r="W241" s="163">
        <f t="shared" si="70"/>
        <v>0</v>
      </c>
      <c r="X241" s="163">
        <f t="shared" si="70"/>
        <v>0</v>
      </c>
      <c r="Y241" s="163">
        <f t="shared" si="70"/>
        <v>0</v>
      </c>
      <c r="Z241" s="163">
        <f t="shared" si="70"/>
        <v>0</v>
      </c>
      <c r="AA241" s="163">
        <f t="shared" si="70"/>
        <v>0</v>
      </c>
      <c r="AB241" s="163">
        <f t="shared" si="70"/>
        <v>0</v>
      </c>
      <c r="AC241" s="163">
        <f t="shared" si="70"/>
        <v>0</v>
      </c>
      <c r="AD241" s="163">
        <f t="shared" si="70"/>
        <v>0</v>
      </c>
      <c r="AE241" s="163">
        <f t="shared" si="70"/>
        <v>0</v>
      </c>
      <c r="AF241" s="176">
        <f t="shared" si="70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71"/>
        <v>0</v>
      </c>
      <c r="D242" s="163">
        <f t="shared" si="72"/>
        <v>0</v>
      </c>
      <c r="E242" s="163">
        <f t="shared" si="72"/>
        <v>0</v>
      </c>
      <c r="F242" s="163">
        <f t="shared" si="72"/>
        <v>0</v>
      </c>
      <c r="G242" s="163">
        <f t="shared" si="71"/>
        <v>0</v>
      </c>
      <c r="H242" s="163">
        <f t="shared" si="71"/>
        <v>0</v>
      </c>
      <c r="I242" s="163">
        <f t="shared" si="71"/>
        <v>0</v>
      </c>
      <c r="J242" s="163">
        <f t="shared" si="71"/>
        <v>0</v>
      </c>
      <c r="K242" s="163">
        <f t="shared" si="71"/>
        <v>0</v>
      </c>
      <c r="L242" s="163">
        <f t="shared" si="71"/>
        <v>0</v>
      </c>
      <c r="M242" s="163">
        <f t="shared" si="71"/>
        <v>0</v>
      </c>
      <c r="N242" s="163">
        <f t="shared" si="71"/>
        <v>0</v>
      </c>
      <c r="O242" s="163">
        <f t="shared" si="71"/>
        <v>0</v>
      </c>
      <c r="P242" s="163">
        <f t="shared" si="71"/>
        <v>0</v>
      </c>
      <c r="Q242" s="163">
        <f t="shared" si="71"/>
        <v>0</v>
      </c>
      <c r="R242" s="163">
        <f t="shared" si="71"/>
        <v>0</v>
      </c>
      <c r="S242" s="163">
        <f t="shared" si="70"/>
        <v>0</v>
      </c>
      <c r="T242" s="163">
        <f t="shared" si="70"/>
        <v>0</v>
      </c>
      <c r="U242" s="163">
        <f t="shared" si="70"/>
        <v>0</v>
      </c>
      <c r="V242" s="163">
        <f t="shared" si="70"/>
        <v>0</v>
      </c>
      <c r="W242" s="163">
        <f t="shared" si="70"/>
        <v>0</v>
      </c>
      <c r="X242" s="163">
        <f t="shared" si="70"/>
        <v>0</v>
      </c>
      <c r="Y242" s="163">
        <f t="shared" si="70"/>
        <v>0</v>
      </c>
      <c r="Z242" s="163">
        <f t="shared" si="70"/>
        <v>0</v>
      </c>
      <c r="AA242" s="163">
        <f t="shared" si="70"/>
        <v>0</v>
      </c>
      <c r="AB242" s="163">
        <f t="shared" si="70"/>
        <v>0</v>
      </c>
      <c r="AC242" s="163">
        <f t="shared" si="70"/>
        <v>0</v>
      </c>
      <c r="AD242" s="163">
        <f t="shared" si="70"/>
        <v>0</v>
      </c>
      <c r="AE242" s="163">
        <f t="shared" si="70"/>
        <v>0</v>
      </c>
      <c r="AF242" s="176">
        <f t="shared" si="70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71"/>
        <v>0</v>
      </c>
      <c r="D243" s="163">
        <f t="shared" si="72"/>
        <v>0</v>
      </c>
      <c r="E243" s="163">
        <f t="shared" si="72"/>
        <v>0</v>
      </c>
      <c r="F243" s="163">
        <f t="shared" si="72"/>
        <v>0</v>
      </c>
      <c r="G243" s="163">
        <f t="shared" si="71"/>
        <v>0</v>
      </c>
      <c r="H243" s="163">
        <f t="shared" si="71"/>
        <v>0</v>
      </c>
      <c r="I243" s="163">
        <f t="shared" si="71"/>
        <v>0</v>
      </c>
      <c r="J243" s="163">
        <f t="shared" si="71"/>
        <v>0</v>
      </c>
      <c r="K243" s="163">
        <f t="shared" si="71"/>
        <v>0</v>
      </c>
      <c r="L243" s="163">
        <f t="shared" si="71"/>
        <v>0</v>
      </c>
      <c r="M243" s="163">
        <f t="shared" si="71"/>
        <v>0</v>
      </c>
      <c r="N243" s="163">
        <f t="shared" si="71"/>
        <v>0</v>
      </c>
      <c r="O243" s="163">
        <f t="shared" si="71"/>
        <v>0</v>
      </c>
      <c r="P243" s="163">
        <f t="shared" si="71"/>
        <v>0</v>
      </c>
      <c r="Q243" s="163">
        <f t="shared" si="71"/>
        <v>0</v>
      </c>
      <c r="R243" s="163">
        <f t="shared" si="71"/>
        <v>0</v>
      </c>
      <c r="S243" s="163">
        <f t="shared" si="70"/>
        <v>0</v>
      </c>
      <c r="T243" s="163">
        <f t="shared" si="70"/>
        <v>0</v>
      </c>
      <c r="U243" s="163">
        <f t="shared" si="70"/>
        <v>0</v>
      </c>
      <c r="V243" s="163">
        <f t="shared" si="70"/>
        <v>0</v>
      </c>
      <c r="W243" s="163">
        <f t="shared" si="70"/>
        <v>0</v>
      </c>
      <c r="X243" s="163">
        <f t="shared" si="70"/>
        <v>0</v>
      </c>
      <c r="Y243" s="163">
        <f t="shared" si="70"/>
        <v>0</v>
      </c>
      <c r="Z243" s="163">
        <f t="shared" si="70"/>
        <v>0</v>
      </c>
      <c r="AA243" s="163">
        <f t="shared" si="70"/>
        <v>0</v>
      </c>
      <c r="AB243" s="163">
        <f t="shared" si="70"/>
        <v>0</v>
      </c>
      <c r="AC243" s="163">
        <f t="shared" si="70"/>
        <v>0</v>
      </c>
      <c r="AD243" s="163">
        <f t="shared" si="70"/>
        <v>0</v>
      </c>
      <c r="AE243" s="163">
        <f t="shared" si="70"/>
        <v>0</v>
      </c>
      <c r="AF243" s="176">
        <f t="shared" si="70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71"/>
        <v>0</v>
      </c>
      <c r="D244" s="163">
        <f t="shared" si="72"/>
        <v>0</v>
      </c>
      <c r="E244" s="163">
        <f t="shared" si="72"/>
        <v>0</v>
      </c>
      <c r="F244" s="163">
        <f t="shared" si="72"/>
        <v>0</v>
      </c>
      <c r="G244" s="163">
        <f t="shared" si="71"/>
        <v>0</v>
      </c>
      <c r="H244" s="163">
        <f t="shared" si="71"/>
        <v>0</v>
      </c>
      <c r="I244" s="163">
        <f t="shared" si="71"/>
        <v>0</v>
      </c>
      <c r="J244" s="163">
        <f t="shared" si="71"/>
        <v>0</v>
      </c>
      <c r="K244" s="163">
        <f t="shared" si="71"/>
        <v>0</v>
      </c>
      <c r="L244" s="163">
        <f t="shared" si="71"/>
        <v>0</v>
      </c>
      <c r="M244" s="163">
        <f t="shared" si="71"/>
        <v>0</v>
      </c>
      <c r="N244" s="163">
        <f t="shared" si="71"/>
        <v>0</v>
      </c>
      <c r="O244" s="163">
        <f t="shared" si="71"/>
        <v>0</v>
      </c>
      <c r="P244" s="163">
        <f t="shared" si="71"/>
        <v>0</v>
      </c>
      <c r="Q244" s="163">
        <f t="shared" si="71"/>
        <v>0</v>
      </c>
      <c r="R244" s="163">
        <f t="shared" si="71"/>
        <v>0</v>
      </c>
      <c r="S244" s="163">
        <f t="shared" si="70"/>
        <v>0</v>
      </c>
      <c r="T244" s="163">
        <f t="shared" si="70"/>
        <v>0</v>
      </c>
      <c r="U244" s="163">
        <f t="shared" si="70"/>
        <v>0</v>
      </c>
      <c r="V244" s="163">
        <f t="shared" si="70"/>
        <v>0</v>
      </c>
      <c r="W244" s="163">
        <f t="shared" si="70"/>
        <v>0</v>
      </c>
      <c r="X244" s="163">
        <f t="shared" si="70"/>
        <v>0</v>
      </c>
      <c r="Y244" s="163">
        <f t="shared" si="70"/>
        <v>0</v>
      </c>
      <c r="Z244" s="163">
        <f t="shared" si="70"/>
        <v>0</v>
      </c>
      <c r="AA244" s="163">
        <f t="shared" si="70"/>
        <v>0</v>
      </c>
      <c r="AB244" s="163">
        <f t="shared" si="70"/>
        <v>0</v>
      </c>
      <c r="AC244" s="163">
        <f t="shared" si="70"/>
        <v>0</v>
      </c>
      <c r="AD244" s="163">
        <f t="shared" si="70"/>
        <v>0</v>
      </c>
      <c r="AE244" s="163">
        <f t="shared" si="70"/>
        <v>0</v>
      </c>
      <c r="AF244" s="176">
        <f t="shared" si="70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71"/>
        <v>0</v>
      </c>
      <c r="D245" s="163">
        <f t="shared" si="72"/>
        <v>0</v>
      </c>
      <c r="E245" s="163">
        <f t="shared" si="72"/>
        <v>0</v>
      </c>
      <c r="F245" s="163">
        <f t="shared" si="72"/>
        <v>0</v>
      </c>
      <c r="G245" s="163">
        <f t="shared" si="71"/>
        <v>0</v>
      </c>
      <c r="H245" s="163">
        <f t="shared" si="71"/>
        <v>0</v>
      </c>
      <c r="I245" s="163">
        <f t="shared" si="71"/>
        <v>0</v>
      </c>
      <c r="J245" s="163">
        <f t="shared" si="71"/>
        <v>0</v>
      </c>
      <c r="K245" s="163">
        <f t="shared" si="71"/>
        <v>0</v>
      </c>
      <c r="L245" s="163">
        <f t="shared" si="71"/>
        <v>0</v>
      </c>
      <c r="M245" s="163">
        <f t="shared" si="71"/>
        <v>0</v>
      </c>
      <c r="N245" s="163">
        <f t="shared" si="71"/>
        <v>0</v>
      </c>
      <c r="O245" s="163">
        <f t="shared" si="71"/>
        <v>0</v>
      </c>
      <c r="P245" s="163">
        <f t="shared" si="71"/>
        <v>0</v>
      </c>
      <c r="Q245" s="163">
        <f t="shared" si="71"/>
        <v>0</v>
      </c>
      <c r="R245" s="163">
        <f t="shared" si="71"/>
        <v>0</v>
      </c>
      <c r="S245" s="163">
        <f t="shared" si="70"/>
        <v>0</v>
      </c>
      <c r="T245" s="163">
        <f t="shared" si="70"/>
        <v>0</v>
      </c>
      <c r="U245" s="163">
        <f t="shared" si="70"/>
        <v>0</v>
      </c>
      <c r="V245" s="163">
        <f t="shared" si="70"/>
        <v>0</v>
      </c>
      <c r="W245" s="163">
        <f t="shared" si="70"/>
        <v>0</v>
      </c>
      <c r="X245" s="163">
        <f t="shared" si="70"/>
        <v>0</v>
      </c>
      <c r="Y245" s="163">
        <f t="shared" si="70"/>
        <v>0</v>
      </c>
      <c r="Z245" s="163">
        <f t="shared" si="70"/>
        <v>0</v>
      </c>
      <c r="AA245" s="163">
        <f t="shared" si="70"/>
        <v>0</v>
      </c>
      <c r="AB245" s="163">
        <f t="shared" si="70"/>
        <v>0</v>
      </c>
      <c r="AC245" s="163">
        <f t="shared" si="70"/>
        <v>0</v>
      </c>
      <c r="AD245" s="163">
        <f t="shared" si="70"/>
        <v>0</v>
      </c>
      <c r="AE245" s="163">
        <f t="shared" si="70"/>
        <v>0</v>
      </c>
      <c r="AF245" s="176">
        <f t="shared" si="70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71"/>
        <v>0</v>
      </c>
      <c r="D246" s="163">
        <f t="shared" si="72"/>
        <v>0</v>
      </c>
      <c r="E246" s="163">
        <f t="shared" si="72"/>
        <v>0</v>
      </c>
      <c r="F246" s="163">
        <f t="shared" si="72"/>
        <v>0</v>
      </c>
      <c r="G246" s="163">
        <f t="shared" si="71"/>
        <v>0</v>
      </c>
      <c r="H246" s="163">
        <f t="shared" si="71"/>
        <v>0</v>
      </c>
      <c r="I246" s="163">
        <f t="shared" si="71"/>
        <v>0</v>
      </c>
      <c r="J246" s="163">
        <f t="shared" si="71"/>
        <v>0</v>
      </c>
      <c r="K246" s="163">
        <f t="shared" si="71"/>
        <v>0</v>
      </c>
      <c r="L246" s="163">
        <f t="shared" si="71"/>
        <v>0</v>
      </c>
      <c r="M246" s="163">
        <f t="shared" si="71"/>
        <v>0</v>
      </c>
      <c r="N246" s="163">
        <f t="shared" si="71"/>
        <v>0</v>
      </c>
      <c r="O246" s="163">
        <f t="shared" si="71"/>
        <v>0</v>
      </c>
      <c r="P246" s="163">
        <f t="shared" si="71"/>
        <v>0</v>
      </c>
      <c r="Q246" s="163">
        <f t="shared" si="71"/>
        <v>0</v>
      </c>
      <c r="R246" s="163">
        <f t="shared" si="71"/>
        <v>0</v>
      </c>
      <c r="S246" s="163">
        <f t="shared" si="70"/>
        <v>0</v>
      </c>
      <c r="T246" s="163">
        <f t="shared" si="70"/>
        <v>0</v>
      </c>
      <c r="U246" s="163">
        <f t="shared" si="70"/>
        <v>0</v>
      </c>
      <c r="V246" s="163">
        <f t="shared" si="70"/>
        <v>0</v>
      </c>
      <c r="W246" s="163">
        <f t="shared" si="70"/>
        <v>0</v>
      </c>
      <c r="X246" s="163">
        <f t="shared" si="70"/>
        <v>0</v>
      </c>
      <c r="Y246" s="163">
        <f t="shared" si="70"/>
        <v>0</v>
      </c>
      <c r="Z246" s="163">
        <f t="shared" si="70"/>
        <v>0</v>
      </c>
      <c r="AA246" s="163">
        <f t="shared" si="70"/>
        <v>0</v>
      </c>
      <c r="AB246" s="163">
        <f t="shared" si="70"/>
        <v>0</v>
      </c>
      <c r="AC246" s="163">
        <f t="shared" si="70"/>
        <v>0</v>
      </c>
      <c r="AD246" s="163">
        <f t="shared" si="70"/>
        <v>0</v>
      </c>
      <c r="AE246" s="163">
        <f t="shared" si="70"/>
        <v>0</v>
      </c>
      <c r="AF246" s="176">
        <f t="shared" si="70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71"/>
        <v>0</v>
      </c>
      <c r="D247" s="163">
        <f t="shared" si="72"/>
        <v>0</v>
      </c>
      <c r="E247" s="163">
        <f t="shared" si="72"/>
        <v>0</v>
      </c>
      <c r="F247" s="163">
        <f t="shared" si="72"/>
        <v>0</v>
      </c>
      <c r="G247" s="163">
        <f t="shared" si="71"/>
        <v>0</v>
      </c>
      <c r="H247" s="163">
        <f t="shared" si="71"/>
        <v>0</v>
      </c>
      <c r="I247" s="163">
        <f t="shared" si="71"/>
        <v>0</v>
      </c>
      <c r="J247" s="163">
        <f t="shared" si="71"/>
        <v>0</v>
      </c>
      <c r="K247" s="163">
        <f t="shared" si="71"/>
        <v>0</v>
      </c>
      <c r="L247" s="163">
        <f t="shared" si="71"/>
        <v>0</v>
      </c>
      <c r="M247" s="163">
        <f t="shared" si="71"/>
        <v>0</v>
      </c>
      <c r="N247" s="163">
        <f t="shared" si="71"/>
        <v>0</v>
      </c>
      <c r="O247" s="163">
        <f t="shared" si="71"/>
        <v>0</v>
      </c>
      <c r="P247" s="163">
        <f t="shared" si="71"/>
        <v>0</v>
      </c>
      <c r="Q247" s="163">
        <f t="shared" si="71"/>
        <v>0</v>
      </c>
      <c r="R247" s="163">
        <f t="shared" si="71"/>
        <v>0</v>
      </c>
      <c r="S247" s="163">
        <f t="shared" si="70"/>
        <v>0</v>
      </c>
      <c r="T247" s="163">
        <f t="shared" si="70"/>
        <v>0</v>
      </c>
      <c r="U247" s="163">
        <f t="shared" si="70"/>
        <v>0</v>
      </c>
      <c r="V247" s="163">
        <f t="shared" si="70"/>
        <v>0</v>
      </c>
      <c r="W247" s="163">
        <f t="shared" si="70"/>
        <v>0</v>
      </c>
      <c r="X247" s="163">
        <f t="shared" si="70"/>
        <v>0</v>
      </c>
      <c r="Y247" s="163">
        <f t="shared" si="70"/>
        <v>0</v>
      </c>
      <c r="Z247" s="163">
        <f t="shared" si="70"/>
        <v>0</v>
      </c>
      <c r="AA247" s="163">
        <f t="shared" si="70"/>
        <v>0</v>
      </c>
      <c r="AB247" s="163">
        <f t="shared" si="70"/>
        <v>0</v>
      </c>
      <c r="AC247" s="163">
        <f t="shared" si="70"/>
        <v>0</v>
      </c>
      <c r="AD247" s="163">
        <f t="shared" si="70"/>
        <v>0</v>
      </c>
      <c r="AE247" s="163">
        <f t="shared" si="70"/>
        <v>0</v>
      </c>
      <c r="AF247" s="176">
        <f t="shared" si="70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71"/>
        <v>0</v>
      </c>
      <c r="D248" s="163">
        <f t="shared" si="72"/>
        <v>0</v>
      </c>
      <c r="E248" s="163">
        <f t="shared" si="72"/>
        <v>0</v>
      </c>
      <c r="F248" s="163">
        <f t="shared" si="72"/>
        <v>0</v>
      </c>
      <c r="G248" s="163">
        <f t="shared" si="71"/>
        <v>0</v>
      </c>
      <c r="H248" s="163">
        <f t="shared" si="71"/>
        <v>0</v>
      </c>
      <c r="I248" s="163">
        <f t="shared" si="71"/>
        <v>0</v>
      </c>
      <c r="J248" s="163">
        <f t="shared" si="71"/>
        <v>0</v>
      </c>
      <c r="K248" s="163">
        <f t="shared" si="71"/>
        <v>0</v>
      </c>
      <c r="L248" s="163">
        <f t="shared" si="71"/>
        <v>0</v>
      </c>
      <c r="M248" s="163">
        <f t="shared" si="71"/>
        <v>0</v>
      </c>
      <c r="N248" s="163">
        <f t="shared" si="71"/>
        <v>0</v>
      </c>
      <c r="O248" s="163">
        <f t="shared" si="71"/>
        <v>0</v>
      </c>
      <c r="P248" s="163">
        <f t="shared" si="71"/>
        <v>0</v>
      </c>
      <c r="Q248" s="163">
        <f t="shared" si="71"/>
        <v>0</v>
      </c>
      <c r="R248" s="163">
        <f t="shared" si="71"/>
        <v>0</v>
      </c>
      <c r="S248" s="163">
        <f t="shared" ref="S248:AF263" si="73">R248</f>
        <v>0</v>
      </c>
      <c r="T248" s="163">
        <f t="shared" si="73"/>
        <v>0</v>
      </c>
      <c r="U248" s="163">
        <f t="shared" si="73"/>
        <v>0</v>
      </c>
      <c r="V248" s="163">
        <f t="shared" si="73"/>
        <v>0</v>
      </c>
      <c r="W248" s="163">
        <f t="shared" si="73"/>
        <v>0</v>
      </c>
      <c r="X248" s="163">
        <f t="shared" si="73"/>
        <v>0</v>
      </c>
      <c r="Y248" s="163">
        <f t="shared" si="73"/>
        <v>0</v>
      </c>
      <c r="Z248" s="163">
        <f t="shared" si="73"/>
        <v>0</v>
      </c>
      <c r="AA248" s="163">
        <f t="shared" si="73"/>
        <v>0</v>
      </c>
      <c r="AB248" s="163">
        <f t="shared" si="73"/>
        <v>0</v>
      </c>
      <c r="AC248" s="163">
        <f t="shared" si="73"/>
        <v>0</v>
      </c>
      <c r="AD248" s="163">
        <f t="shared" si="73"/>
        <v>0</v>
      </c>
      <c r="AE248" s="163">
        <f t="shared" si="73"/>
        <v>0</v>
      </c>
      <c r="AF248" s="176">
        <f t="shared" si="73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R264" si="74">B249</f>
        <v>0</v>
      </c>
      <c r="D249" s="163">
        <f t="shared" si="72"/>
        <v>0</v>
      </c>
      <c r="E249" s="163">
        <f t="shared" si="72"/>
        <v>0</v>
      </c>
      <c r="F249" s="163">
        <f t="shared" si="72"/>
        <v>0</v>
      </c>
      <c r="G249" s="163">
        <f t="shared" si="74"/>
        <v>0</v>
      </c>
      <c r="H249" s="163">
        <f t="shared" si="74"/>
        <v>0</v>
      </c>
      <c r="I249" s="163">
        <f t="shared" si="74"/>
        <v>0</v>
      </c>
      <c r="J249" s="163">
        <f t="shared" si="74"/>
        <v>0</v>
      </c>
      <c r="K249" s="163">
        <f t="shared" si="74"/>
        <v>0</v>
      </c>
      <c r="L249" s="163">
        <f t="shared" si="74"/>
        <v>0</v>
      </c>
      <c r="M249" s="163">
        <f t="shared" si="74"/>
        <v>0</v>
      </c>
      <c r="N249" s="163">
        <f t="shared" si="74"/>
        <v>0</v>
      </c>
      <c r="O249" s="163">
        <f t="shared" si="74"/>
        <v>0</v>
      </c>
      <c r="P249" s="163">
        <f t="shared" si="74"/>
        <v>0</v>
      </c>
      <c r="Q249" s="163">
        <f t="shared" si="74"/>
        <v>0</v>
      </c>
      <c r="R249" s="163">
        <f t="shared" si="74"/>
        <v>0</v>
      </c>
      <c r="S249" s="163">
        <f t="shared" si="73"/>
        <v>0</v>
      </c>
      <c r="T249" s="163">
        <f t="shared" si="73"/>
        <v>0</v>
      </c>
      <c r="U249" s="163">
        <f t="shared" si="73"/>
        <v>0</v>
      </c>
      <c r="V249" s="163">
        <f t="shared" si="73"/>
        <v>0</v>
      </c>
      <c r="W249" s="163">
        <f t="shared" si="73"/>
        <v>0</v>
      </c>
      <c r="X249" s="163">
        <f t="shared" si="73"/>
        <v>0</v>
      </c>
      <c r="Y249" s="163">
        <f t="shared" si="73"/>
        <v>0</v>
      </c>
      <c r="Z249" s="163">
        <f t="shared" si="73"/>
        <v>0</v>
      </c>
      <c r="AA249" s="163">
        <f t="shared" si="73"/>
        <v>0</v>
      </c>
      <c r="AB249" s="163">
        <f t="shared" si="73"/>
        <v>0</v>
      </c>
      <c r="AC249" s="163">
        <f t="shared" si="73"/>
        <v>0</v>
      </c>
      <c r="AD249" s="163">
        <f t="shared" si="73"/>
        <v>0</v>
      </c>
      <c r="AE249" s="163">
        <f t="shared" si="73"/>
        <v>0</v>
      </c>
      <c r="AF249" s="176">
        <f t="shared" si="73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74"/>
        <v>0</v>
      </c>
      <c r="D250" s="163">
        <f t="shared" si="72"/>
        <v>0</v>
      </c>
      <c r="E250" s="163">
        <f t="shared" si="72"/>
        <v>0</v>
      </c>
      <c r="F250" s="163">
        <f t="shared" si="72"/>
        <v>0</v>
      </c>
      <c r="G250" s="163">
        <f t="shared" si="74"/>
        <v>0</v>
      </c>
      <c r="H250" s="163">
        <f t="shared" si="74"/>
        <v>0</v>
      </c>
      <c r="I250" s="163">
        <f t="shared" si="74"/>
        <v>0</v>
      </c>
      <c r="J250" s="163">
        <f t="shared" si="74"/>
        <v>0</v>
      </c>
      <c r="K250" s="163">
        <f t="shared" si="74"/>
        <v>0</v>
      </c>
      <c r="L250" s="163">
        <f t="shared" si="74"/>
        <v>0</v>
      </c>
      <c r="M250" s="163">
        <f t="shared" si="74"/>
        <v>0</v>
      </c>
      <c r="N250" s="163">
        <f t="shared" si="74"/>
        <v>0</v>
      </c>
      <c r="O250" s="163">
        <f t="shared" si="74"/>
        <v>0</v>
      </c>
      <c r="P250" s="163">
        <f t="shared" si="74"/>
        <v>0</v>
      </c>
      <c r="Q250" s="163">
        <f t="shared" si="74"/>
        <v>0</v>
      </c>
      <c r="R250" s="163">
        <f t="shared" si="74"/>
        <v>0</v>
      </c>
      <c r="S250" s="163">
        <f t="shared" si="73"/>
        <v>0</v>
      </c>
      <c r="T250" s="163">
        <f t="shared" si="73"/>
        <v>0</v>
      </c>
      <c r="U250" s="163">
        <f t="shared" si="73"/>
        <v>0</v>
      </c>
      <c r="V250" s="163">
        <f t="shared" si="73"/>
        <v>0</v>
      </c>
      <c r="W250" s="163">
        <f t="shared" si="73"/>
        <v>0</v>
      </c>
      <c r="X250" s="163">
        <f t="shared" si="73"/>
        <v>0</v>
      </c>
      <c r="Y250" s="163">
        <f t="shared" si="73"/>
        <v>0</v>
      </c>
      <c r="Z250" s="163">
        <f t="shared" si="73"/>
        <v>0</v>
      </c>
      <c r="AA250" s="163">
        <f t="shared" si="73"/>
        <v>0</v>
      </c>
      <c r="AB250" s="163">
        <f t="shared" si="73"/>
        <v>0</v>
      </c>
      <c r="AC250" s="163">
        <f t="shared" si="73"/>
        <v>0</v>
      </c>
      <c r="AD250" s="163">
        <f t="shared" si="73"/>
        <v>0</v>
      </c>
      <c r="AE250" s="163">
        <f t="shared" si="73"/>
        <v>0</v>
      </c>
      <c r="AF250" s="176">
        <f t="shared" si="73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74"/>
        <v>0</v>
      </c>
      <c r="D251" s="163">
        <f t="shared" si="72"/>
        <v>0</v>
      </c>
      <c r="E251" s="163">
        <f t="shared" si="72"/>
        <v>0</v>
      </c>
      <c r="F251" s="163">
        <f t="shared" si="72"/>
        <v>0</v>
      </c>
      <c r="G251" s="163">
        <f t="shared" si="74"/>
        <v>0</v>
      </c>
      <c r="H251" s="163">
        <f t="shared" si="74"/>
        <v>0</v>
      </c>
      <c r="I251" s="163">
        <f t="shared" si="74"/>
        <v>0</v>
      </c>
      <c r="J251" s="163">
        <f t="shared" si="74"/>
        <v>0</v>
      </c>
      <c r="K251" s="163">
        <f t="shared" si="74"/>
        <v>0</v>
      </c>
      <c r="L251" s="163">
        <f t="shared" si="74"/>
        <v>0</v>
      </c>
      <c r="M251" s="163">
        <f t="shared" si="74"/>
        <v>0</v>
      </c>
      <c r="N251" s="163">
        <f t="shared" si="74"/>
        <v>0</v>
      </c>
      <c r="O251" s="163">
        <f t="shared" si="74"/>
        <v>0</v>
      </c>
      <c r="P251" s="163">
        <f t="shared" si="74"/>
        <v>0</v>
      </c>
      <c r="Q251" s="163">
        <f t="shared" si="74"/>
        <v>0</v>
      </c>
      <c r="R251" s="163">
        <f t="shared" si="74"/>
        <v>0</v>
      </c>
      <c r="S251" s="163">
        <f t="shared" si="73"/>
        <v>0</v>
      </c>
      <c r="T251" s="163">
        <f t="shared" si="73"/>
        <v>0</v>
      </c>
      <c r="U251" s="163">
        <f t="shared" si="73"/>
        <v>0</v>
      </c>
      <c r="V251" s="163">
        <f t="shared" si="73"/>
        <v>0</v>
      </c>
      <c r="W251" s="163">
        <f t="shared" si="73"/>
        <v>0</v>
      </c>
      <c r="X251" s="163">
        <f t="shared" si="73"/>
        <v>0</v>
      </c>
      <c r="Y251" s="163">
        <f t="shared" si="73"/>
        <v>0</v>
      </c>
      <c r="Z251" s="163">
        <f t="shared" si="73"/>
        <v>0</v>
      </c>
      <c r="AA251" s="163">
        <f t="shared" si="73"/>
        <v>0</v>
      </c>
      <c r="AB251" s="163">
        <f t="shared" si="73"/>
        <v>0</v>
      </c>
      <c r="AC251" s="163">
        <f t="shared" si="73"/>
        <v>0</v>
      </c>
      <c r="AD251" s="163">
        <f t="shared" si="73"/>
        <v>0</v>
      </c>
      <c r="AE251" s="163">
        <f t="shared" si="73"/>
        <v>0</v>
      </c>
      <c r="AF251" s="176">
        <f t="shared" si="73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74"/>
        <v>0</v>
      </c>
      <c r="D252" s="163">
        <f t="shared" si="72"/>
        <v>0</v>
      </c>
      <c r="E252" s="163">
        <f t="shared" si="72"/>
        <v>0</v>
      </c>
      <c r="F252" s="163">
        <f t="shared" si="72"/>
        <v>0</v>
      </c>
      <c r="G252" s="163">
        <f t="shared" si="74"/>
        <v>0</v>
      </c>
      <c r="H252" s="163">
        <f t="shared" si="74"/>
        <v>0</v>
      </c>
      <c r="I252" s="163">
        <f t="shared" si="74"/>
        <v>0</v>
      </c>
      <c r="J252" s="163">
        <f t="shared" si="74"/>
        <v>0</v>
      </c>
      <c r="K252" s="163">
        <f t="shared" si="74"/>
        <v>0</v>
      </c>
      <c r="L252" s="163">
        <f t="shared" si="74"/>
        <v>0</v>
      </c>
      <c r="M252" s="163">
        <f t="shared" si="74"/>
        <v>0</v>
      </c>
      <c r="N252" s="163">
        <f t="shared" si="74"/>
        <v>0</v>
      </c>
      <c r="O252" s="163">
        <f t="shared" si="74"/>
        <v>0</v>
      </c>
      <c r="P252" s="163">
        <f t="shared" si="74"/>
        <v>0</v>
      </c>
      <c r="Q252" s="163">
        <f t="shared" si="74"/>
        <v>0</v>
      </c>
      <c r="R252" s="163">
        <f t="shared" si="74"/>
        <v>0</v>
      </c>
      <c r="S252" s="163">
        <f t="shared" si="73"/>
        <v>0</v>
      </c>
      <c r="T252" s="163">
        <f t="shared" si="73"/>
        <v>0</v>
      </c>
      <c r="U252" s="163">
        <f t="shared" si="73"/>
        <v>0</v>
      </c>
      <c r="V252" s="163">
        <f t="shared" si="73"/>
        <v>0</v>
      </c>
      <c r="W252" s="163">
        <f t="shared" si="73"/>
        <v>0</v>
      </c>
      <c r="X252" s="163">
        <f t="shared" si="73"/>
        <v>0</v>
      </c>
      <c r="Y252" s="163">
        <f t="shared" si="73"/>
        <v>0</v>
      </c>
      <c r="Z252" s="163">
        <f t="shared" si="73"/>
        <v>0</v>
      </c>
      <c r="AA252" s="163">
        <f t="shared" si="73"/>
        <v>0</v>
      </c>
      <c r="AB252" s="163">
        <f t="shared" si="73"/>
        <v>0</v>
      </c>
      <c r="AC252" s="163">
        <f t="shared" si="73"/>
        <v>0</v>
      </c>
      <c r="AD252" s="163">
        <f t="shared" si="73"/>
        <v>0</v>
      </c>
      <c r="AE252" s="163">
        <f t="shared" si="73"/>
        <v>0</v>
      </c>
      <c r="AF252" s="176">
        <f t="shared" si="73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74"/>
        <v>0</v>
      </c>
      <c r="D253" s="163">
        <f t="shared" si="72"/>
        <v>0</v>
      </c>
      <c r="E253" s="163">
        <f t="shared" si="72"/>
        <v>0</v>
      </c>
      <c r="F253" s="163">
        <f t="shared" si="72"/>
        <v>0</v>
      </c>
      <c r="G253" s="163">
        <f t="shared" si="74"/>
        <v>0</v>
      </c>
      <c r="H253" s="163">
        <f t="shared" si="74"/>
        <v>0</v>
      </c>
      <c r="I253" s="163">
        <f t="shared" si="74"/>
        <v>0</v>
      </c>
      <c r="J253" s="163">
        <f t="shared" si="74"/>
        <v>0</v>
      </c>
      <c r="K253" s="163">
        <f t="shared" si="74"/>
        <v>0</v>
      </c>
      <c r="L253" s="163">
        <f t="shared" si="74"/>
        <v>0</v>
      </c>
      <c r="M253" s="163">
        <f t="shared" si="74"/>
        <v>0</v>
      </c>
      <c r="N253" s="163">
        <f t="shared" si="74"/>
        <v>0</v>
      </c>
      <c r="O253" s="163">
        <f t="shared" si="74"/>
        <v>0</v>
      </c>
      <c r="P253" s="163">
        <f t="shared" si="74"/>
        <v>0</v>
      </c>
      <c r="Q253" s="163">
        <f t="shared" si="74"/>
        <v>0</v>
      </c>
      <c r="R253" s="163">
        <f t="shared" si="74"/>
        <v>0</v>
      </c>
      <c r="S253" s="163">
        <f t="shared" si="73"/>
        <v>0</v>
      </c>
      <c r="T253" s="163">
        <f t="shared" si="73"/>
        <v>0</v>
      </c>
      <c r="U253" s="163">
        <f t="shared" si="73"/>
        <v>0</v>
      </c>
      <c r="V253" s="163">
        <f t="shared" si="73"/>
        <v>0</v>
      </c>
      <c r="W253" s="163">
        <f t="shared" si="73"/>
        <v>0</v>
      </c>
      <c r="X253" s="163">
        <f t="shared" si="73"/>
        <v>0</v>
      </c>
      <c r="Y253" s="163">
        <f t="shared" si="73"/>
        <v>0</v>
      </c>
      <c r="Z253" s="163">
        <f t="shared" si="73"/>
        <v>0</v>
      </c>
      <c r="AA253" s="163">
        <f t="shared" si="73"/>
        <v>0</v>
      </c>
      <c r="AB253" s="163">
        <f t="shared" si="73"/>
        <v>0</v>
      </c>
      <c r="AC253" s="163">
        <f t="shared" si="73"/>
        <v>0</v>
      </c>
      <c r="AD253" s="163">
        <f t="shared" si="73"/>
        <v>0</v>
      </c>
      <c r="AE253" s="163">
        <f t="shared" si="73"/>
        <v>0</v>
      </c>
      <c r="AF253" s="176">
        <f t="shared" si="73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74"/>
        <v>0</v>
      </c>
      <c r="D254" s="163">
        <f t="shared" si="72"/>
        <v>0</v>
      </c>
      <c r="E254" s="163">
        <f t="shared" si="72"/>
        <v>0</v>
      </c>
      <c r="F254" s="163">
        <f t="shared" si="72"/>
        <v>0</v>
      </c>
      <c r="G254" s="163">
        <f t="shared" si="74"/>
        <v>0</v>
      </c>
      <c r="H254" s="163">
        <f t="shared" si="74"/>
        <v>0</v>
      </c>
      <c r="I254" s="163">
        <f t="shared" si="74"/>
        <v>0</v>
      </c>
      <c r="J254" s="163">
        <f t="shared" si="74"/>
        <v>0</v>
      </c>
      <c r="K254" s="163">
        <f t="shared" si="74"/>
        <v>0</v>
      </c>
      <c r="L254" s="163">
        <f t="shared" si="74"/>
        <v>0</v>
      </c>
      <c r="M254" s="163">
        <f t="shared" si="74"/>
        <v>0</v>
      </c>
      <c r="N254" s="163">
        <f t="shared" si="74"/>
        <v>0</v>
      </c>
      <c r="O254" s="163">
        <f t="shared" si="74"/>
        <v>0</v>
      </c>
      <c r="P254" s="163">
        <f t="shared" si="74"/>
        <v>0</v>
      </c>
      <c r="Q254" s="163">
        <f t="shared" si="74"/>
        <v>0</v>
      </c>
      <c r="R254" s="163">
        <f t="shared" si="74"/>
        <v>0</v>
      </c>
      <c r="S254" s="163">
        <f t="shared" si="73"/>
        <v>0</v>
      </c>
      <c r="T254" s="163">
        <f t="shared" si="73"/>
        <v>0</v>
      </c>
      <c r="U254" s="163">
        <f t="shared" si="73"/>
        <v>0</v>
      </c>
      <c r="V254" s="163">
        <f t="shared" si="73"/>
        <v>0</v>
      </c>
      <c r="W254" s="163">
        <f t="shared" si="73"/>
        <v>0</v>
      </c>
      <c r="X254" s="163">
        <f t="shared" si="73"/>
        <v>0</v>
      </c>
      <c r="Y254" s="163">
        <f t="shared" si="73"/>
        <v>0</v>
      </c>
      <c r="Z254" s="163">
        <f t="shared" si="73"/>
        <v>0</v>
      </c>
      <c r="AA254" s="163">
        <f t="shared" si="73"/>
        <v>0</v>
      </c>
      <c r="AB254" s="163">
        <f t="shared" si="73"/>
        <v>0</v>
      </c>
      <c r="AC254" s="163">
        <f t="shared" si="73"/>
        <v>0</v>
      </c>
      <c r="AD254" s="163">
        <f t="shared" si="73"/>
        <v>0</v>
      </c>
      <c r="AE254" s="163">
        <f t="shared" si="73"/>
        <v>0</v>
      </c>
      <c r="AF254" s="176">
        <f t="shared" si="73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74"/>
        <v>0</v>
      </c>
      <c r="D255" s="163">
        <f t="shared" si="72"/>
        <v>0</v>
      </c>
      <c r="E255" s="163">
        <f t="shared" si="72"/>
        <v>0</v>
      </c>
      <c r="F255" s="163">
        <f t="shared" si="72"/>
        <v>0</v>
      </c>
      <c r="G255" s="163">
        <f t="shared" si="74"/>
        <v>0</v>
      </c>
      <c r="H255" s="163">
        <f t="shared" si="74"/>
        <v>0</v>
      </c>
      <c r="I255" s="163">
        <f t="shared" si="74"/>
        <v>0</v>
      </c>
      <c r="J255" s="163">
        <f t="shared" si="74"/>
        <v>0</v>
      </c>
      <c r="K255" s="163">
        <f t="shared" si="74"/>
        <v>0</v>
      </c>
      <c r="L255" s="163">
        <f t="shared" si="74"/>
        <v>0</v>
      </c>
      <c r="M255" s="163">
        <f t="shared" si="74"/>
        <v>0</v>
      </c>
      <c r="N255" s="163">
        <f t="shared" si="74"/>
        <v>0</v>
      </c>
      <c r="O255" s="163">
        <f t="shared" si="74"/>
        <v>0</v>
      </c>
      <c r="P255" s="163">
        <f t="shared" si="74"/>
        <v>0</v>
      </c>
      <c r="Q255" s="163">
        <f t="shared" si="74"/>
        <v>0</v>
      </c>
      <c r="R255" s="163">
        <f t="shared" si="74"/>
        <v>0</v>
      </c>
      <c r="S255" s="163">
        <f t="shared" si="73"/>
        <v>0</v>
      </c>
      <c r="T255" s="163">
        <f t="shared" si="73"/>
        <v>0</v>
      </c>
      <c r="U255" s="163">
        <f t="shared" si="73"/>
        <v>0</v>
      </c>
      <c r="V255" s="163">
        <f t="shared" si="73"/>
        <v>0</v>
      </c>
      <c r="W255" s="163">
        <f t="shared" si="73"/>
        <v>0</v>
      </c>
      <c r="X255" s="163">
        <f t="shared" si="73"/>
        <v>0</v>
      </c>
      <c r="Y255" s="163">
        <f t="shared" si="73"/>
        <v>0</v>
      </c>
      <c r="Z255" s="163">
        <f t="shared" si="73"/>
        <v>0</v>
      </c>
      <c r="AA255" s="163">
        <f t="shared" si="73"/>
        <v>0</v>
      </c>
      <c r="AB255" s="163">
        <f t="shared" si="73"/>
        <v>0</v>
      </c>
      <c r="AC255" s="163">
        <f t="shared" si="73"/>
        <v>0</v>
      </c>
      <c r="AD255" s="163">
        <f t="shared" si="73"/>
        <v>0</v>
      </c>
      <c r="AE255" s="163">
        <f t="shared" si="73"/>
        <v>0</v>
      </c>
      <c r="AF255" s="176">
        <f t="shared" si="73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74"/>
        <v>0</v>
      </c>
      <c r="D256" s="163">
        <f t="shared" si="72"/>
        <v>0</v>
      </c>
      <c r="E256" s="163">
        <f t="shared" si="72"/>
        <v>0</v>
      </c>
      <c r="F256" s="163">
        <f t="shared" si="72"/>
        <v>0</v>
      </c>
      <c r="G256" s="163">
        <f t="shared" si="74"/>
        <v>0</v>
      </c>
      <c r="H256" s="163">
        <f t="shared" si="74"/>
        <v>0</v>
      </c>
      <c r="I256" s="163">
        <f t="shared" si="74"/>
        <v>0</v>
      </c>
      <c r="J256" s="163">
        <f t="shared" si="74"/>
        <v>0</v>
      </c>
      <c r="K256" s="163">
        <f t="shared" si="74"/>
        <v>0</v>
      </c>
      <c r="L256" s="163">
        <f t="shared" si="74"/>
        <v>0</v>
      </c>
      <c r="M256" s="163">
        <f t="shared" si="74"/>
        <v>0</v>
      </c>
      <c r="N256" s="163">
        <f t="shared" si="74"/>
        <v>0</v>
      </c>
      <c r="O256" s="163">
        <f t="shared" si="74"/>
        <v>0</v>
      </c>
      <c r="P256" s="163">
        <f t="shared" si="74"/>
        <v>0</v>
      </c>
      <c r="Q256" s="163">
        <f t="shared" si="74"/>
        <v>0</v>
      </c>
      <c r="R256" s="163">
        <f t="shared" si="74"/>
        <v>0</v>
      </c>
      <c r="S256" s="163">
        <f t="shared" si="73"/>
        <v>0</v>
      </c>
      <c r="T256" s="163">
        <f t="shared" si="73"/>
        <v>0</v>
      </c>
      <c r="U256" s="163">
        <f t="shared" si="73"/>
        <v>0</v>
      </c>
      <c r="V256" s="163">
        <f t="shared" si="73"/>
        <v>0</v>
      </c>
      <c r="W256" s="163">
        <f t="shared" si="73"/>
        <v>0</v>
      </c>
      <c r="X256" s="163">
        <f t="shared" si="73"/>
        <v>0</v>
      </c>
      <c r="Y256" s="163">
        <f t="shared" si="73"/>
        <v>0</v>
      </c>
      <c r="Z256" s="163">
        <f t="shared" si="73"/>
        <v>0</v>
      </c>
      <c r="AA256" s="163">
        <f t="shared" si="73"/>
        <v>0</v>
      </c>
      <c r="AB256" s="163">
        <f t="shared" si="73"/>
        <v>0</v>
      </c>
      <c r="AC256" s="163">
        <f t="shared" si="73"/>
        <v>0</v>
      </c>
      <c r="AD256" s="163">
        <f t="shared" si="73"/>
        <v>0</v>
      </c>
      <c r="AE256" s="163">
        <f t="shared" si="73"/>
        <v>0</v>
      </c>
      <c r="AF256" s="176">
        <f t="shared" si="73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74"/>
        <v>0</v>
      </c>
      <c r="D257" s="163">
        <f t="shared" si="72"/>
        <v>0</v>
      </c>
      <c r="E257" s="163">
        <f t="shared" si="72"/>
        <v>0</v>
      </c>
      <c r="F257" s="163">
        <f t="shared" si="72"/>
        <v>0</v>
      </c>
      <c r="G257" s="163">
        <f t="shared" si="74"/>
        <v>0</v>
      </c>
      <c r="H257" s="163">
        <f t="shared" si="74"/>
        <v>0</v>
      </c>
      <c r="I257" s="163">
        <f t="shared" si="74"/>
        <v>0</v>
      </c>
      <c r="J257" s="163">
        <f t="shared" si="74"/>
        <v>0</v>
      </c>
      <c r="K257" s="163">
        <f t="shared" si="74"/>
        <v>0</v>
      </c>
      <c r="L257" s="163">
        <f t="shared" si="74"/>
        <v>0</v>
      </c>
      <c r="M257" s="163">
        <f t="shared" si="74"/>
        <v>0</v>
      </c>
      <c r="N257" s="163">
        <f t="shared" si="74"/>
        <v>0</v>
      </c>
      <c r="O257" s="163">
        <f t="shared" si="74"/>
        <v>0</v>
      </c>
      <c r="P257" s="163">
        <f t="shared" si="74"/>
        <v>0</v>
      </c>
      <c r="Q257" s="163">
        <f t="shared" si="74"/>
        <v>0</v>
      </c>
      <c r="R257" s="163">
        <f t="shared" si="74"/>
        <v>0</v>
      </c>
      <c r="S257" s="163">
        <f t="shared" si="73"/>
        <v>0</v>
      </c>
      <c r="T257" s="163">
        <f t="shared" si="73"/>
        <v>0</v>
      </c>
      <c r="U257" s="163">
        <f t="shared" si="73"/>
        <v>0</v>
      </c>
      <c r="V257" s="163">
        <f t="shared" si="73"/>
        <v>0</v>
      </c>
      <c r="W257" s="163">
        <f t="shared" si="73"/>
        <v>0</v>
      </c>
      <c r="X257" s="163">
        <f t="shared" si="73"/>
        <v>0</v>
      </c>
      <c r="Y257" s="163">
        <f t="shared" si="73"/>
        <v>0</v>
      </c>
      <c r="Z257" s="163">
        <f t="shared" si="73"/>
        <v>0</v>
      </c>
      <c r="AA257" s="163">
        <f t="shared" si="73"/>
        <v>0</v>
      </c>
      <c r="AB257" s="163">
        <f t="shared" si="73"/>
        <v>0</v>
      </c>
      <c r="AC257" s="163">
        <f t="shared" si="73"/>
        <v>0</v>
      </c>
      <c r="AD257" s="163">
        <f t="shared" si="73"/>
        <v>0</v>
      </c>
      <c r="AE257" s="163">
        <f t="shared" si="73"/>
        <v>0</v>
      </c>
      <c r="AF257" s="176">
        <f t="shared" si="73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74"/>
        <v>0</v>
      </c>
      <c r="D258" s="163">
        <f t="shared" si="72"/>
        <v>0</v>
      </c>
      <c r="E258" s="163">
        <f t="shared" si="72"/>
        <v>0</v>
      </c>
      <c r="F258" s="163">
        <f t="shared" si="72"/>
        <v>0</v>
      </c>
      <c r="G258" s="163">
        <f t="shared" si="74"/>
        <v>0</v>
      </c>
      <c r="H258" s="163">
        <f t="shared" si="74"/>
        <v>0</v>
      </c>
      <c r="I258" s="163">
        <f t="shared" si="74"/>
        <v>0</v>
      </c>
      <c r="J258" s="163">
        <f t="shared" si="74"/>
        <v>0</v>
      </c>
      <c r="K258" s="163">
        <f t="shared" si="74"/>
        <v>0</v>
      </c>
      <c r="L258" s="163">
        <f t="shared" si="74"/>
        <v>0</v>
      </c>
      <c r="M258" s="163">
        <f t="shared" si="74"/>
        <v>0</v>
      </c>
      <c r="N258" s="163">
        <f t="shared" si="74"/>
        <v>0</v>
      </c>
      <c r="O258" s="163">
        <f t="shared" si="74"/>
        <v>0</v>
      </c>
      <c r="P258" s="163">
        <f t="shared" si="74"/>
        <v>0</v>
      </c>
      <c r="Q258" s="163">
        <f t="shared" si="74"/>
        <v>0</v>
      </c>
      <c r="R258" s="163">
        <f t="shared" si="74"/>
        <v>0</v>
      </c>
      <c r="S258" s="163">
        <f t="shared" si="73"/>
        <v>0</v>
      </c>
      <c r="T258" s="163">
        <f t="shared" si="73"/>
        <v>0</v>
      </c>
      <c r="U258" s="163">
        <f t="shared" si="73"/>
        <v>0</v>
      </c>
      <c r="V258" s="163">
        <f t="shared" si="73"/>
        <v>0</v>
      </c>
      <c r="W258" s="163">
        <f t="shared" si="73"/>
        <v>0</v>
      </c>
      <c r="X258" s="163">
        <f t="shared" si="73"/>
        <v>0</v>
      </c>
      <c r="Y258" s="163">
        <f t="shared" si="73"/>
        <v>0</v>
      </c>
      <c r="Z258" s="163">
        <f t="shared" si="73"/>
        <v>0</v>
      </c>
      <c r="AA258" s="163">
        <f t="shared" si="73"/>
        <v>0</v>
      </c>
      <c r="AB258" s="163">
        <f t="shared" si="73"/>
        <v>0</v>
      </c>
      <c r="AC258" s="163">
        <f t="shared" si="73"/>
        <v>0</v>
      </c>
      <c r="AD258" s="163">
        <f t="shared" si="73"/>
        <v>0</v>
      </c>
      <c r="AE258" s="163">
        <f t="shared" si="73"/>
        <v>0</v>
      </c>
      <c r="AF258" s="176">
        <f t="shared" si="73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74"/>
        <v>0</v>
      </c>
      <c r="D259" s="163">
        <f t="shared" si="72"/>
        <v>0</v>
      </c>
      <c r="E259" s="163">
        <f t="shared" si="72"/>
        <v>0</v>
      </c>
      <c r="F259" s="163">
        <f t="shared" si="72"/>
        <v>0</v>
      </c>
      <c r="G259" s="163">
        <f t="shared" si="74"/>
        <v>0</v>
      </c>
      <c r="H259" s="163">
        <f t="shared" si="74"/>
        <v>0</v>
      </c>
      <c r="I259" s="163">
        <f t="shared" si="74"/>
        <v>0</v>
      </c>
      <c r="J259" s="163">
        <f t="shared" si="74"/>
        <v>0</v>
      </c>
      <c r="K259" s="163">
        <f t="shared" si="74"/>
        <v>0</v>
      </c>
      <c r="L259" s="163">
        <f t="shared" si="74"/>
        <v>0</v>
      </c>
      <c r="M259" s="163">
        <f t="shared" si="74"/>
        <v>0</v>
      </c>
      <c r="N259" s="163">
        <f t="shared" si="74"/>
        <v>0</v>
      </c>
      <c r="O259" s="163">
        <f t="shared" si="74"/>
        <v>0</v>
      </c>
      <c r="P259" s="163">
        <f t="shared" si="74"/>
        <v>0</v>
      </c>
      <c r="Q259" s="163">
        <f t="shared" si="74"/>
        <v>0</v>
      </c>
      <c r="R259" s="163">
        <f t="shared" si="74"/>
        <v>0</v>
      </c>
      <c r="S259" s="163">
        <f t="shared" si="73"/>
        <v>0</v>
      </c>
      <c r="T259" s="163">
        <f t="shared" si="73"/>
        <v>0</v>
      </c>
      <c r="U259" s="163">
        <f t="shared" si="73"/>
        <v>0</v>
      </c>
      <c r="V259" s="163">
        <f t="shared" si="73"/>
        <v>0</v>
      </c>
      <c r="W259" s="163">
        <f t="shared" si="73"/>
        <v>0</v>
      </c>
      <c r="X259" s="163">
        <f t="shared" si="73"/>
        <v>0</v>
      </c>
      <c r="Y259" s="163">
        <f t="shared" si="73"/>
        <v>0</v>
      </c>
      <c r="Z259" s="163">
        <f t="shared" si="73"/>
        <v>0</v>
      </c>
      <c r="AA259" s="163">
        <f t="shared" si="73"/>
        <v>0</v>
      </c>
      <c r="AB259" s="163">
        <f t="shared" si="73"/>
        <v>0</v>
      </c>
      <c r="AC259" s="163">
        <f t="shared" si="73"/>
        <v>0</v>
      </c>
      <c r="AD259" s="163">
        <f t="shared" si="73"/>
        <v>0</v>
      </c>
      <c r="AE259" s="163">
        <f t="shared" si="73"/>
        <v>0</v>
      </c>
      <c r="AF259" s="176">
        <f t="shared" si="73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74"/>
        <v>0</v>
      </c>
      <c r="D260" s="163">
        <f t="shared" si="72"/>
        <v>0</v>
      </c>
      <c r="E260" s="163">
        <f t="shared" si="72"/>
        <v>0</v>
      </c>
      <c r="F260" s="163">
        <f t="shared" si="72"/>
        <v>0</v>
      </c>
      <c r="G260" s="163">
        <f t="shared" si="74"/>
        <v>0</v>
      </c>
      <c r="H260" s="163">
        <f t="shared" si="74"/>
        <v>0</v>
      </c>
      <c r="I260" s="163">
        <f t="shared" si="74"/>
        <v>0</v>
      </c>
      <c r="J260" s="163">
        <f t="shared" si="74"/>
        <v>0</v>
      </c>
      <c r="K260" s="163">
        <f t="shared" si="74"/>
        <v>0</v>
      </c>
      <c r="L260" s="163">
        <f t="shared" si="74"/>
        <v>0</v>
      </c>
      <c r="M260" s="163">
        <f t="shared" si="74"/>
        <v>0</v>
      </c>
      <c r="N260" s="163">
        <f t="shared" si="74"/>
        <v>0</v>
      </c>
      <c r="O260" s="163">
        <f t="shared" si="74"/>
        <v>0</v>
      </c>
      <c r="P260" s="163">
        <f t="shared" si="74"/>
        <v>0</v>
      </c>
      <c r="Q260" s="163">
        <f t="shared" si="74"/>
        <v>0</v>
      </c>
      <c r="R260" s="163">
        <f t="shared" si="74"/>
        <v>0</v>
      </c>
      <c r="S260" s="163">
        <f t="shared" si="73"/>
        <v>0</v>
      </c>
      <c r="T260" s="163">
        <f t="shared" si="73"/>
        <v>0</v>
      </c>
      <c r="U260" s="163">
        <f t="shared" si="73"/>
        <v>0</v>
      </c>
      <c r="V260" s="163">
        <f t="shared" si="73"/>
        <v>0</v>
      </c>
      <c r="W260" s="163">
        <f t="shared" si="73"/>
        <v>0</v>
      </c>
      <c r="X260" s="163">
        <f t="shared" si="73"/>
        <v>0</v>
      </c>
      <c r="Y260" s="163">
        <f t="shared" si="73"/>
        <v>0</v>
      </c>
      <c r="Z260" s="163">
        <f t="shared" si="73"/>
        <v>0</v>
      </c>
      <c r="AA260" s="163">
        <f t="shared" si="73"/>
        <v>0</v>
      </c>
      <c r="AB260" s="163">
        <f t="shared" si="73"/>
        <v>0</v>
      </c>
      <c r="AC260" s="163">
        <f t="shared" si="73"/>
        <v>0</v>
      </c>
      <c r="AD260" s="163">
        <f t="shared" si="73"/>
        <v>0</v>
      </c>
      <c r="AE260" s="163">
        <f t="shared" si="73"/>
        <v>0</v>
      </c>
      <c r="AF260" s="176">
        <f t="shared" si="73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74"/>
        <v>0</v>
      </c>
      <c r="D261" s="163">
        <f t="shared" si="72"/>
        <v>0</v>
      </c>
      <c r="E261" s="163">
        <f t="shared" si="72"/>
        <v>0</v>
      </c>
      <c r="F261" s="163">
        <f t="shared" si="72"/>
        <v>0</v>
      </c>
      <c r="G261" s="163">
        <f t="shared" si="74"/>
        <v>0</v>
      </c>
      <c r="H261" s="163">
        <f t="shared" si="74"/>
        <v>0</v>
      </c>
      <c r="I261" s="163">
        <f t="shared" si="74"/>
        <v>0</v>
      </c>
      <c r="J261" s="163">
        <f t="shared" si="74"/>
        <v>0</v>
      </c>
      <c r="K261" s="163">
        <f t="shared" si="74"/>
        <v>0</v>
      </c>
      <c r="L261" s="163">
        <f t="shared" si="74"/>
        <v>0</v>
      </c>
      <c r="M261" s="163">
        <f t="shared" si="74"/>
        <v>0</v>
      </c>
      <c r="N261" s="163">
        <f t="shared" si="74"/>
        <v>0</v>
      </c>
      <c r="O261" s="163">
        <f t="shared" si="74"/>
        <v>0</v>
      </c>
      <c r="P261" s="163">
        <f t="shared" si="74"/>
        <v>0</v>
      </c>
      <c r="Q261" s="163">
        <f t="shared" si="74"/>
        <v>0</v>
      </c>
      <c r="R261" s="163">
        <f t="shared" si="74"/>
        <v>0</v>
      </c>
      <c r="S261" s="163">
        <f t="shared" si="73"/>
        <v>0</v>
      </c>
      <c r="T261" s="163">
        <f t="shared" si="73"/>
        <v>0</v>
      </c>
      <c r="U261" s="163">
        <f t="shared" si="73"/>
        <v>0</v>
      </c>
      <c r="V261" s="163">
        <f t="shared" si="73"/>
        <v>0</v>
      </c>
      <c r="W261" s="163">
        <f t="shared" si="73"/>
        <v>0</v>
      </c>
      <c r="X261" s="163">
        <f t="shared" si="73"/>
        <v>0</v>
      </c>
      <c r="Y261" s="163">
        <f t="shared" si="73"/>
        <v>0</v>
      </c>
      <c r="Z261" s="163">
        <f t="shared" si="73"/>
        <v>0</v>
      </c>
      <c r="AA261" s="163">
        <f t="shared" si="73"/>
        <v>0</v>
      </c>
      <c r="AB261" s="163">
        <f t="shared" si="73"/>
        <v>0</v>
      </c>
      <c r="AC261" s="163">
        <f t="shared" si="73"/>
        <v>0</v>
      </c>
      <c r="AD261" s="163">
        <f t="shared" si="73"/>
        <v>0</v>
      </c>
      <c r="AE261" s="163">
        <f t="shared" si="73"/>
        <v>0</v>
      </c>
      <c r="AF261" s="176">
        <f t="shared" si="73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74"/>
        <v>0</v>
      </c>
      <c r="D262" s="163">
        <f t="shared" si="72"/>
        <v>0</v>
      </c>
      <c r="E262" s="163">
        <f t="shared" si="72"/>
        <v>0</v>
      </c>
      <c r="F262" s="163">
        <f t="shared" si="72"/>
        <v>0</v>
      </c>
      <c r="G262" s="163">
        <f t="shared" si="74"/>
        <v>0</v>
      </c>
      <c r="H262" s="163">
        <f t="shared" si="74"/>
        <v>0</v>
      </c>
      <c r="I262" s="163">
        <f t="shared" si="74"/>
        <v>0</v>
      </c>
      <c r="J262" s="163">
        <f t="shared" si="74"/>
        <v>0</v>
      </c>
      <c r="K262" s="163">
        <f t="shared" si="74"/>
        <v>0</v>
      </c>
      <c r="L262" s="163">
        <f t="shared" si="74"/>
        <v>0</v>
      </c>
      <c r="M262" s="163">
        <f t="shared" si="74"/>
        <v>0</v>
      </c>
      <c r="N262" s="163">
        <f t="shared" si="74"/>
        <v>0</v>
      </c>
      <c r="O262" s="163">
        <f t="shared" si="74"/>
        <v>0</v>
      </c>
      <c r="P262" s="163">
        <f t="shared" si="74"/>
        <v>0</v>
      </c>
      <c r="Q262" s="163">
        <f t="shared" si="74"/>
        <v>0</v>
      </c>
      <c r="R262" s="163">
        <f t="shared" si="74"/>
        <v>0</v>
      </c>
      <c r="S262" s="163">
        <f t="shared" si="73"/>
        <v>0</v>
      </c>
      <c r="T262" s="163">
        <f t="shared" si="73"/>
        <v>0</v>
      </c>
      <c r="U262" s="163">
        <f t="shared" si="73"/>
        <v>0</v>
      </c>
      <c r="V262" s="163">
        <f t="shared" si="73"/>
        <v>0</v>
      </c>
      <c r="W262" s="163">
        <f t="shared" si="73"/>
        <v>0</v>
      </c>
      <c r="X262" s="163">
        <f t="shared" si="73"/>
        <v>0</v>
      </c>
      <c r="Y262" s="163">
        <f t="shared" si="73"/>
        <v>0</v>
      </c>
      <c r="Z262" s="163">
        <f t="shared" si="73"/>
        <v>0</v>
      </c>
      <c r="AA262" s="163">
        <f t="shared" si="73"/>
        <v>0</v>
      </c>
      <c r="AB262" s="163">
        <f t="shared" si="73"/>
        <v>0</v>
      </c>
      <c r="AC262" s="163">
        <f t="shared" si="73"/>
        <v>0</v>
      </c>
      <c r="AD262" s="163">
        <f t="shared" si="73"/>
        <v>0</v>
      </c>
      <c r="AE262" s="163">
        <f t="shared" si="73"/>
        <v>0</v>
      </c>
      <c r="AF262" s="176">
        <f t="shared" si="73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74"/>
        <v>0</v>
      </c>
      <c r="D263" s="163">
        <f t="shared" si="72"/>
        <v>0</v>
      </c>
      <c r="E263" s="163">
        <f t="shared" si="72"/>
        <v>0</v>
      </c>
      <c r="F263" s="163">
        <f t="shared" si="72"/>
        <v>0</v>
      </c>
      <c r="G263" s="163">
        <f t="shared" si="74"/>
        <v>0</v>
      </c>
      <c r="H263" s="163">
        <f t="shared" si="74"/>
        <v>0</v>
      </c>
      <c r="I263" s="163">
        <f t="shared" si="74"/>
        <v>0</v>
      </c>
      <c r="J263" s="163">
        <f t="shared" si="74"/>
        <v>0</v>
      </c>
      <c r="K263" s="163">
        <f t="shared" si="74"/>
        <v>0</v>
      </c>
      <c r="L263" s="163">
        <f t="shared" si="74"/>
        <v>0</v>
      </c>
      <c r="M263" s="163">
        <f t="shared" si="74"/>
        <v>0</v>
      </c>
      <c r="N263" s="163">
        <f t="shared" si="74"/>
        <v>0</v>
      </c>
      <c r="O263" s="163">
        <f t="shared" si="74"/>
        <v>0</v>
      </c>
      <c r="P263" s="163">
        <f t="shared" si="74"/>
        <v>0</v>
      </c>
      <c r="Q263" s="163">
        <f t="shared" si="74"/>
        <v>0</v>
      </c>
      <c r="R263" s="163">
        <f t="shared" si="74"/>
        <v>0</v>
      </c>
      <c r="S263" s="163">
        <f t="shared" si="73"/>
        <v>0</v>
      </c>
      <c r="T263" s="163">
        <f t="shared" si="73"/>
        <v>0</v>
      </c>
      <c r="U263" s="163">
        <f t="shared" si="73"/>
        <v>0</v>
      </c>
      <c r="V263" s="163">
        <f t="shared" si="73"/>
        <v>0</v>
      </c>
      <c r="W263" s="163">
        <f t="shared" si="73"/>
        <v>0</v>
      </c>
      <c r="X263" s="163">
        <f t="shared" si="73"/>
        <v>0</v>
      </c>
      <c r="Y263" s="163">
        <f t="shared" si="73"/>
        <v>0</v>
      </c>
      <c r="Z263" s="163">
        <f t="shared" si="73"/>
        <v>0</v>
      </c>
      <c r="AA263" s="163">
        <f t="shared" si="73"/>
        <v>0</v>
      </c>
      <c r="AB263" s="163">
        <f t="shared" si="73"/>
        <v>0</v>
      </c>
      <c r="AC263" s="163">
        <f t="shared" si="73"/>
        <v>0</v>
      </c>
      <c r="AD263" s="163">
        <f t="shared" si="73"/>
        <v>0</v>
      </c>
      <c r="AE263" s="163">
        <f t="shared" si="73"/>
        <v>0</v>
      </c>
      <c r="AF263" s="176">
        <f t="shared" si="73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74"/>
        <v>0</v>
      </c>
      <c r="D264" s="163">
        <f t="shared" si="72"/>
        <v>0</v>
      </c>
      <c r="E264" s="163">
        <f t="shared" si="72"/>
        <v>0</v>
      </c>
      <c r="F264" s="163">
        <f t="shared" si="72"/>
        <v>0</v>
      </c>
      <c r="G264" s="163">
        <f t="shared" si="74"/>
        <v>0</v>
      </c>
      <c r="H264" s="163">
        <f t="shared" si="74"/>
        <v>0</v>
      </c>
      <c r="I264" s="163">
        <f t="shared" si="74"/>
        <v>0</v>
      </c>
      <c r="J264" s="163">
        <f t="shared" si="74"/>
        <v>0</v>
      </c>
      <c r="K264" s="163">
        <f t="shared" si="74"/>
        <v>0</v>
      </c>
      <c r="L264" s="163">
        <f t="shared" si="74"/>
        <v>0</v>
      </c>
      <c r="M264" s="163">
        <f t="shared" si="74"/>
        <v>0</v>
      </c>
      <c r="N264" s="163">
        <f t="shared" si="74"/>
        <v>0</v>
      </c>
      <c r="O264" s="163">
        <f t="shared" si="74"/>
        <v>0</v>
      </c>
      <c r="P264" s="163">
        <f t="shared" si="74"/>
        <v>0</v>
      </c>
      <c r="Q264" s="163">
        <f t="shared" si="74"/>
        <v>0</v>
      </c>
      <c r="R264" s="163">
        <f t="shared" si="74"/>
        <v>0</v>
      </c>
      <c r="S264" s="163">
        <f t="shared" ref="S264:AF273" si="75">R264</f>
        <v>0</v>
      </c>
      <c r="T264" s="163">
        <f t="shared" si="75"/>
        <v>0</v>
      </c>
      <c r="U264" s="163">
        <f t="shared" si="75"/>
        <v>0</v>
      </c>
      <c r="V264" s="163">
        <f t="shared" si="75"/>
        <v>0</v>
      </c>
      <c r="W264" s="163">
        <f t="shared" si="75"/>
        <v>0</v>
      </c>
      <c r="X264" s="163">
        <f t="shared" si="75"/>
        <v>0</v>
      </c>
      <c r="Y264" s="163">
        <f t="shared" si="75"/>
        <v>0</v>
      </c>
      <c r="Z264" s="163">
        <f t="shared" si="75"/>
        <v>0</v>
      </c>
      <c r="AA264" s="163">
        <f t="shared" si="75"/>
        <v>0</v>
      </c>
      <c r="AB264" s="163">
        <f t="shared" si="75"/>
        <v>0</v>
      </c>
      <c r="AC264" s="163">
        <f t="shared" si="75"/>
        <v>0</v>
      </c>
      <c r="AD264" s="163">
        <f t="shared" si="75"/>
        <v>0</v>
      </c>
      <c r="AE264" s="163">
        <f t="shared" si="75"/>
        <v>0</v>
      </c>
      <c r="AF264" s="176">
        <f t="shared" si="75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R273" si="76">B265</f>
        <v>0</v>
      </c>
      <c r="D265" s="163">
        <f t="shared" si="76"/>
        <v>0</v>
      </c>
      <c r="E265" s="163">
        <f t="shared" si="76"/>
        <v>0</v>
      </c>
      <c r="F265" s="163">
        <f t="shared" si="76"/>
        <v>0</v>
      </c>
      <c r="G265" s="163">
        <f t="shared" si="76"/>
        <v>0</v>
      </c>
      <c r="H265" s="163">
        <f t="shared" si="76"/>
        <v>0</v>
      </c>
      <c r="I265" s="163">
        <f t="shared" si="76"/>
        <v>0</v>
      </c>
      <c r="J265" s="163">
        <f t="shared" si="76"/>
        <v>0</v>
      </c>
      <c r="K265" s="163">
        <f t="shared" si="76"/>
        <v>0</v>
      </c>
      <c r="L265" s="163">
        <f t="shared" si="76"/>
        <v>0</v>
      </c>
      <c r="M265" s="163">
        <f t="shared" si="76"/>
        <v>0</v>
      </c>
      <c r="N265" s="163">
        <f t="shared" si="76"/>
        <v>0</v>
      </c>
      <c r="O265" s="163">
        <f t="shared" si="76"/>
        <v>0</v>
      </c>
      <c r="P265" s="163">
        <f t="shared" si="76"/>
        <v>0</v>
      </c>
      <c r="Q265" s="163">
        <f t="shared" si="76"/>
        <v>0</v>
      </c>
      <c r="R265" s="163">
        <f t="shared" si="76"/>
        <v>0</v>
      </c>
      <c r="S265" s="163">
        <f t="shared" si="75"/>
        <v>0</v>
      </c>
      <c r="T265" s="163">
        <f t="shared" si="75"/>
        <v>0</v>
      </c>
      <c r="U265" s="163">
        <f t="shared" si="75"/>
        <v>0</v>
      </c>
      <c r="V265" s="163">
        <f t="shared" si="75"/>
        <v>0</v>
      </c>
      <c r="W265" s="163">
        <f t="shared" si="75"/>
        <v>0</v>
      </c>
      <c r="X265" s="163">
        <f t="shared" si="75"/>
        <v>0</v>
      </c>
      <c r="Y265" s="163">
        <f t="shared" si="75"/>
        <v>0</v>
      </c>
      <c r="Z265" s="163">
        <f t="shared" si="75"/>
        <v>0</v>
      </c>
      <c r="AA265" s="163">
        <f t="shared" si="75"/>
        <v>0</v>
      </c>
      <c r="AB265" s="163">
        <f t="shared" si="75"/>
        <v>0</v>
      </c>
      <c r="AC265" s="163">
        <f t="shared" si="75"/>
        <v>0</v>
      </c>
      <c r="AD265" s="163">
        <f t="shared" si="75"/>
        <v>0</v>
      </c>
      <c r="AE265" s="163">
        <f t="shared" si="75"/>
        <v>0</v>
      </c>
      <c r="AF265" s="176">
        <f t="shared" si="75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76"/>
        <v>0</v>
      </c>
      <c r="D266" s="163">
        <f t="shared" si="76"/>
        <v>0</v>
      </c>
      <c r="E266" s="163">
        <f t="shared" si="76"/>
        <v>0</v>
      </c>
      <c r="F266" s="163">
        <f t="shared" si="76"/>
        <v>0</v>
      </c>
      <c r="G266" s="163">
        <f t="shared" si="76"/>
        <v>0</v>
      </c>
      <c r="H266" s="163">
        <f t="shared" si="76"/>
        <v>0</v>
      </c>
      <c r="I266" s="163">
        <f t="shared" si="76"/>
        <v>0</v>
      </c>
      <c r="J266" s="163">
        <f t="shared" si="76"/>
        <v>0</v>
      </c>
      <c r="K266" s="163">
        <f t="shared" si="76"/>
        <v>0</v>
      </c>
      <c r="L266" s="163">
        <f t="shared" si="76"/>
        <v>0</v>
      </c>
      <c r="M266" s="163">
        <f t="shared" si="76"/>
        <v>0</v>
      </c>
      <c r="N266" s="163">
        <f t="shared" si="76"/>
        <v>0</v>
      </c>
      <c r="O266" s="163">
        <f t="shared" si="76"/>
        <v>0</v>
      </c>
      <c r="P266" s="163">
        <f t="shared" si="76"/>
        <v>0</v>
      </c>
      <c r="Q266" s="163">
        <f t="shared" si="76"/>
        <v>0</v>
      </c>
      <c r="R266" s="163">
        <f t="shared" si="76"/>
        <v>0</v>
      </c>
      <c r="S266" s="163">
        <f t="shared" si="75"/>
        <v>0</v>
      </c>
      <c r="T266" s="163">
        <f t="shared" si="75"/>
        <v>0</v>
      </c>
      <c r="U266" s="163">
        <f t="shared" si="75"/>
        <v>0</v>
      </c>
      <c r="V266" s="163">
        <f t="shared" si="75"/>
        <v>0</v>
      </c>
      <c r="W266" s="163">
        <f t="shared" si="75"/>
        <v>0</v>
      </c>
      <c r="X266" s="163">
        <f t="shared" si="75"/>
        <v>0</v>
      </c>
      <c r="Y266" s="163">
        <f t="shared" si="75"/>
        <v>0</v>
      </c>
      <c r="Z266" s="163">
        <f t="shared" si="75"/>
        <v>0</v>
      </c>
      <c r="AA266" s="163">
        <f t="shared" si="75"/>
        <v>0</v>
      </c>
      <c r="AB266" s="163">
        <f t="shared" si="75"/>
        <v>0</v>
      </c>
      <c r="AC266" s="163">
        <f t="shared" si="75"/>
        <v>0</v>
      </c>
      <c r="AD266" s="163">
        <f t="shared" si="75"/>
        <v>0</v>
      </c>
      <c r="AE266" s="163">
        <f t="shared" si="75"/>
        <v>0</v>
      </c>
      <c r="AF266" s="176">
        <f t="shared" si="75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76"/>
        <v>0</v>
      </c>
      <c r="D267" s="163">
        <f t="shared" si="76"/>
        <v>0</v>
      </c>
      <c r="E267" s="163">
        <f t="shared" si="76"/>
        <v>0</v>
      </c>
      <c r="F267" s="163">
        <f t="shared" si="76"/>
        <v>0</v>
      </c>
      <c r="G267" s="163">
        <f t="shared" si="76"/>
        <v>0</v>
      </c>
      <c r="H267" s="163">
        <f t="shared" si="76"/>
        <v>0</v>
      </c>
      <c r="I267" s="163">
        <f t="shared" si="76"/>
        <v>0</v>
      </c>
      <c r="J267" s="163">
        <f t="shared" si="76"/>
        <v>0</v>
      </c>
      <c r="K267" s="163">
        <f t="shared" si="76"/>
        <v>0</v>
      </c>
      <c r="L267" s="163">
        <f t="shared" si="76"/>
        <v>0</v>
      </c>
      <c r="M267" s="163">
        <f t="shared" si="76"/>
        <v>0</v>
      </c>
      <c r="N267" s="163">
        <f t="shared" si="76"/>
        <v>0</v>
      </c>
      <c r="O267" s="163">
        <f t="shared" si="76"/>
        <v>0</v>
      </c>
      <c r="P267" s="163">
        <f t="shared" si="76"/>
        <v>0</v>
      </c>
      <c r="Q267" s="163">
        <f t="shared" si="76"/>
        <v>0</v>
      </c>
      <c r="R267" s="163">
        <f t="shared" si="76"/>
        <v>0</v>
      </c>
      <c r="S267" s="163">
        <f t="shared" si="75"/>
        <v>0</v>
      </c>
      <c r="T267" s="163">
        <f t="shared" si="75"/>
        <v>0</v>
      </c>
      <c r="U267" s="163">
        <f t="shared" si="75"/>
        <v>0</v>
      </c>
      <c r="V267" s="163">
        <f t="shared" si="75"/>
        <v>0</v>
      </c>
      <c r="W267" s="163">
        <f t="shared" si="75"/>
        <v>0</v>
      </c>
      <c r="X267" s="163">
        <f t="shared" si="75"/>
        <v>0</v>
      </c>
      <c r="Y267" s="163">
        <f t="shared" si="75"/>
        <v>0</v>
      </c>
      <c r="Z267" s="163">
        <f t="shared" si="75"/>
        <v>0</v>
      </c>
      <c r="AA267" s="163">
        <f t="shared" si="75"/>
        <v>0</v>
      </c>
      <c r="AB267" s="163">
        <f t="shared" si="75"/>
        <v>0</v>
      </c>
      <c r="AC267" s="163">
        <f t="shared" si="75"/>
        <v>0</v>
      </c>
      <c r="AD267" s="163">
        <f t="shared" si="75"/>
        <v>0</v>
      </c>
      <c r="AE267" s="163">
        <f t="shared" si="75"/>
        <v>0</v>
      </c>
      <c r="AF267" s="176">
        <f t="shared" si="75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76"/>
        <v>0</v>
      </c>
      <c r="D268" s="163">
        <f t="shared" si="76"/>
        <v>0</v>
      </c>
      <c r="E268" s="163">
        <f t="shared" si="76"/>
        <v>0</v>
      </c>
      <c r="F268" s="163">
        <f t="shared" si="76"/>
        <v>0</v>
      </c>
      <c r="G268" s="163">
        <f t="shared" si="76"/>
        <v>0</v>
      </c>
      <c r="H268" s="163">
        <f t="shared" si="76"/>
        <v>0</v>
      </c>
      <c r="I268" s="163">
        <f t="shared" si="76"/>
        <v>0</v>
      </c>
      <c r="J268" s="163">
        <f t="shared" si="76"/>
        <v>0</v>
      </c>
      <c r="K268" s="163">
        <f t="shared" si="76"/>
        <v>0</v>
      </c>
      <c r="L268" s="163">
        <f t="shared" si="76"/>
        <v>0</v>
      </c>
      <c r="M268" s="163">
        <f t="shared" si="76"/>
        <v>0</v>
      </c>
      <c r="N268" s="163">
        <f t="shared" si="76"/>
        <v>0</v>
      </c>
      <c r="O268" s="163">
        <f t="shared" si="76"/>
        <v>0</v>
      </c>
      <c r="P268" s="163">
        <f t="shared" si="76"/>
        <v>0</v>
      </c>
      <c r="Q268" s="163">
        <f t="shared" si="76"/>
        <v>0</v>
      </c>
      <c r="R268" s="163">
        <f t="shared" si="76"/>
        <v>0</v>
      </c>
      <c r="S268" s="163">
        <f t="shared" si="75"/>
        <v>0</v>
      </c>
      <c r="T268" s="163">
        <f t="shared" si="75"/>
        <v>0</v>
      </c>
      <c r="U268" s="163">
        <f t="shared" si="75"/>
        <v>0</v>
      </c>
      <c r="V268" s="163">
        <f t="shared" si="75"/>
        <v>0</v>
      </c>
      <c r="W268" s="163">
        <f t="shared" si="75"/>
        <v>0</v>
      </c>
      <c r="X268" s="163">
        <f t="shared" si="75"/>
        <v>0</v>
      </c>
      <c r="Y268" s="163">
        <f t="shared" si="75"/>
        <v>0</v>
      </c>
      <c r="Z268" s="163">
        <f t="shared" si="75"/>
        <v>0</v>
      </c>
      <c r="AA268" s="163">
        <f t="shared" si="75"/>
        <v>0</v>
      </c>
      <c r="AB268" s="163">
        <f t="shared" si="75"/>
        <v>0</v>
      </c>
      <c r="AC268" s="163">
        <f t="shared" si="75"/>
        <v>0</v>
      </c>
      <c r="AD268" s="163">
        <f t="shared" si="75"/>
        <v>0</v>
      </c>
      <c r="AE268" s="163">
        <f t="shared" si="75"/>
        <v>0</v>
      </c>
      <c r="AF268" s="176">
        <f t="shared" si="75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76"/>
        <v>0</v>
      </c>
      <c r="D269" s="163">
        <f t="shared" si="76"/>
        <v>0</v>
      </c>
      <c r="E269" s="163">
        <f t="shared" si="76"/>
        <v>0</v>
      </c>
      <c r="F269" s="163">
        <f t="shared" si="76"/>
        <v>0</v>
      </c>
      <c r="G269" s="163">
        <f t="shared" si="76"/>
        <v>0</v>
      </c>
      <c r="H269" s="163">
        <f t="shared" si="76"/>
        <v>0</v>
      </c>
      <c r="I269" s="163">
        <f t="shared" si="76"/>
        <v>0</v>
      </c>
      <c r="J269" s="163">
        <f t="shared" si="76"/>
        <v>0</v>
      </c>
      <c r="K269" s="163">
        <f t="shared" si="76"/>
        <v>0</v>
      </c>
      <c r="L269" s="163">
        <f t="shared" si="76"/>
        <v>0</v>
      </c>
      <c r="M269" s="163">
        <f t="shared" si="76"/>
        <v>0</v>
      </c>
      <c r="N269" s="163">
        <f t="shared" si="76"/>
        <v>0</v>
      </c>
      <c r="O269" s="163">
        <f t="shared" si="76"/>
        <v>0</v>
      </c>
      <c r="P269" s="163">
        <f t="shared" si="76"/>
        <v>0</v>
      </c>
      <c r="Q269" s="163">
        <f t="shared" si="76"/>
        <v>0</v>
      </c>
      <c r="R269" s="163">
        <f t="shared" si="76"/>
        <v>0</v>
      </c>
      <c r="S269" s="163">
        <f t="shared" si="75"/>
        <v>0</v>
      </c>
      <c r="T269" s="163">
        <f t="shared" si="75"/>
        <v>0</v>
      </c>
      <c r="U269" s="163">
        <f t="shared" si="75"/>
        <v>0</v>
      </c>
      <c r="V269" s="163">
        <f t="shared" si="75"/>
        <v>0</v>
      </c>
      <c r="W269" s="163">
        <f t="shared" si="75"/>
        <v>0</v>
      </c>
      <c r="X269" s="163">
        <f t="shared" si="75"/>
        <v>0</v>
      </c>
      <c r="Y269" s="163">
        <f t="shared" si="75"/>
        <v>0</v>
      </c>
      <c r="Z269" s="163">
        <f t="shared" si="75"/>
        <v>0</v>
      </c>
      <c r="AA269" s="163">
        <f t="shared" si="75"/>
        <v>0</v>
      </c>
      <c r="AB269" s="163">
        <f t="shared" si="75"/>
        <v>0</v>
      </c>
      <c r="AC269" s="163">
        <f t="shared" si="75"/>
        <v>0</v>
      </c>
      <c r="AD269" s="163">
        <f t="shared" si="75"/>
        <v>0</v>
      </c>
      <c r="AE269" s="163">
        <f t="shared" si="75"/>
        <v>0</v>
      </c>
      <c r="AF269" s="176">
        <f t="shared" si="75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76"/>
        <v>0</v>
      </c>
      <c r="D270" s="163">
        <f t="shared" si="76"/>
        <v>0</v>
      </c>
      <c r="E270" s="163">
        <f t="shared" si="76"/>
        <v>0</v>
      </c>
      <c r="F270" s="163">
        <f t="shared" si="76"/>
        <v>0</v>
      </c>
      <c r="G270" s="163">
        <f t="shared" si="76"/>
        <v>0</v>
      </c>
      <c r="H270" s="163">
        <f t="shared" si="76"/>
        <v>0</v>
      </c>
      <c r="I270" s="163">
        <f t="shared" si="76"/>
        <v>0</v>
      </c>
      <c r="J270" s="163">
        <f t="shared" si="76"/>
        <v>0</v>
      </c>
      <c r="K270" s="163">
        <f t="shared" si="76"/>
        <v>0</v>
      </c>
      <c r="L270" s="163">
        <f t="shared" si="76"/>
        <v>0</v>
      </c>
      <c r="M270" s="163">
        <f t="shared" si="76"/>
        <v>0</v>
      </c>
      <c r="N270" s="163">
        <f t="shared" si="76"/>
        <v>0</v>
      </c>
      <c r="O270" s="163">
        <f t="shared" si="76"/>
        <v>0</v>
      </c>
      <c r="P270" s="163">
        <f t="shared" si="76"/>
        <v>0</v>
      </c>
      <c r="Q270" s="163">
        <f t="shared" si="76"/>
        <v>0</v>
      </c>
      <c r="R270" s="163">
        <f t="shared" si="76"/>
        <v>0</v>
      </c>
      <c r="S270" s="163">
        <f t="shared" si="75"/>
        <v>0</v>
      </c>
      <c r="T270" s="163">
        <f t="shared" si="75"/>
        <v>0</v>
      </c>
      <c r="U270" s="163">
        <f t="shared" si="75"/>
        <v>0</v>
      </c>
      <c r="V270" s="163">
        <f t="shared" si="75"/>
        <v>0</v>
      </c>
      <c r="W270" s="163">
        <f t="shared" si="75"/>
        <v>0</v>
      </c>
      <c r="X270" s="163">
        <f t="shared" si="75"/>
        <v>0</v>
      </c>
      <c r="Y270" s="163">
        <f t="shared" si="75"/>
        <v>0</v>
      </c>
      <c r="Z270" s="163">
        <f t="shared" si="75"/>
        <v>0</v>
      </c>
      <c r="AA270" s="163">
        <f t="shared" si="75"/>
        <v>0</v>
      </c>
      <c r="AB270" s="163">
        <f t="shared" si="75"/>
        <v>0</v>
      </c>
      <c r="AC270" s="163">
        <f t="shared" si="75"/>
        <v>0</v>
      </c>
      <c r="AD270" s="163">
        <f t="shared" si="75"/>
        <v>0</v>
      </c>
      <c r="AE270" s="163">
        <f t="shared" si="75"/>
        <v>0</v>
      </c>
      <c r="AF270" s="176">
        <f t="shared" si="75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76"/>
        <v>0</v>
      </c>
      <c r="D271" s="163">
        <f t="shared" si="76"/>
        <v>0</v>
      </c>
      <c r="E271" s="163">
        <f t="shared" si="76"/>
        <v>0</v>
      </c>
      <c r="F271" s="163">
        <f t="shared" si="76"/>
        <v>0</v>
      </c>
      <c r="G271" s="163">
        <f t="shared" si="76"/>
        <v>0</v>
      </c>
      <c r="H271" s="163">
        <f t="shared" si="76"/>
        <v>0</v>
      </c>
      <c r="I271" s="163">
        <f t="shared" si="76"/>
        <v>0</v>
      </c>
      <c r="J271" s="163">
        <f t="shared" si="76"/>
        <v>0</v>
      </c>
      <c r="K271" s="163">
        <f t="shared" si="76"/>
        <v>0</v>
      </c>
      <c r="L271" s="163">
        <f t="shared" si="76"/>
        <v>0</v>
      </c>
      <c r="M271" s="163">
        <f t="shared" si="76"/>
        <v>0</v>
      </c>
      <c r="N271" s="163">
        <f t="shared" si="76"/>
        <v>0</v>
      </c>
      <c r="O271" s="163">
        <f t="shared" si="76"/>
        <v>0</v>
      </c>
      <c r="P271" s="163">
        <f t="shared" si="76"/>
        <v>0</v>
      </c>
      <c r="Q271" s="163">
        <f t="shared" si="76"/>
        <v>0</v>
      </c>
      <c r="R271" s="163">
        <f t="shared" si="76"/>
        <v>0</v>
      </c>
      <c r="S271" s="163">
        <f t="shared" si="75"/>
        <v>0</v>
      </c>
      <c r="T271" s="163">
        <f t="shared" si="75"/>
        <v>0</v>
      </c>
      <c r="U271" s="163">
        <f t="shared" si="75"/>
        <v>0</v>
      </c>
      <c r="V271" s="163">
        <f t="shared" si="75"/>
        <v>0</v>
      </c>
      <c r="W271" s="163">
        <f t="shared" si="75"/>
        <v>0</v>
      </c>
      <c r="X271" s="163">
        <f t="shared" si="75"/>
        <v>0</v>
      </c>
      <c r="Y271" s="163">
        <f t="shared" si="75"/>
        <v>0</v>
      </c>
      <c r="Z271" s="163">
        <f t="shared" si="75"/>
        <v>0</v>
      </c>
      <c r="AA271" s="163">
        <f t="shared" si="75"/>
        <v>0</v>
      </c>
      <c r="AB271" s="163">
        <f t="shared" si="75"/>
        <v>0</v>
      </c>
      <c r="AC271" s="163">
        <f t="shared" si="75"/>
        <v>0</v>
      </c>
      <c r="AD271" s="163">
        <f t="shared" si="75"/>
        <v>0</v>
      </c>
      <c r="AE271" s="163">
        <f t="shared" si="75"/>
        <v>0</v>
      </c>
      <c r="AF271" s="176">
        <f t="shared" si="75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76"/>
        <v>0</v>
      </c>
      <c r="D272" s="163">
        <f t="shared" si="76"/>
        <v>0</v>
      </c>
      <c r="E272" s="163">
        <f t="shared" si="76"/>
        <v>0</v>
      </c>
      <c r="F272" s="163">
        <f t="shared" si="76"/>
        <v>0</v>
      </c>
      <c r="G272" s="163">
        <f t="shared" si="76"/>
        <v>0</v>
      </c>
      <c r="H272" s="163">
        <f t="shared" si="76"/>
        <v>0</v>
      </c>
      <c r="I272" s="163">
        <f t="shared" si="76"/>
        <v>0</v>
      </c>
      <c r="J272" s="163">
        <f t="shared" si="76"/>
        <v>0</v>
      </c>
      <c r="K272" s="163">
        <f t="shared" si="76"/>
        <v>0</v>
      </c>
      <c r="L272" s="163">
        <f t="shared" si="76"/>
        <v>0</v>
      </c>
      <c r="M272" s="163">
        <f t="shared" si="76"/>
        <v>0</v>
      </c>
      <c r="N272" s="163">
        <f t="shared" si="76"/>
        <v>0</v>
      </c>
      <c r="O272" s="163">
        <f t="shared" si="76"/>
        <v>0</v>
      </c>
      <c r="P272" s="163">
        <f t="shared" si="76"/>
        <v>0</v>
      </c>
      <c r="Q272" s="163">
        <f t="shared" si="76"/>
        <v>0</v>
      </c>
      <c r="R272" s="163">
        <f t="shared" si="76"/>
        <v>0</v>
      </c>
      <c r="S272" s="163">
        <f t="shared" si="75"/>
        <v>0</v>
      </c>
      <c r="T272" s="163">
        <f t="shared" si="75"/>
        <v>0</v>
      </c>
      <c r="U272" s="163">
        <f t="shared" si="75"/>
        <v>0</v>
      </c>
      <c r="V272" s="163">
        <f t="shared" si="75"/>
        <v>0</v>
      </c>
      <c r="W272" s="163">
        <f t="shared" si="75"/>
        <v>0</v>
      </c>
      <c r="X272" s="163">
        <f t="shared" si="75"/>
        <v>0</v>
      </c>
      <c r="Y272" s="163">
        <f t="shared" si="75"/>
        <v>0</v>
      </c>
      <c r="Z272" s="163">
        <f t="shared" si="75"/>
        <v>0</v>
      </c>
      <c r="AA272" s="163">
        <f t="shared" si="75"/>
        <v>0</v>
      </c>
      <c r="AB272" s="163">
        <f t="shared" si="75"/>
        <v>0</v>
      </c>
      <c r="AC272" s="163">
        <f t="shared" si="75"/>
        <v>0</v>
      </c>
      <c r="AD272" s="163">
        <f t="shared" si="75"/>
        <v>0</v>
      </c>
      <c r="AE272" s="163">
        <f t="shared" si="75"/>
        <v>0</v>
      </c>
      <c r="AF272" s="176">
        <f t="shared" si="75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76"/>
        <v>0</v>
      </c>
      <c r="D273" s="179">
        <f t="shared" si="76"/>
        <v>0</v>
      </c>
      <c r="E273" s="179">
        <f t="shared" si="76"/>
        <v>0</v>
      </c>
      <c r="F273" s="179">
        <f t="shared" si="76"/>
        <v>0</v>
      </c>
      <c r="G273" s="179">
        <f t="shared" si="76"/>
        <v>0</v>
      </c>
      <c r="H273" s="179">
        <f t="shared" si="76"/>
        <v>0</v>
      </c>
      <c r="I273" s="179">
        <f t="shared" si="76"/>
        <v>0</v>
      </c>
      <c r="J273" s="179">
        <f t="shared" si="76"/>
        <v>0</v>
      </c>
      <c r="K273" s="179">
        <f t="shared" si="76"/>
        <v>0</v>
      </c>
      <c r="L273" s="179">
        <f t="shared" si="76"/>
        <v>0</v>
      </c>
      <c r="M273" s="179">
        <f t="shared" si="76"/>
        <v>0</v>
      </c>
      <c r="N273" s="179">
        <f t="shared" si="76"/>
        <v>0</v>
      </c>
      <c r="O273" s="179">
        <f t="shared" si="76"/>
        <v>0</v>
      </c>
      <c r="P273" s="179">
        <f t="shared" si="76"/>
        <v>0</v>
      </c>
      <c r="Q273" s="179">
        <f t="shared" si="76"/>
        <v>0</v>
      </c>
      <c r="R273" s="179">
        <f t="shared" si="76"/>
        <v>0</v>
      </c>
      <c r="S273" s="179">
        <f t="shared" si="75"/>
        <v>0</v>
      </c>
      <c r="T273" s="179">
        <f t="shared" si="75"/>
        <v>0</v>
      </c>
      <c r="U273" s="179">
        <f t="shared" si="75"/>
        <v>0</v>
      </c>
      <c r="V273" s="179">
        <f t="shared" si="75"/>
        <v>0</v>
      </c>
      <c r="W273" s="179">
        <f t="shared" si="75"/>
        <v>0</v>
      </c>
      <c r="X273" s="179">
        <f t="shared" si="75"/>
        <v>0</v>
      </c>
      <c r="Y273" s="179">
        <f t="shared" si="75"/>
        <v>0</v>
      </c>
      <c r="Z273" s="179">
        <f t="shared" si="75"/>
        <v>0</v>
      </c>
      <c r="AA273" s="179">
        <f t="shared" si="75"/>
        <v>0</v>
      </c>
      <c r="AB273" s="179">
        <f t="shared" si="75"/>
        <v>0</v>
      </c>
      <c r="AC273" s="179">
        <f t="shared" si="75"/>
        <v>0</v>
      </c>
      <c r="AD273" s="179">
        <f t="shared" si="75"/>
        <v>0</v>
      </c>
      <c r="AE273" s="179">
        <f t="shared" si="75"/>
        <v>0</v>
      </c>
      <c r="AF273" s="180">
        <f t="shared" si="75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77">SUM(B169:B273)</f>
        <v>0</v>
      </c>
      <c r="C274" s="182">
        <f t="shared" si="77"/>
        <v>0</v>
      </c>
      <c r="D274" s="182">
        <f>SUM(D169:D273)</f>
        <v>0</v>
      </c>
      <c r="E274" s="182">
        <f>SUM(E169:E273)</f>
        <v>0</v>
      </c>
      <c r="F274" s="182">
        <f>SUM(F169:F273)</f>
        <v>0</v>
      </c>
      <c r="G274" s="182">
        <f t="shared" si="77"/>
        <v>0</v>
      </c>
      <c r="H274" s="182">
        <f t="shared" si="77"/>
        <v>0</v>
      </c>
      <c r="I274" s="182">
        <f t="shared" si="77"/>
        <v>0</v>
      </c>
      <c r="J274" s="182">
        <f t="shared" si="77"/>
        <v>0</v>
      </c>
      <c r="K274" s="182">
        <f t="shared" si="77"/>
        <v>0</v>
      </c>
      <c r="L274" s="182">
        <f t="shared" si="77"/>
        <v>0</v>
      </c>
      <c r="M274" s="182">
        <f t="shared" si="77"/>
        <v>0</v>
      </c>
      <c r="N274" s="182">
        <f t="shared" si="77"/>
        <v>0</v>
      </c>
      <c r="O274" s="182">
        <f t="shared" si="77"/>
        <v>0</v>
      </c>
      <c r="P274" s="182">
        <f t="shared" si="77"/>
        <v>0</v>
      </c>
      <c r="Q274" s="182">
        <f t="shared" si="77"/>
        <v>0</v>
      </c>
      <c r="R274" s="182">
        <f>SUM(R169:R273)</f>
        <v>0</v>
      </c>
      <c r="S274" s="182">
        <f t="shared" si="77"/>
        <v>0</v>
      </c>
      <c r="T274" s="182">
        <f t="shared" si="77"/>
        <v>0</v>
      </c>
      <c r="U274" s="182">
        <f t="shared" si="77"/>
        <v>0</v>
      </c>
      <c r="V274" s="182">
        <f t="shared" si="77"/>
        <v>0</v>
      </c>
      <c r="W274" s="182">
        <f t="shared" si="77"/>
        <v>0</v>
      </c>
      <c r="X274" s="182">
        <f t="shared" si="77"/>
        <v>0</v>
      </c>
      <c r="Y274" s="182">
        <f t="shared" si="77"/>
        <v>0</v>
      </c>
      <c r="Z274" s="182">
        <f t="shared" si="77"/>
        <v>0</v>
      </c>
      <c r="AA274" s="182">
        <f t="shared" si="77"/>
        <v>0</v>
      </c>
      <c r="AB274" s="182">
        <f t="shared" si="77"/>
        <v>0</v>
      </c>
      <c r="AC274" s="182">
        <f t="shared" si="77"/>
        <v>0</v>
      </c>
      <c r="AD274" s="182">
        <f t="shared" si="77"/>
        <v>0</v>
      </c>
      <c r="AE274" s="182">
        <f t="shared" si="77"/>
        <v>0</v>
      </c>
      <c r="AF274" s="183">
        <f t="shared" si="77"/>
        <v>0</v>
      </c>
      <c r="AG274" s="184">
        <f t="shared" si="7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707" priority="36">
      <formula>$AH11=0</formula>
    </cfRule>
  </conditionalFormatting>
  <conditionalFormatting sqref="A101:A102">
    <cfRule type="expression" dxfId="3706" priority="204">
      <formula>$AH106=0</formula>
    </cfRule>
  </conditionalFormatting>
  <conditionalFormatting sqref="A103:A107">
    <cfRule type="expression" dxfId="3705" priority="152">
      <formula>$AH102=0</formula>
    </cfRule>
  </conditionalFormatting>
  <conditionalFormatting sqref="A160:A167">
    <cfRule type="expression" dxfId="3704" priority="205">
      <formula>$AH267=0</formula>
    </cfRule>
  </conditionalFormatting>
  <conditionalFormatting sqref="A168:A275">
    <cfRule type="expression" dxfId="3703" priority="75">
      <formula>$AH168=0</formula>
    </cfRule>
  </conditionalFormatting>
  <conditionalFormatting sqref="B8">
    <cfRule type="expression" dxfId="3702" priority="200">
      <formula>AND(C$9&gt;=14/24,C$9&lt;20/24)</formula>
    </cfRule>
    <cfRule type="expression" dxfId="3701" priority="201">
      <formula>AND(C$9&gt;=8/24,C$9&lt;14/24)</formula>
    </cfRule>
    <cfRule type="expression" dxfId="3700" priority="202">
      <formula>C$9&lt;8/24</formula>
    </cfRule>
    <cfRule type="expression" dxfId="3699" priority="203">
      <formula>C$9&gt;=20/24</formula>
    </cfRule>
  </conditionalFormatting>
  <conditionalFormatting sqref="B9:AF10 C96:D96 C103:D115 D97:D102 E96:L115 H93:L95 G82:J90 M93:AF115 G76:AF77 K85:AF90 C117:AF134 C137:AF159">
    <cfRule type="expression" dxfId="3698" priority="117">
      <formula>B$9&gt;=20/24</formula>
    </cfRule>
  </conditionalFormatting>
  <conditionalFormatting sqref="B9:AF10 C96:D96 C103:D115 D97:D102 E96:L115 H93:L95 G82:J90 M93:AF115 G76:AF77 K85:AF90 C117:AF134 C137:AF159">
    <cfRule type="expression" dxfId="3697" priority="118">
      <formula>AND(B$9&gt;=14/24,B$9&lt;20/24)</formula>
    </cfRule>
    <cfRule type="expression" dxfId="3696" priority="119">
      <formula>AND(B$9&gt;=8/24,B$9&lt;14/24)</formula>
    </cfRule>
    <cfRule type="expression" dxfId="3695" priority="120">
      <formula>B$9&lt;8/24</formula>
    </cfRule>
  </conditionalFormatting>
  <conditionalFormatting sqref="G72:AF75">
    <cfRule type="expression" dxfId="3694" priority="41">
      <formula>G72&gt;$AG72*1</formula>
    </cfRule>
  </conditionalFormatting>
  <conditionalFormatting sqref="G73:AF75">
    <cfRule type="expression" dxfId="3693" priority="42">
      <formula>G$9&gt;=20/24</formula>
    </cfRule>
    <cfRule type="expression" dxfId="3692" priority="43">
      <formula>AND(G$9&gt;=14/24,G$9&lt;20/24)</formula>
    </cfRule>
    <cfRule type="expression" dxfId="3691" priority="44">
      <formula>AND(G$9&gt;=8/24,G$9&lt;14/24)</formula>
    </cfRule>
    <cfRule type="expression" dxfId="3690" priority="45">
      <formula>G$9&lt;8/24</formula>
    </cfRule>
  </conditionalFormatting>
  <conditionalFormatting sqref="C161:AF167">
    <cfRule type="expression" dxfId="3689" priority="76">
      <formula>C$9&gt;=20/24</formula>
    </cfRule>
    <cfRule type="expression" dxfId="3688" priority="77">
      <formula>AND(C$9&gt;=14/24,C$9&lt;20/24)</formula>
    </cfRule>
    <cfRule type="expression" dxfId="3687" priority="78">
      <formula>AND(C$9&gt;=8/24,C$9&lt;14/24)</formula>
    </cfRule>
    <cfRule type="expression" dxfId="3686" priority="79">
      <formula>C$9&lt;8/24</formula>
    </cfRule>
  </conditionalFormatting>
  <conditionalFormatting sqref="C169:AF274">
    <cfRule type="expression" dxfId="3685" priority="37">
      <formula>C$9&gt;=20/24</formula>
    </cfRule>
    <cfRule type="expression" dxfId="3684" priority="38">
      <formula>AND(C$9&gt;=14/24,C$9&lt;20/24)</formula>
    </cfRule>
    <cfRule type="expression" dxfId="3683" priority="39">
      <formula>AND(C$9&gt;=8/24,C$9&lt;14/24)</formula>
    </cfRule>
    <cfRule type="expression" dxfId="3682" priority="40">
      <formula>C$9&lt;8/24</formula>
    </cfRule>
  </conditionalFormatting>
  <conditionalFormatting sqref="C91:L92 C96:L96 H93:L95 G76:L90 S96:AG96 S78:AG78 G71:AG71 M76:R96 S76:AF77 S79:AF95">
    <cfRule type="expression" dxfId="3681" priority="116">
      <formula>C71&gt;$AG71*1</formula>
    </cfRule>
  </conditionalFormatting>
  <conditionalFormatting sqref="G79:I83 J80:J83 K83:R83">
    <cfRule type="expression" dxfId="3680" priority="126">
      <formula>G$9&gt;=20/24</formula>
    </cfRule>
    <cfRule type="expression" dxfId="3679" priority="127">
      <formula>AND(G$9&gt;=14/24,G$9&lt;20/24)</formula>
    </cfRule>
    <cfRule type="expression" dxfId="3678" priority="128">
      <formula>AND(G$9&gt;=8/24,G$9&lt;14/24)</formula>
    </cfRule>
    <cfRule type="expression" dxfId="3677" priority="129">
      <formula>G$9&lt;8/24</formula>
    </cfRule>
  </conditionalFormatting>
  <conditionalFormatting sqref="G84:R84">
    <cfRule type="expression" dxfId="3676" priority="121">
      <formula>G$9&gt;=20/24</formula>
    </cfRule>
    <cfRule type="expression" dxfId="3675" priority="122">
      <formula>AND(G$9&gt;=14/24,G$9&lt;20/24)</formula>
    </cfRule>
    <cfRule type="expression" dxfId="3674" priority="123">
      <formula>AND(G$9&gt;=8/24,G$9&lt;14/24)</formula>
    </cfRule>
    <cfRule type="expression" dxfId="3673" priority="124">
      <formula>G$9&lt;8/24</formula>
    </cfRule>
  </conditionalFormatting>
  <conditionalFormatting sqref="G72:AF72 G76:AF78">
    <cfRule type="expression" dxfId="3672" priority="136">
      <formula>G$9&gt;=20/24</formula>
    </cfRule>
    <cfRule type="expression" dxfId="3671" priority="137">
      <formula>AND(G$9&gt;=14/24,G$9&lt;20/24)</formula>
    </cfRule>
    <cfRule type="expression" dxfId="3670" priority="138">
      <formula>AND(G$9&gt;=8/24,G$9&lt;14/24)</formula>
    </cfRule>
    <cfRule type="expression" dxfId="3669" priority="139">
      <formula>G$9&lt;8/24</formula>
    </cfRule>
  </conditionalFormatting>
  <conditionalFormatting sqref="G73:AF75">
    <cfRule type="expression" dxfId="3668" priority="46">
      <formula>G$9&gt;=20/24</formula>
    </cfRule>
    <cfRule type="expression" dxfId="3667" priority="47">
      <formula>AND(G$9&gt;=14/24,G$9&lt;20/24)</formula>
    </cfRule>
    <cfRule type="expression" dxfId="3666" priority="48">
      <formula>AND(G$9&gt;=8/24,G$9&lt;14/24)</formula>
    </cfRule>
    <cfRule type="expression" dxfId="3665" priority="49">
      <formula>G$9&lt;8/24</formula>
    </cfRule>
  </conditionalFormatting>
  <conditionalFormatting sqref="G79:M81 M82 N79:R82">
    <cfRule type="expression" dxfId="3664" priority="144">
      <formula>G$9&gt;=20/24</formula>
    </cfRule>
    <cfRule type="expression" dxfId="3663" priority="145">
      <formula>AND(G$9&gt;=14/24,G$9&lt;20/24)</formula>
    </cfRule>
    <cfRule type="expression" dxfId="3662" priority="146">
      <formula>AND(G$9&gt;=8/24,G$9&lt;14/24)</formula>
    </cfRule>
    <cfRule type="expression" dxfId="3661" priority="147">
      <formula>G$9&lt;8/24</formula>
    </cfRule>
  </conditionalFormatting>
  <conditionalFormatting sqref="L84:AF84">
    <cfRule type="expression" dxfId="3660" priority="140">
      <formula>L$9&gt;=20/24</formula>
    </cfRule>
    <cfRule type="expression" dxfId="3659" priority="141">
      <formula>AND(L$9&gt;=14/24,L$9&lt;20/24)</formula>
    </cfRule>
    <cfRule type="expression" dxfId="3658" priority="142">
      <formula>AND(L$9&gt;=8/24,L$9&lt;14/24)</formula>
    </cfRule>
    <cfRule type="expression" dxfId="3657" priority="143">
      <formula>L$9&lt;8/24</formula>
    </cfRule>
  </conditionalFormatting>
  <conditionalFormatting sqref="M8 S8 AB8">
    <cfRule type="expression" dxfId="3656" priority="193">
      <formula>AND(N$9&gt;=14/24,N$9&lt;20/24)</formula>
    </cfRule>
    <cfRule type="expression" dxfId="3655" priority="194">
      <formula>AND(N$9&gt;=8/24,N$9&lt;14/24)</formula>
    </cfRule>
    <cfRule type="expression" dxfId="3654" priority="195">
      <formula>N$9&lt;8/24</formula>
    </cfRule>
  </conditionalFormatting>
  <conditionalFormatting sqref="S79:Y83 Z80:AA83 AB82:AF83">
    <cfRule type="expression" dxfId="3653" priority="148">
      <formula>S$9&gt;=20/24</formula>
    </cfRule>
    <cfRule type="expression" dxfId="3652" priority="149">
      <formula>AND(S$9&gt;=14/24,S$9&lt;20/24)</formula>
    </cfRule>
    <cfRule type="expression" dxfId="3651" priority="150">
      <formula>AND(S$9&gt;=8/24,S$9&lt;14/24)</formula>
    </cfRule>
    <cfRule type="expression" dxfId="3650" priority="151">
      <formula>S$9&lt;8/24</formula>
    </cfRule>
  </conditionalFormatting>
  <conditionalFormatting sqref="O3:P3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49" priority="192">
      <formula>N$9&gt;=20/24</formula>
    </cfRule>
  </conditionalFormatting>
  <conditionalFormatting sqref="S8">
    <cfRule type="expression" dxfId="3648" priority="183">
      <formula>U$9&gt;=20/24</formula>
    </cfRule>
    <cfRule type="expression" dxfId="3647" priority="184">
      <formula>AND(U$9&gt;=14/24,U$9&lt;20/24)</formula>
    </cfRule>
    <cfRule type="expression" dxfId="3646" priority="185">
      <formula>AND(U$9&gt;=8/24,U$9&lt;14/24)</formula>
    </cfRule>
    <cfRule type="expression" dxfId="3645" priority="186">
      <formula>U$9&lt;8/24</formula>
    </cfRule>
  </conditionalFormatting>
  <conditionalFormatting sqref="T79:AF84">
    <cfRule type="expression" dxfId="3644" priority="70">
      <formula>T$9&gt;=20/24</formula>
    </cfRule>
    <cfRule type="expression" dxfId="3643" priority="71">
      <formula>AND(T$9&gt;=14/24,T$9&lt;20/24)</formula>
    </cfRule>
    <cfRule type="expression" dxfId="3642" priority="72">
      <formula>AND(T$9&gt;=8/24,T$9&lt;14/24)</formula>
    </cfRule>
    <cfRule type="expression" dxfId="3641" priority="73">
      <formula>T$9&lt;8/24</formula>
    </cfRule>
  </conditionalFormatting>
  <conditionalFormatting sqref="V3 AB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AB8">
    <cfRule type="expression" dxfId="3640" priority="179">
      <formula>AD$9&gt;=20/24</formula>
    </cfRule>
    <cfRule type="expression" dxfId="3639" priority="180">
      <formula>AND(AD$9&gt;=14/24,AD$9&lt;20/24)</formula>
    </cfRule>
    <cfRule type="expression" dxfId="3638" priority="181">
      <formula>AND(AD$9&gt;=8/24,AD$9&lt;14/24)</formula>
    </cfRule>
    <cfRule type="expression" dxfId="3637" priority="182">
      <formula>AD$9&lt;8/24</formula>
    </cfRule>
  </conditionalFormatting>
  <conditionalFormatting sqref="AG78">
    <cfRule type="expression" dxfId="3636" priority="158">
      <formula>AG$9&gt;=20/24</formula>
    </cfRule>
    <cfRule type="expression" dxfId="3635" priority="159">
      <formula>AND(AG$9&gt;=14/24,AG$9&lt;20/24)</formula>
    </cfRule>
    <cfRule type="expression" dxfId="3634" priority="160">
      <formula>AND(AG$9&gt;=8/24,AG$9&lt;14/24)</formula>
    </cfRule>
    <cfRule type="expression" dxfId="3633" priority="161">
      <formula>AG$9&lt;8/24</formula>
    </cfRule>
  </conditionalFormatting>
  <conditionalFormatting sqref="AG91:AG92">
    <cfRule type="expression" dxfId="3632" priority="153">
      <formula>AG91&gt;$AG91</formula>
    </cfRule>
  </conditionalFormatting>
  <conditionalFormatting sqref="AG96">
    <cfRule type="expression" dxfId="3631" priority="154">
      <formula>AG$9&gt;=20/24</formula>
    </cfRule>
    <cfRule type="expression" dxfId="3630" priority="155">
      <formula>AND(AG$9&gt;=14/24,AG$9&lt;20/24)</formula>
    </cfRule>
    <cfRule type="expression" dxfId="3629" priority="156">
      <formula>AND(AG$9&gt;=8/24,AG$9&lt;14/24)</formula>
    </cfRule>
    <cfRule type="expression" dxfId="3628" priority="157">
      <formula>AG$9&lt;8/24</formula>
    </cfRule>
  </conditionalFormatting>
  <conditionalFormatting sqref="AG113">
    <cfRule type="expression" dxfId="3627" priority="175">
      <formula>AG$9&gt;=20/24</formula>
    </cfRule>
    <cfRule type="expression" dxfId="3626" priority="176">
      <formula>AND(AG$9&gt;=14/24,AG$9&lt;20/24)</formula>
    </cfRule>
    <cfRule type="expression" dxfId="3625" priority="177">
      <formula>AND(AG$9&gt;=8/24,AG$9&lt;14/24)</formula>
    </cfRule>
    <cfRule type="expression" dxfId="3624" priority="178">
      <formula>AG$9&lt;8/24</formula>
    </cfRule>
  </conditionalFormatting>
  <conditionalFormatting sqref="AH8:AI10">
    <cfRule type="expression" dxfId="3623" priority="66">
      <formula>AH$9&gt;=20/24</formula>
    </cfRule>
    <cfRule type="expression" dxfId="3622" priority="67">
      <formula>AND(AH$9&gt;=14/24,AH$9&lt;20/24)</formula>
    </cfRule>
    <cfRule type="expression" dxfId="3621" priority="68">
      <formula>AND(AH$9&gt;=8/24,AH$9&lt;14/24)</formula>
    </cfRule>
    <cfRule type="expression" dxfId="3620" priority="69">
      <formula>AH$9&lt;8/24</formula>
    </cfRule>
  </conditionalFormatting>
  <conditionalFormatting sqref="AL4:AL6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5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2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7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4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9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619" priority="196">
      <formula>AJ$9&gt;=20/24</formula>
    </cfRule>
    <cfRule type="expression" dxfId="3618" priority="197">
      <formula>AND(AJ$9&gt;=14/24,AJ$9&lt;20/24)</formula>
    </cfRule>
    <cfRule type="expression" dxfId="3617" priority="198">
      <formula>AND(AJ$9&gt;=8/24,AJ$9&lt;14/24)</formula>
    </cfRule>
    <cfRule type="expression" dxfId="3616" priority="199">
      <formula>AJ$9&lt;8/24</formula>
    </cfRule>
  </conditionalFormatting>
  <conditionalFormatting sqref="AL99:AN99 AL105:AN105">
    <cfRule type="expression" dxfId="3615" priority="168">
      <formula>AL$9&gt;=20/24</formula>
    </cfRule>
    <cfRule type="expression" dxfId="3614" priority="169">
      <formula>AND(AL$9&gt;=14/24,AL$9&lt;20/24)</formula>
    </cfRule>
    <cfRule type="expression" dxfId="3613" priority="170">
      <formula>AND(AL$9&gt;=8/24,AL$9&lt;14/24)</formula>
    </cfRule>
    <cfRule type="expression" dxfId="3612" priority="171">
      <formula>AL$9&lt;8/24</formula>
    </cfRule>
  </conditionalFormatting>
  <conditionalFormatting sqref="AM15:AM21 AN16:AR21">
    <cfRule type="expression" dxfId="3611" priority="92">
      <formula>AX$9&gt;=20/24</formula>
    </cfRule>
    <cfRule type="expression" dxfId="3610" priority="93">
      <formula>AND(AX$9&gt;=14/24,AX$9&lt;20/24)</formula>
    </cfRule>
    <cfRule type="expression" dxfId="3609" priority="94">
      <formula>AND(AX$9&gt;=8/24,AX$9&lt;14/24)</formula>
    </cfRule>
    <cfRule type="expression" dxfId="3608" priority="95">
      <formula>AX$9&lt;8/24</formula>
    </cfRule>
  </conditionalFormatting>
  <conditionalFormatting sqref="AN100:AN103">
    <cfRule type="expression" dxfId="3607" priority="164">
      <formula>AN$9&gt;=20/24</formula>
    </cfRule>
    <cfRule type="expression" dxfId="3606" priority="165">
      <formula>AND(AN$9&gt;=14/24,AN$9&lt;20/24)</formula>
    </cfRule>
    <cfRule type="expression" dxfId="3605" priority="166">
      <formula>AND(AN$9&gt;=8/24,AN$9&lt;14/24)</formula>
    </cfRule>
    <cfRule type="expression" dxfId="3604" priority="167">
      <formula>AN$9&lt;8/24</formula>
    </cfRule>
  </conditionalFormatting>
  <conditionalFormatting sqref="AN15:AR15">
    <cfRule type="expression" dxfId="3603" priority="80">
      <formula>U$9&gt;=20/24</formula>
    </cfRule>
    <cfRule type="expression" dxfId="3602" priority="81">
      <formula>AND(U$9&gt;=14/24,U$9&lt;20/24)</formula>
    </cfRule>
    <cfRule type="expression" dxfId="3601" priority="82">
      <formula>AND(U$9&gt;=8/24,U$9&lt;14/24)</formula>
    </cfRule>
    <cfRule type="expression" dxfId="3600" priority="83">
      <formula>U$9&lt;8/24</formula>
    </cfRule>
  </conditionalFormatting>
  <conditionalFormatting sqref="AS15">
    <cfRule type="expression" dxfId="3599" priority="88">
      <formula>AA$9&gt;=20/24</formula>
    </cfRule>
    <cfRule type="expression" dxfId="3598" priority="89">
      <formula>AND(AA$9&gt;=14/24,AA$9&lt;20/24)</formula>
    </cfRule>
    <cfRule type="expression" dxfId="3597" priority="90">
      <formula>AND(AA$9&gt;=8/24,AA$9&lt;14/24)</formula>
    </cfRule>
    <cfRule type="expression" dxfId="3596" priority="91">
      <formula>AA$9&lt;8/24</formula>
    </cfRule>
  </conditionalFormatting>
  <conditionalFormatting sqref="AS16:AS21">
    <cfRule type="expression" dxfId="3595" priority="96">
      <formula>BE$9&gt;=20/24</formula>
    </cfRule>
    <cfRule type="expression" dxfId="3594" priority="97">
      <formula>AND(BE$9&gt;=14/24,BE$9&lt;20/24)</formula>
    </cfRule>
    <cfRule type="expression" dxfId="3593" priority="98">
      <formula>AND(BE$9&gt;=8/24,BE$9&lt;14/24)</formula>
    </cfRule>
    <cfRule type="expression" dxfId="3592" priority="99">
      <formula>BE$9&lt;8/24</formula>
    </cfRule>
  </conditionalFormatting>
  <conditionalFormatting sqref="AT15 AX15:BJ15">
    <cfRule type="expression" dxfId="3591" priority="100">
      <formula>AC$9&gt;=20/24</formula>
    </cfRule>
    <cfRule type="expression" dxfId="3590" priority="101">
      <formula>AND(AC$9&gt;=14/24,AC$9&lt;20/24)</formula>
    </cfRule>
    <cfRule type="expression" dxfId="3589" priority="102">
      <formula>AND(AC$9&gt;=8/24,AC$9&lt;14/24)</formula>
    </cfRule>
    <cfRule type="expression" dxfId="3588" priority="103">
      <formula>AC$9&lt;8/24</formula>
    </cfRule>
  </conditionalFormatting>
  <conditionalFormatting sqref="AT16:AT21">
    <cfRule type="expression" dxfId="3587" priority="104">
      <formula>BG$9&gt;=20/24</formula>
    </cfRule>
    <cfRule type="expression" dxfId="3586" priority="105">
      <formula>AND(BG$9&gt;=14/24,BG$9&lt;20/24)</formula>
    </cfRule>
    <cfRule type="expression" dxfId="3585" priority="106">
      <formula>AND(BG$9&gt;=8/24,BG$9&lt;14/24)</formula>
    </cfRule>
    <cfRule type="expression" dxfId="3584" priority="107">
      <formula>BG$9&lt;8/24</formula>
    </cfRule>
  </conditionalFormatting>
  <conditionalFormatting sqref="AU15:AV15">
    <cfRule type="expression" dxfId="3583" priority="108">
      <formula>AE$9&gt;=20/24</formula>
    </cfRule>
    <cfRule type="expression" dxfId="3582" priority="109">
      <formula>AND(AE$9&gt;=14/24,AE$9&lt;20/24)</formula>
    </cfRule>
    <cfRule type="expression" dxfId="3581" priority="110">
      <formula>AND(AE$9&gt;=8/24,AE$9&lt;14/24)</formula>
    </cfRule>
    <cfRule type="expression" dxfId="3580" priority="111">
      <formula>AE$9&lt;8/24</formula>
    </cfRule>
  </conditionalFormatting>
  <conditionalFormatting sqref="AU16:BJ21">
    <cfRule type="expression" dxfId="3579" priority="112">
      <formula>BI$9&gt;=20/24</formula>
    </cfRule>
    <cfRule type="expression" dxfId="3578" priority="113">
      <formula>AND(BI$9&gt;=14/24,BI$9&lt;20/24)</formula>
    </cfRule>
    <cfRule type="expression" dxfId="3577" priority="114">
      <formula>AND(BI$9&gt;=8/24,BI$9&lt;14/24)</formula>
    </cfRule>
    <cfRule type="expression" dxfId="3576" priority="115">
      <formula>BI$9&lt;8/24</formula>
    </cfRule>
  </conditionalFormatting>
  <conditionalFormatting sqref="AW15">
    <cfRule type="expression" dxfId="3575" priority="84">
      <formula>B$9&gt;=20/24</formula>
    </cfRule>
    <cfRule type="expression" dxfId="3574" priority="85">
      <formula>AND(B$9&gt;=14/24,B$9&lt;20/24)</formula>
    </cfRule>
    <cfRule type="expression" dxfId="3573" priority="86">
      <formula>AND(B$9&gt;=8/24,B$9&lt;14/24)</formula>
    </cfRule>
    <cfRule type="expression" dxfId="3572" priority="87">
      <formula>B$9&lt;8/24</formula>
    </cfRule>
  </conditionalFormatting>
  <conditionalFormatting sqref="A73">
    <cfRule type="expression" dxfId="3571" priority="35">
      <formula>$AH73=0</formula>
    </cfRule>
  </conditionalFormatting>
  <conditionalFormatting sqref="B93:B115 B137:B155 B117:B134 C97:C102 B76:F90 B72:F72 C93:G95 B11:AF13">
    <cfRule type="expression" dxfId="3570" priority="29">
      <formula>B$9&gt;=20/24</formula>
    </cfRule>
  </conditionalFormatting>
  <conditionalFormatting sqref="B93:B115 B137:B155 B117:B134 C97:C102 B76:F90 B72:F72 C93:G95 B11:AF13">
    <cfRule type="expression" dxfId="3569" priority="30">
      <formula>AND(B$9&gt;=14/24,B$9&lt;20/24)</formula>
    </cfRule>
    <cfRule type="expression" dxfId="3568" priority="31">
      <formula>AND(B$9&gt;=8/24,B$9&lt;14/24)</formula>
    </cfRule>
    <cfRule type="expression" dxfId="3567" priority="32">
      <formula>B$9&lt;8/24</formula>
    </cfRule>
  </conditionalFormatting>
  <conditionalFormatting sqref="B14:AF53">
    <cfRule type="expression" dxfId="3566" priority="19">
      <formula>B14&gt;$AG14*1</formula>
    </cfRule>
    <cfRule type="expression" dxfId="3565" priority="20">
      <formula>B$9&gt;=20/24</formula>
    </cfRule>
    <cfRule type="expression" dxfId="3564" priority="21">
      <formula>AND(B$9&gt;=14/24,B$9&lt;20/24)</formula>
    </cfRule>
    <cfRule type="expression" dxfId="3563" priority="22">
      <formula>AND(B$9&gt;=8/24,B$9&lt;14/24)</formula>
    </cfRule>
    <cfRule type="expression" dxfId="3562" priority="23">
      <formula>B$9&lt;8/24</formula>
    </cfRule>
  </conditionalFormatting>
  <conditionalFormatting sqref="B54:AF68">
    <cfRule type="expression" dxfId="3561" priority="17">
      <formula>B$9&lt;8/24</formula>
    </cfRule>
  </conditionalFormatting>
  <conditionalFormatting sqref="B54:AF70">
    <cfRule type="expression" dxfId="3560" priority="14">
      <formula>B$9&gt;=20/24</formula>
    </cfRule>
    <cfRule type="expression" dxfId="3559" priority="15">
      <formula>AND(B$9&gt;=14/24,B$9&lt;20/24)</formula>
    </cfRule>
    <cfRule type="expression" dxfId="3558" priority="16">
      <formula>AND(B$9&gt;=8/24,B$9&lt;14/24)</formula>
    </cfRule>
  </conditionalFormatting>
  <conditionalFormatting sqref="B63:AF65">
    <cfRule type="expression" dxfId="3557" priority="18">
      <formula>B63&gt;$AG63</formula>
    </cfRule>
  </conditionalFormatting>
  <conditionalFormatting sqref="B69:AF70">
    <cfRule type="expression" dxfId="3556" priority="33">
      <formula>B$9&lt;8/24</formula>
    </cfRule>
  </conditionalFormatting>
  <conditionalFormatting sqref="B72:F75">
    <cfRule type="expression" dxfId="3555" priority="9">
      <formula>B72&gt;$AG72*1</formula>
    </cfRule>
  </conditionalFormatting>
  <conditionalFormatting sqref="B73:F75">
    <cfRule type="expression" dxfId="3554" priority="10">
      <formula>B$9&gt;=20/24</formula>
    </cfRule>
    <cfRule type="expression" dxfId="3553" priority="11">
      <formula>AND(B$9&gt;=14/24,B$9&lt;20/24)</formula>
    </cfRule>
    <cfRule type="expression" dxfId="3552" priority="12">
      <formula>AND(B$9&gt;=8/24,B$9&lt;14/24)</formula>
    </cfRule>
    <cfRule type="expression" dxfId="3551" priority="13">
      <formula>B$9&lt;8/24</formula>
    </cfRule>
  </conditionalFormatting>
  <conditionalFormatting sqref="B161:B167">
    <cfRule type="expression" dxfId="3550" priority="24">
      <formula>B$9&gt;=20/24</formula>
    </cfRule>
    <cfRule type="expression" dxfId="3549" priority="25">
      <formula>AND(B$9&gt;=14/24,B$9&lt;20/24)</formula>
    </cfRule>
    <cfRule type="expression" dxfId="3548" priority="26">
      <formula>AND(B$9&gt;=8/24,B$9&lt;14/24)</formula>
    </cfRule>
    <cfRule type="expression" dxfId="3547" priority="27">
      <formula>B$9&lt;8/24</formula>
    </cfRule>
  </conditionalFormatting>
  <conditionalFormatting sqref="B169:B274">
    <cfRule type="expression" dxfId="3546" priority="5">
      <formula>B$9&gt;=20/24</formula>
    </cfRule>
    <cfRule type="expression" dxfId="3545" priority="6">
      <formula>AND(B$9&gt;=14/24,B$9&lt;20/24)</formula>
    </cfRule>
    <cfRule type="expression" dxfId="3544" priority="7">
      <formula>AND(B$9&gt;=8/24,B$9&lt;14/24)</formula>
    </cfRule>
    <cfRule type="expression" dxfId="3543" priority="8">
      <formula>B$9&lt;8/24</formula>
    </cfRule>
  </conditionalFormatting>
  <conditionalFormatting sqref="B76:B96 B71:F71 C76:F90 C93:G95 B11:AF13 B69:AF69">
    <cfRule type="expression" dxfId="3542" priority="28">
      <formula>B11&gt;$AG11*1</formula>
    </cfRule>
  </conditionalFormatting>
  <conditionalFormatting sqref="B54:AF62 B66:AF70">
    <cfRule type="expression" dxfId="3541" priority="34">
      <formula>B54&gt;$AG54</formula>
    </cfRule>
  </conditionalFormatting>
  <conditionalFormatting sqref="B156:B159">
    <cfRule type="expression" dxfId="3540" priority="1">
      <formula>B$9&gt;=20/24</formula>
    </cfRule>
  </conditionalFormatting>
  <conditionalFormatting sqref="B156:B159">
    <cfRule type="expression" dxfId="3539" priority="2">
      <formula>AND(B$9&gt;=14/24,B$9&lt;20/24)</formula>
    </cfRule>
    <cfRule type="expression" dxfId="3538" priority="3">
      <formula>AND(B$9&gt;=8/24,B$9&lt;14/24)</formula>
    </cfRule>
    <cfRule type="expression" dxfId="3537" priority="4">
      <formula>B$9&lt;8/24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5" zoomScaleNormal="115" workbookViewId="0">
      <pane xSplit="1" ySplit="10" topLeftCell="C110" activePane="bottomRight" state="frozen"/>
      <selection activeCell="C158" sqref="C158"/>
      <selection pane="topRight" activeCell="C158" sqref="C158"/>
      <selection pane="bottomLeft" activeCell="C158" sqref="C158"/>
      <selection pane="bottomRight" activeCell="X156" sqref="X156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2080/10/8</v>
      </c>
      <c r="C4" s="222"/>
      <c r="D4" s="222"/>
      <c r="E4" s="223" t="str">
        <f ca="1">"2080/"&amp;"10/"&amp;INT(MID(CELL("filename",G6),FIND("]",CELL("filename",G6))+1,200))</f>
        <v>2080/10/8</v>
      </c>
      <c r="F4" s="223"/>
      <c r="G4" s="223"/>
      <c r="H4" s="223" t="str">
        <f ca="1">TEXT(E4,"dddd")</f>
        <v>Tuesday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124.5</v>
      </c>
      <c r="C5" s="30">
        <f t="shared" si="0"/>
        <v>114.5</v>
      </c>
      <c r="D5" s="30">
        <f t="shared" si="0"/>
        <v>104.5</v>
      </c>
      <c r="E5" s="30">
        <f t="shared" si="0"/>
        <v>127</v>
      </c>
      <c r="F5" s="30">
        <f t="shared" si="0"/>
        <v>135</v>
      </c>
      <c r="G5" s="30">
        <f t="shared" si="0"/>
        <v>135</v>
      </c>
      <c r="H5" s="30">
        <f t="shared" si="0"/>
        <v>135</v>
      </c>
      <c r="I5" s="30">
        <f t="shared" si="0"/>
        <v>186</v>
      </c>
      <c r="J5" s="30">
        <f t="shared" si="0"/>
        <v>237</v>
      </c>
      <c r="K5" s="30">
        <f t="shared" si="0"/>
        <v>237</v>
      </c>
      <c r="L5" s="30">
        <f t="shared" si="0"/>
        <v>248.09999999999997</v>
      </c>
      <c r="M5" s="30">
        <f t="shared" si="0"/>
        <v>280.8</v>
      </c>
      <c r="N5" s="30">
        <f t="shared" si="0"/>
        <v>476.6</v>
      </c>
      <c r="O5" s="30">
        <f t="shared" si="0"/>
        <v>478.20000000000005</v>
      </c>
      <c r="P5" s="30">
        <f t="shared" si="0"/>
        <v>490.7</v>
      </c>
      <c r="Q5" s="30">
        <f t="shared" si="0"/>
        <v>457.6</v>
      </c>
      <c r="R5" s="30">
        <f t="shared" si="0"/>
        <v>585.29999999999995</v>
      </c>
      <c r="S5" s="30">
        <f t="shared" si="0"/>
        <v>551.4</v>
      </c>
      <c r="T5" s="30">
        <f t="shared" si="0"/>
        <v>566.39999999999986</v>
      </c>
      <c r="U5" s="30">
        <f t="shared" si="0"/>
        <v>487.4</v>
      </c>
      <c r="V5" s="30">
        <f t="shared" si="0"/>
        <v>523</v>
      </c>
      <c r="W5" s="30">
        <f t="shared" si="0"/>
        <v>431.6</v>
      </c>
      <c r="X5" s="30">
        <f t="shared" si="0"/>
        <v>361.30000000000007</v>
      </c>
      <c r="Y5" s="30">
        <f t="shared" si="0"/>
        <v>240.6</v>
      </c>
      <c r="Z5" s="30">
        <f t="shared" si="0"/>
        <v>235.09999999999997</v>
      </c>
      <c r="AA5" s="30">
        <f>AB108</f>
        <v>244.8</v>
      </c>
      <c r="AB5" s="30">
        <f t="shared" si="0"/>
        <v>217.6</v>
      </c>
      <c r="AC5" s="30">
        <f t="shared" si="0"/>
        <v>441.59999999999997</v>
      </c>
      <c r="AD5" s="30">
        <f t="shared" si="0"/>
        <v>334</v>
      </c>
      <c r="AE5" s="30">
        <f t="shared" si="0"/>
        <v>330.7</v>
      </c>
      <c r="AF5" s="30">
        <f>B108</f>
        <v>123.9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Load=950</v>
      </c>
      <c r="B7" s="35">
        <f t="shared" ref="B7:AF7" si="1">B116</f>
        <v>1214.4699999999998</v>
      </c>
      <c r="C7" s="35">
        <f t="shared" si="1"/>
        <v>1041.6200000000001</v>
      </c>
      <c r="D7" s="35">
        <f t="shared" si="1"/>
        <v>1031.6200000000001</v>
      </c>
      <c r="E7" s="35">
        <f t="shared" si="1"/>
        <v>949.62000000000012</v>
      </c>
      <c r="F7" s="35">
        <f t="shared" si="1"/>
        <v>979.12000000000012</v>
      </c>
      <c r="G7" s="35">
        <f t="shared" si="1"/>
        <v>1054.1200000000001</v>
      </c>
      <c r="H7" s="35">
        <f t="shared" si="1"/>
        <v>1081.1200000000001</v>
      </c>
      <c r="I7" s="35">
        <f t="shared" si="1"/>
        <v>1273.1200000000003</v>
      </c>
      <c r="J7" s="35">
        <f t="shared" si="1"/>
        <v>1449.1200000000003</v>
      </c>
      <c r="K7" s="35">
        <f t="shared" si="1"/>
        <v>1554.1200000000003</v>
      </c>
      <c r="L7" s="35">
        <f t="shared" si="1"/>
        <v>1554.1200000000003</v>
      </c>
      <c r="M7" s="35">
        <f t="shared" si="1"/>
        <v>1697.9200000000003</v>
      </c>
      <c r="N7" s="35">
        <f t="shared" si="1"/>
        <v>1620.3200000000002</v>
      </c>
      <c r="O7" s="35">
        <f t="shared" si="1"/>
        <v>1557.52</v>
      </c>
      <c r="P7" s="35">
        <f t="shared" si="1"/>
        <v>1467.1200000000003</v>
      </c>
      <c r="Q7" s="35">
        <f t="shared" si="1"/>
        <v>1449.7200000000003</v>
      </c>
      <c r="R7" s="35">
        <f t="shared" si="1"/>
        <v>1399.6200000000003</v>
      </c>
      <c r="S7" s="35">
        <f t="shared" si="1"/>
        <v>1504.1200000000001</v>
      </c>
      <c r="T7" s="35">
        <f t="shared" si="1"/>
        <v>1470.1200000000001</v>
      </c>
      <c r="U7" s="35">
        <f t="shared" si="1"/>
        <v>1502.72</v>
      </c>
      <c r="V7" s="35">
        <f t="shared" si="1"/>
        <v>1427.02</v>
      </c>
      <c r="W7" s="35">
        <f t="shared" si="1"/>
        <v>1490.6200000000001</v>
      </c>
      <c r="X7" s="35">
        <f t="shared" si="1"/>
        <v>1561.1200000000003</v>
      </c>
      <c r="Y7" s="35">
        <f t="shared" si="1"/>
        <v>1723.42</v>
      </c>
      <c r="Z7" s="35">
        <f t="shared" si="1"/>
        <v>1818.7200000000003</v>
      </c>
      <c r="AA7" s="35">
        <f t="shared" si="1"/>
        <v>1771.52</v>
      </c>
      <c r="AB7" s="35">
        <f>AB116</f>
        <v>1679.42</v>
      </c>
      <c r="AC7" s="35">
        <f t="shared" si="1"/>
        <v>1564.0200000000002</v>
      </c>
      <c r="AD7" s="35">
        <f t="shared" si="1"/>
        <v>1465.42</v>
      </c>
      <c r="AE7" s="35">
        <f t="shared" si="1"/>
        <v>1287.5200000000002</v>
      </c>
      <c r="AF7" s="35">
        <f t="shared" si="1"/>
        <v>1240.3200000000002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1839.32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1818.72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185" t="s">
        <v>19</v>
      </c>
      <c r="AI10" s="18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30.6</v>
      </c>
      <c r="C11" s="43">
        <v>30.6</v>
      </c>
      <c r="D11" s="43">
        <v>30.6</v>
      </c>
      <c r="E11" s="43">
        <v>30.6</v>
      </c>
      <c r="F11" s="43">
        <v>30.6</v>
      </c>
      <c r="G11" s="43">
        <v>30.6</v>
      </c>
      <c r="H11" s="43">
        <v>30.6</v>
      </c>
      <c r="I11" s="43">
        <v>30.6</v>
      </c>
      <c r="J11" s="43">
        <v>30.6</v>
      </c>
      <c r="K11" s="43">
        <v>30.6</v>
      </c>
      <c r="L11" s="43">
        <v>30.6</v>
      </c>
      <c r="M11" s="43">
        <v>25.3</v>
      </c>
      <c r="N11" s="43">
        <v>31.2</v>
      </c>
      <c r="O11" s="43">
        <v>31.2</v>
      </c>
      <c r="P11" s="43">
        <v>31.2</v>
      </c>
      <c r="Q11" s="43">
        <v>31.2</v>
      </c>
      <c r="R11" s="43">
        <v>31.2</v>
      </c>
      <c r="S11" s="43">
        <v>31.2</v>
      </c>
      <c r="T11" s="43">
        <v>31.2</v>
      </c>
      <c r="U11" s="43">
        <v>31.2</v>
      </c>
      <c r="V11" s="43">
        <v>31.2</v>
      </c>
      <c r="W11" s="43">
        <v>31.2</v>
      </c>
      <c r="X11" s="43">
        <v>31.2</v>
      </c>
      <c r="Y11" s="43">
        <v>31.2</v>
      </c>
      <c r="Z11" s="43">
        <v>31.2</v>
      </c>
      <c r="AA11" s="43">
        <v>31.2</v>
      </c>
      <c r="AB11" s="43">
        <v>31.2</v>
      </c>
      <c r="AC11" s="43">
        <v>31.2</v>
      </c>
      <c r="AD11" s="43">
        <v>31.2</v>
      </c>
      <c r="AE11" s="43">
        <v>31.2</v>
      </c>
      <c r="AF11" s="43">
        <v>31.2</v>
      </c>
      <c r="AG11" s="45">
        <v>86</v>
      </c>
      <c r="AH11" s="46">
        <f t="shared" ref="AH11:AH74" si="2">MAX(B11:AF11)</f>
        <v>31.2</v>
      </c>
      <c r="AI11" s="47">
        <f t="shared" ref="AI11:AI74" si="3">MIN(B11:AF11)</f>
        <v>25.3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26.1</v>
      </c>
      <c r="C12" s="43">
        <v>26.1</v>
      </c>
      <c r="D12" s="43">
        <v>26.1</v>
      </c>
      <c r="E12" s="43">
        <v>26.1</v>
      </c>
      <c r="F12" s="43">
        <v>26.1</v>
      </c>
      <c r="G12" s="43">
        <v>26.1</v>
      </c>
      <c r="H12" s="43">
        <v>26.1</v>
      </c>
      <c r="I12" s="43">
        <v>26.1</v>
      </c>
      <c r="J12" s="43">
        <v>26.1</v>
      </c>
      <c r="K12" s="43">
        <v>26.1</v>
      </c>
      <c r="L12" s="43">
        <v>26.1</v>
      </c>
      <c r="M12" s="43">
        <v>16</v>
      </c>
      <c r="N12" s="43">
        <v>19.3</v>
      </c>
      <c r="O12" s="43">
        <v>19.3</v>
      </c>
      <c r="P12" s="43">
        <v>19.3</v>
      </c>
      <c r="Q12" s="43">
        <v>19.3</v>
      </c>
      <c r="R12" s="43">
        <v>19.3</v>
      </c>
      <c r="S12" s="43">
        <v>19.3</v>
      </c>
      <c r="T12" s="43">
        <v>19.3</v>
      </c>
      <c r="U12" s="43">
        <v>19.3</v>
      </c>
      <c r="V12" s="43">
        <v>19.3</v>
      </c>
      <c r="W12" s="43">
        <v>19.3</v>
      </c>
      <c r="X12" s="43">
        <v>19.3</v>
      </c>
      <c r="Y12" s="43">
        <v>19.3</v>
      </c>
      <c r="Z12" s="43">
        <v>19.3</v>
      </c>
      <c r="AA12" s="43">
        <v>19.3</v>
      </c>
      <c r="AB12" s="43">
        <v>19.3</v>
      </c>
      <c r="AC12" s="43">
        <v>19.3</v>
      </c>
      <c r="AD12" s="43">
        <v>19.3</v>
      </c>
      <c r="AE12" s="43">
        <v>19.3</v>
      </c>
      <c r="AF12" s="43">
        <v>19.3</v>
      </c>
      <c r="AG12" s="48">
        <v>82</v>
      </c>
      <c r="AH12" s="46">
        <f t="shared" si="2"/>
        <v>26.1</v>
      </c>
      <c r="AI12" s="47">
        <f t="shared" si="3"/>
        <v>16</v>
      </c>
      <c r="AK12" s="49"/>
      <c r="AL12" s="50" t="str">
        <f ca="1">MID(CELL("filename",C7),FIND("]",CELL("filename",C7))+1,600)</f>
        <v>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17.8</v>
      </c>
      <c r="C13" s="43">
        <v>17.8</v>
      </c>
      <c r="D13" s="43">
        <v>17.8</v>
      </c>
      <c r="E13" s="43">
        <v>17.8</v>
      </c>
      <c r="F13" s="43">
        <v>17.8</v>
      </c>
      <c r="G13" s="43">
        <v>17.8</v>
      </c>
      <c r="H13" s="43">
        <v>17.8</v>
      </c>
      <c r="I13" s="43">
        <v>17.8</v>
      </c>
      <c r="J13" s="43">
        <v>17.8</v>
      </c>
      <c r="K13" s="43">
        <v>17.8</v>
      </c>
      <c r="L13" s="43">
        <v>17.8</v>
      </c>
      <c r="M13" s="43">
        <v>17.8</v>
      </c>
      <c r="N13" s="43">
        <v>15.3</v>
      </c>
      <c r="O13" s="43">
        <v>15.3</v>
      </c>
      <c r="P13" s="43">
        <v>15.3</v>
      </c>
      <c r="Q13" s="43">
        <v>15.3</v>
      </c>
      <c r="R13" s="43">
        <v>15.3</v>
      </c>
      <c r="S13" s="43">
        <v>15.3</v>
      </c>
      <c r="T13" s="43">
        <v>15.3</v>
      </c>
      <c r="U13" s="43">
        <v>15.3</v>
      </c>
      <c r="V13" s="43">
        <v>15.3</v>
      </c>
      <c r="W13" s="43">
        <v>15.3</v>
      </c>
      <c r="X13" s="43">
        <v>15.3</v>
      </c>
      <c r="Y13" s="43">
        <v>15.3</v>
      </c>
      <c r="Z13" s="43">
        <v>15.3</v>
      </c>
      <c r="AA13" s="43">
        <v>15.3</v>
      </c>
      <c r="AB13" s="43">
        <v>15.3</v>
      </c>
      <c r="AC13" s="43">
        <v>15.3</v>
      </c>
      <c r="AD13" s="43">
        <v>15.3</v>
      </c>
      <c r="AE13" s="43">
        <v>15.3</v>
      </c>
      <c r="AF13" s="43">
        <v>15.3</v>
      </c>
      <c r="AG13" s="48">
        <v>78</v>
      </c>
      <c r="AH13" s="46">
        <f t="shared" si="2"/>
        <v>17.8</v>
      </c>
      <c r="AI13" s="47">
        <f t="shared" si="3"/>
        <v>15.3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16.5</v>
      </c>
      <c r="C14" s="43">
        <v>16.5</v>
      </c>
      <c r="D14" s="43">
        <v>16.5</v>
      </c>
      <c r="E14" s="43">
        <v>16.5</v>
      </c>
      <c r="F14" s="43">
        <v>16.5</v>
      </c>
      <c r="G14" s="43">
        <v>16.5</v>
      </c>
      <c r="H14" s="43">
        <v>16.5</v>
      </c>
      <c r="I14" s="43">
        <v>16.5</v>
      </c>
      <c r="J14" s="43">
        <v>16.5</v>
      </c>
      <c r="K14" s="43">
        <v>16.5</v>
      </c>
      <c r="L14" s="43">
        <v>16.5</v>
      </c>
      <c r="M14" s="43">
        <v>16.5</v>
      </c>
      <c r="N14" s="43">
        <v>12.6</v>
      </c>
      <c r="O14" s="43">
        <v>12.6</v>
      </c>
      <c r="P14" s="43">
        <v>12.6</v>
      </c>
      <c r="Q14" s="43">
        <v>12.6</v>
      </c>
      <c r="R14" s="43">
        <v>12.6</v>
      </c>
      <c r="S14" s="43">
        <v>12.6</v>
      </c>
      <c r="T14" s="43">
        <v>12.6</v>
      </c>
      <c r="U14" s="43">
        <v>12.6</v>
      </c>
      <c r="V14" s="43">
        <v>12.6</v>
      </c>
      <c r="W14" s="43">
        <v>12.6</v>
      </c>
      <c r="X14" s="43">
        <v>12.6</v>
      </c>
      <c r="Y14" s="43">
        <v>12.6</v>
      </c>
      <c r="Z14" s="43">
        <v>12.6</v>
      </c>
      <c r="AA14" s="43">
        <v>12.6</v>
      </c>
      <c r="AB14" s="43">
        <v>12.6</v>
      </c>
      <c r="AC14" s="43">
        <v>12.6</v>
      </c>
      <c r="AD14" s="43">
        <v>12.6</v>
      </c>
      <c r="AE14" s="43">
        <v>12.6</v>
      </c>
      <c r="AF14" s="43">
        <v>12.6</v>
      </c>
      <c r="AG14" s="48">
        <v>77</v>
      </c>
      <c r="AH14" s="46">
        <f t="shared" si="2"/>
        <v>16.5</v>
      </c>
      <c r="AI14" s="47">
        <f t="shared" si="3"/>
        <v>12.6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25.5</v>
      </c>
      <c r="C15" s="43">
        <v>25.5</v>
      </c>
      <c r="D15" s="43">
        <v>25.5</v>
      </c>
      <c r="E15" s="43">
        <v>25.5</v>
      </c>
      <c r="F15" s="43">
        <v>25.5</v>
      </c>
      <c r="G15" s="43">
        <v>25.5</v>
      </c>
      <c r="H15" s="43">
        <v>25.5</v>
      </c>
      <c r="I15" s="43">
        <v>25.5</v>
      </c>
      <c r="J15" s="43">
        <v>25.5</v>
      </c>
      <c r="K15" s="43">
        <v>25.5</v>
      </c>
      <c r="L15" s="43">
        <v>25.5</v>
      </c>
      <c r="M15" s="43">
        <v>25.5</v>
      </c>
      <c r="N15" s="43">
        <v>25.5</v>
      </c>
      <c r="O15" s="43">
        <v>25.5</v>
      </c>
      <c r="P15" s="43">
        <v>25.5</v>
      </c>
      <c r="Q15" s="43">
        <v>25.5</v>
      </c>
      <c r="R15" s="43">
        <v>25.5</v>
      </c>
      <c r="S15" s="43">
        <v>25.5</v>
      </c>
      <c r="T15" s="43">
        <v>25.5</v>
      </c>
      <c r="U15" s="43">
        <v>25.5</v>
      </c>
      <c r="V15" s="43">
        <v>25.5</v>
      </c>
      <c r="W15" s="43">
        <v>25.5</v>
      </c>
      <c r="X15" s="43">
        <v>25.5</v>
      </c>
      <c r="Y15" s="43">
        <v>25.5</v>
      </c>
      <c r="Z15" s="43">
        <v>25.5</v>
      </c>
      <c r="AA15" s="43">
        <v>25.5</v>
      </c>
      <c r="AB15" s="43">
        <v>25.5</v>
      </c>
      <c r="AC15" s="43">
        <v>25.5</v>
      </c>
      <c r="AD15" s="43">
        <v>25.5</v>
      </c>
      <c r="AE15" s="43">
        <v>25.5</v>
      </c>
      <c r="AF15" s="43">
        <v>25.5</v>
      </c>
      <c r="AG15" s="48">
        <v>73</v>
      </c>
      <c r="AH15" s="46">
        <f t="shared" si="2"/>
        <v>25.5</v>
      </c>
      <c r="AI15" s="47">
        <f t="shared" si="3"/>
        <v>25.5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9.6999999999999993</v>
      </c>
      <c r="C16" s="43">
        <v>9.6999999999999993</v>
      </c>
      <c r="D16" s="43">
        <v>9.6999999999999993</v>
      </c>
      <c r="E16" s="43">
        <v>9.6999999999999993</v>
      </c>
      <c r="F16" s="43">
        <v>9.6999999999999993</v>
      </c>
      <c r="G16" s="43">
        <v>9.6999999999999993</v>
      </c>
      <c r="H16" s="43">
        <v>9.6999999999999993</v>
      </c>
      <c r="I16" s="43">
        <v>9.6999999999999993</v>
      </c>
      <c r="J16" s="43">
        <v>9.6999999999999993</v>
      </c>
      <c r="K16" s="43">
        <v>9.6999999999999993</v>
      </c>
      <c r="L16" s="43">
        <v>9.6999999999999993</v>
      </c>
      <c r="M16" s="43">
        <v>9.6999999999999993</v>
      </c>
      <c r="N16" s="43">
        <v>8.1999999999999993</v>
      </c>
      <c r="O16" s="43">
        <v>8.1999999999999993</v>
      </c>
      <c r="P16" s="43">
        <v>8.1999999999999993</v>
      </c>
      <c r="Q16" s="43">
        <v>8.1999999999999993</v>
      </c>
      <c r="R16" s="43">
        <v>8.1999999999999993</v>
      </c>
      <c r="S16" s="43">
        <v>8.1999999999999993</v>
      </c>
      <c r="T16" s="43">
        <v>8.1999999999999993</v>
      </c>
      <c r="U16" s="43">
        <v>8.1999999999999993</v>
      </c>
      <c r="V16" s="43">
        <v>8.1999999999999993</v>
      </c>
      <c r="W16" s="43">
        <v>8.1999999999999993</v>
      </c>
      <c r="X16" s="43">
        <v>8.1999999999999993</v>
      </c>
      <c r="Y16" s="43">
        <v>8.1999999999999993</v>
      </c>
      <c r="Z16" s="43">
        <v>8.1999999999999993</v>
      </c>
      <c r="AA16" s="43">
        <v>8.1999999999999993</v>
      </c>
      <c r="AB16" s="43">
        <v>8.1999999999999993</v>
      </c>
      <c r="AC16" s="43">
        <v>8.1999999999999993</v>
      </c>
      <c r="AD16" s="43">
        <v>8.1999999999999993</v>
      </c>
      <c r="AE16" s="43">
        <v>8.1999999999999993</v>
      </c>
      <c r="AF16" s="43">
        <v>8.1999999999999993</v>
      </c>
      <c r="AG16" s="48">
        <v>71</v>
      </c>
      <c r="AH16" s="46">
        <f t="shared" si="2"/>
        <v>9.6999999999999993</v>
      </c>
      <c r="AI16" s="47">
        <f t="shared" si="3"/>
        <v>8.1999999999999993</v>
      </c>
      <c r="AK16" s="49"/>
      <c r="AL16" s="52" t="s">
        <v>7</v>
      </c>
      <c r="AM16" s="57">
        <f t="shared" ref="AM16:AR16" si="4">B71</f>
        <v>704.92000000000019</v>
      </c>
      <c r="AN16" s="57">
        <f t="shared" si="4"/>
        <v>704.92000000000019</v>
      </c>
      <c r="AO16" s="57">
        <f t="shared" si="4"/>
        <v>704.92000000000019</v>
      </c>
      <c r="AP16" s="57">
        <f t="shared" si="4"/>
        <v>704.92000000000019</v>
      </c>
      <c r="AQ16" s="57">
        <f t="shared" si="4"/>
        <v>704.92000000000019</v>
      </c>
      <c r="AR16" s="57">
        <f t="shared" si="4"/>
        <v>704.92000000000019</v>
      </c>
      <c r="AS16" s="57">
        <f>I71</f>
        <v>704.92000000000019</v>
      </c>
      <c r="AT16" s="57">
        <f>K71</f>
        <v>704.92000000000019</v>
      </c>
      <c r="AU16" s="57">
        <f t="shared" ref="AU16:BD16" si="5">M71</f>
        <v>689.52000000000021</v>
      </c>
      <c r="AV16" s="57">
        <f t="shared" si="5"/>
        <v>674.82000000000016</v>
      </c>
      <c r="AW16" s="57">
        <f t="shared" si="5"/>
        <v>674.82000000000016</v>
      </c>
      <c r="AX16" s="57">
        <f t="shared" si="5"/>
        <v>674.82000000000016</v>
      </c>
      <c r="AY16" s="57">
        <f t="shared" si="5"/>
        <v>674.82000000000016</v>
      </c>
      <c r="AZ16" s="57">
        <f t="shared" si="5"/>
        <v>674.82000000000016</v>
      </c>
      <c r="BA16" s="57">
        <f t="shared" si="5"/>
        <v>674.82000000000016</v>
      </c>
      <c r="BB16" s="57">
        <f t="shared" si="5"/>
        <v>674.82000000000016</v>
      </c>
      <c r="BC16" s="57">
        <f t="shared" si="5"/>
        <v>674.82000000000016</v>
      </c>
      <c r="BD16" s="57">
        <f t="shared" si="5"/>
        <v>674.82000000000016</v>
      </c>
      <c r="BE16" s="58">
        <f>X71</f>
        <v>674.82000000000016</v>
      </c>
      <c r="BF16" s="58">
        <f>Z71</f>
        <v>674.82000000000016</v>
      </c>
      <c r="BG16" s="58">
        <f>AB71</f>
        <v>690.82000000000016</v>
      </c>
      <c r="BH16" s="58">
        <f>AD71</f>
        <v>690.82000000000016</v>
      </c>
      <c r="BI16" s="58">
        <f>AE71</f>
        <v>690.82000000000016</v>
      </c>
      <c r="BJ16" s="58">
        <f>AF71</f>
        <v>690.82000000000016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17.100000000000001</v>
      </c>
      <c r="C17" s="44">
        <v>17.100000000000001</v>
      </c>
      <c r="D17" s="44">
        <v>17.100000000000001</v>
      </c>
      <c r="E17" s="44">
        <v>17.100000000000001</v>
      </c>
      <c r="F17" s="44">
        <v>17.100000000000001</v>
      </c>
      <c r="G17" s="44">
        <v>17.100000000000001</v>
      </c>
      <c r="H17" s="44">
        <v>17.100000000000001</v>
      </c>
      <c r="I17" s="44">
        <v>17.100000000000001</v>
      </c>
      <c r="J17" s="44">
        <v>17.100000000000001</v>
      </c>
      <c r="K17" s="44">
        <v>17.100000000000001</v>
      </c>
      <c r="L17" s="44">
        <v>17.100000000000001</v>
      </c>
      <c r="M17" s="44">
        <v>17.100000000000001</v>
      </c>
      <c r="N17" s="44">
        <v>10.1</v>
      </c>
      <c r="O17" s="44">
        <v>10.1</v>
      </c>
      <c r="P17" s="44">
        <v>10.1</v>
      </c>
      <c r="Q17" s="44">
        <v>10.1</v>
      </c>
      <c r="R17" s="44">
        <v>10.1</v>
      </c>
      <c r="S17" s="44">
        <v>10.1</v>
      </c>
      <c r="T17" s="44">
        <v>10.1</v>
      </c>
      <c r="U17" s="44">
        <v>10.1</v>
      </c>
      <c r="V17" s="44">
        <v>10.1</v>
      </c>
      <c r="W17" s="44">
        <v>10.1</v>
      </c>
      <c r="X17" s="44">
        <v>10.1</v>
      </c>
      <c r="Y17" s="44">
        <v>10.1</v>
      </c>
      <c r="Z17" s="44">
        <v>10.1</v>
      </c>
      <c r="AA17" s="44">
        <v>10.1</v>
      </c>
      <c r="AB17" s="44">
        <v>10.1</v>
      </c>
      <c r="AC17" s="44">
        <v>10.1</v>
      </c>
      <c r="AD17" s="44">
        <v>10.1</v>
      </c>
      <c r="AE17" s="44">
        <v>10.1</v>
      </c>
      <c r="AF17" s="44">
        <v>10.1</v>
      </c>
      <c r="AG17" s="45">
        <v>54</v>
      </c>
      <c r="AH17" s="46">
        <f t="shared" si="2"/>
        <v>17.100000000000001</v>
      </c>
      <c r="AI17" s="47">
        <f t="shared" si="3"/>
        <v>10.1</v>
      </c>
      <c r="AK17" s="49"/>
      <c r="AL17" s="52" t="s">
        <v>29</v>
      </c>
      <c r="AM17" s="57">
        <f t="shared" ref="AM17:AR17" si="6">B78</f>
        <v>321.3</v>
      </c>
      <c r="AN17" s="57">
        <f t="shared" si="6"/>
        <v>91.3</v>
      </c>
      <c r="AO17" s="57">
        <f t="shared" si="6"/>
        <v>91.3</v>
      </c>
      <c r="AP17" s="57">
        <f t="shared" si="6"/>
        <v>91.3</v>
      </c>
      <c r="AQ17" s="57">
        <f t="shared" si="6"/>
        <v>91.3</v>
      </c>
      <c r="AR17" s="57">
        <f t="shared" si="6"/>
        <v>91.3</v>
      </c>
      <c r="AS17" s="57">
        <f>I78</f>
        <v>171.3</v>
      </c>
      <c r="AT17" s="57">
        <f>K78</f>
        <v>291.3</v>
      </c>
      <c r="AU17" s="57">
        <f t="shared" ref="AU17:BD17" si="7">M78</f>
        <v>397.70000000000005</v>
      </c>
      <c r="AV17" s="57">
        <f t="shared" si="7"/>
        <v>314</v>
      </c>
      <c r="AW17" s="57">
        <f t="shared" si="7"/>
        <v>95.399999999999991</v>
      </c>
      <c r="AX17" s="57">
        <f t="shared" si="7"/>
        <v>90.59999999999998</v>
      </c>
      <c r="AY17" s="57">
        <f t="shared" si="7"/>
        <v>90.59999999999998</v>
      </c>
      <c r="AZ17" s="57">
        <f t="shared" si="7"/>
        <v>90.499999999999986</v>
      </c>
      <c r="BA17" s="57">
        <f t="shared" si="7"/>
        <v>90.499999999999986</v>
      </c>
      <c r="BB17" s="57">
        <f t="shared" si="7"/>
        <v>90.499999999999986</v>
      </c>
      <c r="BC17" s="57">
        <f t="shared" si="7"/>
        <v>90.499999999999986</v>
      </c>
      <c r="BD17" s="57">
        <f t="shared" si="7"/>
        <v>88.2</v>
      </c>
      <c r="BE17" s="58">
        <f>X78</f>
        <v>148.6</v>
      </c>
      <c r="BF17" s="58">
        <f>Z78</f>
        <v>544.20000000000005</v>
      </c>
      <c r="BG17" s="58">
        <f>AB78</f>
        <v>431.3</v>
      </c>
      <c r="BH17" s="58">
        <f>AD78</f>
        <v>129.79999999999998</v>
      </c>
      <c r="BI17" s="58">
        <f>AE78</f>
        <v>99.5</v>
      </c>
      <c r="BJ17" s="58">
        <f>AF78</f>
        <v>99.5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11</v>
      </c>
      <c r="C18" s="44">
        <v>11</v>
      </c>
      <c r="D18" s="44">
        <v>11</v>
      </c>
      <c r="E18" s="44">
        <v>11</v>
      </c>
      <c r="F18" s="44">
        <v>11</v>
      </c>
      <c r="G18" s="44">
        <v>11</v>
      </c>
      <c r="H18" s="44">
        <v>11</v>
      </c>
      <c r="I18" s="44">
        <v>11</v>
      </c>
      <c r="J18" s="44">
        <v>11</v>
      </c>
      <c r="K18" s="44">
        <v>11</v>
      </c>
      <c r="L18" s="44">
        <v>11</v>
      </c>
      <c r="M18" s="44">
        <v>11</v>
      </c>
      <c r="N18" s="44">
        <v>8.5</v>
      </c>
      <c r="O18" s="44">
        <v>8.5</v>
      </c>
      <c r="P18" s="44">
        <v>8.5</v>
      </c>
      <c r="Q18" s="44">
        <v>8.5</v>
      </c>
      <c r="R18" s="44">
        <v>8.5</v>
      </c>
      <c r="S18" s="44">
        <v>8.5</v>
      </c>
      <c r="T18" s="44">
        <v>8.5</v>
      </c>
      <c r="U18" s="44">
        <v>8.5</v>
      </c>
      <c r="V18" s="44">
        <v>8.5</v>
      </c>
      <c r="W18" s="44">
        <v>8.5</v>
      </c>
      <c r="X18" s="44">
        <v>8.5</v>
      </c>
      <c r="Y18" s="44">
        <v>8.5</v>
      </c>
      <c r="Z18" s="44">
        <v>8.5</v>
      </c>
      <c r="AA18" s="44">
        <v>8.5</v>
      </c>
      <c r="AB18" s="44">
        <v>8.5</v>
      </c>
      <c r="AC18" s="44">
        <v>8.5</v>
      </c>
      <c r="AD18" s="44">
        <v>8.5</v>
      </c>
      <c r="AE18" s="44">
        <v>8.5</v>
      </c>
      <c r="AF18" s="44">
        <v>8.5</v>
      </c>
      <c r="AG18" s="48">
        <v>52.465000000000003</v>
      </c>
      <c r="AH18" s="46">
        <f t="shared" si="2"/>
        <v>11</v>
      </c>
      <c r="AI18" s="47">
        <f t="shared" si="3"/>
        <v>8.5</v>
      </c>
      <c r="AK18" s="49"/>
      <c r="AL18" s="52" t="s">
        <v>31</v>
      </c>
      <c r="AM18" s="57">
        <f t="shared" ref="AM18:AR18" si="8">B92</f>
        <v>175.59999999999997</v>
      </c>
      <c r="AN18" s="57">
        <f t="shared" si="8"/>
        <v>120.89999999999998</v>
      </c>
      <c r="AO18" s="57">
        <f t="shared" si="8"/>
        <v>120.89999999999998</v>
      </c>
      <c r="AP18" s="57">
        <f t="shared" si="8"/>
        <v>78.899999999999991</v>
      </c>
      <c r="AQ18" s="57">
        <f t="shared" si="8"/>
        <v>78.899999999999991</v>
      </c>
      <c r="AR18" s="57">
        <f t="shared" si="8"/>
        <v>192.89999999999998</v>
      </c>
      <c r="AS18" s="57">
        <f>I92</f>
        <v>291.90000000000009</v>
      </c>
      <c r="AT18" s="57">
        <f>K92</f>
        <v>320.90000000000009</v>
      </c>
      <c r="AU18" s="57">
        <f t="shared" ref="AU18:BD18" si="9">M92</f>
        <v>362.60000000000014</v>
      </c>
      <c r="AV18" s="57">
        <f t="shared" si="9"/>
        <v>350.70000000000005</v>
      </c>
      <c r="AW18" s="57">
        <f t="shared" si="9"/>
        <v>310.70000000000005</v>
      </c>
      <c r="AX18" s="57">
        <f t="shared" si="9"/>
        <v>223.49999999999997</v>
      </c>
      <c r="AY18" s="57">
        <f t="shared" si="9"/>
        <v>193.59999999999997</v>
      </c>
      <c r="AZ18" s="57">
        <f t="shared" si="9"/>
        <v>176.7</v>
      </c>
      <c r="BA18" s="57">
        <f t="shared" si="9"/>
        <v>153.5</v>
      </c>
      <c r="BB18" s="57">
        <f t="shared" si="9"/>
        <v>153.4</v>
      </c>
      <c r="BC18" s="57">
        <f t="shared" si="9"/>
        <v>171</v>
      </c>
      <c r="BD18" s="57">
        <f t="shared" si="9"/>
        <v>176.59999999999997</v>
      </c>
      <c r="BE18" s="58">
        <f>X92</f>
        <v>306.10000000000002</v>
      </c>
      <c r="BF18" s="58">
        <f>Z92</f>
        <v>379.70000000000005</v>
      </c>
      <c r="BG18" s="58">
        <f>AB92</f>
        <v>382.20000000000005</v>
      </c>
      <c r="BH18" s="58">
        <f>AD92</f>
        <v>203.2</v>
      </c>
      <c r="BI18" s="58">
        <f>AE92</f>
        <v>163.19999999999999</v>
      </c>
      <c r="BJ18" s="58">
        <f>AF92</f>
        <v>119.3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12.3</v>
      </c>
      <c r="C19" s="44">
        <v>12.3</v>
      </c>
      <c r="D19" s="44">
        <v>12.3</v>
      </c>
      <c r="E19" s="44">
        <v>12.3</v>
      </c>
      <c r="F19" s="44">
        <v>12.3</v>
      </c>
      <c r="G19" s="44">
        <v>12.3</v>
      </c>
      <c r="H19" s="44">
        <v>12.3</v>
      </c>
      <c r="I19" s="44">
        <v>12.3</v>
      </c>
      <c r="J19" s="44">
        <v>12.3</v>
      </c>
      <c r="K19" s="44">
        <v>12.3</v>
      </c>
      <c r="L19" s="44">
        <v>12.3</v>
      </c>
      <c r="M19" s="44">
        <v>12.3</v>
      </c>
      <c r="N19" s="44">
        <v>12</v>
      </c>
      <c r="O19" s="44">
        <v>12</v>
      </c>
      <c r="P19" s="44">
        <v>12</v>
      </c>
      <c r="Q19" s="44">
        <v>12</v>
      </c>
      <c r="R19" s="44">
        <v>12</v>
      </c>
      <c r="S19" s="44">
        <v>12</v>
      </c>
      <c r="T19" s="44">
        <v>12</v>
      </c>
      <c r="U19" s="44">
        <v>12</v>
      </c>
      <c r="V19" s="44">
        <v>12</v>
      </c>
      <c r="W19" s="44">
        <v>12</v>
      </c>
      <c r="X19" s="44">
        <v>12</v>
      </c>
      <c r="Y19" s="44">
        <v>12</v>
      </c>
      <c r="Z19" s="44">
        <v>12</v>
      </c>
      <c r="AA19" s="44">
        <v>12</v>
      </c>
      <c r="AB19" s="44">
        <v>12</v>
      </c>
      <c r="AC19" s="44">
        <v>12</v>
      </c>
      <c r="AD19" s="44">
        <v>12</v>
      </c>
      <c r="AE19" s="44">
        <v>12</v>
      </c>
      <c r="AF19" s="44">
        <v>12</v>
      </c>
      <c r="AG19" s="48">
        <v>52.4</v>
      </c>
      <c r="AH19" s="46">
        <f t="shared" si="2"/>
        <v>12.3</v>
      </c>
      <c r="AI19" s="47">
        <f t="shared" si="3"/>
        <v>12</v>
      </c>
      <c r="AK19" s="49"/>
      <c r="AL19" s="52" t="s">
        <v>33</v>
      </c>
      <c r="AM19" s="57">
        <f t="shared" ref="AM19:AR19" si="10">B108</f>
        <v>123.9</v>
      </c>
      <c r="AN19" s="57">
        <f t="shared" si="10"/>
        <v>124.5</v>
      </c>
      <c r="AO19" s="57">
        <f t="shared" si="10"/>
        <v>114.5</v>
      </c>
      <c r="AP19" s="57">
        <f t="shared" si="10"/>
        <v>104.5</v>
      </c>
      <c r="AQ19" s="57">
        <f t="shared" si="10"/>
        <v>127</v>
      </c>
      <c r="AR19" s="57">
        <f t="shared" si="10"/>
        <v>135</v>
      </c>
      <c r="AS19" s="57">
        <f>I108</f>
        <v>135</v>
      </c>
      <c r="AT19" s="57">
        <f>K108</f>
        <v>237</v>
      </c>
      <c r="AU19" s="57">
        <f t="shared" ref="AU19:BD19" si="11">M108</f>
        <v>248.09999999999997</v>
      </c>
      <c r="AV19" s="57">
        <f t="shared" si="11"/>
        <v>280.8</v>
      </c>
      <c r="AW19" s="57">
        <f t="shared" si="11"/>
        <v>476.6</v>
      </c>
      <c r="AX19" s="57">
        <f t="shared" si="11"/>
        <v>478.20000000000005</v>
      </c>
      <c r="AY19" s="57">
        <f t="shared" si="11"/>
        <v>490.7</v>
      </c>
      <c r="AZ19" s="57">
        <f t="shared" si="11"/>
        <v>457.6</v>
      </c>
      <c r="BA19" s="57">
        <f t="shared" si="11"/>
        <v>585.29999999999995</v>
      </c>
      <c r="BB19" s="57">
        <f t="shared" si="11"/>
        <v>551.4</v>
      </c>
      <c r="BC19" s="57">
        <f t="shared" si="11"/>
        <v>566.39999999999986</v>
      </c>
      <c r="BD19" s="57">
        <f t="shared" si="11"/>
        <v>487.4</v>
      </c>
      <c r="BE19" s="58">
        <f>X108</f>
        <v>431.6</v>
      </c>
      <c r="BF19" s="58">
        <f>Z108</f>
        <v>240.6</v>
      </c>
      <c r="BG19" s="58">
        <f>AB108</f>
        <v>244.8</v>
      </c>
      <c r="BH19" s="58">
        <f>AD108</f>
        <v>441.59999999999997</v>
      </c>
      <c r="BI19" s="58">
        <f>AE108</f>
        <v>334</v>
      </c>
      <c r="BJ19" s="58">
        <f>AF108</f>
        <v>330.7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25.5</v>
      </c>
      <c r="C20" s="44">
        <v>25.5</v>
      </c>
      <c r="D20" s="44">
        <v>25.5</v>
      </c>
      <c r="E20" s="44">
        <v>25.5</v>
      </c>
      <c r="F20" s="44">
        <v>25.5</v>
      </c>
      <c r="G20" s="44">
        <v>25.5</v>
      </c>
      <c r="H20" s="44">
        <v>25.5</v>
      </c>
      <c r="I20" s="44">
        <v>25.5</v>
      </c>
      <c r="J20" s="44">
        <v>25.5</v>
      </c>
      <c r="K20" s="44">
        <v>25.5</v>
      </c>
      <c r="L20" s="44">
        <v>25.5</v>
      </c>
      <c r="M20" s="44">
        <v>25.5</v>
      </c>
      <c r="N20" s="44">
        <v>25.5</v>
      </c>
      <c r="O20" s="44">
        <v>25.5</v>
      </c>
      <c r="P20" s="44">
        <v>25.5</v>
      </c>
      <c r="Q20" s="44">
        <v>25.5</v>
      </c>
      <c r="R20" s="44">
        <v>25.5</v>
      </c>
      <c r="S20" s="44">
        <v>25.5</v>
      </c>
      <c r="T20" s="44">
        <v>25.5</v>
      </c>
      <c r="U20" s="44">
        <v>25.5</v>
      </c>
      <c r="V20" s="44">
        <v>25.5</v>
      </c>
      <c r="W20" s="44">
        <v>25.5</v>
      </c>
      <c r="X20" s="44">
        <v>25.5</v>
      </c>
      <c r="Y20" s="44">
        <v>25.5</v>
      </c>
      <c r="Z20" s="44">
        <v>25.5</v>
      </c>
      <c r="AA20" s="44">
        <v>25.5</v>
      </c>
      <c r="AB20" s="44">
        <v>25.5</v>
      </c>
      <c r="AC20" s="44">
        <v>25.5</v>
      </c>
      <c r="AD20" s="44">
        <v>25.5</v>
      </c>
      <c r="AE20" s="44">
        <v>25.5</v>
      </c>
      <c r="AF20" s="44">
        <v>25.5</v>
      </c>
      <c r="AG20" s="48">
        <v>50</v>
      </c>
      <c r="AH20" s="46">
        <f t="shared" si="2"/>
        <v>25.5</v>
      </c>
      <c r="AI20" s="47">
        <f t="shared" si="3"/>
        <v>25.5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21.8</v>
      </c>
      <c r="C21" s="44">
        <v>21.8</v>
      </c>
      <c r="D21" s="44">
        <v>21.8</v>
      </c>
      <c r="E21" s="44">
        <v>21.8</v>
      </c>
      <c r="F21" s="44">
        <v>21.8</v>
      </c>
      <c r="G21" s="44">
        <v>21.8</v>
      </c>
      <c r="H21" s="44">
        <v>21.8</v>
      </c>
      <c r="I21" s="44">
        <v>21.8</v>
      </c>
      <c r="J21" s="44">
        <v>21.8</v>
      </c>
      <c r="K21" s="44">
        <v>21.8</v>
      </c>
      <c r="L21" s="44">
        <v>21.8</v>
      </c>
      <c r="M21" s="44">
        <v>21.8</v>
      </c>
      <c r="N21" s="44">
        <v>18.5</v>
      </c>
      <c r="O21" s="44">
        <v>18.5</v>
      </c>
      <c r="P21" s="44">
        <v>18.5</v>
      </c>
      <c r="Q21" s="44">
        <v>18.5</v>
      </c>
      <c r="R21" s="44">
        <v>18.5</v>
      </c>
      <c r="S21" s="44">
        <v>18.5</v>
      </c>
      <c r="T21" s="44">
        <v>18.5</v>
      </c>
      <c r="U21" s="44">
        <v>18.5</v>
      </c>
      <c r="V21" s="44">
        <v>18.5</v>
      </c>
      <c r="W21" s="44">
        <v>18.5</v>
      </c>
      <c r="X21" s="44">
        <v>18.5</v>
      </c>
      <c r="Y21" s="44">
        <v>18.5</v>
      </c>
      <c r="Z21" s="44">
        <v>18.5</v>
      </c>
      <c r="AA21" s="44">
        <v>18.5</v>
      </c>
      <c r="AB21" s="44">
        <v>18.5</v>
      </c>
      <c r="AC21" s="44">
        <v>18.5</v>
      </c>
      <c r="AD21" s="44">
        <v>18.5</v>
      </c>
      <c r="AE21" s="44">
        <v>18.5</v>
      </c>
      <c r="AF21" s="44">
        <v>18.5</v>
      </c>
      <c r="AG21" s="48">
        <v>45</v>
      </c>
      <c r="AH21" s="46">
        <f t="shared" si="2"/>
        <v>21.8</v>
      </c>
      <c r="AI21" s="47">
        <f t="shared" si="3"/>
        <v>18.5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16.600000000000001</v>
      </c>
      <c r="C22" s="44">
        <v>16.600000000000001</v>
      </c>
      <c r="D22" s="44">
        <v>16.600000000000001</v>
      </c>
      <c r="E22" s="44">
        <v>16.600000000000001</v>
      </c>
      <c r="F22" s="44">
        <v>16.600000000000001</v>
      </c>
      <c r="G22" s="44">
        <v>16.600000000000001</v>
      </c>
      <c r="H22" s="44">
        <v>16.600000000000001</v>
      </c>
      <c r="I22" s="44">
        <v>16.600000000000001</v>
      </c>
      <c r="J22" s="44">
        <v>16.600000000000001</v>
      </c>
      <c r="K22" s="44">
        <v>16.600000000000001</v>
      </c>
      <c r="L22" s="44">
        <v>16.600000000000001</v>
      </c>
      <c r="M22" s="44">
        <v>16.600000000000001</v>
      </c>
      <c r="N22" s="44">
        <v>16.600000000000001</v>
      </c>
      <c r="O22" s="44">
        <v>16.600000000000001</v>
      </c>
      <c r="P22" s="44">
        <v>16.600000000000001</v>
      </c>
      <c r="Q22" s="44">
        <v>16.600000000000001</v>
      </c>
      <c r="R22" s="44">
        <v>16.600000000000001</v>
      </c>
      <c r="S22" s="44">
        <v>16.600000000000001</v>
      </c>
      <c r="T22" s="44">
        <v>16.600000000000001</v>
      </c>
      <c r="U22" s="44">
        <v>16.600000000000001</v>
      </c>
      <c r="V22" s="44">
        <v>16.600000000000001</v>
      </c>
      <c r="W22" s="44">
        <v>16.600000000000001</v>
      </c>
      <c r="X22" s="44">
        <v>16.600000000000001</v>
      </c>
      <c r="Y22" s="44">
        <v>16.600000000000001</v>
      </c>
      <c r="Z22" s="44">
        <v>16.600000000000001</v>
      </c>
      <c r="AA22" s="44">
        <v>16.600000000000001</v>
      </c>
      <c r="AB22" s="44">
        <v>16.600000000000001</v>
      </c>
      <c r="AC22" s="44">
        <v>16.600000000000001</v>
      </c>
      <c r="AD22" s="44">
        <v>16.600000000000001</v>
      </c>
      <c r="AE22" s="44">
        <v>16.600000000000001</v>
      </c>
      <c r="AF22" s="44">
        <v>16.600000000000001</v>
      </c>
      <c r="AG22" s="48">
        <v>44</v>
      </c>
      <c r="AH22" s="46">
        <f t="shared" si="2"/>
        <v>16.600000000000001</v>
      </c>
      <c r="AI22" s="47">
        <f t="shared" si="3"/>
        <v>16.600000000000001</v>
      </c>
      <c r="AK22" s="49"/>
      <c r="AL22" s="59" t="s">
        <v>39</v>
      </c>
      <c r="AM22" s="60">
        <f t="shared" ref="AM22:BJ22" si="16">SUM(AM16:AM21)</f>
        <v>1325.7200000000003</v>
      </c>
      <c r="AN22" s="60">
        <f t="shared" si="16"/>
        <v>1041.6200000000001</v>
      </c>
      <c r="AO22" s="60">
        <f t="shared" si="16"/>
        <v>1031.6200000000001</v>
      </c>
      <c r="AP22" s="60">
        <f t="shared" si="16"/>
        <v>979.62000000000012</v>
      </c>
      <c r="AQ22" s="60">
        <f t="shared" si="16"/>
        <v>1002.1200000000001</v>
      </c>
      <c r="AR22" s="60">
        <f t="shared" si="16"/>
        <v>1124.1200000000001</v>
      </c>
      <c r="AS22" s="60">
        <f t="shared" si="16"/>
        <v>1303.1200000000003</v>
      </c>
      <c r="AT22" s="60">
        <f t="shared" si="16"/>
        <v>1554.1200000000003</v>
      </c>
      <c r="AU22" s="60">
        <f t="shared" si="16"/>
        <v>1697.9200000000003</v>
      </c>
      <c r="AV22" s="60">
        <f t="shared" si="16"/>
        <v>1620.3200000000002</v>
      </c>
      <c r="AW22" s="60">
        <f t="shared" si="16"/>
        <v>1557.52</v>
      </c>
      <c r="AX22" s="60">
        <f t="shared" si="16"/>
        <v>1467.1200000000003</v>
      </c>
      <c r="AY22" s="60">
        <f t="shared" si="16"/>
        <v>1449.7200000000003</v>
      </c>
      <c r="AZ22" s="60">
        <f t="shared" si="16"/>
        <v>1399.6200000000003</v>
      </c>
      <c r="BA22" s="60">
        <f t="shared" si="16"/>
        <v>1504.1200000000001</v>
      </c>
      <c r="BB22" s="60">
        <f t="shared" si="16"/>
        <v>1470.1200000000001</v>
      </c>
      <c r="BC22" s="60">
        <f t="shared" si="16"/>
        <v>1502.72</v>
      </c>
      <c r="BD22" s="60">
        <f t="shared" si="16"/>
        <v>1427.02</v>
      </c>
      <c r="BE22" s="60">
        <f t="shared" si="16"/>
        <v>1561.1200000000003</v>
      </c>
      <c r="BF22" s="60">
        <f t="shared" si="16"/>
        <v>1839.3200000000002</v>
      </c>
      <c r="BG22" s="60">
        <f t="shared" si="16"/>
        <v>1749.1200000000001</v>
      </c>
      <c r="BH22" s="60">
        <f t="shared" si="16"/>
        <v>1465.42</v>
      </c>
      <c r="BI22" s="60">
        <f t="shared" si="16"/>
        <v>1287.5200000000002</v>
      </c>
      <c r="BJ22" s="60">
        <f t="shared" si="16"/>
        <v>1240.3200000000002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11.5</v>
      </c>
      <c r="C23" s="44">
        <v>11.5</v>
      </c>
      <c r="D23" s="44">
        <v>11.5</v>
      </c>
      <c r="E23" s="44">
        <v>11.5</v>
      </c>
      <c r="F23" s="44">
        <v>11.5</v>
      </c>
      <c r="G23" s="44">
        <v>11.5</v>
      </c>
      <c r="H23" s="44">
        <v>11.5</v>
      </c>
      <c r="I23" s="44">
        <v>11.5</v>
      </c>
      <c r="J23" s="44">
        <v>11.5</v>
      </c>
      <c r="K23" s="44">
        <v>11.5</v>
      </c>
      <c r="L23" s="44">
        <v>11.5</v>
      </c>
      <c r="M23" s="44">
        <v>11.5</v>
      </c>
      <c r="N23" s="44">
        <v>11.5</v>
      </c>
      <c r="O23" s="44">
        <v>11.5</v>
      </c>
      <c r="P23" s="44">
        <v>11.5</v>
      </c>
      <c r="Q23" s="44">
        <v>11.5</v>
      </c>
      <c r="R23" s="44">
        <v>11.5</v>
      </c>
      <c r="S23" s="44">
        <v>11.5</v>
      </c>
      <c r="T23" s="44">
        <v>11.5</v>
      </c>
      <c r="U23" s="44">
        <v>11.5</v>
      </c>
      <c r="V23" s="44">
        <v>11.5</v>
      </c>
      <c r="W23" s="44">
        <v>11.5</v>
      </c>
      <c r="X23" s="44">
        <v>11.5</v>
      </c>
      <c r="Y23" s="44">
        <v>11.5</v>
      </c>
      <c r="Z23" s="44">
        <v>11.5</v>
      </c>
      <c r="AA23" s="44">
        <v>11.5</v>
      </c>
      <c r="AB23" s="44">
        <v>11.5</v>
      </c>
      <c r="AC23" s="44">
        <v>11.5</v>
      </c>
      <c r="AD23" s="44">
        <v>11.5</v>
      </c>
      <c r="AE23" s="44">
        <v>11.5</v>
      </c>
      <c r="AF23" s="44">
        <v>11.5</v>
      </c>
      <c r="AG23" s="48">
        <v>42</v>
      </c>
      <c r="AH23" s="46">
        <f t="shared" si="2"/>
        <v>11.5</v>
      </c>
      <c r="AI23" s="47">
        <f t="shared" si="3"/>
        <v>11.5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-30</v>
      </c>
      <c r="AQ23" s="60">
        <f t="shared" si="17"/>
        <v>-23</v>
      </c>
      <c r="AR23" s="60">
        <f t="shared" si="17"/>
        <v>-70</v>
      </c>
      <c r="AS23" s="60">
        <f>I123*-1</f>
        <v>-30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-20.6</v>
      </c>
      <c r="BG23" s="60">
        <f>AB123*-1</f>
        <v>-69.7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13.3</v>
      </c>
      <c r="C24" s="44">
        <v>13.3</v>
      </c>
      <c r="D24" s="44">
        <v>13.3</v>
      </c>
      <c r="E24" s="44">
        <v>13.3</v>
      </c>
      <c r="F24" s="44">
        <v>13.3</v>
      </c>
      <c r="G24" s="44">
        <v>13.3</v>
      </c>
      <c r="H24" s="44">
        <v>13.3</v>
      </c>
      <c r="I24" s="44">
        <v>13.3</v>
      </c>
      <c r="J24" s="44">
        <v>13.3</v>
      </c>
      <c r="K24" s="44">
        <v>13.3</v>
      </c>
      <c r="L24" s="44">
        <v>13.3</v>
      </c>
      <c r="M24" s="44">
        <v>13.3</v>
      </c>
      <c r="N24" s="44">
        <v>13.3</v>
      </c>
      <c r="O24" s="44">
        <v>13.3</v>
      </c>
      <c r="P24" s="44">
        <v>13.3</v>
      </c>
      <c r="Q24" s="44">
        <v>13.3</v>
      </c>
      <c r="R24" s="44">
        <v>13.3</v>
      </c>
      <c r="S24" s="44">
        <v>13.3</v>
      </c>
      <c r="T24" s="44">
        <v>13.3</v>
      </c>
      <c r="U24" s="44">
        <v>13.3</v>
      </c>
      <c r="V24" s="44">
        <v>13.3</v>
      </c>
      <c r="W24" s="44">
        <v>13.3</v>
      </c>
      <c r="X24" s="44">
        <v>13.3</v>
      </c>
      <c r="Y24" s="44">
        <v>13.3</v>
      </c>
      <c r="Z24" s="44">
        <v>13.3</v>
      </c>
      <c r="AA24" s="44">
        <v>13.3</v>
      </c>
      <c r="AB24" s="44">
        <v>13.3</v>
      </c>
      <c r="AC24" s="44">
        <v>13.3</v>
      </c>
      <c r="AD24" s="44">
        <v>13.3</v>
      </c>
      <c r="AE24" s="44">
        <v>13.3</v>
      </c>
      <c r="AF24" s="44">
        <v>13.3</v>
      </c>
      <c r="AG24" s="48">
        <v>40</v>
      </c>
      <c r="AH24" s="46">
        <f t="shared" si="2"/>
        <v>13.3</v>
      </c>
      <c r="AI24" s="47">
        <f t="shared" si="3"/>
        <v>13.3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9.4</v>
      </c>
      <c r="C25" s="44">
        <v>9.4</v>
      </c>
      <c r="D25" s="44">
        <v>9.4</v>
      </c>
      <c r="E25" s="44">
        <v>9.4</v>
      </c>
      <c r="F25" s="44">
        <v>9.4</v>
      </c>
      <c r="G25" s="44">
        <v>9.4</v>
      </c>
      <c r="H25" s="44">
        <v>9.4</v>
      </c>
      <c r="I25" s="44">
        <v>9.4</v>
      </c>
      <c r="J25" s="44">
        <v>9.4</v>
      </c>
      <c r="K25" s="44">
        <v>9.4</v>
      </c>
      <c r="L25" s="44">
        <v>9.4</v>
      </c>
      <c r="M25" s="44">
        <v>9.4</v>
      </c>
      <c r="N25" s="44">
        <v>9.4</v>
      </c>
      <c r="O25" s="44">
        <v>9.4</v>
      </c>
      <c r="P25" s="44">
        <v>9.4</v>
      </c>
      <c r="Q25" s="44">
        <v>9.4</v>
      </c>
      <c r="R25" s="44">
        <v>9.4</v>
      </c>
      <c r="S25" s="44">
        <v>9.4</v>
      </c>
      <c r="T25" s="44">
        <v>9.4</v>
      </c>
      <c r="U25" s="44">
        <v>9.4</v>
      </c>
      <c r="V25" s="44">
        <v>9.4</v>
      </c>
      <c r="W25" s="44">
        <v>9.4</v>
      </c>
      <c r="X25" s="44">
        <v>9.4</v>
      </c>
      <c r="Y25" s="44">
        <v>9.4</v>
      </c>
      <c r="Z25" s="44">
        <v>9.4</v>
      </c>
      <c r="AA25" s="44">
        <v>9.4</v>
      </c>
      <c r="AB25" s="44">
        <v>9.4</v>
      </c>
      <c r="AC25" s="44">
        <v>9.4</v>
      </c>
      <c r="AD25" s="44">
        <v>9.4</v>
      </c>
      <c r="AE25" s="44">
        <v>9.4</v>
      </c>
      <c r="AF25" s="44">
        <v>9.4</v>
      </c>
      <c r="AG25" s="48">
        <v>38.46</v>
      </c>
      <c r="AH25" s="46">
        <f t="shared" si="2"/>
        <v>9.4</v>
      </c>
      <c r="AI25" s="47">
        <f t="shared" si="3"/>
        <v>9.4</v>
      </c>
      <c r="AK25" s="49"/>
      <c r="AL25" s="59" t="s">
        <v>44</v>
      </c>
      <c r="AM25" s="60">
        <f t="shared" ref="AM25:BJ25" si="19">AM22+AM23</f>
        <v>1325.7200000000003</v>
      </c>
      <c r="AN25" s="60">
        <f t="shared" si="19"/>
        <v>1041.6200000000001</v>
      </c>
      <c r="AO25" s="60">
        <f t="shared" si="19"/>
        <v>1031.6200000000001</v>
      </c>
      <c r="AP25" s="60">
        <f t="shared" si="19"/>
        <v>949.62000000000012</v>
      </c>
      <c r="AQ25" s="60">
        <f t="shared" si="19"/>
        <v>979.12000000000012</v>
      </c>
      <c r="AR25" s="60">
        <f t="shared" si="19"/>
        <v>1054.1200000000001</v>
      </c>
      <c r="AS25" s="60">
        <f t="shared" si="19"/>
        <v>1273.1200000000003</v>
      </c>
      <c r="AT25" s="60">
        <f t="shared" si="19"/>
        <v>1554.1200000000003</v>
      </c>
      <c r="AU25" s="60">
        <f t="shared" si="19"/>
        <v>1697.9200000000003</v>
      </c>
      <c r="AV25" s="60">
        <f t="shared" si="19"/>
        <v>1620.3200000000002</v>
      </c>
      <c r="AW25" s="60">
        <f t="shared" si="19"/>
        <v>1557.52</v>
      </c>
      <c r="AX25" s="60">
        <f t="shared" si="19"/>
        <v>1467.1200000000003</v>
      </c>
      <c r="AY25" s="60">
        <f t="shared" si="19"/>
        <v>1449.7200000000003</v>
      </c>
      <c r="AZ25" s="60">
        <f t="shared" si="19"/>
        <v>1399.6200000000003</v>
      </c>
      <c r="BA25" s="60">
        <f t="shared" si="19"/>
        <v>1504.1200000000001</v>
      </c>
      <c r="BB25" s="60">
        <f t="shared" si="19"/>
        <v>1470.1200000000001</v>
      </c>
      <c r="BC25" s="60">
        <f t="shared" si="19"/>
        <v>1502.72</v>
      </c>
      <c r="BD25" s="60">
        <f t="shared" si="19"/>
        <v>1427.02</v>
      </c>
      <c r="BE25" s="60">
        <f t="shared" si="19"/>
        <v>1561.1200000000003</v>
      </c>
      <c r="BF25" s="60">
        <f t="shared" si="19"/>
        <v>1818.7200000000003</v>
      </c>
      <c r="BG25" s="60">
        <f t="shared" si="19"/>
        <v>1679.42</v>
      </c>
      <c r="BH25" s="60">
        <f t="shared" si="19"/>
        <v>1465.42</v>
      </c>
      <c r="BI25" s="60">
        <f t="shared" si="19"/>
        <v>1287.5200000000002</v>
      </c>
      <c r="BJ25" s="60">
        <f t="shared" si="19"/>
        <v>1240.3200000000002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4.9000000000000004</v>
      </c>
      <c r="C26" s="44">
        <v>4.9000000000000004</v>
      </c>
      <c r="D26" s="44">
        <v>4.9000000000000004</v>
      </c>
      <c r="E26" s="44">
        <v>4.9000000000000004</v>
      </c>
      <c r="F26" s="44">
        <v>4.9000000000000004</v>
      </c>
      <c r="G26" s="44">
        <v>4.9000000000000004</v>
      </c>
      <c r="H26" s="44">
        <v>4.9000000000000004</v>
      </c>
      <c r="I26" s="44">
        <v>4.9000000000000004</v>
      </c>
      <c r="J26" s="44">
        <v>4.9000000000000004</v>
      </c>
      <c r="K26" s="44">
        <v>4.9000000000000004</v>
      </c>
      <c r="L26" s="44">
        <v>4.9000000000000004</v>
      </c>
      <c r="M26" s="44">
        <v>4.9000000000000004</v>
      </c>
      <c r="N26" s="44">
        <v>3.9</v>
      </c>
      <c r="O26" s="44">
        <v>3.9</v>
      </c>
      <c r="P26" s="44">
        <v>3.9</v>
      </c>
      <c r="Q26" s="44">
        <v>3.9</v>
      </c>
      <c r="R26" s="44">
        <v>3.9</v>
      </c>
      <c r="S26" s="44">
        <v>3.9</v>
      </c>
      <c r="T26" s="44">
        <v>3.9</v>
      </c>
      <c r="U26" s="44">
        <v>3.9</v>
      </c>
      <c r="V26" s="44">
        <v>3.9</v>
      </c>
      <c r="W26" s="44">
        <v>3.9</v>
      </c>
      <c r="X26" s="44">
        <v>3.9</v>
      </c>
      <c r="Y26" s="44">
        <v>3.9</v>
      </c>
      <c r="Z26" s="44">
        <v>3.9</v>
      </c>
      <c r="AA26" s="44">
        <v>3.9</v>
      </c>
      <c r="AB26" s="44">
        <v>3.9</v>
      </c>
      <c r="AC26" s="44">
        <v>3.9</v>
      </c>
      <c r="AD26" s="44">
        <v>3.9</v>
      </c>
      <c r="AE26" s="44">
        <v>3.9</v>
      </c>
      <c r="AF26" s="44">
        <v>3.9</v>
      </c>
      <c r="AG26" s="61">
        <v>38</v>
      </c>
      <c r="AH26" s="46">
        <f t="shared" si="2"/>
        <v>4.9000000000000004</v>
      </c>
      <c r="AI26" s="47">
        <f t="shared" si="3"/>
        <v>3.9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11.55</v>
      </c>
      <c r="C27" s="44">
        <v>11.55</v>
      </c>
      <c r="D27" s="44">
        <v>11.55</v>
      </c>
      <c r="E27" s="44">
        <v>11.55</v>
      </c>
      <c r="F27" s="44">
        <v>11.55</v>
      </c>
      <c r="G27" s="44">
        <v>11.55</v>
      </c>
      <c r="H27" s="44">
        <v>11.55</v>
      </c>
      <c r="I27" s="44">
        <v>11.55</v>
      </c>
      <c r="J27" s="44">
        <v>11.55</v>
      </c>
      <c r="K27" s="44">
        <v>11.55</v>
      </c>
      <c r="L27" s="44">
        <v>11.55</v>
      </c>
      <c r="M27" s="44">
        <v>11.55</v>
      </c>
      <c r="N27" s="44">
        <v>11.55</v>
      </c>
      <c r="O27" s="44">
        <v>11.55</v>
      </c>
      <c r="P27" s="44">
        <v>11.55</v>
      </c>
      <c r="Q27" s="44">
        <v>11.55</v>
      </c>
      <c r="R27" s="44">
        <v>11.55</v>
      </c>
      <c r="S27" s="44">
        <v>11.55</v>
      </c>
      <c r="T27" s="44">
        <v>11.55</v>
      </c>
      <c r="U27" s="44">
        <v>11.55</v>
      </c>
      <c r="V27" s="44">
        <v>11.55</v>
      </c>
      <c r="W27" s="44">
        <v>11.55</v>
      </c>
      <c r="X27" s="44">
        <v>11.55</v>
      </c>
      <c r="Y27" s="44">
        <v>11.55</v>
      </c>
      <c r="Z27" s="44">
        <v>11.55</v>
      </c>
      <c r="AA27" s="44">
        <v>11.55</v>
      </c>
      <c r="AB27" s="44">
        <v>11.55</v>
      </c>
      <c r="AC27" s="44">
        <v>11.55</v>
      </c>
      <c r="AD27" s="44">
        <v>11.55</v>
      </c>
      <c r="AE27" s="44">
        <v>11.55</v>
      </c>
      <c r="AF27" s="44">
        <v>11.55</v>
      </c>
      <c r="AG27" s="48">
        <v>36</v>
      </c>
      <c r="AH27" s="46">
        <f t="shared" si="2"/>
        <v>11.55</v>
      </c>
      <c r="AI27" s="47">
        <f t="shared" si="3"/>
        <v>11.55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13.5</v>
      </c>
      <c r="C28" s="44">
        <v>13.5</v>
      </c>
      <c r="D28" s="44">
        <v>13.5</v>
      </c>
      <c r="E28" s="44">
        <v>13.5</v>
      </c>
      <c r="F28" s="44">
        <v>13.5</v>
      </c>
      <c r="G28" s="44">
        <v>13.5</v>
      </c>
      <c r="H28" s="44">
        <v>13.5</v>
      </c>
      <c r="I28" s="44">
        <v>13.5</v>
      </c>
      <c r="J28" s="44">
        <v>13.5</v>
      </c>
      <c r="K28" s="44">
        <v>13.5</v>
      </c>
      <c r="L28" s="44">
        <v>13.5</v>
      </c>
      <c r="M28" s="44">
        <v>13.5</v>
      </c>
      <c r="N28" s="44">
        <v>11.6</v>
      </c>
      <c r="O28" s="44">
        <v>11.6</v>
      </c>
      <c r="P28" s="44">
        <v>11.6</v>
      </c>
      <c r="Q28" s="44">
        <v>11.6</v>
      </c>
      <c r="R28" s="44">
        <v>11.6</v>
      </c>
      <c r="S28" s="44">
        <v>11.6</v>
      </c>
      <c r="T28" s="44">
        <v>11.6</v>
      </c>
      <c r="U28" s="44">
        <v>11.6</v>
      </c>
      <c r="V28" s="44">
        <v>11.6</v>
      </c>
      <c r="W28" s="44">
        <v>11.6</v>
      </c>
      <c r="X28" s="44">
        <v>11.6</v>
      </c>
      <c r="Y28" s="44">
        <v>11.6</v>
      </c>
      <c r="Z28" s="44">
        <v>11.6</v>
      </c>
      <c r="AA28" s="44">
        <v>11.6</v>
      </c>
      <c r="AB28" s="44">
        <v>11.6</v>
      </c>
      <c r="AC28" s="44">
        <v>11.6</v>
      </c>
      <c r="AD28" s="44">
        <v>11.6</v>
      </c>
      <c r="AE28" s="44">
        <v>11.6</v>
      </c>
      <c r="AF28" s="44">
        <v>11.6</v>
      </c>
      <c r="AG28" s="48">
        <v>35.5</v>
      </c>
      <c r="AH28" s="46">
        <f t="shared" si="2"/>
        <v>13.5</v>
      </c>
      <c r="AI28" s="47">
        <f t="shared" si="3"/>
        <v>11.6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9</v>
      </c>
      <c r="C29" s="44">
        <v>9</v>
      </c>
      <c r="D29" s="44">
        <v>9</v>
      </c>
      <c r="E29" s="44">
        <v>9</v>
      </c>
      <c r="F29" s="44">
        <v>9</v>
      </c>
      <c r="G29" s="44">
        <v>9</v>
      </c>
      <c r="H29" s="44">
        <v>9</v>
      </c>
      <c r="I29" s="44">
        <v>9</v>
      </c>
      <c r="J29" s="44">
        <v>9</v>
      </c>
      <c r="K29" s="44">
        <v>9</v>
      </c>
      <c r="L29" s="44">
        <v>9</v>
      </c>
      <c r="M29" s="44">
        <v>9</v>
      </c>
      <c r="N29" s="44">
        <v>9</v>
      </c>
      <c r="O29" s="44">
        <v>9</v>
      </c>
      <c r="P29" s="44">
        <v>9</v>
      </c>
      <c r="Q29" s="44">
        <v>9</v>
      </c>
      <c r="R29" s="44">
        <v>9</v>
      </c>
      <c r="S29" s="44">
        <v>9</v>
      </c>
      <c r="T29" s="44">
        <v>9</v>
      </c>
      <c r="U29" s="44">
        <v>9</v>
      </c>
      <c r="V29" s="44">
        <v>9</v>
      </c>
      <c r="W29" s="44">
        <v>9</v>
      </c>
      <c r="X29" s="44">
        <v>9</v>
      </c>
      <c r="Y29" s="44">
        <v>9</v>
      </c>
      <c r="Z29" s="44">
        <v>9</v>
      </c>
      <c r="AA29" s="44">
        <v>9</v>
      </c>
      <c r="AB29" s="44">
        <v>9</v>
      </c>
      <c r="AC29" s="44">
        <v>9</v>
      </c>
      <c r="AD29" s="44">
        <v>9</v>
      </c>
      <c r="AE29" s="44">
        <v>9</v>
      </c>
      <c r="AF29" s="44">
        <v>9</v>
      </c>
      <c r="AG29" s="61">
        <v>32</v>
      </c>
      <c r="AH29" s="46">
        <f t="shared" si="2"/>
        <v>9</v>
      </c>
      <c r="AI29" s="47">
        <f t="shared" si="3"/>
        <v>9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9.3000000000000007</v>
      </c>
      <c r="C30" s="44">
        <v>9.3000000000000007</v>
      </c>
      <c r="D30" s="44">
        <v>9.3000000000000007</v>
      </c>
      <c r="E30" s="44">
        <v>9.3000000000000007</v>
      </c>
      <c r="F30" s="44">
        <v>9.3000000000000007</v>
      </c>
      <c r="G30" s="44">
        <v>9.3000000000000007</v>
      </c>
      <c r="H30" s="44">
        <v>9.3000000000000007</v>
      </c>
      <c r="I30" s="44">
        <v>9.3000000000000007</v>
      </c>
      <c r="J30" s="44">
        <v>9.3000000000000007</v>
      </c>
      <c r="K30" s="44">
        <v>9.3000000000000007</v>
      </c>
      <c r="L30" s="44">
        <v>9.3000000000000007</v>
      </c>
      <c r="M30" s="44">
        <v>9.3000000000000007</v>
      </c>
      <c r="N30" s="44">
        <v>9.3000000000000007</v>
      </c>
      <c r="O30" s="44">
        <v>9.3000000000000007</v>
      </c>
      <c r="P30" s="44">
        <v>9.3000000000000007</v>
      </c>
      <c r="Q30" s="44">
        <v>9.3000000000000007</v>
      </c>
      <c r="R30" s="44">
        <v>9.3000000000000007</v>
      </c>
      <c r="S30" s="44">
        <v>9.3000000000000007</v>
      </c>
      <c r="T30" s="44">
        <v>9.3000000000000007</v>
      </c>
      <c r="U30" s="44">
        <v>9.3000000000000007</v>
      </c>
      <c r="V30" s="44">
        <v>9.3000000000000007</v>
      </c>
      <c r="W30" s="44">
        <v>9.3000000000000007</v>
      </c>
      <c r="X30" s="44">
        <v>9.3000000000000007</v>
      </c>
      <c r="Y30" s="44">
        <v>9.3000000000000007</v>
      </c>
      <c r="Z30" s="44">
        <v>9.3000000000000007</v>
      </c>
      <c r="AA30" s="44">
        <v>9.3000000000000007</v>
      </c>
      <c r="AB30" s="44">
        <v>9.3000000000000007</v>
      </c>
      <c r="AC30" s="44">
        <v>9.3000000000000007</v>
      </c>
      <c r="AD30" s="44">
        <v>9.3000000000000007</v>
      </c>
      <c r="AE30" s="44">
        <v>9.3000000000000007</v>
      </c>
      <c r="AF30" s="44">
        <v>9.3000000000000007</v>
      </c>
      <c r="AG30" s="48">
        <v>30</v>
      </c>
      <c r="AH30" s="46">
        <f t="shared" si="2"/>
        <v>9.3000000000000007</v>
      </c>
      <c r="AI30" s="47">
        <f t="shared" si="3"/>
        <v>9.3000000000000007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9</v>
      </c>
      <c r="C31" s="44">
        <v>9</v>
      </c>
      <c r="D31" s="44">
        <v>9</v>
      </c>
      <c r="E31" s="44">
        <v>9</v>
      </c>
      <c r="F31" s="44">
        <v>9</v>
      </c>
      <c r="G31" s="44">
        <v>9</v>
      </c>
      <c r="H31" s="44">
        <v>9</v>
      </c>
      <c r="I31" s="44">
        <v>9</v>
      </c>
      <c r="J31" s="44">
        <v>9</v>
      </c>
      <c r="K31" s="44">
        <v>9</v>
      </c>
      <c r="L31" s="44">
        <v>9</v>
      </c>
      <c r="M31" s="44">
        <v>9</v>
      </c>
      <c r="N31" s="44">
        <v>9</v>
      </c>
      <c r="O31" s="44">
        <v>9</v>
      </c>
      <c r="P31" s="44">
        <v>9</v>
      </c>
      <c r="Q31" s="44">
        <v>9</v>
      </c>
      <c r="R31" s="44">
        <v>9</v>
      </c>
      <c r="S31" s="44">
        <v>9</v>
      </c>
      <c r="T31" s="44">
        <v>9</v>
      </c>
      <c r="U31" s="44">
        <v>9</v>
      </c>
      <c r="V31" s="44">
        <v>9</v>
      </c>
      <c r="W31" s="44">
        <v>9</v>
      </c>
      <c r="X31" s="44">
        <v>9</v>
      </c>
      <c r="Y31" s="44">
        <v>9</v>
      </c>
      <c r="Z31" s="44">
        <v>9</v>
      </c>
      <c r="AA31" s="44">
        <v>9</v>
      </c>
      <c r="AB31" s="44">
        <v>9</v>
      </c>
      <c r="AC31" s="44">
        <v>9</v>
      </c>
      <c r="AD31" s="44">
        <v>9</v>
      </c>
      <c r="AE31" s="44">
        <v>9</v>
      </c>
      <c r="AF31" s="44">
        <v>9</v>
      </c>
      <c r="AG31" s="48">
        <v>29.04</v>
      </c>
      <c r="AH31" s="46">
        <f t="shared" si="2"/>
        <v>9</v>
      </c>
      <c r="AI31" s="47">
        <f t="shared" si="3"/>
        <v>9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8.1</v>
      </c>
      <c r="C32" s="44">
        <v>8.1</v>
      </c>
      <c r="D32" s="44">
        <v>8.1</v>
      </c>
      <c r="E32" s="44">
        <v>8.1</v>
      </c>
      <c r="F32" s="44">
        <v>8.1</v>
      </c>
      <c r="G32" s="44">
        <v>8.1</v>
      </c>
      <c r="H32" s="44">
        <v>8.1</v>
      </c>
      <c r="I32" s="44">
        <v>8.1</v>
      </c>
      <c r="J32" s="44">
        <v>8.1</v>
      </c>
      <c r="K32" s="44">
        <v>8.1</v>
      </c>
      <c r="L32" s="44">
        <v>8.1</v>
      </c>
      <c r="M32" s="44">
        <v>8.1</v>
      </c>
      <c r="N32" s="44">
        <v>8.1</v>
      </c>
      <c r="O32" s="44">
        <v>8.1</v>
      </c>
      <c r="P32" s="44">
        <v>8.1</v>
      </c>
      <c r="Q32" s="44">
        <v>8.1</v>
      </c>
      <c r="R32" s="44">
        <v>8.1</v>
      </c>
      <c r="S32" s="44">
        <v>8.1</v>
      </c>
      <c r="T32" s="44">
        <v>8.1</v>
      </c>
      <c r="U32" s="44">
        <v>8.1</v>
      </c>
      <c r="V32" s="44">
        <v>8.1</v>
      </c>
      <c r="W32" s="44">
        <v>8.1</v>
      </c>
      <c r="X32" s="44">
        <v>8.1</v>
      </c>
      <c r="Y32" s="44">
        <v>8.1</v>
      </c>
      <c r="Z32" s="44">
        <v>8.1</v>
      </c>
      <c r="AA32" s="44">
        <v>8.1</v>
      </c>
      <c r="AB32" s="44">
        <v>8.1</v>
      </c>
      <c r="AC32" s="44">
        <v>8.1</v>
      </c>
      <c r="AD32" s="44">
        <v>8.1</v>
      </c>
      <c r="AE32" s="44">
        <v>8.1</v>
      </c>
      <c r="AF32" s="44">
        <v>8.1</v>
      </c>
      <c r="AG32" s="48">
        <v>28.1</v>
      </c>
      <c r="AH32" s="46">
        <f t="shared" si="2"/>
        <v>8.1</v>
      </c>
      <c r="AI32" s="47">
        <f t="shared" si="3"/>
        <v>8.1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16.100000000000001</v>
      </c>
      <c r="C33" s="44">
        <v>16.100000000000001</v>
      </c>
      <c r="D33" s="44">
        <v>16.100000000000001</v>
      </c>
      <c r="E33" s="44">
        <v>16.100000000000001</v>
      </c>
      <c r="F33" s="44">
        <v>16.100000000000001</v>
      </c>
      <c r="G33" s="44">
        <v>16.100000000000001</v>
      </c>
      <c r="H33" s="44">
        <v>16.100000000000001</v>
      </c>
      <c r="I33" s="44">
        <v>16.100000000000001</v>
      </c>
      <c r="J33" s="44">
        <v>16.100000000000001</v>
      </c>
      <c r="K33" s="44">
        <v>16.100000000000001</v>
      </c>
      <c r="L33" s="44">
        <v>16.100000000000001</v>
      </c>
      <c r="M33" s="44">
        <v>16.100000000000001</v>
      </c>
      <c r="N33" s="44">
        <v>16.100000000000001</v>
      </c>
      <c r="O33" s="44">
        <v>16.100000000000001</v>
      </c>
      <c r="P33" s="44">
        <v>16.100000000000001</v>
      </c>
      <c r="Q33" s="44">
        <v>16.100000000000001</v>
      </c>
      <c r="R33" s="44">
        <v>16.100000000000001</v>
      </c>
      <c r="S33" s="44">
        <v>16.100000000000001</v>
      </c>
      <c r="T33" s="44">
        <v>16.100000000000001</v>
      </c>
      <c r="U33" s="44">
        <v>16.100000000000001</v>
      </c>
      <c r="V33" s="44">
        <v>16.100000000000001</v>
      </c>
      <c r="W33" s="44">
        <v>16.100000000000001</v>
      </c>
      <c r="X33" s="44">
        <v>16.100000000000001</v>
      </c>
      <c r="Y33" s="44">
        <v>16.100000000000001</v>
      </c>
      <c r="Z33" s="44">
        <v>16.100000000000001</v>
      </c>
      <c r="AA33" s="44">
        <v>16.100000000000001</v>
      </c>
      <c r="AB33" s="44">
        <v>16.100000000000001</v>
      </c>
      <c r="AC33" s="44">
        <v>16.100000000000001</v>
      </c>
      <c r="AD33" s="44">
        <v>16.100000000000001</v>
      </c>
      <c r="AE33" s="44">
        <v>16.100000000000001</v>
      </c>
      <c r="AF33" s="44">
        <v>16.100000000000001</v>
      </c>
      <c r="AG33" s="48">
        <v>27</v>
      </c>
      <c r="AH33" s="46">
        <f t="shared" si="2"/>
        <v>16.100000000000001</v>
      </c>
      <c r="AI33" s="47">
        <f t="shared" si="3"/>
        <v>16.100000000000001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4.5999999999999996</v>
      </c>
      <c r="C34" s="44">
        <v>4.5999999999999996</v>
      </c>
      <c r="D34" s="44">
        <v>4.5999999999999996</v>
      </c>
      <c r="E34" s="44">
        <v>4.5999999999999996</v>
      </c>
      <c r="F34" s="44">
        <v>4.5999999999999996</v>
      </c>
      <c r="G34" s="44">
        <v>4.5999999999999996</v>
      </c>
      <c r="H34" s="44">
        <v>4.5999999999999996</v>
      </c>
      <c r="I34" s="44">
        <v>4.5999999999999996</v>
      </c>
      <c r="J34" s="44">
        <v>4.5999999999999996</v>
      </c>
      <c r="K34" s="44">
        <v>4.5999999999999996</v>
      </c>
      <c r="L34" s="44">
        <v>4.5999999999999996</v>
      </c>
      <c r="M34" s="44">
        <v>4.5999999999999996</v>
      </c>
      <c r="N34" s="44">
        <v>4.5999999999999996</v>
      </c>
      <c r="O34" s="44">
        <v>4.5999999999999996</v>
      </c>
      <c r="P34" s="44">
        <v>4.5999999999999996</v>
      </c>
      <c r="Q34" s="44">
        <v>4.5999999999999996</v>
      </c>
      <c r="R34" s="44">
        <v>4.5999999999999996</v>
      </c>
      <c r="S34" s="44">
        <v>4.5999999999999996</v>
      </c>
      <c r="T34" s="44">
        <v>4.5999999999999996</v>
      </c>
      <c r="U34" s="44">
        <v>4.5999999999999996</v>
      </c>
      <c r="V34" s="44">
        <v>4.5999999999999996</v>
      </c>
      <c r="W34" s="44">
        <v>4.5999999999999996</v>
      </c>
      <c r="X34" s="44">
        <v>4.5999999999999996</v>
      </c>
      <c r="Y34" s="44">
        <v>4.5999999999999996</v>
      </c>
      <c r="Z34" s="44">
        <v>4.5999999999999996</v>
      </c>
      <c r="AA34" s="44">
        <v>4.5999999999999996</v>
      </c>
      <c r="AB34" s="44">
        <v>4.5999999999999996</v>
      </c>
      <c r="AC34" s="44">
        <v>4.5999999999999996</v>
      </c>
      <c r="AD34" s="44">
        <v>4.5999999999999996</v>
      </c>
      <c r="AE34" s="44">
        <v>4.5999999999999996</v>
      </c>
      <c r="AF34" s="44">
        <v>4.5999999999999996</v>
      </c>
      <c r="AG34" s="48">
        <v>25</v>
      </c>
      <c r="AH34" s="46">
        <f t="shared" si="2"/>
        <v>4.5999999999999996</v>
      </c>
      <c r="AI34" s="47">
        <f t="shared" si="3"/>
        <v>4.5999999999999996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10</v>
      </c>
      <c r="C35" s="44">
        <v>10</v>
      </c>
      <c r="D35" s="44">
        <v>10</v>
      </c>
      <c r="E35" s="44">
        <v>10</v>
      </c>
      <c r="F35" s="44">
        <v>10</v>
      </c>
      <c r="G35" s="44">
        <v>10</v>
      </c>
      <c r="H35" s="44">
        <v>10</v>
      </c>
      <c r="I35" s="44">
        <v>10</v>
      </c>
      <c r="J35" s="44">
        <v>10</v>
      </c>
      <c r="K35" s="44">
        <v>10</v>
      </c>
      <c r="L35" s="44">
        <v>10</v>
      </c>
      <c r="M35" s="44">
        <v>10</v>
      </c>
      <c r="N35" s="44">
        <v>10</v>
      </c>
      <c r="O35" s="44">
        <v>10</v>
      </c>
      <c r="P35" s="44">
        <v>10</v>
      </c>
      <c r="Q35" s="44">
        <v>10</v>
      </c>
      <c r="R35" s="44">
        <v>10</v>
      </c>
      <c r="S35" s="44">
        <v>10</v>
      </c>
      <c r="T35" s="44">
        <v>10</v>
      </c>
      <c r="U35" s="44">
        <v>10</v>
      </c>
      <c r="V35" s="44">
        <v>10</v>
      </c>
      <c r="W35" s="44">
        <v>10</v>
      </c>
      <c r="X35" s="44">
        <v>10</v>
      </c>
      <c r="Y35" s="44">
        <v>10</v>
      </c>
      <c r="Z35" s="44">
        <v>10</v>
      </c>
      <c r="AA35" s="44">
        <v>10</v>
      </c>
      <c r="AB35" s="44">
        <v>10</v>
      </c>
      <c r="AC35" s="44">
        <v>10</v>
      </c>
      <c r="AD35" s="44">
        <v>10</v>
      </c>
      <c r="AE35" s="44">
        <v>10</v>
      </c>
      <c r="AF35" s="44">
        <v>10</v>
      </c>
      <c r="AG35" s="48">
        <v>25</v>
      </c>
      <c r="AH35" s="46">
        <f t="shared" si="2"/>
        <v>10</v>
      </c>
      <c r="AI35" s="47">
        <f t="shared" si="3"/>
        <v>10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7.4</v>
      </c>
      <c r="C36" s="44">
        <v>7.4</v>
      </c>
      <c r="D36" s="44">
        <v>7.4</v>
      </c>
      <c r="E36" s="44">
        <v>7.4</v>
      </c>
      <c r="F36" s="44">
        <v>7.4</v>
      </c>
      <c r="G36" s="44">
        <v>7.4</v>
      </c>
      <c r="H36" s="44">
        <v>7.4</v>
      </c>
      <c r="I36" s="44">
        <v>7.4</v>
      </c>
      <c r="J36" s="44">
        <v>7.4</v>
      </c>
      <c r="K36" s="44">
        <v>7.4</v>
      </c>
      <c r="L36" s="44">
        <v>7.4</v>
      </c>
      <c r="M36" s="44">
        <v>7.4</v>
      </c>
      <c r="N36" s="44">
        <v>7.4</v>
      </c>
      <c r="O36" s="44">
        <v>7.4</v>
      </c>
      <c r="P36" s="44">
        <v>7.4</v>
      </c>
      <c r="Q36" s="44">
        <v>7.4</v>
      </c>
      <c r="R36" s="44">
        <v>7.4</v>
      </c>
      <c r="S36" s="44">
        <v>7.4</v>
      </c>
      <c r="T36" s="44">
        <v>7.4</v>
      </c>
      <c r="U36" s="44">
        <v>7.4</v>
      </c>
      <c r="V36" s="44">
        <v>7.4</v>
      </c>
      <c r="W36" s="44">
        <v>7.4</v>
      </c>
      <c r="X36" s="44">
        <v>7.4</v>
      </c>
      <c r="Y36" s="44">
        <v>7.4</v>
      </c>
      <c r="Z36" s="44">
        <v>7.4</v>
      </c>
      <c r="AA36" s="44">
        <v>7.4</v>
      </c>
      <c r="AB36" s="44">
        <v>7.4</v>
      </c>
      <c r="AC36" s="44">
        <v>7.4</v>
      </c>
      <c r="AD36" s="44">
        <v>7.4</v>
      </c>
      <c r="AE36" s="44">
        <v>7.4</v>
      </c>
      <c r="AF36" s="44">
        <v>7.4</v>
      </c>
      <c r="AG36" s="48">
        <v>25</v>
      </c>
      <c r="AH36" s="46">
        <f t="shared" si="2"/>
        <v>7.4</v>
      </c>
      <c r="AI36" s="47">
        <f t="shared" si="3"/>
        <v>7.4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13.4</v>
      </c>
      <c r="C37" s="44">
        <v>13.4</v>
      </c>
      <c r="D37" s="44">
        <v>13.4</v>
      </c>
      <c r="E37" s="44">
        <v>13.4</v>
      </c>
      <c r="F37" s="44">
        <v>13.4</v>
      </c>
      <c r="G37" s="44">
        <v>13.4</v>
      </c>
      <c r="H37" s="44">
        <v>13.4</v>
      </c>
      <c r="I37" s="44">
        <v>13.4</v>
      </c>
      <c r="J37" s="44">
        <v>13.4</v>
      </c>
      <c r="K37" s="44">
        <v>13.4</v>
      </c>
      <c r="L37" s="44">
        <v>13.4</v>
      </c>
      <c r="M37" s="44">
        <v>13.4</v>
      </c>
      <c r="N37" s="44">
        <v>13.4</v>
      </c>
      <c r="O37" s="44">
        <v>13.4</v>
      </c>
      <c r="P37" s="44">
        <v>13.4</v>
      </c>
      <c r="Q37" s="44">
        <v>13.4</v>
      </c>
      <c r="R37" s="44">
        <v>13.4</v>
      </c>
      <c r="S37" s="44">
        <v>13.4</v>
      </c>
      <c r="T37" s="44">
        <v>13.4</v>
      </c>
      <c r="U37" s="44">
        <v>13.4</v>
      </c>
      <c r="V37" s="44">
        <v>13.4</v>
      </c>
      <c r="W37" s="44">
        <v>13.4</v>
      </c>
      <c r="X37" s="44">
        <v>13.4</v>
      </c>
      <c r="Y37" s="44">
        <v>13.4</v>
      </c>
      <c r="Z37" s="44">
        <v>13.4</v>
      </c>
      <c r="AA37" s="44">
        <v>13.4</v>
      </c>
      <c r="AB37" s="44">
        <v>13.4</v>
      </c>
      <c r="AC37" s="44">
        <v>13.4</v>
      </c>
      <c r="AD37" s="44">
        <v>13.4</v>
      </c>
      <c r="AE37" s="44">
        <v>13.4</v>
      </c>
      <c r="AF37" s="44">
        <v>13.4</v>
      </c>
      <c r="AG37" s="48">
        <v>25</v>
      </c>
      <c r="AH37" s="46">
        <f t="shared" si="2"/>
        <v>13.4</v>
      </c>
      <c r="AI37" s="47">
        <f t="shared" si="3"/>
        <v>13.4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9.5</v>
      </c>
      <c r="C38" s="44">
        <v>9.5</v>
      </c>
      <c r="D38" s="44">
        <v>9.5</v>
      </c>
      <c r="E38" s="44">
        <v>9.5</v>
      </c>
      <c r="F38" s="44">
        <v>9.5</v>
      </c>
      <c r="G38" s="44">
        <v>9.5</v>
      </c>
      <c r="H38" s="44">
        <v>9.5</v>
      </c>
      <c r="I38" s="44">
        <v>9.5</v>
      </c>
      <c r="J38" s="44">
        <v>9.5</v>
      </c>
      <c r="K38" s="44">
        <v>9.5</v>
      </c>
      <c r="L38" s="44">
        <v>9.5</v>
      </c>
      <c r="M38" s="44">
        <v>9.5</v>
      </c>
      <c r="N38" s="44">
        <v>9.5</v>
      </c>
      <c r="O38" s="44">
        <v>9.5</v>
      </c>
      <c r="P38" s="44">
        <v>9.5</v>
      </c>
      <c r="Q38" s="44">
        <v>9.5</v>
      </c>
      <c r="R38" s="44">
        <v>9.5</v>
      </c>
      <c r="S38" s="44">
        <v>9.5</v>
      </c>
      <c r="T38" s="44">
        <v>9.5</v>
      </c>
      <c r="U38" s="44">
        <v>9.5</v>
      </c>
      <c r="V38" s="44">
        <v>9.5</v>
      </c>
      <c r="W38" s="44">
        <v>9.5</v>
      </c>
      <c r="X38" s="44">
        <v>9.5</v>
      </c>
      <c r="Y38" s="44">
        <v>9.5</v>
      </c>
      <c r="Z38" s="44">
        <v>9.5</v>
      </c>
      <c r="AA38" s="44">
        <v>9.5</v>
      </c>
      <c r="AB38" s="44">
        <v>9.5</v>
      </c>
      <c r="AC38" s="44">
        <v>9.5</v>
      </c>
      <c r="AD38" s="44">
        <v>9.5</v>
      </c>
      <c r="AE38" s="44">
        <v>9.5</v>
      </c>
      <c r="AF38" s="44">
        <v>9.5</v>
      </c>
      <c r="AG38" s="48">
        <v>25</v>
      </c>
      <c r="AH38" s="46">
        <f t="shared" si="2"/>
        <v>9.5</v>
      </c>
      <c r="AI38" s="47">
        <f t="shared" si="3"/>
        <v>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8.6999999999999993</v>
      </c>
      <c r="C39" s="44">
        <v>8.6999999999999993</v>
      </c>
      <c r="D39" s="44">
        <v>8.6999999999999993</v>
      </c>
      <c r="E39" s="44">
        <v>8.6999999999999993</v>
      </c>
      <c r="F39" s="44">
        <v>8.6999999999999993</v>
      </c>
      <c r="G39" s="44">
        <v>8.6999999999999993</v>
      </c>
      <c r="H39" s="44">
        <v>8.6999999999999993</v>
      </c>
      <c r="I39" s="44">
        <v>8.6999999999999993</v>
      </c>
      <c r="J39" s="44">
        <v>8.6999999999999993</v>
      </c>
      <c r="K39" s="44">
        <v>8.6999999999999993</v>
      </c>
      <c r="L39" s="44">
        <v>8.6999999999999993</v>
      </c>
      <c r="M39" s="44">
        <v>8.6999999999999993</v>
      </c>
      <c r="N39" s="44">
        <v>8.6999999999999993</v>
      </c>
      <c r="O39" s="44">
        <v>8.6999999999999993</v>
      </c>
      <c r="P39" s="44">
        <v>8.6999999999999993</v>
      </c>
      <c r="Q39" s="44">
        <v>8.6999999999999993</v>
      </c>
      <c r="R39" s="44">
        <v>8.6999999999999993</v>
      </c>
      <c r="S39" s="44">
        <v>8.6999999999999993</v>
      </c>
      <c r="T39" s="44">
        <v>8.6999999999999993</v>
      </c>
      <c r="U39" s="44">
        <v>8.6999999999999993</v>
      </c>
      <c r="V39" s="44">
        <v>8.6999999999999993</v>
      </c>
      <c r="W39" s="44">
        <v>8.6999999999999993</v>
      </c>
      <c r="X39" s="44">
        <v>8.6999999999999993</v>
      </c>
      <c r="Y39" s="44">
        <v>8.6999999999999993</v>
      </c>
      <c r="Z39" s="44">
        <v>8.6999999999999993</v>
      </c>
      <c r="AA39" s="44">
        <v>8.6999999999999993</v>
      </c>
      <c r="AB39" s="44">
        <v>8.6999999999999993</v>
      </c>
      <c r="AC39" s="44">
        <v>8.6999999999999993</v>
      </c>
      <c r="AD39" s="44">
        <v>8.6999999999999993</v>
      </c>
      <c r="AE39" s="44">
        <v>8.6999999999999993</v>
      </c>
      <c r="AF39" s="44">
        <v>8.6999999999999993</v>
      </c>
      <c r="AG39" s="48">
        <v>23.5</v>
      </c>
      <c r="AH39" s="46">
        <f t="shared" si="2"/>
        <v>8.6999999999999993</v>
      </c>
      <c r="AI39" s="47">
        <f t="shared" si="3"/>
        <v>8.6999999999999993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4.0999999999999996</v>
      </c>
      <c r="C41" s="44">
        <v>4.0999999999999996</v>
      </c>
      <c r="D41" s="44">
        <v>4.0999999999999996</v>
      </c>
      <c r="E41" s="44">
        <v>4.0999999999999996</v>
      </c>
      <c r="F41" s="44">
        <v>4.0999999999999996</v>
      </c>
      <c r="G41" s="44">
        <v>4.0999999999999996</v>
      </c>
      <c r="H41" s="44">
        <v>4.0999999999999996</v>
      </c>
      <c r="I41" s="44">
        <v>4.0999999999999996</v>
      </c>
      <c r="J41" s="44">
        <v>4.0999999999999996</v>
      </c>
      <c r="K41" s="44">
        <v>4.0999999999999996</v>
      </c>
      <c r="L41" s="44">
        <v>4.0999999999999996</v>
      </c>
      <c r="M41" s="44">
        <v>4.0999999999999996</v>
      </c>
      <c r="N41" s="44">
        <v>4.0999999999999996</v>
      </c>
      <c r="O41" s="44">
        <v>4.0999999999999996</v>
      </c>
      <c r="P41" s="44">
        <v>4.0999999999999996</v>
      </c>
      <c r="Q41" s="44">
        <v>4.0999999999999996</v>
      </c>
      <c r="R41" s="44">
        <v>4.0999999999999996</v>
      </c>
      <c r="S41" s="44">
        <v>4.0999999999999996</v>
      </c>
      <c r="T41" s="44">
        <v>4.0999999999999996</v>
      </c>
      <c r="U41" s="44">
        <v>4.0999999999999996</v>
      </c>
      <c r="V41" s="44">
        <v>4.0999999999999996</v>
      </c>
      <c r="W41" s="44">
        <v>4.0999999999999996</v>
      </c>
      <c r="X41" s="44">
        <v>4.0999999999999996</v>
      </c>
      <c r="Y41" s="44">
        <v>4.0999999999999996</v>
      </c>
      <c r="Z41" s="44">
        <v>4.0999999999999996</v>
      </c>
      <c r="AA41" s="44">
        <v>4.0999999999999996</v>
      </c>
      <c r="AB41" s="44">
        <v>4.0999999999999996</v>
      </c>
      <c r="AC41" s="44">
        <v>4.0999999999999996</v>
      </c>
      <c r="AD41" s="44">
        <v>4.0999999999999996</v>
      </c>
      <c r="AE41" s="44">
        <v>4.0999999999999996</v>
      </c>
      <c r="AF41" s="44">
        <v>4.0999999999999996</v>
      </c>
      <c r="AG41" s="48">
        <v>22.1</v>
      </c>
      <c r="AH41" s="46">
        <f t="shared" si="2"/>
        <v>4.0999999999999996</v>
      </c>
      <c r="AI41" s="47">
        <f t="shared" si="3"/>
        <v>4.0999999999999996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</v>
      </c>
      <c r="AA42" s="44">
        <v>0</v>
      </c>
      <c r="AB42" s="44">
        <v>16</v>
      </c>
      <c r="AC42" s="44">
        <v>16</v>
      </c>
      <c r="AD42" s="44">
        <v>16</v>
      </c>
      <c r="AE42" s="44">
        <v>16</v>
      </c>
      <c r="AF42" s="44">
        <v>16</v>
      </c>
      <c r="AG42" s="48">
        <v>22</v>
      </c>
      <c r="AH42" s="46">
        <f t="shared" si="2"/>
        <v>16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</v>
      </c>
      <c r="C43" s="44">
        <v>6</v>
      </c>
      <c r="D43" s="44">
        <v>6</v>
      </c>
      <c r="E43" s="44">
        <v>6</v>
      </c>
      <c r="F43" s="44">
        <v>6</v>
      </c>
      <c r="G43" s="44">
        <v>6</v>
      </c>
      <c r="H43" s="44">
        <v>6</v>
      </c>
      <c r="I43" s="44">
        <v>6</v>
      </c>
      <c r="J43" s="44">
        <v>6</v>
      </c>
      <c r="K43" s="44">
        <v>6</v>
      </c>
      <c r="L43" s="44">
        <v>6</v>
      </c>
      <c r="M43" s="44">
        <v>6</v>
      </c>
      <c r="N43" s="44">
        <v>6</v>
      </c>
      <c r="O43" s="44">
        <v>6</v>
      </c>
      <c r="P43" s="44">
        <v>6</v>
      </c>
      <c r="Q43" s="44">
        <v>6</v>
      </c>
      <c r="R43" s="44">
        <v>6</v>
      </c>
      <c r="S43" s="44">
        <v>6</v>
      </c>
      <c r="T43" s="44">
        <v>6</v>
      </c>
      <c r="U43" s="44">
        <v>6</v>
      </c>
      <c r="V43" s="44">
        <v>6</v>
      </c>
      <c r="W43" s="44">
        <v>6</v>
      </c>
      <c r="X43" s="44">
        <v>6</v>
      </c>
      <c r="Y43" s="44">
        <v>6</v>
      </c>
      <c r="Z43" s="44">
        <v>6</v>
      </c>
      <c r="AA43" s="44">
        <v>6</v>
      </c>
      <c r="AB43" s="44">
        <v>6</v>
      </c>
      <c r="AC43" s="44">
        <v>6</v>
      </c>
      <c r="AD43" s="44">
        <v>6</v>
      </c>
      <c r="AE43" s="44">
        <v>6</v>
      </c>
      <c r="AF43" s="44">
        <v>6</v>
      </c>
      <c r="AG43" s="48">
        <v>22</v>
      </c>
      <c r="AH43" s="46">
        <f t="shared" si="2"/>
        <v>6</v>
      </c>
      <c r="AI43" s="47">
        <f t="shared" si="3"/>
        <v>6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9</v>
      </c>
      <c r="C44" s="44">
        <v>9</v>
      </c>
      <c r="D44" s="44">
        <v>9</v>
      </c>
      <c r="E44" s="44">
        <v>9</v>
      </c>
      <c r="F44" s="44">
        <v>9</v>
      </c>
      <c r="G44" s="44">
        <v>9</v>
      </c>
      <c r="H44" s="44">
        <v>9</v>
      </c>
      <c r="I44" s="44">
        <v>9</v>
      </c>
      <c r="J44" s="44">
        <v>9</v>
      </c>
      <c r="K44" s="44">
        <v>9</v>
      </c>
      <c r="L44" s="44">
        <v>9</v>
      </c>
      <c r="M44" s="44">
        <v>9</v>
      </c>
      <c r="N44" s="44">
        <v>9</v>
      </c>
      <c r="O44" s="44">
        <v>9</v>
      </c>
      <c r="P44" s="44">
        <v>9</v>
      </c>
      <c r="Q44" s="44">
        <v>9</v>
      </c>
      <c r="R44" s="44">
        <v>9</v>
      </c>
      <c r="S44" s="44">
        <v>9</v>
      </c>
      <c r="T44" s="44">
        <v>9</v>
      </c>
      <c r="U44" s="44">
        <v>9</v>
      </c>
      <c r="V44" s="44">
        <v>9</v>
      </c>
      <c r="W44" s="44">
        <v>9</v>
      </c>
      <c r="X44" s="44">
        <v>9</v>
      </c>
      <c r="Y44" s="44">
        <v>9</v>
      </c>
      <c r="Z44" s="44">
        <v>9</v>
      </c>
      <c r="AA44" s="44">
        <v>9</v>
      </c>
      <c r="AB44" s="44">
        <v>9</v>
      </c>
      <c r="AC44" s="44">
        <v>9</v>
      </c>
      <c r="AD44" s="44">
        <v>9</v>
      </c>
      <c r="AE44" s="44">
        <v>9</v>
      </c>
      <c r="AF44" s="44">
        <v>9</v>
      </c>
      <c r="AG44" s="48">
        <v>21.93</v>
      </c>
      <c r="AH44" s="46">
        <f t="shared" si="2"/>
        <v>9</v>
      </c>
      <c r="AI44" s="47">
        <f t="shared" si="3"/>
        <v>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7.8</v>
      </c>
      <c r="C45" s="44">
        <v>7.8</v>
      </c>
      <c r="D45" s="44">
        <v>7.8</v>
      </c>
      <c r="E45" s="44">
        <v>7.8</v>
      </c>
      <c r="F45" s="44">
        <v>7.8</v>
      </c>
      <c r="G45" s="44">
        <v>7.8</v>
      </c>
      <c r="H45" s="44">
        <v>7.8</v>
      </c>
      <c r="I45" s="44">
        <v>7.8</v>
      </c>
      <c r="J45" s="44">
        <v>7.8</v>
      </c>
      <c r="K45" s="44">
        <v>7.8</v>
      </c>
      <c r="L45" s="44">
        <v>7.8</v>
      </c>
      <c r="M45" s="44">
        <v>7.8</v>
      </c>
      <c r="N45" s="44">
        <v>7.8</v>
      </c>
      <c r="O45" s="44">
        <v>7.8</v>
      </c>
      <c r="P45" s="44">
        <v>7.8</v>
      </c>
      <c r="Q45" s="44">
        <v>7.8</v>
      </c>
      <c r="R45" s="44">
        <v>7.8</v>
      </c>
      <c r="S45" s="44">
        <v>7.8</v>
      </c>
      <c r="T45" s="44">
        <v>7.8</v>
      </c>
      <c r="U45" s="44">
        <v>7.8</v>
      </c>
      <c r="V45" s="44">
        <v>7.8</v>
      </c>
      <c r="W45" s="44">
        <v>7.8</v>
      </c>
      <c r="X45" s="44">
        <v>7.8</v>
      </c>
      <c r="Y45" s="44">
        <v>7.8</v>
      </c>
      <c r="Z45" s="44">
        <v>7.8</v>
      </c>
      <c r="AA45" s="44">
        <v>7.8</v>
      </c>
      <c r="AB45" s="44">
        <v>7.8</v>
      </c>
      <c r="AC45" s="44">
        <v>7.8</v>
      </c>
      <c r="AD45" s="44">
        <v>7.8</v>
      </c>
      <c r="AE45" s="44">
        <v>7.8</v>
      </c>
      <c r="AF45" s="44">
        <v>7.8</v>
      </c>
      <c r="AG45" s="48">
        <v>21.3</v>
      </c>
      <c r="AH45" s="46">
        <f t="shared" si="2"/>
        <v>7.8</v>
      </c>
      <c r="AI45" s="47">
        <f t="shared" si="3"/>
        <v>7.8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6.8</v>
      </c>
      <c r="C46" s="44">
        <v>6.8</v>
      </c>
      <c r="D46" s="44">
        <v>6.8</v>
      </c>
      <c r="E46" s="44">
        <v>6.8</v>
      </c>
      <c r="F46" s="44">
        <v>6.8</v>
      </c>
      <c r="G46" s="44">
        <v>6.8</v>
      </c>
      <c r="H46" s="44">
        <v>6.8</v>
      </c>
      <c r="I46" s="44">
        <v>6.8</v>
      </c>
      <c r="J46" s="44">
        <v>6.8</v>
      </c>
      <c r="K46" s="44">
        <v>6.8</v>
      </c>
      <c r="L46" s="44">
        <v>6.8</v>
      </c>
      <c r="M46" s="44">
        <v>6.8</v>
      </c>
      <c r="N46" s="44">
        <v>6.8</v>
      </c>
      <c r="O46" s="44">
        <v>6.8</v>
      </c>
      <c r="P46" s="44">
        <v>6.8</v>
      </c>
      <c r="Q46" s="44">
        <v>6.8</v>
      </c>
      <c r="R46" s="44">
        <v>6.8</v>
      </c>
      <c r="S46" s="44">
        <v>6.8</v>
      </c>
      <c r="T46" s="44">
        <v>6.8</v>
      </c>
      <c r="U46" s="44">
        <v>6.8</v>
      </c>
      <c r="V46" s="44">
        <v>6.8</v>
      </c>
      <c r="W46" s="44">
        <v>6.8</v>
      </c>
      <c r="X46" s="44">
        <v>6.8</v>
      </c>
      <c r="Y46" s="44">
        <v>6.8</v>
      </c>
      <c r="Z46" s="44">
        <v>6.8</v>
      </c>
      <c r="AA46" s="44">
        <v>6.8</v>
      </c>
      <c r="AB46" s="44">
        <v>6.8</v>
      </c>
      <c r="AC46" s="44">
        <v>6.8</v>
      </c>
      <c r="AD46" s="44">
        <v>6.8</v>
      </c>
      <c r="AE46" s="44">
        <v>6.8</v>
      </c>
      <c r="AF46" s="44">
        <v>6.8</v>
      </c>
      <c r="AG46" s="48">
        <v>20</v>
      </c>
      <c r="AH46" s="46">
        <f t="shared" si="2"/>
        <v>6.8</v>
      </c>
      <c r="AI46" s="47">
        <f t="shared" si="3"/>
        <v>6.8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5.2</v>
      </c>
      <c r="C47" s="44">
        <v>5.2</v>
      </c>
      <c r="D47" s="44">
        <v>5.2</v>
      </c>
      <c r="E47" s="44">
        <v>5.2</v>
      </c>
      <c r="F47" s="44">
        <v>5.2</v>
      </c>
      <c r="G47" s="44">
        <v>5.2</v>
      </c>
      <c r="H47" s="44">
        <v>5.2</v>
      </c>
      <c r="I47" s="44">
        <v>5.2</v>
      </c>
      <c r="J47" s="44">
        <v>5.2</v>
      </c>
      <c r="K47" s="44">
        <v>5.2</v>
      </c>
      <c r="L47" s="44">
        <v>5.2</v>
      </c>
      <c r="M47" s="44">
        <v>5.2</v>
      </c>
      <c r="N47" s="44">
        <v>5.2</v>
      </c>
      <c r="O47" s="44">
        <v>5.2</v>
      </c>
      <c r="P47" s="44">
        <v>5.2</v>
      </c>
      <c r="Q47" s="44">
        <v>5.2</v>
      </c>
      <c r="R47" s="44">
        <v>5.2</v>
      </c>
      <c r="S47" s="44">
        <v>5.2</v>
      </c>
      <c r="T47" s="44">
        <v>5.2</v>
      </c>
      <c r="U47" s="44">
        <v>5.2</v>
      </c>
      <c r="V47" s="44">
        <v>5.2</v>
      </c>
      <c r="W47" s="44">
        <v>5.2</v>
      </c>
      <c r="X47" s="44">
        <v>5.2</v>
      </c>
      <c r="Y47" s="44">
        <v>5.2</v>
      </c>
      <c r="Z47" s="44">
        <v>5.2</v>
      </c>
      <c r="AA47" s="44">
        <v>5.2</v>
      </c>
      <c r="AB47" s="44">
        <v>5.2</v>
      </c>
      <c r="AC47" s="44">
        <v>5.2</v>
      </c>
      <c r="AD47" s="44">
        <v>5.2</v>
      </c>
      <c r="AE47" s="44">
        <v>5.2</v>
      </c>
      <c r="AF47" s="44">
        <v>5.2</v>
      </c>
      <c r="AG47" s="48">
        <v>19.8</v>
      </c>
      <c r="AH47" s="46">
        <f t="shared" si="2"/>
        <v>5.2</v>
      </c>
      <c r="AI47" s="47">
        <f t="shared" si="3"/>
        <v>5.2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5.2</v>
      </c>
      <c r="C48" s="44">
        <v>5.2</v>
      </c>
      <c r="D48" s="44">
        <v>5.2</v>
      </c>
      <c r="E48" s="44">
        <v>5.2</v>
      </c>
      <c r="F48" s="44">
        <v>5.2</v>
      </c>
      <c r="G48" s="44">
        <v>5.2</v>
      </c>
      <c r="H48" s="44">
        <v>5.2</v>
      </c>
      <c r="I48" s="44">
        <v>5.2</v>
      </c>
      <c r="J48" s="44">
        <v>5.2</v>
      </c>
      <c r="K48" s="44">
        <v>5.2</v>
      </c>
      <c r="L48" s="44">
        <v>5.2</v>
      </c>
      <c r="M48" s="44">
        <v>5.2</v>
      </c>
      <c r="N48" s="44">
        <v>5.2</v>
      </c>
      <c r="O48" s="44">
        <v>5.2</v>
      </c>
      <c r="P48" s="44">
        <v>5.2</v>
      </c>
      <c r="Q48" s="44">
        <v>5.2</v>
      </c>
      <c r="R48" s="44">
        <v>5.2</v>
      </c>
      <c r="S48" s="44">
        <v>5.2</v>
      </c>
      <c r="T48" s="44">
        <v>5.2</v>
      </c>
      <c r="U48" s="44">
        <v>5.2</v>
      </c>
      <c r="V48" s="44">
        <v>5.2</v>
      </c>
      <c r="W48" s="44">
        <v>5.2</v>
      </c>
      <c r="X48" s="44">
        <v>5.2</v>
      </c>
      <c r="Y48" s="44">
        <v>5.2</v>
      </c>
      <c r="Z48" s="44">
        <v>5.2</v>
      </c>
      <c r="AA48" s="44">
        <v>5.2</v>
      </c>
      <c r="AB48" s="44">
        <v>5.2</v>
      </c>
      <c r="AC48" s="44">
        <v>5.2</v>
      </c>
      <c r="AD48" s="44">
        <v>5.2</v>
      </c>
      <c r="AE48" s="44">
        <v>5.2</v>
      </c>
      <c r="AF48" s="44">
        <v>5.2</v>
      </c>
      <c r="AG48" s="48">
        <v>18</v>
      </c>
      <c r="AH48" s="46">
        <f t="shared" si="2"/>
        <v>5.2</v>
      </c>
      <c r="AI48" s="47">
        <f t="shared" si="3"/>
        <v>5.2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6.5</v>
      </c>
      <c r="C49" s="44">
        <v>6.5</v>
      </c>
      <c r="D49" s="44">
        <v>6.5</v>
      </c>
      <c r="E49" s="44">
        <v>6.5</v>
      </c>
      <c r="F49" s="44">
        <v>6.5</v>
      </c>
      <c r="G49" s="44">
        <v>6.5</v>
      </c>
      <c r="H49" s="44">
        <v>6.5</v>
      </c>
      <c r="I49" s="44">
        <v>6.5</v>
      </c>
      <c r="J49" s="44">
        <v>6.5</v>
      </c>
      <c r="K49" s="44">
        <v>6.5</v>
      </c>
      <c r="L49" s="44">
        <v>6.5</v>
      </c>
      <c r="M49" s="44">
        <v>6.5</v>
      </c>
      <c r="N49" s="44">
        <v>6.5</v>
      </c>
      <c r="O49" s="44">
        <v>6.5</v>
      </c>
      <c r="P49" s="44">
        <v>6.5</v>
      </c>
      <c r="Q49" s="44">
        <v>6.5</v>
      </c>
      <c r="R49" s="44">
        <v>6.5</v>
      </c>
      <c r="S49" s="44">
        <v>6.5</v>
      </c>
      <c r="T49" s="44">
        <v>6.5</v>
      </c>
      <c r="U49" s="44">
        <v>6.5</v>
      </c>
      <c r="V49" s="44">
        <v>6.5</v>
      </c>
      <c r="W49" s="44">
        <v>6.5</v>
      </c>
      <c r="X49" s="44">
        <v>6.5</v>
      </c>
      <c r="Y49" s="44">
        <v>6.5</v>
      </c>
      <c r="Z49" s="44">
        <v>6.5</v>
      </c>
      <c r="AA49" s="44">
        <v>6.5</v>
      </c>
      <c r="AB49" s="44">
        <v>6.5</v>
      </c>
      <c r="AC49" s="44">
        <v>6.5</v>
      </c>
      <c r="AD49" s="44">
        <v>6.5</v>
      </c>
      <c r="AE49" s="44">
        <v>6.5</v>
      </c>
      <c r="AF49" s="44">
        <v>6.5</v>
      </c>
      <c r="AG49" s="48">
        <v>15.33</v>
      </c>
      <c r="AH49" s="46">
        <f t="shared" si="2"/>
        <v>6.5</v>
      </c>
      <c r="AI49" s="47">
        <f t="shared" si="3"/>
        <v>6.5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4.8</v>
      </c>
      <c r="C50" s="44">
        <v>4.8</v>
      </c>
      <c r="D50" s="44">
        <v>4.8</v>
      </c>
      <c r="E50" s="44">
        <v>4.8</v>
      </c>
      <c r="F50" s="44">
        <v>4.8</v>
      </c>
      <c r="G50" s="44">
        <v>4.8</v>
      </c>
      <c r="H50" s="44">
        <v>4.8</v>
      </c>
      <c r="I50" s="44">
        <v>4.8</v>
      </c>
      <c r="J50" s="44">
        <v>4.8</v>
      </c>
      <c r="K50" s="44">
        <v>4.8</v>
      </c>
      <c r="L50" s="44">
        <v>4.8</v>
      </c>
      <c r="M50" s="44">
        <v>4.8</v>
      </c>
      <c r="N50" s="44">
        <v>4.8</v>
      </c>
      <c r="O50" s="44">
        <v>4.8</v>
      </c>
      <c r="P50" s="44">
        <v>4.8</v>
      </c>
      <c r="Q50" s="44">
        <v>4.8</v>
      </c>
      <c r="R50" s="44">
        <v>4.8</v>
      </c>
      <c r="S50" s="44">
        <v>4.8</v>
      </c>
      <c r="T50" s="44">
        <v>4.8</v>
      </c>
      <c r="U50" s="44">
        <v>4.8</v>
      </c>
      <c r="V50" s="44">
        <v>4.8</v>
      </c>
      <c r="W50" s="44">
        <v>4.8</v>
      </c>
      <c r="X50" s="44">
        <v>4.8</v>
      </c>
      <c r="Y50" s="44">
        <v>4.8</v>
      </c>
      <c r="Z50" s="44">
        <v>4.8</v>
      </c>
      <c r="AA50" s="44">
        <v>4.8</v>
      </c>
      <c r="AB50" s="44">
        <v>4.8</v>
      </c>
      <c r="AC50" s="44">
        <v>4.8</v>
      </c>
      <c r="AD50" s="44">
        <v>4.8</v>
      </c>
      <c r="AE50" s="44">
        <v>4.8</v>
      </c>
      <c r="AF50" s="44">
        <v>4.8</v>
      </c>
      <c r="AG50" s="48">
        <v>14.9</v>
      </c>
      <c r="AH50" s="46">
        <f t="shared" si="2"/>
        <v>4.8</v>
      </c>
      <c r="AI50" s="47">
        <f t="shared" si="3"/>
        <v>4.8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</v>
      </c>
      <c r="C51" s="44">
        <v>6</v>
      </c>
      <c r="D51" s="44">
        <v>6</v>
      </c>
      <c r="E51" s="44">
        <v>6</v>
      </c>
      <c r="F51" s="44">
        <v>6</v>
      </c>
      <c r="G51" s="44">
        <v>6</v>
      </c>
      <c r="H51" s="44">
        <v>6</v>
      </c>
      <c r="I51" s="44">
        <v>6</v>
      </c>
      <c r="J51" s="44">
        <v>6</v>
      </c>
      <c r="K51" s="44">
        <v>6</v>
      </c>
      <c r="L51" s="44">
        <v>6</v>
      </c>
      <c r="M51" s="44">
        <v>6</v>
      </c>
      <c r="N51" s="44">
        <v>6</v>
      </c>
      <c r="O51" s="44">
        <v>6</v>
      </c>
      <c r="P51" s="44">
        <v>6</v>
      </c>
      <c r="Q51" s="44">
        <v>6</v>
      </c>
      <c r="R51" s="44">
        <v>6</v>
      </c>
      <c r="S51" s="44">
        <v>6</v>
      </c>
      <c r="T51" s="44">
        <v>6</v>
      </c>
      <c r="U51" s="44">
        <v>6</v>
      </c>
      <c r="V51" s="44">
        <v>6</v>
      </c>
      <c r="W51" s="44">
        <v>6</v>
      </c>
      <c r="X51" s="44">
        <v>6</v>
      </c>
      <c r="Y51" s="44">
        <v>6</v>
      </c>
      <c r="Z51" s="44">
        <v>6</v>
      </c>
      <c r="AA51" s="44">
        <v>6</v>
      </c>
      <c r="AB51" s="44">
        <v>6</v>
      </c>
      <c r="AC51" s="44">
        <v>6</v>
      </c>
      <c r="AD51" s="44">
        <v>6</v>
      </c>
      <c r="AE51" s="44">
        <v>6</v>
      </c>
      <c r="AF51" s="44">
        <v>6</v>
      </c>
      <c r="AG51" s="48">
        <v>14.9</v>
      </c>
      <c r="AH51" s="46">
        <f t="shared" si="2"/>
        <v>6</v>
      </c>
      <c r="AI51" s="47">
        <f t="shared" si="3"/>
        <v>6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4</v>
      </c>
      <c r="C52" s="44">
        <v>4</v>
      </c>
      <c r="D52" s="44">
        <v>4</v>
      </c>
      <c r="E52" s="44">
        <v>4</v>
      </c>
      <c r="F52" s="44">
        <v>4</v>
      </c>
      <c r="G52" s="44">
        <v>4</v>
      </c>
      <c r="H52" s="44">
        <v>4</v>
      </c>
      <c r="I52" s="44">
        <v>4</v>
      </c>
      <c r="J52" s="44">
        <v>4</v>
      </c>
      <c r="K52" s="44">
        <v>4</v>
      </c>
      <c r="L52" s="44">
        <v>4</v>
      </c>
      <c r="M52" s="44">
        <v>4</v>
      </c>
      <c r="N52" s="44">
        <v>4</v>
      </c>
      <c r="O52" s="44">
        <v>4</v>
      </c>
      <c r="P52" s="44">
        <v>4</v>
      </c>
      <c r="Q52" s="44">
        <v>4</v>
      </c>
      <c r="R52" s="44">
        <v>4</v>
      </c>
      <c r="S52" s="44">
        <v>4</v>
      </c>
      <c r="T52" s="44">
        <v>4</v>
      </c>
      <c r="U52" s="44">
        <v>4</v>
      </c>
      <c r="V52" s="44">
        <v>4</v>
      </c>
      <c r="W52" s="44">
        <v>4</v>
      </c>
      <c r="X52" s="44">
        <v>4</v>
      </c>
      <c r="Y52" s="44">
        <v>4</v>
      </c>
      <c r="Z52" s="44">
        <v>4</v>
      </c>
      <c r="AA52" s="44">
        <v>4</v>
      </c>
      <c r="AB52" s="44">
        <v>4</v>
      </c>
      <c r="AC52" s="44">
        <v>4</v>
      </c>
      <c r="AD52" s="44">
        <v>4</v>
      </c>
      <c r="AE52" s="44">
        <v>4</v>
      </c>
      <c r="AF52" s="44">
        <v>4</v>
      </c>
      <c r="AG52" s="48">
        <v>14.3</v>
      </c>
      <c r="AH52" s="46">
        <f t="shared" si="2"/>
        <v>4</v>
      </c>
      <c r="AI52" s="47">
        <f t="shared" si="3"/>
        <v>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3.87</v>
      </c>
      <c r="C54" s="44">
        <v>3.87</v>
      </c>
      <c r="D54" s="44">
        <v>3.87</v>
      </c>
      <c r="E54" s="44">
        <v>3.87</v>
      </c>
      <c r="F54" s="44">
        <v>3.87</v>
      </c>
      <c r="G54" s="44">
        <v>3.87</v>
      </c>
      <c r="H54" s="44">
        <v>3.87</v>
      </c>
      <c r="I54" s="44">
        <v>3.87</v>
      </c>
      <c r="J54" s="44">
        <v>3.87</v>
      </c>
      <c r="K54" s="44">
        <v>3.87</v>
      </c>
      <c r="L54" s="44">
        <v>3.87</v>
      </c>
      <c r="M54" s="44">
        <v>3.87</v>
      </c>
      <c r="N54" s="44">
        <v>3.87</v>
      </c>
      <c r="O54" s="44">
        <v>3.87</v>
      </c>
      <c r="P54" s="44">
        <v>3.87</v>
      </c>
      <c r="Q54" s="44">
        <v>3.87</v>
      </c>
      <c r="R54" s="44">
        <v>3.87</v>
      </c>
      <c r="S54" s="44">
        <v>3.87</v>
      </c>
      <c r="T54" s="44">
        <v>3.87</v>
      </c>
      <c r="U54" s="44">
        <v>3.87</v>
      </c>
      <c r="V54" s="44">
        <v>3.87</v>
      </c>
      <c r="W54" s="44">
        <v>3.87</v>
      </c>
      <c r="X54" s="44">
        <v>3.87</v>
      </c>
      <c r="Y54" s="44">
        <v>3.87</v>
      </c>
      <c r="Z54" s="44">
        <v>3.87</v>
      </c>
      <c r="AA54" s="44">
        <v>3.87</v>
      </c>
      <c r="AB54" s="44">
        <v>3.87</v>
      </c>
      <c r="AC54" s="44">
        <v>3.87</v>
      </c>
      <c r="AD54" s="44">
        <v>3.87</v>
      </c>
      <c r="AE54" s="44">
        <v>3.87</v>
      </c>
      <c r="AF54" s="44">
        <v>3.87</v>
      </c>
      <c r="AG54" s="48">
        <v>13.6</v>
      </c>
      <c r="AH54" s="46">
        <f t="shared" si="2"/>
        <v>3.87</v>
      </c>
      <c r="AI54" s="47">
        <f t="shared" si="3"/>
        <v>3.87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3.8</v>
      </c>
      <c r="C55" s="44">
        <v>3.8</v>
      </c>
      <c r="D55" s="44">
        <v>3.8</v>
      </c>
      <c r="E55" s="44">
        <v>3.8</v>
      </c>
      <c r="F55" s="44">
        <v>3.8</v>
      </c>
      <c r="G55" s="44">
        <v>3.8</v>
      </c>
      <c r="H55" s="44">
        <v>3.8</v>
      </c>
      <c r="I55" s="44">
        <v>3.8</v>
      </c>
      <c r="J55" s="44">
        <v>3.8</v>
      </c>
      <c r="K55" s="44">
        <v>3.8</v>
      </c>
      <c r="L55" s="44">
        <v>3.8</v>
      </c>
      <c r="M55" s="44">
        <v>3.8</v>
      </c>
      <c r="N55" s="44">
        <v>3.8</v>
      </c>
      <c r="O55" s="44">
        <v>3.8</v>
      </c>
      <c r="P55" s="44">
        <v>3.8</v>
      </c>
      <c r="Q55" s="44">
        <v>3.8</v>
      </c>
      <c r="R55" s="44">
        <v>3.8</v>
      </c>
      <c r="S55" s="44">
        <v>3.8</v>
      </c>
      <c r="T55" s="44">
        <v>3.8</v>
      </c>
      <c r="U55" s="44">
        <v>3.8</v>
      </c>
      <c r="V55" s="44">
        <v>3.8</v>
      </c>
      <c r="W55" s="44">
        <v>3.8</v>
      </c>
      <c r="X55" s="44">
        <v>3.8</v>
      </c>
      <c r="Y55" s="44">
        <v>3.8</v>
      </c>
      <c r="Z55" s="44">
        <v>3.8</v>
      </c>
      <c r="AA55" s="44">
        <v>3.8</v>
      </c>
      <c r="AB55" s="44">
        <v>3.8</v>
      </c>
      <c r="AC55" s="44">
        <v>3.8</v>
      </c>
      <c r="AD55" s="44">
        <v>3.8</v>
      </c>
      <c r="AE55" s="44">
        <v>3.8</v>
      </c>
      <c r="AF55" s="44">
        <v>3.8</v>
      </c>
      <c r="AG55" s="48">
        <v>13.5</v>
      </c>
      <c r="AH55" s="46">
        <f t="shared" si="2"/>
        <v>3.8</v>
      </c>
      <c r="AI55" s="47">
        <f t="shared" si="3"/>
        <v>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3.5</v>
      </c>
      <c r="C56" s="44">
        <v>3.5</v>
      </c>
      <c r="D56" s="44">
        <v>3.5</v>
      </c>
      <c r="E56" s="44">
        <v>3.5</v>
      </c>
      <c r="F56" s="44">
        <v>3.5</v>
      </c>
      <c r="G56" s="44">
        <v>3.5</v>
      </c>
      <c r="H56" s="44">
        <v>3.5</v>
      </c>
      <c r="I56" s="44">
        <v>3.5</v>
      </c>
      <c r="J56" s="44">
        <v>3.5</v>
      </c>
      <c r="K56" s="44">
        <v>3.5</v>
      </c>
      <c r="L56" s="44">
        <v>3.5</v>
      </c>
      <c r="M56" s="44">
        <v>3.5</v>
      </c>
      <c r="N56" s="44">
        <v>3.5</v>
      </c>
      <c r="O56" s="44">
        <v>3.5</v>
      </c>
      <c r="P56" s="44">
        <v>3.5</v>
      </c>
      <c r="Q56" s="44">
        <v>3.5</v>
      </c>
      <c r="R56" s="44">
        <v>3.5</v>
      </c>
      <c r="S56" s="44">
        <v>3.5</v>
      </c>
      <c r="T56" s="44">
        <v>3.5</v>
      </c>
      <c r="U56" s="44">
        <v>3.5</v>
      </c>
      <c r="V56" s="44">
        <v>3.5</v>
      </c>
      <c r="W56" s="44">
        <v>3.5</v>
      </c>
      <c r="X56" s="44">
        <v>3.5</v>
      </c>
      <c r="Y56" s="44">
        <v>3.5</v>
      </c>
      <c r="Z56" s="44">
        <v>3.5</v>
      </c>
      <c r="AA56" s="44">
        <v>3.5</v>
      </c>
      <c r="AB56" s="44">
        <v>3.5</v>
      </c>
      <c r="AC56" s="44">
        <v>3.5</v>
      </c>
      <c r="AD56" s="44">
        <v>3.5</v>
      </c>
      <c r="AE56" s="44">
        <v>3.5</v>
      </c>
      <c r="AF56" s="44">
        <v>3.5</v>
      </c>
      <c r="AG56" s="48">
        <v>13</v>
      </c>
      <c r="AH56" s="46">
        <f t="shared" si="2"/>
        <v>3.5</v>
      </c>
      <c r="AI56" s="47">
        <f t="shared" si="3"/>
        <v>3.5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</v>
      </c>
      <c r="C57" s="44">
        <v>5</v>
      </c>
      <c r="D57" s="44">
        <v>5</v>
      </c>
      <c r="E57" s="44">
        <v>5</v>
      </c>
      <c r="F57" s="44">
        <v>5</v>
      </c>
      <c r="G57" s="44">
        <v>5</v>
      </c>
      <c r="H57" s="44">
        <v>5</v>
      </c>
      <c r="I57" s="44">
        <v>5</v>
      </c>
      <c r="J57" s="44">
        <v>5</v>
      </c>
      <c r="K57" s="44">
        <v>5</v>
      </c>
      <c r="L57" s="44">
        <v>5</v>
      </c>
      <c r="M57" s="44">
        <v>5</v>
      </c>
      <c r="N57" s="44">
        <v>5</v>
      </c>
      <c r="O57" s="44">
        <v>5</v>
      </c>
      <c r="P57" s="44">
        <v>5</v>
      </c>
      <c r="Q57" s="44">
        <v>5</v>
      </c>
      <c r="R57" s="44">
        <v>5</v>
      </c>
      <c r="S57" s="44">
        <v>5</v>
      </c>
      <c r="T57" s="44">
        <v>5</v>
      </c>
      <c r="U57" s="44">
        <v>5</v>
      </c>
      <c r="V57" s="44">
        <v>5</v>
      </c>
      <c r="W57" s="44">
        <v>5</v>
      </c>
      <c r="X57" s="44">
        <v>5</v>
      </c>
      <c r="Y57" s="44">
        <v>5</v>
      </c>
      <c r="Z57" s="44">
        <v>5</v>
      </c>
      <c r="AA57" s="44">
        <v>5</v>
      </c>
      <c r="AB57" s="44">
        <v>5</v>
      </c>
      <c r="AC57" s="44">
        <v>5</v>
      </c>
      <c r="AD57" s="44">
        <v>5</v>
      </c>
      <c r="AE57" s="44">
        <v>5</v>
      </c>
      <c r="AF57" s="44">
        <v>5</v>
      </c>
      <c r="AG57" s="48">
        <v>12</v>
      </c>
      <c r="AH57" s="46">
        <f t="shared" si="2"/>
        <v>5</v>
      </c>
      <c r="AI57" s="47">
        <f t="shared" si="3"/>
        <v>5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3.4</v>
      </c>
      <c r="C58" s="44">
        <v>3.4</v>
      </c>
      <c r="D58" s="44">
        <v>3.4</v>
      </c>
      <c r="E58" s="44">
        <v>3.4</v>
      </c>
      <c r="F58" s="44">
        <v>3.4</v>
      </c>
      <c r="G58" s="44">
        <v>3.4</v>
      </c>
      <c r="H58" s="44">
        <v>3.4</v>
      </c>
      <c r="I58" s="44">
        <v>3.4</v>
      </c>
      <c r="J58" s="44">
        <v>3.4</v>
      </c>
      <c r="K58" s="44">
        <v>3.4</v>
      </c>
      <c r="L58" s="44">
        <v>3.4</v>
      </c>
      <c r="M58" s="44">
        <v>3.4</v>
      </c>
      <c r="N58" s="44">
        <v>3.4</v>
      </c>
      <c r="O58" s="44">
        <v>3.4</v>
      </c>
      <c r="P58" s="44">
        <v>3.4</v>
      </c>
      <c r="Q58" s="44">
        <v>3.4</v>
      </c>
      <c r="R58" s="44">
        <v>3.4</v>
      </c>
      <c r="S58" s="44">
        <v>3.4</v>
      </c>
      <c r="T58" s="44">
        <v>3.4</v>
      </c>
      <c r="U58" s="44">
        <v>3.4</v>
      </c>
      <c r="V58" s="44">
        <v>3.4</v>
      </c>
      <c r="W58" s="44">
        <v>3.4</v>
      </c>
      <c r="X58" s="44">
        <v>3.4</v>
      </c>
      <c r="Y58" s="44">
        <v>3.4</v>
      </c>
      <c r="Z58" s="44">
        <v>3.4</v>
      </c>
      <c r="AA58" s="44">
        <v>3.4</v>
      </c>
      <c r="AB58" s="44">
        <v>3.4</v>
      </c>
      <c r="AC58" s="44">
        <v>3.4</v>
      </c>
      <c r="AD58" s="44">
        <v>3.4</v>
      </c>
      <c r="AE58" s="44">
        <v>3.4</v>
      </c>
      <c r="AF58" s="44">
        <v>3.4</v>
      </c>
      <c r="AG58" s="48">
        <v>12</v>
      </c>
      <c r="AH58" s="46">
        <f t="shared" si="2"/>
        <v>3.4</v>
      </c>
      <c r="AI58" s="47">
        <f t="shared" si="3"/>
        <v>3.4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10.1</v>
      </c>
      <c r="C59" s="44">
        <v>10.1</v>
      </c>
      <c r="D59" s="44">
        <v>10.1</v>
      </c>
      <c r="E59" s="44">
        <v>10.1</v>
      </c>
      <c r="F59" s="44">
        <v>10.1</v>
      </c>
      <c r="G59" s="44">
        <v>10.1</v>
      </c>
      <c r="H59" s="44">
        <v>10.1</v>
      </c>
      <c r="I59" s="44">
        <v>10.1</v>
      </c>
      <c r="J59" s="44">
        <v>10.1</v>
      </c>
      <c r="K59" s="44">
        <v>10.1</v>
      </c>
      <c r="L59" s="44">
        <v>10.1</v>
      </c>
      <c r="M59" s="44">
        <v>10.1</v>
      </c>
      <c r="N59" s="44">
        <v>10.1</v>
      </c>
      <c r="O59" s="44">
        <v>10.1</v>
      </c>
      <c r="P59" s="44">
        <v>10.1</v>
      </c>
      <c r="Q59" s="44">
        <v>10.1</v>
      </c>
      <c r="R59" s="44">
        <v>10.1</v>
      </c>
      <c r="S59" s="44">
        <v>10.1</v>
      </c>
      <c r="T59" s="44">
        <v>10.1</v>
      </c>
      <c r="U59" s="44">
        <v>10.1</v>
      </c>
      <c r="V59" s="44">
        <v>10.1</v>
      </c>
      <c r="W59" s="44">
        <v>10.1</v>
      </c>
      <c r="X59" s="44">
        <v>10.1</v>
      </c>
      <c r="Y59" s="44">
        <v>10.1</v>
      </c>
      <c r="Z59" s="44">
        <v>10.1</v>
      </c>
      <c r="AA59" s="44">
        <v>10.1</v>
      </c>
      <c r="AB59" s="44">
        <v>10.1</v>
      </c>
      <c r="AC59" s="44">
        <v>10.1</v>
      </c>
      <c r="AD59" s="44">
        <v>10.1</v>
      </c>
      <c r="AE59" s="44">
        <v>10.1</v>
      </c>
      <c r="AF59" s="44">
        <v>10.1</v>
      </c>
      <c r="AG59" s="48">
        <v>12</v>
      </c>
      <c r="AH59" s="46">
        <f t="shared" si="2"/>
        <v>10.1</v>
      </c>
      <c r="AI59" s="47">
        <f t="shared" si="3"/>
        <v>10.1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4.8</v>
      </c>
      <c r="C60" s="44">
        <v>4.8</v>
      </c>
      <c r="D60" s="44">
        <v>4.8</v>
      </c>
      <c r="E60" s="44">
        <v>4.8</v>
      </c>
      <c r="F60" s="44">
        <v>4.8</v>
      </c>
      <c r="G60" s="44">
        <v>4.8</v>
      </c>
      <c r="H60" s="44">
        <v>4.8</v>
      </c>
      <c r="I60" s="44">
        <v>4.8</v>
      </c>
      <c r="J60" s="44">
        <v>4.8</v>
      </c>
      <c r="K60" s="44">
        <v>4.8</v>
      </c>
      <c r="L60" s="44">
        <v>4.8</v>
      </c>
      <c r="M60" s="44">
        <v>4.8</v>
      </c>
      <c r="N60" s="44">
        <v>4.8</v>
      </c>
      <c r="O60" s="44">
        <v>4.8</v>
      </c>
      <c r="P60" s="44">
        <v>4.8</v>
      </c>
      <c r="Q60" s="44">
        <v>4.8</v>
      </c>
      <c r="R60" s="44">
        <v>4.8</v>
      </c>
      <c r="S60" s="44">
        <v>4.8</v>
      </c>
      <c r="T60" s="44">
        <v>4.8</v>
      </c>
      <c r="U60" s="44">
        <v>4.8</v>
      </c>
      <c r="V60" s="44">
        <v>4.8</v>
      </c>
      <c r="W60" s="44">
        <v>4.8</v>
      </c>
      <c r="X60" s="44">
        <v>4.8</v>
      </c>
      <c r="Y60" s="44">
        <v>4.8</v>
      </c>
      <c r="Z60" s="44">
        <v>4.8</v>
      </c>
      <c r="AA60" s="44">
        <v>4.8</v>
      </c>
      <c r="AB60" s="44">
        <v>4.8</v>
      </c>
      <c r="AC60" s="44">
        <v>4.8</v>
      </c>
      <c r="AD60" s="44">
        <v>4.8</v>
      </c>
      <c r="AE60" s="44">
        <v>4.8</v>
      </c>
      <c r="AF60" s="44">
        <v>4.8</v>
      </c>
      <c r="AG60" s="48">
        <v>12</v>
      </c>
      <c r="AH60" s="46">
        <f t="shared" si="2"/>
        <v>4.8</v>
      </c>
      <c r="AI60" s="47">
        <f t="shared" si="3"/>
        <v>4.8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2.5</v>
      </c>
      <c r="C61" s="44">
        <v>2.5</v>
      </c>
      <c r="D61" s="44">
        <v>2.5</v>
      </c>
      <c r="E61" s="44">
        <v>2.5</v>
      </c>
      <c r="F61" s="44">
        <v>2.5</v>
      </c>
      <c r="G61" s="44">
        <v>2.5</v>
      </c>
      <c r="H61" s="44">
        <v>2.5</v>
      </c>
      <c r="I61" s="44">
        <v>2.5</v>
      </c>
      <c r="J61" s="44">
        <v>2.5</v>
      </c>
      <c r="K61" s="44">
        <v>2.5</v>
      </c>
      <c r="L61" s="44">
        <v>2.5</v>
      </c>
      <c r="M61" s="44">
        <v>2.5</v>
      </c>
      <c r="N61" s="44">
        <v>2.5</v>
      </c>
      <c r="O61" s="44">
        <v>2.5</v>
      </c>
      <c r="P61" s="44">
        <v>2.5</v>
      </c>
      <c r="Q61" s="44">
        <v>2.5</v>
      </c>
      <c r="R61" s="44">
        <v>2.5</v>
      </c>
      <c r="S61" s="44">
        <v>2.5</v>
      </c>
      <c r="T61" s="44">
        <v>2.5</v>
      </c>
      <c r="U61" s="44">
        <v>2.5</v>
      </c>
      <c r="V61" s="44">
        <v>2.5</v>
      </c>
      <c r="W61" s="44">
        <v>2.5</v>
      </c>
      <c r="X61" s="44">
        <v>2.5</v>
      </c>
      <c r="Y61" s="44">
        <v>2.5</v>
      </c>
      <c r="Z61" s="44">
        <v>2.5</v>
      </c>
      <c r="AA61" s="44">
        <v>2.5</v>
      </c>
      <c r="AB61" s="44">
        <v>2.5</v>
      </c>
      <c r="AC61" s="44">
        <v>2.5</v>
      </c>
      <c r="AD61" s="44">
        <v>2.5</v>
      </c>
      <c r="AE61" s="44">
        <v>2.5</v>
      </c>
      <c r="AF61" s="44">
        <v>2.5</v>
      </c>
      <c r="AG61" s="48">
        <v>12</v>
      </c>
      <c r="AH61" s="46">
        <f t="shared" si="2"/>
        <v>2.5</v>
      </c>
      <c r="AI61" s="47">
        <f t="shared" si="3"/>
        <v>2.5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6.8</v>
      </c>
      <c r="C62" s="44">
        <v>6.8</v>
      </c>
      <c r="D62" s="44">
        <v>6.8</v>
      </c>
      <c r="E62" s="44">
        <v>6.8</v>
      </c>
      <c r="F62" s="44">
        <v>6.8</v>
      </c>
      <c r="G62" s="44">
        <v>6.8</v>
      </c>
      <c r="H62" s="44">
        <v>6.8</v>
      </c>
      <c r="I62" s="44">
        <v>6.8</v>
      </c>
      <c r="J62" s="44">
        <v>6.8</v>
      </c>
      <c r="K62" s="44">
        <v>6.8</v>
      </c>
      <c r="L62" s="44">
        <v>6.8</v>
      </c>
      <c r="M62" s="44">
        <v>6.8</v>
      </c>
      <c r="N62" s="44">
        <v>6.8</v>
      </c>
      <c r="O62" s="44">
        <v>6.8</v>
      </c>
      <c r="P62" s="44">
        <v>6.8</v>
      </c>
      <c r="Q62" s="44">
        <v>6.8</v>
      </c>
      <c r="R62" s="44">
        <v>6.8</v>
      </c>
      <c r="S62" s="44">
        <v>6.8</v>
      </c>
      <c r="T62" s="44">
        <v>6.8</v>
      </c>
      <c r="U62" s="44">
        <v>6.8</v>
      </c>
      <c r="V62" s="44">
        <v>6.8</v>
      </c>
      <c r="W62" s="44">
        <v>6.8</v>
      </c>
      <c r="X62" s="44">
        <v>6.8</v>
      </c>
      <c r="Y62" s="44">
        <v>6.8</v>
      </c>
      <c r="Z62" s="44">
        <v>6.8</v>
      </c>
      <c r="AA62" s="44">
        <v>6.8</v>
      </c>
      <c r="AB62" s="44">
        <v>6.8</v>
      </c>
      <c r="AC62" s="44">
        <v>6.8</v>
      </c>
      <c r="AD62" s="44">
        <v>6.8</v>
      </c>
      <c r="AE62" s="44">
        <v>6.8</v>
      </c>
      <c r="AF62" s="44">
        <v>6.8</v>
      </c>
      <c r="AG62" s="48">
        <v>11.88</v>
      </c>
      <c r="AH62" s="46">
        <f t="shared" si="2"/>
        <v>6.8</v>
      </c>
      <c r="AI62" s="47">
        <f t="shared" si="3"/>
        <v>6.8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1.6</v>
      </c>
      <c r="C63" s="44">
        <v>1.6</v>
      </c>
      <c r="D63" s="44">
        <v>1.6</v>
      </c>
      <c r="E63" s="44">
        <v>1.6</v>
      </c>
      <c r="F63" s="44">
        <v>1.6</v>
      </c>
      <c r="G63" s="44">
        <v>1.6</v>
      </c>
      <c r="H63" s="44">
        <v>1.6</v>
      </c>
      <c r="I63" s="44">
        <v>1.6</v>
      </c>
      <c r="J63" s="44">
        <v>1.6</v>
      </c>
      <c r="K63" s="44">
        <v>1.6</v>
      </c>
      <c r="L63" s="44">
        <v>1.6</v>
      </c>
      <c r="M63" s="44">
        <v>1.6</v>
      </c>
      <c r="N63" s="44">
        <v>1.6</v>
      </c>
      <c r="O63" s="44">
        <v>1.6</v>
      </c>
      <c r="P63" s="44">
        <v>1.6</v>
      </c>
      <c r="Q63" s="44">
        <v>1.6</v>
      </c>
      <c r="R63" s="44">
        <v>1.6</v>
      </c>
      <c r="S63" s="44">
        <v>1.6</v>
      </c>
      <c r="T63" s="44">
        <v>1.6</v>
      </c>
      <c r="U63" s="44">
        <v>1.6</v>
      </c>
      <c r="V63" s="44">
        <v>1.6</v>
      </c>
      <c r="W63" s="44">
        <v>1.6</v>
      </c>
      <c r="X63" s="44">
        <v>1.6</v>
      </c>
      <c r="Y63" s="44">
        <v>1.6</v>
      </c>
      <c r="Z63" s="44">
        <v>1.6</v>
      </c>
      <c r="AA63" s="44">
        <v>1.6</v>
      </c>
      <c r="AB63" s="44">
        <v>1.6</v>
      </c>
      <c r="AC63" s="44">
        <v>1.6</v>
      </c>
      <c r="AD63" s="44">
        <v>1.6</v>
      </c>
      <c r="AE63" s="44">
        <v>1.6</v>
      </c>
      <c r="AF63" s="44">
        <v>1.6</v>
      </c>
      <c r="AG63" s="48">
        <v>11</v>
      </c>
      <c r="AH63" s="46">
        <f t="shared" si="2"/>
        <v>1.6</v>
      </c>
      <c r="AI63" s="47">
        <f t="shared" si="3"/>
        <v>1.6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2.6</v>
      </c>
      <c r="C65" s="44">
        <v>2.6</v>
      </c>
      <c r="D65" s="44">
        <v>2.6</v>
      </c>
      <c r="E65" s="44">
        <v>2.6</v>
      </c>
      <c r="F65" s="44">
        <v>2.6</v>
      </c>
      <c r="G65" s="44">
        <v>2.6</v>
      </c>
      <c r="H65" s="44">
        <v>2.6</v>
      </c>
      <c r="I65" s="44">
        <v>2.6</v>
      </c>
      <c r="J65" s="44">
        <v>2.6</v>
      </c>
      <c r="K65" s="44">
        <v>2.6</v>
      </c>
      <c r="L65" s="44">
        <v>2.6</v>
      </c>
      <c r="M65" s="44">
        <v>2.6</v>
      </c>
      <c r="N65" s="44">
        <v>2.6</v>
      </c>
      <c r="O65" s="44">
        <v>2.6</v>
      </c>
      <c r="P65" s="44">
        <v>2.6</v>
      </c>
      <c r="Q65" s="44">
        <v>2.6</v>
      </c>
      <c r="R65" s="44">
        <v>2.6</v>
      </c>
      <c r="S65" s="44">
        <v>2.6</v>
      </c>
      <c r="T65" s="44">
        <v>2.6</v>
      </c>
      <c r="U65" s="44">
        <v>2.6</v>
      </c>
      <c r="V65" s="44">
        <v>2.6</v>
      </c>
      <c r="W65" s="44">
        <v>2.6</v>
      </c>
      <c r="X65" s="44">
        <v>2.6</v>
      </c>
      <c r="Y65" s="44">
        <v>2.6</v>
      </c>
      <c r="Z65" s="44">
        <v>2.6</v>
      </c>
      <c r="AA65" s="44">
        <v>2.6</v>
      </c>
      <c r="AB65" s="44">
        <v>2.6</v>
      </c>
      <c r="AC65" s="44">
        <v>2.6</v>
      </c>
      <c r="AD65" s="44">
        <v>2.6</v>
      </c>
      <c r="AE65" s="44">
        <v>2.6</v>
      </c>
      <c r="AF65" s="44">
        <v>2.6</v>
      </c>
      <c r="AG65" s="48">
        <v>10.7</v>
      </c>
      <c r="AH65" s="46">
        <f t="shared" si="2"/>
        <v>2.6</v>
      </c>
      <c r="AI65" s="47">
        <f t="shared" si="3"/>
        <v>2.6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</v>
      </c>
      <c r="AA66" s="44">
        <v>5</v>
      </c>
      <c r="AB66" s="44">
        <v>5</v>
      </c>
      <c r="AC66" s="44">
        <v>5</v>
      </c>
      <c r="AD66" s="44">
        <v>5</v>
      </c>
      <c r="AE66" s="44">
        <v>5</v>
      </c>
      <c r="AF66" s="44">
        <v>5</v>
      </c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3.9</v>
      </c>
      <c r="C68" s="44">
        <v>3.9</v>
      </c>
      <c r="D68" s="44">
        <v>3.9</v>
      </c>
      <c r="E68" s="44">
        <v>3.9</v>
      </c>
      <c r="F68" s="44">
        <v>3.9</v>
      </c>
      <c r="G68" s="44">
        <v>3.9</v>
      </c>
      <c r="H68" s="44">
        <v>3.9</v>
      </c>
      <c r="I68" s="44">
        <v>3.9</v>
      </c>
      <c r="J68" s="44">
        <v>3.9</v>
      </c>
      <c r="K68" s="44">
        <v>3.9</v>
      </c>
      <c r="L68" s="44">
        <v>3.9</v>
      </c>
      <c r="M68" s="44">
        <v>3.9</v>
      </c>
      <c r="N68" s="44">
        <v>3.9</v>
      </c>
      <c r="O68" s="44">
        <v>3.9</v>
      </c>
      <c r="P68" s="44">
        <v>3.9</v>
      </c>
      <c r="Q68" s="44">
        <v>3.9</v>
      </c>
      <c r="R68" s="44">
        <v>3.9</v>
      </c>
      <c r="S68" s="44">
        <v>3.9</v>
      </c>
      <c r="T68" s="44">
        <v>3.9</v>
      </c>
      <c r="U68" s="44">
        <v>3.9</v>
      </c>
      <c r="V68" s="44">
        <v>3.9</v>
      </c>
      <c r="W68" s="44">
        <v>3.9</v>
      </c>
      <c r="X68" s="44">
        <v>3.9</v>
      </c>
      <c r="Y68" s="44">
        <v>3.9</v>
      </c>
      <c r="Z68" s="44">
        <v>3.9</v>
      </c>
      <c r="AA68" s="44">
        <v>3.9</v>
      </c>
      <c r="AB68" s="44">
        <v>3.9</v>
      </c>
      <c r="AC68" s="44">
        <v>3.9</v>
      </c>
      <c r="AD68" s="44">
        <v>3.9</v>
      </c>
      <c r="AE68" s="44">
        <v>3.9</v>
      </c>
      <c r="AF68" s="44">
        <v>3.9</v>
      </c>
      <c r="AG68" s="64">
        <v>10</v>
      </c>
      <c r="AH68" s="46">
        <f t="shared" si="2"/>
        <v>3.9</v>
      </c>
      <c r="AI68" s="47">
        <f t="shared" si="3"/>
        <v>3.9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96.5</v>
      </c>
      <c r="C70" s="66">
        <v>96.5</v>
      </c>
      <c r="D70" s="66">
        <v>96.5</v>
      </c>
      <c r="E70" s="66">
        <v>96.5</v>
      </c>
      <c r="F70" s="66">
        <v>96.5</v>
      </c>
      <c r="G70" s="66">
        <v>96.5</v>
      </c>
      <c r="H70" s="66">
        <v>96.5</v>
      </c>
      <c r="I70" s="66">
        <v>96.5</v>
      </c>
      <c r="J70" s="66">
        <v>96.5</v>
      </c>
      <c r="K70" s="66">
        <v>96.5</v>
      </c>
      <c r="L70" s="66">
        <v>96.5</v>
      </c>
      <c r="M70" s="66">
        <f t="shared" ref="M70:V70" si="20">47.3+34.6</f>
        <v>81.900000000000006</v>
      </c>
      <c r="N70" s="66">
        <f t="shared" si="20"/>
        <v>81.900000000000006</v>
      </c>
      <c r="O70" s="66">
        <f t="shared" si="20"/>
        <v>81.900000000000006</v>
      </c>
      <c r="P70" s="66">
        <f t="shared" si="20"/>
        <v>81.900000000000006</v>
      </c>
      <c r="Q70" s="66">
        <f t="shared" si="20"/>
        <v>81.900000000000006</v>
      </c>
      <c r="R70" s="66">
        <f t="shared" si="20"/>
        <v>81.900000000000006</v>
      </c>
      <c r="S70" s="66">
        <f t="shared" si="20"/>
        <v>81.900000000000006</v>
      </c>
      <c r="T70" s="66">
        <f t="shared" si="20"/>
        <v>81.900000000000006</v>
      </c>
      <c r="U70" s="66">
        <f t="shared" si="20"/>
        <v>81.900000000000006</v>
      </c>
      <c r="V70" s="66">
        <f t="shared" si="20"/>
        <v>81.900000000000006</v>
      </c>
      <c r="W70" s="66">
        <v>70.7</v>
      </c>
      <c r="X70" s="66">
        <v>70.7</v>
      </c>
      <c r="Y70" s="66">
        <v>70.7</v>
      </c>
      <c r="Z70" s="66">
        <v>70.7</v>
      </c>
      <c r="AA70" s="66">
        <v>70.7</v>
      </c>
      <c r="AB70" s="66">
        <v>70.7</v>
      </c>
      <c r="AC70" s="66">
        <v>70.7</v>
      </c>
      <c r="AD70" s="66">
        <v>70.7</v>
      </c>
      <c r="AE70" s="66">
        <v>70.7</v>
      </c>
      <c r="AF70" s="66">
        <v>70.7</v>
      </c>
      <c r="AG70" s="64">
        <v>240</v>
      </c>
      <c r="AH70" s="46">
        <f t="shared" si="2"/>
        <v>96.5</v>
      </c>
      <c r="AI70" s="47">
        <f t="shared" si="3"/>
        <v>70.7</v>
      </c>
      <c r="AK70" s="49"/>
    </row>
    <row r="71" spans="1:88" ht="15.75" thickBot="1" x14ac:dyDescent="0.3">
      <c r="A71" s="69" t="s">
        <v>90</v>
      </c>
      <c r="B71" s="70">
        <f t="shared" ref="B71:AG71" si="21">SUM(B11:B69)</f>
        <v>704.92000000000019</v>
      </c>
      <c r="C71" s="70">
        <f t="shared" si="21"/>
        <v>704.92000000000019</v>
      </c>
      <c r="D71" s="70">
        <f t="shared" si="21"/>
        <v>704.92000000000019</v>
      </c>
      <c r="E71" s="70">
        <f t="shared" si="21"/>
        <v>704.92000000000019</v>
      </c>
      <c r="F71" s="70">
        <f t="shared" si="21"/>
        <v>704.92000000000019</v>
      </c>
      <c r="G71" s="70">
        <f t="shared" si="21"/>
        <v>704.92000000000019</v>
      </c>
      <c r="H71" s="70">
        <f t="shared" si="21"/>
        <v>704.92000000000019</v>
      </c>
      <c r="I71" s="70">
        <f t="shared" si="21"/>
        <v>704.92000000000019</v>
      </c>
      <c r="J71" s="70">
        <f t="shared" si="21"/>
        <v>704.92000000000019</v>
      </c>
      <c r="K71" s="70">
        <f t="shared" si="21"/>
        <v>704.92000000000019</v>
      </c>
      <c r="L71" s="70">
        <f t="shared" si="21"/>
        <v>704.92000000000019</v>
      </c>
      <c r="M71" s="70">
        <f t="shared" si="21"/>
        <v>689.52000000000021</v>
      </c>
      <c r="N71" s="70">
        <f t="shared" si="21"/>
        <v>674.82000000000016</v>
      </c>
      <c r="O71" s="70">
        <f t="shared" si="21"/>
        <v>674.82000000000016</v>
      </c>
      <c r="P71" s="70">
        <f t="shared" ref="P71:AB71" si="22">SUM(P11:P69)</f>
        <v>674.82000000000016</v>
      </c>
      <c r="Q71" s="70">
        <f t="shared" si="22"/>
        <v>674.82000000000016</v>
      </c>
      <c r="R71" s="70">
        <f t="shared" si="22"/>
        <v>674.82000000000016</v>
      </c>
      <c r="S71" s="70">
        <f t="shared" si="22"/>
        <v>674.82000000000016</v>
      </c>
      <c r="T71" s="70">
        <f t="shared" si="22"/>
        <v>674.82000000000016</v>
      </c>
      <c r="U71" s="70">
        <f t="shared" si="22"/>
        <v>674.82000000000016</v>
      </c>
      <c r="V71" s="70">
        <f t="shared" si="22"/>
        <v>674.82000000000016</v>
      </c>
      <c r="W71" s="70">
        <f t="shared" si="22"/>
        <v>674.82000000000016</v>
      </c>
      <c r="X71" s="70">
        <f t="shared" si="22"/>
        <v>674.82000000000016</v>
      </c>
      <c r="Y71" s="70">
        <f t="shared" si="22"/>
        <v>674.82000000000016</v>
      </c>
      <c r="Z71" s="70">
        <f t="shared" si="22"/>
        <v>674.82000000000016</v>
      </c>
      <c r="AA71" s="70">
        <f t="shared" si="22"/>
        <v>674.82000000000016</v>
      </c>
      <c r="AB71" s="70">
        <f t="shared" si="22"/>
        <v>690.82000000000016</v>
      </c>
      <c r="AC71" s="70">
        <f t="shared" si="21"/>
        <v>690.82000000000016</v>
      </c>
      <c r="AD71" s="70">
        <f t="shared" si="21"/>
        <v>690.82000000000016</v>
      </c>
      <c r="AE71" s="70">
        <f t="shared" si="21"/>
        <v>690.82000000000016</v>
      </c>
      <c r="AF71" s="70">
        <f t="shared" si="21"/>
        <v>690.82000000000016</v>
      </c>
      <c r="AG71" s="70">
        <f t="shared" si="21"/>
        <v>1812.2049999999999</v>
      </c>
      <c r="AH71" s="46">
        <f t="shared" si="2"/>
        <v>704.92000000000019</v>
      </c>
      <c r="AI71" s="47">
        <f t="shared" si="3"/>
        <v>674.82000000000016</v>
      </c>
      <c r="AK71" s="49"/>
    </row>
    <row r="72" spans="1:88" x14ac:dyDescent="0.25">
      <c r="A72" s="71" t="s">
        <v>91</v>
      </c>
      <c r="B72" s="44">
        <v>230</v>
      </c>
      <c r="C72" s="44">
        <v>0</v>
      </c>
      <c r="D72" s="44">
        <v>0</v>
      </c>
      <c r="E72" s="44">
        <v>0</v>
      </c>
      <c r="F72" s="44">
        <v>0</v>
      </c>
      <c r="G72" s="44">
        <v>0</v>
      </c>
      <c r="H72" s="44">
        <v>0</v>
      </c>
      <c r="I72" s="44">
        <v>80</v>
      </c>
      <c r="J72" s="44">
        <v>200</v>
      </c>
      <c r="K72" s="44">
        <v>200</v>
      </c>
      <c r="L72" s="44">
        <v>200</v>
      </c>
      <c r="M72" s="44">
        <v>288.3</v>
      </c>
      <c r="N72" s="44">
        <v>219</v>
      </c>
      <c r="O72" s="44">
        <v>0</v>
      </c>
      <c r="P72" s="44">
        <v>0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60.4</v>
      </c>
      <c r="Y72" s="44">
        <v>223.3</v>
      </c>
      <c r="Z72" s="44">
        <v>456</v>
      </c>
      <c r="AA72" s="44">
        <v>456</v>
      </c>
      <c r="AB72" s="44">
        <v>331</v>
      </c>
      <c r="AC72" s="44">
        <v>250</v>
      </c>
      <c r="AD72" s="44">
        <v>30.3</v>
      </c>
      <c r="AE72" s="44">
        <v>0</v>
      </c>
      <c r="AF72" s="44">
        <v>0</v>
      </c>
      <c r="AG72" s="61">
        <v>456</v>
      </c>
      <c r="AH72" s="46">
        <f t="shared" si="2"/>
        <v>456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42.5</v>
      </c>
      <c r="C73" s="43">
        <v>42.5</v>
      </c>
      <c r="D73" s="43">
        <v>42.5</v>
      </c>
      <c r="E73" s="43">
        <v>42.5</v>
      </c>
      <c r="F73" s="43">
        <v>42.5</v>
      </c>
      <c r="G73" s="43">
        <v>42.5</v>
      </c>
      <c r="H73" s="43">
        <v>42.5</v>
      </c>
      <c r="I73" s="43">
        <v>42.5</v>
      </c>
      <c r="J73" s="43">
        <v>42.5</v>
      </c>
      <c r="K73" s="43">
        <v>42.5</v>
      </c>
      <c r="L73" s="43">
        <v>42.5</v>
      </c>
      <c r="M73" s="43">
        <v>42.5</v>
      </c>
      <c r="N73" s="43">
        <v>35.799999999999997</v>
      </c>
      <c r="O73" s="43">
        <v>35.799999999999997</v>
      </c>
      <c r="P73" s="43">
        <v>34.9</v>
      </c>
      <c r="Q73" s="43">
        <v>34.9</v>
      </c>
      <c r="R73" s="43">
        <v>34.799999999999997</v>
      </c>
      <c r="S73" s="43">
        <v>34.799999999999997</v>
      </c>
      <c r="T73" s="43">
        <v>34.799999999999997</v>
      </c>
      <c r="U73" s="43">
        <v>34.799999999999997</v>
      </c>
      <c r="V73" s="43">
        <v>38.1</v>
      </c>
      <c r="W73" s="43">
        <v>38.1</v>
      </c>
      <c r="X73" s="43">
        <v>38.1</v>
      </c>
      <c r="Y73" s="43">
        <v>38.1</v>
      </c>
      <c r="Z73" s="43">
        <v>38.1</v>
      </c>
      <c r="AA73" s="43">
        <v>38.1</v>
      </c>
      <c r="AB73" s="43">
        <v>37.9</v>
      </c>
      <c r="AC73" s="43">
        <v>37.9</v>
      </c>
      <c r="AD73" s="43">
        <v>37.9</v>
      </c>
      <c r="AE73" s="43">
        <v>37.9</v>
      </c>
      <c r="AF73" s="43">
        <v>37.9</v>
      </c>
      <c r="AG73" s="64">
        <v>111</v>
      </c>
      <c r="AH73" s="46">
        <f t="shared" si="2"/>
        <v>42.5</v>
      </c>
      <c r="AI73" s="47">
        <f t="shared" si="3"/>
        <v>34.799999999999997</v>
      </c>
      <c r="AK73" s="49"/>
    </row>
    <row r="74" spans="1:88" x14ac:dyDescent="0.25">
      <c r="A74" s="73" t="s">
        <v>93</v>
      </c>
      <c r="B74" s="43">
        <v>34.299999999999997</v>
      </c>
      <c r="C74" s="43">
        <v>34.299999999999997</v>
      </c>
      <c r="D74" s="43">
        <v>34.299999999999997</v>
      </c>
      <c r="E74" s="43">
        <v>34.299999999999997</v>
      </c>
      <c r="F74" s="43">
        <v>34.299999999999997</v>
      </c>
      <c r="G74" s="43">
        <v>34.299999999999997</v>
      </c>
      <c r="H74" s="43">
        <v>34.299999999999997</v>
      </c>
      <c r="I74" s="43">
        <v>34.299999999999997</v>
      </c>
      <c r="J74" s="43">
        <v>34.299999999999997</v>
      </c>
      <c r="K74" s="43">
        <v>34.299999999999997</v>
      </c>
      <c r="L74" s="43">
        <v>34.299999999999997</v>
      </c>
      <c r="M74" s="43">
        <v>34.299999999999997</v>
      </c>
      <c r="N74" s="43">
        <v>29.7</v>
      </c>
      <c r="O74" s="43">
        <v>29.7</v>
      </c>
      <c r="P74" s="43">
        <v>29.7</v>
      </c>
      <c r="Q74" s="43">
        <v>29.7</v>
      </c>
      <c r="R74" s="43">
        <v>29.7</v>
      </c>
      <c r="S74" s="43">
        <v>29.7</v>
      </c>
      <c r="T74" s="43">
        <v>29.7</v>
      </c>
      <c r="U74" s="43">
        <v>29.7</v>
      </c>
      <c r="V74" s="43">
        <v>25.8</v>
      </c>
      <c r="W74" s="43">
        <v>25.8</v>
      </c>
      <c r="X74" s="43">
        <v>25.8</v>
      </c>
      <c r="Y74" s="43">
        <v>25.8</v>
      </c>
      <c r="Z74" s="43">
        <v>25.8</v>
      </c>
      <c r="AA74" s="43">
        <v>25.8</v>
      </c>
      <c r="AB74" s="43">
        <v>27.9</v>
      </c>
      <c r="AC74" s="43">
        <v>27.4</v>
      </c>
      <c r="AD74" s="43">
        <v>27.4</v>
      </c>
      <c r="AE74" s="43">
        <v>27.4</v>
      </c>
      <c r="AF74" s="43">
        <v>27.4</v>
      </c>
      <c r="AG74" s="64">
        <v>60</v>
      </c>
      <c r="AH74" s="46">
        <f t="shared" si="2"/>
        <v>34.299999999999997</v>
      </c>
      <c r="AI74" s="47">
        <f t="shared" si="3"/>
        <v>25.8</v>
      </c>
      <c r="AK74" s="49"/>
    </row>
    <row r="75" spans="1:88" x14ac:dyDescent="0.25">
      <c r="A75" s="74" t="s">
        <v>94</v>
      </c>
      <c r="B75" s="43">
        <v>0</v>
      </c>
      <c r="C75" s="43">
        <v>0</v>
      </c>
      <c r="D75" s="43">
        <v>0</v>
      </c>
      <c r="E75" s="43">
        <v>0</v>
      </c>
      <c r="F75" s="43">
        <v>0</v>
      </c>
      <c r="G75" s="43">
        <v>0</v>
      </c>
      <c r="H75" s="43">
        <v>0</v>
      </c>
      <c r="I75" s="43">
        <v>0</v>
      </c>
      <c r="J75" s="43">
        <v>0</v>
      </c>
      <c r="K75" s="43">
        <v>0</v>
      </c>
      <c r="L75" s="43">
        <v>0</v>
      </c>
      <c r="M75" s="43">
        <v>14.6</v>
      </c>
      <c r="N75" s="43">
        <v>11.9</v>
      </c>
      <c r="O75" s="43">
        <v>12.3</v>
      </c>
      <c r="P75" s="43">
        <v>12.3</v>
      </c>
      <c r="Q75" s="43">
        <v>12.3</v>
      </c>
      <c r="R75" s="43">
        <v>12.3</v>
      </c>
      <c r="S75" s="43">
        <v>12.3</v>
      </c>
      <c r="T75" s="43">
        <v>12.3</v>
      </c>
      <c r="U75" s="43">
        <v>12.3</v>
      </c>
      <c r="V75" s="43">
        <v>11.5</v>
      </c>
      <c r="W75" s="43">
        <v>11.5</v>
      </c>
      <c r="X75" s="43">
        <v>11.5</v>
      </c>
      <c r="Y75" s="43">
        <v>11.5</v>
      </c>
      <c r="Z75" s="43">
        <v>11.5</v>
      </c>
      <c r="AA75" s="43">
        <v>11.5</v>
      </c>
      <c r="AB75" s="43">
        <v>14.3</v>
      </c>
      <c r="AC75" s="43">
        <v>14</v>
      </c>
      <c r="AD75" s="43">
        <v>14</v>
      </c>
      <c r="AE75" s="43">
        <v>14</v>
      </c>
      <c r="AF75" s="43">
        <v>14</v>
      </c>
      <c r="AG75" s="75">
        <v>42.5</v>
      </c>
      <c r="AH75" s="46">
        <f t="shared" ref="AH75:AH138" si="23">MAX(B75:AF75)</f>
        <v>14.6</v>
      </c>
      <c r="AI75" s="47">
        <f t="shared" ref="AI75:AI138" si="24">MIN(B75:AF75)</f>
        <v>0</v>
      </c>
      <c r="AK75" s="49"/>
    </row>
    <row r="76" spans="1:88" x14ac:dyDescent="0.25">
      <c r="A76" s="74" t="s">
        <v>95</v>
      </c>
      <c r="B76" s="43">
        <v>14.5</v>
      </c>
      <c r="C76" s="43">
        <v>14.5</v>
      </c>
      <c r="D76" s="43">
        <v>14.5</v>
      </c>
      <c r="E76" s="43">
        <v>14.5</v>
      </c>
      <c r="F76" s="43">
        <v>14.5</v>
      </c>
      <c r="G76" s="43">
        <v>14.5</v>
      </c>
      <c r="H76" s="43">
        <v>14.5</v>
      </c>
      <c r="I76" s="43">
        <v>14.5</v>
      </c>
      <c r="J76" s="43">
        <v>14.5</v>
      </c>
      <c r="K76" s="43">
        <v>14.5</v>
      </c>
      <c r="L76" s="43">
        <v>14.5</v>
      </c>
      <c r="M76" s="43">
        <v>14.5</v>
      </c>
      <c r="N76" s="43">
        <v>14.5</v>
      </c>
      <c r="O76" s="43">
        <v>14.5</v>
      </c>
      <c r="P76" s="43">
        <v>10.6</v>
      </c>
      <c r="Q76" s="43">
        <v>10.6</v>
      </c>
      <c r="R76" s="43">
        <v>10.6</v>
      </c>
      <c r="S76" s="43">
        <v>10.6</v>
      </c>
      <c r="T76" s="43">
        <v>10.6</v>
      </c>
      <c r="U76" s="43">
        <v>10.6</v>
      </c>
      <c r="V76" s="43">
        <v>9.6</v>
      </c>
      <c r="W76" s="43">
        <v>9.6</v>
      </c>
      <c r="X76" s="43">
        <v>9.6</v>
      </c>
      <c r="Y76" s="43">
        <v>9.6</v>
      </c>
      <c r="Z76" s="43">
        <v>9.6</v>
      </c>
      <c r="AA76" s="43">
        <v>9.6</v>
      </c>
      <c r="AB76" s="43">
        <v>16.100000000000001</v>
      </c>
      <c r="AC76" s="43">
        <v>16.100000000000001</v>
      </c>
      <c r="AD76" s="43">
        <v>16.100000000000001</v>
      </c>
      <c r="AE76" s="43">
        <v>16.100000000000001</v>
      </c>
      <c r="AF76" s="43">
        <v>16.100000000000001</v>
      </c>
      <c r="AG76" s="75">
        <v>22.1</v>
      </c>
      <c r="AH76" s="46">
        <f t="shared" si="23"/>
        <v>16.100000000000001</v>
      </c>
      <c r="AI76" s="47">
        <f t="shared" si="24"/>
        <v>9.6</v>
      </c>
      <c r="AK76" s="49"/>
    </row>
    <row r="77" spans="1:88" ht="15.75" thickBot="1" x14ac:dyDescent="0.3">
      <c r="A77" s="76" t="s">
        <v>96</v>
      </c>
      <c r="B77" s="77">
        <v>0</v>
      </c>
      <c r="C77" s="77">
        <v>0</v>
      </c>
      <c r="D77" s="77">
        <v>0</v>
      </c>
      <c r="E77" s="77">
        <v>0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0</v>
      </c>
      <c r="L77" s="77">
        <v>0</v>
      </c>
      <c r="M77" s="77">
        <v>3.5</v>
      </c>
      <c r="N77" s="77">
        <v>3.1</v>
      </c>
      <c r="O77" s="77">
        <v>3.1</v>
      </c>
      <c r="P77" s="77">
        <v>3.1</v>
      </c>
      <c r="Q77" s="77">
        <v>3.1</v>
      </c>
      <c r="R77" s="77">
        <v>3.1</v>
      </c>
      <c r="S77" s="77">
        <v>3.1</v>
      </c>
      <c r="T77" s="77">
        <v>3.1</v>
      </c>
      <c r="U77" s="77">
        <v>3.1</v>
      </c>
      <c r="V77" s="77">
        <v>3.2</v>
      </c>
      <c r="W77" s="77">
        <v>3.2</v>
      </c>
      <c r="X77" s="77">
        <v>3.2</v>
      </c>
      <c r="Y77" s="77">
        <v>3.2</v>
      </c>
      <c r="Z77" s="77">
        <v>3.2</v>
      </c>
      <c r="AA77" s="77">
        <v>3.2</v>
      </c>
      <c r="AB77" s="77">
        <v>4.0999999999999996</v>
      </c>
      <c r="AC77" s="77">
        <v>4.0999999999999996</v>
      </c>
      <c r="AD77" s="77">
        <v>4.0999999999999996</v>
      </c>
      <c r="AE77" s="77">
        <v>4.0999999999999996</v>
      </c>
      <c r="AF77" s="77">
        <v>4.0999999999999996</v>
      </c>
      <c r="AG77" s="78">
        <v>14.8</v>
      </c>
      <c r="AH77" s="46">
        <f t="shared" si="23"/>
        <v>4.0999999999999996</v>
      </c>
      <c r="AI77" s="47">
        <f t="shared" si="24"/>
        <v>0</v>
      </c>
      <c r="AK77" s="49"/>
    </row>
    <row r="78" spans="1:88" ht="15.75" thickBot="1" x14ac:dyDescent="0.3">
      <c r="A78" s="79" t="s">
        <v>97</v>
      </c>
      <c r="B78" s="70">
        <f t="shared" ref="B78:AG78" si="25">SUM(B72:B77)</f>
        <v>321.3</v>
      </c>
      <c r="C78" s="70">
        <f t="shared" si="25"/>
        <v>91.3</v>
      </c>
      <c r="D78" s="70">
        <f t="shared" si="25"/>
        <v>91.3</v>
      </c>
      <c r="E78" s="70">
        <f t="shared" si="25"/>
        <v>91.3</v>
      </c>
      <c r="F78" s="70">
        <f t="shared" si="25"/>
        <v>91.3</v>
      </c>
      <c r="G78" s="70">
        <f t="shared" si="25"/>
        <v>91.3</v>
      </c>
      <c r="H78" s="70">
        <f t="shared" si="25"/>
        <v>91.3</v>
      </c>
      <c r="I78" s="70">
        <f t="shared" si="25"/>
        <v>171.3</v>
      </c>
      <c r="J78" s="70">
        <f t="shared" si="25"/>
        <v>291.3</v>
      </c>
      <c r="K78" s="70">
        <f t="shared" si="25"/>
        <v>291.3</v>
      </c>
      <c r="L78" s="70">
        <f t="shared" si="25"/>
        <v>291.3</v>
      </c>
      <c r="M78" s="70">
        <f t="shared" si="25"/>
        <v>397.70000000000005</v>
      </c>
      <c r="N78" s="70">
        <f t="shared" si="25"/>
        <v>314</v>
      </c>
      <c r="O78" s="70">
        <f t="shared" si="25"/>
        <v>95.399999999999991</v>
      </c>
      <c r="P78" s="70">
        <f t="shared" ref="P78:AA78" si="26">SUM(P72:P77)</f>
        <v>90.59999999999998</v>
      </c>
      <c r="Q78" s="70">
        <f t="shared" si="26"/>
        <v>90.59999999999998</v>
      </c>
      <c r="R78" s="70">
        <f t="shared" si="26"/>
        <v>90.499999999999986</v>
      </c>
      <c r="S78" s="70">
        <f t="shared" si="26"/>
        <v>90.499999999999986</v>
      </c>
      <c r="T78" s="70">
        <f t="shared" si="26"/>
        <v>90.499999999999986</v>
      </c>
      <c r="U78" s="70">
        <f t="shared" si="26"/>
        <v>90.499999999999986</v>
      </c>
      <c r="V78" s="70">
        <f t="shared" si="26"/>
        <v>88.2</v>
      </c>
      <c r="W78" s="70">
        <f t="shared" si="26"/>
        <v>88.2</v>
      </c>
      <c r="X78" s="70">
        <f t="shared" si="26"/>
        <v>148.6</v>
      </c>
      <c r="Y78" s="70">
        <f t="shared" si="26"/>
        <v>311.50000000000006</v>
      </c>
      <c r="Z78" s="70">
        <f t="shared" si="26"/>
        <v>544.20000000000005</v>
      </c>
      <c r="AA78" s="70">
        <f t="shared" si="26"/>
        <v>544.20000000000005</v>
      </c>
      <c r="AB78" s="70">
        <f t="shared" si="25"/>
        <v>431.3</v>
      </c>
      <c r="AC78" s="70">
        <f t="shared" si="25"/>
        <v>349.5</v>
      </c>
      <c r="AD78" s="70">
        <f t="shared" si="25"/>
        <v>129.79999999999998</v>
      </c>
      <c r="AE78" s="70">
        <f t="shared" si="25"/>
        <v>99.5</v>
      </c>
      <c r="AF78" s="70">
        <f t="shared" si="25"/>
        <v>99.5</v>
      </c>
      <c r="AG78" s="80">
        <f t="shared" si="25"/>
        <v>706.4</v>
      </c>
      <c r="AH78" s="46">
        <f t="shared" si="23"/>
        <v>544.20000000000005</v>
      </c>
      <c r="AI78" s="47">
        <f t="shared" si="24"/>
        <v>88.2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42</v>
      </c>
      <c r="C79" s="44">
        <v>42</v>
      </c>
      <c r="D79" s="44">
        <v>42</v>
      </c>
      <c r="E79" s="44">
        <v>0</v>
      </c>
      <c r="F79" s="44">
        <v>0</v>
      </c>
      <c r="G79" s="44">
        <v>45</v>
      </c>
      <c r="H79" s="44">
        <v>72</v>
      </c>
      <c r="I79" s="44">
        <v>110</v>
      </c>
      <c r="J79" s="44">
        <v>110</v>
      </c>
      <c r="K79" s="44">
        <v>110</v>
      </c>
      <c r="L79" s="44">
        <v>110</v>
      </c>
      <c r="M79" s="44">
        <v>144</v>
      </c>
      <c r="N79" s="44">
        <v>110</v>
      </c>
      <c r="O79" s="44">
        <v>90</v>
      </c>
      <c r="P79" s="44">
        <v>72</v>
      </c>
      <c r="Q79" s="44">
        <v>42</v>
      </c>
      <c r="R79" s="44">
        <v>42</v>
      </c>
      <c r="S79" s="44">
        <v>42</v>
      </c>
      <c r="T79" s="44">
        <v>42</v>
      </c>
      <c r="U79" s="44">
        <v>42</v>
      </c>
      <c r="V79" s="44">
        <v>46</v>
      </c>
      <c r="W79" s="44">
        <v>72</v>
      </c>
      <c r="X79" s="44">
        <v>113</v>
      </c>
      <c r="Y79" s="44">
        <v>144</v>
      </c>
      <c r="Z79" s="44">
        <v>144</v>
      </c>
      <c r="AA79" s="44">
        <v>144</v>
      </c>
      <c r="AB79" s="44">
        <v>144</v>
      </c>
      <c r="AC79" s="44">
        <v>144</v>
      </c>
      <c r="AD79" s="44">
        <v>60</v>
      </c>
      <c r="AE79" s="44">
        <v>30</v>
      </c>
      <c r="AF79" s="44">
        <v>0</v>
      </c>
      <c r="AG79" s="61">
        <v>144</v>
      </c>
      <c r="AH79" s="46">
        <f t="shared" si="23"/>
        <v>144</v>
      </c>
      <c r="AI79" s="47">
        <f t="shared" si="24"/>
        <v>0</v>
      </c>
      <c r="AK79" s="49"/>
      <c r="AY79" s="1" t="s">
        <v>99</v>
      </c>
      <c r="AZ79" s="82">
        <f>ROUND(C97,0)</f>
        <v>20</v>
      </c>
      <c r="BA79" s="81">
        <f t="shared" ref="BA79:BD83" si="27">D97</f>
        <v>10</v>
      </c>
      <c r="BB79" s="81">
        <f t="shared" si="27"/>
        <v>-30</v>
      </c>
      <c r="BC79" s="81">
        <f t="shared" si="27"/>
        <v>-23</v>
      </c>
      <c r="BD79" s="81">
        <f t="shared" si="27"/>
        <v>-70</v>
      </c>
      <c r="BE79" s="82">
        <f>I97</f>
        <v>-30</v>
      </c>
      <c r="BF79" s="82">
        <f>K97</f>
        <v>72</v>
      </c>
      <c r="BG79" s="82">
        <f t="shared" ref="BG79:BP83" si="28">M97</f>
        <v>93.6</v>
      </c>
      <c r="BH79" s="82">
        <f t="shared" si="28"/>
        <v>73.3</v>
      </c>
      <c r="BI79" s="82">
        <f t="shared" si="28"/>
        <v>264.3</v>
      </c>
      <c r="BJ79" s="82">
        <f t="shared" si="28"/>
        <v>283</v>
      </c>
      <c r="BK79" s="82">
        <f t="shared" si="28"/>
        <v>265</v>
      </c>
      <c r="BL79" s="82">
        <f t="shared" si="28"/>
        <v>253.6</v>
      </c>
      <c r="BM79" s="82">
        <f t="shared" si="28"/>
        <v>360.5</v>
      </c>
      <c r="BN79" s="82">
        <f t="shared" si="28"/>
        <v>305.39999999999998</v>
      </c>
      <c r="BO79" s="82">
        <f t="shared" si="28"/>
        <v>331.4</v>
      </c>
      <c r="BP79" s="82">
        <f t="shared" si="28"/>
        <v>287.5</v>
      </c>
      <c r="BQ79" s="82">
        <f>X97</f>
        <v>211.1</v>
      </c>
      <c r="BR79" s="82">
        <f>Z97</f>
        <v>-20.6</v>
      </c>
      <c r="BS79" s="81">
        <f>AB97</f>
        <v>-69.7</v>
      </c>
      <c r="BT79" s="81">
        <f t="shared" ref="BT79:BV83" si="29">AD97</f>
        <v>243</v>
      </c>
      <c r="BU79" s="81">
        <f t="shared" si="29"/>
        <v>145</v>
      </c>
      <c r="BV79" s="81">
        <f t="shared" si="29"/>
        <v>175</v>
      </c>
      <c r="BW79" s="81">
        <f>B97</f>
        <v>-252</v>
      </c>
    </row>
    <row r="80" spans="1:88" x14ac:dyDescent="0.25">
      <c r="A80" s="63" t="s">
        <v>100</v>
      </c>
      <c r="B80" s="44">
        <v>33.700000000000003</v>
      </c>
      <c r="C80" s="44">
        <v>0</v>
      </c>
      <c r="D80" s="44">
        <v>0</v>
      </c>
      <c r="E80" s="44">
        <v>0</v>
      </c>
      <c r="F80" s="44">
        <v>0</v>
      </c>
      <c r="G80" s="44">
        <v>69</v>
      </c>
      <c r="H80" s="44">
        <v>69</v>
      </c>
      <c r="I80" s="44">
        <v>53</v>
      </c>
      <c r="J80" s="44">
        <v>53</v>
      </c>
      <c r="K80" s="44">
        <v>53</v>
      </c>
      <c r="L80" s="44">
        <v>53</v>
      </c>
      <c r="M80" s="44">
        <v>53.3</v>
      </c>
      <c r="N80" s="44">
        <v>53.3</v>
      </c>
      <c r="O80" s="44">
        <v>53.3</v>
      </c>
      <c r="P80" s="44">
        <v>0</v>
      </c>
      <c r="Q80" s="44">
        <v>0</v>
      </c>
      <c r="R80" s="44">
        <v>0</v>
      </c>
      <c r="S80" s="44">
        <v>0</v>
      </c>
      <c r="T80" s="44">
        <v>0</v>
      </c>
      <c r="U80" s="44">
        <v>24.5</v>
      </c>
      <c r="V80" s="44">
        <v>24.6</v>
      </c>
      <c r="W80" s="44">
        <v>24.6</v>
      </c>
      <c r="X80" s="44">
        <v>53.6</v>
      </c>
      <c r="Y80" s="44">
        <v>68.2</v>
      </c>
      <c r="Z80" s="44">
        <v>69.099999999999994</v>
      </c>
      <c r="AA80" s="44">
        <v>68.8</v>
      </c>
      <c r="AB80" s="44">
        <v>68.8</v>
      </c>
      <c r="AC80" s="44">
        <v>68.8</v>
      </c>
      <c r="AD80" s="44">
        <v>24.8</v>
      </c>
      <c r="AE80" s="44">
        <v>24.8</v>
      </c>
      <c r="AF80" s="44">
        <v>24.8</v>
      </c>
      <c r="AG80" s="64">
        <v>70</v>
      </c>
      <c r="AH80" s="46">
        <f t="shared" si="23"/>
        <v>69.099999999999994</v>
      </c>
      <c r="AI80" s="47">
        <f t="shared" si="24"/>
        <v>0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4">
        <v>21</v>
      </c>
      <c r="C81" s="44">
        <v>0</v>
      </c>
      <c r="D81" s="44">
        <v>0</v>
      </c>
      <c r="E81" s="44">
        <v>0</v>
      </c>
      <c r="F81" s="44">
        <v>0</v>
      </c>
      <c r="G81" s="44">
        <v>0</v>
      </c>
      <c r="H81" s="44">
        <v>0</v>
      </c>
      <c r="I81" s="44">
        <v>40</v>
      </c>
      <c r="J81" s="44">
        <v>40</v>
      </c>
      <c r="K81" s="44">
        <v>50</v>
      </c>
      <c r="L81" s="44">
        <v>50</v>
      </c>
      <c r="M81" s="44">
        <v>53.3</v>
      </c>
      <c r="N81" s="44">
        <v>69</v>
      </c>
      <c r="O81" s="44">
        <v>69</v>
      </c>
      <c r="P81" s="44">
        <v>45.7</v>
      </c>
      <c r="Q81" s="44">
        <v>45.7</v>
      </c>
      <c r="R81" s="44">
        <v>46</v>
      </c>
      <c r="S81" s="44">
        <v>23.6</v>
      </c>
      <c r="T81" s="44">
        <v>23.5</v>
      </c>
      <c r="U81" s="44">
        <v>23.4</v>
      </c>
      <c r="V81" s="44">
        <v>23.3</v>
      </c>
      <c r="W81" s="44">
        <v>23.3</v>
      </c>
      <c r="X81" s="44">
        <v>51.3</v>
      </c>
      <c r="Y81" s="44">
        <v>69.5</v>
      </c>
      <c r="Z81" s="44">
        <v>69.5</v>
      </c>
      <c r="AA81" s="44">
        <v>69.2</v>
      </c>
      <c r="AB81" s="44">
        <v>68.8</v>
      </c>
      <c r="AC81" s="44">
        <v>68.8</v>
      </c>
      <c r="AD81" s="44">
        <v>35.799999999999997</v>
      </c>
      <c r="AE81" s="44">
        <v>35.799999999999997</v>
      </c>
      <c r="AF81" s="44">
        <v>21.9</v>
      </c>
      <c r="AG81" s="64">
        <v>69</v>
      </c>
      <c r="AH81" s="46">
        <f t="shared" si="23"/>
        <v>69.5</v>
      </c>
      <c r="AI81" s="47">
        <f t="shared" si="24"/>
        <v>0</v>
      </c>
      <c r="AK81" s="49"/>
      <c r="AL81" s="83"/>
      <c r="AO81" s="83"/>
      <c r="AY81" s="1" t="s">
        <v>103</v>
      </c>
      <c r="AZ81" s="82">
        <f>ROUND(C99,0)</f>
        <v>86</v>
      </c>
      <c r="BA81" s="81">
        <f t="shared" si="27"/>
        <v>86.3</v>
      </c>
      <c r="BB81" s="81">
        <f t="shared" si="27"/>
        <v>86.3</v>
      </c>
      <c r="BC81" s="81">
        <f t="shared" si="27"/>
        <v>95</v>
      </c>
      <c r="BD81" s="81">
        <f t="shared" si="27"/>
        <v>100</v>
      </c>
      <c r="BE81" s="82">
        <f>I99</f>
        <v>100</v>
      </c>
      <c r="BF81" s="82">
        <f>K99</f>
        <v>104</v>
      </c>
      <c r="BG81" s="82">
        <f t="shared" si="28"/>
        <v>102.3</v>
      </c>
      <c r="BH81" s="82">
        <f t="shared" si="28"/>
        <v>102.3</v>
      </c>
      <c r="BI81" s="82">
        <f t="shared" si="28"/>
        <v>99.1</v>
      </c>
      <c r="BJ81" s="82">
        <f t="shared" si="28"/>
        <v>82</v>
      </c>
      <c r="BK81" s="82">
        <f t="shared" si="28"/>
        <v>105</v>
      </c>
      <c r="BL81" s="82">
        <f t="shared" si="28"/>
        <v>105</v>
      </c>
      <c r="BM81" s="82">
        <f t="shared" si="28"/>
        <v>107</v>
      </c>
      <c r="BN81" s="82">
        <f t="shared" si="28"/>
        <v>109</v>
      </c>
      <c r="BO81" s="82">
        <f t="shared" si="28"/>
        <v>113.3</v>
      </c>
      <c r="BP81" s="82">
        <f t="shared" si="28"/>
        <v>93.7</v>
      </c>
      <c r="BQ81" s="82">
        <f>X99</f>
        <v>106.5</v>
      </c>
      <c r="BR81" s="82">
        <f>Z99</f>
        <v>114.9</v>
      </c>
      <c r="BS81" s="81">
        <f>AB99</f>
        <v>130.80000000000001</v>
      </c>
      <c r="BT81" s="81">
        <f t="shared" si="29"/>
        <v>107.4</v>
      </c>
      <c r="BU81" s="81">
        <f t="shared" si="29"/>
        <v>87</v>
      </c>
      <c r="BV81" s="81">
        <f t="shared" si="29"/>
        <v>101.2</v>
      </c>
      <c r="BW81" s="81">
        <f>B99</f>
        <v>102</v>
      </c>
    </row>
    <row r="82" spans="1:75" s="83" customFormat="1" x14ac:dyDescent="0.25">
      <c r="A82" s="63" t="s">
        <v>104</v>
      </c>
      <c r="B82" s="43">
        <v>41</v>
      </c>
      <c r="C82" s="43">
        <v>41</v>
      </c>
      <c r="D82" s="43">
        <v>41</v>
      </c>
      <c r="E82" s="43">
        <v>41</v>
      </c>
      <c r="F82" s="43">
        <v>41</v>
      </c>
      <c r="G82" s="43">
        <v>41</v>
      </c>
      <c r="H82" s="43">
        <v>41</v>
      </c>
      <c r="I82" s="43">
        <v>41</v>
      </c>
      <c r="J82" s="43">
        <v>41</v>
      </c>
      <c r="K82" s="43">
        <v>41</v>
      </c>
      <c r="L82" s="43">
        <v>41</v>
      </c>
      <c r="M82" s="43">
        <v>41</v>
      </c>
      <c r="N82" s="43">
        <v>41</v>
      </c>
      <c r="O82" s="43">
        <v>41</v>
      </c>
      <c r="P82" s="43">
        <v>41</v>
      </c>
      <c r="Q82" s="43">
        <v>41</v>
      </c>
      <c r="R82" s="43">
        <v>35</v>
      </c>
      <c r="S82" s="43">
        <v>35</v>
      </c>
      <c r="T82" s="43">
        <v>35</v>
      </c>
      <c r="U82" s="43">
        <v>35</v>
      </c>
      <c r="V82" s="43">
        <v>35</v>
      </c>
      <c r="W82" s="43">
        <v>38</v>
      </c>
      <c r="X82" s="43">
        <v>38</v>
      </c>
      <c r="Y82" s="43">
        <v>38</v>
      </c>
      <c r="Z82" s="43">
        <v>38</v>
      </c>
      <c r="AA82" s="43">
        <v>38</v>
      </c>
      <c r="AB82" s="44">
        <v>42</v>
      </c>
      <c r="AC82" s="44">
        <v>42</v>
      </c>
      <c r="AD82" s="44">
        <v>42</v>
      </c>
      <c r="AE82" s="44">
        <v>42</v>
      </c>
      <c r="AF82" s="44">
        <v>42</v>
      </c>
      <c r="AG82" s="64">
        <v>60</v>
      </c>
      <c r="AH82" s="46">
        <f t="shared" si="23"/>
        <v>42</v>
      </c>
      <c r="AI82" s="47">
        <f t="shared" si="24"/>
        <v>35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12</v>
      </c>
      <c r="BG82" s="82">
        <f t="shared" si="28"/>
        <v>12</v>
      </c>
      <c r="BH82" s="82">
        <f t="shared" si="28"/>
        <v>7.4</v>
      </c>
      <c r="BI82" s="82">
        <f t="shared" si="28"/>
        <v>7.6</v>
      </c>
      <c r="BJ82" s="82">
        <f t="shared" si="28"/>
        <v>7.6</v>
      </c>
      <c r="BK82" s="82">
        <f t="shared" si="28"/>
        <v>24</v>
      </c>
      <c r="BL82" s="82">
        <f t="shared" si="28"/>
        <v>22</v>
      </c>
      <c r="BM82" s="82">
        <f t="shared" si="28"/>
        <v>23</v>
      </c>
      <c r="BN82" s="82">
        <f t="shared" si="28"/>
        <v>23</v>
      </c>
      <c r="BO82" s="82">
        <f t="shared" si="28"/>
        <v>19.399999999999999</v>
      </c>
      <c r="BP82" s="82">
        <f t="shared" si="28"/>
        <v>14.7</v>
      </c>
      <c r="BQ82" s="82">
        <f>X100</f>
        <v>16.600000000000001</v>
      </c>
      <c r="BR82" s="82">
        <f>Z100</f>
        <v>18.600000000000001</v>
      </c>
      <c r="BS82" s="81">
        <f>AB100</f>
        <v>19</v>
      </c>
      <c r="BT82" s="81">
        <f t="shared" si="29"/>
        <v>17.2</v>
      </c>
      <c r="BU82" s="81">
        <f t="shared" si="29"/>
        <v>25.5</v>
      </c>
      <c r="BV82" s="81">
        <f t="shared" si="29"/>
        <v>24.4</v>
      </c>
      <c r="BW82" s="81">
        <f>B100</f>
        <v>0</v>
      </c>
    </row>
    <row r="83" spans="1:75" x14ac:dyDescent="0.25">
      <c r="A83" s="63" t="s">
        <v>106</v>
      </c>
      <c r="B83" s="43">
        <v>0</v>
      </c>
      <c r="C83" s="43">
        <v>0</v>
      </c>
      <c r="D83" s="43">
        <v>0</v>
      </c>
      <c r="E83" s="43">
        <v>0</v>
      </c>
      <c r="F83" s="43">
        <v>0</v>
      </c>
      <c r="G83" s="43">
        <v>0</v>
      </c>
      <c r="H83" s="43">
        <v>0</v>
      </c>
      <c r="I83" s="43">
        <v>10</v>
      </c>
      <c r="J83" s="43">
        <v>15</v>
      </c>
      <c r="K83" s="43">
        <v>29</v>
      </c>
      <c r="L83" s="43">
        <v>29</v>
      </c>
      <c r="M83" s="43">
        <v>29</v>
      </c>
      <c r="N83" s="43">
        <v>29</v>
      </c>
      <c r="O83" s="43">
        <v>9</v>
      </c>
      <c r="P83" s="43">
        <v>9.1999999999999993</v>
      </c>
      <c r="Q83" s="43">
        <v>9.1999999999999993</v>
      </c>
      <c r="R83" s="43">
        <v>0</v>
      </c>
      <c r="S83" s="43">
        <v>0</v>
      </c>
      <c r="T83" s="43">
        <v>0</v>
      </c>
      <c r="U83" s="43">
        <v>0</v>
      </c>
      <c r="V83" s="43">
        <v>10.5</v>
      </c>
      <c r="W83" s="43">
        <v>10.5</v>
      </c>
      <c r="X83" s="43">
        <v>14.5</v>
      </c>
      <c r="Y83" s="43">
        <v>20.399999999999999</v>
      </c>
      <c r="Z83" s="43">
        <v>28.7</v>
      </c>
      <c r="AA83" s="43">
        <v>28.4</v>
      </c>
      <c r="AB83" s="44">
        <v>28</v>
      </c>
      <c r="AC83" s="44">
        <v>28</v>
      </c>
      <c r="AD83" s="44">
        <v>10</v>
      </c>
      <c r="AE83" s="44">
        <v>0</v>
      </c>
      <c r="AF83" s="44">
        <v>0</v>
      </c>
      <c r="AG83" s="64">
        <v>30</v>
      </c>
      <c r="AH83" s="46">
        <f t="shared" si="23"/>
        <v>29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44.8</v>
      </c>
      <c r="BI83" s="82">
        <f t="shared" si="28"/>
        <v>45.3</v>
      </c>
      <c r="BJ83" s="82">
        <f t="shared" si="28"/>
        <v>45.3</v>
      </c>
      <c r="BK83" s="82">
        <f t="shared" si="28"/>
        <v>54.7</v>
      </c>
      <c r="BL83" s="82">
        <f t="shared" si="28"/>
        <v>36</v>
      </c>
      <c r="BM83" s="82">
        <f t="shared" si="28"/>
        <v>52</v>
      </c>
      <c r="BN83" s="82">
        <f t="shared" si="28"/>
        <v>60.5</v>
      </c>
      <c r="BO83" s="82">
        <f t="shared" si="28"/>
        <v>48</v>
      </c>
      <c r="BP83" s="82">
        <f t="shared" si="28"/>
        <v>39.299999999999997</v>
      </c>
      <c r="BQ83" s="82">
        <f>X101</f>
        <v>39.700000000000003</v>
      </c>
      <c r="BR83" s="82">
        <f>Z101</f>
        <v>38.200000000000003</v>
      </c>
      <c r="BS83" s="81">
        <f>AB101</f>
        <v>37</v>
      </c>
      <c r="BT83" s="81">
        <f t="shared" si="29"/>
        <v>35.5</v>
      </c>
      <c r="BU83" s="81">
        <f t="shared" si="29"/>
        <v>38.200000000000003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4.0999999999999996</v>
      </c>
      <c r="N84" s="43">
        <v>12.7</v>
      </c>
      <c r="O84" s="43">
        <v>12.7</v>
      </c>
      <c r="P84" s="43">
        <v>19.899999999999999</v>
      </c>
      <c r="Q84" s="43">
        <v>20</v>
      </c>
      <c r="R84" s="43">
        <v>18</v>
      </c>
      <c r="S84" s="43">
        <v>17.2</v>
      </c>
      <c r="T84" s="43">
        <v>17.2</v>
      </c>
      <c r="U84" s="43">
        <v>10.4</v>
      </c>
      <c r="V84" s="43">
        <v>1.5</v>
      </c>
      <c r="W84" s="43">
        <v>0.5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3"/>
        <v>20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10.6</v>
      </c>
      <c r="C85" s="43">
        <v>10.6</v>
      </c>
      <c r="D85" s="43">
        <v>10.6</v>
      </c>
      <c r="E85" s="43">
        <v>10.6</v>
      </c>
      <c r="F85" s="43">
        <v>10.6</v>
      </c>
      <c r="G85" s="43">
        <v>10.6</v>
      </c>
      <c r="H85" s="43">
        <v>10.6</v>
      </c>
      <c r="I85" s="43">
        <v>10.6</v>
      </c>
      <c r="J85" s="43">
        <v>10.6</v>
      </c>
      <c r="K85" s="43">
        <v>10.6</v>
      </c>
      <c r="L85" s="43">
        <v>10.6</v>
      </c>
      <c r="M85" s="43">
        <v>10.6</v>
      </c>
      <c r="N85" s="43">
        <v>10.6</v>
      </c>
      <c r="O85" s="43">
        <v>10.6</v>
      </c>
      <c r="P85" s="43">
        <v>10.6</v>
      </c>
      <c r="Q85" s="43">
        <v>10.6</v>
      </c>
      <c r="R85" s="43">
        <v>10.6</v>
      </c>
      <c r="S85" s="43">
        <v>10.6</v>
      </c>
      <c r="T85" s="43">
        <v>10.6</v>
      </c>
      <c r="U85" s="43">
        <v>10.6</v>
      </c>
      <c r="V85" s="43">
        <v>10.6</v>
      </c>
      <c r="W85" s="43">
        <v>10.6</v>
      </c>
      <c r="X85" s="43">
        <v>10.6</v>
      </c>
      <c r="Y85" s="43">
        <v>10.6</v>
      </c>
      <c r="Z85" s="43">
        <v>10.6</v>
      </c>
      <c r="AA85" s="43">
        <v>10.6</v>
      </c>
      <c r="AB85" s="43">
        <v>8.1</v>
      </c>
      <c r="AC85" s="43">
        <v>8.1</v>
      </c>
      <c r="AD85" s="43">
        <v>8.1</v>
      </c>
      <c r="AE85" s="43">
        <v>8.1</v>
      </c>
      <c r="AF85" s="43">
        <v>8.1</v>
      </c>
      <c r="AG85" s="64">
        <v>24</v>
      </c>
      <c r="AH85" s="46">
        <f t="shared" si="23"/>
        <v>10.6</v>
      </c>
      <c r="AI85" s="47">
        <f t="shared" si="24"/>
        <v>8.1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2.1</v>
      </c>
      <c r="C86" s="43">
        <v>2.1</v>
      </c>
      <c r="D86" s="43">
        <v>2.1</v>
      </c>
      <c r="E86" s="43">
        <v>2.1</v>
      </c>
      <c r="F86" s="43">
        <v>2.1</v>
      </c>
      <c r="G86" s="43">
        <v>2.1</v>
      </c>
      <c r="H86" s="43">
        <v>2.1</v>
      </c>
      <c r="I86" s="43">
        <v>2.1</v>
      </c>
      <c r="J86" s="43">
        <v>2.1</v>
      </c>
      <c r="K86" s="43">
        <v>2.1</v>
      </c>
      <c r="L86" s="43">
        <v>2.1</v>
      </c>
      <c r="M86" s="43">
        <v>2.1</v>
      </c>
      <c r="N86" s="43">
        <v>2.1</v>
      </c>
      <c r="O86" s="43">
        <v>2.1</v>
      </c>
      <c r="P86" s="43">
        <v>2.1</v>
      </c>
      <c r="Q86" s="43">
        <v>2.1</v>
      </c>
      <c r="R86" s="43">
        <v>2.1</v>
      </c>
      <c r="S86" s="43">
        <v>2.1</v>
      </c>
      <c r="T86" s="43">
        <v>2.1</v>
      </c>
      <c r="U86" s="43">
        <v>2.1</v>
      </c>
      <c r="V86" s="43">
        <v>2.1</v>
      </c>
      <c r="W86" s="43">
        <v>2.1</v>
      </c>
      <c r="X86" s="43">
        <v>2.1</v>
      </c>
      <c r="Y86" s="43">
        <v>2.1</v>
      </c>
      <c r="Z86" s="43">
        <v>2.2000000000000002</v>
      </c>
      <c r="AA86" s="43">
        <v>2.2000000000000002</v>
      </c>
      <c r="AB86" s="43">
        <v>1.6</v>
      </c>
      <c r="AC86" s="43">
        <v>1.6</v>
      </c>
      <c r="AD86" s="43">
        <v>1.6</v>
      </c>
      <c r="AE86" s="43">
        <v>1.6</v>
      </c>
      <c r="AF86" s="43">
        <v>1.6</v>
      </c>
      <c r="AG86" s="64">
        <v>15</v>
      </c>
      <c r="AH86" s="46">
        <f t="shared" si="23"/>
        <v>2.2000000000000002</v>
      </c>
      <c r="AI86" s="47">
        <f t="shared" si="24"/>
        <v>1.6</v>
      </c>
      <c r="AK86" s="49"/>
      <c r="AZ86" s="82">
        <f t="shared" ref="AZ86:BW91" si="31">VALUE(AZ79)</f>
        <v>20</v>
      </c>
      <c r="BA86" s="82">
        <f t="shared" si="31"/>
        <v>10</v>
      </c>
      <c r="BB86" s="82">
        <f t="shared" si="31"/>
        <v>-30</v>
      </c>
      <c r="BC86" s="82">
        <f t="shared" si="31"/>
        <v>-23</v>
      </c>
      <c r="BD86" s="82">
        <f t="shared" si="31"/>
        <v>-70</v>
      </c>
      <c r="BE86" s="82">
        <f t="shared" si="31"/>
        <v>-30</v>
      </c>
      <c r="BF86" s="82">
        <f t="shared" si="31"/>
        <v>72</v>
      </c>
      <c r="BG86" s="82">
        <f t="shared" si="31"/>
        <v>93.6</v>
      </c>
      <c r="BH86" s="82">
        <f t="shared" si="31"/>
        <v>73.3</v>
      </c>
      <c r="BI86" s="82">
        <f t="shared" si="31"/>
        <v>264.3</v>
      </c>
      <c r="BJ86" s="82">
        <f t="shared" si="31"/>
        <v>283</v>
      </c>
      <c r="BK86" s="82">
        <f t="shared" si="31"/>
        <v>265</v>
      </c>
      <c r="BL86" s="82">
        <f t="shared" si="31"/>
        <v>253.6</v>
      </c>
      <c r="BM86" s="82">
        <f t="shared" si="31"/>
        <v>360.5</v>
      </c>
      <c r="BN86" s="82">
        <f t="shared" si="31"/>
        <v>305.39999999999998</v>
      </c>
      <c r="BO86" s="82">
        <f t="shared" si="31"/>
        <v>331.4</v>
      </c>
      <c r="BP86" s="82">
        <f t="shared" si="31"/>
        <v>287.5</v>
      </c>
      <c r="BQ86" s="82">
        <f t="shared" si="31"/>
        <v>211.1</v>
      </c>
      <c r="BR86" s="82">
        <f t="shared" si="31"/>
        <v>-20.6</v>
      </c>
      <c r="BS86" s="82">
        <f t="shared" si="31"/>
        <v>-69.7</v>
      </c>
      <c r="BT86" s="82">
        <f t="shared" si="31"/>
        <v>243</v>
      </c>
      <c r="BU86" s="82">
        <f t="shared" si="31"/>
        <v>145</v>
      </c>
      <c r="BV86" s="82">
        <f t="shared" si="31"/>
        <v>175</v>
      </c>
      <c r="BW86" s="82">
        <f t="shared" si="31"/>
        <v>-252</v>
      </c>
    </row>
    <row r="87" spans="1:75" x14ac:dyDescent="0.25">
      <c r="A87" s="63" t="s">
        <v>112</v>
      </c>
      <c r="B87" s="43">
        <v>5</v>
      </c>
      <c r="C87" s="43">
        <v>5</v>
      </c>
      <c r="D87" s="43">
        <v>5</v>
      </c>
      <c r="E87" s="43">
        <v>5</v>
      </c>
      <c r="F87" s="43">
        <v>5</v>
      </c>
      <c r="G87" s="43">
        <v>5</v>
      </c>
      <c r="H87" s="43">
        <v>5</v>
      </c>
      <c r="I87" s="43">
        <v>5</v>
      </c>
      <c r="J87" s="43">
        <v>5</v>
      </c>
      <c r="K87" s="43">
        <v>5</v>
      </c>
      <c r="L87" s="43">
        <v>5</v>
      </c>
      <c r="M87" s="43">
        <v>5</v>
      </c>
      <c r="N87" s="43">
        <v>6.5</v>
      </c>
      <c r="O87" s="43">
        <v>6.5</v>
      </c>
      <c r="P87" s="43">
        <v>6.5</v>
      </c>
      <c r="Q87" s="43">
        <v>6.5</v>
      </c>
      <c r="R87" s="43">
        <v>6.5</v>
      </c>
      <c r="S87" s="43">
        <v>6.5</v>
      </c>
      <c r="T87" s="43">
        <v>6.5</v>
      </c>
      <c r="U87" s="43">
        <v>6.5</v>
      </c>
      <c r="V87" s="43">
        <v>6.5</v>
      </c>
      <c r="W87" s="43">
        <v>6.5</v>
      </c>
      <c r="X87" s="43">
        <v>6.5</v>
      </c>
      <c r="Y87" s="43">
        <v>6.5</v>
      </c>
      <c r="Z87" s="43">
        <v>1.1000000000000001</v>
      </c>
      <c r="AA87" s="43">
        <v>1.1000000000000001</v>
      </c>
      <c r="AB87" s="43">
        <v>3.9</v>
      </c>
      <c r="AC87" s="43">
        <v>3.9</v>
      </c>
      <c r="AD87" s="43">
        <v>3.9</v>
      </c>
      <c r="AE87" s="43">
        <v>3.9</v>
      </c>
      <c r="AF87" s="43">
        <v>3.9</v>
      </c>
      <c r="AG87" s="64">
        <v>14.1</v>
      </c>
      <c r="AH87" s="46">
        <f t="shared" si="23"/>
        <v>6.5</v>
      </c>
      <c r="AI87" s="47">
        <f t="shared" si="24"/>
        <v>1.1000000000000001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7.1</v>
      </c>
      <c r="C88" s="43">
        <v>7.1</v>
      </c>
      <c r="D88" s="43">
        <v>7.1</v>
      </c>
      <c r="E88" s="43">
        <v>7.1</v>
      </c>
      <c r="F88" s="43">
        <v>7.1</v>
      </c>
      <c r="G88" s="43">
        <v>7.1</v>
      </c>
      <c r="H88" s="43">
        <v>7.1</v>
      </c>
      <c r="I88" s="43">
        <v>7.1</v>
      </c>
      <c r="J88" s="43">
        <v>7.1</v>
      </c>
      <c r="K88" s="43">
        <v>7.1</v>
      </c>
      <c r="L88" s="43">
        <v>7.1</v>
      </c>
      <c r="M88" s="43">
        <v>7.1</v>
      </c>
      <c r="N88" s="43">
        <v>4</v>
      </c>
      <c r="O88" s="43">
        <v>4</v>
      </c>
      <c r="P88" s="43">
        <v>4</v>
      </c>
      <c r="Q88" s="43">
        <v>4</v>
      </c>
      <c r="R88" s="43">
        <v>4</v>
      </c>
      <c r="S88" s="43">
        <v>4</v>
      </c>
      <c r="T88" s="43">
        <v>4</v>
      </c>
      <c r="U88" s="43">
        <v>4</v>
      </c>
      <c r="V88" s="43">
        <v>4</v>
      </c>
      <c r="W88" s="43">
        <v>4</v>
      </c>
      <c r="X88" s="43">
        <v>4</v>
      </c>
      <c r="Y88" s="43">
        <v>4</v>
      </c>
      <c r="Z88" s="43">
        <v>4</v>
      </c>
      <c r="AA88" s="43">
        <v>4</v>
      </c>
      <c r="AB88" s="43">
        <v>4</v>
      </c>
      <c r="AC88" s="43">
        <v>4</v>
      </c>
      <c r="AD88" s="43">
        <v>4</v>
      </c>
      <c r="AE88" s="43">
        <v>4</v>
      </c>
      <c r="AF88" s="43">
        <v>4</v>
      </c>
      <c r="AG88" s="64">
        <v>14</v>
      </c>
      <c r="AH88" s="46">
        <f t="shared" si="23"/>
        <v>7.1</v>
      </c>
      <c r="AI88" s="47">
        <f t="shared" si="24"/>
        <v>4</v>
      </c>
      <c r="AK88" s="49"/>
      <c r="AZ88" s="82">
        <f t="shared" si="31"/>
        <v>86</v>
      </c>
      <c r="BA88" s="82">
        <f t="shared" si="31"/>
        <v>86.3</v>
      </c>
      <c r="BB88" s="82">
        <f t="shared" si="31"/>
        <v>86.3</v>
      </c>
      <c r="BC88" s="82">
        <f t="shared" si="31"/>
        <v>95</v>
      </c>
      <c r="BD88" s="82">
        <f t="shared" si="31"/>
        <v>100</v>
      </c>
      <c r="BE88" s="82">
        <f t="shared" si="31"/>
        <v>100</v>
      </c>
      <c r="BF88" s="82">
        <f t="shared" si="31"/>
        <v>104</v>
      </c>
      <c r="BG88" s="82">
        <f t="shared" si="31"/>
        <v>102.3</v>
      </c>
      <c r="BH88" s="82">
        <f t="shared" si="31"/>
        <v>102.3</v>
      </c>
      <c r="BI88" s="82">
        <f t="shared" si="31"/>
        <v>99.1</v>
      </c>
      <c r="BJ88" s="82">
        <f t="shared" si="31"/>
        <v>82</v>
      </c>
      <c r="BK88" s="82">
        <f t="shared" si="31"/>
        <v>105</v>
      </c>
      <c r="BL88" s="82">
        <f t="shared" si="31"/>
        <v>105</v>
      </c>
      <c r="BM88" s="82">
        <f t="shared" si="31"/>
        <v>107</v>
      </c>
      <c r="BN88" s="82">
        <f t="shared" si="31"/>
        <v>109</v>
      </c>
      <c r="BO88" s="82">
        <f t="shared" si="31"/>
        <v>113.3</v>
      </c>
      <c r="BP88" s="82">
        <f t="shared" si="31"/>
        <v>93.7</v>
      </c>
      <c r="BQ88" s="82">
        <f t="shared" si="31"/>
        <v>106.5</v>
      </c>
      <c r="BR88" s="82">
        <f t="shared" si="31"/>
        <v>114.9</v>
      </c>
      <c r="BS88" s="82">
        <f t="shared" si="31"/>
        <v>130.80000000000001</v>
      </c>
      <c r="BT88" s="82">
        <f t="shared" si="31"/>
        <v>107.4</v>
      </c>
      <c r="BU88" s="82">
        <f t="shared" si="31"/>
        <v>87</v>
      </c>
      <c r="BV88" s="82">
        <f t="shared" si="31"/>
        <v>101.2</v>
      </c>
      <c r="BW88" s="82">
        <f t="shared" si="31"/>
        <v>102</v>
      </c>
    </row>
    <row r="89" spans="1:75" x14ac:dyDescent="0.25">
      <c r="A89" s="63" t="s">
        <v>114</v>
      </c>
      <c r="B89" s="43">
        <v>8.1</v>
      </c>
      <c r="C89" s="43">
        <v>8.1</v>
      </c>
      <c r="D89" s="43">
        <v>8.1</v>
      </c>
      <c r="E89" s="43">
        <v>8.1</v>
      </c>
      <c r="F89" s="43">
        <v>8.1</v>
      </c>
      <c r="G89" s="43">
        <v>8.1</v>
      </c>
      <c r="H89" s="43">
        <v>8.1</v>
      </c>
      <c r="I89" s="43">
        <v>8.1</v>
      </c>
      <c r="J89" s="43">
        <v>8.1</v>
      </c>
      <c r="K89" s="43">
        <v>8.1</v>
      </c>
      <c r="L89" s="43">
        <v>8.1</v>
      </c>
      <c r="M89" s="43">
        <v>8.1</v>
      </c>
      <c r="N89" s="43">
        <v>7.5</v>
      </c>
      <c r="O89" s="43">
        <v>7.5</v>
      </c>
      <c r="P89" s="43">
        <v>7.5</v>
      </c>
      <c r="Q89" s="43">
        <v>7.5</v>
      </c>
      <c r="R89" s="43">
        <v>7.5</v>
      </c>
      <c r="S89" s="43">
        <v>7.5</v>
      </c>
      <c r="T89" s="43">
        <v>7.5</v>
      </c>
      <c r="U89" s="43">
        <v>7.5</v>
      </c>
      <c r="V89" s="43">
        <v>7.5</v>
      </c>
      <c r="W89" s="43">
        <v>7.5</v>
      </c>
      <c r="X89" s="43">
        <v>7.5</v>
      </c>
      <c r="Y89" s="43">
        <v>7.5</v>
      </c>
      <c r="Z89" s="43">
        <v>7.5</v>
      </c>
      <c r="AA89" s="43">
        <v>7.5</v>
      </c>
      <c r="AB89" s="43">
        <v>8</v>
      </c>
      <c r="AC89" s="43">
        <v>8</v>
      </c>
      <c r="AD89" s="43">
        <v>8</v>
      </c>
      <c r="AE89" s="43">
        <v>8</v>
      </c>
      <c r="AF89" s="43">
        <v>8</v>
      </c>
      <c r="AG89" s="64">
        <v>10.050000000000001</v>
      </c>
      <c r="AH89" s="46">
        <f t="shared" si="23"/>
        <v>8.1</v>
      </c>
      <c r="AI89" s="47">
        <f t="shared" si="24"/>
        <v>7.5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12</v>
      </c>
      <c r="BG89" s="82">
        <f t="shared" si="31"/>
        <v>12</v>
      </c>
      <c r="BH89" s="82">
        <f t="shared" si="31"/>
        <v>7.4</v>
      </c>
      <c r="BI89" s="82">
        <f t="shared" si="31"/>
        <v>7.6</v>
      </c>
      <c r="BJ89" s="82">
        <f t="shared" si="31"/>
        <v>7.6</v>
      </c>
      <c r="BK89" s="82">
        <f t="shared" si="31"/>
        <v>24</v>
      </c>
      <c r="BL89" s="82">
        <f t="shared" si="31"/>
        <v>22</v>
      </c>
      <c r="BM89" s="82">
        <f t="shared" si="31"/>
        <v>23</v>
      </c>
      <c r="BN89" s="82">
        <f t="shared" si="31"/>
        <v>23</v>
      </c>
      <c r="BO89" s="82">
        <f t="shared" si="31"/>
        <v>19.399999999999999</v>
      </c>
      <c r="BP89" s="82">
        <f t="shared" si="31"/>
        <v>14.7</v>
      </c>
      <c r="BQ89" s="82">
        <f t="shared" si="31"/>
        <v>16.600000000000001</v>
      </c>
      <c r="BR89" s="82">
        <f t="shared" si="31"/>
        <v>18.600000000000001</v>
      </c>
      <c r="BS89" s="82">
        <f t="shared" si="31"/>
        <v>19</v>
      </c>
      <c r="BT89" s="82">
        <f t="shared" si="31"/>
        <v>17.2</v>
      </c>
      <c r="BU89" s="82">
        <f t="shared" si="31"/>
        <v>25.5</v>
      </c>
      <c r="BV89" s="82">
        <f t="shared" si="31"/>
        <v>24.4</v>
      </c>
      <c r="BW89" s="82">
        <f t="shared" si="31"/>
        <v>0</v>
      </c>
    </row>
    <row r="90" spans="1:75" x14ac:dyDescent="0.25">
      <c r="A90" s="63" t="s">
        <v>115</v>
      </c>
      <c r="B90" s="43">
        <v>3</v>
      </c>
      <c r="C90" s="43">
        <v>3</v>
      </c>
      <c r="D90" s="43">
        <v>3</v>
      </c>
      <c r="E90" s="43">
        <v>3</v>
      </c>
      <c r="F90" s="43">
        <v>3</v>
      </c>
      <c r="G90" s="43">
        <v>3</v>
      </c>
      <c r="H90" s="43">
        <v>3</v>
      </c>
      <c r="I90" s="43">
        <v>3</v>
      </c>
      <c r="J90" s="43">
        <v>3</v>
      </c>
      <c r="K90" s="43">
        <v>3</v>
      </c>
      <c r="L90" s="43">
        <v>3</v>
      </c>
      <c r="M90" s="43">
        <v>3</v>
      </c>
      <c r="N90" s="43">
        <v>3</v>
      </c>
      <c r="O90" s="43">
        <v>3</v>
      </c>
      <c r="P90" s="43">
        <v>3</v>
      </c>
      <c r="Q90" s="43">
        <v>3</v>
      </c>
      <c r="R90" s="43">
        <v>3</v>
      </c>
      <c r="S90" s="43">
        <v>3</v>
      </c>
      <c r="T90" s="43">
        <v>3</v>
      </c>
      <c r="U90" s="43">
        <v>3</v>
      </c>
      <c r="V90" s="43">
        <v>3</v>
      </c>
      <c r="W90" s="43">
        <v>3</v>
      </c>
      <c r="X90" s="43">
        <v>3</v>
      </c>
      <c r="Y90" s="43">
        <v>3</v>
      </c>
      <c r="Z90" s="43">
        <v>3</v>
      </c>
      <c r="AA90" s="43">
        <v>3</v>
      </c>
      <c r="AB90" s="43">
        <v>3</v>
      </c>
      <c r="AC90" s="43">
        <v>3</v>
      </c>
      <c r="AD90" s="43">
        <v>3</v>
      </c>
      <c r="AE90" s="43">
        <v>3</v>
      </c>
      <c r="AF90" s="43">
        <v>3</v>
      </c>
      <c r="AG90" s="64">
        <v>6.2</v>
      </c>
      <c r="AH90" s="46">
        <f t="shared" si="23"/>
        <v>3</v>
      </c>
      <c r="AI90" s="47">
        <f t="shared" si="24"/>
        <v>3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44.8</v>
      </c>
      <c r="BI90" s="82">
        <f t="shared" si="31"/>
        <v>45.3</v>
      </c>
      <c r="BJ90" s="82">
        <f t="shared" si="31"/>
        <v>45.3</v>
      </c>
      <c r="BK90" s="82">
        <f t="shared" si="31"/>
        <v>54.7</v>
      </c>
      <c r="BL90" s="82">
        <f t="shared" si="31"/>
        <v>36</v>
      </c>
      <c r="BM90" s="82">
        <f t="shared" si="31"/>
        <v>52</v>
      </c>
      <c r="BN90" s="82">
        <f t="shared" si="31"/>
        <v>60.5</v>
      </c>
      <c r="BO90" s="82">
        <f t="shared" si="31"/>
        <v>48</v>
      </c>
      <c r="BP90" s="82">
        <f t="shared" si="31"/>
        <v>39.299999999999997</v>
      </c>
      <c r="BQ90" s="82">
        <f t="shared" si="31"/>
        <v>39.700000000000003</v>
      </c>
      <c r="BR90" s="82">
        <f t="shared" si="31"/>
        <v>38.200000000000003</v>
      </c>
      <c r="BS90" s="82">
        <f t="shared" si="31"/>
        <v>37</v>
      </c>
      <c r="BT90" s="82">
        <f t="shared" si="31"/>
        <v>35.5</v>
      </c>
      <c r="BU90" s="82">
        <f t="shared" si="31"/>
        <v>38.200000000000003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:AG92" si="32">SUM(B79:B91)</f>
        <v>175.59999999999997</v>
      </c>
      <c r="C92" s="70">
        <f t="shared" si="32"/>
        <v>120.89999999999998</v>
      </c>
      <c r="D92" s="70">
        <f t="shared" si="32"/>
        <v>120.89999999999998</v>
      </c>
      <c r="E92" s="70">
        <f t="shared" si="32"/>
        <v>78.899999999999991</v>
      </c>
      <c r="F92" s="70">
        <f t="shared" si="32"/>
        <v>78.899999999999991</v>
      </c>
      <c r="G92" s="70">
        <f t="shared" si="32"/>
        <v>192.89999999999998</v>
      </c>
      <c r="H92" s="70">
        <f t="shared" si="32"/>
        <v>219.89999999999998</v>
      </c>
      <c r="I92" s="70">
        <f t="shared" si="32"/>
        <v>291.90000000000009</v>
      </c>
      <c r="J92" s="70">
        <f t="shared" si="32"/>
        <v>296.90000000000009</v>
      </c>
      <c r="K92" s="70">
        <f t="shared" si="32"/>
        <v>320.90000000000009</v>
      </c>
      <c r="L92" s="70">
        <f t="shared" si="32"/>
        <v>320.90000000000009</v>
      </c>
      <c r="M92" s="70">
        <f t="shared" si="32"/>
        <v>362.60000000000014</v>
      </c>
      <c r="N92" s="70">
        <f t="shared" si="32"/>
        <v>350.70000000000005</v>
      </c>
      <c r="O92" s="70">
        <f t="shared" si="32"/>
        <v>310.70000000000005</v>
      </c>
      <c r="P92" s="70">
        <f t="shared" ref="P92:AA92" si="33">SUM(P79:P91)</f>
        <v>223.49999999999997</v>
      </c>
      <c r="Q92" s="70">
        <f t="shared" si="33"/>
        <v>193.59999999999997</v>
      </c>
      <c r="R92" s="70">
        <f t="shared" si="33"/>
        <v>176.7</v>
      </c>
      <c r="S92" s="70">
        <f t="shared" si="33"/>
        <v>153.5</v>
      </c>
      <c r="T92" s="70">
        <f t="shared" si="33"/>
        <v>153.4</v>
      </c>
      <c r="U92" s="70">
        <f t="shared" si="33"/>
        <v>171</v>
      </c>
      <c r="V92" s="70">
        <f t="shared" si="33"/>
        <v>176.59999999999997</v>
      </c>
      <c r="W92" s="70">
        <f t="shared" si="33"/>
        <v>204.59999999999997</v>
      </c>
      <c r="X92" s="70">
        <f t="shared" si="33"/>
        <v>306.10000000000002</v>
      </c>
      <c r="Y92" s="70">
        <f t="shared" si="33"/>
        <v>375.8</v>
      </c>
      <c r="Z92" s="70">
        <f t="shared" si="33"/>
        <v>379.70000000000005</v>
      </c>
      <c r="AA92" s="70">
        <f t="shared" si="33"/>
        <v>378.8</v>
      </c>
      <c r="AB92" s="70">
        <f t="shared" si="32"/>
        <v>382.20000000000005</v>
      </c>
      <c r="AC92" s="70">
        <f t="shared" si="32"/>
        <v>382.20000000000005</v>
      </c>
      <c r="AD92" s="70">
        <f t="shared" si="32"/>
        <v>203.2</v>
      </c>
      <c r="AE92" s="70">
        <f t="shared" si="32"/>
        <v>163.19999999999999</v>
      </c>
      <c r="AF92" s="70">
        <f t="shared" si="32"/>
        <v>119.3</v>
      </c>
      <c r="AG92" s="80">
        <f t="shared" si="32"/>
        <v>489.91</v>
      </c>
      <c r="AH92" s="46">
        <f t="shared" si="23"/>
        <v>382.20000000000005</v>
      </c>
      <c r="AI92" s="47">
        <f t="shared" si="24"/>
        <v>78.899999999999991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20</v>
      </c>
      <c r="BH95" s="82">
        <v>0</v>
      </c>
      <c r="BI95" s="82">
        <v>86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4">B93+B94+B95</f>
        <v>0</v>
      </c>
      <c r="C96" s="70">
        <f t="shared" si="34"/>
        <v>0</v>
      </c>
      <c r="D96" s="70">
        <f t="shared" si="34"/>
        <v>0</v>
      </c>
      <c r="E96" s="70">
        <f t="shared" si="34"/>
        <v>0</v>
      </c>
      <c r="F96" s="70">
        <f t="shared" si="34"/>
        <v>0</v>
      </c>
      <c r="G96" s="70">
        <f t="shared" si="34"/>
        <v>0</v>
      </c>
      <c r="H96" s="70">
        <f t="shared" si="34"/>
        <v>0</v>
      </c>
      <c r="I96" s="70">
        <f t="shared" si="34"/>
        <v>0</v>
      </c>
      <c r="J96" s="70">
        <f t="shared" si="34"/>
        <v>0</v>
      </c>
      <c r="K96" s="70">
        <f t="shared" si="34"/>
        <v>0</v>
      </c>
      <c r="L96" s="70">
        <f t="shared" si="34"/>
        <v>0</v>
      </c>
      <c r="M96" s="70">
        <f t="shared" si="34"/>
        <v>0</v>
      </c>
      <c r="N96" s="70">
        <f t="shared" si="34"/>
        <v>0</v>
      </c>
      <c r="O96" s="70">
        <f t="shared" si="34"/>
        <v>0</v>
      </c>
      <c r="P96" s="70">
        <f t="shared" ref="P96:AA96" si="35">P93+P94+P95</f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4"/>
        <v>0</v>
      </c>
      <c r="AC96" s="70">
        <f t="shared" si="34"/>
        <v>0</v>
      </c>
      <c r="AD96" s="70">
        <f t="shared" si="34"/>
        <v>0</v>
      </c>
      <c r="AE96" s="70">
        <f t="shared" si="34"/>
        <v>0</v>
      </c>
      <c r="AF96" s="70">
        <f t="shared" si="34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10</v>
      </c>
      <c r="BH96" s="82">
        <v>0</v>
      </c>
      <c r="BI96" s="82">
        <v>86.3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-252</v>
      </c>
      <c r="C97" s="44">
        <v>20</v>
      </c>
      <c r="D97" s="44">
        <v>10</v>
      </c>
      <c r="E97" s="44">
        <v>-30</v>
      </c>
      <c r="F97" s="44">
        <v>-23</v>
      </c>
      <c r="G97" s="44">
        <v>-70</v>
      </c>
      <c r="H97" s="44">
        <v>-70</v>
      </c>
      <c r="I97" s="44">
        <v>-30</v>
      </c>
      <c r="J97" s="44">
        <v>-30</v>
      </c>
      <c r="K97" s="44">
        <v>72</v>
      </c>
      <c r="L97" s="44">
        <v>72</v>
      </c>
      <c r="M97" s="44">
        <v>93.6</v>
      </c>
      <c r="N97" s="44">
        <v>73.3</v>
      </c>
      <c r="O97" s="44">
        <v>264.3</v>
      </c>
      <c r="P97" s="44">
        <v>283</v>
      </c>
      <c r="Q97" s="44">
        <v>265</v>
      </c>
      <c r="R97" s="44">
        <v>253.6</v>
      </c>
      <c r="S97" s="44">
        <v>360.5</v>
      </c>
      <c r="T97" s="44">
        <v>305.39999999999998</v>
      </c>
      <c r="U97" s="44">
        <v>331.4</v>
      </c>
      <c r="V97" s="44">
        <v>287.5</v>
      </c>
      <c r="W97" s="44">
        <v>314.39999999999998</v>
      </c>
      <c r="X97" s="44">
        <v>211.1</v>
      </c>
      <c r="Y97" s="44">
        <v>140.80000000000001</v>
      </c>
      <c r="Z97" s="44">
        <v>-20.6</v>
      </c>
      <c r="AA97" s="44">
        <v>-61.4</v>
      </c>
      <c r="AB97" s="44">
        <v>-69.7</v>
      </c>
      <c r="AC97" s="44">
        <v>-76.099999999999994</v>
      </c>
      <c r="AD97" s="44">
        <v>243</v>
      </c>
      <c r="AE97" s="44">
        <v>145</v>
      </c>
      <c r="AF97" s="44">
        <v>175</v>
      </c>
      <c r="AG97" s="61"/>
      <c r="AH97" s="46">
        <f t="shared" si="23"/>
        <v>360.5</v>
      </c>
      <c r="AI97" s="47">
        <f t="shared" si="24"/>
        <v>-252</v>
      </c>
      <c r="AK97" s="49"/>
      <c r="AY97" s="82"/>
      <c r="BF97" s="81"/>
      <c r="BG97" s="82">
        <v>-30</v>
      </c>
      <c r="BH97" s="82">
        <v>0</v>
      </c>
      <c r="BI97" s="82">
        <v>86.3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>
        <v>15</v>
      </c>
      <c r="K98" s="43">
        <v>0</v>
      </c>
      <c r="L98" s="43">
        <v>0</v>
      </c>
      <c r="M98" s="43">
        <v>0</v>
      </c>
      <c r="N98" s="43">
        <v>0</v>
      </c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15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-23</v>
      </c>
      <c r="BH98" s="82">
        <v>0</v>
      </c>
      <c r="BI98" s="82">
        <v>95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102</v>
      </c>
      <c r="C99" s="43">
        <v>86.3</v>
      </c>
      <c r="D99" s="43">
        <v>86.3</v>
      </c>
      <c r="E99" s="43">
        <v>86.3</v>
      </c>
      <c r="F99" s="43">
        <v>95</v>
      </c>
      <c r="G99" s="43">
        <v>100</v>
      </c>
      <c r="H99" s="43">
        <v>100</v>
      </c>
      <c r="I99" s="43">
        <v>100</v>
      </c>
      <c r="J99" s="43">
        <v>106</v>
      </c>
      <c r="K99" s="43">
        <v>104</v>
      </c>
      <c r="L99" s="43">
        <v>104</v>
      </c>
      <c r="M99" s="43">
        <v>102.3</v>
      </c>
      <c r="N99" s="43">
        <v>102.3</v>
      </c>
      <c r="O99" s="43">
        <v>99.1</v>
      </c>
      <c r="P99" s="43">
        <v>82</v>
      </c>
      <c r="Q99" s="43">
        <v>105</v>
      </c>
      <c r="R99" s="43">
        <v>105</v>
      </c>
      <c r="S99" s="43">
        <v>107</v>
      </c>
      <c r="T99" s="43">
        <v>109</v>
      </c>
      <c r="U99" s="43">
        <v>113.3</v>
      </c>
      <c r="V99" s="43">
        <v>93.7</v>
      </c>
      <c r="W99" s="43">
        <v>95.1</v>
      </c>
      <c r="X99" s="43">
        <v>106.5</v>
      </c>
      <c r="Y99" s="43">
        <v>101.3</v>
      </c>
      <c r="Z99" s="43">
        <v>114.9</v>
      </c>
      <c r="AA99" s="43">
        <v>115.3</v>
      </c>
      <c r="AB99" s="43">
        <v>130.80000000000001</v>
      </c>
      <c r="AC99" s="43">
        <v>112</v>
      </c>
      <c r="AD99" s="43">
        <v>107.4</v>
      </c>
      <c r="AE99" s="43">
        <v>87</v>
      </c>
      <c r="AF99" s="43">
        <v>101.2</v>
      </c>
      <c r="AG99" s="89"/>
      <c r="AH99" s="46">
        <f t="shared" si="23"/>
        <v>130.80000000000001</v>
      </c>
      <c r="AI99" s="47">
        <f t="shared" si="24"/>
        <v>82</v>
      </c>
      <c r="AK99" s="90"/>
      <c r="AL99" s="91"/>
      <c r="AM99" s="91"/>
      <c r="AN99" s="92"/>
      <c r="AY99" s="82"/>
      <c r="BF99" s="82"/>
      <c r="BG99" s="82">
        <v>-70</v>
      </c>
      <c r="BH99" s="82">
        <v>0</v>
      </c>
      <c r="BI99" s="82">
        <v>100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93">
        <v>0</v>
      </c>
      <c r="C100" s="43">
        <v>0</v>
      </c>
      <c r="D100" s="43">
        <v>0</v>
      </c>
      <c r="E100" s="43">
        <v>0</v>
      </c>
      <c r="F100" s="43">
        <v>0</v>
      </c>
      <c r="G100" s="43">
        <v>0</v>
      </c>
      <c r="H100" s="43">
        <v>0</v>
      </c>
      <c r="I100" s="43">
        <v>0</v>
      </c>
      <c r="J100" s="43">
        <v>10</v>
      </c>
      <c r="K100" s="43">
        <v>12</v>
      </c>
      <c r="L100" s="43">
        <v>12</v>
      </c>
      <c r="M100" s="43">
        <v>12</v>
      </c>
      <c r="N100" s="43">
        <v>7.4</v>
      </c>
      <c r="O100" s="93">
        <v>7.6</v>
      </c>
      <c r="P100" s="93">
        <v>7.6</v>
      </c>
      <c r="Q100" s="93">
        <v>24</v>
      </c>
      <c r="R100" s="93">
        <v>22</v>
      </c>
      <c r="S100" s="93">
        <v>23</v>
      </c>
      <c r="T100" s="93">
        <v>23</v>
      </c>
      <c r="U100" s="93">
        <v>19.399999999999999</v>
      </c>
      <c r="V100" s="93">
        <v>14.7</v>
      </c>
      <c r="W100" s="93">
        <v>14</v>
      </c>
      <c r="X100" s="93">
        <v>16.600000000000001</v>
      </c>
      <c r="Y100" s="93">
        <v>19</v>
      </c>
      <c r="Z100" s="93">
        <v>18.600000000000001</v>
      </c>
      <c r="AA100" s="93">
        <v>18.3</v>
      </c>
      <c r="AB100" s="93">
        <v>19</v>
      </c>
      <c r="AC100" s="93">
        <v>16.2</v>
      </c>
      <c r="AD100" s="93">
        <v>17.2</v>
      </c>
      <c r="AE100" s="93">
        <v>25.5</v>
      </c>
      <c r="AF100" s="93">
        <v>24.4</v>
      </c>
      <c r="AG100" s="89"/>
      <c r="AH100" s="46">
        <f t="shared" si="23"/>
        <v>25.5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-30</v>
      </c>
      <c r="BH100" s="82">
        <v>0</v>
      </c>
      <c r="BI100" s="82">
        <v>100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0</v>
      </c>
      <c r="K101" s="44">
        <v>0</v>
      </c>
      <c r="L101" s="44">
        <v>0</v>
      </c>
      <c r="M101" s="44">
        <v>0</v>
      </c>
      <c r="N101" s="44">
        <v>44.8</v>
      </c>
      <c r="O101" s="44">
        <v>45.3</v>
      </c>
      <c r="P101" s="44">
        <v>45.3</v>
      </c>
      <c r="Q101" s="44">
        <v>54.7</v>
      </c>
      <c r="R101" s="44">
        <v>36</v>
      </c>
      <c r="S101" s="44">
        <v>52</v>
      </c>
      <c r="T101" s="44">
        <v>60.5</v>
      </c>
      <c r="U101" s="44">
        <v>48</v>
      </c>
      <c r="V101" s="44">
        <v>39.299999999999997</v>
      </c>
      <c r="W101" s="44">
        <v>40.700000000000003</v>
      </c>
      <c r="X101" s="44">
        <v>39.700000000000003</v>
      </c>
      <c r="Y101" s="44">
        <v>41.6</v>
      </c>
      <c r="Z101" s="44">
        <v>38.200000000000003</v>
      </c>
      <c r="AA101" s="44">
        <v>36.799999999999997</v>
      </c>
      <c r="AB101" s="44">
        <v>37</v>
      </c>
      <c r="AC101" s="44">
        <v>34.799999999999997</v>
      </c>
      <c r="AD101" s="44">
        <v>35.5</v>
      </c>
      <c r="AE101" s="44">
        <v>38.200000000000003</v>
      </c>
      <c r="AF101" s="44">
        <v>0</v>
      </c>
      <c r="AG101" s="89"/>
      <c r="AH101" s="46">
        <f t="shared" si="23"/>
        <v>60.5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72</v>
      </c>
      <c r="BH101" s="82">
        <v>0</v>
      </c>
      <c r="BI101" s="82">
        <v>104</v>
      </c>
      <c r="BJ101" s="82">
        <v>12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21.9</v>
      </c>
      <c r="C102" s="97">
        <v>18.2</v>
      </c>
      <c r="D102" s="97">
        <v>18.2</v>
      </c>
      <c r="E102" s="97">
        <v>18.2</v>
      </c>
      <c r="F102" s="97">
        <v>32</v>
      </c>
      <c r="G102" s="97">
        <v>35</v>
      </c>
      <c r="H102" s="97">
        <v>35</v>
      </c>
      <c r="I102" s="97">
        <v>35</v>
      </c>
      <c r="J102" s="97">
        <v>55</v>
      </c>
      <c r="K102" s="97">
        <v>49</v>
      </c>
      <c r="L102" s="97">
        <v>49</v>
      </c>
      <c r="M102" s="97">
        <v>40.200000000000003</v>
      </c>
      <c r="N102" s="97">
        <v>53</v>
      </c>
      <c r="O102" s="97">
        <v>60.3</v>
      </c>
      <c r="P102" s="97">
        <v>60.3</v>
      </c>
      <c r="Q102" s="97">
        <v>42</v>
      </c>
      <c r="R102" s="97">
        <v>41</v>
      </c>
      <c r="S102" s="97">
        <v>42.8</v>
      </c>
      <c r="T102" s="97">
        <v>53.5</v>
      </c>
      <c r="U102" s="97">
        <v>54.3</v>
      </c>
      <c r="V102" s="97">
        <v>52.2</v>
      </c>
      <c r="W102" s="97">
        <v>58.8</v>
      </c>
      <c r="X102" s="97">
        <v>57.7</v>
      </c>
      <c r="Y102" s="97">
        <v>58.6</v>
      </c>
      <c r="Z102" s="97">
        <v>68.900000000000006</v>
      </c>
      <c r="AA102" s="97">
        <v>64.7</v>
      </c>
      <c r="AB102" s="97">
        <v>58</v>
      </c>
      <c r="AC102" s="97">
        <v>54.6</v>
      </c>
      <c r="AD102" s="97">
        <v>38.5</v>
      </c>
      <c r="AE102" s="97">
        <v>38.299999999999997</v>
      </c>
      <c r="AF102" s="97">
        <v>30.1</v>
      </c>
      <c r="AG102" s="89"/>
      <c r="AH102" s="46">
        <f t="shared" si="23"/>
        <v>68.900000000000006</v>
      </c>
      <c r="AI102" s="47">
        <f t="shared" si="24"/>
        <v>18.2</v>
      </c>
      <c r="AK102" s="94"/>
      <c r="AL102" s="44"/>
      <c r="AM102" s="44"/>
      <c r="AN102" s="98"/>
      <c r="AY102" s="82"/>
      <c r="BF102" s="82"/>
      <c r="BG102" s="82">
        <v>93.6</v>
      </c>
      <c r="BH102" s="82">
        <v>0</v>
      </c>
      <c r="BI102" s="82">
        <v>102.3</v>
      </c>
      <c r="BJ102" s="82">
        <v>12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4"/>
      <c r="AY103" s="82"/>
      <c r="BF103" s="82"/>
      <c r="BG103" s="82">
        <v>73.3</v>
      </c>
      <c r="BH103" s="82">
        <v>0</v>
      </c>
      <c r="BI103" s="82">
        <v>102.3</v>
      </c>
      <c r="BJ103" s="82">
        <v>7.4</v>
      </c>
      <c r="BK103" s="82">
        <v>44.8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5"/>
      <c r="BF104" s="82"/>
      <c r="BG104" s="82">
        <v>264.3</v>
      </c>
      <c r="BH104" s="82">
        <v>0</v>
      </c>
      <c r="BI104" s="82">
        <v>99.1</v>
      </c>
      <c r="BJ104" s="82">
        <v>7.6</v>
      </c>
      <c r="BK104" s="82">
        <v>45.3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283</v>
      </c>
      <c r="BH105" s="82">
        <v>0</v>
      </c>
      <c r="BI105" s="82">
        <v>82</v>
      </c>
      <c r="BJ105" s="82">
        <v>7.6</v>
      </c>
      <c r="BK105" s="82">
        <v>45.3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265</v>
      </c>
      <c r="BH106" s="82">
        <v>0</v>
      </c>
      <c r="BI106" s="82">
        <v>105</v>
      </c>
      <c r="BJ106" s="82">
        <v>24</v>
      </c>
      <c r="BK106" s="82">
        <v>54.7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253.6</v>
      </c>
      <c r="BH107" s="82">
        <v>0</v>
      </c>
      <c r="BI107" s="82">
        <v>105</v>
      </c>
      <c r="BJ107" s="82">
        <v>22</v>
      </c>
      <c r="BK107" s="82">
        <v>36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6">SUMIF(B97:B107,"&gt;0")</f>
        <v>123.9</v>
      </c>
      <c r="C108" s="70">
        <f t="shared" si="36"/>
        <v>124.5</v>
      </c>
      <c r="D108" s="70">
        <f t="shared" si="36"/>
        <v>114.5</v>
      </c>
      <c r="E108" s="70">
        <f t="shared" si="36"/>
        <v>104.5</v>
      </c>
      <c r="F108" s="70">
        <f t="shared" si="36"/>
        <v>127</v>
      </c>
      <c r="G108" s="70">
        <f t="shared" si="36"/>
        <v>135</v>
      </c>
      <c r="H108" s="70">
        <f t="shared" si="36"/>
        <v>135</v>
      </c>
      <c r="I108" s="70">
        <f t="shared" si="36"/>
        <v>135</v>
      </c>
      <c r="J108" s="70">
        <f t="shared" si="36"/>
        <v>186</v>
      </c>
      <c r="K108" s="70">
        <f t="shared" si="36"/>
        <v>237</v>
      </c>
      <c r="L108" s="70">
        <f t="shared" si="36"/>
        <v>237</v>
      </c>
      <c r="M108" s="70">
        <f t="shared" si="36"/>
        <v>248.09999999999997</v>
      </c>
      <c r="N108" s="70">
        <f t="shared" si="36"/>
        <v>280.8</v>
      </c>
      <c r="O108" s="70">
        <f t="shared" si="36"/>
        <v>476.6</v>
      </c>
      <c r="P108" s="70">
        <f t="shared" ref="P108:AA108" si="37">SUMIF(P97:P107,"&gt;0")</f>
        <v>478.20000000000005</v>
      </c>
      <c r="Q108" s="70">
        <f t="shared" si="37"/>
        <v>490.7</v>
      </c>
      <c r="R108" s="70">
        <f t="shared" si="37"/>
        <v>457.6</v>
      </c>
      <c r="S108" s="70">
        <f t="shared" si="37"/>
        <v>585.29999999999995</v>
      </c>
      <c r="T108" s="70">
        <f t="shared" si="37"/>
        <v>551.4</v>
      </c>
      <c r="U108" s="70">
        <f t="shared" si="37"/>
        <v>566.39999999999986</v>
      </c>
      <c r="V108" s="70">
        <f t="shared" si="37"/>
        <v>487.4</v>
      </c>
      <c r="W108" s="70">
        <f t="shared" si="37"/>
        <v>523</v>
      </c>
      <c r="X108" s="70">
        <f t="shared" si="37"/>
        <v>431.6</v>
      </c>
      <c r="Y108" s="70">
        <f t="shared" si="37"/>
        <v>361.30000000000007</v>
      </c>
      <c r="Z108" s="70">
        <f t="shared" si="37"/>
        <v>240.6</v>
      </c>
      <c r="AA108" s="70">
        <f t="shared" si="37"/>
        <v>235.09999999999997</v>
      </c>
      <c r="AB108" s="70">
        <f t="shared" si="36"/>
        <v>244.8</v>
      </c>
      <c r="AC108" s="70">
        <f t="shared" si="36"/>
        <v>217.6</v>
      </c>
      <c r="AD108" s="70">
        <f t="shared" si="36"/>
        <v>441.59999999999997</v>
      </c>
      <c r="AE108" s="70">
        <f t="shared" si="36"/>
        <v>334</v>
      </c>
      <c r="AF108" s="70">
        <f t="shared" si="36"/>
        <v>330.7</v>
      </c>
      <c r="AG108" s="104">
        <f>SUM(AG97:AG107)</f>
        <v>0</v>
      </c>
      <c r="AH108" s="46">
        <f t="shared" si="23"/>
        <v>585.29999999999995</v>
      </c>
      <c r="AI108" s="47">
        <f t="shared" si="24"/>
        <v>104.5</v>
      </c>
      <c r="AJ108" s="105">
        <f t="array" ref="AJ108">MIN(IF(B108:AF108&lt;&gt;0,B108:AF108))</f>
        <v>104.5</v>
      </c>
      <c r="BF108" s="82"/>
      <c r="BG108" s="82">
        <v>360.5</v>
      </c>
      <c r="BH108" s="82">
        <v>0</v>
      </c>
      <c r="BI108" s="82">
        <v>107</v>
      </c>
      <c r="BJ108" s="82">
        <v>23</v>
      </c>
      <c r="BK108" s="82">
        <v>52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305.39999999999998</v>
      </c>
      <c r="BH109" s="82">
        <v>0</v>
      </c>
      <c r="BI109" s="82">
        <v>109</v>
      </c>
      <c r="BJ109" s="82">
        <v>23</v>
      </c>
      <c r="BK109" s="82">
        <v>60.5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331.4</v>
      </c>
      <c r="BH110" s="82">
        <v>0</v>
      </c>
      <c r="BI110" s="82">
        <v>113.3</v>
      </c>
      <c r="BJ110" s="82">
        <v>19.399999999999999</v>
      </c>
      <c r="BK110" s="82">
        <v>48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287.5</v>
      </c>
      <c r="BH111" s="82">
        <v>0</v>
      </c>
      <c r="BI111" s="82">
        <v>93.7</v>
      </c>
      <c r="BJ111" s="82">
        <v>14.7</v>
      </c>
      <c r="BK111" s="82">
        <v>39.299999999999997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211.1</v>
      </c>
      <c r="BH112" s="82">
        <v>0</v>
      </c>
      <c r="BI112" s="82">
        <v>106.5</v>
      </c>
      <c r="BJ112" s="82">
        <v>16.600000000000001</v>
      </c>
      <c r="BK112" s="82">
        <v>39.700000000000003</v>
      </c>
      <c r="BL112" s="82">
        <v>0</v>
      </c>
    </row>
    <row r="113" spans="1:64" ht="15.75" thickBot="1" x14ac:dyDescent="0.3">
      <c r="A113" s="87" t="s">
        <v>141</v>
      </c>
      <c r="B113" s="108">
        <v>1214.4699999999998</v>
      </c>
      <c r="C113" s="108">
        <f t="shared" ref="C113:AG113" si="38">C71+C78+C96+C92+C108+C112</f>
        <v>1041.6200000000001</v>
      </c>
      <c r="D113" s="108">
        <f t="shared" si="38"/>
        <v>1031.6200000000001</v>
      </c>
      <c r="E113" s="108">
        <f t="shared" si="38"/>
        <v>979.62000000000012</v>
      </c>
      <c r="F113" s="108">
        <f t="shared" si="38"/>
        <v>1002.1200000000001</v>
      </c>
      <c r="G113" s="108">
        <f t="shared" si="38"/>
        <v>1124.1200000000001</v>
      </c>
      <c r="H113" s="108">
        <f t="shared" si="38"/>
        <v>1151.1200000000001</v>
      </c>
      <c r="I113" s="108">
        <f t="shared" si="38"/>
        <v>1303.1200000000003</v>
      </c>
      <c r="J113" s="108">
        <f t="shared" si="38"/>
        <v>1479.1200000000003</v>
      </c>
      <c r="K113" s="108">
        <f t="shared" si="38"/>
        <v>1554.1200000000003</v>
      </c>
      <c r="L113" s="108">
        <f t="shared" si="38"/>
        <v>1554.1200000000003</v>
      </c>
      <c r="M113" s="108">
        <f t="shared" si="38"/>
        <v>1697.9200000000003</v>
      </c>
      <c r="N113" s="108">
        <f t="shared" si="38"/>
        <v>1620.3200000000002</v>
      </c>
      <c r="O113" s="108">
        <f t="shared" si="38"/>
        <v>1557.52</v>
      </c>
      <c r="P113" s="108">
        <f t="shared" si="38"/>
        <v>1467.1200000000003</v>
      </c>
      <c r="Q113" s="108">
        <f t="shared" si="38"/>
        <v>1449.7200000000003</v>
      </c>
      <c r="R113" s="108">
        <f t="shared" si="38"/>
        <v>1399.6200000000003</v>
      </c>
      <c r="S113" s="108">
        <f t="shared" si="38"/>
        <v>1504.1200000000001</v>
      </c>
      <c r="T113" s="108">
        <f t="shared" si="38"/>
        <v>1470.1200000000001</v>
      </c>
      <c r="U113" s="108">
        <f t="shared" si="38"/>
        <v>1502.72</v>
      </c>
      <c r="V113" s="108">
        <f t="shared" si="38"/>
        <v>1427.02</v>
      </c>
      <c r="W113" s="108">
        <f t="shared" si="38"/>
        <v>1490.6200000000001</v>
      </c>
      <c r="X113" s="108">
        <f t="shared" si="38"/>
        <v>1561.1200000000003</v>
      </c>
      <c r="Y113" s="108">
        <f t="shared" si="38"/>
        <v>1723.42</v>
      </c>
      <c r="Z113" s="108">
        <f t="shared" si="38"/>
        <v>1839.3200000000002</v>
      </c>
      <c r="AA113" s="108">
        <f t="shared" si="38"/>
        <v>1832.92</v>
      </c>
      <c r="AB113" s="108">
        <f t="shared" si="38"/>
        <v>1749.1200000000001</v>
      </c>
      <c r="AC113" s="108">
        <f t="shared" si="38"/>
        <v>1640.1200000000001</v>
      </c>
      <c r="AD113" s="108">
        <f t="shared" si="38"/>
        <v>1465.42</v>
      </c>
      <c r="AE113" s="108">
        <f t="shared" si="38"/>
        <v>1287.5200000000002</v>
      </c>
      <c r="AF113" s="108">
        <f t="shared" si="38"/>
        <v>1240.3200000000002</v>
      </c>
      <c r="AG113" s="80">
        <f t="shared" si="38"/>
        <v>3169.915</v>
      </c>
      <c r="AH113" s="46">
        <f t="shared" si="23"/>
        <v>1839.3200000000002</v>
      </c>
      <c r="AI113" s="47">
        <f t="shared" si="24"/>
        <v>979.62000000000012</v>
      </c>
      <c r="BF113" s="81"/>
      <c r="BG113" s="82">
        <v>-20.6</v>
      </c>
      <c r="BH113" s="82">
        <v>0</v>
      </c>
      <c r="BI113" s="82">
        <v>114.9</v>
      </c>
      <c r="BJ113" s="82">
        <v>18.600000000000001</v>
      </c>
      <c r="BK113" s="82">
        <v>38.200000000000003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-69.7</v>
      </c>
      <c r="BH114" s="82">
        <v>0</v>
      </c>
      <c r="BI114" s="82">
        <v>130.80000000000001</v>
      </c>
      <c r="BJ114" s="82">
        <v>19</v>
      </c>
      <c r="BK114" s="82">
        <v>37</v>
      </c>
      <c r="BL114" s="82">
        <v>0</v>
      </c>
    </row>
    <row r="115" spans="1:64" ht="15.75" thickBot="1" x14ac:dyDescent="0.3">
      <c r="A115" s="87" t="s">
        <v>143</v>
      </c>
      <c r="B115" s="108">
        <v>1214.4699999999998</v>
      </c>
      <c r="C115" s="108">
        <f t="shared" ref="C115:AF115" si="39">C113+C114</f>
        <v>1041.6200000000001</v>
      </c>
      <c r="D115" s="108">
        <f t="shared" si="39"/>
        <v>1031.6200000000001</v>
      </c>
      <c r="E115" s="108">
        <f t="shared" si="39"/>
        <v>979.62000000000012</v>
      </c>
      <c r="F115" s="108">
        <f t="shared" si="39"/>
        <v>1002.1200000000001</v>
      </c>
      <c r="G115" s="108">
        <f t="shared" si="39"/>
        <v>1124.1200000000001</v>
      </c>
      <c r="H115" s="108">
        <f t="shared" si="39"/>
        <v>1151.1200000000001</v>
      </c>
      <c r="I115" s="108">
        <f t="shared" si="39"/>
        <v>1303.1200000000003</v>
      </c>
      <c r="J115" s="108">
        <f t="shared" si="39"/>
        <v>1479.1200000000003</v>
      </c>
      <c r="K115" s="108">
        <f t="shared" si="39"/>
        <v>1554.1200000000003</v>
      </c>
      <c r="L115" s="108">
        <f t="shared" si="39"/>
        <v>1554.1200000000003</v>
      </c>
      <c r="M115" s="108">
        <f t="shared" si="39"/>
        <v>1697.9200000000003</v>
      </c>
      <c r="N115" s="108">
        <f t="shared" si="39"/>
        <v>1620.3200000000002</v>
      </c>
      <c r="O115" s="108">
        <f t="shared" si="39"/>
        <v>1557.52</v>
      </c>
      <c r="P115" s="108">
        <f t="shared" si="39"/>
        <v>1467.1200000000003</v>
      </c>
      <c r="Q115" s="108">
        <f t="shared" si="39"/>
        <v>1449.7200000000003</v>
      </c>
      <c r="R115" s="108">
        <f t="shared" si="39"/>
        <v>1399.6200000000003</v>
      </c>
      <c r="S115" s="108">
        <f t="shared" si="39"/>
        <v>1504.1200000000001</v>
      </c>
      <c r="T115" s="108">
        <f t="shared" si="39"/>
        <v>1470.1200000000001</v>
      </c>
      <c r="U115" s="108">
        <f t="shared" si="39"/>
        <v>1502.72</v>
      </c>
      <c r="V115" s="108">
        <f t="shared" si="39"/>
        <v>1427.02</v>
      </c>
      <c r="W115" s="108">
        <f t="shared" si="39"/>
        <v>1490.6200000000001</v>
      </c>
      <c r="X115" s="108">
        <f t="shared" si="39"/>
        <v>1561.1200000000003</v>
      </c>
      <c r="Y115" s="108">
        <f t="shared" si="39"/>
        <v>1723.42</v>
      </c>
      <c r="Z115" s="108">
        <f t="shared" si="39"/>
        <v>1839.3200000000002</v>
      </c>
      <c r="AA115" s="108">
        <f t="shared" si="39"/>
        <v>1832.92</v>
      </c>
      <c r="AB115" s="108">
        <f t="shared" si="39"/>
        <v>1749.1200000000001</v>
      </c>
      <c r="AC115" s="108">
        <f t="shared" si="39"/>
        <v>1640.1200000000001</v>
      </c>
      <c r="AD115" s="108">
        <f t="shared" si="39"/>
        <v>1465.42</v>
      </c>
      <c r="AE115" s="108">
        <f t="shared" si="39"/>
        <v>1287.5200000000002</v>
      </c>
      <c r="AF115" s="108">
        <f t="shared" si="39"/>
        <v>1240.3200000000002</v>
      </c>
      <c r="AG115" s="104">
        <f>AG112+AG108+AG96+AG92+AG71+AG114</f>
        <v>2463.5149999999999</v>
      </c>
      <c r="AH115" s="46">
        <f t="shared" si="23"/>
        <v>1839.3200000000002</v>
      </c>
      <c r="AI115" s="47">
        <f t="shared" si="24"/>
        <v>979.62000000000012</v>
      </c>
      <c r="BF115" s="81"/>
      <c r="BG115" s="82">
        <v>243</v>
      </c>
      <c r="BH115" s="82">
        <v>0</v>
      </c>
      <c r="BI115" s="82">
        <v>107.4</v>
      </c>
      <c r="BJ115" s="82">
        <v>17.2</v>
      </c>
      <c r="BK115" s="82">
        <v>35.5</v>
      </c>
      <c r="BL115" s="82">
        <v>0</v>
      </c>
    </row>
    <row r="116" spans="1:64" ht="15.75" thickBot="1" x14ac:dyDescent="0.3">
      <c r="A116" s="87" t="s">
        <v>144</v>
      </c>
      <c r="B116" s="108">
        <v>1214.4699999999998</v>
      </c>
      <c r="C116" s="108">
        <f t="shared" ref="C116:AF116" si="40">C115-(C123)</f>
        <v>1041.6200000000001</v>
      </c>
      <c r="D116" s="108">
        <f t="shared" si="40"/>
        <v>1031.6200000000001</v>
      </c>
      <c r="E116" s="108">
        <f t="shared" si="40"/>
        <v>949.62000000000012</v>
      </c>
      <c r="F116" s="108">
        <f t="shared" si="40"/>
        <v>979.12000000000012</v>
      </c>
      <c r="G116" s="108">
        <f t="shared" si="40"/>
        <v>1054.1200000000001</v>
      </c>
      <c r="H116" s="108">
        <f t="shared" si="40"/>
        <v>1081.1200000000001</v>
      </c>
      <c r="I116" s="108">
        <f t="shared" si="40"/>
        <v>1273.1200000000003</v>
      </c>
      <c r="J116" s="108">
        <f t="shared" si="40"/>
        <v>1449.1200000000003</v>
      </c>
      <c r="K116" s="108">
        <f t="shared" si="40"/>
        <v>1554.1200000000003</v>
      </c>
      <c r="L116" s="108">
        <f t="shared" si="40"/>
        <v>1554.1200000000003</v>
      </c>
      <c r="M116" s="108">
        <f t="shared" si="40"/>
        <v>1697.9200000000003</v>
      </c>
      <c r="N116" s="108">
        <f t="shared" si="40"/>
        <v>1620.3200000000002</v>
      </c>
      <c r="O116" s="108">
        <f t="shared" si="40"/>
        <v>1557.52</v>
      </c>
      <c r="P116" s="108">
        <f t="shared" si="40"/>
        <v>1467.1200000000003</v>
      </c>
      <c r="Q116" s="108">
        <f t="shared" si="40"/>
        <v>1449.7200000000003</v>
      </c>
      <c r="R116" s="108">
        <f t="shared" si="40"/>
        <v>1399.6200000000003</v>
      </c>
      <c r="S116" s="108">
        <f t="shared" si="40"/>
        <v>1504.1200000000001</v>
      </c>
      <c r="T116" s="108">
        <f t="shared" si="40"/>
        <v>1470.1200000000001</v>
      </c>
      <c r="U116" s="108">
        <f t="shared" si="40"/>
        <v>1502.72</v>
      </c>
      <c r="V116" s="108">
        <f t="shared" si="40"/>
        <v>1427.02</v>
      </c>
      <c r="W116" s="108">
        <f t="shared" si="40"/>
        <v>1490.6200000000001</v>
      </c>
      <c r="X116" s="108">
        <f t="shared" si="40"/>
        <v>1561.1200000000003</v>
      </c>
      <c r="Y116" s="108">
        <f t="shared" si="40"/>
        <v>1723.42</v>
      </c>
      <c r="Z116" s="108">
        <f t="shared" si="40"/>
        <v>1818.7200000000003</v>
      </c>
      <c r="AA116" s="108">
        <f t="shared" si="40"/>
        <v>1771.52</v>
      </c>
      <c r="AB116" s="108">
        <f t="shared" si="40"/>
        <v>1679.42</v>
      </c>
      <c r="AC116" s="108">
        <f t="shared" si="40"/>
        <v>1564.0200000000002</v>
      </c>
      <c r="AD116" s="108">
        <f t="shared" si="40"/>
        <v>1465.42</v>
      </c>
      <c r="AE116" s="108">
        <f t="shared" si="40"/>
        <v>1287.5200000000002</v>
      </c>
      <c r="AF116" s="108">
        <f t="shared" si="40"/>
        <v>1240.3200000000002</v>
      </c>
      <c r="AG116" s="104"/>
      <c r="AH116" s="46">
        <f t="shared" si="23"/>
        <v>1818.7200000000003</v>
      </c>
      <c r="AI116" s="47">
        <f t="shared" si="24"/>
        <v>949.62000000000012</v>
      </c>
      <c r="BF116" s="81"/>
      <c r="BG116" s="82">
        <v>145</v>
      </c>
      <c r="BH116" s="82">
        <v>0</v>
      </c>
      <c r="BI116" s="82">
        <v>87</v>
      </c>
      <c r="BJ116" s="82">
        <v>25.5</v>
      </c>
      <c r="BK116" s="82">
        <v>38.200000000000003</v>
      </c>
      <c r="BL116" s="82">
        <v>0</v>
      </c>
    </row>
    <row r="117" spans="1:64" x14ac:dyDescent="0.25">
      <c r="A117" s="42" t="s">
        <v>122</v>
      </c>
      <c r="B117" s="93">
        <v>0</v>
      </c>
      <c r="C117" s="93">
        <f t="shared" ref="C117:AF117" si="41">IF(C97&lt;0,C97*-1,0)</f>
        <v>0</v>
      </c>
      <c r="D117" s="93">
        <f t="shared" si="41"/>
        <v>0</v>
      </c>
      <c r="E117" s="93">
        <f t="shared" si="41"/>
        <v>30</v>
      </c>
      <c r="F117" s="93">
        <f t="shared" si="41"/>
        <v>23</v>
      </c>
      <c r="G117" s="93">
        <f t="shared" si="41"/>
        <v>70</v>
      </c>
      <c r="H117" s="93">
        <f t="shared" si="41"/>
        <v>70</v>
      </c>
      <c r="I117" s="93">
        <f t="shared" si="41"/>
        <v>30</v>
      </c>
      <c r="J117" s="93">
        <f t="shared" si="41"/>
        <v>30</v>
      </c>
      <c r="K117" s="93">
        <f t="shared" si="41"/>
        <v>0</v>
      </c>
      <c r="L117" s="93">
        <f t="shared" si="41"/>
        <v>0</v>
      </c>
      <c r="M117" s="93">
        <f t="shared" si="41"/>
        <v>0</v>
      </c>
      <c r="N117" s="93">
        <f t="shared" si="41"/>
        <v>0</v>
      </c>
      <c r="O117" s="93">
        <f t="shared" si="41"/>
        <v>0</v>
      </c>
      <c r="P117" s="93">
        <f t="shared" si="41"/>
        <v>0</v>
      </c>
      <c r="Q117" s="93">
        <f t="shared" si="41"/>
        <v>0</v>
      </c>
      <c r="R117" s="93">
        <f t="shared" si="41"/>
        <v>0</v>
      </c>
      <c r="S117" s="93">
        <f t="shared" si="41"/>
        <v>0</v>
      </c>
      <c r="T117" s="93">
        <f t="shared" si="41"/>
        <v>0</v>
      </c>
      <c r="U117" s="93">
        <f t="shared" si="41"/>
        <v>0</v>
      </c>
      <c r="V117" s="93">
        <f t="shared" si="41"/>
        <v>0</v>
      </c>
      <c r="W117" s="93">
        <f t="shared" si="41"/>
        <v>0</v>
      </c>
      <c r="X117" s="93">
        <f t="shared" si="41"/>
        <v>0</v>
      </c>
      <c r="Y117" s="93">
        <f t="shared" si="41"/>
        <v>0</v>
      </c>
      <c r="Z117" s="93">
        <f t="shared" si="41"/>
        <v>20.6</v>
      </c>
      <c r="AA117" s="93">
        <f t="shared" si="41"/>
        <v>61.4</v>
      </c>
      <c r="AB117" s="93">
        <f t="shared" si="41"/>
        <v>69.7</v>
      </c>
      <c r="AC117" s="93">
        <f t="shared" si="41"/>
        <v>76.099999999999994</v>
      </c>
      <c r="AD117" s="93">
        <f t="shared" si="41"/>
        <v>0</v>
      </c>
      <c r="AE117" s="93">
        <f t="shared" si="41"/>
        <v>0</v>
      </c>
      <c r="AF117" s="93">
        <f t="shared" si="41"/>
        <v>0</v>
      </c>
      <c r="AG117" s="61"/>
      <c r="AH117" s="46">
        <f t="shared" si="23"/>
        <v>76.099999999999994</v>
      </c>
      <c r="AI117" s="47">
        <f t="shared" si="24"/>
        <v>0</v>
      </c>
      <c r="BG117" s="82">
        <v>175</v>
      </c>
      <c r="BH117" s="82">
        <v>0</v>
      </c>
      <c r="BI117" s="82">
        <v>101.2</v>
      </c>
      <c r="BJ117" s="82">
        <v>24.4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ref="C118:AF118" si="42">IF(C98&lt;0,C98*-1,0)</f>
        <v>0</v>
      </c>
      <c r="D118" s="93">
        <f t="shared" si="42"/>
        <v>0</v>
      </c>
      <c r="E118" s="93">
        <f t="shared" si="42"/>
        <v>0</v>
      </c>
      <c r="F118" s="93">
        <f t="shared" si="42"/>
        <v>0</v>
      </c>
      <c r="G118" s="93">
        <f t="shared" si="42"/>
        <v>0</v>
      </c>
      <c r="H118" s="93">
        <f t="shared" si="42"/>
        <v>0</v>
      </c>
      <c r="I118" s="93">
        <f t="shared" si="42"/>
        <v>0</v>
      </c>
      <c r="J118" s="93">
        <f t="shared" si="42"/>
        <v>0</v>
      </c>
      <c r="K118" s="93">
        <f t="shared" si="42"/>
        <v>0</v>
      </c>
      <c r="L118" s="93">
        <f t="shared" si="42"/>
        <v>0</v>
      </c>
      <c r="M118" s="93">
        <f t="shared" si="42"/>
        <v>0</v>
      </c>
      <c r="N118" s="93">
        <f t="shared" si="42"/>
        <v>0</v>
      </c>
      <c r="O118" s="93">
        <f t="shared" si="42"/>
        <v>0</v>
      </c>
      <c r="P118" s="93">
        <f t="shared" si="42"/>
        <v>0</v>
      </c>
      <c r="Q118" s="93">
        <f t="shared" si="42"/>
        <v>0</v>
      </c>
      <c r="R118" s="93">
        <f t="shared" si="42"/>
        <v>0</v>
      </c>
      <c r="S118" s="93">
        <f t="shared" si="42"/>
        <v>0</v>
      </c>
      <c r="T118" s="93">
        <f t="shared" si="42"/>
        <v>0</v>
      </c>
      <c r="U118" s="93">
        <f t="shared" si="42"/>
        <v>0</v>
      </c>
      <c r="V118" s="93">
        <f t="shared" si="42"/>
        <v>0</v>
      </c>
      <c r="W118" s="93">
        <f t="shared" si="42"/>
        <v>0</v>
      </c>
      <c r="X118" s="93">
        <f t="shared" si="42"/>
        <v>0</v>
      </c>
      <c r="Y118" s="93">
        <f t="shared" si="42"/>
        <v>0</v>
      </c>
      <c r="Z118" s="93">
        <f t="shared" si="42"/>
        <v>0</v>
      </c>
      <c r="AA118" s="93">
        <f t="shared" si="42"/>
        <v>0</v>
      </c>
      <c r="AB118" s="93">
        <f t="shared" si="42"/>
        <v>0</v>
      </c>
      <c r="AC118" s="93">
        <f t="shared" si="42"/>
        <v>0</v>
      </c>
      <c r="AD118" s="93">
        <f t="shared" si="42"/>
        <v>0</v>
      </c>
      <c r="AE118" s="93">
        <f t="shared" si="42"/>
        <v>0</v>
      </c>
      <c r="AF118" s="93">
        <f t="shared" si="42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-252</v>
      </c>
      <c r="BH118" s="82">
        <v>0</v>
      </c>
      <c r="BI118" s="82">
        <v>102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ref="C119:AF119" si="43">IF(C99&lt;0,C99*-1,0)</f>
        <v>0</v>
      </c>
      <c r="D119" s="93">
        <f t="shared" si="43"/>
        <v>0</v>
      </c>
      <c r="E119" s="93">
        <f t="shared" si="43"/>
        <v>0</v>
      </c>
      <c r="F119" s="93">
        <f t="shared" si="43"/>
        <v>0</v>
      </c>
      <c r="G119" s="93">
        <f t="shared" si="43"/>
        <v>0</v>
      </c>
      <c r="H119" s="93">
        <f t="shared" si="43"/>
        <v>0</v>
      </c>
      <c r="I119" s="93">
        <f t="shared" si="43"/>
        <v>0</v>
      </c>
      <c r="J119" s="93">
        <f t="shared" si="43"/>
        <v>0</v>
      </c>
      <c r="K119" s="93">
        <f t="shared" si="43"/>
        <v>0</v>
      </c>
      <c r="L119" s="93">
        <f t="shared" si="43"/>
        <v>0</v>
      </c>
      <c r="M119" s="93">
        <f t="shared" si="43"/>
        <v>0</v>
      </c>
      <c r="N119" s="93">
        <f t="shared" si="43"/>
        <v>0</v>
      </c>
      <c r="O119" s="93">
        <f t="shared" si="43"/>
        <v>0</v>
      </c>
      <c r="P119" s="93">
        <f t="shared" si="43"/>
        <v>0</v>
      </c>
      <c r="Q119" s="93">
        <f t="shared" si="43"/>
        <v>0</v>
      </c>
      <c r="R119" s="93">
        <f t="shared" si="43"/>
        <v>0</v>
      </c>
      <c r="S119" s="93">
        <f t="shared" si="43"/>
        <v>0</v>
      </c>
      <c r="T119" s="93">
        <f t="shared" si="43"/>
        <v>0</v>
      </c>
      <c r="U119" s="93">
        <f t="shared" si="43"/>
        <v>0</v>
      </c>
      <c r="V119" s="93">
        <f t="shared" si="43"/>
        <v>0</v>
      </c>
      <c r="W119" s="93">
        <f t="shared" si="43"/>
        <v>0</v>
      </c>
      <c r="X119" s="93">
        <f t="shared" si="43"/>
        <v>0</v>
      </c>
      <c r="Y119" s="93">
        <f t="shared" si="43"/>
        <v>0</v>
      </c>
      <c r="Z119" s="93">
        <f t="shared" si="43"/>
        <v>0</v>
      </c>
      <c r="AA119" s="93">
        <f t="shared" si="43"/>
        <v>0</v>
      </c>
      <c r="AB119" s="93">
        <f t="shared" si="43"/>
        <v>0</v>
      </c>
      <c r="AC119" s="93">
        <f t="shared" si="43"/>
        <v>0</v>
      </c>
      <c r="AD119" s="93">
        <f t="shared" si="43"/>
        <v>0</v>
      </c>
      <c r="AE119" s="93">
        <f t="shared" si="43"/>
        <v>0</v>
      </c>
      <c r="AF119" s="93">
        <f t="shared" si="43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v>0</v>
      </c>
      <c r="C120" s="93">
        <f t="shared" ref="C120:AF120" si="44">IF(C100&lt;0,C100*-1,0)</f>
        <v>0</v>
      </c>
      <c r="D120" s="93">
        <f t="shared" si="44"/>
        <v>0</v>
      </c>
      <c r="E120" s="93">
        <f t="shared" si="44"/>
        <v>0</v>
      </c>
      <c r="F120" s="93">
        <f t="shared" si="44"/>
        <v>0</v>
      </c>
      <c r="G120" s="93">
        <f t="shared" si="44"/>
        <v>0</v>
      </c>
      <c r="H120" s="93">
        <f t="shared" si="44"/>
        <v>0</v>
      </c>
      <c r="I120" s="93">
        <f t="shared" si="44"/>
        <v>0</v>
      </c>
      <c r="J120" s="93">
        <f t="shared" si="44"/>
        <v>0</v>
      </c>
      <c r="K120" s="93">
        <f t="shared" si="44"/>
        <v>0</v>
      </c>
      <c r="L120" s="93">
        <f t="shared" si="44"/>
        <v>0</v>
      </c>
      <c r="M120" s="93">
        <f t="shared" si="44"/>
        <v>0</v>
      </c>
      <c r="N120" s="93">
        <f t="shared" si="44"/>
        <v>0</v>
      </c>
      <c r="O120" s="93">
        <f t="shared" si="44"/>
        <v>0</v>
      </c>
      <c r="P120" s="93">
        <f t="shared" si="44"/>
        <v>0</v>
      </c>
      <c r="Q120" s="93">
        <f t="shared" si="44"/>
        <v>0</v>
      </c>
      <c r="R120" s="93">
        <f t="shared" si="44"/>
        <v>0</v>
      </c>
      <c r="S120" s="93">
        <f t="shared" si="44"/>
        <v>0</v>
      </c>
      <c r="T120" s="93">
        <f t="shared" si="44"/>
        <v>0</v>
      </c>
      <c r="U120" s="93">
        <f t="shared" si="44"/>
        <v>0</v>
      </c>
      <c r="V120" s="93">
        <f t="shared" si="44"/>
        <v>0</v>
      </c>
      <c r="W120" s="93">
        <f t="shared" si="44"/>
        <v>0</v>
      </c>
      <c r="X120" s="93">
        <f t="shared" si="44"/>
        <v>0</v>
      </c>
      <c r="Y120" s="93">
        <f t="shared" si="44"/>
        <v>0</v>
      </c>
      <c r="Z120" s="93">
        <f t="shared" si="44"/>
        <v>0</v>
      </c>
      <c r="AA120" s="93">
        <f t="shared" si="44"/>
        <v>0</v>
      </c>
      <c r="AB120" s="93">
        <f t="shared" si="44"/>
        <v>0</v>
      </c>
      <c r="AC120" s="93">
        <f t="shared" si="44"/>
        <v>0</v>
      </c>
      <c r="AD120" s="93">
        <f t="shared" si="44"/>
        <v>0</v>
      </c>
      <c r="AE120" s="93">
        <f t="shared" si="44"/>
        <v>0</v>
      </c>
      <c r="AF120" s="93">
        <f t="shared" si="44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v>0</v>
      </c>
      <c r="C121" s="93">
        <f t="shared" ref="C121:AF121" si="45">IF(C101&lt;0,C101*-1,0)</f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ref="C122:AF122" si="46">IF(C102&lt;0,C102*-1,0)</f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v>0</v>
      </c>
      <c r="C123" s="70">
        <f t="shared" ref="C123:AF123" si="47">SUM(C117:C122)</f>
        <v>0</v>
      </c>
      <c r="D123" s="70">
        <f t="shared" si="47"/>
        <v>0</v>
      </c>
      <c r="E123" s="70">
        <f t="shared" si="47"/>
        <v>30</v>
      </c>
      <c r="F123" s="70">
        <f t="shared" si="47"/>
        <v>23</v>
      </c>
      <c r="G123" s="70">
        <f t="shared" si="47"/>
        <v>70</v>
      </c>
      <c r="H123" s="70">
        <f t="shared" si="47"/>
        <v>70</v>
      </c>
      <c r="I123" s="70">
        <f t="shared" si="47"/>
        <v>30</v>
      </c>
      <c r="J123" s="70">
        <f t="shared" si="47"/>
        <v>30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20.6</v>
      </c>
      <c r="AA123" s="70">
        <f t="shared" si="47"/>
        <v>61.4</v>
      </c>
      <c r="AB123" s="70">
        <f t="shared" si="47"/>
        <v>69.7</v>
      </c>
      <c r="AC123" s="70">
        <f t="shared" si="47"/>
        <v>76.099999999999994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76.099999999999994</v>
      </c>
      <c r="AI123" s="47">
        <f t="shared" si="24"/>
        <v>0</v>
      </c>
      <c r="AJ123" s="105">
        <f t="array" ref="AJ123">MIN(IF(B123:AF123&lt;&gt;0,B123:AF123))</f>
        <v>20.6</v>
      </c>
    </row>
    <row r="124" spans="1:64" ht="15.75" thickBot="1" x14ac:dyDescent="0.3">
      <c r="A124" s="87" t="s">
        <v>146</v>
      </c>
      <c r="B124" s="70">
        <v>271</v>
      </c>
      <c r="C124" s="70">
        <f t="shared" ref="C124:AF124" si="48">C108-C123</f>
        <v>124.5</v>
      </c>
      <c r="D124" s="70">
        <f t="shared" si="48"/>
        <v>114.5</v>
      </c>
      <c r="E124" s="70">
        <f t="shared" si="48"/>
        <v>74.5</v>
      </c>
      <c r="F124" s="70">
        <f t="shared" si="48"/>
        <v>104</v>
      </c>
      <c r="G124" s="70">
        <f t="shared" si="48"/>
        <v>65</v>
      </c>
      <c r="H124" s="70">
        <f t="shared" si="48"/>
        <v>65</v>
      </c>
      <c r="I124" s="70">
        <f t="shared" si="48"/>
        <v>105</v>
      </c>
      <c r="J124" s="70">
        <f t="shared" si="48"/>
        <v>156</v>
      </c>
      <c r="K124" s="70">
        <f t="shared" si="48"/>
        <v>237</v>
      </c>
      <c r="L124" s="70">
        <f t="shared" si="48"/>
        <v>237</v>
      </c>
      <c r="M124" s="70">
        <f t="shared" si="48"/>
        <v>248.09999999999997</v>
      </c>
      <c r="N124" s="70">
        <f t="shared" si="48"/>
        <v>280.8</v>
      </c>
      <c r="O124" s="70">
        <f t="shared" si="48"/>
        <v>476.6</v>
      </c>
      <c r="P124" s="70">
        <f t="shared" si="48"/>
        <v>478.20000000000005</v>
      </c>
      <c r="Q124" s="70">
        <f t="shared" si="48"/>
        <v>490.7</v>
      </c>
      <c r="R124" s="70">
        <f t="shared" si="48"/>
        <v>457.6</v>
      </c>
      <c r="S124" s="70">
        <f t="shared" si="48"/>
        <v>585.29999999999995</v>
      </c>
      <c r="T124" s="70">
        <f t="shared" si="48"/>
        <v>551.4</v>
      </c>
      <c r="U124" s="70">
        <f t="shared" si="48"/>
        <v>566.39999999999986</v>
      </c>
      <c r="V124" s="70">
        <f t="shared" si="48"/>
        <v>487.4</v>
      </c>
      <c r="W124" s="70">
        <f t="shared" si="48"/>
        <v>523</v>
      </c>
      <c r="X124" s="70">
        <f t="shared" si="48"/>
        <v>431.6</v>
      </c>
      <c r="Y124" s="70">
        <f t="shared" si="48"/>
        <v>361.30000000000007</v>
      </c>
      <c r="Z124" s="70">
        <f t="shared" si="48"/>
        <v>220</v>
      </c>
      <c r="AA124" s="70">
        <f t="shared" si="48"/>
        <v>173.69999999999996</v>
      </c>
      <c r="AB124" s="70">
        <f t="shared" si="48"/>
        <v>175.10000000000002</v>
      </c>
      <c r="AC124" s="70">
        <f t="shared" si="48"/>
        <v>141.5</v>
      </c>
      <c r="AD124" s="70">
        <f t="shared" si="48"/>
        <v>441.59999999999997</v>
      </c>
      <c r="AE124" s="70">
        <f t="shared" si="48"/>
        <v>334</v>
      </c>
      <c r="AF124" s="70">
        <f t="shared" si="48"/>
        <v>330.7</v>
      </c>
      <c r="AG124" s="104"/>
      <c r="AH124" s="46">
        <f t="shared" si="23"/>
        <v>585.29999999999995</v>
      </c>
      <c r="AI124" s="47">
        <f t="shared" si="24"/>
        <v>65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49.954000000000001</v>
      </c>
      <c r="C126" s="117">
        <v>49.954000000000001</v>
      </c>
      <c r="D126" s="117">
        <v>49.954000000000001</v>
      </c>
      <c r="E126" s="117">
        <v>49.954000000000001</v>
      </c>
      <c r="F126" s="117">
        <v>50</v>
      </c>
      <c r="G126" s="117">
        <v>50</v>
      </c>
      <c r="H126" s="117">
        <v>50</v>
      </c>
      <c r="I126" s="117">
        <v>50.02</v>
      </c>
      <c r="J126" s="117">
        <v>50.01</v>
      </c>
      <c r="K126" s="117">
        <v>50.03</v>
      </c>
      <c r="L126" s="117">
        <v>50.03</v>
      </c>
      <c r="M126" s="117">
        <v>50.097000000000001</v>
      </c>
      <c r="N126" s="117">
        <v>50.097000000000001</v>
      </c>
      <c r="O126" s="117">
        <v>50.012</v>
      </c>
      <c r="P126" s="117">
        <v>50.012</v>
      </c>
      <c r="Q126" s="117">
        <v>50.04</v>
      </c>
      <c r="R126" s="117">
        <v>50.01</v>
      </c>
      <c r="S126" s="117">
        <v>50.034999999999997</v>
      </c>
      <c r="T126" s="117">
        <v>50.085999999999999</v>
      </c>
      <c r="U126" s="117">
        <v>50.034999999999997</v>
      </c>
      <c r="V126" s="117">
        <v>50.136000000000003</v>
      </c>
      <c r="W126" s="117">
        <v>49.79</v>
      </c>
      <c r="X126" s="117">
        <v>50.014000000000003</v>
      </c>
      <c r="Y126" s="117">
        <v>49.957999999999998</v>
      </c>
      <c r="Z126" s="117">
        <v>49.962000000000003</v>
      </c>
      <c r="AA126" s="117">
        <v>49.948</v>
      </c>
      <c r="AB126" s="117">
        <v>49.984000000000002</v>
      </c>
      <c r="AC126" s="117">
        <v>49.991</v>
      </c>
      <c r="AD126" s="117">
        <v>50.018000000000001</v>
      </c>
      <c r="AE126" s="117">
        <v>50.02</v>
      </c>
      <c r="AF126" s="117">
        <v>50.021000000000001</v>
      </c>
      <c r="AG126" s="118"/>
      <c r="AH126" s="46">
        <f t="shared" si="23"/>
        <v>50.136000000000003</v>
      </c>
      <c r="AI126" s="47">
        <f t="shared" si="24"/>
        <v>49.79</v>
      </c>
    </row>
    <row r="127" spans="1:64" x14ac:dyDescent="0.25">
      <c r="A127" s="119" t="s">
        <v>149</v>
      </c>
      <c r="B127" s="43">
        <v>134.69999999999999</v>
      </c>
      <c r="C127" s="43">
        <v>134.69999999999999</v>
      </c>
      <c r="D127" s="43">
        <v>134.69999999999999</v>
      </c>
      <c r="E127" s="43">
        <v>134.69999999999999</v>
      </c>
      <c r="F127" s="43">
        <v>134.69999999999999</v>
      </c>
      <c r="G127" s="43">
        <v>134.69999999999999</v>
      </c>
      <c r="H127" s="43">
        <v>134.69999999999999</v>
      </c>
      <c r="I127" s="43">
        <v>134.69999999999999</v>
      </c>
      <c r="J127" s="43">
        <v>134.69999999999999</v>
      </c>
      <c r="K127" s="43">
        <v>134.69999999999999</v>
      </c>
      <c r="L127" s="43">
        <v>134.69999999999999</v>
      </c>
      <c r="M127" s="43">
        <v>131.6</v>
      </c>
      <c r="N127" s="43">
        <v>131.6</v>
      </c>
      <c r="O127" s="43">
        <v>131.6</v>
      </c>
      <c r="P127" s="43">
        <v>131.6</v>
      </c>
      <c r="Q127" s="43">
        <v>133.5</v>
      </c>
      <c r="R127" s="43">
        <v>133.5</v>
      </c>
      <c r="S127" s="43">
        <v>129</v>
      </c>
      <c r="T127" s="43">
        <v>129.9</v>
      </c>
      <c r="U127" s="43">
        <v>131.6</v>
      </c>
      <c r="V127" s="43">
        <v>133.9</v>
      </c>
      <c r="W127" s="43">
        <v>133.1</v>
      </c>
      <c r="X127" s="43">
        <v>132.80000000000001</v>
      </c>
      <c r="Y127" s="43">
        <v>130.1</v>
      </c>
      <c r="Z127" s="43">
        <v>130.1</v>
      </c>
      <c r="AA127" s="43">
        <v>133.9</v>
      </c>
      <c r="AB127" s="43">
        <v>132.30000000000001</v>
      </c>
      <c r="AC127" s="43">
        <v>132.30000000000001</v>
      </c>
      <c r="AD127" s="43">
        <v>133</v>
      </c>
      <c r="AE127" s="43">
        <v>133</v>
      </c>
      <c r="AF127" s="43">
        <v>135.5</v>
      </c>
      <c r="AG127" s="120"/>
      <c r="AH127" s="46">
        <f t="shared" si="23"/>
        <v>135.5</v>
      </c>
      <c r="AI127" s="47">
        <f t="shared" si="24"/>
        <v>129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131.9</v>
      </c>
      <c r="E128" s="43">
        <v>131.9</v>
      </c>
      <c r="F128" s="43">
        <v>131.9</v>
      </c>
      <c r="G128" s="43">
        <v>131.9</v>
      </c>
      <c r="H128" s="43">
        <v>131.9</v>
      </c>
      <c r="I128" s="43">
        <v>131.9</v>
      </c>
      <c r="J128" s="43">
        <v>131.9</v>
      </c>
      <c r="K128" s="43">
        <v>131.9</v>
      </c>
      <c r="L128" s="43">
        <v>131.9</v>
      </c>
      <c r="M128" s="43">
        <v>131.69999999999999</v>
      </c>
      <c r="N128" s="43">
        <v>131.69999999999999</v>
      </c>
      <c r="O128" s="43">
        <v>131.69999999999999</v>
      </c>
      <c r="P128" s="43">
        <v>131.69999999999999</v>
      </c>
      <c r="Q128" s="43">
        <v>126.8</v>
      </c>
      <c r="R128" s="43">
        <v>126.8</v>
      </c>
      <c r="S128" s="43">
        <v>128.5</v>
      </c>
      <c r="T128" s="43">
        <v>129.9</v>
      </c>
      <c r="U128" s="43">
        <v>131.6</v>
      </c>
      <c r="V128" s="43">
        <v>131.9</v>
      </c>
      <c r="W128" s="43">
        <v>125.8</v>
      </c>
      <c r="X128" s="43">
        <v>131.69999999999999</v>
      </c>
      <c r="Y128" s="43">
        <v>128.9</v>
      </c>
      <c r="Z128" s="43">
        <v>128.9</v>
      </c>
      <c r="AA128" s="43">
        <v>131</v>
      </c>
      <c r="AB128" s="43">
        <v>132.1</v>
      </c>
      <c r="AC128" s="43">
        <v>132.1</v>
      </c>
      <c r="AD128" s="43">
        <v>132.30000000000001</v>
      </c>
      <c r="AE128" s="43">
        <v>132.30000000000001</v>
      </c>
      <c r="AF128" s="43">
        <v>133.6</v>
      </c>
      <c r="AG128" s="120"/>
      <c r="AH128" s="46">
        <f t="shared" si="23"/>
        <v>133.6</v>
      </c>
      <c r="AI128" s="47">
        <f t="shared" si="24"/>
        <v>125.8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135</v>
      </c>
      <c r="C130" s="43">
        <v>135</v>
      </c>
      <c r="D130" s="43">
        <v>135</v>
      </c>
      <c r="E130" s="43">
        <v>135</v>
      </c>
      <c r="F130" s="43">
        <v>135</v>
      </c>
      <c r="G130" s="43">
        <v>135</v>
      </c>
      <c r="H130" s="43">
        <v>135</v>
      </c>
      <c r="I130" s="43">
        <v>135</v>
      </c>
      <c r="J130" s="43">
        <v>135</v>
      </c>
      <c r="K130" s="43">
        <v>135</v>
      </c>
      <c r="L130" s="43">
        <v>135</v>
      </c>
      <c r="M130" s="43">
        <v>135.30000000000001</v>
      </c>
      <c r="N130" s="43">
        <v>135.30000000000001</v>
      </c>
      <c r="O130" s="43">
        <v>135.30000000000001</v>
      </c>
      <c r="P130" s="43">
        <v>135.30000000000001</v>
      </c>
      <c r="Q130" s="43">
        <v>136</v>
      </c>
      <c r="R130" s="43">
        <v>136</v>
      </c>
      <c r="S130" s="43">
        <v>133.30000000000001</v>
      </c>
      <c r="T130" s="43">
        <v>135.19999999999999</v>
      </c>
      <c r="U130" s="43">
        <v>134.77000000000001</v>
      </c>
      <c r="V130" s="43">
        <v>136.69999999999999</v>
      </c>
      <c r="W130" s="43">
        <v>134.80000000000001</v>
      </c>
      <c r="X130" s="43">
        <v>136.19999999999999</v>
      </c>
      <c r="Y130" s="43">
        <v>134.30000000000001</v>
      </c>
      <c r="Z130" s="43">
        <v>134.30000000000001</v>
      </c>
      <c r="AA130" s="43">
        <v>135</v>
      </c>
      <c r="AB130" s="43">
        <v>137.1</v>
      </c>
      <c r="AC130" s="43">
        <v>137.1</v>
      </c>
      <c r="AD130" s="43">
        <v>138.4</v>
      </c>
      <c r="AE130" s="43">
        <v>138.4</v>
      </c>
      <c r="AF130" s="43">
        <v>137.80000000000001</v>
      </c>
      <c r="AG130" s="120"/>
      <c r="AH130" s="46">
        <f t="shared" si="23"/>
        <v>138.4</v>
      </c>
      <c r="AI130" s="47">
        <f t="shared" si="24"/>
        <v>133.30000000000001</v>
      </c>
    </row>
    <row r="131" spans="1:35" x14ac:dyDescent="0.25">
      <c r="A131" s="121" t="s">
        <v>153</v>
      </c>
      <c r="B131" s="122">
        <v>133.19999999999999</v>
      </c>
      <c r="C131" s="122">
        <v>133.19999999999999</v>
      </c>
      <c r="D131" s="122">
        <v>133.19999999999999</v>
      </c>
      <c r="E131" s="122">
        <v>133.19999999999999</v>
      </c>
      <c r="F131" s="122">
        <v>133.19999999999999</v>
      </c>
      <c r="G131" s="122">
        <v>133.19999999999999</v>
      </c>
      <c r="H131" s="122">
        <v>133.19999999999999</v>
      </c>
      <c r="I131" s="122">
        <v>133.19999999999999</v>
      </c>
      <c r="J131" s="122">
        <v>133.19999999999999</v>
      </c>
      <c r="K131" s="122">
        <v>133.19999999999999</v>
      </c>
      <c r="L131" s="122">
        <v>133.19999999999999</v>
      </c>
      <c r="M131" s="122">
        <v>134.6</v>
      </c>
      <c r="N131" s="122">
        <v>134.6</v>
      </c>
      <c r="O131" s="122">
        <v>134.6</v>
      </c>
      <c r="P131" s="122">
        <v>134.6</v>
      </c>
      <c r="Q131" s="122">
        <v>133.69999999999999</v>
      </c>
      <c r="R131" s="122">
        <v>133.69999999999999</v>
      </c>
      <c r="S131" s="122">
        <v>130.4</v>
      </c>
      <c r="T131" s="122">
        <v>133</v>
      </c>
      <c r="U131" s="122">
        <v>133.30000000000001</v>
      </c>
      <c r="V131" s="122">
        <v>136.30000000000001</v>
      </c>
      <c r="W131" s="122">
        <v>132.5</v>
      </c>
      <c r="X131" s="122">
        <v>133.9</v>
      </c>
      <c r="Y131" s="122">
        <v>132.4</v>
      </c>
      <c r="Z131" s="122">
        <v>132.4</v>
      </c>
      <c r="AA131" s="122">
        <v>134.9</v>
      </c>
      <c r="AB131" s="122">
        <v>135.6</v>
      </c>
      <c r="AC131" s="122">
        <v>135.6</v>
      </c>
      <c r="AD131" s="122">
        <v>135</v>
      </c>
      <c r="AE131" s="122">
        <v>135</v>
      </c>
      <c r="AF131" s="122">
        <v>132.1</v>
      </c>
      <c r="AG131" s="123"/>
      <c r="AH131" s="46">
        <f t="shared" si="23"/>
        <v>136.30000000000001</v>
      </c>
      <c r="AI131" s="47">
        <f t="shared" si="24"/>
        <v>130.4</v>
      </c>
    </row>
    <row r="132" spans="1:35" x14ac:dyDescent="0.25">
      <c r="A132" s="119" t="s">
        <v>154</v>
      </c>
      <c r="B132" s="43">
        <v>129.5</v>
      </c>
      <c r="C132" s="43">
        <v>129.5</v>
      </c>
      <c r="D132" s="43">
        <v>129.5</v>
      </c>
      <c r="E132" s="43">
        <v>129.5</v>
      </c>
      <c r="F132" s="43">
        <v>129.5</v>
      </c>
      <c r="G132" s="43">
        <v>129.5</v>
      </c>
      <c r="H132" s="43">
        <v>129.5</v>
      </c>
      <c r="I132" s="43">
        <v>129.5</v>
      </c>
      <c r="J132" s="43">
        <v>129.5</v>
      </c>
      <c r="K132" s="43">
        <v>129.5</v>
      </c>
      <c r="L132" s="43">
        <v>129.5</v>
      </c>
      <c r="M132" s="43">
        <v>133.30000000000001</v>
      </c>
      <c r="N132" s="43">
        <v>133.30000000000001</v>
      </c>
      <c r="O132" s="43">
        <v>133.30000000000001</v>
      </c>
      <c r="P132" s="43">
        <v>133.30000000000001</v>
      </c>
      <c r="Q132" s="43">
        <v>135</v>
      </c>
      <c r="R132" s="43">
        <v>135</v>
      </c>
      <c r="S132" s="43">
        <v>123.77</v>
      </c>
      <c r="T132" s="43">
        <v>132.88</v>
      </c>
      <c r="U132" s="43">
        <v>133</v>
      </c>
      <c r="V132" s="43">
        <v>132</v>
      </c>
      <c r="W132" s="43">
        <v>127.8</v>
      </c>
      <c r="X132" s="43">
        <v>130.5</v>
      </c>
      <c r="Y132" s="43">
        <v>131</v>
      </c>
      <c r="Z132" s="43">
        <v>131</v>
      </c>
      <c r="AA132" s="43">
        <v>134</v>
      </c>
      <c r="AB132" s="43">
        <v>131.5</v>
      </c>
      <c r="AC132" s="43">
        <v>131.5</v>
      </c>
      <c r="AD132" s="43">
        <v>136</v>
      </c>
      <c r="AE132" s="43">
        <v>136</v>
      </c>
      <c r="AF132" s="43">
        <v>134.30000000000001</v>
      </c>
      <c r="AG132" s="120"/>
      <c r="AH132" s="46">
        <f t="shared" si="23"/>
        <v>136</v>
      </c>
      <c r="AI132" s="47">
        <f t="shared" si="24"/>
        <v>123.77</v>
      </c>
    </row>
    <row r="133" spans="1:35" ht="15.75" thickBot="1" x14ac:dyDescent="0.3">
      <c r="A133" s="119" t="s">
        <v>155</v>
      </c>
      <c r="B133" s="101">
        <v>65.8</v>
      </c>
      <c r="C133" s="101">
        <v>65.8</v>
      </c>
      <c r="D133" s="101">
        <v>65.8</v>
      </c>
      <c r="E133" s="101">
        <v>65.8</v>
      </c>
      <c r="F133" s="101">
        <v>65.8</v>
      </c>
      <c r="G133" s="101">
        <v>65.8</v>
      </c>
      <c r="H133" s="101">
        <v>65.8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65.900000000000006</v>
      </c>
      <c r="N133" s="101">
        <v>65.900000000000006</v>
      </c>
      <c r="O133" s="101">
        <v>65.900000000000006</v>
      </c>
      <c r="P133" s="101">
        <v>65.900000000000006</v>
      </c>
      <c r="Q133" s="101">
        <v>67.5</v>
      </c>
      <c r="R133" s="101">
        <v>67.5</v>
      </c>
      <c r="S133" s="101">
        <v>65.3</v>
      </c>
      <c r="T133" s="101">
        <v>66.3</v>
      </c>
      <c r="U133" s="101">
        <v>66</v>
      </c>
      <c r="V133" s="101">
        <v>66.8</v>
      </c>
      <c r="W133" s="101">
        <v>67.099999999999994</v>
      </c>
      <c r="X133" s="101">
        <v>66.8</v>
      </c>
      <c r="Y133" s="101">
        <v>65.5</v>
      </c>
      <c r="Z133" s="101">
        <v>65.5</v>
      </c>
      <c r="AA133" s="101">
        <v>66.3</v>
      </c>
      <c r="AB133" s="101">
        <v>66.7</v>
      </c>
      <c r="AC133" s="101">
        <v>66.7</v>
      </c>
      <c r="AD133" s="101">
        <v>68.3</v>
      </c>
      <c r="AE133" s="101">
        <v>68.3</v>
      </c>
      <c r="AF133" s="101">
        <v>68.7</v>
      </c>
      <c r="AG133" s="124"/>
      <c r="AH133" s="46">
        <f t="shared" si="23"/>
        <v>68.7</v>
      </c>
      <c r="AI133" s="47">
        <f t="shared" si="24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:O135" si="49">SUM(B26,B32,B45:B46,B82,B84:B85,B87,B89,B137:B142,B177,B183,B189,B198,B200,B212,B219,B222:B223,B230,B232,B234,B238:B240,B242:B244,B249,B255:B256,B258:B260,B161,B166)</f>
        <v>154.73999999999998</v>
      </c>
      <c r="C135" s="114">
        <f t="shared" si="49"/>
        <v>154.73999999999998</v>
      </c>
      <c r="D135" s="114">
        <f t="shared" si="49"/>
        <v>154.73999999999998</v>
      </c>
      <c r="E135" s="114">
        <f t="shared" si="49"/>
        <v>154.73999999999998</v>
      </c>
      <c r="F135" s="114">
        <f t="shared" si="49"/>
        <v>154.73999999999998</v>
      </c>
      <c r="G135" s="114">
        <f t="shared" si="49"/>
        <v>154.73999999999998</v>
      </c>
      <c r="H135" s="114">
        <f t="shared" si="49"/>
        <v>154.73999999999998</v>
      </c>
      <c r="I135" s="114">
        <f t="shared" si="49"/>
        <v>154.73999999999998</v>
      </c>
      <c r="J135" s="114">
        <f t="shared" si="49"/>
        <v>154.73999999999998</v>
      </c>
      <c r="K135" s="114">
        <f t="shared" si="49"/>
        <v>154.73999999999998</v>
      </c>
      <c r="L135" s="114">
        <f t="shared" si="49"/>
        <v>154.73999999999998</v>
      </c>
      <c r="M135" s="114">
        <f t="shared" si="49"/>
        <v>354.44</v>
      </c>
      <c r="N135" s="114">
        <f t="shared" si="49"/>
        <v>362.94</v>
      </c>
      <c r="O135" s="114">
        <f t="shared" si="49"/>
        <v>356.64000000000004</v>
      </c>
      <c r="P135" s="114">
        <f t="shared" ref="P135:AF135" si="50">SUM(P26,P32,P45:P46,P82,P84:P85,P87,P89,P137:P142,P177,P183,P189,P198,P200,P212,P219,P222:P223,P230,P232,P234,P238:P240,P242:P244,P249,P255:P256,P258:P260,P161,P166)</f>
        <v>363.84000000000003</v>
      </c>
      <c r="Q135" s="114">
        <f t="shared" si="50"/>
        <v>276.94</v>
      </c>
      <c r="R135" s="114">
        <f t="shared" si="50"/>
        <v>268.94</v>
      </c>
      <c r="S135" s="114">
        <f t="shared" si="50"/>
        <v>268.14</v>
      </c>
      <c r="T135" s="114">
        <f t="shared" si="50"/>
        <v>268.14</v>
      </c>
      <c r="U135" s="114">
        <f t="shared" si="50"/>
        <v>261.33999999999997</v>
      </c>
      <c r="V135" s="114">
        <f t="shared" si="50"/>
        <v>252.44</v>
      </c>
      <c r="W135" s="114">
        <f t="shared" si="50"/>
        <v>277.23999999999995</v>
      </c>
      <c r="X135" s="114">
        <f t="shared" si="50"/>
        <v>276.73999999999995</v>
      </c>
      <c r="Y135" s="114">
        <f t="shared" si="50"/>
        <v>276.73999999999995</v>
      </c>
      <c r="Z135" s="114">
        <f t="shared" si="50"/>
        <v>271.33999999999997</v>
      </c>
      <c r="AA135" s="114">
        <f t="shared" si="50"/>
        <v>271.33999999999997</v>
      </c>
      <c r="AB135" s="114">
        <f t="shared" si="50"/>
        <v>268.54000000000002</v>
      </c>
      <c r="AC135" s="114">
        <f t="shared" si="50"/>
        <v>250.54</v>
      </c>
      <c r="AD135" s="114">
        <f t="shared" si="50"/>
        <v>238.34</v>
      </c>
      <c r="AE135" s="114">
        <f t="shared" si="50"/>
        <v>238.34</v>
      </c>
      <c r="AF135" s="114">
        <f t="shared" si="50"/>
        <v>238.34</v>
      </c>
      <c r="AG135" s="127"/>
      <c r="AH135" s="46">
        <f t="shared" si="23"/>
        <v>363.84000000000003</v>
      </c>
      <c r="AI135" s="47">
        <f t="shared" si="24"/>
        <v>154.73999999999998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29"/>
      <c r="H136" s="129"/>
      <c r="I136" s="129"/>
      <c r="J136" s="129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3">
        <v>23.3</v>
      </c>
      <c r="C137" s="133">
        <v>23.3</v>
      </c>
      <c r="D137" s="133">
        <v>23.3</v>
      </c>
      <c r="E137" s="133">
        <v>23.3</v>
      </c>
      <c r="F137" s="133">
        <v>23.3</v>
      </c>
      <c r="G137" s="133">
        <v>23.3</v>
      </c>
      <c r="H137" s="133">
        <v>23.3</v>
      </c>
      <c r="I137" s="133">
        <v>23.3</v>
      </c>
      <c r="J137" s="133">
        <v>23.3</v>
      </c>
      <c r="K137" s="133">
        <v>23.3</v>
      </c>
      <c r="L137" s="133">
        <v>23.3</v>
      </c>
      <c r="M137" s="133">
        <v>47</v>
      </c>
      <c r="N137" s="133">
        <v>47</v>
      </c>
      <c r="O137" s="133">
        <v>43.9</v>
      </c>
      <c r="P137" s="133">
        <v>43.9</v>
      </c>
      <c r="Q137" s="133">
        <v>29.5</v>
      </c>
      <c r="R137" s="133">
        <v>29.5</v>
      </c>
      <c r="S137" s="133">
        <v>29.5</v>
      </c>
      <c r="T137" s="133">
        <v>29.5</v>
      </c>
      <c r="U137" s="133">
        <v>29.5</v>
      </c>
      <c r="V137" s="133">
        <v>29.5</v>
      </c>
      <c r="W137" s="133">
        <v>28.4</v>
      </c>
      <c r="X137" s="133">
        <v>28.4</v>
      </c>
      <c r="Y137" s="133">
        <v>28.4</v>
      </c>
      <c r="Z137" s="133">
        <v>28.4</v>
      </c>
      <c r="AA137" s="133">
        <v>28.4</v>
      </c>
      <c r="AB137" s="133">
        <v>29</v>
      </c>
      <c r="AC137" s="133">
        <v>21</v>
      </c>
      <c r="AD137" s="133">
        <v>28.7</v>
      </c>
      <c r="AE137" s="133">
        <v>28.7</v>
      </c>
      <c r="AF137" s="133">
        <v>28.7</v>
      </c>
      <c r="AG137" s="134">
        <v>75</v>
      </c>
      <c r="AH137" s="46">
        <f t="shared" si="23"/>
        <v>47</v>
      </c>
      <c r="AI137" s="47">
        <f t="shared" si="24"/>
        <v>21</v>
      </c>
    </row>
    <row r="138" spans="1:35" x14ac:dyDescent="0.25">
      <c r="A138" s="135" t="s">
        <v>160</v>
      </c>
      <c r="B138" s="136">
        <v>17.600000000000001</v>
      </c>
      <c r="C138" s="136">
        <v>17.600000000000001</v>
      </c>
      <c r="D138" s="136">
        <v>17.600000000000001</v>
      </c>
      <c r="E138" s="136">
        <v>17.600000000000001</v>
      </c>
      <c r="F138" s="136">
        <v>17.600000000000001</v>
      </c>
      <c r="G138" s="136">
        <v>17.600000000000001</v>
      </c>
      <c r="H138" s="136">
        <v>17.600000000000001</v>
      </c>
      <c r="I138" s="136">
        <v>17.600000000000001</v>
      </c>
      <c r="J138" s="136">
        <v>17.600000000000001</v>
      </c>
      <c r="K138" s="136">
        <v>17.600000000000001</v>
      </c>
      <c r="L138" s="136">
        <v>17.600000000000001</v>
      </c>
      <c r="M138" s="136">
        <v>32.299999999999997</v>
      </c>
      <c r="N138" s="136">
        <v>32.299999999999997</v>
      </c>
      <c r="O138" s="136">
        <v>26.3</v>
      </c>
      <c r="P138" s="136">
        <v>26.3</v>
      </c>
      <c r="Q138" s="136">
        <v>7</v>
      </c>
      <c r="R138" s="136">
        <v>7</v>
      </c>
      <c r="S138" s="136">
        <v>7</v>
      </c>
      <c r="T138" s="136">
        <v>7</v>
      </c>
      <c r="U138" s="136">
        <v>7</v>
      </c>
      <c r="V138" s="136">
        <v>7</v>
      </c>
      <c r="W138" s="136">
        <v>12</v>
      </c>
      <c r="X138" s="136">
        <v>12</v>
      </c>
      <c r="Y138" s="136">
        <v>12</v>
      </c>
      <c r="Z138" s="136">
        <v>12</v>
      </c>
      <c r="AA138" s="136">
        <v>12</v>
      </c>
      <c r="AB138" s="136">
        <v>14</v>
      </c>
      <c r="AC138" s="136">
        <v>13</v>
      </c>
      <c r="AD138" s="136">
        <v>11.4</v>
      </c>
      <c r="AE138" s="136">
        <v>11.4</v>
      </c>
      <c r="AF138" s="136">
        <v>11.4</v>
      </c>
      <c r="AG138" s="134">
        <v>240</v>
      </c>
      <c r="AH138" s="46">
        <f t="shared" si="23"/>
        <v>32.299999999999997</v>
      </c>
      <c r="AI138" s="47">
        <f t="shared" si="24"/>
        <v>7</v>
      </c>
    </row>
    <row r="139" spans="1:35" x14ac:dyDescent="0.25">
      <c r="A139" s="135" t="s">
        <v>161</v>
      </c>
      <c r="B139" s="136">
        <v>-14</v>
      </c>
      <c r="C139" s="136">
        <v>-14</v>
      </c>
      <c r="D139" s="136">
        <v>-14</v>
      </c>
      <c r="E139" s="136">
        <v>-14</v>
      </c>
      <c r="F139" s="136">
        <v>-14</v>
      </c>
      <c r="G139" s="136">
        <v>-14</v>
      </c>
      <c r="H139" s="136">
        <v>-14</v>
      </c>
      <c r="I139" s="136">
        <v>-14</v>
      </c>
      <c r="J139" s="136">
        <v>-14</v>
      </c>
      <c r="K139" s="136">
        <v>-14</v>
      </c>
      <c r="L139" s="136">
        <v>-14</v>
      </c>
      <c r="M139" s="136">
        <v>1.3</v>
      </c>
      <c r="N139" s="136">
        <v>1.3</v>
      </c>
      <c r="O139" s="136">
        <v>3.9</v>
      </c>
      <c r="P139" s="136">
        <v>3.9</v>
      </c>
      <c r="Q139" s="136">
        <v>1</v>
      </c>
      <c r="R139" s="136">
        <v>1</v>
      </c>
      <c r="S139" s="136">
        <v>1</v>
      </c>
      <c r="T139" s="136">
        <v>1</v>
      </c>
      <c r="U139" s="136">
        <v>1</v>
      </c>
      <c r="V139" s="136">
        <v>1</v>
      </c>
      <c r="W139" s="136">
        <v>1</v>
      </c>
      <c r="X139" s="136">
        <v>1</v>
      </c>
      <c r="Y139" s="136">
        <v>1</v>
      </c>
      <c r="Z139" s="136">
        <v>1</v>
      </c>
      <c r="AA139" s="136">
        <v>1</v>
      </c>
      <c r="AB139" s="136">
        <v>-9</v>
      </c>
      <c r="AC139" s="136">
        <v>-6</v>
      </c>
      <c r="AD139" s="136">
        <v>-3.1</v>
      </c>
      <c r="AE139" s="136">
        <v>-3.1</v>
      </c>
      <c r="AF139" s="136">
        <v>-3.1</v>
      </c>
      <c r="AG139" s="134">
        <v>240</v>
      </c>
      <c r="AH139" s="46">
        <f t="shared" ref="AH139:AH145" si="51">MAX(B139:AF139)</f>
        <v>3.9</v>
      </c>
      <c r="AI139" s="47">
        <f t="shared" ref="AI139:AI145" si="52">MIN(B139:AF139)</f>
        <v>-14</v>
      </c>
    </row>
    <row r="140" spans="1:35" x14ac:dyDescent="0.25">
      <c r="A140" s="135" t="s">
        <v>162</v>
      </c>
      <c r="B140" s="137">
        <v>12</v>
      </c>
      <c r="C140" s="137">
        <v>12</v>
      </c>
      <c r="D140" s="137">
        <v>12</v>
      </c>
      <c r="E140" s="137">
        <v>12</v>
      </c>
      <c r="F140" s="137">
        <v>12</v>
      </c>
      <c r="G140" s="137">
        <v>12</v>
      </c>
      <c r="H140" s="137">
        <v>12</v>
      </c>
      <c r="I140" s="137">
        <v>12</v>
      </c>
      <c r="J140" s="137">
        <v>12</v>
      </c>
      <c r="K140" s="137">
        <v>12</v>
      </c>
      <c r="L140" s="137">
        <v>12</v>
      </c>
      <c r="M140" s="137">
        <v>0.9</v>
      </c>
      <c r="N140" s="137">
        <v>0.9</v>
      </c>
      <c r="O140" s="137">
        <v>4.4000000000000004</v>
      </c>
      <c r="P140" s="137">
        <v>4.4000000000000004</v>
      </c>
      <c r="Q140" s="137">
        <v>-1</v>
      </c>
      <c r="R140" s="137">
        <v>-1</v>
      </c>
      <c r="S140" s="137">
        <v>-1</v>
      </c>
      <c r="T140" s="137">
        <v>-1</v>
      </c>
      <c r="U140" s="137">
        <v>-1</v>
      </c>
      <c r="V140" s="137">
        <v>-1</v>
      </c>
      <c r="W140" s="137">
        <v>-1.3</v>
      </c>
      <c r="X140" s="137">
        <v>-1.3</v>
      </c>
      <c r="Y140" s="137">
        <v>-1.3</v>
      </c>
      <c r="Z140" s="137">
        <v>-1.3</v>
      </c>
      <c r="AA140" s="137">
        <v>-1.3</v>
      </c>
      <c r="AB140" s="137">
        <v>8</v>
      </c>
      <c r="AC140" s="137">
        <v>5</v>
      </c>
      <c r="AD140" s="137">
        <v>2.8</v>
      </c>
      <c r="AE140" s="137">
        <v>2.8</v>
      </c>
      <c r="AF140" s="137">
        <v>2.8</v>
      </c>
      <c r="AG140" s="134"/>
      <c r="AH140" s="46">
        <f t="shared" si="51"/>
        <v>12</v>
      </c>
      <c r="AI140" s="47">
        <f t="shared" si="52"/>
        <v>-1.3</v>
      </c>
    </row>
    <row r="141" spans="1:35" x14ac:dyDescent="0.25">
      <c r="A141" s="135" t="s">
        <v>163</v>
      </c>
      <c r="B141" s="136">
        <v>11.6</v>
      </c>
      <c r="C141" s="136">
        <v>11.6</v>
      </c>
      <c r="D141" s="136">
        <v>11.6</v>
      </c>
      <c r="E141" s="136">
        <v>11.6</v>
      </c>
      <c r="F141" s="136">
        <v>11.6</v>
      </c>
      <c r="G141" s="136">
        <v>11.6</v>
      </c>
      <c r="H141" s="136">
        <v>11.6</v>
      </c>
      <c r="I141" s="136">
        <v>11.6</v>
      </c>
      <c r="J141" s="136">
        <v>11.6</v>
      </c>
      <c r="K141" s="136">
        <v>11.6</v>
      </c>
      <c r="L141" s="136">
        <v>11.6</v>
      </c>
      <c r="M141" s="136">
        <v>23.3</v>
      </c>
      <c r="N141" s="136">
        <v>23.3</v>
      </c>
      <c r="O141" s="136">
        <v>20</v>
      </c>
      <c r="P141" s="136">
        <v>20</v>
      </c>
      <c r="Q141" s="136">
        <v>18.100000000000001</v>
      </c>
      <c r="R141" s="136">
        <v>18.100000000000001</v>
      </c>
      <c r="S141" s="136">
        <v>18.100000000000001</v>
      </c>
      <c r="T141" s="136">
        <v>18.100000000000001</v>
      </c>
      <c r="U141" s="136">
        <v>18.100000000000001</v>
      </c>
      <c r="V141" s="136">
        <v>18.100000000000001</v>
      </c>
      <c r="W141" s="136">
        <v>21</v>
      </c>
      <c r="X141" s="136">
        <v>21</v>
      </c>
      <c r="Y141" s="136">
        <v>21</v>
      </c>
      <c r="Z141" s="136">
        <v>21</v>
      </c>
      <c r="AA141" s="136">
        <v>21</v>
      </c>
      <c r="AB141" s="136">
        <v>17</v>
      </c>
      <c r="AC141" s="136">
        <v>18</v>
      </c>
      <c r="AD141" s="136">
        <v>17.899999999999999</v>
      </c>
      <c r="AE141" s="136">
        <v>17.899999999999999</v>
      </c>
      <c r="AF141" s="136">
        <v>17.899999999999999</v>
      </c>
      <c r="AG141" s="134">
        <v>60</v>
      </c>
      <c r="AH141" s="46">
        <f t="shared" si="51"/>
        <v>23.3</v>
      </c>
      <c r="AI141" s="47">
        <f t="shared" si="52"/>
        <v>11.6</v>
      </c>
    </row>
    <row r="142" spans="1:35" x14ac:dyDescent="0.25">
      <c r="A142" s="135" t="s">
        <v>164</v>
      </c>
      <c r="B142" s="137">
        <v>11</v>
      </c>
      <c r="C142" s="137">
        <v>11</v>
      </c>
      <c r="D142" s="137">
        <v>11</v>
      </c>
      <c r="E142" s="137">
        <v>11</v>
      </c>
      <c r="F142" s="137">
        <v>11</v>
      </c>
      <c r="G142" s="137">
        <v>11</v>
      </c>
      <c r="H142" s="137">
        <v>11</v>
      </c>
      <c r="I142" s="137">
        <v>11</v>
      </c>
      <c r="J142" s="137">
        <v>11</v>
      </c>
      <c r="K142" s="137">
        <v>11</v>
      </c>
      <c r="L142" s="137">
        <v>11</v>
      </c>
      <c r="M142" s="137">
        <v>152.30000000000001</v>
      </c>
      <c r="N142" s="137">
        <v>152.30000000000001</v>
      </c>
      <c r="O142" s="137">
        <v>152.30000000000001</v>
      </c>
      <c r="P142" s="137">
        <v>152.30000000000001</v>
      </c>
      <c r="Q142" s="137">
        <v>109.2</v>
      </c>
      <c r="R142" s="137">
        <v>109.2</v>
      </c>
      <c r="S142" s="137">
        <v>109.2</v>
      </c>
      <c r="T142" s="137">
        <v>109.2</v>
      </c>
      <c r="U142" s="137">
        <v>109.2</v>
      </c>
      <c r="V142" s="137">
        <v>109.2</v>
      </c>
      <c r="W142" s="137">
        <v>125.5</v>
      </c>
      <c r="X142" s="137">
        <v>125.5</v>
      </c>
      <c r="Y142" s="137">
        <v>125.5</v>
      </c>
      <c r="Z142" s="137">
        <v>125.5</v>
      </c>
      <c r="AA142" s="137">
        <v>125.5</v>
      </c>
      <c r="AB142" s="137">
        <v>120</v>
      </c>
      <c r="AC142" s="137">
        <v>110</v>
      </c>
      <c r="AD142" s="137">
        <v>91.1</v>
      </c>
      <c r="AE142" s="137">
        <v>91.1</v>
      </c>
      <c r="AF142" s="137">
        <v>91.1</v>
      </c>
      <c r="AG142" s="138">
        <v>120</v>
      </c>
      <c r="AH142" s="46">
        <f t="shared" si="51"/>
        <v>152.30000000000001</v>
      </c>
      <c r="AI142" s="47">
        <f t="shared" si="52"/>
        <v>11</v>
      </c>
    </row>
    <row r="143" spans="1:35" x14ac:dyDescent="0.25">
      <c r="A143" s="135" t="s">
        <v>165</v>
      </c>
      <c r="B143" s="137">
        <v>38</v>
      </c>
      <c r="C143" s="137">
        <v>38</v>
      </c>
      <c r="D143" s="137">
        <v>38</v>
      </c>
      <c r="E143" s="137">
        <v>38</v>
      </c>
      <c r="F143" s="137">
        <v>38</v>
      </c>
      <c r="G143" s="137">
        <v>38</v>
      </c>
      <c r="H143" s="137">
        <v>38</v>
      </c>
      <c r="I143" s="137">
        <v>38</v>
      </c>
      <c r="J143" s="137">
        <v>38</v>
      </c>
      <c r="K143" s="137">
        <v>38</v>
      </c>
      <c r="L143" s="137">
        <v>38</v>
      </c>
      <c r="M143" s="137">
        <v>103.2</v>
      </c>
      <c r="N143" s="137">
        <v>103.2</v>
      </c>
      <c r="O143" s="137">
        <v>103.2</v>
      </c>
      <c r="P143" s="137">
        <v>103.2</v>
      </c>
      <c r="Q143" s="137">
        <v>82.8</v>
      </c>
      <c r="R143" s="137">
        <v>82.8</v>
      </c>
      <c r="S143" s="137">
        <v>82.8</v>
      </c>
      <c r="T143" s="137">
        <v>82.8</v>
      </c>
      <c r="U143" s="137">
        <v>82.8</v>
      </c>
      <c r="V143" s="137">
        <v>82.8</v>
      </c>
      <c r="W143" s="137">
        <v>92</v>
      </c>
      <c r="X143" s="137">
        <v>92</v>
      </c>
      <c r="Y143" s="137">
        <v>92</v>
      </c>
      <c r="Z143" s="137">
        <v>92</v>
      </c>
      <c r="AA143" s="137">
        <v>92</v>
      </c>
      <c r="AB143" s="137">
        <v>98</v>
      </c>
      <c r="AC143" s="137">
        <v>90</v>
      </c>
      <c r="AD143" s="137">
        <v>77.2</v>
      </c>
      <c r="AE143" s="137">
        <v>77.2</v>
      </c>
      <c r="AF143" s="137">
        <v>77.2</v>
      </c>
      <c r="AG143" s="138"/>
      <c r="AH143" s="46">
        <f t="shared" si="51"/>
        <v>103.2</v>
      </c>
      <c r="AI143" s="47">
        <f t="shared" si="52"/>
        <v>38</v>
      </c>
    </row>
    <row r="144" spans="1:35" x14ac:dyDescent="0.25">
      <c r="A144" s="135" t="s">
        <v>166</v>
      </c>
      <c r="B144" s="137">
        <v>-17</v>
      </c>
      <c r="C144" s="137">
        <v>-17</v>
      </c>
      <c r="D144" s="137">
        <v>-17</v>
      </c>
      <c r="E144" s="137">
        <v>-17</v>
      </c>
      <c r="F144" s="137">
        <v>-17</v>
      </c>
      <c r="G144" s="137">
        <v>-17</v>
      </c>
      <c r="H144" s="137">
        <v>-17</v>
      </c>
      <c r="I144" s="137">
        <v>-17</v>
      </c>
      <c r="J144" s="137">
        <v>-17</v>
      </c>
      <c r="K144" s="137">
        <v>-17</v>
      </c>
      <c r="L144" s="137">
        <v>-17</v>
      </c>
      <c r="M144" s="137">
        <v>-43.6</v>
      </c>
      <c r="N144" s="137">
        <v>-43.6</v>
      </c>
      <c r="O144" s="137">
        <v>-43.6</v>
      </c>
      <c r="P144" s="137">
        <v>-43.6</v>
      </c>
      <c r="Q144" s="137">
        <v>2.6</v>
      </c>
      <c r="R144" s="137">
        <v>2.6</v>
      </c>
      <c r="S144" s="137">
        <v>2.6</v>
      </c>
      <c r="T144" s="137">
        <v>2.6</v>
      </c>
      <c r="U144" s="137">
        <v>2.6</v>
      </c>
      <c r="V144" s="137">
        <v>2.6</v>
      </c>
      <c r="W144" s="137">
        <v>-18.7</v>
      </c>
      <c r="X144" s="137">
        <v>-18.7</v>
      </c>
      <c r="Y144" s="137">
        <v>-18.7</v>
      </c>
      <c r="Z144" s="137">
        <v>-18.7</v>
      </c>
      <c r="AA144" s="137">
        <v>-18.7</v>
      </c>
      <c r="AB144" s="137">
        <v>-24</v>
      </c>
      <c r="AC144" s="137">
        <v>-25</v>
      </c>
      <c r="AD144" s="137">
        <v>-35.299999999999997</v>
      </c>
      <c r="AE144" s="137">
        <v>-35.299999999999997</v>
      </c>
      <c r="AF144" s="137">
        <v>-35.299999999999997</v>
      </c>
      <c r="AG144" s="138"/>
      <c r="AH144" s="46">
        <f t="shared" si="51"/>
        <v>2.6</v>
      </c>
      <c r="AI144" s="47">
        <f t="shared" si="52"/>
        <v>-43.6</v>
      </c>
    </row>
    <row r="145" spans="1:37" x14ac:dyDescent="0.25">
      <c r="A145" s="135" t="s">
        <v>167</v>
      </c>
      <c r="B145" s="137">
        <v>-19</v>
      </c>
      <c r="C145" s="137">
        <v>-19</v>
      </c>
      <c r="D145" s="137">
        <v>-19</v>
      </c>
      <c r="E145" s="137">
        <v>-19</v>
      </c>
      <c r="F145" s="137">
        <v>-19</v>
      </c>
      <c r="G145" s="137">
        <v>-19</v>
      </c>
      <c r="H145" s="137">
        <v>-19</v>
      </c>
      <c r="I145" s="137">
        <v>-19</v>
      </c>
      <c r="J145" s="137">
        <v>-19</v>
      </c>
      <c r="K145" s="137">
        <v>-19</v>
      </c>
      <c r="L145" s="137">
        <v>-19</v>
      </c>
      <c r="M145" s="137">
        <v>-104.3</v>
      </c>
      <c r="N145" s="137">
        <v>-104.3</v>
      </c>
      <c r="O145" s="137">
        <v>-104.3</v>
      </c>
      <c r="P145" s="137">
        <v>-104.3</v>
      </c>
      <c r="Q145" s="137">
        <v>-139</v>
      </c>
      <c r="R145" s="137">
        <v>-139</v>
      </c>
      <c r="S145" s="137">
        <v>-139</v>
      </c>
      <c r="T145" s="137">
        <v>-139</v>
      </c>
      <c r="U145" s="137">
        <v>-139</v>
      </c>
      <c r="V145" s="137">
        <v>-139</v>
      </c>
      <c r="W145" s="137">
        <v>-33.299999999999997</v>
      </c>
      <c r="X145" s="137">
        <v>-33.299999999999997</v>
      </c>
      <c r="Y145" s="137">
        <v>-33.299999999999997</v>
      </c>
      <c r="Z145" s="137">
        <v>-33.299999999999997</v>
      </c>
      <c r="AA145" s="137">
        <v>-33.299999999999997</v>
      </c>
      <c r="AB145" s="137">
        <v>5</v>
      </c>
      <c r="AC145" s="137">
        <v>10</v>
      </c>
      <c r="AD145" s="137">
        <v>-28.9</v>
      </c>
      <c r="AE145" s="137">
        <v>-28.9</v>
      </c>
      <c r="AF145" s="137">
        <v>-28.9</v>
      </c>
      <c r="AG145" s="138"/>
      <c r="AH145" s="46">
        <f t="shared" si="51"/>
        <v>10</v>
      </c>
      <c r="AI145" s="47">
        <f t="shared" si="52"/>
        <v>-139</v>
      </c>
    </row>
    <row r="146" spans="1:37" x14ac:dyDescent="0.25">
      <c r="A146" s="135" t="s">
        <v>168</v>
      </c>
      <c r="B146" s="137">
        <v>-173</v>
      </c>
      <c r="C146" s="137">
        <v>-173</v>
      </c>
      <c r="D146" s="137">
        <v>-173</v>
      </c>
      <c r="E146" s="137">
        <v>-173</v>
      </c>
      <c r="F146" s="137">
        <v>-173</v>
      </c>
      <c r="G146" s="137">
        <v>-173</v>
      </c>
      <c r="H146" s="137">
        <v>-173</v>
      </c>
      <c r="I146" s="137">
        <v>-173</v>
      </c>
      <c r="J146" s="137">
        <v>-173</v>
      </c>
      <c r="K146" s="137">
        <v>-173</v>
      </c>
      <c r="L146" s="137">
        <v>-173</v>
      </c>
      <c r="M146" s="137">
        <v>-106.3</v>
      </c>
      <c r="N146" s="137">
        <v>-106.3</v>
      </c>
      <c r="O146" s="137">
        <v>-106.3</v>
      </c>
      <c r="P146" s="137">
        <v>-26</v>
      </c>
      <c r="Q146" s="137">
        <v>-23</v>
      </c>
      <c r="R146" s="137">
        <v>-23</v>
      </c>
      <c r="S146" s="137">
        <v>-23</v>
      </c>
      <c r="T146" s="137">
        <v>-23</v>
      </c>
      <c r="U146" s="137">
        <v>-23</v>
      </c>
      <c r="V146" s="137">
        <v>-23</v>
      </c>
      <c r="W146" s="137">
        <v>2.8</v>
      </c>
      <c r="X146" s="137">
        <v>2.8</v>
      </c>
      <c r="Y146" s="137">
        <v>2.8</v>
      </c>
      <c r="Z146" s="137">
        <v>2.8</v>
      </c>
      <c r="AA146" s="137">
        <v>2.8</v>
      </c>
      <c r="AB146" s="137">
        <v>-80</v>
      </c>
      <c r="AC146" s="137">
        <v>-85</v>
      </c>
      <c r="AD146" s="137">
        <v>-28.4</v>
      </c>
      <c r="AE146" s="137">
        <v>-28.4</v>
      </c>
      <c r="AF146" s="137">
        <v>-28.4</v>
      </c>
      <c r="AG146" s="138"/>
      <c r="AH146" s="46">
        <f t="shared" ref="AH146:AH158" si="53">MAX(B146:AF146)</f>
        <v>2.8</v>
      </c>
      <c r="AI146" s="47">
        <f t="shared" ref="AI146:AI158" si="54">MIN(B146:AF146)</f>
        <v>-173</v>
      </c>
    </row>
    <row r="147" spans="1:37" x14ac:dyDescent="0.25">
      <c r="A147" s="135" t="s">
        <v>169</v>
      </c>
      <c r="B147" s="137">
        <v>79.3</v>
      </c>
      <c r="C147" s="137">
        <v>79.3</v>
      </c>
      <c r="D147" s="137">
        <v>79.3</v>
      </c>
      <c r="E147" s="137">
        <v>79.3</v>
      </c>
      <c r="F147" s="137">
        <v>79.3</v>
      </c>
      <c r="G147" s="137">
        <v>79.3</v>
      </c>
      <c r="H147" s="137">
        <v>79.3</v>
      </c>
      <c r="I147" s="137">
        <v>79.3</v>
      </c>
      <c r="J147" s="137">
        <v>79.3</v>
      </c>
      <c r="K147" s="137">
        <v>79.3</v>
      </c>
      <c r="L147" s="137">
        <v>79.3</v>
      </c>
      <c r="M147" s="137">
        <v>9</v>
      </c>
      <c r="N147" s="137">
        <v>9</v>
      </c>
      <c r="O147" s="137">
        <v>9</v>
      </c>
      <c r="P147" s="137">
        <v>9</v>
      </c>
      <c r="Q147" s="137">
        <v>25</v>
      </c>
      <c r="R147" s="137">
        <v>25</v>
      </c>
      <c r="S147" s="137">
        <v>25</v>
      </c>
      <c r="T147" s="137">
        <v>25</v>
      </c>
      <c r="U147" s="137">
        <v>25</v>
      </c>
      <c r="V147" s="137">
        <v>25</v>
      </c>
      <c r="W147" s="137">
        <v>7.9</v>
      </c>
      <c r="X147" s="137">
        <v>7.9</v>
      </c>
      <c r="Y147" s="137">
        <v>7.9</v>
      </c>
      <c r="Z147" s="137">
        <v>7.9</v>
      </c>
      <c r="AA147" s="137">
        <v>7.9</v>
      </c>
      <c r="AB147" s="137">
        <v>10</v>
      </c>
      <c r="AC147" s="137">
        <v>12</v>
      </c>
      <c r="AD147" s="137">
        <v>13.9</v>
      </c>
      <c r="AE147" s="137">
        <v>13.9</v>
      </c>
      <c r="AF147" s="137">
        <v>13.9</v>
      </c>
      <c r="AG147" s="138"/>
      <c r="AH147" s="46">
        <f t="shared" si="53"/>
        <v>79.3</v>
      </c>
      <c r="AI147" s="47">
        <f t="shared" si="54"/>
        <v>7.9</v>
      </c>
    </row>
    <row r="148" spans="1:37" x14ac:dyDescent="0.25">
      <c r="A148" s="135" t="s">
        <v>170</v>
      </c>
      <c r="B148" s="137">
        <v>25.7</v>
      </c>
      <c r="C148" s="137">
        <v>25.7</v>
      </c>
      <c r="D148" s="137">
        <v>25.7</v>
      </c>
      <c r="E148" s="137">
        <v>25.7</v>
      </c>
      <c r="F148" s="137">
        <v>25.7</v>
      </c>
      <c r="G148" s="137">
        <v>25.7</v>
      </c>
      <c r="H148" s="137">
        <v>25.7</v>
      </c>
      <c r="I148" s="137">
        <v>25.7</v>
      </c>
      <c r="J148" s="137">
        <v>25.7</v>
      </c>
      <c r="K148" s="137">
        <v>25.7</v>
      </c>
      <c r="L148" s="137">
        <v>25.7</v>
      </c>
      <c r="M148" s="137">
        <v>10.3</v>
      </c>
      <c r="N148" s="137">
        <v>10.3</v>
      </c>
      <c r="O148" s="137">
        <v>10.3</v>
      </c>
      <c r="P148" s="137">
        <v>10.3</v>
      </c>
      <c r="Q148" s="137">
        <v>-18</v>
      </c>
      <c r="R148" s="137">
        <v>-18</v>
      </c>
      <c r="S148" s="137">
        <v>-18</v>
      </c>
      <c r="T148" s="137">
        <v>-18</v>
      </c>
      <c r="U148" s="137">
        <v>-18</v>
      </c>
      <c r="V148" s="137">
        <v>-18</v>
      </c>
      <c r="W148" s="137">
        <v>2.1</v>
      </c>
      <c r="X148" s="137">
        <v>2.1</v>
      </c>
      <c r="Y148" s="137">
        <v>2.1</v>
      </c>
      <c r="Z148" s="137">
        <v>2.1</v>
      </c>
      <c r="AA148" s="137">
        <v>2.1</v>
      </c>
      <c r="AB148" s="137">
        <v>19</v>
      </c>
      <c r="AC148" s="137">
        <v>19</v>
      </c>
      <c r="AD148" s="137">
        <v>19.8</v>
      </c>
      <c r="AE148" s="137">
        <v>19.8</v>
      </c>
      <c r="AF148" s="137">
        <v>19.8</v>
      </c>
      <c r="AG148" s="134"/>
      <c r="AH148" s="46">
        <f t="shared" si="53"/>
        <v>25.7</v>
      </c>
      <c r="AI148" s="47">
        <f t="shared" si="54"/>
        <v>-18</v>
      </c>
    </row>
    <row r="149" spans="1:37" x14ac:dyDescent="0.25">
      <c r="A149" s="135" t="s">
        <v>171</v>
      </c>
      <c r="B149" s="122">
        <v>65.7</v>
      </c>
      <c r="C149" s="122">
        <v>65.7</v>
      </c>
      <c r="D149" s="122">
        <v>65.7</v>
      </c>
      <c r="E149" s="122">
        <v>65.7</v>
      </c>
      <c r="F149" s="122">
        <v>65.7</v>
      </c>
      <c r="G149" s="122">
        <v>65.7</v>
      </c>
      <c r="H149" s="122">
        <v>65.7</v>
      </c>
      <c r="I149" s="122">
        <v>65.7</v>
      </c>
      <c r="J149" s="122">
        <v>65.7</v>
      </c>
      <c r="K149" s="122">
        <v>65.7</v>
      </c>
      <c r="L149" s="122">
        <v>65.7</v>
      </c>
      <c r="M149" s="122">
        <v>57.3</v>
      </c>
      <c r="N149" s="122">
        <v>57.3</v>
      </c>
      <c r="O149" s="122">
        <v>57.3</v>
      </c>
      <c r="P149" s="122">
        <v>57.3</v>
      </c>
      <c r="Q149" s="122">
        <v>55.6</v>
      </c>
      <c r="R149" s="122">
        <v>55.6</v>
      </c>
      <c r="S149" s="122">
        <v>55.6</v>
      </c>
      <c r="T149" s="122">
        <v>55.6</v>
      </c>
      <c r="U149" s="122">
        <v>55.6</v>
      </c>
      <c r="V149" s="122">
        <v>55.6</v>
      </c>
      <c r="W149" s="122">
        <v>108.9</v>
      </c>
      <c r="X149" s="122">
        <v>108.9</v>
      </c>
      <c r="Y149" s="122">
        <v>108.9</v>
      </c>
      <c r="Z149" s="122">
        <v>108.9</v>
      </c>
      <c r="AA149" s="122">
        <v>108.9</v>
      </c>
      <c r="AB149" s="122">
        <v>112</v>
      </c>
      <c r="AC149" s="122">
        <v>112</v>
      </c>
      <c r="AD149" s="122">
        <v>113.5</v>
      </c>
      <c r="AE149" s="122">
        <v>113.5</v>
      </c>
      <c r="AF149" s="122">
        <v>113.5</v>
      </c>
      <c r="AG149" s="134"/>
      <c r="AH149" s="46">
        <f t="shared" si="53"/>
        <v>113.5</v>
      </c>
      <c r="AI149" s="47">
        <f t="shared" si="54"/>
        <v>55.6</v>
      </c>
    </row>
    <row r="150" spans="1:37" x14ac:dyDescent="0.25">
      <c r="A150" s="135" t="s">
        <v>172</v>
      </c>
      <c r="B150" s="122">
        <v>15</v>
      </c>
      <c r="C150" s="122">
        <v>15</v>
      </c>
      <c r="D150" s="122">
        <v>15</v>
      </c>
      <c r="E150" s="122">
        <v>15</v>
      </c>
      <c r="F150" s="122">
        <v>15</v>
      </c>
      <c r="G150" s="122">
        <v>15</v>
      </c>
      <c r="H150" s="122">
        <v>15</v>
      </c>
      <c r="I150" s="122">
        <v>15</v>
      </c>
      <c r="J150" s="122">
        <v>15</v>
      </c>
      <c r="K150" s="122">
        <v>15</v>
      </c>
      <c r="L150" s="122">
        <v>15</v>
      </c>
      <c r="M150" s="122">
        <v>19.3</v>
      </c>
      <c r="N150" s="122">
        <v>19.3</v>
      </c>
      <c r="O150" s="122">
        <v>19.3</v>
      </c>
      <c r="P150" s="122">
        <v>19.3</v>
      </c>
      <c r="Q150" s="122">
        <v>15.6</v>
      </c>
      <c r="R150" s="122">
        <v>15.6</v>
      </c>
      <c r="S150" s="122">
        <v>15.6</v>
      </c>
      <c r="T150" s="122">
        <v>15.6</v>
      </c>
      <c r="U150" s="122">
        <v>15.6</v>
      </c>
      <c r="V150" s="122">
        <v>15.6</v>
      </c>
      <c r="W150" s="122"/>
      <c r="X150" s="122"/>
      <c r="Y150" s="122"/>
      <c r="Z150" s="122"/>
      <c r="AA150" s="122"/>
      <c r="AB150" s="122">
        <v>16</v>
      </c>
      <c r="AC150" s="122">
        <v>16</v>
      </c>
      <c r="AD150" s="122">
        <v>16</v>
      </c>
      <c r="AE150" s="122">
        <v>16</v>
      </c>
      <c r="AF150" s="122">
        <v>16</v>
      </c>
      <c r="AG150" s="134"/>
      <c r="AH150" s="46">
        <f t="shared" si="53"/>
        <v>19.3</v>
      </c>
      <c r="AI150" s="47">
        <f t="shared" si="54"/>
        <v>15</v>
      </c>
    </row>
    <row r="151" spans="1:37" ht="15.75" thickBot="1" x14ac:dyDescent="0.3">
      <c r="A151" s="139" t="s">
        <v>173</v>
      </c>
      <c r="B151" s="122">
        <v>4.8</v>
      </c>
      <c r="C151" s="122">
        <v>4.8</v>
      </c>
      <c r="D151" s="122">
        <v>4.8</v>
      </c>
      <c r="E151" s="122">
        <v>4.8</v>
      </c>
      <c r="F151" s="122">
        <v>4.8</v>
      </c>
      <c r="G151" s="122">
        <v>4.8</v>
      </c>
      <c r="H151" s="122">
        <v>4.8</v>
      </c>
      <c r="I151" s="122">
        <v>4.8</v>
      </c>
      <c r="J151" s="122">
        <v>4.8</v>
      </c>
      <c r="K151" s="122">
        <v>4.8</v>
      </c>
      <c r="L151" s="122">
        <v>4.8</v>
      </c>
      <c r="M151" s="122">
        <v>3.1</v>
      </c>
      <c r="N151" s="122">
        <v>3.1</v>
      </c>
      <c r="O151" s="122">
        <v>3.1</v>
      </c>
      <c r="P151" s="122">
        <v>3.1</v>
      </c>
      <c r="Q151" s="122">
        <v>20.100000000000001</v>
      </c>
      <c r="R151" s="122">
        <v>20.100000000000001</v>
      </c>
      <c r="S151" s="122">
        <v>20.100000000000001</v>
      </c>
      <c r="T151" s="122">
        <v>20.100000000000001</v>
      </c>
      <c r="U151" s="122">
        <v>20.100000000000001</v>
      </c>
      <c r="V151" s="122">
        <v>20.100000000000001</v>
      </c>
      <c r="W151" s="122">
        <v>1</v>
      </c>
      <c r="X151" s="122">
        <v>1</v>
      </c>
      <c r="Y151" s="122">
        <v>1</v>
      </c>
      <c r="Z151" s="122">
        <v>1</v>
      </c>
      <c r="AA151" s="122">
        <v>1</v>
      </c>
      <c r="AB151" s="122">
        <v>0.7</v>
      </c>
      <c r="AC151" s="122">
        <v>0.7</v>
      </c>
      <c r="AD151" s="122">
        <v>0.7</v>
      </c>
      <c r="AE151" s="122">
        <v>0.7</v>
      </c>
      <c r="AF151" s="122">
        <v>0.7</v>
      </c>
      <c r="AG151" s="134"/>
      <c r="AH151" s="46">
        <f t="shared" si="53"/>
        <v>20.100000000000001</v>
      </c>
      <c r="AI151" s="47">
        <f t="shared" si="54"/>
        <v>0.7</v>
      </c>
    </row>
    <row r="152" spans="1:37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3"/>
        <v>0</v>
      </c>
      <c r="AI152" s="47">
        <f t="shared" si="54"/>
        <v>0</v>
      </c>
    </row>
    <row r="153" spans="1:37" x14ac:dyDescent="0.25">
      <c r="A153" s="144" t="s">
        <v>175</v>
      </c>
      <c r="B153" s="145">
        <v>1983.9</v>
      </c>
      <c r="C153" s="146"/>
      <c r="D153" s="146"/>
      <c r="E153" s="146"/>
      <c r="F153" s="146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37">
        <v>1985.1</v>
      </c>
      <c r="U153" s="137"/>
      <c r="V153" s="137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53"/>
        <v>1985.1</v>
      </c>
      <c r="AI153" s="47">
        <f t="shared" si="54"/>
        <v>1983.9</v>
      </c>
    </row>
    <row r="154" spans="1:37" x14ac:dyDescent="0.25">
      <c r="A154" s="135" t="s">
        <v>176</v>
      </c>
      <c r="B154" s="149">
        <v>522.46</v>
      </c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37">
        <v>522.65</v>
      </c>
      <c r="U154" s="137"/>
      <c r="V154" s="137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53"/>
        <v>522.65</v>
      </c>
      <c r="AI154" s="47">
        <f t="shared" si="54"/>
        <v>522.46</v>
      </c>
      <c r="AK154" s="49"/>
    </row>
    <row r="155" spans="1:37" x14ac:dyDescent="0.25">
      <c r="A155" s="135" t="s">
        <v>177</v>
      </c>
      <c r="B155" s="149">
        <v>624.44000000000005</v>
      </c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37">
        <v>625</v>
      </c>
      <c r="U155" s="137"/>
      <c r="V155" s="137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53"/>
        <v>625</v>
      </c>
      <c r="AI155" s="47">
        <f t="shared" si="54"/>
        <v>624.44000000000005</v>
      </c>
      <c r="AK155" s="49"/>
    </row>
    <row r="156" spans="1:37" x14ac:dyDescent="0.25">
      <c r="A156" s="135" t="s">
        <v>178</v>
      </c>
      <c r="B156" s="149">
        <v>334.72</v>
      </c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22">
        <v>336.67</v>
      </c>
      <c r="U156" s="122"/>
      <c r="V156" s="122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53"/>
        <v>336.67</v>
      </c>
      <c r="AI156" s="47">
        <f t="shared" si="54"/>
        <v>334.72</v>
      </c>
      <c r="AK156" s="49"/>
    </row>
    <row r="157" spans="1:37" x14ac:dyDescent="0.25">
      <c r="A157" s="135" t="s">
        <v>179</v>
      </c>
      <c r="B157" s="149">
        <v>883.1</v>
      </c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37">
        <v>886.7</v>
      </c>
      <c r="U157" s="137"/>
      <c r="V157" s="137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53"/>
        <v>886.7</v>
      </c>
      <c r="AI157" s="47">
        <f t="shared" si="54"/>
        <v>883.1</v>
      </c>
      <c r="AK157" s="49"/>
    </row>
    <row r="158" spans="1:37" x14ac:dyDescent="0.25">
      <c r="A158" s="152" t="s">
        <v>180</v>
      </c>
      <c r="B158" s="153">
        <v>1523.32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53"/>
        <v>1523.32</v>
      </c>
      <c r="AI158" s="47">
        <f t="shared" si="54"/>
        <v>1523.32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V166" si="55">B161</f>
        <v>0.3</v>
      </c>
      <c r="D161" s="161">
        <f t="shared" si="55"/>
        <v>0.3</v>
      </c>
      <c r="E161" s="161">
        <f t="shared" si="55"/>
        <v>0.3</v>
      </c>
      <c r="F161" s="161">
        <f t="shared" si="55"/>
        <v>0.3</v>
      </c>
      <c r="G161" s="161">
        <f t="shared" si="55"/>
        <v>0.3</v>
      </c>
      <c r="H161" s="161">
        <f t="shared" si="55"/>
        <v>0.3</v>
      </c>
      <c r="I161" s="161">
        <f t="shared" si="55"/>
        <v>0.3</v>
      </c>
      <c r="J161" s="161">
        <f t="shared" si="55"/>
        <v>0.3</v>
      </c>
      <c r="K161" s="161">
        <f t="shared" si="55"/>
        <v>0.3</v>
      </c>
      <c r="L161" s="161">
        <f t="shared" si="55"/>
        <v>0.3</v>
      </c>
      <c r="M161" s="161">
        <f t="shared" si="55"/>
        <v>0.3</v>
      </c>
      <c r="N161" s="161">
        <f t="shared" si="55"/>
        <v>0.3</v>
      </c>
      <c r="O161" s="161">
        <f t="shared" si="55"/>
        <v>0.3</v>
      </c>
      <c r="P161" s="161">
        <f t="shared" si="55"/>
        <v>0.3</v>
      </c>
      <c r="Q161" s="161">
        <f t="shared" si="55"/>
        <v>0.3</v>
      </c>
      <c r="R161" s="161">
        <f t="shared" si="55"/>
        <v>0.3</v>
      </c>
      <c r="S161" s="161">
        <f t="shared" si="55"/>
        <v>0.3</v>
      </c>
      <c r="T161" s="161">
        <f t="shared" si="55"/>
        <v>0.3</v>
      </c>
      <c r="U161" s="161">
        <f t="shared" si="55"/>
        <v>0.3</v>
      </c>
      <c r="V161" s="161">
        <f t="shared" si="55"/>
        <v>0.3</v>
      </c>
      <c r="W161" s="161">
        <f t="shared" ref="W161:AF166" si="56">V161</f>
        <v>0.3</v>
      </c>
      <c r="X161" s="161">
        <f t="shared" si="56"/>
        <v>0.3</v>
      </c>
      <c r="Y161" s="161">
        <f t="shared" si="56"/>
        <v>0.3</v>
      </c>
      <c r="Z161" s="161">
        <f t="shared" si="56"/>
        <v>0.3</v>
      </c>
      <c r="AA161" s="161">
        <f t="shared" si="56"/>
        <v>0.3</v>
      </c>
      <c r="AB161" s="161">
        <f t="shared" si="56"/>
        <v>0.3</v>
      </c>
      <c r="AC161" s="161">
        <f t="shared" si="56"/>
        <v>0.3</v>
      </c>
      <c r="AD161" s="161">
        <f t="shared" si="56"/>
        <v>0.3</v>
      </c>
      <c r="AE161" s="161">
        <f t="shared" si="56"/>
        <v>0.3</v>
      </c>
      <c r="AF161" s="161">
        <f t="shared" si="56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55"/>
        <v>0.4</v>
      </c>
      <c r="D162" s="163">
        <f t="shared" si="55"/>
        <v>0.4</v>
      </c>
      <c r="E162" s="163">
        <f t="shared" si="55"/>
        <v>0.4</v>
      </c>
      <c r="F162" s="163">
        <f t="shared" si="55"/>
        <v>0.4</v>
      </c>
      <c r="G162" s="163">
        <f t="shared" si="55"/>
        <v>0.4</v>
      </c>
      <c r="H162" s="163">
        <f t="shared" si="55"/>
        <v>0.4</v>
      </c>
      <c r="I162" s="163">
        <f t="shared" si="55"/>
        <v>0.4</v>
      </c>
      <c r="J162" s="163">
        <f t="shared" si="55"/>
        <v>0.4</v>
      </c>
      <c r="K162" s="163">
        <f t="shared" si="55"/>
        <v>0.4</v>
      </c>
      <c r="L162" s="163">
        <f t="shared" si="55"/>
        <v>0.4</v>
      </c>
      <c r="M162" s="163">
        <f t="shared" si="55"/>
        <v>0.4</v>
      </c>
      <c r="N162" s="163">
        <f t="shared" si="55"/>
        <v>0.4</v>
      </c>
      <c r="O162" s="163">
        <f t="shared" si="55"/>
        <v>0.4</v>
      </c>
      <c r="P162" s="163">
        <f t="shared" si="55"/>
        <v>0.4</v>
      </c>
      <c r="Q162" s="163">
        <f t="shared" si="55"/>
        <v>0.4</v>
      </c>
      <c r="R162" s="163">
        <f t="shared" si="55"/>
        <v>0.4</v>
      </c>
      <c r="S162" s="163">
        <f t="shared" si="55"/>
        <v>0.4</v>
      </c>
      <c r="T162" s="163">
        <f t="shared" si="55"/>
        <v>0.4</v>
      </c>
      <c r="U162" s="163">
        <f t="shared" si="55"/>
        <v>0.4</v>
      </c>
      <c r="V162" s="163">
        <f t="shared" si="55"/>
        <v>0.4</v>
      </c>
      <c r="W162" s="163">
        <f t="shared" si="56"/>
        <v>0.4</v>
      </c>
      <c r="X162" s="163">
        <f t="shared" si="56"/>
        <v>0.4</v>
      </c>
      <c r="Y162" s="163">
        <f t="shared" si="56"/>
        <v>0.4</v>
      </c>
      <c r="Z162" s="163">
        <f t="shared" si="56"/>
        <v>0.4</v>
      </c>
      <c r="AA162" s="163">
        <f t="shared" si="56"/>
        <v>0.4</v>
      </c>
      <c r="AB162" s="163">
        <f t="shared" si="56"/>
        <v>0.4</v>
      </c>
      <c r="AC162" s="163">
        <f t="shared" si="56"/>
        <v>0.4</v>
      </c>
      <c r="AD162" s="163">
        <f t="shared" si="56"/>
        <v>0.4</v>
      </c>
      <c r="AE162" s="163">
        <f t="shared" si="56"/>
        <v>0.4</v>
      </c>
      <c r="AF162" s="163">
        <f t="shared" si="56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55"/>
        <v>1.5</v>
      </c>
      <c r="D163" s="163">
        <f t="shared" si="55"/>
        <v>1.5</v>
      </c>
      <c r="E163" s="163">
        <f t="shared" si="55"/>
        <v>1.5</v>
      </c>
      <c r="F163" s="163">
        <f t="shared" si="55"/>
        <v>1.5</v>
      </c>
      <c r="G163" s="163">
        <f t="shared" si="55"/>
        <v>1.5</v>
      </c>
      <c r="H163" s="163">
        <f t="shared" si="55"/>
        <v>1.5</v>
      </c>
      <c r="I163" s="163">
        <f t="shared" si="55"/>
        <v>1.5</v>
      </c>
      <c r="J163" s="163">
        <f t="shared" si="55"/>
        <v>1.5</v>
      </c>
      <c r="K163" s="163">
        <f t="shared" si="55"/>
        <v>1.5</v>
      </c>
      <c r="L163" s="163">
        <f t="shared" si="55"/>
        <v>1.5</v>
      </c>
      <c r="M163" s="163">
        <f t="shared" si="55"/>
        <v>1.5</v>
      </c>
      <c r="N163" s="163">
        <f t="shared" si="55"/>
        <v>1.5</v>
      </c>
      <c r="O163" s="163">
        <f t="shared" si="55"/>
        <v>1.5</v>
      </c>
      <c r="P163" s="163">
        <f t="shared" si="55"/>
        <v>1.5</v>
      </c>
      <c r="Q163" s="163">
        <f t="shared" si="55"/>
        <v>1.5</v>
      </c>
      <c r="R163" s="163">
        <f t="shared" si="55"/>
        <v>1.5</v>
      </c>
      <c r="S163" s="163">
        <f t="shared" si="55"/>
        <v>1.5</v>
      </c>
      <c r="T163" s="163">
        <f t="shared" si="55"/>
        <v>1.5</v>
      </c>
      <c r="U163" s="163">
        <f t="shared" si="55"/>
        <v>1.5</v>
      </c>
      <c r="V163" s="163">
        <f t="shared" si="55"/>
        <v>1.5</v>
      </c>
      <c r="W163" s="163">
        <f t="shared" si="56"/>
        <v>1.5</v>
      </c>
      <c r="X163" s="163">
        <f t="shared" si="56"/>
        <v>1.5</v>
      </c>
      <c r="Y163" s="163">
        <f t="shared" si="56"/>
        <v>1.5</v>
      </c>
      <c r="Z163" s="163">
        <f t="shared" si="56"/>
        <v>1.5</v>
      </c>
      <c r="AA163" s="163">
        <f t="shared" si="56"/>
        <v>1.5</v>
      </c>
      <c r="AB163" s="163">
        <f t="shared" si="56"/>
        <v>1.5</v>
      </c>
      <c r="AC163" s="163">
        <f t="shared" si="56"/>
        <v>1.5</v>
      </c>
      <c r="AD163" s="163">
        <f t="shared" si="56"/>
        <v>1.5</v>
      </c>
      <c r="AE163" s="163">
        <f t="shared" si="56"/>
        <v>1.5</v>
      </c>
      <c r="AF163" s="163">
        <f t="shared" si="56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55"/>
        <v>0.3</v>
      </c>
      <c r="D164" s="163">
        <f t="shared" si="55"/>
        <v>0.3</v>
      </c>
      <c r="E164" s="163">
        <f t="shared" si="55"/>
        <v>0.3</v>
      </c>
      <c r="F164" s="163">
        <f t="shared" si="55"/>
        <v>0.3</v>
      </c>
      <c r="G164" s="163">
        <f t="shared" si="55"/>
        <v>0.3</v>
      </c>
      <c r="H164" s="163">
        <f t="shared" si="55"/>
        <v>0.3</v>
      </c>
      <c r="I164" s="163">
        <f t="shared" si="55"/>
        <v>0.3</v>
      </c>
      <c r="J164" s="163">
        <f t="shared" si="55"/>
        <v>0.3</v>
      </c>
      <c r="K164" s="163">
        <f t="shared" si="55"/>
        <v>0.3</v>
      </c>
      <c r="L164" s="163">
        <f t="shared" si="55"/>
        <v>0.3</v>
      </c>
      <c r="M164" s="163">
        <f t="shared" si="55"/>
        <v>0.3</v>
      </c>
      <c r="N164" s="163">
        <f t="shared" si="55"/>
        <v>0.3</v>
      </c>
      <c r="O164" s="163">
        <f t="shared" si="55"/>
        <v>0.3</v>
      </c>
      <c r="P164" s="163">
        <f t="shared" si="55"/>
        <v>0.3</v>
      </c>
      <c r="Q164" s="163">
        <f t="shared" si="55"/>
        <v>0.3</v>
      </c>
      <c r="R164" s="163">
        <f t="shared" si="55"/>
        <v>0.3</v>
      </c>
      <c r="S164" s="163">
        <f t="shared" si="55"/>
        <v>0.3</v>
      </c>
      <c r="T164" s="163">
        <f t="shared" si="55"/>
        <v>0.3</v>
      </c>
      <c r="U164" s="163">
        <f t="shared" si="55"/>
        <v>0.3</v>
      </c>
      <c r="V164" s="163">
        <f t="shared" si="55"/>
        <v>0.3</v>
      </c>
      <c r="W164" s="163">
        <f t="shared" si="56"/>
        <v>0.3</v>
      </c>
      <c r="X164" s="163">
        <f t="shared" si="56"/>
        <v>0.3</v>
      </c>
      <c r="Y164" s="163">
        <f t="shared" si="56"/>
        <v>0.3</v>
      </c>
      <c r="Z164" s="163">
        <f t="shared" si="56"/>
        <v>0.3</v>
      </c>
      <c r="AA164" s="163">
        <f t="shared" si="56"/>
        <v>0.3</v>
      </c>
      <c r="AB164" s="163">
        <f t="shared" si="56"/>
        <v>0.3</v>
      </c>
      <c r="AC164" s="163">
        <f t="shared" si="56"/>
        <v>0.3</v>
      </c>
      <c r="AD164" s="163">
        <f t="shared" si="56"/>
        <v>0.3</v>
      </c>
      <c r="AE164" s="163">
        <f t="shared" si="56"/>
        <v>0.3</v>
      </c>
      <c r="AF164" s="163">
        <f t="shared" si="56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55"/>
        <v>0.4</v>
      </c>
      <c r="D165" s="163">
        <f t="shared" si="55"/>
        <v>0.4</v>
      </c>
      <c r="E165" s="163">
        <f t="shared" si="55"/>
        <v>0.4</v>
      </c>
      <c r="F165" s="163">
        <f t="shared" si="55"/>
        <v>0.4</v>
      </c>
      <c r="G165" s="163">
        <f t="shared" si="55"/>
        <v>0.4</v>
      </c>
      <c r="H165" s="163">
        <f t="shared" si="55"/>
        <v>0.4</v>
      </c>
      <c r="I165" s="163">
        <f t="shared" si="55"/>
        <v>0.4</v>
      </c>
      <c r="J165" s="163">
        <f t="shared" si="55"/>
        <v>0.4</v>
      </c>
      <c r="K165" s="163">
        <f t="shared" si="55"/>
        <v>0.4</v>
      </c>
      <c r="L165" s="163">
        <f t="shared" si="55"/>
        <v>0.4</v>
      </c>
      <c r="M165" s="163">
        <f t="shared" si="55"/>
        <v>0.4</v>
      </c>
      <c r="N165" s="163">
        <f t="shared" si="55"/>
        <v>0.4</v>
      </c>
      <c r="O165" s="163">
        <f t="shared" si="55"/>
        <v>0.4</v>
      </c>
      <c r="P165" s="163">
        <f t="shared" si="55"/>
        <v>0.4</v>
      </c>
      <c r="Q165" s="163">
        <f t="shared" si="55"/>
        <v>0.4</v>
      </c>
      <c r="R165" s="163">
        <f t="shared" si="55"/>
        <v>0.4</v>
      </c>
      <c r="S165" s="163">
        <f t="shared" si="55"/>
        <v>0.4</v>
      </c>
      <c r="T165" s="163">
        <f t="shared" si="55"/>
        <v>0.4</v>
      </c>
      <c r="U165" s="163">
        <f t="shared" si="55"/>
        <v>0.4</v>
      </c>
      <c r="V165" s="163">
        <f t="shared" si="55"/>
        <v>0.4</v>
      </c>
      <c r="W165" s="163">
        <f t="shared" si="56"/>
        <v>0.4</v>
      </c>
      <c r="X165" s="163">
        <f t="shared" si="56"/>
        <v>0.4</v>
      </c>
      <c r="Y165" s="163">
        <f t="shared" si="56"/>
        <v>0.4</v>
      </c>
      <c r="Z165" s="163">
        <f t="shared" si="56"/>
        <v>0.4</v>
      </c>
      <c r="AA165" s="163">
        <f t="shared" si="56"/>
        <v>0.4</v>
      </c>
      <c r="AB165" s="163">
        <f t="shared" si="56"/>
        <v>0.4</v>
      </c>
      <c r="AC165" s="163">
        <f t="shared" si="56"/>
        <v>0.4</v>
      </c>
      <c r="AD165" s="163">
        <f t="shared" si="56"/>
        <v>0.4</v>
      </c>
      <c r="AE165" s="163">
        <f t="shared" si="56"/>
        <v>0.4</v>
      </c>
      <c r="AF165" s="163">
        <f t="shared" si="56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55"/>
        <v>0.64</v>
      </c>
      <c r="D166" s="166">
        <f t="shared" si="55"/>
        <v>0.64</v>
      </c>
      <c r="E166" s="166">
        <f t="shared" si="55"/>
        <v>0.64</v>
      </c>
      <c r="F166" s="166">
        <f t="shared" si="55"/>
        <v>0.64</v>
      </c>
      <c r="G166" s="166">
        <f t="shared" si="55"/>
        <v>0.64</v>
      </c>
      <c r="H166" s="166">
        <f t="shared" si="55"/>
        <v>0.64</v>
      </c>
      <c r="I166" s="166">
        <f t="shared" si="55"/>
        <v>0.64</v>
      </c>
      <c r="J166" s="166">
        <f t="shared" si="55"/>
        <v>0.64</v>
      </c>
      <c r="K166" s="166">
        <f t="shared" si="55"/>
        <v>0.64</v>
      </c>
      <c r="L166" s="166">
        <f t="shared" si="55"/>
        <v>0.64</v>
      </c>
      <c r="M166" s="166">
        <f t="shared" si="55"/>
        <v>0.64</v>
      </c>
      <c r="N166" s="166">
        <f t="shared" si="55"/>
        <v>0.64</v>
      </c>
      <c r="O166" s="166">
        <f t="shared" si="55"/>
        <v>0.64</v>
      </c>
      <c r="P166" s="166">
        <f t="shared" si="55"/>
        <v>0.64</v>
      </c>
      <c r="Q166" s="166">
        <f t="shared" si="55"/>
        <v>0.64</v>
      </c>
      <c r="R166" s="166">
        <f t="shared" si="55"/>
        <v>0.64</v>
      </c>
      <c r="S166" s="166">
        <f t="shared" si="55"/>
        <v>0.64</v>
      </c>
      <c r="T166" s="166">
        <f t="shared" si="55"/>
        <v>0.64</v>
      </c>
      <c r="U166" s="166">
        <f t="shared" si="55"/>
        <v>0.64</v>
      </c>
      <c r="V166" s="166">
        <f t="shared" si="55"/>
        <v>0.64</v>
      </c>
      <c r="W166" s="166">
        <f t="shared" si="56"/>
        <v>0.64</v>
      </c>
      <c r="X166" s="166">
        <f t="shared" si="56"/>
        <v>0.64</v>
      </c>
      <c r="Y166" s="166">
        <f t="shared" si="56"/>
        <v>0.64</v>
      </c>
      <c r="Z166" s="166">
        <f t="shared" si="56"/>
        <v>0.64</v>
      </c>
      <c r="AA166" s="166">
        <f t="shared" si="56"/>
        <v>0.64</v>
      </c>
      <c r="AB166" s="166">
        <f t="shared" si="56"/>
        <v>0.64</v>
      </c>
      <c r="AC166" s="166">
        <f t="shared" si="56"/>
        <v>0.64</v>
      </c>
      <c r="AD166" s="166">
        <f t="shared" si="56"/>
        <v>0.64</v>
      </c>
      <c r="AE166" s="166">
        <f t="shared" si="56"/>
        <v>0.64</v>
      </c>
      <c r="AF166" s="166">
        <f t="shared" si="56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57">SUM(C161:C166)</f>
        <v>3.54</v>
      </c>
      <c r="D167" s="169">
        <f t="shared" si="57"/>
        <v>3.54</v>
      </c>
      <c r="E167" s="169">
        <f t="shared" si="57"/>
        <v>3.54</v>
      </c>
      <c r="F167" s="169">
        <f t="shared" si="57"/>
        <v>3.54</v>
      </c>
      <c r="G167" s="169">
        <f t="shared" si="57"/>
        <v>3.54</v>
      </c>
      <c r="H167" s="169">
        <f t="shared" si="57"/>
        <v>3.54</v>
      </c>
      <c r="I167" s="169">
        <f t="shared" si="57"/>
        <v>3.54</v>
      </c>
      <c r="J167" s="169">
        <f t="shared" si="57"/>
        <v>3.54</v>
      </c>
      <c r="K167" s="169">
        <f t="shared" si="57"/>
        <v>3.54</v>
      </c>
      <c r="L167" s="169">
        <f t="shared" si="57"/>
        <v>3.54</v>
      </c>
      <c r="M167" s="169">
        <f t="shared" si="57"/>
        <v>3.54</v>
      </c>
      <c r="N167" s="169">
        <f t="shared" si="57"/>
        <v>3.54</v>
      </c>
      <c r="O167" s="169">
        <f t="shared" si="57"/>
        <v>3.54</v>
      </c>
      <c r="P167" s="169">
        <f t="shared" si="57"/>
        <v>3.54</v>
      </c>
      <c r="Q167" s="169">
        <f t="shared" si="57"/>
        <v>3.54</v>
      </c>
      <c r="R167" s="169">
        <f t="shared" si="57"/>
        <v>3.54</v>
      </c>
      <c r="S167" s="169">
        <f>SUM(S161:S166)</f>
        <v>3.54</v>
      </c>
      <c r="T167" s="169">
        <f>SUM(T161:T166)</f>
        <v>3.54</v>
      </c>
      <c r="U167" s="169">
        <f>SUM(U161:U166)</f>
        <v>3.54</v>
      </c>
      <c r="V167" s="169">
        <f>SUM(V161:V166)</f>
        <v>3.54</v>
      </c>
      <c r="W167" s="169">
        <f t="shared" si="57"/>
        <v>3.54</v>
      </c>
      <c r="X167" s="169">
        <f>SUM(X161:X166)</f>
        <v>3.54</v>
      </c>
      <c r="Y167" s="169">
        <f>SUM(Y161:Y166)</f>
        <v>3.54</v>
      </c>
      <c r="Z167" s="169">
        <f>SUM(Z161:Z166)</f>
        <v>3.54</v>
      </c>
      <c r="AA167" s="169">
        <f>SUM(AA161:AA166)</f>
        <v>3.54</v>
      </c>
      <c r="AB167" s="169">
        <f t="shared" si="57"/>
        <v>3.54</v>
      </c>
      <c r="AC167" s="169">
        <f t="shared" si="57"/>
        <v>3.54</v>
      </c>
      <c r="AD167" s="169">
        <f t="shared" si="57"/>
        <v>3.54</v>
      </c>
      <c r="AE167" s="169">
        <f t="shared" si="57"/>
        <v>3.54</v>
      </c>
      <c r="AF167" s="169">
        <f t="shared" si="57"/>
        <v>3.54</v>
      </c>
      <c r="AG167" s="170">
        <f t="shared" si="57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R184" si="58">B169</f>
        <v>0</v>
      </c>
      <c r="D169" s="161">
        <f t="shared" si="58"/>
        <v>0</v>
      </c>
      <c r="E169" s="161">
        <f t="shared" si="58"/>
        <v>0</v>
      </c>
      <c r="F169" s="161">
        <f t="shared" si="58"/>
        <v>0</v>
      </c>
      <c r="G169" s="161">
        <f t="shared" si="58"/>
        <v>0</v>
      </c>
      <c r="H169" s="161">
        <f t="shared" si="58"/>
        <v>0</v>
      </c>
      <c r="I169" s="161">
        <f t="shared" si="58"/>
        <v>0</v>
      </c>
      <c r="J169" s="161">
        <f t="shared" si="58"/>
        <v>0</v>
      </c>
      <c r="K169" s="161">
        <f t="shared" si="58"/>
        <v>0</v>
      </c>
      <c r="L169" s="161">
        <f t="shared" si="58"/>
        <v>0</v>
      </c>
      <c r="M169" s="161">
        <f t="shared" si="58"/>
        <v>0</v>
      </c>
      <c r="N169" s="161">
        <f t="shared" si="58"/>
        <v>0</v>
      </c>
      <c r="O169" s="161">
        <f t="shared" si="58"/>
        <v>0</v>
      </c>
      <c r="P169" s="161">
        <f t="shared" si="58"/>
        <v>0</v>
      </c>
      <c r="Q169" s="161">
        <f t="shared" si="58"/>
        <v>0</v>
      </c>
      <c r="R169" s="161">
        <f t="shared" si="58"/>
        <v>0</v>
      </c>
      <c r="S169" s="161">
        <f t="shared" ref="S169:V184" si="59">R169</f>
        <v>0</v>
      </c>
      <c r="T169" s="161">
        <f t="shared" si="59"/>
        <v>0</v>
      </c>
      <c r="U169" s="161">
        <f t="shared" si="59"/>
        <v>0</v>
      </c>
      <c r="V169" s="161">
        <f t="shared" si="59"/>
        <v>0</v>
      </c>
      <c r="W169" s="161">
        <f t="shared" ref="W169:AF184" si="60">V169</f>
        <v>0</v>
      </c>
      <c r="X169" s="161">
        <f t="shared" si="60"/>
        <v>0</v>
      </c>
      <c r="Y169" s="161">
        <f t="shared" si="60"/>
        <v>0</v>
      </c>
      <c r="Z169" s="161">
        <f t="shared" si="60"/>
        <v>0</v>
      </c>
      <c r="AA169" s="161">
        <f t="shared" si="60"/>
        <v>0</v>
      </c>
      <c r="AB169" s="161">
        <f t="shared" si="60"/>
        <v>0</v>
      </c>
      <c r="AC169" s="161">
        <f t="shared" si="60"/>
        <v>0</v>
      </c>
      <c r="AD169" s="161">
        <f t="shared" si="60"/>
        <v>0</v>
      </c>
      <c r="AE169" s="161">
        <f t="shared" si="60"/>
        <v>0</v>
      </c>
      <c r="AF169" s="174">
        <f t="shared" si="60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58"/>
        <v>0</v>
      </c>
      <c r="D170" s="163">
        <f t="shared" si="58"/>
        <v>0</v>
      </c>
      <c r="E170" s="163">
        <f t="shared" si="58"/>
        <v>0</v>
      </c>
      <c r="F170" s="163">
        <f t="shared" si="58"/>
        <v>0</v>
      </c>
      <c r="G170" s="163">
        <f t="shared" si="58"/>
        <v>0</v>
      </c>
      <c r="H170" s="163">
        <f t="shared" si="58"/>
        <v>0</v>
      </c>
      <c r="I170" s="163">
        <f t="shared" si="58"/>
        <v>0</v>
      </c>
      <c r="J170" s="163">
        <f t="shared" si="58"/>
        <v>0</v>
      </c>
      <c r="K170" s="163">
        <f t="shared" si="58"/>
        <v>0</v>
      </c>
      <c r="L170" s="163">
        <f t="shared" si="58"/>
        <v>0</v>
      </c>
      <c r="M170" s="163">
        <f t="shared" si="58"/>
        <v>0</v>
      </c>
      <c r="N170" s="163">
        <f t="shared" si="58"/>
        <v>0</v>
      </c>
      <c r="O170" s="163">
        <f t="shared" si="58"/>
        <v>0</v>
      </c>
      <c r="P170" s="163">
        <f t="shared" si="58"/>
        <v>0</v>
      </c>
      <c r="Q170" s="163">
        <f t="shared" si="58"/>
        <v>0</v>
      </c>
      <c r="R170" s="163">
        <f t="shared" si="58"/>
        <v>0</v>
      </c>
      <c r="S170" s="163">
        <f t="shared" si="59"/>
        <v>0</v>
      </c>
      <c r="T170" s="163">
        <f t="shared" si="59"/>
        <v>0</v>
      </c>
      <c r="U170" s="163">
        <f t="shared" si="59"/>
        <v>0</v>
      </c>
      <c r="V170" s="163">
        <f t="shared" si="59"/>
        <v>0</v>
      </c>
      <c r="W170" s="163">
        <f t="shared" si="60"/>
        <v>0</v>
      </c>
      <c r="X170" s="163">
        <f t="shared" si="60"/>
        <v>0</v>
      </c>
      <c r="Y170" s="163">
        <f t="shared" si="60"/>
        <v>0</v>
      </c>
      <c r="Z170" s="163">
        <f t="shared" si="60"/>
        <v>0</v>
      </c>
      <c r="AA170" s="163">
        <f t="shared" si="60"/>
        <v>0</v>
      </c>
      <c r="AB170" s="163">
        <f t="shared" si="60"/>
        <v>0</v>
      </c>
      <c r="AC170" s="163">
        <f t="shared" si="60"/>
        <v>0</v>
      </c>
      <c r="AD170" s="163">
        <f t="shared" si="60"/>
        <v>0</v>
      </c>
      <c r="AE170" s="163">
        <f t="shared" si="60"/>
        <v>0</v>
      </c>
      <c r="AF170" s="176">
        <f t="shared" si="60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58"/>
        <v>0</v>
      </c>
      <c r="D171" s="163">
        <f t="shared" si="58"/>
        <v>0</v>
      </c>
      <c r="E171" s="163">
        <f t="shared" si="58"/>
        <v>0</v>
      </c>
      <c r="F171" s="163">
        <f t="shared" si="58"/>
        <v>0</v>
      </c>
      <c r="G171" s="163">
        <f t="shared" si="58"/>
        <v>0</v>
      </c>
      <c r="H171" s="163">
        <f t="shared" si="58"/>
        <v>0</v>
      </c>
      <c r="I171" s="163">
        <f t="shared" si="58"/>
        <v>0</v>
      </c>
      <c r="J171" s="163">
        <f t="shared" si="58"/>
        <v>0</v>
      </c>
      <c r="K171" s="163">
        <f t="shared" si="58"/>
        <v>0</v>
      </c>
      <c r="L171" s="163">
        <f t="shared" si="58"/>
        <v>0</v>
      </c>
      <c r="M171" s="163">
        <f t="shared" si="58"/>
        <v>0</v>
      </c>
      <c r="N171" s="163">
        <f t="shared" si="58"/>
        <v>0</v>
      </c>
      <c r="O171" s="163">
        <f t="shared" si="58"/>
        <v>0</v>
      </c>
      <c r="P171" s="163">
        <f t="shared" si="58"/>
        <v>0</v>
      </c>
      <c r="Q171" s="163">
        <f t="shared" si="58"/>
        <v>0</v>
      </c>
      <c r="R171" s="163">
        <f t="shared" si="58"/>
        <v>0</v>
      </c>
      <c r="S171" s="163">
        <f t="shared" si="59"/>
        <v>0</v>
      </c>
      <c r="T171" s="163">
        <f t="shared" si="59"/>
        <v>0</v>
      </c>
      <c r="U171" s="163">
        <f t="shared" si="59"/>
        <v>0</v>
      </c>
      <c r="V171" s="163">
        <f t="shared" si="59"/>
        <v>0</v>
      </c>
      <c r="W171" s="163">
        <f t="shared" si="60"/>
        <v>0</v>
      </c>
      <c r="X171" s="163">
        <f t="shared" si="60"/>
        <v>0</v>
      </c>
      <c r="Y171" s="163">
        <f t="shared" si="60"/>
        <v>0</v>
      </c>
      <c r="Z171" s="163">
        <f t="shared" si="60"/>
        <v>0</v>
      </c>
      <c r="AA171" s="163">
        <f t="shared" si="60"/>
        <v>0</v>
      </c>
      <c r="AB171" s="163">
        <f t="shared" si="60"/>
        <v>0</v>
      </c>
      <c r="AC171" s="163">
        <f t="shared" si="60"/>
        <v>0</v>
      </c>
      <c r="AD171" s="163">
        <f t="shared" si="60"/>
        <v>0</v>
      </c>
      <c r="AE171" s="163">
        <f t="shared" si="60"/>
        <v>0</v>
      </c>
      <c r="AF171" s="176">
        <f t="shared" si="60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58"/>
        <v>0</v>
      </c>
      <c r="D172" s="163">
        <f t="shared" si="58"/>
        <v>0</v>
      </c>
      <c r="E172" s="163">
        <f t="shared" si="58"/>
        <v>0</v>
      </c>
      <c r="F172" s="163">
        <f t="shared" si="58"/>
        <v>0</v>
      </c>
      <c r="G172" s="163">
        <f t="shared" si="58"/>
        <v>0</v>
      </c>
      <c r="H172" s="163">
        <f t="shared" si="58"/>
        <v>0</v>
      </c>
      <c r="I172" s="163">
        <f t="shared" si="58"/>
        <v>0</v>
      </c>
      <c r="J172" s="163">
        <f t="shared" si="58"/>
        <v>0</v>
      </c>
      <c r="K172" s="163">
        <f t="shared" si="58"/>
        <v>0</v>
      </c>
      <c r="L172" s="163">
        <f t="shared" si="58"/>
        <v>0</v>
      </c>
      <c r="M172" s="163">
        <f t="shared" si="58"/>
        <v>0</v>
      </c>
      <c r="N172" s="163">
        <f t="shared" si="58"/>
        <v>0</v>
      </c>
      <c r="O172" s="163">
        <f t="shared" si="58"/>
        <v>0</v>
      </c>
      <c r="P172" s="163">
        <f t="shared" si="58"/>
        <v>0</v>
      </c>
      <c r="Q172" s="163">
        <f t="shared" si="58"/>
        <v>0</v>
      </c>
      <c r="R172" s="163">
        <f t="shared" si="58"/>
        <v>0</v>
      </c>
      <c r="S172" s="163">
        <f t="shared" si="59"/>
        <v>0</v>
      </c>
      <c r="T172" s="163">
        <f t="shared" si="59"/>
        <v>0</v>
      </c>
      <c r="U172" s="163">
        <f t="shared" si="59"/>
        <v>0</v>
      </c>
      <c r="V172" s="163">
        <f t="shared" si="59"/>
        <v>0</v>
      </c>
      <c r="W172" s="163">
        <f t="shared" si="60"/>
        <v>0</v>
      </c>
      <c r="X172" s="163">
        <f t="shared" si="60"/>
        <v>0</v>
      </c>
      <c r="Y172" s="163">
        <f t="shared" si="60"/>
        <v>0</v>
      </c>
      <c r="Z172" s="163">
        <f t="shared" si="60"/>
        <v>0</v>
      </c>
      <c r="AA172" s="163">
        <f t="shared" si="60"/>
        <v>0</v>
      </c>
      <c r="AB172" s="163">
        <f t="shared" si="60"/>
        <v>0</v>
      </c>
      <c r="AC172" s="163">
        <f t="shared" si="60"/>
        <v>0</v>
      </c>
      <c r="AD172" s="163">
        <f t="shared" si="60"/>
        <v>0</v>
      </c>
      <c r="AE172" s="163">
        <f t="shared" si="60"/>
        <v>0</v>
      </c>
      <c r="AF172" s="176">
        <f t="shared" si="60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58"/>
        <v>0</v>
      </c>
      <c r="D173" s="163">
        <f t="shared" si="58"/>
        <v>0</v>
      </c>
      <c r="E173" s="163">
        <f t="shared" si="58"/>
        <v>0</v>
      </c>
      <c r="F173" s="163">
        <f t="shared" si="58"/>
        <v>0</v>
      </c>
      <c r="G173" s="163">
        <f t="shared" si="58"/>
        <v>0</v>
      </c>
      <c r="H173" s="163">
        <f t="shared" si="58"/>
        <v>0</v>
      </c>
      <c r="I173" s="163">
        <f t="shared" si="58"/>
        <v>0</v>
      </c>
      <c r="J173" s="163">
        <f t="shared" si="58"/>
        <v>0</v>
      </c>
      <c r="K173" s="163">
        <f t="shared" si="58"/>
        <v>0</v>
      </c>
      <c r="L173" s="163">
        <f t="shared" si="58"/>
        <v>0</v>
      </c>
      <c r="M173" s="163">
        <f t="shared" si="58"/>
        <v>0</v>
      </c>
      <c r="N173" s="163">
        <f t="shared" si="58"/>
        <v>0</v>
      </c>
      <c r="O173" s="163">
        <f t="shared" si="58"/>
        <v>0</v>
      </c>
      <c r="P173" s="163">
        <f t="shared" si="58"/>
        <v>0</v>
      </c>
      <c r="Q173" s="163">
        <f t="shared" si="58"/>
        <v>0</v>
      </c>
      <c r="R173" s="163">
        <f t="shared" si="58"/>
        <v>0</v>
      </c>
      <c r="S173" s="163">
        <f t="shared" si="59"/>
        <v>0</v>
      </c>
      <c r="T173" s="163">
        <f t="shared" si="59"/>
        <v>0</v>
      </c>
      <c r="U173" s="163">
        <f t="shared" si="59"/>
        <v>0</v>
      </c>
      <c r="V173" s="163">
        <f t="shared" si="59"/>
        <v>0</v>
      </c>
      <c r="W173" s="163">
        <f t="shared" si="60"/>
        <v>0</v>
      </c>
      <c r="X173" s="163">
        <f t="shared" si="60"/>
        <v>0</v>
      </c>
      <c r="Y173" s="163">
        <f t="shared" si="60"/>
        <v>0</v>
      </c>
      <c r="Z173" s="163">
        <f t="shared" si="60"/>
        <v>0</v>
      </c>
      <c r="AA173" s="163">
        <f t="shared" si="60"/>
        <v>0</v>
      </c>
      <c r="AB173" s="163">
        <f t="shared" si="60"/>
        <v>0</v>
      </c>
      <c r="AC173" s="163">
        <f t="shared" si="60"/>
        <v>0</v>
      </c>
      <c r="AD173" s="163">
        <f t="shared" si="60"/>
        <v>0</v>
      </c>
      <c r="AE173" s="163">
        <f t="shared" si="60"/>
        <v>0</v>
      </c>
      <c r="AF173" s="176">
        <f t="shared" si="60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58"/>
        <v>0</v>
      </c>
      <c r="D174" s="163">
        <f t="shared" si="58"/>
        <v>0</v>
      </c>
      <c r="E174" s="163">
        <f t="shared" si="58"/>
        <v>0</v>
      </c>
      <c r="F174" s="163">
        <f t="shared" si="58"/>
        <v>0</v>
      </c>
      <c r="G174" s="163">
        <f t="shared" si="58"/>
        <v>0</v>
      </c>
      <c r="H174" s="163">
        <f t="shared" si="58"/>
        <v>0</v>
      </c>
      <c r="I174" s="163">
        <f t="shared" si="58"/>
        <v>0</v>
      </c>
      <c r="J174" s="163">
        <f t="shared" si="58"/>
        <v>0</v>
      </c>
      <c r="K174" s="163">
        <f t="shared" si="58"/>
        <v>0</v>
      </c>
      <c r="L174" s="163">
        <f t="shared" si="58"/>
        <v>0</v>
      </c>
      <c r="M174" s="163">
        <f t="shared" si="58"/>
        <v>0</v>
      </c>
      <c r="N174" s="163">
        <f t="shared" si="58"/>
        <v>0</v>
      </c>
      <c r="O174" s="163">
        <f t="shared" si="58"/>
        <v>0</v>
      </c>
      <c r="P174" s="163">
        <f t="shared" si="58"/>
        <v>0</v>
      </c>
      <c r="Q174" s="163">
        <f t="shared" si="58"/>
        <v>0</v>
      </c>
      <c r="R174" s="163">
        <f t="shared" si="58"/>
        <v>0</v>
      </c>
      <c r="S174" s="163">
        <f t="shared" si="59"/>
        <v>0</v>
      </c>
      <c r="T174" s="163">
        <f t="shared" si="59"/>
        <v>0</v>
      </c>
      <c r="U174" s="163">
        <f t="shared" si="59"/>
        <v>0</v>
      </c>
      <c r="V174" s="163">
        <f t="shared" si="59"/>
        <v>0</v>
      </c>
      <c r="W174" s="163">
        <f t="shared" si="60"/>
        <v>0</v>
      </c>
      <c r="X174" s="163">
        <f t="shared" si="60"/>
        <v>0</v>
      </c>
      <c r="Y174" s="163">
        <f t="shared" si="60"/>
        <v>0</v>
      </c>
      <c r="Z174" s="163">
        <f t="shared" si="60"/>
        <v>0</v>
      </c>
      <c r="AA174" s="163">
        <f t="shared" si="60"/>
        <v>0</v>
      </c>
      <c r="AB174" s="163">
        <f t="shared" si="60"/>
        <v>0</v>
      </c>
      <c r="AC174" s="163">
        <f t="shared" si="60"/>
        <v>0</v>
      </c>
      <c r="AD174" s="163">
        <f t="shared" si="60"/>
        <v>0</v>
      </c>
      <c r="AE174" s="163">
        <f t="shared" si="60"/>
        <v>0</v>
      </c>
      <c r="AF174" s="176">
        <f t="shared" si="60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58"/>
        <v>0</v>
      </c>
      <c r="D175" s="163">
        <f t="shared" si="58"/>
        <v>0</v>
      </c>
      <c r="E175" s="163">
        <f t="shared" si="58"/>
        <v>0</v>
      </c>
      <c r="F175" s="163">
        <f t="shared" si="58"/>
        <v>0</v>
      </c>
      <c r="G175" s="163">
        <f t="shared" si="58"/>
        <v>0</v>
      </c>
      <c r="H175" s="163">
        <f t="shared" si="58"/>
        <v>0</v>
      </c>
      <c r="I175" s="163">
        <f t="shared" si="58"/>
        <v>0</v>
      </c>
      <c r="J175" s="163">
        <f t="shared" si="58"/>
        <v>0</v>
      </c>
      <c r="K175" s="163">
        <f t="shared" si="58"/>
        <v>0</v>
      </c>
      <c r="L175" s="163">
        <f t="shared" si="58"/>
        <v>0</v>
      </c>
      <c r="M175" s="163">
        <f t="shared" si="58"/>
        <v>0</v>
      </c>
      <c r="N175" s="163">
        <f t="shared" si="58"/>
        <v>0</v>
      </c>
      <c r="O175" s="163">
        <f t="shared" si="58"/>
        <v>0</v>
      </c>
      <c r="P175" s="163">
        <f t="shared" si="58"/>
        <v>0</v>
      </c>
      <c r="Q175" s="163">
        <f t="shared" si="58"/>
        <v>0</v>
      </c>
      <c r="R175" s="163">
        <f t="shared" si="58"/>
        <v>0</v>
      </c>
      <c r="S175" s="163">
        <f t="shared" si="59"/>
        <v>0</v>
      </c>
      <c r="T175" s="163">
        <f t="shared" si="59"/>
        <v>0</v>
      </c>
      <c r="U175" s="163">
        <f t="shared" si="59"/>
        <v>0</v>
      </c>
      <c r="V175" s="163">
        <f t="shared" si="59"/>
        <v>0</v>
      </c>
      <c r="W175" s="163">
        <f t="shared" si="60"/>
        <v>0</v>
      </c>
      <c r="X175" s="163">
        <f t="shared" si="60"/>
        <v>0</v>
      </c>
      <c r="Y175" s="163">
        <f t="shared" si="60"/>
        <v>0</v>
      </c>
      <c r="Z175" s="163">
        <f t="shared" si="60"/>
        <v>0</v>
      </c>
      <c r="AA175" s="163">
        <f t="shared" si="60"/>
        <v>0</v>
      </c>
      <c r="AB175" s="163">
        <f t="shared" si="60"/>
        <v>0</v>
      </c>
      <c r="AC175" s="163">
        <f t="shared" si="60"/>
        <v>0</v>
      </c>
      <c r="AD175" s="163">
        <f t="shared" si="60"/>
        <v>0</v>
      </c>
      <c r="AE175" s="163">
        <f t="shared" si="60"/>
        <v>0</v>
      </c>
      <c r="AF175" s="176">
        <f t="shared" si="60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58"/>
        <v>0</v>
      </c>
      <c r="D176" s="163">
        <f t="shared" si="58"/>
        <v>0</v>
      </c>
      <c r="E176" s="163">
        <f t="shared" si="58"/>
        <v>0</v>
      </c>
      <c r="F176" s="163">
        <f t="shared" si="58"/>
        <v>0</v>
      </c>
      <c r="G176" s="163">
        <f t="shared" si="58"/>
        <v>0</v>
      </c>
      <c r="H176" s="163">
        <f t="shared" si="58"/>
        <v>0</v>
      </c>
      <c r="I176" s="163">
        <f t="shared" si="58"/>
        <v>0</v>
      </c>
      <c r="J176" s="163">
        <f t="shared" si="58"/>
        <v>0</v>
      </c>
      <c r="K176" s="163">
        <f t="shared" si="58"/>
        <v>0</v>
      </c>
      <c r="L176" s="163">
        <f t="shared" si="58"/>
        <v>0</v>
      </c>
      <c r="M176" s="163">
        <f t="shared" si="58"/>
        <v>0</v>
      </c>
      <c r="N176" s="163">
        <f t="shared" si="58"/>
        <v>0</v>
      </c>
      <c r="O176" s="163">
        <f t="shared" si="58"/>
        <v>0</v>
      </c>
      <c r="P176" s="163">
        <f t="shared" si="58"/>
        <v>0</v>
      </c>
      <c r="Q176" s="163">
        <f t="shared" si="58"/>
        <v>0</v>
      </c>
      <c r="R176" s="163">
        <f t="shared" si="58"/>
        <v>0</v>
      </c>
      <c r="S176" s="163">
        <f t="shared" si="59"/>
        <v>0</v>
      </c>
      <c r="T176" s="163">
        <f t="shared" si="59"/>
        <v>0</v>
      </c>
      <c r="U176" s="163">
        <f t="shared" si="59"/>
        <v>0</v>
      </c>
      <c r="V176" s="163">
        <f t="shared" si="59"/>
        <v>0</v>
      </c>
      <c r="W176" s="163">
        <f t="shared" si="60"/>
        <v>0</v>
      </c>
      <c r="X176" s="163">
        <f t="shared" si="60"/>
        <v>0</v>
      </c>
      <c r="Y176" s="163">
        <f t="shared" si="60"/>
        <v>0</v>
      </c>
      <c r="Z176" s="163">
        <f t="shared" si="60"/>
        <v>0</v>
      </c>
      <c r="AA176" s="163">
        <f t="shared" si="60"/>
        <v>0</v>
      </c>
      <c r="AB176" s="163">
        <f t="shared" si="60"/>
        <v>0</v>
      </c>
      <c r="AC176" s="163">
        <f t="shared" si="60"/>
        <v>0</v>
      </c>
      <c r="AD176" s="163">
        <f t="shared" si="60"/>
        <v>0</v>
      </c>
      <c r="AE176" s="163">
        <f t="shared" si="60"/>
        <v>0</v>
      </c>
      <c r="AF176" s="176">
        <f t="shared" si="60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58"/>
        <v>0</v>
      </c>
      <c r="D177" s="163">
        <f t="shared" si="58"/>
        <v>0</v>
      </c>
      <c r="E177" s="163">
        <f t="shared" si="58"/>
        <v>0</v>
      </c>
      <c r="F177" s="163">
        <f t="shared" si="58"/>
        <v>0</v>
      </c>
      <c r="G177" s="163">
        <f t="shared" si="58"/>
        <v>0</v>
      </c>
      <c r="H177" s="163">
        <f t="shared" si="58"/>
        <v>0</v>
      </c>
      <c r="I177" s="163">
        <f t="shared" si="58"/>
        <v>0</v>
      </c>
      <c r="J177" s="163">
        <f t="shared" si="58"/>
        <v>0</v>
      </c>
      <c r="K177" s="163">
        <f t="shared" si="58"/>
        <v>0</v>
      </c>
      <c r="L177" s="163">
        <f t="shared" si="58"/>
        <v>0</v>
      </c>
      <c r="M177" s="163">
        <f t="shared" si="58"/>
        <v>0</v>
      </c>
      <c r="N177" s="163">
        <f t="shared" si="58"/>
        <v>0</v>
      </c>
      <c r="O177" s="163">
        <f t="shared" si="58"/>
        <v>0</v>
      </c>
      <c r="P177" s="163">
        <f t="shared" si="58"/>
        <v>0</v>
      </c>
      <c r="Q177" s="163">
        <f t="shared" si="58"/>
        <v>0</v>
      </c>
      <c r="R177" s="163">
        <f t="shared" si="58"/>
        <v>0</v>
      </c>
      <c r="S177" s="163">
        <f t="shared" si="59"/>
        <v>0</v>
      </c>
      <c r="T177" s="163">
        <f t="shared" si="59"/>
        <v>0</v>
      </c>
      <c r="U177" s="163">
        <f t="shared" si="59"/>
        <v>0</v>
      </c>
      <c r="V177" s="163">
        <f t="shared" si="59"/>
        <v>0</v>
      </c>
      <c r="W177" s="163">
        <f t="shared" si="60"/>
        <v>0</v>
      </c>
      <c r="X177" s="163">
        <f t="shared" si="60"/>
        <v>0</v>
      </c>
      <c r="Y177" s="163">
        <f t="shared" si="60"/>
        <v>0</v>
      </c>
      <c r="Z177" s="163">
        <f t="shared" si="60"/>
        <v>0</v>
      </c>
      <c r="AA177" s="163">
        <f t="shared" si="60"/>
        <v>0</v>
      </c>
      <c r="AB177" s="163">
        <f t="shared" si="60"/>
        <v>0</v>
      </c>
      <c r="AC177" s="163">
        <f t="shared" si="60"/>
        <v>0</v>
      </c>
      <c r="AD177" s="163">
        <f t="shared" si="60"/>
        <v>0</v>
      </c>
      <c r="AE177" s="163">
        <f t="shared" si="60"/>
        <v>0</v>
      </c>
      <c r="AF177" s="176">
        <f t="shared" si="60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58"/>
        <v>0</v>
      </c>
      <c r="D178" s="163">
        <f t="shared" si="58"/>
        <v>0</v>
      </c>
      <c r="E178" s="163">
        <f t="shared" si="58"/>
        <v>0</v>
      </c>
      <c r="F178" s="163">
        <f t="shared" si="58"/>
        <v>0</v>
      </c>
      <c r="G178" s="163">
        <f t="shared" si="58"/>
        <v>0</v>
      </c>
      <c r="H178" s="163">
        <f t="shared" si="58"/>
        <v>0</v>
      </c>
      <c r="I178" s="163">
        <f t="shared" si="58"/>
        <v>0</v>
      </c>
      <c r="J178" s="163">
        <f t="shared" si="58"/>
        <v>0</v>
      </c>
      <c r="K178" s="163">
        <f t="shared" si="58"/>
        <v>0</v>
      </c>
      <c r="L178" s="163">
        <f t="shared" si="58"/>
        <v>0</v>
      </c>
      <c r="M178" s="163">
        <f t="shared" si="58"/>
        <v>0</v>
      </c>
      <c r="N178" s="163">
        <f t="shared" si="58"/>
        <v>0</v>
      </c>
      <c r="O178" s="163">
        <f t="shared" si="58"/>
        <v>0</v>
      </c>
      <c r="P178" s="163">
        <f t="shared" si="58"/>
        <v>0</v>
      </c>
      <c r="Q178" s="163">
        <f t="shared" si="58"/>
        <v>0</v>
      </c>
      <c r="R178" s="163">
        <f t="shared" si="58"/>
        <v>0</v>
      </c>
      <c r="S178" s="163">
        <f t="shared" si="59"/>
        <v>0</v>
      </c>
      <c r="T178" s="163">
        <f t="shared" si="59"/>
        <v>0</v>
      </c>
      <c r="U178" s="163">
        <f t="shared" si="59"/>
        <v>0</v>
      </c>
      <c r="V178" s="163">
        <f t="shared" si="59"/>
        <v>0</v>
      </c>
      <c r="W178" s="163">
        <f t="shared" si="60"/>
        <v>0</v>
      </c>
      <c r="X178" s="163">
        <f t="shared" si="60"/>
        <v>0</v>
      </c>
      <c r="Y178" s="163">
        <f t="shared" si="60"/>
        <v>0</v>
      </c>
      <c r="Z178" s="163">
        <f t="shared" si="60"/>
        <v>0</v>
      </c>
      <c r="AA178" s="163">
        <f t="shared" si="60"/>
        <v>0</v>
      </c>
      <c r="AB178" s="163">
        <f t="shared" si="60"/>
        <v>0</v>
      </c>
      <c r="AC178" s="163">
        <f t="shared" si="60"/>
        <v>0</v>
      </c>
      <c r="AD178" s="163">
        <f t="shared" si="60"/>
        <v>0</v>
      </c>
      <c r="AE178" s="163">
        <f t="shared" si="60"/>
        <v>0</v>
      </c>
      <c r="AF178" s="176">
        <f t="shared" si="60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58"/>
        <v>0</v>
      </c>
      <c r="D179" s="163">
        <f t="shared" si="58"/>
        <v>0</v>
      </c>
      <c r="E179" s="163">
        <f t="shared" si="58"/>
        <v>0</v>
      </c>
      <c r="F179" s="163">
        <f t="shared" si="58"/>
        <v>0</v>
      </c>
      <c r="G179" s="163">
        <f t="shared" si="58"/>
        <v>0</v>
      </c>
      <c r="H179" s="163">
        <f t="shared" si="58"/>
        <v>0</v>
      </c>
      <c r="I179" s="163">
        <f t="shared" si="58"/>
        <v>0</v>
      </c>
      <c r="J179" s="163">
        <f t="shared" si="58"/>
        <v>0</v>
      </c>
      <c r="K179" s="163">
        <f t="shared" si="58"/>
        <v>0</v>
      </c>
      <c r="L179" s="163">
        <f t="shared" si="58"/>
        <v>0</v>
      </c>
      <c r="M179" s="163">
        <f t="shared" si="58"/>
        <v>0</v>
      </c>
      <c r="N179" s="163">
        <f t="shared" si="58"/>
        <v>0</v>
      </c>
      <c r="O179" s="163">
        <f t="shared" si="58"/>
        <v>0</v>
      </c>
      <c r="P179" s="163">
        <f t="shared" si="58"/>
        <v>0</v>
      </c>
      <c r="Q179" s="163">
        <f t="shared" si="58"/>
        <v>0</v>
      </c>
      <c r="R179" s="163">
        <f t="shared" si="58"/>
        <v>0</v>
      </c>
      <c r="S179" s="163">
        <f t="shared" si="59"/>
        <v>0</v>
      </c>
      <c r="T179" s="163">
        <f t="shared" si="59"/>
        <v>0</v>
      </c>
      <c r="U179" s="163">
        <f t="shared" si="59"/>
        <v>0</v>
      </c>
      <c r="V179" s="163">
        <f t="shared" si="59"/>
        <v>0</v>
      </c>
      <c r="W179" s="163">
        <f t="shared" si="60"/>
        <v>0</v>
      </c>
      <c r="X179" s="163">
        <f t="shared" si="60"/>
        <v>0</v>
      </c>
      <c r="Y179" s="163">
        <f t="shared" si="60"/>
        <v>0</v>
      </c>
      <c r="Z179" s="163">
        <f t="shared" si="60"/>
        <v>0</v>
      </c>
      <c r="AA179" s="163">
        <f t="shared" si="60"/>
        <v>0</v>
      </c>
      <c r="AB179" s="163">
        <f t="shared" si="60"/>
        <v>0</v>
      </c>
      <c r="AC179" s="163">
        <f t="shared" si="60"/>
        <v>0</v>
      </c>
      <c r="AD179" s="163">
        <f t="shared" si="60"/>
        <v>0</v>
      </c>
      <c r="AE179" s="163">
        <f t="shared" si="60"/>
        <v>0</v>
      </c>
      <c r="AF179" s="176">
        <f t="shared" si="60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58"/>
        <v>0</v>
      </c>
      <c r="D180" s="163">
        <f t="shared" si="58"/>
        <v>0</v>
      </c>
      <c r="E180" s="163">
        <f t="shared" si="58"/>
        <v>0</v>
      </c>
      <c r="F180" s="163">
        <f t="shared" si="58"/>
        <v>0</v>
      </c>
      <c r="G180" s="163">
        <f t="shared" si="58"/>
        <v>0</v>
      </c>
      <c r="H180" s="163">
        <f t="shared" si="58"/>
        <v>0</v>
      </c>
      <c r="I180" s="163">
        <f t="shared" si="58"/>
        <v>0</v>
      </c>
      <c r="J180" s="163">
        <f t="shared" si="58"/>
        <v>0</v>
      </c>
      <c r="K180" s="163">
        <f t="shared" si="58"/>
        <v>0</v>
      </c>
      <c r="L180" s="163">
        <f t="shared" si="58"/>
        <v>0</v>
      </c>
      <c r="M180" s="163">
        <f t="shared" si="58"/>
        <v>0</v>
      </c>
      <c r="N180" s="163">
        <f t="shared" si="58"/>
        <v>0</v>
      </c>
      <c r="O180" s="163">
        <f t="shared" si="58"/>
        <v>0</v>
      </c>
      <c r="P180" s="163">
        <f t="shared" si="58"/>
        <v>0</v>
      </c>
      <c r="Q180" s="163">
        <f t="shared" si="58"/>
        <v>0</v>
      </c>
      <c r="R180" s="163">
        <f t="shared" si="58"/>
        <v>0</v>
      </c>
      <c r="S180" s="163">
        <f t="shared" si="59"/>
        <v>0</v>
      </c>
      <c r="T180" s="163">
        <f t="shared" si="59"/>
        <v>0</v>
      </c>
      <c r="U180" s="163">
        <f t="shared" si="59"/>
        <v>0</v>
      </c>
      <c r="V180" s="163">
        <f t="shared" si="59"/>
        <v>0</v>
      </c>
      <c r="W180" s="163">
        <f t="shared" si="60"/>
        <v>0</v>
      </c>
      <c r="X180" s="163">
        <f t="shared" si="60"/>
        <v>0</v>
      </c>
      <c r="Y180" s="163">
        <f t="shared" si="60"/>
        <v>0</v>
      </c>
      <c r="Z180" s="163">
        <f t="shared" si="60"/>
        <v>0</v>
      </c>
      <c r="AA180" s="163">
        <f t="shared" si="60"/>
        <v>0</v>
      </c>
      <c r="AB180" s="163">
        <f t="shared" si="60"/>
        <v>0</v>
      </c>
      <c r="AC180" s="163">
        <f t="shared" si="60"/>
        <v>0</v>
      </c>
      <c r="AD180" s="163">
        <f t="shared" si="60"/>
        <v>0</v>
      </c>
      <c r="AE180" s="163">
        <f t="shared" si="60"/>
        <v>0</v>
      </c>
      <c r="AF180" s="176">
        <f t="shared" si="60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58"/>
        <v>0</v>
      </c>
      <c r="D181" s="163">
        <f t="shared" si="58"/>
        <v>0</v>
      </c>
      <c r="E181" s="163">
        <f t="shared" si="58"/>
        <v>0</v>
      </c>
      <c r="F181" s="163">
        <f t="shared" si="58"/>
        <v>0</v>
      </c>
      <c r="G181" s="163">
        <f t="shared" si="58"/>
        <v>0</v>
      </c>
      <c r="H181" s="163">
        <f t="shared" si="58"/>
        <v>0</v>
      </c>
      <c r="I181" s="163">
        <f t="shared" si="58"/>
        <v>0</v>
      </c>
      <c r="J181" s="163">
        <f t="shared" si="58"/>
        <v>0</v>
      </c>
      <c r="K181" s="163">
        <f t="shared" si="58"/>
        <v>0</v>
      </c>
      <c r="L181" s="163">
        <f t="shared" si="58"/>
        <v>0</v>
      </c>
      <c r="M181" s="163">
        <f t="shared" si="58"/>
        <v>0</v>
      </c>
      <c r="N181" s="163">
        <f t="shared" si="58"/>
        <v>0</v>
      </c>
      <c r="O181" s="163">
        <f t="shared" si="58"/>
        <v>0</v>
      </c>
      <c r="P181" s="163">
        <f t="shared" si="58"/>
        <v>0</v>
      </c>
      <c r="Q181" s="163">
        <f t="shared" si="58"/>
        <v>0</v>
      </c>
      <c r="R181" s="163">
        <f t="shared" si="58"/>
        <v>0</v>
      </c>
      <c r="S181" s="163">
        <f t="shared" si="59"/>
        <v>0</v>
      </c>
      <c r="T181" s="163">
        <f t="shared" si="59"/>
        <v>0</v>
      </c>
      <c r="U181" s="163">
        <f t="shared" si="59"/>
        <v>0</v>
      </c>
      <c r="V181" s="163">
        <f t="shared" si="59"/>
        <v>0</v>
      </c>
      <c r="W181" s="163">
        <f t="shared" si="60"/>
        <v>0</v>
      </c>
      <c r="X181" s="163">
        <f t="shared" si="60"/>
        <v>0</v>
      </c>
      <c r="Y181" s="163">
        <f t="shared" si="60"/>
        <v>0</v>
      </c>
      <c r="Z181" s="163">
        <f t="shared" si="60"/>
        <v>0</v>
      </c>
      <c r="AA181" s="163">
        <f t="shared" si="60"/>
        <v>0</v>
      </c>
      <c r="AB181" s="163">
        <f t="shared" si="60"/>
        <v>0</v>
      </c>
      <c r="AC181" s="163">
        <f t="shared" si="60"/>
        <v>0</v>
      </c>
      <c r="AD181" s="163">
        <f t="shared" si="60"/>
        <v>0</v>
      </c>
      <c r="AE181" s="163">
        <f t="shared" si="60"/>
        <v>0</v>
      </c>
      <c r="AF181" s="176">
        <f t="shared" si="60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58"/>
        <v>0</v>
      </c>
      <c r="D182" s="163">
        <f t="shared" si="58"/>
        <v>0</v>
      </c>
      <c r="E182" s="163">
        <f t="shared" si="58"/>
        <v>0</v>
      </c>
      <c r="F182" s="163">
        <f t="shared" si="58"/>
        <v>0</v>
      </c>
      <c r="G182" s="163">
        <f t="shared" si="58"/>
        <v>0</v>
      </c>
      <c r="H182" s="163">
        <f t="shared" si="58"/>
        <v>0</v>
      </c>
      <c r="I182" s="163">
        <f t="shared" si="58"/>
        <v>0</v>
      </c>
      <c r="J182" s="163">
        <f t="shared" si="58"/>
        <v>0</v>
      </c>
      <c r="K182" s="163">
        <f t="shared" si="58"/>
        <v>0</v>
      </c>
      <c r="L182" s="163">
        <f t="shared" si="58"/>
        <v>0</v>
      </c>
      <c r="M182" s="163">
        <f t="shared" si="58"/>
        <v>0</v>
      </c>
      <c r="N182" s="163">
        <f t="shared" si="58"/>
        <v>0</v>
      </c>
      <c r="O182" s="163">
        <f t="shared" si="58"/>
        <v>0</v>
      </c>
      <c r="P182" s="163">
        <f t="shared" si="58"/>
        <v>0</v>
      </c>
      <c r="Q182" s="163">
        <f t="shared" si="58"/>
        <v>0</v>
      </c>
      <c r="R182" s="163">
        <f t="shared" si="58"/>
        <v>0</v>
      </c>
      <c r="S182" s="163">
        <f t="shared" si="59"/>
        <v>0</v>
      </c>
      <c r="T182" s="163">
        <f t="shared" si="59"/>
        <v>0</v>
      </c>
      <c r="U182" s="163">
        <f t="shared" si="59"/>
        <v>0</v>
      </c>
      <c r="V182" s="163">
        <f t="shared" si="59"/>
        <v>0</v>
      </c>
      <c r="W182" s="163">
        <f t="shared" si="60"/>
        <v>0</v>
      </c>
      <c r="X182" s="163">
        <f t="shared" si="60"/>
        <v>0</v>
      </c>
      <c r="Y182" s="163">
        <f t="shared" si="60"/>
        <v>0</v>
      </c>
      <c r="Z182" s="163">
        <f t="shared" si="60"/>
        <v>0</v>
      </c>
      <c r="AA182" s="163">
        <f t="shared" si="60"/>
        <v>0</v>
      </c>
      <c r="AB182" s="163">
        <f t="shared" si="60"/>
        <v>0</v>
      </c>
      <c r="AC182" s="163">
        <f t="shared" si="60"/>
        <v>0</v>
      </c>
      <c r="AD182" s="163">
        <f t="shared" si="60"/>
        <v>0</v>
      </c>
      <c r="AE182" s="163">
        <f t="shared" si="60"/>
        <v>0</v>
      </c>
      <c r="AF182" s="176">
        <f t="shared" si="60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58"/>
        <v>0</v>
      </c>
      <c r="D183" s="163">
        <f t="shared" si="58"/>
        <v>0</v>
      </c>
      <c r="E183" s="163">
        <f t="shared" si="58"/>
        <v>0</v>
      </c>
      <c r="F183" s="163">
        <f t="shared" si="58"/>
        <v>0</v>
      </c>
      <c r="G183" s="163">
        <f t="shared" si="58"/>
        <v>0</v>
      </c>
      <c r="H183" s="163">
        <f t="shared" si="58"/>
        <v>0</v>
      </c>
      <c r="I183" s="163">
        <f t="shared" si="58"/>
        <v>0</v>
      </c>
      <c r="J183" s="163">
        <f t="shared" si="58"/>
        <v>0</v>
      </c>
      <c r="K183" s="163">
        <f t="shared" si="58"/>
        <v>0</v>
      </c>
      <c r="L183" s="163">
        <f t="shared" si="58"/>
        <v>0</v>
      </c>
      <c r="M183" s="163">
        <f t="shared" si="58"/>
        <v>0</v>
      </c>
      <c r="N183" s="163">
        <f t="shared" si="58"/>
        <v>0</v>
      </c>
      <c r="O183" s="163">
        <f t="shared" si="58"/>
        <v>0</v>
      </c>
      <c r="P183" s="163">
        <f t="shared" si="58"/>
        <v>0</v>
      </c>
      <c r="Q183" s="163">
        <f t="shared" si="58"/>
        <v>0</v>
      </c>
      <c r="R183" s="163">
        <f t="shared" si="58"/>
        <v>0</v>
      </c>
      <c r="S183" s="163">
        <f t="shared" si="59"/>
        <v>0</v>
      </c>
      <c r="T183" s="163">
        <f t="shared" si="59"/>
        <v>0</v>
      </c>
      <c r="U183" s="163">
        <f t="shared" si="59"/>
        <v>0</v>
      </c>
      <c r="V183" s="163">
        <f t="shared" si="59"/>
        <v>0</v>
      </c>
      <c r="W183" s="163">
        <f t="shared" si="60"/>
        <v>0</v>
      </c>
      <c r="X183" s="163">
        <f t="shared" si="60"/>
        <v>0</v>
      </c>
      <c r="Y183" s="163">
        <f t="shared" si="60"/>
        <v>0</v>
      </c>
      <c r="Z183" s="163">
        <f t="shared" si="60"/>
        <v>0</v>
      </c>
      <c r="AA183" s="163">
        <f t="shared" si="60"/>
        <v>0</v>
      </c>
      <c r="AB183" s="163">
        <f t="shared" si="60"/>
        <v>0</v>
      </c>
      <c r="AC183" s="163">
        <f t="shared" si="60"/>
        <v>0</v>
      </c>
      <c r="AD183" s="163">
        <f t="shared" si="60"/>
        <v>0</v>
      </c>
      <c r="AE183" s="163">
        <f t="shared" si="60"/>
        <v>0</v>
      </c>
      <c r="AF183" s="176">
        <f t="shared" si="60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58"/>
        <v>0</v>
      </c>
      <c r="D184" s="163">
        <f t="shared" si="58"/>
        <v>0</v>
      </c>
      <c r="E184" s="163">
        <f t="shared" si="58"/>
        <v>0</v>
      </c>
      <c r="F184" s="163">
        <f t="shared" si="58"/>
        <v>0</v>
      </c>
      <c r="G184" s="163">
        <f t="shared" si="58"/>
        <v>0</v>
      </c>
      <c r="H184" s="163">
        <f t="shared" si="58"/>
        <v>0</v>
      </c>
      <c r="I184" s="163">
        <f t="shared" si="58"/>
        <v>0</v>
      </c>
      <c r="J184" s="163">
        <f t="shared" si="58"/>
        <v>0</v>
      </c>
      <c r="K184" s="163">
        <f t="shared" si="58"/>
        <v>0</v>
      </c>
      <c r="L184" s="163">
        <f t="shared" si="58"/>
        <v>0</v>
      </c>
      <c r="M184" s="163">
        <f t="shared" si="58"/>
        <v>0</v>
      </c>
      <c r="N184" s="163">
        <f t="shared" si="58"/>
        <v>0</v>
      </c>
      <c r="O184" s="163">
        <f t="shared" si="58"/>
        <v>0</v>
      </c>
      <c r="P184" s="163">
        <f t="shared" si="58"/>
        <v>0</v>
      </c>
      <c r="Q184" s="163">
        <f t="shared" si="58"/>
        <v>0</v>
      </c>
      <c r="R184" s="163">
        <f t="shared" ref="R184:AF199" si="61">Q184</f>
        <v>0</v>
      </c>
      <c r="S184" s="163">
        <f t="shared" si="61"/>
        <v>0</v>
      </c>
      <c r="T184" s="163">
        <f t="shared" si="61"/>
        <v>0</v>
      </c>
      <c r="U184" s="163">
        <f t="shared" si="59"/>
        <v>0</v>
      </c>
      <c r="V184" s="163">
        <f t="shared" si="59"/>
        <v>0</v>
      </c>
      <c r="W184" s="163">
        <f t="shared" si="61"/>
        <v>0</v>
      </c>
      <c r="X184" s="163">
        <f t="shared" si="61"/>
        <v>0</v>
      </c>
      <c r="Y184" s="163">
        <f t="shared" si="61"/>
        <v>0</v>
      </c>
      <c r="Z184" s="163">
        <f t="shared" si="61"/>
        <v>0</v>
      </c>
      <c r="AA184" s="163">
        <f t="shared" si="61"/>
        <v>0</v>
      </c>
      <c r="AB184" s="163">
        <f t="shared" si="60"/>
        <v>0</v>
      </c>
      <c r="AC184" s="163">
        <f t="shared" si="60"/>
        <v>0</v>
      </c>
      <c r="AD184" s="163">
        <f t="shared" si="61"/>
        <v>0</v>
      </c>
      <c r="AE184" s="163">
        <f t="shared" si="61"/>
        <v>0</v>
      </c>
      <c r="AF184" s="176">
        <f t="shared" si="61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R200" si="62">B185</f>
        <v>0</v>
      </c>
      <c r="D185" s="163">
        <f t="shared" si="62"/>
        <v>0</v>
      </c>
      <c r="E185" s="163">
        <f t="shared" si="62"/>
        <v>0</v>
      </c>
      <c r="F185" s="163">
        <f t="shared" si="62"/>
        <v>0</v>
      </c>
      <c r="G185" s="163">
        <f t="shared" si="62"/>
        <v>0</v>
      </c>
      <c r="H185" s="163">
        <f t="shared" si="62"/>
        <v>0</v>
      </c>
      <c r="I185" s="163">
        <f t="shared" si="62"/>
        <v>0</v>
      </c>
      <c r="J185" s="163">
        <f t="shared" si="62"/>
        <v>0</v>
      </c>
      <c r="K185" s="163">
        <f t="shared" si="62"/>
        <v>0</v>
      </c>
      <c r="L185" s="163">
        <f t="shared" si="62"/>
        <v>0</v>
      </c>
      <c r="M185" s="163">
        <f t="shared" si="62"/>
        <v>0</v>
      </c>
      <c r="N185" s="163">
        <f t="shared" si="62"/>
        <v>0</v>
      </c>
      <c r="O185" s="163">
        <f t="shared" si="62"/>
        <v>0</v>
      </c>
      <c r="P185" s="163">
        <f t="shared" si="62"/>
        <v>0</v>
      </c>
      <c r="Q185" s="163">
        <f t="shared" si="62"/>
        <v>0</v>
      </c>
      <c r="R185" s="163">
        <f t="shared" si="62"/>
        <v>0</v>
      </c>
      <c r="S185" s="163">
        <f t="shared" si="61"/>
        <v>0</v>
      </c>
      <c r="T185" s="163">
        <f t="shared" si="61"/>
        <v>0</v>
      </c>
      <c r="U185" s="163">
        <f t="shared" ref="U185:V213" si="63">T185</f>
        <v>0</v>
      </c>
      <c r="V185" s="163">
        <f t="shared" si="63"/>
        <v>0</v>
      </c>
      <c r="W185" s="163">
        <f t="shared" si="61"/>
        <v>0</v>
      </c>
      <c r="X185" s="163">
        <f t="shared" si="61"/>
        <v>0</v>
      </c>
      <c r="Y185" s="163">
        <f t="shared" si="61"/>
        <v>0</v>
      </c>
      <c r="Z185" s="163">
        <f t="shared" si="61"/>
        <v>0</v>
      </c>
      <c r="AA185" s="163">
        <f t="shared" si="61"/>
        <v>0</v>
      </c>
      <c r="AB185" s="163">
        <f t="shared" si="61"/>
        <v>0</v>
      </c>
      <c r="AC185" s="163">
        <f t="shared" si="61"/>
        <v>0</v>
      </c>
      <c r="AD185" s="163">
        <f t="shared" si="61"/>
        <v>0</v>
      </c>
      <c r="AE185" s="163">
        <f t="shared" si="61"/>
        <v>0</v>
      </c>
      <c r="AF185" s="176">
        <f t="shared" si="61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62"/>
        <v>0</v>
      </c>
      <c r="D186" s="163">
        <f t="shared" si="62"/>
        <v>0</v>
      </c>
      <c r="E186" s="163">
        <f t="shared" si="62"/>
        <v>0</v>
      </c>
      <c r="F186" s="163">
        <f t="shared" si="62"/>
        <v>0</v>
      </c>
      <c r="G186" s="163">
        <f t="shared" si="62"/>
        <v>0</v>
      </c>
      <c r="H186" s="163">
        <f t="shared" si="62"/>
        <v>0</v>
      </c>
      <c r="I186" s="163">
        <f t="shared" si="62"/>
        <v>0</v>
      </c>
      <c r="J186" s="163">
        <f t="shared" si="62"/>
        <v>0</v>
      </c>
      <c r="K186" s="163">
        <f t="shared" si="62"/>
        <v>0</v>
      </c>
      <c r="L186" s="163">
        <f t="shared" si="62"/>
        <v>0</v>
      </c>
      <c r="M186" s="163">
        <f t="shared" si="62"/>
        <v>0</v>
      </c>
      <c r="N186" s="163">
        <f t="shared" si="62"/>
        <v>0</v>
      </c>
      <c r="O186" s="163">
        <f t="shared" si="62"/>
        <v>0</v>
      </c>
      <c r="P186" s="163">
        <f t="shared" si="62"/>
        <v>0</v>
      </c>
      <c r="Q186" s="163">
        <f t="shared" si="62"/>
        <v>0</v>
      </c>
      <c r="R186" s="163">
        <f t="shared" si="62"/>
        <v>0</v>
      </c>
      <c r="S186" s="163">
        <f t="shared" si="61"/>
        <v>0</v>
      </c>
      <c r="T186" s="163">
        <f t="shared" si="61"/>
        <v>0</v>
      </c>
      <c r="U186" s="163">
        <f t="shared" si="63"/>
        <v>0</v>
      </c>
      <c r="V186" s="163">
        <f t="shared" si="63"/>
        <v>0</v>
      </c>
      <c r="W186" s="163">
        <f t="shared" si="61"/>
        <v>0</v>
      </c>
      <c r="X186" s="163">
        <f t="shared" si="61"/>
        <v>0</v>
      </c>
      <c r="Y186" s="163">
        <f t="shared" si="61"/>
        <v>0</v>
      </c>
      <c r="Z186" s="163">
        <f t="shared" si="61"/>
        <v>0</v>
      </c>
      <c r="AA186" s="163">
        <f t="shared" si="61"/>
        <v>0</v>
      </c>
      <c r="AB186" s="163">
        <f t="shared" si="61"/>
        <v>0</v>
      </c>
      <c r="AC186" s="163">
        <f t="shared" si="61"/>
        <v>0</v>
      </c>
      <c r="AD186" s="163">
        <f t="shared" si="61"/>
        <v>0</v>
      </c>
      <c r="AE186" s="163">
        <f t="shared" si="61"/>
        <v>0</v>
      </c>
      <c r="AF186" s="176">
        <f t="shared" si="61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62"/>
        <v>0</v>
      </c>
      <c r="D187" s="163">
        <f t="shared" si="62"/>
        <v>0</v>
      </c>
      <c r="E187" s="163">
        <f t="shared" si="62"/>
        <v>0</v>
      </c>
      <c r="F187" s="163">
        <f t="shared" si="62"/>
        <v>0</v>
      </c>
      <c r="G187" s="163">
        <f t="shared" si="62"/>
        <v>0</v>
      </c>
      <c r="H187" s="163">
        <f t="shared" si="62"/>
        <v>0</v>
      </c>
      <c r="I187" s="163">
        <f t="shared" si="62"/>
        <v>0</v>
      </c>
      <c r="J187" s="163">
        <f t="shared" si="62"/>
        <v>0</v>
      </c>
      <c r="K187" s="163">
        <f t="shared" si="62"/>
        <v>0</v>
      </c>
      <c r="L187" s="163">
        <f t="shared" si="62"/>
        <v>0</v>
      </c>
      <c r="M187" s="163">
        <f t="shared" si="62"/>
        <v>0</v>
      </c>
      <c r="N187" s="163">
        <f t="shared" si="62"/>
        <v>0</v>
      </c>
      <c r="O187" s="163">
        <f t="shared" si="62"/>
        <v>0</v>
      </c>
      <c r="P187" s="163">
        <f t="shared" si="62"/>
        <v>0</v>
      </c>
      <c r="Q187" s="163">
        <f t="shared" si="62"/>
        <v>0</v>
      </c>
      <c r="R187" s="163">
        <f t="shared" si="62"/>
        <v>0</v>
      </c>
      <c r="S187" s="163">
        <f t="shared" si="61"/>
        <v>0</v>
      </c>
      <c r="T187" s="163">
        <f t="shared" si="61"/>
        <v>0</v>
      </c>
      <c r="U187" s="163">
        <f t="shared" si="63"/>
        <v>0</v>
      </c>
      <c r="V187" s="163">
        <f t="shared" si="63"/>
        <v>0</v>
      </c>
      <c r="W187" s="163">
        <f t="shared" si="61"/>
        <v>0</v>
      </c>
      <c r="X187" s="163">
        <f t="shared" si="61"/>
        <v>0</v>
      </c>
      <c r="Y187" s="163">
        <f t="shared" si="61"/>
        <v>0</v>
      </c>
      <c r="Z187" s="163">
        <f t="shared" si="61"/>
        <v>0</v>
      </c>
      <c r="AA187" s="163">
        <f t="shared" si="61"/>
        <v>0</v>
      </c>
      <c r="AB187" s="163">
        <f t="shared" si="61"/>
        <v>0</v>
      </c>
      <c r="AC187" s="163">
        <f t="shared" si="61"/>
        <v>0</v>
      </c>
      <c r="AD187" s="163">
        <f t="shared" si="61"/>
        <v>0</v>
      </c>
      <c r="AE187" s="163">
        <f t="shared" si="61"/>
        <v>0</v>
      </c>
      <c r="AF187" s="176">
        <f t="shared" si="61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62"/>
        <v>0</v>
      </c>
      <c r="D188" s="163">
        <f t="shared" si="62"/>
        <v>0</v>
      </c>
      <c r="E188" s="163">
        <f t="shared" si="62"/>
        <v>0</v>
      </c>
      <c r="F188" s="163">
        <f t="shared" si="62"/>
        <v>0</v>
      </c>
      <c r="G188" s="163">
        <f t="shared" si="62"/>
        <v>0</v>
      </c>
      <c r="H188" s="163">
        <f t="shared" si="62"/>
        <v>0</v>
      </c>
      <c r="I188" s="163">
        <f t="shared" si="62"/>
        <v>0</v>
      </c>
      <c r="J188" s="163">
        <f t="shared" si="62"/>
        <v>0</v>
      </c>
      <c r="K188" s="163">
        <f t="shared" si="62"/>
        <v>0</v>
      </c>
      <c r="L188" s="163">
        <f t="shared" si="62"/>
        <v>0</v>
      </c>
      <c r="M188" s="163">
        <f t="shared" si="62"/>
        <v>0</v>
      </c>
      <c r="N188" s="163">
        <f t="shared" si="62"/>
        <v>0</v>
      </c>
      <c r="O188" s="163">
        <f t="shared" si="62"/>
        <v>0</v>
      </c>
      <c r="P188" s="163">
        <f t="shared" si="62"/>
        <v>0</v>
      </c>
      <c r="Q188" s="163">
        <f t="shared" si="62"/>
        <v>0</v>
      </c>
      <c r="R188" s="163">
        <f t="shared" si="62"/>
        <v>0</v>
      </c>
      <c r="S188" s="163">
        <f t="shared" si="61"/>
        <v>0</v>
      </c>
      <c r="T188" s="163">
        <f t="shared" si="61"/>
        <v>0</v>
      </c>
      <c r="U188" s="163">
        <f t="shared" si="63"/>
        <v>0</v>
      </c>
      <c r="V188" s="163">
        <f t="shared" si="63"/>
        <v>0</v>
      </c>
      <c r="W188" s="163">
        <f t="shared" si="61"/>
        <v>0</v>
      </c>
      <c r="X188" s="163">
        <f t="shared" si="61"/>
        <v>0</v>
      </c>
      <c r="Y188" s="163">
        <f t="shared" si="61"/>
        <v>0</v>
      </c>
      <c r="Z188" s="163">
        <f t="shared" si="61"/>
        <v>0</v>
      </c>
      <c r="AA188" s="163">
        <f t="shared" si="61"/>
        <v>0</v>
      </c>
      <c r="AB188" s="163">
        <f t="shared" si="61"/>
        <v>0</v>
      </c>
      <c r="AC188" s="163">
        <f t="shared" si="61"/>
        <v>0</v>
      </c>
      <c r="AD188" s="163">
        <f t="shared" si="61"/>
        <v>0</v>
      </c>
      <c r="AE188" s="163">
        <f t="shared" si="61"/>
        <v>0</v>
      </c>
      <c r="AF188" s="176">
        <f t="shared" si="61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62"/>
        <v>0</v>
      </c>
      <c r="D189" s="163">
        <f t="shared" si="62"/>
        <v>0</v>
      </c>
      <c r="E189" s="163">
        <f t="shared" si="62"/>
        <v>0</v>
      </c>
      <c r="F189" s="163">
        <f t="shared" si="62"/>
        <v>0</v>
      </c>
      <c r="G189" s="163">
        <f t="shared" si="62"/>
        <v>0</v>
      </c>
      <c r="H189" s="163">
        <f t="shared" si="62"/>
        <v>0</v>
      </c>
      <c r="I189" s="163">
        <f t="shared" si="62"/>
        <v>0</v>
      </c>
      <c r="J189" s="163">
        <f t="shared" si="62"/>
        <v>0</v>
      </c>
      <c r="K189" s="163">
        <f t="shared" si="62"/>
        <v>0</v>
      </c>
      <c r="L189" s="163">
        <f t="shared" si="62"/>
        <v>0</v>
      </c>
      <c r="M189" s="163">
        <f t="shared" si="62"/>
        <v>0</v>
      </c>
      <c r="N189" s="163">
        <f t="shared" si="62"/>
        <v>0</v>
      </c>
      <c r="O189" s="163">
        <f t="shared" si="62"/>
        <v>0</v>
      </c>
      <c r="P189" s="163">
        <f t="shared" si="62"/>
        <v>0</v>
      </c>
      <c r="Q189" s="163">
        <f t="shared" si="62"/>
        <v>0</v>
      </c>
      <c r="R189" s="163">
        <f t="shared" si="62"/>
        <v>0</v>
      </c>
      <c r="S189" s="163">
        <f t="shared" si="61"/>
        <v>0</v>
      </c>
      <c r="T189" s="163">
        <f t="shared" si="61"/>
        <v>0</v>
      </c>
      <c r="U189" s="163">
        <f t="shared" si="63"/>
        <v>0</v>
      </c>
      <c r="V189" s="163">
        <f t="shared" si="63"/>
        <v>0</v>
      </c>
      <c r="W189" s="163">
        <f t="shared" si="61"/>
        <v>0</v>
      </c>
      <c r="X189" s="163">
        <f t="shared" si="61"/>
        <v>0</v>
      </c>
      <c r="Y189" s="163">
        <f t="shared" si="61"/>
        <v>0</v>
      </c>
      <c r="Z189" s="163">
        <f t="shared" si="61"/>
        <v>0</v>
      </c>
      <c r="AA189" s="163">
        <f t="shared" si="61"/>
        <v>0</v>
      </c>
      <c r="AB189" s="163">
        <f t="shared" si="61"/>
        <v>0</v>
      </c>
      <c r="AC189" s="163">
        <f t="shared" si="61"/>
        <v>0</v>
      </c>
      <c r="AD189" s="163">
        <f t="shared" si="61"/>
        <v>0</v>
      </c>
      <c r="AE189" s="163">
        <f t="shared" si="61"/>
        <v>0</v>
      </c>
      <c r="AF189" s="176">
        <f t="shared" si="61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62"/>
        <v>0</v>
      </c>
      <c r="D190" s="163">
        <f t="shared" si="62"/>
        <v>0</v>
      </c>
      <c r="E190" s="163">
        <f t="shared" si="62"/>
        <v>0</v>
      </c>
      <c r="F190" s="163">
        <f t="shared" si="62"/>
        <v>0</v>
      </c>
      <c r="G190" s="163">
        <f t="shared" si="62"/>
        <v>0</v>
      </c>
      <c r="H190" s="163">
        <f t="shared" si="62"/>
        <v>0</v>
      </c>
      <c r="I190" s="163">
        <f t="shared" si="62"/>
        <v>0</v>
      </c>
      <c r="J190" s="163">
        <f t="shared" si="62"/>
        <v>0</v>
      </c>
      <c r="K190" s="163">
        <f t="shared" si="62"/>
        <v>0</v>
      </c>
      <c r="L190" s="163">
        <f t="shared" si="62"/>
        <v>0</v>
      </c>
      <c r="M190" s="163">
        <f t="shared" si="62"/>
        <v>0</v>
      </c>
      <c r="N190" s="163">
        <f t="shared" si="62"/>
        <v>0</v>
      </c>
      <c r="O190" s="163">
        <f t="shared" si="62"/>
        <v>0</v>
      </c>
      <c r="P190" s="163">
        <f t="shared" si="62"/>
        <v>0</v>
      </c>
      <c r="Q190" s="163">
        <f t="shared" si="62"/>
        <v>0</v>
      </c>
      <c r="R190" s="163">
        <f t="shared" si="62"/>
        <v>0</v>
      </c>
      <c r="S190" s="163">
        <f t="shared" si="61"/>
        <v>0</v>
      </c>
      <c r="T190" s="163">
        <f t="shared" si="61"/>
        <v>0</v>
      </c>
      <c r="U190" s="163">
        <f t="shared" si="63"/>
        <v>0</v>
      </c>
      <c r="V190" s="163">
        <f t="shared" si="63"/>
        <v>0</v>
      </c>
      <c r="W190" s="163">
        <f t="shared" si="61"/>
        <v>0</v>
      </c>
      <c r="X190" s="163">
        <f t="shared" si="61"/>
        <v>0</v>
      </c>
      <c r="Y190" s="163">
        <f t="shared" si="61"/>
        <v>0</v>
      </c>
      <c r="Z190" s="163">
        <f t="shared" si="61"/>
        <v>0</v>
      </c>
      <c r="AA190" s="163">
        <f t="shared" si="61"/>
        <v>0</v>
      </c>
      <c r="AB190" s="163">
        <f t="shared" si="61"/>
        <v>0</v>
      </c>
      <c r="AC190" s="163">
        <f t="shared" si="61"/>
        <v>0</v>
      </c>
      <c r="AD190" s="163">
        <f t="shared" si="61"/>
        <v>0</v>
      </c>
      <c r="AE190" s="163">
        <f t="shared" si="61"/>
        <v>0</v>
      </c>
      <c r="AF190" s="176">
        <f t="shared" si="61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62"/>
        <v>0</v>
      </c>
      <c r="D191" s="163">
        <f t="shared" si="62"/>
        <v>0</v>
      </c>
      <c r="E191" s="163">
        <f t="shared" si="62"/>
        <v>0</v>
      </c>
      <c r="F191" s="163">
        <f t="shared" si="62"/>
        <v>0</v>
      </c>
      <c r="G191" s="163">
        <f t="shared" si="62"/>
        <v>0</v>
      </c>
      <c r="H191" s="163">
        <f t="shared" si="62"/>
        <v>0</v>
      </c>
      <c r="I191" s="163">
        <f t="shared" si="62"/>
        <v>0</v>
      </c>
      <c r="J191" s="163">
        <f t="shared" si="62"/>
        <v>0</v>
      </c>
      <c r="K191" s="163">
        <f t="shared" si="62"/>
        <v>0</v>
      </c>
      <c r="L191" s="163">
        <f t="shared" si="62"/>
        <v>0</v>
      </c>
      <c r="M191" s="163">
        <f t="shared" si="62"/>
        <v>0</v>
      </c>
      <c r="N191" s="163">
        <f t="shared" si="62"/>
        <v>0</v>
      </c>
      <c r="O191" s="163">
        <f t="shared" si="62"/>
        <v>0</v>
      </c>
      <c r="P191" s="163">
        <f t="shared" si="62"/>
        <v>0</v>
      </c>
      <c r="Q191" s="163">
        <f t="shared" si="62"/>
        <v>0</v>
      </c>
      <c r="R191" s="163">
        <f t="shared" si="62"/>
        <v>0</v>
      </c>
      <c r="S191" s="163">
        <f t="shared" si="61"/>
        <v>0</v>
      </c>
      <c r="T191" s="163">
        <f t="shared" si="61"/>
        <v>0</v>
      </c>
      <c r="U191" s="163">
        <f t="shared" si="63"/>
        <v>0</v>
      </c>
      <c r="V191" s="163">
        <f t="shared" si="63"/>
        <v>0</v>
      </c>
      <c r="W191" s="163">
        <f t="shared" si="61"/>
        <v>0</v>
      </c>
      <c r="X191" s="163">
        <f t="shared" si="61"/>
        <v>0</v>
      </c>
      <c r="Y191" s="163">
        <f t="shared" si="61"/>
        <v>0</v>
      </c>
      <c r="Z191" s="163">
        <f t="shared" si="61"/>
        <v>0</v>
      </c>
      <c r="AA191" s="163">
        <f t="shared" si="61"/>
        <v>0</v>
      </c>
      <c r="AB191" s="163">
        <f t="shared" si="61"/>
        <v>0</v>
      </c>
      <c r="AC191" s="163">
        <f t="shared" si="61"/>
        <v>0</v>
      </c>
      <c r="AD191" s="163">
        <f t="shared" si="61"/>
        <v>0</v>
      </c>
      <c r="AE191" s="163">
        <f t="shared" si="61"/>
        <v>0</v>
      </c>
      <c r="AF191" s="176">
        <f t="shared" si="61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62"/>
        <v>0</v>
      </c>
      <c r="D192" s="163">
        <f t="shared" si="62"/>
        <v>0</v>
      </c>
      <c r="E192" s="163">
        <f t="shared" si="62"/>
        <v>0</v>
      </c>
      <c r="F192" s="163">
        <f t="shared" si="62"/>
        <v>0</v>
      </c>
      <c r="G192" s="163">
        <f t="shared" si="62"/>
        <v>0</v>
      </c>
      <c r="H192" s="163">
        <f t="shared" si="62"/>
        <v>0</v>
      </c>
      <c r="I192" s="163">
        <f t="shared" si="62"/>
        <v>0</v>
      </c>
      <c r="J192" s="163">
        <f t="shared" si="62"/>
        <v>0</v>
      </c>
      <c r="K192" s="163">
        <f t="shared" si="62"/>
        <v>0</v>
      </c>
      <c r="L192" s="163">
        <f t="shared" si="62"/>
        <v>0</v>
      </c>
      <c r="M192" s="163">
        <f t="shared" si="62"/>
        <v>0</v>
      </c>
      <c r="N192" s="163">
        <f t="shared" si="62"/>
        <v>0</v>
      </c>
      <c r="O192" s="163">
        <f t="shared" si="62"/>
        <v>0</v>
      </c>
      <c r="P192" s="163">
        <f t="shared" si="62"/>
        <v>0</v>
      </c>
      <c r="Q192" s="163">
        <f t="shared" si="62"/>
        <v>0</v>
      </c>
      <c r="R192" s="163">
        <f t="shared" si="62"/>
        <v>0</v>
      </c>
      <c r="S192" s="163">
        <f t="shared" si="61"/>
        <v>0</v>
      </c>
      <c r="T192" s="163">
        <f t="shared" si="61"/>
        <v>0</v>
      </c>
      <c r="U192" s="163">
        <f t="shared" si="63"/>
        <v>0</v>
      </c>
      <c r="V192" s="163">
        <f t="shared" si="63"/>
        <v>0</v>
      </c>
      <c r="W192" s="163">
        <f t="shared" si="61"/>
        <v>0</v>
      </c>
      <c r="X192" s="163">
        <f t="shared" si="61"/>
        <v>0</v>
      </c>
      <c r="Y192" s="163">
        <f t="shared" si="61"/>
        <v>0</v>
      </c>
      <c r="Z192" s="163">
        <f t="shared" si="61"/>
        <v>0</v>
      </c>
      <c r="AA192" s="163">
        <f t="shared" si="61"/>
        <v>0</v>
      </c>
      <c r="AB192" s="163">
        <f t="shared" si="61"/>
        <v>0</v>
      </c>
      <c r="AC192" s="163">
        <f t="shared" si="61"/>
        <v>0</v>
      </c>
      <c r="AD192" s="163">
        <f t="shared" si="61"/>
        <v>0</v>
      </c>
      <c r="AE192" s="163">
        <f t="shared" si="61"/>
        <v>0</v>
      </c>
      <c r="AF192" s="176">
        <f t="shared" si="61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62"/>
        <v>0</v>
      </c>
      <c r="D193" s="163">
        <f t="shared" si="62"/>
        <v>0</v>
      </c>
      <c r="E193" s="163">
        <f t="shared" si="62"/>
        <v>0</v>
      </c>
      <c r="F193" s="163">
        <f t="shared" si="62"/>
        <v>0</v>
      </c>
      <c r="G193" s="163">
        <f t="shared" si="62"/>
        <v>0</v>
      </c>
      <c r="H193" s="163">
        <f t="shared" si="62"/>
        <v>0</v>
      </c>
      <c r="I193" s="163">
        <f t="shared" si="62"/>
        <v>0</v>
      </c>
      <c r="J193" s="163">
        <f t="shared" si="62"/>
        <v>0</v>
      </c>
      <c r="K193" s="163">
        <f t="shared" si="62"/>
        <v>0</v>
      </c>
      <c r="L193" s="163">
        <f t="shared" si="62"/>
        <v>0</v>
      </c>
      <c r="M193" s="163">
        <f t="shared" si="62"/>
        <v>0</v>
      </c>
      <c r="N193" s="163">
        <f t="shared" si="62"/>
        <v>0</v>
      </c>
      <c r="O193" s="163">
        <f t="shared" si="62"/>
        <v>0</v>
      </c>
      <c r="P193" s="163">
        <f t="shared" si="62"/>
        <v>0</v>
      </c>
      <c r="Q193" s="163">
        <f t="shared" si="62"/>
        <v>0</v>
      </c>
      <c r="R193" s="163">
        <f t="shared" si="62"/>
        <v>0</v>
      </c>
      <c r="S193" s="163">
        <f t="shared" si="61"/>
        <v>0</v>
      </c>
      <c r="T193" s="163">
        <f t="shared" si="61"/>
        <v>0</v>
      </c>
      <c r="U193" s="163">
        <f t="shared" si="63"/>
        <v>0</v>
      </c>
      <c r="V193" s="163">
        <f t="shared" si="63"/>
        <v>0</v>
      </c>
      <c r="W193" s="163">
        <f t="shared" si="61"/>
        <v>0</v>
      </c>
      <c r="X193" s="163">
        <f t="shared" si="61"/>
        <v>0</v>
      </c>
      <c r="Y193" s="163">
        <f t="shared" si="61"/>
        <v>0</v>
      </c>
      <c r="Z193" s="163">
        <f t="shared" si="61"/>
        <v>0</v>
      </c>
      <c r="AA193" s="163">
        <f t="shared" si="61"/>
        <v>0</v>
      </c>
      <c r="AB193" s="163">
        <f t="shared" si="61"/>
        <v>0</v>
      </c>
      <c r="AC193" s="163">
        <f t="shared" si="61"/>
        <v>0</v>
      </c>
      <c r="AD193" s="163">
        <f t="shared" si="61"/>
        <v>0</v>
      </c>
      <c r="AE193" s="163">
        <f t="shared" si="61"/>
        <v>0</v>
      </c>
      <c r="AF193" s="176">
        <f t="shared" si="61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62"/>
        <v>0</v>
      </c>
      <c r="D194" s="163">
        <f t="shared" si="62"/>
        <v>0</v>
      </c>
      <c r="E194" s="163">
        <f t="shared" si="62"/>
        <v>0</v>
      </c>
      <c r="F194" s="163">
        <f t="shared" si="62"/>
        <v>0</v>
      </c>
      <c r="G194" s="163">
        <f t="shared" si="62"/>
        <v>0</v>
      </c>
      <c r="H194" s="163">
        <f t="shared" si="62"/>
        <v>0</v>
      </c>
      <c r="I194" s="163">
        <f t="shared" si="62"/>
        <v>0</v>
      </c>
      <c r="J194" s="163">
        <f t="shared" si="62"/>
        <v>0</v>
      </c>
      <c r="K194" s="163">
        <f t="shared" si="62"/>
        <v>0</v>
      </c>
      <c r="L194" s="163">
        <f t="shared" si="62"/>
        <v>0</v>
      </c>
      <c r="M194" s="163">
        <f t="shared" si="62"/>
        <v>0</v>
      </c>
      <c r="N194" s="163">
        <f t="shared" si="62"/>
        <v>0</v>
      </c>
      <c r="O194" s="163">
        <f t="shared" si="62"/>
        <v>0</v>
      </c>
      <c r="P194" s="163">
        <f t="shared" si="62"/>
        <v>0</v>
      </c>
      <c r="Q194" s="163">
        <f t="shared" si="62"/>
        <v>0</v>
      </c>
      <c r="R194" s="163">
        <f t="shared" si="62"/>
        <v>0</v>
      </c>
      <c r="S194" s="163">
        <f t="shared" si="61"/>
        <v>0</v>
      </c>
      <c r="T194" s="163">
        <f t="shared" si="61"/>
        <v>0</v>
      </c>
      <c r="U194" s="163">
        <f t="shared" si="63"/>
        <v>0</v>
      </c>
      <c r="V194" s="163">
        <f t="shared" si="63"/>
        <v>0</v>
      </c>
      <c r="W194" s="163">
        <f t="shared" si="61"/>
        <v>0</v>
      </c>
      <c r="X194" s="163">
        <f t="shared" si="61"/>
        <v>0</v>
      </c>
      <c r="Y194" s="163">
        <f t="shared" si="61"/>
        <v>0</v>
      </c>
      <c r="Z194" s="163">
        <f t="shared" si="61"/>
        <v>0</v>
      </c>
      <c r="AA194" s="163">
        <f t="shared" si="61"/>
        <v>0</v>
      </c>
      <c r="AB194" s="163">
        <f t="shared" si="61"/>
        <v>0</v>
      </c>
      <c r="AC194" s="163">
        <f t="shared" si="61"/>
        <v>0</v>
      </c>
      <c r="AD194" s="163">
        <f t="shared" si="61"/>
        <v>0</v>
      </c>
      <c r="AE194" s="163">
        <f t="shared" si="61"/>
        <v>0</v>
      </c>
      <c r="AF194" s="176">
        <f t="shared" si="61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62"/>
        <v>0</v>
      </c>
      <c r="D195" s="163">
        <f t="shared" si="62"/>
        <v>0</v>
      </c>
      <c r="E195" s="163">
        <f t="shared" si="62"/>
        <v>0</v>
      </c>
      <c r="F195" s="163">
        <f t="shared" si="62"/>
        <v>0</v>
      </c>
      <c r="G195" s="163">
        <f t="shared" si="62"/>
        <v>0</v>
      </c>
      <c r="H195" s="163">
        <f t="shared" si="62"/>
        <v>0</v>
      </c>
      <c r="I195" s="163">
        <f t="shared" si="62"/>
        <v>0</v>
      </c>
      <c r="J195" s="163">
        <f t="shared" si="62"/>
        <v>0</v>
      </c>
      <c r="K195" s="163">
        <f t="shared" si="62"/>
        <v>0</v>
      </c>
      <c r="L195" s="163">
        <f t="shared" si="62"/>
        <v>0</v>
      </c>
      <c r="M195" s="163">
        <f t="shared" si="62"/>
        <v>0</v>
      </c>
      <c r="N195" s="163">
        <f t="shared" si="62"/>
        <v>0</v>
      </c>
      <c r="O195" s="163">
        <f t="shared" si="62"/>
        <v>0</v>
      </c>
      <c r="P195" s="163">
        <f t="shared" si="62"/>
        <v>0</v>
      </c>
      <c r="Q195" s="163">
        <f t="shared" si="62"/>
        <v>0</v>
      </c>
      <c r="R195" s="163">
        <f t="shared" si="62"/>
        <v>0</v>
      </c>
      <c r="S195" s="163">
        <f t="shared" si="61"/>
        <v>0</v>
      </c>
      <c r="T195" s="163">
        <f t="shared" si="61"/>
        <v>0</v>
      </c>
      <c r="U195" s="163">
        <f t="shared" si="63"/>
        <v>0</v>
      </c>
      <c r="V195" s="163">
        <f t="shared" si="63"/>
        <v>0</v>
      </c>
      <c r="W195" s="163">
        <f t="shared" si="61"/>
        <v>0</v>
      </c>
      <c r="X195" s="163">
        <f t="shared" si="61"/>
        <v>0</v>
      </c>
      <c r="Y195" s="163">
        <f t="shared" si="61"/>
        <v>0</v>
      </c>
      <c r="Z195" s="163">
        <f t="shared" si="61"/>
        <v>0</v>
      </c>
      <c r="AA195" s="163">
        <f t="shared" si="61"/>
        <v>0</v>
      </c>
      <c r="AB195" s="163">
        <f t="shared" si="61"/>
        <v>0</v>
      </c>
      <c r="AC195" s="163">
        <f t="shared" si="61"/>
        <v>0</v>
      </c>
      <c r="AD195" s="163">
        <f t="shared" si="61"/>
        <v>0</v>
      </c>
      <c r="AE195" s="163">
        <f t="shared" si="61"/>
        <v>0</v>
      </c>
      <c r="AF195" s="176">
        <f t="shared" si="61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62"/>
        <v>0</v>
      </c>
      <c r="D196" s="163">
        <f t="shared" si="62"/>
        <v>0</v>
      </c>
      <c r="E196" s="163">
        <f t="shared" si="62"/>
        <v>0</v>
      </c>
      <c r="F196" s="163">
        <f t="shared" si="62"/>
        <v>0</v>
      </c>
      <c r="G196" s="163">
        <f t="shared" si="62"/>
        <v>0</v>
      </c>
      <c r="H196" s="163">
        <f t="shared" si="62"/>
        <v>0</v>
      </c>
      <c r="I196" s="163">
        <f t="shared" si="62"/>
        <v>0</v>
      </c>
      <c r="J196" s="163">
        <f t="shared" si="62"/>
        <v>0</v>
      </c>
      <c r="K196" s="163">
        <f t="shared" si="62"/>
        <v>0</v>
      </c>
      <c r="L196" s="163">
        <f t="shared" si="62"/>
        <v>0</v>
      </c>
      <c r="M196" s="163">
        <f t="shared" si="62"/>
        <v>0</v>
      </c>
      <c r="N196" s="163">
        <f t="shared" si="62"/>
        <v>0</v>
      </c>
      <c r="O196" s="163">
        <f t="shared" si="62"/>
        <v>0</v>
      </c>
      <c r="P196" s="163">
        <f t="shared" si="62"/>
        <v>0</v>
      </c>
      <c r="Q196" s="163">
        <f t="shared" si="62"/>
        <v>0</v>
      </c>
      <c r="R196" s="163">
        <f t="shared" si="62"/>
        <v>0</v>
      </c>
      <c r="S196" s="163">
        <f t="shared" si="61"/>
        <v>0</v>
      </c>
      <c r="T196" s="163">
        <f t="shared" si="61"/>
        <v>0</v>
      </c>
      <c r="U196" s="163">
        <f t="shared" si="63"/>
        <v>0</v>
      </c>
      <c r="V196" s="163">
        <f t="shared" si="63"/>
        <v>0</v>
      </c>
      <c r="W196" s="163">
        <f t="shared" si="61"/>
        <v>0</v>
      </c>
      <c r="X196" s="163">
        <f t="shared" si="61"/>
        <v>0</v>
      </c>
      <c r="Y196" s="163">
        <f t="shared" si="61"/>
        <v>0</v>
      </c>
      <c r="Z196" s="163">
        <f t="shared" si="61"/>
        <v>0</v>
      </c>
      <c r="AA196" s="163">
        <f t="shared" si="61"/>
        <v>0</v>
      </c>
      <c r="AB196" s="163">
        <f t="shared" si="61"/>
        <v>0</v>
      </c>
      <c r="AC196" s="163">
        <f t="shared" si="61"/>
        <v>0</v>
      </c>
      <c r="AD196" s="163">
        <f t="shared" si="61"/>
        <v>0</v>
      </c>
      <c r="AE196" s="163">
        <f t="shared" si="61"/>
        <v>0</v>
      </c>
      <c r="AF196" s="176">
        <f t="shared" si="61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62"/>
        <v>0</v>
      </c>
      <c r="D197" s="163">
        <f t="shared" si="62"/>
        <v>0</v>
      </c>
      <c r="E197" s="163">
        <f t="shared" si="62"/>
        <v>0</v>
      </c>
      <c r="F197" s="163">
        <f t="shared" si="62"/>
        <v>0</v>
      </c>
      <c r="G197" s="163">
        <f t="shared" si="62"/>
        <v>0</v>
      </c>
      <c r="H197" s="163">
        <f t="shared" si="62"/>
        <v>0</v>
      </c>
      <c r="I197" s="163">
        <f t="shared" si="62"/>
        <v>0</v>
      </c>
      <c r="J197" s="163">
        <f t="shared" si="62"/>
        <v>0</v>
      </c>
      <c r="K197" s="163">
        <f t="shared" si="62"/>
        <v>0</v>
      </c>
      <c r="L197" s="163">
        <f t="shared" si="62"/>
        <v>0</v>
      </c>
      <c r="M197" s="163">
        <f t="shared" si="62"/>
        <v>0</v>
      </c>
      <c r="N197" s="163">
        <f t="shared" si="62"/>
        <v>0</v>
      </c>
      <c r="O197" s="163">
        <f t="shared" si="62"/>
        <v>0</v>
      </c>
      <c r="P197" s="163">
        <f t="shared" si="62"/>
        <v>0</v>
      </c>
      <c r="Q197" s="163">
        <f t="shared" si="62"/>
        <v>0</v>
      </c>
      <c r="R197" s="163">
        <f t="shared" si="62"/>
        <v>0</v>
      </c>
      <c r="S197" s="163">
        <f t="shared" si="61"/>
        <v>0</v>
      </c>
      <c r="T197" s="163">
        <f t="shared" si="61"/>
        <v>0</v>
      </c>
      <c r="U197" s="163">
        <f t="shared" si="63"/>
        <v>0</v>
      </c>
      <c r="V197" s="163">
        <f t="shared" si="63"/>
        <v>0</v>
      </c>
      <c r="W197" s="163">
        <f t="shared" si="61"/>
        <v>0</v>
      </c>
      <c r="X197" s="163">
        <f t="shared" si="61"/>
        <v>0</v>
      </c>
      <c r="Y197" s="163">
        <f t="shared" si="61"/>
        <v>0</v>
      </c>
      <c r="Z197" s="163">
        <f t="shared" si="61"/>
        <v>0</v>
      </c>
      <c r="AA197" s="163">
        <f t="shared" si="61"/>
        <v>0</v>
      </c>
      <c r="AB197" s="163">
        <f t="shared" si="61"/>
        <v>0</v>
      </c>
      <c r="AC197" s="163">
        <f t="shared" si="61"/>
        <v>0</v>
      </c>
      <c r="AD197" s="163">
        <f t="shared" si="61"/>
        <v>0</v>
      </c>
      <c r="AE197" s="163">
        <f t="shared" si="61"/>
        <v>0</v>
      </c>
      <c r="AF197" s="176">
        <f t="shared" si="61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62"/>
        <v>0</v>
      </c>
      <c r="D198" s="163">
        <f t="shared" si="62"/>
        <v>0</v>
      </c>
      <c r="E198" s="163">
        <f t="shared" si="62"/>
        <v>0</v>
      </c>
      <c r="F198" s="163">
        <f t="shared" si="62"/>
        <v>0</v>
      </c>
      <c r="G198" s="163">
        <f t="shared" si="62"/>
        <v>0</v>
      </c>
      <c r="H198" s="163">
        <f t="shared" si="62"/>
        <v>0</v>
      </c>
      <c r="I198" s="163">
        <f t="shared" si="62"/>
        <v>0</v>
      </c>
      <c r="J198" s="163">
        <f t="shared" si="62"/>
        <v>0</v>
      </c>
      <c r="K198" s="163">
        <f t="shared" si="62"/>
        <v>0</v>
      </c>
      <c r="L198" s="163">
        <f t="shared" si="62"/>
        <v>0</v>
      </c>
      <c r="M198" s="163">
        <f t="shared" si="62"/>
        <v>0</v>
      </c>
      <c r="N198" s="163">
        <f t="shared" si="62"/>
        <v>0</v>
      </c>
      <c r="O198" s="163">
        <f t="shared" si="62"/>
        <v>0</v>
      </c>
      <c r="P198" s="163">
        <f t="shared" si="62"/>
        <v>0</v>
      </c>
      <c r="Q198" s="163">
        <f t="shared" si="62"/>
        <v>0</v>
      </c>
      <c r="R198" s="163">
        <f t="shared" si="62"/>
        <v>0</v>
      </c>
      <c r="S198" s="163">
        <f t="shared" si="61"/>
        <v>0</v>
      </c>
      <c r="T198" s="163">
        <f t="shared" si="61"/>
        <v>0</v>
      </c>
      <c r="U198" s="163">
        <f t="shared" si="63"/>
        <v>0</v>
      </c>
      <c r="V198" s="163">
        <f t="shared" si="63"/>
        <v>0</v>
      </c>
      <c r="W198" s="163">
        <f t="shared" si="61"/>
        <v>0</v>
      </c>
      <c r="X198" s="163">
        <f t="shared" si="61"/>
        <v>0</v>
      </c>
      <c r="Y198" s="163">
        <f t="shared" si="61"/>
        <v>0</v>
      </c>
      <c r="Z198" s="163">
        <f t="shared" si="61"/>
        <v>0</v>
      </c>
      <c r="AA198" s="163">
        <f t="shared" si="61"/>
        <v>0</v>
      </c>
      <c r="AB198" s="163">
        <f t="shared" si="61"/>
        <v>0</v>
      </c>
      <c r="AC198" s="163">
        <f t="shared" si="61"/>
        <v>0</v>
      </c>
      <c r="AD198" s="163">
        <f t="shared" si="61"/>
        <v>0</v>
      </c>
      <c r="AE198" s="163">
        <f t="shared" si="61"/>
        <v>0</v>
      </c>
      <c r="AF198" s="176">
        <f t="shared" si="61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62"/>
        <v>0</v>
      </c>
      <c r="D199" s="163">
        <f t="shared" si="62"/>
        <v>0</v>
      </c>
      <c r="E199" s="163">
        <f t="shared" si="62"/>
        <v>0</v>
      </c>
      <c r="F199" s="163">
        <f t="shared" si="62"/>
        <v>0</v>
      </c>
      <c r="G199" s="163">
        <f t="shared" si="62"/>
        <v>0</v>
      </c>
      <c r="H199" s="163">
        <f t="shared" si="62"/>
        <v>0</v>
      </c>
      <c r="I199" s="163">
        <f t="shared" si="62"/>
        <v>0</v>
      </c>
      <c r="J199" s="163">
        <f t="shared" si="62"/>
        <v>0</v>
      </c>
      <c r="K199" s="163">
        <f t="shared" si="62"/>
        <v>0</v>
      </c>
      <c r="L199" s="163">
        <f t="shared" si="62"/>
        <v>0</v>
      </c>
      <c r="M199" s="163">
        <f t="shared" si="62"/>
        <v>0</v>
      </c>
      <c r="N199" s="163">
        <f t="shared" si="62"/>
        <v>0</v>
      </c>
      <c r="O199" s="163">
        <f t="shared" si="62"/>
        <v>0</v>
      </c>
      <c r="P199" s="163">
        <f t="shared" si="62"/>
        <v>0</v>
      </c>
      <c r="Q199" s="163">
        <f t="shared" si="62"/>
        <v>0</v>
      </c>
      <c r="R199" s="163">
        <f t="shared" si="62"/>
        <v>0</v>
      </c>
      <c r="S199" s="163">
        <f t="shared" si="61"/>
        <v>0</v>
      </c>
      <c r="T199" s="163">
        <f t="shared" si="61"/>
        <v>0</v>
      </c>
      <c r="U199" s="163">
        <f t="shared" si="63"/>
        <v>0</v>
      </c>
      <c r="V199" s="163">
        <f t="shared" si="63"/>
        <v>0</v>
      </c>
      <c r="W199" s="163">
        <f t="shared" si="61"/>
        <v>0</v>
      </c>
      <c r="X199" s="163">
        <f t="shared" si="61"/>
        <v>0</v>
      </c>
      <c r="Y199" s="163">
        <f t="shared" si="61"/>
        <v>0</v>
      </c>
      <c r="Z199" s="163">
        <f t="shared" si="61"/>
        <v>0</v>
      </c>
      <c r="AA199" s="163">
        <f t="shared" si="61"/>
        <v>0</v>
      </c>
      <c r="AB199" s="163">
        <f t="shared" si="61"/>
        <v>0</v>
      </c>
      <c r="AC199" s="163">
        <f t="shared" si="61"/>
        <v>0</v>
      </c>
      <c r="AD199" s="163">
        <f t="shared" si="61"/>
        <v>0</v>
      </c>
      <c r="AE199" s="163">
        <f t="shared" si="61"/>
        <v>0</v>
      </c>
      <c r="AF199" s="176">
        <f t="shared" si="61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62"/>
        <v>0</v>
      </c>
      <c r="D200" s="163">
        <f t="shared" si="62"/>
        <v>0</v>
      </c>
      <c r="E200" s="163">
        <f t="shared" si="62"/>
        <v>0</v>
      </c>
      <c r="F200" s="163">
        <f t="shared" si="62"/>
        <v>0</v>
      </c>
      <c r="G200" s="163">
        <f t="shared" si="62"/>
        <v>0</v>
      </c>
      <c r="H200" s="163">
        <f t="shared" si="62"/>
        <v>0</v>
      </c>
      <c r="I200" s="163">
        <f t="shared" si="62"/>
        <v>0</v>
      </c>
      <c r="J200" s="163">
        <f t="shared" si="62"/>
        <v>0</v>
      </c>
      <c r="K200" s="163">
        <f t="shared" si="62"/>
        <v>0</v>
      </c>
      <c r="L200" s="163">
        <f t="shared" si="62"/>
        <v>0</v>
      </c>
      <c r="M200" s="163">
        <f t="shared" si="62"/>
        <v>0</v>
      </c>
      <c r="N200" s="163">
        <f t="shared" si="62"/>
        <v>0</v>
      </c>
      <c r="O200" s="163">
        <f t="shared" si="62"/>
        <v>0</v>
      </c>
      <c r="P200" s="163">
        <f t="shared" si="62"/>
        <v>0</v>
      </c>
      <c r="Q200" s="163">
        <f t="shared" si="62"/>
        <v>0</v>
      </c>
      <c r="R200" s="163">
        <f t="shared" ref="R200:AF215" si="64">Q200</f>
        <v>0</v>
      </c>
      <c r="S200" s="163">
        <f t="shared" si="64"/>
        <v>0</v>
      </c>
      <c r="T200" s="163">
        <f t="shared" si="64"/>
        <v>0</v>
      </c>
      <c r="U200" s="163">
        <f t="shared" si="63"/>
        <v>0</v>
      </c>
      <c r="V200" s="163">
        <f t="shared" si="63"/>
        <v>0</v>
      </c>
      <c r="W200" s="163">
        <f t="shared" si="64"/>
        <v>0</v>
      </c>
      <c r="X200" s="163">
        <f t="shared" si="64"/>
        <v>0</v>
      </c>
      <c r="Y200" s="163">
        <f t="shared" si="64"/>
        <v>0</v>
      </c>
      <c r="Z200" s="163">
        <f t="shared" si="64"/>
        <v>0</v>
      </c>
      <c r="AA200" s="163">
        <f t="shared" si="64"/>
        <v>0</v>
      </c>
      <c r="AB200" s="163">
        <f t="shared" si="64"/>
        <v>0</v>
      </c>
      <c r="AC200" s="163">
        <f t="shared" si="64"/>
        <v>0</v>
      </c>
      <c r="AD200" s="163">
        <f t="shared" si="64"/>
        <v>0</v>
      </c>
      <c r="AE200" s="163">
        <f t="shared" si="64"/>
        <v>0</v>
      </c>
      <c r="AF200" s="176">
        <f t="shared" si="64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R216" si="65">B201</f>
        <v>0</v>
      </c>
      <c r="D201" s="163">
        <f t="shared" si="65"/>
        <v>0</v>
      </c>
      <c r="E201" s="163">
        <f t="shared" si="65"/>
        <v>0</v>
      </c>
      <c r="F201" s="163">
        <f t="shared" si="65"/>
        <v>0</v>
      </c>
      <c r="G201" s="163">
        <f t="shared" si="65"/>
        <v>0</v>
      </c>
      <c r="H201" s="163">
        <f t="shared" si="65"/>
        <v>0</v>
      </c>
      <c r="I201" s="163">
        <f t="shared" si="65"/>
        <v>0</v>
      </c>
      <c r="J201" s="163">
        <f t="shared" si="65"/>
        <v>0</v>
      </c>
      <c r="K201" s="163">
        <f t="shared" si="65"/>
        <v>0</v>
      </c>
      <c r="L201" s="163">
        <f t="shared" si="65"/>
        <v>0</v>
      </c>
      <c r="M201" s="163">
        <f t="shared" si="65"/>
        <v>0</v>
      </c>
      <c r="N201" s="163">
        <f t="shared" si="65"/>
        <v>0</v>
      </c>
      <c r="O201" s="163">
        <f t="shared" si="65"/>
        <v>0</v>
      </c>
      <c r="P201" s="163">
        <f t="shared" si="65"/>
        <v>0</v>
      </c>
      <c r="Q201" s="163">
        <f t="shared" si="65"/>
        <v>0</v>
      </c>
      <c r="R201" s="163">
        <f t="shared" si="65"/>
        <v>0</v>
      </c>
      <c r="S201" s="163">
        <f t="shared" si="64"/>
        <v>0</v>
      </c>
      <c r="T201" s="163">
        <f t="shared" si="64"/>
        <v>0</v>
      </c>
      <c r="U201" s="163">
        <f t="shared" si="63"/>
        <v>0</v>
      </c>
      <c r="V201" s="163">
        <f t="shared" si="63"/>
        <v>0</v>
      </c>
      <c r="W201" s="163">
        <f t="shared" si="64"/>
        <v>0</v>
      </c>
      <c r="X201" s="163">
        <f t="shared" si="64"/>
        <v>0</v>
      </c>
      <c r="Y201" s="163">
        <f t="shared" si="64"/>
        <v>0</v>
      </c>
      <c r="Z201" s="163">
        <f t="shared" si="64"/>
        <v>0</v>
      </c>
      <c r="AA201" s="163">
        <f t="shared" si="64"/>
        <v>0</v>
      </c>
      <c r="AB201" s="163">
        <f t="shared" si="64"/>
        <v>0</v>
      </c>
      <c r="AC201" s="163">
        <f t="shared" si="64"/>
        <v>0</v>
      </c>
      <c r="AD201" s="163">
        <f t="shared" si="64"/>
        <v>0</v>
      </c>
      <c r="AE201" s="163">
        <f t="shared" si="64"/>
        <v>0</v>
      </c>
      <c r="AF201" s="176">
        <f t="shared" si="64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65"/>
        <v>0</v>
      </c>
      <c r="D202" s="163">
        <f t="shared" si="65"/>
        <v>0</v>
      </c>
      <c r="E202" s="163">
        <f t="shared" si="65"/>
        <v>0</v>
      </c>
      <c r="F202" s="163">
        <f t="shared" si="65"/>
        <v>0</v>
      </c>
      <c r="G202" s="163">
        <f t="shared" si="65"/>
        <v>0</v>
      </c>
      <c r="H202" s="163">
        <f t="shared" si="65"/>
        <v>0</v>
      </c>
      <c r="I202" s="163">
        <f t="shared" si="65"/>
        <v>0</v>
      </c>
      <c r="J202" s="163">
        <f t="shared" si="65"/>
        <v>0</v>
      </c>
      <c r="K202" s="163">
        <f t="shared" si="65"/>
        <v>0</v>
      </c>
      <c r="L202" s="163">
        <f t="shared" si="65"/>
        <v>0</v>
      </c>
      <c r="M202" s="163">
        <f t="shared" si="65"/>
        <v>0</v>
      </c>
      <c r="N202" s="163">
        <f t="shared" si="65"/>
        <v>0</v>
      </c>
      <c r="O202" s="163">
        <f t="shared" si="65"/>
        <v>0</v>
      </c>
      <c r="P202" s="163">
        <f t="shared" si="65"/>
        <v>0</v>
      </c>
      <c r="Q202" s="163">
        <f t="shared" si="65"/>
        <v>0</v>
      </c>
      <c r="R202" s="163">
        <f t="shared" si="65"/>
        <v>0</v>
      </c>
      <c r="S202" s="163">
        <f t="shared" si="64"/>
        <v>0</v>
      </c>
      <c r="T202" s="163">
        <f t="shared" si="64"/>
        <v>0</v>
      </c>
      <c r="U202" s="163">
        <f t="shared" si="63"/>
        <v>0</v>
      </c>
      <c r="V202" s="163">
        <f t="shared" si="63"/>
        <v>0</v>
      </c>
      <c r="W202" s="163">
        <f t="shared" si="64"/>
        <v>0</v>
      </c>
      <c r="X202" s="163">
        <f t="shared" si="64"/>
        <v>0</v>
      </c>
      <c r="Y202" s="163">
        <f t="shared" si="64"/>
        <v>0</v>
      </c>
      <c r="Z202" s="163">
        <f t="shared" si="64"/>
        <v>0</v>
      </c>
      <c r="AA202" s="163">
        <f t="shared" si="64"/>
        <v>0</v>
      </c>
      <c r="AB202" s="163">
        <f t="shared" si="64"/>
        <v>0</v>
      </c>
      <c r="AC202" s="163">
        <f t="shared" si="64"/>
        <v>0</v>
      </c>
      <c r="AD202" s="163">
        <f t="shared" si="64"/>
        <v>0</v>
      </c>
      <c r="AE202" s="163">
        <f t="shared" si="64"/>
        <v>0</v>
      </c>
      <c r="AF202" s="176">
        <f t="shared" si="64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65"/>
        <v>0</v>
      </c>
      <c r="D203" s="163">
        <f t="shared" si="65"/>
        <v>0</v>
      </c>
      <c r="E203" s="163">
        <f t="shared" si="65"/>
        <v>0</v>
      </c>
      <c r="F203" s="163">
        <f t="shared" si="65"/>
        <v>0</v>
      </c>
      <c r="G203" s="163">
        <f t="shared" si="65"/>
        <v>0</v>
      </c>
      <c r="H203" s="163">
        <f t="shared" si="65"/>
        <v>0</v>
      </c>
      <c r="I203" s="163">
        <f t="shared" si="65"/>
        <v>0</v>
      </c>
      <c r="J203" s="163">
        <f t="shared" si="65"/>
        <v>0</v>
      </c>
      <c r="K203" s="163">
        <f t="shared" si="65"/>
        <v>0</v>
      </c>
      <c r="L203" s="163">
        <f t="shared" si="65"/>
        <v>0</v>
      </c>
      <c r="M203" s="163">
        <f t="shared" si="65"/>
        <v>0</v>
      </c>
      <c r="N203" s="163">
        <f t="shared" si="65"/>
        <v>0</v>
      </c>
      <c r="O203" s="163">
        <f t="shared" si="65"/>
        <v>0</v>
      </c>
      <c r="P203" s="163">
        <f t="shared" si="65"/>
        <v>0</v>
      </c>
      <c r="Q203" s="163">
        <f t="shared" si="65"/>
        <v>0</v>
      </c>
      <c r="R203" s="163">
        <f t="shared" si="65"/>
        <v>0</v>
      </c>
      <c r="S203" s="163">
        <f t="shared" si="64"/>
        <v>0</v>
      </c>
      <c r="T203" s="163">
        <f t="shared" si="64"/>
        <v>0</v>
      </c>
      <c r="U203" s="163">
        <f t="shared" si="63"/>
        <v>0</v>
      </c>
      <c r="V203" s="163">
        <f t="shared" si="63"/>
        <v>0</v>
      </c>
      <c r="W203" s="163">
        <f t="shared" si="64"/>
        <v>0</v>
      </c>
      <c r="X203" s="163">
        <f t="shared" si="64"/>
        <v>0</v>
      </c>
      <c r="Y203" s="163">
        <f t="shared" si="64"/>
        <v>0</v>
      </c>
      <c r="Z203" s="163">
        <f t="shared" si="64"/>
        <v>0</v>
      </c>
      <c r="AA203" s="163">
        <f t="shared" si="64"/>
        <v>0</v>
      </c>
      <c r="AB203" s="163">
        <f t="shared" si="64"/>
        <v>0</v>
      </c>
      <c r="AC203" s="163">
        <f t="shared" si="64"/>
        <v>0</v>
      </c>
      <c r="AD203" s="163">
        <f t="shared" si="64"/>
        <v>0</v>
      </c>
      <c r="AE203" s="163">
        <f t="shared" si="64"/>
        <v>0</v>
      </c>
      <c r="AF203" s="176">
        <f t="shared" si="64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65"/>
        <v>0</v>
      </c>
      <c r="D204" s="163">
        <f t="shared" si="65"/>
        <v>0</v>
      </c>
      <c r="E204" s="163">
        <f t="shared" si="65"/>
        <v>0</v>
      </c>
      <c r="F204" s="163">
        <f t="shared" si="65"/>
        <v>0</v>
      </c>
      <c r="G204" s="163">
        <f t="shared" si="65"/>
        <v>0</v>
      </c>
      <c r="H204" s="163">
        <f t="shared" si="65"/>
        <v>0</v>
      </c>
      <c r="I204" s="163">
        <f t="shared" si="65"/>
        <v>0</v>
      </c>
      <c r="J204" s="163">
        <f t="shared" si="65"/>
        <v>0</v>
      </c>
      <c r="K204" s="163">
        <f t="shared" si="65"/>
        <v>0</v>
      </c>
      <c r="L204" s="163">
        <f t="shared" si="65"/>
        <v>0</v>
      </c>
      <c r="M204" s="163">
        <f t="shared" si="65"/>
        <v>0</v>
      </c>
      <c r="N204" s="163">
        <f t="shared" si="65"/>
        <v>0</v>
      </c>
      <c r="O204" s="163">
        <f t="shared" si="65"/>
        <v>0</v>
      </c>
      <c r="P204" s="163">
        <f t="shared" si="65"/>
        <v>0</v>
      </c>
      <c r="Q204" s="163">
        <f t="shared" si="65"/>
        <v>0</v>
      </c>
      <c r="R204" s="163">
        <f t="shared" si="65"/>
        <v>0</v>
      </c>
      <c r="S204" s="163">
        <f t="shared" si="64"/>
        <v>0</v>
      </c>
      <c r="T204" s="163">
        <f t="shared" si="64"/>
        <v>0</v>
      </c>
      <c r="U204" s="163">
        <f t="shared" si="63"/>
        <v>0</v>
      </c>
      <c r="V204" s="163">
        <f t="shared" si="63"/>
        <v>0</v>
      </c>
      <c r="W204" s="163">
        <f t="shared" si="64"/>
        <v>0</v>
      </c>
      <c r="X204" s="163">
        <f t="shared" si="64"/>
        <v>0</v>
      </c>
      <c r="Y204" s="163">
        <f t="shared" si="64"/>
        <v>0</v>
      </c>
      <c r="Z204" s="163">
        <f t="shared" si="64"/>
        <v>0</v>
      </c>
      <c r="AA204" s="163">
        <f t="shared" si="64"/>
        <v>0</v>
      </c>
      <c r="AB204" s="163">
        <f t="shared" si="64"/>
        <v>0</v>
      </c>
      <c r="AC204" s="163">
        <f t="shared" si="64"/>
        <v>0</v>
      </c>
      <c r="AD204" s="163">
        <f t="shared" si="64"/>
        <v>0</v>
      </c>
      <c r="AE204" s="163">
        <f t="shared" si="64"/>
        <v>0</v>
      </c>
      <c r="AF204" s="176">
        <f t="shared" si="64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65"/>
        <v>0</v>
      </c>
      <c r="D205" s="163">
        <f t="shared" si="65"/>
        <v>0</v>
      </c>
      <c r="E205" s="163">
        <f t="shared" si="65"/>
        <v>0</v>
      </c>
      <c r="F205" s="163">
        <f t="shared" si="65"/>
        <v>0</v>
      </c>
      <c r="G205" s="163">
        <f t="shared" si="65"/>
        <v>0</v>
      </c>
      <c r="H205" s="163">
        <f t="shared" si="65"/>
        <v>0</v>
      </c>
      <c r="I205" s="163">
        <f t="shared" si="65"/>
        <v>0</v>
      </c>
      <c r="J205" s="163">
        <f t="shared" si="65"/>
        <v>0</v>
      </c>
      <c r="K205" s="163">
        <f t="shared" si="65"/>
        <v>0</v>
      </c>
      <c r="L205" s="163">
        <f t="shared" si="65"/>
        <v>0</v>
      </c>
      <c r="M205" s="163">
        <f t="shared" si="65"/>
        <v>0</v>
      </c>
      <c r="N205" s="163">
        <f t="shared" si="65"/>
        <v>0</v>
      </c>
      <c r="O205" s="163">
        <f t="shared" si="65"/>
        <v>0</v>
      </c>
      <c r="P205" s="163">
        <f t="shared" si="65"/>
        <v>0</v>
      </c>
      <c r="Q205" s="163">
        <f t="shared" si="65"/>
        <v>0</v>
      </c>
      <c r="R205" s="163">
        <f t="shared" si="65"/>
        <v>0</v>
      </c>
      <c r="S205" s="163">
        <f t="shared" si="64"/>
        <v>0</v>
      </c>
      <c r="T205" s="163">
        <f t="shared" si="64"/>
        <v>0</v>
      </c>
      <c r="U205" s="163">
        <f t="shared" si="63"/>
        <v>0</v>
      </c>
      <c r="V205" s="163">
        <f t="shared" si="63"/>
        <v>0</v>
      </c>
      <c r="W205" s="163">
        <f t="shared" si="64"/>
        <v>0</v>
      </c>
      <c r="X205" s="163">
        <f t="shared" si="64"/>
        <v>0</v>
      </c>
      <c r="Y205" s="163">
        <f t="shared" si="64"/>
        <v>0</v>
      </c>
      <c r="Z205" s="163">
        <f t="shared" si="64"/>
        <v>0</v>
      </c>
      <c r="AA205" s="163">
        <f t="shared" si="64"/>
        <v>0</v>
      </c>
      <c r="AB205" s="163">
        <f t="shared" si="64"/>
        <v>0</v>
      </c>
      <c r="AC205" s="163">
        <f t="shared" si="64"/>
        <v>0</v>
      </c>
      <c r="AD205" s="163">
        <f t="shared" si="64"/>
        <v>0</v>
      </c>
      <c r="AE205" s="163">
        <f t="shared" si="64"/>
        <v>0</v>
      </c>
      <c r="AF205" s="176">
        <f t="shared" si="64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65"/>
        <v>0</v>
      </c>
      <c r="D206" s="163">
        <f t="shared" si="65"/>
        <v>0</v>
      </c>
      <c r="E206" s="163">
        <f t="shared" si="65"/>
        <v>0</v>
      </c>
      <c r="F206" s="163">
        <f t="shared" si="65"/>
        <v>0</v>
      </c>
      <c r="G206" s="163">
        <f t="shared" si="65"/>
        <v>0</v>
      </c>
      <c r="H206" s="163">
        <f t="shared" si="65"/>
        <v>0</v>
      </c>
      <c r="I206" s="163">
        <f t="shared" si="65"/>
        <v>0</v>
      </c>
      <c r="J206" s="163">
        <f t="shared" si="65"/>
        <v>0</v>
      </c>
      <c r="K206" s="163">
        <f t="shared" si="65"/>
        <v>0</v>
      </c>
      <c r="L206" s="163">
        <f t="shared" si="65"/>
        <v>0</v>
      </c>
      <c r="M206" s="163">
        <f t="shared" si="65"/>
        <v>0</v>
      </c>
      <c r="N206" s="163">
        <f t="shared" si="65"/>
        <v>0</v>
      </c>
      <c r="O206" s="163">
        <f t="shared" si="65"/>
        <v>0</v>
      </c>
      <c r="P206" s="163">
        <f t="shared" si="65"/>
        <v>0</v>
      </c>
      <c r="Q206" s="163">
        <f t="shared" si="65"/>
        <v>0</v>
      </c>
      <c r="R206" s="163">
        <f t="shared" si="65"/>
        <v>0</v>
      </c>
      <c r="S206" s="163">
        <f t="shared" si="64"/>
        <v>0</v>
      </c>
      <c r="T206" s="163">
        <f t="shared" si="64"/>
        <v>0</v>
      </c>
      <c r="U206" s="163">
        <f t="shared" si="63"/>
        <v>0</v>
      </c>
      <c r="V206" s="163">
        <f t="shared" si="63"/>
        <v>0</v>
      </c>
      <c r="W206" s="163">
        <f t="shared" si="64"/>
        <v>0</v>
      </c>
      <c r="X206" s="163">
        <f t="shared" si="64"/>
        <v>0</v>
      </c>
      <c r="Y206" s="163">
        <f t="shared" si="64"/>
        <v>0</v>
      </c>
      <c r="Z206" s="163">
        <f t="shared" si="64"/>
        <v>0</v>
      </c>
      <c r="AA206" s="163">
        <f t="shared" si="64"/>
        <v>0</v>
      </c>
      <c r="AB206" s="163">
        <f t="shared" si="64"/>
        <v>0</v>
      </c>
      <c r="AC206" s="163">
        <f t="shared" si="64"/>
        <v>0</v>
      </c>
      <c r="AD206" s="163">
        <f t="shared" si="64"/>
        <v>0</v>
      </c>
      <c r="AE206" s="163">
        <f t="shared" si="64"/>
        <v>0</v>
      </c>
      <c r="AF206" s="176">
        <f t="shared" si="64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65"/>
        <v>0</v>
      </c>
      <c r="D207" s="163">
        <f t="shared" si="65"/>
        <v>0</v>
      </c>
      <c r="E207" s="163">
        <f t="shared" si="65"/>
        <v>0</v>
      </c>
      <c r="F207" s="163">
        <f t="shared" si="65"/>
        <v>0</v>
      </c>
      <c r="G207" s="163">
        <f t="shared" si="65"/>
        <v>0</v>
      </c>
      <c r="H207" s="163">
        <f t="shared" si="65"/>
        <v>0</v>
      </c>
      <c r="I207" s="163">
        <f t="shared" si="65"/>
        <v>0</v>
      </c>
      <c r="J207" s="163">
        <f t="shared" si="65"/>
        <v>0</v>
      </c>
      <c r="K207" s="163">
        <f t="shared" si="65"/>
        <v>0</v>
      </c>
      <c r="L207" s="163">
        <f t="shared" si="65"/>
        <v>0</v>
      </c>
      <c r="M207" s="163">
        <f t="shared" si="65"/>
        <v>0</v>
      </c>
      <c r="N207" s="163">
        <f t="shared" si="65"/>
        <v>0</v>
      </c>
      <c r="O207" s="163">
        <f t="shared" si="65"/>
        <v>0</v>
      </c>
      <c r="P207" s="163">
        <f t="shared" si="65"/>
        <v>0</v>
      </c>
      <c r="Q207" s="163">
        <f t="shared" si="65"/>
        <v>0</v>
      </c>
      <c r="R207" s="163">
        <f t="shared" si="65"/>
        <v>0</v>
      </c>
      <c r="S207" s="163">
        <f t="shared" si="64"/>
        <v>0</v>
      </c>
      <c r="T207" s="163">
        <f t="shared" si="64"/>
        <v>0</v>
      </c>
      <c r="U207" s="163">
        <f t="shared" si="63"/>
        <v>0</v>
      </c>
      <c r="V207" s="163">
        <f t="shared" si="63"/>
        <v>0</v>
      </c>
      <c r="W207" s="163">
        <f t="shared" si="64"/>
        <v>0</v>
      </c>
      <c r="X207" s="163">
        <f t="shared" si="64"/>
        <v>0</v>
      </c>
      <c r="Y207" s="163">
        <f t="shared" si="64"/>
        <v>0</v>
      </c>
      <c r="Z207" s="163">
        <f t="shared" si="64"/>
        <v>0</v>
      </c>
      <c r="AA207" s="163">
        <f t="shared" si="64"/>
        <v>0</v>
      </c>
      <c r="AB207" s="163">
        <f t="shared" si="64"/>
        <v>0</v>
      </c>
      <c r="AC207" s="163">
        <f t="shared" si="64"/>
        <v>0</v>
      </c>
      <c r="AD207" s="163">
        <f t="shared" si="64"/>
        <v>0</v>
      </c>
      <c r="AE207" s="163">
        <f t="shared" si="64"/>
        <v>0</v>
      </c>
      <c r="AF207" s="176">
        <f t="shared" si="64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65"/>
        <v>0</v>
      </c>
      <c r="D208" s="163">
        <f t="shared" si="65"/>
        <v>0</v>
      </c>
      <c r="E208" s="163">
        <f t="shared" si="65"/>
        <v>0</v>
      </c>
      <c r="F208" s="163">
        <f t="shared" si="65"/>
        <v>0</v>
      </c>
      <c r="G208" s="163">
        <f t="shared" si="65"/>
        <v>0</v>
      </c>
      <c r="H208" s="163">
        <f t="shared" si="65"/>
        <v>0</v>
      </c>
      <c r="I208" s="163">
        <f t="shared" si="65"/>
        <v>0</v>
      </c>
      <c r="J208" s="163">
        <f t="shared" si="65"/>
        <v>0</v>
      </c>
      <c r="K208" s="163">
        <f t="shared" si="65"/>
        <v>0</v>
      </c>
      <c r="L208" s="163">
        <f t="shared" si="65"/>
        <v>0</v>
      </c>
      <c r="M208" s="163">
        <f t="shared" si="65"/>
        <v>0</v>
      </c>
      <c r="N208" s="163">
        <f t="shared" si="65"/>
        <v>0</v>
      </c>
      <c r="O208" s="163">
        <f t="shared" si="65"/>
        <v>0</v>
      </c>
      <c r="P208" s="163">
        <f t="shared" si="65"/>
        <v>0</v>
      </c>
      <c r="Q208" s="163">
        <f t="shared" si="65"/>
        <v>0</v>
      </c>
      <c r="R208" s="163">
        <f t="shared" si="65"/>
        <v>0</v>
      </c>
      <c r="S208" s="163">
        <f t="shared" si="64"/>
        <v>0</v>
      </c>
      <c r="T208" s="163">
        <f t="shared" si="64"/>
        <v>0</v>
      </c>
      <c r="U208" s="163">
        <f t="shared" si="63"/>
        <v>0</v>
      </c>
      <c r="V208" s="163">
        <f t="shared" si="63"/>
        <v>0</v>
      </c>
      <c r="W208" s="163">
        <f t="shared" si="64"/>
        <v>0</v>
      </c>
      <c r="X208" s="163">
        <f t="shared" si="64"/>
        <v>0</v>
      </c>
      <c r="Y208" s="163">
        <f t="shared" si="64"/>
        <v>0</v>
      </c>
      <c r="Z208" s="163">
        <f t="shared" si="64"/>
        <v>0</v>
      </c>
      <c r="AA208" s="163">
        <f t="shared" si="64"/>
        <v>0</v>
      </c>
      <c r="AB208" s="163">
        <f t="shared" si="64"/>
        <v>0</v>
      </c>
      <c r="AC208" s="163">
        <f t="shared" si="64"/>
        <v>0</v>
      </c>
      <c r="AD208" s="163">
        <f t="shared" si="64"/>
        <v>0</v>
      </c>
      <c r="AE208" s="163">
        <f t="shared" si="64"/>
        <v>0</v>
      </c>
      <c r="AF208" s="176">
        <f t="shared" si="64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65"/>
        <v>0</v>
      </c>
      <c r="D209" s="163">
        <f t="shared" si="65"/>
        <v>0</v>
      </c>
      <c r="E209" s="163">
        <f t="shared" si="65"/>
        <v>0</v>
      </c>
      <c r="F209" s="163">
        <f t="shared" si="65"/>
        <v>0</v>
      </c>
      <c r="G209" s="163">
        <f t="shared" si="65"/>
        <v>0</v>
      </c>
      <c r="H209" s="163">
        <f t="shared" si="65"/>
        <v>0</v>
      </c>
      <c r="I209" s="163">
        <f t="shared" si="65"/>
        <v>0</v>
      </c>
      <c r="J209" s="163">
        <f t="shared" si="65"/>
        <v>0</v>
      </c>
      <c r="K209" s="163">
        <f t="shared" si="65"/>
        <v>0</v>
      </c>
      <c r="L209" s="163">
        <f t="shared" si="65"/>
        <v>0</v>
      </c>
      <c r="M209" s="163">
        <f t="shared" si="65"/>
        <v>0</v>
      </c>
      <c r="N209" s="163">
        <f t="shared" si="65"/>
        <v>0</v>
      </c>
      <c r="O209" s="163">
        <f t="shared" si="65"/>
        <v>0</v>
      </c>
      <c r="P209" s="163">
        <f t="shared" si="65"/>
        <v>0</v>
      </c>
      <c r="Q209" s="163">
        <f t="shared" si="65"/>
        <v>0</v>
      </c>
      <c r="R209" s="163">
        <f t="shared" si="65"/>
        <v>0</v>
      </c>
      <c r="S209" s="163">
        <f t="shared" si="64"/>
        <v>0</v>
      </c>
      <c r="T209" s="163">
        <f t="shared" si="64"/>
        <v>0</v>
      </c>
      <c r="U209" s="163">
        <f t="shared" si="63"/>
        <v>0</v>
      </c>
      <c r="V209" s="163">
        <f t="shared" si="63"/>
        <v>0</v>
      </c>
      <c r="W209" s="163">
        <f t="shared" si="64"/>
        <v>0</v>
      </c>
      <c r="X209" s="163">
        <f t="shared" si="64"/>
        <v>0</v>
      </c>
      <c r="Y209" s="163">
        <f t="shared" si="64"/>
        <v>0</v>
      </c>
      <c r="Z209" s="163">
        <f t="shared" si="64"/>
        <v>0</v>
      </c>
      <c r="AA209" s="163">
        <f t="shared" si="64"/>
        <v>0</v>
      </c>
      <c r="AB209" s="163">
        <f t="shared" si="64"/>
        <v>0</v>
      </c>
      <c r="AC209" s="163">
        <f t="shared" si="64"/>
        <v>0</v>
      </c>
      <c r="AD209" s="163">
        <f t="shared" si="64"/>
        <v>0</v>
      </c>
      <c r="AE209" s="163">
        <f t="shared" si="64"/>
        <v>0</v>
      </c>
      <c r="AF209" s="176">
        <f t="shared" si="64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65"/>
        <v>0</v>
      </c>
      <c r="D210" s="163">
        <f t="shared" si="65"/>
        <v>0</v>
      </c>
      <c r="E210" s="163">
        <f t="shared" si="65"/>
        <v>0</v>
      </c>
      <c r="F210" s="163">
        <f t="shared" si="65"/>
        <v>0</v>
      </c>
      <c r="G210" s="163">
        <f t="shared" si="65"/>
        <v>0</v>
      </c>
      <c r="H210" s="163">
        <f t="shared" si="65"/>
        <v>0</v>
      </c>
      <c r="I210" s="163">
        <f t="shared" si="65"/>
        <v>0</v>
      </c>
      <c r="J210" s="163">
        <f t="shared" si="65"/>
        <v>0</v>
      </c>
      <c r="K210" s="163">
        <f t="shared" si="65"/>
        <v>0</v>
      </c>
      <c r="L210" s="163">
        <f t="shared" si="65"/>
        <v>0</v>
      </c>
      <c r="M210" s="163">
        <f t="shared" si="65"/>
        <v>0</v>
      </c>
      <c r="N210" s="163">
        <f t="shared" si="65"/>
        <v>0</v>
      </c>
      <c r="O210" s="163">
        <f t="shared" si="65"/>
        <v>0</v>
      </c>
      <c r="P210" s="163">
        <f t="shared" si="65"/>
        <v>0</v>
      </c>
      <c r="Q210" s="163">
        <f t="shared" si="65"/>
        <v>0</v>
      </c>
      <c r="R210" s="163">
        <f t="shared" si="65"/>
        <v>0</v>
      </c>
      <c r="S210" s="163">
        <f t="shared" si="64"/>
        <v>0</v>
      </c>
      <c r="T210" s="163">
        <f t="shared" si="64"/>
        <v>0</v>
      </c>
      <c r="U210" s="163">
        <f t="shared" si="63"/>
        <v>0</v>
      </c>
      <c r="V210" s="163">
        <f t="shared" si="63"/>
        <v>0</v>
      </c>
      <c r="W210" s="163">
        <f t="shared" si="64"/>
        <v>0</v>
      </c>
      <c r="X210" s="163">
        <f t="shared" si="64"/>
        <v>0</v>
      </c>
      <c r="Y210" s="163">
        <f t="shared" si="64"/>
        <v>0</v>
      </c>
      <c r="Z210" s="163">
        <f t="shared" si="64"/>
        <v>0</v>
      </c>
      <c r="AA210" s="163">
        <f t="shared" si="64"/>
        <v>0</v>
      </c>
      <c r="AB210" s="163">
        <f t="shared" si="64"/>
        <v>0</v>
      </c>
      <c r="AC210" s="163">
        <f t="shared" si="64"/>
        <v>0</v>
      </c>
      <c r="AD210" s="163">
        <f t="shared" si="64"/>
        <v>0</v>
      </c>
      <c r="AE210" s="163">
        <f t="shared" si="64"/>
        <v>0</v>
      </c>
      <c r="AF210" s="176">
        <f t="shared" si="64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65"/>
        <v>0</v>
      </c>
      <c r="D211" s="163">
        <f t="shared" si="65"/>
        <v>0</v>
      </c>
      <c r="E211" s="163">
        <f t="shared" si="65"/>
        <v>0</v>
      </c>
      <c r="F211" s="163">
        <f t="shared" si="65"/>
        <v>0</v>
      </c>
      <c r="G211" s="163">
        <f t="shared" si="65"/>
        <v>0</v>
      </c>
      <c r="H211" s="163">
        <f t="shared" si="65"/>
        <v>0</v>
      </c>
      <c r="I211" s="163">
        <f t="shared" si="65"/>
        <v>0</v>
      </c>
      <c r="J211" s="163">
        <f t="shared" si="65"/>
        <v>0</v>
      </c>
      <c r="K211" s="163">
        <f t="shared" si="65"/>
        <v>0</v>
      </c>
      <c r="L211" s="163">
        <f t="shared" si="65"/>
        <v>0</v>
      </c>
      <c r="M211" s="163">
        <f t="shared" si="65"/>
        <v>0</v>
      </c>
      <c r="N211" s="163">
        <f t="shared" si="65"/>
        <v>0</v>
      </c>
      <c r="O211" s="163">
        <f t="shared" si="65"/>
        <v>0</v>
      </c>
      <c r="P211" s="163">
        <f t="shared" si="65"/>
        <v>0</v>
      </c>
      <c r="Q211" s="163">
        <f t="shared" si="65"/>
        <v>0</v>
      </c>
      <c r="R211" s="163">
        <f t="shared" si="65"/>
        <v>0</v>
      </c>
      <c r="S211" s="163">
        <f t="shared" si="64"/>
        <v>0</v>
      </c>
      <c r="T211" s="163">
        <f t="shared" si="64"/>
        <v>0</v>
      </c>
      <c r="U211" s="163">
        <f t="shared" si="63"/>
        <v>0</v>
      </c>
      <c r="V211" s="163">
        <f t="shared" si="63"/>
        <v>0</v>
      </c>
      <c r="W211" s="163">
        <f t="shared" si="64"/>
        <v>0</v>
      </c>
      <c r="X211" s="163">
        <f t="shared" si="64"/>
        <v>0</v>
      </c>
      <c r="Y211" s="163">
        <f t="shared" si="64"/>
        <v>0</v>
      </c>
      <c r="Z211" s="163">
        <f t="shared" si="64"/>
        <v>0</v>
      </c>
      <c r="AA211" s="163">
        <f t="shared" si="64"/>
        <v>0</v>
      </c>
      <c r="AB211" s="163">
        <f t="shared" si="64"/>
        <v>0</v>
      </c>
      <c r="AC211" s="163">
        <f t="shared" si="64"/>
        <v>0</v>
      </c>
      <c r="AD211" s="163">
        <f t="shared" si="64"/>
        <v>0</v>
      </c>
      <c r="AE211" s="163">
        <f t="shared" si="64"/>
        <v>0</v>
      </c>
      <c r="AF211" s="176">
        <f t="shared" si="64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65"/>
        <v>0</v>
      </c>
      <c r="D212" s="163">
        <f t="shared" si="65"/>
        <v>0</v>
      </c>
      <c r="E212" s="163">
        <f t="shared" si="65"/>
        <v>0</v>
      </c>
      <c r="F212" s="163">
        <f t="shared" si="65"/>
        <v>0</v>
      </c>
      <c r="G212" s="163">
        <f t="shared" si="65"/>
        <v>0</v>
      </c>
      <c r="H212" s="163">
        <f t="shared" si="65"/>
        <v>0</v>
      </c>
      <c r="I212" s="163">
        <f t="shared" si="65"/>
        <v>0</v>
      </c>
      <c r="J212" s="163">
        <f t="shared" si="65"/>
        <v>0</v>
      </c>
      <c r="K212" s="163">
        <f t="shared" si="65"/>
        <v>0</v>
      </c>
      <c r="L212" s="163">
        <f t="shared" si="65"/>
        <v>0</v>
      </c>
      <c r="M212" s="163">
        <f t="shared" si="65"/>
        <v>0</v>
      </c>
      <c r="N212" s="163">
        <f t="shared" si="65"/>
        <v>0</v>
      </c>
      <c r="O212" s="163">
        <f t="shared" si="65"/>
        <v>0</v>
      </c>
      <c r="P212" s="163">
        <f t="shared" si="65"/>
        <v>0</v>
      </c>
      <c r="Q212" s="163">
        <f t="shared" si="65"/>
        <v>0</v>
      </c>
      <c r="R212" s="163">
        <f t="shared" si="65"/>
        <v>0</v>
      </c>
      <c r="S212" s="163">
        <f t="shared" si="64"/>
        <v>0</v>
      </c>
      <c r="T212" s="163">
        <f t="shared" si="64"/>
        <v>0</v>
      </c>
      <c r="U212" s="163">
        <f t="shared" si="63"/>
        <v>0</v>
      </c>
      <c r="V212" s="163">
        <f t="shared" si="63"/>
        <v>0</v>
      </c>
      <c r="W212" s="163">
        <f t="shared" si="64"/>
        <v>0</v>
      </c>
      <c r="X212" s="163">
        <f t="shared" si="64"/>
        <v>0</v>
      </c>
      <c r="Y212" s="163">
        <f t="shared" si="64"/>
        <v>0</v>
      </c>
      <c r="Z212" s="163">
        <f t="shared" si="64"/>
        <v>0</v>
      </c>
      <c r="AA212" s="163">
        <f t="shared" si="64"/>
        <v>0</v>
      </c>
      <c r="AB212" s="163">
        <f t="shared" si="64"/>
        <v>0</v>
      </c>
      <c r="AC212" s="163">
        <f t="shared" si="64"/>
        <v>0</v>
      </c>
      <c r="AD212" s="163">
        <f t="shared" si="64"/>
        <v>0</v>
      </c>
      <c r="AE212" s="163">
        <f t="shared" si="64"/>
        <v>0</v>
      </c>
      <c r="AF212" s="176">
        <f t="shared" si="64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65"/>
        <v>0</v>
      </c>
      <c r="D213" s="163">
        <f t="shared" si="65"/>
        <v>0</v>
      </c>
      <c r="E213" s="163">
        <f t="shared" si="65"/>
        <v>0</v>
      </c>
      <c r="F213" s="163">
        <f t="shared" si="65"/>
        <v>0</v>
      </c>
      <c r="G213" s="163">
        <f t="shared" si="65"/>
        <v>0</v>
      </c>
      <c r="H213" s="163">
        <f t="shared" si="65"/>
        <v>0</v>
      </c>
      <c r="I213" s="163">
        <f t="shared" si="65"/>
        <v>0</v>
      </c>
      <c r="J213" s="163">
        <f t="shared" si="65"/>
        <v>0</v>
      </c>
      <c r="K213" s="163">
        <f t="shared" si="65"/>
        <v>0</v>
      </c>
      <c r="L213" s="163">
        <f t="shared" si="65"/>
        <v>0</v>
      </c>
      <c r="M213" s="163">
        <f t="shared" si="65"/>
        <v>0</v>
      </c>
      <c r="N213" s="163">
        <f t="shared" si="65"/>
        <v>0</v>
      </c>
      <c r="O213" s="163">
        <f t="shared" si="65"/>
        <v>0</v>
      </c>
      <c r="P213" s="163">
        <f t="shared" si="65"/>
        <v>0</v>
      </c>
      <c r="Q213" s="163">
        <f t="shared" si="65"/>
        <v>0</v>
      </c>
      <c r="R213" s="163">
        <f t="shared" si="65"/>
        <v>0</v>
      </c>
      <c r="S213" s="163">
        <f t="shared" si="64"/>
        <v>0</v>
      </c>
      <c r="T213" s="163">
        <f t="shared" si="64"/>
        <v>0</v>
      </c>
      <c r="U213" s="163">
        <f t="shared" si="63"/>
        <v>0</v>
      </c>
      <c r="V213" s="163">
        <f t="shared" si="63"/>
        <v>0</v>
      </c>
      <c r="W213" s="163">
        <f t="shared" si="64"/>
        <v>0</v>
      </c>
      <c r="X213" s="163">
        <f t="shared" si="64"/>
        <v>0</v>
      </c>
      <c r="Y213" s="163">
        <f t="shared" si="64"/>
        <v>0</v>
      </c>
      <c r="Z213" s="163">
        <f t="shared" si="64"/>
        <v>0</v>
      </c>
      <c r="AA213" s="163">
        <f t="shared" si="64"/>
        <v>0</v>
      </c>
      <c r="AB213" s="163">
        <f t="shared" si="64"/>
        <v>0</v>
      </c>
      <c r="AC213" s="163">
        <f t="shared" si="64"/>
        <v>0</v>
      </c>
      <c r="AD213" s="163">
        <f t="shared" si="64"/>
        <v>0</v>
      </c>
      <c r="AE213" s="163">
        <f t="shared" si="64"/>
        <v>0</v>
      </c>
      <c r="AF213" s="176">
        <f t="shared" si="64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65"/>
        <v>0</v>
      </c>
      <c r="D214" s="163">
        <f t="shared" si="65"/>
        <v>0</v>
      </c>
      <c r="E214" s="163">
        <f t="shared" si="65"/>
        <v>0</v>
      </c>
      <c r="F214" s="163">
        <f t="shared" si="65"/>
        <v>0</v>
      </c>
      <c r="G214" s="163">
        <f t="shared" si="65"/>
        <v>0</v>
      </c>
      <c r="H214" s="163">
        <f t="shared" si="65"/>
        <v>0</v>
      </c>
      <c r="I214" s="163">
        <f t="shared" si="65"/>
        <v>0</v>
      </c>
      <c r="J214" s="163">
        <f t="shared" si="65"/>
        <v>0</v>
      </c>
      <c r="K214" s="163">
        <f t="shared" si="65"/>
        <v>0</v>
      </c>
      <c r="L214" s="163">
        <f t="shared" si="65"/>
        <v>0</v>
      </c>
      <c r="M214" s="163">
        <f t="shared" si="65"/>
        <v>0</v>
      </c>
      <c r="N214" s="163">
        <f t="shared" si="65"/>
        <v>0</v>
      </c>
      <c r="O214" s="163">
        <f t="shared" si="65"/>
        <v>0</v>
      </c>
      <c r="P214" s="163">
        <f t="shared" si="65"/>
        <v>0</v>
      </c>
      <c r="Q214" s="163">
        <f t="shared" si="65"/>
        <v>0</v>
      </c>
      <c r="R214" s="163">
        <f t="shared" si="65"/>
        <v>0</v>
      </c>
      <c r="S214" s="163">
        <f t="shared" si="64"/>
        <v>0</v>
      </c>
      <c r="T214" s="163">
        <f t="shared" ref="T214:V229" si="66">S214</f>
        <v>0</v>
      </c>
      <c r="U214" s="163">
        <f t="shared" si="66"/>
        <v>0</v>
      </c>
      <c r="V214" s="163">
        <f t="shared" si="66"/>
        <v>0</v>
      </c>
      <c r="W214" s="163">
        <f t="shared" si="64"/>
        <v>0</v>
      </c>
      <c r="X214" s="163">
        <f t="shared" si="64"/>
        <v>0</v>
      </c>
      <c r="Y214" s="163">
        <f t="shared" si="64"/>
        <v>0</v>
      </c>
      <c r="Z214" s="163">
        <f t="shared" si="64"/>
        <v>0</v>
      </c>
      <c r="AA214" s="163">
        <f t="shared" si="64"/>
        <v>0</v>
      </c>
      <c r="AB214" s="163">
        <f t="shared" si="64"/>
        <v>0</v>
      </c>
      <c r="AC214" s="163">
        <f t="shared" si="64"/>
        <v>0</v>
      </c>
      <c r="AD214" s="163">
        <f t="shared" si="64"/>
        <v>0</v>
      </c>
      <c r="AE214" s="163">
        <f t="shared" si="64"/>
        <v>0</v>
      </c>
      <c r="AF214" s="176">
        <f t="shared" si="64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65"/>
        <v>0</v>
      </c>
      <c r="D215" s="163">
        <f t="shared" si="65"/>
        <v>0</v>
      </c>
      <c r="E215" s="163">
        <f t="shared" si="65"/>
        <v>0</v>
      </c>
      <c r="F215" s="163">
        <f t="shared" si="65"/>
        <v>0</v>
      </c>
      <c r="G215" s="163">
        <f t="shared" si="65"/>
        <v>0</v>
      </c>
      <c r="H215" s="163">
        <f t="shared" si="65"/>
        <v>0</v>
      </c>
      <c r="I215" s="163">
        <f t="shared" si="65"/>
        <v>0</v>
      </c>
      <c r="J215" s="163">
        <f t="shared" si="65"/>
        <v>0</v>
      </c>
      <c r="K215" s="163">
        <f t="shared" si="65"/>
        <v>0</v>
      </c>
      <c r="L215" s="163">
        <f t="shared" si="65"/>
        <v>0</v>
      </c>
      <c r="M215" s="163">
        <f t="shared" si="65"/>
        <v>0</v>
      </c>
      <c r="N215" s="163">
        <f t="shared" si="65"/>
        <v>0</v>
      </c>
      <c r="O215" s="163">
        <f t="shared" si="65"/>
        <v>0</v>
      </c>
      <c r="P215" s="163">
        <f t="shared" si="65"/>
        <v>0</v>
      </c>
      <c r="Q215" s="163">
        <f t="shared" si="65"/>
        <v>0</v>
      </c>
      <c r="R215" s="163">
        <f t="shared" si="65"/>
        <v>0</v>
      </c>
      <c r="S215" s="163">
        <f t="shared" si="64"/>
        <v>0</v>
      </c>
      <c r="T215" s="163">
        <f t="shared" si="66"/>
        <v>0</v>
      </c>
      <c r="U215" s="163">
        <f t="shared" si="66"/>
        <v>0</v>
      </c>
      <c r="V215" s="163">
        <f t="shared" si="66"/>
        <v>0</v>
      </c>
      <c r="W215" s="163">
        <f t="shared" si="64"/>
        <v>0</v>
      </c>
      <c r="X215" s="163">
        <f t="shared" si="64"/>
        <v>0</v>
      </c>
      <c r="Y215" s="163">
        <f t="shared" si="64"/>
        <v>0</v>
      </c>
      <c r="Z215" s="163">
        <f t="shared" si="64"/>
        <v>0</v>
      </c>
      <c r="AA215" s="163">
        <f t="shared" si="64"/>
        <v>0</v>
      </c>
      <c r="AB215" s="163">
        <f t="shared" si="64"/>
        <v>0</v>
      </c>
      <c r="AC215" s="163">
        <f t="shared" si="64"/>
        <v>0</v>
      </c>
      <c r="AD215" s="163">
        <f t="shared" si="64"/>
        <v>0</v>
      </c>
      <c r="AE215" s="163">
        <f t="shared" si="64"/>
        <v>0</v>
      </c>
      <c r="AF215" s="176">
        <f t="shared" si="64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65"/>
        <v>0</v>
      </c>
      <c r="D216" s="163">
        <f t="shared" si="65"/>
        <v>0</v>
      </c>
      <c r="E216" s="163">
        <f t="shared" si="65"/>
        <v>0</v>
      </c>
      <c r="F216" s="163">
        <f t="shared" si="65"/>
        <v>0</v>
      </c>
      <c r="G216" s="163">
        <f t="shared" si="65"/>
        <v>0</v>
      </c>
      <c r="H216" s="163">
        <f t="shared" si="65"/>
        <v>0</v>
      </c>
      <c r="I216" s="163">
        <f t="shared" si="65"/>
        <v>0</v>
      </c>
      <c r="J216" s="163">
        <f t="shared" si="65"/>
        <v>0</v>
      </c>
      <c r="K216" s="163">
        <f t="shared" si="65"/>
        <v>0</v>
      </c>
      <c r="L216" s="163">
        <f t="shared" si="65"/>
        <v>0</v>
      </c>
      <c r="M216" s="163">
        <f t="shared" si="65"/>
        <v>0</v>
      </c>
      <c r="N216" s="163">
        <f t="shared" si="65"/>
        <v>0</v>
      </c>
      <c r="O216" s="163">
        <f t="shared" si="65"/>
        <v>0</v>
      </c>
      <c r="P216" s="163">
        <f t="shared" si="65"/>
        <v>0</v>
      </c>
      <c r="Q216" s="163">
        <f t="shared" si="65"/>
        <v>0</v>
      </c>
      <c r="R216" s="163">
        <f t="shared" ref="R216:AF231" si="67">Q216</f>
        <v>0</v>
      </c>
      <c r="S216" s="163">
        <f t="shared" si="67"/>
        <v>0</v>
      </c>
      <c r="T216" s="163">
        <f t="shared" si="67"/>
        <v>0</v>
      </c>
      <c r="U216" s="163">
        <f t="shared" si="66"/>
        <v>0</v>
      </c>
      <c r="V216" s="163">
        <f t="shared" si="66"/>
        <v>0</v>
      </c>
      <c r="W216" s="163">
        <f t="shared" si="67"/>
        <v>0</v>
      </c>
      <c r="X216" s="163">
        <f t="shared" si="67"/>
        <v>0</v>
      </c>
      <c r="Y216" s="163">
        <f t="shared" si="67"/>
        <v>0</v>
      </c>
      <c r="Z216" s="163">
        <f t="shared" si="67"/>
        <v>0</v>
      </c>
      <c r="AA216" s="163">
        <f t="shared" si="67"/>
        <v>0</v>
      </c>
      <c r="AB216" s="163">
        <f t="shared" si="67"/>
        <v>0</v>
      </c>
      <c r="AC216" s="163">
        <f t="shared" si="67"/>
        <v>0</v>
      </c>
      <c r="AD216" s="163">
        <f t="shared" si="67"/>
        <v>0</v>
      </c>
      <c r="AE216" s="163">
        <f t="shared" si="67"/>
        <v>0</v>
      </c>
      <c r="AF216" s="176">
        <f t="shared" si="67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R232" si="68">B217</f>
        <v>0</v>
      </c>
      <c r="D217" s="163">
        <f t="shared" si="68"/>
        <v>0</v>
      </c>
      <c r="E217" s="163">
        <f t="shared" si="68"/>
        <v>0</v>
      </c>
      <c r="F217" s="163">
        <f t="shared" si="68"/>
        <v>0</v>
      </c>
      <c r="G217" s="163">
        <f t="shared" si="68"/>
        <v>0</v>
      </c>
      <c r="H217" s="163">
        <f t="shared" si="68"/>
        <v>0</v>
      </c>
      <c r="I217" s="163">
        <f t="shared" si="68"/>
        <v>0</v>
      </c>
      <c r="J217" s="163">
        <f t="shared" si="68"/>
        <v>0</v>
      </c>
      <c r="K217" s="163">
        <f t="shared" si="68"/>
        <v>0</v>
      </c>
      <c r="L217" s="163">
        <f t="shared" si="68"/>
        <v>0</v>
      </c>
      <c r="M217" s="163">
        <f t="shared" si="68"/>
        <v>0</v>
      </c>
      <c r="N217" s="163">
        <f t="shared" si="68"/>
        <v>0</v>
      </c>
      <c r="O217" s="163">
        <f t="shared" si="68"/>
        <v>0</v>
      </c>
      <c r="P217" s="163">
        <f t="shared" si="68"/>
        <v>0</v>
      </c>
      <c r="Q217" s="163">
        <f t="shared" si="68"/>
        <v>0</v>
      </c>
      <c r="R217" s="163">
        <f t="shared" si="68"/>
        <v>0</v>
      </c>
      <c r="S217" s="163">
        <f t="shared" si="67"/>
        <v>0</v>
      </c>
      <c r="T217" s="163">
        <f t="shared" si="67"/>
        <v>0</v>
      </c>
      <c r="U217" s="163">
        <f t="shared" si="66"/>
        <v>0</v>
      </c>
      <c r="V217" s="163">
        <f t="shared" si="66"/>
        <v>0</v>
      </c>
      <c r="W217" s="163">
        <f t="shared" si="67"/>
        <v>0</v>
      </c>
      <c r="X217" s="163">
        <f t="shared" si="67"/>
        <v>0</v>
      </c>
      <c r="Y217" s="163">
        <f t="shared" si="67"/>
        <v>0</v>
      </c>
      <c r="Z217" s="163">
        <f t="shared" si="67"/>
        <v>0</v>
      </c>
      <c r="AA217" s="163">
        <f t="shared" si="67"/>
        <v>0</v>
      </c>
      <c r="AB217" s="163">
        <f t="shared" si="67"/>
        <v>0</v>
      </c>
      <c r="AC217" s="163">
        <f t="shared" si="67"/>
        <v>0</v>
      </c>
      <c r="AD217" s="163">
        <f t="shared" si="67"/>
        <v>0</v>
      </c>
      <c r="AE217" s="163">
        <f t="shared" si="67"/>
        <v>0</v>
      </c>
      <c r="AF217" s="176">
        <f t="shared" si="67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68"/>
        <v>0</v>
      </c>
      <c r="D218" s="163">
        <f t="shared" si="68"/>
        <v>0</v>
      </c>
      <c r="E218" s="163">
        <f t="shared" si="68"/>
        <v>0</v>
      </c>
      <c r="F218" s="163">
        <f t="shared" si="68"/>
        <v>0</v>
      </c>
      <c r="G218" s="163">
        <f t="shared" si="68"/>
        <v>0</v>
      </c>
      <c r="H218" s="163">
        <f t="shared" si="68"/>
        <v>0</v>
      </c>
      <c r="I218" s="163">
        <f t="shared" si="68"/>
        <v>0</v>
      </c>
      <c r="J218" s="163">
        <f t="shared" si="68"/>
        <v>0</v>
      </c>
      <c r="K218" s="163">
        <f t="shared" si="68"/>
        <v>0</v>
      </c>
      <c r="L218" s="163">
        <f t="shared" si="68"/>
        <v>0</v>
      </c>
      <c r="M218" s="163">
        <f t="shared" si="68"/>
        <v>0</v>
      </c>
      <c r="N218" s="163">
        <f t="shared" si="68"/>
        <v>0</v>
      </c>
      <c r="O218" s="163">
        <f t="shared" si="68"/>
        <v>0</v>
      </c>
      <c r="P218" s="163">
        <f t="shared" si="68"/>
        <v>0</v>
      </c>
      <c r="Q218" s="163">
        <f t="shared" si="68"/>
        <v>0</v>
      </c>
      <c r="R218" s="163">
        <f t="shared" si="68"/>
        <v>0</v>
      </c>
      <c r="S218" s="163">
        <f t="shared" si="67"/>
        <v>0</v>
      </c>
      <c r="T218" s="163">
        <f t="shared" si="67"/>
        <v>0</v>
      </c>
      <c r="U218" s="163">
        <f t="shared" si="66"/>
        <v>0</v>
      </c>
      <c r="V218" s="163">
        <f t="shared" si="66"/>
        <v>0</v>
      </c>
      <c r="W218" s="163">
        <f t="shared" si="67"/>
        <v>0</v>
      </c>
      <c r="X218" s="163">
        <f t="shared" si="67"/>
        <v>0</v>
      </c>
      <c r="Y218" s="163">
        <f t="shared" si="67"/>
        <v>0</v>
      </c>
      <c r="Z218" s="163">
        <f t="shared" si="67"/>
        <v>0</v>
      </c>
      <c r="AA218" s="163">
        <f t="shared" si="67"/>
        <v>0</v>
      </c>
      <c r="AB218" s="163">
        <f t="shared" si="67"/>
        <v>0</v>
      </c>
      <c r="AC218" s="163">
        <f t="shared" si="67"/>
        <v>0</v>
      </c>
      <c r="AD218" s="163">
        <f t="shared" si="67"/>
        <v>0</v>
      </c>
      <c r="AE218" s="163">
        <f t="shared" si="67"/>
        <v>0</v>
      </c>
      <c r="AF218" s="176">
        <f t="shared" si="67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68"/>
        <v>0</v>
      </c>
      <c r="D219" s="163">
        <f t="shared" si="68"/>
        <v>0</v>
      </c>
      <c r="E219" s="163">
        <f t="shared" si="68"/>
        <v>0</v>
      </c>
      <c r="F219" s="163">
        <f t="shared" si="68"/>
        <v>0</v>
      </c>
      <c r="G219" s="163">
        <f t="shared" si="68"/>
        <v>0</v>
      </c>
      <c r="H219" s="163">
        <f t="shared" si="68"/>
        <v>0</v>
      </c>
      <c r="I219" s="163">
        <f t="shared" si="68"/>
        <v>0</v>
      </c>
      <c r="J219" s="163">
        <f t="shared" si="68"/>
        <v>0</v>
      </c>
      <c r="K219" s="163">
        <f t="shared" si="68"/>
        <v>0</v>
      </c>
      <c r="L219" s="163">
        <f t="shared" si="68"/>
        <v>0</v>
      </c>
      <c r="M219" s="163">
        <f t="shared" si="68"/>
        <v>0</v>
      </c>
      <c r="N219" s="163">
        <f t="shared" si="68"/>
        <v>0</v>
      </c>
      <c r="O219" s="163">
        <f t="shared" si="68"/>
        <v>0</v>
      </c>
      <c r="P219" s="163">
        <f t="shared" si="68"/>
        <v>0</v>
      </c>
      <c r="Q219" s="163">
        <f t="shared" si="68"/>
        <v>0</v>
      </c>
      <c r="R219" s="163">
        <f t="shared" si="68"/>
        <v>0</v>
      </c>
      <c r="S219" s="163">
        <f t="shared" si="67"/>
        <v>0</v>
      </c>
      <c r="T219" s="163">
        <f t="shared" si="67"/>
        <v>0</v>
      </c>
      <c r="U219" s="163">
        <f t="shared" si="66"/>
        <v>0</v>
      </c>
      <c r="V219" s="163">
        <f t="shared" si="66"/>
        <v>0</v>
      </c>
      <c r="W219" s="163">
        <f t="shared" si="67"/>
        <v>0</v>
      </c>
      <c r="X219" s="163">
        <f t="shared" si="67"/>
        <v>0</v>
      </c>
      <c r="Y219" s="163">
        <f t="shared" si="67"/>
        <v>0</v>
      </c>
      <c r="Z219" s="163">
        <f t="shared" si="67"/>
        <v>0</v>
      </c>
      <c r="AA219" s="163">
        <f t="shared" si="67"/>
        <v>0</v>
      </c>
      <c r="AB219" s="163">
        <f t="shared" si="67"/>
        <v>0</v>
      </c>
      <c r="AC219" s="163">
        <f t="shared" si="67"/>
        <v>0</v>
      </c>
      <c r="AD219" s="163">
        <f t="shared" si="67"/>
        <v>0</v>
      </c>
      <c r="AE219" s="163">
        <f t="shared" si="67"/>
        <v>0</v>
      </c>
      <c r="AF219" s="176">
        <f t="shared" si="67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68"/>
        <v>0</v>
      </c>
      <c r="D220" s="163">
        <f t="shared" si="68"/>
        <v>0</v>
      </c>
      <c r="E220" s="163">
        <f t="shared" si="68"/>
        <v>0</v>
      </c>
      <c r="F220" s="163">
        <f t="shared" si="68"/>
        <v>0</v>
      </c>
      <c r="G220" s="163">
        <f t="shared" si="68"/>
        <v>0</v>
      </c>
      <c r="H220" s="163">
        <f t="shared" si="68"/>
        <v>0</v>
      </c>
      <c r="I220" s="163">
        <f t="shared" si="68"/>
        <v>0</v>
      </c>
      <c r="J220" s="163">
        <f t="shared" si="68"/>
        <v>0</v>
      </c>
      <c r="K220" s="163">
        <f t="shared" si="68"/>
        <v>0</v>
      </c>
      <c r="L220" s="163">
        <f t="shared" si="68"/>
        <v>0</v>
      </c>
      <c r="M220" s="163">
        <f t="shared" si="68"/>
        <v>0</v>
      </c>
      <c r="N220" s="163">
        <f t="shared" si="68"/>
        <v>0</v>
      </c>
      <c r="O220" s="163">
        <f t="shared" si="68"/>
        <v>0</v>
      </c>
      <c r="P220" s="163">
        <f t="shared" si="68"/>
        <v>0</v>
      </c>
      <c r="Q220" s="163">
        <f t="shared" si="68"/>
        <v>0</v>
      </c>
      <c r="R220" s="163">
        <f t="shared" si="68"/>
        <v>0</v>
      </c>
      <c r="S220" s="163">
        <f t="shared" si="67"/>
        <v>0</v>
      </c>
      <c r="T220" s="163">
        <f t="shared" si="67"/>
        <v>0</v>
      </c>
      <c r="U220" s="163">
        <f t="shared" si="66"/>
        <v>0</v>
      </c>
      <c r="V220" s="163">
        <f t="shared" si="66"/>
        <v>0</v>
      </c>
      <c r="W220" s="163">
        <f t="shared" si="67"/>
        <v>0</v>
      </c>
      <c r="X220" s="163">
        <f t="shared" si="67"/>
        <v>0</v>
      </c>
      <c r="Y220" s="163">
        <f t="shared" si="67"/>
        <v>0</v>
      </c>
      <c r="Z220" s="163">
        <f t="shared" si="67"/>
        <v>0</v>
      </c>
      <c r="AA220" s="163">
        <f t="shared" si="67"/>
        <v>0</v>
      </c>
      <c r="AB220" s="163">
        <f t="shared" si="67"/>
        <v>0</v>
      </c>
      <c r="AC220" s="163">
        <f t="shared" si="67"/>
        <v>0</v>
      </c>
      <c r="AD220" s="163">
        <f t="shared" si="67"/>
        <v>0</v>
      </c>
      <c r="AE220" s="163">
        <f t="shared" si="67"/>
        <v>0</v>
      </c>
      <c r="AF220" s="176">
        <f t="shared" si="67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68"/>
        <v>0</v>
      </c>
      <c r="D221" s="163">
        <f t="shared" si="68"/>
        <v>0</v>
      </c>
      <c r="E221" s="163">
        <f t="shared" si="68"/>
        <v>0</v>
      </c>
      <c r="F221" s="163">
        <f t="shared" si="68"/>
        <v>0</v>
      </c>
      <c r="G221" s="163">
        <f t="shared" si="68"/>
        <v>0</v>
      </c>
      <c r="H221" s="163">
        <f t="shared" si="68"/>
        <v>0</v>
      </c>
      <c r="I221" s="163">
        <f t="shared" si="68"/>
        <v>0</v>
      </c>
      <c r="J221" s="163">
        <f t="shared" si="68"/>
        <v>0</v>
      </c>
      <c r="K221" s="163">
        <f t="shared" si="68"/>
        <v>0</v>
      </c>
      <c r="L221" s="163">
        <f t="shared" si="68"/>
        <v>0</v>
      </c>
      <c r="M221" s="163">
        <f t="shared" si="68"/>
        <v>0</v>
      </c>
      <c r="N221" s="163">
        <f t="shared" si="68"/>
        <v>0</v>
      </c>
      <c r="O221" s="163">
        <f t="shared" si="68"/>
        <v>0</v>
      </c>
      <c r="P221" s="163">
        <f t="shared" si="68"/>
        <v>0</v>
      </c>
      <c r="Q221" s="163">
        <f t="shared" si="68"/>
        <v>0</v>
      </c>
      <c r="R221" s="163">
        <f t="shared" si="68"/>
        <v>0</v>
      </c>
      <c r="S221" s="163">
        <f t="shared" si="67"/>
        <v>0</v>
      </c>
      <c r="T221" s="163">
        <f t="shared" si="67"/>
        <v>0</v>
      </c>
      <c r="U221" s="163">
        <f t="shared" si="66"/>
        <v>0</v>
      </c>
      <c r="V221" s="163">
        <f t="shared" si="66"/>
        <v>0</v>
      </c>
      <c r="W221" s="163">
        <f t="shared" si="67"/>
        <v>0</v>
      </c>
      <c r="X221" s="163">
        <f t="shared" si="67"/>
        <v>0</v>
      </c>
      <c r="Y221" s="163">
        <f t="shared" si="67"/>
        <v>0</v>
      </c>
      <c r="Z221" s="163">
        <f t="shared" si="67"/>
        <v>0</v>
      </c>
      <c r="AA221" s="163">
        <f t="shared" si="67"/>
        <v>0</v>
      </c>
      <c r="AB221" s="163">
        <f t="shared" si="67"/>
        <v>0</v>
      </c>
      <c r="AC221" s="163">
        <f t="shared" si="67"/>
        <v>0</v>
      </c>
      <c r="AD221" s="163">
        <f t="shared" si="67"/>
        <v>0</v>
      </c>
      <c r="AE221" s="163">
        <f t="shared" si="67"/>
        <v>0</v>
      </c>
      <c r="AF221" s="176">
        <f t="shared" si="67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68"/>
        <v>0</v>
      </c>
      <c r="D222" s="163">
        <f t="shared" si="68"/>
        <v>0</v>
      </c>
      <c r="E222" s="163">
        <f t="shared" si="68"/>
        <v>0</v>
      </c>
      <c r="F222" s="163">
        <f t="shared" si="68"/>
        <v>0</v>
      </c>
      <c r="G222" s="163">
        <f t="shared" si="68"/>
        <v>0</v>
      </c>
      <c r="H222" s="163">
        <f t="shared" si="68"/>
        <v>0</v>
      </c>
      <c r="I222" s="163">
        <f t="shared" si="68"/>
        <v>0</v>
      </c>
      <c r="J222" s="163">
        <f t="shared" si="68"/>
        <v>0</v>
      </c>
      <c r="K222" s="163">
        <f t="shared" si="68"/>
        <v>0</v>
      </c>
      <c r="L222" s="163">
        <f t="shared" si="68"/>
        <v>0</v>
      </c>
      <c r="M222" s="163">
        <f t="shared" si="68"/>
        <v>0</v>
      </c>
      <c r="N222" s="163">
        <f t="shared" si="68"/>
        <v>0</v>
      </c>
      <c r="O222" s="163">
        <f t="shared" si="68"/>
        <v>0</v>
      </c>
      <c r="P222" s="163">
        <f t="shared" si="68"/>
        <v>0</v>
      </c>
      <c r="Q222" s="163">
        <f t="shared" si="68"/>
        <v>0</v>
      </c>
      <c r="R222" s="163">
        <f t="shared" si="68"/>
        <v>0</v>
      </c>
      <c r="S222" s="163">
        <f t="shared" si="67"/>
        <v>0</v>
      </c>
      <c r="T222" s="163">
        <f t="shared" si="67"/>
        <v>0</v>
      </c>
      <c r="U222" s="163">
        <f t="shared" si="66"/>
        <v>0</v>
      </c>
      <c r="V222" s="163">
        <f t="shared" si="66"/>
        <v>0</v>
      </c>
      <c r="W222" s="163">
        <f t="shared" si="67"/>
        <v>0</v>
      </c>
      <c r="X222" s="163">
        <f t="shared" si="67"/>
        <v>0</v>
      </c>
      <c r="Y222" s="163">
        <f t="shared" si="67"/>
        <v>0</v>
      </c>
      <c r="Z222" s="163">
        <f t="shared" si="67"/>
        <v>0</v>
      </c>
      <c r="AA222" s="163">
        <f t="shared" si="67"/>
        <v>0</v>
      </c>
      <c r="AB222" s="163">
        <f t="shared" si="67"/>
        <v>0</v>
      </c>
      <c r="AC222" s="163">
        <f t="shared" si="67"/>
        <v>0</v>
      </c>
      <c r="AD222" s="163">
        <f t="shared" si="67"/>
        <v>0</v>
      </c>
      <c r="AE222" s="163">
        <f t="shared" si="67"/>
        <v>0</v>
      </c>
      <c r="AF222" s="176">
        <f t="shared" si="67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68"/>
        <v>0</v>
      </c>
      <c r="D223" s="163">
        <f t="shared" si="68"/>
        <v>0</v>
      </c>
      <c r="E223" s="163">
        <f t="shared" si="68"/>
        <v>0</v>
      </c>
      <c r="F223" s="163">
        <f t="shared" si="68"/>
        <v>0</v>
      </c>
      <c r="G223" s="163">
        <f t="shared" si="68"/>
        <v>0</v>
      </c>
      <c r="H223" s="163">
        <f t="shared" si="68"/>
        <v>0</v>
      </c>
      <c r="I223" s="163">
        <f t="shared" si="68"/>
        <v>0</v>
      </c>
      <c r="J223" s="163">
        <f t="shared" si="68"/>
        <v>0</v>
      </c>
      <c r="K223" s="163">
        <f t="shared" si="68"/>
        <v>0</v>
      </c>
      <c r="L223" s="163">
        <f t="shared" si="68"/>
        <v>0</v>
      </c>
      <c r="M223" s="163">
        <f t="shared" si="68"/>
        <v>0</v>
      </c>
      <c r="N223" s="163">
        <f t="shared" si="68"/>
        <v>0</v>
      </c>
      <c r="O223" s="163">
        <f t="shared" si="68"/>
        <v>0</v>
      </c>
      <c r="P223" s="163">
        <f t="shared" si="68"/>
        <v>0</v>
      </c>
      <c r="Q223" s="163">
        <f t="shared" si="68"/>
        <v>0</v>
      </c>
      <c r="R223" s="163">
        <f t="shared" si="68"/>
        <v>0</v>
      </c>
      <c r="S223" s="163">
        <f t="shared" si="67"/>
        <v>0</v>
      </c>
      <c r="T223" s="163">
        <f t="shared" si="67"/>
        <v>0</v>
      </c>
      <c r="U223" s="163">
        <f t="shared" si="66"/>
        <v>0</v>
      </c>
      <c r="V223" s="163">
        <f t="shared" si="66"/>
        <v>0</v>
      </c>
      <c r="W223" s="163">
        <f t="shared" si="67"/>
        <v>0</v>
      </c>
      <c r="X223" s="163">
        <f t="shared" si="67"/>
        <v>0</v>
      </c>
      <c r="Y223" s="163">
        <f t="shared" si="67"/>
        <v>0</v>
      </c>
      <c r="Z223" s="163">
        <f t="shared" si="67"/>
        <v>0</v>
      </c>
      <c r="AA223" s="163">
        <f t="shared" si="67"/>
        <v>0</v>
      </c>
      <c r="AB223" s="163">
        <f t="shared" si="67"/>
        <v>0</v>
      </c>
      <c r="AC223" s="163">
        <f t="shared" si="67"/>
        <v>0</v>
      </c>
      <c r="AD223" s="163">
        <f t="shared" si="67"/>
        <v>0</v>
      </c>
      <c r="AE223" s="163">
        <f t="shared" si="67"/>
        <v>0</v>
      </c>
      <c r="AF223" s="176">
        <f t="shared" si="67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68"/>
        <v>0</v>
      </c>
      <c r="D224" s="163">
        <f t="shared" si="68"/>
        <v>0</v>
      </c>
      <c r="E224" s="163">
        <f t="shared" si="68"/>
        <v>0</v>
      </c>
      <c r="F224" s="163">
        <f t="shared" si="68"/>
        <v>0</v>
      </c>
      <c r="G224" s="163">
        <f t="shared" si="68"/>
        <v>0</v>
      </c>
      <c r="H224" s="163">
        <f t="shared" si="68"/>
        <v>0</v>
      </c>
      <c r="I224" s="163">
        <f t="shared" si="68"/>
        <v>0</v>
      </c>
      <c r="J224" s="163">
        <f t="shared" si="68"/>
        <v>0</v>
      </c>
      <c r="K224" s="163">
        <f t="shared" si="68"/>
        <v>0</v>
      </c>
      <c r="L224" s="163">
        <f t="shared" si="68"/>
        <v>0</v>
      </c>
      <c r="M224" s="163">
        <f t="shared" si="68"/>
        <v>0</v>
      </c>
      <c r="N224" s="163">
        <f t="shared" si="68"/>
        <v>0</v>
      </c>
      <c r="O224" s="163">
        <f t="shared" si="68"/>
        <v>0</v>
      </c>
      <c r="P224" s="163">
        <f t="shared" si="68"/>
        <v>0</v>
      </c>
      <c r="Q224" s="163">
        <f t="shared" si="68"/>
        <v>0</v>
      </c>
      <c r="R224" s="163">
        <f t="shared" si="68"/>
        <v>0</v>
      </c>
      <c r="S224" s="163">
        <f t="shared" si="67"/>
        <v>0</v>
      </c>
      <c r="T224" s="163">
        <f t="shared" si="67"/>
        <v>0</v>
      </c>
      <c r="U224" s="163">
        <f t="shared" si="66"/>
        <v>0</v>
      </c>
      <c r="V224" s="163">
        <f t="shared" si="66"/>
        <v>0</v>
      </c>
      <c r="W224" s="163">
        <f t="shared" si="67"/>
        <v>0</v>
      </c>
      <c r="X224" s="163">
        <f t="shared" si="67"/>
        <v>0</v>
      </c>
      <c r="Y224" s="163">
        <f t="shared" si="67"/>
        <v>0</v>
      </c>
      <c r="Z224" s="163">
        <f t="shared" si="67"/>
        <v>0</v>
      </c>
      <c r="AA224" s="163">
        <f t="shared" si="67"/>
        <v>0</v>
      </c>
      <c r="AB224" s="163">
        <f t="shared" si="67"/>
        <v>0</v>
      </c>
      <c r="AC224" s="163">
        <f t="shared" si="67"/>
        <v>0</v>
      </c>
      <c r="AD224" s="163">
        <f t="shared" si="67"/>
        <v>0</v>
      </c>
      <c r="AE224" s="163">
        <f t="shared" si="67"/>
        <v>0</v>
      </c>
      <c r="AF224" s="176">
        <f t="shared" si="67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68"/>
        <v>0</v>
      </c>
      <c r="D225" s="163">
        <f t="shared" si="68"/>
        <v>0</v>
      </c>
      <c r="E225" s="163">
        <f t="shared" si="68"/>
        <v>0</v>
      </c>
      <c r="F225" s="163">
        <f t="shared" si="68"/>
        <v>0</v>
      </c>
      <c r="G225" s="163">
        <f t="shared" si="68"/>
        <v>0</v>
      </c>
      <c r="H225" s="163">
        <f t="shared" si="68"/>
        <v>0</v>
      </c>
      <c r="I225" s="163">
        <f t="shared" si="68"/>
        <v>0</v>
      </c>
      <c r="J225" s="163">
        <f t="shared" si="68"/>
        <v>0</v>
      </c>
      <c r="K225" s="163">
        <f t="shared" si="68"/>
        <v>0</v>
      </c>
      <c r="L225" s="163">
        <f t="shared" si="68"/>
        <v>0</v>
      </c>
      <c r="M225" s="163">
        <f t="shared" si="68"/>
        <v>0</v>
      </c>
      <c r="N225" s="163">
        <f t="shared" si="68"/>
        <v>0</v>
      </c>
      <c r="O225" s="163">
        <f t="shared" si="68"/>
        <v>0</v>
      </c>
      <c r="P225" s="163">
        <f t="shared" si="68"/>
        <v>0</v>
      </c>
      <c r="Q225" s="163">
        <f t="shared" si="68"/>
        <v>0</v>
      </c>
      <c r="R225" s="163">
        <f t="shared" si="68"/>
        <v>0</v>
      </c>
      <c r="S225" s="163">
        <f t="shared" si="67"/>
        <v>0</v>
      </c>
      <c r="T225" s="163">
        <f t="shared" si="67"/>
        <v>0</v>
      </c>
      <c r="U225" s="163">
        <f t="shared" si="66"/>
        <v>0</v>
      </c>
      <c r="V225" s="163">
        <f t="shared" si="66"/>
        <v>0</v>
      </c>
      <c r="W225" s="163">
        <f t="shared" si="67"/>
        <v>0</v>
      </c>
      <c r="X225" s="163">
        <f t="shared" si="67"/>
        <v>0</v>
      </c>
      <c r="Y225" s="163">
        <f t="shared" si="67"/>
        <v>0</v>
      </c>
      <c r="Z225" s="163">
        <f t="shared" si="67"/>
        <v>0</v>
      </c>
      <c r="AA225" s="163">
        <f t="shared" si="67"/>
        <v>0</v>
      </c>
      <c r="AB225" s="163">
        <f t="shared" si="67"/>
        <v>0</v>
      </c>
      <c r="AC225" s="163">
        <f t="shared" si="67"/>
        <v>0</v>
      </c>
      <c r="AD225" s="163">
        <f t="shared" si="67"/>
        <v>0</v>
      </c>
      <c r="AE225" s="163">
        <f t="shared" si="67"/>
        <v>0</v>
      </c>
      <c r="AF225" s="176">
        <f t="shared" si="67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68"/>
        <v>0</v>
      </c>
      <c r="D226" s="163">
        <f t="shared" si="68"/>
        <v>0</v>
      </c>
      <c r="E226" s="163">
        <f t="shared" si="68"/>
        <v>0</v>
      </c>
      <c r="F226" s="163">
        <f t="shared" si="68"/>
        <v>0</v>
      </c>
      <c r="G226" s="163">
        <f t="shared" si="68"/>
        <v>0</v>
      </c>
      <c r="H226" s="163">
        <f t="shared" si="68"/>
        <v>0</v>
      </c>
      <c r="I226" s="163">
        <f t="shared" si="68"/>
        <v>0</v>
      </c>
      <c r="J226" s="163">
        <f t="shared" si="68"/>
        <v>0</v>
      </c>
      <c r="K226" s="163">
        <f t="shared" si="68"/>
        <v>0</v>
      </c>
      <c r="L226" s="163">
        <f t="shared" si="68"/>
        <v>0</v>
      </c>
      <c r="M226" s="163">
        <f t="shared" si="68"/>
        <v>0</v>
      </c>
      <c r="N226" s="163">
        <f t="shared" si="68"/>
        <v>0</v>
      </c>
      <c r="O226" s="163">
        <f t="shared" si="68"/>
        <v>0</v>
      </c>
      <c r="P226" s="163">
        <f t="shared" si="68"/>
        <v>0</v>
      </c>
      <c r="Q226" s="163">
        <f t="shared" si="68"/>
        <v>0</v>
      </c>
      <c r="R226" s="163">
        <f t="shared" si="68"/>
        <v>0</v>
      </c>
      <c r="S226" s="163">
        <f t="shared" si="67"/>
        <v>0</v>
      </c>
      <c r="T226" s="163">
        <f t="shared" si="67"/>
        <v>0</v>
      </c>
      <c r="U226" s="163">
        <f t="shared" si="66"/>
        <v>0</v>
      </c>
      <c r="V226" s="163">
        <f t="shared" si="66"/>
        <v>0</v>
      </c>
      <c r="W226" s="163">
        <f t="shared" si="67"/>
        <v>0</v>
      </c>
      <c r="X226" s="163">
        <f t="shared" si="67"/>
        <v>0</v>
      </c>
      <c r="Y226" s="163">
        <f t="shared" si="67"/>
        <v>0</v>
      </c>
      <c r="Z226" s="163">
        <f t="shared" si="67"/>
        <v>0</v>
      </c>
      <c r="AA226" s="163">
        <f t="shared" si="67"/>
        <v>0</v>
      </c>
      <c r="AB226" s="163">
        <f t="shared" si="67"/>
        <v>0</v>
      </c>
      <c r="AC226" s="163">
        <f t="shared" si="67"/>
        <v>0</v>
      </c>
      <c r="AD226" s="163">
        <f t="shared" si="67"/>
        <v>0</v>
      </c>
      <c r="AE226" s="163">
        <f t="shared" si="67"/>
        <v>0</v>
      </c>
      <c r="AF226" s="176">
        <f t="shared" si="67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68"/>
        <v>0</v>
      </c>
      <c r="D227" s="163">
        <f t="shared" si="68"/>
        <v>0</v>
      </c>
      <c r="E227" s="163">
        <f t="shared" si="68"/>
        <v>0</v>
      </c>
      <c r="F227" s="163">
        <f t="shared" si="68"/>
        <v>0</v>
      </c>
      <c r="G227" s="163">
        <f t="shared" si="68"/>
        <v>0</v>
      </c>
      <c r="H227" s="163">
        <f t="shared" si="68"/>
        <v>0</v>
      </c>
      <c r="I227" s="163">
        <f t="shared" si="68"/>
        <v>0</v>
      </c>
      <c r="J227" s="163">
        <f t="shared" si="68"/>
        <v>0</v>
      </c>
      <c r="K227" s="163">
        <f t="shared" si="68"/>
        <v>0</v>
      </c>
      <c r="L227" s="163">
        <f t="shared" si="68"/>
        <v>0</v>
      </c>
      <c r="M227" s="163">
        <f t="shared" si="68"/>
        <v>0</v>
      </c>
      <c r="N227" s="163">
        <f t="shared" si="68"/>
        <v>0</v>
      </c>
      <c r="O227" s="163">
        <f t="shared" si="68"/>
        <v>0</v>
      </c>
      <c r="P227" s="163">
        <f t="shared" si="68"/>
        <v>0</v>
      </c>
      <c r="Q227" s="163">
        <f t="shared" si="68"/>
        <v>0</v>
      </c>
      <c r="R227" s="163">
        <f t="shared" si="68"/>
        <v>0</v>
      </c>
      <c r="S227" s="163">
        <f t="shared" si="67"/>
        <v>0</v>
      </c>
      <c r="T227" s="163">
        <f t="shared" si="67"/>
        <v>0</v>
      </c>
      <c r="U227" s="163">
        <f t="shared" si="66"/>
        <v>0</v>
      </c>
      <c r="V227" s="163">
        <f t="shared" si="66"/>
        <v>0</v>
      </c>
      <c r="W227" s="163">
        <f t="shared" si="67"/>
        <v>0</v>
      </c>
      <c r="X227" s="163">
        <f t="shared" si="67"/>
        <v>0</v>
      </c>
      <c r="Y227" s="163">
        <f t="shared" si="67"/>
        <v>0</v>
      </c>
      <c r="Z227" s="163">
        <f t="shared" si="67"/>
        <v>0</v>
      </c>
      <c r="AA227" s="163">
        <f t="shared" si="67"/>
        <v>0</v>
      </c>
      <c r="AB227" s="163">
        <f t="shared" si="67"/>
        <v>0</v>
      </c>
      <c r="AC227" s="163">
        <f t="shared" si="67"/>
        <v>0</v>
      </c>
      <c r="AD227" s="163">
        <f t="shared" si="67"/>
        <v>0</v>
      </c>
      <c r="AE227" s="163">
        <f t="shared" si="67"/>
        <v>0</v>
      </c>
      <c r="AF227" s="176">
        <f t="shared" si="67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68"/>
        <v>0</v>
      </c>
      <c r="D228" s="163">
        <f t="shared" si="68"/>
        <v>0</v>
      </c>
      <c r="E228" s="163">
        <f t="shared" si="68"/>
        <v>0</v>
      </c>
      <c r="F228" s="163">
        <f t="shared" si="68"/>
        <v>0</v>
      </c>
      <c r="G228" s="163">
        <f t="shared" si="68"/>
        <v>0</v>
      </c>
      <c r="H228" s="163">
        <f t="shared" si="68"/>
        <v>0</v>
      </c>
      <c r="I228" s="163">
        <f t="shared" si="68"/>
        <v>0</v>
      </c>
      <c r="J228" s="163">
        <f t="shared" si="68"/>
        <v>0</v>
      </c>
      <c r="K228" s="163">
        <f t="shared" si="68"/>
        <v>0</v>
      </c>
      <c r="L228" s="163">
        <f t="shared" si="68"/>
        <v>0</v>
      </c>
      <c r="M228" s="163">
        <f t="shared" si="68"/>
        <v>0</v>
      </c>
      <c r="N228" s="163">
        <f t="shared" si="68"/>
        <v>0</v>
      </c>
      <c r="O228" s="163">
        <f t="shared" si="68"/>
        <v>0</v>
      </c>
      <c r="P228" s="163">
        <f t="shared" si="68"/>
        <v>0</v>
      </c>
      <c r="Q228" s="163">
        <f t="shared" si="68"/>
        <v>0</v>
      </c>
      <c r="R228" s="163">
        <f t="shared" si="68"/>
        <v>0</v>
      </c>
      <c r="S228" s="163">
        <f t="shared" si="67"/>
        <v>0</v>
      </c>
      <c r="T228" s="163">
        <f t="shared" si="67"/>
        <v>0</v>
      </c>
      <c r="U228" s="163">
        <f t="shared" si="66"/>
        <v>0</v>
      </c>
      <c r="V228" s="163">
        <f t="shared" si="66"/>
        <v>0</v>
      </c>
      <c r="W228" s="163">
        <f t="shared" si="67"/>
        <v>0</v>
      </c>
      <c r="X228" s="163">
        <f t="shared" si="67"/>
        <v>0</v>
      </c>
      <c r="Y228" s="163">
        <f t="shared" si="67"/>
        <v>0</v>
      </c>
      <c r="Z228" s="163">
        <f t="shared" si="67"/>
        <v>0</v>
      </c>
      <c r="AA228" s="163">
        <f t="shared" si="67"/>
        <v>0</v>
      </c>
      <c r="AB228" s="163">
        <f t="shared" si="67"/>
        <v>0</v>
      </c>
      <c r="AC228" s="163">
        <f t="shared" si="67"/>
        <v>0</v>
      </c>
      <c r="AD228" s="163">
        <f t="shared" si="67"/>
        <v>0</v>
      </c>
      <c r="AE228" s="163">
        <f t="shared" si="67"/>
        <v>0</v>
      </c>
      <c r="AF228" s="176">
        <f t="shared" si="67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68"/>
        <v>0</v>
      </c>
      <c r="D229" s="163">
        <f t="shared" si="68"/>
        <v>0</v>
      </c>
      <c r="E229" s="163">
        <f t="shared" si="68"/>
        <v>0</v>
      </c>
      <c r="F229" s="163">
        <f t="shared" si="68"/>
        <v>0</v>
      </c>
      <c r="G229" s="163">
        <f t="shared" si="68"/>
        <v>0</v>
      </c>
      <c r="H229" s="163">
        <f t="shared" si="68"/>
        <v>0</v>
      </c>
      <c r="I229" s="163">
        <f t="shared" si="68"/>
        <v>0</v>
      </c>
      <c r="J229" s="163">
        <f t="shared" si="68"/>
        <v>0</v>
      </c>
      <c r="K229" s="163">
        <f t="shared" si="68"/>
        <v>0</v>
      </c>
      <c r="L229" s="163">
        <f t="shared" si="68"/>
        <v>0</v>
      </c>
      <c r="M229" s="163">
        <f t="shared" si="68"/>
        <v>0</v>
      </c>
      <c r="N229" s="163">
        <f t="shared" si="68"/>
        <v>0</v>
      </c>
      <c r="O229" s="163">
        <f t="shared" si="68"/>
        <v>0</v>
      </c>
      <c r="P229" s="163">
        <f t="shared" si="68"/>
        <v>0</v>
      </c>
      <c r="Q229" s="163">
        <f t="shared" si="68"/>
        <v>0</v>
      </c>
      <c r="R229" s="163">
        <f t="shared" si="68"/>
        <v>0</v>
      </c>
      <c r="S229" s="163">
        <f t="shared" si="67"/>
        <v>0</v>
      </c>
      <c r="T229" s="163">
        <f t="shared" si="67"/>
        <v>0</v>
      </c>
      <c r="U229" s="163">
        <f t="shared" si="66"/>
        <v>0</v>
      </c>
      <c r="V229" s="163">
        <f t="shared" si="66"/>
        <v>0</v>
      </c>
      <c r="W229" s="163">
        <f t="shared" si="67"/>
        <v>0</v>
      </c>
      <c r="X229" s="163">
        <f t="shared" si="67"/>
        <v>0</v>
      </c>
      <c r="Y229" s="163">
        <f t="shared" si="67"/>
        <v>0</v>
      </c>
      <c r="Z229" s="163">
        <f t="shared" si="67"/>
        <v>0</v>
      </c>
      <c r="AA229" s="163">
        <f t="shared" si="67"/>
        <v>0</v>
      </c>
      <c r="AB229" s="163">
        <f t="shared" si="67"/>
        <v>0</v>
      </c>
      <c r="AC229" s="163">
        <f t="shared" si="67"/>
        <v>0</v>
      </c>
      <c r="AD229" s="163">
        <f t="shared" si="67"/>
        <v>0</v>
      </c>
      <c r="AE229" s="163">
        <f t="shared" si="67"/>
        <v>0</v>
      </c>
      <c r="AF229" s="176">
        <f t="shared" si="67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68"/>
        <v>0</v>
      </c>
      <c r="D230" s="163">
        <f t="shared" si="68"/>
        <v>0</v>
      </c>
      <c r="E230" s="163">
        <f t="shared" si="68"/>
        <v>0</v>
      </c>
      <c r="F230" s="163">
        <f t="shared" si="68"/>
        <v>0</v>
      </c>
      <c r="G230" s="163">
        <f t="shared" si="68"/>
        <v>0</v>
      </c>
      <c r="H230" s="163">
        <f t="shared" si="68"/>
        <v>0</v>
      </c>
      <c r="I230" s="163">
        <f t="shared" si="68"/>
        <v>0</v>
      </c>
      <c r="J230" s="163">
        <f t="shared" si="68"/>
        <v>0</v>
      </c>
      <c r="K230" s="163">
        <f t="shared" si="68"/>
        <v>0</v>
      </c>
      <c r="L230" s="163">
        <f t="shared" si="68"/>
        <v>0</v>
      </c>
      <c r="M230" s="163">
        <f t="shared" si="68"/>
        <v>0</v>
      </c>
      <c r="N230" s="163">
        <f t="shared" si="68"/>
        <v>0</v>
      </c>
      <c r="O230" s="163">
        <f t="shared" si="68"/>
        <v>0</v>
      </c>
      <c r="P230" s="163">
        <f t="shared" si="68"/>
        <v>0</v>
      </c>
      <c r="Q230" s="163">
        <f t="shared" si="68"/>
        <v>0</v>
      </c>
      <c r="R230" s="163">
        <f t="shared" si="68"/>
        <v>0</v>
      </c>
      <c r="S230" s="163">
        <f t="shared" si="67"/>
        <v>0</v>
      </c>
      <c r="T230" s="163">
        <f t="shared" ref="T230:V245" si="69">S230</f>
        <v>0</v>
      </c>
      <c r="U230" s="163">
        <f t="shared" si="69"/>
        <v>0</v>
      </c>
      <c r="V230" s="163">
        <f t="shared" si="69"/>
        <v>0</v>
      </c>
      <c r="W230" s="163">
        <f t="shared" si="67"/>
        <v>0</v>
      </c>
      <c r="X230" s="163">
        <f t="shared" si="67"/>
        <v>0</v>
      </c>
      <c r="Y230" s="163">
        <f t="shared" si="67"/>
        <v>0</v>
      </c>
      <c r="Z230" s="163">
        <f t="shared" si="67"/>
        <v>0</v>
      </c>
      <c r="AA230" s="163">
        <f t="shared" si="67"/>
        <v>0</v>
      </c>
      <c r="AB230" s="163">
        <f t="shared" si="67"/>
        <v>0</v>
      </c>
      <c r="AC230" s="163">
        <f t="shared" si="67"/>
        <v>0</v>
      </c>
      <c r="AD230" s="163">
        <f t="shared" si="67"/>
        <v>0</v>
      </c>
      <c r="AE230" s="163">
        <f t="shared" si="67"/>
        <v>0</v>
      </c>
      <c r="AF230" s="176">
        <f t="shared" si="67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68"/>
        <v>0</v>
      </c>
      <c r="D231" s="163">
        <f t="shared" si="68"/>
        <v>0</v>
      </c>
      <c r="E231" s="163">
        <f t="shared" si="68"/>
        <v>0</v>
      </c>
      <c r="F231" s="163">
        <f t="shared" si="68"/>
        <v>0</v>
      </c>
      <c r="G231" s="163">
        <f t="shared" si="68"/>
        <v>0</v>
      </c>
      <c r="H231" s="163">
        <f t="shared" si="68"/>
        <v>0</v>
      </c>
      <c r="I231" s="163">
        <f t="shared" si="68"/>
        <v>0</v>
      </c>
      <c r="J231" s="163">
        <f t="shared" si="68"/>
        <v>0</v>
      </c>
      <c r="K231" s="163">
        <f t="shared" si="68"/>
        <v>0</v>
      </c>
      <c r="L231" s="163">
        <f t="shared" si="68"/>
        <v>0</v>
      </c>
      <c r="M231" s="163">
        <f t="shared" si="68"/>
        <v>0</v>
      </c>
      <c r="N231" s="163">
        <f t="shared" si="68"/>
        <v>0</v>
      </c>
      <c r="O231" s="163">
        <f t="shared" si="68"/>
        <v>0</v>
      </c>
      <c r="P231" s="163">
        <f t="shared" si="68"/>
        <v>0</v>
      </c>
      <c r="Q231" s="163">
        <f t="shared" si="68"/>
        <v>0</v>
      </c>
      <c r="R231" s="163">
        <f t="shared" si="68"/>
        <v>0</v>
      </c>
      <c r="S231" s="163">
        <f t="shared" si="67"/>
        <v>0</v>
      </c>
      <c r="T231" s="163">
        <f t="shared" si="69"/>
        <v>0</v>
      </c>
      <c r="U231" s="163">
        <f t="shared" si="69"/>
        <v>0</v>
      </c>
      <c r="V231" s="163">
        <f t="shared" si="69"/>
        <v>0</v>
      </c>
      <c r="W231" s="163">
        <f t="shared" si="67"/>
        <v>0</v>
      </c>
      <c r="X231" s="163">
        <f t="shared" si="67"/>
        <v>0</v>
      </c>
      <c r="Y231" s="163">
        <f t="shared" si="67"/>
        <v>0</v>
      </c>
      <c r="Z231" s="163">
        <f t="shared" si="67"/>
        <v>0</v>
      </c>
      <c r="AA231" s="163">
        <f t="shared" si="67"/>
        <v>0</v>
      </c>
      <c r="AB231" s="163">
        <f t="shared" si="67"/>
        <v>0</v>
      </c>
      <c r="AC231" s="163">
        <f t="shared" si="67"/>
        <v>0</v>
      </c>
      <c r="AD231" s="163">
        <f t="shared" si="67"/>
        <v>0</v>
      </c>
      <c r="AE231" s="163">
        <f t="shared" si="67"/>
        <v>0</v>
      </c>
      <c r="AF231" s="176">
        <f t="shared" si="67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68"/>
        <v>0</v>
      </c>
      <c r="D232" s="163">
        <f t="shared" si="68"/>
        <v>0</v>
      </c>
      <c r="E232" s="163">
        <f t="shared" si="68"/>
        <v>0</v>
      </c>
      <c r="F232" s="163">
        <f t="shared" si="68"/>
        <v>0</v>
      </c>
      <c r="G232" s="163">
        <f t="shared" si="68"/>
        <v>0</v>
      </c>
      <c r="H232" s="163">
        <f t="shared" si="68"/>
        <v>0</v>
      </c>
      <c r="I232" s="163">
        <f t="shared" si="68"/>
        <v>0</v>
      </c>
      <c r="J232" s="163">
        <f t="shared" si="68"/>
        <v>0</v>
      </c>
      <c r="K232" s="163">
        <f t="shared" si="68"/>
        <v>0</v>
      </c>
      <c r="L232" s="163">
        <f t="shared" si="68"/>
        <v>0</v>
      </c>
      <c r="M232" s="163">
        <f t="shared" si="68"/>
        <v>0</v>
      </c>
      <c r="N232" s="163">
        <f t="shared" si="68"/>
        <v>0</v>
      </c>
      <c r="O232" s="163">
        <f t="shared" si="68"/>
        <v>0</v>
      </c>
      <c r="P232" s="163">
        <f t="shared" si="68"/>
        <v>0</v>
      </c>
      <c r="Q232" s="163">
        <f t="shared" si="68"/>
        <v>0</v>
      </c>
      <c r="R232" s="163">
        <f t="shared" ref="R232:AF247" si="70">Q232</f>
        <v>0</v>
      </c>
      <c r="S232" s="163">
        <f t="shared" si="70"/>
        <v>0</v>
      </c>
      <c r="T232" s="163">
        <f t="shared" si="70"/>
        <v>0</v>
      </c>
      <c r="U232" s="163">
        <f t="shared" si="69"/>
        <v>0</v>
      </c>
      <c r="V232" s="163">
        <f t="shared" si="69"/>
        <v>0</v>
      </c>
      <c r="W232" s="163">
        <f t="shared" si="70"/>
        <v>0</v>
      </c>
      <c r="X232" s="163">
        <f t="shared" si="70"/>
        <v>0</v>
      </c>
      <c r="Y232" s="163">
        <f t="shared" si="70"/>
        <v>0</v>
      </c>
      <c r="Z232" s="163">
        <f t="shared" si="70"/>
        <v>0</v>
      </c>
      <c r="AA232" s="163">
        <f t="shared" si="70"/>
        <v>0</v>
      </c>
      <c r="AB232" s="163">
        <f t="shared" si="70"/>
        <v>0</v>
      </c>
      <c r="AC232" s="163">
        <f t="shared" si="70"/>
        <v>0</v>
      </c>
      <c r="AD232" s="163">
        <f t="shared" si="70"/>
        <v>0</v>
      </c>
      <c r="AE232" s="163">
        <f t="shared" si="70"/>
        <v>0</v>
      </c>
      <c r="AF232" s="176">
        <f t="shared" si="70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R248" si="71">B233</f>
        <v>0</v>
      </c>
      <c r="D233" s="163">
        <f t="shared" si="71"/>
        <v>0</v>
      </c>
      <c r="E233" s="163">
        <f t="shared" si="71"/>
        <v>0</v>
      </c>
      <c r="F233" s="163">
        <f t="shared" si="71"/>
        <v>0</v>
      </c>
      <c r="G233" s="163">
        <f t="shared" si="71"/>
        <v>0</v>
      </c>
      <c r="H233" s="163">
        <f t="shared" si="71"/>
        <v>0</v>
      </c>
      <c r="I233" s="163">
        <f t="shared" si="71"/>
        <v>0</v>
      </c>
      <c r="J233" s="163">
        <f t="shared" si="71"/>
        <v>0</v>
      </c>
      <c r="K233" s="163">
        <f t="shared" si="71"/>
        <v>0</v>
      </c>
      <c r="L233" s="163">
        <f t="shared" si="71"/>
        <v>0</v>
      </c>
      <c r="M233" s="163">
        <f t="shared" si="71"/>
        <v>0</v>
      </c>
      <c r="N233" s="163">
        <f t="shared" si="71"/>
        <v>0</v>
      </c>
      <c r="O233" s="163">
        <f t="shared" si="71"/>
        <v>0</v>
      </c>
      <c r="P233" s="163">
        <f t="shared" si="71"/>
        <v>0</v>
      </c>
      <c r="Q233" s="163">
        <f t="shared" si="71"/>
        <v>0</v>
      </c>
      <c r="R233" s="163">
        <f t="shared" si="71"/>
        <v>0</v>
      </c>
      <c r="S233" s="163">
        <f t="shared" si="70"/>
        <v>0</v>
      </c>
      <c r="T233" s="163">
        <f t="shared" si="70"/>
        <v>0</v>
      </c>
      <c r="U233" s="163">
        <f t="shared" si="69"/>
        <v>0</v>
      </c>
      <c r="V233" s="163">
        <f t="shared" si="69"/>
        <v>0</v>
      </c>
      <c r="W233" s="163">
        <f t="shared" si="70"/>
        <v>0</v>
      </c>
      <c r="X233" s="163">
        <f t="shared" si="70"/>
        <v>0</v>
      </c>
      <c r="Y233" s="163">
        <f t="shared" si="70"/>
        <v>0</v>
      </c>
      <c r="Z233" s="163">
        <f t="shared" si="70"/>
        <v>0</v>
      </c>
      <c r="AA233" s="163">
        <f t="shared" si="70"/>
        <v>0</v>
      </c>
      <c r="AB233" s="163">
        <f t="shared" si="70"/>
        <v>0</v>
      </c>
      <c r="AC233" s="163">
        <f t="shared" si="70"/>
        <v>0</v>
      </c>
      <c r="AD233" s="163">
        <f t="shared" si="70"/>
        <v>0</v>
      </c>
      <c r="AE233" s="163">
        <f t="shared" si="70"/>
        <v>0</v>
      </c>
      <c r="AF233" s="176">
        <f t="shared" si="70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71"/>
        <v>0</v>
      </c>
      <c r="D234" s="163">
        <f t="shared" si="71"/>
        <v>0</v>
      </c>
      <c r="E234" s="163">
        <f t="shared" si="71"/>
        <v>0</v>
      </c>
      <c r="F234" s="163">
        <f t="shared" si="71"/>
        <v>0</v>
      </c>
      <c r="G234" s="163">
        <f t="shared" si="71"/>
        <v>0</v>
      </c>
      <c r="H234" s="163">
        <f t="shared" si="71"/>
        <v>0</v>
      </c>
      <c r="I234" s="163">
        <f t="shared" si="71"/>
        <v>0</v>
      </c>
      <c r="J234" s="163">
        <f t="shared" si="71"/>
        <v>0</v>
      </c>
      <c r="K234" s="163">
        <f t="shared" si="71"/>
        <v>0</v>
      </c>
      <c r="L234" s="163">
        <f t="shared" si="71"/>
        <v>0</v>
      </c>
      <c r="M234" s="163">
        <f t="shared" si="71"/>
        <v>0</v>
      </c>
      <c r="N234" s="163">
        <f t="shared" si="71"/>
        <v>0</v>
      </c>
      <c r="O234" s="163">
        <f t="shared" si="71"/>
        <v>0</v>
      </c>
      <c r="P234" s="163">
        <f t="shared" si="71"/>
        <v>0</v>
      </c>
      <c r="Q234" s="163">
        <f t="shared" si="71"/>
        <v>0</v>
      </c>
      <c r="R234" s="163">
        <f t="shared" si="71"/>
        <v>0</v>
      </c>
      <c r="S234" s="163">
        <f t="shared" si="70"/>
        <v>0</v>
      </c>
      <c r="T234" s="163">
        <f t="shared" si="70"/>
        <v>0</v>
      </c>
      <c r="U234" s="163">
        <f t="shared" si="69"/>
        <v>0</v>
      </c>
      <c r="V234" s="163">
        <f t="shared" si="69"/>
        <v>0</v>
      </c>
      <c r="W234" s="163">
        <f t="shared" si="70"/>
        <v>0</v>
      </c>
      <c r="X234" s="163">
        <f t="shared" si="70"/>
        <v>0</v>
      </c>
      <c r="Y234" s="163">
        <f t="shared" si="70"/>
        <v>0</v>
      </c>
      <c r="Z234" s="163">
        <f t="shared" si="70"/>
        <v>0</v>
      </c>
      <c r="AA234" s="163">
        <f t="shared" si="70"/>
        <v>0</v>
      </c>
      <c r="AB234" s="163">
        <f t="shared" si="70"/>
        <v>0</v>
      </c>
      <c r="AC234" s="163">
        <f t="shared" si="70"/>
        <v>0</v>
      </c>
      <c r="AD234" s="163">
        <f t="shared" si="70"/>
        <v>0</v>
      </c>
      <c r="AE234" s="163">
        <f t="shared" si="70"/>
        <v>0</v>
      </c>
      <c r="AF234" s="176">
        <f t="shared" si="70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71"/>
        <v>0</v>
      </c>
      <c r="D235" s="163">
        <f t="shared" si="71"/>
        <v>0</v>
      </c>
      <c r="E235" s="163">
        <f t="shared" si="71"/>
        <v>0</v>
      </c>
      <c r="F235" s="163">
        <f t="shared" si="71"/>
        <v>0</v>
      </c>
      <c r="G235" s="163">
        <f t="shared" si="71"/>
        <v>0</v>
      </c>
      <c r="H235" s="163">
        <f t="shared" si="71"/>
        <v>0</v>
      </c>
      <c r="I235" s="163">
        <f t="shared" si="71"/>
        <v>0</v>
      </c>
      <c r="J235" s="163">
        <f t="shared" si="71"/>
        <v>0</v>
      </c>
      <c r="K235" s="163">
        <f t="shared" si="71"/>
        <v>0</v>
      </c>
      <c r="L235" s="163">
        <f t="shared" si="71"/>
        <v>0</v>
      </c>
      <c r="M235" s="163">
        <f t="shared" si="71"/>
        <v>0</v>
      </c>
      <c r="N235" s="163">
        <f t="shared" si="71"/>
        <v>0</v>
      </c>
      <c r="O235" s="163">
        <f t="shared" si="71"/>
        <v>0</v>
      </c>
      <c r="P235" s="163">
        <f t="shared" si="71"/>
        <v>0</v>
      </c>
      <c r="Q235" s="163">
        <f t="shared" si="71"/>
        <v>0</v>
      </c>
      <c r="R235" s="163">
        <f t="shared" si="71"/>
        <v>0</v>
      </c>
      <c r="S235" s="163">
        <f t="shared" si="70"/>
        <v>0</v>
      </c>
      <c r="T235" s="163">
        <f t="shared" si="70"/>
        <v>0</v>
      </c>
      <c r="U235" s="163">
        <f t="shared" si="69"/>
        <v>0</v>
      </c>
      <c r="V235" s="163">
        <f t="shared" si="69"/>
        <v>0</v>
      </c>
      <c r="W235" s="163">
        <f t="shared" si="70"/>
        <v>0</v>
      </c>
      <c r="X235" s="163">
        <f t="shared" si="70"/>
        <v>0</v>
      </c>
      <c r="Y235" s="163">
        <f t="shared" si="70"/>
        <v>0</v>
      </c>
      <c r="Z235" s="163">
        <f t="shared" si="70"/>
        <v>0</v>
      </c>
      <c r="AA235" s="163">
        <f t="shared" si="70"/>
        <v>0</v>
      </c>
      <c r="AB235" s="163">
        <f t="shared" si="70"/>
        <v>0</v>
      </c>
      <c r="AC235" s="163">
        <f t="shared" si="70"/>
        <v>0</v>
      </c>
      <c r="AD235" s="163">
        <f t="shared" si="70"/>
        <v>0</v>
      </c>
      <c r="AE235" s="163">
        <f t="shared" si="70"/>
        <v>0</v>
      </c>
      <c r="AF235" s="176">
        <f t="shared" si="70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71"/>
        <v>0</v>
      </c>
      <c r="D236" s="163">
        <f t="shared" si="71"/>
        <v>0</v>
      </c>
      <c r="E236" s="163">
        <f t="shared" si="71"/>
        <v>0</v>
      </c>
      <c r="F236" s="163">
        <f t="shared" si="71"/>
        <v>0</v>
      </c>
      <c r="G236" s="163">
        <f t="shared" si="71"/>
        <v>0</v>
      </c>
      <c r="H236" s="163">
        <f t="shared" si="71"/>
        <v>0</v>
      </c>
      <c r="I236" s="163">
        <f t="shared" si="71"/>
        <v>0</v>
      </c>
      <c r="J236" s="163">
        <f t="shared" si="71"/>
        <v>0</v>
      </c>
      <c r="K236" s="163">
        <f t="shared" si="71"/>
        <v>0</v>
      </c>
      <c r="L236" s="163">
        <f t="shared" si="71"/>
        <v>0</v>
      </c>
      <c r="M236" s="163">
        <f t="shared" si="71"/>
        <v>0</v>
      </c>
      <c r="N236" s="163">
        <f t="shared" si="71"/>
        <v>0</v>
      </c>
      <c r="O236" s="163">
        <f t="shared" si="71"/>
        <v>0</v>
      </c>
      <c r="P236" s="163">
        <f t="shared" si="71"/>
        <v>0</v>
      </c>
      <c r="Q236" s="163">
        <f t="shared" si="71"/>
        <v>0</v>
      </c>
      <c r="R236" s="163">
        <f t="shared" si="71"/>
        <v>0</v>
      </c>
      <c r="S236" s="163">
        <f t="shared" si="70"/>
        <v>0</v>
      </c>
      <c r="T236" s="163">
        <f t="shared" si="70"/>
        <v>0</v>
      </c>
      <c r="U236" s="163">
        <f t="shared" si="69"/>
        <v>0</v>
      </c>
      <c r="V236" s="163">
        <f t="shared" si="69"/>
        <v>0</v>
      </c>
      <c r="W236" s="163">
        <f t="shared" si="70"/>
        <v>0</v>
      </c>
      <c r="X236" s="163">
        <f t="shared" si="70"/>
        <v>0</v>
      </c>
      <c r="Y236" s="163">
        <f t="shared" si="70"/>
        <v>0</v>
      </c>
      <c r="Z236" s="163">
        <f t="shared" si="70"/>
        <v>0</v>
      </c>
      <c r="AA236" s="163">
        <f t="shared" si="70"/>
        <v>0</v>
      </c>
      <c r="AB236" s="163">
        <f t="shared" si="70"/>
        <v>0</v>
      </c>
      <c r="AC236" s="163">
        <f t="shared" si="70"/>
        <v>0</v>
      </c>
      <c r="AD236" s="163">
        <f t="shared" si="70"/>
        <v>0</v>
      </c>
      <c r="AE236" s="163">
        <f t="shared" si="70"/>
        <v>0</v>
      </c>
      <c r="AF236" s="176">
        <f t="shared" si="70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71"/>
        <v>0</v>
      </c>
      <c r="D237" s="163">
        <f t="shared" si="71"/>
        <v>0</v>
      </c>
      <c r="E237" s="163">
        <f t="shared" si="71"/>
        <v>0</v>
      </c>
      <c r="F237" s="163">
        <f t="shared" si="71"/>
        <v>0</v>
      </c>
      <c r="G237" s="163">
        <f t="shared" si="71"/>
        <v>0</v>
      </c>
      <c r="H237" s="163">
        <f t="shared" si="71"/>
        <v>0</v>
      </c>
      <c r="I237" s="163">
        <f t="shared" si="71"/>
        <v>0</v>
      </c>
      <c r="J237" s="163">
        <f t="shared" si="71"/>
        <v>0</v>
      </c>
      <c r="K237" s="163">
        <f t="shared" si="71"/>
        <v>0</v>
      </c>
      <c r="L237" s="163">
        <f t="shared" si="71"/>
        <v>0</v>
      </c>
      <c r="M237" s="163">
        <f t="shared" si="71"/>
        <v>0</v>
      </c>
      <c r="N237" s="163">
        <f t="shared" si="71"/>
        <v>0</v>
      </c>
      <c r="O237" s="163">
        <f t="shared" si="71"/>
        <v>0</v>
      </c>
      <c r="P237" s="163">
        <f t="shared" si="71"/>
        <v>0</v>
      </c>
      <c r="Q237" s="163">
        <f t="shared" si="71"/>
        <v>0</v>
      </c>
      <c r="R237" s="163">
        <f t="shared" si="71"/>
        <v>0</v>
      </c>
      <c r="S237" s="163">
        <f t="shared" si="70"/>
        <v>0</v>
      </c>
      <c r="T237" s="163">
        <f t="shared" si="70"/>
        <v>0</v>
      </c>
      <c r="U237" s="163">
        <f t="shared" si="69"/>
        <v>0</v>
      </c>
      <c r="V237" s="163">
        <f t="shared" si="69"/>
        <v>0</v>
      </c>
      <c r="W237" s="163">
        <f t="shared" si="70"/>
        <v>0</v>
      </c>
      <c r="X237" s="163">
        <f t="shared" si="70"/>
        <v>0</v>
      </c>
      <c r="Y237" s="163">
        <f t="shared" si="70"/>
        <v>0</v>
      </c>
      <c r="Z237" s="163">
        <f t="shared" si="70"/>
        <v>0</v>
      </c>
      <c r="AA237" s="163">
        <f t="shared" si="70"/>
        <v>0</v>
      </c>
      <c r="AB237" s="163">
        <f t="shared" si="70"/>
        <v>0</v>
      </c>
      <c r="AC237" s="163">
        <f t="shared" si="70"/>
        <v>0</v>
      </c>
      <c r="AD237" s="163">
        <f t="shared" si="70"/>
        <v>0</v>
      </c>
      <c r="AE237" s="163">
        <f t="shared" si="70"/>
        <v>0</v>
      </c>
      <c r="AF237" s="176">
        <f t="shared" si="70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71"/>
        <v>0</v>
      </c>
      <c r="D238" s="163">
        <f t="shared" si="71"/>
        <v>0</v>
      </c>
      <c r="E238" s="163">
        <f t="shared" si="71"/>
        <v>0</v>
      </c>
      <c r="F238" s="163">
        <f t="shared" si="71"/>
        <v>0</v>
      </c>
      <c r="G238" s="163">
        <f t="shared" si="71"/>
        <v>0</v>
      </c>
      <c r="H238" s="163">
        <f t="shared" si="71"/>
        <v>0</v>
      </c>
      <c r="I238" s="163">
        <f t="shared" si="71"/>
        <v>0</v>
      </c>
      <c r="J238" s="163">
        <f t="shared" si="71"/>
        <v>0</v>
      </c>
      <c r="K238" s="163">
        <f t="shared" si="71"/>
        <v>0</v>
      </c>
      <c r="L238" s="163">
        <f t="shared" si="71"/>
        <v>0</v>
      </c>
      <c r="M238" s="163">
        <f t="shared" si="71"/>
        <v>0</v>
      </c>
      <c r="N238" s="163">
        <f t="shared" si="71"/>
        <v>0</v>
      </c>
      <c r="O238" s="163">
        <f t="shared" si="71"/>
        <v>0</v>
      </c>
      <c r="P238" s="163">
        <f t="shared" si="71"/>
        <v>0</v>
      </c>
      <c r="Q238" s="163">
        <f t="shared" si="71"/>
        <v>0</v>
      </c>
      <c r="R238" s="163">
        <f t="shared" si="71"/>
        <v>0</v>
      </c>
      <c r="S238" s="163">
        <f t="shared" si="70"/>
        <v>0</v>
      </c>
      <c r="T238" s="163">
        <f t="shared" si="70"/>
        <v>0</v>
      </c>
      <c r="U238" s="163">
        <f t="shared" si="69"/>
        <v>0</v>
      </c>
      <c r="V238" s="163">
        <f t="shared" si="69"/>
        <v>0</v>
      </c>
      <c r="W238" s="163">
        <f t="shared" si="70"/>
        <v>0</v>
      </c>
      <c r="X238" s="163">
        <f t="shared" si="70"/>
        <v>0</v>
      </c>
      <c r="Y238" s="163">
        <f t="shared" si="70"/>
        <v>0</v>
      </c>
      <c r="Z238" s="163">
        <f t="shared" si="70"/>
        <v>0</v>
      </c>
      <c r="AA238" s="163">
        <f t="shared" si="70"/>
        <v>0</v>
      </c>
      <c r="AB238" s="163">
        <f t="shared" si="70"/>
        <v>0</v>
      </c>
      <c r="AC238" s="163">
        <f t="shared" si="70"/>
        <v>0</v>
      </c>
      <c r="AD238" s="163">
        <f t="shared" si="70"/>
        <v>0</v>
      </c>
      <c r="AE238" s="163">
        <f t="shared" si="70"/>
        <v>0</v>
      </c>
      <c r="AF238" s="176">
        <f t="shared" si="70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71"/>
        <v>0</v>
      </c>
      <c r="D239" s="163">
        <f t="shared" si="71"/>
        <v>0</v>
      </c>
      <c r="E239" s="163">
        <f t="shared" si="71"/>
        <v>0</v>
      </c>
      <c r="F239" s="163">
        <f t="shared" si="71"/>
        <v>0</v>
      </c>
      <c r="G239" s="163">
        <f t="shared" si="71"/>
        <v>0</v>
      </c>
      <c r="H239" s="163">
        <f t="shared" si="71"/>
        <v>0</v>
      </c>
      <c r="I239" s="163">
        <f t="shared" si="71"/>
        <v>0</v>
      </c>
      <c r="J239" s="163">
        <f t="shared" si="71"/>
        <v>0</v>
      </c>
      <c r="K239" s="163">
        <f t="shared" si="71"/>
        <v>0</v>
      </c>
      <c r="L239" s="163">
        <f t="shared" si="71"/>
        <v>0</v>
      </c>
      <c r="M239" s="163">
        <f t="shared" si="71"/>
        <v>0</v>
      </c>
      <c r="N239" s="163">
        <f t="shared" si="71"/>
        <v>0</v>
      </c>
      <c r="O239" s="163">
        <f t="shared" si="71"/>
        <v>0</v>
      </c>
      <c r="P239" s="163">
        <f t="shared" si="71"/>
        <v>0</v>
      </c>
      <c r="Q239" s="163">
        <f t="shared" si="71"/>
        <v>0</v>
      </c>
      <c r="R239" s="163">
        <f t="shared" si="71"/>
        <v>0</v>
      </c>
      <c r="S239" s="163">
        <f t="shared" si="70"/>
        <v>0</v>
      </c>
      <c r="T239" s="163">
        <f t="shared" si="70"/>
        <v>0</v>
      </c>
      <c r="U239" s="163">
        <f t="shared" si="69"/>
        <v>0</v>
      </c>
      <c r="V239" s="163">
        <f t="shared" si="69"/>
        <v>0</v>
      </c>
      <c r="W239" s="163">
        <f t="shared" si="70"/>
        <v>0</v>
      </c>
      <c r="X239" s="163">
        <f t="shared" si="70"/>
        <v>0</v>
      </c>
      <c r="Y239" s="163">
        <f t="shared" si="70"/>
        <v>0</v>
      </c>
      <c r="Z239" s="163">
        <f t="shared" si="70"/>
        <v>0</v>
      </c>
      <c r="AA239" s="163">
        <f t="shared" si="70"/>
        <v>0</v>
      </c>
      <c r="AB239" s="163">
        <f t="shared" si="70"/>
        <v>0</v>
      </c>
      <c r="AC239" s="163">
        <f t="shared" si="70"/>
        <v>0</v>
      </c>
      <c r="AD239" s="163">
        <f t="shared" si="70"/>
        <v>0</v>
      </c>
      <c r="AE239" s="163">
        <f t="shared" si="70"/>
        <v>0</v>
      </c>
      <c r="AF239" s="176">
        <f t="shared" si="70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71"/>
        <v>0</v>
      </c>
      <c r="D240" s="163">
        <f t="shared" si="71"/>
        <v>0</v>
      </c>
      <c r="E240" s="163">
        <f t="shared" si="71"/>
        <v>0</v>
      </c>
      <c r="F240" s="163">
        <f t="shared" si="71"/>
        <v>0</v>
      </c>
      <c r="G240" s="163">
        <f t="shared" si="71"/>
        <v>0</v>
      </c>
      <c r="H240" s="163">
        <f t="shared" si="71"/>
        <v>0</v>
      </c>
      <c r="I240" s="163">
        <f t="shared" si="71"/>
        <v>0</v>
      </c>
      <c r="J240" s="163">
        <f t="shared" si="71"/>
        <v>0</v>
      </c>
      <c r="K240" s="163">
        <f t="shared" si="71"/>
        <v>0</v>
      </c>
      <c r="L240" s="163">
        <f t="shared" si="71"/>
        <v>0</v>
      </c>
      <c r="M240" s="163">
        <f t="shared" si="71"/>
        <v>0</v>
      </c>
      <c r="N240" s="163">
        <f t="shared" si="71"/>
        <v>0</v>
      </c>
      <c r="O240" s="163">
        <f t="shared" si="71"/>
        <v>0</v>
      </c>
      <c r="P240" s="163">
        <f t="shared" si="71"/>
        <v>0</v>
      </c>
      <c r="Q240" s="163">
        <f t="shared" si="71"/>
        <v>0</v>
      </c>
      <c r="R240" s="163">
        <f t="shared" si="71"/>
        <v>0</v>
      </c>
      <c r="S240" s="163">
        <f t="shared" si="70"/>
        <v>0</v>
      </c>
      <c r="T240" s="163">
        <f t="shared" si="70"/>
        <v>0</v>
      </c>
      <c r="U240" s="163">
        <f t="shared" si="69"/>
        <v>0</v>
      </c>
      <c r="V240" s="163">
        <f t="shared" si="69"/>
        <v>0</v>
      </c>
      <c r="W240" s="163">
        <f t="shared" si="70"/>
        <v>0</v>
      </c>
      <c r="X240" s="163">
        <f t="shared" si="70"/>
        <v>0</v>
      </c>
      <c r="Y240" s="163">
        <f t="shared" si="70"/>
        <v>0</v>
      </c>
      <c r="Z240" s="163">
        <f t="shared" si="70"/>
        <v>0</v>
      </c>
      <c r="AA240" s="163">
        <f t="shared" si="70"/>
        <v>0</v>
      </c>
      <c r="AB240" s="163">
        <f t="shared" si="70"/>
        <v>0</v>
      </c>
      <c r="AC240" s="163">
        <f t="shared" si="70"/>
        <v>0</v>
      </c>
      <c r="AD240" s="163">
        <f t="shared" si="70"/>
        <v>0</v>
      </c>
      <c r="AE240" s="163">
        <f t="shared" si="70"/>
        <v>0</v>
      </c>
      <c r="AF240" s="176">
        <f t="shared" si="70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71"/>
        <v>0</v>
      </c>
      <c r="D241" s="163">
        <f t="shared" si="71"/>
        <v>0</v>
      </c>
      <c r="E241" s="163">
        <f t="shared" si="71"/>
        <v>0</v>
      </c>
      <c r="F241" s="163">
        <f t="shared" si="71"/>
        <v>0</v>
      </c>
      <c r="G241" s="163">
        <f t="shared" si="71"/>
        <v>0</v>
      </c>
      <c r="H241" s="163">
        <f t="shared" si="71"/>
        <v>0</v>
      </c>
      <c r="I241" s="163">
        <f t="shared" si="71"/>
        <v>0</v>
      </c>
      <c r="J241" s="163">
        <f t="shared" si="71"/>
        <v>0</v>
      </c>
      <c r="K241" s="163">
        <f t="shared" si="71"/>
        <v>0</v>
      </c>
      <c r="L241" s="163">
        <f t="shared" si="71"/>
        <v>0</v>
      </c>
      <c r="M241" s="163">
        <f t="shared" si="71"/>
        <v>0</v>
      </c>
      <c r="N241" s="163">
        <f t="shared" si="71"/>
        <v>0</v>
      </c>
      <c r="O241" s="163">
        <f t="shared" si="71"/>
        <v>0</v>
      </c>
      <c r="P241" s="163">
        <f t="shared" si="71"/>
        <v>0</v>
      </c>
      <c r="Q241" s="163">
        <f t="shared" si="71"/>
        <v>0</v>
      </c>
      <c r="R241" s="163">
        <f t="shared" si="71"/>
        <v>0</v>
      </c>
      <c r="S241" s="163">
        <f t="shared" si="70"/>
        <v>0</v>
      </c>
      <c r="T241" s="163">
        <f t="shared" si="70"/>
        <v>0</v>
      </c>
      <c r="U241" s="163">
        <f t="shared" si="69"/>
        <v>0</v>
      </c>
      <c r="V241" s="163">
        <f t="shared" si="69"/>
        <v>0</v>
      </c>
      <c r="W241" s="163">
        <f t="shared" si="70"/>
        <v>0</v>
      </c>
      <c r="X241" s="163">
        <f t="shared" si="70"/>
        <v>0</v>
      </c>
      <c r="Y241" s="163">
        <f t="shared" si="70"/>
        <v>0</v>
      </c>
      <c r="Z241" s="163">
        <f t="shared" si="70"/>
        <v>0</v>
      </c>
      <c r="AA241" s="163">
        <f t="shared" si="70"/>
        <v>0</v>
      </c>
      <c r="AB241" s="163">
        <f t="shared" si="70"/>
        <v>0</v>
      </c>
      <c r="AC241" s="163">
        <f t="shared" si="70"/>
        <v>0</v>
      </c>
      <c r="AD241" s="163">
        <f t="shared" si="70"/>
        <v>0</v>
      </c>
      <c r="AE241" s="163">
        <f t="shared" si="70"/>
        <v>0</v>
      </c>
      <c r="AF241" s="176">
        <f t="shared" si="70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71"/>
        <v>0</v>
      </c>
      <c r="D242" s="163">
        <f t="shared" si="71"/>
        <v>0</v>
      </c>
      <c r="E242" s="163">
        <f t="shared" si="71"/>
        <v>0</v>
      </c>
      <c r="F242" s="163">
        <f t="shared" si="71"/>
        <v>0</v>
      </c>
      <c r="G242" s="163">
        <f t="shared" si="71"/>
        <v>0</v>
      </c>
      <c r="H242" s="163">
        <f t="shared" si="71"/>
        <v>0</v>
      </c>
      <c r="I242" s="163">
        <f t="shared" si="71"/>
        <v>0</v>
      </c>
      <c r="J242" s="163">
        <f t="shared" si="71"/>
        <v>0</v>
      </c>
      <c r="K242" s="163">
        <f t="shared" si="71"/>
        <v>0</v>
      </c>
      <c r="L242" s="163">
        <f t="shared" si="71"/>
        <v>0</v>
      </c>
      <c r="M242" s="163">
        <f t="shared" si="71"/>
        <v>0</v>
      </c>
      <c r="N242" s="163">
        <f t="shared" si="71"/>
        <v>0</v>
      </c>
      <c r="O242" s="163">
        <f t="shared" si="71"/>
        <v>0</v>
      </c>
      <c r="P242" s="163">
        <f t="shared" si="71"/>
        <v>0</v>
      </c>
      <c r="Q242" s="163">
        <f t="shared" si="71"/>
        <v>0</v>
      </c>
      <c r="R242" s="163">
        <f t="shared" si="71"/>
        <v>0</v>
      </c>
      <c r="S242" s="163">
        <f t="shared" si="70"/>
        <v>0</v>
      </c>
      <c r="T242" s="163">
        <f t="shared" si="70"/>
        <v>0</v>
      </c>
      <c r="U242" s="163">
        <f t="shared" si="69"/>
        <v>0</v>
      </c>
      <c r="V242" s="163">
        <f t="shared" si="69"/>
        <v>0</v>
      </c>
      <c r="W242" s="163">
        <f t="shared" si="70"/>
        <v>0</v>
      </c>
      <c r="X242" s="163">
        <f t="shared" si="70"/>
        <v>0</v>
      </c>
      <c r="Y242" s="163">
        <f t="shared" si="70"/>
        <v>0</v>
      </c>
      <c r="Z242" s="163">
        <f t="shared" si="70"/>
        <v>0</v>
      </c>
      <c r="AA242" s="163">
        <f t="shared" si="70"/>
        <v>0</v>
      </c>
      <c r="AB242" s="163">
        <f t="shared" si="70"/>
        <v>0</v>
      </c>
      <c r="AC242" s="163">
        <f t="shared" si="70"/>
        <v>0</v>
      </c>
      <c r="AD242" s="163">
        <f t="shared" si="70"/>
        <v>0</v>
      </c>
      <c r="AE242" s="163">
        <f t="shared" si="70"/>
        <v>0</v>
      </c>
      <c r="AF242" s="176">
        <f t="shared" si="70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71"/>
        <v>0</v>
      </c>
      <c r="D243" s="163">
        <f t="shared" si="71"/>
        <v>0</v>
      </c>
      <c r="E243" s="163">
        <f t="shared" si="71"/>
        <v>0</v>
      </c>
      <c r="F243" s="163">
        <f t="shared" si="71"/>
        <v>0</v>
      </c>
      <c r="G243" s="163">
        <f t="shared" si="71"/>
        <v>0</v>
      </c>
      <c r="H243" s="163">
        <f t="shared" si="71"/>
        <v>0</v>
      </c>
      <c r="I243" s="163">
        <f t="shared" si="71"/>
        <v>0</v>
      </c>
      <c r="J243" s="163">
        <f t="shared" si="71"/>
        <v>0</v>
      </c>
      <c r="K243" s="163">
        <f t="shared" si="71"/>
        <v>0</v>
      </c>
      <c r="L243" s="163">
        <f t="shared" si="71"/>
        <v>0</v>
      </c>
      <c r="M243" s="163">
        <f t="shared" si="71"/>
        <v>0</v>
      </c>
      <c r="N243" s="163">
        <f t="shared" si="71"/>
        <v>0</v>
      </c>
      <c r="O243" s="163">
        <f t="shared" si="71"/>
        <v>0</v>
      </c>
      <c r="P243" s="163">
        <f t="shared" si="71"/>
        <v>0</v>
      </c>
      <c r="Q243" s="163">
        <f t="shared" si="71"/>
        <v>0</v>
      </c>
      <c r="R243" s="163">
        <f t="shared" si="71"/>
        <v>0</v>
      </c>
      <c r="S243" s="163">
        <f t="shared" si="70"/>
        <v>0</v>
      </c>
      <c r="T243" s="163">
        <f t="shared" si="70"/>
        <v>0</v>
      </c>
      <c r="U243" s="163">
        <f t="shared" si="69"/>
        <v>0</v>
      </c>
      <c r="V243" s="163">
        <f t="shared" si="69"/>
        <v>0</v>
      </c>
      <c r="W243" s="163">
        <f t="shared" si="70"/>
        <v>0</v>
      </c>
      <c r="X243" s="163">
        <f t="shared" si="70"/>
        <v>0</v>
      </c>
      <c r="Y243" s="163">
        <f t="shared" si="70"/>
        <v>0</v>
      </c>
      <c r="Z243" s="163">
        <f t="shared" si="70"/>
        <v>0</v>
      </c>
      <c r="AA243" s="163">
        <f t="shared" si="70"/>
        <v>0</v>
      </c>
      <c r="AB243" s="163">
        <f t="shared" si="70"/>
        <v>0</v>
      </c>
      <c r="AC243" s="163">
        <f t="shared" si="70"/>
        <v>0</v>
      </c>
      <c r="AD243" s="163">
        <f t="shared" si="70"/>
        <v>0</v>
      </c>
      <c r="AE243" s="163">
        <f t="shared" si="70"/>
        <v>0</v>
      </c>
      <c r="AF243" s="176">
        <f t="shared" si="70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71"/>
        <v>0</v>
      </c>
      <c r="D244" s="163">
        <f t="shared" si="71"/>
        <v>0</v>
      </c>
      <c r="E244" s="163">
        <f t="shared" si="71"/>
        <v>0</v>
      </c>
      <c r="F244" s="163">
        <f t="shared" si="71"/>
        <v>0</v>
      </c>
      <c r="G244" s="163">
        <f t="shared" si="71"/>
        <v>0</v>
      </c>
      <c r="H244" s="163">
        <f t="shared" si="71"/>
        <v>0</v>
      </c>
      <c r="I244" s="163">
        <f t="shared" si="71"/>
        <v>0</v>
      </c>
      <c r="J244" s="163">
        <f t="shared" si="71"/>
        <v>0</v>
      </c>
      <c r="K244" s="163">
        <f t="shared" si="71"/>
        <v>0</v>
      </c>
      <c r="L244" s="163">
        <f t="shared" si="71"/>
        <v>0</v>
      </c>
      <c r="M244" s="163">
        <f t="shared" si="71"/>
        <v>0</v>
      </c>
      <c r="N244" s="163">
        <f t="shared" si="71"/>
        <v>0</v>
      </c>
      <c r="O244" s="163">
        <f t="shared" si="71"/>
        <v>0</v>
      </c>
      <c r="P244" s="163">
        <f t="shared" si="71"/>
        <v>0</v>
      </c>
      <c r="Q244" s="163">
        <f t="shared" si="71"/>
        <v>0</v>
      </c>
      <c r="R244" s="163">
        <f t="shared" si="71"/>
        <v>0</v>
      </c>
      <c r="S244" s="163">
        <f t="shared" si="70"/>
        <v>0</v>
      </c>
      <c r="T244" s="163">
        <f t="shared" si="70"/>
        <v>0</v>
      </c>
      <c r="U244" s="163">
        <f t="shared" si="69"/>
        <v>0</v>
      </c>
      <c r="V244" s="163">
        <f t="shared" si="69"/>
        <v>0</v>
      </c>
      <c r="W244" s="163">
        <f t="shared" si="70"/>
        <v>0</v>
      </c>
      <c r="X244" s="163">
        <f t="shared" si="70"/>
        <v>0</v>
      </c>
      <c r="Y244" s="163">
        <f t="shared" si="70"/>
        <v>0</v>
      </c>
      <c r="Z244" s="163">
        <f t="shared" si="70"/>
        <v>0</v>
      </c>
      <c r="AA244" s="163">
        <f t="shared" si="70"/>
        <v>0</v>
      </c>
      <c r="AB244" s="163">
        <f t="shared" si="70"/>
        <v>0</v>
      </c>
      <c r="AC244" s="163">
        <f t="shared" si="70"/>
        <v>0</v>
      </c>
      <c r="AD244" s="163">
        <f t="shared" si="70"/>
        <v>0</v>
      </c>
      <c r="AE244" s="163">
        <f t="shared" si="70"/>
        <v>0</v>
      </c>
      <c r="AF244" s="176">
        <f t="shared" si="70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71"/>
        <v>0</v>
      </c>
      <c r="D245" s="163">
        <f t="shared" si="71"/>
        <v>0</v>
      </c>
      <c r="E245" s="163">
        <f t="shared" si="71"/>
        <v>0</v>
      </c>
      <c r="F245" s="163">
        <f t="shared" si="71"/>
        <v>0</v>
      </c>
      <c r="G245" s="163">
        <f t="shared" si="71"/>
        <v>0</v>
      </c>
      <c r="H245" s="163">
        <f t="shared" si="71"/>
        <v>0</v>
      </c>
      <c r="I245" s="163">
        <f t="shared" si="71"/>
        <v>0</v>
      </c>
      <c r="J245" s="163">
        <f t="shared" si="71"/>
        <v>0</v>
      </c>
      <c r="K245" s="163">
        <f t="shared" si="71"/>
        <v>0</v>
      </c>
      <c r="L245" s="163">
        <f t="shared" si="71"/>
        <v>0</v>
      </c>
      <c r="M245" s="163">
        <f t="shared" si="71"/>
        <v>0</v>
      </c>
      <c r="N245" s="163">
        <f t="shared" si="71"/>
        <v>0</v>
      </c>
      <c r="O245" s="163">
        <f t="shared" si="71"/>
        <v>0</v>
      </c>
      <c r="P245" s="163">
        <f t="shared" si="71"/>
        <v>0</v>
      </c>
      <c r="Q245" s="163">
        <f t="shared" si="71"/>
        <v>0</v>
      </c>
      <c r="R245" s="163">
        <f t="shared" si="71"/>
        <v>0</v>
      </c>
      <c r="S245" s="163">
        <f t="shared" si="70"/>
        <v>0</v>
      </c>
      <c r="T245" s="163">
        <f t="shared" si="70"/>
        <v>0</v>
      </c>
      <c r="U245" s="163">
        <f t="shared" si="69"/>
        <v>0</v>
      </c>
      <c r="V245" s="163">
        <f t="shared" si="69"/>
        <v>0</v>
      </c>
      <c r="W245" s="163">
        <f t="shared" si="70"/>
        <v>0</v>
      </c>
      <c r="X245" s="163">
        <f t="shared" si="70"/>
        <v>0</v>
      </c>
      <c r="Y245" s="163">
        <f t="shared" si="70"/>
        <v>0</v>
      </c>
      <c r="Z245" s="163">
        <f t="shared" si="70"/>
        <v>0</v>
      </c>
      <c r="AA245" s="163">
        <f t="shared" si="70"/>
        <v>0</v>
      </c>
      <c r="AB245" s="163">
        <f t="shared" si="70"/>
        <v>0</v>
      </c>
      <c r="AC245" s="163">
        <f t="shared" si="70"/>
        <v>0</v>
      </c>
      <c r="AD245" s="163">
        <f t="shared" si="70"/>
        <v>0</v>
      </c>
      <c r="AE245" s="163">
        <f t="shared" si="70"/>
        <v>0</v>
      </c>
      <c r="AF245" s="176">
        <f t="shared" si="70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71"/>
        <v>0</v>
      </c>
      <c r="D246" s="163">
        <f t="shared" si="71"/>
        <v>0</v>
      </c>
      <c r="E246" s="163">
        <f t="shared" si="71"/>
        <v>0</v>
      </c>
      <c r="F246" s="163">
        <f t="shared" si="71"/>
        <v>0</v>
      </c>
      <c r="G246" s="163">
        <f t="shared" si="71"/>
        <v>0</v>
      </c>
      <c r="H246" s="163">
        <f t="shared" si="71"/>
        <v>0</v>
      </c>
      <c r="I246" s="163">
        <f t="shared" si="71"/>
        <v>0</v>
      </c>
      <c r="J246" s="163">
        <f t="shared" si="71"/>
        <v>0</v>
      </c>
      <c r="K246" s="163">
        <f t="shared" si="71"/>
        <v>0</v>
      </c>
      <c r="L246" s="163">
        <f t="shared" si="71"/>
        <v>0</v>
      </c>
      <c r="M246" s="163">
        <f t="shared" si="71"/>
        <v>0</v>
      </c>
      <c r="N246" s="163">
        <f t="shared" si="71"/>
        <v>0</v>
      </c>
      <c r="O246" s="163">
        <f t="shared" si="71"/>
        <v>0</v>
      </c>
      <c r="P246" s="163">
        <f t="shared" si="71"/>
        <v>0</v>
      </c>
      <c r="Q246" s="163">
        <f t="shared" si="71"/>
        <v>0</v>
      </c>
      <c r="R246" s="163">
        <f t="shared" si="71"/>
        <v>0</v>
      </c>
      <c r="S246" s="163">
        <f t="shared" si="70"/>
        <v>0</v>
      </c>
      <c r="T246" s="163">
        <f t="shared" ref="T246:V260" si="72">S246</f>
        <v>0</v>
      </c>
      <c r="U246" s="163">
        <f t="shared" si="72"/>
        <v>0</v>
      </c>
      <c r="V246" s="163">
        <f t="shared" si="72"/>
        <v>0</v>
      </c>
      <c r="W246" s="163">
        <f t="shared" si="70"/>
        <v>0</v>
      </c>
      <c r="X246" s="163">
        <f t="shared" si="70"/>
        <v>0</v>
      </c>
      <c r="Y246" s="163">
        <f t="shared" si="70"/>
        <v>0</v>
      </c>
      <c r="Z246" s="163">
        <f t="shared" si="70"/>
        <v>0</v>
      </c>
      <c r="AA246" s="163">
        <f t="shared" si="70"/>
        <v>0</v>
      </c>
      <c r="AB246" s="163">
        <f t="shared" si="70"/>
        <v>0</v>
      </c>
      <c r="AC246" s="163">
        <f t="shared" si="70"/>
        <v>0</v>
      </c>
      <c r="AD246" s="163">
        <f t="shared" si="70"/>
        <v>0</v>
      </c>
      <c r="AE246" s="163">
        <f t="shared" si="70"/>
        <v>0</v>
      </c>
      <c r="AF246" s="176">
        <f t="shared" si="70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71"/>
        <v>0</v>
      </c>
      <c r="D247" s="163">
        <f t="shared" si="71"/>
        <v>0</v>
      </c>
      <c r="E247" s="163">
        <f t="shared" si="71"/>
        <v>0</v>
      </c>
      <c r="F247" s="163">
        <f t="shared" si="71"/>
        <v>0</v>
      </c>
      <c r="G247" s="163">
        <f t="shared" si="71"/>
        <v>0</v>
      </c>
      <c r="H247" s="163">
        <f t="shared" si="71"/>
        <v>0</v>
      </c>
      <c r="I247" s="163">
        <f t="shared" si="71"/>
        <v>0</v>
      </c>
      <c r="J247" s="163">
        <f t="shared" si="71"/>
        <v>0</v>
      </c>
      <c r="K247" s="163">
        <f t="shared" si="71"/>
        <v>0</v>
      </c>
      <c r="L247" s="163">
        <f t="shared" si="71"/>
        <v>0</v>
      </c>
      <c r="M247" s="163">
        <f t="shared" si="71"/>
        <v>0</v>
      </c>
      <c r="N247" s="163">
        <f t="shared" si="71"/>
        <v>0</v>
      </c>
      <c r="O247" s="163">
        <f t="shared" si="71"/>
        <v>0</v>
      </c>
      <c r="P247" s="163">
        <f t="shared" si="71"/>
        <v>0</v>
      </c>
      <c r="Q247" s="163">
        <f t="shared" si="71"/>
        <v>0</v>
      </c>
      <c r="R247" s="163">
        <f t="shared" si="71"/>
        <v>0</v>
      </c>
      <c r="S247" s="163">
        <f t="shared" si="70"/>
        <v>0</v>
      </c>
      <c r="T247" s="163">
        <f t="shared" si="72"/>
        <v>0</v>
      </c>
      <c r="U247" s="163">
        <f t="shared" si="72"/>
        <v>0</v>
      </c>
      <c r="V247" s="163">
        <f t="shared" si="72"/>
        <v>0</v>
      </c>
      <c r="W247" s="163">
        <f t="shared" si="70"/>
        <v>0</v>
      </c>
      <c r="X247" s="163">
        <f t="shared" si="70"/>
        <v>0</v>
      </c>
      <c r="Y247" s="163">
        <f t="shared" si="70"/>
        <v>0</v>
      </c>
      <c r="Z247" s="163">
        <f t="shared" si="70"/>
        <v>0</v>
      </c>
      <c r="AA247" s="163">
        <f t="shared" si="70"/>
        <v>0</v>
      </c>
      <c r="AB247" s="163">
        <f t="shared" si="70"/>
        <v>0</v>
      </c>
      <c r="AC247" s="163">
        <f t="shared" si="70"/>
        <v>0</v>
      </c>
      <c r="AD247" s="163">
        <f t="shared" si="70"/>
        <v>0</v>
      </c>
      <c r="AE247" s="163">
        <f t="shared" si="70"/>
        <v>0</v>
      </c>
      <c r="AF247" s="176">
        <f t="shared" si="70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71"/>
        <v>0</v>
      </c>
      <c r="D248" s="163">
        <f t="shared" si="71"/>
        <v>0</v>
      </c>
      <c r="E248" s="163">
        <f t="shared" si="71"/>
        <v>0</v>
      </c>
      <c r="F248" s="163">
        <f t="shared" si="71"/>
        <v>0</v>
      </c>
      <c r="G248" s="163">
        <f t="shared" si="71"/>
        <v>0</v>
      </c>
      <c r="H248" s="163">
        <f t="shared" si="71"/>
        <v>0</v>
      </c>
      <c r="I248" s="163">
        <f t="shared" si="71"/>
        <v>0</v>
      </c>
      <c r="J248" s="163">
        <f t="shared" si="71"/>
        <v>0</v>
      </c>
      <c r="K248" s="163">
        <f t="shared" si="71"/>
        <v>0</v>
      </c>
      <c r="L248" s="163">
        <f t="shared" si="71"/>
        <v>0</v>
      </c>
      <c r="M248" s="163">
        <f t="shared" si="71"/>
        <v>0</v>
      </c>
      <c r="N248" s="163">
        <f t="shared" si="71"/>
        <v>0</v>
      </c>
      <c r="O248" s="163">
        <f t="shared" si="71"/>
        <v>0</v>
      </c>
      <c r="P248" s="163">
        <f t="shared" si="71"/>
        <v>0</v>
      </c>
      <c r="Q248" s="163">
        <f t="shared" si="71"/>
        <v>0</v>
      </c>
      <c r="R248" s="163">
        <f t="shared" ref="R248:AF263" si="73">Q248</f>
        <v>0</v>
      </c>
      <c r="S248" s="163">
        <f t="shared" si="73"/>
        <v>0</v>
      </c>
      <c r="T248" s="163">
        <f t="shared" si="73"/>
        <v>0</v>
      </c>
      <c r="U248" s="163">
        <f t="shared" si="72"/>
        <v>0</v>
      </c>
      <c r="V248" s="163">
        <f t="shared" si="72"/>
        <v>0</v>
      </c>
      <c r="W248" s="163">
        <f t="shared" si="73"/>
        <v>0</v>
      </c>
      <c r="X248" s="163">
        <f t="shared" si="73"/>
        <v>0</v>
      </c>
      <c r="Y248" s="163">
        <f t="shared" si="73"/>
        <v>0</v>
      </c>
      <c r="Z248" s="163">
        <f t="shared" si="73"/>
        <v>0</v>
      </c>
      <c r="AA248" s="163">
        <f t="shared" si="73"/>
        <v>0</v>
      </c>
      <c r="AB248" s="163">
        <f t="shared" si="73"/>
        <v>0</v>
      </c>
      <c r="AC248" s="163">
        <f t="shared" si="73"/>
        <v>0</v>
      </c>
      <c r="AD248" s="163">
        <f t="shared" si="73"/>
        <v>0</v>
      </c>
      <c r="AE248" s="163">
        <f t="shared" si="73"/>
        <v>0</v>
      </c>
      <c r="AF248" s="176">
        <f t="shared" si="73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R264" si="74">B249</f>
        <v>0</v>
      </c>
      <c r="D249" s="163">
        <f t="shared" si="74"/>
        <v>0</v>
      </c>
      <c r="E249" s="163">
        <f t="shared" si="74"/>
        <v>0</v>
      </c>
      <c r="F249" s="163">
        <f t="shared" si="74"/>
        <v>0</v>
      </c>
      <c r="G249" s="163">
        <f t="shared" si="74"/>
        <v>0</v>
      </c>
      <c r="H249" s="163">
        <f t="shared" si="74"/>
        <v>0</v>
      </c>
      <c r="I249" s="163">
        <f t="shared" si="74"/>
        <v>0</v>
      </c>
      <c r="J249" s="163">
        <f t="shared" si="74"/>
        <v>0</v>
      </c>
      <c r="K249" s="163">
        <f t="shared" si="74"/>
        <v>0</v>
      </c>
      <c r="L249" s="163">
        <f t="shared" si="74"/>
        <v>0</v>
      </c>
      <c r="M249" s="163">
        <f t="shared" si="74"/>
        <v>0</v>
      </c>
      <c r="N249" s="163">
        <f t="shared" si="74"/>
        <v>0</v>
      </c>
      <c r="O249" s="163">
        <f t="shared" si="74"/>
        <v>0</v>
      </c>
      <c r="P249" s="163">
        <f t="shared" si="74"/>
        <v>0</v>
      </c>
      <c r="Q249" s="163">
        <f t="shared" si="74"/>
        <v>0</v>
      </c>
      <c r="R249" s="163">
        <f t="shared" si="73"/>
        <v>0</v>
      </c>
      <c r="S249" s="163">
        <f t="shared" si="73"/>
        <v>0</v>
      </c>
      <c r="T249" s="163">
        <f t="shared" si="73"/>
        <v>0</v>
      </c>
      <c r="U249" s="163">
        <f t="shared" si="72"/>
        <v>0</v>
      </c>
      <c r="V249" s="163">
        <f t="shared" si="72"/>
        <v>0</v>
      </c>
      <c r="W249" s="163">
        <f t="shared" si="73"/>
        <v>0</v>
      </c>
      <c r="X249" s="163">
        <f t="shared" si="73"/>
        <v>0</v>
      </c>
      <c r="Y249" s="163">
        <f t="shared" si="73"/>
        <v>0</v>
      </c>
      <c r="Z249" s="163">
        <f t="shared" si="73"/>
        <v>0</v>
      </c>
      <c r="AA249" s="163">
        <f t="shared" si="73"/>
        <v>0</v>
      </c>
      <c r="AB249" s="163">
        <f t="shared" si="73"/>
        <v>0</v>
      </c>
      <c r="AC249" s="163">
        <f t="shared" si="73"/>
        <v>0</v>
      </c>
      <c r="AD249" s="163">
        <f t="shared" si="73"/>
        <v>0</v>
      </c>
      <c r="AE249" s="163">
        <f t="shared" si="73"/>
        <v>0</v>
      </c>
      <c r="AF249" s="176">
        <f t="shared" si="73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74"/>
        <v>0</v>
      </c>
      <c r="D250" s="163">
        <f t="shared" si="74"/>
        <v>0</v>
      </c>
      <c r="E250" s="163">
        <f t="shared" si="74"/>
        <v>0</v>
      </c>
      <c r="F250" s="163">
        <f t="shared" si="74"/>
        <v>0</v>
      </c>
      <c r="G250" s="163">
        <f t="shared" si="74"/>
        <v>0</v>
      </c>
      <c r="H250" s="163">
        <f t="shared" si="74"/>
        <v>0</v>
      </c>
      <c r="I250" s="163">
        <f t="shared" si="74"/>
        <v>0</v>
      </c>
      <c r="J250" s="163">
        <f t="shared" si="74"/>
        <v>0</v>
      </c>
      <c r="K250" s="163">
        <f t="shared" si="74"/>
        <v>0</v>
      </c>
      <c r="L250" s="163">
        <f t="shared" si="74"/>
        <v>0</v>
      </c>
      <c r="M250" s="163">
        <f t="shared" si="74"/>
        <v>0</v>
      </c>
      <c r="N250" s="163">
        <f t="shared" si="74"/>
        <v>0</v>
      </c>
      <c r="O250" s="163">
        <f t="shared" si="74"/>
        <v>0</v>
      </c>
      <c r="P250" s="163">
        <f t="shared" si="74"/>
        <v>0</v>
      </c>
      <c r="Q250" s="163">
        <f t="shared" si="74"/>
        <v>0</v>
      </c>
      <c r="R250" s="163">
        <f t="shared" si="74"/>
        <v>0</v>
      </c>
      <c r="S250" s="163">
        <f t="shared" si="73"/>
        <v>0</v>
      </c>
      <c r="T250" s="163">
        <f t="shared" si="73"/>
        <v>0</v>
      </c>
      <c r="U250" s="163">
        <f t="shared" si="72"/>
        <v>0</v>
      </c>
      <c r="V250" s="163">
        <f t="shared" si="72"/>
        <v>0</v>
      </c>
      <c r="W250" s="163">
        <f t="shared" si="73"/>
        <v>0</v>
      </c>
      <c r="X250" s="163">
        <f t="shared" si="73"/>
        <v>0</v>
      </c>
      <c r="Y250" s="163">
        <f t="shared" si="73"/>
        <v>0</v>
      </c>
      <c r="Z250" s="163">
        <f t="shared" si="73"/>
        <v>0</v>
      </c>
      <c r="AA250" s="163">
        <f t="shared" si="73"/>
        <v>0</v>
      </c>
      <c r="AB250" s="163">
        <f t="shared" si="73"/>
        <v>0</v>
      </c>
      <c r="AC250" s="163">
        <f t="shared" si="73"/>
        <v>0</v>
      </c>
      <c r="AD250" s="163">
        <f t="shared" si="73"/>
        <v>0</v>
      </c>
      <c r="AE250" s="163">
        <f t="shared" si="73"/>
        <v>0</v>
      </c>
      <c r="AF250" s="176">
        <f t="shared" si="73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74"/>
        <v>0</v>
      </c>
      <c r="D251" s="163">
        <f t="shared" si="74"/>
        <v>0</v>
      </c>
      <c r="E251" s="163">
        <f t="shared" si="74"/>
        <v>0</v>
      </c>
      <c r="F251" s="163">
        <f t="shared" si="74"/>
        <v>0</v>
      </c>
      <c r="G251" s="163">
        <f t="shared" si="74"/>
        <v>0</v>
      </c>
      <c r="H251" s="163">
        <f t="shared" si="74"/>
        <v>0</v>
      </c>
      <c r="I251" s="163">
        <f t="shared" si="74"/>
        <v>0</v>
      </c>
      <c r="J251" s="163">
        <f t="shared" si="74"/>
        <v>0</v>
      </c>
      <c r="K251" s="163">
        <f t="shared" si="74"/>
        <v>0</v>
      </c>
      <c r="L251" s="163">
        <f t="shared" si="74"/>
        <v>0</v>
      </c>
      <c r="M251" s="163">
        <f t="shared" si="74"/>
        <v>0</v>
      </c>
      <c r="N251" s="163">
        <f t="shared" si="74"/>
        <v>0</v>
      </c>
      <c r="O251" s="163">
        <f t="shared" si="74"/>
        <v>0</v>
      </c>
      <c r="P251" s="163">
        <f t="shared" si="74"/>
        <v>0</v>
      </c>
      <c r="Q251" s="163">
        <f t="shared" si="74"/>
        <v>0</v>
      </c>
      <c r="R251" s="163">
        <f t="shared" si="74"/>
        <v>0</v>
      </c>
      <c r="S251" s="163">
        <f t="shared" si="73"/>
        <v>0</v>
      </c>
      <c r="T251" s="163">
        <f t="shared" si="73"/>
        <v>0</v>
      </c>
      <c r="U251" s="163">
        <f t="shared" si="72"/>
        <v>0</v>
      </c>
      <c r="V251" s="163">
        <f t="shared" si="72"/>
        <v>0</v>
      </c>
      <c r="W251" s="163">
        <f t="shared" si="73"/>
        <v>0</v>
      </c>
      <c r="X251" s="163">
        <f t="shared" si="73"/>
        <v>0</v>
      </c>
      <c r="Y251" s="163">
        <f t="shared" si="73"/>
        <v>0</v>
      </c>
      <c r="Z251" s="163">
        <f t="shared" si="73"/>
        <v>0</v>
      </c>
      <c r="AA251" s="163">
        <f t="shared" si="73"/>
        <v>0</v>
      </c>
      <c r="AB251" s="163">
        <f t="shared" si="73"/>
        <v>0</v>
      </c>
      <c r="AC251" s="163">
        <f t="shared" si="73"/>
        <v>0</v>
      </c>
      <c r="AD251" s="163">
        <f t="shared" si="73"/>
        <v>0</v>
      </c>
      <c r="AE251" s="163">
        <f t="shared" si="73"/>
        <v>0</v>
      </c>
      <c r="AF251" s="176">
        <f t="shared" si="73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74"/>
        <v>0</v>
      </c>
      <c r="D252" s="163">
        <f t="shared" si="74"/>
        <v>0</v>
      </c>
      <c r="E252" s="163">
        <f t="shared" si="74"/>
        <v>0</v>
      </c>
      <c r="F252" s="163">
        <f t="shared" si="74"/>
        <v>0</v>
      </c>
      <c r="G252" s="163">
        <f t="shared" si="74"/>
        <v>0</v>
      </c>
      <c r="H252" s="163">
        <f t="shared" si="74"/>
        <v>0</v>
      </c>
      <c r="I252" s="163">
        <f t="shared" si="74"/>
        <v>0</v>
      </c>
      <c r="J252" s="163">
        <f t="shared" si="74"/>
        <v>0</v>
      </c>
      <c r="K252" s="163">
        <f t="shared" si="74"/>
        <v>0</v>
      </c>
      <c r="L252" s="163">
        <f t="shared" si="74"/>
        <v>0</v>
      </c>
      <c r="M252" s="163">
        <f t="shared" si="74"/>
        <v>0</v>
      </c>
      <c r="N252" s="163">
        <f t="shared" si="74"/>
        <v>0</v>
      </c>
      <c r="O252" s="163">
        <f t="shared" si="74"/>
        <v>0</v>
      </c>
      <c r="P252" s="163">
        <f t="shared" si="74"/>
        <v>0</v>
      </c>
      <c r="Q252" s="163">
        <f t="shared" si="74"/>
        <v>0</v>
      </c>
      <c r="R252" s="163">
        <f t="shared" si="74"/>
        <v>0</v>
      </c>
      <c r="S252" s="163">
        <f t="shared" si="73"/>
        <v>0</v>
      </c>
      <c r="T252" s="163">
        <f t="shared" si="73"/>
        <v>0</v>
      </c>
      <c r="U252" s="163">
        <f t="shared" si="72"/>
        <v>0</v>
      </c>
      <c r="V252" s="163">
        <f t="shared" si="72"/>
        <v>0</v>
      </c>
      <c r="W252" s="163">
        <f t="shared" si="73"/>
        <v>0</v>
      </c>
      <c r="X252" s="163">
        <f t="shared" si="73"/>
        <v>0</v>
      </c>
      <c r="Y252" s="163">
        <f t="shared" si="73"/>
        <v>0</v>
      </c>
      <c r="Z252" s="163">
        <f t="shared" si="73"/>
        <v>0</v>
      </c>
      <c r="AA252" s="163">
        <f t="shared" si="73"/>
        <v>0</v>
      </c>
      <c r="AB252" s="163">
        <f t="shared" si="73"/>
        <v>0</v>
      </c>
      <c r="AC252" s="163">
        <f t="shared" si="73"/>
        <v>0</v>
      </c>
      <c r="AD252" s="163">
        <f t="shared" si="73"/>
        <v>0</v>
      </c>
      <c r="AE252" s="163">
        <f t="shared" si="73"/>
        <v>0</v>
      </c>
      <c r="AF252" s="176">
        <f t="shared" si="73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74"/>
        <v>0</v>
      </c>
      <c r="D253" s="163">
        <f t="shared" si="74"/>
        <v>0</v>
      </c>
      <c r="E253" s="163">
        <f t="shared" si="74"/>
        <v>0</v>
      </c>
      <c r="F253" s="163">
        <f t="shared" si="74"/>
        <v>0</v>
      </c>
      <c r="G253" s="163">
        <f t="shared" si="74"/>
        <v>0</v>
      </c>
      <c r="H253" s="163">
        <f t="shared" si="74"/>
        <v>0</v>
      </c>
      <c r="I253" s="163">
        <f t="shared" si="74"/>
        <v>0</v>
      </c>
      <c r="J253" s="163">
        <f t="shared" si="74"/>
        <v>0</v>
      </c>
      <c r="K253" s="163">
        <f t="shared" si="74"/>
        <v>0</v>
      </c>
      <c r="L253" s="163">
        <f t="shared" si="74"/>
        <v>0</v>
      </c>
      <c r="M253" s="163">
        <f t="shared" si="74"/>
        <v>0</v>
      </c>
      <c r="N253" s="163">
        <f t="shared" si="74"/>
        <v>0</v>
      </c>
      <c r="O253" s="163">
        <f t="shared" si="74"/>
        <v>0</v>
      </c>
      <c r="P253" s="163">
        <f t="shared" si="74"/>
        <v>0</v>
      </c>
      <c r="Q253" s="163">
        <f t="shared" si="74"/>
        <v>0</v>
      </c>
      <c r="R253" s="163">
        <f t="shared" si="74"/>
        <v>0</v>
      </c>
      <c r="S253" s="163">
        <f t="shared" si="73"/>
        <v>0</v>
      </c>
      <c r="T253" s="163">
        <f t="shared" si="73"/>
        <v>0</v>
      </c>
      <c r="U253" s="163">
        <f t="shared" si="72"/>
        <v>0</v>
      </c>
      <c r="V253" s="163">
        <f t="shared" si="72"/>
        <v>0</v>
      </c>
      <c r="W253" s="163">
        <f t="shared" si="73"/>
        <v>0</v>
      </c>
      <c r="X253" s="163">
        <f t="shared" si="73"/>
        <v>0</v>
      </c>
      <c r="Y253" s="163">
        <f t="shared" si="73"/>
        <v>0</v>
      </c>
      <c r="Z253" s="163">
        <f t="shared" si="73"/>
        <v>0</v>
      </c>
      <c r="AA253" s="163">
        <f t="shared" si="73"/>
        <v>0</v>
      </c>
      <c r="AB253" s="163">
        <f t="shared" si="73"/>
        <v>0</v>
      </c>
      <c r="AC253" s="163">
        <f t="shared" si="73"/>
        <v>0</v>
      </c>
      <c r="AD253" s="163">
        <f t="shared" si="73"/>
        <v>0</v>
      </c>
      <c r="AE253" s="163">
        <f t="shared" si="73"/>
        <v>0</v>
      </c>
      <c r="AF253" s="176">
        <f t="shared" si="73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74"/>
        <v>0</v>
      </c>
      <c r="D254" s="163">
        <f t="shared" si="74"/>
        <v>0</v>
      </c>
      <c r="E254" s="163">
        <f t="shared" si="74"/>
        <v>0</v>
      </c>
      <c r="F254" s="163">
        <f t="shared" si="74"/>
        <v>0</v>
      </c>
      <c r="G254" s="163">
        <f t="shared" si="74"/>
        <v>0</v>
      </c>
      <c r="H254" s="163">
        <f t="shared" si="74"/>
        <v>0</v>
      </c>
      <c r="I254" s="163">
        <f t="shared" si="74"/>
        <v>0</v>
      </c>
      <c r="J254" s="163">
        <f t="shared" si="74"/>
        <v>0</v>
      </c>
      <c r="K254" s="163">
        <f t="shared" si="74"/>
        <v>0</v>
      </c>
      <c r="L254" s="163">
        <f t="shared" si="74"/>
        <v>0</v>
      </c>
      <c r="M254" s="163">
        <f t="shared" si="74"/>
        <v>0</v>
      </c>
      <c r="N254" s="163">
        <f t="shared" si="74"/>
        <v>0</v>
      </c>
      <c r="O254" s="163">
        <f t="shared" si="74"/>
        <v>0</v>
      </c>
      <c r="P254" s="163">
        <f t="shared" si="74"/>
        <v>0</v>
      </c>
      <c r="Q254" s="163">
        <f t="shared" si="74"/>
        <v>0</v>
      </c>
      <c r="R254" s="163">
        <f t="shared" si="74"/>
        <v>0</v>
      </c>
      <c r="S254" s="163">
        <f t="shared" si="73"/>
        <v>0</v>
      </c>
      <c r="T254" s="163">
        <f t="shared" si="73"/>
        <v>0</v>
      </c>
      <c r="U254" s="163">
        <f t="shared" si="72"/>
        <v>0</v>
      </c>
      <c r="V254" s="163">
        <f t="shared" si="72"/>
        <v>0</v>
      </c>
      <c r="W254" s="163">
        <f t="shared" si="73"/>
        <v>0</v>
      </c>
      <c r="X254" s="163">
        <f t="shared" si="73"/>
        <v>0</v>
      </c>
      <c r="Y254" s="163">
        <f t="shared" si="73"/>
        <v>0</v>
      </c>
      <c r="Z254" s="163">
        <f t="shared" si="73"/>
        <v>0</v>
      </c>
      <c r="AA254" s="163">
        <f t="shared" si="73"/>
        <v>0</v>
      </c>
      <c r="AB254" s="163">
        <f t="shared" si="73"/>
        <v>0</v>
      </c>
      <c r="AC254" s="163">
        <f t="shared" si="73"/>
        <v>0</v>
      </c>
      <c r="AD254" s="163">
        <f t="shared" si="73"/>
        <v>0</v>
      </c>
      <c r="AE254" s="163">
        <f t="shared" si="73"/>
        <v>0</v>
      </c>
      <c r="AF254" s="176">
        <f t="shared" si="73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74"/>
        <v>0</v>
      </c>
      <c r="D255" s="163">
        <f t="shared" si="74"/>
        <v>0</v>
      </c>
      <c r="E255" s="163">
        <f t="shared" si="74"/>
        <v>0</v>
      </c>
      <c r="F255" s="163">
        <f t="shared" si="74"/>
        <v>0</v>
      </c>
      <c r="G255" s="163">
        <f t="shared" si="74"/>
        <v>0</v>
      </c>
      <c r="H255" s="163">
        <f t="shared" si="74"/>
        <v>0</v>
      </c>
      <c r="I255" s="163">
        <f t="shared" si="74"/>
        <v>0</v>
      </c>
      <c r="J255" s="163">
        <f t="shared" si="74"/>
        <v>0</v>
      </c>
      <c r="K255" s="163">
        <f t="shared" si="74"/>
        <v>0</v>
      </c>
      <c r="L255" s="163">
        <f t="shared" si="74"/>
        <v>0</v>
      </c>
      <c r="M255" s="163">
        <f t="shared" si="74"/>
        <v>0</v>
      </c>
      <c r="N255" s="163">
        <f t="shared" si="74"/>
        <v>0</v>
      </c>
      <c r="O255" s="163">
        <f t="shared" si="74"/>
        <v>0</v>
      </c>
      <c r="P255" s="163">
        <f t="shared" si="74"/>
        <v>0</v>
      </c>
      <c r="Q255" s="163">
        <f t="shared" si="74"/>
        <v>0</v>
      </c>
      <c r="R255" s="163">
        <f t="shared" si="74"/>
        <v>0</v>
      </c>
      <c r="S255" s="163">
        <f t="shared" si="73"/>
        <v>0</v>
      </c>
      <c r="T255" s="163">
        <f t="shared" si="73"/>
        <v>0</v>
      </c>
      <c r="U255" s="163">
        <f t="shared" si="72"/>
        <v>0</v>
      </c>
      <c r="V255" s="163">
        <f t="shared" si="72"/>
        <v>0</v>
      </c>
      <c r="W255" s="163">
        <f t="shared" si="73"/>
        <v>0</v>
      </c>
      <c r="X255" s="163">
        <f t="shared" si="73"/>
        <v>0</v>
      </c>
      <c r="Y255" s="163">
        <f t="shared" si="73"/>
        <v>0</v>
      </c>
      <c r="Z255" s="163">
        <f t="shared" si="73"/>
        <v>0</v>
      </c>
      <c r="AA255" s="163">
        <f t="shared" si="73"/>
        <v>0</v>
      </c>
      <c r="AB255" s="163">
        <f t="shared" si="73"/>
        <v>0</v>
      </c>
      <c r="AC255" s="163">
        <f t="shared" si="73"/>
        <v>0</v>
      </c>
      <c r="AD255" s="163">
        <f t="shared" si="73"/>
        <v>0</v>
      </c>
      <c r="AE255" s="163">
        <f t="shared" si="73"/>
        <v>0</v>
      </c>
      <c r="AF255" s="176">
        <f t="shared" si="73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74"/>
        <v>0</v>
      </c>
      <c r="D256" s="163">
        <f t="shared" si="74"/>
        <v>0</v>
      </c>
      <c r="E256" s="163">
        <f t="shared" si="74"/>
        <v>0</v>
      </c>
      <c r="F256" s="163">
        <f t="shared" si="74"/>
        <v>0</v>
      </c>
      <c r="G256" s="163">
        <f t="shared" si="74"/>
        <v>0</v>
      </c>
      <c r="H256" s="163">
        <f t="shared" si="74"/>
        <v>0</v>
      </c>
      <c r="I256" s="163">
        <f t="shared" si="74"/>
        <v>0</v>
      </c>
      <c r="J256" s="163">
        <f t="shared" si="74"/>
        <v>0</v>
      </c>
      <c r="K256" s="163">
        <f t="shared" si="74"/>
        <v>0</v>
      </c>
      <c r="L256" s="163">
        <f t="shared" si="74"/>
        <v>0</v>
      </c>
      <c r="M256" s="163">
        <f t="shared" si="74"/>
        <v>0</v>
      </c>
      <c r="N256" s="163">
        <f t="shared" si="74"/>
        <v>0</v>
      </c>
      <c r="O256" s="163">
        <f t="shared" si="74"/>
        <v>0</v>
      </c>
      <c r="P256" s="163">
        <f t="shared" si="74"/>
        <v>0</v>
      </c>
      <c r="Q256" s="163">
        <f t="shared" si="74"/>
        <v>0</v>
      </c>
      <c r="R256" s="163">
        <f t="shared" si="74"/>
        <v>0</v>
      </c>
      <c r="S256" s="163">
        <f t="shared" si="73"/>
        <v>0</v>
      </c>
      <c r="T256" s="163">
        <f t="shared" si="73"/>
        <v>0</v>
      </c>
      <c r="U256" s="163">
        <f t="shared" si="72"/>
        <v>0</v>
      </c>
      <c r="V256" s="163">
        <f t="shared" si="72"/>
        <v>0</v>
      </c>
      <c r="W256" s="163">
        <f t="shared" si="73"/>
        <v>0</v>
      </c>
      <c r="X256" s="163">
        <f t="shared" si="73"/>
        <v>0</v>
      </c>
      <c r="Y256" s="163">
        <f t="shared" si="73"/>
        <v>0</v>
      </c>
      <c r="Z256" s="163">
        <f t="shared" si="73"/>
        <v>0</v>
      </c>
      <c r="AA256" s="163">
        <f t="shared" si="73"/>
        <v>0</v>
      </c>
      <c r="AB256" s="163">
        <f t="shared" si="73"/>
        <v>0</v>
      </c>
      <c r="AC256" s="163">
        <f t="shared" si="73"/>
        <v>0</v>
      </c>
      <c r="AD256" s="163">
        <f t="shared" si="73"/>
        <v>0</v>
      </c>
      <c r="AE256" s="163">
        <f t="shared" si="73"/>
        <v>0</v>
      </c>
      <c r="AF256" s="176">
        <f t="shared" si="73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74"/>
        <v>0</v>
      </c>
      <c r="D257" s="163">
        <f t="shared" si="74"/>
        <v>0</v>
      </c>
      <c r="E257" s="163">
        <f t="shared" si="74"/>
        <v>0</v>
      </c>
      <c r="F257" s="163">
        <f t="shared" si="74"/>
        <v>0</v>
      </c>
      <c r="G257" s="163">
        <f t="shared" si="74"/>
        <v>0</v>
      </c>
      <c r="H257" s="163">
        <f t="shared" si="74"/>
        <v>0</v>
      </c>
      <c r="I257" s="163">
        <f t="shared" si="74"/>
        <v>0</v>
      </c>
      <c r="J257" s="163">
        <f t="shared" si="74"/>
        <v>0</v>
      </c>
      <c r="K257" s="163">
        <f t="shared" si="74"/>
        <v>0</v>
      </c>
      <c r="L257" s="163">
        <f t="shared" si="74"/>
        <v>0</v>
      </c>
      <c r="M257" s="163">
        <f t="shared" si="74"/>
        <v>0</v>
      </c>
      <c r="N257" s="163">
        <f t="shared" si="74"/>
        <v>0</v>
      </c>
      <c r="O257" s="163">
        <f t="shared" si="74"/>
        <v>0</v>
      </c>
      <c r="P257" s="163">
        <f t="shared" si="74"/>
        <v>0</v>
      </c>
      <c r="Q257" s="163">
        <f t="shared" si="74"/>
        <v>0</v>
      </c>
      <c r="R257" s="163">
        <f t="shared" si="74"/>
        <v>0</v>
      </c>
      <c r="S257" s="163">
        <f t="shared" si="73"/>
        <v>0</v>
      </c>
      <c r="T257" s="163">
        <f t="shared" si="73"/>
        <v>0</v>
      </c>
      <c r="U257" s="163">
        <f t="shared" si="72"/>
        <v>0</v>
      </c>
      <c r="V257" s="163">
        <f t="shared" si="72"/>
        <v>0</v>
      </c>
      <c r="W257" s="163">
        <f t="shared" si="73"/>
        <v>0</v>
      </c>
      <c r="X257" s="163">
        <f t="shared" si="73"/>
        <v>0</v>
      </c>
      <c r="Y257" s="163">
        <f t="shared" si="73"/>
        <v>0</v>
      </c>
      <c r="Z257" s="163">
        <f t="shared" si="73"/>
        <v>0</v>
      </c>
      <c r="AA257" s="163">
        <f t="shared" si="73"/>
        <v>0</v>
      </c>
      <c r="AB257" s="163">
        <f t="shared" si="73"/>
        <v>0</v>
      </c>
      <c r="AC257" s="163">
        <f t="shared" si="73"/>
        <v>0</v>
      </c>
      <c r="AD257" s="163">
        <f t="shared" si="73"/>
        <v>0</v>
      </c>
      <c r="AE257" s="163">
        <f t="shared" si="73"/>
        <v>0</v>
      </c>
      <c r="AF257" s="176">
        <f t="shared" si="73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74"/>
        <v>0</v>
      </c>
      <c r="D258" s="163">
        <f t="shared" si="74"/>
        <v>0</v>
      </c>
      <c r="E258" s="163">
        <f t="shared" si="74"/>
        <v>0</v>
      </c>
      <c r="F258" s="163">
        <f t="shared" si="74"/>
        <v>0</v>
      </c>
      <c r="G258" s="163">
        <f t="shared" si="74"/>
        <v>0</v>
      </c>
      <c r="H258" s="163">
        <f t="shared" si="74"/>
        <v>0</v>
      </c>
      <c r="I258" s="163">
        <f t="shared" si="74"/>
        <v>0</v>
      </c>
      <c r="J258" s="163">
        <f t="shared" si="74"/>
        <v>0</v>
      </c>
      <c r="K258" s="163">
        <f t="shared" si="74"/>
        <v>0</v>
      </c>
      <c r="L258" s="163">
        <f t="shared" si="74"/>
        <v>0</v>
      </c>
      <c r="M258" s="163">
        <f t="shared" si="74"/>
        <v>0</v>
      </c>
      <c r="N258" s="163">
        <f t="shared" si="74"/>
        <v>0</v>
      </c>
      <c r="O258" s="163">
        <f t="shared" si="74"/>
        <v>0</v>
      </c>
      <c r="P258" s="163">
        <f t="shared" si="74"/>
        <v>0</v>
      </c>
      <c r="Q258" s="163">
        <f t="shared" si="74"/>
        <v>0</v>
      </c>
      <c r="R258" s="163">
        <f t="shared" si="74"/>
        <v>0</v>
      </c>
      <c r="S258" s="163">
        <f t="shared" si="73"/>
        <v>0</v>
      </c>
      <c r="T258" s="163">
        <f t="shared" si="73"/>
        <v>0</v>
      </c>
      <c r="U258" s="163">
        <f t="shared" si="72"/>
        <v>0</v>
      </c>
      <c r="V258" s="163">
        <f t="shared" si="72"/>
        <v>0</v>
      </c>
      <c r="W258" s="163">
        <f t="shared" si="73"/>
        <v>0</v>
      </c>
      <c r="X258" s="163">
        <f t="shared" si="73"/>
        <v>0</v>
      </c>
      <c r="Y258" s="163">
        <f t="shared" si="73"/>
        <v>0</v>
      </c>
      <c r="Z258" s="163">
        <f t="shared" si="73"/>
        <v>0</v>
      </c>
      <c r="AA258" s="163">
        <f t="shared" si="73"/>
        <v>0</v>
      </c>
      <c r="AB258" s="163">
        <f t="shared" si="73"/>
        <v>0</v>
      </c>
      <c r="AC258" s="163">
        <f t="shared" si="73"/>
        <v>0</v>
      </c>
      <c r="AD258" s="163">
        <f t="shared" si="73"/>
        <v>0</v>
      </c>
      <c r="AE258" s="163">
        <f t="shared" si="73"/>
        <v>0</v>
      </c>
      <c r="AF258" s="176">
        <f t="shared" si="73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74"/>
        <v>0</v>
      </c>
      <c r="D259" s="163">
        <f t="shared" si="74"/>
        <v>0</v>
      </c>
      <c r="E259" s="163">
        <f t="shared" si="74"/>
        <v>0</v>
      </c>
      <c r="F259" s="163">
        <f t="shared" si="74"/>
        <v>0</v>
      </c>
      <c r="G259" s="163">
        <f t="shared" si="74"/>
        <v>0</v>
      </c>
      <c r="H259" s="163">
        <f t="shared" si="74"/>
        <v>0</v>
      </c>
      <c r="I259" s="163">
        <f t="shared" si="74"/>
        <v>0</v>
      </c>
      <c r="J259" s="163">
        <f t="shared" si="74"/>
        <v>0</v>
      </c>
      <c r="K259" s="163">
        <f t="shared" si="74"/>
        <v>0</v>
      </c>
      <c r="L259" s="163">
        <f t="shared" si="74"/>
        <v>0</v>
      </c>
      <c r="M259" s="163">
        <f t="shared" si="74"/>
        <v>0</v>
      </c>
      <c r="N259" s="163">
        <f t="shared" si="74"/>
        <v>0</v>
      </c>
      <c r="O259" s="163">
        <f t="shared" si="74"/>
        <v>0</v>
      </c>
      <c r="P259" s="163">
        <f t="shared" si="74"/>
        <v>0</v>
      </c>
      <c r="Q259" s="163">
        <f t="shared" si="74"/>
        <v>0</v>
      </c>
      <c r="R259" s="163">
        <f t="shared" si="74"/>
        <v>0</v>
      </c>
      <c r="S259" s="163">
        <f t="shared" si="73"/>
        <v>0</v>
      </c>
      <c r="T259" s="163">
        <f t="shared" si="73"/>
        <v>0</v>
      </c>
      <c r="U259" s="163">
        <f t="shared" si="72"/>
        <v>0</v>
      </c>
      <c r="V259" s="163">
        <f t="shared" si="72"/>
        <v>0</v>
      </c>
      <c r="W259" s="163">
        <f t="shared" si="73"/>
        <v>0</v>
      </c>
      <c r="X259" s="163">
        <f t="shared" si="73"/>
        <v>0</v>
      </c>
      <c r="Y259" s="163">
        <f t="shared" si="73"/>
        <v>0</v>
      </c>
      <c r="Z259" s="163">
        <f t="shared" si="73"/>
        <v>0</v>
      </c>
      <c r="AA259" s="163">
        <f t="shared" si="73"/>
        <v>0</v>
      </c>
      <c r="AB259" s="163">
        <f t="shared" si="73"/>
        <v>0</v>
      </c>
      <c r="AC259" s="163">
        <f t="shared" si="73"/>
        <v>0</v>
      </c>
      <c r="AD259" s="163">
        <f t="shared" si="73"/>
        <v>0</v>
      </c>
      <c r="AE259" s="163">
        <f t="shared" si="73"/>
        <v>0</v>
      </c>
      <c r="AF259" s="176">
        <f t="shared" si="73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74"/>
        <v>0</v>
      </c>
      <c r="D260" s="163">
        <f t="shared" si="74"/>
        <v>0</v>
      </c>
      <c r="E260" s="163">
        <f t="shared" si="74"/>
        <v>0</v>
      </c>
      <c r="F260" s="163">
        <f t="shared" si="74"/>
        <v>0</v>
      </c>
      <c r="G260" s="163">
        <f t="shared" si="74"/>
        <v>0</v>
      </c>
      <c r="H260" s="163">
        <f t="shared" si="74"/>
        <v>0</v>
      </c>
      <c r="I260" s="163">
        <f t="shared" si="74"/>
        <v>0</v>
      </c>
      <c r="J260" s="163">
        <f t="shared" si="74"/>
        <v>0</v>
      </c>
      <c r="K260" s="163">
        <f t="shared" si="74"/>
        <v>0</v>
      </c>
      <c r="L260" s="163">
        <f t="shared" si="74"/>
        <v>0</v>
      </c>
      <c r="M260" s="163">
        <f t="shared" si="74"/>
        <v>0</v>
      </c>
      <c r="N260" s="163">
        <f t="shared" si="74"/>
        <v>0</v>
      </c>
      <c r="O260" s="163">
        <f t="shared" si="74"/>
        <v>0</v>
      </c>
      <c r="P260" s="163">
        <f t="shared" si="74"/>
        <v>0</v>
      </c>
      <c r="Q260" s="163">
        <f t="shared" si="74"/>
        <v>0</v>
      </c>
      <c r="R260" s="163">
        <f t="shared" si="74"/>
        <v>0</v>
      </c>
      <c r="S260" s="163">
        <f t="shared" si="73"/>
        <v>0</v>
      </c>
      <c r="T260" s="163">
        <f t="shared" si="73"/>
        <v>0</v>
      </c>
      <c r="U260" s="163">
        <f t="shared" si="72"/>
        <v>0</v>
      </c>
      <c r="V260" s="163">
        <f t="shared" si="72"/>
        <v>0</v>
      </c>
      <c r="W260" s="163">
        <f t="shared" si="73"/>
        <v>0</v>
      </c>
      <c r="X260" s="163">
        <f t="shared" si="73"/>
        <v>0</v>
      </c>
      <c r="Y260" s="163">
        <f t="shared" si="73"/>
        <v>0</v>
      </c>
      <c r="Z260" s="163">
        <f t="shared" si="73"/>
        <v>0</v>
      </c>
      <c r="AA260" s="163">
        <f t="shared" si="73"/>
        <v>0</v>
      </c>
      <c r="AB260" s="163">
        <f t="shared" si="73"/>
        <v>0</v>
      </c>
      <c r="AC260" s="163">
        <f t="shared" si="73"/>
        <v>0</v>
      </c>
      <c r="AD260" s="163">
        <f t="shared" si="73"/>
        <v>0</v>
      </c>
      <c r="AE260" s="163">
        <f t="shared" si="73"/>
        <v>0</v>
      </c>
      <c r="AF260" s="176">
        <f t="shared" si="73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74"/>
        <v>0</v>
      </c>
      <c r="D261" s="163">
        <f t="shared" si="74"/>
        <v>0</v>
      </c>
      <c r="E261" s="163">
        <f t="shared" si="74"/>
        <v>0</v>
      </c>
      <c r="F261" s="163">
        <f t="shared" si="74"/>
        <v>0</v>
      </c>
      <c r="G261" s="163">
        <f t="shared" si="74"/>
        <v>0</v>
      </c>
      <c r="H261" s="163">
        <f t="shared" si="74"/>
        <v>0</v>
      </c>
      <c r="I261" s="163">
        <f t="shared" si="74"/>
        <v>0</v>
      </c>
      <c r="J261" s="163">
        <f t="shared" si="74"/>
        <v>0</v>
      </c>
      <c r="K261" s="163">
        <f t="shared" si="74"/>
        <v>0</v>
      </c>
      <c r="L261" s="163">
        <f t="shared" si="74"/>
        <v>0</v>
      </c>
      <c r="M261" s="163">
        <f t="shared" si="74"/>
        <v>0</v>
      </c>
      <c r="N261" s="163">
        <f t="shared" si="74"/>
        <v>0</v>
      </c>
      <c r="O261" s="163">
        <f t="shared" si="74"/>
        <v>0</v>
      </c>
      <c r="P261" s="163">
        <f t="shared" si="74"/>
        <v>0</v>
      </c>
      <c r="Q261" s="163">
        <f t="shared" si="74"/>
        <v>0</v>
      </c>
      <c r="R261" s="163">
        <f t="shared" si="74"/>
        <v>0</v>
      </c>
      <c r="S261" s="163">
        <f t="shared" si="73"/>
        <v>0</v>
      </c>
      <c r="T261" s="163">
        <f t="shared" ref="T261:V263" si="75">S261</f>
        <v>0</v>
      </c>
      <c r="U261" s="163">
        <f t="shared" si="75"/>
        <v>0</v>
      </c>
      <c r="V261" s="163">
        <f t="shared" si="75"/>
        <v>0</v>
      </c>
      <c r="W261" s="163">
        <f t="shared" si="73"/>
        <v>0</v>
      </c>
      <c r="X261" s="163">
        <f t="shared" si="73"/>
        <v>0</v>
      </c>
      <c r="Y261" s="163">
        <f t="shared" si="73"/>
        <v>0</v>
      </c>
      <c r="Z261" s="163">
        <f t="shared" si="73"/>
        <v>0</v>
      </c>
      <c r="AA261" s="163">
        <f t="shared" si="73"/>
        <v>0</v>
      </c>
      <c r="AB261" s="163">
        <f t="shared" si="73"/>
        <v>0</v>
      </c>
      <c r="AC261" s="163">
        <f t="shared" si="73"/>
        <v>0</v>
      </c>
      <c r="AD261" s="163">
        <f t="shared" si="73"/>
        <v>0</v>
      </c>
      <c r="AE261" s="163">
        <f t="shared" si="73"/>
        <v>0</v>
      </c>
      <c r="AF261" s="176">
        <f t="shared" si="73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74"/>
        <v>0</v>
      </c>
      <c r="D262" s="163">
        <f t="shared" si="74"/>
        <v>0</v>
      </c>
      <c r="E262" s="163">
        <f t="shared" si="74"/>
        <v>0</v>
      </c>
      <c r="F262" s="163">
        <f t="shared" si="74"/>
        <v>0</v>
      </c>
      <c r="G262" s="163">
        <f t="shared" si="74"/>
        <v>0</v>
      </c>
      <c r="H262" s="163">
        <f t="shared" si="74"/>
        <v>0</v>
      </c>
      <c r="I262" s="163">
        <f t="shared" si="74"/>
        <v>0</v>
      </c>
      <c r="J262" s="163">
        <f t="shared" si="74"/>
        <v>0</v>
      </c>
      <c r="K262" s="163">
        <f t="shared" si="74"/>
        <v>0</v>
      </c>
      <c r="L262" s="163">
        <f t="shared" si="74"/>
        <v>0</v>
      </c>
      <c r="M262" s="163">
        <f t="shared" si="74"/>
        <v>0</v>
      </c>
      <c r="N262" s="163">
        <f t="shared" si="74"/>
        <v>0</v>
      </c>
      <c r="O262" s="163">
        <f t="shared" si="74"/>
        <v>0</v>
      </c>
      <c r="P262" s="163">
        <f t="shared" si="74"/>
        <v>0</v>
      </c>
      <c r="Q262" s="163">
        <f t="shared" si="74"/>
        <v>0</v>
      </c>
      <c r="R262" s="163">
        <f t="shared" si="74"/>
        <v>0</v>
      </c>
      <c r="S262" s="163">
        <f t="shared" si="73"/>
        <v>0</v>
      </c>
      <c r="T262" s="163">
        <f t="shared" si="75"/>
        <v>0</v>
      </c>
      <c r="U262" s="163">
        <f t="shared" si="75"/>
        <v>0</v>
      </c>
      <c r="V262" s="163">
        <f t="shared" si="75"/>
        <v>0</v>
      </c>
      <c r="W262" s="163">
        <f t="shared" si="73"/>
        <v>0</v>
      </c>
      <c r="X262" s="163">
        <f t="shared" si="73"/>
        <v>0</v>
      </c>
      <c r="Y262" s="163">
        <f t="shared" si="73"/>
        <v>0</v>
      </c>
      <c r="Z262" s="163">
        <f t="shared" si="73"/>
        <v>0</v>
      </c>
      <c r="AA262" s="163">
        <f t="shared" si="73"/>
        <v>0</v>
      </c>
      <c r="AB262" s="163">
        <f t="shared" si="73"/>
        <v>0</v>
      </c>
      <c r="AC262" s="163">
        <f t="shared" si="73"/>
        <v>0</v>
      </c>
      <c r="AD262" s="163">
        <f t="shared" si="73"/>
        <v>0</v>
      </c>
      <c r="AE262" s="163">
        <f t="shared" si="73"/>
        <v>0</v>
      </c>
      <c r="AF262" s="176">
        <f t="shared" si="73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74"/>
        <v>0</v>
      </c>
      <c r="D263" s="163">
        <f t="shared" si="74"/>
        <v>0</v>
      </c>
      <c r="E263" s="163">
        <f t="shared" si="74"/>
        <v>0</v>
      </c>
      <c r="F263" s="163">
        <f t="shared" si="74"/>
        <v>0</v>
      </c>
      <c r="G263" s="163">
        <f t="shared" si="74"/>
        <v>0</v>
      </c>
      <c r="H263" s="163">
        <f t="shared" si="74"/>
        <v>0</v>
      </c>
      <c r="I263" s="163">
        <f t="shared" si="74"/>
        <v>0</v>
      </c>
      <c r="J263" s="163">
        <f t="shared" si="74"/>
        <v>0</v>
      </c>
      <c r="K263" s="163">
        <f t="shared" si="74"/>
        <v>0</v>
      </c>
      <c r="L263" s="163">
        <f t="shared" si="74"/>
        <v>0</v>
      </c>
      <c r="M263" s="163">
        <f t="shared" si="74"/>
        <v>0</v>
      </c>
      <c r="N263" s="163">
        <f t="shared" si="74"/>
        <v>0</v>
      </c>
      <c r="O263" s="163">
        <f t="shared" si="74"/>
        <v>0</v>
      </c>
      <c r="P263" s="163">
        <f t="shared" si="74"/>
        <v>0</v>
      </c>
      <c r="Q263" s="163">
        <f t="shared" si="74"/>
        <v>0</v>
      </c>
      <c r="R263" s="163">
        <f t="shared" si="74"/>
        <v>0</v>
      </c>
      <c r="S263" s="163">
        <f t="shared" si="73"/>
        <v>0</v>
      </c>
      <c r="T263" s="163">
        <f t="shared" si="75"/>
        <v>0</v>
      </c>
      <c r="U263" s="163">
        <f t="shared" si="75"/>
        <v>0</v>
      </c>
      <c r="V263" s="163">
        <f t="shared" si="75"/>
        <v>0</v>
      </c>
      <c r="W263" s="163">
        <f t="shared" si="73"/>
        <v>0</v>
      </c>
      <c r="X263" s="163">
        <f t="shared" si="73"/>
        <v>0</v>
      </c>
      <c r="Y263" s="163">
        <f t="shared" si="73"/>
        <v>0</v>
      </c>
      <c r="Z263" s="163">
        <f t="shared" si="73"/>
        <v>0</v>
      </c>
      <c r="AA263" s="163">
        <f t="shared" si="73"/>
        <v>0</v>
      </c>
      <c r="AB263" s="163">
        <f t="shared" si="73"/>
        <v>0</v>
      </c>
      <c r="AC263" s="163">
        <f t="shared" si="73"/>
        <v>0</v>
      </c>
      <c r="AD263" s="163">
        <f t="shared" si="73"/>
        <v>0</v>
      </c>
      <c r="AE263" s="163">
        <f t="shared" si="73"/>
        <v>0</v>
      </c>
      <c r="AF263" s="176">
        <f t="shared" si="73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74"/>
        <v>0</v>
      </c>
      <c r="D264" s="163">
        <f t="shared" si="74"/>
        <v>0</v>
      </c>
      <c r="E264" s="163">
        <f t="shared" si="74"/>
        <v>0</v>
      </c>
      <c r="F264" s="163">
        <f t="shared" si="74"/>
        <v>0</v>
      </c>
      <c r="G264" s="163">
        <f t="shared" si="74"/>
        <v>0</v>
      </c>
      <c r="H264" s="163">
        <f t="shared" si="74"/>
        <v>0</v>
      </c>
      <c r="I264" s="163">
        <f t="shared" si="74"/>
        <v>0</v>
      </c>
      <c r="J264" s="163">
        <f t="shared" si="74"/>
        <v>0</v>
      </c>
      <c r="K264" s="163">
        <f t="shared" si="74"/>
        <v>0</v>
      </c>
      <c r="L264" s="163">
        <f t="shared" si="74"/>
        <v>0</v>
      </c>
      <c r="M264" s="163">
        <f t="shared" si="74"/>
        <v>0</v>
      </c>
      <c r="N264" s="163">
        <f t="shared" si="74"/>
        <v>0</v>
      </c>
      <c r="O264" s="163">
        <f t="shared" si="74"/>
        <v>0</v>
      </c>
      <c r="P264" s="163">
        <f t="shared" si="74"/>
        <v>0</v>
      </c>
      <c r="Q264" s="163">
        <f t="shared" si="74"/>
        <v>0</v>
      </c>
      <c r="R264" s="163">
        <f t="shared" si="74"/>
        <v>0</v>
      </c>
      <c r="S264" s="163">
        <f>R264</f>
        <v>0</v>
      </c>
      <c r="T264" s="163">
        <f>S264</f>
        <v>0</v>
      </c>
      <c r="U264" s="163">
        <f>T264</f>
        <v>0</v>
      </c>
      <c r="V264" s="163">
        <f>U264</f>
        <v>0</v>
      </c>
      <c r="W264" s="163">
        <f t="shared" ref="W264:AF273" si="76">V264</f>
        <v>0</v>
      </c>
      <c r="X264" s="163">
        <f t="shared" si="76"/>
        <v>0</v>
      </c>
      <c r="Y264" s="163">
        <f t="shared" si="76"/>
        <v>0</v>
      </c>
      <c r="Z264" s="163">
        <f t="shared" si="76"/>
        <v>0</v>
      </c>
      <c r="AA264" s="163">
        <f t="shared" si="76"/>
        <v>0</v>
      </c>
      <c r="AB264" s="163">
        <f t="shared" si="76"/>
        <v>0</v>
      </c>
      <c r="AC264" s="163">
        <f t="shared" si="76"/>
        <v>0</v>
      </c>
      <c r="AD264" s="163">
        <f t="shared" si="76"/>
        <v>0</v>
      </c>
      <c r="AE264" s="163">
        <f t="shared" si="76"/>
        <v>0</v>
      </c>
      <c r="AF264" s="176">
        <f t="shared" si="76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V273" si="77">B265</f>
        <v>0</v>
      </c>
      <c r="D265" s="163">
        <f t="shared" si="77"/>
        <v>0</v>
      </c>
      <c r="E265" s="163">
        <f t="shared" si="77"/>
        <v>0</v>
      </c>
      <c r="F265" s="163">
        <f t="shared" si="77"/>
        <v>0</v>
      </c>
      <c r="G265" s="163">
        <f t="shared" si="77"/>
        <v>0</v>
      </c>
      <c r="H265" s="163">
        <f t="shared" si="77"/>
        <v>0</v>
      </c>
      <c r="I265" s="163">
        <f t="shared" si="77"/>
        <v>0</v>
      </c>
      <c r="J265" s="163">
        <f t="shared" si="77"/>
        <v>0</v>
      </c>
      <c r="K265" s="163">
        <f t="shared" si="77"/>
        <v>0</v>
      </c>
      <c r="L265" s="163">
        <f t="shared" si="77"/>
        <v>0</v>
      </c>
      <c r="M265" s="163">
        <f t="shared" si="77"/>
        <v>0</v>
      </c>
      <c r="N265" s="163">
        <f t="shared" si="77"/>
        <v>0</v>
      </c>
      <c r="O265" s="163">
        <f t="shared" si="77"/>
        <v>0</v>
      </c>
      <c r="P265" s="163">
        <f t="shared" si="77"/>
        <v>0</v>
      </c>
      <c r="Q265" s="163">
        <f t="shared" si="77"/>
        <v>0</v>
      </c>
      <c r="R265" s="163">
        <f t="shared" si="77"/>
        <v>0</v>
      </c>
      <c r="S265" s="163">
        <f t="shared" si="77"/>
        <v>0</v>
      </c>
      <c r="T265" s="163">
        <f t="shared" si="77"/>
        <v>0</v>
      </c>
      <c r="U265" s="163">
        <f t="shared" si="77"/>
        <v>0</v>
      </c>
      <c r="V265" s="163">
        <f t="shared" si="77"/>
        <v>0</v>
      </c>
      <c r="W265" s="163">
        <f t="shared" si="76"/>
        <v>0</v>
      </c>
      <c r="X265" s="163">
        <f t="shared" si="76"/>
        <v>0</v>
      </c>
      <c r="Y265" s="163">
        <f t="shared" si="76"/>
        <v>0</v>
      </c>
      <c r="Z265" s="163">
        <f t="shared" si="76"/>
        <v>0</v>
      </c>
      <c r="AA265" s="163">
        <f t="shared" si="76"/>
        <v>0</v>
      </c>
      <c r="AB265" s="163">
        <f t="shared" si="76"/>
        <v>0</v>
      </c>
      <c r="AC265" s="163">
        <f t="shared" si="76"/>
        <v>0</v>
      </c>
      <c r="AD265" s="163">
        <f t="shared" si="76"/>
        <v>0</v>
      </c>
      <c r="AE265" s="163">
        <f t="shared" si="76"/>
        <v>0</v>
      </c>
      <c r="AF265" s="176">
        <f t="shared" si="76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77"/>
        <v>0</v>
      </c>
      <c r="D266" s="163">
        <f t="shared" si="77"/>
        <v>0</v>
      </c>
      <c r="E266" s="163">
        <f t="shared" si="77"/>
        <v>0</v>
      </c>
      <c r="F266" s="163">
        <f t="shared" si="77"/>
        <v>0</v>
      </c>
      <c r="G266" s="163">
        <f t="shared" si="77"/>
        <v>0</v>
      </c>
      <c r="H266" s="163">
        <f t="shared" si="77"/>
        <v>0</v>
      </c>
      <c r="I266" s="163">
        <f t="shared" si="77"/>
        <v>0</v>
      </c>
      <c r="J266" s="163">
        <f t="shared" si="77"/>
        <v>0</v>
      </c>
      <c r="K266" s="163">
        <f t="shared" si="77"/>
        <v>0</v>
      </c>
      <c r="L266" s="163">
        <f t="shared" si="77"/>
        <v>0</v>
      </c>
      <c r="M266" s="163">
        <f t="shared" si="77"/>
        <v>0</v>
      </c>
      <c r="N266" s="163">
        <f t="shared" si="77"/>
        <v>0</v>
      </c>
      <c r="O266" s="163">
        <f t="shared" si="77"/>
        <v>0</v>
      </c>
      <c r="P266" s="163">
        <f t="shared" si="77"/>
        <v>0</v>
      </c>
      <c r="Q266" s="163">
        <f t="shared" si="77"/>
        <v>0</v>
      </c>
      <c r="R266" s="163">
        <f t="shared" si="77"/>
        <v>0</v>
      </c>
      <c r="S266" s="163">
        <f t="shared" si="77"/>
        <v>0</v>
      </c>
      <c r="T266" s="163">
        <f t="shared" si="77"/>
        <v>0</v>
      </c>
      <c r="U266" s="163">
        <f t="shared" si="77"/>
        <v>0</v>
      </c>
      <c r="V266" s="163">
        <f t="shared" si="77"/>
        <v>0</v>
      </c>
      <c r="W266" s="163">
        <f t="shared" si="76"/>
        <v>0</v>
      </c>
      <c r="X266" s="163">
        <f t="shared" si="76"/>
        <v>0</v>
      </c>
      <c r="Y266" s="163">
        <f t="shared" si="76"/>
        <v>0</v>
      </c>
      <c r="Z266" s="163">
        <f t="shared" si="76"/>
        <v>0</v>
      </c>
      <c r="AA266" s="163">
        <f t="shared" si="76"/>
        <v>0</v>
      </c>
      <c r="AB266" s="163">
        <f t="shared" si="76"/>
        <v>0</v>
      </c>
      <c r="AC266" s="163">
        <f t="shared" si="76"/>
        <v>0</v>
      </c>
      <c r="AD266" s="163">
        <f t="shared" si="76"/>
        <v>0</v>
      </c>
      <c r="AE266" s="163">
        <f t="shared" si="76"/>
        <v>0</v>
      </c>
      <c r="AF266" s="176">
        <f t="shared" si="76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77"/>
        <v>0</v>
      </c>
      <c r="D267" s="163">
        <f t="shared" si="77"/>
        <v>0</v>
      </c>
      <c r="E267" s="163">
        <f t="shared" si="77"/>
        <v>0</v>
      </c>
      <c r="F267" s="163">
        <f t="shared" si="77"/>
        <v>0</v>
      </c>
      <c r="G267" s="163">
        <f t="shared" si="77"/>
        <v>0</v>
      </c>
      <c r="H267" s="163">
        <f t="shared" si="77"/>
        <v>0</v>
      </c>
      <c r="I267" s="163">
        <f t="shared" si="77"/>
        <v>0</v>
      </c>
      <c r="J267" s="163">
        <f t="shared" si="77"/>
        <v>0</v>
      </c>
      <c r="K267" s="163">
        <f t="shared" si="77"/>
        <v>0</v>
      </c>
      <c r="L267" s="163">
        <f t="shared" si="77"/>
        <v>0</v>
      </c>
      <c r="M267" s="163">
        <f t="shared" si="77"/>
        <v>0</v>
      </c>
      <c r="N267" s="163">
        <f t="shared" si="77"/>
        <v>0</v>
      </c>
      <c r="O267" s="163">
        <f t="shared" si="77"/>
        <v>0</v>
      </c>
      <c r="P267" s="163">
        <f t="shared" si="77"/>
        <v>0</v>
      </c>
      <c r="Q267" s="163">
        <f t="shared" si="77"/>
        <v>0</v>
      </c>
      <c r="R267" s="163">
        <f t="shared" si="77"/>
        <v>0</v>
      </c>
      <c r="S267" s="163">
        <f t="shared" si="77"/>
        <v>0</v>
      </c>
      <c r="T267" s="163">
        <f t="shared" si="77"/>
        <v>0</v>
      </c>
      <c r="U267" s="163">
        <f t="shared" si="77"/>
        <v>0</v>
      </c>
      <c r="V267" s="163">
        <f t="shared" si="77"/>
        <v>0</v>
      </c>
      <c r="W267" s="163">
        <f t="shared" si="76"/>
        <v>0</v>
      </c>
      <c r="X267" s="163">
        <f t="shared" si="76"/>
        <v>0</v>
      </c>
      <c r="Y267" s="163">
        <f t="shared" si="76"/>
        <v>0</v>
      </c>
      <c r="Z267" s="163">
        <f t="shared" si="76"/>
        <v>0</v>
      </c>
      <c r="AA267" s="163">
        <f t="shared" si="76"/>
        <v>0</v>
      </c>
      <c r="AB267" s="163">
        <f t="shared" si="76"/>
        <v>0</v>
      </c>
      <c r="AC267" s="163">
        <f t="shared" si="76"/>
        <v>0</v>
      </c>
      <c r="AD267" s="163">
        <f t="shared" si="76"/>
        <v>0</v>
      </c>
      <c r="AE267" s="163">
        <f t="shared" si="76"/>
        <v>0</v>
      </c>
      <c r="AF267" s="176">
        <f t="shared" si="76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77"/>
        <v>0</v>
      </c>
      <c r="D268" s="163">
        <f t="shared" si="77"/>
        <v>0</v>
      </c>
      <c r="E268" s="163">
        <f t="shared" si="77"/>
        <v>0</v>
      </c>
      <c r="F268" s="163">
        <f t="shared" si="77"/>
        <v>0</v>
      </c>
      <c r="G268" s="163">
        <f t="shared" si="77"/>
        <v>0</v>
      </c>
      <c r="H268" s="163">
        <f t="shared" si="77"/>
        <v>0</v>
      </c>
      <c r="I268" s="163">
        <f t="shared" si="77"/>
        <v>0</v>
      </c>
      <c r="J268" s="163">
        <f t="shared" si="77"/>
        <v>0</v>
      </c>
      <c r="K268" s="163">
        <f t="shared" si="77"/>
        <v>0</v>
      </c>
      <c r="L268" s="163">
        <f t="shared" si="77"/>
        <v>0</v>
      </c>
      <c r="M268" s="163">
        <f t="shared" si="77"/>
        <v>0</v>
      </c>
      <c r="N268" s="163">
        <f t="shared" si="77"/>
        <v>0</v>
      </c>
      <c r="O268" s="163">
        <f t="shared" si="77"/>
        <v>0</v>
      </c>
      <c r="P268" s="163">
        <f t="shared" si="77"/>
        <v>0</v>
      </c>
      <c r="Q268" s="163">
        <f t="shared" si="77"/>
        <v>0</v>
      </c>
      <c r="R268" s="163">
        <f t="shared" si="77"/>
        <v>0</v>
      </c>
      <c r="S268" s="163">
        <f t="shared" si="77"/>
        <v>0</v>
      </c>
      <c r="T268" s="163">
        <f t="shared" si="77"/>
        <v>0</v>
      </c>
      <c r="U268" s="163">
        <f t="shared" si="77"/>
        <v>0</v>
      </c>
      <c r="V268" s="163">
        <f t="shared" si="77"/>
        <v>0</v>
      </c>
      <c r="W268" s="163">
        <f t="shared" si="76"/>
        <v>0</v>
      </c>
      <c r="X268" s="163">
        <f t="shared" si="76"/>
        <v>0</v>
      </c>
      <c r="Y268" s="163">
        <f t="shared" si="76"/>
        <v>0</v>
      </c>
      <c r="Z268" s="163">
        <f t="shared" si="76"/>
        <v>0</v>
      </c>
      <c r="AA268" s="163">
        <f t="shared" si="76"/>
        <v>0</v>
      </c>
      <c r="AB268" s="163">
        <f t="shared" si="76"/>
        <v>0</v>
      </c>
      <c r="AC268" s="163">
        <f t="shared" si="76"/>
        <v>0</v>
      </c>
      <c r="AD268" s="163">
        <f t="shared" si="76"/>
        <v>0</v>
      </c>
      <c r="AE268" s="163">
        <f t="shared" si="76"/>
        <v>0</v>
      </c>
      <c r="AF268" s="176">
        <f t="shared" si="76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77"/>
        <v>0</v>
      </c>
      <c r="D269" s="163">
        <f t="shared" si="77"/>
        <v>0</v>
      </c>
      <c r="E269" s="163">
        <f t="shared" si="77"/>
        <v>0</v>
      </c>
      <c r="F269" s="163">
        <f t="shared" si="77"/>
        <v>0</v>
      </c>
      <c r="G269" s="163">
        <f t="shared" si="77"/>
        <v>0</v>
      </c>
      <c r="H269" s="163">
        <f t="shared" si="77"/>
        <v>0</v>
      </c>
      <c r="I269" s="163">
        <f t="shared" si="77"/>
        <v>0</v>
      </c>
      <c r="J269" s="163">
        <f t="shared" si="77"/>
        <v>0</v>
      </c>
      <c r="K269" s="163">
        <f t="shared" si="77"/>
        <v>0</v>
      </c>
      <c r="L269" s="163">
        <f t="shared" si="77"/>
        <v>0</v>
      </c>
      <c r="M269" s="163">
        <f t="shared" si="77"/>
        <v>0</v>
      </c>
      <c r="N269" s="163">
        <f t="shared" si="77"/>
        <v>0</v>
      </c>
      <c r="O269" s="163">
        <f t="shared" si="77"/>
        <v>0</v>
      </c>
      <c r="P269" s="163">
        <f t="shared" si="77"/>
        <v>0</v>
      </c>
      <c r="Q269" s="163">
        <f t="shared" si="77"/>
        <v>0</v>
      </c>
      <c r="R269" s="163">
        <f t="shared" si="77"/>
        <v>0</v>
      </c>
      <c r="S269" s="163">
        <f t="shared" si="77"/>
        <v>0</v>
      </c>
      <c r="T269" s="163">
        <f t="shared" si="77"/>
        <v>0</v>
      </c>
      <c r="U269" s="163">
        <f t="shared" si="77"/>
        <v>0</v>
      </c>
      <c r="V269" s="163">
        <f t="shared" si="77"/>
        <v>0</v>
      </c>
      <c r="W269" s="163">
        <f t="shared" si="76"/>
        <v>0</v>
      </c>
      <c r="X269" s="163">
        <f t="shared" si="76"/>
        <v>0</v>
      </c>
      <c r="Y269" s="163">
        <f t="shared" si="76"/>
        <v>0</v>
      </c>
      <c r="Z269" s="163">
        <f t="shared" si="76"/>
        <v>0</v>
      </c>
      <c r="AA269" s="163">
        <f t="shared" si="76"/>
        <v>0</v>
      </c>
      <c r="AB269" s="163">
        <f t="shared" si="76"/>
        <v>0</v>
      </c>
      <c r="AC269" s="163">
        <f t="shared" si="76"/>
        <v>0</v>
      </c>
      <c r="AD269" s="163">
        <f t="shared" si="76"/>
        <v>0</v>
      </c>
      <c r="AE269" s="163">
        <f t="shared" si="76"/>
        <v>0</v>
      </c>
      <c r="AF269" s="176">
        <f t="shared" si="76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77"/>
        <v>0</v>
      </c>
      <c r="D270" s="163">
        <f t="shared" si="77"/>
        <v>0</v>
      </c>
      <c r="E270" s="163">
        <f t="shared" si="77"/>
        <v>0</v>
      </c>
      <c r="F270" s="163">
        <f t="shared" si="77"/>
        <v>0</v>
      </c>
      <c r="G270" s="163">
        <f t="shared" si="77"/>
        <v>0</v>
      </c>
      <c r="H270" s="163">
        <f t="shared" si="77"/>
        <v>0</v>
      </c>
      <c r="I270" s="163">
        <f t="shared" si="77"/>
        <v>0</v>
      </c>
      <c r="J270" s="163">
        <f t="shared" si="77"/>
        <v>0</v>
      </c>
      <c r="K270" s="163">
        <f t="shared" si="77"/>
        <v>0</v>
      </c>
      <c r="L270" s="163">
        <f t="shared" si="77"/>
        <v>0</v>
      </c>
      <c r="M270" s="163">
        <f t="shared" si="77"/>
        <v>0</v>
      </c>
      <c r="N270" s="163">
        <f t="shared" si="77"/>
        <v>0</v>
      </c>
      <c r="O270" s="163">
        <f t="shared" si="77"/>
        <v>0</v>
      </c>
      <c r="P270" s="163">
        <f t="shared" si="77"/>
        <v>0</v>
      </c>
      <c r="Q270" s="163">
        <f t="shared" si="77"/>
        <v>0</v>
      </c>
      <c r="R270" s="163">
        <f t="shared" si="77"/>
        <v>0</v>
      </c>
      <c r="S270" s="163">
        <f t="shared" si="77"/>
        <v>0</v>
      </c>
      <c r="T270" s="163">
        <f t="shared" si="77"/>
        <v>0</v>
      </c>
      <c r="U270" s="163">
        <f t="shared" si="77"/>
        <v>0</v>
      </c>
      <c r="V270" s="163">
        <f t="shared" si="77"/>
        <v>0</v>
      </c>
      <c r="W270" s="163">
        <f t="shared" si="76"/>
        <v>0</v>
      </c>
      <c r="X270" s="163">
        <f t="shared" si="76"/>
        <v>0</v>
      </c>
      <c r="Y270" s="163">
        <f t="shared" si="76"/>
        <v>0</v>
      </c>
      <c r="Z270" s="163">
        <f t="shared" si="76"/>
        <v>0</v>
      </c>
      <c r="AA270" s="163">
        <f t="shared" si="76"/>
        <v>0</v>
      </c>
      <c r="AB270" s="163">
        <f t="shared" si="76"/>
        <v>0</v>
      </c>
      <c r="AC270" s="163">
        <f t="shared" si="76"/>
        <v>0</v>
      </c>
      <c r="AD270" s="163">
        <f t="shared" si="76"/>
        <v>0</v>
      </c>
      <c r="AE270" s="163">
        <f t="shared" si="76"/>
        <v>0</v>
      </c>
      <c r="AF270" s="176">
        <f t="shared" si="76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77"/>
        <v>0</v>
      </c>
      <c r="D271" s="163">
        <f t="shared" si="77"/>
        <v>0</v>
      </c>
      <c r="E271" s="163">
        <f t="shared" si="77"/>
        <v>0</v>
      </c>
      <c r="F271" s="163">
        <f t="shared" si="77"/>
        <v>0</v>
      </c>
      <c r="G271" s="163">
        <f t="shared" si="77"/>
        <v>0</v>
      </c>
      <c r="H271" s="163">
        <f t="shared" si="77"/>
        <v>0</v>
      </c>
      <c r="I271" s="163">
        <f t="shared" si="77"/>
        <v>0</v>
      </c>
      <c r="J271" s="163">
        <f t="shared" si="77"/>
        <v>0</v>
      </c>
      <c r="K271" s="163">
        <f t="shared" si="77"/>
        <v>0</v>
      </c>
      <c r="L271" s="163">
        <f t="shared" si="77"/>
        <v>0</v>
      </c>
      <c r="M271" s="163">
        <f t="shared" si="77"/>
        <v>0</v>
      </c>
      <c r="N271" s="163">
        <f t="shared" si="77"/>
        <v>0</v>
      </c>
      <c r="O271" s="163">
        <f t="shared" si="77"/>
        <v>0</v>
      </c>
      <c r="P271" s="163">
        <f t="shared" si="77"/>
        <v>0</v>
      </c>
      <c r="Q271" s="163">
        <f t="shared" si="77"/>
        <v>0</v>
      </c>
      <c r="R271" s="163">
        <f t="shared" si="77"/>
        <v>0</v>
      </c>
      <c r="S271" s="163">
        <f t="shared" si="77"/>
        <v>0</v>
      </c>
      <c r="T271" s="163">
        <f t="shared" si="77"/>
        <v>0</v>
      </c>
      <c r="U271" s="163">
        <f t="shared" si="77"/>
        <v>0</v>
      </c>
      <c r="V271" s="163">
        <f t="shared" si="77"/>
        <v>0</v>
      </c>
      <c r="W271" s="163">
        <f t="shared" si="76"/>
        <v>0</v>
      </c>
      <c r="X271" s="163">
        <f t="shared" si="76"/>
        <v>0</v>
      </c>
      <c r="Y271" s="163">
        <f t="shared" si="76"/>
        <v>0</v>
      </c>
      <c r="Z271" s="163">
        <f t="shared" si="76"/>
        <v>0</v>
      </c>
      <c r="AA271" s="163">
        <f t="shared" si="76"/>
        <v>0</v>
      </c>
      <c r="AB271" s="163">
        <f t="shared" si="76"/>
        <v>0</v>
      </c>
      <c r="AC271" s="163">
        <f t="shared" si="76"/>
        <v>0</v>
      </c>
      <c r="AD271" s="163">
        <f t="shared" si="76"/>
        <v>0</v>
      </c>
      <c r="AE271" s="163">
        <f t="shared" si="76"/>
        <v>0</v>
      </c>
      <c r="AF271" s="176">
        <f t="shared" si="76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77"/>
        <v>0</v>
      </c>
      <c r="D272" s="163">
        <f t="shared" si="77"/>
        <v>0</v>
      </c>
      <c r="E272" s="163">
        <f t="shared" si="77"/>
        <v>0</v>
      </c>
      <c r="F272" s="163">
        <f t="shared" si="77"/>
        <v>0</v>
      </c>
      <c r="G272" s="163">
        <f t="shared" si="77"/>
        <v>0</v>
      </c>
      <c r="H272" s="163">
        <f t="shared" si="77"/>
        <v>0</v>
      </c>
      <c r="I272" s="163">
        <f t="shared" si="77"/>
        <v>0</v>
      </c>
      <c r="J272" s="163">
        <f t="shared" si="77"/>
        <v>0</v>
      </c>
      <c r="K272" s="163">
        <f t="shared" si="77"/>
        <v>0</v>
      </c>
      <c r="L272" s="163">
        <f t="shared" si="77"/>
        <v>0</v>
      </c>
      <c r="M272" s="163">
        <f t="shared" si="77"/>
        <v>0</v>
      </c>
      <c r="N272" s="163">
        <f t="shared" si="77"/>
        <v>0</v>
      </c>
      <c r="O272" s="163">
        <f t="shared" si="77"/>
        <v>0</v>
      </c>
      <c r="P272" s="163">
        <f t="shared" si="77"/>
        <v>0</v>
      </c>
      <c r="Q272" s="163">
        <f t="shared" si="77"/>
        <v>0</v>
      </c>
      <c r="R272" s="163">
        <f t="shared" si="77"/>
        <v>0</v>
      </c>
      <c r="S272" s="163">
        <f t="shared" si="77"/>
        <v>0</v>
      </c>
      <c r="T272" s="163">
        <f t="shared" si="77"/>
        <v>0</v>
      </c>
      <c r="U272" s="163">
        <f t="shared" si="77"/>
        <v>0</v>
      </c>
      <c r="V272" s="163">
        <f t="shared" si="77"/>
        <v>0</v>
      </c>
      <c r="W272" s="163">
        <f t="shared" si="76"/>
        <v>0</v>
      </c>
      <c r="X272" s="163">
        <f t="shared" si="76"/>
        <v>0</v>
      </c>
      <c r="Y272" s="163">
        <f t="shared" si="76"/>
        <v>0</v>
      </c>
      <c r="Z272" s="163">
        <f t="shared" si="76"/>
        <v>0</v>
      </c>
      <c r="AA272" s="163">
        <f t="shared" si="76"/>
        <v>0</v>
      </c>
      <c r="AB272" s="163">
        <f t="shared" si="76"/>
        <v>0</v>
      </c>
      <c r="AC272" s="163">
        <f t="shared" si="76"/>
        <v>0</v>
      </c>
      <c r="AD272" s="163">
        <f t="shared" si="76"/>
        <v>0</v>
      </c>
      <c r="AE272" s="163">
        <f t="shared" si="76"/>
        <v>0</v>
      </c>
      <c r="AF272" s="176">
        <f t="shared" si="76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77"/>
        <v>0</v>
      </c>
      <c r="D273" s="179">
        <f t="shared" si="77"/>
        <v>0</v>
      </c>
      <c r="E273" s="179">
        <f t="shared" si="77"/>
        <v>0</v>
      </c>
      <c r="F273" s="179">
        <f t="shared" si="77"/>
        <v>0</v>
      </c>
      <c r="G273" s="179">
        <f t="shared" si="77"/>
        <v>0</v>
      </c>
      <c r="H273" s="179">
        <f t="shared" si="77"/>
        <v>0</v>
      </c>
      <c r="I273" s="179">
        <f t="shared" si="77"/>
        <v>0</v>
      </c>
      <c r="J273" s="179">
        <f t="shared" si="77"/>
        <v>0</v>
      </c>
      <c r="K273" s="179">
        <f t="shared" si="77"/>
        <v>0</v>
      </c>
      <c r="L273" s="179">
        <f t="shared" si="77"/>
        <v>0</v>
      </c>
      <c r="M273" s="179">
        <f t="shared" si="77"/>
        <v>0</v>
      </c>
      <c r="N273" s="179">
        <f t="shared" si="77"/>
        <v>0</v>
      </c>
      <c r="O273" s="179">
        <f t="shared" si="77"/>
        <v>0</v>
      </c>
      <c r="P273" s="179">
        <f t="shared" si="77"/>
        <v>0</v>
      </c>
      <c r="Q273" s="179">
        <f t="shared" si="77"/>
        <v>0</v>
      </c>
      <c r="R273" s="179">
        <f t="shared" si="77"/>
        <v>0</v>
      </c>
      <c r="S273" s="179">
        <f t="shared" si="77"/>
        <v>0</v>
      </c>
      <c r="T273" s="179">
        <f t="shared" si="77"/>
        <v>0</v>
      </c>
      <c r="U273" s="179">
        <f t="shared" si="77"/>
        <v>0</v>
      </c>
      <c r="V273" s="179">
        <f t="shared" si="77"/>
        <v>0</v>
      </c>
      <c r="W273" s="179">
        <f t="shared" si="76"/>
        <v>0</v>
      </c>
      <c r="X273" s="179">
        <f t="shared" si="76"/>
        <v>0</v>
      </c>
      <c r="Y273" s="179">
        <f t="shared" si="76"/>
        <v>0</v>
      </c>
      <c r="Z273" s="179">
        <f t="shared" si="76"/>
        <v>0</v>
      </c>
      <c r="AA273" s="179">
        <f t="shared" si="76"/>
        <v>0</v>
      </c>
      <c r="AB273" s="179">
        <f t="shared" si="76"/>
        <v>0</v>
      </c>
      <c r="AC273" s="179">
        <f t="shared" si="76"/>
        <v>0</v>
      </c>
      <c r="AD273" s="179">
        <f t="shared" si="76"/>
        <v>0</v>
      </c>
      <c r="AE273" s="179">
        <f t="shared" si="76"/>
        <v>0</v>
      </c>
      <c r="AF273" s="180">
        <f t="shared" si="76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78">SUM(B169:B273)</f>
        <v>0</v>
      </c>
      <c r="C274" s="182">
        <f t="shared" si="78"/>
        <v>0</v>
      </c>
      <c r="D274" s="182">
        <f t="shared" si="78"/>
        <v>0</v>
      </c>
      <c r="E274" s="182">
        <f t="shared" si="78"/>
        <v>0</v>
      </c>
      <c r="F274" s="182">
        <f t="shared" si="78"/>
        <v>0</v>
      </c>
      <c r="G274" s="182">
        <f t="shared" si="78"/>
        <v>0</v>
      </c>
      <c r="H274" s="182">
        <f t="shared" si="78"/>
        <v>0</v>
      </c>
      <c r="I274" s="182">
        <f t="shared" si="78"/>
        <v>0</v>
      </c>
      <c r="J274" s="182">
        <f t="shared" si="78"/>
        <v>0</v>
      </c>
      <c r="K274" s="182">
        <f t="shared" si="78"/>
        <v>0</v>
      </c>
      <c r="L274" s="182">
        <f t="shared" si="78"/>
        <v>0</v>
      </c>
      <c r="M274" s="182">
        <f t="shared" si="78"/>
        <v>0</v>
      </c>
      <c r="N274" s="182">
        <f t="shared" si="78"/>
        <v>0</v>
      </c>
      <c r="O274" s="182">
        <f t="shared" si="78"/>
        <v>0</v>
      </c>
      <c r="P274" s="182">
        <f t="shared" si="78"/>
        <v>0</v>
      </c>
      <c r="Q274" s="182">
        <f t="shared" si="78"/>
        <v>0</v>
      </c>
      <c r="R274" s="182">
        <f t="shared" si="78"/>
        <v>0</v>
      </c>
      <c r="S274" s="182">
        <f>SUM(S169:S273)</f>
        <v>0</v>
      </c>
      <c r="T274" s="182">
        <f>SUM(T169:T273)</f>
        <v>0</v>
      </c>
      <c r="U274" s="182">
        <f>SUM(U169:U273)</f>
        <v>0</v>
      </c>
      <c r="V274" s="182">
        <f>SUM(V169:V273)</f>
        <v>0</v>
      </c>
      <c r="W274" s="182">
        <f t="shared" si="78"/>
        <v>0</v>
      </c>
      <c r="X274" s="182">
        <f>SUM(X169:X273)</f>
        <v>0</v>
      </c>
      <c r="Y274" s="182">
        <f>SUM(Y169:Y273)</f>
        <v>0</v>
      </c>
      <c r="Z274" s="182">
        <f>SUM(Z169:Z273)</f>
        <v>0</v>
      </c>
      <c r="AA274" s="182">
        <f>SUM(AA169:AA273)</f>
        <v>0</v>
      </c>
      <c r="AB274" s="182">
        <f t="shared" si="78"/>
        <v>0</v>
      </c>
      <c r="AC274" s="182">
        <f t="shared" si="78"/>
        <v>0</v>
      </c>
      <c r="AD274" s="182">
        <f t="shared" si="78"/>
        <v>0</v>
      </c>
      <c r="AE274" s="182">
        <f t="shared" si="78"/>
        <v>0</v>
      </c>
      <c r="AF274" s="183">
        <f t="shared" si="78"/>
        <v>0</v>
      </c>
      <c r="AG274" s="184">
        <f t="shared" si="7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536" priority="96">
      <formula>$AH11=0</formula>
    </cfRule>
  </conditionalFormatting>
  <conditionalFormatting sqref="A101:A102">
    <cfRule type="expression" dxfId="3535" priority="264">
      <formula>$AH106=0</formula>
    </cfRule>
  </conditionalFormatting>
  <conditionalFormatting sqref="A103:A107">
    <cfRule type="expression" dxfId="3534" priority="212">
      <formula>$AH102=0</formula>
    </cfRule>
  </conditionalFormatting>
  <conditionalFormatting sqref="A160:A167">
    <cfRule type="expression" dxfId="3533" priority="265">
      <formula>$AH267=0</formula>
    </cfRule>
  </conditionalFormatting>
  <conditionalFormatting sqref="A168:A275">
    <cfRule type="expression" dxfId="3532" priority="135">
      <formula>$AH168=0</formula>
    </cfRule>
  </conditionalFormatting>
  <conditionalFormatting sqref="B8">
    <cfRule type="expression" dxfId="3531" priority="260">
      <formula>AND(C$9&gt;=14/24,C$9&lt;20/24)</formula>
    </cfRule>
    <cfRule type="expression" dxfId="3530" priority="261">
      <formula>AND(C$9&gt;=8/24,C$9&lt;14/24)</formula>
    </cfRule>
    <cfRule type="expression" dxfId="3529" priority="262">
      <formula>C$9&lt;8/24</formula>
    </cfRule>
    <cfRule type="expression" dxfId="3528" priority="263">
      <formula>C$9&gt;=20/24</formula>
    </cfRule>
  </conditionalFormatting>
  <conditionalFormatting sqref="B9:AF10 C117:N125 C93:O95 C97:O107 B96:O96 C109:O115 B108:O108 C152:W159 M137:W151 P93:AF115 C134:AF134 O117:AF126 AD127:AF133 X137:AF159 AB85:AF90 AB76:AF77">
    <cfRule type="expression" dxfId="3527" priority="177">
      <formula>B$9&gt;=20/24</formula>
    </cfRule>
  </conditionalFormatting>
  <conditionalFormatting sqref="B9:AF10 C117:N125 C93:O95 C97:O107 B96:O96 C109:O115 B108:O108 C152:W159 M137:W151 P93:AF115 C134:AF134 O117:AF126 AD127:AF133 X137:AF159 AB85:AF90 AB76:AF77">
    <cfRule type="expression" dxfId="3526" priority="178">
      <formula>AND(B$9&gt;=14/24,B$9&lt;20/24)</formula>
    </cfRule>
    <cfRule type="expression" dxfId="3525" priority="179">
      <formula>AND(B$9&gt;=8/24,B$9&lt;14/24)</formula>
    </cfRule>
    <cfRule type="expression" dxfId="3524" priority="180">
      <formula>B$9&lt;8/24</formula>
    </cfRule>
  </conditionalFormatting>
  <conditionalFormatting sqref="O72:AA72 AB72:AF75">
    <cfRule type="expression" dxfId="3523" priority="101">
      <formula>O72&gt;$AG72*1</formula>
    </cfRule>
  </conditionalFormatting>
  <conditionalFormatting sqref="AB73:AF75">
    <cfRule type="expression" dxfId="3522" priority="102">
      <formula>AB$9&gt;=20/24</formula>
    </cfRule>
    <cfRule type="expression" dxfId="3521" priority="103">
      <formula>AND(AB$9&gt;=14/24,AB$9&lt;20/24)</formula>
    </cfRule>
    <cfRule type="expression" dxfId="3520" priority="104">
      <formula>AND(AB$9&gt;=8/24,AB$9&lt;14/24)</formula>
    </cfRule>
    <cfRule type="expression" dxfId="3519" priority="105">
      <formula>AB$9&lt;8/24</formula>
    </cfRule>
  </conditionalFormatting>
  <conditionalFormatting sqref="C161:AF167">
    <cfRule type="expression" dxfId="3518" priority="136">
      <formula>C$9&gt;=20/24</formula>
    </cfRule>
    <cfRule type="expression" dxfId="3517" priority="137">
      <formula>AND(C$9&gt;=14/24,C$9&lt;20/24)</formula>
    </cfRule>
    <cfRule type="expression" dxfId="3516" priority="138">
      <formula>AND(C$9&gt;=8/24,C$9&lt;14/24)</formula>
    </cfRule>
    <cfRule type="expression" dxfId="3515" priority="139">
      <formula>C$9&lt;8/24</formula>
    </cfRule>
  </conditionalFormatting>
  <conditionalFormatting sqref="C169:AF274">
    <cfRule type="expression" dxfId="3514" priority="97">
      <formula>C$9&gt;=20/24</formula>
    </cfRule>
    <cfRule type="expression" dxfId="3513" priority="98">
      <formula>AND(C$9&gt;=14/24,C$9&lt;20/24)</formula>
    </cfRule>
    <cfRule type="expression" dxfId="3512" priority="99">
      <formula>AND(C$9&gt;=8/24,C$9&lt;14/24)</formula>
    </cfRule>
    <cfRule type="expression" dxfId="3511" priority="100">
      <formula>C$9&lt;8/24</formula>
    </cfRule>
  </conditionalFormatting>
  <conditionalFormatting sqref="O79 AF92:AF95 AF96:AG96 O92:O96 C91:O91 B78:O78 C93:N95 B92:N92 B96:N96 AB78:AG78 AB91:AF91 AB92:AE96 P91:AA96 B71:AG71 P78:AA79 AB79:AC90 AD80:AF90 AB76:AF77">
    <cfRule type="expression" dxfId="3510" priority="176">
      <formula>B71&gt;$AG71*1</formula>
    </cfRule>
  </conditionalFormatting>
  <conditionalFormatting sqref="B78:AF78 O72:AF72 AB76:AF77">
    <cfRule type="expression" dxfId="3509" priority="196">
      <formula>B$9&gt;=20/24</formula>
    </cfRule>
    <cfRule type="expression" dxfId="3508" priority="197">
      <formula>AND(B$9&gt;=14/24,B$9&lt;20/24)</formula>
    </cfRule>
    <cfRule type="expression" dxfId="3507" priority="198">
      <formula>AND(B$9&gt;=8/24,B$9&lt;14/24)</formula>
    </cfRule>
    <cfRule type="expression" dxfId="3506" priority="199">
      <formula>B$9&lt;8/24</formula>
    </cfRule>
  </conditionalFormatting>
  <conditionalFormatting sqref="AB73:AF75">
    <cfRule type="expression" dxfId="3505" priority="106">
      <formula>AB$9&gt;=20/24</formula>
    </cfRule>
    <cfRule type="expression" dxfId="3504" priority="107">
      <formula>AND(AB$9&gt;=14/24,AB$9&lt;20/24)</formula>
    </cfRule>
    <cfRule type="expression" dxfId="3503" priority="108">
      <formula>AND(AB$9&gt;=8/24,AB$9&lt;14/24)</formula>
    </cfRule>
    <cfRule type="expression" dxfId="3502" priority="109">
      <formula>AB$9&lt;8/24</formula>
    </cfRule>
  </conditionalFormatting>
  <conditionalFormatting sqref="O79:AA79">
    <cfRule type="expression" dxfId="3501" priority="204">
      <formula>O$9&gt;=20/24</formula>
    </cfRule>
    <cfRule type="expression" dxfId="3500" priority="205">
      <formula>AND(O$9&gt;=14/24,O$9&lt;20/24)</formula>
    </cfRule>
    <cfRule type="expression" dxfId="3499" priority="206">
      <formula>AND(O$9&gt;=8/24,O$9&lt;14/24)</formula>
    </cfRule>
    <cfRule type="expression" dxfId="3498" priority="207">
      <formula>O$9&lt;8/24</formula>
    </cfRule>
  </conditionalFormatting>
  <conditionalFormatting sqref="AB84:AF84">
    <cfRule type="expression" dxfId="3497" priority="200">
      <formula>AB$9&gt;=20/24</formula>
    </cfRule>
    <cfRule type="expression" dxfId="3496" priority="201">
      <formula>AND(AB$9&gt;=14/24,AB$9&lt;20/24)</formula>
    </cfRule>
    <cfRule type="expression" dxfId="3495" priority="202">
      <formula>AND(AB$9&gt;=8/24,AB$9&lt;14/24)</formula>
    </cfRule>
    <cfRule type="expression" dxfId="3494" priority="203">
      <formula>AB$9&lt;8/24</formula>
    </cfRule>
  </conditionalFormatting>
  <conditionalFormatting sqref="M8 S8 AB8">
    <cfRule type="expression" dxfId="3493" priority="253">
      <formula>AND(N$9&gt;=14/24,N$9&lt;20/24)</formula>
    </cfRule>
    <cfRule type="expression" dxfId="3492" priority="254">
      <formula>AND(N$9&gt;=8/24,N$9&lt;14/24)</formula>
    </cfRule>
    <cfRule type="expression" dxfId="3491" priority="255">
      <formula>N$9&lt;8/24</formula>
    </cfRule>
  </conditionalFormatting>
  <conditionalFormatting sqref="O79:AA79">
    <cfRule type="expression" dxfId="3490" priority="208">
      <formula>O$9&gt;=20/24</formula>
    </cfRule>
    <cfRule type="expression" dxfId="3489" priority="209">
      <formula>AND(O$9&gt;=14/24,O$9&lt;20/24)</formula>
    </cfRule>
    <cfRule type="expression" dxfId="3488" priority="210">
      <formula>AND(O$9&gt;=8/24,O$9&lt;14/24)</formula>
    </cfRule>
    <cfRule type="expression" dxfId="3487" priority="211">
      <formula>O$9&lt;8/24</formula>
    </cfRule>
  </conditionalFormatting>
  <conditionalFormatting sqref="O3:P3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486" priority="252">
      <formula>N$9&gt;=20/24</formula>
    </cfRule>
  </conditionalFormatting>
  <conditionalFormatting sqref="S8">
    <cfRule type="expression" dxfId="3485" priority="243">
      <formula>U$9&gt;=20/24</formula>
    </cfRule>
    <cfRule type="expression" dxfId="3484" priority="244">
      <formula>AND(U$9&gt;=14/24,U$9&lt;20/24)</formula>
    </cfRule>
    <cfRule type="expression" dxfId="3483" priority="245">
      <formula>AND(U$9&gt;=8/24,U$9&lt;14/24)</formula>
    </cfRule>
    <cfRule type="expression" dxfId="3482" priority="246">
      <formula>U$9&lt;8/24</formula>
    </cfRule>
  </conditionalFormatting>
  <conditionalFormatting sqref="AB79:AF84">
    <cfRule type="expression" dxfId="3481" priority="130">
      <formula>AB$9&gt;=20/24</formula>
    </cfRule>
    <cfRule type="expression" dxfId="3480" priority="131">
      <formula>AND(AB$9&gt;=14/24,AB$9&lt;20/24)</formula>
    </cfRule>
    <cfRule type="expression" dxfId="3479" priority="132">
      <formula>AND(AB$9&gt;=8/24,AB$9&lt;14/24)</formula>
    </cfRule>
    <cfRule type="expression" dxfId="3478" priority="133">
      <formula>AB$9&lt;8/24</formula>
    </cfRule>
  </conditionalFormatting>
  <conditionalFormatting sqref="V3 AB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AB8">
    <cfRule type="expression" dxfId="3477" priority="239">
      <formula>AD$9&gt;=20/24</formula>
    </cfRule>
    <cfRule type="expression" dxfId="3476" priority="240">
      <formula>AND(AD$9&gt;=14/24,AD$9&lt;20/24)</formula>
    </cfRule>
    <cfRule type="expression" dxfId="3475" priority="241">
      <formula>AND(AD$9&gt;=8/24,AD$9&lt;14/24)</formula>
    </cfRule>
    <cfRule type="expression" dxfId="3474" priority="242">
      <formula>AD$9&lt;8/24</formula>
    </cfRule>
  </conditionalFormatting>
  <conditionalFormatting sqref="AD79:AF79">
    <cfRule type="expression" dxfId="3473" priority="266">
      <formula>AD79&gt;$AG80*1</formula>
    </cfRule>
  </conditionalFormatting>
  <conditionalFormatting sqref="AG78">
    <cfRule type="expression" dxfId="3472" priority="218">
      <formula>AG$9&gt;=20/24</formula>
    </cfRule>
    <cfRule type="expression" dxfId="3471" priority="219">
      <formula>AND(AG$9&gt;=14/24,AG$9&lt;20/24)</formula>
    </cfRule>
    <cfRule type="expression" dxfId="3470" priority="220">
      <formula>AND(AG$9&gt;=8/24,AG$9&lt;14/24)</formula>
    </cfRule>
    <cfRule type="expression" dxfId="3469" priority="221">
      <formula>AG$9&lt;8/24</formula>
    </cfRule>
  </conditionalFormatting>
  <conditionalFormatting sqref="AG91:AG92">
    <cfRule type="expression" dxfId="3468" priority="213">
      <formula>AG91&gt;$AG91</formula>
    </cfRule>
  </conditionalFormatting>
  <conditionalFormatting sqref="AG96">
    <cfRule type="expression" dxfId="3467" priority="214">
      <formula>AG$9&gt;=20/24</formula>
    </cfRule>
    <cfRule type="expression" dxfId="3466" priority="215">
      <formula>AND(AG$9&gt;=14/24,AG$9&lt;20/24)</formula>
    </cfRule>
    <cfRule type="expression" dxfId="3465" priority="216">
      <formula>AND(AG$9&gt;=8/24,AG$9&lt;14/24)</formula>
    </cfRule>
    <cfRule type="expression" dxfId="3464" priority="217">
      <formula>AG$9&lt;8/24</formula>
    </cfRule>
  </conditionalFormatting>
  <conditionalFormatting sqref="AG113">
    <cfRule type="expression" dxfId="3463" priority="235">
      <formula>AG$9&gt;=20/24</formula>
    </cfRule>
    <cfRule type="expression" dxfId="3462" priority="236">
      <formula>AND(AG$9&gt;=14/24,AG$9&lt;20/24)</formula>
    </cfRule>
    <cfRule type="expression" dxfId="3461" priority="237">
      <formula>AND(AG$9&gt;=8/24,AG$9&lt;14/24)</formula>
    </cfRule>
    <cfRule type="expression" dxfId="3460" priority="238">
      <formula>AG$9&lt;8/24</formula>
    </cfRule>
  </conditionalFormatting>
  <conditionalFormatting sqref="AH8:AI10">
    <cfRule type="expression" dxfId="3459" priority="126">
      <formula>AH$9&gt;=20/24</formula>
    </cfRule>
    <cfRule type="expression" dxfId="3458" priority="127">
      <formula>AND(AH$9&gt;=14/24,AH$9&lt;20/24)</formula>
    </cfRule>
    <cfRule type="expression" dxfId="3457" priority="128">
      <formula>AND(AH$9&gt;=8/24,AH$9&lt;14/24)</formula>
    </cfRule>
    <cfRule type="expression" dxfId="3456" priority="129">
      <formula>AH$9&lt;8/24</formula>
    </cfRule>
  </conditionalFormatting>
  <conditionalFormatting sqref="AL4:AL6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5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2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7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4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19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7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2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455" priority="256">
      <formula>AJ$9&gt;=20/24</formula>
    </cfRule>
    <cfRule type="expression" dxfId="3454" priority="257">
      <formula>AND(AJ$9&gt;=14/24,AJ$9&lt;20/24)</formula>
    </cfRule>
    <cfRule type="expression" dxfId="3453" priority="258">
      <formula>AND(AJ$9&gt;=8/24,AJ$9&lt;14/24)</formula>
    </cfRule>
    <cfRule type="expression" dxfId="3452" priority="259">
      <formula>AJ$9&lt;8/24</formula>
    </cfRule>
  </conditionalFormatting>
  <conditionalFormatting sqref="AL99:AN99 AL105:AN105">
    <cfRule type="expression" dxfId="3451" priority="228">
      <formula>AL$9&gt;=20/24</formula>
    </cfRule>
    <cfRule type="expression" dxfId="3450" priority="229">
      <formula>AND(AL$9&gt;=14/24,AL$9&lt;20/24)</formula>
    </cfRule>
    <cfRule type="expression" dxfId="3449" priority="230">
      <formula>AND(AL$9&gt;=8/24,AL$9&lt;14/24)</formula>
    </cfRule>
    <cfRule type="expression" dxfId="3448" priority="231">
      <formula>AL$9&lt;8/24</formula>
    </cfRule>
  </conditionalFormatting>
  <conditionalFormatting sqref="AM15:AM21 AN16:AR21">
    <cfRule type="expression" dxfId="3447" priority="152">
      <formula>AX$9&gt;=20/24</formula>
    </cfRule>
    <cfRule type="expression" dxfId="3446" priority="153">
      <formula>AND(AX$9&gt;=14/24,AX$9&lt;20/24)</formula>
    </cfRule>
    <cfRule type="expression" dxfId="3445" priority="154">
      <formula>AND(AX$9&gt;=8/24,AX$9&lt;14/24)</formula>
    </cfRule>
    <cfRule type="expression" dxfId="3444" priority="155">
      <formula>AX$9&lt;8/24</formula>
    </cfRule>
  </conditionalFormatting>
  <conditionalFormatting sqref="AN100:AN103">
    <cfRule type="expression" dxfId="3443" priority="224">
      <formula>AN$9&gt;=20/24</formula>
    </cfRule>
    <cfRule type="expression" dxfId="3442" priority="225">
      <formula>AND(AN$9&gt;=14/24,AN$9&lt;20/24)</formula>
    </cfRule>
    <cfRule type="expression" dxfId="3441" priority="226">
      <formula>AND(AN$9&gt;=8/24,AN$9&lt;14/24)</formula>
    </cfRule>
    <cfRule type="expression" dxfId="3440" priority="227">
      <formula>AN$9&lt;8/24</formula>
    </cfRule>
  </conditionalFormatting>
  <conditionalFormatting sqref="AN15:AR15">
    <cfRule type="expression" dxfId="3439" priority="140">
      <formula>U$9&gt;=20/24</formula>
    </cfRule>
    <cfRule type="expression" dxfId="3438" priority="141">
      <formula>AND(U$9&gt;=14/24,U$9&lt;20/24)</formula>
    </cfRule>
    <cfRule type="expression" dxfId="3437" priority="142">
      <formula>AND(U$9&gt;=8/24,U$9&lt;14/24)</formula>
    </cfRule>
    <cfRule type="expression" dxfId="3436" priority="143">
      <formula>U$9&lt;8/24</formula>
    </cfRule>
  </conditionalFormatting>
  <conditionalFormatting sqref="AS15">
    <cfRule type="expression" dxfId="3435" priority="148">
      <formula>AA$9&gt;=20/24</formula>
    </cfRule>
    <cfRule type="expression" dxfId="3434" priority="149">
      <formula>AND(AA$9&gt;=14/24,AA$9&lt;20/24)</formula>
    </cfRule>
    <cfRule type="expression" dxfId="3433" priority="150">
      <formula>AND(AA$9&gt;=8/24,AA$9&lt;14/24)</formula>
    </cfRule>
    <cfRule type="expression" dxfId="3432" priority="151">
      <formula>AA$9&lt;8/24</formula>
    </cfRule>
  </conditionalFormatting>
  <conditionalFormatting sqref="AS16:AS21">
    <cfRule type="expression" dxfId="3431" priority="156">
      <formula>BE$9&gt;=20/24</formula>
    </cfRule>
    <cfRule type="expression" dxfId="3430" priority="157">
      <formula>AND(BE$9&gt;=14/24,BE$9&lt;20/24)</formula>
    </cfRule>
    <cfRule type="expression" dxfId="3429" priority="158">
      <formula>AND(BE$9&gt;=8/24,BE$9&lt;14/24)</formula>
    </cfRule>
    <cfRule type="expression" dxfId="3428" priority="159">
      <formula>BE$9&lt;8/24</formula>
    </cfRule>
  </conditionalFormatting>
  <conditionalFormatting sqref="AT15 AX15:BJ15">
    <cfRule type="expression" dxfId="3427" priority="160">
      <formula>AC$9&gt;=20/24</formula>
    </cfRule>
    <cfRule type="expression" dxfId="3426" priority="161">
      <formula>AND(AC$9&gt;=14/24,AC$9&lt;20/24)</formula>
    </cfRule>
    <cfRule type="expression" dxfId="3425" priority="162">
      <formula>AND(AC$9&gt;=8/24,AC$9&lt;14/24)</formula>
    </cfRule>
    <cfRule type="expression" dxfId="3424" priority="163">
      <formula>AC$9&lt;8/24</formula>
    </cfRule>
  </conditionalFormatting>
  <conditionalFormatting sqref="AT16:AT21">
    <cfRule type="expression" dxfId="3423" priority="164">
      <formula>BG$9&gt;=20/24</formula>
    </cfRule>
    <cfRule type="expression" dxfId="3422" priority="165">
      <formula>AND(BG$9&gt;=14/24,BG$9&lt;20/24)</formula>
    </cfRule>
    <cfRule type="expression" dxfId="3421" priority="166">
      <formula>AND(BG$9&gt;=8/24,BG$9&lt;14/24)</formula>
    </cfRule>
    <cfRule type="expression" dxfId="3420" priority="167">
      <formula>BG$9&lt;8/24</formula>
    </cfRule>
  </conditionalFormatting>
  <conditionalFormatting sqref="AU15:AV15">
    <cfRule type="expression" dxfId="3419" priority="168">
      <formula>AE$9&gt;=20/24</formula>
    </cfRule>
    <cfRule type="expression" dxfId="3418" priority="169">
      <formula>AND(AE$9&gt;=14/24,AE$9&lt;20/24)</formula>
    </cfRule>
    <cfRule type="expression" dxfId="3417" priority="170">
      <formula>AND(AE$9&gt;=8/24,AE$9&lt;14/24)</formula>
    </cfRule>
    <cfRule type="expression" dxfId="3416" priority="171">
      <formula>AE$9&lt;8/24</formula>
    </cfRule>
  </conditionalFormatting>
  <conditionalFormatting sqref="AU16:BJ21">
    <cfRule type="expression" dxfId="3415" priority="172">
      <formula>BI$9&gt;=20/24</formula>
    </cfRule>
    <cfRule type="expression" dxfId="3414" priority="173">
      <formula>AND(BI$9&gt;=14/24,BI$9&lt;20/24)</formula>
    </cfRule>
    <cfRule type="expression" dxfId="3413" priority="174">
      <formula>AND(BI$9&gt;=8/24,BI$9&lt;14/24)</formula>
    </cfRule>
    <cfRule type="expression" dxfId="3412" priority="175">
      <formula>BI$9&lt;8/24</formula>
    </cfRule>
  </conditionalFormatting>
  <conditionalFormatting sqref="AW15">
    <cfRule type="expression" dxfId="3411" priority="144">
      <formula>B$9&gt;=20/24</formula>
    </cfRule>
    <cfRule type="expression" dxfId="3410" priority="145">
      <formula>AND(B$9&gt;=14/24,B$9&lt;20/24)</formula>
    </cfRule>
    <cfRule type="expression" dxfId="3409" priority="146">
      <formula>AND(B$9&gt;=8/24,B$9&lt;14/24)</formula>
    </cfRule>
    <cfRule type="expression" dxfId="3408" priority="147">
      <formula>B$9&lt;8/24</formula>
    </cfRule>
  </conditionalFormatting>
  <conditionalFormatting sqref="A73">
    <cfRule type="expression" dxfId="3407" priority="95">
      <formula>$AH73=0</formula>
    </cfRule>
  </conditionalFormatting>
  <conditionalFormatting sqref="B93:B95 B152:B159 B117:B125 B103:B107 B134 B109:B115">
    <cfRule type="expression" dxfId="3406" priority="89">
      <formula>B$9&gt;=20/24</formula>
    </cfRule>
  </conditionalFormatting>
  <conditionalFormatting sqref="B93:B95 B152:B159 B117:B125 B103:B107 B134 B109:B115">
    <cfRule type="expression" dxfId="3405" priority="90">
      <formula>AND(B$9&gt;=14/24,B$9&lt;20/24)</formula>
    </cfRule>
    <cfRule type="expression" dxfId="3404" priority="91">
      <formula>AND(B$9&gt;=8/24,B$9&lt;14/24)</formula>
    </cfRule>
    <cfRule type="expression" dxfId="3403" priority="92">
      <formula>B$9&lt;8/24</formula>
    </cfRule>
  </conditionalFormatting>
  <conditionalFormatting sqref="B161:B167">
    <cfRule type="expression" dxfId="3402" priority="84">
      <formula>B$9&gt;=20/24</formula>
    </cfRule>
    <cfRule type="expression" dxfId="3401" priority="85">
      <formula>AND(B$9&gt;=14/24,B$9&lt;20/24)</formula>
    </cfRule>
    <cfRule type="expression" dxfId="3400" priority="86">
      <formula>AND(B$9&gt;=8/24,B$9&lt;14/24)</formula>
    </cfRule>
    <cfRule type="expression" dxfId="3399" priority="87">
      <formula>B$9&lt;8/24</formula>
    </cfRule>
  </conditionalFormatting>
  <conditionalFormatting sqref="B169:B274">
    <cfRule type="expression" dxfId="3398" priority="65">
      <formula>B$9&gt;=20/24</formula>
    </cfRule>
    <cfRule type="expression" dxfId="3397" priority="66">
      <formula>AND(B$9&gt;=14/24,B$9&lt;20/24)</formula>
    </cfRule>
    <cfRule type="expression" dxfId="3396" priority="67">
      <formula>AND(B$9&gt;=8/24,B$9&lt;14/24)</formula>
    </cfRule>
    <cfRule type="expression" dxfId="3395" priority="68">
      <formula>B$9&lt;8/24</formula>
    </cfRule>
  </conditionalFormatting>
  <conditionalFormatting sqref="B93:B95">
    <cfRule type="expression" dxfId="3394" priority="88">
      <formula>B93&gt;$AG93*1</formula>
    </cfRule>
  </conditionalFormatting>
  <conditionalFormatting sqref="B11:AF13">
    <cfRule type="expression" dxfId="3393" priority="59">
      <formula>B$9&gt;=20/24</formula>
    </cfRule>
  </conditionalFormatting>
  <conditionalFormatting sqref="B11:AF13">
    <cfRule type="expression" dxfId="3392" priority="60">
      <formula>AND(B$9&gt;=14/24,B$9&lt;20/24)</formula>
    </cfRule>
    <cfRule type="expression" dxfId="3391" priority="61">
      <formula>AND(B$9&gt;=8/24,B$9&lt;14/24)</formula>
    </cfRule>
    <cfRule type="expression" dxfId="3390" priority="62">
      <formula>B$9&lt;8/24</formula>
    </cfRule>
  </conditionalFormatting>
  <conditionalFormatting sqref="B14:AF53">
    <cfRule type="expression" dxfId="3389" priority="53">
      <formula>B14&gt;$AG14*1</formula>
    </cfRule>
    <cfRule type="expression" dxfId="3388" priority="54">
      <formula>B$9&gt;=20/24</formula>
    </cfRule>
    <cfRule type="expression" dxfId="3387" priority="55">
      <formula>AND(B$9&gt;=14/24,B$9&lt;20/24)</formula>
    </cfRule>
    <cfRule type="expression" dxfId="3386" priority="56">
      <formula>AND(B$9&gt;=8/24,B$9&lt;14/24)</formula>
    </cfRule>
    <cfRule type="expression" dxfId="3385" priority="57">
      <formula>B$9&lt;8/24</formula>
    </cfRule>
  </conditionalFormatting>
  <conditionalFormatting sqref="B54:AF68">
    <cfRule type="expression" dxfId="3384" priority="51">
      <formula>B$9&lt;8/24</formula>
    </cfRule>
  </conditionalFormatting>
  <conditionalFormatting sqref="B54:AF70">
    <cfRule type="expression" dxfId="3383" priority="48">
      <formula>B$9&gt;=20/24</formula>
    </cfRule>
    <cfRule type="expression" dxfId="3382" priority="49">
      <formula>AND(B$9&gt;=14/24,B$9&lt;20/24)</formula>
    </cfRule>
    <cfRule type="expression" dxfId="3381" priority="50">
      <formula>AND(B$9&gt;=8/24,B$9&lt;14/24)</formula>
    </cfRule>
  </conditionalFormatting>
  <conditionalFormatting sqref="B63:AF65">
    <cfRule type="expression" dxfId="3380" priority="52">
      <formula>B63&gt;$AG63</formula>
    </cfRule>
  </conditionalFormatting>
  <conditionalFormatting sqref="B69:AF70">
    <cfRule type="expression" dxfId="3379" priority="63">
      <formula>B$9&lt;8/24</formula>
    </cfRule>
  </conditionalFormatting>
  <conditionalFormatting sqref="B11:AF13 B69:AF69">
    <cfRule type="expression" dxfId="3378" priority="58">
      <formula>B11&gt;$AG11*1</formula>
    </cfRule>
  </conditionalFormatting>
  <conditionalFormatting sqref="B54:AF62 B66:AF70">
    <cfRule type="expression" dxfId="3377" priority="64">
      <formula>B54&gt;$AG54</formula>
    </cfRule>
  </conditionalFormatting>
  <conditionalFormatting sqref="B76:AA77">
    <cfRule type="expression" dxfId="3376" priority="40">
      <formula>B$9&gt;=20/24</formula>
    </cfRule>
  </conditionalFormatting>
  <conditionalFormatting sqref="B76:AA77">
    <cfRule type="expression" dxfId="3375" priority="41">
      <formula>AND(B$9&gt;=14/24,B$9&lt;20/24)</formula>
    </cfRule>
    <cfRule type="expression" dxfId="3374" priority="42">
      <formula>AND(B$9&gt;=8/24,B$9&lt;14/24)</formula>
    </cfRule>
    <cfRule type="expression" dxfId="3373" priority="43">
      <formula>B$9&lt;8/24</formula>
    </cfRule>
  </conditionalFormatting>
  <conditionalFormatting sqref="B72:N75 O73:AA75">
    <cfRule type="expression" dxfId="3372" priority="30">
      <formula>B72&gt;$AG72*1</formula>
    </cfRule>
  </conditionalFormatting>
  <conditionalFormatting sqref="B73:AA75">
    <cfRule type="expression" dxfId="3371" priority="31">
      <formula>B$9&gt;=20/24</formula>
    </cfRule>
    <cfRule type="expression" dxfId="3370" priority="32">
      <formula>AND(B$9&gt;=14/24,B$9&lt;20/24)</formula>
    </cfRule>
    <cfRule type="expression" dxfId="3369" priority="33">
      <formula>AND(B$9&gt;=8/24,B$9&lt;14/24)</formula>
    </cfRule>
    <cfRule type="expression" dxfId="3368" priority="34">
      <formula>B$9&lt;8/24</formula>
    </cfRule>
  </conditionalFormatting>
  <conditionalFormatting sqref="B76:AA77">
    <cfRule type="expression" dxfId="3367" priority="39">
      <formula>B76&gt;$AG76*1</formula>
    </cfRule>
  </conditionalFormatting>
  <conditionalFormatting sqref="B72:N72 B76:AA77">
    <cfRule type="expression" dxfId="3366" priority="44">
      <formula>B$9&gt;=20/24</formula>
    </cfRule>
    <cfRule type="expression" dxfId="3365" priority="45">
      <formula>AND(B$9&gt;=14/24,B$9&lt;20/24)</formula>
    </cfRule>
    <cfRule type="expression" dxfId="3364" priority="46">
      <formula>AND(B$9&gt;=8/24,B$9&lt;14/24)</formula>
    </cfRule>
    <cfRule type="expression" dxfId="3363" priority="47">
      <formula>B$9&lt;8/24</formula>
    </cfRule>
  </conditionalFormatting>
  <conditionalFormatting sqref="B73:AA75">
    <cfRule type="expression" dxfId="3362" priority="35">
      <formula>B$9&gt;=20/24</formula>
    </cfRule>
    <cfRule type="expression" dxfId="3361" priority="36">
      <formula>AND(B$9&gt;=14/24,B$9&lt;20/24)</formula>
    </cfRule>
    <cfRule type="expression" dxfId="3360" priority="37">
      <formula>AND(B$9&gt;=8/24,B$9&lt;14/24)</formula>
    </cfRule>
    <cfRule type="expression" dxfId="3359" priority="38">
      <formula>B$9&lt;8/24</formula>
    </cfRule>
  </conditionalFormatting>
  <conditionalFormatting sqref="B85:AA90">
    <cfRule type="expression" dxfId="3358" priority="18">
      <formula>B$9&gt;=20/24</formula>
    </cfRule>
  </conditionalFormatting>
  <conditionalFormatting sqref="B85:AA90">
    <cfRule type="expression" dxfId="3357" priority="19">
      <formula>AND(B$9&gt;=14/24,B$9&lt;20/24)</formula>
    </cfRule>
    <cfRule type="expression" dxfId="3356" priority="20">
      <formula>AND(B$9&gt;=8/24,B$9&lt;14/24)</formula>
    </cfRule>
    <cfRule type="expression" dxfId="3355" priority="21">
      <formula>B$9&lt;8/24</formula>
    </cfRule>
  </conditionalFormatting>
  <conditionalFormatting sqref="B79:B91 C79:N90 O80:AA90">
    <cfRule type="expression" dxfId="3354" priority="17">
      <formula>B79&gt;$AG79*1</formula>
    </cfRule>
  </conditionalFormatting>
  <conditionalFormatting sqref="B84:AA84">
    <cfRule type="expression" dxfId="3353" priority="22">
      <formula>B$9&gt;=20/24</formula>
    </cfRule>
    <cfRule type="expression" dxfId="3352" priority="23">
      <formula>AND(B$9&gt;=14/24,B$9&lt;20/24)</formula>
    </cfRule>
    <cfRule type="expression" dxfId="3351" priority="24">
      <formula>AND(B$9&gt;=8/24,B$9&lt;14/24)</formula>
    </cfRule>
    <cfRule type="expression" dxfId="3350" priority="25">
      <formula>B$9&lt;8/24</formula>
    </cfRule>
  </conditionalFormatting>
  <conditionalFormatting sqref="B82:AA83">
    <cfRule type="expression" dxfId="3349" priority="26">
      <formula>B$9&gt;=20/24</formula>
    </cfRule>
    <cfRule type="expression" dxfId="3348" priority="27">
      <formula>AND(B$9&gt;=14/24,B$9&lt;20/24)</formula>
    </cfRule>
    <cfRule type="expression" dxfId="3347" priority="28">
      <formula>AND(B$9&gt;=8/24,B$9&lt;14/24)</formula>
    </cfRule>
    <cfRule type="expression" dxfId="3346" priority="29">
      <formula>B$9&lt;8/24</formula>
    </cfRule>
  </conditionalFormatting>
  <conditionalFormatting sqref="B79:N84 O80:AA84">
    <cfRule type="expression" dxfId="3345" priority="13">
      <formula>B$9&gt;=20/24</formula>
    </cfRule>
    <cfRule type="expression" dxfId="3344" priority="14">
      <formula>AND(B$9&gt;=14/24,B$9&lt;20/24)</formula>
    </cfRule>
    <cfRule type="expression" dxfId="3343" priority="15">
      <formula>AND(B$9&gt;=8/24,B$9&lt;14/24)</formula>
    </cfRule>
    <cfRule type="expression" dxfId="3342" priority="16">
      <formula>B$9&lt;8/24</formula>
    </cfRule>
  </conditionalFormatting>
  <conditionalFormatting sqref="B97:B102">
    <cfRule type="expression" dxfId="3341" priority="9">
      <formula>B$9&gt;=20/24</formula>
    </cfRule>
  </conditionalFormatting>
  <conditionalFormatting sqref="B97:B102">
    <cfRule type="expression" dxfId="3340" priority="10">
      <formula>AND(B$9&gt;=14/24,B$9&lt;20/24)</formula>
    </cfRule>
    <cfRule type="expression" dxfId="3339" priority="11">
      <formula>AND(B$9&gt;=8/24,B$9&lt;14/24)</formula>
    </cfRule>
    <cfRule type="expression" dxfId="3338" priority="12">
      <formula>B$9&lt;8/24</formula>
    </cfRule>
  </conditionalFormatting>
  <conditionalFormatting sqref="B126:N133 O127:AC133">
    <cfRule type="expression" dxfId="3337" priority="5">
      <formula>B$9&gt;=20/24</formula>
    </cfRule>
  </conditionalFormatting>
  <conditionalFormatting sqref="B126:N133 O127:AC133">
    <cfRule type="expression" dxfId="3336" priority="6">
      <formula>AND(B$9&gt;=14/24,B$9&lt;20/24)</formula>
    </cfRule>
    <cfRule type="expression" dxfId="3335" priority="7">
      <formula>AND(B$9&gt;=8/24,B$9&lt;14/24)</formula>
    </cfRule>
    <cfRule type="expression" dxfId="3334" priority="8">
      <formula>B$9&lt;8/24</formula>
    </cfRule>
  </conditionalFormatting>
  <conditionalFormatting sqref="B137:L151">
    <cfRule type="expression" dxfId="3333" priority="1">
      <formula>B$9&gt;=20/24</formula>
    </cfRule>
  </conditionalFormatting>
  <conditionalFormatting sqref="B137:L151">
    <cfRule type="expression" dxfId="3332" priority="2">
      <formula>AND(B$9&gt;=14/24,B$9&lt;20/24)</formula>
    </cfRule>
    <cfRule type="expression" dxfId="3331" priority="3">
      <formula>AND(B$9&gt;=8/24,B$9&lt;14/24)</formula>
    </cfRule>
    <cfRule type="expression" dxfId="3330" priority="4">
      <formula>B$9&lt;8/24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06" zoomScaleNormal="106" workbookViewId="0">
      <pane xSplit="1" ySplit="10" topLeftCell="B81" activePane="bottomRight" state="frozen"/>
      <selection activeCell="C158" sqref="C158"/>
      <selection pane="topRight" activeCell="C158" sqref="C158"/>
      <selection pane="bottomLeft" activeCell="C158" sqref="C158"/>
      <selection pane="bottomRight" activeCell="AH11" sqref="AH11:AI158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2080/10/9</v>
      </c>
      <c r="C4" s="222"/>
      <c r="D4" s="222"/>
      <c r="E4" s="223" t="str">
        <f ca="1">"2080/"&amp;"10/"&amp;INT(MID(CELL("filename",G6),FIND("]",CELL("filename",G6))+1,200))</f>
        <v>2080/10/9</v>
      </c>
      <c r="F4" s="223"/>
      <c r="G4" s="223"/>
      <c r="H4" s="223" t="str">
        <f ca="1">TEXT(E4,"dddd")</f>
        <v>Wednesday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313.59999999999997</v>
      </c>
      <c r="C5" s="30">
        <f t="shared" si="0"/>
        <v>279.59999999999997</v>
      </c>
      <c r="D5" s="30">
        <f t="shared" si="0"/>
        <v>269.09999999999997</v>
      </c>
      <c r="E5" s="30">
        <f t="shared" si="0"/>
        <v>277.09999999999997</v>
      </c>
      <c r="F5" s="30">
        <f t="shared" si="0"/>
        <v>289.8</v>
      </c>
      <c r="G5" s="30">
        <f t="shared" si="0"/>
        <v>232.3</v>
      </c>
      <c r="H5" s="30">
        <f t="shared" si="0"/>
        <v>166</v>
      </c>
      <c r="I5" s="30">
        <f t="shared" si="0"/>
        <v>214.4</v>
      </c>
      <c r="J5" s="30">
        <f t="shared" si="0"/>
        <v>238.3</v>
      </c>
      <c r="K5" s="30">
        <f t="shared" si="0"/>
        <v>139.29999999999998</v>
      </c>
      <c r="L5" s="30">
        <f t="shared" si="0"/>
        <v>270.3</v>
      </c>
      <c r="M5" s="30">
        <f t="shared" si="0"/>
        <v>344.3</v>
      </c>
      <c r="N5" s="30">
        <f t="shared" si="0"/>
        <v>439.20000000000005</v>
      </c>
      <c r="O5" s="30">
        <f t="shared" si="0"/>
        <v>493.09999999999997</v>
      </c>
      <c r="P5" s="30">
        <f t="shared" si="0"/>
        <v>539.4</v>
      </c>
      <c r="Q5" s="30">
        <f t="shared" si="0"/>
        <v>576.79999999999995</v>
      </c>
      <c r="R5" s="30">
        <f t="shared" si="0"/>
        <v>570.70000000000005</v>
      </c>
      <c r="S5" s="30">
        <f t="shared" si="0"/>
        <v>582.9</v>
      </c>
      <c r="T5" s="30">
        <f t="shared" si="0"/>
        <v>642.59999999999991</v>
      </c>
      <c r="U5" s="30">
        <f t="shared" si="0"/>
        <v>529.6</v>
      </c>
      <c r="V5" s="30">
        <f t="shared" si="0"/>
        <v>430.4</v>
      </c>
      <c r="W5" s="30">
        <f t="shared" si="0"/>
        <v>372.2</v>
      </c>
      <c r="X5" s="30">
        <f t="shared" si="0"/>
        <v>378.59999999999997</v>
      </c>
      <c r="Y5" s="30">
        <f t="shared" si="0"/>
        <v>390.3</v>
      </c>
      <c r="Z5" s="30">
        <f t="shared" si="0"/>
        <v>302.70000000000005</v>
      </c>
      <c r="AA5" s="30">
        <f>AB108</f>
        <v>196.49999999999997</v>
      </c>
      <c r="AB5" s="30">
        <f t="shared" si="0"/>
        <v>208.1</v>
      </c>
      <c r="AC5" s="30">
        <f t="shared" si="0"/>
        <v>306.5</v>
      </c>
      <c r="AD5" s="30">
        <f t="shared" si="0"/>
        <v>181.2</v>
      </c>
      <c r="AE5" s="30">
        <f t="shared" si="0"/>
        <v>309.39999999999998</v>
      </c>
      <c r="AF5" s="30">
        <f>B108</f>
        <v>330.5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Load=1097</v>
      </c>
      <c r="B7" s="35">
        <f t="shared" ref="B7:AF7" si="1">B116</f>
        <v>1215.3200000000002</v>
      </c>
      <c r="C7" s="35">
        <f t="shared" si="1"/>
        <v>1097.42</v>
      </c>
      <c r="D7" s="35">
        <f t="shared" si="1"/>
        <v>1162.1200000000001</v>
      </c>
      <c r="E7" s="35">
        <f t="shared" si="1"/>
        <v>1148.92</v>
      </c>
      <c r="F7" s="35">
        <f t="shared" si="1"/>
        <v>1169.7300000000002</v>
      </c>
      <c r="G7" s="35">
        <f t="shared" si="1"/>
        <v>1258.2300000000002</v>
      </c>
      <c r="H7" s="35">
        <f t="shared" si="1"/>
        <v>1316.7300000000002</v>
      </c>
      <c r="I7" s="35">
        <f t="shared" si="1"/>
        <v>1360.0300000000002</v>
      </c>
      <c r="J7" s="35">
        <f t="shared" si="1"/>
        <v>1529.1200000000003</v>
      </c>
      <c r="K7" s="35">
        <f t="shared" si="1"/>
        <v>1646.0200000000002</v>
      </c>
      <c r="L7" s="35">
        <f t="shared" si="1"/>
        <v>1583.6200000000003</v>
      </c>
      <c r="M7" s="35">
        <f t="shared" si="1"/>
        <v>1676.7200000000003</v>
      </c>
      <c r="N7" s="35">
        <f t="shared" si="1"/>
        <v>1630.0200000000002</v>
      </c>
      <c r="O7" s="35">
        <f t="shared" si="1"/>
        <v>1567.0200000000002</v>
      </c>
      <c r="P7" s="35">
        <f t="shared" si="1"/>
        <v>1562.3200000000002</v>
      </c>
      <c r="Q7" s="35">
        <f t="shared" si="1"/>
        <v>1526.42</v>
      </c>
      <c r="R7" s="35">
        <f t="shared" si="1"/>
        <v>1542.5200000000002</v>
      </c>
      <c r="S7" s="35">
        <f t="shared" si="1"/>
        <v>1512.7200000000003</v>
      </c>
      <c r="T7" s="35">
        <f t="shared" si="1"/>
        <v>1495.54</v>
      </c>
      <c r="U7" s="35">
        <f t="shared" si="1"/>
        <v>1555.24</v>
      </c>
      <c r="V7" s="35">
        <f t="shared" si="1"/>
        <v>1571.44</v>
      </c>
      <c r="W7" s="35">
        <f t="shared" si="1"/>
        <v>1511.2200000000003</v>
      </c>
      <c r="X7" s="35">
        <f t="shared" si="1"/>
        <v>1580.7200000000003</v>
      </c>
      <c r="Y7" s="35">
        <f t="shared" si="1"/>
        <v>1656.3200000000002</v>
      </c>
      <c r="Z7" s="35">
        <f t="shared" si="1"/>
        <v>1836.42</v>
      </c>
      <c r="AA7" s="35">
        <f t="shared" si="1"/>
        <v>1784.0200000000002</v>
      </c>
      <c r="AB7" s="35">
        <f>AB116</f>
        <v>1635.3200000000002</v>
      </c>
      <c r="AC7" s="35">
        <f t="shared" si="1"/>
        <v>1494.72</v>
      </c>
      <c r="AD7" s="35">
        <f t="shared" si="1"/>
        <v>1678.42</v>
      </c>
      <c r="AE7" s="35">
        <f t="shared" si="1"/>
        <v>1317.21</v>
      </c>
      <c r="AF7" s="35">
        <f t="shared" si="1"/>
        <v>1223.7999999999997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1836.42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1836.42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185" t="s">
        <v>19</v>
      </c>
      <c r="AI10" s="18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31.2</v>
      </c>
      <c r="C11" s="43">
        <v>31.2</v>
      </c>
      <c r="D11" s="43">
        <v>31.2</v>
      </c>
      <c r="E11" s="43">
        <v>31.2</v>
      </c>
      <c r="F11" s="43">
        <v>30.11</v>
      </c>
      <c r="G11" s="43">
        <v>30.11</v>
      </c>
      <c r="H11" s="43">
        <v>30.11</v>
      </c>
      <c r="I11" s="43">
        <v>30.11</v>
      </c>
      <c r="J11" s="43">
        <v>28.1</v>
      </c>
      <c r="K11" s="43">
        <v>28.1</v>
      </c>
      <c r="L11" s="43">
        <v>28.1</v>
      </c>
      <c r="M11" s="43">
        <v>28.1</v>
      </c>
      <c r="N11" s="43">
        <v>28.1</v>
      </c>
      <c r="O11" s="43">
        <v>28.1</v>
      </c>
      <c r="P11" s="43">
        <v>28.1</v>
      </c>
      <c r="Q11" s="43">
        <v>28.1</v>
      </c>
      <c r="R11" s="43">
        <v>28.1</v>
      </c>
      <c r="S11" s="43">
        <v>28.1</v>
      </c>
      <c r="T11" s="43">
        <v>27.52</v>
      </c>
      <c r="U11" s="43">
        <v>27.52</v>
      </c>
      <c r="V11" s="43">
        <v>27.52</v>
      </c>
      <c r="W11" s="43">
        <v>27.3</v>
      </c>
      <c r="X11" s="43">
        <v>27.3</v>
      </c>
      <c r="Y11" s="43">
        <v>28.3</v>
      </c>
      <c r="Z11" s="43">
        <v>28.3</v>
      </c>
      <c r="AA11" s="43">
        <v>28.3</v>
      </c>
      <c r="AB11" s="43">
        <v>30.1</v>
      </c>
      <c r="AC11" s="43">
        <v>30.1</v>
      </c>
      <c r="AD11" s="43">
        <v>30.1</v>
      </c>
      <c r="AE11" s="43">
        <v>28.2</v>
      </c>
      <c r="AF11" s="43">
        <v>28.2</v>
      </c>
      <c r="AG11" s="45">
        <v>86</v>
      </c>
      <c r="AH11" s="46">
        <f t="shared" ref="AH11:AH74" si="2">MAX(B11:AF11)</f>
        <v>31.2</v>
      </c>
      <c r="AI11" s="47">
        <f t="shared" ref="AI11:AI74" si="3">MIN(B11:AF11)</f>
        <v>27.3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19.3</v>
      </c>
      <c r="C12" s="43">
        <v>19.3</v>
      </c>
      <c r="D12" s="43">
        <v>19.3</v>
      </c>
      <c r="E12" s="43">
        <v>19.3</v>
      </c>
      <c r="F12" s="43">
        <v>25</v>
      </c>
      <c r="G12" s="43">
        <v>25</v>
      </c>
      <c r="H12" s="43">
        <v>25</v>
      </c>
      <c r="I12" s="43">
        <v>25</v>
      </c>
      <c r="J12" s="43">
        <v>23</v>
      </c>
      <c r="K12" s="43">
        <v>23</v>
      </c>
      <c r="L12" s="43">
        <v>23</v>
      </c>
      <c r="M12" s="43">
        <v>23</v>
      </c>
      <c r="N12" s="43">
        <v>23</v>
      </c>
      <c r="O12" s="43">
        <v>23</v>
      </c>
      <c r="P12" s="43">
        <v>23</v>
      </c>
      <c r="Q12" s="43">
        <v>23</v>
      </c>
      <c r="R12" s="43">
        <v>23</v>
      </c>
      <c r="S12" s="43">
        <v>23</v>
      </c>
      <c r="T12" s="43">
        <v>22</v>
      </c>
      <c r="U12" s="43">
        <v>22</v>
      </c>
      <c r="V12" s="43">
        <v>22</v>
      </c>
      <c r="W12" s="43">
        <v>22</v>
      </c>
      <c r="X12" s="43">
        <v>22</v>
      </c>
      <c r="Y12" s="43">
        <v>23</v>
      </c>
      <c r="Z12" s="43">
        <v>23</v>
      </c>
      <c r="AA12" s="43">
        <v>23</v>
      </c>
      <c r="AB12" s="43">
        <v>23</v>
      </c>
      <c r="AC12" s="43">
        <v>23</v>
      </c>
      <c r="AD12" s="43">
        <v>23</v>
      </c>
      <c r="AE12" s="43">
        <v>22</v>
      </c>
      <c r="AF12" s="43">
        <v>22</v>
      </c>
      <c r="AG12" s="48">
        <v>82</v>
      </c>
      <c r="AH12" s="46">
        <f t="shared" si="2"/>
        <v>25</v>
      </c>
      <c r="AI12" s="47">
        <f t="shared" si="3"/>
        <v>19.3</v>
      </c>
      <c r="AK12" s="49"/>
      <c r="AL12" s="50" t="str">
        <f ca="1">MID(CELL("filename",C7),FIND("]",CELL("filename",C7))+1,600)</f>
        <v>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15.3</v>
      </c>
      <c r="C13" s="43">
        <v>15.3</v>
      </c>
      <c r="D13" s="43">
        <v>15.3</v>
      </c>
      <c r="E13" s="43">
        <v>15.3</v>
      </c>
      <c r="F13" s="43">
        <v>15.3</v>
      </c>
      <c r="G13" s="43">
        <v>15.3</v>
      </c>
      <c r="H13" s="43">
        <v>15.3</v>
      </c>
      <c r="I13" s="43">
        <v>15.3</v>
      </c>
      <c r="J13" s="43">
        <v>15.3</v>
      </c>
      <c r="K13" s="43">
        <v>15.3</v>
      </c>
      <c r="L13" s="43">
        <v>15.3</v>
      </c>
      <c r="M13" s="43">
        <v>15.3</v>
      </c>
      <c r="N13" s="43">
        <v>15.3</v>
      </c>
      <c r="O13" s="43">
        <v>15.3</v>
      </c>
      <c r="P13" s="43">
        <v>15.3</v>
      </c>
      <c r="Q13" s="43">
        <v>15.3</v>
      </c>
      <c r="R13" s="43">
        <v>15.3</v>
      </c>
      <c r="S13" s="43">
        <v>15.3</v>
      </c>
      <c r="T13" s="43">
        <v>17.3</v>
      </c>
      <c r="U13" s="43">
        <v>17.3</v>
      </c>
      <c r="V13" s="43">
        <v>17.3</v>
      </c>
      <c r="W13" s="43">
        <v>17.3</v>
      </c>
      <c r="X13" s="43">
        <v>17.3</v>
      </c>
      <c r="Y13" s="43">
        <v>17.3</v>
      </c>
      <c r="Z13" s="43">
        <v>17.3</v>
      </c>
      <c r="AA13" s="43">
        <v>17.3</v>
      </c>
      <c r="AB13" s="43">
        <v>17.3</v>
      </c>
      <c r="AC13" s="43">
        <v>17.3</v>
      </c>
      <c r="AD13" s="43">
        <v>17.3</v>
      </c>
      <c r="AE13" s="43">
        <v>18.899999999999999</v>
      </c>
      <c r="AF13" s="43">
        <v>18.899999999999999</v>
      </c>
      <c r="AG13" s="48">
        <v>78</v>
      </c>
      <c r="AH13" s="46">
        <f t="shared" si="2"/>
        <v>18.899999999999999</v>
      </c>
      <c r="AI13" s="47">
        <f t="shared" si="3"/>
        <v>15.3</v>
      </c>
      <c r="AK13" s="49"/>
      <c r="AL13" s="50" t="str">
        <f ca="1">"Daily Load Curve(Excluding of Export) of Nepal ("&amp;A4&amp;" "&amp;B4&amp;")"</f>
        <v>Daily Load Curve(Excluding of Export) of Nepal (Nepali Date: 2080/10/9)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12.6</v>
      </c>
      <c r="C14" s="43">
        <v>12.6</v>
      </c>
      <c r="D14" s="43">
        <v>12.6</v>
      </c>
      <c r="E14" s="43">
        <v>12.6</v>
      </c>
      <c r="F14" s="43">
        <v>14</v>
      </c>
      <c r="G14" s="43">
        <v>14</v>
      </c>
      <c r="H14" s="43">
        <v>14</v>
      </c>
      <c r="I14" s="43">
        <v>14</v>
      </c>
      <c r="J14" s="43">
        <v>14</v>
      </c>
      <c r="K14" s="43">
        <v>14</v>
      </c>
      <c r="L14" s="43">
        <v>14</v>
      </c>
      <c r="M14" s="43">
        <v>14</v>
      </c>
      <c r="N14" s="43">
        <v>14</v>
      </c>
      <c r="O14" s="43">
        <v>14</v>
      </c>
      <c r="P14" s="43">
        <v>14</v>
      </c>
      <c r="Q14" s="43">
        <v>14</v>
      </c>
      <c r="R14" s="43">
        <v>14</v>
      </c>
      <c r="S14" s="43">
        <v>14</v>
      </c>
      <c r="T14" s="43">
        <v>13.2</v>
      </c>
      <c r="U14" s="43">
        <v>13.2</v>
      </c>
      <c r="V14" s="43">
        <v>13.2</v>
      </c>
      <c r="W14" s="43">
        <v>13.2</v>
      </c>
      <c r="X14" s="43">
        <v>13.2</v>
      </c>
      <c r="Y14" s="43">
        <v>13.2</v>
      </c>
      <c r="Z14" s="43">
        <v>13.2</v>
      </c>
      <c r="AA14" s="43">
        <v>13.2</v>
      </c>
      <c r="AB14" s="43">
        <v>13.2</v>
      </c>
      <c r="AC14" s="43">
        <v>13.2</v>
      </c>
      <c r="AD14" s="43">
        <v>13.2</v>
      </c>
      <c r="AE14" s="43">
        <v>16</v>
      </c>
      <c r="AF14" s="43">
        <v>16</v>
      </c>
      <c r="AG14" s="48">
        <v>77</v>
      </c>
      <c r="AH14" s="46">
        <f t="shared" si="2"/>
        <v>16</v>
      </c>
      <c r="AI14" s="47">
        <f t="shared" si="3"/>
        <v>12.6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25.5</v>
      </c>
      <c r="C15" s="43">
        <v>25.5</v>
      </c>
      <c r="D15" s="43">
        <v>25.5</v>
      </c>
      <c r="E15" s="43">
        <v>25.5</v>
      </c>
      <c r="F15" s="43">
        <v>31</v>
      </c>
      <c r="G15" s="43">
        <v>31</v>
      </c>
      <c r="H15" s="43">
        <v>31</v>
      </c>
      <c r="I15" s="43">
        <v>31</v>
      </c>
      <c r="J15" s="43">
        <v>31</v>
      </c>
      <c r="K15" s="43">
        <v>31</v>
      </c>
      <c r="L15" s="43">
        <v>31</v>
      </c>
      <c r="M15" s="43">
        <v>31</v>
      </c>
      <c r="N15" s="43">
        <v>31</v>
      </c>
      <c r="O15" s="43">
        <v>31</v>
      </c>
      <c r="P15" s="43">
        <v>31</v>
      </c>
      <c r="Q15" s="43">
        <v>31</v>
      </c>
      <c r="R15" s="43">
        <v>31</v>
      </c>
      <c r="S15" s="43">
        <v>31</v>
      </c>
      <c r="T15" s="43">
        <v>26.6</v>
      </c>
      <c r="U15" s="43">
        <v>26.6</v>
      </c>
      <c r="V15" s="43">
        <v>26.6</v>
      </c>
      <c r="W15" s="43">
        <v>25.5</v>
      </c>
      <c r="X15" s="43">
        <v>25.5</v>
      </c>
      <c r="Y15" s="43">
        <v>25.5</v>
      </c>
      <c r="Z15" s="43">
        <v>25.5</v>
      </c>
      <c r="AA15" s="43">
        <v>25.5</v>
      </c>
      <c r="AB15" s="43">
        <v>25.5</v>
      </c>
      <c r="AC15" s="43">
        <v>25.5</v>
      </c>
      <c r="AD15" s="43">
        <v>25.5</v>
      </c>
      <c r="AE15" s="43">
        <v>27.3</v>
      </c>
      <c r="AF15" s="43">
        <v>27.3</v>
      </c>
      <c r="AG15" s="48">
        <v>73</v>
      </c>
      <c r="AH15" s="46">
        <f t="shared" si="2"/>
        <v>31</v>
      </c>
      <c r="AI15" s="47">
        <f t="shared" si="3"/>
        <v>25.5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8.1999999999999993</v>
      </c>
      <c r="C16" s="43">
        <v>8.1999999999999993</v>
      </c>
      <c r="D16" s="43">
        <v>8.1999999999999993</v>
      </c>
      <c r="E16" s="43">
        <v>8.1999999999999993</v>
      </c>
      <c r="F16" s="43">
        <v>9.6</v>
      </c>
      <c r="G16" s="43">
        <v>9.6</v>
      </c>
      <c r="H16" s="43">
        <v>9.6</v>
      </c>
      <c r="I16" s="43">
        <v>9.6</v>
      </c>
      <c r="J16" s="43">
        <v>9.6</v>
      </c>
      <c r="K16" s="43">
        <v>9.6</v>
      </c>
      <c r="L16" s="43">
        <v>9.6</v>
      </c>
      <c r="M16" s="43">
        <v>9.6</v>
      </c>
      <c r="N16" s="43">
        <v>9.6</v>
      </c>
      <c r="O16" s="43">
        <v>9.6</v>
      </c>
      <c r="P16" s="43">
        <v>9.6</v>
      </c>
      <c r="Q16" s="43">
        <v>9.6</v>
      </c>
      <c r="R16" s="43">
        <v>9.6</v>
      </c>
      <c r="S16" s="43">
        <v>9.6</v>
      </c>
      <c r="T16" s="43">
        <v>8.6</v>
      </c>
      <c r="U16" s="43">
        <v>8.6</v>
      </c>
      <c r="V16" s="43">
        <v>8.6</v>
      </c>
      <c r="W16" s="43">
        <v>9.1</v>
      </c>
      <c r="X16" s="43">
        <v>9.1</v>
      </c>
      <c r="Y16" s="43">
        <v>9.1</v>
      </c>
      <c r="Z16" s="43">
        <v>9.1</v>
      </c>
      <c r="AA16" s="43">
        <v>9.1</v>
      </c>
      <c r="AB16" s="43">
        <v>9.1</v>
      </c>
      <c r="AC16" s="43">
        <v>9.1</v>
      </c>
      <c r="AD16" s="43">
        <v>9.1</v>
      </c>
      <c r="AE16" s="43">
        <v>10.3</v>
      </c>
      <c r="AF16" s="43">
        <v>10.3</v>
      </c>
      <c r="AG16" s="48">
        <v>71</v>
      </c>
      <c r="AH16" s="46">
        <f t="shared" si="2"/>
        <v>10.3</v>
      </c>
      <c r="AI16" s="47">
        <f t="shared" si="3"/>
        <v>8.1999999999999993</v>
      </c>
      <c r="AK16" s="49"/>
      <c r="AL16" s="52" t="s">
        <v>7</v>
      </c>
      <c r="AM16" s="57">
        <f t="shared" ref="AM16:AR16" si="4">B71</f>
        <v>690.82000000000016</v>
      </c>
      <c r="AN16" s="57">
        <f t="shared" si="4"/>
        <v>690.82000000000016</v>
      </c>
      <c r="AO16" s="57">
        <f t="shared" si="4"/>
        <v>690.82000000000016</v>
      </c>
      <c r="AP16" s="57">
        <f t="shared" si="4"/>
        <v>690.82000000000016</v>
      </c>
      <c r="AQ16" s="57">
        <f t="shared" si="4"/>
        <v>706.0300000000002</v>
      </c>
      <c r="AR16" s="57">
        <f t="shared" si="4"/>
        <v>706.0300000000002</v>
      </c>
      <c r="AS16" s="57">
        <f>I71</f>
        <v>706.0300000000002</v>
      </c>
      <c r="AT16" s="57">
        <f>K71</f>
        <v>702.02000000000021</v>
      </c>
      <c r="AU16" s="57">
        <f t="shared" ref="AU16:BD16" si="5">M71</f>
        <v>702.02000000000021</v>
      </c>
      <c r="AV16" s="57">
        <f t="shared" si="5"/>
        <v>702.02000000000021</v>
      </c>
      <c r="AW16" s="57">
        <f t="shared" si="5"/>
        <v>702.02000000000021</v>
      </c>
      <c r="AX16" s="57">
        <f t="shared" si="5"/>
        <v>702.02000000000021</v>
      </c>
      <c r="AY16" s="57">
        <f t="shared" si="5"/>
        <v>702.02000000000021</v>
      </c>
      <c r="AZ16" s="57">
        <f t="shared" si="5"/>
        <v>702.02000000000021</v>
      </c>
      <c r="BA16" s="57">
        <f t="shared" si="5"/>
        <v>669.4200000000003</v>
      </c>
      <c r="BB16" s="57">
        <f t="shared" si="5"/>
        <v>650.43000000000006</v>
      </c>
      <c r="BC16" s="57">
        <f t="shared" si="5"/>
        <v>650.43000000000006</v>
      </c>
      <c r="BD16" s="57">
        <f t="shared" si="5"/>
        <v>650.43000000000006</v>
      </c>
      <c r="BE16" s="58">
        <f>X71</f>
        <v>648.81000000000017</v>
      </c>
      <c r="BF16" s="58">
        <f>Z71</f>
        <v>650.81000000000017</v>
      </c>
      <c r="BG16" s="58">
        <f>AB71</f>
        <v>651.0100000000001</v>
      </c>
      <c r="BH16" s="58">
        <f>AD71</f>
        <v>641.71</v>
      </c>
      <c r="BI16" s="58">
        <f>AE71</f>
        <v>725.5999999999998</v>
      </c>
      <c r="BJ16" s="58">
        <f>AF71</f>
        <v>720.29999999999973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10.1</v>
      </c>
      <c r="C17" s="44">
        <v>10.1</v>
      </c>
      <c r="D17" s="44">
        <v>10.1</v>
      </c>
      <c r="E17" s="44">
        <v>10.1</v>
      </c>
      <c r="F17" s="44">
        <v>11.1</v>
      </c>
      <c r="G17" s="44">
        <v>11.1</v>
      </c>
      <c r="H17" s="44">
        <v>11.1</v>
      </c>
      <c r="I17" s="44">
        <v>11.1</v>
      </c>
      <c r="J17" s="44">
        <v>11.1</v>
      </c>
      <c r="K17" s="44">
        <v>11.1</v>
      </c>
      <c r="L17" s="44">
        <v>11.1</v>
      </c>
      <c r="M17" s="44">
        <v>11.1</v>
      </c>
      <c r="N17" s="44">
        <v>11.1</v>
      </c>
      <c r="O17" s="44">
        <v>11.1</v>
      </c>
      <c r="P17" s="44">
        <v>11.1</v>
      </c>
      <c r="Q17" s="44">
        <v>11.1</v>
      </c>
      <c r="R17" s="44">
        <v>11.1</v>
      </c>
      <c r="S17" s="44">
        <v>11.1</v>
      </c>
      <c r="T17" s="44">
        <v>12.9</v>
      </c>
      <c r="U17" s="44">
        <v>12.9</v>
      </c>
      <c r="V17" s="44">
        <v>12.9</v>
      </c>
      <c r="W17" s="44">
        <v>11.6</v>
      </c>
      <c r="X17" s="44">
        <v>11.6</v>
      </c>
      <c r="Y17" s="44">
        <v>11.6</v>
      </c>
      <c r="Z17" s="44">
        <v>11.6</v>
      </c>
      <c r="AA17" s="44">
        <v>11.6</v>
      </c>
      <c r="AB17" s="44">
        <v>11.6</v>
      </c>
      <c r="AC17" s="44">
        <v>11.6</v>
      </c>
      <c r="AD17" s="44">
        <v>11.6</v>
      </c>
      <c r="AE17" s="44">
        <v>28.2</v>
      </c>
      <c r="AF17" s="44">
        <v>22.1</v>
      </c>
      <c r="AG17" s="45">
        <v>54</v>
      </c>
      <c r="AH17" s="46">
        <f t="shared" si="2"/>
        <v>28.2</v>
      </c>
      <c r="AI17" s="47">
        <f t="shared" si="3"/>
        <v>10.1</v>
      </c>
      <c r="AK17" s="49"/>
      <c r="AL17" s="52" t="s">
        <v>29</v>
      </c>
      <c r="AM17" s="57">
        <f t="shared" ref="AM17:AR17" si="6">B78</f>
        <v>99.5</v>
      </c>
      <c r="AN17" s="57">
        <f t="shared" si="6"/>
        <v>0</v>
      </c>
      <c r="AO17" s="57">
        <f t="shared" si="6"/>
        <v>100.29999999999998</v>
      </c>
      <c r="AP17" s="57">
        <f t="shared" si="6"/>
        <v>99.100000000000009</v>
      </c>
      <c r="AQ17" s="57">
        <f t="shared" si="6"/>
        <v>96.7</v>
      </c>
      <c r="AR17" s="57">
        <f t="shared" si="6"/>
        <v>96.7</v>
      </c>
      <c r="AS17" s="57">
        <f>I78</f>
        <v>244.70000000000002</v>
      </c>
      <c r="AT17" s="57">
        <f>K78</f>
        <v>368.19999999999993</v>
      </c>
      <c r="AU17" s="57">
        <f t="shared" ref="AU17:BD17" si="7">M78</f>
        <v>359.79999999999995</v>
      </c>
      <c r="AV17" s="57">
        <f t="shared" si="7"/>
        <v>238.5</v>
      </c>
      <c r="AW17" s="57">
        <f t="shared" si="7"/>
        <v>136.9</v>
      </c>
      <c r="AX17" s="57">
        <f t="shared" si="7"/>
        <v>96.800000000000011</v>
      </c>
      <c r="AY17" s="57">
        <f t="shared" si="7"/>
        <v>96.800000000000011</v>
      </c>
      <c r="AZ17" s="57">
        <f t="shared" si="7"/>
        <v>96.800000000000011</v>
      </c>
      <c r="BA17" s="57">
        <f t="shared" si="7"/>
        <v>96.800000000000011</v>
      </c>
      <c r="BB17" s="57">
        <f t="shared" si="7"/>
        <v>86.509999999999991</v>
      </c>
      <c r="BC17" s="57">
        <f t="shared" si="7"/>
        <v>86.509999999999991</v>
      </c>
      <c r="BD17" s="57">
        <f t="shared" si="7"/>
        <v>177.21</v>
      </c>
      <c r="BE17" s="58">
        <f>X78</f>
        <v>225.41000000000003</v>
      </c>
      <c r="BF17" s="58">
        <f>Z78</f>
        <v>436.31</v>
      </c>
      <c r="BG17" s="58">
        <f>AB78</f>
        <v>514.11</v>
      </c>
      <c r="BH17" s="58">
        <f>AD78</f>
        <v>442.11</v>
      </c>
      <c r="BI17" s="58">
        <f>AE78</f>
        <v>242.81000000000003</v>
      </c>
      <c r="BJ17" s="58">
        <f>AF78</f>
        <v>103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8.5</v>
      </c>
      <c r="C18" s="44">
        <v>8.5</v>
      </c>
      <c r="D18" s="44">
        <v>8.5</v>
      </c>
      <c r="E18" s="44">
        <v>8.5</v>
      </c>
      <c r="F18" s="44">
        <v>9</v>
      </c>
      <c r="G18" s="44">
        <v>9</v>
      </c>
      <c r="H18" s="44">
        <v>9</v>
      </c>
      <c r="I18" s="44">
        <v>9</v>
      </c>
      <c r="J18" s="44">
        <v>9</v>
      </c>
      <c r="K18" s="44">
        <v>9</v>
      </c>
      <c r="L18" s="44">
        <v>9</v>
      </c>
      <c r="M18" s="44">
        <v>9</v>
      </c>
      <c r="N18" s="44">
        <v>9</v>
      </c>
      <c r="O18" s="44">
        <v>9</v>
      </c>
      <c r="P18" s="44">
        <v>9</v>
      </c>
      <c r="Q18" s="44">
        <v>9</v>
      </c>
      <c r="R18" s="44">
        <v>9</v>
      </c>
      <c r="S18" s="44">
        <v>9</v>
      </c>
      <c r="T18" s="44">
        <v>8.5</v>
      </c>
      <c r="U18" s="44">
        <v>8.5</v>
      </c>
      <c r="V18" s="44">
        <v>8.5</v>
      </c>
      <c r="W18" s="44">
        <v>8.5</v>
      </c>
      <c r="X18" s="44">
        <v>8.5</v>
      </c>
      <c r="Y18" s="44">
        <v>8.5</v>
      </c>
      <c r="Z18" s="44">
        <v>8.5</v>
      </c>
      <c r="AA18" s="44">
        <v>8.5</v>
      </c>
      <c r="AB18" s="44">
        <v>8.5</v>
      </c>
      <c r="AC18" s="44">
        <v>8.5</v>
      </c>
      <c r="AD18" s="44">
        <v>8.5</v>
      </c>
      <c r="AE18" s="44">
        <v>10.199999999999999</v>
      </c>
      <c r="AF18" s="44">
        <v>10.199999999999999</v>
      </c>
      <c r="AG18" s="48">
        <v>52.465000000000003</v>
      </c>
      <c r="AH18" s="46">
        <f t="shared" si="2"/>
        <v>10.199999999999999</v>
      </c>
      <c r="AI18" s="47">
        <f t="shared" si="3"/>
        <v>8.5</v>
      </c>
      <c r="AK18" s="49"/>
      <c r="AL18" s="52" t="s">
        <v>31</v>
      </c>
      <c r="AM18" s="57">
        <f t="shared" ref="AM18:AR18" si="8">B92</f>
        <v>94.5</v>
      </c>
      <c r="AN18" s="57">
        <f t="shared" si="8"/>
        <v>93</v>
      </c>
      <c r="AO18" s="57">
        <f t="shared" si="8"/>
        <v>91.399999999999991</v>
      </c>
      <c r="AP18" s="57">
        <f t="shared" si="8"/>
        <v>89.899999999999991</v>
      </c>
      <c r="AQ18" s="57">
        <f t="shared" si="8"/>
        <v>89.899999999999991</v>
      </c>
      <c r="AR18" s="57">
        <f t="shared" si="8"/>
        <v>165.70000000000002</v>
      </c>
      <c r="AS18" s="57">
        <f>I92</f>
        <v>243.30000000000004</v>
      </c>
      <c r="AT18" s="57">
        <f>K92</f>
        <v>337.50000000000006</v>
      </c>
      <c r="AU18" s="57">
        <f t="shared" ref="AU18:BD18" si="9">M92</f>
        <v>344.60000000000008</v>
      </c>
      <c r="AV18" s="57">
        <f t="shared" si="9"/>
        <v>345.20000000000005</v>
      </c>
      <c r="AW18" s="57">
        <f t="shared" si="9"/>
        <v>288.90000000000009</v>
      </c>
      <c r="AX18" s="57">
        <f t="shared" si="9"/>
        <v>270.40000000000003</v>
      </c>
      <c r="AY18" s="57">
        <f t="shared" si="9"/>
        <v>188.20000000000005</v>
      </c>
      <c r="AZ18" s="57">
        <f t="shared" si="9"/>
        <v>166.90000000000003</v>
      </c>
      <c r="BA18" s="57">
        <f t="shared" si="9"/>
        <v>175.80000000000004</v>
      </c>
      <c r="BB18" s="57">
        <f t="shared" si="9"/>
        <v>175.7</v>
      </c>
      <c r="BC18" s="57">
        <f t="shared" si="9"/>
        <v>175.7</v>
      </c>
      <c r="BD18" s="57">
        <f t="shared" si="9"/>
        <v>214.2</v>
      </c>
      <c r="BE18" s="58">
        <f>X92</f>
        <v>334.3</v>
      </c>
      <c r="BF18" s="58">
        <f>Z92</f>
        <v>359</v>
      </c>
      <c r="BG18" s="58">
        <f>AB92</f>
        <v>376</v>
      </c>
      <c r="BH18" s="58">
        <f>AD92</f>
        <v>288.10000000000002</v>
      </c>
      <c r="BI18" s="58">
        <f>AE92</f>
        <v>211.9</v>
      </c>
      <c r="BJ18" s="58">
        <f>AF92</f>
        <v>91.1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12</v>
      </c>
      <c r="C19" s="44">
        <v>12</v>
      </c>
      <c r="D19" s="44">
        <v>12</v>
      </c>
      <c r="E19" s="44">
        <v>12</v>
      </c>
      <c r="F19" s="44">
        <v>12.8</v>
      </c>
      <c r="G19" s="44">
        <v>12.8</v>
      </c>
      <c r="H19" s="44">
        <v>12.8</v>
      </c>
      <c r="I19" s="44">
        <v>12.8</v>
      </c>
      <c r="J19" s="44">
        <v>12.8</v>
      </c>
      <c r="K19" s="44">
        <v>12.8</v>
      </c>
      <c r="L19" s="44">
        <v>12.8</v>
      </c>
      <c r="M19" s="44">
        <v>12.8</v>
      </c>
      <c r="N19" s="44">
        <v>12.8</v>
      </c>
      <c r="O19" s="44">
        <v>12.8</v>
      </c>
      <c r="P19" s="44">
        <v>12.8</v>
      </c>
      <c r="Q19" s="44">
        <v>12.8</v>
      </c>
      <c r="R19" s="44">
        <v>12.8</v>
      </c>
      <c r="S19" s="44">
        <v>12.8</v>
      </c>
      <c r="T19" s="44">
        <v>10</v>
      </c>
      <c r="U19" s="44">
        <v>10</v>
      </c>
      <c r="V19" s="44">
        <v>10</v>
      </c>
      <c r="W19" s="44">
        <v>10.5</v>
      </c>
      <c r="X19" s="44">
        <v>10.5</v>
      </c>
      <c r="Y19" s="44">
        <v>10.5</v>
      </c>
      <c r="Z19" s="44">
        <v>10.5</v>
      </c>
      <c r="AA19" s="44">
        <v>10.5</v>
      </c>
      <c r="AB19" s="44">
        <v>10.5</v>
      </c>
      <c r="AC19" s="44">
        <v>10.5</v>
      </c>
      <c r="AD19" s="44">
        <v>10.5</v>
      </c>
      <c r="AE19" s="44">
        <v>10.5</v>
      </c>
      <c r="AF19" s="44">
        <v>10.5</v>
      </c>
      <c r="AG19" s="48">
        <v>52.4</v>
      </c>
      <c r="AH19" s="46">
        <f t="shared" si="2"/>
        <v>12.8</v>
      </c>
      <c r="AI19" s="47">
        <f t="shared" si="3"/>
        <v>10</v>
      </c>
      <c r="AK19" s="49"/>
      <c r="AL19" s="52" t="s">
        <v>33</v>
      </c>
      <c r="AM19" s="57">
        <f t="shared" ref="AM19:AR19" si="10">B108</f>
        <v>330.5</v>
      </c>
      <c r="AN19" s="57">
        <f t="shared" si="10"/>
        <v>313.59999999999997</v>
      </c>
      <c r="AO19" s="57">
        <f t="shared" si="10"/>
        <v>279.59999999999997</v>
      </c>
      <c r="AP19" s="57">
        <f t="shared" si="10"/>
        <v>269.09999999999997</v>
      </c>
      <c r="AQ19" s="57">
        <f t="shared" si="10"/>
        <v>277.09999999999997</v>
      </c>
      <c r="AR19" s="57">
        <f t="shared" si="10"/>
        <v>289.8</v>
      </c>
      <c r="AS19" s="57">
        <f>I108</f>
        <v>166</v>
      </c>
      <c r="AT19" s="57">
        <f>K108</f>
        <v>238.3</v>
      </c>
      <c r="AU19" s="57">
        <f t="shared" ref="AU19:BD19" si="11">M108</f>
        <v>270.3</v>
      </c>
      <c r="AV19" s="57">
        <f t="shared" si="11"/>
        <v>344.3</v>
      </c>
      <c r="AW19" s="57">
        <f t="shared" si="11"/>
        <v>439.20000000000005</v>
      </c>
      <c r="AX19" s="57">
        <f t="shared" si="11"/>
        <v>493.09999999999997</v>
      </c>
      <c r="AY19" s="57">
        <f t="shared" si="11"/>
        <v>539.4</v>
      </c>
      <c r="AZ19" s="57">
        <f t="shared" si="11"/>
        <v>576.79999999999995</v>
      </c>
      <c r="BA19" s="57">
        <f t="shared" si="11"/>
        <v>570.70000000000005</v>
      </c>
      <c r="BB19" s="57">
        <f t="shared" si="11"/>
        <v>582.9</v>
      </c>
      <c r="BC19" s="57">
        <f t="shared" si="11"/>
        <v>642.59999999999991</v>
      </c>
      <c r="BD19" s="57">
        <f t="shared" si="11"/>
        <v>529.6</v>
      </c>
      <c r="BE19" s="58">
        <f>X108</f>
        <v>372.2</v>
      </c>
      <c r="BF19" s="58">
        <f>Z108</f>
        <v>390.3</v>
      </c>
      <c r="BG19" s="58">
        <f>AB108</f>
        <v>196.49999999999997</v>
      </c>
      <c r="BH19" s="58">
        <f>AD108</f>
        <v>306.5</v>
      </c>
      <c r="BI19" s="58">
        <f>AE108</f>
        <v>181.2</v>
      </c>
      <c r="BJ19" s="58">
        <f>AF108</f>
        <v>309.39999999999998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25.5</v>
      </c>
      <c r="C20" s="44">
        <v>25.5</v>
      </c>
      <c r="D20" s="44">
        <v>25.5</v>
      </c>
      <c r="E20" s="44">
        <v>25.5</v>
      </c>
      <c r="F20" s="44">
        <v>25.5</v>
      </c>
      <c r="G20" s="44">
        <v>25.5</v>
      </c>
      <c r="H20" s="44">
        <v>25.5</v>
      </c>
      <c r="I20" s="44">
        <v>25.5</v>
      </c>
      <c r="J20" s="44">
        <v>25.5</v>
      </c>
      <c r="K20" s="44">
        <v>25.5</v>
      </c>
      <c r="L20" s="44">
        <v>25.5</v>
      </c>
      <c r="M20" s="44">
        <v>25.5</v>
      </c>
      <c r="N20" s="44">
        <v>25.5</v>
      </c>
      <c r="O20" s="44">
        <v>25.5</v>
      </c>
      <c r="P20" s="44">
        <v>25.5</v>
      </c>
      <c r="Q20" s="44">
        <v>25.5</v>
      </c>
      <c r="R20" s="44">
        <v>25.5</v>
      </c>
      <c r="S20" s="44">
        <v>25.5</v>
      </c>
      <c r="T20" s="44">
        <v>24</v>
      </c>
      <c r="U20" s="44">
        <v>24</v>
      </c>
      <c r="V20" s="44">
        <v>24</v>
      </c>
      <c r="W20" s="44">
        <v>24</v>
      </c>
      <c r="X20" s="44">
        <v>24</v>
      </c>
      <c r="Y20" s="44">
        <v>24</v>
      </c>
      <c r="Z20" s="44">
        <v>24</v>
      </c>
      <c r="AA20" s="44">
        <v>24</v>
      </c>
      <c r="AB20" s="44">
        <v>24</v>
      </c>
      <c r="AC20" s="44">
        <v>24</v>
      </c>
      <c r="AD20" s="44">
        <v>24</v>
      </c>
      <c r="AE20" s="44">
        <v>13.2</v>
      </c>
      <c r="AF20" s="44">
        <v>13.2</v>
      </c>
      <c r="AG20" s="48">
        <v>50</v>
      </c>
      <c r="AH20" s="46">
        <f t="shared" si="2"/>
        <v>25.5</v>
      </c>
      <c r="AI20" s="47">
        <f t="shared" si="3"/>
        <v>13.2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18.5</v>
      </c>
      <c r="C21" s="44">
        <v>18.5</v>
      </c>
      <c r="D21" s="44">
        <v>18.5</v>
      </c>
      <c r="E21" s="44">
        <v>18.5</v>
      </c>
      <c r="F21" s="44">
        <v>18.5</v>
      </c>
      <c r="G21" s="44">
        <v>18.5</v>
      </c>
      <c r="H21" s="44">
        <v>18.5</v>
      </c>
      <c r="I21" s="44">
        <v>18.5</v>
      </c>
      <c r="J21" s="44">
        <v>18.5</v>
      </c>
      <c r="K21" s="44">
        <v>18.5</v>
      </c>
      <c r="L21" s="44">
        <v>18.5</v>
      </c>
      <c r="M21" s="44">
        <v>18.5</v>
      </c>
      <c r="N21" s="44">
        <v>18.5</v>
      </c>
      <c r="O21" s="44">
        <v>18.5</v>
      </c>
      <c r="P21" s="44">
        <v>18.5</v>
      </c>
      <c r="Q21" s="44">
        <v>18.5</v>
      </c>
      <c r="R21" s="44">
        <v>18.5</v>
      </c>
      <c r="S21" s="44">
        <v>18.5</v>
      </c>
      <c r="T21" s="44">
        <v>20.11</v>
      </c>
      <c r="U21" s="44">
        <v>20.11</v>
      </c>
      <c r="V21" s="44">
        <v>20.11</v>
      </c>
      <c r="W21" s="44">
        <v>20.11</v>
      </c>
      <c r="X21" s="44">
        <v>20.11</v>
      </c>
      <c r="Y21" s="44">
        <v>20.11</v>
      </c>
      <c r="Z21" s="44">
        <v>20.11</v>
      </c>
      <c r="AA21" s="44">
        <v>20.11</v>
      </c>
      <c r="AB21" s="44">
        <v>20.11</v>
      </c>
      <c r="AC21" s="44">
        <v>20.11</v>
      </c>
      <c r="AD21" s="44">
        <v>20.11</v>
      </c>
      <c r="AE21" s="44">
        <v>24.3</v>
      </c>
      <c r="AF21" s="44">
        <v>24.3</v>
      </c>
      <c r="AG21" s="48">
        <v>45</v>
      </c>
      <c r="AH21" s="46">
        <f t="shared" si="2"/>
        <v>24.3</v>
      </c>
      <c r="AI21" s="47">
        <f t="shared" si="3"/>
        <v>18.5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16.600000000000001</v>
      </c>
      <c r="C22" s="44">
        <v>16.600000000000001</v>
      </c>
      <c r="D22" s="44">
        <v>16.600000000000001</v>
      </c>
      <c r="E22" s="44">
        <v>16.600000000000001</v>
      </c>
      <c r="F22" s="44">
        <v>16.600000000000001</v>
      </c>
      <c r="G22" s="44">
        <v>16.600000000000001</v>
      </c>
      <c r="H22" s="44">
        <v>16.600000000000001</v>
      </c>
      <c r="I22" s="44">
        <v>16.600000000000001</v>
      </c>
      <c r="J22" s="44">
        <v>16.600000000000001</v>
      </c>
      <c r="K22" s="44">
        <v>16.600000000000001</v>
      </c>
      <c r="L22" s="44">
        <v>16.600000000000001</v>
      </c>
      <c r="M22" s="44">
        <v>16.600000000000001</v>
      </c>
      <c r="N22" s="44">
        <v>16.600000000000001</v>
      </c>
      <c r="O22" s="44">
        <v>16.600000000000001</v>
      </c>
      <c r="P22" s="44">
        <v>16.600000000000001</v>
      </c>
      <c r="Q22" s="44">
        <v>16.600000000000001</v>
      </c>
      <c r="R22" s="44">
        <v>16.600000000000001</v>
      </c>
      <c r="S22" s="44">
        <v>16.600000000000001</v>
      </c>
      <c r="T22" s="44">
        <v>16</v>
      </c>
      <c r="U22" s="44">
        <v>16</v>
      </c>
      <c r="V22" s="44">
        <v>16</v>
      </c>
      <c r="W22" s="44">
        <v>16</v>
      </c>
      <c r="X22" s="44">
        <v>16</v>
      </c>
      <c r="Y22" s="44">
        <v>16</v>
      </c>
      <c r="Z22" s="44">
        <v>16</v>
      </c>
      <c r="AA22" s="44">
        <v>16</v>
      </c>
      <c r="AB22" s="44">
        <v>16</v>
      </c>
      <c r="AC22" s="44">
        <v>16</v>
      </c>
      <c r="AD22" s="44">
        <v>16</v>
      </c>
      <c r="AE22" s="44">
        <v>30.3</v>
      </c>
      <c r="AF22" s="44">
        <v>30.3</v>
      </c>
      <c r="AG22" s="48">
        <v>44</v>
      </c>
      <c r="AH22" s="46">
        <f t="shared" si="2"/>
        <v>30.3</v>
      </c>
      <c r="AI22" s="47">
        <f t="shared" si="3"/>
        <v>16</v>
      </c>
      <c r="AK22" s="49"/>
      <c r="AL22" s="59" t="s">
        <v>39</v>
      </c>
      <c r="AM22" s="60">
        <f t="shared" ref="AM22:BJ22" si="16">SUM(AM16:AM21)</f>
        <v>1215.3200000000002</v>
      </c>
      <c r="AN22" s="60">
        <f t="shared" si="16"/>
        <v>1097.42</v>
      </c>
      <c r="AO22" s="60">
        <f t="shared" si="16"/>
        <v>1162.1200000000001</v>
      </c>
      <c r="AP22" s="60">
        <f t="shared" si="16"/>
        <v>1148.92</v>
      </c>
      <c r="AQ22" s="60">
        <f t="shared" si="16"/>
        <v>1169.7300000000002</v>
      </c>
      <c r="AR22" s="60">
        <f t="shared" si="16"/>
        <v>1258.2300000000002</v>
      </c>
      <c r="AS22" s="60">
        <f t="shared" si="16"/>
        <v>1360.0300000000002</v>
      </c>
      <c r="AT22" s="60">
        <f t="shared" si="16"/>
        <v>1646.0200000000002</v>
      </c>
      <c r="AU22" s="60">
        <f t="shared" si="16"/>
        <v>1676.7200000000003</v>
      </c>
      <c r="AV22" s="60">
        <f t="shared" si="16"/>
        <v>1630.0200000000002</v>
      </c>
      <c r="AW22" s="60">
        <f t="shared" si="16"/>
        <v>1567.0200000000002</v>
      </c>
      <c r="AX22" s="60">
        <f t="shared" si="16"/>
        <v>1562.3200000000002</v>
      </c>
      <c r="AY22" s="60">
        <f t="shared" si="16"/>
        <v>1526.42</v>
      </c>
      <c r="AZ22" s="60">
        <f t="shared" si="16"/>
        <v>1542.5200000000002</v>
      </c>
      <c r="BA22" s="60">
        <f t="shared" si="16"/>
        <v>1512.7200000000003</v>
      </c>
      <c r="BB22" s="60">
        <f t="shared" si="16"/>
        <v>1495.54</v>
      </c>
      <c r="BC22" s="60">
        <f t="shared" si="16"/>
        <v>1555.24</v>
      </c>
      <c r="BD22" s="60">
        <f t="shared" si="16"/>
        <v>1571.44</v>
      </c>
      <c r="BE22" s="60">
        <f t="shared" si="16"/>
        <v>1580.7200000000003</v>
      </c>
      <c r="BF22" s="60">
        <f t="shared" si="16"/>
        <v>1836.42</v>
      </c>
      <c r="BG22" s="60">
        <f t="shared" si="16"/>
        <v>1737.6200000000001</v>
      </c>
      <c r="BH22" s="60">
        <f t="shared" si="16"/>
        <v>1678.42</v>
      </c>
      <c r="BI22" s="60">
        <f t="shared" si="16"/>
        <v>1361.51</v>
      </c>
      <c r="BJ22" s="60">
        <f t="shared" si="16"/>
        <v>1223.7999999999997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11.5</v>
      </c>
      <c r="C23" s="44">
        <v>11.5</v>
      </c>
      <c r="D23" s="44">
        <v>11.5</v>
      </c>
      <c r="E23" s="44">
        <v>11.5</v>
      </c>
      <c r="F23" s="44">
        <v>11.5</v>
      </c>
      <c r="G23" s="44">
        <v>11.5</v>
      </c>
      <c r="H23" s="44">
        <v>11.5</v>
      </c>
      <c r="I23" s="44">
        <v>11.5</v>
      </c>
      <c r="J23" s="44">
        <v>11.5</v>
      </c>
      <c r="K23" s="44">
        <v>11.5</v>
      </c>
      <c r="L23" s="44">
        <v>11.5</v>
      </c>
      <c r="M23" s="44">
        <v>11.5</v>
      </c>
      <c r="N23" s="44">
        <v>11.5</v>
      </c>
      <c r="O23" s="44">
        <v>11.5</v>
      </c>
      <c r="P23" s="44">
        <v>11.5</v>
      </c>
      <c r="Q23" s="44">
        <v>11.5</v>
      </c>
      <c r="R23" s="44">
        <v>11.5</v>
      </c>
      <c r="S23" s="44">
        <v>11.5</v>
      </c>
      <c r="T23" s="44">
        <v>8.5</v>
      </c>
      <c r="U23" s="44">
        <v>8.5</v>
      </c>
      <c r="V23" s="44">
        <v>8.5</v>
      </c>
      <c r="W23" s="44">
        <v>8.5</v>
      </c>
      <c r="X23" s="44">
        <v>8.5</v>
      </c>
      <c r="Y23" s="44">
        <v>8.5</v>
      </c>
      <c r="Z23" s="44">
        <v>8.5</v>
      </c>
      <c r="AA23" s="44">
        <v>8.5</v>
      </c>
      <c r="AB23" s="44">
        <v>8.5</v>
      </c>
      <c r="AC23" s="44">
        <v>8.5</v>
      </c>
      <c r="AD23" s="44">
        <v>8.5</v>
      </c>
      <c r="AE23" s="44">
        <v>12</v>
      </c>
      <c r="AF23" s="44">
        <v>12</v>
      </c>
      <c r="AG23" s="48">
        <v>42</v>
      </c>
      <c r="AH23" s="46">
        <f t="shared" si="2"/>
        <v>12</v>
      </c>
      <c r="AI23" s="47">
        <f t="shared" si="3"/>
        <v>8.5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-102.3</v>
      </c>
      <c r="BH23" s="60">
        <f>AD123*-1</f>
        <v>0</v>
      </c>
      <c r="BI23" s="60">
        <f>AE123*-1</f>
        <v>-44.3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13.3</v>
      </c>
      <c r="C24" s="44">
        <v>13.3</v>
      </c>
      <c r="D24" s="44">
        <v>13.3</v>
      </c>
      <c r="E24" s="44">
        <v>13.3</v>
      </c>
      <c r="F24" s="44">
        <v>13.3</v>
      </c>
      <c r="G24" s="44">
        <v>13.3</v>
      </c>
      <c r="H24" s="44">
        <v>13.3</v>
      </c>
      <c r="I24" s="44">
        <v>13.3</v>
      </c>
      <c r="J24" s="44">
        <v>13.3</v>
      </c>
      <c r="K24" s="44">
        <v>13.3</v>
      </c>
      <c r="L24" s="44">
        <v>13.3</v>
      </c>
      <c r="M24" s="44">
        <v>13.3</v>
      </c>
      <c r="N24" s="44">
        <v>13.3</v>
      </c>
      <c r="O24" s="44">
        <v>13.3</v>
      </c>
      <c r="P24" s="44">
        <v>13.3</v>
      </c>
      <c r="Q24" s="44">
        <v>13.3</v>
      </c>
      <c r="R24" s="44">
        <v>13.3</v>
      </c>
      <c r="S24" s="44">
        <v>13.3</v>
      </c>
      <c r="T24" s="44">
        <v>13</v>
      </c>
      <c r="U24" s="44">
        <v>13</v>
      </c>
      <c r="V24" s="44">
        <v>13</v>
      </c>
      <c r="W24" s="44">
        <v>13</v>
      </c>
      <c r="X24" s="44">
        <v>13</v>
      </c>
      <c r="Y24" s="44">
        <v>13</v>
      </c>
      <c r="Z24" s="44">
        <v>13</v>
      </c>
      <c r="AA24" s="44">
        <v>13</v>
      </c>
      <c r="AB24" s="44">
        <v>13</v>
      </c>
      <c r="AC24" s="44">
        <v>14.5</v>
      </c>
      <c r="AD24" s="44">
        <v>14.5</v>
      </c>
      <c r="AE24" s="44">
        <v>14.5</v>
      </c>
      <c r="AF24" s="44">
        <v>14.5</v>
      </c>
      <c r="AG24" s="48">
        <v>40</v>
      </c>
      <c r="AH24" s="46">
        <f t="shared" si="2"/>
        <v>14.5</v>
      </c>
      <c r="AI24" s="47">
        <f t="shared" si="3"/>
        <v>13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9.4</v>
      </c>
      <c r="C25" s="44">
        <v>9.4</v>
      </c>
      <c r="D25" s="44">
        <v>9.4</v>
      </c>
      <c r="E25" s="44">
        <v>9.4</v>
      </c>
      <c r="F25" s="44">
        <v>9.4</v>
      </c>
      <c r="G25" s="44">
        <v>9.4</v>
      </c>
      <c r="H25" s="44">
        <v>9.4</v>
      </c>
      <c r="I25" s="44">
        <v>9.4</v>
      </c>
      <c r="J25" s="44">
        <v>9.4</v>
      </c>
      <c r="K25" s="44">
        <v>9.4</v>
      </c>
      <c r="L25" s="44">
        <v>9.4</v>
      </c>
      <c r="M25" s="44">
        <v>9.4</v>
      </c>
      <c r="N25" s="44">
        <v>9.4</v>
      </c>
      <c r="O25" s="44">
        <v>9.4</v>
      </c>
      <c r="P25" s="44">
        <v>9.4</v>
      </c>
      <c r="Q25" s="44">
        <v>9.4</v>
      </c>
      <c r="R25" s="44">
        <v>9.4</v>
      </c>
      <c r="S25" s="44">
        <v>9.4</v>
      </c>
      <c r="T25" s="44">
        <v>10.8</v>
      </c>
      <c r="U25" s="44">
        <v>10.8</v>
      </c>
      <c r="V25" s="44">
        <v>10.8</v>
      </c>
      <c r="W25" s="44">
        <v>10.8</v>
      </c>
      <c r="X25" s="44">
        <v>10.8</v>
      </c>
      <c r="Y25" s="44">
        <v>10.8</v>
      </c>
      <c r="Z25" s="44">
        <v>10.8</v>
      </c>
      <c r="AA25" s="44">
        <v>10.8</v>
      </c>
      <c r="AB25" s="44">
        <v>10.8</v>
      </c>
      <c r="AC25" s="44">
        <v>0</v>
      </c>
      <c r="AD25" s="44">
        <v>0</v>
      </c>
      <c r="AE25" s="44">
        <v>10.7</v>
      </c>
      <c r="AF25" s="44">
        <v>10.7</v>
      </c>
      <c r="AG25" s="48">
        <v>38.46</v>
      </c>
      <c r="AH25" s="46">
        <f t="shared" si="2"/>
        <v>10.8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1215.3200000000002</v>
      </c>
      <c r="AN25" s="60">
        <f t="shared" si="19"/>
        <v>1097.42</v>
      </c>
      <c r="AO25" s="60">
        <f t="shared" si="19"/>
        <v>1162.1200000000001</v>
      </c>
      <c r="AP25" s="60">
        <f t="shared" si="19"/>
        <v>1148.92</v>
      </c>
      <c r="AQ25" s="60">
        <f t="shared" si="19"/>
        <v>1169.7300000000002</v>
      </c>
      <c r="AR25" s="60">
        <f t="shared" si="19"/>
        <v>1258.2300000000002</v>
      </c>
      <c r="AS25" s="60">
        <f t="shared" si="19"/>
        <v>1360.0300000000002</v>
      </c>
      <c r="AT25" s="60">
        <f t="shared" si="19"/>
        <v>1646.0200000000002</v>
      </c>
      <c r="AU25" s="60">
        <f t="shared" si="19"/>
        <v>1676.7200000000003</v>
      </c>
      <c r="AV25" s="60">
        <f t="shared" si="19"/>
        <v>1630.0200000000002</v>
      </c>
      <c r="AW25" s="60">
        <f t="shared" si="19"/>
        <v>1567.0200000000002</v>
      </c>
      <c r="AX25" s="60">
        <f t="shared" si="19"/>
        <v>1562.3200000000002</v>
      </c>
      <c r="AY25" s="60">
        <f t="shared" si="19"/>
        <v>1526.42</v>
      </c>
      <c r="AZ25" s="60">
        <f t="shared" si="19"/>
        <v>1542.5200000000002</v>
      </c>
      <c r="BA25" s="60">
        <f t="shared" si="19"/>
        <v>1512.7200000000003</v>
      </c>
      <c r="BB25" s="60">
        <f t="shared" si="19"/>
        <v>1495.54</v>
      </c>
      <c r="BC25" s="60">
        <f t="shared" si="19"/>
        <v>1555.24</v>
      </c>
      <c r="BD25" s="60">
        <f t="shared" si="19"/>
        <v>1571.44</v>
      </c>
      <c r="BE25" s="60">
        <f t="shared" si="19"/>
        <v>1580.7200000000003</v>
      </c>
      <c r="BF25" s="60">
        <f t="shared" si="19"/>
        <v>1836.42</v>
      </c>
      <c r="BG25" s="60">
        <f t="shared" si="19"/>
        <v>1635.3200000000002</v>
      </c>
      <c r="BH25" s="60">
        <f t="shared" si="19"/>
        <v>1678.42</v>
      </c>
      <c r="BI25" s="60">
        <f t="shared" si="19"/>
        <v>1317.21</v>
      </c>
      <c r="BJ25" s="60">
        <f t="shared" si="19"/>
        <v>1223.7999999999997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3.9</v>
      </c>
      <c r="C26" s="44">
        <v>3.9</v>
      </c>
      <c r="D26" s="44">
        <v>3.9</v>
      </c>
      <c r="E26" s="44">
        <v>3.9</v>
      </c>
      <c r="F26" s="44">
        <v>3.9</v>
      </c>
      <c r="G26" s="44">
        <v>3.9</v>
      </c>
      <c r="H26" s="44">
        <v>3.9</v>
      </c>
      <c r="I26" s="44">
        <v>3.9</v>
      </c>
      <c r="J26" s="44">
        <v>3.9</v>
      </c>
      <c r="K26" s="44">
        <v>3.9</v>
      </c>
      <c r="L26" s="44">
        <v>3.9</v>
      </c>
      <c r="M26" s="44">
        <v>3.9</v>
      </c>
      <c r="N26" s="44">
        <v>3.9</v>
      </c>
      <c r="O26" s="44">
        <v>3.9</v>
      </c>
      <c r="P26" s="44">
        <v>3.9</v>
      </c>
      <c r="Q26" s="44">
        <v>3.9</v>
      </c>
      <c r="R26" s="44">
        <v>3.9</v>
      </c>
      <c r="S26" s="44">
        <v>3.9</v>
      </c>
      <c r="T26" s="44">
        <v>4</v>
      </c>
      <c r="U26" s="44">
        <v>4</v>
      </c>
      <c r="V26" s="44">
        <v>4</v>
      </c>
      <c r="W26" s="44">
        <v>4</v>
      </c>
      <c r="X26" s="44">
        <v>4</v>
      </c>
      <c r="Y26" s="44">
        <v>4</v>
      </c>
      <c r="Z26" s="44">
        <v>4</v>
      </c>
      <c r="AA26" s="44">
        <v>4</v>
      </c>
      <c r="AB26" s="44">
        <v>4</v>
      </c>
      <c r="AC26" s="44">
        <v>4</v>
      </c>
      <c r="AD26" s="44">
        <v>4</v>
      </c>
      <c r="AE26" s="44">
        <v>5.2</v>
      </c>
      <c r="AF26" s="44">
        <v>5.2</v>
      </c>
      <c r="AG26" s="61">
        <v>38</v>
      </c>
      <c r="AH26" s="46">
        <f t="shared" si="2"/>
        <v>5.2</v>
      </c>
      <c r="AI26" s="47">
        <f t="shared" si="3"/>
        <v>3.9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11.55</v>
      </c>
      <c r="C27" s="44">
        <v>11.55</v>
      </c>
      <c r="D27" s="44">
        <v>11.55</v>
      </c>
      <c r="E27" s="44">
        <v>11.55</v>
      </c>
      <c r="F27" s="44">
        <v>11.55</v>
      </c>
      <c r="G27" s="44">
        <v>11.55</v>
      </c>
      <c r="H27" s="44">
        <v>11.55</v>
      </c>
      <c r="I27" s="44">
        <v>11.55</v>
      </c>
      <c r="J27" s="44">
        <v>11.55</v>
      </c>
      <c r="K27" s="44">
        <v>11.55</v>
      </c>
      <c r="L27" s="44">
        <v>11.55</v>
      </c>
      <c r="M27" s="44">
        <v>11.55</v>
      </c>
      <c r="N27" s="44">
        <v>11.55</v>
      </c>
      <c r="O27" s="44">
        <v>11.55</v>
      </c>
      <c r="P27" s="44">
        <v>11.55</v>
      </c>
      <c r="Q27" s="44">
        <v>11.55</v>
      </c>
      <c r="R27" s="44">
        <v>11.55</v>
      </c>
      <c r="S27" s="44">
        <v>11.55</v>
      </c>
      <c r="T27" s="44">
        <v>10.5</v>
      </c>
      <c r="U27" s="44">
        <v>10.5</v>
      </c>
      <c r="V27" s="44">
        <v>10.5</v>
      </c>
      <c r="W27" s="44">
        <v>10.5</v>
      </c>
      <c r="X27" s="44">
        <v>10.5</v>
      </c>
      <c r="Y27" s="44">
        <v>10.5</v>
      </c>
      <c r="Z27" s="44">
        <v>10.5</v>
      </c>
      <c r="AA27" s="44">
        <v>10.5</v>
      </c>
      <c r="AB27" s="44">
        <v>10.5</v>
      </c>
      <c r="AC27" s="44">
        <v>10.5</v>
      </c>
      <c r="AD27" s="44">
        <v>10.5</v>
      </c>
      <c r="AE27" s="44">
        <v>13</v>
      </c>
      <c r="AF27" s="44">
        <v>13</v>
      </c>
      <c r="AG27" s="48">
        <v>36</v>
      </c>
      <c r="AH27" s="46">
        <f t="shared" si="2"/>
        <v>13</v>
      </c>
      <c r="AI27" s="47">
        <f t="shared" si="3"/>
        <v>10.5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11.6</v>
      </c>
      <c r="C28" s="44">
        <v>11.6</v>
      </c>
      <c r="D28" s="44">
        <v>11.6</v>
      </c>
      <c r="E28" s="44">
        <v>11.6</v>
      </c>
      <c r="F28" s="44">
        <v>11.6</v>
      </c>
      <c r="G28" s="44">
        <v>11.6</v>
      </c>
      <c r="H28" s="44">
        <v>11.6</v>
      </c>
      <c r="I28" s="44">
        <v>11.6</v>
      </c>
      <c r="J28" s="44">
        <v>11.6</v>
      </c>
      <c r="K28" s="44">
        <v>11.6</v>
      </c>
      <c r="L28" s="44">
        <v>11.6</v>
      </c>
      <c r="M28" s="44">
        <v>11.6</v>
      </c>
      <c r="N28" s="44">
        <v>11.6</v>
      </c>
      <c r="O28" s="44">
        <v>11.6</v>
      </c>
      <c r="P28" s="44">
        <v>11.6</v>
      </c>
      <c r="Q28" s="44">
        <v>11.6</v>
      </c>
      <c r="R28" s="44">
        <v>11.6</v>
      </c>
      <c r="S28" s="44">
        <v>11.6</v>
      </c>
      <c r="T28" s="44">
        <v>13</v>
      </c>
      <c r="U28" s="44">
        <v>13</v>
      </c>
      <c r="V28" s="44">
        <v>13</v>
      </c>
      <c r="W28" s="44">
        <v>13</v>
      </c>
      <c r="X28" s="44">
        <v>13</v>
      </c>
      <c r="Y28" s="44">
        <v>13</v>
      </c>
      <c r="Z28" s="44">
        <v>13</v>
      </c>
      <c r="AA28" s="44">
        <v>13</v>
      </c>
      <c r="AB28" s="44">
        <v>13</v>
      </c>
      <c r="AC28" s="44">
        <v>13</v>
      </c>
      <c r="AD28" s="44">
        <v>13</v>
      </c>
      <c r="AE28" s="44">
        <v>14.5</v>
      </c>
      <c r="AF28" s="44">
        <v>14.5</v>
      </c>
      <c r="AG28" s="48">
        <v>35.5</v>
      </c>
      <c r="AH28" s="46">
        <f t="shared" si="2"/>
        <v>14.5</v>
      </c>
      <c r="AI28" s="47">
        <f t="shared" si="3"/>
        <v>11.6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9</v>
      </c>
      <c r="C29" s="44">
        <v>9</v>
      </c>
      <c r="D29" s="44">
        <v>9</v>
      </c>
      <c r="E29" s="44">
        <v>9</v>
      </c>
      <c r="F29" s="44">
        <v>9</v>
      </c>
      <c r="G29" s="44">
        <v>9</v>
      </c>
      <c r="H29" s="44">
        <v>9</v>
      </c>
      <c r="I29" s="44">
        <v>9</v>
      </c>
      <c r="J29" s="44">
        <v>9</v>
      </c>
      <c r="K29" s="44">
        <v>9</v>
      </c>
      <c r="L29" s="44">
        <v>9</v>
      </c>
      <c r="M29" s="44">
        <v>9</v>
      </c>
      <c r="N29" s="44">
        <v>9</v>
      </c>
      <c r="O29" s="44">
        <v>9</v>
      </c>
      <c r="P29" s="44">
        <v>9</v>
      </c>
      <c r="Q29" s="44">
        <v>9</v>
      </c>
      <c r="R29" s="44">
        <v>9</v>
      </c>
      <c r="S29" s="44">
        <v>9</v>
      </c>
      <c r="T29" s="44">
        <v>6</v>
      </c>
      <c r="U29" s="44">
        <v>6</v>
      </c>
      <c r="V29" s="44">
        <v>6</v>
      </c>
      <c r="W29" s="44">
        <v>6</v>
      </c>
      <c r="X29" s="44">
        <v>6</v>
      </c>
      <c r="Y29" s="44">
        <v>6</v>
      </c>
      <c r="Z29" s="44">
        <v>6</v>
      </c>
      <c r="AA29" s="44">
        <v>6</v>
      </c>
      <c r="AB29" s="44">
        <v>6</v>
      </c>
      <c r="AC29" s="44">
        <v>6</v>
      </c>
      <c r="AD29" s="44">
        <v>6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9.3000000000000007</v>
      </c>
      <c r="C30" s="44">
        <v>9.3000000000000007</v>
      </c>
      <c r="D30" s="44">
        <v>9.3000000000000007</v>
      </c>
      <c r="E30" s="44">
        <v>9.3000000000000007</v>
      </c>
      <c r="F30" s="44">
        <v>9.3000000000000007</v>
      </c>
      <c r="G30" s="44">
        <v>9.3000000000000007</v>
      </c>
      <c r="H30" s="44">
        <v>9.3000000000000007</v>
      </c>
      <c r="I30" s="44">
        <v>9.3000000000000007</v>
      </c>
      <c r="J30" s="44">
        <v>9.3000000000000007</v>
      </c>
      <c r="K30" s="44">
        <v>9.3000000000000007</v>
      </c>
      <c r="L30" s="44">
        <v>9.3000000000000007</v>
      </c>
      <c r="M30" s="44">
        <v>9.3000000000000007</v>
      </c>
      <c r="N30" s="44">
        <v>9.3000000000000007</v>
      </c>
      <c r="O30" s="44">
        <v>9.3000000000000007</v>
      </c>
      <c r="P30" s="44">
        <v>9.3000000000000007</v>
      </c>
      <c r="Q30" s="44">
        <v>9.3000000000000007</v>
      </c>
      <c r="R30" s="44">
        <v>9.3000000000000007</v>
      </c>
      <c r="S30" s="44">
        <v>9.3000000000000007</v>
      </c>
      <c r="T30" s="44">
        <v>7.6</v>
      </c>
      <c r="U30" s="44">
        <v>7.6</v>
      </c>
      <c r="V30" s="44">
        <v>7.6</v>
      </c>
      <c r="W30" s="44">
        <v>7.6</v>
      </c>
      <c r="X30" s="44">
        <v>7.6</v>
      </c>
      <c r="Y30" s="44">
        <v>7.6</v>
      </c>
      <c r="Z30" s="44">
        <v>7.6</v>
      </c>
      <c r="AA30" s="44">
        <v>7.6</v>
      </c>
      <c r="AB30" s="44">
        <v>7.6</v>
      </c>
      <c r="AC30" s="44">
        <v>7.6</v>
      </c>
      <c r="AD30" s="44">
        <v>7.6</v>
      </c>
      <c r="AE30" s="44">
        <v>14.4</v>
      </c>
      <c r="AF30" s="44">
        <v>14.4</v>
      </c>
      <c r="AG30" s="48">
        <v>30</v>
      </c>
      <c r="AH30" s="46">
        <f t="shared" si="2"/>
        <v>14.4</v>
      </c>
      <c r="AI30" s="47">
        <f t="shared" si="3"/>
        <v>7.6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9</v>
      </c>
      <c r="C31" s="44">
        <v>9</v>
      </c>
      <c r="D31" s="44">
        <v>9</v>
      </c>
      <c r="E31" s="44">
        <v>9</v>
      </c>
      <c r="F31" s="44">
        <v>9</v>
      </c>
      <c r="G31" s="44">
        <v>9</v>
      </c>
      <c r="H31" s="44">
        <v>9</v>
      </c>
      <c r="I31" s="44">
        <v>9</v>
      </c>
      <c r="J31" s="44">
        <v>9</v>
      </c>
      <c r="K31" s="44">
        <v>9</v>
      </c>
      <c r="L31" s="44">
        <v>9</v>
      </c>
      <c r="M31" s="44">
        <v>9</v>
      </c>
      <c r="N31" s="44">
        <v>9</v>
      </c>
      <c r="O31" s="44">
        <v>9</v>
      </c>
      <c r="P31" s="44">
        <v>9</v>
      </c>
      <c r="Q31" s="44">
        <v>9</v>
      </c>
      <c r="R31" s="44">
        <v>9</v>
      </c>
      <c r="S31" s="44">
        <v>9</v>
      </c>
      <c r="T31" s="44">
        <v>6.3</v>
      </c>
      <c r="U31" s="44">
        <v>6.3</v>
      </c>
      <c r="V31" s="44">
        <v>6.3</v>
      </c>
      <c r="W31" s="44">
        <v>6.3</v>
      </c>
      <c r="X31" s="44">
        <v>6.3</v>
      </c>
      <c r="Y31" s="44">
        <v>6.3</v>
      </c>
      <c r="Z31" s="44">
        <v>6.3</v>
      </c>
      <c r="AA31" s="44">
        <v>6.3</v>
      </c>
      <c r="AB31" s="44">
        <v>6.3</v>
      </c>
      <c r="AC31" s="44">
        <v>6.3</v>
      </c>
      <c r="AD31" s="44">
        <v>6.3</v>
      </c>
      <c r="AE31" s="44">
        <v>7.5</v>
      </c>
      <c r="AF31" s="44">
        <v>7.5</v>
      </c>
      <c r="AG31" s="48">
        <v>29.04</v>
      </c>
      <c r="AH31" s="46">
        <f t="shared" si="2"/>
        <v>9</v>
      </c>
      <c r="AI31" s="47">
        <f t="shared" si="3"/>
        <v>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8.1</v>
      </c>
      <c r="C32" s="44">
        <v>8.1</v>
      </c>
      <c r="D32" s="44">
        <v>8.1</v>
      </c>
      <c r="E32" s="44">
        <v>8.1</v>
      </c>
      <c r="F32" s="44">
        <v>8.1</v>
      </c>
      <c r="G32" s="44">
        <v>8.1</v>
      </c>
      <c r="H32" s="44">
        <v>8.1</v>
      </c>
      <c r="I32" s="44">
        <v>8.1</v>
      </c>
      <c r="J32" s="44">
        <v>8.1</v>
      </c>
      <c r="K32" s="44">
        <v>8.1</v>
      </c>
      <c r="L32" s="44">
        <v>8.1</v>
      </c>
      <c r="M32" s="44">
        <v>8.1</v>
      </c>
      <c r="N32" s="44">
        <v>8.1</v>
      </c>
      <c r="O32" s="44">
        <v>8.1</v>
      </c>
      <c r="P32" s="44">
        <v>8.1</v>
      </c>
      <c r="Q32" s="44">
        <v>8.1</v>
      </c>
      <c r="R32" s="44">
        <v>8.1</v>
      </c>
      <c r="S32" s="44">
        <v>8.1</v>
      </c>
      <c r="T32" s="44">
        <v>7.2</v>
      </c>
      <c r="U32" s="44">
        <v>7.2</v>
      </c>
      <c r="V32" s="44">
        <v>7.2</v>
      </c>
      <c r="W32" s="44">
        <v>7.2</v>
      </c>
      <c r="X32" s="44">
        <v>7.2</v>
      </c>
      <c r="Y32" s="44">
        <v>7.2</v>
      </c>
      <c r="Z32" s="44">
        <v>7.2</v>
      </c>
      <c r="AA32" s="44">
        <v>7.2</v>
      </c>
      <c r="AB32" s="44">
        <v>7.2</v>
      </c>
      <c r="AC32" s="44">
        <v>7.2</v>
      </c>
      <c r="AD32" s="44">
        <v>7.2</v>
      </c>
      <c r="AE32" s="44">
        <v>9.6</v>
      </c>
      <c r="AF32" s="44">
        <v>9.6</v>
      </c>
      <c r="AG32" s="48">
        <v>28.1</v>
      </c>
      <c r="AH32" s="46">
        <f t="shared" si="2"/>
        <v>9.6</v>
      </c>
      <c r="AI32" s="47">
        <f t="shared" si="3"/>
        <v>7.2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16.100000000000001</v>
      </c>
      <c r="C33" s="44">
        <v>16.100000000000001</v>
      </c>
      <c r="D33" s="44">
        <v>16.100000000000001</v>
      </c>
      <c r="E33" s="44">
        <v>16.100000000000001</v>
      </c>
      <c r="F33" s="44">
        <v>16.100000000000001</v>
      </c>
      <c r="G33" s="44">
        <v>16.100000000000001</v>
      </c>
      <c r="H33" s="44">
        <v>16.100000000000001</v>
      </c>
      <c r="I33" s="44">
        <v>16.100000000000001</v>
      </c>
      <c r="J33" s="44">
        <v>16.100000000000001</v>
      </c>
      <c r="K33" s="44">
        <v>16.100000000000001</v>
      </c>
      <c r="L33" s="44">
        <v>16.100000000000001</v>
      </c>
      <c r="M33" s="44">
        <v>16.100000000000001</v>
      </c>
      <c r="N33" s="44">
        <v>16.100000000000001</v>
      </c>
      <c r="O33" s="44">
        <v>16.100000000000001</v>
      </c>
      <c r="P33" s="44">
        <v>16.100000000000001</v>
      </c>
      <c r="Q33" s="44">
        <v>16.100000000000001</v>
      </c>
      <c r="R33" s="44">
        <v>16.100000000000001</v>
      </c>
      <c r="S33" s="44">
        <v>6.1</v>
      </c>
      <c r="T33" s="44">
        <v>6.1</v>
      </c>
      <c r="U33" s="44">
        <v>6.1</v>
      </c>
      <c r="V33" s="44">
        <v>6.1</v>
      </c>
      <c r="W33" s="44">
        <v>6.1</v>
      </c>
      <c r="X33" s="44">
        <v>6.1</v>
      </c>
      <c r="Y33" s="44">
        <v>6.1</v>
      </c>
      <c r="Z33" s="44">
        <v>6.1</v>
      </c>
      <c r="AA33" s="44">
        <v>6.1</v>
      </c>
      <c r="AB33" s="44">
        <v>6.1</v>
      </c>
      <c r="AC33" s="44">
        <v>6.1</v>
      </c>
      <c r="AD33" s="44">
        <v>6.1</v>
      </c>
      <c r="AE33" s="44">
        <v>18.5</v>
      </c>
      <c r="AF33" s="44">
        <v>9.1999999999999993</v>
      </c>
      <c r="AG33" s="48">
        <v>27</v>
      </c>
      <c r="AH33" s="46">
        <f t="shared" si="2"/>
        <v>18.5</v>
      </c>
      <c r="AI33" s="47">
        <f t="shared" si="3"/>
        <v>6.1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4.5999999999999996</v>
      </c>
      <c r="C34" s="44">
        <v>4.5999999999999996</v>
      </c>
      <c r="D34" s="44">
        <v>4.5999999999999996</v>
      </c>
      <c r="E34" s="44">
        <v>4.5999999999999996</v>
      </c>
      <c r="F34" s="44">
        <v>4.5999999999999996</v>
      </c>
      <c r="G34" s="44">
        <v>4.5999999999999996</v>
      </c>
      <c r="H34" s="44">
        <v>4.5999999999999996</v>
      </c>
      <c r="I34" s="44">
        <v>4.5999999999999996</v>
      </c>
      <c r="J34" s="44">
        <v>4.5999999999999996</v>
      </c>
      <c r="K34" s="44">
        <v>4.5999999999999996</v>
      </c>
      <c r="L34" s="44">
        <v>4.5999999999999996</v>
      </c>
      <c r="M34" s="44">
        <v>4.5999999999999996</v>
      </c>
      <c r="N34" s="44">
        <v>4.5999999999999996</v>
      </c>
      <c r="O34" s="44">
        <v>4.5999999999999996</v>
      </c>
      <c r="P34" s="44">
        <v>4.5999999999999996</v>
      </c>
      <c r="Q34" s="44">
        <v>4.5999999999999996</v>
      </c>
      <c r="R34" s="44">
        <v>4.5999999999999996</v>
      </c>
      <c r="S34" s="44">
        <v>4.5999999999999996</v>
      </c>
      <c r="T34" s="44">
        <v>9</v>
      </c>
      <c r="U34" s="44">
        <v>9</v>
      </c>
      <c r="V34" s="44">
        <v>9</v>
      </c>
      <c r="W34" s="44">
        <v>9</v>
      </c>
      <c r="X34" s="44">
        <v>9</v>
      </c>
      <c r="Y34" s="44">
        <v>9</v>
      </c>
      <c r="Z34" s="44">
        <v>9</v>
      </c>
      <c r="AA34" s="44">
        <v>9</v>
      </c>
      <c r="AB34" s="44">
        <v>9</v>
      </c>
      <c r="AC34" s="44">
        <v>9</v>
      </c>
      <c r="AD34" s="44">
        <v>9</v>
      </c>
      <c r="AE34" s="44">
        <v>8.3000000000000007</v>
      </c>
      <c r="AF34" s="44">
        <v>8.3000000000000007</v>
      </c>
      <c r="AG34" s="48">
        <v>25</v>
      </c>
      <c r="AH34" s="46">
        <f t="shared" si="2"/>
        <v>9</v>
      </c>
      <c r="AI34" s="47">
        <f t="shared" si="3"/>
        <v>4.5999999999999996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10</v>
      </c>
      <c r="C35" s="44">
        <v>10</v>
      </c>
      <c r="D35" s="44">
        <v>10</v>
      </c>
      <c r="E35" s="44">
        <v>10</v>
      </c>
      <c r="F35" s="44">
        <v>10</v>
      </c>
      <c r="G35" s="44">
        <v>10</v>
      </c>
      <c r="H35" s="44">
        <v>10</v>
      </c>
      <c r="I35" s="44">
        <v>10</v>
      </c>
      <c r="J35" s="44">
        <v>10</v>
      </c>
      <c r="K35" s="44">
        <v>10</v>
      </c>
      <c r="L35" s="44">
        <v>10</v>
      </c>
      <c r="M35" s="44">
        <v>10</v>
      </c>
      <c r="N35" s="44">
        <v>10</v>
      </c>
      <c r="O35" s="44">
        <v>10</v>
      </c>
      <c r="P35" s="44">
        <v>10</v>
      </c>
      <c r="Q35" s="44">
        <v>10</v>
      </c>
      <c r="R35" s="44">
        <v>10</v>
      </c>
      <c r="S35" s="44">
        <v>6.1</v>
      </c>
      <c r="T35" s="44">
        <v>6.1</v>
      </c>
      <c r="U35" s="44">
        <v>6.1</v>
      </c>
      <c r="V35" s="44">
        <v>6.1</v>
      </c>
      <c r="W35" s="44">
        <v>6.1</v>
      </c>
      <c r="X35" s="44">
        <v>6.1</v>
      </c>
      <c r="Y35" s="44">
        <v>6.1</v>
      </c>
      <c r="Z35" s="44">
        <v>6.1</v>
      </c>
      <c r="AA35" s="44">
        <v>6.1</v>
      </c>
      <c r="AB35" s="44">
        <v>6.1</v>
      </c>
      <c r="AC35" s="44">
        <v>6.1</v>
      </c>
      <c r="AD35" s="44">
        <v>6.1</v>
      </c>
      <c r="AE35" s="44">
        <v>12.5</v>
      </c>
      <c r="AF35" s="44">
        <v>12.5</v>
      </c>
      <c r="AG35" s="48">
        <v>25</v>
      </c>
      <c r="AH35" s="46">
        <f t="shared" si="2"/>
        <v>12.5</v>
      </c>
      <c r="AI35" s="47">
        <f t="shared" si="3"/>
        <v>6.1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7.4</v>
      </c>
      <c r="C36" s="44">
        <v>7.4</v>
      </c>
      <c r="D36" s="44">
        <v>7.4</v>
      </c>
      <c r="E36" s="44">
        <v>7.4</v>
      </c>
      <c r="F36" s="44">
        <v>7.4</v>
      </c>
      <c r="G36" s="44">
        <v>7.4</v>
      </c>
      <c r="H36" s="44">
        <v>7.4</v>
      </c>
      <c r="I36" s="44">
        <v>7.4</v>
      </c>
      <c r="J36" s="44">
        <v>7.4</v>
      </c>
      <c r="K36" s="44">
        <v>7.4</v>
      </c>
      <c r="L36" s="44">
        <v>7.4</v>
      </c>
      <c r="M36" s="44">
        <v>7.4</v>
      </c>
      <c r="N36" s="44">
        <v>7.4</v>
      </c>
      <c r="O36" s="44">
        <v>7.4</v>
      </c>
      <c r="P36" s="44">
        <v>7.4</v>
      </c>
      <c r="Q36" s="44">
        <v>7.4</v>
      </c>
      <c r="R36" s="44">
        <v>7.4</v>
      </c>
      <c r="S36" s="44">
        <v>7.4</v>
      </c>
      <c r="T36" s="44">
        <v>7.4</v>
      </c>
      <c r="U36" s="44">
        <v>7.4</v>
      </c>
      <c r="V36" s="44">
        <v>7.4</v>
      </c>
      <c r="W36" s="44">
        <v>7.4</v>
      </c>
      <c r="X36" s="44">
        <v>7.4</v>
      </c>
      <c r="Y36" s="44">
        <v>7.4</v>
      </c>
      <c r="Z36" s="44">
        <v>7.4</v>
      </c>
      <c r="AA36" s="44">
        <v>7.4</v>
      </c>
      <c r="AB36" s="44">
        <v>7.4</v>
      </c>
      <c r="AC36" s="44">
        <v>7.4</v>
      </c>
      <c r="AD36" s="44">
        <v>7.4</v>
      </c>
      <c r="AE36" s="44">
        <v>7.4</v>
      </c>
      <c r="AF36" s="44">
        <v>7.4</v>
      </c>
      <c r="AG36" s="48">
        <v>25</v>
      </c>
      <c r="AH36" s="46">
        <f t="shared" si="2"/>
        <v>7.4</v>
      </c>
      <c r="AI36" s="47">
        <f t="shared" si="3"/>
        <v>7.4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13.4</v>
      </c>
      <c r="C37" s="44">
        <v>13.4</v>
      </c>
      <c r="D37" s="44">
        <v>13.4</v>
      </c>
      <c r="E37" s="44">
        <v>13.4</v>
      </c>
      <c r="F37" s="44">
        <v>13.4</v>
      </c>
      <c r="G37" s="44">
        <v>13.4</v>
      </c>
      <c r="H37" s="44">
        <v>13.4</v>
      </c>
      <c r="I37" s="44">
        <v>13.4</v>
      </c>
      <c r="J37" s="44">
        <v>13.4</v>
      </c>
      <c r="K37" s="44">
        <v>13.4</v>
      </c>
      <c r="L37" s="44">
        <v>13.4</v>
      </c>
      <c r="M37" s="44">
        <v>13.4</v>
      </c>
      <c r="N37" s="44">
        <v>13.4</v>
      </c>
      <c r="O37" s="44">
        <v>13.4</v>
      </c>
      <c r="P37" s="44">
        <v>13.4</v>
      </c>
      <c r="Q37" s="44">
        <v>13.4</v>
      </c>
      <c r="R37" s="44">
        <v>13.4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9.5</v>
      </c>
      <c r="AA37" s="44">
        <v>9.5</v>
      </c>
      <c r="AB37" s="44">
        <v>9.5</v>
      </c>
      <c r="AC37" s="44">
        <v>9.5</v>
      </c>
      <c r="AD37" s="44">
        <v>9.5</v>
      </c>
      <c r="AE37" s="44">
        <v>9.5</v>
      </c>
      <c r="AF37" s="44">
        <v>18.2</v>
      </c>
      <c r="AG37" s="48">
        <v>25</v>
      </c>
      <c r="AH37" s="46">
        <f t="shared" si="2"/>
        <v>18.2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9.5</v>
      </c>
      <c r="C38" s="44">
        <v>9.5</v>
      </c>
      <c r="D38" s="44">
        <v>9.5</v>
      </c>
      <c r="E38" s="44">
        <v>9.5</v>
      </c>
      <c r="F38" s="44">
        <v>9.5</v>
      </c>
      <c r="G38" s="44">
        <v>9.5</v>
      </c>
      <c r="H38" s="44">
        <v>9.5</v>
      </c>
      <c r="I38" s="44">
        <v>9.5</v>
      </c>
      <c r="J38" s="44">
        <v>9.5</v>
      </c>
      <c r="K38" s="44">
        <v>9.5</v>
      </c>
      <c r="L38" s="44">
        <v>9.5</v>
      </c>
      <c r="M38" s="44">
        <v>9.5</v>
      </c>
      <c r="N38" s="44">
        <v>9.5</v>
      </c>
      <c r="O38" s="44">
        <v>9.5</v>
      </c>
      <c r="P38" s="44">
        <v>9.5</v>
      </c>
      <c r="Q38" s="44">
        <v>9.5</v>
      </c>
      <c r="R38" s="44">
        <v>9.5</v>
      </c>
      <c r="S38" s="44">
        <v>10</v>
      </c>
      <c r="T38" s="44">
        <v>10</v>
      </c>
      <c r="U38" s="44">
        <v>10</v>
      </c>
      <c r="V38" s="44">
        <v>10</v>
      </c>
      <c r="W38" s="44">
        <v>10</v>
      </c>
      <c r="X38" s="44">
        <v>10</v>
      </c>
      <c r="Y38" s="44">
        <v>10</v>
      </c>
      <c r="Z38" s="44">
        <v>10</v>
      </c>
      <c r="AA38" s="44">
        <v>10</v>
      </c>
      <c r="AB38" s="44">
        <v>10</v>
      </c>
      <c r="AC38" s="44">
        <v>10</v>
      </c>
      <c r="AD38" s="44">
        <v>10</v>
      </c>
      <c r="AE38" s="44">
        <v>10</v>
      </c>
      <c r="AF38" s="44">
        <v>10</v>
      </c>
      <c r="AG38" s="48">
        <v>25</v>
      </c>
      <c r="AH38" s="46">
        <f t="shared" si="2"/>
        <v>10</v>
      </c>
      <c r="AI38" s="47">
        <f t="shared" si="3"/>
        <v>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8.6999999999999993</v>
      </c>
      <c r="C39" s="44">
        <v>8.6999999999999993</v>
      </c>
      <c r="D39" s="44">
        <v>8.6999999999999993</v>
      </c>
      <c r="E39" s="44">
        <v>8.6999999999999993</v>
      </c>
      <c r="F39" s="44">
        <v>8.6999999999999993</v>
      </c>
      <c r="G39" s="44">
        <v>8.6999999999999993</v>
      </c>
      <c r="H39" s="44">
        <v>8.6999999999999993</v>
      </c>
      <c r="I39" s="44">
        <v>8.6999999999999993</v>
      </c>
      <c r="J39" s="44">
        <v>8.6999999999999993</v>
      </c>
      <c r="K39" s="44">
        <v>8.6999999999999993</v>
      </c>
      <c r="L39" s="44">
        <v>8.6999999999999993</v>
      </c>
      <c r="M39" s="44">
        <v>8.6999999999999993</v>
      </c>
      <c r="N39" s="44">
        <v>8.6999999999999993</v>
      </c>
      <c r="O39" s="44">
        <v>8.6999999999999993</v>
      </c>
      <c r="P39" s="44">
        <v>8.6999999999999993</v>
      </c>
      <c r="Q39" s="44">
        <v>8.6999999999999993</v>
      </c>
      <c r="R39" s="44">
        <v>8.6999999999999993</v>
      </c>
      <c r="S39" s="44">
        <v>7.2</v>
      </c>
      <c r="T39" s="44">
        <v>7.2</v>
      </c>
      <c r="U39" s="44">
        <v>7.2</v>
      </c>
      <c r="V39" s="44">
        <v>7.2</v>
      </c>
      <c r="W39" s="44">
        <v>7.2</v>
      </c>
      <c r="X39" s="44">
        <v>7.2</v>
      </c>
      <c r="Y39" s="44">
        <v>7.2</v>
      </c>
      <c r="Z39" s="44">
        <v>7.2</v>
      </c>
      <c r="AA39" s="44">
        <v>7.2</v>
      </c>
      <c r="AB39" s="44">
        <v>7.2</v>
      </c>
      <c r="AC39" s="44">
        <v>7.2</v>
      </c>
      <c r="AD39" s="44">
        <v>7.2</v>
      </c>
      <c r="AE39" s="44">
        <v>7.2</v>
      </c>
      <c r="AF39" s="44">
        <v>7.2</v>
      </c>
      <c r="AG39" s="48">
        <v>23.5</v>
      </c>
      <c r="AH39" s="46">
        <f t="shared" si="2"/>
        <v>8.6999999999999993</v>
      </c>
      <c r="AI39" s="47">
        <f t="shared" si="3"/>
        <v>7.2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4.0999999999999996</v>
      </c>
      <c r="C41" s="44">
        <v>4.0999999999999996</v>
      </c>
      <c r="D41" s="44">
        <v>4.0999999999999996</v>
      </c>
      <c r="E41" s="44">
        <v>4.0999999999999996</v>
      </c>
      <c r="F41" s="44">
        <v>4.0999999999999996</v>
      </c>
      <c r="G41" s="44">
        <v>4.0999999999999996</v>
      </c>
      <c r="H41" s="44">
        <v>4.0999999999999996</v>
      </c>
      <c r="I41" s="44">
        <v>4.0999999999999996</v>
      </c>
      <c r="J41" s="44">
        <v>4.0999999999999996</v>
      </c>
      <c r="K41" s="44">
        <v>4.0999999999999996</v>
      </c>
      <c r="L41" s="44">
        <v>4.0999999999999996</v>
      </c>
      <c r="M41" s="44">
        <v>4.0999999999999996</v>
      </c>
      <c r="N41" s="44">
        <v>4.0999999999999996</v>
      </c>
      <c r="O41" s="44">
        <v>4.0999999999999996</v>
      </c>
      <c r="P41" s="44">
        <v>4.0999999999999996</v>
      </c>
      <c r="Q41" s="44">
        <v>4.0999999999999996</v>
      </c>
      <c r="R41" s="44">
        <v>4.0999999999999996</v>
      </c>
      <c r="S41" s="44">
        <v>4.0999999999999996</v>
      </c>
      <c r="T41" s="44">
        <v>4.0999999999999996</v>
      </c>
      <c r="U41" s="44">
        <v>4.0999999999999996</v>
      </c>
      <c r="V41" s="44">
        <v>4.0999999999999996</v>
      </c>
      <c r="W41" s="44">
        <v>4.0999999999999996</v>
      </c>
      <c r="X41" s="44">
        <v>4.0999999999999996</v>
      </c>
      <c r="Y41" s="44">
        <v>4.0999999999999996</v>
      </c>
      <c r="Z41" s="44">
        <v>4.0999999999999996</v>
      </c>
      <c r="AA41" s="44">
        <v>4.0999999999999996</v>
      </c>
      <c r="AB41" s="44">
        <v>4.0999999999999996</v>
      </c>
      <c r="AC41" s="44">
        <v>4.0999999999999996</v>
      </c>
      <c r="AD41" s="44">
        <v>4.0999999999999996</v>
      </c>
      <c r="AE41" s="44">
        <v>4.0999999999999996</v>
      </c>
      <c r="AF41" s="44">
        <v>4.0999999999999996</v>
      </c>
      <c r="AG41" s="48">
        <v>22.1</v>
      </c>
      <c r="AH41" s="46">
        <f t="shared" si="2"/>
        <v>4.0999999999999996</v>
      </c>
      <c r="AI41" s="47">
        <f t="shared" si="3"/>
        <v>4.0999999999999996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16</v>
      </c>
      <c r="C42" s="44">
        <v>16</v>
      </c>
      <c r="D42" s="44">
        <v>16</v>
      </c>
      <c r="E42" s="44">
        <v>16</v>
      </c>
      <c r="F42" s="44">
        <v>16</v>
      </c>
      <c r="G42" s="44">
        <v>16</v>
      </c>
      <c r="H42" s="44">
        <v>16</v>
      </c>
      <c r="I42" s="44">
        <v>16</v>
      </c>
      <c r="J42" s="44">
        <v>16</v>
      </c>
      <c r="K42" s="44">
        <v>16</v>
      </c>
      <c r="L42" s="44">
        <v>16</v>
      </c>
      <c r="M42" s="44">
        <v>16</v>
      </c>
      <c r="N42" s="44">
        <v>16</v>
      </c>
      <c r="O42" s="44">
        <v>16</v>
      </c>
      <c r="P42" s="44">
        <v>16</v>
      </c>
      <c r="Q42" s="44">
        <v>16</v>
      </c>
      <c r="R42" s="44">
        <v>16</v>
      </c>
      <c r="S42" s="44">
        <v>5.8</v>
      </c>
      <c r="T42" s="44">
        <v>5.8</v>
      </c>
      <c r="U42" s="44">
        <v>5.8</v>
      </c>
      <c r="V42" s="44">
        <v>5.8</v>
      </c>
      <c r="W42" s="44">
        <v>5.8</v>
      </c>
      <c r="X42" s="44">
        <v>5.8</v>
      </c>
      <c r="Y42" s="44">
        <v>5.8</v>
      </c>
      <c r="Z42" s="44">
        <v>5.8</v>
      </c>
      <c r="AA42" s="44">
        <v>5.8</v>
      </c>
      <c r="AB42" s="44">
        <v>5.8</v>
      </c>
      <c r="AC42" s="44">
        <v>5.8</v>
      </c>
      <c r="AD42" s="44">
        <v>5.8</v>
      </c>
      <c r="AE42" s="44">
        <v>5.8</v>
      </c>
      <c r="AF42" s="44">
        <v>5.8</v>
      </c>
      <c r="AG42" s="48">
        <v>22</v>
      </c>
      <c r="AH42" s="46">
        <f t="shared" si="2"/>
        <v>16</v>
      </c>
      <c r="AI42" s="47">
        <f t="shared" si="3"/>
        <v>5.8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</v>
      </c>
      <c r="C43" s="44">
        <v>6</v>
      </c>
      <c r="D43" s="44">
        <v>6</v>
      </c>
      <c r="E43" s="44">
        <v>6</v>
      </c>
      <c r="F43" s="44">
        <v>6</v>
      </c>
      <c r="G43" s="44">
        <v>6</v>
      </c>
      <c r="H43" s="44">
        <v>6</v>
      </c>
      <c r="I43" s="44">
        <v>6</v>
      </c>
      <c r="J43" s="44">
        <v>6</v>
      </c>
      <c r="K43" s="44">
        <v>6</v>
      </c>
      <c r="L43" s="44">
        <v>6</v>
      </c>
      <c r="M43" s="44">
        <v>6</v>
      </c>
      <c r="N43" s="44">
        <v>6</v>
      </c>
      <c r="O43" s="44">
        <v>6</v>
      </c>
      <c r="P43" s="44">
        <v>6</v>
      </c>
      <c r="Q43" s="44">
        <v>6</v>
      </c>
      <c r="R43" s="44">
        <v>6</v>
      </c>
      <c r="S43" s="44">
        <v>6</v>
      </c>
      <c r="T43" s="44">
        <v>6</v>
      </c>
      <c r="U43" s="44">
        <v>6</v>
      </c>
      <c r="V43" s="44">
        <v>6</v>
      </c>
      <c r="W43" s="44">
        <v>6</v>
      </c>
      <c r="X43" s="44">
        <v>6</v>
      </c>
      <c r="Y43" s="44">
        <v>6</v>
      </c>
      <c r="Z43" s="44">
        <v>6</v>
      </c>
      <c r="AA43" s="44">
        <v>6</v>
      </c>
      <c r="AB43" s="44">
        <v>6</v>
      </c>
      <c r="AC43" s="44">
        <v>6</v>
      </c>
      <c r="AD43" s="44">
        <v>6</v>
      </c>
      <c r="AE43" s="44">
        <v>6</v>
      </c>
      <c r="AF43" s="44">
        <v>6</v>
      </c>
      <c r="AG43" s="48">
        <v>22</v>
      </c>
      <c r="AH43" s="46">
        <f t="shared" si="2"/>
        <v>6</v>
      </c>
      <c r="AI43" s="47">
        <f t="shared" si="3"/>
        <v>6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9</v>
      </c>
      <c r="C44" s="44">
        <v>9</v>
      </c>
      <c r="D44" s="44">
        <v>9</v>
      </c>
      <c r="E44" s="44">
        <v>9</v>
      </c>
      <c r="F44" s="44">
        <v>9</v>
      </c>
      <c r="G44" s="44">
        <v>9</v>
      </c>
      <c r="H44" s="44">
        <v>9</v>
      </c>
      <c r="I44" s="44">
        <v>9</v>
      </c>
      <c r="J44" s="44">
        <v>9</v>
      </c>
      <c r="K44" s="44">
        <v>9</v>
      </c>
      <c r="L44" s="44">
        <v>9</v>
      </c>
      <c r="M44" s="44">
        <v>9</v>
      </c>
      <c r="N44" s="44">
        <v>9</v>
      </c>
      <c r="O44" s="44">
        <v>9</v>
      </c>
      <c r="P44" s="44">
        <v>9</v>
      </c>
      <c r="Q44" s="44">
        <v>9</v>
      </c>
      <c r="R44" s="44">
        <v>9</v>
      </c>
      <c r="S44" s="44">
        <v>9</v>
      </c>
      <c r="T44" s="44">
        <v>9</v>
      </c>
      <c r="U44" s="44">
        <v>9</v>
      </c>
      <c r="V44" s="44">
        <v>9</v>
      </c>
      <c r="W44" s="44">
        <v>9</v>
      </c>
      <c r="X44" s="44">
        <v>9</v>
      </c>
      <c r="Y44" s="44">
        <v>9</v>
      </c>
      <c r="Z44" s="44">
        <v>9</v>
      </c>
      <c r="AA44" s="44">
        <v>9</v>
      </c>
      <c r="AB44" s="44">
        <v>9</v>
      </c>
      <c r="AC44" s="44">
        <v>9</v>
      </c>
      <c r="AD44" s="44">
        <v>9</v>
      </c>
      <c r="AE44" s="44">
        <v>9</v>
      </c>
      <c r="AF44" s="44">
        <v>9</v>
      </c>
      <c r="AG44" s="48">
        <v>21.93</v>
      </c>
      <c r="AH44" s="46">
        <f t="shared" si="2"/>
        <v>9</v>
      </c>
      <c r="AI44" s="47">
        <f t="shared" si="3"/>
        <v>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7.8</v>
      </c>
      <c r="C45" s="44">
        <v>7.8</v>
      </c>
      <c r="D45" s="44">
        <v>7.8</v>
      </c>
      <c r="E45" s="44">
        <v>7.8</v>
      </c>
      <c r="F45" s="44">
        <v>7.8</v>
      </c>
      <c r="G45" s="44">
        <v>7.8</v>
      </c>
      <c r="H45" s="44">
        <v>7.8</v>
      </c>
      <c r="I45" s="44">
        <v>7.8</v>
      </c>
      <c r="J45" s="44">
        <v>7.8</v>
      </c>
      <c r="K45" s="44">
        <v>7.8</v>
      </c>
      <c r="L45" s="44">
        <v>7.8</v>
      </c>
      <c r="M45" s="44">
        <v>7.8</v>
      </c>
      <c r="N45" s="44">
        <v>7.8</v>
      </c>
      <c r="O45" s="44">
        <v>7.8</v>
      </c>
      <c r="P45" s="44">
        <v>7.8</v>
      </c>
      <c r="Q45" s="44">
        <v>7.8</v>
      </c>
      <c r="R45" s="44">
        <v>7.8</v>
      </c>
      <c r="S45" s="44">
        <v>7.8</v>
      </c>
      <c r="T45" s="44">
        <v>8.6999999999999993</v>
      </c>
      <c r="U45" s="44">
        <v>8.6999999999999993</v>
      </c>
      <c r="V45" s="44">
        <v>8.6999999999999993</v>
      </c>
      <c r="W45" s="44">
        <v>8.6999999999999993</v>
      </c>
      <c r="X45" s="44">
        <v>8.6999999999999993</v>
      </c>
      <c r="Y45" s="44">
        <v>8.6999999999999993</v>
      </c>
      <c r="Z45" s="44">
        <v>8.6999999999999993</v>
      </c>
      <c r="AA45" s="44">
        <v>8.6999999999999993</v>
      </c>
      <c r="AB45" s="44">
        <v>8.6999999999999993</v>
      </c>
      <c r="AC45" s="44">
        <v>8.6999999999999993</v>
      </c>
      <c r="AD45" s="44">
        <v>8.6999999999999993</v>
      </c>
      <c r="AE45" s="44">
        <v>8.6999999999999993</v>
      </c>
      <c r="AF45" s="44">
        <v>8.6999999999999993</v>
      </c>
      <c r="AG45" s="48">
        <v>21.3</v>
      </c>
      <c r="AH45" s="46">
        <f t="shared" si="2"/>
        <v>8.6999999999999993</v>
      </c>
      <c r="AI45" s="47">
        <f t="shared" si="3"/>
        <v>7.8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6.8</v>
      </c>
      <c r="C46" s="44">
        <v>6.8</v>
      </c>
      <c r="D46" s="44">
        <v>6.8</v>
      </c>
      <c r="E46" s="44">
        <v>6.8</v>
      </c>
      <c r="F46" s="44">
        <v>6.8</v>
      </c>
      <c r="G46" s="44">
        <v>6.8</v>
      </c>
      <c r="H46" s="44">
        <v>6.8</v>
      </c>
      <c r="I46" s="44">
        <v>6.8</v>
      </c>
      <c r="J46" s="44">
        <v>6.8</v>
      </c>
      <c r="K46" s="44">
        <v>6.8</v>
      </c>
      <c r="L46" s="44">
        <v>6.8</v>
      </c>
      <c r="M46" s="44">
        <v>6.8</v>
      </c>
      <c r="N46" s="44">
        <v>6.8</v>
      </c>
      <c r="O46" s="44">
        <v>6.8</v>
      </c>
      <c r="P46" s="44">
        <v>6.8</v>
      </c>
      <c r="Q46" s="44">
        <v>6.8</v>
      </c>
      <c r="R46" s="44">
        <v>6.8</v>
      </c>
      <c r="S46" s="44">
        <v>6.8</v>
      </c>
      <c r="T46" s="44">
        <v>5.2</v>
      </c>
      <c r="U46" s="44">
        <v>5.2</v>
      </c>
      <c r="V46" s="44">
        <v>5.2</v>
      </c>
      <c r="W46" s="44">
        <v>5.2</v>
      </c>
      <c r="X46" s="44">
        <v>5.2</v>
      </c>
      <c r="Y46" s="44">
        <v>5.2</v>
      </c>
      <c r="Z46" s="44">
        <v>5.2</v>
      </c>
      <c r="AA46" s="44">
        <v>5.2</v>
      </c>
      <c r="AB46" s="44">
        <v>5.2</v>
      </c>
      <c r="AC46" s="44">
        <v>5.2</v>
      </c>
      <c r="AD46" s="44">
        <v>5.2</v>
      </c>
      <c r="AE46" s="44">
        <v>5.2</v>
      </c>
      <c r="AF46" s="44">
        <v>5.2</v>
      </c>
      <c r="AG46" s="48">
        <v>20</v>
      </c>
      <c r="AH46" s="46">
        <f t="shared" si="2"/>
        <v>6.8</v>
      </c>
      <c r="AI46" s="47">
        <f t="shared" si="3"/>
        <v>5.2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5.2</v>
      </c>
      <c r="C47" s="44">
        <v>5.2</v>
      </c>
      <c r="D47" s="44">
        <v>5.2</v>
      </c>
      <c r="E47" s="44">
        <v>5.2</v>
      </c>
      <c r="F47" s="44">
        <v>5.2</v>
      </c>
      <c r="G47" s="44">
        <v>5.2</v>
      </c>
      <c r="H47" s="44">
        <v>5.2</v>
      </c>
      <c r="I47" s="44">
        <v>5.2</v>
      </c>
      <c r="J47" s="44">
        <v>5.2</v>
      </c>
      <c r="K47" s="44">
        <v>5.2</v>
      </c>
      <c r="L47" s="44">
        <v>5.2</v>
      </c>
      <c r="M47" s="44">
        <v>5.2</v>
      </c>
      <c r="N47" s="44">
        <v>5.2</v>
      </c>
      <c r="O47" s="44">
        <v>5.2</v>
      </c>
      <c r="P47" s="44">
        <v>5.2</v>
      </c>
      <c r="Q47" s="44">
        <v>5.2</v>
      </c>
      <c r="R47" s="44">
        <v>5.2</v>
      </c>
      <c r="S47" s="44">
        <v>5.2</v>
      </c>
      <c r="T47" s="44">
        <v>4.5</v>
      </c>
      <c r="U47" s="44">
        <v>4.5</v>
      </c>
      <c r="V47" s="44">
        <v>4.5</v>
      </c>
      <c r="W47" s="44">
        <v>4.5</v>
      </c>
      <c r="X47" s="44">
        <v>4.5</v>
      </c>
      <c r="Y47" s="44">
        <v>4.5</v>
      </c>
      <c r="Z47" s="44">
        <v>4.5</v>
      </c>
      <c r="AA47" s="44">
        <v>4.5</v>
      </c>
      <c r="AB47" s="44">
        <v>4.5</v>
      </c>
      <c r="AC47" s="44">
        <v>4.5</v>
      </c>
      <c r="AD47" s="44">
        <v>4.5</v>
      </c>
      <c r="AE47" s="44">
        <v>4.5</v>
      </c>
      <c r="AF47" s="44">
        <v>4.5</v>
      </c>
      <c r="AG47" s="48">
        <v>19.8</v>
      </c>
      <c r="AH47" s="46">
        <f t="shared" si="2"/>
        <v>5.2</v>
      </c>
      <c r="AI47" s="47">
        <f t="shared" si="3"/>
        <v>4.5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5.2</v>
      </c>
      <c r="C48" s="44">
        <v>5.2</v>
      </c>
      <c r="D48" s="44">
        <v>5.2</v>
      </c>
      <c r="E48" s="44">
        <v>5.2</v>
      </c>
      <c r="F48" s="44">
        <v>5.2</v>
      </c>
      <c r="G48" s="44">
        <v>5.2</v>
      </c>
      <c r="H48" s="44">
        <v>5.2</v>
      </c>
      <c r="I48" s="44">
        <v>5.2</v>
      </c>
      <c r="J48" s="44">
        <v>5.2</v>
      </c>
      <c r="K48" s="44">
        <v>5.2</v>
      </c>
      <c r="L48" s="44">
        <v>5.2</v>
      </c>
      <c r="M48" s="44">
        <v>5.2</v>
      </c>
      <c r="N48" s="44">
        <v>5.2</v>
      </c>
      <c r="O48" s="44">
        <v>5.2</v>
      </c>
      <c r="P48" s="44">
        <v>5.2</v>
      </c>
      <c r="Q48" s="44">
        <v>5.2</v>
      </c>
      <c r="R48" s="44">
        <v>5.2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5.2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6.5</v>
      </c>
      <c r="C49" s="44">
        <v>6.5</v>
      </c>
      <c r="D49" s="44">
        <v>6.5</v>
      </c>
      <c r="E49" s="44">
        <v>6.5</v>
      </c>
      <c r="F49" s="44">
        <v>6.5</v>
      </c>
      <c r="G49" s="44">
        <v>6.5</v>
      </c>
      <c r="H49" s="44">
        <v>6.5</v>
      </c>
      <c r="I49" s="44">
        <v>6.5</v>
      </c>
      <c r="J49" s="44">
        <v>6.5</v>
      </c>
      <c r="K49" s="44">
        <v>6.5</v>
      </c>
      <c r="L49" s="44">
        <v>6.5</v>
      </c>
      <c r="M49" s="44">
        <v>6.5</v>
      </c>
      <c r="N49" s="44">
        <v>6.5</v>
      </c>
      <c r="O49" s="44">
        <v>6.5</v>
      </c>
      <c r="P49" s="44">
        <v>6.5</v>
      </c>
      <c r="Q49" s="44">
        <v>6.5</v>
      </c>
      <c r="R49" s="44">
        <v>6.5</v>
      </c>
      <c r="S49" s="44">
        <v>6.5</v>
      </c>
      <c r="T49" s="44">
        <v>6.4</v>
      </c>
      <c r="U49" s="44">
        <v>6.4</v>
      </c>
      <c r="V49" s="44">
        <v>6.4</v>
      </c>
      <c r="W49" s="44">
        <v>6.4</v>
      </c>
      <c r="X49" s="44">
        <v>6.4</v>
      </c>
      <c r="Y49" s="44">
        <v>6.4</v>
      </c>
      <c r="Z49" s="44">
        <v>6.4</v>
      </c>
      <c r="AA49" s="44">
        <v>6.4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6.5</v>
      </c>
      <c r="AI49" s="47">
        <f t="shared" si="3"/>
        <v>6.4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4.8</v>
      </c>
      <c r="C50" s="44">
        <v>4.8</v>
      </c>
      <c r="D50" s="44">
        <v>4.8</v>
      </c>
      <c r="E50" s="44">
        <v>4.8</v>
      </c>
      <c r="F50" s="44">
        <v>4.8</v>
      </c>
      <c r="G50" s="44">
        <v>4.8</v>
      </c>
      <c r="H50" s="44">
        <v>4.8</v>
      </c>
      <c r="I50" s="44">
        <v>4.8</v>
      </c>
      <c r="J50" s="44">
        <v>4.8</v>
      </c>
      <c r="K50" s="44">
        <v>4.8</v>
      </c>
      <c r="L50" s="44">
        <v>4.8</v>
      </c>
      <c r="M50" s="44">
        <v>4.8</v>
      </c>
      <c r="N50" s="44">
        <v>4.8</v>
      </c>
      <c r="O50" s="44">
        <v>4.8</v>
      </c>
      <c r="P50" s="44">
        <v>4.8</v>
      </c>
      <c r="Q50" s="44">
        <v>4.8</v>
      </c>
      <c r="R50" s="44">
        <v>4.8</v>
      </c>
      <c r="S50" s="44">
        <v>4.8</v>
      </c>
      <c r="T50" s="44">
        <v>4.8</v>
      </c>
      <c r="U50" s="44">
        <v>4.8</v>
      </c>
      <c r="V50" s="44">
        <v>4.8</v>
      </c>
      <c r="W50" s="44">
        <v>4.8</v>
      </c>
      <c r="X50" s="44">
        <v>4.8</v>
      </c>
      <c r="Y50" s="44">
        <v>4.8</v>
      </c>
      <c r="Z50" s="44">
        <v>4.8</v>
      </c>
      <c r="AA50" s="44">
        <v>4.8</v>
      </c>
      <c r="AB50" s="44">
        <v>4.8</v>
      </c>
      <c r="AC50" s="44">
        <v>4.8</v>
      </c>
      <c r="AD50" s="44">
        <v>4.8</v>
      </c>
      <c r="AE50" s="44">
        <v>4.8</v>
      </c>
      <c r="AF50" s="44">
        <v>4.8</v>
      </c>
      <c r="AG50" s="48">
        <v>14.9</v>
      </c>
      <c r="AH50" s="46">
        <f t="shared" si="2"/>
        <v>4.8</v>
      </c>
      <c r="AI50" s="47">
        <f t="shared" si="3"/>
        <v>4.8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</v>
      </c>
      <c r="C51" s="44">
        <v>6</v>
      </c>
      <c r="D51" s="44">
        <v>6</v>
      </c>
      <c r="E51" s="44">
        <v>6</v>
      </c>
      <c r="F51" s="44">
        <v>6</v>
      </c>
      <c r="G51" s="44">
        <v>6</v>
      </c>
      <c r="H51" s="44">
        <v>6</v>
      </c>
      <c r="I51" s="44">
        <v>6</v>
      </c>
      <c r="J51" s="44">
        <v>6</v>
      </c>
      <c r="K51" s="44">
        <v>6</v>
      </c>
      <c r="L51" s="44">
        <v>6</v>
      </c>
      <c r="M51" s="44">
        <v>6</v>
      </c>
      <c r="N51" s="44">
        <v>6</v>
      </c>
      <c r="O51" s="44">
        <v>6</v>
      </c>
      <c r="P51" s="44">
        <v>6</v>
      </c>
      <c r="Q51" s="44">
        <v>6</v>
      </c>
      <c r="R51" s="44">
        <v>6</v>
      </c>
      <c r="S51" s="44">
        <v>6</v>
      </c>
      <c r="T51" s="44">
        <v>6</v>
      </c>
      <c r="U51" s="44">
        <v>6</v>
      </c>
      <c r="V51" s="44">
        <v>6</v>
      </c>
      <c r="W51" s="44">
        <v>6</v>
      </c>
      <c r="X51" s="44">
        <v>6</v>
      </c>
      <c r="Y51" s="44">
        <v>6</v>
      </c>
      <c r="Z51" s="44">
        <v>6</v>
      </c>
      <c r="AA51" s="44">
        <v>6</v>
      </c>
      <c r="AB51" s="44">
        <v>6</v>
      </c>
      <c r="AC51" s="44">
        <v>6</v>
      </c>
      <c r="AD51" s="44">
        <v>6</v>
      </c>
      <c r="AE51" s="44">
        <v>6</v>
      </c>
      <c r="AF51" s="44">
        <v>6</v>
      </c>
      <c r="AG51" s="48">
        <v>14.9</v>
      </c>
      <c r="AH51" s="46">
        <f t="shared" si="2"/>
        <v>6</v>
      </c>
      <c r="AI51" s="47">
        <f t="shared" si="3"/>
        <v>6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4</v>
      </c>
      <c r="C52" s="44">
        <v>4</v>
      </c>
      <c r="D52" s="44">
        <v>4</v>
      </c>
      <c r="E52" s="44">
        <v>4</v>
      </c>
      <c r="F52" s="44">
        <v>4</v>
      </c>
      <c r="G52" s="44">
        <v>4</v>
      </c>
      <c r="H52" s="44">
        <v>4</v>
      </c>
      <c r="I52" s="44">
        <v>4</v>
      </c>
      <c r="J52" s="44">
        <v>4</v>
      </c>
      <c r="K52" s="44">
        <v>4</v>
      </c>
      <c r="L52" s="44">
        <v>4</v>
      </c>
      <c r="M52" s="44">
        <v>4</v>
      </c>
      <c r="N52" s="44">
        <v>4</v>
      </c>
      <c r="O52" s="44">
        <v>4</v>
      </c>
      <c r="P52" s="44">
        <v>4</v>
      </c>
      <c r="Q52" s="44">
        <v>4</v>
      </c>
      <c r="R52" s="44">
        <v>4</v>
      </c>
      <c r="S52" s="44">
        <v>4</v>
      </c>
      <c r="T52" s="44">
        <v>3.4</v>
      </c>
      <c r="U52" s="44">
        <v>3.4</v>
      </c>
      <c r="V52" s="44">
        <v>3.4</v>
      </c>
      <c r="W52" s="44">
        <v>3.4</v>
      </c>
      <c r="X52" s="44">
        <v>3.4</v>
      </c>
      <c r="Y52" s="44">
        <v>3.4</v>
      </c>
      <c r="Z52" s="44">
        <v>3.4</v>
      </c>
      <c r="AA52" s="44">
        <v>3.4</v>
      </c>
      <c r="AB52" s="44">
        <v>3.4</v>
      </c>
      <c r="AC52" s="44">
        <v>3.4</v>
      </c>
      <c r="AD52" s="44">
        <v>3.4</v>
      </c>
      <c r="AE52" s="44">
        <v>3.4</v>
      </c>
      <c r="AF52" s="44">
        <v>3.4</v>
      </c>
      <c r="AG52" s="48">
        <v>14.3</v>
      </c>
      <c r="AH52" s="46">
        <f t="shared" si="2"/>
        <v>4</v>
      </c>
      <c r="AI52" s="47">
        <f t="shared" si="3"/>
        <v>3.4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3</v>
      </c>
      <c r="U53" s="44">
        <v>3</v>
      </c>
      <c r="V53" s="44">
        <v>3</v>
      </c>
      <c r="W53" s="44">
        <v>3</v>
      </c>
      <c r="X53" s="44">
        <v>3</v>
      </c>
      <c r="Y53" s="44">
        <v>3</v>
      </c>
      <c r="Z53" s="44">
        <v>3</v>
      </c>
      <c r="AA53" s="44">
        <v>3</v>
      </c>
      <c r="AB53" s="44">
        <v>3</v>
      </c>
      <c r="AC53" s="44">
        <v>3</v>
      </c>
      <c r="AD53" s="44">
        <v>3</v>
      </c>
      <c r="AE53" s="44">
        <v>3</v>
      </c>
      <c r="AF53" s="44">
        <v>3</v>
      </c>
      <c r="AG53" s="48">
        <v>14</v>
      </c>
      <c r="AH53" s="46">
        <f t="shared" si="2"/>
        <v>4.2</v>
      </c>
      <c r="AI53" s="47">
        <f t="shared" si="3"/>
        <v>3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3.87</v>
      </c>
      <c r="C54" s="44">
        <v>3.87</v>
      </c>
      <c r="D54" s="44">
        <v>3.87</v>
      </c>
      <c r="E54" s="44">
        <v>3.87</v>
      </c>
      <c r="F54" s="44">
        <v>3.87</v>
      </c>
      <c r="G54" s="44">
        <v>3.87</v>
      </c>
      <c r="H54" s="44">
        <v>3.87</v>
      </c>
      <c r="I54" s="44">
        <v>3.87</v>
      </c>
      <c r="J54" s="44">
        <v>3.87</v>
      </c>
      <c r="K54" s="44">
        <v>3.87</v>
      </c>
      <c r="L54" s="44">
        <v>3.87</v>
      </c>
      <c r="M54" s="44">
        <v>3.87</v>
      </c>
      <c r="N54" s="44">
        <v>3.87</v>
      </c>
      <c r="O54" s="44">
        <v>3.87</v>
      </c>
      <c r="P54" s="44">
        <v>3.87</v>
      </c>
      <c r="Q54" s="44">
        <v>3.87</v>
      </c>
      <c r="R54" s="44">
        <v>3.87</v>
      </c>
      <c r="S54" s="44">
        <v>3.87</v>
      </c>
      <c r="T54" s="44">
        <v>3.2</v>
      </c>
      <c r="U54" s="44">
        <v>3.2</v>
      </c>
      <c r="V54" s="44">
        <v>3.2</v>
      </c>
      <c r="W54" s="44">
        <v>3.2</v>
      </c>
      <c r="X54" s="44">
        <v>3.2</v>
      </c>
      <c r="Y54" s="44">
        <v>3.2</v>
      </c>
      <c r="Z54" s="44">
        <v>3.2</v>
      </c>
      <c r="AA54" s="44">
        <v>3.2</v>
      </c>
      <c r="AB54" s="44">
        <v>3.2</v>
      </c>
      <c r="AC54" s="44">
        <v>3.2</v>
      </c>
      <c r="AD54" s="44">
        <v>3.2</v>
      </c>
      <c r="AE54" s="44">
        <v>3.2</v>
      </c>
      <c r="AF54" s="44">
        <v>3.2</v>
      </c>
      <c r="AG54" s="48">
        <v>13.6</v>
      </c>
      <c r="AH54" s="46">
        <f t="shared" si="2"/>
        <v>3.87</v>
      </c>
      <c r="AI54" s="47">
        <f t="shared" si="3"/>
        <v>3.2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3.8</v>
      </c>
      <c r="C55" s="44">
        <v>3.8</v>
      </c>
      <c r="D55" s="44">
        <v>3.8</v>
      </c>
      <c r="E55" s="44">
        <v>3.8</v>
      </c>
      <c r="F55" s="44">
        <v>3.8</v>
      </c>
      <c r="G55" s="44">
        <v>3.8</v>
      </c>
      <c r="H55" s="44">
        <v>3.8</v>
      </c>
      <c r="I55" s="44">
        <v>3.8</v>
      </c>
      <c r="J55" s="44">
        <v>3.8</v>
      </c>
      <c r="K55" s="44">
        <v>3.8</v>
      </c>
      <c r="L55" s="44">
        <v>3.8</v>
      </c>
      <c r="M55" s="44">
        <v>3.8</v>
      </c>
      <c r="N55" s="44">
        <v>3.8</v>
      </c>
      <c r="O55" s="44">
        <v>3.8</v>
      </c>
      <c r="P55" s="44">
        <v>3.8</v>
      </c>
      <c r="Q55" s="44">
        <v>3.8</v>
      </c>
      <c r="R55" s="44">
        <v>3.8</v>
      </c>
      <c r="S55" s="44">
        <v>3.8</v>
      </c>
      <c r="T55" s="44">
        <v>3.8</v>
      </c>
      <c r="U55" s="44">
        <v>3.8</v>
      </c>
      <c r="V55" s="44">
        <v>3.8</v>
      </c>
      <c r="W55" s="44">
        <v>3.8</v>
      </c>
      <c r="X55" s="44">
        <v>3.8</v>
      </c>
      <c r="Y55" s="44">
        <v>3.8</v>
      </c>
      <c r="Z55" s="44">
        <v>3.8</v>
      </c>
      <c r="AA55" s="44">
        <v>3.8</v>
      </c>
      <c r="AB55" s="44">
        <v>3.8</v>
      </c>
      <c r="AC55" s="44">
        <v>3.8</v>
      </c>
      <c r="AD55" s="44">
        <v>3.8</v>
      </c>
      <c r="AE55" s="44">
        <v>3.8</v>
      </c>
      <c r="AF55" s="44">
        <v>3.8</v>
      </c>
      <c r="AG55" s="48">
        <v>13.5</v>
      </c>
      <c r="AH55" s="46">
        <f t="shared" si="2"/>
        <v>3.8</v>
      </c>
      <c r="AI55" s="47">
        <f t="shared" si="3"/>
        <v>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3.5</v>
      </c>
      <c r="C56" s="44">
        <v>3.5</v>
      </c>
      <c r="D56" s="44">
        <v>3.5</v>
      </c>
      <c r="E56" s="44">
        <v>3.5</v>
      </c>
      <c r="F56" s="44">
        <v>3.5</v>
      </c>
      <c r="G56" s="44">
        <v>3.5</v>
      </c>
      <c r="H56" s="44">
        <v>3.5</v>
      </c>
      <c r="I56" s="44">
        <v>3.5</v>
      </c>
      <c r="J56" s="44">
        <v>3.5</v>
      </c>
      <c r="K56" s="44">
        <v>3.5</v>
      </c>
      <c r="L56" s="44">
        <v>3.5</v>
      </c>
      <c r="M56" s="44">
        <v>3.5</v>
      </c>
      <c r="N56" s="44">
        <v>3.5</v>
      </c>
      <c r="O56" s="44">
        <v>3.5</v>
      </c>
      <c r="P56" s="44">
        <v>3.5</v>
      </c>
      <c r="Q56" s="44">
        <v>3.5</v>
      </c>
      <c r="R56" s="44">
        <v>3.5</v>
      </c>
      <c r="S56" s="44">
        <v>3.5</v>
      </c>
      <c r="T56" s="44">
        <v>3.5</v>
      </c>
      <c r="U56" s="44">
        <v>3.5</v>
      </c>
      <c r="V56" s="44">
        <v>3.5</v>
      </c>
      <c r="W56" s="44">
        <v>3.5</v>
      </c>
      <c r="X56" s="44">
        <v>3.5</v>
      </c>
      <c r="Y56" s="44">
        <v>3.5</v>
      </c>
      <c r="Z56" s="44">
        <v>3.5</v>
      </c>
      <c r="AA56" s="44">
        <v>3.5</v>
      </c>
      <c r="AB56" s="44">
        <v>3.5</v>
      </c>
      <c r="AC56" s="44">
        <v>3.5</v>
      </c>
      <c r="AD56" s="44">
        <v>3.5</v>
      </c>
      <c r="AE56" s="44">
        <v>3.5</v>
      </c>
      <c r="AF56" s="44">
        <v>3.5</v>
      </c>
      <c r="AG56" s="48">
        <v>13</v>
      </c>
      <c r="AH56" s="46">
        <f t="shared" si="2"/>
        <v>3.5</v>
      </c>
      <c r="AI56" s="47">
        <f t="shared" si="3"/>
        <v>3.5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</v>
      </c>
      <c r="C57" s="44">
        <v>5</v>
      </c>
      <c r="D57" s="44">
        <v>5</v>
      </c>
      <c r="E57" s="44">
        <v>5</v>
      </c>
      <c r="F57" s="44">
        <v>5</v>
      </c>
      <c r="G57" s="44">
        <v>5</v>
      </c>
      <c r="H57" s="44">
        <v>5</v>
      </c>
      <c r="I57" s="44">
        <v>5</v>
      </c>
      <c r="J57" s="44">
        <v>5</v>
      </c>
      <c r="K57" s="44">
        <v>5</v>
      </c>
      <c r="L57" s="44">
        <v>5</v>
      </c>
      <c r="M57" s="44">
        <v>5</v>
      </c>
      <c r="N57" s="44">
        <v>5</v>
      </c>
      <c r="O57" s="44">
        <v>5</v>
      </c>
      <c r="P57" s="44">
        <v>5</v>
      </c>
      <c r="Q57" s="44">
        <v>5</v>
      </c>
      <c r="R57" s="44">
        <v>5</v>
      </c>
      <c r="S57" s="44">
        <v>3</v>
      </c>
      <c r="T57" s="44">
        <v>3</v>
      </c>
      <c r="U57" s="44">
        <v>3</v>
      </c>
      <c r="V57" s="44">
        <v>3</v>
      </c>
      <c r="W57" s="44">
        <v>3</v>
      </c>
      <c r="X57" s="44">
        <v>3</v>
      </c>
      <c r="Y57" s="44">
        <v>3</v>
      </c>
      <c r="Z57" s="44">
        <v>3</v>
      </c>
      <c r="AA57" s="44">
        <v>3</v>
      </c>
      <c r="AB57" s="44">
        <v>3</v>
      </c>
      <c r="AC57" s="44">
        <v>3</v>
      </c>
      <c r="AD57" s="44">
        <v>3</v>
      </c>
      <c r="AE57" s="44">
        <v>3</v>
      </c>
      <c r="AF57" s="44">
        <v>6</v>
      </c>
      <c r="AG57" s="48">
        <v>12</v>
      </c>
      <c r="AH57" s="46">
        <f t="shared" si="2"/>
        <v>6</v>
      </c>
      <c r="AI57" s="47">
        <f t="shared" si="3"/>
        <v>3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3.4</v>
      </c>
      <c r="C58" s="44">
        <v>3.4</v>
      </c>
      <c r="D58" s="44">
        <v>3.4</v>
      </c>
      <c r="E58" s="44">
        <v>3.4</v>
      </c>
      <c r="F58" s="44">
        <v>3.4</v>
      </c>
      <c r="G58" s="44">
        <v>3.4</v>
      </c>
      <c r="H58" s="44">
        <v>3.4</v>
      </c>
      <c r="I58" s="44">
        <v>3.4</v>
      </c>
      <c r="J58" s="44">
        <v>3.4</v>
      </c>
      <c r="K58" s="44">
        <v>3.4</v>
      </c>
      <c r="L58" s="44">
        <v>3.4</v>
      </c>
      <c r="M58" s="44">
        <v>3.4</v>
      </c>
      <c r="N58" s="44">
        <v>3.4</v>
      </c>
      <c r="O58" s="44">
        <v>3.4</v>
      </c>
      <c r="P58" s="44">
        <v>3.4</v>
      </c>
      <c r="Q58" s="44">
        <v>3.4</v>
      </c>
      <c r="R58" s="44">
        <v>3.4</v>
      </c>
      <c r="S58" s="44">
        <v>3.4</v>
      </c>
      <c r="T58" s="44">
        <v>3.3</v>
      </c>
      <c r="U58" s="44">
        <v>3.3</v>
      </c>
      <c r="V58" s="44">
        <v>3.3</v>
      </c>
      <c r="W58" s="44">
        <v>3.3</v>
      </c>
      <c r="X58" s="44">
        <v>3.3</v>
      </c>
      <c r="Y58" s="44">
        <v>3.3</v>
      </c>
      <c r="Z58" s="44">
        <v>3.3</v>
      </c>
      <c r="AA58" s="44">
        <v>3.3</v>
      </c>
      <c r="AB58" s="44">
        <v>3.3</v>
      </c>
      <c r="AC58" s="44">
        <v>3.3</v>
      </c>
      <c r="AD58" s="44">
        <v>3.3</v>
      </c>
      <c r="AE58" s="44">
        <v>3.3</v>
      </c>
      <c r="AF58" s="44">
        <v>3.3</v>
      </c>
      <c r="AG58" s="48">
        <v>12</v>
      </c>
      <c r="AH58" s="46">
        <f t="shared" si="2"/>
        <v>3.4</v>
      </c>
      <c r="AI58" s="47">
        <f t="shared" si="3"/>
        <v>3.3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10.1</v>
      </c>
      <c r="C59" s="44">
        <v>10.1</v>
      </c>
      <c r="D59" s="44">
        <v>10.1</v>
      </c>
      <c r="E59" s="44">
        <v>10.1</v>
      </c>
      <c r="F59" s="44">
        <v>10.1</v>
      </c>
      <c r="G59" s="44">
        <v>10.1</v>
      </c>
      <c r="H59" s="44">
        <v>10.1</v>
      </c>
      <c r="I59" s="44">
        <v>10.1</v>
      </c>
      <c r="J59" s="44">
        <v>10.1</v>
      </c>
      <c r="K59" s="44">
        <v>10.1</v>
      </c>
      <c r="L59" s="44">
        <v>10.1</v>
      </c>
      <c r="M59" s="44">
        <v>10.1</v>
      </c>
      <c r="N59" s="44">
        <v>10.1</v>
      </c>
      <c r="O59" s="44">
        <v>10.1</v>
      </c>
      <c r="P59" s="44">
        <v>10.1</v>
      </c>
      <c r="Q59" s="44">
        <v>10.1</v>
      </c>
      <c r="R59" s="44">
        <v>10.1</v>
      </c>
      <c r="S59" s="44">
        <v>10.1</v>
      </c>
      <c r="T59" s="44">
        <v>8.5</v>
      </c>
      <c r="U59" s="44">
        <v>8.5</v>
      </c>
      <c r="V59" s="44">
        <v>8.5</v>
      </c>
      <c r="W59" s="44">
        <v>8.5</v>
      </c>
      <c r="X59" s="44">
        <v>8.5</v>
      </c>
      <c r="Y59" s="44">
        <v>8.5</v>
      </c>
      <c r="Z59" s="44">
        <v>8.5</v>
      </c>
      <c r="AA59" s="44">
        <v>8.5</v>
      </c>
      <c r="AB59" s="44">
        <v>8.5</v>
      </c>
      <c r="AC59" s="44">
        <v>8.5</v>
      </c>
      <c r="AD59" s="44">
        <v>8.5</v>
      </c>
      <c r="AE59" s="44">
        <v>8.5</v>
      </c>
      <c r="AF59" s="44">
        <v>8.5</v>
      </c>
      <c r="AG59" s="48">
        <v>12</v>
      </c>
      <c r="AH59" s="46">
        <f t="shared" si="2"/>
        <v>10.1</v>
      </c>
      <c r="AI59" s="47">
        <f t="shared" si="3"/>
        <v>8.5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4.8</v>
      </c>
      <c r="C60" s="44">
        <v>4.8</v>
      </c>
      <c r="D60" s="44">
        <v>4.8</v>
      </c>
      <c r="E60" s="44">
        <v>4.8</v>
      </c>
      <c r="F60" s="44">
        <v>4.8</v>
      </c>
      <c r="G60" s="44">
        <v>4.8</v>
      </c>
      <c r="H60" s="44">
        <v>4.8</v>
      </c>
      <c r="I60" s="44">
        <v>4.8</v>
      </c>
      <c r="J60" s="44">
        <v>4.8</v>
      </c>
      <c r="K60" s="44">
        <v>4.8</v>
      </c>
      <c r="L60" s="44">
        <v>4.8</v>
      </c>
      <c r="M60" s="44">
        <v>4.8</v>
      </c>
      <c r="N60" s="44">
        <v>4.8</v>
      </c>
      <c r="O60" s="44">
        <v>4.8</v>
      </c>
      <c r="P60" s="44">
        <v>4.8</v>
      </c>
      <c r="Q60" s="44">
        <v>4.8</v>
      </c>
      <c r="R60" s="44">
        <v>4.8</v>
      </c>
      <c r="S60" s="44">
        <v>3.8</v>
      </c>
      <c r="T60" s="44">
        <v>3.8</v>
      </c>
      <c r="U60" s="44">
        <v>3.8</v>
      </c>
      <c r="V60" s="44">
        <v>3.8</v>
      </c>
      <c r="W60" s="44">
        <v>3.8</v>
      </c>
      <c r="X60" s="44">
        <v>3.8</v>
      </c>
      <c r="Y60" s="44">
        <v>3.8</v>
      </c>
      <c r="Z60" s="44">
        <v>3.8</v>
      </c>
      <c r="AA60" s="44">
        <v>3.8</v>
      </c>
      <c r="AB60" s="44">
        <v>3.8</v>
      </c>
      <c r="AC60" s="44">
        <v>3.8</v>
      </c>
      <c r="AD60" s="44">
        <v>3.8</v>
      </c>
      <c r="AE60" s="44">
        <v>3.8</v>
      </c>
      <c r="AF60" s="44">
        <v>3.8</v>
      </c>
      <c r="AG60" s="48">
        <v>12</v>
      </c>
      <c r="AH60" s="46">
        <f t="shared" si="2"/>
        <v>4.8</v>
      </c>
      <c r="AI60" s="47">
        <f t="shared" si="3"/>
        <v>3.8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2.5</v>
      </c>
      <c r="C61" s="44">
        <v>2.5</v>
      </c>
      <c r="D61" s="44">
        <v>2.5</v>
      </c>
      <c r="E61" s="44">
        <v>2.5</v>
      </c>
      <c r="F61" s="44">
        <v>2.5</v>
      </c>
      <c r="G61" s="44">
        <v>2.5</v>
      </c>
      <c r="H61" s="44">
        <v>2.5</v>
      </c>
      <c r="I61" s="44">
        <v>2.5</v>
      </c>
      <c r="J61" s="44">
        <v>2.5</v>
      </c>
      <c r="K61" s="44">
        <v>2.5</v>
      </c>
      <c r="L61" s="44">
        <v>2.5</v>
      </c>
      <c r="M61" s="44">
        <v>2.5</v>
      </c>
      <c r="N61" s="44">
        <v>2.5</v>
      </c>
      <c r="O61" s="44">
        <v>2.5</v>
      </c>
      <c r="P61" s="44">
        <v>2.5</v>
      </c>
      <c r="Q61" s="44">
        <v>2.5</v>
      </c>
      <c r="R61" s="44">
        <v>2.5</v>
      </c>
      <c r="S61" s="44">
        <v>2</v>
      </c>
      <c r="T61" s="44">
        <v>1.8</v>
      </c>
      <c r="U61" s="44">
        <v>1.8</v>
      </c>
      <c r="V61" s="44">
        <v>1.8</v>
      </c>
      <c r="W61" s="44">
        <v>1.8</v>
      </c>
      <c r="X61" s="44">
        <v>1.8</v>
      </c>
      <c r="Y61" s="44">
        <v>1.8</v>
      </c>
      <c r="Z61" s="44">
        <v>1.8</v>
      </c>
      <c r="AA61" s="44">
        <v>1.8</v>
      </c>
      <c r="AB61" s="44">
        <v>1.8</v>
      </c>
      <c r="AC61" s="44">
        <v>1.8</v>
      </c>
      <c r="AD61" s="44">
        <v>1.8</v>
      </c>
      <c r="AE61" s="44">
        <v>1.8</v>
      </c>
      <c r="AF61" s="44">
        <v>1.8</v>
      </c>
      <c r="AG61" s="48">
        <v>12</v>
      </c>
      <c r="AH61" s="46">
        <f t="shared" si="2"/>
        <v>2.5</v>
      </c>
      <c r="AI61" s="47">
        <f t="shared" si="3"/>
        <v>1.8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6.8</v>
      </c>
      <c r="C62" s="44">
        <v>6.8</v>
      </c>
      <c r="D62" s="44">
        <v>6.8</v>
      </c>
      <c r="E62" s="44">
        <v>6.8</v>
      </c>
      <c r="F62" s="44">
        <v>6.8</v>
      </c>
      <c r="G62" s="44">
        <v>6.8</v>
      </c>
      <c r="H62" s="44">
        <v>6.8</v>
      </c>
      <c r="I62" s="44">
        <v>6.8</v>
      </c>
      <c r="J62" s="44">
        <v>6.8</v>
      </c>
      <c r="K62" s="44">
        <v>6.8</v>
      </c>
      <c r="L62" s="44">
        <v>6.8</v>
      </c>
      <c r="M62" s="44">
        <v>6.8</v>
      </c>
      <c r="N62" s="44">
        <v>6.8</v>
      </c>
      <c r="O62" s="44">
        <v>6.8</v>
      </c>
      <c r="P62" s="44">
        <v>6.8</v>
      </c>
      <c r="Q62" s="44">
        <v>6.8</v>
      </c>
      <c r="R62" s="44">
        <v>6.8</v>
      </c>
      <c r="S62" s="44">
        <v>6.8</v>
      </c>
      <c r="T62" s="44">
        <v>6.8</v>
      </c>
      <c r="U62" s="44">
        <v>6.8</v>
      </c>
      <c r="V62" s="44">
        <v>6.8</v>
      </c>
      <c r="W62" s="44">
        <v>6.8</v>
      </c>
      <c r="X62" s="44">
        <v>6.8</v>
      </c>
      <c r="Y62" s="44">
        <v>6.8</v>
      </c>
      <c r="Z62" s="44">
        <v>6.8</v>
      </c>
      <c r="AA62" s="44">
        <v>6.8</v>
      </c>
      <c r="AB62" s="44">
        <v>6.8</v>
      </c>
      <c r="AC62" s="44">
        <v>6.8</v>
      </c>
      <c r="AD62" s="44">
        <v>6.8</v>
      </c>
      <c r="AE62" s="44">
        <v>6.8</v>
      </c>
      <c r="AF62" s="44">
        <v>6.8</v>
      </c>
      <c r="AG62" s="48">
        <v>11.88</v>
      </c>
      <c r="AH62" s="46">
        <f t="shared" si="2"/>
        <v>6.8</v>
      </c>
      <c r="AI62" s="47">
        <f t="shared" si="3"/>
        <v>6.8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1.6</v>
      </c>
      <c r="C63" s="44">
        <v>1.6</v>
      </c>
      <c r="D63" s="44">
        <v>1.6</v>
      </c>
      <c r="E63" s="44">
        <v>1.6</v>
      </c>
      <c r="F63" s="44">
        <v>1.6</v>
      </c>
      <c r="G63" s="44">
        <v>1.6</v>
      </c>
      <c r="H63" s="44">
        <v>1.6</v>
      </c>
      <c r="I63" s="44">
        <v>1.6</v>
      </c>
      <c r="J63" s="44">
        <v>1.6</v>
      </c>
      <c r="K63" s="44">
        <v>1.6</v>
      </c>
      <c r="L63" s="44">
        <v>1.6</v>
      </c>
      <c r="M63" s="44">
        <v>1.6</v>
      </c>
      <c r="N63" s="44">
        <v>1.6</v>
      </c>
      <c r="O63" s="44">
        <v>1.6</v>
      </c>
      <c r="P63" s="44">
        <v>1.6</v>
      </c>
      <c r="Q63" s="44">
        <v>1.6</v>
      </c>
      <c r="R63" s="44">
        <v>1.6</v>
      </c>
      <c r="S63" s="44">
        <v>1.6</v>
      </c>
      <c r="T63" s="44">
        <v>1.6</v>
      </c>
      <c r="U63" s="44">
        <v>1.6</v>
      </c>
      <c r="V63" s="44">
        <v>1.6</v>
      </c>
      <c r="W63" s="44">
        <v>1.6</v>
      </c>
      <c r="X63" s="44">
        <v>1.6</v>
      </c>
      <c r="Y63" s="44">
        <v>1.6</v>
      </c>
      <c r="Z63" s="44">
        <v>1.6</v>
      </c>
      <c r="AA63" s="44">
        <v>1.6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1.6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2.6</v>
      </c>
      <c r="C65" s="44">
        <v>2.6</v>
      </c>
      <c r="D65" s="44">
        <v>2.6</v>
      </c>
      <c r="E65" s="44">
        <v>2.6</v>
      </c>
      <c r="F65" s="44">
        <v>2.6</v>
      </c>
      <c r="G65" s="44">
        <v>2.6</v>
      </c>
      <c r="H65" s="44">
        <v>2.6</v>
      </c>
      <c r="I65" s="44">
        <v>2.6</v>
      </c>
      <c r="J65" s="44">
        <v>2.6</v>
      </c>
      <c r="K65" s="44">
        <v>2.6</v>
      </c>
      <c r="L65" s="44">
        <v>2.6</v>
      </c>
      <c r="M65" s="44">
        <v>2.6</v>
      </c>
      <c r="N65" s="44">
        <v>2.6</v>
      </c>
      <c r="O65" s="44">
        <v>2.6</v>
      </c>
      <c r="P65" s="44">
        <v>2.6</v>
      </c>
      <c r="Q65" s="44">
        <v>2.6</v>
      </c>
      <c r="R65" s="44">
        <v>2.6</v>
      </c>
      <c r="S65" s="44">
        <v>2.6</v>
      </c>
      <c r="T65" s="44">
        <v>2.6</v>
      </c>
      <c r="U65" s="44">
        <v>2.6</v>
      </c>
      <c r="V65" s="44">
        <v>2.6</v>
      </c>
      <c r="W65" s="44">
        <v>2.6</v>
      </c>
      <c r="X65" s="44">
        <v>2.6</v>
      </c>
      <c r="Y65" s="44">
        <v>2.6</v>
      </c>
      <c r="Z65" s="44">
        <v>2.6</v>
      </c>
      <c r="AA65" s="44">
        <v>2.6</v>
      </c>
      <c r="AB65" s="44">
        <v>2.6</v>
      </c>
      <c r="AC65" s="44">
        <v>2.6</v>
      </c>
      <c r="AD65" s="44">
        <v>2.6</v>
      </c>
      <c r="AE65" s="44">
        <v>2.6</v>
      </c>
      <c r="AF65" s="44">
        <v>2.6</v>
      </c>
      <c r="AG65" s="48">
        <v>10.7</v>
      </c>
      <c r="AH65" s="46">
        <f t="shared" si="2"/>
        <v>2.6</v>
      </c>
      <c r="AI65" s="47">
        <f t="shared" si="3"/>
        <v>2.6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</v>
      </c>
      <c r="AA66" s="44">
        <v>5</v>
      </c>
      <c r="AB66" s="44">
        <v>5</v>
      </c>
      <c r="AC66" s="44">
        <v>5</v>
      </c>
      <c r="AD66" s="44">
        <v>5</v>
      </c>
      <c r="AE66" s="44">
        <v>5</v>
      </c>
      <c r="AF66" s="44">
        <v>2.7</v>
      </c>
      <c r="AG66" s="62">
        <v>10.3</v>
      </c>
      <c r="AH66" s="46">
        <f t="shared" si="2"/>
        <v>5</v>
      </c>
      <c r="AI66" s="47">
        <f t="shared" si="3"/>
        <v>2.7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3.9</v>
      </c>
      <c r="AG67" s="61">
        <v>10</v>
      </c>
      <c r="AH67" s="46">
        <f t="shared" si="2"/>
        <v>3.9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3.9</v>
      </c>
      <c r="C68" s="44">
        <v>3.9</v>
      </c>
      <c r="D68" s="44">
        <v>3.9</v>
      </c>
      <c r="E68" s="44">
        <v>3.9</v>
      </c>
      <c r="F68" s="44">
        <v>3.9</v>
      </c>
      <c r="G68" s="44">
        <v>3.9</v>
      </c>
      <c r="H68" s="44">
        <v>3.9</v>
      </c>
      <c r="I68" s="44">
        <v>3.9</v>
      </c>
      <c r="J68" s="44">
        <v>3.9</v>
      </c>
      <c r="K68" s="44">
        <v>3.9</v>
      </c>
      <c r="L68" s="44">
        <v>3.9</v>
      </c>
      <c r="M68" s="44">
        <v>3.9</v>
      </c>
      <c r="N68" s="44">
        <v>3.9</v>
      </c>
      <c r="O68" s="44">
        <v>3.9</v>
      </c>
      <c r="P68" s="44">
        <v>3.9</v>
      </c>
      <c r="Q68" s="44">
        <v>3.9</v>
      </c>
      <c r="R68" s="44">
        <v>3.9</v>
      </c>
      <c r="S68" s="44">
        <v>3.9</v>
      </c>
      <c r="T68" s="44">
        <v>3.9</v>
      </c>
      <c r="U68" s="44">
        <v>3.9</v>
      </c>
      <c r="V68" s="44">
        <v>3.9</v>
      </c>
      <c r="W68" s="44">
        <v>3.9</v>
      </c>
      <c r="X68" s="44">
        <v>3.9</v>
      </c>
      <c r="Y68" s="44">
        <v>3.9</v>
      </c>
      <c r="Z68" s="44">
        <v>3.9</v>
      </c>
      <c r="AA68" s="44">
        <v>3.9</v>
      </c>
      <c r="AB68" s="44">
        <v>3.9</v>
      </c>
      <c r="AC68" s="44">
        <v>3.9</v>
      </c>
      <c r="AD68" s="44">
        <v>3.9</v>
      </c>
      <c r="AE68" s="44">
        <v>3.9</v>
      </c>
      <c r="AF68" s="44">
        <v>3.9</v>
      </c>
      <c r="AG68" s="64">
        <v>10</v>
      </c>
      <c r="AH68" s="46">
        <f t="shared" si="2"/>
        <v>3.9</v>
      </c>
      <c r="AI68" s="47">
        <f t="shared" si="3"/>
        <v>3.9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70.7</v>
      </c>
      <c r="C70" s="66">
        <v>70.7</v>
      </c>
      <c r="D70" s="66">
        <v>70.7</v>
      </c>
      <c r="E70" s="66">
        <v>70.7</v>
      </c>
      <c r="F70" s="66">
        <v>70.7</v>
      </c>
      <c r="G70" s="66">
        <f>33.4+43.7</f>
        <v>77.099999999999994</v>
      </c>
      <c r="H70" s="66">
        <f>33.4+43.7</f>
        <v>77.099999999999994</v>
      </c>
      <c r="I70" s="66">
        <f>32.2+42</f>
        <v>74.2</v>
      </c>
      <c r="J70" s="66">
        <f>31.3+40.4</f>
        <v>71.7</v>
      </c>
      <c r="K70" s="68">
        <f t="shared" ref="K70:S70" si="20">31.6+41.9</f>
        <v>73.5</v>
      </c>
      <c r="L70" s="68">
        <f t="shared" si="20"/>
        <v>73.5</v>
      </c>
      <c r="M70" s="68">
        <f t="shared" si="20"/>
        <v>73.5</v>
      </c>
      <c r="N70" s="68">
        <f t="shared" si="20"/>
        <v>73.5</v>
      </c>
      <c r="O70" s="68">
        <f t="shared" si="20"/>
        <v>73.5</v>
      </c>
      <c r="P70" s="68">
        <f t="shared" si="20"/>
        <v>73.5</v>
      </c>
      <c r="Q70" s="68">
        <f t="shared" si="20"/>
        <v>73.5</v>
      </c>
      <c r="R70" s="68">
        <f t="shared" si="20"/>
        <v>73.5</v>
      </c>
      <c r="S70" s="68">
        <f t="shared" si="20"/>
        <v>73.5</v>
      </c>
      <c r="T70" s="68">
        <f>28.3+38.4</f>
        <v>66.7</v>
      </c>
      <c r="U70" s="68">
        <f>28.3+38.4</f>
        <v>66.7</v>
      </c>
      <c r="V70" s="68">
        <f>28.3+38.4</f>
        <v>66.7</v>
      </c>
      <c r="W70" s="68">
        <f>28.3+38.4</f>
        <v>66.7</v>
      </c>
      <c r="X70" s="68">
        <f>28.3+38.4</f>
        <v>66.7</v>
      </c>
      <c r="Y70" s="68">
        <f>26.4+34.6</f>
        <v>61</v>
      </c>
      <c r="Z70" s="68">
        <f>26.4+34.6</f>
        <v>61</v>
      </c>
      <c r="AA70" s="68">
        <f>26.4+34.6</f>
        <v>61</v>
      </c>
      <c r="AB70" s="68">
        <v>63</v>
      </c>
      <c r="AC70" s="68">
        <v>64</v>
      </c>
      <c r="AD70" s="68">
        <v>65</v>
      </c>
      <c r="AE70" s="68">
        <f>41.3+28.3</f>
        <v>69.599999999999994</v>
      </c>
      <c r="AF70" s="68">
        <f>41.3+28.9</f>
        <v>70.199999999999989</v>
      </c>
      <c r="AG70" s="64">
        <v>240</v>
      </c>
      <c r="AH70" s="46">
        <f t="shared" si="2"/>
        <v>77.099999999999994</v>
      </c>
      <c r="AI70" s="47">
        <f t="shared" si="3"/>
        <v>61</v>
      </c>
      <c r="AK70" s="49"/>
    </row>
    <row r="71" spans="1:88" ht="15.75" thickBot="1" x14ac:dyDescent="0.3">
      <c r="A71" s="69" t="s">
        <v>90</v>
      </c>
      <c r="B71" s="70">
        <f>SUM(B11:B69)</f>
        <v>690.82000000000016</v>
      </c>
      <c r="C71" s="70">
        <f>SUM(C11:C69)</f>
        <v>690.82000000000016</v>
      </c>
      <c r="D71" s="70">
        <f t="shared" ref="D71:AG71" si="21">SUM(D11:D69)</f>
        <v>690.82000000000016</v>
      </c>
      <c r="E71" s="70">
        <f t="shared" si="21"/>
        <v>690.82000000000016</v>
      </c>
      <c r="F71" s="70">
        <f t="shared" si="21"/>
        <v>706.0300000000002</v>
      </c>
      <c r="G71" s="70">
        <f t="shared" si="21"/>
        <v>706.0300000000002</v>
      </c>
      <c r="H71" s="70">
        <f t="shared" si="21"/>
        <v>706.0300000000002</v>
      </c>
      <c r="I71" s="70">
        <f t="shared" si="21"/>
        <v>706.0300000000002</v>
      </c>
      <c r="J71" s="70">
        <f t="shared" si="21"/>
        <v>702.02000000000021</v>
      </c>
      <c r="K71" s="70">
        <f t="shared" si="21"/>
        <v>702.02000000000021</v>
      </c>
      <c r="L71" s="70">
        <f t="shared" si="21"/>
        <v>702.02000000000021</v>
      </c>
      <c r="M71" s="70">
        <f t="shared" ref="M71:S71" si="22">SUM(M11:M69)</f>
        <v>702.02000000000021</v>
      </c>
      <c r="N71" s="70">
        <f t="shared" si="22"/>
        <v>702.02000000000021</v>
      </c>
      <c r="O71" s="70">
        <f t="shared" si="22"/>
        <v>702.02000000000021</v>
      </c>
      <c r="P71" s="70">
        <f t="shared" si="22"/>
        <v>702.02000000000021</v>
      </c>
      <c r="Q71" s="70">
        <f t="shared" si="22"/>
        <v>702.02000000000021</v>
      </c>
      <c r="R71" s="70">
        <f t="shared" si="22"/>
        <v>702.02000000000021</v>
      </c>
      <c r="S71" s="70">
        <f t="shared" si="22"/>
        <v>669.4200000000003</v>
      </c>
      <c r="T71" s="70">
        <f t="shared" si="21"/>
        <v>650.43000000000006</v>
      </c>
      <c r="U71" s="70">
        <f>SUM(U11:U69)</f>
        <v>650.43000000000006</v>
      </c>
      <c r="V71" s="70">
        <f>SUM(V11:V69)</f>
        <v>650.43000000000006</v>
      </c>
      <c r="W71" s="70">
        <f>SUM(W11:W69)</f>
        <v>648.81000000000017</v>
      </c>
      <c r="X71" s="70">
        <f>SUM(X11:X69)</f>
        <v>648.81000000000017</v>
      </c>
      <c r="Y71" s="70">
        <f t="shared" si="21"/>
        <v>650.81000000000017</v>
      </c>
      <c r="Z71" s="70">
        <f t="shared" si="21"/>
        <v>650.81000000000017</v>
      </c>
      <c r="AA71" s="70">
        <f t="shared" si="21"/>
        <v>650.81000000000017</v>
      </c>
      <c r="AB71" s="70">
        <f>SUM(AB11:AB69)</f>
        <v>651.0100000000001</v>
      </c>
      <c r="AC71" s="70">
        <f>SUM(AC11:AC69)</f>
        <v>641.71</v>
      </c>
      <c r="AD71" s="70">
        <f>SUM(AD11:AD69)</f>
        <v>641.71</v>
      </c>
      <c r="AE71" s="70">
        <f t="shared" si="21"/>
        <v>725.5999999999998</v>
      </c>
      <c r="AF71" s="70">
        <f>SUM(AF11:AF69)</f>
        <v>720.29999999999973</v>
      </c>
      <c r="AG71" s="70">
        <f t="shared" si="21"/>
        <v>1812.2049999999999</v>
      </c>
      <c r="AH71" s="46">
        <f t="shared" si="2"/>
        <v>725.5999999999998</v>
      </c>
      <c r="AI71" s="47">
        <f t="shared" si="3"/>
        <v>641.71</v>
      </c>
      <c r="AK71" s="49"/>
    </row>
    <row r="72" spans="1:88" x14ac:dyDescent="0.25">
      <c r="A72" s="71" t="s">
        <v>91</v>
      </c>
      <c r="B72" s="44">
        <v>0</v>
      </c>
      <c r="C72" s="44">
        <v>0</v>
      </c>
      <c r="D72" s="44">
        <v>0</v>
      </c>
      <c r="E72" s="44">
        <v>0</v>
      </c>
      <c r="F72" s="44">
        <v>0</v>
      </c>
      <c r="G72" s="44">
        <v>0</v>
      </c>
      <c r="H72" s="44">
        <v>76</v>
      </c>
      <c r="I72" s="44">
        <v>148</v>
      </c>
      <c r="J72" s="44">
        <v>201</v>
      </c>
      <c r="K72" s="44">
        <v>271.39999999999998</v>
      </c>
      <c r="L72" s="44">
        <v>290</v>
      </c>
      <c r="M72" s="44">
        <v>263</v>
      </c>
      <c r="N72" s="44">
        <v>141.69999999999999</v>
      </c>
      <c r="O72" s="44">
        <v>40.1</v>
      </c>
      <c r="P72" s="44">
        <v>0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90.7</v>
      </c>
      <c r="W72" s="44">
        <v>81.599999999999994</v>
      </c>
      <c r="X72" s="44">
        <v>132.80000000000001</v>
      </c>
      <c r="Y72" s="44">
        <v>200</v>
      </c>
      <c r="Z72" s="44">
        <v>343.8</v>
      </c>
      <c r="AA72" s="44">
        <v>350</v>
      </c>
      <c r="AB72" s="44">
        <v>421.6</v>
      </c>
      <c r="AC72" s="44">
        <v>349.6</v>
      </c>
      <c r="AD72" s="44">
        <v>349.6</v>
      </c>
      <c r="AE72" s="44">
        <v>150.30000000000001</v>
      </c>
      <c r="AF72" s="44">
        <v>0</v>
      </c>
      <c r="AG72" s="61">
        <v>456</v>
      </c>
      <c r="AH72" s="46">
        <f t="shared" si="2"/>
        <v>421.6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37.9</v>
      </c>
      <c r="C73" s="43">
        <v>40.700000000000003</v>
      </c>
      <c r="D73" s="43">
        <v>40.799999999999997</v>
      </c>
      <c r="E73" s="43">
        <v>40.200000000000003</v>
      </c>
      <c r="F73" s="43">
        <v>37.799999999999997</v>
      </c>
      <c r="G73" s="43">
        <v>37.799999999999997</v>
      </c>
      <c r="H73" s="43">
        <v>37.799999999999997</v>
      </c>
      <c r="I73" s="43">
        <v>37.799999999999997</v>
      </c>
      <c r="J73" s="43">
        <v>37.799999999999997</v>
      </c>
      <c r="K73" s="43">
        <v>37.9</v>
      </c>
      <c r="L73" s="43">
        <v>37.9</v>
      </c>
      <c r="M73" s="43">
        <v>37.9</v>
      </c>
      <c r="N73" s="43">
        <v>37.9</v>
      </c>
      <c r="O73" s="43">
        <v>37.9</v>
      </c>
      <c r="P73" s="43">
        <v>37.9</v>
      </c>
      <c r="Q73" s="43">
        <v>37.9</v>
      </c>
      <c r="R73" s="43">
        <v>37.9</v>
      </c>
      <c r="S73" s="43">
        <v>37.9</v>
      </c>
      <c r="T73" s="43">
        <v>33.9</v>
      </c>
      <c r="U73" s="43">
        <v>33.9</v>
      </c>
      <c r="V73" s="43">
        <v>33.9</v>
      </c>
      <c r="W73" s="43">
        <v>39.9</v>
      </c>
      <c r="X73" s="43">
        <v>40</v>
      </c>
      <c r="Y73" s="43">
        <v>40</v>
      </c>
      <c r="Z73" s="43">
        <v>39.9</v>
      </c>
      <c r="AA73" s="43">
        <v>39.9</v>
      </c>
      <c r="AB73" s="43">
        <v>39.9</v>
      </c>
      <c r="AC73" s="43">
        <v>39.9</v>
      </c>
      <c r="AD73" s="43">
        <v>39.9</v>
      </c>
      <c r="AE73" s="43">
        <v>39.9</v>
      </c>
      <c r="AF73" s="43">
        <v>43.3</v>
      </c>
      <c r="AG73" s="64">
        <v>111</v>
      </c>
      <c r="AH73" s="46">
        <f t="shared" si="2"/>
        <v>43.3</v>
      </c>
      <c r="AI73" s="47">
        <f t="shared" si="3"/>
        <v>33.9</v>
      </c>
      <c r="AK73" s="49"/>
    </row>
    <row r="74" spans="1:88" x14ac:dyDescent="0.25">
      <c r="A74" s="73" t="s">
        <v>93</v>
      </c>
      <c r="B74" s="43">
        <v>27.4</v>
      </c>
      <c r="C74" s="43">
        <v>28.7</v>
      </c>
      <c r="D74" s="43">
        <v>28.8</v>
      </c>
      <c r="E74" s="43">
        <v>29.3</v>
      </c>
      <c r="F74" s="43">
        <v>29.3</v>
      </c>
      <c r="G74" s="43">
        <v>29.3</v>
      </c>
      <c r="H74" s="43">
        <v>29.3</v>
      </c>
      <c r="I74" s="43">
        <v>29.3</v>
      </c>
      <c r="J74" s="43">
        <v>29.3</v>
      </c>
      <c r="K74" s="43">
        <v>29.3</v>
      </c>
      <c r="L74" s="43">
        <v>29.3</v>
      </c>
      <c r="M74" s="43">
        <v>29.3</v>
      </c>
      <c r="N74" s="43">
        <v>29.3</v>
      </c>
      <c r="O74" s="43">
        <v>29.3</v>
      </c>
      <c r="P74" s="43">
        <v>29.3</v>
      </c>
      <c r="Q74" s="43">
        <v>29.3</v>
      </c>
      <c r="R74" s="43">
        <v>29.3</v>
      </c>
      <c r="S74" s="43">
        <v>29.3</v>
      </c>
      <c r="T74" s="43">
        <v>27.5</v>
      </c>
      <c r="U74" s="43">
        <v>27.5</v>
      </c>
      <c r="V74" s="43">
        <v>27.5</v>
      </c>
      <c r="W74" s="43">
        <v>27.5</v>
      </c>
      <c r="X74" s="43">
        <v>27.5</v>
      </c>
      <c r="Y74" s="43">
        <v>27.5</v>
      </c>
      <c r="Z74" s="43">
        <v>27.5</v>
      </c>
      <c r="AA74" s="43">
        <v>27.5</v>
      </c>
      <c r="AB74" s="43">
        <v>27.5</v>
      </c>
      <c r="AC74" s="43">
        <v>27.5</v>
      </c>
      <c r="AD74" s="43">
        <v>27.5</v>
      </c>
      <c r="AE74" s="43">
        <v>27.5</v>
      </c>
      <c r="AF74" s="43">
        <v>27.7</v>
      </c>
      <c r="AG74" s="64">
        <v>60</v>
      </c>
      <c r="AH74" s="46">
        <f t="shared" si="2"/>
        <v>29.3</v>
      </c>
      <c r="AI74" s="47">
        <f t="shared" si="3"/>
        <v>27.4</v>
      </c>
      <c r="AK74" s="49"/>
    </row>
    <row r="75" spans="1:88" x14ac:dyDescent="0.25">
      <c r="A75" s="74" t="s">
        <v>94</v>
      </c>
      <c r="B75" s="43">
        <v>14</v>
      </c>
      <c r="C75" s="43">
        <v>13.5</v>
      </c>
      <c r="D75" s="43">
        <v>13.6</v>
      </c>
      <c r="E75" s="43">
        <v>13.9</v>
      </c>
      <c r="F75" s="43">
        <v>13.9</v>
      </c>
      <c r="G75" s="43">
        <v>13.9</v>
      </c>
      <c r="H75" s="43">
        <v>13.9</v>
      </c>
      <c r="I75" s="43">
        <v>13.9</v>
      </c>
      <c r="J75" s="43">
        <v>13.9</v>
      </c>
      <c r="K75" s="43">
        <v>13.9</v>
      </c>
      <c r="L75" s="43">
        <v>13.9</v>
      </c>
      <c r="M75" s="43">
        <v>13.9</v>
      </c>
      <c r="N75" s="43">
        <v>13.9</v>
      </c>
      <c r="O75" s="43">
        <v>13.9</v>
      </c>
      <c r="P75" s="43">
        <v>13.9</v>
      </c>
      <c r="Q75" s="43">
        <v>13.9</v>
      </c>
      <c r="R75" s="43">
        <v>13.9</v>
      </c>
      <c r="S75" s="43">
        <v>13.9</v>
      </c>
      <c r="T75" s="43">
        <v>11.9</v>
      </c>
      <c r="U75" s="43">
        <v>11.9</v>
      </c>
      <c r="V75" s="43">
        <v>11.9</v>
      </c>
      <c r="W75" s="43">
        <v>11.9</v>
      </c>
      <c r="X75" s="43">
        <v>11.9</v>
      </c>
      <c r="Y75" s="43">
        <v>11.9</v>
      </c>
      <c r="Z75" s="43">
        <v>11.9</v>
      </c>
      <c r="AA75" s="43">
        <v>11.9</v>
      </c>
      <c r="AB75" s="43">
        <v>11.9</v>
      </c>
      <c r="AC75" s="43">
        <v>11.9</v>
      </c>
      <c r="AD75" s="43">
        <v>11.9</v>
      </c>
      <c r="AE75" s="43">
        <v>11.9</v>
      </c>
      <c r="AF75" s="43">
        <v>14.2</v>
      </c>
      <c r="AG75" s="75">
        <v>42.5</v>
      </c>
      <c r="AH75" s="46">
        <f t="shared" ref="AH75:AH138" si="23">MAX(B75:AF75)</f>
        <v>14.2</v>
      </c>
      <c r="AI75" s="47">
        <f t="shared" ref="AI75:AI138" si="24">MIN(B75:AF75)</f>
        <v>11.9</v>
      </c>
      <c r="AK75" s="49"/>
    </row>
    <row r="76" spans="1:88" x14ac:dyDescent="0.25">
      <c r="A76" s="74" t="s">
        <v>95</v>
      </c>
      <c r="B76" s="43">
        <v>16.100000000000001</v>
      </c>
      <c r="C76" s="43">
        <v>13.2</v>
      </c>
      <c r="D76" s="43">
        <v>13.1</v>
      </c>
      <c r="E76" s="43">
        <v>11.7</v>
      </c>
      <c r="F76" s="43">
        <v>11.7</v>
      </c>
      <c r="G76" s="43">
        <v>11.7</v>
      </c>
      <c r="H76" s="43">
        <v>11.7</v>
      </c>
      <c r="I76" s="43">
        <v>11.7</v>
      </c>
      <c r="J76" s="43">
        <v>11.7</v>
      </c>
      <c r="K76" s="43">
        <v>11.7</v>
      </c>
      <c r="L76" s="43">
        <v>11.7</v>
      </c>
      <c r="M76" s="43">
        <v>11.7</v>
      </c>
      <c r="N76" s="43">
        <v>11.7</v>
      </c>
      <c r="O76" s="43">
        <v>11.7</v>
      </c>
      <c r="P76" s="43">
        <v>11.7</v>
      </c>
      <c r="Q76" s="43">
        <v>11.7</v>
      </c>
      <c r="R76" s="43">
        <v>11.7</v>
      </c>
      <c r="S76" s="43">
        <v>11.7</v>
      </c>
      <c r="T76" s="43">
        <v>10.1</v>
      </c>
      <c r="U76" s="43">
        <v>10.1</v>
      </c>
      <c r="V76" s="43">
        <v>10.1</v>
      </c>
      <c r="W76" s="43">
        <v>10.1</v>
      </c>
      <c r="X76" s="43">
        <v>10.1</v>
      </c>
      <c r="Y76" s="43">
        <v>10.1</v>
      </c>
      <c r="Z76" s="43">
        <v>10.1</v>
      </c>
      <c r="AA76" s="43">
        <v>10.1</v>
      </c>
      <c r="AB76" s="43">
        <v>10.1</v>
      </c>
      <c r="AC76" s="43">
        <v>10.1</v>
      </c>
      <c r="AD76" s="43">
        <v>10.1</v>
      </c>
      <c r="AE76" s="43">
        <v>10.1</v>
      </c>
      <c r="AF76" s="43">
        <v>13.6</v>
      </c>
      <c r="AG76" s="75">
        <v>22.1</v>
      </c>
      <c r="AH76" s="46">
        <f t="shared" si="23"/>
        <v>16.100000000000001</v>
      </c>
      <c r="AI76" s="47">
        <f t="shared" si="24"/>
        <v>10.1</v>
      </c>
      <c r="AK76" s="49"/>
    </row>
    <row r="77" spans="1:88" ht="15.75" thickBot="1" x14ac:dyDescent="0.3">
      <c r="A77" s="76" t="s">
        <v>96</v>
      </c>
      <c r="B77" s="77">
        <v>4.0999999999999996</v>
      </c>
      <c r="C77" s="77">
        <v>4</v>
      </c>
      <c r="D77" s="77">
        <v>4</v>
      </c>
      <c r="E77" s="77">
        <v>4</v>
      </c>
      <c r="F77" s="77">
        <v>4</v>
      </c>
      <c r="G77" s="77">
        <v>4</v>
      </c>
      <c r="H77" s="77">
        <v>4</v>
      </c>
      <c r="I77" s="77">
        <v>4</v>
      </c>
      <c r="J77" s="77">
        <v>4</v>
      </c>
      <c r="K77" s="77">
        <v>4</v>
      </c>
      <c r="L77" s="77">
        <v>4</v>
      </c>
      <c r="M77" s="77">
        <v>4</v>
      </c>
      <c r="N77" s="77">
        <v>4</v>
      </c>
      <c r="O77" s="77">
        <v>4</v>
      </c>
      <c r="P77" s="77">
        <v>4</v>
      </c>
      <c r="Q77" s="77">
        <v>4</v>
      </c>
      <c r="R77" s="77">
        <v>4</v>
      </c>
      <c r="S77" s="77">
        <v>4</v>
      </c>
      <c r="T77" s="77">
        <v>3.11</v>
      </c>
      <c r="U77" s="77">
        <v>3.11</v>
      </c>
      <c r="V77" s="77">
        <v>3.11</v>
      </c>
      <c r="W77" s="77">
        <v>3.11</v>
      </c>
      <c r="X77" s="77">
        <v>3.11</v>
      </c>
      <c r="Y77" s="77">
        <v>3.11</v>
      </c>
      <c r="Z77" s="77">
        <v>3.11</v>
      </c>
      <c r="AA77" s="77">
        <v>3.11</v>
      </c>
      <c r="AB77" s="77">
        <v>3.11</v>
      </c>
      <c r="AC77" s="77">
        <v>3.11</v>
      </c>
      <c r="AD77" s="77">
        <v>3.11</v>
      </c>
      <c r="AE77" s="77">
        <v>3.11</v>
      </c>
      <c r="AF77" s="77">
        <v>4.2</v>
      </c>
      <c r="AG77" s="78">
        <v>14.8</v>
      </c>
      <c r="AH77" s="46">
        <f t="shared" si="23"/>
        <v>4.2</v>
      </c>
      <c r="AI77" s="47">
        <f t="shared" si="24"/>
        <v>3.11</v>
      </c>
      <c r="AK77" s="49"/>
    </row>
    <row r="78" spans="1:88" ht="15.75" thickBot="1" x14ac:dyDescent="0.3">
      <c r="A78" s="79" t="s">
        <v>97</v>
      </c>
      <c r="B78" s="70">
        <f>SUM(B72:B77)</f>
        <v>99.5</v>
      </c>
      <c r="C78" s="70"/>
      <c r="D78" s="70">
        <f t="shared" ref="D78:AG78" si="25">SUM(D72:D77)</f>
        <v>100.29999999999998</v>
      </c>
      <c r="E78" s="70">
        <f t="shared" si="25"/>
        <v>99.100000000000009</v>
      </c>
      <c r="F78" s="70">
        <f t="shared" si="25"/>
        <v>96.7</v>
      </c>
      <c r="G78" s="70">
        <f t="shared" si="25"/>
        <v>96.7</v>
      </c>
      <c r="H78" s="70">
        <f t="shared" si="25"/>
        <v>172.7</v>
      </c>
      <c r="I78" s="70">
        <f t="shared" si="25"/>
        <v>244.70000000000002</v>
      </c>
      <c r="J78" s="70">
        <f t="shared" si="25"/>
        <v>297.7</v>
      </c>
      <c r="K78" s="70">
        <f t="shared" si="25"/>
        <v>368.19999999999993</v>
      </c>
      <c r="L78" s="70">
        <f t="shared" si="25"/>
        <v>386.79999999999995</v>
      </c>
      <c r="M78" s="70">
        <f t="shared" si="25"/>
        <v>359.79999999999995</v>
      </c>
      <c r="N78" s="70">
        <f t="shared" si="25"/>
        <v>238.5</v>
      </c>
      <c r="O78" s="70">
        <f t="shared" si="25"/>
        <v>136.9</v>
      </c>
      <c r="P78" s="70">
        <f t="shared" si="25"/>
        <v>96.800000000000011</v>
      </c>
      <c r="Q78" s="70">
        <f t="shared" si="25"/>
        <v>96.800000000000011</v>
      </c>
      <c r="R78" s="70">
        <f t="shared" si="25"/>
        <v>96.800000000000011</v>
      </c>
      <c r="S78" s="70">
        <f t="shared" si="25"/>
        <v>96.800000000000011</v>
      </c>
      <c r="T78" s="70">
        <f t="shared" si="25"/>
        <v>86.509999999999991</v>
      </c>
      <c r="U78" s="70">
        <f t="shared" si="25"/>
        <v>86.509999999999991</v>
      </c>
      <c r="V78" s="70">
        <f t="shared" si="25"/>
        <v>177.21</v>
      </c>
      <c r="W78" s="70">
        <f t="shared" si="25"/>
        <v>174.11</v>
      </c>
      <c r="X78" s="70">
        <f t="shared" si="25"/>
        <v>225.41000000000003</v>
      </c>
      <c r="Y78" s="70">
        <f t="shared" si="25"/>
        <v>292.61</v>
      </c>
      <c r="Z78" s="70">
        <f t="shared" si="25"/>
        <v>436.31</v>
      </c>
      <c r="AA78" s="70">
        <f t="shared" si="25"/>
        <v>442.51</v>
      </c>
      <c r="AB78" s="70">
        <f t="shared" si="25"/>
        <v>514.11</v>
      </c>
      <c r="AC78" s="70">
        <f t="shared" si="25"/>
        <v>442.11</v>
      </c>
      <c r="AD78" s="70">
        <f t="shared" si="25"/>
        <v>442.11</v>
      </c>
      <c r="AE78" s="70">
        <f t="shared" si="25"/>
        <v>242.81000000000003</v>
      </c>
      <c r="AF78" s="70">
        <f t="shared" si="25"/>
        <v>103</v>
      </c>
      <c r="AG78" s="80">
        <f t="shared" si="25"/>
        <v>706.4</v>
      </c>
      <c r="AH78" s="46">
        <f t="shared" si="23"/>
        <v>514.11</v>
      </c>
      <c r="AI78" s="47">
        <f t="shared" si="24"/>
        <v>86.509999999999991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0</v>
      </c>
      <c r="C79" s="44">
        <v>0</v>
      </c>
      <c r="D79" s="44">
        <v>0</v>
      </c>
      <c r="E79" s="44">
        <v>0</v>
      </c>
      <c r="F79" s="44">
        <v>0</v>
      </c>
      <c r="G79" s="44">
        <v>40</v>
      </c>
      <c r="H79" s="44">
        <v>70</v>
      </c>
      <c r="I79" s="44">
        <v>70</v>
      </c>
      <c r="J79" s="44">
        <v>110</v>
      </c>
      <c r="K79" s="44">
        <v>120</v>
      </c>
      <c r="L79" s="44">
        <v>144</v>
      </c>
      <c r="M79" s="44">
        <v>133</v>
      </c>
      <c r="N79" s="44">
        <v>133</v>
      </c>
      <c r="O79" s="44">
        <v>110</v>
      </c>
      <c r="P79" s="44">
        <v>110</v>
      </c>
      <c r="Q79" s="44">
        <v>90</v>
      </c>
      <c r="R79" s="44">
        <v>72</v>
      </c>
      <c r="S79" s="44">
        <v>70</v>
      </c>
      <c r="T79" s="44">
        <v>48</v>
      </c>
      <c r="U79" s="44">
        <v>48</v>
      </c>
      <c r="V79" s="44">
        <v>48</v>
      </c>
      <c r="W79" s="44">
        <v>48</v>
      </c>
      <c r="X79" s="44">
        <v>110</v>
      </c>
      <c r="Y79" s="44">
        <v>110</v>
      </c>
      <c r="Z79" s="44">
        <v>115</v>
      </c>
      <c r="AA79" s="44">
        <v>144</v>
      </c>
      <c r="AB79" s="44">
        <v>140</v>
      </c>
      <c r="AC79" s="44">
        <v>96</v>
      </c>
      <c r="AD79" s="44">
        <v>96</v>
      </c>
      <c r="AE79" s="44">
        <v>35</v>
      </c>
      <c r="AF79" s="44">
        <v>0</v>
      </c>
      <c r="AG79" s="61">
        <v>144</v>
      </c>
      <c r="AH79" s="46">
        <f t="shared" si="23"/>
        <v>144</v>
      </c>
      <c r="AI79" s="47">
        <f t="shared" si="24"/>
        <v>0</v>
      </c>
      <c r="AK79" s="49"/>
      <c r="AY79" s="1" t="s">
        <v>99</v>
      </c>
      <c r="AZ79" s="82">
        <f>ROUND(C97,0)</f>
        <v>167</v>
      </c>
      <c r="BA79" s="81">
        <f t="shared" ref="BA79:BD83" si="26">D97</f>
        <v>152</v>
      </c>
      <c r="BB79" s="81">
        <f t="shared" si="26"/>
        <v>129.1</v>
      </c>
      <c r="BC79" s="81">
        <f t="shared" si="26"/>
        <v>131.6</v>
      </c>
      <c r="BD79" s="81">
        <f t="shared" si="26"/>
        <v>134</v>
      </c>
      <c r="BE79" s="82">
        <f>I97</f>
        <v>24.5</v>
      </c>
      <c r="BF79" s="82">
        <f>K97</f>
        <v>77.7</v>
      </c>
      <c r="BG79" s="82">
        <f t="shared" ref="BG79:BP83" si="27">M97</f>
        <v>83.7</v>
      </c>
      <c r="BH79" s="82">
        <f t="shared" si="27"/>
        <v>122</v>
      </c>
      <c r="BI79" s="82">
        <f t="shared" si="27"/>
        <v>225.8</v>
      </c>
      <c r="BJ79" s="82">
        <f t="shared" si="27"/>
        <v>271.10000000000002</v>
      </c>
      <c r="BK79" s="82">
        <f t="shared" si="27"/>
        <v>329.7</v>
      </c>
      <c r="BL79" s="82">
        <f t="shared" si="27"/>
        <v>341.2</v>
      </c>
      <c r="BM79" s="82">
        <f t="shared" si="27"/>
        <v>341.6</v>
      </c>
      <c r="BN79" s="82">
        <f t="shared" si="27"/>
        <v>334.2</v>
      </c>
      <c r="BO79" s="82">
        <f t="shared" si="27"/>
        <v>388</v>
      </c>
      <c r="BP79" s="82">
        <f t="shared" si="27"/>
        <v>295</v>
      </c>
      <c r="BQ79" s="82">
        <f>X97</f>
        <v>166.1</v>
      </c>
      <c r="BR79" s="82">
        <f>Z97</f>
        <v>153.1</v>
      </c>
      <c r="BS79" s="81">
        <f>AB97</f>
        <v>-102.3</v>
      </c>
      <c r="BT79" s="81">
        <f t="shared" ref="BT79:BV83" si="28">AD97</f>
        <v>69.3</v>
      </c>
      <c r="BU79" s="81">
        <f t="shared" si="28"/>
        <v>-44.3</v>
      </c>
      <c r="BV79" s="81">
        <f t="shared" si="28"/>
        <v>167.9</v>
      </c>
      <c r="BW79" s="81">
        <f>B97</f>
        <v>163.5</v>
      </c>
    </row>
    <row r="80" spans="1:88" x14ac:dyDescent="0.25">
      <c r="A80" s="63" t="s">
        <v>100</v>
      </c>
      <c r="B80" s="43">
        <v>0</v>
      </c>
      <c r="C80" s="43">
        <v>0</v>
      </c>
      <c r="D80" s="43">
        <v>0</v>
      </c>
      <c r="E80" s="43">
        <v>0</v>
      </c>
      <c r="F80" s="43">
        <v>0</v>
      </c>
      <c r="G80" s="43">
        <v>29.6</v>
      </c>
      <c r="H80" s="43">
        <v>29.6</v>
      </c>
      <c r="I80" s="43">
        <v>35</v>
      </c>
      <c r="J80" s="43">
        <v>53</v>
      </c>
      <c r="K80" s="43">
        <v>52.9</v>
      </c>
      <c r="L80" s="43">
        <v>69.900000000000006</v>
      </c>
      <c r="M80" s="43">
        <v>59.1</v>
      </c>
      <c r="N80" s="43">
        <v>59</v>
      </c>
      <c r="O80" s="43">
        <v>54.1</v>
      </c>
      <c r="P80" s="43">
        <v>33.299999999999997</v>
      </c>
      <c r="Q80" s="43">
        <v>0</v>
      </c>
      <c r="R80" s="43">
        <v>0</v>
      </c>
      <c r="S80" s="43">
        <v>24</v>
      </c>
      <c r="T80" s="43">
        <v>24.5</v>
      </c>
      <c r="U80" s="43">
        <v>24.5</v>
      </c>
      <c r="V80" s="43">
        <v>55.5</v>
      </c>
      <c r="W80" s="43">
        <v>70.099999999999994</v>
      </c>
      <c r="X80" s="43">
        <v>69.5</v>
      </c>
      <c r="Y80" s="43">
        <v>69.5</v>
      </c>
      <c r="Z80" s="43">
        <v>69.5</v>
      </c>
      <c r="AA80" s="43">
        <v>69.5</v>
      </c>
      <c r="AB80" s="43">
        <v>69.5</v>
      </c>
      <c r="AC80" s="43">
        <v>53.6</v>
      </c>
      <c r="AD80" s="43">
        <v>53.6</v>
      </c>
      <c r="AE80" s="44">
        <v>53.9</v>
      </c>
      <c r="AF80" s="44">
        <v>0</v>
      </c>
      <c r="AG80" s="64">
        <v>70</v>
      </c>
      <c r="AH80" s="46">
        <f t="shared" si="23"/>
        <v>70.099999999999994</v>
      </c>
      <c r="AI80" s="47">
        <f t="shared" si="24"/>
        <v>0</v>
      </c>
      <c r="AK80" s="49"/>
      <c r="AY80" s="1" t="s">
        <v>101</v>
      </c>
      <c r="AZ80" s="82">
        <f>ROUND(C98,0)</f>
        <v>0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0</v>
      </c>
    </row>
    <row r="81" spans="1:75" x14ac:dyDescent="0.25">
      <c r="A81" s="63" t="s">
        <v>102</v>
      </c>
      <c r="B81" s="43">
        <v>21.9</v>
      </c>
      <c r="C81" s="43">
        <v>17.2</v>
      </c>
      <c r="D81" s="43">
        <v>17.100000000000001</v>
      </c>
      <c r="E81" s="43">
        <v>17.2</v>
      </c>
      <c r="F81" s="43">
        <v>17.2</v>
      </c>
      <c r="G81" s="43">
        <v>23.4</v>
      </c>
      <c r="H81" s="43">
        <v>23.4</v>
      </c>
      <c r="I81" s="43">
        <v>50.4</v>
      </c>
      <c r="J81" s="43">
        <v>50.4</v>
      </c>
      <c r="K81" s="43">
        <v>68.3</v>
      </c>
      <c r="L81" s="43">
        <v>68.599999999999994</v>
      </c>
      <c r="M81" s="43">
        <v>62.5</v>
      </c>
      <c r="N81" s="43">
        <v>62.4</v>
      </c>
      <c r="O81" s="43">
        <v>40.4</v>
      </c>
      <c r="P81" s="43">
        <v>40.299999999999997</v>
      </c>
      <c r="Q81" s="43">
        <v>16.899999999999999</v>
      </c>
      <c r="R81" s="43">
        <v>16.899999999999999</v>
      </c>
      <c r="S81" s="43">
        <v>0</v>
      </c>
      <c r="T81" s="43">
        <v>16.7</v>
      </c>
      <c r="U81" s="43">
        <v>16.7</v>
      </c>
      <c r="V81" s="43">
        <v>23.9</v>
      </c>
      <c r="W81" s="43">
        <v>55.5</v>
      </c>
      <c r="X81" s="43">
        <v>70.5</v>
      </c>
      <c r="Y81" s="43">
        <v>70.5</v>
      </c>
      <c r="Z81" s="43">
        <v>71.900000000000006</v>
      </c>
      <c r="AA81" s="43">
        <v>71.900000000000006</v>
      </c>
      <c r="AB81" s="43">
        <v>68.900000000000006</v>
      </c>
      <c r="AC81" s="43">
        <v>51.6</v>
      </c>
      <c r="AD81" s="43">
        <v>51.6</v>
      </c>
      <c r="AE81" s="44">
        <v>34.6</v>
      </c>
      <c r="AF81" s="44">
        <v>17</v>
      </c>
      <c r="AG81" s="64">
        <v>69</v>
      </c>
      <c r="AH81" s="46">
        <f t="shared" si="23"/>
        <v>71.900000000000006</v>
      </c>
      <c r="AI81" s="47">
        <f t="shared" si="24"/>
        <v>0</v>
      </c>
      <c r="AK81" s="49"/>
      <c r="AL81" s="83"/>
      <c r="AO81" s="83"/>
      <c r="AY81" s="1" t="s">
        <v>103</v>
      </c>
      <c r="AZ81" s="82">
        <f>ROUND(C99,0)</f>
        <v>97</v>
      </c>
      <c r="BA81" s="81">
        <f t="shared" si="26"/>
        <v>80.900000000000006</v>
      </c>
      <c r="BB81" s="81">
        <f t="shared" si="26"/>
        <v>94.1</v>
      </c>
      <c r="BC81" s="81">
        <f t="shared" si="26"/>
        <v>100</v>
      </c>
      <c r="BD81" s="81">
        <f t="shared" si="26"/>
        <v>106.5</v>
      </c>
      <c r="BE81" s="82">
        <f>I99</f>
        <v>107.9</v>
      </c>
      <c r="BF81" s="82">
        <f>K99</f>
        <v>111.6</v>
      </c>
      <c r="BG81" s="82">
        <f t="shared" si="27"/>
        <v>91.5</v>
      </c>
      <c r="BH81" s="82">
        <f t="shared" si="27"/>
        <v>102.2</v>
      </c>
      <c r="BI81" s="82">
        <f t="shared" si="27"/>
        <v>84.4</v>
      </c>
      <c r="BJ81" s="82">
        <f t="shared" si="27"/>
        <v>96.2</v>
      </c>
      <c r="BK81" s="82">
        <f t="shared" si="27"/>
        <v>100.7</v>
      </c>
      <c r="BL81" s="82">
        <f t="shared" si="27"/>
        <v>114</v>
      </c>
      <c r="BM81" s="82">
        <f t="shared" si="27"/>
        <v>103.9</v>
      </c>
      <c r="BN81" s="82">
        <f t="shared" si="27"/>
        <v>101.1</v>
      </c>
      <c r="BO81" s="82">
        <f t="shared" si="27"/>
        <v>120.3</v>
      </c>
      <c r="BP81" s="82">
        <f t="shared" si="27"/>
        <v>112.6</v>
      </c>
      <c r="BQ81" s="82">
        <f>X99</f>
        <v>102.6</v>
      </c>
      <c r="BR81" s="82">
        <f>Z99</f>
        <v>114.2</v>
      </c>
      <c r="BS81" s="81">
        <f>AB99</f>
        <v>110.3</v>
      </c>
      <c r="BT81" s="81">
        <f t="shared" si="28"/>
        <v>120.3</v>
      </c>
      <c r="BU81" s="81">
        <f t="shared" si="28"/>
        <v>109</v>
      </c>
      <c r="BV81" s="81">
        <f t="shared" si="28"/>
        <v>110.3</v>
      </c>
      <c r="BW81" s="81">
        <f>B99</f>
        <v>112.1</v>
      </c>
    </row>
    <row r="82" spans="1:75" s="83" customFormat="1" x14ac:dyDescent="0.25">
      <c r="A82" s="63" t="s">
        <v>104</v>
      </c>
      <c r="B82" s="43">
        <v>42</v>
      </c>
      <c r="C82" s="43">
        <v>42.3</v>
      </c>
      <c r="D82" s="43">
        <v>41.9</v>
      </c>
      <c r="E82" s="43">
        <v>40.5</v>
      </c>
      <c r="F82" s="43">
        <v>40.5</v>
      </c>
      <c r="G82" s="43">
        <v>40.5</v>
      </c>
      <c r="H82" s="43">
        <v>40.5</v>
      </c>
      <c r="I82" s="43">
        <v>40.700000000000003</v>
      </c>
      <c r="J82" s="43">
        <v>40.700000000000003</v>
      </c>
      <c r="K82" s="43">
        <v>37.4</v>
      </c>
      <c r="L82" s="43">
        <v>37.4</v>
      </c>
      <c r="M82" s="43">
        <v>37.4</v>
      </c>
      <c r="N82" s="43">
        <v>37.4</v>
      </c>
      <c r="O82" s="43">
        <v>37.4</v>
      </c>
      <c r="P82" s="43">
        <v>37.4</v>
      </c>
      <c r="Q82" s="43">
        <v>37.4</v>
      </c>
      <c r="R82" s="43">
        <v>37.4</v>
      </c>
      <c r="S82" s="43">
        <v>37.4</v>
      </c>
      <c r="T82" s="43">
        <v>37.4</v>
      </c>
      <c r="U82" s="43">
        <v>37.4</v>
      </c>
      <c r="V82" s="43">
        <v>35.5</v>
      </c>
      <c r="W82" s="43">
        <v>35.5</v>
      </c>
      <c r="X82" s="43">
        <v>35.5</v>
      </c>
      <c r="Y82" s="43">
        <v>35.5</v>
      </c>
      <c r="Z82" s="43">
        <v>40</v>
      </c>
      <c r="AA82" s="43">
        <v>40</v>
      </c>
      <c r="AB82" s="43">
        <v>40</v>
      </c>
      <c r="AC82" s="43">
        <v>40</v>
      </c>
      <c r="AD82" s="43">
        <v>40</v>
      </c>
      <c r="AE82" s="44">
        <v>41.8</v>
      </c>
      <c r="AF82" s="44">
        <v>41.8</v>
      </c>
      <c r="AG82" s="64">
        <v>60</v>
      </c>
      <c r="AH82" s="46">
        <f t="shared" si="23"/>
        <v>42.3</v>
      </c>
      <c r="AI82" s="47">
        <f t="shared" si="24"/>
        <v>35.5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27</v>
      </c>
      <c r="BA82" s="81">
        <f t="shared" si="26"/>
        <v>25.5</v>
      </c>
      <c r="BB82" s="81">
        <f t="shared" si="26"/>
        <v>25.5</v>
      </c>
      <c r="BC82" s="81">
        <f t="shared" si="26"/>
        <v>25.6</v>
      </c>
      <c r="BD82" s="81">
        <f t="shared" si="26"/>
        <v>25</v>
      </c>
      <c r="BE82" s="82">
        <f>I100</f>
        <v>10.9</v>
      </c>
      <c r="BF82" s="82">
        <f>K100</f>
        <v>13.8</v>
      </c>
      <c r="BG82" s="82">
        <f t="shared" si="27"/>
        <v>11.6</v>
      </c>
      <c r="BH82" s="82">
        <f t="shared" si="27"/>
        <v>27.4</v>
      </c>
      <c r="BI82" s="82">
        <f t="shared" si="27"/>
        <v>25.1</v>
      </c>
      <c r="BJ82" s="82">
        <f t="shared" si="27"/>
        <v>23.4</v>
      </c>
      <c r="BK82" s="82">
        <f t="shared" si="27"/>
        <v>23.1</v>
      </c>
      <c r="BL82" s="82">
        <f t="shared" si="27"/>
        <v>24.1</v>
      </c>
      <c r="BM82" s="82">
        <f t="shared" si="27"/>
        <v>25.6</v>
      </c>
      <c r="BN82" s="82">
        <f t="shared" si="27"/>
        <v>26</v>
      </c>
      <c r="BO82" s="82">
        <f t="shared" si="27"/>
        <v>23</v>
      </c>
      <c r="BP82" s="82">
        <f t="shared" si="27"/>
        <v>17.399999999999999</v>
      </c>
      <c r="BQ82" s="82">
        <f>X100</f>
        <v>13.9</v>
      </c>
      <c r="BR82" s="82">
        <f>Z100</f>
        <v>16.8</v>
      </c>
      <c r="BS82" s="81">
        <f>AB100</f>
        <v>15.3</v>
      </c>
      <c r="BT82" s="81">
        <f t="shared" si="28"/>
        <v>20</v>
      </c>
      <c r="BU82" s="81">
        <f t="shared" si="28"/>
        <v>0</v>
      </c>
      <c r="BV82" s="81">
        <f t="shared" si="28"/>
        <v>0</v>
      </c>
      <c r="BW82" s="81">
        <f>B100</f>
        <v>27.9</v>
      </c>
    </row>
    <row r="83" spans="1:75" x14ac:dyDescent="0.2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10</v>
      </c>
      <c r="I83" s="44">
        <v>15</v>
      </c>
      <c r="J83" s="44">
        <v>29.2</v>
      </c>
      <c r="K83" s="44">
        <v>25.1</v>
      </c>
      <c r="L83" s="44">
        <v>25.1</v>
      </c>
      <c r="M83" s="44">
        <v>14.8</v>
      </c>
      <c r="N83" s="44">
        <v>9.9</v>
      </c>
      <c r="O83" s="44">
        <v>0</v>
      </c>
      <c r="P83" s="44">
        <v>0</v>
      </c>
      <c r="Q83" s="44">
        <v>0</v>
      </c>
      <c r="R83" s="44">
        <v>0</v>
      </c>
      <c r="S83" s="44">
        <v>0</v>
      </c>
      <c r="T83" s="44">
        <v>10</v>
      </c>
      <c r="U83" s="44">
        <v>10</v>
      </c>
      <c r="V83" s="44">
        <v>14.7</v>
      </c>
      <c r="W83" s="44">
        <v>14.7</v>
      </c>
      <c r="X83" s="44">
        <v>14.7</v>
      </c>
      <c r="Y83" s="44">
        <v>14.7</v>
      </c>
      <c r="Z83" s="43">
        <v>28.5</v>
      </c>
      <c r="AA83" s="43">
        <v>28.5</v>
      </c>
      <c r="AB83" s="43">
        <v>25.3</v>
      </c>
      <c r="AC83" s="43">
        <v>14.6</v>
      </c>
      <c r="AD83" s="43">
        <v>14.6</v>
      </c>
      <c r="AE83" s="44">
        <v>14.3</v>
      </c>
      <c r="AF83" s="44">
        <v>0</v>
      </c>
      <c r="AG83" s="64">
        <v>30</v>
      </c>
      <c r="AH83" s="46">
        <f t="shared" si="23"/>
        <v>29.2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49.2</v>
      </c>
      <c r="BH83" s="82">
        <f t="shared" si="27"/>
        <v>51.9</v>
      </c>
      <c r="BI83" s="82">
        <f t="shared" si="27"/>
        <v>51.9</v>
      </c>
      <c r="BJ83" s="82">
        <f t="shared" si="27"/>
        <v>53.7</v>
      </c>
      <c r="BK83" s="82">
        <f t="shared" si="27"/>
        <v>46.8</v>
      </c>
      <c r="BL83" s="82">
        <f t="shared" si="27"/>
        <v>53.5</v>
      </c>
      <c r="BM83" s="82">
        <f t="shared" si="27"/>
        <v>49.7</v>
      </c>
      <c r="BN83" s="82">
        <f t="shared" si="27"/>
        <v>57.5</v>
      </c>
      <c r="BO83" s="82">
        <f t="shared" si="27"/>
        <v>51.3</v>
      </c>
      <c r="BP83" s="82">
        <f t="shared" si="27"/>
        <v>44.6</v>
      </c>
      <c r="BQ83" s="82">
        <f>X101</f>
        <v>38.5</v>
      </c>
      <c r="BR83" s="82">
        <f>Z101</f>
        <v>37.5</v>
      </c>
      <c r="BS83" s="81">
        <f>AB101</f>
        <v>35.299999999999997</v>
      </c>
      <c r="BT83" s="81">
        <f t="shared" si="28"/>
        <v>38.6</v>
      </c>
      <c r="BU83" s="81">
        <f t="shared" si="28"/>
        <v>49.6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2.1</v>
      </c>
      <c r="L84" s="44">
        <v>2.1</v>
      </c>
      <c r="M84" s="44">
        <v>7.6</v>
      </c>
      <c r="N84" s="44">
        <v>13.3</v>
      </c>
      <c r="O84" s="44">
        <v>16.399999999999999</v>
      </c>
      <c r="P84" s="44">
        <v>18.8</v>
      </c>
      <c r="Q84" s="44">
        <v>13.3</v>
      </c>
      <c r="R84" s="44">
        <v>10</v>
      </c>
      <c r="S84" s="44">
        <v>13.8</v>
      </c>
      <c r="T84" s="44">
        <v>5</v>
      </c>
      <c r="U84" s="44">
        <v>5</v>
      </c>
      <c r="V84" s="44">
        <v>2.5</v>
      </c>
      <c r="W84" s="44">
        <v>0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3"/>
        <v>18.8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8.1</v>
      </c>
      <c r="C85" s="43">
        <v>8.1</v>
      </c>
      <c r="D85" s="43">
        <v>8.1</v>
      </c>
      <c r="E85" s="43">
        <v>8.1</v>
      </c>
      <c r="F85" s="43">
        <v>8.1</v>
      </c>
      <c r="G85" s="43">
        <v>8.1</v>
      </c>
      <c r="H85" s="43">
        <v>8.1</v>
      </c>
      <c r="I85" s="43">
        <v>8.1</v>
      </c>
      <c r="J85" s="43">
        <v>8.1</v>
      </c>
      <c r="K85" s="43">
        <v>8.1</v>
      </c>
      <c r="L85" s="43">
        <v>8.1</v>
      </c>
      <c r="M85" s="43">
        <v>8.1</v>
      </c>
      <c r="N85" s="43">
        <v>8.1</v>
      </c>
      <c r="O85" s="43">
        <v>8.1</v>
      </c>
      <c r="P85" s="43">
        <v>8.1</v>
      </c>
      <c r="Q85" s="43">
        <v>8.1</v>
      </c>
      <c r="R85" s="43">
        <v>8.1</v>
      </c>
      <c r="S85" s="43">
        <v>8.1</v>
      </c>
      <c r="T85" s="43">
        <v>10</v>
      </c>
      <c r="U85" s="43">
        <v>10</v>
      </c>
      <c r="V85" s="43">
        <v>10</v>
      </c>
      <c r="W85" s="43">
        <v>10</v>
      </c>
      <c r="X85" s="43">
        <v>10</v>
      </c>
      <c r="Y85" s="43">
        <v>10</v>
      </c>
      <c r="Z85" s="43">
        <v>10</v>
      </c>
      <c r="AA85" s="43">
        <v>10</v>
      </c>
      <c r="AB85" s="43">
        <v>8.1999999999999993</v>
      </c>
      <c r="AC85" s="43">
        <v>8.1999999999999993</v>
      </c>
      <c r="AD85" s="43">
        <v>8.1999999999999993</v>
      </c>
      <c r="AE85" s="43">
        <v>8.1999999999999993</v>
      </c>
      <c r="AF85" s="43">
        <v>8.1999999999999993</v>
      </c>
      <c r="AG85" s="64">
        <v>24</v>
      </c>
      <c r="AH85" s="46">
        <f t="shared" si="23"/>
        <v>10</v>
      </c>
      <c r="AI85" s="47">
        <f t="shared" si="24"/>
        <v>8.1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1.6</v>
      </c>
      <c r="C86" s="43">
        <v>1.7</v>
      </c>
      <c r="D86" s="43">
        <v>1.7</v>
      </c>
      <c r="E86" s="43">
        <v>1.6</v>
      </c>
      <c r="F86" s="43">
        <v>1.6</v>
      </c>
      <c r="G86" s="43">
        <v>1.6</v>
      </c>
      <c r="H86" s="43">
        <v>1.6</v>
      </c>
      <c r="I86" s="43">
        <v>1.6</v>
      </c>
      <c r="J86" s="43">
        <v>1.6</v>
      </c>
      <c r="K86" s="43">
        <v>1.6</v>
      </c>
      <c r="L86" s="43">
        <v>1.6</v>
      </c>
      <c r="M86" s="43">
        <v>1.6</v>
      </c>
      <c r="N86" s="43">
        <v>1.6</v>
      </c>
      <c r="O86" s="43">
        <v>1.6</v>
      </c>
      <c r="P86" s="43">
        <v>1.6</v>
      </c>
      <c r="Q86" s="43">
        <v>1.6</v>
      </c>
      <c r="R86" s="43">
        <v>1.6</v>
      </c>
      <c r="S86" s="43">
        <v>1.6</v>
      </c>
      <c r="T86" s="43">
        <v>1.6</v>
      </c>
      <c r="U86" s="43">
        <v>1.6</v>
      </c>
      <c r="V86" s="43">
        <v>1.6</v>
      </c>
      <c r="W86" s="43">
        <v>1.6</v>
      </c>
      <c r="X86" s="43">
        <v>1.6</v>
      </c>
      <c r="Y86" s="43">
        <v>1.6</v>
      </c>
      <c r="Z86" s="43">
        <v>1.6</v>
      </c>
      <c r="AA86" s="43">
        <v>1.6</v>
      </c>
      <c r="AB86" s="43">
        <v>1.6</v>
      </c>
      <c r="AC86" s="43">
        <v>1.6</v>
      </c>
      <c r="AD86" s="43">
        <v>1.6</v>
      </c>
      <c r="AE86" s="43">
        <v>1.6</v>
      </c>
      <c r="AF86" s="43">
        <v>1.6</v>
      </c>
      <c r="AG86" s="64">
        <v>15</v>
      </c>
      <c r="AH86" s="46">
        <f t="shared" si="23"/>
        <v>1.7</v>
      </c>
      <c r="AI86" s="47">
        <f t="shared" si="24"/>
        <v>1.6</v>
      </c>
      <c r="AK86" s="49"/>
      <c r="AZ86" s="82">
        <f t="shared" ref="AZ86:BW91" si="30">VALUE(AZ79)</f>
        <v>167</v>
      </c>
      <c r="BA86" s="82">
        <f t="shared" si="30"/>
        <v>152</v>
      </c>
      <c r="BB86" s="82">
        <f t="shared" si="30"/>
        <v>129.1</v>
      </c>
      <c r="BC86" s="82">
        <f t="shared" si="30"/>
        <v>131.6</v>
      </c>
      <c r="BD86" s="82">
        <f t="shared" si="30"/>
        <v>134</v>
      </c>
      <c r="BE86" s="82">
        <f t="shared" si="30"/>
        <v>24.5</v>
      </c>
      <c r="BF86" s="82">
        <f t="shared" si="30"/>
        <v>77.7</v>
      </c>
      <c r="BG86" s="82">
        <f t="shared" si="30"/>
        <v>83.7</v>
      </c>
      <c r="BH86" s="82">
        <f t="shared" si="30"/>
        <v>122</v>
      </c>
      <c r="BI86" s="82">
        <f t="shared" si="30"/>
        <v>225.8</v>
      </c>
      <c r="BJ86" s="82">
        <f t="shared" si="30"/>
        <v>271.10000000000002</v>
      </c>
      <c r="BK86" s="82">
        <f t="shared" si="30"/>
        <v>329.7</v>
      </c>
      <c r="BL86" s="82">
        <f t="shared" si="30"/>
        <v>341.2</v>
      </c>
      <c r="BM86" s="82">
        <f t="shared" si="30"/>
        <v>341.6</v>
      </c>
      <c r="BN86" s="82">
        <f t="shared" si="30"/>
        <v>334.2</v>
      </c>
      <c r="BO86" s="82">
        <f t="shared" si="30"/>
        <v>388</v>
      </c>
      <c r="BP86" s="82">
        <f t="shared" si="30"/>
        <v>295</v>
      </c>
      <c r="BQ86" s="82">
        <f t="shared" si="30"/>
        <v>166.1</v>
      </c>
      <c r="BR86" s="82">
        <f t="shared" si="30"/>
        <v>153.1</v>
      </c>
      <c r="BS86" s="82">
        <f t="shared" si="30"/>
        <v>-102.3</v>
      </c>
      <c r="BT86" s="82">
        <f t="shared" si="30"/>
        <v>69.3</v>
      </c>
      <c r="BU86" s="82">
        <f t="shared" si="30"/>
        <v>-44.3</v>
      </c>
      <c r="BV86" s="82">
        <f t="shared" si="30"/>
        <v>167.9</v>
      </c>
      <c r="BW86" s="82">
        <f t="shared" si="30"/>
        <v>163.5</v>
      </c>
    </row>
    <row r="87" spans="1:75" x14ac:dyDescent="0.25">
      <c r="A87" s="63" t="s">
        <v>112</v>
      </c>
      <c r="B87" s="43">
        <v>3.9</v>
      </c>
      <c r="C87" s="43">
        <v>6.2</v>
      </c>
      <c r="D87" s="43">
        <v>6.3</v>
      </c>
      <c r="E87" s="43">
        <v>6.4</v>
      </c>
      <c r="F87" s="43">
        <v>6.4</v>
      </c>
      <c r="G87" s="43">
        <v>6.4</v>
      </c>
      <c r="H87" s="43">
        <v>6.4</v>
      </c>
      <c r="I87" s="43">
        <v>6.4</v>
      </c>
      <c r="J87" s="43">
        <v>5.9</v>
      </c>
      <c r="K87" s="43">
        <v>5.9</v>
      </c>
      <c r="L87" s="43">
        <v>5.9</v>
      </c>
      <c r="M87" s="43">
        <v>4.4000000000000004</v>
      </c>
      <c r="N87" s="43">
        <v>4.4000000000000004</v>
      </c>
      <c r="O87" s="43">
        <v>4.8</v>
      </c>
      <c r="P87" s="43">
        <v>4.8</v>
      </c>
      <c r="Q87" s="43">
        <v>4.8</v>
      </c>
      <c r="R87" s="43">
        <v>4.8</v>
      </c>
      <c r="S87" s="43">
        <v>4.8</v>
      </c>
      <c r="T87" s="43">
        <v>6.5</v>
      </c>
      <c r="U87" s="43">
        <v>6.5</v>
      </c>
      <c r="V87" s="43">
        <v>6.5</v>
      </c>
      <c r="W87" s="43">
        <v>6.5</v>
      </c>
      <c r="X87" s="43">
        <v>6.5</v>
      </c>
      <c r="Y87" s="43">
        <v>6.5</v>
      </c>
      <c r="Z87" s="43">
        <v>6.5</v>
      </c>
      <c r="AA87" s="43">
        <v>6.5</v>
      </c>
      <c r="AB87" s="43">
        <v>6.5</v>
      </c>
      <c r="AC87" s="43">
        <v>6.5</v>
      </c>
      <c r="AD87" s="43">
        <v>6.5</v>
      </c>
      <c r="AE87" s="43">
        <v>6.5</v>
      </c>
      <c r="AF87" s="43">
        <v>6.5</v>
      </c>
      <c r="AG87" s="64">
        <v>14.1</v>
      </c>
      <c r="AH87" s="46">
        <f t="shared" si="23"/>
        <v>6.5</v>
      </c>
      <c r="AI87" s="47">
        <f t="shared" si="24"/>
        <v>3.9</v>
      </c>
      <c r="AK87" s="49"/>
      <c r="AZ87" s="82">
        <f t="shared" si="30"/>
        <v>0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0</v>
      </c>
    </row>
    <row r="88" spans="1:75" x14ac:dyDescent="0.25">
      <c r="A88" s="84" t="s">
        <v>113</v>
      </c>
      <c r="B88" s="43">
        <v>4</v>
      </c>
      <c r="C88" s="43">
        <v>4.3</v>
      </c>
      <c r="D88" s="43">
        <v>4.2</v>
      </c>
      <c r="E88" s="43">
        <v>4.3</v>
      </c>
      <c r="F88" s="43">
        <v>4.3</v>
      </c>
      <c r="G88" s="43">
        <v>4.3</v>
      </c>
      <c r="H88" s="43">
        <v>4.3</v>
      </c>
      <c r="I88" s="43">
        <v>4.3</v>
      </c>
      <c r="J88" s="43">
        <v>4.3</v>
      </c>
      <c r="K88" s="43">
        <v>4.3</v>
      </c>
      <c r="L88" s="43">
        <v>4.3</v>
      </c>
      <c r="M88" s="43">
        <v>4.3</v>
      </c>
      <c r="N88" s="43">
        <v>4.3</v>
      </c>
      <c r="O88" s="43">
        <v>4.3</v>
      </c>
      <c r="P88" s="43">
        <v>4.3</v>
      </c>
      <c r="Q88" s="43">
        <v>4.3</v>
      </c>
      <c r="R88" s="43">
        <v>4.3</v>
      </c>
      <c r="S88" s="43">
        <v>4.3</v>
      </c>
      <c r="T88" s="43">
        <v>4.5999999999999996</v>
      </c>
      <c r="U88" s="43">
        <v>4.5999999999999996</v>
      </c>
      <c r="V88" s="43">
        <v>4.5999999999999996</v>
      </c>
      <c r="W88" s="43">
        <v>4.5999999999999996</v>
      </c>
      <c r="X88" s="43">
        <v>4.5999999999999996</v>
      </c>
      <c r="Y88" s="43">
        <v>4.5999999999999996</v>
      </c>
      <c r="Z88" s="43">
        <v>4.5999999999999996</v>
      </c>
      <c r="AA88" s="43">
        <v>4.5999999999999996</v>
      </c>
      <c r="AB88" s="43">
        <v>4.5999999999999996</v>
      </c>
      <c r="AC88" s="43">
        <v>4.5999999999999996</v>
      </c>
      <c r="AD88" s="43">
        <v>4.5999999999999996</v>
      </c>
      <c r="AE88" s="43">
        <v>4.5999999999999996</v>
      </c>
      <c r="AF88" s="43">
        <v>4.5999999999999996</v>
      </c>
      <c r="AG88" s="64">
        <v>14</v>
      </c>
      <c r="AH88" s="46">
        <f t="shared" si="23"/>
        <v>4.5999999999999996</v>
      </c>
      <c r="AI88" s="47">
        <f t="shared" si="24"/>
        <v>4</v>
      </c>
      <c r="AK88" s="49"/>
      <c r="AZ88" s="82">
        <f t="shared" si="30"/>
        <v>97</v>
      </c>
      <c r="BA88" s="82">
        <f t="shared" si="30"/>
        <v>80.900000000000006</v>
      </c>
      <c r="BB88" s="82">
        <f t="shared" si="30"/>
        <v>94.1</v>
      </c>
      <c r="BC88" s="82">
        <f t="shared" si="30"/>
        <v>100</v>
      </c>
      <c r="BD88" s="82">
        <f t="shared" si="30"/>
        <v>106.5</v>
      </c>
      <c r="BE88" s="82">
        <f t="shared" si="30"/>
        <v>107.9</v>
      </c>
      <c r="BF88" s="82">
        <f t="shared" si="30"/>
        <v>111.6</v>
      </c>
      <c r="BG88" s="82">
        <f t="shared" si="30"/>
        <v>91.5</v>
      </c>
      <c r="BH88" s="82">
        <f t="shared" si="30"/>
        <v>102.2</v>
      </c>
      <c r="BI88" s="82">
        <f t="shared" si="30"/>
        <v>84.4</v>
      </c>
      <c r="BJ88" s="82">
        <f t="shared" si="30"/>
        <v>96.2</v>
      </c>
      <c r="BK88" s="82">
        <f t="shared" si="30"/>
        <v>100.7</v>
      </c>
      <c r="BL88" s="82">
        <f t="shared" si="30"/>
        <v>114</v>
      </c>
      <c r="BM88" s="82">
        <f t="shared" si="30"/>
        <v>103.9</v>
      </c>
      <c r="BN88" s="82">
        <f t="shared" si="30"/>
        <v>101.1</v>
      </c>
      <c r="BO88" s="82">
        <f t="shared" si="30"/>
        <v>120.3</v>
      </c>
      <c r="BP88" s="82">
        <f t="shared" si="30"/>
        <v>112.6</v>
      </c>
      <c r="BQ88" s="82">
        <f t="shared" si="30"/>
        <v>102.6</v>
      </c>
      <c r="BR88" s="82">
        <f t="shared" si="30"/>
        <v>114.2</v>
      </c>
      <c r="BS88" s="82">
        <f t="shared" si="30"/>
        <v>110.3</v>
      </c>
      <c r="BT88" s="82">
        <f t="shared" si="30"/>
        <v>120.3</v>
      </c>
      <c r="BU88" s="82">
        <f t="shared" si="30"/>
        <v>109</v>
      </c>
      <c r="BV88" s="82">
        <f t="shared" si="30"/>
        <v>110.3</v>
      </c>
      <c r="BW88" s="82">
        <f t="shared" si="30"/>
        <v>112.1</v>
      </c>
    </row>
    <row r="89" spans="1:75" x14ac:dyDescent="0.25">
      <c r="A89" s="63" t="s">
        <v>114</v>
      </c>
      <c r="B89" s="43">
        <v>8</v>
      </c>
      <c r="C89" s="43">
        <v>8.1999999999999993</v>
      </c>
      <c r="D89" s="43">
        <v>8.1</v>
      </c>
      <c r="E89" s="43">
        <v>7.8</v>
      </c>
      <c r="F89" s="43">
        <v>7.8</v>
      </c>
      <c r="G89" s="43">
        <v>7.8</v>
      </c>
      <c r="H89" s="43">
        <v>7.8</v>
      </c>
      <c r="I89" s="43">
        <v>7.8</v>
      </c>
      <c r="J89" s="43">
        <v>7.8</v>
      </c>
      <c r="K89" s="43">
        <v>7.8</v>
      </c>
      <c r="L89" s="43">
        <v>7.8</v>
      </c>
      <c r="M89" s="43">
        <v>7.8</v>
      </c>
      <c r="N89" s="43">
        <v>7.8</v>
      </c>
      <c r="O89" s="43">
        <v>7.8</v>
      </c>
      <c r="P89" s="43">
        <v>7.8</v>
      </c>
      <c r="Q89" s="43">
        <v>7.8</v>
      </c>
      <c r="R89" s="43">
        <v>7.8</v>
      </c>
      <c r="S89" s="43">
        <v>7.8</v>
      </c>
      <c r="T89" s="43">
        <v>7.4</v>
      </c>
      <c r="U89" s="43">
        <v>7.4</v>
      </c>
      <c r="V89" s="43">
        <v>7.4</v>
      </c>
      <c r="W89" s="43">
        <v>7.4</v>
      </c>
      <c r="X89" s="43">
        <v>7.4</v>
      </c>
      <c r="Y89" s="43">
        <v>7.4</v>
      </c>
      <c r="Z89" s="43">
        <v>7.4</v>
      </c>
      <c r="AA89" s="43">
        <v>7.4</v>
      </c>
      <c r="AB89" s="43">
        <v>7.4</v>
      </c>
      <c r="AC89" s="43">
        <v>7.4</v>
      </c>
      <c r="AD89" s="43">
        <v>7.4</v>
      </c>
      <c r="AE89" s="43">
        <v>7.4</v>
      </c>
      <c r="AF89" s="43">
        <v>7.4</v>
      </c>
      <c r="AG89" s="64">
        <v>10.050000000000001</v>
      </c>
      <c r="AH89" s="46">
        <f t="shared" si="23"/>
        <v>8.1999999999999993</v>
      </c>
      <c r="AI89" s="47">
        <f t="shared" si="24"/>
        <v>7.4</v>
      </c>
      <c r="AK89" s="49"/>
      <c r="AZ89" s="82">
        <f t="shared" si="30"/>
        <v>27</v>
      </c>
      <c r="BA89" s="82">
        <f t="shared" si="30"/>
        <v>25.5</v>
      </c>
      <c r="BB89" s="82">
        <f t="shared" si="30"/>
        <v>25.5</v>
      </c>
      <c r="BC89" s="82">
        <f t="shared" si="30"/>
        <v>25.6</v>
      </c>
      <c r="BD89" s="82">
        <f t="shared" si="30"/>
        <v>25</v>
      </c>
      <c r="BE89" s="82">
        <f t="shared" si="30"/>
        <v>10.9</v>
      </c>
      <c r="BF89" s="82">
        <f t="shared" si="30"/>
        <v>13.8</v>
      </c>
      <c r="BG89" s="82">
        <f t="shared" si="30"/>
        <v>11.6</v>
      </c>
      <c r="BH89" s="82">
        <f t="shared" si="30"/>
        <v>27.4</v>
      </c>
      <c r="BI89" s="82">
        <f t="shared" si="30"/>
        <v>25.1</v>
      </c>
      <c r="BJ89" s="82">
        <f t="shared" si="30"/>
        <v>23.4</v>
      </c>
      <c r="BK89" s="82">
        <f t="shared" si="30"/>
        <v>23.1</v>
      </c>
      <c r="BL89" s="82">
        <f t="shared" si="30"/>
        <v>24.1</v>
      </c>
      <c r="BM89" s="82">
        <f t="shared" si="30"/>
        <v>25.6</v>
      </c>
      <c r="BN89" s="82">
        <f t="shared" si="30"/>
        <v>26</v>
      </c>
      <c r="BO89" s="82">
        <f t="shared" si="30"/>
        <v>23</v>
      </c>
      <c r="BP89" s="82">
        <f t="shared" si="30"/>
        <v>17.399999999999999</v>
      </c>
      <c r="BQ89" s="82">
        <f t="shared" si="30"/>
        <v>13.9</v>
      </c>
      <c r="BR89" s="82">
        <f t="shared" si="30"/>
        <v>16.8</v>
      </c>
      <c r="BS89" s="82">
        <f t="shared" si="30"/>
        <v>15.3</v>
      </c>
      <c r="BT89" s="82">
        <f t="shared" si="30"/>
        <v>20</v>
      </c>
      <c r="BU89" s="82">
        <f t="shared" si="30"/>
        <v>0</v>
      </c>
      <c r="BV89" s="82">
        <f t="shared" si="30"/>
        <v>0</v>
      </c>
      <c r="BW89" s="82">
        <f t="shared" si="30"/>
        <v>27.9</v>
      </c>
    </row>
    <row r="90" spans="1:75" x14ac:dyDescent="0.25">
      <c r="A90" s="63" t="s">
        <v>115</v>
      </c>
      <c r="B90" s="43">
        <v>3</v>
      </c>
      <c r="C90" s="43">
        <v>3</v>
      </c>
      <c r="D90" s="43">
        <v>2</v>
      </c>
      <c r="E90" s="43">
        <v>2</v>
      </c>
      <c r="F90" s="43">
        <v>2</v>
      </c>
      <c r="G90" s="43">
        <v>2</v>
      </c>
      <c r="H90" s="43">
        <v>2</v>
      </c>
      <c r="I90" s="43">
        <v>2</v>
      </c>
      <c r="J90" s="43">
        <v>2</v>
      </c>
      <c r="K90" s="43">
        <v>2</v>
      </c>
      <c r="L90" s="43">
        <v>2</v>
      </c>
      <c r="M90" s="43">
        <v>2</v>
      </c>
      <c r="N90" s="43">
        <v>2</v>
      </c>
      <c r="O90" s="43">
        <v>2</v>
      </c>
      <c r="P90" s="43">
        <v>2</v>
      </c>
      <c r="Q90" s="43">
        <v>2</v>
      </c>
      <c r="R90" s="43">
        <v>2</v>
      </c>
      <c r="S90" s="43">
        <v>2</v>
      </c>
      <c r="T90" s="43">
        <v>2</v>
      </c>
      <c r="U90" s="43">
        <v>2</v>
      </c>
      <c r="V90" s="43">
        <v>2</v>
      </c>
      <c r="W90" s="43">
        <v>2</v>
      </c>
      <c r="X90" s="43">
        <v>2</v>
      </c>
      <c r="Y90" s="43">
        <v>2</v>
      </c>
      <c r="Z90" s="43">
        <v>2</v>
      </c>
      <c r="AA90" s="43">
        <v>2</v>
      </c>
      <c r="AB90" s="43">
        <v>2</v>
      </c>
      <c r="AC90" s="43">
        <v>2</v>
      </c>
      <c r="AD90" s="43">
        <v>2</v>
      </c>
      <c r="AE90" s="43">
        <v>2</v>
      </c>
      <c r="AF90" s="43">
        <v>2</v>
      </c>
      <c r="AG90" s="64">
        <v>6.2</v>
      </c>
      <c r="AH90" s="46">
        <f t="shared" si="23"/>
        <v>3</v>
      </c>
      <c r="AI90" s="47">
        <f t="shared" si="24"/>
        <v>2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49.2</v>
      </c>
      <c r="BH90" s="82">
        <f t="shared" si="30"/>
        <v>51.9</v>
      </c>
      <c r="BI90" s="82">
        <f t="shared" si="30"/>
        <v>51.9</v>
      </c>
      <c r="BJ90" s="82">
        <f t="shared" si="30"/>
        <v>53.7</v>
      </c>
      <c r="BK90" s="82">
        <f t="shared" si="30"/>
        <v>46.8</v>
      </c>
      <c r="BL90" s="82">
        <f t="shared" si="30"/>
        <v>53.5</v>
      </c>
      <c r="BM90" s="82">
        <f t="shared" si="30"/>
        <v>49.7</v>
      </c>
      <c r="BN90" s="82">
        <f t="shared" si="30"/>
        <v>57.5</v>
      </c>
      <c r="BO90" s="82">
        <f t="shared" si="30"/>
        <v>51.3</v>
      </c>
      <c r="BP90" s="82">
        <f t="shared" si="30"/>
        <v>44.6</v>
      </c>
      <c r="BQ90" s="82">
        <f t="shared" si="30"/>
        <v>38.5</v>
      </c>
      <c r="BR90" s="82">
        <f t="shared" si="30"/>
        <v>37.5</v>
      </c>
      <c r="BS90" s="82">
        <f t="shared" si="30"/>
        <v>35.299999999999997</v>
      </c>
      <c r="BT90" s="82">
        <f t="shared" si="30"/>
        <v>38.6</v>
      </c>
      <c r="BU90" s="82">
        <f t="shared" si="30"/>
        <v>49.6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>SUM(B79:B91)</f>
        <v>94.5</v>
      </c>
      <c r="C92" s="70">
        <f t="shared" ref="C92:AG92" si="31">SUM(C79:C91)</f>
        <v>93</v>
      </c>
      <c r="D92" s="70">
        <f t="shared" si="31"/>
        <v>91.399999999999991</v>
      </c>
      <c r="E92" s="70">
        <f t="shared" si="31"/>
        <v>89.899999999999991</v>
      </c>
      <c r="F92" s="70">
        <f t="shared" si="31"/>
        <v>89.899999999999991</v>
      </c>
      <c r="G92" s="70">
        <f t="shared" si="31"/>
        <v>165.70000000000002</v>
      </c>
      <c r="H92" s="70">
        <f t="shared" si="31"/>
        <v>205.70000000000002</v>
      </c>
      <c r="I92" s="70">
        <f t="shared" si="31"/>
        <v>243.30000000000004</v>
      </c>
      <c r="J92" s="70">
        <f t="shared" si="31"/>
        <v>315.00000000000006</v>
      </c>
      <c r="K92" s="70">
        <f t="shared" si="31"/>
        <v>337.50000000000006</v>
      </c>
      <c r="L92" s="70">
        <f t="shared" si="31"/>
        <v>378.80000000000007</v>
      </c>
      <c r="M92" s="70">
        <f t="shared" ref="M92:S92" si="32">SUM(M79:M91)</f>
        <v>344.60000000000008</v>
      </c>
      <c r="N92" s="70">
        <f t="shared" si="32"/>
        <v>345.20000000000005</v>
      </c>
      <c r="O92" s="70">
        <f t="shared" si="32"/>
        <v>288.90000000000009</v>
      </c>
      <c r="P92" s="70">
        <f t="shared" si="32"/>
        <v>270.40000000000003</v>
      </c>
      <c r="Q92" s="70">
        <f t="shared" si="32"/>
        <v>188.20000000000005</v>
      </c>
      <c r="R92" s="70">
        <f t="shared" si="32"/>
        <v>166.90000000000003</v>
      </c>
      <c r="S92" s="70">
        <f t="shared" si="32"/>
        <v>175.80000000000004</v>
      </c>
      <c r="T92" s="70">
        <f t="shared" si="31"/>
        <v>175.7</v>
      </c>
      <c r="U92" s="70">
        <f t="shared" si="31"/>
        <v>175.7</v>
      </c>
      <c r="V92" s="70">
        <f>SUM(V79:V91)</f>
        <v>214.2</v>
      </c>
      <c r="W92" s="70">
        <f t="shared" si="31"/>
        <v>257.89999999999998</v>
      </c>
      <c r="X92" s="70">
        <f t="shared" si="31"/>
        <v>334.3</v>
      </c>
      <c r="Y92" s="70">
        <f t="shared" si="31"/>
        <v>334.3</v>
      </c>
      <c r="Z92" s="70">
        <f t="shared" si="31"/>
        <v>359</v>
      </c>
      <c r="AA92" s="70">
        <f t="shared" si="31"/>
        <v>388</v>
      </c>
      <c r="AB92" s="70">
        <f>SUM(AB79:AB91)</f>
        <v>376</v>
      </c>
      <c r="AC92" s="70">
        <f>SUM(AC79:AC91)</f>
        <v>288.10000000000002</v>
      </c>
      <c r="AD92" s="70">
        <f>SUM(AD79:AD91)</f>
        <v>288.10000000000002</v>
      </c>
      <c r="AE92" s="70">
        <f t="shared" si="31"/>
        <v>211.9</v>
      </c>
      <c r="AF92" s="70">
        <f>SUM(AF79:AF91)</f>
        <v>91.1</v>
      </c>
      <c r="AG92" s="80">
        <f t="shared" si="31"/>
        <v>489.91</v>
      </c>
      <c r="AH92" s="46">
        <f t="shared" si="23"/>
        <v>388</v>
      </c>
      <c r="AI92" s="47">
        <f t="shared" si="24"/>
        <v>89.899999999999991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167</v>
      </c>
      <c r="BH95" s="82">
        <v>0</v>
      </c>
      <c r="BI95" s="82">
        <v>97</v>
      </c>
      <c r="BJ95" s="82">
        <v>27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>B93+B94+B95</f>
        <v>0</v>
      </c>
      <c r="C96" s="70">
        <f t="shared" ref="C96:AE96" si="33">C93+C94+C95</f>
        <v>0</v>
      </c>
      <c r="D96" s="70">
        <f t="shared" si="33"/>
        <v>0</v>
      </c>
      <c r="E96" s="70">
        <f t="shared" si="33"/>
        <v>0</v>
      </c>
      <c r="F96" s="70">
        <f t="shared" si="33"/>
        <v>0</v>
      </c>
      <c r="G96" s="70">
        <f t="shared" si="33"/>
        <v>0</v>
      </c>
      <c r="H96" s="70">
        <f t="shared" si="33"/>
        <v>0</v>
      </c>
      <c r="I96" s="70">
        <f t="shared" si="33"/>
        <v>0</v>
      </c>
      <c r="J96" s="70">
        <f t="shared" si="33"/>
        <v>0</v>
      </c>
      <c r="K96" s="70">
        <f t="shared" si="33"/>
        <v>0</v>
      </c>
      <c r="L96" s="70">
        <f t="shared" si="33"/>
        <v>0</v>
      </c>
      <c r="M96" s="70">
        <f t="shared" ref="M96:S96" si="34">M93+M94+M95</f>
        <v>0</v>
      </c>
      <c r="N96" s="70">
        <f t="shared" si="34"/>
        <v>0</v>
      </c>
      <c r="O96" s="70">
        <f t="shared" si="34"/>
        <v>0</v>
      </c>
      <c r="P96" s="70">
        <f t="shared" si="34"/>
        <v>0</v>
      </c>
      <c r="Q96" s="70">
        <f t="shared" si="34"/>
        <v>0</v>
      </c>
      <c r="R96" s="70">
        <f t="shared" si="34"/>
        <v>0</v>
      </c>
      <c r="S96" s="70">
        <f t="shared" si="34"/>
        <v>0</v>
      </c>
      <c r="T96" s="70">
        <f t="shared" si="33"/>
        <v>0</v>
      </c>
      <c r="U96" s="70">
        <f t="shared" si="33"/>
        <v>0</v>
      </c>
      <c r="V96" s="70">
        <f>V93+V94+V95</f>
        <v>0</v>
      </c>
      <c r="W96" s="70">
        <f t="shared" si="33"/>
        <v>0</v>
      </c>
      <c r="X96" s="70">
        <f t="shared" si="33"/>
        <v>0</v>
      </c>
      <c r="Y96" s="70">
        <f t="shared" si="33"/>
        <v>0</v>
      </c>
      <c r="Z96" s="70">
        <f t="shared" si="33"/>
        <v>0</v>
      </c>
      <c r="AA96" s="70">
        <f t="shared" si="33"/>
        <v>0</v>
      </c>
      <c r="AB96" s="70">
        <f>AB93+AB94+AB95</f>
        <v>0</v>
      </c>
      <c r="AC96" s="70">
        <f>AC93+AC94+AC95</f>
        <v>0</v>
      </c>
      <c r="AD96" s="70">
        <f>AD93+AD94+AD95</f>
        <v>0</v>
      </c>
      <c r="AE96" s="70">
        <f t="shared" si="33"/>
        <v>0</v>
      </c>
      <c r="AF96" s="70">
        <f>AF93+AF94+AF95</f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152</v>
      </c>
      <c r="BH96" s="82">
        <v>0</v>
      </c>
      <c r="BI96" s="82">
        <v>80.900000000000006</v>
      </c>
      <c r="BJ96" s="82">
        <v>25.5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163.5</v>
      </c>
      <c r="C97" s="44">
        <v>166.5</v>
      </c>
      <c r="D97" s="44">
        <v>152</v>
      </c>
      <c r="E97" s="44">
        <v>129.1</v>
      </c>
      <c r="F97" s="44">
        <v>131.6</v>
      </c>
      <c r="G97" s="44">
        <v>134</v>
      </c>
      <c r="H97" s="44">
        <v>77</v>
      </c>
      <c r="I97" s="44">
        <v>24.5</v>
      </c>
      <c r="J97" s="44">
        <v>61</v>
      </c>
      <c r="K97" s="44">
        <v>77.7</v>
      </c>
      <c r="L97" s="44">
        <v>-23.3</v>
      </c>
      <c r="M97" s="44">
        <v>83.7</v>
      </c>
      <c r="N97" s="44">
        <v>122</v>
      </c>
      <c r="O97" s="44">
        <v>225.8</v>
      </c>
      <c r="P97" s="44">
        <v>271.10000000000002</v>
      </c>
      <c r="Q97" s="44">
        <v>329.7</v>
      </c>
      <c r="R97" s="44">
        <v>341.2</v>
      </c>
      <c r="S97" s="44">
        <v>341.6</v>
      </c>
      <c r="T97" s="44">
        <v>334.2</v>
      </c>
      <c r="U97" s="44">
        <v>388</v>
      </c>
      <c r="V97" s="44">
        <v>295</v>
      </c>
      <c r="W97" s="44">
        <v>200</v>
      </c>
      <c r="X97" s="44">
        <v>166.1</v>
      </c>
      <c r="Y97" s="44">
        <v>162.5</v>
      </c>
      <c r="Z97" s="44">
        <v>153.1</v>
      </c>
      <c r="AA97" s="44">
        <v>61.6</v>
      </c>
      <c r="AB97" s="44">
        <v>-102.3</v>
      </c>
      <c r="AC97" s="44">
        <v>-85.3</v>
      </c>
      <c r="AD97" s="44">
        <v>69.3</v>
      </c>
      <c r="AE97" s="44">
        <v>-44.3</v>
      </c>
      <c r="AF97" s="44">
        <v>167.9</v>
      </c>
      <c r="AG97" s="61"/>
      <c r="AH97" s="46">
        <f t="shared" si="23"/>
        <v>388</v>
      </c>
      <c r="AI97" s="47">
        <f t="shared" si="24"/>
        <v>-102.3</v>
      </c>
      <c r="AK97" s="49"/>
      <c r="AY97" s="82"/>
      <c r="BF97" s="81"/>
      <c r="BG97" s="82">
        <v>129.1</v>
      </c>
      <c r="BH97" s="82">
        <v>0</v>
      </c>
      <c r="BI97" s="82">
        <v>94.1</v>
      </c>
      <c r="BJ97" s="82">
        <v>25.5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131.6</v>
      </c>
      <c r="BH98" s="82">
        <v>0</v>
      </c>
      <c r="BI98" s="82">
        <v>100</v>
      </c>
      <c r="BJ98" s="82">
        <v>25.6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112.1</v>
      </c>
      <c r="C99" s="43">
        <v>96.9</v>
      </c>
      <c r="D99" s="43">
        <v>80.900000000000006</v>
      </c>
      <c r="E99" s="43">
        <v>94.1</v>
      </c>
      <c r="F99" s="43">
        <v>100</v>
      </c>
      <c r="G99" s="43">
        <v>106.5</v>
      </c>
      <c r="H99" s="43">
        <v>98</v>
      </c>
      <c r="I99" s="43">
        <v>107.9</v>
      </c>
      <c r="J99" s="43">
        <v>108.6</v>
      </c>
      <c r="K99" s="43">
        <v>111.6</v>
      </c>
      <c r="L99" s="43">
        <v>101.1</v>
      </c>
      <c r="M99" s="43">
        <v>91.5</v>
      </c>
      <c r="N99" s="43">
        <v>102.2</v>
      </c>
      <c r="O99" s="43">
        <v>84.4</v>
      </c>
      <c r="P99" s="43">
        <v>96.2</v>
      </c>
      <c r="Q99" s="43">
        <v>100.7</v>
      </c>
      <c r="R99" s="43">
        <v>114</v>
      </c>
      <c r="S99" s="43">
        <v>103.9</v>
      </c>
      <c r="T99" s="43">
        <v>101.1</v>
      </c>
      <c r="U99" s="43">
        <v>120.3</v>
      </c>
      <c r="V99" s="43">
        <v>112.6</v>
      </c>
      <c r="W99" s="43">
        <v>115.4</v>
      </c>
      <c r="X99" s="43">
        <v>102.6</v>
      </c>
      <c r="Y99" s="43">
        <v>106.9</v>
      </c>
      <c r="Z99" s="43">
        <v>114.2</v>
      </c>
      <c r="AA99" s="43">
        <v>138.30000000000001</v>
      </c>
      <c r="AB99" s="43">
        <v>110.3</v>
      </c>
      <c r="AC99" s="43">
        <v>116.3</v>
      </c>
      <c r="AD99" s="43">
        <v>120.3</v>
      </c>
      <c r="AE99" s="43">
        <v>109</v>
      </c>
      <c r="AF99" s="43">
        <v>110.3</v>
      </c>
      <c r="AG99" s="89"/>
      <c r="AH99" s="46">
        <f t="shared" si="23"/>
        <v>138.30000000000001</v>
      </c>
      <c r="AI99" s="47">
        <f t="shared" si="24"/>
        <v>80.900000000000006</v>
      </c>
      <c r="AK99" s="90"/>
      <c r="AL99" s="91"/>
      <c r="AM99" s="91"/>
      <c r="AN99" s="92"/>
      <c r="AY99" s="82"/>
      <c r="BF99" s="82"/>
      <c r="BG99" s="82">
        <v>134</v>
      </c>
      <c r="BH99" s="82">
        <v>0</v>
      </c>
      <c r="BI99" s="82">
        <v>106.5</v>
      </c>
      <c r="BJ99" s="82">
        <v>25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27.9</v>
      </c>
      <c r="C100" s="43">
        <v>26.5</v>
      </c>
      <c r="D100" s="43">
        <v>25.5</v>
      </c>
      <c r="E100" s="93">
        <v>25.5</v>
      </c>
      <c r="F100" s="93">
        <v>25.6</v>
      </c>
      <c r="G100" s="93">
        <v>25</v>
      </c>
      <c r="H100" s="93">
        <v>27.8</v>
      </c>
      <c r="I100" s="93">
        <v>10.9</v>
      </c>
      <c r="J100" s="93">
        <v>14.5</v>
      </c>
      <c r="K100" s="93">
        <v>13.8</v>
      </c>
      <c r="L100" s="93">
        <v>12.5</v>
      </c>
      <c r="M100" s="93">
        <v>11.6</v>
      </c>
      <c r="N100" s="93">
        <v>27.4</v>
      </c>
      <c r="O100" s="93">
        <v>25.1</v>
      </c>
      <c r="P100" s="93">
        <v>23.4</v>
      </c>
      <c r="Q100" s="93">
        <v>23.1</v>
      </c>
      <c r="R100" s="93">
        <v>24.1</v>
      </c>
      <c r="S100" s="93">
        <v>25.6</v>
      </c>
      <c r="T100" s="93">
        <v>26</v>
      </c>
      <c r="U100" s="93">
        <v>23</v>
      </c>
      <c r="V100" s="93">
        <v>17.399999999999999</v>
      </c>
      <c r="W100" s="93">
        <v>15.5</v>
      </c>
      <c r="X100" s="93">
        <v>13.9</v>
      </c>
      <c r="Y100" s="93">
        <v>17.2</v>
      </c>
      <c r="Z100" s="93">
        <v>16.8</v>
      </c>
      <c r="AA100" s="93">
        <v>17.3</v>
      </c>
      <c r="AB100" s="93">
        <v>15.3</v>
      </c>
      <c r="AC100" s="93">
        <v>17.600000000000001</v>
      </c>
      <c r="AD100" s="93">
        <v>20</v>
      </c>
      <c r="AE100" s="93">
        <v>0</v>
      </c>
      <c r="AF100" s="93">
        <v>0</v>
      </c>
      <c r="AG100" s="89"/>
      <c r="AH100" s="46">
        <f t="shared" si="23"/>
        <v>27.9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24.5</v>
      </c>
      <c r="BH100" s="82">
        <v>0</v>
      </c>
      <c r="BI100" s="82">
        <v>107.9</v>
      </c>
      <c r="BJ100" s="82">
        <v>10.9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>
        <v>49.2</v>
      </c>
      <c r="N101" s="44">
        <v>51.9</v>
      </c>
      <c r="O101" s="44">
        <v>51.9</v>
      </c>
      <c r="P101" s="44">
        <v>53.7</v>
      </c>
      <c r="Q101" s="44">
        <v>46.8</v>
      </c>
      <c r="R101" s="44">
        <v>53.5</v>
      </c>
      <c r="S101" s="44">
        <v>49.7</v>
      </c>
      <c r="T101" s="44">
        <v>57.5</v>
      </c>
      <c r="U101" s="44">
        <v>51.3</v>
      </c>
      <c r="V101" s="44">
        <v>44.6</v>
      </c>
      <c r="W101" s="44">
        <v>42</v>
      </c>
      <c r="X101" s="44">
        <v>38.5</v>
      </c>
      <c r="Y101" s="44">
        <v>37.9</v>
      </c>
      <c r="Z101" s="44">
        <v>37.5</v>
      </c>
      <c r="AA101" s="44">
        <v>35.5</v>
      </c>
      <c r="AB101" s="44">
        <v>35.299999999999997</v>
      </c>
      <c r="AC101" s="44">
        <v>35.6</v>
      </c>
      <c r="AD101" s="44">
        <v>38.6</v>
      </c>
      <c r="AE101" s="44">
        <v>49.6</v>
      </c>
      <c r="AF101" s="44">
        <v>0</v>
      </c>
      <c r="AG101" s="89"/>
      <c r="AH101" s="46">
        <f t="shared" si="23"/>
        <v>57.5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77.7</v>
      </c>
      <c r="BH101" s="82">
        <v>0</v>
      </c>
      <c r="BI101" s="82">
        <v>111.6</v>
      </c>
      <c r="BJ101" s="82">
        <v>13.8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27</v>
      </c>
      <c r="C102" s="97">
        <v>23.7</v>
      </c>
      <c r="D102" s="97">
        <v>21.2</v>
      </c>
      <c r="E102" s="97">
        <v>20.399999999999999</v>
      </c>
      <c r="F102" s="97">
        <v>19.899999999999999</v>
      </c>
      <c r="G102" s="97">
        <v>24.3</v>
      </c>
      <c r="H102" s="97">
        <v>29.5</v>
      </c>
      <c r="I102" s="97">
        <v>22.7</v>
      </c>
      <c r="J102" s="97">
        <v>30.3</v>
      </c>
      <c r="K102" s="97">
        <v>35.200000000000003</v>
      </c>
      <c r="L102" s="97">
        <v>25.7</v>
      </c>
      <c r="M102" s="97">
        <v>34.299999999999997</v>
      </c>
      <c r="N102" s="97">
        <v>40.799999999999997</v>
      </c>
      <c r="O102" s="97">
        <v>52</v>
      </c>
      <c r="P102" s="97">
        <v>48.7</v>
      </c>
      <c r="Q102" s="97">
        <v>39.1</v>
      </c>
      <c r="R102" s="97">
        <v>44</v>
      </c>
      <c r="S102" s="97">
        <v>49.9</v>
      </c>
      <c r="T102" s="97">
        <v>64.099999999999994</v>
      </c>
      <c r="U102" s="97">
        <v>60</v>
      </c>
      <c r="V102" s="97">
        <v>60</v>
      </c>
      <c r="W102" s="97">
        <v>57.5</v>
      </c>
      <c r="X102" s="97">
        <v>51.1</v>
      </c>
      <c r="Y102" s="97">
        <v>54.1</v>
      </c>
      <c r="Z102" s="97">
        <v>68.7</v>
      </c>
      <c r="AA102" s="97">
        <v>50</v>
      </c>
      <c r="AB102" s="97">
        <v>35.6</v>
      </c>
      <c r="AC102" s="97">
        <v>38.6</v>
      </c>
      <c r="AD102" s="97">
        <v>58.3</v>
      </c>
      <c r="AE102" s="97">
        <v>22.6</v>
      </c>
      <c r="AF102" s="97">
        <v>31.2</v>
      </c>
      <c r="AG102" s="89"/>
      <c r="AH102" s="46">
        <f t="shared" si="23"/>
        <v>68.7</v>
      </c>
      <c r="AI102" s="47">
        <f t="shared" si="24"/>
        <v>19.899999999999999</v>
      </c>
      <c r="AK102" s="94"/>
      <c r="AL102" s="44"/>
      <c r="AM102" s="44"/>
      <c r="AN102" s="98"/>
      <c r="AY102" s="82"/>
      <c r="BF102" s="82"/>
      <c r="BG102" s="82">
        <v>83.7</v>
      </c>
      <c r="BH102" s="82">
        <v>0</v>
      </c>
      <c r="BI102" s="82">
        <v>91.5</v>
      </c>
      <c r="BJ102" s="82">
        <v>11.6</v>
      </c>
      <c r="BK102" s="82">
        <v>49.2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4"/>
      <c r="AY103" s="82"/>
      <c r="BF103" s="82"/>
      <c r="BG103" s="82">
        <v>122</v>
      </c>
      <c r="BH103" s="82">
        <v>0</v>
      </c>
      <c r="BI103" s="82">
        <v>102.2</v>
      </c>
      <c r="BJ103" s="82">
        <v>27.4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5"/>
      <c r="BF104" s="82"/>
      <c r="BG104" s="82">
        <v>225.8</v>
      </c>
      <c r="BH104" s="82">
        <v>0</v>
      </c>
      <c r="BI104" s="82">
        <v>84.4</v>
      </c>
      <c r="BJ104" s="82">
        <v>25.1</v>
      </c>
      <c r="BK104" s="82">
        <v>51.9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271.10000000000002</v>
      </c>
      <c r="BH105" s="82">
        <v>0</v>
      </c>
      <c r="BI105" s="82">
        <v>96.2</v>
      </c>
      <c r="BJ105" s="82">
        <v>23.4</v>
      </c>
      <c r="BK105" s="82">
        <v>53.7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329.7</v>
      </c>
      <c r="BH106" s="82">
        <v>0</v>
      </c>
      <c r="BI106" s="82">
        <v>100.7</v>
      </c>
      <c r="BJ106" s="82">
        <v>23.1</v>
      </c>
      <c r="BK106" s="82">
        <v>46.8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341.2</v>
      </c>
      <c r="BH107" s="82">
        <v>0</v>
      </c>
      <c r="BI107" s="82">
        <v>114</v>
      </c>
      <c r="BJ107" s="82">
        <v>24.1</v>
      </c>
      <c r="BK107" s="82">
        <v>53.5</v>
      </c>
      <c r="BL107" s="82">
        <v>0</v>
      </c>
    </row>
    <row r="108" spans="1:64" ht="15.75" thickBot="1" x14ac:dyDescent="0.3">
      <c r="A108" s="87" t="s">
        <v>136</v>
      </c>
      <c r="B108" s="70">
        <f>SUMIF(B97:B107,"&gt;0")</f>
        <v>330.5</v>
      </c>
      <c r="C108" s="70">
        <f t="shared" ref="C108:AE108" si="35">SUMIF(C97:C107,"&gt;0")</f>
        <v>313.59999999999997</v>
      </c>
      <c r="D108" s="70">
        <f t="shared" si="35"/>
        <v>279.59999999999997</v>
      </c>
      <c r="E108" s="70">
        <f t="shared" si="35"/>
        <v>269.09999999999997</v>
      </c>
      <c r="F108" s="70">
        <f t="shared" si="35"/>
        <v>277.09999999999997</v>
      </c>
      <c r="G108" s="70">
        <f t="shared" si="35"/>
        <v>289.8</v>
      </c>
      <c r="H108" s="70">
        <f t="shared" si="35"/>
        <v>232.3</v>
      </c>
      <c r="I108" s="70">
        <f t="shared" si="35"/>
        <v>166</v>
      </c>
      <c r="J108" s="70">
        <f t="shared" si="35"/>
        <v>214.4</v>
      </c>
      <c r="K108" s="70">
        <f t="shared" si="35"/>
        <v>238.3</v>
      </c>
      <c r="L108" s="70">
        <f t="shared" si="35"/>
        <v>139.29999999999998</v>
      </c>
      <c r="M108" s="70">
        <f t="shared" ref="M108:S108" si="36">SUMIF(M97:M107,"&gt;0")</f>
        <v>270.3</v>
      </c>
      <c r="N108" s="70">
        <f t="shared" si="36"/>
        <v>344.3</v>
      </c>
      <c r="O108" s="70">
        <f t="shared" si="36"/>
        <v>439.20000000000005</v>
      </c>
      <c r="P108" s="70">
        <f t="shared" si="36"/>
        <v>493.09999999999997</v>
      </c>
      <c r="Q108" s="70">
        <f t="shared" si="36"/>
        <v>539.4</v>
      </c>
      <c r="R108" s="70">
        <f t="shared" si="36"/>
        <v>576.79999999999995</v>
      </c>
      <c r="S108" s="70">
        <f t="shared" si="36"/>
        <v>570.70000000000005</v>
      </c>
      <c r="T108" s="70">
        <f t="shared" si="35"/>
        <v>582.9</v>
      </c>
      <c r="U108" s="70">
        <f t="shared" si="35"/>
        <v>642.59999999999991</v>
      </c>
      <c r="V108" s="70">
        <f>SUMIF(V97:V107,"&gt;0")</f>
        <v>529.6</v>
      </c>
      <c r="W108" s="70">
        <f t="shared" si="35"/>
        <v>430.4</v>
      </c>
      <c r="X108" s="70">
        <f t="shared" si="35"/>
        <v>372.2</v>
      </c>
      <c r="Y108" s="70">
        <f t="shared" si="35"/>
        <v>378.59999999999997</v>
      </c>
      <c r="Z108" s="70">
        <f t="shared" si="35"/>
        <v>390.3</v>
      </c>
      <c r="AA108" s="70">
        <f t="shared" si="35"/>
        <v>302.70000000000005</v>
      </c>
      <c r="AB108" s="70">
        <f>SUMIF(AB97:AB107,"&gt;0")</f>
        <v>196.49999999999997</v>
      </c>
      <c r="AC108" s="70">
        <f>SUMIF(AC97:AC107,"&gt;0")</f>
        <v>208.1</v>
      </c>
      <c r="AD108" s="70">
        <f>SUMIF(AD97:AD107,"&gt;0")</f>
        <v>306.5</v>
      </c>
      <c r="AE108" s="70">
        <f t="shared" si="35"/>
        <v>181.2</v>
      </c>
      <c r="AF108" s="70">
        <f>SUMIF(AF97:AF107,"&gt;0")</f>
        <v>309.39999999999998</v>
      </c>
      <c r="AG108" s="104">
        <f>SUM(AG97:AG107)</f>
        <v>0</v>
      </c>
      <c r="AH108" s="46">
        <f t="shared" si="23"/>
        <v>642.59999999999991</v>
      </c>
      <c r="AI108" s="47">
        <f t="shared" si="24"/>
        <v>139.29999999999998</v>
      </c>
      <c r="AJ108" s="105">
        <f t="array" ref="AJ108">MIN(IF(B108:AF108&lt;&gt;0,B108:AF108))</f>
        <v>139.29999999999998</v>
      </c>
      <c r="BF108" s="82"/>
      <c r="BG108" s="82">
        <v>341.6</v>
      </c>
      <c r="BH108" s="82">
        <v>0</v>
      </c>
      <c r="BI108" s="82">
        <v>103.9</v>
      </c>
      <c r="BJ108" s="82">
        <v>25.6</v>
      </c>
      <c r="BK108" s="82">
        <v>49.7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334.2</v>
      </c>
      <c r="BH109" s="82">
        <v>0</v>
      </c>
      <c r="BI109" s="82">
        <v>101.1</v>
      </c>
      <c r="BJ109" s="82">
        <v>26</v>
      </c>
      <c r="BK109" s="82">
        <v>57.5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388</v>
      </c>
      <c r="BH110" s="82">
        <v>0</v>
      </c>
      <c r="BI110" s="82">
        <v>120.3</v>
      </c>
      <c r="BJ110" s="82">
        <v>23</v>
      </c>
      <c r="BK110" s="82">
        <v>51.3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295</v>
      </c>
      <c r="BH111" s="82">
        <v>0</v>
      </c>
      <c r="BI111" s="82">
        <v>112.6</v>
      </c>
      <c r="BJ111" s="82">
        <v>17.399999999999999</v>
      </c>
      <c r="BK111" s="82">
        <v>44.6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166.1</v>
      </c>
      <c r="BH112" s="82">
        <v>0</v>
      </c>
      <c r="BI112" s="82">
        <v>102.6</v>
      </c>
      <c r="BJ112" s="82">
        <v>13.9</v>
      </c>
      <c r="BK112" s="82">
        <v>38.5</v>
      </c>
      <c r="BL112" s="82">
        <v>0</v>
      </c>
    </row>
    <row r="113" spans="1:64" ht="15.75" thickBot="1" x14ac:dyDescent="0.3">
      <c r="A113" s="87" t="s">
        <v>141</v>
      </c>
      <c r="B113" s="108">
        <f>B71+B78+B96+B92+B108+B112</f>
        <v>1215.3200000000002</v>
      </c>
      <c r="C113" s="108">
        <f t="shared" ref="C113:AG113" si="37">C71+C78+C96+C92+C108+C112</f>
        <v>1097.42</v>
      </c>
      <c r="D113" s="108">
        <f t="shared" si="37"/>
        <v>1162.1200000000001</v>
      </c>
      <c r="E113" s="108">
        <f t="shared" si="37"/>
        <v>1148.92</v>
      </c>
      <c r="F113" s="108">
        <f t="shared" si="37"/>
        <v>1169.7300000000002</v>
      </c>
      <c r="G113" s="108">
        <f t="shared" si="37"/>
        <v>1258.2300000000002</v>
      </c>
      <c r="H113" s="108">
        <f t="shared" si="37"/>
        <v>1316.7300000000002</v>
      </c>
      <c r="I113" s="108">
        <f t="shared" si="37"/>
        <v>1360.0300000000002</v>
      </c>
      <c r="J113" s="108">
        <f t="shared" si="37"/>
        <v>1529.1200000000003</v>
      </c>
      <c r="K113" s="108">
        <f t="shared" si="37"/>
        <v>1646.0200000000002</v>
      </c>
      <c r="L113" s="108">
        <f t="shared" si="37"/>
        <v>1606.9200000000003</v>
      </c>
      <c r="M113" s="108">
        <f t="shared" ref="M113:S113" si="38">M71+M78+M96+M92+M108+M112</f>
        <v>1676.7200000000003</v>
      </c>
      <c r="N113" s="108">
        <f t="shared" si="38"/>
        <v>1630.0200000000002</v>
      </c>
      <c r="O113" s="108">
        <f t="shared" si="38"/>
        <v>1567.0200000000002</v>
      </c>
      <c r="P113" s="108">
        <f t="shared" si="38"/>
        <v>1562.3200000000002</v>
      </c>
      <c r="Q113" s="108">
        <f t="shared" si="38"/>
        <v>1526.42</v>
      </c>
      <c r="R113" s="108">
        <f t="shared" si="38"/>
        <v>1542.5200000000002</v>
      </c>
      <c r="S113" s="108">
        <f t="shared" si="38"/>
        <v>1512.7200000000003</v>
      </c>
      <c r="T113" s="108">
        <f t="shared" si="37"/>
        <v>1495.54</v>
      </c>
      <c r="U113" s="108">
        <f t="shared" si="37"/>
        <v>1555.24</v>
      </c>
      <c r="V113" s="108">
        <f>V71+V78+V96+V92+V108+V112</f>
        <v>1571.44</v>
      </c>
      <c r="W113" s="108">
        <f t="shared" si="37"/>
        <v>1511.2200000000003</v>
      </c>
      <c r="X113" s="108">
        <f t="shared" si="37"/>
        <v>1580.7200000000003</v>
      </c>
      <c r="Y113" s="108">
        <f t="shared" si="37"/>
        <v>1656.3200000000002</v>
      </c>
      <c r="Z113" s="108">
        <f t="shared" si="37"/>
        <v>1836.42</v>
      </c>
      <c r="AA113" s="108">
        <f t="shared" si="37"/>
        <v>1784.0200000000002</v>
      </c>
      <c r="AB113" s="108">
        <f>AB71+AB78+AB96+AB92+AB108+AB112</f>
        <v>1737.6200000000001</v>
      </c>
      <c r="AC113" s="108">
        <f>AC71+AC78+AC96+AC92+AC108+AC112</f>
        <v>1580.02</v>
      </c>
      <c r="AD113" s="108">
        <f>AD71+AD78+AD96+AD92+AD108+AD112</f>
        <v>1678.42</v>
      </c>
      <c r="AE113" s="108">
        <f t="shared" si="37"/>
        <v>1361.51</v>
      </c>
      <c r="AF113" s="108">
        <f>AF71+AF78+AF96+AF92+AF108+AF112</f>
        <v>1223.7999999999997</v>
      </c>
      <c r="AG113" s="80">
        <f t="shared" si="37"/>
        <v>3169.915</v>
      </c>
      <c r="AH113" s="46">
        <f t="shared" si="23"/>
        <v>1836.42</v>
      </c>
      <c r="AI113" s="47">
        <f t="shared" si="24"/>
        <v>1097.42</v>
      </c>
      <c r="BF113" s="81"/>
      <c r="BG113" s="82">
        <v>153.1</v>
      </c>
      <c r="BH113" s="82">
        <v>0</v>
      </c>
      <c r="BI113" s="82">
        <v>114.2</v>
      </c>
      <c r="BJ113" s="82">
        <v>16.8</v>
      </c>
      <c r="BK113" s="82">
        <v>37.5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-102.3</v>
      </c>
      <c r="BH114" s="82">
        <v>0</v>
      </c>
      <c r="BI114" s="82">
        <v>110.3</v>
      </c>
      <c r="BJ114" s="82">
        <v>15.3</v>
      </c>
      <c r="BK114" s="82">
        <v>35.299999999999997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1215.3200000000002</v>
      </c>
      <c r="C115" s="108">
        <f t="shared" ref="C115:AE115" si="39">C113+C114</f>
        <v>1097.42</v>
      </c>
      <c r="D115" s="108">
        <f t="shared" si="39"/>
        <v>1162.1200000000001</v>
      </c>
      <c r="E115" s="108">
        <f t="shared" si="39"/>
        <v>1148.92</v>
      </c>
      <c r="F115" s="108">
        <f t="shared" si="39"/>
        <v>1169.7300000000002</v>
      </c>
      <c r="G115" s="108">
        <f t="shared" si="39"/>
        <v>1258.2300000000002</v>
      </c>
      <c r="H115" s="108">
        <f t="shared" si="39"/>
        <v>1316.7300000000002</v>
      </c>
      <c r="I115" s="108">
        <f t="shared" si="39"/>
        <v>1360.0300000000002</v>
      </c>
      <c r="J115" s="108">
        <f t="shared" si="39"/>
        <v>1529.1200000000003</v>
      </c>
      <c r="K115" s="108">
        <f t="shared" si="39"/>
        <v>1646.0200000000002</v>
      </c>
      <c r="L115" s="108">
        <f t="shared" si="39"/>
        <v>1606.9200000000003</v>
      </c>
      <c r="M115" s="108">
        <f t="shared" ref="M115:S115" si="40">M113+M114</f>
        <v>1676.7200000000003</v>
      </c>
      <c r="N115" s="108">
        <f t="shared" si="40"/>
        <v>1630.0200000000002</v>
      </c>
      <c r="O115" s="108">
        <f t="shared" si="40"/>
        <v>1567.0200000000002</v>
      </c>
      <c r="P115" s="108">
        <f t="shared" si="40"/>
        <v>1562.3200000000002</v>
      </c>
      <c r="Q115" s="108">
        <f t="shared" si="40"/>
        <v>1526.42</v>
      </c>
      <c r="R115" s="108">
        <f t="shared" si="40"/>
        <v>1542.5200000000002</v>
      </c>
      <c r="S115" s="108">
        <f t="shared" si="40"/>
        <v>1512.7200000000003</v>
      </c>
      <c r="T115" s="108">
        <f t="shared" si="39"/>
        <v>1495.54</v>
      </c>
      <c r="U115" s="108">
        <f t="shared" si="39"/>
        <v>1555.24</v>
      </c>
      <c r="V115" s="108">
        <f>V113+V114</f>
        <v>1571.44</v>
      </c>
      <c r="W115" s="108">
        <f t="shared" si="39"/>
        <v>1511.2200000000003</v>
      </c>
      <c r="X115" s="108">
        <f t="shared" si="39"/>
        <v>1580.7200000000003</v>
      </c>
      <c r="Y115" s="108">
        <f t="shared" si="39"/>
        <v>1656.3200000000002</v>
      </c>
      <c r="Z115" s="108">
        <f t="shared" si="39"/>
        <v>1836.42</v>
      </c>
      <c r="AA115" s="108">
        <f t="shared" si="39"/>
        <v>1784.0200000000002</v>
      </c>
      <c r="AB115" s="108">
        <f>AB113+AB114</f>
        <v>1737.6200000000001</v>
      </c>
      <c r="AC115" s="108">
        <f>AC113+AC114</f>
        <v>1580.02</v>
      </c>
      <c r="AD115" s="108">
        <f>AD113+AD114</f>
        <v>1678.42</v>
      </c>
      <c r="AE115" s="108">
        <f t="shared" si="39"/>
        <v>1361.51</v>
      </c>
      <c r="AF115" s="108">
        <f>AF113+AF114</f>
        <v>1223.7999999999997</v>
      </c>
      <c r="AG115" s="104">
        <f>AG112+AG108+AG96+AG92+AG71+AG114</f>
        <v>2463.5149999999999</v>
      </c>
      <c r="AH115" s="46">
        <f t="shared" si="23"/>
        <v>1836.42</v>
      </c>
      <c r="AI115" s="47">
        <f t="shared" si="24"/>
        <v>1097.42</v>
      </c>
      <c r="BF115" s="81"/>
      <c r="BG115" s="82">
        <v>69.3</v>
      </c>
      <c r="BH115" s="82">
        <v>0</v>
      </c>
      <c r="BI115" s="82">
        <v>120.3</v>
      </c>
      <c r="BJ115" s="82">
        <v>20</v>
      </c>
      <c r="BK115" s="82">
        <v>38.6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1215.3200000000002</v>
      </c>
      <c r="C116" s="108">
        <f t="shared" ref="C116:AE116" si="41">C115-(C123)</f>
        <v>1097.42</v>
      </c>
      <c r="D116" s="108">
        <f t="shared" si="41"/>
        <v>1162.1200000000001</v>
      </c>
      <c r="E116" s="108">
        <f t="shared" si="41"/>
        <v>1148.92</v>
      </c>
      <c r="F116" s="108">
        <f t="shared" si="41"/>
        <v>1169.7300000000002</v>
      </c>
      <c r="G116" s="108">
        <f t="shared" si="41"/>
        <v>1258.2300000000002</v>
      </c>
      <c r="H116" s="108">
        <f t="shared" si="41"/>
        <v>1316.7300000000002</v>
      </c>
      <c r="I116" s="108">
        <f t="shared" si="41"/>
        <v>1360.0300000000002</v>
      </c>
      <c r="J116" s="108">
        <f t="shared" si="41"/>
        <v>1529.1200000000003</v>
      </c>
      <c r="K116" s="108">
        <f t="shared" si="41"/>
        <v>1646.0200000000002</v>
      </c>
      <c r="L116" s="108">
        <f t="shared" si="41"/>
        <v>1583.6200000000003</v>
      </c>
      <c r="M116" s="108">
        <f t="shared" ref="M116:S116" si="42">M115-(M123)</f>
        <v>1676.7200000000003</v>
      </c>
      <c r="N116" s="108">
        <f t="shared" si="42"/>
        <v>1630.0200000000002</v>
      </c>
      <c r="O116" s="108">
        <f t="shared" si="42"/>
        <v>1567.0200000000002</v>
      </c>
      <c r="P116" s="108">
        <f t="shared" si="42"/>
        <v>1562.3200000000002</v>
      </c>
      <c r="Q116" s="108">
        <f t="shared" si="42"/>
        <v>1526.42</v>
      </c>
      <c r="R116" s="108">
        <f t="shared" si="42"/>
        <v>1542.5200000000002</v>
      </c>
      <c r="S116" s="108">
        <f t="shared" si="42"/>
        <v>1512.7200000000003</v>
      </c>
      <c r="T116" s="108">
        <f t="shared" si="41"/>
        <v>1495.54</v>
      </c>
      <c r="U116" s="108">
        <f t="shared" si="41"/>
        <v>1555.24</v>
      </c>
      <c r="V116" s="108">
        <f>V115-(V123)</f>
        <v>1571.44</v>
      </c>
      <c r="W116" s="108">
        <f t="shared" si="41"/>
        <v>1511.2200000000003</v>
      </c>
      <c r="X116" s="108">
        <f t="shared" si="41"/>
        <v>1580.7200000000003</v>
      </c>
      <c r="Y116" s="108">
        <f t="shared" si="41"/>
        <v>1656.3200000000002</v>
      </c>
      <c r="Z116" s="108">
        <f t="shared" si="41"/>
        <v>1836.42</v>
      </c>
      <c r="AA116" s="108">
        <f t="shared" si="41"/>
        <v>1784.0200000000002</v>
      </c>
      <c r="AB116" s="108">
        <f>AB115-(AB123)</f>
        <v>1635.3200000000002</v>
      </c>
      <c r="AC116" s="108">
        <f>AC115-(AC123)</f>
        <v>1494.72</v>
      </c>
      <c r="AD116" s="108">
        <f>AD115-(AD123)</f>
        <v>1678.42</v>
      </c>
      <c r="AE116" s="108">
        <f t="shared" si="41"/>
        <v>1317.21</v>
      </c>
      <c r="AF116" s="108">
        <f>AF115-(AF123)</f>
        <v>1223.7999999999997</v>
      </c>
      <c r="AG116" s="104"/>
      <c r="AH116" s="46">
        <f t="shared" si="23"/>
        <v>1836.42</v>
      </c>
      <c r="AI116" s="47">
        <f t="shared" si="24"/>
        <v>1097.42</v>
      </c>
      <c r="BF116" s="81"/>
      <c r="BG116" s="82">
        <v>-44.3</v>
      </c>
      <c r="BH116" s="82">
        <v>0</v>
      </c>
      <c r="BI116" s="82">
        <v>109</v>
      </c>
      <c r="BJ116" s="82">
        <v>0</v>
      </c>
      <c r="BK116" s="82">
        <v>49.6</v>
      </c>
      <c r="BL116" s="82">
        <v>0</v>
      </c>
    </row>
    <row r="117" spans="1:64" x14ac:dyDescent="0.25">
      <c r="A117" s="42" t="s">
        <v>122</v>
      </c>
      <c r="B117" s="93">
        <f t="shared" ref="B117:B122" si="43">IF(B97&lt;0,B97*-1,0)</f>
        <v>0</v>
      </c>
      <c r="C117" s="93">
        <f t="shared" ref="C117:AE122" si="44">IF(C97&lt;0,C97*-1,0)</f>
        <v>0</v>
      </c>
      <c r="D117" s="93">
        <f t="shared" si="44"/>
        <v>0</v>
      </c>
      <c r="E117" s="93">
        <f t="shared" si="44"/>
        <v>0</v>
      </c>
      <c r="F117" s="93">
        <f t="shared" si="44"/>
        <v>0</v>
      </c>
      <c r="G117" s="93">
        <f t="shared" si="44"/>
        <v>0</v>
      </c>
      <c r="H117" s="93">
        <f t="shared" si="44"/>
        <v>0</v>
      </c>
      <c r="I117" s="93">
        <f t="shared" si="44"/>
        <v>0</v>
      </c>
      <c r="J117" s="93">
        <f t="shared" si="44"/>
        <v>0</v>
      </c>
      <c r="K117" s="93">
        <f t="shared" si="44"/>
        <v>0</v>
      </c>
      <c r="L117" s="93">
        <f t="shared" si="44"/>
        <v>23.3</v>
      </c>
      <c r="M117" s="93">
        <f t="shared" ref="M117:S122" si="45">IF(M97&lt;0,M97*-1,0)</f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4"/>
        <v>0</v>
      </c>
      <c r="U117" s="93">
        <f t="shared" si="44"/>
        <v>0</v>
      </c>
      <c r="V117" s="93">
        <f t="shared" ref="V117:V122" si="46">IF(V97&lt;0,V97*-1,0)</f>
        <v>0</v>
      </c>
      <c r="W117" s="93">
        <f t="shared" si="44"/>
        <v>0</v>
      </c>
      <c r="X117" s="93">
        <f t="shared" si="44"/>
        <v>0</v>
      </c>
      <c r="Y117" s="93">
        <f t="shared" si="44"/>
        <v>0</v>
      </c>
      <c r="Z117" s="93">
        <f t="shared" si="44"/>
        <v>0</v>
      </c>
      <c r="AA117" s="93">
        <f t="shared" si="44"/>
        <v>0</v>
      </c>
      <c r="AB117" s="93">
        <f t="shared" ref="AB117:AD122" si="47">IF(AB97&lt;0,AB97*-1,0)</f>
        <v>102.3</v>
      </c>
      <c r="AC117" s="93">
        <f t="shared" si="47"/>
        <v>85.3</v>
      </c>
      <c r="AD117" s="93">
        <f t="shared" si="47"/>
        <v>0</v>
      </c>
      <c r="AE117" s="93">
        <f t="shared" si="44"/>
        <v>44.3</v>
      </c>
      <c r="AF117" s="93">
        <f t="shared" ref="AF117:AF122" si="48">IF(AF97&lt;0,AF97*-1,0)</f>
        <v>0</v>
      </c>
      <c r="AG117" s="61"/>
      <c r="AH117" s="46">
        <f t="shared" si="23"/>
        <v>102.3</v>
      </c>
      <c r="AI117" s="47">
        <f t="shared" si="24"/>
        <v>0</v>
      </c>
      <c r="BG117" s="82">
        <v>167.9</v>
      </c>
      <c r="BH117" s="82">
        <v>0</v>
      </c>
      <c r="BI117" s="82">
        <v>110.3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3"/>
        <v>0</v>
      </c>
      <c r="C118" s="93">
        <f t="shared" si="44"/>
        <v>0</v>
      </c>
      <c r="D118" s="93">
        <f t="shared" si="44"/>
        <v>0</v>
      </c>
      <c r="E118" s="93">
        <f t="shared" si="44"/>
        <v>0</v>
      </c>
      <c r="F118" s="93">
        <f t="shared" si="44"/>
        <v>0</v>
      </c>
      <c r="G118" s="93">
        <f t="shared" si="44"/>
        <v>0</v>
      </c>
      <c r="H118" s="93">
        <f t="shared" si="44"/>
        <v>0</v>
      </c>
      <c r="I118" s="93">
        <f t="shared" si="44"/>
        <v>0</v>
      </c>
      <c r="J118" s="93">
        <f t="shared" si="44"/>
        <v>0</v>
      </c>
      <c r="K118" s="93">
        <f t="shared" si="44"/>
        <v>0</v>
      </c>
      <c r="L118" s="93">
        <f t="shared" si="44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4"/>
        <v>0</v>
      </c>
      <c r="U118" s="93">
        <f t="shared" si="44"/>
        <v>0</v>
      </c>
      <c r="V118" s="93">
        <f t="shared" si="46"/>
        <v>0</v>
      </c>
      <c r="W118" s="93">
        <f t="shared" si="44"/>
        <v>0</v>
      </c>
      <c r="X118" s="93">
        <f t="shared" si="44"/>
        <v>0</v>
      </c>
      <c r="Y118" s="93">
        <f t="shared" si="44"/>
        <v>0</v>
      </c>
      <c r="Z118" s="93">
        <f t="shared" si="44"/>
        <v>0</v>
      </c>
      <c r="AA118" s="93">
        <f t="shared" si="44"/>
        <v>0</v>
      </c>
      <c r="AB118" s="93">
        <f t="shared" si="47"/>
        <v>0</v>
      </c>
      <c r="AC118" s="93">
        <f t="shared" si="47"/>
        <v>0</v>
      </c>
      <c r="AD118" s="93">
        <f t="shared" si="47"/>
        <v>0</v>
      </c>
      <c r="AE118" s="93">
        <f t="shared" si="44"/>
        <v>0</v>
      </c>
      <c r="AF118" s="93">
        <f t="shared" si="48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163.5</v>
      </c>
      <c r="BH118" s="82">
        <v>0</v>
      </c>
      <c r="BI118" s="82">
        <v>112.1</v>
      </c>
      <c r="BJ118" s="82">
        <v>27.9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3"/>
        <v>0</v>
      </c>
      <c r="C119" s="93">
        <f t="shared" si="44"/>
        <v>0</v>
      </c>
      <c r="D119" s="93">
        <f t="shared" si="44"/>
        <v>0</v>
      </c>
      <c r="E119" s="93">
        <f t="shared" si="44"/>
        <v>0</v>
      </c>
      <c r="F119" s="93">
        <f t="shared" si="44"/>
        <v>0</v>
      </c>
      <c r="G119" s="93">
        <f t="shared" si="44"/>
        <v>0</v>
      </c>
      <c r="H119" s="93">
        <f t="shared" si="44"/>
        <v>0</v>
      </c>
      <c r="I119" s="93">
        <f t="shared" si="44"/>
        <v>0</v>
      </c>
      <c r="J119" s="93">
        <f t="shared" si="44"/>
        <v>0</v>
      </c>
      <c r="K119" s="93">
        <f t="shared" si="44"/>
        <v>0</v>
      </c>
      <c r="L119" s="93">
        <f t="shared" si="44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4"/>
        <v>0</v>
      </c>
      <c r="U119" s="93">
        <f t="shared" si="44"/>
        <v>0</v>
      </c>
      <c r="V119" s="93">
        <f t="shared" si="46"/>
        <v>0</v>
      </c>
      <c r="W119" s="93">
        <f t="shared" si="44"/>
        <v>0</v>
      </c>
      <c r="X119" s="93">
        <f t="shared" si="44"/>
        <v>0</v>
      </c>
      <c r="Y119" s="93">
        <f t="shared" si="44"/>
        <v>0</v>
      </c>
      <c r="Z119" s="93">
        <f t="shared" si="44"/>
        <v>0</v>
      </c>
      <c r="AA119" s="93">
        <f t="shared" si="44"/>
        <v>0</v>
      </c>
      <c r="AB119" s="93">
        <f t="shared" si="47"/>
        <v>0</v>
      </c>
      <c r="AC119" s="93">
        <f t="shared" si="47"/>
        <v>0</v>
      </c>
      <c r="AD119" s="93">
        <f t="shared" si="47"/>
        <v>0</v>
      </c>
      <c r="AE119" s="93">
        <f t="shared" si="44"/>
        <v>0</v>
      </c>
      <c r="AF119" s="93">
        <f t="shared" si="48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3"/>
        <v>0</v>
      </c>
      <c r="C120" s="93">
        <f t="shared" si="44"/>
        <v>0</v>
      </c>
      <c r="D120" s="93">
        <f t="shared" si="44"/>
        <v>0</v>
      </c>
      <c r="E120" s="93">
        <f t="shared" si="44"/>
        <v>0</v>
      </c>
      <c r="F120" s="93">
        <f t="shared" si="44"/>
        <v>0</v>
      </c>
      <c r="G120" s="93">
        <f t="shared" si="44"/>
        <v>0</v>
      </c>
      <c r="H120" s="93">
        <f t="shared" si="44"/>
        <v>0</v>
      </c>
      <c r="I120" s="93">
        <f t="shared" si="44"/>
        <v>0</v>
      </c>
      <c r="J120" s="93">
        <f t="shared" si="44"/>
        <v>0</v>
      </c>
      <c r="K120" s="93">
        <f t="shared" si="44"/>
        <v>0</v>
      </c>
      <c r="L120" s="93">
        <f t="shared" si="44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4"/>
        <v>0</v>
      </c>
      <c r="U120" s="93">
        <f t="shared" si="44"/>
        <v>0</v>
      </c>
      <c r="V120" s="93">
        <f t="shared" si="46"/>
        <v>0</v>
      </c>
      <c r="W120" s="93">
        <f t="shared" si="44"/>
        <v>0</v>
      </c>
      <c r="X120" s="93">
        <f t="shared" si="44"/>
        <v>0</v>
      </c>
      <c r="Y120" s="93">
        <f t="shared" si="44"/>
        <v>0</v>
      </c>
      <c r="Z120" s="93">
        <f t="shared" si="44"/>
        <v>0</v>
      </c>
      <c r="AA120" s="93">
        <f t="shared" si="44"/>
        <v>0</v>
      </c>
      <c r="AB120" s="93">
        <f t="shared" si="47"/>
        <v>0</v>
      </c>
      <c r="AC120" s="93">
        <f t="shared" si="47"/>
        <v>0</v>
      </c>
      <c r="AD120" s="93">
        <f t="shared" si="47"/>
        <v>0</v>
      </c>
      <c r="AE120" s="93">
        <f t="shared" si="44"/>
        <v>0</v>
      </c>
      <c r="AF120" s="93">
        <f t="shared" si="48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3"/>
        <v>0</v>
      </c>
      <c r="C121" s="93">
        <f t="shared" si="44"/>
        <v>0</v>
      </c>
      <c r="D121" s="93">
        <f t="shared" si="44"/>
        <v>0</v>
      </c>
      <c r="E121" s="93">
        <f t="shared" si="44"/>
        <v>0</v>
      </c>
      <c r="F121" s="93">
        <f t="shared" si="44"/>
        <v>0</v>
      </c>
      <c r="G121" s="93">
        <f t="shared" si="44"/>
        <v>0</v>
      </c>
      <c r="H121" s="93">
        <f t="shared" si="44"/>
        <v>0</v>
      </c>
      <c r="I121" s="93">
        <f t="shared" si="44"/>
        <v>0</v>
      </c>
      <c r="J121" s="93">
        <f t="shared" si="44"/>
        <v>0</v>
      </c>
      <c r="K121" s="93">
        <f t="shared" si="44"/>
        <v>0</v>
      </c>
      <c r="L121" s="93">
        <f t="shared" si="44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4"/>
        <v>0</v>
      </c>
      <c r="U121" s="93">
        <f t="shared" si="44"/>
        <v>0</v>
      </c>
      <c r="V121" s="93">
        <f t="shared" si="46"/>
        <v>0</v>
      </c>
      <c r="W121" s="93">
        <f t="shared" si="44"/>
        <v>0</v>
      </c>
      <c r="X121" s="93">
        <f t="shared" si="44"/>
        <v>0</v>
      </c>
      <c r="Y121" s="93">
        <f t="shared" si="44"/>
        <v>0</v>
      </c>
      <c r="Z121" s="93">
        <f t="shared" si="44"/>
        <v>0</v>
      </c>
      <c r="AA121" s="93">
        <f t="shared" si="44"/>
        <v>0</v>
      </c>
      <c r="AB121" s="93">
        <f t="shared" si="47"/>
        <v>0</v>
      </c>
      <c r="AC121" s="93">
        <f t="shared" si="47"/>
        <v>0</v>
      </c>
      <c r="AD121" s="93">
        <f t="shared" si="47"/>
        <v>0</v>
      </c>
      <c r="AE121" s="93">
        <f t="shared" si="44"/>
        <v>0</v>
      </c>
      <c r="AF121" s="93">
        <f t="shared" si="48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3"/>
        <v>0</v>
      </c>
      <c r="C122" s="93">
        <f t="shared" si="44"/>
        <v>0</v>
      </c>
      <c r="D122" s="93">
        <f t="shared" si="44"/>
        <v>0</v>
      </c>
      <c r="E122" s="93">
        <f t="shared" si="44"/>
        <v>0</v>
      </c>
      <c r="F122" s="93">
        <f t="shared" si="44"/>
        <v>0</v>
      </c>
      <c r="G122" s="93">
        <f t="shared" si="44"/>
        <v>0</v>
      </c>
      <c r="H122" s="93">
        <f t="shared" si="44"/>
        <v>0</v>
      </c>
      <c r="I122" s="93">
        <f t="shared" si="44"/>
        <v>0</v>
      </c>
      <c r="J122" s="93">
        <f t="shared" si="44"/>
        <v>0</v>
      </c>
      <c r="K122" s="93">
        <f t="shared" si="44"/>
        <v>0</v>
      </c>
      <c r="L122" s="93">
        <f t="shared" si="44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4"/>
        <v>0</v>
      </c>
      <c r="U122" s="93">
        <f t="shared" si="44"/>
        <v>0</v>
      </c>
      <c r="V122" s="93">
        <f t="shared" si="46"/>
        <v>0</v>
      </c>
      <c r="W122" s="93">
        <f t="shared" si="44"/>
        <v>0</v>
      </c>
      <c r="X122" s="93">
        <f t="shared" si="44"/>
        <v>0</v>
      </c>
      <c r="Y122" s="93">
        <f t="shared" si="44"/>
        <v>0</v>
      </c>
      <c r="Z122" s="93">
        <f t="shared" si="44"/>
        <v>0</v>
      </c>
      <c r="AA122" s="93">
        <f t="shared" si="44"/>
        <v>0</v>
      </c>
      <c r="AB122" s="93">
        <f t="shared" si="47"/>
        <v>0</v>
      </c>
      <c r="AC122" s="93">
        <f t="shared" si="47"/>
        <v>0</v>
      </c>
      <c r="AD122" s="93">
        <f t="shared" si="47"/>
        <v>0</v>
      </c>
      <c r="AE122" s="93">
        <f t="shared" si="44"/>
        <v>0</v>
      </c>
      <c r="AF122" s="93">
        <f t="shared" si="48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>SUM(B117:B122)</f>
        <v>0</v>
      </c>
      <c r="C123" s="70">
        <f t="shared" ref="C123:AE123" si="49">SUM(C117:C122)</f>
        <v>0</v>
      </c>
      <c r="D123" s="70">
        <f t="shared" si="49"/>
        <v>0</v>
      </c>
      <c r="E123" s="70">
        <f t="shared" si="49"/>
        <v>0</v>
      </c>
      <c r="F123" s="70">
        <f t="shared" si="49"/>
        <v>0</v>
      </c>
      <c r="G123" s="70">
        <f t="shared" si="49"/>
        <v>0</v>
      </c>
      <c r="H123" s="70">
        <f t="shared" si="49"/>
        <v>0</v>
      </c>
      <c r="I123" s="70">
        <f t="shared" si="49"/>
        <v>0</v>
      </c>
      <c r="J123" s="70">
        <f t="shared" si="49"/>
        <v>0</v>
      </c>
      <c r="K123" s="70">
        <f t="shared" si="49"/>
        <v>0</v>
      </c>
      <c r="L123" s="70">
        <f t="shared" si="49"/>
        <v>23.3</v>
      </c>
      <c r="M123" s="70">
        <f t="shared" ref="M123:S123" si="50">SUM(M117:M122)</f>
        <v>0</v>
      </c>
      <c r="N123" s="70">
        <f t="shared" si="50"/>
        <v>0</v>
      </c>
      <c r="O123" s="70">
        <f t="shared" si="50"/>
        <v>0</v>
      </c>
      <c r="P123" s="70">
        <f t="shared" si="50"/>
        <v>0</v>
      </c>
      <c r="Q123" s="70">
        <f t="shared" si="50"/>
        <v>0</v>
      </c>
      <c r="R123" s="70">
        <f t="shared" si="50"/>
        <v>0</v>
      </c>
      <c r="S123" s="70">
        <f t="shared" si="50"/>
        <v>0</v>
      </c>
      <c r="T123" s="70">
        <f t="shared" si="49"/>
        <v>0</v>
      </c>
      <c r="U123" s="70">
        <f t="shared" si="49"/>
        <v>0</v>
      </c>
      <c r="V123" s="70">
        <f>SUM(V117:V122)</f>
        <v>0</v>
      </c>
      <c r="W123" s="70">
        <f t="shared" si="49"/>
        <v>0</v>
      </c>
      <c r="X123" s="70">
        <f t="shared" si="49"/>
        <v>0</v>
      </c>
      <c r="Y123" s="70">
        <f t="shared" si="49"/>
        <v>0</v>
      </c>
      <c r="Z123" s="70">
        <f t="shared" si="49"/>
        <v>0</v>
      </c>
      <c r="AA123" s="70">
        <f t="shared" si="49"/>
        <v>0</v>
      </c>
      <c r="AB123" s="70">
        <f>SUM(AB117:AB122)</f>
        <v>102.3</v>
      </c>
      <c r="AC123" s="70">
        <f>SUM(AC117:AC122)</f>
        <v>85.3</v>
      </c>
      <c r="AD123" s="70">
        <f>SUM(AD117:AD122)</f>
        <v>0</v>
      </c>
      <c r="AE123" s="70">
        <f t="shared" si="49"/>
        <v>44.3</v>
      </c>
      <c r="AF123" s="70">
        <f>SUM(AF117:AF122)</f>
        <v>0</v>
      </c>
      <c r="AG123" s="104"/>
      <c r="AH123" s="46">
        <f t="shared" si="23"/>
        <v>102.3</v>
      </c>
      <c r="AI123" s="47">
        <f t="shared" si="24"/>
        <v>0</v>
      </c>
      <c r="AJ123" s="105">
        <f t="array" ref="AJ123">MIN(IF(B123:AF123&lt;&gt;0,B123:AF123))</f>
        <v>23.3</v>
      </c>
    </row>
    <row r="124" spans="1:64" ht="15.75" thickBot="1" x14ac:dyDescent="0.3">
      <c r="A124" s="87" t="s">
        <v>146</v>
      </c>
      <c r="B124" s="70">
        <f>B108-B123</f>
        <v>330.5</v>
      </c>
      <c r="C124" s="70">
        <f t="shared" ref="C124:AE124" si="51">C108-C123</f>
        <v>313.59999999999997</v>
      </c>
      <c r="D124" s="70">
        <f t="shared" si="51"/>
        <v>279.59999999999997</v>
      </c>
      <c r="E124" s="70">
        <f t="shared" si="51"/>
        <v>269.09999999999997</v>
      </c>
      <c r="F124" s="70">
        <f t="shared" si="51"/>
        <v>277.09999999999997</v>
      </c>
      <c r="G124" s="70">
        <f t="shared" si="51"/>
        <v>289.8</v>
      </c>
      <c r="H124" s="70">
        <f t="shared" si="51"/>
        <v>232.3</v>
      </c>
      <c r="I124" s="70">
        <f t="shared" si="51"/>
        <v>166</v>
      </c>
      <c r="J124" s="70">
        <f t="shared" si="51"/>
        <v>214.4</v>
      </c>
      <c r="K124" s="70">
        <f t="shared" si="51"/>
        <v>238.3</v>
      </c>
      <c r="L124" s="70">
        <f t="shared" si="51"/>
        <v>115.99999999999999</v>
      </c>
      <c r="M124" s="70">
        <f t="shared" ref="M124:S124" si="52">M108-M123</f>
        <v>270.3</v>
      </c>
      <c r="N124" s="70">
        <f t="shared" si="52"/>
        <v>344.3</v>
      </c>
      <c r="O124" s="70">
        <f t="shared" si="52"/>
        <v>439.20000000000005</v>
      </c>
      <c r="P124" s="70">
        <f t="shared" si="52"/>
        <v>493.09999999999997</v>
      </c>
      <c r="Q124" s="70">
        <f t="shared" si="52"/>
        <v>539.4</v>
      </c>
      <c r="R124" s="70">
        <f t="shared" si="52"/>
        <v>576.79999999999995</v>
      </c>
      <c r="S124" s="70">
        <f t="shared" si="52"/>
        <v>570.70000000000005</v>
      </c>
      <c r="T124" s="70">
        <f t="shared" si="51"/>
        <v>582.9</v>
      </c>
      <c r="U124" s="70">
        <f t="shared" si="51"/>
        <v>642.59999999999991</v>
      </c>
      <c r="V124" s="70">
        <f>V108-V123</f>
        <v>529.6</v>
      </c>
      <c r="W124" s="70">
        <f t="shared" si="51"/>
        <v>430.4</v>
      </c>
      <c r="X124" s="70">
        <f t="shared" si="51"/>
        <v>372.2</v>
      </c>
      <c r="Y124" s="70">
        <f t="shared" si="51"/>
        <v>378.59999999999997</v>
      </c>
      <c r="Z124" s="70">
        <f t="shared" si="51"/>
        <v>390.3</v>
      </c>
      <c r="AA124" s="70">
        <f t="shared" si="51"/>
        <v>302.70000000000005</v>
      </c>
      <c r="AB124" s="70">
        <f>AB108-AB123</f>
        <v>94.199999999999974</v>
      </c>
      <c r="AC124" s="70">
        <f>AC108-AC123</f>
        <v>122.8</v>
      </c>
      <c r="AD124" s="70">
        <f>AD108-AD123</f>
        <v>306.5</v>
      </c>
      <c r="AE124" s="70">
        <f t="shared" si="51"/>
        <v>136.89999999999998</v>
      </c>
      <c r="AF124" s="70">
        <f>AF108-AF123</f>
        <v>309.39999999999998</v>
      </c>
      <c r="AG124" s="104"/>
      <c r="AH124" s="46">
        <f t="shared" si="23"/>
        <v>642.59999999999991</v>
      </c>
      <c r="AI124" s="47">
        <f t="shared" si="24"/>
        <v>94.199999999999974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50.048000000000002</v>
      </c>
      <c r="C126" s="117">
        <v>49.991</v>
      </c>
      <c r="D126" s="117">
        <v>49.954000000000001</v>
      </c>
      <c r="E126" s="117">
        <v>49.981999999999999</v>
      </c>
      <c r="F126" s="117">
        <v>50.046999999999997</v>
      </c>
      <c r="G126" s="117">
        <v>50.03</v>
      </c>
      <c r="H126" s="117">
        <v>50.04</v>
      </c>
      <c r="I126" s="117">
        <v>49.942999999999998</v>
      </c>
      <c r="J126" s="117">
        <v>49.996000000000002</v>
      </c>
      <c r="K126" s="117">
        <v>49.996000000000002</v>
      </c>
      <c r="L126" s="117">
        <v>49.996000000000002</v>
      </c>
      <c r="M126" s="117">
        <v>50.073</v>
      </c>
      <c r="N126" s="117">
        <v>49.88</v>
      </c>
      <c r="O126" s="117">
        <v>50.029000000000003</v>
      </c>
      <c r="P126" s="117">
        <v>49.981999999999999</v>
      </c>
      <c r="Q126" s="117">
        <v>50.162999999999997</v>
      </c>
      <c r="R126" s="117">
        <v>50.276000000000003</v>
      </c>
      <c r="S126" s="117">
        <v>49.996000000000002</v>
      </c>
      <c r="T126" s="117">
        <v>49.91</v>
      </c>
      <c r="U126" s="117">
        <v>50.01</v>
      </c>
      <c r="V126" s="117">
        <v>50.08</v>
      </c>
      <c r="W126" s="117">
        <v>50.08</v>
      </c>
      <c r="X126" s="117">
        <v>49.96</v>
      </c>
      <c r="Y126" s="117">
        <v>49.945</v>
      </c>
      <c r="Z126" s="117">
        <v>49.962200000000003</v>
      </c>
      <c r="AA126" s="117">
        <v>50.04</v>
      </c>
      <c r="AB126" s="117">
        <v>50.023000000000003</v>
      </c>
      <c r="AC126" s="117">
        <v>50.029000000000003</v>
      </c>
      <c r="AD126" s="117">
        <v>50.029000000000003</v>
      </c>
      <c r="AE126" s="117">
        <v>50.048999999999999</v>
      </c>
      <c r="AF126" s="117">
        <v>49.936</v>
      </c>
      <c r="AG126" s="118"/>
      <c r="AH126" s="46">
        <f t="shared" si="23"/>
        <v>50.276000000000003</v>
      </c>
      <c r="AI126" s="47">
        <f t="shared" si="24"/>
        <v>49.88</v>
      </c>
    </row>
    <row r="127" spans="1:64" x14ac:dyDescent="0.25">
      <c r="A127" s="119" t="s">
        <v>149</v>
      </c>
      <c r="B127" s="43">
        <v>134.9</v>
      </c>
      <c r="C127" s="43">
        <v>135.30000000000001</v>
      </c>
      <c r="D127" s="43">
        <v>135</v>
      </c>
      <c r="E127" s="43">
        <v>135.5</v>
      </c>
      <c r="F127" s="43">
        <v>135.6</v>
      </c>
      <c r="G127" s="43">
        <v>134.9</v>
      </c>
      <c r="H127" s="43">
        <v>133.80000000000001</v>
      </c>
      <c r="I127" s="43">
        <v>131.19999999999999</v>
      </c>
      <c r="J127" s="43">
        <v>128.69999999999999</v>
      </c>
      <c r="K127" s="43">
        <v>128.69999999999999</v>
      </c>
      <c r="L127" s="43">
        <v>128.69999999999999</v>
      </c>
      <c r="M127" s="43">
        <v>128.9</v>
      </c>
      <c r="N127" s="43">
        <v>130.6</v>
      </c>
      <c r="O127" s="43">
        <v>131.5</v>
      </c>
      <c r="P127" s="43">
        <v>131.9</v>
      </c>
      <c r="Q127" s="43">
        <v>133.4</v>
      </c>
      <c r="R127" s="43">
        <v>132.9</v>
      </c>
      <c r="S127" s="43">
        <v>131.19999999999999</v>
      </c>
      <c r="T127" s="43">
        <v>130</v>
      </c>
      <c r="U127" s="43">
        <v>129.80000000000001</v>
      </c>
      <c r="V127" s="43">
        <v>130.19999999999999</v>
      </c>
      <c r="W127" s="43">
        <v>130.19999999999999</v>
      </c>
      <c r="X127" s="43">
        <v>131</v>
      </c>
      <c r="Y127" s="43">
        <v>129.19999999999999</v>
      </c>
      <c r="Z127" s="43">
        <v>130</v>
      </c>
      <c r="AA127" s="43">
        <v>135</v>
      </c>
      <c r="AB127" s="43">
        <v>132.30000000000001</v>
      </c>
      <c r="AC127" s="43">
        <v>132.6</v>
      </c>
      <c r="AD127" s="43">
        <v>132.6</v>
      </c>
      <c r="AE127" s="43">
        <v>133.30000000000001</v>
      </c>
      <c r="AF127" s="43">
        <v>133.30000000000001</v>
      </c>
      <c r="AG127" s="120"/>
      <c r="AH127" s="46">
        <f t="shared" si="23"/>
        <v>135.6</v>
      </c>
      <c r="AI127" s="47">
        <f t="shared" si="24"/>
        <v>128.69999999999999</v>
      </c>
    </row>
    <row r="128" spans="1:64" x14ac:dyDescent="0.25">
      <c r="A128" s="119" t="s">
        <v>150</v>
      </c>
      <c r="B128" s="43">
        <v>132.6</v>
      </c>
      <c r="C128" s="43">
        <v>132.30000000000001</v>
      </c>
      <c r="D128" s="43">
        <v>132.6</v>
      </c>
      <c r="E128" s="43">
        <v>132.9</v>
      </c>
      <c r="F128" s="43">
        <v>133</v>
      </c>
      <c r="G128" s="43">
        <v>132.4</v>
      </c>
      <c r="H128" s="43">
        <v>131.6</v>
      </c>
      <c r="I128" s="43">
        <v>130.69999999999999</v>
      </c>
      <c r="J128" s="43">
        <v>129.4</v>
      </c>
      <c r="K128" s="43">
        <v>129.4</v>
      </c>
      <c r="L128" s="43">
        <v>129.4</v>
      </c>
      <c r="M128" s="43">
        <v>131</v>
      </c>
      <c r="N128" s="43">
        <v>130.69999999999999</v>
      </c>
      <c r="O128" s="43">
        <v>131.30000000000001</v>
      </c>
      <c r="P128" s="43">
        <v>131.4</v>
      </c>
      <c r="Q128" s="43">
        <v>132.6</v>
      </c>
      <c r="R128" s="43">
        <v>132.9</v>
      </c>
      <c r="S128" s="43">
        <v>131.69999999999999</v>
      </c>
      <c r="T128" s="43">
        <v>130.9</v>
      </c>
      <c r="U128" s="43">
        <v>130.80000000000001</v>
      </c>
      <c r="V128" s="43">
        <v>125.87</v>
      </c>
      <c r="W128" s="43">
        <v>125.87</v>
      </c>
      <c r="X128" s="43">
        <v>131.69999999999999</v>
      </c>
      <c r="Y128" s="43">
        <v>130.1</v>
      </c>
      <c r="Z128" s="43">
        <v>130.4</v>
      </c>
      <c r="AA128" s="43">
        <v>133.5</v>
      </c>
      <c r="AB128" s="43">
        <v>132.6</v>
      </c>
      <c r="AC128" s="43">
        <v>132.6</v>
      </c>
      <c r="AD128" s="43">
        <v>132.6</v>
      </c>
      <c r="AE128" s="43">
        <v>132.6</v>
      </c>
      <c r="AF128" s="43">
        <v>131.30000000000001</v>
      </c>
      <c r="AG128" s="120"/>
      <c r="AH128" s="46">
        <f t="shared" si="23"/>
        <v>133.5</v>
      </c>
      <c r="AI128" s="47">
        <f t="shared" si="24"/>
        <v>125.87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137.69999999999999</v>
      </c>
      <c r="C130" s="43">
        <v>137.4</v>
      </c>
      <c r="D130" s="43">
        <v>137.9</v>
      </c>
      <c r="E130" s="43">
        <v>138.19999999999999</v>
      </c>
      <c r="F130" s="43">
        <v>138.9</v>
      </c>
      <c r="G130" s="43">
        <v>137.6</v>
      </c>
      <c r="H130" s="43">
        <v>137.6</v>
      </c>
      <c r="I130" s="43">
        <v>135.9</v>
      </c>
      <c r="J130" s="43">
        <v>136</v>
      </c>
      <c r="K130" s="43">
        <v>136</v>
      </c>
      <c r="L130" s="43">
        <v>136</v>
      </c>
      <c r="M130" s="43">
        <v>135.80000000000001</v>
      </c>
      <c r="N130" s="43">
        <v>135.1</v>
      </c>
      <c r="O130" s="43">
        <v>135.80000000000001</v>
      </c>
      <c r="P130" s="43">
        <v>135.80000000000001</v>
      </c>
      <c r="Q130" s="43">
        <v>136.9</v>
      </c>
      <c r="R130" s="43">
        <v>136.30000000000001</v>
      </c>
      <c r="S130" s="43">
        <v>132.4</v>
      </c>
      <c r="T130" s="43">
        <v>132.6</v>
      </c>
      <c r="U130" s="43">
        <v>135.19999999999999</v>
      </c>
      <c r="V130" s="43">
        <v>136.69999999999999</v>
      </c>
      <c r="W130" s="43">
        <v>136.69999999999999</v>
      </c>
      <c r="X130" s="43">
        <v>136.5</v>
      </c>
      <c r="Y130" s="43">
        <v>133.1</v>
      </c>
      <c r="Z130" s="43">
        <v>133.5</v>
      </c>
      <c r="AA130" s="43">
        <v>136</v>
      </c>
      <c r="AB130" s="43">
        <v>136.30000000000001</v>
      </c>
      <c r="AC130" s="43">
        <v>136.30000000000001</v>
      </c>
      <c r="AD130" s="43">
        <v>136.30000000000001</v>
      </c>
      <c r="AE130" s="43">
        <v>136.30000000000001</v>
      </c>
      <c r="AF130" s="43">
        <v>135.19999999999999</v>
      </c>
      <c r="AG130" s="120"/>
      <c r="AH130" s="46">
        <f t="shared" si="23"/>
        <v>138.9</v>
      </c>
      <c r="AI130" s="47">
        <f t="shared" si="24"/>
        <v>132.4</v>
      </c>
    </row>
    <row r="131" spans="1:35" x14ac:dyDescent="0.25">
      <c r="A131" s="121" t="s">
        <v>153</v>
      </c>
      <c r="B131" s="122">
        <v>131.5</v>
      </c>
      <c r="C131" s="122">
        <v>130.5</v>
      </c>
      <c r="D131" s="122">
        <v>131.5</v>
      </c>
      <c r="E131" s="122">
        <v>132.69999999999999</v>
      </c>
      <c r="F131" s="122">
        <v>133.9</v>
      </c>
      <c r="G131" s="122">
        <v>132.5</v>
      </c>
      <c r="H131" s="122">
        <v>132.5</v>
      </c>
      <c r="I131" s="122">
        <v>132.6</v>
      </c>
      <c r="J131" s="122">
        <v>132.6</v>
      </c>
      <c r="K131" s="122">
        <v>132.6</v>
      </c>
      <c r="L131" s="122">
        <v>132.6</v>
      </c>
      <c r="M131" s="122">
        <v>133.6</v>
      </c>
      <c r="N131" s="122">
        <v>133.69999999999999</v>
      </c>
      <c r="O131" s="122">
        <v>133.80000000000001</v>
      </c>
      <c r="P131" s="122">
        <v>133.1</v>
      </c>
      <c r="Q131" s="122">
        <v>134.19999999999999</v>
      </c>
      <c r="R131" s="122">
        <v>133.5</v>
      </c>
      <c r="S131" s="122">
        <v>135.6</v>
      </c>
      <c r="T131" s="122">
        <v>134.5</v>
      </c>
      <c r="U131" s="122">
        <v>132.9</v>
      </c>
      <c r="V131" s="122">
        <v>133.5</v>
      </c>
      <c r="W131" s="122">
        <v>133.5</v>
      </c>
      <c r="X131" s="122">
        <v>134.96</v>
      </c>
      <c r="Y131" s="122">
        <v>133</v>
      </c>
      <c r="Z131" s="122">
        <v>133.44</v>
      </c>
      <c r="AA131" s="122">
        <v>134.19999999999999</v>
      </c>
      <c r="AB131" s="122">
        <v>134.30000000000001</v>
      </c>
      <c r="AC131" s="122">
        <v>134.30000000000001</v>
      </c>
      <c r="AD131" s="122">
        <v>134.30000000000001</v>
      </c>
      <c r="AE131" s="122">
        <v>134.30000000000001</v>
      </c>
      <c r="AF131" s="122">
        <v>131.30000000000001</v>
      </c>
      <c r="AG131" s="123"/>
      <c r="AH131" s="46">
        <f t="shared" si="23"/>
        <v>135.6</v>
      </c>
      <c r="AI131" s="47">
        <f t="shared" si="24"/>
        <v>130.5</v>
      </c>
    </row>
    <row r="132" spans="1:35" x14ac:dyDescent="0.25">
      <c r="A132" s="119" t="s">
        <v>154</v>
      </c>
      <c r="B132" s="43">
        <v>132</v>
      </c>
      <c r="C132" s="43">
        <v>137.30000000000001</v>
      </c>
      <c r="D132" s="43">
        <v>137.9</v>
      </c>
      <c r="E132" s="43">
        <v>138.6</v>
      </c>
      <c r="F132" s="43">
        <v>138.9</v>
      </c>
      <c r="G132" s="43">
        <v>138.1</v>
      </c>
      <c r="H132" s="43">
        <v>138.1</v>
      </c>
      <c r="I132" s="43">
        <v>129.69999999999999</v>
      </c>
      <c r="J132" s="43">
        <v>129.69999999999999</v>
      </c>
      <c r="K132" s="43">
        <v>129.69999999999999</v>
      </c>
      <c r="L132" s="43">
        <v>129.69999999999999</v>
      </c>
      <c r="M132" s="43">
        <v>128.30000000000001</v>
      </c>
      <c r="N132" s="43">
        <v>133.19999999999999</v>
      </c>
      <c r="O132" s="43">
        <v>133.9</v>
      </c>
      <c r="P132" s="43">
        <v>132.4</v>
      </c>
      <c r="Q132" s="43">
        <v>135.19999999999999</v>
      </c>
      <c r="R132" s="43">
        <v>132.80000000000001</v>
      </c>
      <c r="S132" s="43">
        <v>134.4</v>
      </c>
      <c r="T132" s="43">
        <v>129.80000000000001</v>
      </c>
      <c r="U132" s="43">
        <v>129.1</v>
      </c>
      <c r="V132" s="43">
        <v>131.6</v>
      </c>
      <c r="W132" s="43">
        <v>131.6</v>
      </c>
      <c r="X132" s="43">
        <v>126.8</v>
      </c>
      <c r="Y132" s="43">
        <v>131.5</v>
      </c>
      <c r="Z132" s="43">
        <v>129.19999999999999</v>
      </c>
      <c r="AA132" s="43">
        <v>134.5</v>
      </c>
      <c r="AB132" s="43">
        <v>134.19999999999999</v>
      </c>
      <c r="AC132" s="43">
        <v>134.19999999999999</v>
      </c>
      <c r="AD132" s="43">
        <v>134.19999999999999</v>
      </c>
      <c r="AE132" s="43">
        <v>134.19999999999999</v>
      </c>
      <c r="AF132" s="43">
        <v>128.6</v>
      </c>
      <c r="AG132" s="120"/>
      <c r="AH132" s="46">
        <f t="shared" si="23"/>
        <v>138.9</v>
      </c>
      <c r="AI132" s="47">
        <f t="shared" si="24"/>
        <v>126.8</v>
      </c>
    </row>
    <row r="133" spans="1:35" ht="15.75" thickBot="1" x14ac:dyDescent="0.3">
      <c r="A133" s="119" t="s">
        <v>155</v>
      </c>
      <c r="B133" s="101">
        <v>68.3</v>
      </c>
      <c r="C133" s="101">
        <v>68.3</v>
      </c>
      <c r="D133" s="101">
        <v>68.3</v>
      </c>
      <c r="E133" s="101">
        <v>69.8</v>
      </c>
      <c r="F133" s="101">
        <v>69.8</v>
      </c>
      <c r="G133" s="101">
        <v>68.2</v>
      </c>
      <c r="H133" s="101">
        <v>68.2</v>
      </c>
      <c r="I133" s="101">
        <v>68.2</v>
      </c>
      <c r="J133" s="101">
        <v>68.2</v>
      </c>
      <c r="K133" s="101">
        <v>68.2</v>
      </c>
      <c r="L133" s="101">
        <v>68.2</v>
      </c>
      <c r="M133" s="101">
        <v>66.2</v>
      </c>
      <c r="N133" s="101">
        <v>66.3</v>
      </c>
      <c r="O133" s="101">
        <v>66.400000000000006</v>
      </c>
      <c r="P133" s="101">
        <v>66.599999999999994</v>
      </c>
      <c r="Q133" s="101">
        <v>67.099999999999994</v>
      </c>
      <c r="R133" s="101">
        <v>66.8</v>
      </c>
      <c r="S133" s="101">
        <v>64.8</v>
      </c>
      <c r="T133" s="101">
        <v>65.5</v>
      </c>
      <c r="U133" s="101">
        <v>67.099999999999994</v>
      </c>
      <c r="V133" s="101">
        <v>67.099999999999994</v>
      </c>
      <c r="W133" s="101">
        <v>67.099999999999994</v>
      </c>
      <c r="X133" s="101">
        <v>67</v>
      </c>
      <c r="Y133" s="101">
        <v>65</v>
      </c>
      <c r="Z133" s="101">
        <v>65</v>
      </c>
      <c r="AA133" s="101">
        <v>66.599999999999994</v>
      </c>
      <c r="AB133" s="101">
        <v>67.099999999999994</v>
      </c>
      <c r="AC133" s="101">
        <v>67.099999999999994</v>
      </c>
      <c r="AD133" s="101">
        <v>67.099999999999994</v>
      </c>
      <c r="AE133" s="101">
        <v>67.099999999999994</v>
      </c>
      <c r="AF133" s="101">
        <v>68.5</v>
      </c>
      <c r="AG133" s="124"/>
      <c r="AH133" s="46">
        <f t="shared" si="23"/>
        <v>69.8</v>
      </c>
      <c r="AI133" s="47">
        <f t="shared" si="24"/>
        <v>64.8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109.33999999999999</v>
      </c>
      <c r="C135" s="114">
        <f t="shared" ref="C135:L135" si="53">SUM(C26,C32,C45:C46,C82,C84:C85,C87,C89,C137:C142,C177,C183,C189,C198,C200,C212,C219,C222:C223,C230,C232,C234,C238:C240,C242:C244,C249,C255:C256,C258:C260,C161,C166)</f>
        <v>94.340000000000018</v>
      </c>
      <c r="D135" s="114">
        <f t="shared" si="53"/>
        <v>93.039999999999992</v>
      </c>
      <c r="E135" s="114">
        <f t="shared" si="53"/>
        <v>93.639999999999972</v>
      </c>
      <c r="F135" s="114">
        <f t="shared" si="53"/>
        <v>97.039999999999992</v>
      </c>
      <c r="G135" s="114">
        <f t="shared" si="53"/>
        <v>131.24</v>
      </c>
      <c r="H135" s="114">
        <f t="shared" si="53"/>
        <v>160.53999999999996</v>
      </c>
      <c r="I135" s="114">
        <f t="shared" si="53"/>
        <v>215.94</v>
      </c>
      <c r="J135" s="114">
        <f t="shared" si="53"/>
        <v>265.14000000000004</v>
      </c>
      <c r="K135" s="114">
        <f t="shared" si="53"/>
        <v>263.94</v>
      </c>
      <c r="L135" s="114">
        <f t="shared" si="53"/>
        <v>268.14</v>
      </c>
      <c r="M135" s="114">
        <f t="shared" ref="M135:X135" si="54">SUM(M26,M32,M45:M46,M82,M84:M85,M87,M89,M137:M142,M177,M183,M189,M198,M200,M212,M219,M222:M223,M230,M232,M234,M238:M240,M242:M244,M249,M255:M256,M258:M260,M161,M166)</f>
        <v>272.14</v>
      </c>
      <c r="N135" s="114">
        <f t="shared" si="54"/>
        <v>277.83999999999997</v>
      </c>
      <c r="O135" s="114">
        <f t="shared" si="54"/>
        <v>308.84000000000003</v>
      </c>
      <c r="P135" s="114">
        <f t="shared" si="54"/>
        <v>311.24</v>
      </c>
      <c r="Q135" s="114">
        <f t="shared" si="54"/>
        <v>305.74</v>
      </c>
      <c r="R135" s="114">
        <f t="shared" si="54"/>
        <v>302.44</v>
      </c>
      <c r="S135" s="114">
        <f t="shared" si="54"/>
        <v>306.24</v>
      </c>
      <c r="T135" s="114">
        <f t="shared" si="54"/>
        <v>234.94</v>
      </c>
      <c r="U135" s="114">
        <f t="shared" si="54"/>
        <v>251.67000000000002</v>
      </c>
      <c r="V135" s="114">
        <f t="shared" si="54"/>
        <v>261.24</v>
      </c>
      <c r="W135" s="114">
        <f t="shared" si="54"/>
        <v>258.74</v>
      </c>
      <c r="X135" s="114">
        <f t="shared" si="54"/>
        <v>314.96999999999997</v>
      </c>
      <c r="Y135" s="114">
        <f>SUM(Y23,Y30,Y51:Y52,Y82,Y84:Y85,Y87,Y89,Y137:Y142,Y170,Y176,Y182,Y191,Y193,Y205,Y212,Y215:Y216,Y223,Y225,Y227,Y231:Y233,Y235:Y237,Y242,Y248:Y249,Y251:Y253,Y261,Y266)</f>
        <v>251.7</v>
      </c>
      <c r="Z135" s="114">
        <f>SUM(Z23,Z30,Z51:Z52,Z82,Z84:Z85,Z87,Z89,Z137:Z142,Z170,Z176,Z182,Z191,Z193,Z205,Z212,Z215:Z216,Z223,Z225,Z227,Z231:Z233,Z235:Z237,Z242,Z248:Z249,Z251:Z253,Z261,Z266)</f>
        <v>266.5</v>
      </c>
      <c r="AA135" s="114">
        <f t="shared" ref="AA135:AF135" si="55">SUM(AA26,AA32,AA45:AA46,AA82,AA84:AA85,AA87,AA89,AA137:AA142,AA177,AA183,AA189,AA198,AA200,AA212,AA219,AA222:AA223,AA230,AA232,AA234,AA238:AA240,AA242:AA244,AA249,AA255:AA256,AA258:AA260,AA161,AA166)</f>
        <v>239.9</v>
      </c>
      <c r="AB135" s="114">
        <f t="shared" si="55"/>
        <v>319.04000000000002</v>
      </c>
      <c r="AC135" s="114">
        <f t="shared" si="55"/>
        <v>275.64000000000004</v>
      </c>
      <c r="AD135" s="114">
        <f t="shared" si="55"/>
        <v>281.94</v>
      </c>
      <c r="AE135" s="114">
        <f t="shared" si="55"/>
        <v>244.04</v>
      </c>
      <c r="AF135" s="114">
        <f t="shared" si="55"/>
        <v>196.64000000000004</v>
      </c>
      <c r="AG135" s="127"/>
      <c r="AH135" s="46">
        <f t="shared" si="23"/>
        <v>319.04000000000002</v>
      </c>
      <c r="AI135" s="47">
        <f t="shared" si="24"/>
        <v>93.039999999999992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-2.9</v>
      </c>
      <c r="C137" s="132">
        <v>-13.1</v>
      </c>
      <c r="D137" s="133">
        <v>-12</v>
      </c>
      <c r="E137" s="133">
        <v>-6.9</v>
      </c>
      <c r="F137" s="133">
        <v>-6.7</v>
      </c>
      <c r="G137" s="133">
        <v>15</v>
      </c>
      <c r="H137" s="133">
        <v>27.2</v>
      </c>
      <c r="I137" s="133">
        <v>46</v>
      </c>
      <c r="J137" s="133">
        <v>53.5</v>
      </c>
      <c r="K137" s="133">
        <v>53.5</v>
      </c>
      <c r="L137" s="133">
        <v>64.599999999999994</v>
      </c>
      <c r="M137" s="133">
        <v>64.599999999999994</v>
      </c>
      <c r="N137" s="133">
        <v>64.599999999999994</v>
      </c>
      <c r="O137" s="133">
        <v>44.7</v>
      </c>
      <c r="P137" s="133">
        <v>44.7</v>
      </c>
      <c r="Q137" s="133">
        <v>44.7</v>
      </c>
      <c r="R137" s="133">
        <v>44.7</v>
      </c>
      <c r="S137" s="133">
        <v>44.7</v>
      </c>
      <c r="T137" s="133">
        <v>23.7</v>
      </c>
      <c r="U137" s="133">
        <v>20.7</v>
      </c>
      <c r="V137" s="133">
        <v>25.7</v>
      </c>
      <c r="W137" s="133">
        <v>25.7</v>
      </c>
      <c r="X137" s="133">
        <v>54.9</v>
      </c>
      <c r="Y137" s="133">
        <v>52.6</v>
      </c>
      <c r="Z137" s="133">
        <v>53.2</v>
      </c>
      <c r="AA137" s="133">
        <v>51.85</v>
      </c>
      <c r="AB137" s="133">
        <v>53.6</v>
      </c>
      <c r="AC137" s="133">
        <v>48.6</v>
      </c>
      <c r="AD137" s="133">
        <v>49.3</v>
      </c>
      <c r="AE137" s="133">
        <v>49.3</v>
      </c>
      <c r="AF137" s="133">
        <v>71.2</v>
      </c>
      <c r="AG137" s="134">
        <v>75</v>
      </c>
      <c r="AH137" s="46">
        <f t="shared" si="23"/>
        <v>71.2</v>
      </c>
      <c r="AI137" s="47">
        <f t="shared" si="24"/>
        <v>-13.1</v>
      </c>
    </row>
    <row r="138" spans="1:35" x14ac:dyDescent="0.25">
      <c r="A138" s="135" t="s">
        <v>160</v>
      </c>
      <c r="B138" s="132">
        <v>0</v>
      </c>
      <c r="C138" s="132">
        <v>0</v>
      </c>
      <c r="D138" s="136">
        <v>0</v>
      </c>
      <c r="E138" s="136">
        <v>0</v>
      </c>
      <c r="F138" s="136">
        <v>0</v>
      </c>
      <c r="G138" s="136">
        <v>0</v>
      </c>
      <c r="H138" s="136">
        <v>0</v>
      </c>
      <c r="I138" s="136">
        <v>0</v>
      </c>
      <c r="J138" s="136">
        <v>-0.6</v>
      </c>
      <c r="K138" s="136">
        <v>-0.6</v>
      </c>
      <c r="L138" s="136">
        <v>0.1</v>
      </c>
      <c r="M138" s="136">
        <v>0.1</v>
      </c>
      <c r="N138" s="136">
        <v>0.1</v>
      </c>
      <c r="O138" s="136">
        <v>37.700000000000003</v>
      </c>
      <c r="P138" s="136">
        <v>37.700000000000003</v>
      </c>
      <c r="Q138" s="136">
        <v>37.700000000000003</v>
      </c>
      <c r="R138" s="136">
        <v>37.700000000000003</v>
      </c>
      <c r="S138" s="136">
        <v>37.700000000000003</v>
      </c>
      <c r="T138" s="136">
        <v>-5.7</v>
      </c>
      <c r="U138" s="136">
        <v>-0.87</v>
      </c>
      <c r="V138" s="136">
        <v>10.8</v>
      </c>
      <c r="W138" s="136">
        <v>10.8</v>
      </c>
      <c r="X138" s="136">
        <v>47</v>
      </c>
      <c r="Y138" s="136">
        <v>-46.2</v>
      </c>
      <c r="Z138" s="136">
        <v>-42.5</v>
      </c>
      <c r="AA138" s="136">
        <f>-27*2</f>
        <v>-54</v>
      </c>
      <c r="AB138" s="136">
        <v>48.3</v>
      </c>
      <c r="AC138" s="136">
        <v>41.3</v>
      </c>
      <c r="AD138" s="136">
        <v>43.3</v>
      </c>
      <c r="AE138" s="136">
        <v>0</v>
      </c>
      <c r="AF138" s="136">
        <v>0</v>
      </c>
      <c r="AG138" s="134">
        <v>240</v>
      </c>
      <c r="AH138" s="46">
        <f t="shared" si="23"/>
        <v>48.3</v>
      </c>
      <c r="AI138" s="47">
        <f t="shared" si="24"/>
        <v>-54</v>
      </c>
    </row>
    <row r="139" spans="1:35" x14ac:dyDescent="0.25">
      <c r="A139" s="135" t="s">
        <v>161</v>
      </c>
      <c r="B139" s="132">
        <v>-13.5</v>
      </c>
      <c r="C139" s="132">
        <v>-12.3</v>
      </c>
      <c r="D139" s="136">
        <v>-13.6</v>
      </c>
      <c r="E139" s="136">
        <v>-15.9</v>
      </c>
      <c r="F139" s="136">
        <v>-12.6</v>
      </c>
      <c r="G139" s="136">
        <v>-16.399999999999999</v>
      </c>
      <c r="H139" s="136">
        <v>-14.9</v>
      </c>
      <c r="I139" s="136">
        <v>-12.3</v>
      </c>
      <c r="J139" s="136">
        <v>-2.2000000000000002</v>
      </c>
      <c r="K139" s="136">
        <v>-2.2000000000000002</v>
      </c>
      <c r="L139" s="136">
        <v>0.8</v>
      </c>
      <c r="M139" s="136">
        <v>0.8</v>
      </c>
      <c r="N139" s="136">
        <v>0.8</v>
      </c>
      <c r="O139" s="136">
        <v>-1.2</v>
      </c>
      <c r="P139" s="136">
        <v>-1.2</v>
      </c>
      <c r="Q139" s="136">
        <v>-1.2</v>
      </c>
      <c r="R139" s="136">
        <v>-1.2</v>
      </c>
      <c r="S139" s="136">
        <v>-1.2</v>
      </c>
      <c r="T139" s="136">
        <v>-2</v>
      </c>
      <c r="U139" s="136">
        <v>-8.8000000000000007</v>
      </c>
      <c r="V139" s="136">
        <v>3.7</v>
      </c>
      <c r="W139" s="136">
        <v>3.7</v>
      </c>
      <c r="X139" s="136">
        <v>-16.47</v>
      </c>
      <c r="Y139" s="136">
        <v>-12.1</v>
      </c>
      <c r="Z139" s="136">
        <v>-15.8</v>
      </c>
      <c r="AA139" s="136">
        <v>8</v>
      </c>
      <c r="AB139" s="136">
        <v>-0.4</v>
      </c>
      <c r="AC139" s="136">
        <v>-7.7</v>
      </c>
      <c r="AD139" s="136">
        <v>-17.3</v>
      </c>
      <c r="AE139" s="136">
        <v>-17.3</v>
      </c>
      <c r="AF139" s="136">
        <v>-37.299999999999997</v>
      </c>
      <c r="AG139" s="134">
        <v>240</v>
      </c>
      <c r="AH139" s="46">
        <f t="shared" ref="AH139:AH145" si="56">MAX(B139:AF139)</f>
        <v>8</v>
      </c>
      <c r="AI139" s="47">
        <f t="shared" ref="AI139:AI145" si="57">MIN(B139:AF139)</f>
        <v>-37.299999999999997</v>
      </c>
    </row>
    <row r="140" spans="1:35" x14ac:dyDescent="0.25">
      <c r="A140" s="135" t="s">
        <v>162</v>
      </c>
      <c r="B140" s="132">
        <v>13</v>
      </c>
      <c r="C140" s="132">
        <v>11</v>
      </c>
      <c r="D140" s="137">
        <v>13</v>
      </c>
      <c r="E140" s="137">
        <v>14.9</v>
      </c>
      <c r="F140" s="137">
        <v>12.1</v>
      </c>
      <c r="G140" s="137">
        <v>14.8</v>
      </c>
      <c r="H140" s="137">
        <v>14.1</v>
      </c>
      <c r="I140" s="137">
        <v>12.3</v>
      </c>
      <c r="J140" s="137">
        <v>9.6</v>
      </c>
      <c r="K140" s="137">
        <v>9.6</v>
      </c>
      <c r="L140" s="137">
        <v>-1</v>
      </c>
      <c r="M140" s="137">
        <v>-1</v>
      </c>
      <c r="N140" s="137">
        <v>-1</v>
      </c>
      <c r="O140" s="137">
        <v>4.8</v>
      </c>
      <c r="P140" s="137">
        <v>4.8</v>
      </c>
      <c r="Q140" s="137">
        <v>4.8</v>
      </c>
      <c r="R140" s="137">
        <v>4.8</v>
      </c>
      <c r="S140" s="137">
        <v>4.8</v>
      </c>
      <c r="T140" s="137">
        <v>1.8</v>
      </c>
      <c r="U140" s="137">
        <v>9</v>
      </c>
      <c r="V140" s="137">
        <v>-3.9</v>
      </c>
      <c r="W140" s="137">
        <v>-3.9</v>
      </c>
      <c r="X140" s="137">
        <v>15.5</v>
      </c>
      <c r="Y140" s="137">
        <v>12</v>
      </c>
      <c r="Z140" s="137">
        <v>15.3</v>
      </c>
      <c r="AA140" s="137">
        <v>-7.6</v>
      </c>
      <c r="AB140" s="137">
        <v>0.8</v>
      </c>
      <c r="AC140" s="137">
        <v>7.4</v>
      </c>
      <c r="AD140" s="137">
        <v>15.3</v>
      </c>
      <c r="AE140" s="137">
        <v>15.3</v>
      </c>
      <c r="AF140" s="137">
        <v>35.6</v>
      </c>
      <c r="AG140" s="134"/>
      <c r="AH140" s="46">
        <f t="shared" si="56"/>
        <v>35.6</v>
      </c>
      <c r="AI140" s="47">
        <f t="shared" si="57"/>
        <v>-7.6</v>
      </c>
    </row>
    <row r="141" spans="1:35" x14ac:dyDescent="0.25">
      <c r="A141" s="135" t="s">
        <v>163</v>
      </c>
      <c r="B141" s="132">
        <v>9.1999999999999993</v>
      </c>
      <c r="C141" s="132">
        <v>9</v>
      </c>
      <c r="D141" s="136">
        <v>8</v>
      </c>
      <c r="E141" s="136">
        <v>7.1</v>
      </c>
      <c r="F141" s="136">
        <v>7.4</v>
      </c>
      <c r="G141" s="136">
        <v>7.5</v>
      </c>
      <c r="H141" s="136">
        <v>7.5</v>
      </c>
      <c r="I141" s="136">
        <v>11.2</v>
      </c>
      <c r="J141" s="136">
        <v>16</v>
      </c>
      <c r="K141" s="136">
        <v>16</v>
      </c>
      <c r="L141" s="136">
        <v>16</v>
      </c>
      <c r="M141" s="136">
        <v>16</v>
      </c>
      <c r="N141" s="136">
        <v>16</v>
      </c>
      <c r="O141" s="136">
        <v>17.5</v>
      </c>
      <c r="P141" s="136">
        <v>17.5</v>
      </c>
      <c r="Q141" s="136">
        <v>17.5</v>
      </c>
      <c r="R141" s="136">
        <v>17.5</v>
      </c>
      <c r="S141" s="136">
        <v>17.5</v>
      </c>
      <c r="T141" s="136">
        <v>15.9</v>
      </c>
      <c r="U141" s="136">
        <v>18.8</v>
      </c>
      <c r="V141" s="136">
        <v>11.1</v>
      </c>
      <c r="W141" s="136">
        <v>11.1</v>
      </c>
      <c r="X141" s="136">
        <v>10.6</v>
      </c>
      <c r="Y141" s="136">
        <v>21</v>
      </c>
      <c r="Z141" s="136">
        <v>21.7</v>
      </c>
      <c r="AA141" s="136">
        <v>19.600000000000001</v>
      </c>
      <c r="AB141" s="136">
        <v>15.3</v>
      </c>
      <c r="AC141" s="136">
        <v>12.3</v>
      </c>
      <c r="AD141" s="136">
        <v>17.600000000000001</v>
      </c>
      <c r="AE141" s="136">
        <v>17.600000000000001</v>
      </c>
      <c r="AF141" s="136">
        <v>13.3</v>
      </c>
      <c r="AG141" s="134">
        <v>60</v>
      </c>
      <c r="AH141" s="46">
        <f t="shared" si="56"/>
        <v>21.7</v>
      </c>
      <c r="AI141" s="47">
        <f t="shared" si="57"/>
        <v>7.1</v>
      </c>
    </row>
    <row r="142" spans="1:35" x14ac:dyDescent="0.25">
      <c r="A142" s="135" t="s">
        <v>164</v>
      </c>
      <c r="B142" s="132">
        <v>14</v>
      </c>
      <c r="C142" s="132">
        <v>7.4</v>
      </c>
      <c r="D142" s="137">
        <v>5.7</v>
      </c>
      <c r="E142" s="137">
        <v>4.0999999999999996</v>
      </c>
      <c r="F142" s="137">
        <v>6.5</v>
      </c>
      <c r="G142" s="137">
        <v>20</v>
      </c>
      <c r="H142" s="137">
        <v>36.299999999999997</v>
      </c>
      <c r="I142" s="137">
        <v>68.2</v>
      </c>
      <c r="J142" s="137">
        <v>98.8</v>
      </c>
      <c r="K142" s="137">
        <v>98.8</v>
      </c>
      <c r="L142" s="137">
        <v>98.8</v>
      </c>
      <c r="M142" s="137">
        <v>98.8</v>
      </c>
      <c r="N142" s="137">
        <v>98.8</v>
      </c>
      <c r="O142" s="137">
        <v>103.3</v>
      </c>
      <c r="P142" s="137">
        <v>103.3</v>
      </c>
      <c r="Q142" s="137">
        <v>103.3</v>
      </c>
      <c r="R142" s="137">
        <v>103.3</v>
      </c>
      <c r="S142" s="137">
        <v>103.3</v>
      </c>
      <c r="T142" s="137">
        <v>108.9</v>
      </c>
      <c r="U142" s="137">
        <v>120.5</v>
      </c>
      <c r="V142" s="137">
        <v>125.9</v>
      </c>
      <c r="W142" s="137">
        <v>125.9</v>
      </c>
      <c r="X142" s="137">
        <v>118</v>
      </c>
      <c r="Y142" s="137">
        <v>139.5</v>
      </c>
      <c r="Z142" s="137">
        <v>145.19999999999999</v>
      </c>
      <c r="AA142" s="137">
        <v>132.11000000000001</v>
      </c>
      <c r="AB142" s="137">
        <v>113.3</v>
      </c>
      <c r="AC142" s="137">
        <v>85.6</v>
      </c>
      <c r="AD142" s="137">
        <v>85.6</v>
      </c>
      <c r="AE142" s="137">
        <v>85.6</v>
      </c>
      <c r="AF142" s="137">
        <v>20.3</v>
      </c>
      <c r="AG142" s="138">
        <v>120</v>
      </c>
      <c r="AH142" s="46">
        <f t="shared" si="56"/>
        <v>145.19999999999999</v>
      </c>
      <c r="AI142" s="47">
        <f t="shared" si="57"/>
        <v>4.0999999999999996</v>
      </c>
    </row>
    <row r="143" spans="1:35" x14ac:dyDescent="0.25">
      <c r="A143" s="135" t="s">
        <v>165</v>
      </c>
      <c r="B143" s="132">
        <v>37.9</v>
      </c>
      <c r="C143" s="132">
        <v>35.6</v>
      </c>
      <c r="D143" s="137">
        <v>35</v>
      </c>
      <c r="E143" s="137">
        <v>32.700000000000003</v>
      </c>
      <c r="F143" s="137">
        <v>34.1</v>
      </c>
      <c r="G143" s="137">
        <v>40.6</v>
      </c>
      <c r="H143" s="137">
        <v>48.5</v>
      </c>
      <c r="I143" s="137">
        <v>63.6</v>
      </c>
      <c r="J143" s="137">
        <v>7.8</v>
      </c>
      <c r="K143" s="137">
        <v>7.8</v>
      </c>
      <c r="L143" s="137">
        <v>7.8</v>
      </c>
      <c r="M143" s="137">
        <v>7.8</v>
      </c>
      <c r="N143" s="137">
        <v>7.8</v>
      </c>
      <c r="O143" s="137">
        <v>160.19999999999999</v>
      </c>
      <c r="P143" s="137">
        <v>160.19999999999999</v>
      </c>
      <c r="Q143" s="137">
        <v>160.19999999999999</v>
      </c>
      <c r="R143" s="137">
        <v>160.19999999999999</v>
      </c>
      <c r="S143" s="137">
        <v>160.19999999999999</v>
      </c>
      <c r="T143" s="137">
        <v>82.7</v>
      </c>
      <c r="U143" s="137">
        <v>89.2</v>
      </c>
      <c r="V143" s="137">
        <v>91.7</v>
      </c>
      <c r="W143" s="137">
        <v>91.7</v>
      </c>
      <c r="X143" s="137">
        <v>88.3</v>
      </c>
      <c r="Y143" s="137">
        <v>88.3</v>
      </c>
      <c r="Z143" s="137">
        <v>100</v>
      </c>
      <c r="AA143" s="137">
        <v>95.2</v>
      </c>
      <c r="AB143" s="137">
        <v>86.3</v>
      </c>
      <c r="AC143" s="137">
        <v>74.3</v>
      </c>
      <c r="AD143" s="137">
        <v>74.3</v>
      </c>
      <c r="AE143" s="137">
        <v>74.3</v>
      </c>
      <c r="AF143" s="137">
        <v>42.3</v>
      </c>
      <c r="AG143" s="138"/>
      <c r="AH143" s="46">
        <f t="shared" si="56"/>
        <v>160.19999999999999</v>
      </c>
      <c r="AI143" s="47">
        <f t="shared" si="57"/>
        <v>7.8</v>
      </c>
    </row>
    <row r="144" spans="1:35" x14ac:dyDescent="0.25">
      <c r="A144" s="135" t="s">
        <v>166</v>
      </c>
      <c r="B144" s="132">
        <v>-18</v>
      </c>
      <c r="C144" s="132">
        <v>-8.9</v>
      </c>
      <c r="D144" s="137">
        <v>9.1999999999999993</v>
      </c>
      <c r="E144" s="137">
        <v>8.8000000000000007</v>
      </c>
      <c r="F144" s="137">
        <v>8.9</v>
      </c>
      <c r="G144" s="137">
        <v>8.9</v>
      </c>
      <c r="H144" s="137">
        <v>8.9</v>
      </c>
      <c r="I144" s="137">
        <v>4.3</v>
      </c>
      <c r="J144" s="137">
        <v>1.5</v>
      </c>
      <c r="K144" s="137">
        <v>1.5</v>
      </c>
      <c r="L144" s="137">
        <v>1.5</v>
      </c>
      <c r="M144" s="137">
        <v>1.5</v>
      </c>
      <c r="N144" s="137">
        <v>1.5</v>
      </c>
      <c r="O144" s="137">
        <v>-0.4</v>
      </c>
      <c r="P144" s="137">
        <v>-0.4</v>
      </c>
      <c r="Q144" s="137">
        <v>-0.4</v>
      </c>
      <c r="R144" s="137">
        <v>-0.4</v>
      </c>
      <c r="S144" s="137">
        <v>-0.4</v>
      </c>
      <c r="T144" s="137">
        <v>-16.3</v>
      </c>
      <c r="U144" s="137">
        <v>-16.3</v>
      </c>
      <c r="V144" s="137">
        <v>-17.2</v>
      </c>
      <c r="W144" s="137">
        <v>-17.2</v>
      </c>
      <c r="X144" s="137">
        <v>-24.9</v>
      </c>
      <c r="Y144" s="137">
        <v>-24.9</v>
      </c>
      <c r="Z144" s="137">
        <v>-57.6</v>
      </c>
      <c r="AA144" s="137">
        <v>-56.8</v>
      </c>
      <c r="AB144" s="137">
        <v>-50.3</v>
      </c>
      <c r="AC144" s="137">
        <v>-50.3</v>
      </c>
      <c r="AD144" s="137">
        <v>-50.3</v>
      </c>
      <c r="AE144" s="137">
        <v>-50.3</v>
      </c>
      <c r="AF144" s="137">
        <v>-27.3</v>
      </c>
      <c r="AG144" s="138"/>
      <c r="AH144" s="46">
        <f t="shared" si="56"/>
        <v>9.1999999999999993</v>
      </c>
      <c r="AI144" s="47">
        <f t="shared" si="57"/>
        <v>-57.6</v>
      </c>
    </row>
    <row r="145" spans="1:37" x14ac:dyDescent="0.25">
      <c r="A145" s="135" t="s">
        <v>167</v>
      </c>
      <c r="B145" s="132">
        <v>-32.1</v>
      </c>
      <c r="C145" s="132">
        <v>-29.9</v>
      </c>
      <c r="D145" s="137">
        <v>-31</v>
      </c>
      <c r="E145" s="137">
        <v>-28.5</v>
      </c>
      <c r="F145" s="137">
        <v>-30.3</v>
      </c>
      <c r="G145" s="137">
        <v>-30.3</v>
      </c>
      <c r="H145" s="137">
        <v>-30.3</v>
      </c>
      <c r="I145" s="137">
        <v>-72.2</v>
      </c>
      <c r="J145" s="137">
        <v>-95.7</v>
      </c>
      <c r="K145" s="137">
        <v>-95.7</v>
      </c>
      <c r="L145" s="137">
        <v>-95.7</v>
      </c>
      <c r="M145" s="137">
        <v>-95.7</v>
      </c>
      <c r="N145" s="137">
        <v>-95.7</v>
      </c>
      <c r="O145" s="137">
        <v>-98.3</v>
      </c>
      <c r="P145" s="137">
        <v>-98.3</v>
      </c>
      <c r="Q145" s="137">
        <v>-98.3</v>
      </c>
      <c r="R145" s="137">
        <v>-98.3</v>
      </c>
      <c r="S145" s="137">
        <v>-98.3</v>
      </c>
      <c r="T145" s="137">
        <v>-154.69999999999999</v>
      </c>
      <c r="U145" s="137">
        <v>-176.9</v>
      </c>
      <c r="V145" s="137">
        <v>-39.1</v>
      </c>
      <c r="W145" s="137">
        <v>-39.1</v>
      </c>
      <c r="X145" s="137">
        <v>-45.1</v>
      </c>
      <c r="Y145" s="137">
        <v>-45.1</v>
      </c>
      <c r="Z145" s="137">
        <v>-152.5</v>
      </c>
      <c r="AA145" s="137">
        <v>-113.3</v>
      </c>
      <c r="AB145" s="137">
        <v>-55.6</v>
      </c>
      <c r="AC145" s="137">
        <v>-55.6</v>
      </c>
      <c r="AD145" s="137">
        <v>-55.6</v>
      </c>
      <c r="AE145" s="137">
        <v>-55.6</v>
      </c>
      <c r="AF145" s="137">
        <v>19.3</v>
      </c>
      <c r="AG145" s="138"/>
      <c r="AH145" s="46">
        <f t="shared" si="56"/>
        <v>19.3</v>
      </c>
      <c r="AI145" s="47">
        <f t="shared" si="57"/>
        <v>-176.9</v>
      </c>
    </row>
    <row r="146" spans="1:37" x14ac:dyDescent="0.25">
      <c r="A146" s="135" t="s">
        <v>168</v>
      </c>
      <c r="B146" s="132">
        <v>-55.1</v>
      </c>
      <c r="C146" s="132">
        <v>-57.5</v>
      </c>
      <c r="D146" s="137">
        <v>-59.3</v>
      </c>
      <c r="E146" s="137">
        <v>-58</v>
      </c>
      <c r="F146" s="137">
        <v>-55.8</v>
      </c>
      <c r="G146" s="137">
        <v>-49.5</v>
      </c>
      <c r="H146" s="137">
        <v>-78.599999999999994</v>
      </c>
      <c r="I146" s="137">
        <v>-113.9</v>
      </c>
      <c r="J146" s="137">
        <v>-107.5</v>
      </c>
      <c r="K146" s="137">
        <v>-107.5</v>
      </c>
      <c r="L146" s="137">
        <v>-171.2</v>
      </c>
      <c r="M146" s="137">
        <v>-171.2</v>
      </c>
      <c r="N146" s="137">
        <v>-171.2</v>
      </c>
      <c r="O146" s="137">
        <v>-23.6</v>
      </c>
      <c r="P146" s="137">
        <v>-23.6</v>
      </c>
      <c r="Q146" s="137">
        <v>-23.6</v>
      </c>
      <c r="R146" s="137">
        <v>-23.6</v>
      </c>
      <c r="S146" s="137">
        <v>-23.6</v>
      </c>
      <c r="T146" s="137">
        <v>-4.8</v>
      </c>
      <c r="U146" s="137">
        <v>0</v>
      </c>
      <c r="V146" s="137">
        <v>-33.299999999999997</v>
      </c>
      <c r="W146" s="137">
        <v>-33.299999999999997</v>
      </c>
      <c r="X146" s="137">
        <v>-61.36</v>
      </c>
      <c r="Y146" s="137">
        <v>-61.36</v>
      </c>
      <c r="Z146" s="137">
        <v>-150</v>
      </c>
      <c r="AA146" s="137">
        <v>-158</v>
      </c>
      <c r="AB146" s="137">
        <v>-203.3</v>
      </c>
      <c r="AC146" s="137">
        <v>-203.3</v>
      </c>
      <c r="AD146" s="137">
        <v>-93.3</v>
      </c>
      <c r="AE146" s="137">
        <v>-93.3</v>
      </c>
      <c r="AF146" s="137">
        <v>-123.3</v>
      </c>
      <c r="AG146" s="138"/>
      <c r="AH146" s="46">
        <f t="shared" ref="AH146:AH158" si="58">MAX(B146:AF146)</f>
        <v>0</v>
      </c>
      <c r="AI146" s="47">
        <f t="shared" ref="AI146:AI158" si="59">MIN(B146:AF146)</f>
        <v>-203.3</v>
      </c>
    </row>
    <row r="147" spans="1:37" x14ac:dyDescent="0.25">
      <c r="A147" s="135" t="s">
        <v>169</v>
      </c>
      <c r="B147" s="132">
        <v>34.799999999999997</v>
      </c>
      <c r="C147" s="132">
        <v>39</v>
      </c>
      <c r="D147" s="137">
        <v>39</v>
      </c>
      <c r="E147" s="137">
        <v>40.200000000000003</v>
      </c>
      <c r="F147" s="137">
        <v>39.5</v>
      </c>
      <c r="G147" s="137">
        <v>33.200000000000003</v>
      </c>
      <c r="H147" s="137">
        <v>33.200000000000003</v>
      </c>
      <c r="I147" s="137">
        <v>33.200000000000003</v>
      </c>
      <c r="J147" s="137">
        <v>6.5</v>
      </c>
      <c r="K147" s="137">
        <v>6.5</v>
      </c>
      <c r="L147" s="137">
        <v>6.5</v>
      </c>
      <c r="M147" s="137">
        <v>6.5</v>
      </c>
      <c r="N147" s="137">
        <v>6.5</v>
      </c>
      <c r="O147" s="137">
        <v>16.3</v>
      </c>
      <c r="P147" s="137">
        <v>16.3</v>
      </c>
      <c r="Q147" s="137">
        <v>16.3</v>
      </c>
      <c r="R147" s="137">
        <v>16.3</v>
      </c>
      <c r="S147" s="137">
        <v>16.3</v>
      </c>
      <c r="T147" s="137">
        <v>4</v>
      </c>
      <c r="U147" s="137">
        <v>7</v>
      </c>
      <c r="V147" s="137">
        <v>-2.8</v>
      </c>
      <c r="W147" s="137">
        <v>-2.8</v>
      </c>
      <c r="X147" s="137">
        <v>-14.4</v>
      </c>
      <c r="Y147" s="137">
        <v>-14.4</v>
      </c>
      <c r="Z147" s="137">
        <v>-22.5</v>
      </c>
      <c r="AA147" s="137">
        <v>-13.8</v>
      </c>
      <c r="AB147" s="137">
        <v>-5.3</v>
      </c>
      <c r="AC147" s="137">
        <v>5</v>
      </c>
      <c r="AD147" s="137">
        <v>6.3</v>
      </c>
      <c r="AE147" s="137">
        <v>6.3</v>
      </c>
      <c r="AF147" s="137">
        <v>21.3</v>
      </c>
      <c r="AG147" s="138"/>
      <c r="AH147" s="46">
        <f t="shared" si="58"/>
        <v>40.200000000000003</v>
      </c>
      <c r="AI147" s="47">
        <f t="shared" si="59"/>
        <v>-22.5</v>
      </c>
    </row>
    <row r="148" spans="1:37" x14ac:dyDescent="0.25">
      <c r="A148" s="135" t="s">
        <v>170</v>
      </c>
      <c r="B148" s="132">
        <v>18.3</v>
      </c>
      <c r="C148" s="132">
        <v>19.899999999999999</v>
      </c>
      <c r="D148" s="137">
        <v>19</v>
      </c>
      <c r="E148" s="137">
        <v>19.2</v>
      </c>
      <c r="F148" s="137">
        <v>-18</v>
      </c>
      <c r="G148" s="137">
        <v>16.899999999999999</v>
      </c>
      <c r="H148" s="137">
        <v>16.899999999999999</v>
      </c>
      <c r="I148" s="137">
        <v>16.899999999999999</v>
      </c>
      <c r="J148" s="137">
        <v>16.899999999999999</v>
      </c>
      <c r="K148" s="137">
        <v>16.899999999999999</v>
      </c>
      <c r="L148" s="137">
        <v>16.899999999999999</v>
      </c>
      <c r="M148" s="137">
        <v>16.899999999999999</v>
      </c>
      <c r="N148" s="137">
        <v>16.899999999999999</v>
      </c>
      <c r="O148" s="137">
        <v>13.6</v>
      </c>
      <c r="P148" s="137">
        <v>13.6</v>
      </c>
      <c r="Q148" s="137">
        <v>13.6</v>
      </c>
      <c r="R148" s="137">
        <v>13.6</v>
      </c>
      <c r="S148" s="137">
        <v>13.6</v>
      </c>
      <c r="T148" s="137">
        <v>18.5</v>
      </c>
      <c r="U148" s="137">
        <v>14.2</v>
      </c>
      <c r="V148" s="137">
        <v>18.3</v>
      </c>
      <c r="W148" s="137">
        <v>18.3</v>
      </c>
      <c r="X148" s="137">
        <v>19</v>
      </c>
      <c r="Y148" s="137">
        <v>19</v>
      </c>
      <c r="Z148" s="137">
        <v>15</v>
      </c>
      <c r="AA148" s="137">
        <v>16.100000000000001</v>
      </c>
      <c r="AB148" s="137">
        <v>16.100000000000001</v>
      </c>
      <c r="AC148" s="137">
        <v>16.100000000000001</v>
      </c>
      <c r="AD148" s="137">
        <v>16.100000000000001</v>
      </c>
      <c r="AE148" s="137">
        <v>16.100000000000001</v>
      </c>
      <c r="AF148" s="137">
        <v>16.3</v>
      </c>
      <c r="AG148" s="134"/>
      <c r="AH148" s="46">
        <f t="shared" si="58"/>
        <v>19.899999999999999</v>
      </c>
      <c r="AI148" s="47">
        <f t="shared" si="59"/>
        <v>-18</v>
      </c>
    </row>
    <row r="149" spans="1:37" x14ac:dyDescent="0.25">
      <c r="A149" s="135" t="s">
        <v>171</v>
      </c>
      <c r="B149" s="132">
        <v>114.3</v>
      </c>
      <c r="C149" s="132">
        <v>113</v>
      </c>
      <c r="D149" s="122">
        <v>113.5</v>
      </c>
      <c r="E149" s="122">
        <v>111</v>
      </c>
      <c r="F149" s="122">
        <v>105.7</v>
      </c>
      <c r="G149" s="122">
        <v>105.7</v>
      </c>
      <c r="H149" s="122">
        <v>105.7</v>
      </c>
      <c r="I149" s="122">
        <v>105.7</v>
      </c>
      <c r="J149" s="122">
        <v>105.7</v>
      </c>
      <c r="K149" s="122">
        <v>105.7</v>
      </c>
      <c r="L149" s="122">
        <v>105.7</v>
      </c>
      <c r="M149" s="122">
        <v>105.7</v>
      </c>
      <c r="N149" s="122">
        <v>105.7</v>
      </c>
      <c r="O149" s="122">
        <v>104.5</v>
      </c>
      <c r="P149" s="122">
        <v>104.5</v>
      </c>
      <c r="Q149" s="122">
        <v>104.5</v>
      </c>
      <c r="R149" s="122">
        <v>104.5</v>
      </c>
      <c r="S149" s="122">
        <v>104.5</v>
      </c>
      <c r="T149" s="122">
        <f>53+52.5</f>
        <v>105.5</v>
      </c>
      <c r="U149" s="122">
        <f>52.6+52.3</f>
        <v>104.9</v>
      </c>
      <c r="V149" s="122">
        <v>105.6</v>
      </c>
      <c r="W149" s="122">
        <v>105.6</v>
      </c>
      <c r="X149" s="122">
        <v>103.5</v>
      </c>
      <c r="Y149" s="122">
        <v>103.5</v>
      </c>
      <c r="Z149" s="122">
        <v>107.8</v>
      </c>
      <c r="AA149" s="122">
        <f>54+53.8</f>
        <v>107.8</v>
      </c>
      <c r="AB149" s="122">
        <f>54+53.8</f>
        <v>107.8</v>
      </c>
      <c r="AC149" s="122">
        <f>54+53.8</f>
        <v>107.8</v>
      </c>
      <c r="AD149" s="122">
        <f>55.3+54.3</f>
        <v>109.6</v>
      </c>
      <c r="AE149" s="122">
        <f>55.3+54.3</f>
        <v>109.6</v>
      </c>
      <c r="AF149" s="122">
        <v>117.3</v>
      </c>
      <c r="AG149" s="134"/>
      <c r="AH149" s="46">
        <f t="shared" si="58"/>
        <v>117.3</v>
      </c>
      <c r="AI149" s="47">
        <f t="shared" si="59"/>
        <v>103.5</v>
      </c>
    </row>
    <row r="150" spans="1:37" x14ac:dyDescent="0.25">
      <c r="A150" s="135" t="s">
        <v>172</v>
      </c>
      <c r="B150" s="132">
        <v>15.7</v>
      </c>
      <c r="C150" s="132">
        <v>15.77</v>
      </c>
      <c r="D150" s="122">
        <v>15.77</v>
      </c>
      <c r="E150" s="122">
        <v>15.8</v>
      </c>
      <c r="F150" s="122">
        <v>15.7</v>
      </c>
      <c r="G150" s="122">
        <v>15.7</v>
      </c>
      <c r="H150" s="122">
        <v>15.7</v>
      </c>
      <c r="I150" s="122">
        <v>15.7</v>
      </c>
      <c r="J150" s="122">
        <v>15.7</v>
      </c>
      <c r="K150" s="122">
        <v>15.7</v>
      </c>
      <c r="L150" s="122">
        <v>15.7</v>
      </c>
      <c r="M150" s="122">
        <v>15.7</v>
      </c>
      <c r="N150" s="122">
        <v>15.7</v>
      </c>
      <c r="O150" s="122">
        <v>7.8</v>
      </c>
      <c r="P150" s="122">
        <v>7.8</v>
      </c>
      <c r="Q150" s="122">
        <v>7.8</v>
      </c>
      <c r="R150" s="122">
        <v>7.8</v>
      </c>
      <c r="S150" s="122">
        <v>7.8</v>
      </c>
      <c r="T150" s="122">
        <v>16.2</v>
      </c>
      <c r="U150" s="122">
        <v>15.6</v>
      </c>
      <c r="V150" s="122">
        <v>15.6</v>
      </c>
      <c r="W150" s="122">
        <v>15.6</v>
      </c>
      <c r="X150" s="122">
        <v>18.399999999999999</v>
      </c>
      <c r="Y150" s="122">
        <v>18.399999999999999</v>
      </c>
      <c r="Z150" s="122">
        <v>18.399999999999999</v>
      </c>
      <c r="AA150" s="122">
        <v>18.399999999999999</v>
      </c>
      <c r="AB150" s="122">
        <v>18.399999999999999</v>
      </c>
      <c r="AC150" s="122">
        <v>18.399999999999999</v>
      </c>
      <c r="AD150" s="122">
        <v>17.600000000000001</v>
      </c>
      <c r="AE150" s="122">
        <v>17.600000000000001</v>
      </c>
      <c r="AF150" s="122">
        <v>17.600000000000001</v>
      </c>
      <c r="AG150" s="134"/>
      <c r="AH150" s="46">
        <f t="shared" si="58"/>
        <v>18.399999999999999</v>
      </c>
      <c r="AI150" s="47">
        <f t="shared" si="59"/>
        <v>7.8</v>
      </c>
    </row>
    <row r="151" spans="1:37" ht="15.75" thickBot="1" x14ac:dyDescent="0.3">
      <c r="A151" s="139" t="s">
        <v>173</v>
      </c>
      <c r="B151" s="132">
        <v>2.1</v>
      </c>
      <c r="C151" s="132">
        <v>2.5</v>
      </c>
      <c r="D151" s="122">
        <v>2.7</v>
      </c>
      <c r="E151" s="122">
        <v>3</v>
      </c>
      <c r="F151" s="122">
        <v>2.7</v>
      </c>
      <c r="G151" s="122">
        <v>2.7</v>
      </c>
      <c r="H151" s="122">
        <v>2.7</v>
      </c>
      <c r="I151" s="122">
        <v>2.7</v>
      </c>
      <c r="J151" s="122">
        <v>2.7</v>
      </c>
      <c r="K151" s="122">
        <v>2.7</v>
      </c>
      <c r="L151" s="122">
        <v>2.7</v>
      </c>
      <c r="M151" s="122">
        <v>2.7</v>
      </c>
      <c r="N151" s="122">
        <v>2.7</v>
      </c>
      <c r="O151" s="122">
        <v>17.100000000000001</v>
      </c>
      <c r="P151" s="122">
        <v>17.100000000000001</v>
      </c>
      <c r="Q151" s="122">
        <v>17.100000000000001</v>
      </c>
      <c r="R151" s="122">
        <v>17.100000000000001</v>
      </c>
      <c r="S151" s="122">
        <v>17.100000000000001</v>
      </c>
      <c r="T151" s="122">
        <v>5.8</v>
      </c>
      <c r="U151" s="122">
        <v>5.9</v>
      </c>
      <c r="V151" s="122">
        <v>5.6</v>
      </c>
      <c r="W151" s="122">
        <v>5.6</v>
      </c>
      <c r="X151" s="122">
        <v>3.4</v>
      </c>
      <c r="Y151" s="122">
        <v>0</v>
      </c>
      <c r="Z151" s="122">
        <v>0</v>
      </c>
      <c r="AA151" s="122">
        <v>0.5</v>
      </c>
      <c r="AB151" s="122">
        <v>0.5</v>
      </c>
      <c r="AC151" s="122">
        <v>0.5</v>
      </c>
      <c r="AD151" s="122">
        <v>2.8</v>
      </c>
      <c r="AE151" s="122">
        <v>2.8</v>
      </c>
      <c r="AF151" s="122">
        <v>2.8</v>
      </c>
      <c r="AG151" s="134"/>
      <c r="AH151" s="46">
        <f t="shared" si="58"/>
        <v>17.100000000000001</v>
      </c>
      <c r="AI151" s="47">
        <f t="shared" si="59"/>
        <v>0</v>
      </c>
    </row>
    <row r="152" spans="1:37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51"/>
      <c r="AH152" s="46">
        <f t="shared" si="58"/>
        <v>0</v>
      </c>
      <c r="AI152" s="47">
        <f t="shared" si="59"/>
        <v>0</v>
      </c>
    </row>
    <row r="153" spans="1:37" x14ac:dyDescent="0.25">
      <c r="A153" s="144" t="s">
        <v>175</v>
      </c>
      <c r="B153" s="145"/>
      <c r="C153" s="146">
        <v>1985.2</v>
      </c>
      <c r="D153" s="146">
        <v>1985.5</v>
      </c>
      <c r="E153" s="146">
        <v>1985.85</v>
      </c>
      <c r="F153" s="146">
        <v>1985.96</v>
      </c>
      <c r="G153" s="146"/>
      <c r="H153" s="146"/>
      <c r="I153" s="146"/>
      <c r="J153" s="146"/>
      <c r="K153" s="146"/>
      <c r="L153" s="146"/>
      <c r="M153" s="137">
        <v>1984.6</v>
      </c>
      <c r="N153" s="146"/>
      <c r="O153" s="146"/>
      <c r="P153" s="146"/>
      <c r="Q153" s="146"/>
      <c r="R153" s="146"/>
      <c r="S153" s="146"/>
      <c r="T153" s="146">
        <v>1985.9</v>
      </c>
      <c r="U153" s="146">
        <v>1986.2</v>
      </c>
      <c r="V153" s="146"/>
      <c r="W153" s="146"/>
      <c r="X153" s="146"/>
      <c r="Y153" s="146"/>
      <c r="Z153" s="146"/>
      <c r="AA153" s="146"/>
      <c r="AB153" s="146">
        <v>1984.75</v>
      </c>
      <c r="AC153" s="146"/>
      <c r="AD153" s="146"/>
      <c r="AE153" s="146"/>
      <c r="AF153" s="146"/>
      <c r="AG153" s="148"/>
      <c r="AH153" s="46">
        <f t="shared" si="58"/>
        <v>1986.2</v>
      </c>
      <c r="AI153" s="47">
        <f t="shared" si="59"/>
        <v>1984.6</v>
      </c>
    </row>
    <row r="154" spans="1:37" x14ac:dyDescent="0.25">
      <c r="A154" s="135" t="s">
        <v>176</v>
      </c>
      <c r="B154" s="149"/>
      <c r="C154" s="150"/>
      <c r="D154" s="150">
        <v>522.86</v>
      </c>
      <c r="E154" s="150">
        <v>523.16</v>
      </c>
      <c r="F154" s="150">
        <v>523.47</v>
      </c>
      <c r="G154" s="150"/>
      <c r="H154" s="150"/>
      <c r="I154" s="150"/>
      <c r="J154" s="150"/>
      <c r="K154" s="150"/>
      <c r="L154" s="150"/>
      <c r="M154" s="137">
        <v>523.07000000000005</v>
      </c>
      <c r="N154" s="150"/>
      <c r="O154" s="150"/>
      <c r="P154" s="150"/>
      <c r="Q154" s="150"/>
      <c r="R154" s="150"/>
      <c r="S154" s="150"/>
      <c r="T154" s="150">
        <v>521.82000000000005</v>
      </c>
      <c r="U154" s="150">
        <v>521.91999999999996</v>
      </c>
      <c r="V154" s="150"/>
      <c r="W154" s="150"/>
      <c r="X154" s="150"/>
      <c r="Y154" s="150"/>
      <c r="Z154" s="150"/>
      <c r="AA154" s="150"/>
      <c r="AB154" s="150">
        <v>521.29999999999995</v>
      </c>
      <c r="AC154" s="150"/>
      <c r="AD154" s="150"/>
      <c r="AE154" s="150"/>
      <c r="AF154" s="150"/>
      <c r="AG154" s="148"/>
      <c r="AH154" s="46">
        <f t="shared" si="58"/>
        <v>523.47</v>
      </c>
      <c r="AI154" s="47">
        <f t="shared" si="59"/>
        <v>521.29999999999995</v>
      </c>
      <c r="AK154" s="49"/>
    </row>
    <row r="155" spans="1:37" x14ac:dyDescent="0.25">
      <c r="A155" s="135" t="s">
        <v>177</v>
      </c>
      <c r="B155" s="149"/>
      <c r="C155" s="150"/>
      <c r="D155" s="150">
        <v>624.65</v>
      </c>
      <c r="E155" s="150">
        <v>624.95000000000005</v>
      </c>
      <c r="F155" s="150">
        <v>625.28</v>
      </c>
      <c r="G155" s="150"/>
      <c r="H155" s="150"/>
      <c r="I155" s="150"/>
      <c r="J155" s="150"/>
      <c r="K155" s="150"/>
      <c r="L155" s="150"/>
      <c r="M155" s="137">
        <v>624.75</v>
      </c>
      <c r="N155" s="150"/>
      <c r="O155" s="150"/>
      <c r="P155" s="150"/>
      <c r="Q155" s="150"/>
      <c r="R155" s="150"/>
      <c r="S155" s="150"/>
      <c r="T155" s="150">
        <v>624.95000000000005</v>
      </c>
      <c r="U155" s="150">
        <v>625.01099999999997</v>
      </c>
      <c r="V155" s="150"/>
      <c r="W155" s="150"/>
      <c r="X155" s="150"/>
      <c r="Y155" s="150"/>
      <c r="Z155" s="150"/>
      <c r="AA155" s="150"/>
      <c r="AB155" s="150">
        <v>623.6</v>
      </c>
      <c r="AC155" s="150"/>
      <c r="AD155" s="150"/>
      <c r="AE155" s="150"/>
      <c r="AF155" s="150"/>
      <c r="AG155" s="148"/>
      <c r="AH155" s="46">
        <f t="shared" si="58"/>
        <v>625.28</v>
      </c>
      <c r="AI155" s="47">
        <f t="shared" si="59"/>
        <v>623.6</v>
      </c>
      <c r="AK155" s="49"/>
    </row>
    <row r="156" spans="1:37" x14ac:dyDescent="0.25">
      <c r="A156" s="135" t="s">
        <v>178</v>
      </c>
      <c r="B156" s="149"/>
      <c r="C156" s="150"/>
      <c r="D156" s="150">
        <v>336.44</v>
      </c>
      <c r="E156" s="150">
        <v>336.6</v>
      </c>
      <c r="F156" s="150">
        <v>336.72</v>
      </c>
      <c r="G156" s="150"/>
      <c r="H156" s="150"/>
      <c r="I156" s="150"/>
      <c r="J156" s="150"/>
      <c r="K156" s="150"/>
      <c r="L156" s="150"/>
      <c r="M156" s="137">
        <v>336.9</v>
      </c>
      <c r="N156" s="150"/>
      <c r="O156" s="150"/>
      <c r="P156" s="150"/>
      <c r="Q156" s="150"/>
      <c r="R156" s="150"/>
      <c r="S156" s="150"/>
      <c r="T156" s="150">
        <v>336.49</v>
      </c>
      <c r="U156" s="150">
        <v>336.72</v>
      </c>
      <c r="V156" s="150"/>
      <c r="W156" s="150"/>
      <c r="X156" s="150"/>
      <c r="Y156" s="150"/>
      <c r="Z156" s="150"/>
      <c r="AA156" s="150"/>
      <c r="AB156" s="150">
        <v>335.88</v>
      </c>
      <c r="AC156" s="150"/>
      <c r="AD156" s="150"/>
      <c r="AE156" s="150"/>
      <c r="AF156" s="150"/>
      <c r="AG156" s="148"/>
      <c r="AH156" s="46">
        <f t="shared" si="58"/>
        <v>336.9</v>
      </c>
      <c r="AI156" s="47">
        <f t="shared" si="59"/>
        <v>335.88</v>
      </c>
      <c r="AK156" s="49"/>
    </row>
    <row r="157" spans="1:37" x14ac:dyDescent="0.25">
      <c r="A157" s="135" t="s">
        <v>179</v>
      </c>
      <c r="B157" s="149"/>
      <c r="C157" s="150"/>
      <c r="D157" s="150">
        <v>886</v>
      </c>
      <c r="E157" s="150">
        <v>886.6</v>
      </c>
      <c r="F157" s="150">
        <v>887</v>
      </c>
      <c r="G157" s="150"/>
      <c r="H157" s="150"/>
      <c r="I157" s="150"/>
      <c r="J157" s="150"/>
      <c r="K157" s="150"/>
      <c r="L157" s="150"/>
      <c r="M157" s="137">
        <v>885.2</v>
      </c>
      <c r="N157" s="150"/>
      <c r="O157" s="150"/>
      <c r="P157" s="150"/>
      <c r="Q157" s="150"/>
      <c r="R157" s="150"/>
      <c r="S157" s="150"/>
      <c r="T157" s="150">
        <v>887.6</v>
      </c>
      <c r="U157" s="150">
        <v>887.5</v>
      </c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0"/>
      <c r="AG157" s="148"/>
      <c r="AH157" s="46">
        <f t="shared" si="58"/>
        <v>887.6</v>
      </c>
      <c r="AI157" s="47">
        <f t="shared" si="59"/>
        <v>885.2</v>
      </c>
      <c r="AK157" s="49"/>
    </row>
    <row r="158" spans="1:37" x14ac:dyDescent="0.25">
      <c r="A158" s="152" t="s">
        <v>180</v>
      </c>
      <c r="B158" s="153">
        <v>1523.37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  <c r="AG158" s="156"/>
      <c r="AH158" s="46">
        <f t="shared" si="58"/>
        <v>1523.37</v>
      </c>
      <c r="AI158" s="47">
        <f t="shared" si="59"/>
        <v>1523.37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S166" si="60">B161</f>
        <v>0.3</v>
      </c>
      <c r="D161" s="161">
        <f t="shared" si="60"/>
        <v>0.3</v>
      </c>
      <c r="E161" s="161">
        <f t="shared" si="60"/>
        <v>0.3</v>
      </c>
      <c r="F161" s="161">
        <f t="shared" si="60"/>
        <v>0.3</v>
      </c>
      <c r="G161" s="161">
        <f t="shared" si="60"/>
        <v>0.3</v>
      </c>
      <c r="H161" s="161">
        <f t="shared" si="60"/>
        <v>0.3</v>
      </c>
      <c r="I161" s="161">
        <f t="shared" si="60"/>
        <v>0.3</v>
      </c>
      <c r="J161" s="161">
        <f t="shared" si="60"/>
        <v>0.3</v>
      </c>
      <c r="K161" s="161">
        <f t="shared" si="60"/>
        <v>0.3</v>
      </c>
      <c r="L161" s="161">
        <f t="shared" si="60"/>
        <v>0.3</v>
      </c>
      <c r="M161" s="161">
        <f t="shared" si="60"/>
        <v>0.3</v>
      </c>
      <c r="N161" s="161">
        <f t="shared" si="60"/>
        <v>0.3</v>
      </c>
      <c r="O161" s="161">
        <f t="shared" si="60"/>
        <v>0.3</v>
      </c>
      <c r="P161" s="161">
        <f t="shared" si="60"/>
        <v>0.3</v>
      </c>
      <c r="Q161" s="161">
        <f t="shared" si="60"/>
        <v>0.3</v>
      </c>
      <c r="R161" s="161">
        <f t="shared" si="60"/>
        <v>0.3</v>
      </c>
      <c r="S161" s="161">
        <f t="shared" si="60"/>
        <v>0.3</v>
      </c>
      <c r="T161" s="161">
        <f t="shared" ref="T161:AF166" si="61">S161</f>
        <v>0.3</v>
      </c>
      <c r="U161" s="161">
        <f t="shared" si="61"/>
        <v>0.3</v>
      </c>
      <c r="V161" s="161">
        <f t="shared" si="61"/>
        <v>0.3</v>
      </c>
      <c r="W161" s="161">
        <f t="shared" si="61"/>
        <v>0.3</v>
      </c>
      <c r="X161" s="161">
        <f t="shared" si="61"/>
        <v>0.3</v>
      </c>
      <c r="Y161" s="161">
        <f t="shared" si="61"/>
        <v>0.3</v>
      </c>
      <c r="Z161" s="161">
        <f t="shared" si="61"/>
        <v>0.3</v>
      </c>
      <c r="AA161" s="161">
        <f t="shared" si="61"/>
        <v>0.3</v>
      </c>
      <c r="AB161" s="161">
        <f t="shared" si="61"/>
        <v>0.3</v>
      </c>
      <c r="AC161" s="161">
        <f t="shared" si="61"/>
        <v>0.3</v>
      </c>
      <c r="AD161" s="161">
        <f t="shared" si="61"/>
        <v>0.3</v>
      </c>
      <c r="AE161" s="161">
        <f t="shared" si="61"/>
        <v>0.3</v>
      </c>
      <c r="AF161" s="161">
        <f t="shared" si="61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60"/>
        <v>0.4</v>
      </c>
      <c r="D162" s="163">
        <f t="shared" si="60"/>
        <v>0.4</v>
      </c>
      <c r="E162" s="163">
        <f t="shared" si="60"/>
        <v>0.4</v>
      </c>
      <c r="F162" s="163">
        <f t="shared" si="60"/>
        <v>0.4</v>
      </c>
      <c r="G162" s="163">
        <f t="shared" si="60"/>
        <v>0.4</v>
      </c>
      <c r="H162" s="163">
        <f t="shared" si="60"/>
        <v>0.4</v>
      </c>
      <c r="I162" s="163">
        <f t="shared" si="60"/>
        <v>0.4</v>
      </c>
      <c r="J162" s="163">
        <f t="shared" si="60"/>
        <v>0.4</v>
      </c>
      <c r="K162" s="163">
        <f t="shared" si="60"/>
        <v>0.4</v>
      </c>
      <c r="L162" s="163">
        <f t="shared" si="60"/>
        <v>0.4</v>
      </c>
      <c r="M162" s="163">
        <f t="shared" si="60"/>
        <v>0.4</v>
      </c>
      <c r="N162" s="163">
        <f t="shared" si="60"/>
        <v>0.4</v>
      </c>
      <c r="O162" s="163">
        <f t="shared" si="60"/>
        <v>0.4</v>
      </c>
      <c r="P162" s="163">
        <f t="shared" si="60"/>
        <v>0.4</v>
      </c>
      <c r="Q162" s="163">
        <f t="shared" si="60"/>
        <v>0.4</v>
      </c>
      <c r="R162" s="163">
        <f t="shared" si="60"/>
        <v>0.4</v>
      </c>
      <c r="S162" s="163">
        <f t="shared" si="60"/>
        <v>0.4</v>
      </c>
      <c r="T162" s="163">
        <f t="shared" si="61"/>
        <v>0.4</v>
      </c>
      <c r="U162" s="163">
        <f t="shared" si="61"/>
        <v>0.4</v>
      </c>
      <c r="V162" s="163">
        <f t="shared" si="61"/>
        <v>0.4</v>
      </c>
      <c r="W162" s="163">
        <f t="shared" si="61"/>
        <v>0.4</v>
      </c>
      <c r="X162" s="163">
        <f t="shared" si="61"/>
        <v>0.4</v>
      </c>
      <c r="Y162" s="163">
        <f t="shared" si="61"/>
        <v>0.4</v>
      </c>
      <c r="Z162" s="163">
        <f t="shared" si="61"/>
        <v>0.4</v>
      </c>
      <c r="AA162" s="163">
        <f t="shared" si="61"/>
        <v>0.4</v>
      </c>
      <c r="AB162" s="163">
        <f t="shared" si="61"/>
        <v>0.4</v>
      </c>
      <c r="AC162" s="163">
        <f t="shared" si="61"/>
        <v>0.4</v>
      </c>
      <c r="AD162" s="163">
        <f t="shared" si="61"/>
        <v>0.4</v>
      </c>
      <c r="AE162" s="163">
        <f t="shared" si="61"/>
        <v>0.4</v>
      </c>
      <c r="AF162" s="163">
        <f t="shared" si="61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60"/>
        <v>1.5</v>
      </c>
      <c r="D163" s="163">
        <f t="shared" si="60"/>
        <v>1.5</v>
      </c>
      <c r="E163" s="163">
        <f t="shared" si="60"/>
        <v>1.5</v>
      </c>
      <c r="F163" s="163">
        <f t="shared" si="60"/>
        <v>1.5</v>
      </c>
      <c r="G163" s="163">
        <f t="shared" si="60"/>
        <v>1.5</v>
      </c>
      <c r="H163" s="163">
        <f t="shared" si="60"/>
        <v>1.5</v>
      </c>
      <c r="I163" s="163">
        <f t="shared" si="60"/>
        <v>1.5</v>
      </c>
      <c r="J163" s="163">
        <f t="shared" si="60"/>
        <v>1.5</v>
      </c>
      <c r="K163" s="163">
        <f t="shared" si="60"/>
        <v>1.5</v>
      </c>
      <c r="L163" s="163">
        <f t="shared" si="60"/>
        <v>1.5</v>
      </c>
      <c r="M163" s="163">
        <f t="shared" si="60"/>
        <v>1.5</v>
      </c>
      <c r="N163" s="163">
        <f t="shared" si="60"/>
        <v>1.5</v>
      </c>
      <c r="O163" s="163">
        <f t="shared" si="60"/>
        <v>1.5</v>
      </c>
      <c r="P163" s="163">
        <f t="shared" si="60"/>
        <v>1.5</v>
      </c>
      <c r="Q163" s="163">
        <f t="shared" si="60"/>
        <v>1.5</v>
      </c>
      <c r="R163" s="163">
        <f t="shared" si="60"/>
        <v>1.5</v>
      </c>
      <c r="S163" s="163">
        <f t="shared" si="60"/>
        <v>1.5</v>
      </c>
      <c r="T163" s="163">
        <f t="shared" si="61"/>
        <v>1.5</v>
      </c>
      <c r="U163" s="163">
        <f t="shared" si="61"/>
        <v>1.5</v>
      </c>
      <c r="V163" s="163">
        <f t="shared" si="61"/>
        <v>1.5</v>
      </c>
      <c r="W163" s="163">
        <f t="shared" si="61"/>
        <v>1.5</v>
      </c>
      <c r="X163" s="163">
        <f t="shared" si="61"/>
        <v>1.5</v>
      </c>
      <c r="Y163" s="163">
        <f t="shared" si="61"/>
        <v>1.5</v>
      </c>
      <c r="Z163" s="163">
        <f t="shared" si="61"/>
        <v>1.5</v>
      </c>
      <c r="AA163" s="163">
        <f t="shared" si="61"/>
        <v>1.5</v>
      </c>
      <c r="AB163" s="163">
        <f t="shared" si="61"/>
        <v>1.5</v>
      </c>
      <c r="AC163" s="163">
        <f t="shared" si="61"/>
        <v>1.5</v>
      </c>
      <c r="AD163" s="163">
        <f t="shared" si="61"/>
        <v>1.5</v>
      </c>
      <c r="AE163" s="163">
        <f t="shared" si="61"/>
        <v>1.5</v>
      </c>
      <c r="AF163" s="163">
        <f t="shared" si="61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60"/>
        <v>0.3</v>
      </c>
      <c r="D164" s="163">
        <f t="shared" si="60"/>
        <v>0.3</v>
      </c>
      <c r="E164" s="163">
        <f t="shared" si="60"/>
        <v>0.3</v>
      </c>
      <c r="F164" s="163">
        <f t="shared" si="60"/>
        <v>0.3</v>
      </c>
      <c r="G164" s="163">
        <f t="shared" si="60"/>
        <v>0.3</v>
      </c>
      <c r="H164" s="163">
        <f t="shared" si="60"/>
        <v>0.3</v>
      </c>
      <c r="I164" s="163">
        <f t="shared" si="60"/>
        <v>0.3</v>
      </c>
      <c r="J164" s="163">
        <f t="shared" si="60"/>
        <v>0.3</v>
      </c>
      <c r="K164" s="163">
        <f t="shared" si="60"/>
        <v>0.3</v>
      </c>
      <c r="L164" s="163">
        <f t="shared" si="60"/>
        <v>0.3</v>
      </c>
      <c r="M164" s="163">
        <f t="shared" si="60"/>
        <v>0.3</v>
      </c>
      <c r="N164" s="163">
        <f t="shared" si="60"/>
        <v>0.3</v>
      </c>
      <c r="O164" s="163">
        <f t="shared" si="60"/>
        <v>0.3</v>
      </c>
      <c r="P164" s="163">
        <f t="shared" si="60"/>
        <v>0.3</v>
      </c>
      <c r="Q164" s="163">
        <f t="shared" si="60"/>
        <v>0.3</v>
      </c>
      <c r="R164" s="163">
        <f t="shared" si="60"/>
        <v>0.3</v>
      </c>
      <c r="S164" s="163">
        <f t="shared" si="60"/>
        <v>0.3</v>
      </c>
      <c r="T164" s="163">
        <f t="shared" si="61"/>
        <v>0.3</v>
      </c>
      <c r="U164" s="163">
        <f t="shared" si="61"/>
        <v>0.3</v>
      </c>
      <c r="V164" s="163">
        <f t="shared" si="61"/>
        <v>0.3</v>
      </c>
      <c r="W164" s="163">
        <f t="shared" si="61"/>
        <v>0.3</v>
      </c>
      <c r="X164" s="163">
        <f t="shared" si="61"/>
        <v>0.3</v>
      </c>
      <c r="Y164" s="163">
        <f t="shared" si="61"/>
        <v>0.3</v>
      </c>
      <c r="Z164" s="163">
        <f t="shared" si="61"/>
        <v>0.3</v>
      </c>
      <c r="AA164" s="163">
        <f t="shared" si="61"/>
        <v>0.3</v>
      </c>
      <c r="AB164" s="163">
        <f t="shared" si="61"/>
        <v>0.3</v>
      </c>
      <c r="AC164" s="163">
        <f t="shared" si="61"/>
        <v>0.3</v>
      </c>
      <c r="AD164" s="163">
        <f t="shared" si="61"/>
        <v>0.3</v>
      </c>
      <c r="AE164" s="163">
        <f t="shared" si="61"/>
        <v>0.3</v>
      </c>
      <c r="AF164" s="163">
        <f t="shared" si="61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60"/>
        <v>0.4</v>
      </c>
      <c r="D165" s="163">
        <f t="shared" si="60"/>
        <v>0.4</v>
      </c>
      <c r="E165" s="163">
        <f t="shared" si="60"/>
        <v>0.4</v>
      </c>
      <c r="F165" s="163">
        <f t="shared" si="60"/>
        <v>0.4</v>
      </c>
      <c r="G165" s="163">
        <f t="shared" si="60"/>
        <v>0.4</v>
      </c>
      <c r="H165" s="163">
        <f t="shared" si="60"/>
        <v>0.4</v>
      </c>
      <c r="I165" s="163">
        <f t="shared" si="60"/>
        <v>0.4</v>
      </c>
      <c r="J165" s="163">
        <f t="shared" si="60"/>
        <v>0.4</v>
      </c>
      <c r="K165" s="163">
        <f t="shared" si="60"/>
        <v>0.4</v>
      </c>
      <c r="L165" s="163">
        <f t="shared" si="60"/>
        <v>0.4</v>
      </c>
      <c r="M165" s="163">
        <f t="shared" si="60"/>
        <v>0.4</v>
      </c>
      <c r="N165" s="163">
        <f t="shared" si="60"/>
        <v>0.4</v>
      </c>
      <c r="O165" s="163">
        <f t="shared" si="60"/>
        <v>0.4</v>
      </c>
      <c r="P165" s="163">
        <f t="shared" si="60"/>
        <v>0.4</v>
      </c>
      <c r="Q165" s="163">
        <f t="shared" si="60"/>
        <v>0.4</v>
      </c>
      <c r="R165" s="163">
        <f t="shared" si="60"/>
        <v>0.4</v>
      </c>
      <c r="S165" s="163">
        <f t="shared" si="60"/>
        <v>0.4</v>
      </c>
      <c r="T165" s="163">
        <f t="shared" si="61"/>
        <v>0.4</v>
      </c>
      <c r="U165" s="163">
        <f t="shared" si="61"/>
        <v>0.4</v>
      </c>
      <c r="V165" s="163">
        <f t="shared" si="61"/>
        <v>0.4</v>
      </c>
      <c r="W165" s="163">
        <f t="shared" si="61"/>
        <v>0.4</v>
      </c>
      <c r="X165" s="163">
        <f t="shared" si="61"/>
        <v>0.4</v>
      </c>
      <c r="Y165" s="163">
        <f t="shared" si="61"/>
        <v>0.4</v>
      </c>
      <c r="Z165" s="163">
        <f t="shared" si="61"/>
        <v>0.4</v>
      </c>
      <c r="AA165" s="163">
        <f t="shared" si="61"/>
        <v>0.4</v>
      </c>
      <c r="AB165" s="163">
        <f t="shared" si="61"/>
        <v>0.4</v>
      </c>
      <c r="AC165" s="163">
        <f t="shared" si="61"/>
        <v>0.4</v>
      </c>
      <c r="AD165" s="163">
        <f t="shared" si="61"/>
        <v>0.4</v>
      </c>
      <c r="AE165" s="163">
        <f t="shared" si="61"/>
        <v>0.4</v>
      </c>
      <c r="AF165" s="163">
        <f t="shared" si="61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60"/>
        <v>0.64</v>
      </c>
      <c r="D166" s="166">
        <f t="shared" si="60"/>
        <v>0.64</v>
      </c>
      <c r="E166" s="166">
        <f t="shared" si="60"/>
        <v>0.64</v>
      </c>
      <c r="F166" s="166">
        <f t="shared" si="60"/>
        <v>0.64</v>
      </c>
      <c r="G166" s="166">
        <f t="shared" si="60"/>
        <v>0.64</v>
      </c>
      <c r="H166" s="166">
        <f t="shared" si="60"/>
        <v>0.64</v>
      </c>
      <c r="I166" s="166">
        <f t="shared" si="60"/>
        <v>0.64</v>
      </c>
      <c r="J166" s="166">
        <f t="shared" si="60"/>
        <v>0.64</v>
      </c>
      <c r="K166" s="166">
        <f t="shared" si="60"/>
        <v>0.64</v>
      </c>
      <c r="L166" s="166">
        <f t="shared" si="60"/>
        <v>0.64</v>
      </c>
      <c r="M166" s="166">
        <f t="shared" si="60"/>
        <v>0.64</v>
      </c>
      <c r="N166" s="166">
        <f t="shared" si="60"/>
        <v>0.64</v>
      </c>
      <c r="O166" s="166">
        <f t="shared" si="60"/>
        <v>0.64</v>
      </c>
      <c r="P166" s="166">
        <f t="shared" si="60"/>
        <v>0.64</v>
      </c>
      <c r="Q166" s="166">
        <f t="shared" si="60"/>
        <v>0.64</v>
      </c>
      <c r="R166" s="166">
        <f t="shared" si="60"/>
        <v>0.64</v>
      </c>
      <c r="S166" s="166">
        <f t="shared" si="60"/>
        <v>0.64</v>
      </c>
      <c r="T166" s="166">
        <f t="shared" si="61"/>
        <v>0.64</v>
      </c>
      <c r="U166" s="166">
        <f t="shared" si="61"/>
        <v>0.64</v>
      </c>
      <c r="V166" s="166">
        <f t="shared" si="61"/>
        <v>0.64</v>
      </c>
      <c r="W166" s="166">
        <f t="shared" si="61"/>
        <v>0.64</v>
      </c>
      <c r="X166" s="166">
        <f t="shared" si="61"/>
        <v>0.64</v>
      </c>
      <c r="Y166" s="166">
        <f t="shared" si="61"/>
        <v>0.64</v>
      </c>
      <c r="Z166" s="166">
        <f t="shared" si="61"/>
        <v>0.64</v>
      </c>
      <c r="AA166" s="166">
        <f t="shared" si="61"/>
        <v>0.64</v>
      </c>
      <c r="AB166" s="166">
        <f t="shared" si="61"/>
        <v>0.64</v>
      </c>
      <c r="AC166" s="166">
        <f t="shared" si="61"/>
        <v>0.64</v>
      </c>
      <c r="AD166" s="166">
        <f t="shared" si="61"/>
        <v>0.64</v>
      </c>
      <c r="AE166" s="166">
        <f t="shared" si="61"/>
        <v>0.64</v>
      </c>
      <c r="AF166" s="166">
        <f t="shared" si="61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62">SUM(C161:C166)</f>
        <v>3.54</v>
      </c>
      <c r="D167" s="169">
        <f t="shared" si="62"/>
        <v>3.54</v>
      </c>
      <c r="E167" s="169">
        <f t="shared" si="62"/>
        <v>3.54</v>
      </c>
      <c r="F167" s="169">
        <f t="shared" si="62"/>
        <v>3.54</v>
      </c>
      <c r="G167" s="169">
        <f t="shared" si="62"/>
        <v>3.54</v>
      </c>
      <c r="H167" s="169">
        <f t="shared" si="62"/>
        <v>3.54</v>
      </c>
      <c r="I167" s="169">
        <f t="shared" si="62"/>
        <v>3.54</v>
      </c>
      <c r="J167" s="169">
        <f t="shared" si="62"/>
        <v>3.54</v>
      </c>
      <c r="K167" s="169">
        <f t="shared" si="62"/>
        <v>3.54</v>
      </c>
      <c r="L167" s="169">
        <f t="shared" si="62"/>
        <v>3.54</v>
      </c>
      <c r="M167" s="169">
        <f t="shared" ref="M167:S167" si="63">SUM(M161:M166)</f>
        <v>3.54</v>
      </c>
      <c r="N167" s="169">
        <f t="shared" si="63"/>
        <v>3.54</v>
      </c>
      <c r="O167" s="169">
        <f t="shared" si="63"/>
        <v>3.54</v>
      </c>
      <c r="P167" s="169">
        <f t="shared" si="63"/>
        <v>3.54</v>
      </c>
      <c r="Q167" s="169">
        <f t="shared" si="63"/>
        <v>3.54</v>
      </c>
      <c r="R167" s="169">
        <f t="shared" si="63"/>
        <v>3.54</v>
      </c>
      <c r="S167" s="169">
        <f t="shared" si="63"/>
        <v>3.54</v>
      </c>
      <c r="T167" s="169">
        <f t="shared" si="62"/>
        <v>3.54</v>
      </c>
      <c r="U167" s="169">
        <f t="shared" si="62"/>
        <v>3.54</v>
      </c>
      <c r="V167" s="169">
        <f t="shared" si="62"/>
        <v>3.54</v>
      </c>
      <c r="W167" s="169">
        <f t="shared" si="62"/>
        <v>3.54</v>
      </c>
      <c r="X167" s="169">
        <f t="shared" si="62"/>
        <v>3.54</v>
      </c>
      <c r="Y167" s="169">
        <f t="shared" si="62"/>
        <v>3.54</v>
      </c>
      <c r="Z167" s="169">
        <f t="shared" si="62"/>
        <v>3.54</v>
      </c>
      <c r="AA167" s="169">
        <f t="shared" si="62"/>
        <v>3.54</v>
      </c>
      <c r="AB167" s="169">
        <f>SUM(AB161:AB166)</f>
        <v>3.54</v>
      </c>
      <c r="AC167" s="169">
        <f t="shared" si="62"/>
        <v>3.54</v>
      </c>
      <c r="AD167" s="169">
        <f t="shared" si="62"/>
        <v>3.54</v>
      </c>
      <c r="AE167" s="169">
        <f t="shared" si="62"/>
        <v>3.54</v>
      </c>
      <c r="AF167" s="169">
        <f>SUM(AF161:AF166)</f>
        <v>3.54</v>
      </c>
      <c r="AG167" s="170">
        <f t="shared" si="62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L184" si="64">B169</f>
        <v>0</v>
      </c>
      <c r="D169" s="161">
        <f t="shared" si="64"/>
        <v>0</v>
      </c>
      <c r="E169" s="161">
        <f t="shared" si="64"/>
        <v>0</v>
      </c>
      <c r="F169" s="161">
        <f t="shared" si="64"/>
        <v>0</v>
      </c>
      <c r="G169" s="161">
        <f t="shared" si="64"/>
        <v>0</v>
      </c>
      <c r="H169" s="161">
        <f t="shared" si="64"/>
        <v>0</v>
      </c>
      <c r="I169" s="161">
        <f t="shared" si="64"/>
        <v>0</v>
      </c>
      <c r="J169" s="161">
        <f t="shared" si="64"/>
        <v>0</v>
      </c>
      <c r="K169" s="161">
        <f t="shared" si="64"/>
        <v>0</v>
      </c>
      <c r="L169" s="161">
        <f t="shared" si="64"/>
        <v>0</v>
      </c>
      <c r="M169" s="161">
        <f t="shared" ref="M169:P232" si="65">L169</f>
        <v>0</v>
      </c>
      <c r="N169" s="161">
        <f t="shared" si="65"/>
        <v>0</v>
      </c>
      <c r="O169" s="161">
        <f t="shared" si="65"/>
        <v>0</v>
      </c>
      <c r="P169" s="161">
        <f t="shared" si="65"/>
        <v>0</v>
      </c>
      <c r="Q169" s="161">
        <f t="shared" ref="Q169:S231" si="66">P169</f>
        <v>0</v>
      </c>
      <c r="R169" s="161">
        <f t="shared" si="66"/>
        <v>0</v>
      </c>
      <c r="S169" s="161">
        <f t="shared" si="66"/>
        <v>0</v>
      </c>
      <c r="T169" s="161">
        <f t="shared" ref="T169:AF184" si="67">S169</f>
        <v>0</v>
      </c>
      <c r="U169" s="161">
        <f t="shared" si="67"/>
        <v>0</v>
      </c>
      <c r="V169" s="161">
        <f t="shared" si="67"/>
        <v>0</v>
      </c>
      <c r="W169" s="161">
        <f t="shared" si="67"/>
        <v>0</v>
      </c>
      <c r="X169" s="161">
        <f t="shared" si="67"/>
        <v>0</v>
      </c>
      <c r="Y169" s="161">
        <f t="shared" si="67"/>
        <v>0</v>
      </c>
      <c r="Z169" s="161">
        <f t="shared" si="67"/>
        <v>0</v>
      </c>
      <c r="AA169" s="161">
        <f t="shared" si="67"/>
        <v>0</v>
      </c>
      <c r="AB169" s="161">
        <f t="shared" si="67"/>
        <v>0</v>
      </c>
      <c r="AC169" s="161">
        <f t="shared" si="67"/>
        <v>0</v>
      </c>
      <c r="AD169" s="161">
        <f t="shared" si="67"/>
        <v>0</v>
      </c>
      <c r="AE169" s="161">
        <f t="shared" si="67"/>
        <v>0</v>
      </c>
      <c r="AF169" s="161">
        <f t="shared" si="67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64"/>
        <v>0</v>
      </c>
      <c r="D170" s="163">
        <f t="shared" si="64"/>
        <v>0</v>
      </c>
      <c r="E170" s="163">
        <f t="shared" si="64"/>
        <v>0</v>
      </c>
      <c r="F170" s="163">
        <f t="shared" si="64"/>
        <v>0</v>
      </c>
      <c r="G170" s="163">
        <f t="shared" si="64"/>
        <v>0</v>
      </c>
      <c r="H170" s="163">
        <f t="shared" si="64"/>
        <v>0</v>
      </c>
      <c r="I170" s="163">
        <f t="shared" si="64"/>
        <v>0</v>
      </c>
      <c r="J170" s="163">
        <f t="shared" si="64"/>
        <v>0</v>
      </c>
      <c r="K170" s="163">
        <f t="shared" si="64"/>
        <v>0</v>
      </c>
      <c r="L170" s="163">
        <f t="shared" si="64"/>
        <v>0</v>
      </c>
      <c r="M170" s="163">
        <f t="shared" si="65"/>
        <v>0</v>
      </c>
      <c r="N170" s="163">
        <f t="shared" si="65"/>
        <v>0</v>
      </c>
      <c r="O170" s="163">
        <f t="shared" si="65"/>
        <v>0</v>
      </c>
      <c r="P170" s="163">
        <f t="shared" si="65"/>
        <v>0</v>
      </c>
      <c r="Q170" s="163">
        <f t="shared" si="66"/>
        <v>0</v>
      </c>
      <c r="R170" s="163">
        <f t="shared" si="66"/>
        <v>0</v>
      </c>
      <c r="S170" s="163">
        <f t="shared" si="66"/>
        <v>0</v>
      </c>
      <c r="T170" s="163">
        <f t="shared" si="67"/>
        <v>0</v>
      </c>
      <c r="U170" s="163">
        <f t="shared" si="67"/>
        <v>0</v>
      </c>
      <c r="V170" s="163">
        <f t="shared" si="67"/>
        <v>0</v>
      </c>
      <c r="W170" s="163">
        <f t="shared" si="67"/>
        <v>0</v>
      </c>
      <c r="X170" s="163">
        <f t="shared" si="67"/>
        <v>0</v>
      </c>
      <c r="Y170" s="163">
        <f t="shared" si="67"/>
        <v>0</v>
      </c>
      <c r="Z170" s="163">
        <f t="shared" si="67"/>
        <v>0</v>
      </c>
      <c r="AA170" s="163">
        <f t="shared" si="67"/>
        <v>0</v>
      </c>
      <c r="AB170" s="163">
        <f t="shared" si="67"/>
        <v>0</v>
      </c>
      <c r="AC170" s="163">
        <f t="shared" si="67"/>
        <v>0</v>
      </c>
      <c r="AD170" s="163">
        <f t="shared" si="67"/>
        <v>0</v>
      </c>
      <c r="AE170" s="163">
        <f t="shared" si="67"/>
        <v>0</v>
      </c>
      <c r="AF170" s="163">
        <f t="shared" si="67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64"/>
        <v>0</v>
      </c>
      <c r="D171" s="163">
        <f t="shared" si="64"/>
        <v>0</v>
      </c>
      <c r="E171" s="163">
        <f t="shared" si="64"/>
        <v>0</v>
      </c>
      <c r="F171" s="163">
        <f t="shared" si="64"/>
        <v>0</v>
      </c>
      <c r="G171" s="163">
        <f t="shared" si="64"/>
        <v>0</v>
      </c>
      <c r="H171" s="163">
        <f t="shared" si="64"/>
        <v>0</v>
      </c>
      <c r="I171" s="163">
        <f t="shared" si="64"/>
        <v>0</v>
      </c>
      <c r="J171" s="163">
        <f t="shared" si="64"/>
        <v>0</v>
      </c>
      <c r="K171" s="163">
        <f t="shared" si="64"/>
        <v>0</v>
      </c>
      <c r="L171" s="163">
        <f t="shared" si="64"/>
        <v>0</v>
      </c>
      <c r="M171" s="163">
        <f t="shared" si="65"/>
        <v>0</v>
      </c>
      <c r="N171" s="163">
        <f t="shared" si="65"/>
        <v>0</v>
      </c>
      <c r="O171" s="163">
        <f t="shared" si="65"/>
        <v>0</v>
      </c>
      <c r="P171" s="163">
        <f t="shared" si="65"/>
        <v>0</v>
      </c>
      <c r="Q171" s="163">
        <f t="shared" si="66"/>
        <v>0</v>
      </c>
      <c r="R171" s="163">
        <f t="shared" si="66"/>
        <v>0</v>
      </c>
      <c r="S171" s="163">
        <f t="shared" si="66"/>
        <v>0</v>
      </c>
      <c r="T171" s="163">
        <f t="shared" si="67"/>
        <v>0</v>
      </c>
      <c r="U171" s="163">
        <f t="shared" si="67"/>
        <v>0</v>
      </c>
      <c r="V171" s="163">
        <f t="shared" si="67"/>
        <v>0</v>
      </c>
      <c r="W171" s="163">
        <f t="shared" si="67"/>
        <v>0</v>
      </c>
      <c r="X171" s="163">
        <f t="shared" si="67"/>
        <v>0</v>
      </c>
      <c r="Y171" s="163">
        <f t="shared" si="67"/>
        <v>0</v>
      </c>
      <c r="Z171" s="163">
        <f t="shared" si="67"/>
        <v>0</v>
      </c>
      <c r="AA171" s="163">
        <f t="shared" si="67"/>
        <v>0</v>
      </c>
      <c r="AB171" s="163">
        <f t="shared" si="67"/>
        <v>0</v>
      </c>
      <c r="AC171" s="163">
        <f t="shared" si="67"/>
        <v>0</v>
      </c>
      <c r="AD171" s="163">
        <f t="shared" si="67"/>
        <v>0</v>
      </c>
      <c r="AE171" s="163">
        <f t="shared" si="67"/>
        <v>0</v>
      </c>
      <c r="AF171" s="163">
        <f t="shared" si="67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64"/>
        <v>0</v>
      </c>
      <c r="D172" s="163">
        <f t="shared" si="64"/>
        <v>0</v>
      </c>
      <c r="E172" s="163">
        <f t="shared" si="64"/>
        <v>0</v>
      </c>
      <c r="F172" s="163">
        <f t="shared" si="64"/>
        <v>0</v>
      </c>
      <c r="G172" s="163">
        <f t="shared" si="64"/>
        <v>0</v>
      </c>
      <c r="H172" s="163">
        <f t="shared" si="64"/>
        <v>0</v>
      </c>
      <c r="I172" s="163">
        <f t="shared" si="64"/>
        <v>0</v>
      </c>
      <c r="J172" s="163">
        <f t="shared" si="64"/>
        <v>0</v>
      </c>
      <c r="K172" s="163">
        <f t="shared" si="64"/>
        <v>0</v>
      </c>
      <c r="L172" s="163">
        <f t="shared" si="64"/>
        <v>0</v>
      </c>
      <c r="M172" s="163">
        <f t="shared" si="65"/>
        <v>0</v>
      </c>
      <c r="N172" s="163">
        <f t="shared" si="65"/>
        <v>0</v>
      </c>
      <c r="O172" s="163">
        <f t="shared" si="65"/>
        <v>0</v>
      </c>
      <c r="P172" s="163">
        <f t="shared" si="65"/>
        <v>0</v>
      </c>
      <c r="Q172" s="163">
        <f t="shared" si="66"/>
        <v>0</v>
      </c>
      <c r="R172" s="163">
        <f t="shared" si="66"/>
        <v>0</v>
      </c>
      <c r="S172" s="163">
        <f t="shared" si="66"/>
        <v>0</v>
      </c>
      <c r="T172" s="163">
        <f t="shared" si="67"/>
        <v>0</v>
      </c>
      <c r="U172" s="163">
        <f t="shared" si="67"/>
        <v>0</v>
      </c>
      <c r="V172" s="163">
        <f t="shared" si="67"/>
        <v>0</v>
      </c>
      <c r="W172" s="163">
        <f t="shared" si="67"/>
        <v>0</v>
      </c>
      <c r="X172" s="163">
        <f t="shared" si="67"/>
        <v>0</v>
      </c>
      <c r="Y172" s="163">
        <f t="shared" si="67"/>
        <v>0</v>
      </c>
      <c r="Z172" s="163">
        <f t="shared" si="67"/>
        <v>0</v>
      </c>
      <c r="AA172" s="163">
        <f t="shared" si="67"/>
        <v>0</v>
      </c>
      <c r="AB172" s="163">
        <f t="shared" si="67"/>
        <v>0</v>
      </c>
      <c r="AC172" s="163">
        <f t="shared" si="67"/>
        <v>0</v>
      </c>
      <c r="AD172" s="163">
        <f t="shared" si="67"/>
        <v>0</v>
      </c>
      <c r="AE172" s="163">
        <f t="shared" si="67"/>
        <v>0</v>
      </c>
      <c r="AF172" s="163">
        <f t="shared" si="67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64"/>
        <v>0</v>
      </c>
      <c r="D173" s="163">
        <f t="shared" si="64"/>
        <v>0</v>
      </c>
      <c r="E173" s="163">
        <f t="shared" si="64"/>
        <v>0</v>
      </c>
      <c r="F173" s="163">
        <f t="shared" si="64"/>
        <v>0</v>
      </c>
      <c r="G173" s="163">
        <f t="shared" si="64"/>
        <v>0</v>
      </c>
      <c r="H173" s="163">
        <f t="shared" si="64"/>
        <v>0</v>
      </c>
      <c r="I173" s="163">
        <f t="shared" si="64"/>
        <v>0</v>
      </c>
      <c r="J173" s="163">
        <f t="shared" si="64"/>
        <v>0</v>
      </c>
      <c r="K173" s="163">
        <f t="shared" si="64"/>
        <v>0</v>
      </c>
      <c r="L173" s="163">
        <f t="shared" si="64"/>
        <v>0</v>
      </c>
      <c r="M173" s="163">
        <f t="shared" si="65"/>
        <v>0</v>
      </c>
      <c r="N173" s="163">
        <f t="shared" si="65"/>
        <v>0</v>
      </c>
      <c r="O173" s="163">
        <f t="shared" si="65"/>
        <v>0</v>
      </c>
      <c r="P173" s="163">
        <f t="shared" si="65"/>
        <v>0</v>
      </c>
      <c r="Q173" s="163">
        <f t="shared" si="66"/>
        <v>0</v>
      </c>
      <c r="R173" s="163">
        <f t="shared" si="66"/>
        <v>0</v>
      </c>
      <c r="S173" s="163">
        <f t="shared" si="66"/>
        <v>0</v>
      </c>
      <c r="T173" s="163">
        <f t="shared" si="67"/>
        <v>0</v>
      </c>
      <c r="U173" s="163">
        <f t="shared" si="67"/>
        <v>0</v>
      </c>
      <c r="V173" s="163">
        <f t="shared" si="67"/>
        <v>0</v>
      </c>
      <c r="W173" s="163">
        <f t="shared" si="67"/>
        <v>0</v>
      </c>
      <c r="X173" s="163">
        <f t="shared" si="67"/>
        <v>0</v>
      </c>
      <c r="Y173" s="163">
        <f t="shared" si="67"/>
        <v>0</v>
      </c>
      <c r="Z173" s="163">
        <f t="shared" si="67"/>
        <v>0</v>
      </c>
      <c r="AA173" s="163">
        <f t="shared" si="67"/>
        <v>0</v>
      </c>
      <c r="AB173" s="163">
        <f t="shared" si="67"/>
        <v>0</v>
      </c>
      <c r="AC173" s="163">
        <f t="shared" si="67"/>
        <v>0</v>
      </c>
      <c r="AD173" s="163">
        <f t="shared" si="67"/>
        <v>0</v>
      </c>
      <c r="AE173" s="163">
        <f t="shared" si="67"/>
        <v>0</v>
      </c>
      <c r="AF173" s="163">
        <f t="shared" si="67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64"/>
        <v>0</v>
      </c>
      <c r="D174" s="163">
        <f t="shared" si="64"/>
        <v>0</v>
      </c>
      <c r="E174" s="163">
        <f t="shared" si="64"/>
        <v>0</v>
      </c>
      <c r="F174" s="163">
        <f t="shared" si="64"/>
        <v>0</v>
      </c>
      <c r="G174" s="163">
        <f t="shared" si="64"/>
        <v>0</v>
      </c>
      <c r="H174" s="163">
        <f t="shared" si="64"/>
        <v>0</v>
      </c>
      <c r="I174" s="163">
        <f t="shared" si="64"/>
        <v>0</v>
      </c>
      <c r="J174" s="163">
        <f t="shared" si="64"/>
        <v>0</v>
      </c>
      <c r="K174" s="163">
        <f t="shared" si="64"/>
        <v>0</v>
      </c>
      <c r="L174" s="163">
        <f t="shared" si="64"/>
        <v>0</v>
      </c>
      <c r="M174" s="163">
        <f t="shared" si="65"/>
        <v>0</v>
      </c>
      <c r="N174" s="163">
        <f t="shared" si="65"/>
        <v>0</v>
      </c>
      <c r="O174" s="163">
        <f t="shared" si="65"/>
        <v>0</v>
      </c>
      <c r="P174" s="163">
        <f t="shared" si="65"/>
        <v>0</v>
      </c>
      <c r="Q174" s="163">
        <f t="shared" si="66"/>
        <v>0</v>
      </c>
      <c r="R174" s="163">
        <f t="shared" si="66"/>
        <v>0</v>
      </c>
      <c r="S174" s="163">
        <f t="shared" si="66"/>
        <v>0</v>
      </c>
      <c r="T174" s="163">
        <f t="shared" si="67"/>
        <v>0</v>
      </c>
      <c r="U174" s="163">
        <f t="shared" si="67"/>
        <v>0</v>
      </c>
      <c r="V174" s="163">
        <f t="shared" si="67"/>
        <v>0</v>
      </c>
      <c r="W174" s="163">
        <f t="shared" si="67"/>
        <v>0</v>
      </c>
      <c r="X174" s="163">
        <f t="shared" si="67"/>
        <v>0</v>
      </c>
      <c r="Y174" s="163">
        <f t="shared" si="67"/>
        <v>0</v>
      </c>
      <c r="Z174" s="163">
        <f t="shared" si="67"/>
        <v>0</v>
      </c>
      <c r="AA174" s="163">
        <f t="shared" si="67"/>
        <v>0</v>
      </c>
      <c r="AB174" s="163">
        <f t="shared" si="67"/>
        <v>0</v>
      </c>
      <c r="AC174" s="163">
        <f t="shared" si="67"/>
        <v>0</v>
      </c>
      <c r="AD174" s="163">
        <f t="shared" si="67"/>
        <v>0</v>
      </c>
      <c r="AE174" s="163">
        <f t="shared" si="67"/>
        <v>0</v>
      </c>
      <c r="AF174" s="163">
        <f t="shared" si="67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64"/>
        <v>0</v>
      </c>
      <c r="D175" s="163">
        <f t="shared" si="64"/>
        <v>0</v>
      </c>
      <c r="E175" s="163">
        <f t="shared" si="64"/>
        <v>0</v>
      </c>
      <c r="F175" s="163">
        <f t="shared" si="64"/>
        <v>0</v>
      </c>
      <c r="G175" s="163">
        <f t="shared" si="64"/>
        <v>0</v>
      </c>
      <c r="H175" s="163">
        <f t="shared" si="64"/>
        <v>0</v>
      </c>
      <c r="I175" s="163">
        <f t="shared" si="64"/>
        <v>0</v>
      </c>
      <c r="J175" s="163">
        <f t="shared" si="64"/>
        <v>0</v>
      </c>
      <c r="K175" s="163">
        <f t="shared" si="64"/>
        <v>0</v>
      </c>
      <c r="L175" s="163">
        <f t="shared" si="64"/>
        <v>0</v>
      </c>
      <c r="M175" s="163">
        <f t="shared" si="65"/>
        <v>0</v>
      </c>
      <c r="N175" s="163">
        <f t="shared" si="65"/>
        <v>0</v>
      </c>
      <c r="O175" s="163">
        <f t="shared" si="65"/>
        <v>0</v>
      </c>
      <c r="P175" s="163">
        <f t="shared" si="65"/>
        <v>0</v>
      </c>
      <c r="Q175" s="163">
        <f t="shared" si="66"/>
        <v>0</v>
      </c>
      <c r="R175" s="163">
        <f t="shared" si="66"/>
        <v>0</v>
      </c>
      <c r="S175" s="163">
        <f t="shared" si="66"/>
        <v>0</v>
      </c>
      <c r="T175" s="163">
        <f t="shared" si="67"/>
        <v>0</v>
      </c>
      <c r="U175" s="163">
        <f t="shared" si="67"/>
        <v>0</v>
      </c>
      <c r="V175" s="163">
        <f t="shared" si="67"/>
        <v>0</v>
      </c>
      <c r="W175" s="163">
        <f t="shared" si="67"/>
        <v>0</v>
      </c>
      <c r="X175" s="163">
        <f t="shared" si="67"/>
        <v>0</v>
      </c>
      <c r="Y175" s="163">
        <f t="shared" si="67"/>
        <v>0</v>
      </c>
      <c r="Z175" s="163">
        <f t="shared" si="67"/>
        <v>0</v>
      </c>
      <c r="AA175" s="163">
        <f t="shared" si="67"/>
        <v>0</v>
      </c>
      <c r="AB175" s="163">
        <f t="shared" si="67"/>
        <v>0</v>
      </c>
      <c r="AC175" s="163">
        <f t="shared" si="67"/>
        <v>0</v>
      </c>
      <c r="AD175" s="163">
        <f t="shared" si="67"/>
        <v>0</v>
      </c>
      <c r="AE175" s="163">
        <f t="shared" si="67"/>
        <v>0</v>
      </c>
      <c r="AF175" s="163">
        <f t="shared" si="67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64"/>
        <v>0</v>
      </c>
      <c r="D176" s="163">
        <f t="shared" si="64"/>
        <v>0</v>
      </c>
      <c r="E176" s="163">
        <f t="shared" si="64"/>
        <v>0</v>
      </c>
      <c r="F176" s="163">
        <f t="shared" si="64"/>
        <v>0</v>
      </c>
      <c r="G176" s="163">
        <f t="shared" si="64"/>
        <v>0</v>
      </c>
      <c r="H176" s="163">
        <f t="shared" si="64"/>
        <v>0</v>
      </c>
      <c r="I176" s="163">
        <f t="shared" si="64"/>
        <v>0</v>
      </c>
      <c r="J176" s="163">
        <f t="shared" si="64"/>
        <v>0</v>
      </c>
      <c r="K176" s="163">
        <f t="shared" si="64"/>
        <v>0</v>
      </c>
      <c r="L176" s="163">
        <f t="shared" si="64"/>
        <v>0</v>
      </c>
      <c r="M176" s="163">
        <f t="shared" si="65"/>
        <v>0</v>
      </c>
      <c r="N176" s="163">
        <f t="shared" si="65"/>
        <v>0</v>
      </c>
      <c r="O176" s="163">
        <f t="shared" si="65"/>
        <v>0</v>
      </c>
      <c r="P176" s="163">
        <f t="shared" si="65"/>
        <v>0</v>
      </c>
      <c r="Q176" s="163">
        <f t="shared" si="66"/>
        <v>0</v>
      </c>
      <c r="R176" s="163">
        <f t="shared" si="66"/>
        <v>0</v>
      </c>
      <c r="S176" s="163">
        <f t="shared" si="66"/>
        <v>0</v>
      </c>
      <c r="T176" s="163">
        <f t="shared" si="67"/>
        <v>0</v>
      </c>
      <c r="U176" s="163">
        <f t="shared" si="67"/>
        <v>0</v>
      </c>
      <c r="V176" s="163">
        <f t="shared" si="67"/>
        <v>0</v>
      </c>
      <c r="W176" s="163">
        <f t="shared" si="67"/>
        <v>0</v>
      </c>
      <c r="X176" s="163">
        <f t="shared" si="67"/>
        <v>0</v>
      </c>
      <c r="Y176" s="163">
        <f t="shared" si="67"/>
        <v>0</v>
      </c>
      <c r="Z176" s="163">
        <f t="shared" si="67"/>
        <v>0</v>
      </c>
      <c r="AA176" s="163">
        <f t="shared" si="67"/>
        <v>0</v>
      </c>
      <c r="AB176" s="163">
        <f t="shared" si="67"/>
        <v>0</v>
      </c>
      <c r="AC176" s="163">
        <f t="shared" si="67"/>
        <v>0</v>
      </c>
      <c r="AD176" s="163">
        <f t="shared" si="67"/>
        <v>0</v>
      </c>
      <c r="AE176" s="163">
        <f t="shared" si="67"/>
        <v>0</v>
      </c>
      <c r="AF176" s="163">
        <f t="shared" si="67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64"/>
        <v>0</v>
      </c>
      <c r="D177" s="163">
        <f t="shared" si="64"/>
        <v>0</v>
      </c>
      <c r="E177" s="163">
        <f t="shared" si="64"/>
        <v>0</v>
      </c>
      <c r="F177" s="163">
        <f t="shared" si="64"/>
        <v>0</v>
      </c>
      <c r="G177" s="163">
        <f t="shared" si="64"/>
        <v>0</v>
      </c>
      <c r="H177" s="163">
        <f t="shared" si="64"/>
        <v>0</v>
      </c>
      <c r="I177" s="163">
        <f t="shared" si="64"/>
        <v>0</v>
      </c>
      <c r="J177" s="163">
        <f t="shared" si="64"/>
        <v>0</v>
      </c>
      <c r="K177" s="163">
        <f t="shared" si="64"/>
        <v>0</v>
      </c>
      <c r="L177" s="163">
        <f t="shared" si="64"/>
        <v>0</v>
      </c>
      <c r="M177" s="163">
        <f t="shared" si="65"/>
        <v>0</v>
      </c>
      <c r="N177" s="163">
        <f t="shared" si="65"/>
        <v>0</v>
      </c>
      <c r="O177" s="163">
        <f t="shared" si="65"/>
        <v>0</v>
      </c>
      <c r="P177" s="163">
        <f t="shared" si="65"/>
        <v>0</v>
      </c>
      <c r="Q177" s="163">
        <f t="shared" si="66"/>
        <v>0</v>
      </c>
      <c r="R177" s="163">
        <f t="shared" si="66"/>
        <v>0</v>
      </c>
      <c r="S177" s="163">
        <f t="shared" si="66"/>
        <v>0</v>
      </c>
      <c r="T177" s="163">
        <f t="shared" si="67"/>
        <v>0</v>
      </c>
      <c r="U177" s="163">
        <f t="shared" si="67"/>
        <v>0</v>
      </c>
      <c r="V177" s="163">
        <f t="shared" si="67"/>
        <v>0</v>
      </c>
      <c r="W177" s="163">
        <f t="shared" si="67"/>
        <v>0</v>
      </c>
      <c r="X177" s="163">
        <f t="shared" si="67"/>
        <v>0</v>
      </c>
      <c r="Y177" s="163">
        <f t="shared" si="67"/>
        <v>0</v>
      </c>
      <c r="Z177" s="163">
        <f t="shared" si="67"/>
        <v>0</v>
      </c>
      <c r="AA177" s="163">
        <f t="shared" si="67"/>
        <v>0</v>
      </c>
      <c r="AB177" s="163">
        <f t="shared" si="67"/>
        <v>0</v>
      </c>
      <c r="AC177" s="163">
        <f t="shared" si="67"/>
        <v>0</v>
      </c>
      <c r="AD177" s="163">
        <f t="shared" si="67"/>
        <v>0</v>
      </c>
      <c r="AE177" s="163">
        <f t="shared" si="67"/>
        <v>0</v>
      </c>
      <c r="AF177" s="163">
        <f t="shared" si="67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64"/>
        <v>0</v>
      </c>
      <c r="D178" s="163">
        <f t="shared" si="64"/>
        <v>0</v>
      </c>
      <c r="E178" s="163">
        <f t="shared" si="64"/>
        <v>0</v>
      </c>
      <c r="F178" s="163">
        <f t="shared" si="64"/>
        <v>0</v>
      </c>
      <c r="G178" s="163">
        <f t="shared" si="64"/>
        <v>0</v>
      </c>
      <c r="H178" s="163">
        <f t="shared" si="64"/>
        <v>0</v>
      </c>
      <c r="I178" s="163">
        <f t="shared" si="64"/>
        <v>0</v>
      </c>
      <c r="J178" s="163">
        <f t="shared" si="64"/>
        <v>0</v>
      </c>
      <c r="K178" s="163">
        <f t="shared" si="64"/>
        <v>0</v>
      </c>
      <c r="L178" s="163">
        <f t="shared" si="64"/>
        <v>0</v>
      </c>
      <c r="M178" s="163">
        <f t="shared" si="65"/>
        <v>0</v>
      </c>
      <c r="N178" s="163">
        <f t="shared" si="65"/>
        <v>0</v>
      </c>
      <c r="O178" s="163">
        <f t="shared" si="65"/>
        <v>0</v>
      </c>
      <c r="P178" s="163">
        <f t="shared" si="65"/>
        <v>0</v>
      </c>
      <c r="Q178" s="163">
        <f t="shared" si="66"/>
        <v>0</v>
      </c>
      <c r="R178" s="163">
        <f t="shared" si="66"/>
        <v>0</v>
      </c>
      <c r="S178" s="163">
        <f t="shared" si="66"/>
        <v>0</v>
      </c>
      <c r="T178" s="163">
        <f t="shared" si="67"/>
        <v>0</v>
      </c>
      <c r="U178" s="163">
        <f t="shared" si="67"/>
        <v>0</v>
      </c>
      <c r="V178" s="163">
        <f t="shared" si="67"/>
        <v>0</v>
      </c>
      <c r="W178" s="163">
        <f t="shared" si="67"/>
        <v>0</v>
      </c>
      <c r="X178" s="163">
        <f t="shared" si="67"/>
        <v>0</v>
      </c>
      <c r="Y178" s="163">
        <f t="shared" si="67"/>
        <v>0</v>
      </c>
      <c r="Z178" s="163">
        <f t="shared" si="67"/>
        <v>0</v>
      </c>
      <c r="AA178" s="163">
        <f t="shared" si="67"/>
        <v>0</v>
      </c>
      <c r="AB178" s="163">
        <f t="shared" si="67"/>
        <v>0</v>
      </c>
      <c r="AC178" s="163">
        <f t="shared" si="67"/>
        <v>0</v>
      </c>
      <c r="AD178" s="163">
        <f t="shared" si="67"/>
        <v>0</v>
      </c>
      <c r="AE178" s="163">
        <f t="shared" si="67"/>
        <v>0</v>
      </c>
      <c r="AF178" s="163">
        <f t="shared" si="67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64"/>
        <v>0</v>
      </c>
      <c r="D179" s="163">
        <f t="shared" si="64"/>
        <v>0</v>
      </c>
      <c r="E179" s="163">
        <f t="shared" si="64"/>
        <v>0</v>
      </c>
      <c r="F179" s="163">
        <f t="shared" si="64"/>
        <v>0</v>
      </c>
      <c r="G179" s="163">
        <f t="shared" si="64"/>
        <v>0</v>
      </c>
      <c r="H179" s="163">
        <f t="shared" si="64"/>
        <v>0</v>
      </c>
      <c r="I179" s="163">
        <f t="shared" si="64"/>
        <v>0</v>
      </c>
      <c r="J179" s="163">
        <f t="shared" si="64"/>
        <v>0</v>
      </c>
      <c r="K179" s="163">
        <f t="shared" si="64"/>
        <v>0</v>
      </c>
      <c r="L179" s="163">
        <f t="shared" si="64"/>
        <v>0</v>
      </c>
      <c r="M179" s="163">
        <f t="shared" si="65"/>
        <v>0</v>
      </c>
      <c r="N179" s="163">
        <f t="shared" si="65"/>
        <v>0</v>
      </c>
      <c r="O179" s="163">
        <f t="shared" si="65"/>
        <v>0</v>
      </c>
      <c r="P179" s="163">
        <f t="shared" si="65"/>
        <v>0</v>
      </c>
      <c r="Q179" s="163">
        <f t="shared" si="66"/>
        <v>0</v>
      </c>
      <c r="R179" s="163">
        <f t="shared" si="66"/>
        <v>0</v>
      </c>
      <c r="S179" s="163">
        <f t="shared" si="66"/>
        <v>0</v>
      </c>
      <c r="T179" s="163">
        <f t="shared" si="67"/>
        <v>0</v>
      </c>
      <c r="U179" s="163">
        <f t="shared" si="67"/>
        <v>0</v>
      </c>
      <c r="V179" s="163">
        <f t="shared" si="67"/>
        <v>0</v>
      </c>
      <c r="W179" s="163">
        <f t="shared" si="67"/>
        <v>0</v>
      </c>
      <c r="X179" s="163">
        <f t="shared" si="67"/>
        <v>0</v>
      </c>
      <c r="Y179" s="163">
        <f t="shared" si="67"/>
        <v>0</v>
      </c>
      <c r="Z179" s="163">
        <f t="shared" si="67"/>
        <v>0</v>
      </c>
      <c r="AA179" s="163">
        <f t="shared" si="67"/>
        <v>0</v>
      </c>
      <c r="AB179" s="163">
        <f t="shared" si="67"/>
        <v>0</v>
      </c>
      <c r="AC179" s="163">
        <f t="shared" si="67"/>
        <v>0</v>
      </c>
      <c r="AD179" s="163">
        <f t="shared" si="67"/>
        <v>0</v>
      </c>
      <c r="AE179" s="163">
        <f t="shared" si="67"/>
        <v>0</v>
      </c>
      <c r="AF179" s="163">
        <f t="shared" si="67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64"/>
        <v>0</v>
      </c>
      <c r="D180" s="163">
        <f t="shared" si="64"/>
        <v>0</v>
      </c>
      <c r="E180" s="163">
        <f t="shared" si="64"/>
        <v>0</v>
      </c>
      <c r="F180" s="163">
        <f t="shared" si="64"/>
        <v>0</v>
      </c>
      <c r="G180" s="163">
        <f t="shared" si="64"/>
        <v>0</v>
      </c>
      <c r="H180" s="163">
        <f t="shared" si="64"/>
        <v>0</v>
      </c>
      <c r="I180" s="163">
        <f t="shared" si="64"/>
        <v>0</v>
      </c>
      <c r="J180" s="163">
        <f t="shared" si="64"/>
        <v>0</v>
      </c>
      <c r="K180" s="163">
        <f t="shared" si="64"/>
        <v>0</v>
      </c>
      <c r="L180" s="163">
        <f t="shared" si="64"/>
        <v>0</v>
      </c>
      <c r="M180" s="163">
        <f t="shared" si="65"/>
        <v>0</v>
      </c>
      <c r="N180" s="163">
        <f t="shared" si="65"/>
        <v>0</v>
      </c>
      <c r="O180" s="163">
        <f t="shared" si="65"/>
        <v>0</v>
      </c>
      <c r="P180" s="163">
        <f t="shared" si="65"/>
        <v>0</v>
      </c>
      <c r="Q180" s="163">
        <f t="shared" si="66"/>
        <v>0</v>
      </c>
      <c r="R180" s="163">
        <f t="shared" si="66"/>
        <v>0</v>
      </c>
      <c r="S180" s="163">
        <f t="shared" si="66"/>
        <v>0</v>
      </c>
      <c r="T180" s="163">
        <f t="shared" si="67"/>
        <v>0</v>
      </c>
      <c r="U180" s="163">
        <f t="shared" si="67"/>
        <v>0</v>
      </c>
      <c r="V180" s="163">
        <f t="shared" si="67"/>
        <v>0</v>
      </c>
      <c r="W180" s="163">
        <f t="shared" si="67"/>
        <v>0</v>
      </c>
      <c r="X180" s="163">
        <f t="shared" si="67"/>
        <v>0</v>
      </c>
      <c r="Y180" s="163">
        <f t="shared" si="67"/>
        <v>0</v>
      </c>
      <c r="Z180" s="163">
        <f t="shared" si="67"/>
        <v>0</v>
      </c>
      <c r="AA180" s="163">
        <f t="shared" si="67"/>
        <v>0</v>
      </c>
      <c r="AB180" s="163">
        <f t="shared" si="67"/>
        <v>0</v>
      </c>
      <c r="AC180" s="163">
        <f t="shared" si="67"/>
        <v>0</v>
      </c>
      <c r="AD180" s="163">
        <f t="shared" si="67"/>
        <v>0</v>
      </c>
      <c r="AE180" s="163">
        <f t="shared" si="67"/>
        <v>0</v>
      </c>
      <c r="AF180" s="176">
        <f t="shared" si="67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64"/>
        <v>0</v>
      </c>
      <c r="D181" s="163">
        <f t="shared" si="64"/>
        <v>0</v>
      </c>
      <c r="E181" s="163">
        <f t="shared" si="64"/>
        <v>0</v>
      </c>
      <c r="F181" s="163">
        <f t="shared" si="64"/>
        <v>0</v>
      </c>
      <c r="G181" s="163">
        <f t="shared" si="64"/>
        <v>0</v>
      </c>
      <c r="H181" s="163">
        <f t="shared" si="64"/>
        <v>0</v>
      </c>
      <c r="I181" s="163">
        <f t="shared" si="64"/>
        <v>0</v>
      </c>
      <c r="J181" s="163">
        <f t="shared" si="64"/>
        <v>0</v>
      </c>
      <c r="K181" s="163">
        <f t="shared" si="64"/>
        <v>0</v>
      </c>
      <c r="L181" s="163">
        <f t="shared" si="64"/>
        <v>0</v>
      </c>
      <c r="M181" s="163">
        <f t="shared" si="65"/>
        <v>0</v>
      </c>
      <c r="N181" s="163">
        <f t="shared" si="65"/>
        <v>0</v>
      </c>
      <c r="O181" s="163">
        <f t="shared" si="65"/>
        <v>0</v>
      </c>
      <c r="P181" s="163">
        <f t="shared" si="65"/>
        <v>0</v>
      </c>
      <c r="Q181" s="163">
        <f t="shared" si="66"/>
        <v>0</v>
      </c>
      <c r="R181" s="163">
        <f t="shared" si="66"/>
        <v>0</v>
      </c>
      <c r="S181" s="163">
        <f t="shared" si="66"/>
        <v>0</v>
      </c>
      <c r="T181" s="163">
        <f t="shared" si="67"/>
        <v>0</v>
      </c>
      <c r="U181" s="163">
        <f t="shared" si="67"/>
        <v>0</v>
      </c>
      <c r="V181" s="163">
        <f t="shared" si="67"/>
        <v>0</v>
      </c>
      <c r="W181" s="163">
        <f t="shared" si="67"/>
        <v>0</v>
      </c>
      <c r="X181" s="163">
        <f t="shared" si="67"/>
        <v>0</v>
      </c>
      <c r="Y181" s="163">
        <f t="shared" si="67"/>
        <v>0</v>
      </c>
      <c r="Z181" s="163">
        <f t="shared" si="67"/>
        <v>0</v>
      </c>
      <c r="AA181" s="163">
        <f t="shared" si="67"/>
        <v>0</v>
      </c>
      <c r="AB181" s="163">
        <f t="shared" si="67"/>
        <v>0</v>
      </c>
      <c r="AC181" s="163">
        <f t="shared" si="67"/>
        <v>0</v>
      </c>
      <c r="AD181" s="163">
        <f t="shared" si="67"/>
        <v>0</v>
      </c>
      <c r="AE181" s="163">
        <f t="shared" si="67"/>
        <v>0</v>
      </c>
      <c r="AF181" s="176">
        <f t="shared" si="67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64"/>
        <v>0</v>
      </c>
      <c r="D182" s="163">
        <f t="shared" si="64"/>
        <v>0</v>
      </c>
      <c r="E182" s="163">
        <f t="shared" si="64"/>
        <v>0</v>
      </c>
      <c r="F182" s="163">
        <f t="shared" si="64"/>
        <v>0</v>
      </c>
      <c r="G182" s="163">
        <f t="shared" si="64"/>
        <v>0</v>
      </c>
      <c r="H182" s="163">
        <f t="shared" si="64"/>
        <v>0</v>
      </c>
      <c r="I182" s="163">
        <f t="shared" si="64"/>
        <v>0</v>
      </c>
      <c r="J182" s="163">
        <f t="shared" si="64"/>
        <v>0</v>
      </c>
      <c r="K182" s="163">
        <f t="shared" si="64"/>
        <v>0</v>
      </c>
      <c r="L182" s="163">
        <f t="shared" si="64"/>
        <v>0</v>
      </c>
      <c r="M182" s="163">
        <f t="shared" si="65"/>
        <v>0</v>
      </c>
      <c r="N182" s="163">
        <f t="shared" si="65"/>
        <v>0</v>
      </c>
      <c r="O182" s="163">
        <f t="shared" si="65"/>
        <v>0</v>
      </c>
      <c r="P182" s="163">
        <f t="shared" si="65"/>
        <v>0</v>
      </c>
      <c r="Q182" s="163">
        <f t="shared" si="66"/>
        <v>0</v>
      </c>
      <c r="R182" s="163">
        <f t="shared" si="66"/>
        <v>0</v>
      </c>
      <c r="S182" s="163">
        <f t="shared" si="66"/>
        <v>0</v>
      </c>
      <c r="T182" s="163">
        <f t="shared" si="67"/>
        <v>0</v>
      </c>
      <c r="U182" s="163">
        <f t="shared" si="67"/>
        <v>0</v>
      </c>
      <c r="V182" s="163">
        <f t="shared" si="67"/>
        <v>0</v>
      </c>
      <c r="W182" s="163">
        <f t="shared" si="67"/>
        <v>0</v>
      </c>
      <c r="X182" s="163">
        <f t="shared" si="67"/>
        <v>0</v>
      </c>
      <c r="Y182" s="163">
        <f t="shared" si="67"/>
        <v>0</v>
      </c>
      <c r="Z182" s="163">
        <f t="shared" si="67"/>
        <v>0</v>
      </c>
      <c r="AA182" s="163">
        <f t="shared" si="67"/>
        <v>0</v>
      </c>
      <c r="AB182" s="163">
        <f t="shared" si="67"/>
        <v>0</v>
      </c>
      <c r="AC182" s="163">
        <f t="shared" si="67"/>
        <v>0</v>
      </c>
      <c r="AD182" s="163">
        <f t="shared" si="67"/>
        <v>0</v>
      </c>
      <c r="AE182" s="163">
        <f t="shared" si="67"/>
        <v>0</v>
      </c>
      <c r="AF182" s="176">
        <f t="shared" si="67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64"/>
        <v>0</v>
      </c>
      <c r="D183" s="163">
        <f t="shared" si="64"/>
        <v>0</v>
      </c>
      <c r="E183" s="163">
        <f t="shared" si="64"/>
        <v>0</v>
      </c>
      <c r="F183" s="163">
        <f t="shared" si="64"/>
        <v>0</v>
      </c>
      <c r="G183" s="163">
        <f t="shared" si="64"/>
        <v>0</v>
      </c>
      <c r="H183" s="163">
        <f t="shared" si="64"/>
        <v>0</v>
      </c>
      <c r="I183" s="163">
        <f t="shared" si="64"/>
        <v>0</v>
      </c>
      <c r="J183" s="163">
        <f t="shared" si="64"/>
        <v>0</v>
      </c>
      <c r="K183" s="163">
        <f t="shared" si="64"/>
        <v>0</v>
      </c>
      <c r="L183" s="163">
        <f t="shared" si="64"/>
        <v>0</v>
      </c>
      <c r="M183" s="163">
        <f t="shared" si="65"/>
        <v>0</v>
      </c>
      <c r="N183" s="163">
        <f t="shared" si="65"/>
        <v>0</v>
      </c>
      <c r="O183" s="163">
        <f t="shared" si="65"/>
        <v>0</v>
      </c>
      <c r="P183" s="163">
        <f t="shared" si="65"/>
        <v>0</v>
      </c>
      <c r="Q183" s="163">
        <f t="shared" si="66"/>
        <v>0</v>
      </c>
      <c r="R183" s="163">
        <f t="shared" si="66"/>
        <v>0</v>
      </c>
      <c r="S183" s="163">
        <f t="shared" si="66"/>
        <v>0</v>
      </c>
      <c r="T183" s="163">
        <f t="shared" si="67"/>
        <v>0</v>
      </c>
      <c r="U183" s="163">
        <f t="shared" si="67"/>
        <v>0</v>
      </c>
      <c r="V183" s="163">
        <f t="shared" si="67"/>
        <v>0</v>
      </c>
      <c r="W183" s="163">
        <f t="shared" si="67"/>
        <v>0</v>
      </c>
      <c r="X183" s="163">
        <f t="shared" si="67"/>
        <v>0</v>
      </c>
      <c r="Y183" s="163">
        <f t="shared" si="67"/>
        <v>0</v>
      </c>
      <c r="Z183" s="163">
        <f t="shared" si="67"/>
        <v>0</v>
      </c>
      <c r="AA183" s="163">
        <f t="shared" si="67"/>
        <v>0</v>
      </c>
      <c r="AB183" s="163">
        <f t="shared" si="67"/>
        <v>0</v>
      </c>
      <c r="AC183" s="163">
        <f t="shared" si="67"/>
        <v>0</v>
      </c>
      <c r="AD183" s="163">
        <f t="shared" si="67"/>
        <v>0</v>
      </c>
      <c r="AE183" s="163">
        <f t="shared" si="67"/>
        <v>0</v>
      </c>
      <c r="AF183" s="176">
        <f t="shared" si="67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64"/>
        <v>0</v>
      </c>
      <c r="D184" s="163">
        <f t="shared" si="64"/>
        <v>0</v>
      </c>
      <c r="E184" s="163">
        <f t="shared" si="64"/>
        <v>0</v>
      </c>
      <c r="F184" s="163">
        <f t="shared" si="64"/>
        <v>0</v>
      </c>
      <c r="G184" s="163">
        <f t="shared" si="64"/>
        <v>0</v>
      </c>
      <c r="H184" s="163">
        <f t="shared" si="64"/>
        <v>0</v>
      </c>
      <c r="I184" s="163">
        <f t="shared" si="64"/>
        <v>0</v>
      </c>
      <c r="J184" s="163">
        <f t="shared" si="64"/>
        <v>0</v>
      </c>
      <c r="K184" s="163">
        <f t="shared" si="64"/>
        <v>0</v>
      </c>
      <c r="L184" s="163">
        <f t="shared" si="64"/>
        <v>0</v>
      </c>
      <c r="M184" s="163">
        <f t="shared" si="65"/>
        <v>0</v>
      </c>
      <c r="N184" s="163">
        <f t="shared" si="65"/>
        <v>0</v>
      </c>
      <c r="O184" s="163">
        <f t="shared" si="65"/>
        <v>0</v>
      </c>
      <c r="P184" s="163">
        <f t="shared" si="65"/>
        <v>0</v>
      </c>
      <c r="Q184" s="163">
        <f t="shared" si="66"/>
        <v>0</v>
      </c>
      <c r="R184" s="163">
        <f t="shared" si="66"/>
        <v>0</v>
      </c>
      <c r="S184" s="163">
        <f t="shared" si="66"/>
        <v>0</v>
      </c>
      <c r="T184" s="163">
        <f t="shared" ref="T184:AF199" si="68">S184</f>
        <v>0</v>
      </c>
      <c r="U184" s="163">
        <f t="shared" si="68"/>
        <v>0</v>
      </c>
      <c r="V184" s="163">
        <f t="shared" si="68"/>
        <v>0</v>
      </c>
      <c r="W184" s="163">
        <f t="shared" si="68"/>
        <v>0</v>
      </c>
      <c r="X184" s="163">
        <f t="shared" si="68"/>
        <v>0</v>
      </c>
      <c r="Y184" s="163">
        <f t="shared" si="68"/>
        <v>0</v>
      </c>
      <c r="Z184" s="163">
        <f t="shared" si="68"/>
        <v>0</v>
      </c>
      <c r="AA184" s="163">
        <f t="shared" si="68"/>
        <v>0</v>
      </c>
      <c r="AB184" s="163">
        <f t="shared" si="67"/>
        <v>0</v>
      </c>
      <c r="AC184" s="163">
        <f t="shared" si="67"/>
        <v>0</v>
      </c>
      <c r="AD184" s="163">
        <f t="shared" si="68"/>
        <v>0</v>
      </c>
      <c r="AE184" s="163">
        <f t="shared" si="68"/>
        <v>0</v>
      </c>
      <c r="AF184" s="176">
        <f t="shared" si="68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L200" si="69">B185</f>
        <v>0</v>
      </c>
      <c r="D185" s="163">
        <f t="shared" si="69"/>
        <v>0</v>
      </c>
      <c r="E185" s="163">
        <f t="shared" si="69"/>
        <v>0</v>
      </c>
      <c r="F185" s="163">
        <f t="shared" si="69"/>
        <v>0</v>
      </c>
      <c r="G185" s="163">
        <f t="shared" si="69"/>
        <v>0</v>
      </c>
      <c r="H185" s="163">
        <f t="shared" si="69"/>
        <v>0</v>
      </c>
      <c r="I185" s="163">
        <f t="shared" si="69"/>
        <v>0</v>
      </c>
      <c r="J185" s="163">
        <f t="shared" si="69"/>
        <v>0</v>
      </c>
      <c r="K185" s="163">
        <f t="shared" si="69"/>
        <v>0</v>
      </c>
      <c r="L185" s="163">
        <f t="shared" si="69"/>
        <v>0</v>
      </c>
      <c r="M185" s="163">
        <f t="shared" si="65"/>
        <v>0</v>
      </c>
      <c r="N185" s="163">
        <f t="shared" si="65"/>
        <v>0</v>
      </c>
      <c r="O185" s="163">
        <f t="shared" si="65"/>
        <v>0</v>
      </c>
      <c r="P185" s="163">
        <f t="shared" si="65"/>
        <v>0</v>
      </c>
      <c r="Q185" s="163">
        <f t="shared" si="66"/>
        <v>0</v>
      </c>
      <c r="R185" s="163">
        <f t="shared" si="66"/>
        <v>0</v>
      </c>
      <c r="S185" s="163">
        <f t="shared" si="66"/>
        <v>0</v>
      </c>
      <c r="T185" s="163">
        <f t="shared" si="68"/>
        <v>0</v>
      </c>
      <c r="U185" s="163">
        <f t="shared" si="68"/>
        <v>0</v>
      </c>
      <c r="V185" s="163">
        <f t="shared" si="68"/>
        <v>0</v>
      </c>
      <c r="W185" s="163">
        <f t="shared" si="68"/>
        <v>0</v>
      </c>
      <c r="X185" s="163">
        <f t="shared" si="68"/>
        <v>0</v>
      </c>
      <c r="Y185" s="163">
        <f t="shared" si="68"/>
        <v>0</v>
      </c>
      <c r="Z185" s="163">
        <f t="shared" si="68"/>
        <v>0</v>
      </c>
      <c r="AA185" s="163">
        <f t="shared" si="68"/>
        <v>0</v>
      </c>
      <c r="AB185" s="163">
        <f t="shared" si="68"/>
        <v>0</v>
      </c>
      <c r="AC185" s="163">
        <f t="shared" si="68"/>
        <v>0</v>
      </c>
      <c r="AD185" s="163">
        <f t="shared" si="68"/>
        <v>0</v>
      </c>
      <c r="AE185" s="163">
        <f t="shared" si="68"/>
        <v>0</v>
      </c>
      <c r="AF185" s="176">
        <f t="shared" si="68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69"/>
        <v>0</v>
      </c>
      <c r="D186" s="163">
        <f t="shared" si="69"/>
        <v>0</v>
      </c>
      <c r="E186" s="163">
        <f t="shared" si="69"/>
        <v>0</v>
      </c>
      <c r="F186" s="163">
        <f t="shared" si="69"/>
        <v>0</v>
      </c>
      <c r="G186" s="163">
        <f t="shared" si="69"/>
        <v>0</v>
      </c>
      <c r="H186" s="163">
        <f t="shared" si="69"/>
        <v>0</v>
      </c>
      <c r="I186" s="163">
        <f t="shared" si="69"/>
        <v>0</v>
      </c>
      <c r="J186" s="163">
        <f t="shared" si="69"/>
        <v>0</v>
      </c>
      <c r="K186" s="163">
        <f t="shared" si="69"/>
        <v>0</v>
      </c>
      <c r="L186" s="163">
        <f t="shared" si="69"/>
        <v>0</v>
      </c>
      <c r="M186" s="163">
        <f t="shared" si="65"/>
        <v>0</v>
      </c>
      <c r="N186" s="163">
        <f t="shared" si="65"/>
        <v>0</v>
      </c>
      <c r="O186" s="163">
        <f t="shared" si="65"/>
        <v>0</v>
      </c>
      <c r="P186" s="163">
        <f t="shared" si="65"/>
        <v>0</v>
      </c>
      <c r="Q186" s="163">
        <f t="shared" si="66"/>
        <v>0</v>
      </c>
      <c r="R186" s="163">
        <f t="shared" si="66"/>
        <v>0</v>
      </c>
      <c r="S186" s="163">
        <f t="shared" si="66"/>
        <v>0</v>
      </c>
      <c r="T186" s="163">
        <f t="shared" si="68"/>
        <v>0</v>
      </c>
      <c r="U186" s="163">
        <f t="shared" si="68"/>
        <v>0</v>
      </c>
      <c r="V186" s="163">
        <f t="shared" si="68"/>
        <v>0</v>
      </c>
      <c r="W186" s="163">
        <f t="shared" si="68"/>
        <v>0</v>
      </c>
      <c r="X186" s="163">
        <f t="shared" si="68"/>
        <v>0</v>
      </c>
      <c r="Y186" s="163">
        <f t="shared" si="68"/>
        <v>0</v>
      </c>
      <c r="Z186" s="163">
        <f t="shared" si="68"/>
        <v>0</v>
      </c>
      <c r="AA186" s="163">
        <f t="shared" si="68"/>
        <v>0</v>
      </c>
      <c r="AB186" s="163">
        <f t="shared" si="68"/>
        <v>0</v>
      </c>
      <c r="AC186" s="163">
        <f t="shared" si="68"/>
        <v>0</v>
      </c>
      <c r="AD186" s="163">
        <f t="shared" si="68"/>
        <v>0</v>
      </c>
      <c r="AE186" s="163">
        <f t="shared" si="68"/>
        <v>0</v>
      </c>
      <c r="AF186" s="176">
        <f t="shared" si="68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69"/>
        <v>0</v>
      </c>
      <c r="D187" s="163">
        <f t="shared" si="69"/>
        <v>0</v>
      </c>
      <c r="E187" s="163">
        <f t="shared" si="69"/>
        <v>0</v>
      </c>
      <c r="F187" s="163">
        <f t="shared" si="69"/>
        <v>0</v>
      </c>
      <c r="G187" s="163">
        <f t="shared" si="69"/>
        <v>0</v>
      </c>
      <c r="H187" s="163">
        <f t="shared" si="69"/>
        <v>0</v>
      </c>
      <c r="I187" s="163">
        <f t="shared" si="69"/>
        <v>0</v>
      </c>
      <c r="J187" s="163">
        <f t="shared" si="69"/>
        <v>0</v>
      </c>
      <c r="K187" s="163">
        <f t="shared" si="69"/>
        <v>0</v>
      </c>
      <c r="L187" s="163">
        <f t="shared" si="69"/>
        <v>0</v>
      </c>
      <c r="M187" s="163">
        <f t="shared" si="65"/>
        <v>0</v>
      </c>
      <c r="N187" s="163">
        <f t="shared" si="65"/>
        <v>0</v>
      </c>
      <c r="O187" s="163">
        <f t="shared" si="65"/>
        <v>0</v>
      </c>
      <c r="P187" s="163">
        <f t="shared" si="65"/>
        <v>0</v>
      </c>
      <c r="Q187" s="163">
        <f t="shared" si="66"/>
        <v>0</v>
      </c>
      <c r="R187" s="163">
        <f t="shared" si="66"/>
        <v>0</v>
      </c>
      <c r="S187" s="163">
        <f t="shared" si="66"/>
        <v>0</v>
      </c>
      <c r="T187" s="163">
        <f t="shared" si="68"/>
        <v>0</v>
      </c>
      <c r="U187" s="163">
        <f t="shared" si="68"/>
        <v>0</v>
      </c>
      <c r="V187" s="163">
        <f t="shared" si="68"/>
        <v>0</v>
      </c>
      <c r="W187" s="163">
        <f t="shared" si="68"/>
        <v>0</v>
      </c>
      <c r="X187" s="163">
        <f t="shared" si="68"/>
        <v>0</v>
      </c>
      <c r="Y187" s="163">
        <f t="shared" si="68"/>
        <v>0</v>
      </c>
      <c r="Z187" s="163">
        <f t="shared" si="68"/>
        <v>0</v>
      </c>
      <c r="AA187" s="163">
        <f t="shared" si="68"/>
        <v>0</v>
      </c>
      <c r="AB187" s="163">
        <f t="shared" si="68"/>
        <v>0</v>
      </c>
      <c r="AC187" s="163">
        <f t="shared" si="68"/>
        <v>0</v>
      </c>
      <c r="AD187" s="163">
        <f t="shared" si="68"/>
        <v>0</v>
      </c>
      <c r="AE187" s="163">
        <f t="shared" si="68"/>
        <v>0</v>
      </c>
      <c r="AF187" s="176">
        <f t="shared" si="68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69"/>
        <v>0</v>
      </c>
      <c r="D188" s="163">
        <f t="shared" si="69"/>
        <v>0</v>
      </c>
      <c r="E188" s="163">
        <f t="shared" si="69"/>
        <v>0</v>
      </c>
      <c r="F188" s="163">
        <f t="shared" si="69"/>
        <v>0</v>
      </c>
      <c r="G188" s="163">
        <f t="shared" si="69"/>
        <v>0</v>
      </c>
      <c r="H188" s="163">
        <f t="shared" si="69"/>
        <v>0</v>
      </c>
      <c r="I188" s="163">
        <f t="shared" si="69"/>
        <v>0</v>
      </c>
      <c r="J188" s="163">
        <f t="shared" si="69"/>
        <v>0</v>
      </c>
      <c r="K188" s="163">
        <f t="shared" si="69"/>
        <v>0</v>
      </c>
      <c r="L188" s="163">
        <f t="shared" si="69"/>
        <v>0</v>
      </c>
      <c r="M188" s="163">
        <f t="shared" si="65"/>
        <v>0</v>
      </c>
      <c r="N188" s="163">
        <f t="shared" si="65"/>
        <v>0</v>
      </c>
      <c r="O188" s="163">
        <f t="shared" si="65"/>
        <v>0</v>
      </c>
      <c r="P188" s="163">
        <f t="shared" si="65"/>
        <v>0</v>
      </c>
      <c r="Q188" s="163">
        <f t="shared" si="66"/>
        <v>0</v>
      </c>
      <c r="R188" s="163">
        <f t="shared" si="66"/>
        <v>0</v>
      </c>
      <c r="S188" s="163">
        <f t="shared" si="66"/>
        <v>0</v>
      </c>
      <c r="T188" s="163">
        <f t="shared" si="68"/>
        <v>0</v>
      </c>
      <c r="U188" s="163">
        <f t="shared" si="68"/>
        <v>0</v>
      </c>
      <c r="V188" s="163">
        <f t="shared" si="68"/>
        <v>0</v>
      </c>
      <c r="W188" s="163">
        <f t="shared" si="68"/>
        <v>0</v>
      </c>
      <c r="X188" s="163">
        <f t="shared" si="68"/>
        <v>0</v>
      </c>
      <c r="Y188" s="163">
        <f t="shared" si="68"/>
        <v>0</v>
      </c>
      <c r="Z188" s="163">
        <f t="shared" si="68"/>
        <v>0</v>
      </c>
      <c r="AA188" s="163">
        <f t="shared" si="68"/>
        <v>0</v>
      </c>
      <c r="AB188" s="163">
        <f t="shared" si="68"/>
        <v>0</v>
      </c>
      <c r="AC188" s="163">
        <f t="shared" si="68"/>
        <v>0</v>
      </c>
      <c r="AD188" s="163">
        <f t="shared" si="68"/>
        <v>0</v>
      </c>
      <c r="AE188" s="163">
        <f t="shared" si="68"/>
        <v>0</v>
      </c>
      <c r="AF188" s="176">
        <f t="shared" si="68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69"/>
        <v>0</v>
      </c>
      <c r="D189" s="163">
        <f t="shared" si="69"/>
        <v>0</v>
      </c>
      <c r="E189" s="163">
        <f t="shared" si="69"/>
        <v>0</v>
      </c>
      <c r="F189" s="163">
        <f t="shared" si="69"/>
        <v>0</v>
      </c>
      <c r="G189" s="163">
        <f t="shared" si="69"/>
        <v>0</v>
      </c>
      <c r="H189" s="163">
        <f t="shared" si="69"/>
        <v>0</v>
      </c>
      <c r="I189" s="163">
        <f t="shared" si="69"/>
        <v>0</v>
      </c>
      <c r="J189" s="163">
        <f t="shared" si="69"/>
        <v>0</v>
      </c>
      <c r="K189" s="163">
        <f t="shared" si="69"/>
        <v>0</v>
      </c>
      <c r="L189" s="163">
        <f t="shared" si="69"/>
        <v>0</v>
      </c>
      <c r="M189" s="163">
        <f t="shared" si="65"/>
        <v>0</v>
      </c>
      <c r="N189" s="163">
        <f t="shared" si="65"/>
        <v>0</v>
      </c>
      <c r="O189" s="163">
        <f t="shared" si="65"/>
        <v>0</v>
      </c>
      <c r="P189" s="163">
        <f t="shared" si="65"/>
        <v>0</v>
      </c>
      <c r="Q189" s="163">
        <f t="shared" si="66"/>
        <v>0</v>
      </c>
      <c r="R189" s="163">
        <f t="shared" si="66"/>
        <v>0</v>
      </c>
      <c r="S189" s="163">
        <f t="shared" si="66"/>
        <v>0</v>
      </c>
      <c r="T189" s="163">
        <f t="shared" si="68"/>
        <v>0</v>
      </c>
      <c r="U189" s="163">
        <f t="shared" si="68"/>
        <v>0</v>
      </c>
      <c r="V189" s="163">
        <f t="shared" si="68"/>
        <v>0</v>
      </c>
      <c r="W189" s="163">
        <f t="shared" si="68"/>
        <v>0</v>
      </c>
      <c r="X189" s="163">
        <f t="shared" si="68"/>
        <v>0</v>
      </c>
      <c r="Y189" s="163">
        <f t="shared" si="68"/>
        <v>0</v>
      </c>
      <c r="Z189" s="163">
        <f t="shared" si="68"/>
        <v>0</v>
      </c>
      <c r="AA189" s="163">
        <f t="shared" si="68"/>
        <v>0</v>
      </c>
      <c r="AB189" s="163">
        <f t="shared" si="68"/>
        <v>0</v>
      </c>
      <c r="AC189" s="163">
        <f t="shared" si="68"/>
        <v>0</v>
      </c>
      <c r="AD189" s="163">
        <f t="shared" si="68"/>
        <v>0</v>
      </c>
      <c r="AE189" s="163">
        <f t="shared" si="68"/>
        <v>0</v>
      </c>
      <c r="AF189" s="176">
        <f t="shared" si="68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69"/>
        <v>0</v>
      </c>
      <c r="D190" s="163">
        <f t="shared" si="69"/>
        <v>0</v>
      </c>
      <c r="E190" s="163">
        <f t="shared" si="69"/>
        <v>0</v>
      </c>
      <c r="F190" s="163">
        <f t="shared" si="69"/>
        <v>0</v>
      </c>
      <c r="G190" s="163">
        <f t="shared" si="69"/>
        <v>0</v>
      </c>
      <c r="H190" s="163">
        <f t="shared" si="69"/>
        <v>0</v>
      </c>
      <c r="I190" s="163">
        <f t="shared" si="69"/>
        <v>0</v>
      </c>
      <c r="J190" s="163">
        <f t="shared" si="69"/>
        <v>0</v>
      </c>
      <c r="K190" s="163">
        <f t="shared" si="69"/>
        <v>0</v>
      </c>
      <c r="L190" s="163">
        <f t="shared" si="69"/>
        <v>0</v>
      </c>
      <c r="M190" s="163">
        <f t="shared" si="65"/>
        <v>0</v>
      </c>
      <c r="N190" s="163">
        <f t="shared" si="65"/>
        <v>0</v>
      </c>
      <c r="O190" s="163">
        <f t="shared" si="65"/>
        <v>0</v>
      </c>
      <c r="P190" s="163">
        <f t="shared" si="65"/>
        <v>0</v>
      </c>
      <c r="Q190" s="163">
        <f t="shared" si="66"/>
        <v>0</v>
      </c>
      <c r="R190" s="163">
        <f t="shared" si="66"/>
        <v>0</v>
      </c>
      <c r="S190" s="163">
        <f t="shared" si="66"/>
        <v>0</v>
      </c>
      <c r="T190" s="163">
        <f t="shared" si="68"/>
        <v>0</v>
      </c>
      <c r="U190" s="163">
        <f t="shared" si="68"/>
        <v>0</v>
      </c>
      <c r="V190" s="163">
        <f t="shared" si="68"/>
        <v>0</v>
      </c>
      <c r="W190" s="163">
        <f t="shared" si="68"/>
        <v>0</v>
      </c>
      <c r="X190" s="163">
        <f t="shared" si="68"/>
        <v>0</v>
      </c>
      <c r="Y190" s="163">
        <f t="shared" si="68"/>
        <v>0</v>
      </c>
      <c r="Z190" s="163">
        <f t="shared" si="68"/>
        <v>0</v>
      </c>
      <c r="AA190" s="163">
        <f t="shared" si="68"/>
        <v>0</v>
      </c>
      <c r="AB190" s="163">
        <f t="shared" si="68"/>
        <v>0</v>
      </c>
      <c r="AC190" s="163">
        <f t="shared" si="68"/>
        <v>0</v>
      </c>
      <c r="AD190" s="163">
        <f t="shared" si="68"/>
        <v>0</v>
      </c>
      <c r="AE190" s="163">
        <f t="shared" si="68"/>
        <v>0</v>
      </c>
      <c r="AF190" s="176">
        <f t="shared" si="68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69"/>
        <v>0</v>
      </c>
      <c r="D191" s="163">
        <f t="shared" si="69"/>
        <v>0</v>
      </c>
      <c r="E191" s="163">
        <f t="shared" si="69"/>
        <v>0</v>
      </c>
      <c r="F191" s="163">
        <f t="shared" si="69"/>
        <v>0</v>
      </c>
      <c r="G191" s="163">
        <f t="shared" si="69"/>
        <v>0</v>
      </c>
      <c r="H191" s="163">
        <f t="shared" si="69"/>
        <v>0</v>
      </c>
      <c r="I191" s="163">
        <f t="shared" si="69"/>
        <v>0</v>
      </c>
      <c r="J191" s="163">
        <f t="shared" si="69"/>
        <v>0</v>
      </c>
      <c r="K191" s="163">
        <f t="shared" si="69"/>
        <v>0</v>
      </c>
      <c r="L191" s="163">
        <f t="shared" si="69"/>
        <v>0</v>
      </c>
      <c r="M191" s="163">
        <f t="shared" si="65"/>
        <v>0</v>
      </c>
      <c r="N191" s="163">
        <f t="shared" si="65"/>
        <v>0</v>
      </c>
      <c r="O191" s="163">
        <f t="shared" si="65"/>
        <v>0</v>
      </c>
      <c r="P191" s="163">
        <f t="shared" si="65"/>
        <v>0</v>
      </c>
      <c r="Q191" s="163">
        <f t="shared" si="66"/>
        <v>0</v>
      </c>
      <c r="R191" s="163">
        <f t="shared" si="66"/>
        <v>0</v>
      </c>
      <c r="S191" s="163">
        <f t="shared" si="66"/>
        <v>0</v>
      </c>
      <c r="T191" s="163">
        <f t="shared" si="68"/>
        <v>0</v>
      </c>
      <c r="U191" s="163">
        <f t="shared" si="68"/>
        <v>0</v>
      </c>
      <c r="V191" s="163">
        <f t="shared" si="68"/>
        <v>0</v>
      </c>
      <c r="W191" s="163">
        <f t="shared" si="68"/>
        <v>0</v>
      </c>
      <c r="X191" s="163">
        <f t="shared" si="68"/>
        <v>0</v>
      </c>
      <c r="Y191" s="163">
        <f t="shared" si="68"/>
        <v>0</v>
      </c>
      <c r="Z191" s="163">
        <f t="shared" si="68"/>
        <v>0</v>
      </c>
      <c r="AA191" s="163">
        <f t="shared" si="68"/>
        <v>0</v>
      </c>
      <c r="AB191" s="163">
        <f t="shared" si="68"/>
        <v>0</v>
      </c>
      <c r="AC191" s="163">
        <f t="shared" si="68"/>
        <v>0</v>
      </c>
      <c r="AD191" s="163">
        <f t="shared" si="68"/>
        <v>0</v>
      </c>
      <c r="AE191" s="163">
        <f t="shared" si="68"/>
        <v>0</v>
      </c>
      <c r="AF191" s="176">
        <f t="shared" si="68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69"/>
        <v>0</v>
      </c>
      <c r="D192" s="163">
        <f t="shared" si="69"/>
        <v>0</v>
      </c>
      <c r="E192" s="163">
        <f t="shared" si="69"/>
        <v>0</v>
      </c>
      <c r="F192" s="163">
        <f t="shared" si="69"/>
        <v>0</v>
      </c>
      <c r="G192" s="163">
        <f t="shared" si="69"/>
        <v>0</v>
      </c>
      <c r="H192" s="163">
        <f t="shared" si="69"/>
        <v>0</v>
      </c>
      <c r="I192" s="163">
        <f t="shared" si="69"/>
        <v>0</v>
      </c>
      <c r="J192" s="163">
        <f t="shared" si="69"/>
        <v>0</v>
      </c>
      <c r="K192" s="163">
        <f t="shared" si="69"/>
        <v>0</v>
      </c>
      <c r="L192" s="163">
        <f t="shared" si="69"/>
        <v>0</v>
      </c>
      <c r="M192" s="163">
        <f t="shared" si="65"/>
        <v>0</v>
      </c>
      <c r="N192" s="163">
        <f t="shared" si="65"/>
        <v>0</v>
      </c>
      <c r="O192" s="163">
        <f t="shared" si="65"/>
        <v>0</v>
      </c>
      <c r="P192" s="163">
        <f t="shared" si="65"/>
        <v>0</v>
      </c>
      <c r="Q192" s="163">
        <f t="shared" si="66"/>
        <v>0</v>
      </c>
      <c r="R192" s="163">
        <f t="shared" si="66"/>
        <v>0</v>
      </c>
      <c r="S192" s="163">
        <f t="shared" si="66"/>
        <v>0</v>
      </c>
      <c r="T192" s="163">
        <f t="shared" si="68"/>
        <v>0</v>
      </c>
      <c r="U192" s="163">
        <f t="shared" si="68"/>
        <v>0</v>
      </c>
      <c r="V192" s="163">
        <f t="shared" si="68"/>
        <v>0</v>
      </c>
      <c r="W192" s="163">
        <f t="shared" si="68"/>
        <v>0</v>
      </c>
      <c r="X192" s="163">
        <f t="shared" si="68"/>
        <v>0</v>
      </c>
      <c r="Y192" s="163">
        <f t="shared" si="68"/>
        <v>0</v>
      </c>
      <c r="Z192" s="163">
        <f t="shared" si="68"/>
        <v>0</v>
      </c>
      <c r="AA192" s="163">
        <f t="shared" si="68"/>
        <v>0</v>
      </c>
      <c r="AB192" s="163">
        <f t="shared" si="68"/>
        <v>0</v>
      </c>
      <c r="AC192" s="163">
        <f t="shared" si="68"/>
        <v>0</v>
      </c>
      <c r="AD192" s="163">
        <f t="shared" si="68"/>
        <v>0</v>
      </c>
      <c r="AE192" s="163">
        <f t="shared" si="68"/>
        <v>0</v>
      </c>
      <c r="AF192" s="176">
        <f t="shared" si="68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69"/>
        <v>0</v>
      </c>
      <c r="D193" s="163">
        <f t="shared" si="69"/>
        <v>0</v>
      </c>
      <c r="E193" s="163">
        <f t="shared" si="69"/>
        <v>0</v>
      </c>
      <c r="F193" s="163">
        <f t="shared" si="69"/>
        <v>0</v>
      </c>
      <c r="G193" s="163">
        <f t="shared" si="69"/>
        <v>0</v>
      </c>
      <c r="H193" s="163">
        <f t="shared" si="69"/>
        <v>0</v>
      </c>
      <c r="I193" s="163">
        <f t="shared" si="69"/>
        <v>0</v>
      </c>
      <c r="J193" s="163">
        <f t="shared" si="69"/>
        <v>0</v>
      </c>
      <c r="K193" s="163">
        <f t="shared" si="69"/>
        <v>0</v>
      </c>
      <c r="L193" s="163">
        <f t="shared" si="69"/>
        <v>0</v>
      </c>
      <c r="M193" s="163">
        <f t="shared" si="65"/>
        <v>0</v>
      </c>
      <c r="N193" s="163">
        <f t="shared" si="65"/>
        <v>0</v>
      </c>
      <c r="O193" s="163">
        <f t="shared" si="65"/>
        <v>0</v>
      </c>
      <c r="P193" s="163">
        <f t="shared" si="65"/>
        <v>0</v>
      </c>
      <c r="Q193" s="163">
        <f t="shared" si="66"/>
        <v>0</v>
      </c>
      <c r="R193" s="163">
        <f t="shared" si="66"/>
        <v>0</v>
      </c>
      <c r="S193" s="163">
        <f t="shared" si="66"/>
        <v>0</v>
      </c>
      <c r="T193" s="163">
        <f t="shared" si="68"/>
        <v>0</v>
      </c>
      <c r="U193" s="163">
        <f t="shared" si="68"/>
        <v>0</v>
      </c>
      <c r="V193" s="163">
        <f t="shared" si="68"/>
        <v>0</v>
      </c>
      <c r="W193" s="163">
        <f t="shared" si="68"/>
        <v>0</v>
      </c>
      <c r="X193" s="163">
        <f t="shared" si="68"/>
        <v>0</v>
      </c>
      <c r="Y193" s="163">
        <f t="shared" si="68"/>
        <v>0</v>
      </c>
      <c r="Z193" s="163">
        <f t="shared" si="68"/>
        <v>0</v>
      </c>
      <c r="AA193" s="163">
        <f t="shared" si="68"/>
        <v>0</v>
      </c>
      <c r="AB193" s="163">
        <f t="shared" si="68"/>
        <v>0</v>
      </c>
      <c r="AC193" s="163">
        <f t="shared" si="68"/>
        <v>0</v>
      </c>
      <c r="AD193" s="163">
        <f t="shared" si="68"/>
        <v>0</v>
      </c>
      <c r="AE193" s="163">
        <f t="shared" si="68"/>
        <v>0</v>
      </c>
      <c r="AF193" s="176">
        <f t="shared" si="68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69"/>
        <v>0</v>
      </c>
      <c r="D194" s="163">
        <f t="shared" si="69"/>
        <v>0</v>
      </c>
      <c r="E194" s="163">
        <f t="shared" si="69"/>
        <v>0</v>
      </c>
      <c r="F194" s="163">
        <f t="shared" si="69"/>
        <v>0</v>
      </c>
      <c r="G194" s="163">
        <f t="shared" si="69"/>
        <v>0</v>
      </c>
      <c r="H194" s="163">
        <f t="shared" si="69"/>
        <v>0</v>
      </c>
      <c r="I194" s="163">
        <f t="shared" si="69"/>
        <v>0</v>
      </c>
      <c r="J194" s="163">
        <f t="shared" si="69"/>
        <v>0</v>
      </c>
      <c r="K194" s="163">
        <f t="shared" si="69"/>
        <v>0</v>
      </c>
      <c r="L194" s="163">
        <f t="shared" si="69"/>
        <v>0</v>
      </c>
      <c r="M194" s="163">
        <f t="shared" si="65"/>
        <v>0</v>
      </c>
      <c r="N194" s="163">
        <f t="shared" si="65"/>
        <v>0</v>
      </c>
      <c r="O194" s="163">
        <f t="shared" si="65"/>
        <v>0</v>
      </c>
      <c r="P194" s="163">
        <f t="shared" si="65"/>
        <v>0</v>
      </c>
      <c r="Q194" s="163">
        <f t="shared" si="66"/>
        <v>0</v>
      </c>
      <c r="R194" s="163">
        <f t="shared" si="66"/>
        <v>0</v>
      </c>
      <c r="S194" s="163">
        <f t="shared" si="66"/>
        <v>0</v>
      </c>
      <c r="T194" s="163">
        <f t="shared" si="68"/>
        <v>0</v>
      </c>
      <c r="U194" s="163">
        <f t="shared" si="68"/>
        <v>0</v>
      </c>
      <c r="V194" s="163">
        <f t="shared" si="68"/>
        <v>0</v>
      </c>
      <c r="W194" s="163">
        <f t="shared" si="68"/>
        <v>0</v>
      </c>
      <c r="X194" s="163">
        <f t="shared" si="68"/>
        <v>0</v>
      </c>
      <c r="Y194" s="163">
        <f t="shared" si="68"/>
        <v>0</v>
      </c>
      <c r="Z194" s="163">
        <f t="shared" si="68"/>
        <v>0</v>
      </c>
      <c r="AA194" s="163">
        <f t="shared" si="68"/>
        <v>0</v>
      </c>
      <c r="AB194" s="163">
        <f t="shared" si="68"/>
        <v>0</v>
      </c>
      <c r="AC194" s="163">
        <f t="shared" si="68"/>
        <v>0</v>
      </c>
      <c r="AD194" s="163">
        <f t="shared" si="68"/>
        <v>0</v>
      </c>
      <c r="AE194" s="163">
        <f t="shared" si="68"/>
        <v>0</v>
      </c>
      <c r="AF194" s="176">
        <f t="shared" si="68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69"/>
        <v>0</v>
      </c>
      <c r="D195" s="163">
        <f t="shared" si="69"/>
        <v>0</v>
      </c>
      <c r="E195" s="163">
        <f t="shared" si="69"/>
        <v>0</v>
      </c>
      <c r="F195" s="163">
        <f t="shared" si="69"/>
        <v>0</v>
      </c>
      <c r="G195" s="163">
        <f t="shared" si="69"/>
        <v>0</v>
      </c>
      <c r="H195" s="163">
        <f t="shared" si="69"/>
        <v>0</v>
      </c>
      <c r="I195" s="163">
        <f t="shared" si="69"/>
        <v>0</v>
      </c>
      <c r="J195" s="163">
        <f t="shared" si="69"/>
        <v>0</v>
      </c>
      <c r="K195" s="163">
        <f t="shared" si="69"/>
        <v>0</v>
      </c>
      <c r="L195" s="163">
        <f t="shared" si="69"/>
        <v>0</v>
      </c>
      <c r="M195" s="163">
        <f t="shared" si="65"/>
        <v>0</v>
      </c>
      <c r="N195" s="163">
        <f t="shared" si="65"/>
        <v>0</v>
      </c>
      <c r="O195" s="163">
        <f t="shared" si="65"/>
        <v>0</v>
      </c>
      <c r="P195" s="163">
        <f t="shared" si="65"/>
        <v>0</v>
      </c>
      <c r="Q195" s="163">
        <f t="shared" si="66"/>
        <v>0</v>
      </c>
      <c r="R195" s="163">
        <f t="shared" si="66"/>
        <v>0</v>
      </c>
      <c r="S195" s="163">
        <f t="shared" si="66"/>
        <v>0</v>
      </c>
      <c r="T195" s="163">
        <f t="shared" si="68"/>
        <v>0</v>
      </c>
      <c r="U195" s="163">
        <f t="shared" si="68"/>
        <v>0</v>
      </c>
      <c r="V195" s="163">
        <f t="shared" si="68"/>
        <v>0</v>
      </c>
      <c r="W195" s="163">
        <f t="shared" si="68"/>
        <v>0</v>
      </c>
      <c r="X195" s="163">
        <f t="shared" si="68"/>
        <v>0</v>
      </c>
      <c r="Y195" s="163">
        <f t="shared" si="68"/>
        <v>0</v>
      </c>
      <c r="Z195" s="163">
        <f t="shared" si="68"/>
        <v>0</v>
      </c>
      <c r="AA195" s="163">
        <f t="shared" si="68"/>
        <v>0</v>
      </c>
      <c r="AB195" s="163">
        <f t="shared" si="68"/>
        <v>0</v>
      </c>
      <c r="AC195" s="163">
        <f t="shared" si="68"/>
        <v>0</v>
      </c>
      <c r="AD195" s="163">
        <f t="shared" si="68"/>
        <v>0</v>
      </c>
      <c r="AE195" s="163">
        <f t="shared" si="68"/>
        <v>0</v>
      </c>
      <c r="AF195" s="176">
        <f t="shared" si="68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69"/>
        <v>0</v>
      </c>
      <c r="D196" s="163">
        <f t="shared" si="69"/>
        <v>0</v>
      </c>
      <c r="E196" s="163">
        <f t="shared" si="69"/>
        <v>0</v>
      </c>
      <c r="F196" s="163">
        <f t="shared" si="69"/>
        <v>0</v>
      </c>
      <c r="G196" s="163">
        <f t="shared" si="69"/>
        <v>0</v>
      </c>
      <c r="H196" s="163">
        <f t="shared" si="69"/>
        <v>0</v>
      </c>
      <c r="I196" s="163">
        <f t="shared" si="69"/>
        <v>0</v>
      </c>
      <c r="J196" s="163">
        <f t="shared" si="69"/>
        <v>0</v>
      </c>
      <c r="K196" s="163">
        <f t="shared" si="69"/>
        <v>0</v>
      </c>
      <c r="L196" s="163">
        <f t="shared" si="69"/>
        <v>0</v>
      </c>
      <c r="M196" s="163">
        <f t="shared" si="65"/>
        <v>0</v>
      </c>
      <c r="N196" s="163">
        <f t="shared" si="65"/>
        <v>0</v>
      </c>
      <c r="O196" s="163">
        <f t="shared" si="65"/>
        <v>0</v>
      </c>
      <c r="P196" s="163">
        <f t="shared" si="65"/>
        <v>0</v>
      </c>
      <c r="Q196" s="163">
        <f t="shared" si="66"/>
        <v>0</v>
      </c>
      <c r="R196" s="163">
        <f t="shared" si="66"/>
        <v>0</v>
      </c>
      <c r="S196" s="163">
        <f t="shared" si="66"/>
        <v>0</v>
      </c>
      <c r="T196" s="163">
        <f t="shared" si="68"/>
        <v>0</v>
      </c>
      <c r="U196" s="163">
        <f t="shared" si="68"/>
        <v>0</v>
      </c>
      <c r="V196" s="163">
        <f t="shared" si="68"/>
        <v>0</v>
      </c>
      <c r="W196" s="163">
        <f t="shared" si="68"/>
        <v>0</v>
      </c>
      <c r="X196" s="163">
        <f t="shared" si="68"/>
        <v>0</v>
      </c>
      <c r="Y196" s="163">
        <f t="shared" si="68"/>
        <v>0</v>
      </c>
      <c r="Z196" s="163">
        <f t="shared" si="68"/>
        <v>0</v>
      </c>
      <c r="AA196" s="163">
        <f t="shared" si="68"/>
        <v>0</v>
      </c>
      <c r="AB196" s="163">
        <f t="shared" si="68"/>
        <v>0</v>
      </c>
      <c r="AC196" s="163">
        <f t="shared" si="68"/>
        <v>0</v>
      </c>
      <c r="AD196" s="163">
        <f t="shared" si="68"/>
        <v>0</v>
      </c>
      <c r="AE196" s="163">
        <f t="shared" si="68"/>
        <v>0</v>
      </c>
      <c r="AF196" s="176">
        <f t="shared" si="68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69"/>
        <v>0</v>
      </c>
      <c r="D197" s="163">
        <f t="shared" si="69"/>
        <v>0</v>
      </c>
      <c r="E197" s="163">
        <f t="shared" si="69"/>
        <v>0</v>
      </c>
      <c r="F197" s="163">
        <f t="shared" si="69"/>
        <v>0</v>
      </c>
      <c r="G197" s="163">
        <f t="shared" si="69"/>
        <v>0</v>
      </c>
      <c r="H197" s="163">
        <f t="shared" si="69"/>
        <v>0</v>
      </c>
      <c r="I197" s="163">
        <f t="shared" si="69"/>
        <v>0</v>
      </c>
      <c r="J197" s="163">
        <f t="shared" si="69"/>
        <v>0</v>
      </c>
      <c r="K197" s="163">
        <f t="shared" si="69"/>
        <v>0</v>
      </c>
      <c r="L197" s="163">
        <f t="shared" si="69"/>
        <v>0</v>
      </c>
      <c r="M197" s="163">
        <f t="shared" si="65"/>
        <v>0</v>
      </c>
      <c r="N197" s="163">
        <f t="shared" si="65"/>
        <v>0</v>
      </c>
      <c r="O197" s="163">
        <f t="shared" si="65"/>
        <v>0</v>
      </c>
      <c r="P197" s="163">
        <f t="shared" si="65"/>
        <v>0</v>
      </c>
      <c r="Q197" s="163">
        <f t="shared" si="66"/>
        <v>0</v>
      </c>
      <c r="R197" s="163">
        <f t="shared" si="66"/>
        <v>0</v>
      </c>
      <c r="S197" s="163">
        <f t="shared" si="66"/>
        <v>0</v>
      </c>
      <c r="T197" s="163">
        <f t="shared" si="68"/>
        <v>0</v>
      </c>
      <c r="U197" s="163">
        <f t="shared" si="68"/>
        <v>0</v>
      </c>
      <c r="V197" s="163">
        <f t="shared" si="68"/>
        <v>0</v>
      </c>
      <c r="W197" s="163">
        <f t="shared" si="68"/>
        <v>0</v>
      </c>
      <c r="X197" s="163">
        <f t="shared" si="68"/>
        <v>0</v>
      </c>
      <c r="Y197" s="163">
        <f t="shared" si="68"/>
        <v>0</v>
      </c>
      <c r="Z197" s="163">
        <f t="shared" si="68"/>
        <v>0</v>
      </c>
      <c r="AA197" s="163">
        <f t="shared" si="68"/>
        <v>0</v>
      </c>
      <c r="AB197" s="163">
        <f t="shared" si="68"/>
        <v>0</v>
      </c>
      <c r="AC197" s="163">
        <f t="shared" si="68"/>
        <v>0</v>
      </c>
      <c r="AD197" s="163">
        <f t="shared" si="68"/>
        <v>0</v>
      </c>
      <c r="AE197" s="163">
        <f t="shared" si="68"/>
        <v>0</v>
      </c>
      <c r="AF197" s="176">
        <f t="shared" si="68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69"/>
        <v>0</v>
      </c>
      <c r="D198" s="163">
        <f t="shared" si="69"/>
        <v>0</v>
      </c>
      <c r="E198" s="163">
        <f t="shared" si="69"/>
        <v>0</v>
      </c>
      <c r="F198" s="163">
        <f t="shared" si="69"/>
        <v>0</v>
      </c>
      <c r="G198" s="163">
        <f t="shared" si="69"/>
        <v>0</v>
      </c>
      <c r="H198" s="163">
        <f t="shared" si="69"/>
        <v>0</v>
      </c>
      <c r="I198" s="163">
        <f t="shared" si="69"/>
        <v>0</v>
      </c>
      <c r="J198" s="163">
        <f t="shared" si="69"/>
        <v>0</v>
      </c>
      <c r="K198" s="163">
        <f t="shared" si="69"/>
        <v>0</v>
      </c>
      <c r="L198" s="163">
        <f t="shared" si="69"/>
        <v>0</v>
      </c>
      <c r="M198" s="163">
        <f t="shared" si="65"/>
        <v>0</v>
      </c>
      <c r="N198" s="163">
        <f t="shared" si="65"/>
        <v>0</v>
      </c>
      <c r="O198" s="163">
        <f t="shared" si="65"/>
        <v>0</v>
      </c>
      <c r="P198" s="163">
        <f t="shared" si="65"/>
        <v>0</v>
      </c>
      <c r="Q198" s="163">
        <f t="shared" si="66"/>
        <v>0</v>
      </c>
      <c r="R198" s="163">
        <f t="shared" si="66"/>
        <v>0</v>
      </c>
      <c r="S198" s="163">
        <f t="shared" si="66"/>
        <v>0</v>
      </c>
      <c r="T198" s="163">
        <f t="shared" si="68"/>
        <v>0</v>
      </c>
      <c r="U198" s="163">
        <f t="shared" si="68"/>
        <v>0</v>
      </c>
      <c r="V198" s="163">
        <f t="shared" si="68"/>
        <v>0</v>
      </c>
      <c r="W198" s="163">
        <f t="shared" si="68"/>
        <v>0</v>
      </c>
      <c r="X198" s="163">
        <f t="shared" si="68"/>
        <v>0</v>
      </c>
      <c r="Y198" s="163">
        <f t="shared" si="68"/>
        <v>0</v>
      </c>
      <c r="Z198" s="163">
        <f t="shared" si="68"/>
        <v>0</v>
      </c>
      <c r="AA198" s="163">
        <f t="shared" si="68"/>
        <v>0</v>
      </c>
      <c r="AB198" s="163">
        <f t="shared" si="68"/>
        <v>0</v>
      </c>
      <c r="AC198" s="163">
        <f t="shared" si="68"/>
        <v>0</v>
      </c>
      <c r="AD198" s="163">
        <f t="shared" si="68"/>
        <v>0</v>
      </c>
      <c r="AE198" s="163">
        <f t="shared" si="68"/>
        <v>0</v>
      </c>
      <c r="AF198" s="176">
        <f t="shared" si="68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69"/>
        <v>0</v>
      </c>
      <c r="D199" s="163">
        <f t="shared" si="69"/>
        <v>0</v>
      </c>
      <c r="E199" s="163">
        <f t="shared" si="69"/>
        <v>0</v>
      </c>
      <c r="F199" s="163">
        <f t="shared" si="69"/>
        <v>0</v>
      </c>
      <c r="G199" s="163">
        <f t="shared" si="69"/>
        <v>0</v>
      </c>
      <c r="H199" s="163">
        <f t="shared" si="69"/>
        <v>0</v>
      </c>
      <c r="I199" s="163">
        <f t="shared" si="69"/>
        <v>0</v>
      </c>
      <c r="J199" s="163">
        <f t="shared" si="69"/>
        <v>0</v>
      </c>
      <c r="K199" s="163">
        <f t="shared" si="69"/>
        <v>0</v>
      </c>
      <c r="L199" s="163">
        <f t="shared" si="69"/>
        <v>0</v>
      </c>
      <c r="M199" s="163">
        <f t="shared" si="65"/>
        <v>0</v>
      </c>
      <c r="N199" s="163">
        <f t="shared" si="65"/>
        <v>0</v>
      </c>
      <c r="O199" s="163">
        <f t="shared" si="65"/>
        <v>0</v>
      </c>
      <c r="P199" s="163">
        <f t="shared" si="65"/>
        <v>0</v>
      </c>
      <c r="Q199" s="163">
        <f t="shared" si="66"/>
        <v>0</v>
      </c>
      <c r="R199" s="163">
        <f t="shared" si="66"/>
        <v>0</v>
      </c>
      <c r="S199" s="163">
        <f t="shared" si="66"/>
        <v>0</v>
      </c>
      <c r="T199" s="163">
        <f t="shared" si="68"/>
        <v>0</v>
      </c>
      <c r="U199" s="163">
        <f t="shared" si="68"/>
        <v>0</v>
      </c>
      <c r="V199" s="163">
        <f t="shared" si="68"/>
        <v>0</v>
      </c>
      <c r="W199" s="163">
        <f t="shared" si="68"/>
        <v>0</v>
      </c>
      <c r="X199" s="163">
        <f t="shared" si="68"/>
        <v>0</v>
      </c>
      <c r="Y199" s="163">
        <f t="shared" si="68"/>
        <v>0</v>
      </c>
      <c r="Z199" s="163">
        <f t="shared" si="68"/>
        <v>0</v>
      </c>
      <c r="AA199" s="163">
        <f t="shared" si="68"/>
        <v>0</v>
      </c>
      <c r="AB199" s="163">
        <f t="shared" si="68"/>
        <v>0</v>
      </c>
      <c r="AC199" s="163">
        <f t="shared" si="68"/>
        <v>0</v>
      </c>
      <c r="AD199" s="163">
        <f t="shared" si="68"/>
        <v>0</v>
      </c>
      <c r="AE199" s="163">
        <f t="shared" si="68"/>
        <v>0</v>
      </c>
      <c r="AF199" s="176">
        <f t="shared" si="68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69"/>
        <v>0</v>
      </c>
      <c r="D200" s="163">
        <f t="shared" si="69"/>
        <v>0</v>
      </c>
      <c r="E200" s="163">
        <f t="shared" si="69"/>
        <v>0</v>
      </c>
      <c r="F200" s="163">
        <f t="shared" si="69"/>
        <v>0</v>
      </c>
      <c r="G200" s="163">
        <f t="shared" si="69"/>
        <v>0</v>
      </c>
      <c r="H200" s="163">
        <f t="shared" si="69"/>
        <v>0</v>
      </c>
      <c r="I200" s="163">
        <f t="shared" si="69"/>
        <v>0</v>
      </c>
      <c r="J200" s="163">
        <f t="shared" si="69"/>
        <v>0</v>
      </c>
      <c r="K200" s="163">
        <f t="shared" si="69"/>
        <v>0</v>
      </c>
      <c r="L200" s="163">
        <f t="shared" si="69"/>
        <v>0</v>
      </c>
      <c r="M200" s="163">
        <f t="shared" si="65"/>
        <v>0</v>
      </c>
      <c r="N200" s="163">
        <f t="shared" si="65"/>
        <v>0</v>
      </c>
      <c r="O200" s="163">
        <f t="shared" si="65"/>
        <v>0</v>
      </c>
      <c r="P200" s="163">
        <f t="shared" si="65"/>
        <v>0</v>
      </c>
      <c r="Q200" s="163">
        <f t="shared" si="66"/>
        <v>0</v>
      </c>
      <c r="R200" s="163">
        <f t="shared" si="66"/>
        <v>0</v>
      </c>
      <c r="S200" s="163">
        <f t="shared" si="66"/>
        <v>0</v>
      </c>
      <c r="T200" s="163">
        <f t="shared" ref="T200:AF215" si="70">S200</f>
        <v>0</v>
      </c>
      <c r="U200" s="163">
        <f t="shared" si="70"/>
        <v>0</v>
      </c>
      <c r="V200" s="163">
        <f t="shared" si="70"/>
        <v>0</v>
      </c>
      <c r="W200" s="163">
        <f t="shared" si="70"/>
        <v>0</v>
      </c>
      <c r="X200" s="163">
        <f t="shared" si="70"/>
        <v>0</v>
      </c>
      <c r="Y200" s="163">
        <f t="shared" si="70"/>
        <v>0</v>
      </c>
      <c r="Z200" s="163">
        <f t="shared" si="70"/>
        <v>0</v>
      </c>
      <c r="AA200" s="163">
        <f t="shared" si="70"/>
        <v>0</v>
      </c>
      <c r="AB200" s="163">
        <f t="shared" si="70"/>
        <v>0</v>
      </c>
      <c r="AC200" s="163">
        <f t="shared" si="70"/>
        <v>0</v>
      </c>
      <c r="AD200" s="163">
        <f t="shared" si="70"/>
        <v>0</v>
      </c>
      <c r="AE200" s="163">
        <f t="shared" si="70"/>
        <v>0</v>
      </c>
      <c r="AF200" s="176">
        <f t="shared" si="70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L216" si="71">B201</f>
        <v>0</v>
      </c>
      <c r="D201" s="163">
        <f t="shared" si="71"/>
        <v>0</v>
      </c>
      <c r="E201" s="163">
        <f t="shared" si="71"/>
        <v>0</v>
      </c>
      <c r="F201" s="163">
        <f t="shared" si="71"/>
        <v>0</v>
      </c>
      <c r="G201" s="163">
        <f t="shared" si="71"/>
        <v>0</v>
      </c>
      <c r="H201" s="163">
        <f t="shared" si="71"/>
        <v>0</v>
      </c>
      <c r="I201" s="163">
        <f t="shared" si="71"/>
        <v>0</v>
      </c>
      <c r="J201" s="163">
        <f t="shared" si="71"/>
        <v>0</v>
      </c>
      <c r="K201" s="163">
        <f t="shared" si="71"/>
        <v>0</v>
      </c>
      <c r="L201" s="163">
        <f t="shared" si="71"/>
        <v>0</v>
      </c>
      <c r="M201" s="163">
        <f t="shared" si="65"/>
        <v>0</v>
      </c>
      <c r="N201" s="163">
        <f t="shared" si="65"/>
        <v>0</v>
      </c>
      <c r="O201" s="163">
        <f t="shared" si="65"/>
        <v>0</v>
      </c>
      <c r="P201" s="163">
        <f t="shared" si="65"/>
        <v>0</v>
      </c>
      <c r="Q201" s="163">
        <f t="shared" si="66"/>
        <v>0</v>
      </c>
      <c r="R201" s="163">
        <f t="shared" si="66"/>
        <v>0</v>
      </c>
      <c r="S201" s="163">
        <f t="shared" si="66"/>
        <v>0</v>
      </c>
      <c r="T201" s="163">
        <f t="shared" si="70"/>
        <v>0</v>
      </c>
      <c r="U201" s="163">
        <f t="shared" si="70"/>
        <v>0</v>
      </c>
      <c r="V201" s="163">
        <f t="shared" si="70"/>
        <v>0</v>
      </c>
      <c r="W201" s="163">
        <f t="shared" si="70"/>
        <v>0</v>
      </c>
      <c r="X201" s="163">
        <f t="shared" si="70"/>
        <v>0</v>
      </c>
      <c r="Y201" s="163">
        <f t="shared" si="70"/>
        <v>0</v>
      </c>
      <c r="Z201" s="163">
        <f t="shared" si="70"/>
        <v>0</v>
      </c>
      <c r="AA201" s="163">
        <f t="shared" si="70"/>
        <v>0</v>
      </c>
      <c r="AB201" s="163">
        <f t="shared" si="70"/>
        <v>0</v>
      </c>
      <c r="AC201" s="163">
        <f t="shared" si="70"/>
        <v>0</v>
      </c>
      <c r="AD201" s="163">
        <f t="shared" si="70"/>
        <v>0</v>
      </c>
      <c r="AE201" s="163">
        <f t="shared" si="70"/>
        <v>0</v>
      </c>
      <c r="AF201" s="176">
        <f t="shared" si="70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71"/>
        <v>0</v>
      </c>
      <c r="D202" s="163">
        <f t="shared" si="71"/>
        <v>0</v>
      </c>
      <c r="E202" s="163">
        <f t="shared" si="71"/>
        <v>0</v>
      </c>
      <c r="F202" s="163">
        <f t="shared" si="71"/>
        <v>0</v>
      </c>
      <c r="G202" s="163">
        <f t="shared" si="71"/>
        <v>0</v>
      </c>
      <c r="H202" s="163">
        <f t="shared" si="71"/>
        <v>0</v>
      </c>
      <c r="I202" s="163">
        <f t="shared" si="71"/>
        <v>0</v>
      </c>
      <c r="J202" s="163">
        <f t="shared" si="71"/>
        <v>0</v>
      </c>
      <c r="K202" s="163">
        <f t="shared" si="71"/>
        <v>0</v>
      </c>
      <c r="L202" s="163">
        <f t="shared" si="71"/>
        <v>0</v>
      </c>
      <c r="M202" s="163">
        <f t="shared" si="65"/>
        <v>0</v>
      </c>
      <c r="N202" s="163">
        <f t="shared" si="65"/>
        <v>0</v>
      </c>
      <c r="O202" s="163">
        <f t="shared" si="65"/>
        <v>0</v>
      </c>
      <c r="P202" s="163">
        <f t="shared" si="65"/>
        <v>0</v>
      </c>
      <c r="Q202" s="163">
        <f t="shared" si="66"/>
        <v>0</v>
      </c>
      <c r="R202" s="163">
        <f t="shared" si="66"/>
        <v>0</v>
      </c>
      <c r="S202" s="163">
        <f t="shared" si="66"/>
        <v>0</v>
      </c>
      <c r="T202" s="163">
        <f t="shared" si="70"/>
        <v>0</v>
      </c>
      <c r="U202" s="163">
        <f t="shared" si="70"/>
        <v>0</v>
      </c>
      <c r="V202" s="163">
        <f t="shared" si="70"/>
        <v>0</v>
      </c>
      <c r="W202" s="163">
        <f t="shared" si="70"/>
        <v>0</v>
      </c>
      <c r="X202" s="163">
        <f t="shared" si="70"/>
        <v>0</v>
      </c>
      <c r="Y202" s="163">
        <f t="shared" si="70"/>
        <v>0</v>
      </c>
      <c r="Z202" s="163">
        <f t="shared" si="70"/>
        <v>0</v>
      </c>
      <c r="AA202" s="163">
        <f t="shared" si="70"/>
        <v>0</v>
      </c>
      <c r="AB202" s="163">
        <f t="shared" si="70"/>
        <v>0</v>
      </c>
      <c r="AC202" s="163">
        <f t="shared" si="70"/>
        <v>0</v>
      </c>
      <c r="AD202" s="163">
        <f t="shared" si="70"/>
        <v>0</v>
      </c>
      <c r="AE202" s="163">
        <f t="shared" si="70"/>
        <v>0</v>
      </c>
      <c r="AF202" s="176">
        <f t="shared" si="70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71"/>
        <v>0</v>
      </c>
      <c r="D203" s="163">
        <f t="shared" si="71"/>
        <v>0</v>
      </c>
      <c r="E203" s="163">
        <f t="shared" si="71"/>
        <v>0</v>
      </c>
      <c r="F203" s="163">
        <f t="shared" si="71"/>
        <v>0</v>
      </c>
      <c r="G203" s="163">
        <f t="shared" si="71"/>
        <v>0</v>
      </c>
      <c r="H203" s="163">
        <f t="shared" si="71"/>
        <v>0</v>
      </c>
      <c r="I203" s="163">
        <f t="shared" si="71"/>
        <v>0</v>
      </c>
      <c r="J203" s="163">
        <f t="shared" si="71"/>
        <v>0</v>
      </c>
      <c r="K203" s="163">
        <f t="shared" si="71"/>
        <v>0</v>
      </c>
      <c r="L203" s="163">
        <f t="shared" si="71"/>
        <v>0</v>
      </c>
      <c r="M203" s="163">
        <f t="shared" si="65"/>
        <v>0</v>
      </c>
      <c r="N203" s="163">
        <f t="shared" si="65"/>
        <v>0</v>
      </c>
      <c r="O203" s="163">
        <f t="shared" si="65"/>
        <v>0</v>
      </c>
      <c r="P203" s="163">
        <f t="shared" si="65"/>
        <v>0</v>
      </c>
      <c r="Q203" s="163">
        <f t="shared" si="66"/>
        <v>0</v>
      </c>
      <c r="R203" s="163">
        <f t="shared" si="66"/>
        <v>0</v>
      </c>
      <c r="S203" s="163">
        <f t="shared" si="66"/>
        <v>0</v>
      </c>
      <c r="T203" s="163">
        <f t="shared" si="70"/>
        <v>0</v>
      </c>
      <c r="U203" s="163">
        <f t="shared" si="70"/>
        <v>0</v>
      </c>
      <c r="V203" s="163">
        <f t="shared" si="70"/>
        <v>0</v>
      </c>
      <c r="W203" s="163">
        <f t="shared" si="70"/>
        <v>0</v>
      </c>
      <c r="X203" s="163">
        <f t="shared" si="70"/>
        <v>0</v>
      </c>
      <c r="Y203" s="163">
        <f t="shared" si="70"/>
        <v>0</v>
      </c>
      <c r="Z203" s="163">
        <f t="shared" si="70"/>
        <v>0</v>
      </c>
      <c r="AA203" s="163">
        <f t="shared" si="70"/>
        <v>0</v>
      </c>
      <c r="AB203" s="163">
        <f t="shared" si="70"/>
        <v>0</v>
      </c>
      <c r="AC203" s="163">
        <f t="shared" si="70"/>
        <v>0</v>
      </c>
      <c r="AD203" s="163">
        <f t="shared" si="70"/>
        <v>0</v>
      </c>
      <c r="AE203" s="163">
        <f t="shared" si="70"/>
        <v>0</v>
      </c>
      <c r="AF203" s="176">
        <f t="shared" si="70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71"/>
        <v>0</v>
      </c>
      <c r="D204" s="163">
        <f t="shared" si="71"/>
        <v>0</v>
      </c>
      <c r="E204" s="163">
        <f t="shared" si="71"/>
        <v>0</v>
      </c>
      <c r="F204" s="163">
        <f t="shared" si="71"/>
        <v>0</v>
      </c>
      <c r="G204" s="163">
        <f t="shared" si="71"/>
        <v>0</v>
      </c>
      <c r="H204" s="163">
        <f t="shared" si="71"/>
        <v>0</v>
      </c>
      <c r="I204" s="163">
        <f t="shared" si="71"/>
        <v>0</v>
      </c>
      <c r="J204" s="163">
        <f t="shared" si="71"/>
        <v>0</v>
      </c>
      <c r="K204" s="163">
        <f t="shared" si="71"/>
        <v>0</v>
      </c>
      <c r="L204" s="163">
        <f t="shared" si="71"/>
        <v>0</v>
      </c>
      <c r="M204" s="163">
        <f t="shared" si="65"/>
        <v>0</v>
      </c>
      <c r="N204" s="163">
        <f t="shared" si="65"/>
        <v>0</v>
      </c>
      <c r="O204" s="163">
        <f t="shared" si="65"/>
        <v>0</v>
      </c>
      <c r="P204" s="163">
        <f t="shared" si="65"/>
        <v>0</v>
      </c>
      <c r="Q204" s="163">
        <f t="shared" si="66"/>
        <v>0</v>
      </c>
      <c r="R204" s="163">
        <f t="shared" si="66"/>
        <v>0</v>
      </c>
      <c r="S204" s="163">
        <f t="shared" si="66"/>
        <v>0</v>
      </c>
      <c r="T204" s="163">
        <f t="shared" si="70"/>
        <v>0</v>
      </c>
      <c r="U204" s="163">
        <f t="shared" si="70"/>
        <v>0</v>
      </c>
      <c r="V204" s="163">
        <f t="shared" si="70"/>
        <v>0</v>
      </c>
      <c r="W204" s="163">
        <f t="shared" si="70"/>
        <v>0</v>
      </c>
      <c r="X204" s="163">
        <f t="shared" si="70"/>
        <v>0</v>
      </c>
      <c r="Y204" s="163">
        <f t="shared" si="70"/>
        <v>0</v>
      </c>
      <c r="Z204" s="163">
        <f t="shared" si="70"/>
        <v>0</v>
      </c>
      <c r="AA204" s="163">
        <f t="shared" si="70"/>
        <v>0</v>
      </c>
      <c r="AB204" s="163">
        <f t="shared" si="70"/>
        <v>0</v>
      </c>
      <c r="AC204" s="163">
        <f t="shared" si="70"/>
        <v>0</v>
      </c>
      <c r="AD204" s="163">
        <f t="shared" si="70"/>
        <v>0</v>
      </c>
      <c r="AE204" s="163">
        <f t="shared" si="70"/>
        <v>0</v>
      </c>
      <c r="AF204" s="176">
        <f t="shared" si="70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71"/>
        <v>0</v>
      </c>
      <c r="D205" s="163">
        <f t="shared" si="71"/>
        <v>0</v>
      </c>
      <c r="E205" s="163">
        <f t="shared" si="71"/>
        <v>0</v>
      </c>
      <c r="F205" s="163">
        <f t="shared" si="71"/>
        <v>0</v>
      </c>
      <c r="G205" s="163">
        <f t="shared" si="71"/>
        <v>0</v>
      </c>
      <c r="H205" s="163">
        <f t="shared" si="71"/>
        <v>0</v>
      </c>
      <c r="I205" s="163">
        <f t="shared" si="71"/>
        <v>0</v>
      </c>
      <c r="J205" s="163">
        <f t="shared" si="71"/>
        <v>0</v>
      </c>
      <c r="K205" s="163">
        <f t="shared" si="71"/>
        <v>0</v>
      </c>
      <c r="L205" s="163">
        <f t="shared" si="71"/>
        <v>0</v>
      </c>
      <c r="M205" s="163">
        <f t="shared" si="65"/>
        <v>0</v>
      </c>
      <c r="N205" s="163">
        <f t="shared" si="65"/>
        <v>0</v>
      </c>
      <c r="O205" s="163">
        <f t="shared" si="65"/>
        <v>0</v>
      </c>
      <c r="P205" s="163">
        <f t="shared" si="65"/>
        <v>0</v>
      </c>
      <c r="Q205" s="163">
        <f t="shared" si="66"/>
        <v>0</v>
      </c>
      <c r="R205" s="163">
        <f t="shared" si="66"/>
        <v>0</v>
      </c>
      <c r="S205" s="163">
        <f t="shared" si="66"/>
        <v>0</v>
      </c>
      <c r="T205" s="163">
        <f t="shared" si="70"/>
        <v>0</v>
      </c>
      <c r="U205" s="163">
        <f t="shared" si="70"/>
        <v>0</v>
      </c>
      <c r="V205" s="163">
        <f t="shared" si="70"/>
        <v>0</v>
      </c>
      <c r="W205" s="163">
        <f t="shared" si="70"/>
        <v>0</v>
      </c>
      <c r="X205" s="163">
        <f t="shared" si="70"/>
        <v>0</v>
      </c>
      <c r="Y205" s="163">
        <f t="shared" si="70"/>
        <v>0</v>
      </c>
      <c r="Z205" s="163">
        <f t="shared" si="70"/>
        <v>0</v>
      </c>
      <c r="AA205" s="163">
        <f t="shared" si="70"/>
        <v>0</v>
      </c>
      <c r="AB205" s="163">
        <f t="shared" si="70"/>
        <v>0</v>
      </c>
      <c r="AC205" s="163">
        <f t="shared" si="70"/>
        <v>0</v>
      </c>
      <c r="AD205" s="163">
        <f t="shared" si="70"/>
        <v>0</v>
      </c>
      <c r="AE205" s="163">
        <f t="shared" si="70"/>
        <v>0</v>
      </c>
      <c r="AF205" s="176">
        <f t="shared" si="70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71"/>
        <v>0</v>
      </c>
      <c r="D206" s="163">
        <f t="shared" si="71"/>
        <v>0</v>
      </c>
      <c r="E206" s="163">
        <f t="shared" si="71"/>
        <v>0</v>
      </c>
      <c r="F206" s="163">
        <f t="shared" si="71"/>
        <v>0</v>
      </c>
      <c r="G206" s="163">
        <f t="shared" si="71"/>
        <v>0</v>
      </c>
      <c r="H206" s="163">
        <f t="shared" si="71"/>
        <v>0</v>
      </c>
      <c r="I206" s="163">
        <f t="shared" si="71"/>
        <v>0</v>
      </c>
      <c r="J206" s="163">
        <f t="shared" si="71"/>
        <v>0</v>
      </c>
      <c r="K206" s="163">
        <f t="shared" si="71"/>
        <v>0</v>
      </c>
      <c r="L206" s="163">
        <f t="shared" si="71"/>
        <v>0</v>
      </c>
      <c r="M206" s="163">
        <f t="shared" si="65"/>
        <v>0</v>
      </c>
      <c r="N206" s="163">
        <f t="shared" si="65"/>
        <v>0</v>
      </c>
      <c r="O206" s="163">
        <f t="shared" si="65"/>
        <v>0</v>
      </c>
      <c r="P206" s="163">
        <f t="shared" si="65"/>
        <v>0</v>
      </c>
      <c r="Q206" s="163">
        <f t="shared" si="66"/>
        <v>0</v>
      </c>
      <c r="R206" s="163">
        <f t="shared" si="66"/>
        <v>0</v>
      </c>
      <c r="S206" s="163">
        <f t="shared" si="66"/>
        <v>0</v>
      </c>
      <c r="T206" s="163">
        <f t="shared" si="70"/>
        <v>0</v>
      </c>
      <c r="U206" s="163">
        <f t="shared" si="70"/>
        <v>0</v>
      </c>
      <c r="V206" s="163">
        <f t="shared" si="70"/>
        <v>0</v>
      </c>
      <c r="W206" s="163">
        <f t="shared" si="70"/>
        <v>0</v>
      </c>
      <c r="X206" s="163">
        <f t="shared" si="70"/>
        <v>0</v>
      </c>
      <c r="Y206" s="163">
        <f t="shared" si="70"/>
        <v>0</v>
      </c>
      <c r="Z206" s="163">
        <f t="shared" si="70"/>
        <v>0</v>
      </c>
      <c r="AA206" s="163">
        <f t="shared" si="70"/>
        <v>0</v>
      </c>
      <c r="AB206" s="163">
        <f t="shared" si="70"/>
        <v>0</v>
      </c>
      <c r="AC206" s="163">
        <f t="shared" si="70"/>
        <v>0</v>
      </c>
      <c r="AD206" s="163">
        <f t="shared" si="70"/>
        <v>0</v>
      </c>
      <c r="AE206" s="163">
        <f t="shared" si="70"/>
        <v>0</v>
      </c>
      <c r="AF206" s="176">
        <f t="shared" si="70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71"/>
        <v>0</v>
      </c>
      <c r="D207" s="163">
        <f t="shared" si="71"/>
        <v>0</v>
      </c>
      <c r="E207" s="163">
        <f t="shared" si="71"/>
        <v>0</v>
      </c>
      <c r="F207" s="163">
        <f t="shared" si="71"/>
        <v>0</v>
      </c>
      <c r="G207" s="163">
        <f t="shared" si="71"/>
        <v>0</v>
      </c>
      <c r="H207" s="163">
        <f t="shared" si="71"/>
        <v>0</v>
      </c>
      <c r="I207" s="163">
        <f t="shared" si="71"/>
        <v>0</v>
      </c>
      <c r="J207" s="163">
        <f t="shared" si="71"/>
        <v>0</v>
      </c>
      <c r="K207" s="163">
        <f t="shared" si="71"/>
        <v>0</v>
      </c>
      <c r="L207" s="163">
        <f t="shared" si="71"/>
        <v>0</v>
      </c>
      <c r="M207" s="163">
        <f t="shared" si="65"/>
        <v>0</v>
      </c>
      <c r="N207" s="163">
        <f t="shared" si="65"/>
        <v>0</v>
      </c>
      <c r="O207" s="163">
        <f t="shared" si="65"/>
        <v>0</v>
      </c>
      <c r="P207" s="163">
        <f t="shared" si="65"/>
        <v>0</v>
      </c>
      <c r="Q207" s="163">
        <f t="shared" si="66"/>
        <v>0</v>
      </c>
      <c r="R207" s="163">
        <f t="shared" si="66"/>
        <v>0</v>
      </c>
      <c r="S207" s="163">
        <f t="shared" si="66"/>
        <v>0</v>
      </c>
      <c r="T207" s="163">
        <f t="shared" si="70"/>
        <v>0</v>
      </c>
      <c r="U207" s="163">
        <f t="shared" si="70"/>
        <v>0</v>
      </c>
      <c r="V207" s="163">
        <f t="shared" si="70"/>
        <v>0</v>
      </c>
      <c r="W207" s="163">
        <f t="shared" si="70"/>
        <v>0</v>
      </c>
      <c r="X207" s="163">
        <f t="shared" si="70"/>
        <v>0</v>
      </c>
      <c r="Y207" s="163">
        <f t="shared" si="70"/>
        <v>0</v>
      </c>
      <c r="Z207" s="163">
        <f t="shared" si="70"/>
        <v>0</v>
      </c>
      <c r="AA207" s="163">
        <f t="shared" si="70"/>
        <v>0</v>
      </c>
      <c r="AB207" s="163">
        <f t="shared" si="70"/>
        <v>0</v>
      </c>
      <c r="AC207" s="163">
        <f t="shared" si="70"/>
        <v>0</v>
      </c>
      <c r="AD207" s="163">
        <f t="shared" si="70"/>
        <v>0</v>
      </c>
      <c r="AE207" s="163">
        <f t="shared" si="70"/>
        <v>0</v>
      </c>
      <c r="AF207" s="176">
        <f t="shared" si="70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71"/>
        <v>0</v>
      </c>
      <c r="D208" s="163">
        <f t="shared" si="71"/>
        <v>0</v>
      </c>
      <c r="E208" s="163">
        <f t="shared" si="71"/>
        <v>0</v>
      </c>
      <c r="F208" s="163">
        <f t="shared" si="71"/>
        <v>0</v>
      </c>
      <c r="G208" s="163">
        <f t="shared" si="71"/>
        <v>0</v>
      </c>
      <c r="H208" s="163">
        <f t="shared" si="71"/>
        <v>0</v>
      </c>
      <c r="I208" s="163">
        <f t="shared" si="71"/>
        <v>0</v>
      </c>
      <c r="J208" s="163">
        <f t="shared" si="71"/>
        <v>0</v>
      </c>
      <c r="K208" s="163">
        <f t="shared" si="71"/>
        <v>0</v>
      </c>
      <c r="L208" s="163">
        <f t="shared" si="71"/>
        <v>0</v>
      </c>
      <c r="M208" s="163">
        <f t="shared" si="65"/>
        <v>0</v>
      </c>
      <c r="N208" s="163">
        <f t="shared" si="65"/>
        <v>0</v>
      </c>
      <c r="O208" s="163">
        <f t="shared" si="65"/>
        <v>0</v>
      </c>
      <c r="P208" s="163">
        <f t="shared" si="65"/>
        <v>0</v>
      </c>
      <c r="Q208" s="163">
        <f t="shared" si="66"/>
        <v>0</v>
      </c>
      <c r="R208" s="163">
        <f t="shared" si="66"/>
        <v>0</v>
      </c>
      <c r="S208" s="163">
        <f t="shared" si="66"/>
        <v>0</v>
      </c>
      <c r="T208" s="163">
        <f t="shared" si="70"/>
        <v>0</v>
      </c>
      <c r="U208" s="163">
        <f t="shared" si="70"/>
        <v>0</v>
      </c>
      <c r="V208" s="163">
        <f t="shared" si="70"/>
        <v>0</v>
      </c>
      <c r="W208" s="163">
        <f t="shared" si="70"/>
        <v>0</v>
      </c>
      <c r="X208" s="163">
        <f t="shared" si="70"/>
        <v>0</v>
      </c>
      <c r="Y208" s="163">
        <f t="shared" si="70"/>
        <v>0</v>
      </c>
      <c r="Z208" s="163">
        <f t="shared" si="70"/>
        <v>0</v>
      </c>
      <c r="AA208" s="163">
        <f t="shared" si="70"/>
        <v>0</v>
      </c>
      <c r="AB208" s="163">
        <f t="shared" si="70"/>
        <v>0</v>
      </c>
      <c r="AC208" s="163">
        <f t="shared" si="70"/>
        <v>0</v>
      </c>
      <c r="AD208" s="163">
        <f t="shared" si="70"/>
        <v>0</v>
      </c>
      <c r="AE208" s="163">
        <f t="shared" si="70"/>
        <v>0</v>
      </c>
      <c r="AF208" s="176">
        <f t="shared" si="70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71"/>
        <v>0</v>
      </c>
      <c r="D209" s="163">
        <f t="shared" si="71"/>
        <v>0</v>
      </c>
      <c r="E209" s="163">
        <f t="shared" si="71"/>
        <v>0</v>
      </c>
      <c r="F209" s="163">
        <f t="shared" si="71"/>
        <v>0</v>
      </c>
      <c r="G209" s="163">
        <f t="shared" si="71"/>
        <v>0</v>
      </c>
      <c r="H209" s="163">
        <f t="shared" si="71"/>
        <v>0</v>
      </c>
      <c r="I209" s="163">
        <f t="shared" si="71"/>
        <v>0</v>
      </c>
      <c r="J209" s="163">
        <f t="shared" si="71"/>
        <v>0</v>
      </c>
      <c r="K209" s="163">
        <f t="shared" si="71"/>
        <v>0</v>
      </c>
      <c r="L209" s="163">
        <f t="shared" si="71"/>
        <v>0</v>
      </c>
      <c r="M209" s="163">
        <f t="shared" si="65"/>
        <v>0</v>
      </c>
      <c r="N209" s="163">
        <f t="shared" si="65"/>
        <v>0</v>
      </c>
      <c r="O209" s="163">
        <f t="shared" si="65"/>
        <v>0</v>
      </c>
      <c r="P209" s="163">
        <f t="shared" si="65"/>
        <v>0</v>
      </c>
      <c r="Q209" s="163">
        <f t="shared" si="66"/>
        <v>0</v>
      </c>
      <c r="R209" s="163">
        <f t="shared" si="66"/>
        <v>0</v>
      </c>
      <c r="S209" s="163">
        <f t="shared" si="66"/>
        <v>0</v>
      </c>
      <c r="T209" s="163">
        <f t="shared" si="70"/>
        <v>0</v>
      </c>
      <c r="U209" s="163">
        <f t="shared" si="70"/>
        <v>0</v>
      </c>
      <c r="V209" s="163">
        <f t="shared" si="70"/>
        <v>0</v>
      </c>
      <c r="W209" s="163">
        <f t="shared" si="70"/>
        <v>0</v>
      </c>
      <c r="X209" s="163">
        <f t="shared" si="70"/>
        <v>0</v>
      </c>
      <c r="Y209" s="163">
        <f t="shared" si="70"/>
        <v>0</v>
      </c>
      <c r="Z209" s="163">
        <f t="shared" si="70"/>
        <v>0</v>
      </c>
      <c r="AA209" s="163">
        <f t="shared" si="70"/>
        <v>0</v>
      </c>
      <c r="AB209" s="163">
        <f t="shared" si="70"/>
        <v>0</v>
      </c>
      <c r="AC209" s="163">
        <f t="shared" si="70"/>
        <v>0</v>
      </c>
      <c r="AD209" s="163">
        <f t="shared" si="70"/>
        <v>0</v>
      </c>
      <c r="AE209" s="163">
        <f t="shared" si="70"/>
        <v>0</v>
      </c>
      <c r="AF209" s="176">
        <f t="shared" si="70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71"/>
        <v>0</v>
      </c>
      <c r="D210" s="163">
        <f t="shared" si="71"/>
        <v>0</v>
      </c>
      <c r="E210" s="163">
        <f t="shared" si="71"/>
        <v>0</v>
      </c>
      <c r="F210" s="163">
        <f t="shared" si="71"/>
        <v>0</v>
      </c>
      <c r="G210" s="163">
        <f t="shared" si="71"/>
        <v>0</v>
      </c>
      <c r="H210" s="163">
        <f t="shared" si="71"/>
        <v>0</v>
      </c>
      <c r="I210" s="163">
        <f t="shared" si="71"/>
        <v>0</v>
      </c>
      <c r="J210" s="163">
        <f t="shared" si="71"/>
        <v>0</v>
      </c>
      <c r="K210" s="163">
        <f t="shared" si="71"/>
        <v>0</v>
      </c>
      <c r="L210" s="163">
        <f t="shared" si="71"/>
        <v>0</v>
      </c>
      <c r="M210" s="163">
        <f t="shared" si="65"/>
        <v>0</v>
      </c>
      <c r="N210" s="163">
        <f t="shared" si="65"/>
        <v>0</v>
      </c>
      <c r="O210" s="163">
        <f t="shared" si="65"/>
        <v>0</v>
      </c>
      <c r="P210" s="163">
        <f t="shared" si="65"/>
        <v>0</v>
      </c>
      <c r="Q210" s="163">
        <f t="shared" si="66"/>
        <v>0</v>
      </c>
      <c r="R210" s="163">
        <f t="shared" si="66"/>
        <v>0</v>
      </c>
      <c r="S210" s="163">
        <f t="shared" si="66"/>
        <v>0</v>
      </c>
      <c r="T210" s="163">
        <f t="shared" si="70"/>
        <v>0</v>
      </c>
      <c r="U210" s="163">
        <f t="shared" si="70"/>
        <v>0</v>
      </c>
      <c r="V210" s="163">
        <f t="shared" si="70"/>
        <v>0</v>
      </c>
      <c r="W210" s="163">
        <f t="shared" si="70"/>
        <v>0</v>
      </c>
      <c r="X210" s="163">
        <f t="shared" si="70"/>
        <v>0</v>
      </c>
      <c r="Y210" s="163">
        <f t="shared" si="70"/>
        <v>0</v>
      </c>
      <c r="Z210" s="163">
        <f t="shared" si="70"/>
        <v>0</v>
      </c>
      <c r="AA210" s="163">
        <f t="shared" si="70"/>
        <v>0</v>
      </c>
      <c r="AB210" s="163">
        <f t="shared" si="70"/>
        <v>0</v>
      </c>
      <c r="AC210" s="163">
        <f t="shared" si="70"/>
        <v>0</v>
      </c>
      <c r="AD210" s="163">
        <f t="shared" si="70"/>
        <v>0</v>
      </c>
      <c r="AE210" s="163">
        <f t="shared" si="70"/>
        <v>0</v>
      </c>
      <c r="AF210" s="176">
        <f t="shared" si="70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71"/>
        <v>0</v>
      </c>
      <c r="D211" s="163">
        <f t="shared" si="71"/>
        <v>0</v>
      </c>
      <c r="E211" s="163">
        <f t="shared" si="71"/>
        <v>0</v>
      </c>
      <c r="F211" s="163">
        <f t="shared" si="71"/>
        <v>0</v>
      </c>
      <c r="G211" s="163">
        <f t="shared" si="71"/>
        <v>0</v>
      </c>
      <c r="H211" s="163">
        <f t="shared" si="71"/>
        <v>0</v>
      </c>
      <c r="I211" s="163">
        <f t="shared" si="71"/>
        <v>0</v>
      </c>
      <c r="J211" s="163">
        <f t="shared" si="71"/>
        <v>0</v>
      </c>
      <c r="K211" s="163">
        <f t="shared" si="71"/>
        <v>0</v>
      </c>
      <c r="L211" s="163">
        <f t="shared" si="71"/>
        <v>0</v>
      </c>
      <c r="M211" s="163">
        <f t="shared" si="65"/>
        <v>0</v>
      </c>
      <c r="N211" s="163">
        <f t="shared" si="65"/>
        <v>0</v>
      </c>
      <c r="O211" s="163">
        <f t="shared" si="65"/>
        <v>0</v>
      </c>
      <c r="P211" s="163">
        <f t="shared" si="65"/>
        <v>0</v>
      </c>
      <c r="Q211" s="163">
        <f t="shared" si="66"/>
        <v>0</v>
      </c>
      <c r="R211" s="163">
        <f t="shared" si="66"/>
        <v>0</v>
      </c>
      <c r="S211" s="163">
        <f t="shared" si="66"/>
        <v>0</v>
      </c>
      <c r="T211" s="163">
        <f t="shared" si="70"/>
        <v>0</v>
      </c>
      <c r="U211" s="163">
        <f t="shared" si="70"/>
        <v>0</v>
      </c>
      <c r="V211" s="163">
        <f t="shared" si="70"/>
        <v>0</v>
      </c>
      <c r="W211" s="163">
        <f t="shared" si="70"/>
        <v>0</v>
      </c>
      <c r="X211" s="163">
        <f t="shared" si="70"/>
        <v>0</v>
      </c>
      <c r="Y211" s="163">
        <f t="shared" si="70"/>
        <v>0</v>
      </c>
      <c r="Z211" s="163">
        <f t="shared" si="70"/>
        <v>0</v>
      </c>
      <c r="AA211" s="163">
        <f t="shared" si="70"/>
        <v>0</v>
      </c>
      <c r="AB211" s="163">
        <f t="shared" si="70"/>
        <v>0</v>
      </c>
      <c r="AC211" s="163">
        <f t="shared" si="70"/>
        <v>0</v>
      </c>
      <c r="AD211" s="163">
        <f t="shared" si="70"/>
        <v>0</v>
      </c>
      <c r="AE211" s="163">
        <f t="shared" si="70"/>
        <v>0</v>
      </c>
      <c r="AF211" s="176">
        <f t="shared" si="70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71"/>
        <v>0</v>
      </c>
      <c r="D212" s="163">
        <f t="shared" si="71"/>
        <v>0</v>
      </c>
      <c r="E212" s="163">
        <f t="shared" si="71"/>
        <v>0</v>
      </c>
      <c r="F212" s="163">
        <f t="shared" si="71"/>
        <v>0</v>
      </c>
      <c r="G212" s="163">
        <f t="shared" si="71"/>
        <v>0</v>
      </c>
      <c r="H212" s="163">
        <f t="shared" si="71"/>
        <v>0</v>
      </c>
      <c r="I212" s="163">
        <f t="shared" si="71"/>
        <v>0</v>
      </c>
      <c r="J212" s="163">
        <f t="shared" si="71"/>
        <v>0</v>
      </c>
      <c r="K212" s="163">
        <f t="shared" si="71"/>
        <v>0</v>
      </c>
      <c r="L212" s="163">
        <f t="shared" si="71"/>
        <v>0</v>
      </c>
      <c r="M212" s="163">
        <f t="shared" si="65"/>
        <v>0</v>
      </c>
      <c r="N212" s="163">
        <f t="shared" si="65"/>
        <v>0</v>
      </c>
      <c r="O212" s="163">
        <f t="shared" si="65"/>
        <v>0</v>
      </c>
      <c r="P212" s="163">
        <f t="shared" si="65"/>
        <v>0</v>
      </c>
      <c r="Q212" s="163">
        <f t="shared" si="66"/>
        <v>0</v>
      </c>
      <c r="R212" s="163">
        <f t="shared" si="66"/>
        <v>0</v>
      </c>
      <c r="S212" s="163">
        <f t="shared" si="66"/>
        <v>0</v>
      </c>
      <c r="T212" s="163">
        <f t="shared" si="70"/>
        <v>0</v>
      </c>
      <c r="U212" s="163">
        <f t="shared" si="70"/>
        <v>0</v>
      </c>
      <c r="V212" s="163">
        <f t="shared" si="70"/>
        <v>0</v>
      </c>
      <c r="W212" s="163">
        <f t="shared" si="70"/>
        <v>0</v>
      </c>
      <c r="X212" s="163">
        <f t="shared" si="70"/>
        <v>0</v>
      </c>
      <c r="Y212" s="163">
        <f t="shared" si="70"/>
        <v>0</v>
      </c>
      <c r="Z212" s="163">
        <f t="shared" si="70"/>
        <v>0</v>
      </c>
      <c r="AA212" s="163">
        <f t="shared" si="70"/>
        <v>0</v>
      </c>
      <c r="AB212" s="163">
        <f t="shared" si="70"/>
        <v>0</v>
      </c>
      <c r="AC212" s="163">
        <f t="shared" si="70"/>
        <v>0</v>
      </c>
      <c r="AD212" s="163">
        <f t="shared" si="70"/>
        <v>0</v>
      </c>
      <c r="AE212" s="163">
        <f t="shared" si="70"/>
        <v>0</v>
      </c>
      <c r="AF212" s="176">
        <f t="shared" si="70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71"/>
        <v>0</v>
      </c>
      <c r="D213" s="163">
        <f t="shared" si="71"/>
        <v>0</v>
      </c>
      <c r="E213" s="163">
        <f t="shared" si="71"/>
        <v>0</v>
      </c>
      <c r="F213" s="163">
        <f t="shared" si="71"/>
        <v>0</v>
      </c>
      <c r="G213" s="163">
        <f t="shared" si="71"/>
        <v>0</v>
      </c>
      <c r="H213" s="163">
        <f t="shared" si="71"/>
        <v>0</v>
      </c>
      <c r="I213" s="163">
        <f t="shared" si="71"/>
        <v>0</v>
      </c>
      <c r="J213" s="163">
        <f t="shared" si="71"/>
        <v>0</v>
      </c>
      <c r="K213" s="163">
        <f t="shared" si="71"/>
        <v>0</v>
      </c>
      <c r="L213" s="163">
        <f t="shared" si="71"/>
        <v>0</v>
      </c>
      <c r="M213" s="163">
        <f t="shared" si="65"/>
        <v>0</v>
      </c>
      <c r="N213" s="163">
        <f t="shared" si="65"/>
        <v>0</v>
      </c>
      <c r="O213" s="163">
        <f t="shared" si="65"/>
        <v>0</v>
      </c>
      <c r="P213" s="163">
        <f t="shared" si="65"/>
        <v>0</v>
      </c>
      <c r="Q213" s="163">
        <f t="shared" si="66"/>
        <v>0</v>
      </c>
      <c r="R213" s="163">
        <f t="shared" si="66"/>
        <v>0</v>
      </c>
      <c r="S213" s="163">
        <f t="shared" si="66"/>
        <v>0</v>
      </c>
      <c r="T213" s="163">
        <f t="shared" si="70"/>
        <v>0</v>
      </c>
      <c r="U213" s="163">
        <f t="shared" si="70"/>
        <v>0</v>
      </c>
      <c r="V213" s="163">
        <f t="shared" si="70"/>
        <v>0</v>
      </c>
      <c r="W213" s="163">
        <f t="shared" si="70"/>
        <v>0</v>
      </c>
      <c r="X213" s="163">
        <f t="shared" si="70"/>
        <v>0</v>
      </c>
      <c r="Y213" s="163">
        <f t="shared" si="70"/>
        <v>0</v>
      </c>
      <c r="Z213" s="163">
        <f t="shared" si="70"/>
        <v>0</v>
      </c>
      <c r="AA213" s="163">
        <f t="shared" si="70"/>
        <v>0</v>
      </c>
      <c r="AB213" s="163">
        <f t="shared" si="70"/>
        <v>0</v>
      </c>
      <c r="AC213" s="163">
        <f t="shared" si="70"/>
        <v>0</v>
      </c>
      <c r="AD213" s="163">
        <f t="shared" si="70"/>
        <v>0</v>
      </c>
      <c r="AE213" s="163">
        <f t="shared" si="70"/>
        <v>0</v>
      </c>
      <c r="AF213" s="176">
        <f t="shared" si="70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71"/>
        <v>0</v>
      </c>
      <c r="D214" s="163">
        <f t="shared" si="71"/>
        <v>0</v>
      </c>
      <c r="E214" s="163">
        <f t="shared" si="71"/>
        <v>0</v>
      </c>
      <c r="F214" s="163">
        <f t="shared" si="71"/>
        <v>0</v>
      </c>
      <c r="G214" s="163">
        <f t="shared" si="71"/>
        <v>0</v>
      </c>
      <c r="H214" s="163">
        <f t="shared" si="71"/>
        <v>0</v>
      </c>
      <c r="I214" s="163">
        <f t="shared" si="71"/>
        <v>0</v>
      </c>
      <c r="J214" s="163">
        <f t="shared" si="71"/>
        <v>0</v>
      </c>
      <c r="K214" s="163">
        <f t="shared" si="71"/>
        <v>0</v>
      </c>
      <c r="L214" s="163">
        <f t="shared" si="71"/>
        <v>0</v>
      </c>
      <c r="M214" s="163">
        <f t="shared" si="65"/>
        <v>0</v>
      </c>
      <c r="N214" s="163">
        <f t="shared" si="65"/>
        <v>0</v>
      </c>
      <c r="O214" s="163">
        <f t="shared" si="65"/>
        <v>0</v>
      </c>
      <c r="P214" s="163">
        <f t="shared" si="65"/>
        <v>0</v>
      </c>
      <c r="Q214" s="163">
        <f t="shared" si="66"/>
        <v>0</v>
      </c>
      <c r="R214" s="163">
        <f t="shared" si="66"/>
        <v>0</v>
      </c>
      <c r="S214" s="163">
        <f t="shared" si="66"/>
        <v>0</v>
      </c>
      <c r="T214" s="163">
        <f t="shared" si="70"/>
        <v>0</v>
      </c>
      <c r="U214" s="163">
        <f t="shared" si="70"/>
        <v>0</v>
      </c>
      <c r="V214" s="163">
        <f t="shared" si="70"/>
        <v>0</v>
      </c>
      <c r="W214" s="163">
        <f t="shared" si="70"/>
        <v>0</v>
      </c>
      <c r="X214" s="163">
        <f t="shared" si="70"/>
        <v>0</v>
      </c>
      <c r="Y214" s="163">
        <f t="shared" si="70"/>
        <v>0</v>
      </c>
      <c r="Z214" s="163">
        <f t="shared" si="70"/>
        <v>0</v>
      </c>
      <c r="AA214" s="163">
        <f t="shared" si="70"/>
        <v>0</v>
      </c>
      <c r="AB214" s="163">
        <f t="shared" si="70"/>
        <v>0</v>
      </c>
      <c r="AC214" s="163">
        <f t="shared" si="70"/>
        <v>0</v>
      </c>
      <c r="AD214" s="163">
        <f t="shared" si="70"/>
        <v>0</v>
      </c>
      <c r="AE214" s="163">
        <f t="shared" si="70"/>
        <v>0</v>
      </c>
      <c r="AF214" s="176">
        <f t="shared" si="70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71"/>
        <v>0</v>
      </c>
      <c r="D215" s="163">
        <f t="shared" si="71"/>
        <v>0</v>
      </c>
      <c r="E215" s="163">
        <f t="shared" si="71"/>
        <v>0</v>
      </c>
      <c r="F215" s="163">
        <f t="shared" si="71"/>
        <v>0</v>
      </c>
      <c r="G215" s="163">
        <f t="shared" si="71"/>
        <v>0</v>
      </c>
      <c r="H215" s="163">
        <f t="shared" si="71"/>
        <v>0</v>
      </c>
      <c r="I215" s="163">
        <f t="shared" si="71"/>
        <v>0</v>
      </c>
      <c r="J215" s="163">
        <f t="shared" si="71"/>
        <v>0</v>
      </c>
      <c r="K215" s="163">
        <f t="shared" si="71"/>
        <v>0</v>
      </c>
      <c r="L215" s="163">
        <f t="shared" si="71"/>
        <v>0</v>
      </c>
      <c r="M215" s="163">
        <f t="shared" si="65"/>
        <v>0</v>
      </c>
      <c r="N215" s="163">
        <f t="shared" si="65"/>
        <v>0</v>
      </c>
      <c r="O215" s="163">
        <f t="shared" si="65"/>
        <v>0</v>
      </c>
      <c r="P215" s="163">
        <f t="shared" si="65"/>
        <v>0</v>
      </c>
      <c r="Q215" s="163">
        <f t="shared" si="66"/>
        <v>0</v>
      </c>
      <c r="R215" s="163">
        <f t="shared" si="66"/>
        <v>0</v>
      </c>
      <c r="S215" s="163">
        <f t="shared" si="66"/>
        <v>0</v>
      </c>
      <c r="T215" s="163">
        <f t="shared" si="70"/>
        <v>0</v>
      </c>
      <c r="U215" s="163">
        <f t="shared" si="70"/>
        <v>0</v>
      </c>
      <c r="V215" s="163">
        <f t="shared" si="70"/>
        <v>0</v>
      </c>
      <c r="W215" s="163">
        <f t="shared" si="70"/>
        <v>0</v>
      </c>
      <c r="X215" s="163">
        <f t="shared" si="70"/>
        <v>0</v>
      </c>
      <c r="Y215" s="163">
        <f t="shared" si="70"/>
        <v>0</v>
      </c>
      <c r="Z215" s="163">
        <f t="shared" si="70"/>
        <v>0</v>
      </c>
      <c r="AA215" s="163">
        <f t="shared" si="70"/>
        <v>0</v>
      </c>
      <c r="AB215" s="163">
        <f t="shared" si="70"/>
        <v>0</v>
      </c>
      <c r="AC215" s="163">
        <f t="shared" si="70"/>
        <v>0</v>
      </c>
      <c r="AD215" s="163">
        <f t="shared" si="70"/>
        <v>0</v>
      </c>
      <c r="AE215" s="163">
        <f t="shared" si="70"/>
        <v>0</v>
      </c>
      <c r="AF215" s="176">
        <f t="shared" si="70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71"/>
        <v>0</v>
      </c>
      <c r="D216" s="163">
        <f t="shared" si="71"/>
        <v>0</v>
      </c>
      <c r="E216" s="163">
        <f t="shared" si="71"/>
        <v>0</v>
      </c>
      <c r="F216" s="163">
        <f t="shared" si="71"/>
        <v>0</v>
      </c>
      <c r="G216" s="163">
        <f t="shared" si="71"/>
        <v>0</v>
      </c>
      <c r="H216" s="163">
        <f t="shared" si="71"/>
        <v>0</v>
      </c>
      <c r="I216" s="163">
        <f t="shared" si="71"/>
        <v>0</v>
      </c>
      <c r="J216" s="163">
        <f t="shared" si="71"/>
        <v>0</v>
      </c>
      <c r="K216" s="163">
        <f t="shared" si="71"/>
        <v>0</v>
      </c>
      <c r="L216" s="163">
        <f t="shared" si="71"/>
        <v>0</v>
      </c>
      <c r="M216" s="163">
        <f t="shared" si="65"/>
        <v>0</v>
      </c>
      <c r="N216" s="163">
        <f t="shared" si="65"/>
        <v>0</v>
      </c>
      <c r="O216" s="163">
        <f t="shared" si="65"/>
        <v>0</v>
      </c>
      <c r="P216" s="163">
        <f t="shared" si="65"/>
        <v>0</v>
      </c>
      <c r="Q216" s="163">
        <f t="shared" si="66"/>
        <v>0</v>
      </c>
      <c r="R216" s="163">
        <f t="shared" si="66"/>
        <v>0</v>
      </c>
      <c r="S216" s="163">
        <f t="shared" si="66"/>
        <v>0</v>
      </c>
      <c r="T216" s="163">
        <f t="shared" ref="T216:AF231" si="72">S216</f>
        <v>0</v>
      </c>
      <c r="U216" s="163">
        <f t="shared" si="72"/>
        <v>0</v>
      </c>
      <c r="V216" s="163">
        <f t="shared" si="72"/>
        <v>0</v>
      </c>
      <c r="W216" s="163">
        <f t="shared" si="72"/>
        <v>0</v>
      </c>
      <c r="X216" s="163">
        <f t="shared" si="72"/>
        <v>0</v>
      </c>
      <c r="Y216" s="163">
        <f t="shared" si="72"/>
        <v>0</v>
      </c>
      <c r="Z216" s="163">
        <f t="shared" si="72"/>
        <v>0</v>
      </c>
      <c r="AA216" s="163">
        <f t="shared" si="72"/>
        <v>0</v>
      </c>
      <c r="AB216" s="163">
        <f t="shared" si="72"/>
        <v>0</v>
      </c>
      <c r="AC216" s="163">
        <f t="shared" si="72"/>
        <v>0</v>
      </c>
      <c r="AD216" s="163">
        <f t="shared" si="72"/>
        <v>0</v>
      </c>
      <c r="AE216" s="163">
        <f t="shared" si="72"/>
        <v>0</v>
      </c>
      <c r="AF216" s="176">
        <f t="shared" si="72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L232" si="73">B217</f>
        <v>0</v>
      </c>
      <c r="D217" s="163">
        <f t="shared" si="73"/>
        <v>0</v>
      </c>
      <c r="E217" s="163">
        <f t="shared" si="73"/>
        <v>0</v>
      </c>
      <c r="F217" s="163">
        <f t="shared" si="73"/>
        <v>0</v>
      </c>
      <c r="G217" s="163">
        <f t="shared" si="73"/>
        <v>0</v>
      </c>
      <c r="H217" s="163">
        <f t="shared" si="73"/>
        <v>0</v>
      </c>
      <c r="I217" s="163">
        <f t="shared" si="73"/>
        <v>0</v>
      </c>
      <c r="J217" s="163">
        <f t="shared" si="73"/>
        <v>0</v>
      </c>
      <c r="K217" s="163">
        <f t="shared" si="73"/>
        <v>0</v>
      </c>
      <c r="L217" s="163">
        <f t="shared" si="73"/>
        <v>0</v>
      </c>
      <c r="M217" s="163">
        <f t="shared" si="65"/>
        <v>0</v>
      </c>
      <c r="N217" s="163">
        <f t="shared" si="65"/>
        <v>0</v>
      </c>
      <c r="O217" s="163">
        <f t="shared" si="65"/>
        <v>0</v>
      </c>
      <c r="P217" s="163">
        <f t="shared" si="65"/>
        <v>0</v>
      </c>
      <c r="Q217" s="163">
        <f t="shared" si="66"/>
        <v>0</v>
      </c>
      <c r="R217" s="163">
        <f t="shared" si="66"/>
        <v>0</v>
      </c>
      <c r="S217" s="163">
        <f t="shared" si="66"/>
        <v>0</v>
      </c>
      <c r="T217" s="163">
        <f t="shared" si="72"/>
        <v>0</v>
      </c>
      <c r="U217" s="163">
        <f t="shared" si="72"/>
        <v>0</v>
      </c>
      <c r="V217" s="163">
        <f t="shared" si="72"/>
        <v>0</v>
      </c>
      <c r="W217" s="163">
        <f t="shared" si="72"/>
        <v>0</v>
      </c>
      <c r="X217" s="163">
        <f t="shared" si="72"/>
        <v>0</v>
      </c>
      <c r="Y217" s="163">
        <f t="shared" si="72"/>
        <v>0</v>
      </c>
      <c r="Z217" s="163">
        <f t="shared" si="72"/>
        <v>0</v>
      </c>
      <c r="AA217" s="163">
        <f t="shared" si="72"/>
        <v>0</v>
      </c>
      <c r="AB217" s="163">
        <f t="shared" si="72"/>
        <v>0</v>
      </c>
      <c r="AC217" s="163">
        <f t="shared" si="72"/>
        <v>0</v>
      </c>
      <c r="AD217" s="163">
        <f t="shared" si="72"/>
        <v>0</v>
      </c>
      <c r="AE217" s="163">
        <f t="shared" si="72"/>
        <v>0</v>
      </c>
      <c r="AF217" s="176">
        <f t="shared" si="72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73"/>
        <v>0</v>
      </c>
      <c r="D218" s="163">
        <f t="shared" si="73"/>
        <v>0</v>
      </c>
      <c r="E218" s="163">
        <f t="shared" si="73"/>
        <v>0</v>
      </c>
      <c r="F218" s="163">
        <f t="shared" si="73"/>
        <v>0</v>
      </c>
      <c r="G218" s="163">
        <f t="shared" si="73"/>
        <v>0</v>
      </c>
      <c r="H218" s="163">
        <f t="shared" si="73"/>
        <v>0</v>
      </c>
      <c r="I218" s="163">
        <f t="shared" si="73"/>
        <v>0</v>
      </c>
      <c r="J218" s="163">
        <f t="shared" si="73"/>
        <v>0</v>
      </c>
      <c r="K218" s="163">
        <f t="shared" si="73"/>
        <v>0</v>
      </c>
      <c r="L218" s="163">
        <f t="shared" si="73"/>
        <v>0</v>
      </c>
      <c r="M218" s="163">
        <f t="shared" si="65"/>
        <v>0</v>
      </c>
      <c r="N218" s="163">
        <f t="shared" si="65"/>
        <v>0</v>
      </c>
      <c r="O218" s="163">
        <f t="shared" si="65"/>
        <v>0</v>
      </c>
      <c r="P218" s="163">
        <f t="shared" si="65"/>
        <v>0</v>
      </c>
      <c r="Q218" s="163">
        <f t="shared" si="66"/>
        <v>0</v>
      </c>
      <c r="R218" s="163">
        <f t="shared" si="66"/>
        <v>0</v>
      </c>
      <c r="S218" s="163">
        <f t="shared" si="66"/>
        <v>0</v>
      </c>
      <c r="T218" s="163">
        <f t="shared" si="72"/>
        <v>0</v>
      </c>
      <c r="U218" s="163">
        <f t="shared" si="72"/>
        <v>0</v>
      </c>
      <c r="V218" s="163">
        <f t="shared" si="72"/>
        <v>0</v>
      </c>
      <c r="W218" s="163">
        <f t="shared" si="72"/>
        <v>0</v>
      </c>
      <c r="X218" s="163">
        <f t="shared" si="72"/>
        <v>0</v>
      </c>
      <c r="Y218" s="163">
        <f t="shared" si="72"/>
        <v>0</v>
      </c>
      <c r="Z218" s="163">
        <f t="shared" si="72"/>
        <v>0</v>
      </c>
      <c r="AA218" s="163">
        <f t="shared" si="72"/>
        <v>0</v>
      </c>
      <c r="AB218" s="163">
        <f t="shared" si="72"/>
        <v>0</v>
      </c>
      <c r="AC218" s="163">
        <f t="shared" si="72"/>
        <v>0</v>
      </c>
      <c r="AD218" s="163">
        <f t="shared" si="72"/>
        <v>0</v>
      </c>
      <c r="AE218" s="163">
        <f t="shared" si="72"/>
        <v>0</v>
      </c>
      <c r="AF218" s="176">
        <f t="shared" si="72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73"/>
        <v>0</v>
      </c>
      <c r="D219" s="163">
        <f t="shared" si="73"/>
        <v>0</v>
      </c>
      <c r="E219" s="163">
        <f t="shared" si="73"/>
        <v>0</v>
      </c>
      <c r="F219" s="163">
        <f t="shared" si="73"/>
        <v>0</v>
      </c>
      <c r="G219" s="163">
        <f t="shared" si="73"/>
        <v>0</v>
      </c>
      <c r="H219" s="163">
        <f t="shared" si="73"/>
        <v>0</v>
      </c>
      <c r="I219" s="163">
        <f t="shared" si="73"/>
        <v>0</v>
      </c>
      <c r="J219" s="163">
        <f t="shared" si="73"/>
        <v>0</v>
      </c>
      <c r="K219" s="163">
        <f t="shared" si="73"/>
        <v>0</v>
      </c>
      <c r="L219" s="163">
        <f t="shared" si="73"/>
        <v>0</v>
      </c>
      <c r="M219" s="163">
        <f t="shared" si="65"/>
        <v>0</v>
      </c>
      <c r="N219" s="163">
        <f t="shared" si="65"/>
        <v>0</v>
      </c>
      <c r="O219" s="163">
        <f t="shared" si="65"/>
        <v>0</v>
      </c>
      <c r="P219" s="163">
        <f t="shared" si="65"/>
        <v>0</v>
      </c>
      <c r="Q219" s="163">
        <f t="shared" si="66"/>
        <v>0</v>
      </c>
      <c r="R219" s="163">
        <f t="shared" si="66"/>
        <v>0</v>
      </c>
      <c r="S219" s="163">
        <f t="shared" si="66"/>
        <v>0</v>
      </c>
      <c r="T219" s="163">
        <f t="shared" si="72"/>
        <v>0</v>
      </c>
      <c r="U219" s="163">
        <f t="shared" si="72"/>
        <v>0</v>
      </c>
      <c r="V219" s="163">
        <f t="shared" si="72"/>
        <v>0</v>
      </c>
      <c r="W219" s="163">
        <f t="shared" si="72"/>
        <v>0</v>
      </c>
      <c r="X219" s="163">
        <f t="shared" si="72"/>
        <v>0</v>
      </c>
      <c r="Y219" s="163">
        <f t="shared" si="72"/>
        <v>0</v>
      </c>
      <c r="Z219" s="163">
        <f t="shared" si="72"/>
        <v>0</v>
      </c>
      <c r="AA219" s="163">
        <f t="shared" si="72"/>
        <v>0</v>
      </c>
      <c r="AB219" s="163">
        <f t="shared" si="72"/>
        <v>0</v>
      </c>
      <c r="AC219" s="163">
        <f t="shared" si="72"/>
        <v>0</v>
      </c>
      <c r="AD219" s="163">
        <f t="shared" si="72"/>
        <v>0</v>
      </c>
      <c r="AE219" s="163">
        <f t="shared" si="72"/>
        <v>0</v>
      </c>
      <c r="AF219" s="176">
        <f t="shared" si="72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73"/>
        <v>0</v>
      </c>
      <c r="D220" s="163">
        <f t="shared" si="73"/>
        <v>0</v>
      </c>
      <c r="E220" s="163">
        <f t="shared" si="73"/>
        <v>0</v>
      </c>
      <c r="F220" s="163">
        <f t="shared" si="73"/>
        <v>0</v>
      </c>
      <c r="G220" s="163">
        <f t="shared" si="73"/>
        <v>0</v>
      </c>
      <c r="H220" s="163">
        <f t="shared" si="73"/>
        <v>0</v>
      </c>
      <c r="I220" s="163">
        <f t="shared" si="73"/>
        <v>0</v>
      </c>
      <c r="J220" s="163">
        <f t="shared" si="73"/>
        <v>0</v>
      </c>
      <c r="K220" s="163">
        <f t="shared" si="73"/>
        <v>0</v>
      </c>
      <c r="L220" s="163">
        <f t="shared" si="73"/>
        <v>0</v>
      </c>
      <c r="M220" s="163">
        <f t="shared" si="65"/>
        <v>0</v>
      </c>
      <c r="N220" s="163">
        <f t="shared" si="65"/>
        <v>0</v>
      </c>
      <c r="O220" s="163">
        <f t="shared" si="65"/>
        <v>0</v>
      </c>
      <c r="P220" s="163">
        <f t="shared" si="65"/>
        <v>0</v>
      </c>
      <c r="Q220" s="163">
        <f t="shared" si="66"/>
        <v>0</v>
      </c>
      <c r="R220" s="163">
        <f t="shared" si="66"/>
        <v>0</v>
      </c>
      <c r="S220" s="163">
        <f t="shared" si="66"/>
        <v>0</v>
      </c>
      <c r="T220" s="163">
        <f t="shared" si="72"/>
        <v>0</v>
      </c>
      <c r="U220" s="163">
        <f t="shared" si="72"/>
        <v>0</v>
      </c>
      <c r="V220" s="163">
        <f t="shared" si="72"/>
        <v>0</v>
      </c>
      <c r="W220" s="163">
        <f t="shared" si="72"/>
        <v>0</v>
      </c>
      <c r="X220" s="163">
        <f t="shared" si="72"/>
        <v>0</v>
      </c>
      <c r="Y220" s="163">
        <f t="shared" si="72"/>
        <v>0</v>
      </c>
      <c r="Z220" s="163">
        <f t="shared" si="72"/>
        <v>0</v>
      </c>
      <c r="AA220" s="163">
        <f t="shared" si="72"/>
        <v>0</v>
      </c>
      <c r="AB220" s="163">
        <f t="shared" si="72"/>
        <v>0</v>
      </c>
      <c r="AC220" s="163">
        <f t="shared" si="72"/>
        <v>0</v>
      </c>
      <c r="AD220" s="163">
        <f t="shared" si="72"/>
        <v>0</v>
      </c>
      <c r="AE220" s="163">
        <f t="shared" si="72"/>
        <v>0</v>
      </c>
      <c r="AF220" s="176">
        <f t="shared" si="72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73"/>
        <v>0</v>
      </c>
      <c r="D221" s="163">
        <f t="shared" si="73"/>
        <v>0</v>
      </c>
      <c r="E221" s="163">
        <f t="shared" si="73"/>
        <v>0</v>
      </c>
      <c r="F221" s="163">
        <f t="shared" si="73"/>
        <v>0</v>
      </c>
      <c r="G221" s="163">
        <f t="shared" si="73"/>
        <v>0</v>
      </c>
      <c r="H221" s="163">
        <f t="shared" si="73"/>
        <v>0</v>
      </c>
      <c r="I221" s="163">
        <f t="shared" si="73"/>
        <v>0</v>
      </c>
      <c r="J221" s="163">
        <f t="shared" si="73"/>
        <v>0</v>
      </c>
      <c r="K221" s="163">
        <f t="shared" si="73"/>
        <v>0</v>
      </c>
      <c r="L221" s="163">
        <f t="shared" si="73"/>
        <v>0</v>
      </c>
      <c r="M221" s="163">
        <f t="shared" si="65"/>
        <v>0</v>
      </c>
      <c r="N221" s="163">
        <f t="shared" si="65"/>
        <v>0</v>
      </c>
      <c r="O221" s="163">
        <f t="shared" si="65"/>
        <v>0</v>
      </c>
      <c r="P221" s="163">
        <f t="shared" si="65"/>
        <v>0</v>
      </c>
      <c r="Q221" s="163">
        <f t="shared" si="66"/>
        <v>0</v>
      </c>
      <c r="R221" s="163">
        <f t="shared" si="66"/>
        <v>0</v>
      </c>
      <c r="S221" s="163">
        <f t="shared" si="66"/>
        <v>0</v>
      </c>
      <c r="T221" s="163">
        <f t="shared" si="72"/>
        <v>0</v>
      </c>
      <c r="U221" s="163">
        <f t="shared" si="72"/>
        <v>0</v>
      </c>
      <c r="V221" s="163">
        <f t="shared" si="72"/>
        <v>0</v>
      </c>
      <c r="W221" s="163">
        <f t="shared" si="72"/>
        <v>0</v>
      </c>
      <c r="X221" s="163">
        <f t="shared" si="72"/>
        <v>0</v>
      </c>
      <c r="Y221" s="163">
        <f t="shared" si="72"/>
        <v>0</v>
      </c>
      <c r="Z221" s="163">
        <f t="shared" si="72"/>
        <v>0</v>
      </c>
      <c r="AA221" s="163">
        <f t="shared" si="72"/>
        <v>0</v>
      </c>
      <c r="AB221" s="163">
        <f t="shared" si="72"/>
        <v>0</v>
      </c>
      <c r="AC221" s="163">
        <f t="shared" si="72"/>
        <v>0</v>
      </c>
      <c r="AD221" s="163">
        <f t="shared" si="72"/>
        <v>0</v>
      </c>
      <c r="AE221" s="163">
        <f t="shared" si="72"/>
        <v>0</v>
      </c>
      <c r="AF221" s="176">
        <f t="shared" si="72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73"/>
        <v>0</v>
      </c>
      <c r="D222" s="163">
        <f t="shared" si="73"/>
        <v>0</v>
      </c>
      <c r="E222" s="163">
        <f t="shared" si="73"/>
        <v>0</v>
      </c>
      <c r="F222" s="163">
        <f t="shared" si="73"/>
        <v>0</v>
      </c>
      <c r="G222" s="163">
        <f t="shared" si="73"/>
        <v>0</v>
      </c>
      <c r="H222" s="163">
        <f t="shared" si="73"/>
        <v>0</v>
      </c>
      <c r="I222" s="163">
        <f t="shared" si="73"/>
        <v>0</v>
      </c>
      <c r="J222" s="163">
        <f t="shared" si="73"/>
        <v>0</v>
      </c>
      <c r="K222" s="163">
        <f t="shared" si="73"/>
        <v>0</v>
      </c>
      <c r="L222" s="163">
        <f t="shared" si="73"/>
        <v>0</v>
      </c>
      <c r="M222" s="163">
        <f t="shared" si="65"/>
        <v>0</v>
      </c>
      <c r="N222" s="163">
        <f t="shared" si="65"/>
        <v>0</v>
      </c>
      <c r="O222" s="163">
        <f t="shared" si="65"/>
        <v>0</v>
      </c>
      <c r="P222" s="163">
        <f t="shared" si="65"/>
        <v>0</v>
      </c>
      <c r="Q222" s="163">
        <f t="shared" si="66"/>
        <v>0</v>
      </c>
      <c r="R222" s="163">
        <f t="shared" si="66"/>
        <v>0</v>
      </c>
      <c r="S222" s="163">
        <f t="shared" si="66"/>
        <v>0</v>
      </c>
      <c r="T222" s="163">
        <f t="shared" si="72"/>
        <v>0</v>
      </c>
      <c r="U222" s="163">
        <f t="shared" si="72"/>
        <v>0</v>
      </c>
      <c r="V222" s="163">
        <f t="shared" si="72"/>
        <v>0</v>
      </c>
      <c r="W222" s="163">
        <f t="shared" si="72"/>
        <v>0</v>
      </c>
      <c r="X222" s="163">
        <f t="shared" si="72"/>
        <v>0</v>
      </c>
      <c r="Y222" s="163">
        <f t="shared" si="72"/>
        <v>0</v>
      </c>
      <c r="Z222" s="163">
        <f t="shared" si="72"/>
        <v>0</v>
      </c>
      <c r="AA222" s="163">
        <f t="shared" si="72"/>
        <v>0</v>
      </c>
      <c r="AB222" s="163">
        <f t="shared" si="72"/>
        <v>0</v>
      </c>
      <c r="AC222" s="163">
        <f t="shared" si="72"/>
        <v>0</v>
      </c>
      <c r="AD222" s="163">
        <f t="shared" si="72"/>
        <v>0</v>
      </c>
      <c r="AE222" s="163">
        <f t="shared" si="72"/>
        <v>0</v>
      </c>
      <c r="AF222" s="176">
        <f t="shared" si="72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73"/>
        <v>0</v>
      </c>
      <c r="D223" s="163">
        <f t="shared" si="73"/>
        <v>0</v>
      </c>
      <c r="E223" s="163">
        <f t="shared" si="73"/>
        <v>0</v>
      </c>
      <c r="F223" s="163">
        <f t="shared" si="73"/>
        <v>0</v>
      </c>
      <c r="G223" s="163">
        <f t="shared" si="73"/>
        <v>0</v>
      </c>
      <c r="H223" s="163">
        <f t="shared" si="73"/>
        <v>0</v>
      </c>
      <c r="I223" s="163">
        <f t="shared" si="73"/>
        <v>0</v>
      </c>
      <c r="J223" s="163">
        <f t="shared" si="73"/>
        <v>0</v>
      </c>
      <c r="K223" s="163">
        <f t="shared" si="73"/>
        <v>0</v>
      </c>
      <c r="L223" s="163">
        <f t="shared" si="73"/>
        <v>0</v>
      </c>
      <c r="M223" s="163">
        <f t="shared" si="65"/>
        <v>0</v>
      </c>
      <c r="N223" s="163">
        <f t="shared" si="65"/>
        <v>0</v>
      </c>
      <c r="O223" s="163">
        <f t="shared" si="65"/>
        <v>0</v>
      </c>
      <c r="P223" s="163">
        <f t="shared" si="65"/>
        <v>0</v>
      </c>
      <c r="Q223" s="163">
        <f t="shared" si="66"/>
        <v>0</v>
      </c>
      <c r="R223" s="163">
        <f t="shared" si="66"/>
        <v>0</v>
      </c>
      <c r="S223" s="163">
        <f t="shared" si="66"/>
        <v>0</v>
      </c>
      <c r="T223" s="163">
        <f t="shared" si="72"/>
        <v>0</v>
      </c>
      <c r="U223" s="163">
        <f t="shared" si="72"/>
        <v>0</v>
      </c>
      <c r="V223" s="163">
        <f t="shared" si="72"/>
        <v>0</v>
      </c>
      <c r="W223" s="163">
        <f t="shared" si="72"/>
        <v>0</v>
      </c>
      <c r="X223" s="163">
        <f t="shared" si="72"/>
        <v>0</v>
      </c>
      <c r="Y223" s="163">
        <f t="shared" si="72"/>
        <v>0</v>
      </c>
      <c r="Z223" s="163">
        <f t="shared" si="72"/>
        <v>0</v>
      </c>
      <c r="AA223" s="163">
        <f t="shared" si="72"/>
        <v>0</v>
      </c>
      <c r="AB223" s="163">
        <f t="shared" si="72"/>
        <v>0</v>
      </c>
      <c r="AC223" s="163">
        <f t="shared" si="72"/>
        <v>0</v>
      </c>
      <c r="AD223" s="163">
        <f t="shared" si="72"/>
        <v>0</v>
      </c>
      <c r="AE223" s="163">
        <f t="shared" si="72"/>
        <v>0</v>
      </c>
      <c r="AF223" s="176">
        <f t="shared" si="72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73"/>
        <v>0</v>
      </c>
      <c r="D224" s="163">
        <f t="shared" si="73"/>
        <v>0</v>
      </c>
      <c r="E224" s="163">
        <f t="shared" si="73"/>
        <v>0</v>
      </c>
      <c r="F224" s="163">
        <f t="shared" si="73"/>
        <v>0</v>
      </c>
      <c r="G224" s="163">
        <f t="shared" si="73"/>
        <v>0</v>
      </c>
      <c r="H224" s="163">
        <f t="shared" si="73"/>
        <v>0</v>
      </c>
      <c r="I224" s="163">
        <f t="shared" si="73"/>
        <v>0</v>
      </c>
      <c r="J224" s="163">
        <f t="shared" si="73"/>
        <v>0</v>
      </c>
      <c r="K224" s="163">
        <f t="shared" si="73"/>
        <v>0</v>
      </c>
      <c r="L224" s="163">
        <f t="shared" si="73"/>
        <v>0</v>
      </c>
      <c r="M224" s="163">
        <f t="shared" si="65"/>
        <v>0</v>
      </c>
      <c r="N224" s="163">
        <f t="shared" si="65"/>
        <v>0</v>
      </c>
      <c r="O224" s="163">
        <f t="shared" si="65"/>
        <v>0</v>
      </c>
      <c r="P224" s="163">
        <f t="shared" si="65"/>
        <v>0</v>
      </c>
      <c r="Q224" s="163">
        <f t="shared" si="66"/>
        <v>0</v>
      </c>
      <c r="R224" s="163">
        <f t="shared" si="66"/>
        <v>0</v>
      </c>
      <c r="S224" s="163">
        <f t="shared" si="66"/>
        <v>0</v>
      </c>
      <c r="T224" s="163">
        <f t="shared" si="72"/>
        <v>0</v>
      </c>
      <c r="U224" s="163">
        <f t="shared" si="72"/>
        <v>0</v>
      </c>
      <c r="V224" s="163">
        <f t="shared" si="72"/>
        <v>0</v>
      </c>
      <c r="W224" s="163">
        <f t="shared" si="72"/>
        <v>0</v>
      </c>
      <c r="X224" s="163">
        <f t="shared" si="72"/>
        <v>0</v>
      </c>
      <c r="Y224" s="163">
        <f t="shared" si="72"/>
        <v>0</v>
      </c>
      <c r="Z224" s="163">
        <f t="shared" si="72"/>
        <v>0</v>
      </c>
      <c r="AA224" s="163">
        <f t="shared" si="72"/>
        <v>0</v>
      </c>
      <c r="AB224" s="163">
        <f t="shared" si="72"/>
        <v>0</v>
      </c>
      <c r="AC224" s="163">
        <f t="shared" si="72"/>
        <v>0</v>
      </c>
      <c r="AD224" s="163">
        <f t="shared" si="72"/>
        <v>0</v>
      </c>
      <c r="AE224" s="163">
        <f t="shared" si="72"/>
        <v>0</v>
      </c>
      <c r="AF224" s="176">
        <f t="shared" si="72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73"/>
        <v>0</v>
      </c>
      <c r="D225" s="163">
        <f t="shared" si="73"/>
        <v>0</v>
      </c>
      <c r="E225" s="163">
        <f t="shared" si="73"/>
        <v>0</v>
      </c>
      <c r="F225" s="163">
        <f t="shared" si="73"/>
        <v>0</v>
      </c>
      <c r="G225" s="163">
        <f t="shared" si="73"/>
        <v>0</v>
      </c>
      <c r="H225" s="163">
        <f t="shared" si="73"/>
        <v>0</v>
      </c>
      <c r="I225" s="163">
        <f t="shared" si="73"/>
        <v>0</v>
      </c>
      <c r="J225" s="163">
        <f t="shared" si="73"/>
        <v>0</v>
      </c>
      <c r="K225" s="163">
        <f t="shared" si="73"/>
        <v>0</v>
      </c>
      <c r="L225" s="163">
        <f t="shared" si="73"/>
        <v>0</v>
      </c>
      <c r="M225" s="163">
        <f t="shared" si="65"/>
        <v>0</v>
      </c>
      <c r="N225" s="163">
        <f t="shared" si="65"/>
        <v>0</v>
      </c>
      <c r="O225" s="163">
        <f t="shared" si="65"/>
        <v>0</v>
      </c>
      <c r="P225" s="163">
        <f t="shared" si="65"/>
        <v>0</v>
      </c>
      <c r="Q225" s="163">
        <f t="shared" si="66"/>
        <v>0</v>
      </c>
      <c r="R225" s="163">
        <f t="shared" si="66"/>
        <v>0</v>
      </c>
      <c r="S225" s="163">
        <f t="shared" si="66"/>
        <v>0</v>
      </c>
      <c r="T225" s="163">
        <f t="shared" si="72"/>
        <v>0</v>
      </c>
      <c r="U225" s="163">
        <f t="shared" si="72"/>
        <v>0</v>
      </c>
      <c r="V225" s="163">
        <f t="shared" si="72"/>
        <v>0</v>
      </c>
      <c r="W225" s="163">
        <f t="shared" si="72"/>
        <v>0</v>
      </c>
      <c r="X225" s="163">
        <f t="shared" si="72"/>
        <v>0</v>
      </c>
      <c r="Y225" s="163">
        <f t="shared" si="72"/>
        <v>0</v>
      </c>
      <c r="Z225" s="163">
        <f t="shared" si="72"/>
        <v>0</v>
      </c>
      <c r="AA225" s="163">
        <f t="shared" si="72"/>
        <v>0</v>
      </c>
      <c r="AB225" s="163">
        <f t="shared" si="72"/>
        <v>0</v>
      </c>
      <c r="AC225" s="163">
        <f t="shared" si="72"/>
        <v>0</v>
      </c>
      <c r="AD225" s="163">
        <f t="shared" si="72"/>
        <v>0</v>
      </c>
      <c r="AE225" s="163">
        <f t="shared" si="72"/>
        <v>0</v>
      </c>
      <c r="AF225" s="176">
        <f t="shared" si="72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73"/>
        <v>0</v>
      </c>
      <c r="D226" s="163">
        <f t="shared" si="73"/>
        <v>0</v>
      </c>
      <c r="E226" s="163">
        <f t="shared" si="73"/>
        <v>0</v>
      </c>
      <c r="F226" s="163">
        <f t="shared" si="73"/>
        <v>0</v>
      </c>
      <c r="G226" s="163">
        <f t="shared" si="73"/>
        <v>0</v>
      </c>
      <c r="H226" s="163">
        <f t="shared" si="73"/>
        <v>0</v>
      </c>
      <c r="I226" s="163">
        <f t="shared" si="73"/>
        <v>0</v>
      </c>
      <c r="J226" s="163">
        <f t="shared" si="73"/>
        <v>0</v>
      </c>
      <c r="K226" s="163">
        <f t="shared" si="73"/>
        <v>0</v>
      </c>
      <c r="L226" s="163">
        <f t="shared" si="73"/>
        <v>0</v>
      </c>
      <c r="M226" s="163">
        <f t="shared" si="65"/>
        <v>0</v>
      </c>
      <c r="N226" s="163">
        <f t="shared" si="65"/>
        <v>0</v>
      </c>
      <c r="O226" s="163">
        <f t="shared" si="65"/>
        <v>0</v>
      </c>
      <c r="P226" s="163">
        <f t="shared" si="65"/>
        <v>0</v>
      </c>
      <c r="Q226" s="163">
        <f t="shared" si="66"/>
        <v>0</v>
      </c>
      <c r="R226" s="163">
        <f t="shared" si="66"/>
        <v>0</v>
      </c>
      <c r="S226" s="163">
        <f t="shared" si="66"/>
        <v>0</v>
      </c>
      <c r="T226" s="163">
        <f t="shared" si="72"/>
        <v>0</v>
      </c>
      <c r="U226" s="163">
        <f t="shared" si="72"/>
        <v>0</v>
      </c>
      <c r="V226" s="163">
        <f t="shared" si="72"/>
        <v>0</v>
      </c>
      <c r="W226" s="163">
        <f t="shared" si="72"/>
        <v>0</v>
      </c>
      <c r="X226" s="163">
        <f t="shared" si="72"/>
        <v>0</v>
      </c>
      <c r="Y226" s="163">
        <f t="shared" si="72"/>
        <v>0</v>
      </c>
      <c r="Z226" s="163">
        <f t="shared" si="72"/>
        <v>0</v>
      </c>
      <c r="AA226" s="163">
        <f t="shared" si="72"/>
        <v>0</v>
      </c>
      <c r="AB226" s="163">
        <f t="shared" si="72"/>
        <v>0</v>
      </c>
      <c r="AC226" s="163">
        <f t="shared" si="72"/>
        <v>0</v>
      </c>
      <c r="AD226" s="163">
        <f t="shared" si="72"/>
        <v>0</v>
      </c>
      <c r="AE226" s="163">
        <f t="shared" si="72"/>
        <v>0</v>
      </c>
      <c r="AF226" s="176">
        <f t="shared" si="72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73"/>
        <v>0</v>
      </c>
      <c r="D227" s="163">
        <f t="shared" si="73"/>
        <v>0</v>
      </c>
      <c r="E227" s="163">
        <f t="shared" si="73"/>
        <v>0</v>
      </c>
      <c r="F227" s="163">
        <f t="shared" si="73"/>
        <v>0</v>
      </c>
      <c r="G227" s="163">
        <f t="shared" si="73"/>
        <v>0</v>
      </c>
      <c r="H227" s="163">
        <f t="shared" si="73"/>
        <v>0</v>
      </c>
      <c r="I227" s="163">
        <f t="shared" si="73"/>
        <v>0</v>
      </c>
      <c r="J227" s="163">
        <f t="shared" si="73"/>
        <v>0</v>
      </c>
      <c r="K227" s="163">
        <f t="shared" si="73"/>
        <v>0</v>
      </c>
      <c r="L227" s="163">
        <f t="shared" si="73"/>
        <v>0</v>
      </c>
      <c r="M227" s="163">
        <f t="shared" si="65"/>
        <v>0</v>
      </c>
      <c r="N227" s="163">
        <f t="shared" si="65"/>
        <v>0</v>
      </c>
      <c r="O227" s="163">
        <f t="shared" si="65"/>
        <v>0</v>
      </c>
      <c r="P227" s="163">
        <f t="shared" si="65"/>
        <v>0</v>
      </c>
      <c r="Q227" s="163">
        <f t="shared" si="66"/>
        <v>0</v>
      </c>
      <c r="R227" s="163">
        <f t="shared" si="66"/>
        <v>0</v>
      </c>
      <c r="S227" s="163">
        <f t="shared" si="66"/>
        <v>0</v>
      </c>
      <c r="T227" s="163">
        <f t="shared" si="72"/>
        <v>0</v>
      </c>
      <c r="U227" s="163">
        <f t="shared" si="72"/>
        <v>0</v>
      </c>
      <c r="V227" s="163">
        <f t="shared" si="72"/>
        <v>0</v>
      </c>
      <c r="W227" s="163">
        <f t="shared" si="72"/>
        <v>0</v>
      </c>
      <c r="X227" s="163">
        <f t="shared" si="72"/>
        <v>0</v>
      </c>
      <c r="Y227" s="163">
        <f t="shared" si="72"/>
        <v>0</v>
      </c>
      <c r="Z227" s="163">
        <f t="shared" si="72"/>
        <v>0</v>
      </c>
      <c r="AA227" s="163">
        <f t="shared" si="72"/>
        <v>0</v>
      </c>
      <c r="AB227" s="163">
        <f t="shared" si="72"/>
        <v>0</v>
      </c>
      <c r="AC227" s="163">
        <f t="shared" si="72"/>
        <v>0</v>
      </c>
      <c r="AD227" s="163">
        <f t="shared" si="72"/>
        <v>0</v>
      </c>
      <c r="AE227" s="163">
        <f t="shared" si="72"/>
        <v>0</v>
      </c>
      <c r="AF227" s="176">
        <f t="shared" si="72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73"/>
        <v>0</v>
      </c>
      <c r="D228" s="163">
        <f t="shared" si="73"/>
        <v>0</v>
      </c>
      <c r="E228" s="163">
        <f t="shared" si="73"/>
        <v>0</v>
      </c>
      <c r="F228" s="163">
        <f t="shared" si="73"/>
        <v>0</v>
      </c>
      <c r="G228" s="163">
        <f t="shared" si="73"/>
        <v>0</v>
      </c>
      <c r="H228" s="163">
        <f t="shared" si="73"/>
        <v>0</v>
      </c>
      <c r="I228" s="163">
        <f t="shared" si="73"/>
        <v>0</v>
      </c>
      <c r="J228" s="163">
        <f t="shared" si="73"/>
        <v>0</v>
      </c>
      <c r="K228" s="163">
        <f t="shared" si="73"/>
        <v>0</v>
      </c>
      <c r="L228" s="163">
        <f t="shared" si="73"/>
        <v>0</v>
      </c>
      <c r="M228" s="163">
        <f t="shared" si="65"/>
        <v>0</v>
      </c>
      <c r="N228" s="163">
        <f t="shared" si="65"/>
        <v>0</v>
      </c>
      <c r="O228" s="163">
        <f t="shared" si="65"/>
        <v>0</v>
      </c>
      <c r="P228" s="163">
        <f t="shared" si="65"/>
        <v>0</v>
      </c>
      <c r="Q228" s="163">
        <f t="shared" si="66"/>
        <v>0</v>
      </c>
      <c r="R228" s="163">
        <f t="shared" si="66"/>
        <v>0</v>
      </c>
      <c r="S228" s="163">
        <f t="shared" si="66"/>
        <v>0</v>
      </c>
      <c r="T228" s="163">
        <f t="shared" si="72"/>
        <v>0</v>
      </c>
      <c r="U228" s="163">
        <f t="shared" si="72"/>
        <v>0</v>
      </c>
      <c r="V228" s="163">
        <f t="shared" si="72"/>
        <v>0</v>
      </c>
      <c r="W228" s="163">
        <f t="shared" si="72"/>
        <v>0</v>
      </c>
      <c r="X228" s="163">
        <f t="shared" si="72"/>
        <v>0</v>
      </c>
      <c r="Y228" s="163">
        <f t="shared" si="72"/>
        <v>0</v>
      </c>
      <c r="Z228" s="163">
        <f t="shared" si="72"/>
        <v>0</v>
      </c>
      <c r="AA228" s="163">
        <f t="shared" si="72"/>
        <v>0</v>
      </c>
      <c r="AB228" s="163">
        <f t="shared" si="72"/>
        <v>0</v>
      </c>
      <c r="AC228" s="163">
        <f t="shared" si="72"/>
        <v>0</v>
      </c>
      <c r="AD228" s="163">
        <f t="shared" si="72"/>
        <v>0</v>
      </c>
      <c r="AE228" s="163">
        <f t="shared" si="72"/>
        <v>0</v>
      </c>
      <c r="AF228" s="176">
        <f t="shared" si="72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73"/>
        <v>0</v>
      </c>
      <c r="D229" s="163">
        <f t="shared" si="73"/>
        <v>0</v>
      </c>
      <c r="E229" s="163">
        <f t="shared" si="73"/>
        <v>0</v>
      </c>
      <c r="F229" s="163">
        <f t="shared" si="73"/>
        <v>0</v>
      </c>
      <c r="G229" s="163">
        <f t="shared" si="73"/>
        <v>0</v>
      </c>
      <c r="H229" s="163">
        <f t="shared" si="73"/>
        <v>0</v>
      </c>
      <c r="I229" s="163">
        <f t="shared" si="73"/>
        <v>0</v>
      </c>
      <c r="J229" s="163">
        <f t="shared" si="73"/>
        <v>0</v>
      </c>
      <c r="K229" s="163">
        <f t="shared" si="73"/>
        <v>0</v>
      </c>
      <c r="L229" s="163">
        <f t="shared" si="73"/>
        <v>0</v>
      </c>
      <c r="M229" s="163">
        <f t="shared" si="65"/>
        <v>0</v>
      </c>
      <c r="N229" s="163">
        <f t="shared" si="65"/>
        <v>0</v>
      </c>
      <c r="O229" s="163">
        <f t="shared" si="65"/>
        <v>0</v>
      </c>
      <c r="P229" s="163">
        <f t="shared" si="65"/>
        <v>0</v>
      </c>
      <c r="Q229" s="163">
        <f t="shared" si="66"/>
        <v>0</v>
      </c>
      <c r="R229" s="163">
        <f t="shared" si="66"/>
        <v>0</v>
      </c>
      <c r="S229" s="163">
        <f t="shared" si="66"/>
        <v>0</v>
      </c>
      <c r="T229" s="163">
        <f t="shared" si="72"/>
        <v>0</v>
      </c>
      <c r="U229" s="163">
        <f t="shared" si="72"/>
        <v>0</v>
      </c>
      <c r="V229" s="163">
        <f t="shared" si="72"/>
        <v>0</v>
      </c>
      <c r="W229" s="163">
        <f t="shared" si="72"/>
        <v>0</v>
      </c>
      <c r="X229" s="163">
        <f t="shared" si="72"/>
        <v>0</v>
      </c>
      <c r="Y229" s="163">
        <f t="shared" si="72"/>
        <v>0</v>
      </c>
      <c r="Z229" s="163">
        <f t="shared" si="72"/>
        <v>0</v>
      </c>
      <c r="AA229" s="163">
        <f t="shared" si="72"/>
        <v>0</v>
      </c>
      <c r="AB229" s="163">
        <f t="shared" si="72"/>
        <v>0</v>
      </c>
      <c r="AC229" s="163">
        <f t="shared" si="72"/>
        <v>0</v>
      </c>
      <c r="AD229" s="163">
        <f t="shared" si="72"/>
        <v>0</v>
      </c>
      <c r="AE229" s="163">
        <f t="shared" si="72"/>
        <v>0</v>
      </c>
      <c r="AF229" s="176">
        <f t="shared" si="72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73"/>
        <v>0</v>
      </c>
      <c r="D230" s="163">
        <f t="shared" si="73"/>
        <v>0</v>
      </c>
      <c r="E230" s="163">
        <f t="shared" si="73"/>
        <v>0</v>
      </c>
      <c r="F230" s="163">
        <f t="shared" si="73"/>
        <v>0</v>
      </c>
      <c r="G230" s="163">
        <f t="shared" si="73"/>
        <v>0</v>
      </c>
      <c r="H230" s="163">
        <f t="shared" si="73"/>
        <v>0</v>
      </c>
      <c r="I230" s="163">
        <f t="shared" si="73"/>
        <v>0</v>
      </c>
      <c r="J230" s="163">
        <f t="shared" si="73"/>
        <v>0</v>
      </c>
      <c r="K230" s="163">
        <f t="shared" si="73"/>
        <v>0</v>
      </c>
      <c r="L230" s="163">
        <f t="shared" si="73"/>
        <v>0</v>
      </c>
      <c r="M230" s="163">
        <f t="shared" si="65"/>
        <v>0</v>
      </c>
      <c r="N230" s="163">
        <f t="shared" si="65"/>
        <v>0</v>
      </c>
      <c r="O230" s="163">
        <f t="shared" si="65"/>
        <v>0</v>
      </c>
      <c r="P230" s="163">
        <f t="shared" si="65"/>
        <v>0</v>
      </c>
      <c r="Q230" s="163">
        <f t="shared" si="66"/>
        <v>0</v>
      </c>
      <c r="R230" s="163">
        <f t="shared" si="66"/>
        <v>0</v>
      </c>
      <c r="S230" s="163">
        <f t="shared" si="66"/>
        <v>0</v>
      </c>
      <c r="T230" s="163">
        <f t="shared" si="72"/>
        <v>0</v>
      </c>
      <c r="U230" s="163">
        <f t="shared" si="72"/>
        <v>0</v>
      </c>
      <c r="V230" s="163">
        <f t="shared" si="72"/>
        <v>0</v>
      </c>
      <c r="W230" s="163">
        <f t="shared" si="72"/>
        <v>0</v>
      </c>
      <c r="X230" s="163">
        <f t="shared" si="72"/>
        <v>0</v>
      </c>
      <c r="Y230" s="163">
        <f t="shared" si="72"/>
        <v>0</v>
      </c>
      <c r="Z230" s="163">
        <f t="shared" si="72"/>
        <v>0</v>
      </c>
      <c r="AA230" s="163">
        <f t="shared" si="72"/>
        <v>0</v>
      </c>
      <c r="AB230" s="163">
        <f t="shared" si="72"/>
        <v>0</v>
      </c>
      <c r="AC230" s="163">
        <f t="shared" si="72"/>
        <v>0</v>
      </c>
      <c r="AD230" s="163">
        <f t="shared" si="72"/>
        <v>0</v>
      </c>
      <c r="AE230" s="163">
        <f t="shared" si="72"/>
        <v>0</v>
      </c>
      <c r="AF230" s="176">
        <f t="shared" si="72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73"/>
        <v>0</v>
      </c>
      <c r="D231" s="163">
        <f t="shared" si="73"/>
        <v>0</v>
      </c>
      <c r="E231" s="163">
        <f t="shared" si="73"/>
        <v>0</v>
      </c>
      <c r="F231" s="163">
        <f t="shared" si="73"/>
        <v>0</v>
      </c>
      <c r="G231" s="163">
        <f t="shared" si="73"/>
        <v>0</v>
      </c>
      <c r="H231" s="163">
        <f t="shared" si="73"/>
        <v>0</v>
      </c>
      <c r="I231" s="163">
        <f t="shared" si="73"/>
        <v>0</v>
      </c>
      <c r="J231" s="163">
        <f t="shared" si="73"/>
        <v>0</v>
      </c>
      <c r="K231" s="163">
        <f t="shared" si="73"/>
        <v>0</v>
      </c>
      <c r="L231" s="163">
        <f t="shared" si="73"/>
        <v>0</v>
      </c>
      <c r="M231" s="163">
        <f t="shared" si="65"/>
        <v>0</v>
      </c>
      <c r="N231" s="163">
        <f t="shared" si="65"/>
        <v>0</v>
      </c>
      <c r="O231" s="163">
        <f t="shared" si="65"/>
        <v>0</v>
      </c>
      <c r="P231" s="163">
        <f t="shared" si="65"/>
        <v>0</v>
      </c>
      <c r="Q231" s="163">
        <f t="shared" si="66"/>
        <v>0</v>
      </c>
      <c r="R231" s="163">
        <f t="shared" si="66"/>
        <v>0</v>
      </c>
      <c r="S231" s="163">
        <f t="shared" si="66"/>
        <v>0</v>
      </c>
      <c r="T231" s="163">
        <f t="shared" si="72"/>
        <v>0</v>
      </c>
      <c r="U231" s="163">
        <f t="shared" si="72"/>
        <v>0</v>
      </c>
      <c r="V231" s="163">
        <f t="shared" si="72"/>
        <v>0</v>
      </c>
      <c r="W231" s="163">
        <f t="shared" si="72"/>
        <v>0</v>
      </c>
      <c r="X231" s="163">
        <f t="shared" si="72"/>
        <v>0</v>
      </c>
      <c r="Y231" s="163">
        <f t="shared" si="72"/>
        <v>0</v>
      </c>
      <c r="Z231" s="163">
        <f t="shared" si="72"/>
        <v>0</v>
      </c>
      <c r="AA231" s="163">
        <f t="shared" si="72"/>
        <v>0</v>
      </c>
      <c r="AB231" s="163">
        <f t="shared" si="72"/>
        <v>0</v>
      </c>
      <c r="AC231" s="163">
        <f t="shared" si="72"/>
        <v>0</v>
      </c>
      <c r="AD231" s="163">
        <f t="shared" si="72"/>
        <v>0</v>
      </c>
      <c r="AE231" s="163">
        <f t="shared" si="72"/>
        <v>0</v>
      </c>
      <c r="AF231" s="176">
        <f t="shared" si="72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73"/>
        <v>0</v>
      </c>
      <c r="D232" s="163">
        <f t="shared" si="73"/>
        <v>0</v>
      </c>
      <c r="E232" s="163">
        <f t="shared" si="73"/>
        <v>0</v>
      </c>
      <c r="F232" s="163">
        <f t="shared" si="73"/>
        <v>0</v>
      </c>
      <c r="G232" s="163">
        <f t="shared" si="73"/>
        <v>0</v>
      </c>
      <c r="H232" s="163">
        <f t="shared" si="73"/>
        <v>0</v>
      </c>
      <c r="I232" s="163">
        <f t="shared" si="73"/>
        <v>0</v>
      </c>
      <c r="J232" s="163">
        <f t="shared" si="73"/>
        <v>0</v>
      </c>
      <c r="K232" s="163">
        <f t="shared" si="73"/>
        <v>0</v>
      </c>
      <c r="L232" s="163">
        <f t="shared" si="73"/>
        <v>0</v>
      </c>
      <c r="M232" s="163">
        <f t="shared" si="65"/>
        <v>0</v>
      </c>
      <c r="N232" s="163">
        <f t="shared" si="65"/>
        <v>0</v>
      </c>
      <c r="O232" s="163">
        <f t="shared" si="65"/>
        <v>0</v>
      </c>
      <c r="P232" s="163">
        <f>O232</f>
        <v>0</v>
      </c>
      <c r="Q232" s="163">
        <f>P232</f>
        <v>0</v>
      </c>
      <c r="R232" s="163">
        <f>Q232</f>
        <v>0</v>
      </c>
      <c r="S232" s="163">
        <f>R232</f>
        <v>0</v>
      </c>
      <c r="T232" s="163">
        <f t="shared" ref="T232:AF247" si="74">S232</f>
        <v>0</v>
      </c>
      <c r="U232" s="163">
        <f t="shared" si="74"/>
        <v>0</v>
      </c>
      <c r="V232" s="163">
        <f t="shared" si="74"/>
        <v>0</v>
      </c>
      <c r="W232" s="163">
        <f t="shared" si="74"/>
        <v>0</v>
      </c>
      <c r="X232" s="163">
        <f t="shared" si="74"/>
        <v>0</v>
      </c>
      <c r="Y232" s="163">
        <f t="shared" si="74"/>
        <v>0</v>
      </c>
      <c r="Z232" s="163">
        <f t="shared" si="74"/>
        <v>0</v>
      </c>
      <c r="AA232" s="163">
        <f t="shared" si="74"/>
        <v>0</v>
      </c>
      <c r="AB232" s="163">
        <f t="shared" si="74"/>
        <v>0</v>
      </c>
      <c r="AC232" s="163">
        <f t="shared" si="74"/>
        <v>0</v>
      </c>
      <c r="AD232" s="163">
        <f t="shared" si="74"/>
        <v>0</v>
      </c>
      <c r="AE232" s="163">
        <f t="shared" si="74"/>
        <v>0</v>
      </c>
      <c r="AF232" s="176">
        <f t="shared" si="74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L248" si="75">B233</f>
        <v>0</v>
      </c>
      <c r="D233" s="163">
        <f t="shared" si="75"/>
        <v>0</v>
      </c>
      <c r="E233" s="163">
        <f t="shared" si="75"/>
        <v>0</v>
      </c>
      <c r="F233" s="163">
        <f t="shared" si="75"/>
        <v>0</v>
      </c>
      <c r="G233" s="163">
        <f t="shared" si="75"/>
        <v>0</v>
      </c>
      <c r="H233" s="163">
        <f t="shared" si="75"/>
        <v>0</v>
      </c>
      <c r="I233" s="163">
        <f t="shared" si="75"/>
        <v>0</v>
      </c>
      <c r="J233" s="163">
        <f t="shared" si="75"/>
        <v>0</v>
      </c>
      <c r="K233" s="163">
        <f t="shared" si="75"/>
        <v>0</v>
      </c>
      <c r="L233" s="163">
        <f t="shared" si="75"/>
        <v>0</v>
      </c>
      <c r="M233" s="163">
        <f t="shared" ref="M233:S264" si="76">L233</f>
        <v>0</v>
      </c>
      <c r="N233" s="163">
        <f t="shared" si="76"/>
        <v>0</v>
      </c>
      <c r="O233" s="163">
        <f t="shared" si="76"/>
        <v>0</v>
      </c>
      <c r="P233" s="163">
        <f t="shared" si="76"/>
        <v>0</v>
      </c>
      <c r="Q233" s="163">
        <f t="shared" si="76"/>
        <v>0</v>
      </c>
      <c r="R233" s="163">
        <f t="shared" si="76"/>
        <v>0</v>
      </c>
      <c r="S233" s="163">
        <f t="shared" si="76"/>
        <v>0</v>
      </c>
      <c r="T233" s="163">
        <f t="shared" si="74"/>
        <v>0</v>
      </c>
      <c r="U233" s="163">
        <f t="shared" si="74"/>
        <v>0</v>
      </c>
      <c r="V233" s="163">
        <f t="shared" si="74"/>
        <v>0</v>
      </c>
      <c r="W233" s="163">
        <f t="shared" si="74"/>
        <v>0</v>
      </c>
      <c r="X233" s="163">
        <f t="shared" si="74"/>
        <v>0</v>
      </c>
      <c r="Y233" s="163">
        <f t="shared" si="74"/>
        <v>0</v>
      </c>
      <c r="Z233" s="163">
        <f t="shared" si="74"/>
        <v>0</v>
      </c>
      <c r="AA233" s="163">
        <f t="shared" si="74"/>
        <v>0</v>
      </c>
      <c r="AB233" s="163">
        <f t="shared" si="74"/>
        <v>0</v>
      </c>
      <c r="AC233" s="163">
        <f t="shared" si="74"/>
        <v>0</v>
      </c>
      <c r="AD233" s="163">
        <f t="shared" si="74"/>
        <v>0</v>
      </c>
      <c r="AE233" s="163">
        <f t="shared" si="74"/>
        <v>0</v>
      </c>
      <c r="AF233" s="176">
        <f t="shared" si="74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75"/>
        <v>0</v>
      </c>
      <c r="D234" s="163">
        <f t="shared" si="75"/>
        <v>0</v>
      </c>
      <c r="E234" s="163">
        <f t="shared" si="75"/>
        <v>0</v>
      </c>
      <c r="F234" s="163">
        <f t="shared" si="75"/>
        <v>0</v>
      </c>
      <c r="G234" s="163">
        <f t="shared" si="75"/>
        <v>0</v>
      </c>
      <c r="H234" s="163">
        <f t="shared" si="75"/>
        <v>0</v>
      </c>
      <c r="I234" s="163">
        <f t="shared" si="75"/>
        <v>0</v>
      </c>
      <c r="J234" s="163">
        <f t="shared" si="75"/>
        <v>0</v>
      </c>
      <c r="K234" s="163">
        <f t="shared" si="75"/>
        <v>0</v>
      </c>
      <c r="L234" s="163">
        <f t="shared" si="75"/>
        <v>0</v>
      </c>
      <c r="M234" s="163">
        <f t="shared" si="76"/>
        <v>0</v>
      </c>
      <c r="N234" s="163">
        <f t="shared" si="76"/>
        <v>0</v>
      </c>
      <c r="O234" s="163">
        <f t="shared" si="76"/>
        <v>0</v>
      </c>
      <c r="P234" s="163">
        <f t="shared" si="76"/>
        <v>0</v>
      </c>
      <c r="Q234" s="163">
        <f t="shared" si="76"/>
        <v>0</v>
      </c>
      <c r="R234" s="163">
        <f t="shared" si="76"/>
        <v>0</v>
      </c>
      <c r="S234" s="163">
        <f t="shared" si="76"/>
        <v>0</v>
      </c>
      <c r="T234" s="163">
        <f t="shared" si="74"/>
        <v>0</v>
      </c>
      <c r="U234" s="163">
        <f t="shared" si="74"/>
        <v>0</v>
      </c>
      <c r="V234" s="163">
        <f t="shared" si="74"/>
        <v>0</v>
      </c>
      <c r="W234" s="163">
        <f t="shared" si="74"/>
        <v>0</v>
      </c>
      <c r="X234" s="163">
        <f t="shared" si="74"/>
        <v>0</v>
      </c>
      <c r="Y234" s="163">
        <f t="shared" si="74"/>
        <v>0</v>
      </c>
      <c r="Z234" s="163">
        <f t="shared" si="74"/>
        <v>0</v>
      </c>
      <c r="AA234" s="163">
        <f t="shared" si="74"/>
        <v>0</v>
      </c>
      <c r="AB234" s="163">
        <f t="shared" si="74"/>
        <v>0</v>
      </c>
      <c r="AC234" s="163">
        <f t="shared" si="74"/>
        <v>0</v>
      </c>
      <c r="AD234" s="163">
        <f t="shared" si="74"/>
        <v>0</v>
      </c>
      <c r="AE234" s="163">
        <f t="shared" si="74"/>
        <v>0</v>
      </c>
      <c r="AF234" s="176">
        <f t="shared" si="74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75"/>
        <v>0</v>
      </c>
      <c r="D235" s="163">
        <f t="shared" si="75"/>
        <v>0</v>
      </c>
      <c r="E235" s="163">
        <f t="shared" si="75"/>
        <v>0</v>
      </c>
      <c r="F235" s="163">
        <f t="shared" si="75"/>
        <v>0</v>
      </c>
      <c r="G235" s="163">
        <f t="shared" si="75"/>
        <v>0</v>
      </c>
      <c r="H235" s="163">
        <f t="shared" si="75"/>
        <v>0</v>
      </c>
      <c r="I235" s="163">
        <f t="shared" si="75"/>
        <v>0</v>
      </c>
      <c r="J235" s="163">
        <f t="shared" si="75"/>
        <v>0</v>
      </c>
      <c r="K235" s="163">
        <f t="shared" si="75"/>
        <v>0</v>
      </c>
      <c r="L235" s="163">
        <f t="shared" si="75"/>
        <v>0</v>
      </c>
      <c r="M235" s="163">
        <f t="shared" si="76"/>
        <v>0</v>
      </c>
      <c r="N235" s="163">
        <f t="shared" si="76"/>
        <v>0</v>
      </c>
      <c r="O235" s="163">
        <f t="shared" si="76"/>
        <v>0</v>
      </c>
      <c r="P235" s="163">
        <f t="shared" si="76"/>
        <v>0</v>
      </c>
      <c r="Q235" s="163">
        <f t="shared" si="76"/>
        <v>0</v>
      </c>
      <c r="R235" s="163">
        <f t="shared" si="76"/>
        <v>0</v>
      </c>
      <c r="S235" s="163">
        <f t="shared" si="76"/>
        <v>0</v>
      </c>
      <c r="T235" s="163">
        <f t="shared" si="74"/>
        <v>0</v>
      </c>
      <c r="U235" s="163">
        <f t="shared" si="74"/>
        <v>0</v>
      </c>
      <c r="V235" s="163">
        <f t="shared" si="74"/>
        <v>0</v>
      </c>
      <c r="W235" s="163">
        <f t="shared" si="74"/>
        <v>0</v>
      </c>
      <c r="X235" s="163">
        <f t="shared" si="74"/>
        <v>0</v>
      </c>
      <c r="Y235" s="163">
        <f t="shared" si="74"/>
        <v>0</v>
      </c>
      <c r="Z235" s="163">
        <f t="shared" si="74"/>
        <v>0</v>
      </c>
      <c r="AA235" s="163">
        <f t="shared" si="74"/>
        <v>0</v>
      </c>
      <c r="AB235" s="163">
        <f t="shared" si="74"/>
        <v>0</v>
      </c>
      <c r="AC235" s="163">
        <f t="shared" si="74"/>
        <v>0</v>
      </c>
      <c r="AD235" s="163">
        <f t="shared" si="74"/>
        <v>0</v>
      </c>
      <c r="AE235" s="163">
        <f t="shared" si="74"/>
        <v>0</v>
      </c>
      <c r="AF235" s="176">
        <f t="shared" si="74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75"/>
        <v>0</v>
      </c>
      <c r="D236" s="163">
        <f t="shared" si="75"/>
        <v>0</v>
      </c>
      <c r="E236" s="163">
        <f t="shared" si="75"/>
        <v>0</v>
      </c>
      <c r="F236" s="163">
        <f t="shared" si="75"/>
        <v>0</v>
      </c>
      <c r="G236" s="163">
        <f t="shared" si="75"/>
        <v>0</v>
      </c>
      <c r="H236" s="163">
        <f t="shared" si="75"/>
        <v>0</v>
      </c>
      <c r="I236" s="163">
        <f t="shared" si="75"/>
        <v>0</v>
      </c>
      <c r="J236" s="163">
        <f t="shared" si="75"/>
        <v>0</v>
      </c>
      <c r="K236" s="163">
        <f t="shared" si="75"/>
        <v>0</v>
      </c>
      <c r="L236" s="163">
        <f t="shared" si="75"/>
        <v>0</v>
      </c>
      <c r="M236" s="163">
        <f t="shared" si="76"/>
        <v>0</v>
      </c>
      <c r="N236" s="163">
        <f t="shared" si="76"/>
        <v>0</v>
      </c>
      <c r="O236" s="163">
        <f t="shared" si="76"/>
        <v>0</v>
      </c>
      <c r="P236" s="163">
        <f t="shared" si="76"/>
        <v>0</v>
      </c>
      <c r="Q236" s="163">
        <f t="shared" si="76"/>
        <v>0</v>
      </c>
      <c r="R236" s="163">
        <f t="shared" si="76"/>
        <v>0</v>
      </c>
      <c r="S236" s="163">
        <f t="shared" si="76"/>
        <v>0</v>
      </c>
      <c r="T236" s="163">
        <f t="shared" si="74"/>
        <v>0</v>
      </c>
      <c r="U236" s="163">
        <f t="shared" si="74"/>
        <v>0</v>
      </c>
      <c r="V236" s="163">
        <f t="shared" si="74"/>
        <v>0</v>
      </c>
      <c r="W236" s="163">
        <f t="shared" si="74"/>
        <v>0</v>
      </c>
      <c r="X236" s="163">
        <f t="shared" si="74"/>
        <v>0</v>
      </c>
      <c r="Y236" s="163">
        <f t="shared" si="74"/>
        <v>0</v>
      </c>
      <c r="Z236" s="163">
        <f t="shared" si="74"/>
        <v>0</v>
      </c>
      <c r="AA236" s="163">
        <f t="shared" si="74"/>
        <v>0</v>
      </c>
      <c r="AB236" s="163">
        <f t="shared" si="74"/>
        <v>0</v>
      </c>
      <c r="AC236" s="163">
        <f t="shared" si="74"/>
        <v>0</v>
      </c>
      <c r="AD236" s="163">
        <f t="shared" si="74"/>
        <v>0</v>
      </c>
      <c r="AE236" s="163">
        <f t="shared" si="74"/>
        <v>0</v>
      </c>
      <c r="AF236" s="176">
        <f t="shared" si="74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75"/>
        <v>0</v>
      </c>
      <c r="D237" s="163">
        <f t="shared" si="75"/>
        <v>0</v>
      </c>
      <c r="E237" s="163">
        <f t="shared" si="75"/>
        <v>0</v>
      </c>
      <c r="F237" s="163">
        <f t="shared" si="75"/>
        <v>0</v>
      </c>
      <c r="G237" s="163">
        <f t="shared" si="75"/>
        <v>0</v>
      </c>
      <c r="H237" s="163">
        <f t="shared" si="75"/>
        <v>0</v>
      </c>
      <c r="I237" s="163">
        <f t="shared" si="75"/>
        <v>0</v>
      </c>
      <c r="J237" s="163">
        <f t="shared" si="75"/>
        <v>0</v>
      </c>
      <c r="K237" s="163">
        <f t="shared" si="75"/>
        <v>0</v>
      </c>
      <c r="L237" s="163">
        <f t="shared" si="75"/>
        <v>0</v>
      </c>
      <c r="M237" s="163">
        <f t="shared" si="76"/>
        <v>0</v>
      </c>
      <c r="N237" s="163">
        <f t="shared" si="76"/>
        <v>0</v>
      </c>
      <c r="O237" s="163">
        <f t="shared" si="76"/>
        <v>0</v>
      </c>
      <c r="P237" s="163">
        <f t="shared" si="76"/>
        <v>0</v>
      </c>
      <c r="Q237" s="163">
        <f t="shared" si="76"/>
        <v>0</v>
      </c>
      <c r="R237" s="163">
        <f t="shared" si="76"/>
        <v>0</v>
      </c>
      <c r="S237" s="163">
        <f t="shared" si="76"/>
        <v>0</v>
      </c>
      <c r="T237" s="163">
        <f t="shared" si="74"/>
        <v>0</v>
      </c>
      <c r="U237" s="163">
        <f t="shared" si="74"/>
        <v>0</v>
      </c>
      <c r="V237" s="163">
        <f t="shared" si="74"/>
        <v>0</v>
      </c>
      <c r="W237" s="163">
        <f t="shared" si="74"/>
        <v>0</v>
      </c>
      <c r="X237" s="163">
        <f t="shared" si="74"/>
        <v>0</v>
      </c>
      <c r="Y237" s="163">
        <f t="shared" si="74"/>
        <v>0</v>
      </c>
      <c r="Z237" s="163">
        <f t="shared" si="74"/>
        <v>0</v>
      </c>
      <c r="AA237" s="163">
        <f t="shared" si="74"/>
        <v>0</v>
      </c>
      <c r="AB237" s="163">
        <f t="shared" si="74"/>
        <v>0</v>
      </c>
      <c r="AC237" s="163">
        <f t="shared" si="74"/>
        <v>0</v>
      </c>
      <c r="AD237" s="163">
        <f t="shared" si="74"/>
        <v>0</v>
      </c>
      <c r="AE237" s="163">
        <f t="shared" si="74"/>
        <v>0</v>
      </c>
      <c r="AF237" s="176">
        <f t="shared" si="74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75"/>
        <v>0</v>
      </c>
      <c r="D238" s="163">
        <f t="shared" si="75"/>
        <v>0</v>
      </c>
      <c r="E238" s="163">
        <f t="shared" si="75"/>
        <v>0</v>
      </c>
      <c r="F238" s="163">
        <f t="shared" si="75"/>
        <v>0</v>
      </c>
      <c r="G238" s="163">
        <f t="shared" si="75"/>
        <v>0</v>
      </c>
      <c r="H238" s="163">
        <f t="shared" si="75"/>
        <v>0</v>
      </c>
      <c r="I238" s="163">
        <f t="shared" si="75"/>
        <v>0</v>
      </c>
      <c r="J238" s="163">
        <f t="shared" si="75"/>
        <v>0</v>
      </c>
      <c r="K238" s="163">
        <f t="shared" si="75"/>
        <v>0</v>
      </c>
      <c r="L238" s="163">
        <f t="shared" si="75"/>
        <v>0</v>
      </c>
      <c r="M238" s="163">
        <f t="shared" si="76"/>
        <v>0</v>
      </c>
      <c r="N238" s="163">
        <f t="shared" si="76"/>
        <v>0</v>
      </c>
      <c r="O238" s="163">
        <f t="shared" si="76"/>
        <v>0</v>
      </c>
      <c r="P238" s="163">
        <f t="shared" si="76"/>
        <v>0</v>
      </c>
      <c r="Q238" s="163">
        <f t="shared" si="76"/>
        <v>0</v>
      </c>
      <c r="R238" s="163">
        <f t="shared" si="76"/>
        <v>0</v>
      </c>
      <c r="S238" s="163">
        <f t="shared" si="76"/>
        <v>0</v>
      </c>
      <c r="T238" s="163">
        <f t="shared" si="74"/>
        <v>0</v>
      </c>
      <c r="U238" s="163">
        <f t="shared" si="74"/>
        <v>0</v>
      </c>
      <c r="V238" s="163">
        <f t="shared" si="74"/>
        <v>0</v>
      </c>
      <c r="W238" s="163">
        <f t="shared" si="74"/>
        <v>0</v>
      </c>
      <c r="X238" s="163">
        <f t="shared" si="74"/>
        <v>0</v>
      </c>
      <c r="Y238" s="163">
        <f t="shared" si="74"/>
        <v>0</v>
      </c>
      <c r="Z238" s="163">
        <f t="shared" si="74"/>
        <v>0</v>
      </c>
      <c r="AA238" s="163">
        <f t="shared" si="74"/>
        <v>0</v>
      </c>
      <c r="AB238" s="163">
        <f t="shared" si="74"/>
        <v>0</v>
      </c>
      <c r="AC238" s="163">
        <f t="shared" si="74"/>
        <v>0</v>
      </c>
      <c r="AD238" s="163">
        <f t="shared" si="74"/>
        <v>0</v>
      </c>
      <c r="AE238" s="163">
        <f t="shared" si="74"/>
        <v>0</v>
      </c>
      <c r="AF238" s="176">
        <f t="shared" si="74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75"/>
        <v>0</v>
      </c>
      <c r="D239" s="163">
        <f t="shared" si="75"/>
        <v>0</v>
      </c>
      <c r="E239" s="163">
        <f t="shared" si="75"/>
        <v>0</v>
      </c>
      <c r="F239" s="163">
        <f t="shared" si="75"/>
        <v>0</v>
      </c>
      <c r="G239" s="163">
        <f t="shared" si="75"/>
        <v>0</v>
      </c>
      <c r="H239" s="163">
        <f t="shared" si="75"/>
        <v>0</v>
      </c>
      <c r="I239" s="163">
        <f t="shared" si="75"/>
        <v>0</v>
      </c>
      <c r="J239" s="163">
        <f t="shared" si="75"/>
        <v>0</v>
      </c>
      <c r="K239" s="163">
        <f t="shared" si="75"/>
        <v>0</v>
      </c>
      <c r="L239" s="163">
        <f t="shared" si="75"/>
        <v>0</v>
      </c>
      <c r="M239" s="163">
        <f t="shared" si="76"/>
        <v>0</v>
      </c>
      <c r="N239" s="163">
        <f t="shared" si="76"/>
        <v>0</v>
      </c>
      <c r="O239" s="163">
        <f t="shared" si="76"/>
        <v>0</v>
      </c>
      <c r="P239" s="163">
        <f t="shared" si="76"/>
        <v>0</v>
      </c>
      <c r="Q239" s="163">
        <f t="shared" si="76"/>
        <v>0</v>
      </c>
      <c r="R239" s="163">
        <f t="shared" si="76"/>
        <v>0</v>
      </c>
      <c r="S239" s="163">
        <f t="shared" si="76"/>
        <v>0</v>
      </c>
      <c r="T239" s="163">
        <f t="shared" si="74"/>
        <v>0</v>
      </c>
      <c r="U239" s="163">
        <f t="shared" si="74"/>
        <v>0</v>
      </c>
      <c r="V239" s="163">
        <f t="shared" si="74"/>
        <v>0</v>
      </c>
      <c r="W239" s="163">
        <f t="shared" si="74"/>
        <v>0</v>
      </c>
      <c r="X239" s="163">
        <f t="shared" si="74"/>
        <v>0</v>
      </c>
      <c r="Y239" s="163">
        <f t="shared" si="74"/>
        <v>0</v>
      </c>
      <c r="Z239" s="163">
        <f t="shared" si="74"/>
        <v>0</v>
      </c>
      <c r="AA239" s="163">
        <f t="shared" si="74"/>
        <v>0</v>
      </c>
      <c r="AB239" s="163">
        <f t="shared" si="74"/>
        <v>0</v>
      </c>
      <c r="AC239" s="163">
        <f t="shared" si="74"/>
        <v>0</v>
      </c>
      <c r="AD239" s="163">
        <f t="shared" si="74"/>
        <v>0</v>
      </c>
      <c r="AE239" s="163">
        <f t="shared" si="74"/>
        <v>0</v>
      </c>
      <c r="AF239" s="176">
        <f t="shared" si="74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75"/>
        <v>0</v>
      </c>
      <c r="D240" s="163">
        <f t="shared" si="75"/>
        <v>0</v>
      </c>
      <c r="E240" s="163">
        <f t="shared" si="75"/>
        <v>0</v>
      </c>
      <c r="F240" s="163">
        <f t="shared" si="75"/>
        <v>0</v>
      </c>
      <c r="G240" s="163">
        <f t="shared" si="75"/>
        <v>0</v>
      </c>
      <c r="H240" s="163">
        <f t="shared" si="75"/>
        <v>0</v>
      </c>
      <c r="I240" s="163">
        <f t="shared" si="75"/>
        <v>0</v>
      </c>
      <c r="J240" s="163">
        <f t="shared" si="75"/>
        <v>0</v>
      </c>
      <c r="K240" s="163">
        <f t="shared" si="75"/>
        <v>0</v>
      </c>
      <c r="L240" s="163">
        <f t="shared" si="75"/>
        <v>0</v>
      </c>
      <c r="M240" s="163">
        <f t="shared" si="76"/>
        <v>0</v>
      </c>
      <c r="N240" s="163">
        <f t="shared" si="76"/>
        <v>0</v>
      </c>
      <c r="O240" s="163">
        <f t="shared" si="76"/>
        <v>0</v>
      </c>
      <c r="P240" s="163">
        <f t="shared" si="76"/>
        <v>0</v>
      </c>
      <c r="Q240" s="163">
        <f t="shared" si="76"/>
        <v>0</v>
      </c>
      <c r="R240" s="163">
        <f t="shared" si="76"/>
        <v>0</v>
      </c>
      <c r="S240" s="163">
        <f t="shared" si="76"/>
        <v>0</v>
      </c>
      <c r="T240" s="163">
        <f t="shared" si="74"/>
        <v>0</v>
      </c>
      <c r="U240" s="163">
        <f t="shared" si="74"/>
        <v>0</v>
      </c>
      <c r="V240" s="163">
        <f t="shared" si="74"/>
        <v>0</v>
      </c>
      <c r="W240" s="163">
        <f t="shared" si="74"/>
        <v>0</v>
      </c>
      <c r="X240" s="163">
        <f t="shared" si="74"/>
        <v>0</v>
      </c>
      <c r="Y240" s="163">
        <f t="shared" si="74"/>
        <v>0</v>
      </c>
      <c r="Z240" s="163">
        <f t="shared" si="74"/>
        <v>0</v>
      </c>
      <c r="AA240" s="163">
        <f t="shared" si="74"/>
        <v>0</v>
      </c>
      <c r="AB240" s="163">
        <f t="shared" si="74"/>
        <v>0</v>
      </c>
      <c r="AC240" s="163">
        <f t="shared" si="74"/>
        <v>0</v>
      </c>
      <c r="AD240" s="163">
        <f t="shared" si="74"/>
        <v>0</v>
      </c>
      <c r="AE240" s="163">
        <f t="shared" si="74"/>
        <v>0</v>
      </c>
      <c r="AF240" s="176">
        <f t="shared" si="74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75"/>
        <v>0</v>
      </c>
      <c r="D241" s="163">
        <f t="shared" si="75"/>
        <v>0</v>
      </c>
      <c r="E241" s="163">
        <f t="shared" si="75"/>
        <v>0</v>
      </c>
      <c r="F241" s="163">
        <f t="shared" si="75"/>
        <v>0</v>
      </c>
      <c r="G241" s="163">
        <f t="shared" si="75"/>
        <v>0</v>
      </c>
      <c r="H241" s="163">
        <f t="shared" si="75"/>
        <v>0</v>
      </c>
      <c r="I241" s="163">
        <f t="shared" si="75"/>
        <v>0</v>
      </c>
      <c r="J241" s="163">
        <f t="shared" si="75"/>
        <v>0</v>
      </c>
      <c r="K241" s="163">
        <f t="shared" si="75"/>
        <v>0</v>
      </c>
      <c r="L241" s="163">
        <f t="shared" si="75"/>
        <v>0</v>
      </c>
      <c r="M241" s="163">
        <f t="shared" si="76"/>
        <v>0</v>
      </c>
      <c r="N241" s="163">
        <f t="shared" si="76"/>
        <v>0</v>
      </c>
      <c r="O241" s="163">
        <f t="shared" si="76"/>
        <v>0</v>
      </c>
      <c r="P241" s="163">
        <f t="shared" si="76"/>
        <v>0</v>
      </c>
      <c r="Q241" s="163">
        <f t="shared" si="76"/>
        <v>0</v>
      </c>
      <c r="R241" s="163">
        <f t="shared" si="76"/>
        <v>0</v>
      </c>
      <c r="S241" s="163">
        <f t="shared" si="76"/>
        <v>0</v>
      </c>
      <c r="T241" s="163">
        <f t="shared" si="74"/>
        <v>0</v>
      </c>
      <c r="U241" s="163">
        <f t="shared" si="74"/>
        <v>0</v>
      </c>
      <c r="V241" s="163">
        <f t="shared" si="74"/>
        <v>0</v>
      </c>
      <c r="W241" s="163">
        <f t="shared" si="74"/>
        <v>0</v>
      </c>
      <c r="X241" s="163">
        <f t="shared" si="74"/>
        <v>0</v>
      </c>
      <c r="Y241" s="163">
        <f t="shared" si="74"/>
        <v>0</v>
      </c>
      <c r="Z241" s="163">
        <f t="shared" si="74"/>
        <v>0</v>
      </c>
      <c r="AA241" s="163">
        <f t="shared" si="74"/>
        <v>0</v>
      </c>
      <c r="AB241" s="163">
        <f t="shared" si="74"/>
        <v>0</v>
      </c>
      <c r="AC241" s="163">
        <f t="shared" si="74"/>
        <v>0</v>
      </c>
      <c r="AD241" s="163">
        <f t="shared" si="74"/>
        <v>0</v>
      </c>
      <c r="AE241" s="163">
        <f t="shared" si="74"/>
        <v>0</v>
      </c>
      <c r="AF241" s="176">
        <f t="shared" si="74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75"/>
        <v>0</v>
      </c>
      <c r="D242" s="163">
        <f t="shared" si="75"/>
        <v>0</v>
      </c>
      <c r="E242" s="163">
        <f t="shared" si="75"/>
        <v>0</v>
      </c>
      <c r="F242" s="163">
        <f t="shared" si="75"/>
        <v>0</v>
      </c>
      <c r="G242" s="163">
        <f t="shared" si="75"/>
        <v>0</v>
      </c>
      <c r="H242" s="163">
        <f t="shared" si="75"/>
        <v>0</v>
      </c>
      <c r="I242" s="163">
        <f t="shared" si="75"/>
        <v>0</v>
      </c>
      <c r="J242" s="163">
        <f t="shared" si="75"/>
        <v>0</v>
      </c>
      <c r="K242" s="163">
        <f t="shared" si="75"/>
        <v>0</v>
      </c>
      <c r="L242" s="163">
        <f t="shared" si="75"/>
        <v>0</v>
      </c>
      <c r="M242" s="163">
        <f t="shared" si="76"/>
        <v>0</v>
      </c>
      <c r="N242" s="163">
        <f t="shared" si="76"/>
        <v>0</v>
      </c>
      <c r="O242" s="163">
        <f t="shared" si="76"/>
        <v>0</v>
      </c>
      <c r="P242" s="163">
        <f t="shared" si="76"/>
        <v>0</v>
      </c>
      <c r="Q242" s="163">
        <f t="shared" si="76"/>
        <v>0</v>
      </c>
      <c r="R242" s="163">
        <f t="shared" si="76"/>
        <v>0</v>
      </c>
      <c r="S242" s="163">
        <f t="shared" si="76"/>
        <v>0</v>
      </c>
      <c r="T242" s="163">
        <f t="shared" si="74"/>
        <v>0</v>
      </c>
      <c r="U242" s="163">
        <f t="shared" si="74"/>
        <v>0</v>
      </c>
      <c r="V242" s="163">
        <f t="shared" si="74"/>
        <v>0</v>
      </c>
      <c r="W242" s="163">
        <f t="shared" si="74"/>
        <v>0</v>
      </c>
      <c r="X242" s="163">
        <f t="shared" si="74"/>
        <v>0</v>
      </c>
      <c r="Y242" s="163">
        <f t="shared" si="74"/>
        <v>0</v>
      </c>
      <c r="Z242" s="163">
        <f t="shared" si="74"/>
        <v>0</v>
      </c>
      <c r="AA242" s="163">
        <f t="shared" si="74"/>
        <v>0</v>
      </c>
      <c r="AB242" s="163">
        <f t="shared" si="74"/>
        <v>0</v>
      </c>
      <c r="AC242" s="163">
        <f t="shared" si="74"/>
        <v>0</v>
      </c>
      <c r="AD242" s="163">
        <f t="shared" si="74"/>
        <v>0</v>
      </c>
      <c r="AE242" s="163">
        <f t="shared" si="74"/>
        <v>0</v>
      </c>
      <c r="AF242" s="176">
        <f t="shared" si="74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75"/>
        <v>0</v>
      </c>
      <c r="D243" s="163">
        <f t="shared" si="75"/>
        <v>0</v>
      </c>
      <c r="E243" s="163">
        <f t="shared" si="75"/>
        <v>0</v>
      </c>
      <c r="F243" s="163">
        <f t="shared" si="75"/>
        <v>0</v>
      </c>
      <c r="G243" s="163">
        <f t="shared" si="75"/>
        <v>0</v>
      </c>
      <c r="H243" s="163">
        <f t="shared" si="75"/>
        <v>0</v>
      </c>
      <c r="I243" s="163">
        <f t="shared" si="75"/>
        <v>0</v>
      </c>
      <c r="J243" s="163">
        <f t="shared" si="75"/>
        <v>0</v>
      </c>
      <c r="K243" s="163">
        <f t="shared" si="75"/>
        <v>0</v>
      </c>
      <c r="L243" s="163">
        <f t="shared" si="75"/>
        <v>0</v>
      </c>
      <c r="M243" s="163">
        <f t="shared" si="76"/>
        <v>0</v>
      </c>
      <c r="N243" s="163">
        <f t="shared" si="76"/>
        <v>0</v>
      </c>
      <c r="O243" s="163">
        <f t="shared" si="76"/>
        <v>0</v>
      </c>
      <c r="P243" s="163">
        <f t="shared" si="76"/>
        <v>0</v>
      </c>
      <c r="Q243" s="163">
        <f t="shared" si="76"/>
        <v>0</v>
      </c>
      <c r="R243" s="163">
        <f t="shared" si="76"/>
        <v>0</v>
      </c>
      <c r="S243" s="163">
        <f t="shared" si="76"/>
        <v>0</v>
      </c>
      <c r="T243" s="163">
        <f t="shared" si="74"/>
        <v>0</v>
      </c>
      <c r="U243" s="163">
        <f t="shared" si="74"/>
        <v>0</v>
      </c>
      <c r="V243" s="163">
        <f t="shared" si="74"/>
        <v>0</v>
      </c>
      <c r="W243" s="163">
        <f t="shared" si="74"/>
        <v>0</v>
      </c>
      <c r="X243" s="163">
        <f t="shared" si="74"/>
        <v>0</v>
      </c>
      <c r="Y243" s="163">
        <f t="shared" si="74"/>
        <v>0</v>
      </c>
      <c r="Z243" s="163">
        <f t="shared" si="74"/>
        <v>0</v>
      </c>
      <c r="AA243" s="163">
        <f t="shared" si="74"/>
        <v>0</v>
      </c>
      <c r="AB243" s="163">
        <f t="shared" si="74"/>
        <v>0</v>
      </c>
      <c r="AC243" s="163">
        <f t="shared" si="74"/>
        <v>0</v>
      </c>
      <c r="AD243" s="163">
        <f t="shared" si="74"/>
        <v>0</v>
      </c>
      <c r="AE243" s="163">
        <f t="shared" si="74"/>
        <v>0</v>
      </c>
      <c r="AF243" s="176">
        <f t="shared" si="74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75"/>
        <v>0</v>
      </c>
      <c r="D244" s="163">
        <f t="shared" si="75"/>
        <v>0</v>
      </c>
      <c r="E244" s="163">
        <f t="shared" si="75"/>
        <v>0</v>
      </c>
      <c r="F244" s="163">
        <f t="shared" si="75"/>
        <v>0</v>
      </c>
      <c r="G244" s="163">
        <f t="shared" si="75"/>
        <v>0</v>
      </c>
      <c r="H244" s="163">
        <f t="shared" si="75"/>
        <v>0</v>
      </c>
      <c r="I244" s="163">
        <f t="shared" si="75"/>
        <v>0</v>
      </c>
      <c r="J244" s="163">
        <f t="shared" si="75"/>
        <v>0</v>
      </c>
      <c r="K244" s="163">
        <f t="shared" si="75"/>
        <v>0</v>
      </c>
      <c r="L244" s="163">
        <f t="shared" si="75"/>
        <v>0</v>
      </c>
      <c r="M244" s="163">
        <f t="shared" si="76"/>
        <v>0</v>
      </c>
      <c r="N244" s="163">
        <f t="shared" si="76"/>
        <v>0</v>
      </c>
      <c r="O244" s="163">
        <f t="shared" si="76"/>
        <v>0</v>
      </c>
      <c r="P244" s="163">
        <f t="shared" si="76"/>
        <v>0</v>
      </c>
      <c r="Q244" s="163">
        <f t="shared" si="76"/>
        <v>0</v>
      </c>
      <c r="R244" s="163">
        <f t="shared" si="76"/>
        <v>0</v>
      </c>
      <c r="S244" s="163">
        <f t="shared" si="76"/>
        <v>0</v>
      </c>
      <c r="T244" s="163">
        <f t="shared" si="74"/>
        <v>0</v>
      </c>
      <c r="U244" s="163">
        <f t="shared" si="74"/>
        <v>0</v>
      </c>
      <c r="V244" s="163">
        <f t="shared" si="74"/>
        <v>0</v>
      </c>
      <c r="W244" s="163">
        <f t="shared" si="74"/>
        <v>0</v>
      </c>
      <c r="X244" s="163">
        <f t="shared" si="74"/>
        <v>0</v>
      </c>
      <c r="Y244" s="163">
        <f t="shared" si="74"/>
        <v>0</v>
      </c>
      <c r="Z244" s="163">
        <f t="shared" si="74"/>
        <v>0</v>
      </c>
      <c r="AA244" s="163">
        <f t="shared" si="74"/>
        <v>0</v>
      </c>
      <c r="AB244" s="163">
        <f t="shared" si="74"/>
        <v>0</v>
      </c>
      <c r="AC244" s="163">
        <f t="shared" si="74"/>
        <v>0</v>
      </c>
      <c r="AD244" s="163">
        <f t="shared" si="74"/>
        <v>0</v>
      </c>
      <c r="AE244" s="163">
        <f t="shared" si="74"/>
        <v>0</v>
      </c>
      <c r="AF244" s="176">
        <f t="shared" si="74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75"/>
        <v>0</v>
      </c>
      <c r="D245" s="163">
        <f t="shared" si="75"/>
        <v>0</v>
      </c>
      <c r="E245" s="163">
        <f t="shared" si="75"/>
        <v>0</v>
      </c>
      <c r="F245" s="163">
        <f t="shared" si="75"/>
        <v>0</v>
      </c>
      <c r="G245" s="163">
        <f t="shared" si="75"/>
        <v>0</v>
      </c>
      <c r="H245" s="163">
        <f t="shared" si="75"/>
        <v>0</v>
      </c>
      <c r="I245" s="163">
        <f t="shared" si="75"/>
        <v>0</v>
      </c>
      <c r="J245" s="163">
        <f t="shared" si="75"/>
        <v>0</v>
      </c>
      <c r="K245" s="163">
        <f t="shared" si="75"/>
        <v>0</v>
      </c>
      <c r="L245" s="163">
        <f t="shared" si="75"/>
        <v>0</v>
      </c>
      <c r="M245" s="163">
        <f t="shared" si="76"/>
        <v>0</v>
      </c>
      <c r="N245" s="163">
        <f t="shared" si="76"/>
        <v>0</v>
      </c>
      <c r="O245" s="163">
        <f t="shared" si="76"/>
        <v>0</v>
      </c>
      <c r="P245" s="163">
        <f t="shared" si="76"/>
        <v>0</v>
      </c>
      <c r="Q245" s="163">
        <f t="shared" si="76"/>
        <v>0</v>
      </c>
      <c r="R245" s="163">
        <f t="shared" si="76"/>
        <v>0</v>
      </c>
      <c r="S245" s="163">
        <f t="shared" si="76"/>
        <v>0</v>
      </c>
      <c r="T245" s="163">
        <f t="shared" si="74"/>
        <v>0</v>
      </c>
      <c r="U245" s="163">
        <f t="shared" si="74"/>
        <v>0</v>
      </c>
      <c r="V245" s="163">
        <f t="shared" si="74"/>
        <v>0</v>
      </c>
      <c r="W245" s="163">
        <f t="shared" si="74"/>
        <v>0</v>
      </c>
      <c r="X245" s="163">
        <f t="shared" si="74"/>
        <v>0</v>
      </c>
      <c r="Y245" s="163">
        <f t="shared" si="74"/>
        <v>0</v>
      </c>
      <c r="Z245" s="163">
        <f t="shared" si="74"/>
        <v>0</v>
      </c>
      <c r="AA245" s="163">
        <f t="shared" si="74"/>
        <v>0</v>
      </c>
      <c r="AB245" s="163">
        <f t="shared" si="74"/>
        <v>0</v>
      </c>
      <c r="AC245" s="163">
        <f t="shared" si="74"/>
        <v>0</v>
      </c>
      <c r="AD245" s="163">
        <f t="shared" si="74"/>
        <v>0</v>
      </c>
      <c r="AE245" s="163">
        <f t="shared" si="74"/>
        <v>0</v>
      </c>
      <c r="AF245" s="176">
        <f t="shared" si="74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75"/>
        <v>0</v>
      </c>
      <c r="D246" s="163">
        <f t="shared" si="75"/>
        <v>0</v>
      </c>
      <c r="E246" s="163">
        <f t="shared" si="75"/>
        <v>0</v>
      </c>
      <c r="F246" s="163">
        <f t="shared" si="75"/>
        <v>0</v>
      </c>
      <c r="G246" s="163">
        <f t="shared" si="75"/>
        <v>0</v>
      </c>
      <c r="H246" s="163">
        <f t="shared" si="75"/>
        <v>0</v>
      </c>
      <c r="I246" s="163">
        <f t="shared" si="75"/>
        <v>0</v>
      </c>
      <c r="J246" s="163">
        <f t="shared" si="75"/>
        <v>0</v>
      </c>
      <c r="K246" s="163">
        <f t="shared" si="75"/>
        <v>0</v>
      </c>
      <c r="L246" s="163">
        <f t="shared" si="75"/>
        <v>0</v>
      </c>
      <c r="M246" s="163">
        <f t="shared" si="76"/>
        <v>0</v>
      </c>
      <c r="N246" s="163">
        <f t="shared" si="76"/>
        <v>0</v>
      </c>
      <c r="O246" s="163">
        <f t="shared" si="76"/>
        <v>0</v>
      </c>
      <c r="P246" s="163">
        <f t="shared" si="76"/>
        <v>0</v>
      </c>
      <c r="Q246" s="163">
        <f t="shared" si="76"/>
        <v>0</v>
      </c>
      <c r="R246" s="163">
        <f t="shared" si="76"/>
        <v>0</v>
      </c>
      <c r="S246" s="163">
        <f t="shared" si="76"/>
        <v>0</v>
      </c>
      <c r="T246" s="163">
        <f t="shared" si="74"/>
        <v>0</v>
      </c>
      <c r="U246" s="163">
        <f t="shared" si="74"/>
        <v>0</v>
      </c>
      <c r="V246" s="163">
        <f t="shared" si="74"/>
        <v>0</v>
      </c>
      <c r="W246" s="163">
        <f t="shared" si="74"/>
        <v>0</v>
      </c>
      <c r="X246" s="163">
        <f t="shared" si="74"/>
        <v>0</v>
      </c>
      <c r="Y246" s="163">
        <f t="shared" si="74"/>
        <v>0</v>
      </c>
      <c r="Z246" s="163">
        <f t="shared" si="74"/>
        <v>0</v>
      </c>
      <c r="AA246" s="163">
        <f t="shared" si="74"/>
        <v>0</v>
      </c>
      <c r="AB246" s="163">
        <f t="shared" si="74"/>
        <v>0</v>
      </c>
      <c r="AC246" s="163">
        <f t="shared" si="74"/>
        <v>0</v>
      </c>
      <c r="AD246" s="163">
        <f t="shared" si="74"/>
        <v>0</v>
      </c>
      <c r="AE246" s="163">
        <f t="shared" si="74"/>
        <v>0</v>
      </c>
      <c r="AF246" s="176">
        <f t="shared" si="74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75"/>
        <v>0</v>
      </c>
      <c r="D247" s="163">
        <f t="shared" si="75"/>
        <v>0</v>
      </c>
      <c r="E247" s="163">
        <f t="shared" si="75"/>
        <v>0</v>
      </c>
      <c r="F247" s="163">
        <f t="shared" si="75"/>
        <v>0</v>
      </c>
      <c r="G247" s="163">
        <f t="shared" si="75"/>
        <v>0</v>
      </c>
      <c r="H247" s="163">
        <f t="shared" si="75"/>
        <v>0</v>
      </c>
      <c r="I247" s="163">
        <f t="shared" si="75"/>
        <v>0</v>
      </c>
      <c r="J247" s="163">
        <f t="shared" si="75"/>
        <v>0</v>
      </c>
      <c r="K247" s="163">
        <f t="shared" si="75"/>
        <v>0</v>
      </c>
      <c r="L247" s="163">
        <f t="shared" si="75"/>
        <v>0</v>
      </c>
      <c r="M247" s="163">
        <f t="shared" si="76"/>
        <v>0</v>
      </c>
      <c r="N247" s="163">
        <f t="shared" si="76"/>
        <v>0</v>
      </c>
      <c r="O247" s="163">
        <f t="shared" si="76"/>
        <v>0</v>
      </c>
      <c r="P247" s="163">
        <f t="shared" si="76"/>
        <v>0</v>
      </c>
      <c r="Q247" s="163">
        <f t="shared" si="76"/>
        <v>0</v>
      </c>
      <c r="R247" s="163">
        <f t="shared" si="76"/>
        <v>0</v>
      </c>
      <c r="S247" s="163">
        <f t="shared" si="76"/>
        <v>0</v>
      </c>
      <c r="T247" s="163">
        <f t="shared" si="74"/>
        <v>0</v>
      </c>
      <c r="U247" s="163">
        <f t="shared" si="74"/>
        <v>0</v>
      </c>
      <c r="V247" s="163">
        <f t="shared" si="74"/>
        <v>0</v>
      </c>
      <c r="W247" s="163">
        <f t="shared" si="74"/>
        <v>0</v>
      </c>
      <c r="X247" s="163">
        <f t="shared" si="74"/>
        <v>0</v>
      </c>
      <c r="Y247" s="163">
        <f t="shared" si="74"/>
        <v>0</v>
      </c>
      <c r="Z247" s="163">
        <f t="shared" si="74"/>
        <v>0</v>
      </c>
      <c r="AA247" s="163">
        <f t="shared" si="74"/>
        <v>0</v>
      </c>
      <c r="AB247" s="163">
        <f t="shared" si="74"/>
        <v>0</v>
      </c>
      <c r="AC247" s="163">
        <f t="shared" si="74"/>
        <v>0</v>
      </c>
      <c r="AD247" s="163">
        <f t="shared" si="74"/>
        <v>0</v>
      </c>
      <c r="AE247" s="163">
        <f t="shared" si="74"/>
        <v>0</v>
      </c>
      <c r="AF247" s="176">
        <f t="shared" si="74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75"/>
        <v>0</v>
      </c>
      <c r="D248" s="163">
        <f t="shared" si="75"/>
        <v>0</v>
      </c>
      <c r="E248" s="163">
        <f t="shared" si="75"/>
        <v>0</v>
      </c>
      <c r="F248" s="163">
        <f t="shared" si="75"/>
        <v>0</v>
      </c>
      <c r="G248" s="163">
        <f t="shared" si="75"/>
        <v>0</v>
      </c>
      <c r="H248" s="163">
        <f t="shared" si="75"/>
        <v>0</v>
      </c>
      <c r="I248" s="163">
        <f t="shared" si="75"/>
        <v>0</v>
      </c>
      <c r="J248" s="163">
        <f t="shared" si="75"/>
        <v>0</v>
      </c>
      <c r="K248" s="163">
        <f t="shared" si="75"/>
        <v>0</v>
      </c>
      <c r="L248" s="163">
        <f t="shared" si="75"/>
        <v>0</v>
      </c>
      <c r="M248" s="163">
        <f t="shared" si="76"/>
        <v>0</v>
      </c>
      <c r="N248" s="163">
        <f t="shared" si="76"/>
        <v>0</v>
      </c>
      <c r="O248" s="163">
        <f t="shared" si="76"/>
        <v>0</v>
      </c>
      <c r="P248" s="163">
        <f t="shared" si="76"/>
        <v>0</v>
      </c>
      <c r="Q248" s="163">
        <f t="shared" si="76"/>
        <v>0</v>
      </c>
      <c r="R248" s="163">
        <f t="shared" si="76"/>
        <v>0</v>
      </c>
      <c r="S248" s="163">
        <f t="shared" si="76"/>
        <v>0</v>
      </c>
      <c r="T248" s="163">
        <f t="shared" ref="T248:AF263" si="77">S248</f>
        <v>0</v>
      </c>
      <c r="U248" s="163">
        <f t="shared" si="77"/>
        <v>0</v>
      </c>
      <c r="V248" s="163">
        <f t="shared" si="77"/>
        <v>0</v>
      </c>
      <c r="W248" s="163">
        <f t="shared" si="77"/>
        <v>0</v>
      </c>
      <c r="X248" s="163">
        <f t="shared" si="77"/>
        <v>0</v>
      </c>
      <c r="Y248" s="163">
        <f t="shared" si="77"/>
        <v>0</v>
      </c>
      <c r="Z248" s="163">
        <f t="shared" si="77"/>
        <v>0</v>
      </c>
      <c r="AA248" s="163">
        <f t="shared" si="77"/>
        <v>0</v>
      </c>
      <c r="AB248" s="163">
        <f t="shared" si="77"/>
        <v>0</v>
      </c>
      <c r="AC248" s="163">
        <f t="shared" si="77"/>
        <v>0</v>
      </c>
      <c r="AD248" s="163">
        <f t="shared" si="77"/>
        <v>0</v>
      </c>
      <c r="AE248" s="163">
        <f t="shared" si="77"/>
        <v>0</v>
      </c>
      <c r="AF248" s="176">
        <f t="shared" si="77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L264" si="78">B249</f>
        <v>0</v>
      </c>
      <c r="D249" s="163">
        <f t="shared" si="78"/>
        <v>0</v>
      </c>
      <c r="E249" s="163">
        <f t="shared" si="78"/>
        <v>0</v>
      </c>
      <c r="F249" s="163">
        <f t="shared" si="78"/>
        <v>0</v>
      </c>
      <c r="G249" s="163">
        <f t="shared" si="78"/>
        <v>0</v>
      </c>
      <c r="H249" s="163">
        <f t="shared" si="78"/>
        <v>0</v>
      </c>
      <c r="I249" s="163">
        <f t="shared" si="78"/>
        <v>0</v>
      </c>
      <c r="J249" s="163">
        <f t="shared" si="78"/>
        <v>0</v>
      </c>
      <c r="K249" s="163">
        <f t="shared" si="78"/>
        <v>0</v>
      </c>
      <c r="L249" s="163">
        <f t="shared" si="78"/>
        <v>0</v>
      </c>
      <c r="M249" s="163">
        <f t="shared" si="76"/>
        <v>0</v>
      </c>
      <c r="N249" s="163">
        <f t="shared" si="76"/>
        <v>0</v>
      </c>
      <c r="O249" s="163">
        <f t="shared" si="76"/>
        <v>0</v>
      </c>
      <c r="P249" s="163">
        <f t="shared" si="76"/>
        <v>0</v>
      </c>
      <c r="Q249" s="163">
        <f t="shared" si="76"/>
        <v>0</v>
      </c>
      <c r="R249" s="163">
        <f t="shared" si="76"/>
        <v>0</v>
      </c>
      <c r="S249" s="163">
        <f t="shared" si="76"/>
        <v>0</v>
      </c>
      <c r="T249" s="163">
        <f t="shared" si="77"/>
        <v>0</v>
      </c>
      <c r="U249" s="163">
        <f t="shared" si="77"/>
        <v>0</v>
      </c>
      <c r="V249" s="163">
        <f t="shared" si="77"/>
        <v>0</v>
      </c>
      <c r="W249" s="163">
        <f t="shared" si="77"/>
        <v>0</v>
      </c>
      <c r="X249" s="163">
        <f t="shared" si="77"/>
        <v>0</v>
      </c>
      <c r="Y249" s="163">
        <f t="shared" si="77"/>
        <v>0</v>
      </c>
      <c r="Z249" s="163">
        <f t="shared" si="77"/>
        <v>0</v>
      </c>
      <c r="AA249" s="163">
        <f t="shared" si="77"/>
        <v>0</v>
      </c>
      <c r="AB249" s="163">
        <f t="shared" si="77"/>
        <v>0</v>
      </c>
      <c r="AC249" s="163">
        <f t="shared" si="77"/>
        <v>0</v>
      </c>
      <c r="AD249" s="163">
        <f t="shared" si="77"/>
        <v>0</v>
      </c>
      <c r="AE249" s="163">
        <f t="shared" si="77"/>
        <v>0</v>
      </c>
      <c r="AF249" s="176">
        <f t="shared" si="77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78"/>
        <v>0</v>
      </c>
      <c r="D250" s="163">
        <f t="shared" si="78"/>
        <v>0</v>
      </c>
      <c r="E250" s="163">
        <f t="shared" si="78"/>
        <v>0</v>
      </c>
      <c r="F250" s="163">
        <f t="shared" si="78"/>
        <v>0</v>
      </c>
      <c r="G250" s="163">
        <f t="shared" si="78"/>
        <v>0</v>
      </c>
      <c r="H250" s="163">
        <f t="shared" si="78"/>
        <v>0</v>
      </c>
      <c r="I250" s="163">
        <f t="shared" si="78"/>
        <v>0</v>
      </c>
      <c r="J250" s="163">
        <f t="shared" si="78"/>
        <v>0</v>
      </c>
      <c r="K250" s="163">
        <f t="shared" si="78"/>
        <v>0</v>
      </c>
      <c r="L250" s="163">
        <f t="shared" si="78"/>
        <v>0</v>
      </c>
      <c r="M250" s="163">
        <f t="shared" si="76"/>
        <v>0</v>
      </c>
      <c r="N250" s="163">
        <f t="shared" si="76"/>
        <v>0</v>
      </c>
      <c r="O250" s="163">
        <f t="shared" si="76"/>
        <v>0</v>
      </c>
      <c r="P250" s="163">
        <f t="shared" si="76"/>
        <v>0</v>
      </c>
      <c r="Q250" s="163">
        <f t="shared" si="76"/>
        <v>0</v>
      </c>
      <c r="R250" s="163">
        <f t="shared" si="76"/>
        <v>0</v>
      </c>
      <c r="S250" s="163">
        <f t="shared" si="76"/>
        <v>0</v>
      </c>
      <c r="T250" s="163">
        <f t="shared" si="77"/>
        <v>0</v>
      </c>
      <c r="U250" s="163">
        <f t="shared" si="77"/>
        <v>0</v>
      </c>
      <c r="V250" s="163">
        <f t="shared" si="77"/>
        <v>0</v>
      </c>
      <c r="W250" s="163">
        <f t="shared" si="77"/>
        <v>0</v>
      </c>
      <c r="X250" s="163">
        <f t="shared" si="77"/>
        <v>0</v>
      </c>
      <c r="Y250" s="163">
        <f t="shared" si="77"/>
        <v>0</v>
      </c>
      <c r="Z250" s="163">
        <f t="shared" si="77"/>
        <v>0</v>
      </c>
      <c r="AA250" s="163">
        <f t="shared" si="77"/>
        <v>0</v>
      </c>
      <c r="AB250" s="163">
        <f t="shared" si="77"/>
        <v>0</v>
      </c>
      <c r="AC250" s="163">
        <f t="shared" si="77"/>
        <v>0</v>
      </c>
      <c r="AD250" s="163">
        <f t="shared" si="77"/>
        <v>0</v>
      </c>
      <c r="AE250" s="163">
        <f t="shared" si="77"/>
        <v>0</v>
      </c>
      <c r="AF250" s="176">
        <f t="shared" si="77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78"/>
        <v>0</v>
      </c>
      <c r="D251" s="163">
        <f t="shared" si="78"/>
        <v>0</v>
      </c>
      <c r="E251" s="163">
        <f t="shared" si="78"/>
        <v>0</v>
      </c>
      <c r="F251" s="163">
        <f t="shared" si="78"/>
        <v>0</v>
      </c>
      <c r="G251" s="163">
        <f t="shared" si="78"/>
        <v>0</v>
      </c>
      <c r="H251" s="163">
        <f t="shared" si="78"/>
        <v>0</v>
      </c>
      <c r="I251" s="163">
        <f t="shared" si="78"/>
        <v>0</v>
      </c>
      <c r="J251" s="163">
        <f t="shared" si="78"/>
        <v>0</v>
      </c>
      <c r="K251" s="163">
        <f t="shared" si="78"/>
        <v>0</v>
      </c>
      <c r="L251" s="163">
        <f t="shared" si="78"/>
        <v>0</v>
      </c>
      <c r="M251" s="163">
        <f t="shared" si="76"/>
        <v>0</v>
      </c>
      <c r="N251" s="163">
        <f t="shared" si="76"/>
        <v>0</v>
      </c>
      <c r="O251" s="163">
        <f t="shared" si="76"/>
        <v>0</v>
      </c>
      <c r="P251" s="163">
        <f t="shared" si="76"/>
        <v>0</v>
      </c>
      <c r="Q251" s="163">
        <f t="shared" si="76"/>
        <v>0</v>
      </c>
      <c r="R251" s="163">
        <f t="shared" si="76"/>
        <v>0</v>
      </c>
      <c r="S251" s="163">
        <f t="shared" si="76"/>
        <v>0</v>
      </c>
      <c r="T251" s="163">
        <f t="shared" si="77"/>
        <v>0</v>
      </c>
      <c r="U251" s="163">
        <f t="shared" si="77"/>
        <v>0</v>
      </c>
      <c r="V251" s="163">
        <f t="shared" si="77"/>
        <v>0</v>
      </c>
      <c r="W251" s="163">
        <f t="shared" si="77"/>
        <v>0</v>
      </c>
      <c r="X251" s="163">
        <f t="shared" si="77"/>
        <v>0</v>
      </c>
      <c r="Y251" s="163">
        <f t="shared" si="77"/>
        <v>0</v>
      </c>
      <c r="Z251" s="163">
        <f t="shared" si="77"/>
        <v>0</v>
      </c>
      <c r="AA251" s="163">
        <f t="shared" si="77"/>
        <v>0</v>
      </c>
      <c r="AB251" s="163">
        <f t="shared" si="77"/>
        <v>0</v>
      </c>
      <c r="AC251" s="163">
        <f t="shared" si="77"/>
        <v>0</v>
      </c>
      <c r="AD251" s="163">
        <f t="shared" si="77"/>
        <v>0</v>
      </c>
      <c r="AE251" s="163">
        <f t="shared" si="77"/>
        <v>0</v>
      </c>
      <c r="AF251" s="176">
        <f t="shared" si="77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78"/>
        <v>0</v>
      </c>
      <c r="D252" s="163">
        <f t="shared" si="78"/>
        <v>0</v>
      </c>
      <c r="E252" s="163">
        <f t="shared" si="78"/>
        <v>0</v>
      </c>
      <c r="F252" s="163">
        <f t="shared" si="78"/>
        <v>0</v>
      </c>
      <c r="G252" s="163">
        <f t="shared" si="78"/>
        <v>0</v>
      </c>
      <c r="H252" s="163">
        <f t="shared" si="78"/>
        <v>0</v>
      </c>
      <c r="I252" s="163">
        <f t="shared" si="78"/>
        <v>0</v>
      </c>
      <c r="J252" s="163">
        <f t="shared" si="78"/>
        <v>0</v>
      </c>
      <c r="K252" s="163">
        <f t="shared" si="78"/>
        <v>0</v>
      </c>
      <c r="L252" s="163">
        <f t="shared" si="78"/>
        <v>0</v>
      </c>
      <c r="M252" s="163">
        <f t="shared" si="76"/>
        <v>0</v>
      </c>
      <c r="N252" s="163">
        <f t="shared" si="76"/>
        <v>0</v>
      </c>
      <c r="O252" s="163">
        <f t="shared" si="76"/>
        <v>0</v>
      </c>
      <c r="P252" s="163">
        <f t="shared" si="76"/>
        <v>0</v>
      </c>
      <c r="Q252" s="163">
        <f t="shared" si="76"/>
        <v>0</v>
      </c>
      <c r="R252" s="163">
        <f t="shared" si="76"/>
        <v>0</v>
      </c>
      <c r="S252" s="163">
        <f t="shared" si="76"/>
        <v>0</v>
      </c>
      <c r="T252" s="163">
        <f t="shared" si="77"/>
        <v>0</v>
      </c>
      <c r="U252" s="163">
        <f t="shared" si="77"/>
        <v>0</v>
      </c>
      <c r="V252" s="163">
        <f t="shared" si="77"/>
        <v>0</v>
      </c>
      <c r="W252" s="163">
        <f t="shared" si="77"/>
        <v>0</v>
      </c>
      <c r="X252" s="163">
        <f t="shared" si="77"/>
        <v>0</v>
      </c>
      <c r="Y252" s="163">
        <f t="shared" si="77"/>
        <v>0</v>
      </c>
      <c r="Z252" s="163">
        <f t="shared" si="77"/>
        <v>0</v>
      </c>
      <c r="AA252" s="163">
        <f t="shared" si="77"/>
        <v>0</v>
      </c>
      <c r="AB252" s="163">
        <f t="shared" si="77"/>
        <v>0</v>
      </c>
      <c r="AC252" s="163">
        <f t="shared" si="77"/>
        <v>0</v>
      </c>
      <c r="AD252" s="163">
        <f t="shared" si="77"/>
        <v>0</v>
      </c>
      <c r="AE252" s="163">
        <f t="shared" si="77"/>
        <v>0</v>
      </c>
      <c r="AF252" s="176">
        <f t="shared" si="77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78"/>
        <v>0</v>
      </c>
      <c r="D253" s="163">
        <f t="shared" si="78"/>
        <v>0</v>
      </c>
      <c r="E253" s="163">
        <f t="shared" si="78"/>
        <v>0</v>
      </c>
      <c r="F253" s="163">
        <f t="shared" si="78"/>
        <v>0</v>
      </c>
      <c r="G253" s="163">
        <f t="shared" si="78"/>
        <v>0</v>
      </c>
      <c r="H253" s="163">
        <f t="shared" si="78"/>
        <v>0</v>
      </c>
      <c r="I253" s="163">
        <f t="shared" si="78"/>
        <v>0</v>
      </c>
      <c r="J253" s="163">
        <f t="shared" si="78"/>
        <v>0</v>
      </c>
      <c r="K253" s="163">
        <f t="shared" si="78"/>
        <v>0</v>
      </c>
      <c r="L253" s="163">
        <f t="shared" si="78"/>
        <v>0</v>
      </c>
      <c r="M253" s="163">
        <f t="shared" si="76"/>
        <v>0</v>
      </c>
      <c r="N253" s="163">
        <f t="shared" si="76"/>
        <v>0</v>
      </c>
      <c r="O253" s="163">
        <f t="shared" si="76"/>
        <v>0</v>
      </c>
      <c r="P253" s="163">
        <f t="shared" si="76"/>
        <v>0</v>
      </c>
      <c r="Q253" s="163">
        <f t="shared" si="76"/>
        <v>0</v>
      </c>
      <c r="R253" s="163">
        <f t="shared" si="76"/>
        <v>0</v>
      </c>
      <c r="S253" s="163">
        <f t="shared" si="76"/>
        <v>0</v>
      </c>
      <c r="T253" s="163">
        <f t="shared" si="77"/>
        <v>0</v>
      </c>
      <c r="U253" s="163">
        <f t="shared" si="77"/>
        <v>0</v>
      </c>
      <c r="V253" s="163">
        <f t="shared" si="77"/>
        <v>0</v>
      </c>
      <c r="W253" s="163">
        <f t="shared" si="77"/>
        <v>0</v>
      </c>
      <c r="X253" s="163">
        <f t="shared" si="77"/>
        <v>0</v>
      </c>
      <c r="Y253" s="163">
        <f t="shared" si="77"/>
        <v>0</v>
      </c>
      <c r="Z253" s="163">
        <f t="shared" si="77"/>
        <v>0</v>
      </c>
      <c r="AA253" s="163">
        <f t="shared" si="77"/>
        <v>0</v>
      </c>
      <c r="AB253" s="163">
        <f t="shared" si="77"/>
        <v>0</v>
      </c>
      <c r="AC253" s="163">
        <f t="shared" si="77"/>
        <v>0</v>
      </c>
      <c r="AD253" s="163">
        <f t="shared" si="77"/>
        <v>0</v>
      </c>
      <c r="AE253" s="163">
        <f t="shared" si="77"/>
        <v>0</v>
      </c>
      <c r="AF253" s="176">
        <f t="shared" si="77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78"/>
        <v>0</v>
      </c>
      <c r="D254" s="163">
        <f t="shared" si="78"/>
        <v>0</v>
      </c>
      <c r="E254" s="163">
        <f t="shared" si="78"/>
        <v>0</v>
      </c>
      <c r="F254" s="163">
        <f t="shared" si="78"/>
        <v>0</v>
      </c>
      <c r="G254" s="163">
        <f t="shared" si="78"/>
        <v>0</v>
      </c>
      <c r="H254" s="163">
        <f t="shared" si="78"/>
        <v>0</v>
      </c>
      <c r="I254" s="163">
        <f t="shared" si="78"/>
        <v>0</v>
      </c>
      <c r="J254" s="163">
        <f t="shared" si="78"/>
        <v>0</v>
      </c>
      <c r="K254" s="163">
        <f t="shared" si="78"/>
        <v>0</v>
      </c>
      <c r="L254" s="163">
        <f t="shared" si="78"/>
        <v>0</v>
      </c>
      <c r="M254" s="163">
        <f t="shared" si="76"/>
        <v>0</v>
      </c>
      <c r="N254" s="163">
        <f t="shared" si="76"/>
        <v>0</v>
      </c>
      <c r="O254" s="163">
        <f t="shared" si="76"/>
        <v>0</v>
      </c>
      <c r="P254" s="163">
        <f t="shared" si="76"/>
        <v>0</v>
      </c>
      <c r="Q254" s="163">
        <f t="shared" si="76"/>
        <v>0</v>
      </c>
      <c r="R254" s="163">
        <f t="shared" si="76"/>
        <v>0</v>
      </c>
      <c r="S254" s="163">
        <f t="shared" si="76"/>
        <v>0</v>
      </c>
      <c r="T254" s="163">
        <f t="shared" si="77"/>
        <v>0</v>
      </c>
      <c r="U254" s="163">
        <f t="shared" si="77"/>
        <v>0</v>
      </c>
      <c r="V254" s="163">
        <f t="shared" si="77"/>
        <v>0</v>
      </c>
      <c r="W254" s="163">
        <f t="shared" si="77"/>
        <v>0</v>
      </c>
      <c r="X254" s="163">
        <f t="shared" si="77"/>
        <v>0</v>
      </c>
      <c r="Y254" s="163">
        <f t="shared" si="77"/>
        <v>0</v>
      </c>
      <c r="Z254" s="163">
        <f t="shared" si="77"/>
        <v>0</v>
      </c>
      <c r="AA254" s="163">
        <f t="shared" si="77"/>
        <v>0</v>
      </c>
      <c r="AB254" s="163">
        <f t="shared" si="77"/>
        <v>0</v>
      </c>
      <c r="AC254" s="163">
        <f t="shared" si="77"/>
        <v>0</v>
      </c>
      <c r="AD254" s="163">
        <f t="shared" si="77"/>
        <v>0</v>
      </c>
      <c r="AE254" s="163">
        <f t="shared" si="77"/>
        <v>0</v>
      </c>
      <c r="AF254" s="176">
        <f t="shared" si="77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78"/>
        <v>0</v>
      </c>
      <c r="D255" s="163">
        <f t="shared" si="78"/>
        <v>0</v>
      </c>
      <c r="E255" s="163">
        <f t="shared" si="78"/>
        <v>0</v>
      </c>
      <c r="F255" s="163">
        <f t="shared" si="78"/>
        <v>0</v>
      </c>
      <c r="G255" s="163">
        <f t="shared" si="78"/>
        <v>0</v>
      </c>
      <c r="H255" s="163">
        <f t="shared" si="78"/>
        <v>0</v>
      </c>
      <c r="I255" s="163">
        <f t="shared" si="78"/>
        <v>0</v>
      </c>
      <c r="J255" s="163">
        <f t="shared" si="78"/>
        <v>0</v>
      </c>
      <c r="K255" s="163">
        <f t="shared" si="78"/>
        <v>0</v>
      </c>
      <c r="L255" s="163">
        <f t="shared" si="78"/>
        <v>0</v>
      </c>
      <c r="M255" s="163">
        <f t="shared" si="76"/>
        <v>0</v>
      </c>
      <c r="N255" s="163">
        <f t="shared" si="76"/>
        <v>0</v>
      </c>
      <c r="O255" s="163">
        <f t="shared" si="76"/>
        <v>0</v>
      </c>
      <c r="P255" s="163">
        <f t="shared" si="76"/>
        <v>0</v>
      </c>
      <c r="Q255" s="163">
        <f t="shared" si="76"/>
        <v>0</v>
      </c>
      <c r="R255" s="163">
        <f t="shared" si="76"/>
        <v>0</v>
      </c>
      <c r="S255" s="163">
        <f t="shared" si="76"/>
        <v>0</v>
      </c>
      <c r="T255" s="163">
        <f t="shared" si="77"/>
        <v>0</v>
      </c>
      <c r="U255" s="163">
        <f t="shared" si="77"/>
        <v>0</v>
      </c>
      <c r="V255" s="163">
        <f t="shared" si="77"/>
        <v>0</v>
      </c>
      <c r="W255" s="163">
        <f t="shared" si="77"/>
        <v>0</v>
      </c>
      <c r="X255" s="163">
        <f t="shared" si="77"/>
        <v>0</v>
      </c>
      <c r="Y255" s="163">
        <f t="shared" si="77"/>
        <v>0</v>
      </c>
      <c r="Z255" s="163">
        <f t="shared" si="77"/>
        <v>0</v>
      </c>
      <c r="AA255" s="163">
        <f t="shared" si="77"/>
        <v>0</v>
      </c>
      <c r="AB255" s="163">
        <f t="shared" si="77"/>
        <v>0</v>
      </c>
      <c r="AC255" s="163">
        <f t="shared" si="77"/>
        <v>0</v>
      </c>
      <c r="AD255" s="163">
        <f t="shared" si="77"/>
        <v>0</v>
      </c>
      <c r="AE255" s="163">
        <f t="shared" si="77"/>
        <v>0</v>
      </c>
      <c r="AF255" s="176">
        <f t="shared" si="77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78"/>
        <v>0</v>
      </c>
      <c r="D256" s="163">
        <f t="shared" si="78"/>
        <v>0</v>
      </c>
      <c r="E256" s="163">
        <f t="shared" si="78"/>
        <v>0</v>
      </c>
      <c r="F256" s="163">
        <f t="shared" si="78"/>
        <v>0</v>
      </c>
      <c r="G256" s="163">
        <f t="shared" si="78"/>
        <v>0</v>
      </c>
      <c r="H256" s="163">
        <f t="shared" si="78"/>
        <v>0</v>
      </c>
      <c r="I256" s="163">
        <f t="shared" si="78"/>
        <v>0</v>
      </c>
      <c r="J256" s="163">
        <f t="shared" si="78"/>
        <v>0</v>
      </c>
      <c r="K256" s="163">
        <f t="shared" si="78"/>
        <v>0</v>
      </c>
      <c r="L256" s="163">
        <f t="shared" si="78"/>
        <v>0</v>
      </c>
      <c r="M256" s="163">
        <f t="shared" si="76"/>
        <v>0</v>
      </c>
      <c r="N256" s="163">
        <f t="shared" si="76"/>
        <v>0</v>
      </c>
      <c r="O256" s="163">
        <f t="shared" si="76"/>
        <v>0</v>
      </c>
      <c r="P256" s="163">
        <f t="shared" si="76"/>
        <v>0</v>
      </c>
      <c r="Q256" s="163">
        <f t="shared" si="76"/>
        <v>0</v>
      </c>
      <c r="R256" s="163">
        <f t="shared" si="76"/>
        <v>0</v>
      </c>
      <c r="S256" s="163">
        <f t="shared" si="76"/>
        <v>0</v>
      </c>
      <c r="T256" s="163">
        <f t="shared" si="77"/>
        <v>0</v>
      </c>
      <c r="U256" s="163">
        <f t="shared" si="77"/>
        <v>0</v>
      </c>
      <c r="V256" s="163">
        <f t="shared" si="77"/>
        <v>0</v>
      </c>
      <c r="W256" s="163">
        <f t="shared" si="77"/>
        <v>0</v>
      </c>
      <c r="X256" s="163">
        <f t="shared" si="77"/>
        <v>0</v>
      </c>
      <c r="Y256" s="163">
        <f t="shared" si="77"/>
        <v>0</v>
      </c>
      <c r="Z256" s="163">
        <f t="shared" si="77"/>
        <v>0</v>
      </c>
      <c r="AA256" s="163">
        <f t="shared" si="77"/>
        <v>0</v>
      </c>
      <c r="AB256" s="163">
        <f t="shared" si="77"/>
        <v>0</v>
      </c>
      <c r="AC256" s="163">
        <f t="shared" si="77"/>
        <v>0</v>
      </c>
      <c r="AD256" s="163">
        <f t="shared" si="77"/>
        <v>0</v>
      </c>
      <c r="AE256" s="163">
        <f t="shared" si="77"/>
        <v>0</v>
      </c>
      <c r="AF256" s="176">
        <f t="shared" si="77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78"/>
        <v>0</v>
      </c>
      <c r="D257" s="163">
        <f t="shared" si="78"/>
        <v>0</v>
      </c>
      <c r="E257" s="163">
        <f t="shared" si="78"/>
        <v>0</v>
      </c>
      <c r="F257" s="163">
        <f t="shared" si="78"/>
        <v>0</v>
      </c>
      <c r="G257" s="163">
        <f t="shared" si="78"/>
        <v>0</v>
      </c>
      <c r="H257" s="163">
        <f t="shared" si="78"/>
        <v>0</v>
      </c>
      <c r="I257" s="163">
        <f t="shared" si="78"/>
        <v>0</v>
      </c>
      <c r="J257" s="163">
        <f t="shared" si="78"/>
        <v>0</v>
      </c>
      <c r="K257" s="163">
        <f t="shared" si="78"/>
        <v>0</v>
      </c>
      <c r="L257" s="163">
        <f t="shared" si="78"/>
        <v>0</v>
      </c>
      <c r="M257" s="163">
        <f t="shared" si="76"/>
        <v>0</v>
      </c>
      <c r="N257" s="163">
        <f t="shared" si="76"/>
        <v>0</v>
      </c>
      <c r="O257" s="163">
        <f t="shared" si="76"/>
        <v>0</v>
      </c>
      <c r="P257" s="163">
        <f t="shared" si="76"/>
        <v>0</v>
      </c>
      <c r="Q257" s="163">
        <f t="shared" si="76"/>
        <v>0</v>
      </c>
      <c r="R257" s="163">
        <f t="shared" si="76"/>
        <v>0</v>
      </c>
      <c r="S257" s="163">
        <f t="shared" si="76"/>
        <v>0</v>
      </c>
      <c r="T257" s="163">
        <f t="shared" si="77"/>
        <v>0</v>
      </c>
      <c r="U257" s="163">
        <f t="shared" si="77"/>
        <v>0</v>
      </c>
      <c r="V257" s="163">
        <f t="shared" si="77"/>
        <v>0</v>
      </c>
      <c r="W257" s="163">
        <f t="shared" si="77"/>
        <v>0</v>
      </c>
      <c r="X257" s="163">
        <f t="shared" si="77"/>
        <v>0</v>
      </c>
      <c r="Y257" s="163">
        <f t="shared" si="77"/>
        <v>0</v>
      </c>
      <c r="Z257" s="163">
        <f t="shared" si="77"/>
        <v>0</v>
      </c>
      <c r="AA257" s="163">
        <f t="shared" si="77"/>
        <v>0</v>
      </c>
      <c r="AB257" s="163">
        <f t="shared" si="77"/>
        <v>0</v>
      </c>
      <c r="AC257" s="163">
        <f t="shared" si="77"/>
        <v>0</v>
      </c>
      <c r="AD257" s="163">
        <f t="shared" si="77"/>
        <v>0</v>
      </c>
      <c r="AE257" s="163">
        <f t="shared" si="77"/>
        <v>0</v>
      </c>
      <c r="AF257" s="176">
        <f t="shared" si="77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78"/>
        <v>0</v>
      </c>
      <c r="D258" s="163">
        <f t="shared" si="78"/>
        <v>0</v>
      </c>
      <c r="E258" s="163">
        <f t="shared" si="78"/>
        <v>0</v>
      </c>
      <c r="F258" s="163">
        <f t="shared" si="78"/>
        <v>0</v>
      </c>
      <c r="G258" s="163">
        <f t="shared" si="78"/>
        <v>0</v>
      </c>
      <c r="H258" s="163">
        <f t="shared" si="78"/>
        <v>0</v>
      </c>
      <c r="I258" s="163">
        <f t="shared" si="78"/>
        <v>0</v>
      </c>
      <c r="J258" s="163">
        <f t="shared" si="78"/>
        <v>0</v>
      </c>
      <c r="K258" s="163">
        <f t="shared" si="78"/>
        <v>0</v>
      </c>
      <c r="L258" s="163">
        <f t="shared" si="78"/>
        <v>0</v>
      </c>
      <c r="M258" s="163">
        <f t="shared" si="76"/>
        <v>0</v>
      </c>
      <c r="N258" s="163">
        <f t="shared" si="76"/>
        <v>0</v>
      </c>
      <c r="O258" s="163">
        <f t="shared" si="76"/>
        <v>0</v>
      </c>
      <c r="P258" s="163">
        <f t="shared" si="76"/>
        <v>0</v>
      </c>
      <c r="Q258" s="163">
        <f t="shared" si="76"/>
        <v>0</v>
      </c>
      <c r="R258" s="163">
        <f t="shared" si="76"/>
        <v>0</v>
      </c>
      <c r="S258" s="163">
        <f t="shared" si="76"/>
        <v>0</v>
      </c>
      <c r="T258" s="163">
        <f t="shared" si="77"/>
        <v>0</v>
      </c>
      <c r="U258" s="163">
        <f t="shared" si="77"/>
        <v>0</v>
      </c>
      <c r="V258" s="163">
        <f t="shared" si="77"/>
        <v>0</v>
      </c>
      <c r="W258" s="163">
        <f t="shared" si="77"/>
        <v>0</v>
      </c>
      <c r="X258" s="163">
        <f t="shared" si="77"/>
        <v>0</v>
      </c>
      <c r="Y258" s="163">
        <f t="shared" si="77"/>
        <v>0</v>
      </c>
      <c r="Z258" s="163">
        <f t="shared" si="77"/>
        <v>0</v>
      </c>
      <c r="AA258" s="163">
        <f t="shared" si="77"/>
        <v>0</v>
      </c>
      <c r="AB258" s="163">
        <f t="shared" si="77"/>
        <v>0</v>
      </c>
      <c r="AC258" s="163">
        <f t="shared" si="77"/>
        <v>0</v>
      </c>
      <c r="AD258" s="163">
        <f t="shared" si="77"/>
        <v>0</v>
      </c>
      <c r="AE258" s="163">
        <f t="shared" si="77"/>
        <v>0</v>
      </c>
      <c r="AF258" s="176">
        <f t="shared" si="77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78"/>
        <v>0</v>
      </c>
      <c r="D259" s="163">
        <f t="shared" si="78"/>
        <v>0</v>
      </c>
      <c r="E259" s="163">
        <f t="shared" si="78"/>
        <v>0</v>
      </c>
      <c r="F259" s="163">
        <f t="shared" si="78"/>
        <v>0</v>
      </c>
      <c r="G259" s="163">
        <f t="shared" si="78"/>
        <v>0</v>
      </c>
      <c r="H259" s="163">
        <f t="shared" si="78"/>
        <v>0</v>
      </c>
      <c r="I259" s="163">
        <f t="shared" si="78"/>
        <v>0</v>
      </c>
      <c r="J259" s="163">
        <f t="shared" si="78"/>
        <v>0</v>
      </c>
      <c r="K259" s="163">
        <f t="shared" si="78"/>
        <v>0</v>
      </c>
      <c r="L259" s="163">
        <f t="shared" si="78"/>
        <v>0</v>
      </c>
      <c r="M259" s="163">
        <f t="shared" si="76"/>
        <v>0</v>
      </c>
      <c r="N259" s="163">
        <f t="shared" si="76"/>
        <v>0</v>
      </c>
      <c r="O259" s="163">
        <f t="shared" si="76"/>
        <v>0</v>
      </c>
      <c r="P259" s="163">
        <f t="shared" si="76"/>
        <v>0</v>
      </c>
      <c r="Q259" s="163">
        <f t="shared" si="76"/>
        <v>0</v>
      </c>
      <c r="R259" s="163">
        <f t="shared" si="76"/>
        <v>0</v>
      </c>
      <c r="S259" s="163">
        <f t="shared" si="76"/>
        <v>0</v>
      </c>
      <c r="T259" s="163">
        <f t="shared" si="77"/>
        <v>0</v>
      </c>
      <c r="U259" s="163">
        <f t="shared" si="77"/>
        <v>0</v>
      </c>
      <c r="V259" s="163">
        <f t="shared" si="77"/>
        <v>0</v>
      </c>
      <c r="W259" s="163">
        <f t="shared" si="77"/>
        <v>0</v>
      </c>
      <c r="X259" s="163">
        <f t="shared" si="77"/>
        <v>0</v>
      </c>
      <c r="Y259" s="163">
        <f t="shared" si="77"/>
        <v>0</v>
      </c>
      <c r="Z259" s="163">
        <f t="shared" si="77"/>
        <v>0</v>
      </c>
      <c r="AA259" s="163">
        <f t="shared" si="77"/>
        <v>0</v>
      </c>
      <c r="AB259" s="163">
        <f t="shared" si="77"/>
        <v>0</v>
      </c>
      <c r="AC259" s="163">
        <f t="shared" si="77"/>
        <v>0</v>
      </c>
      <c r="AD259" s="163">
        <f t="shared" si="77"/>
        <v>0</v>
      </c>
      <c r="AE259" s="163">
        <f t="shared" si="77"/>
        <v>0</v>
      </c>
      <c r="AF259" s="176">
        <f t="shared" si="77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78"/>
        <v>0</v>
      </c>
      <c r="D260" s="163">
        <f t="shared" si="78"/>
        <v>0</v>
      </c>
      <c r="E260" s="163">
        <f t="shared" si="78"/>
        <v>0</v>
      </c>
      <c r="F260" s="163">
        <f t="shared" si="78"/>
        <v>0</v>
      </c>
      <c r="G260" s="163">
        <f t="shared" si="78"/>
        <v>0</v>
      </c>
      <c r="H260" s="163">
        <f t="shared" si="78"/>
        <v>0</v>
      </c>
      <c r="I260" s="163">
        <f t="shared" si="78"/>
        <v>0</v>
      </c>
      <c r="J260" s="163">
        <f t="shared" si="78"/>
        <v>0</v>
      </c>
      <c r="K260" s="163">
        <f t="shared" si="78"/>
        <v>0</v>
      </c>
      <c r="L260" s="163">
        <f t="shared" si="78"/>
        <v>0</v>
      </c>
      <c r="M260" s="163">
        <f t="shared" si="76"/>
        <v>0</v>
      </c>
      <c r="N260" s="163">
        <f t="shared" si="76"/>
        <v>0</v>
      </c>
      <c r="O260" s="163">
        <f t="shared" si="76"/>
        <v>0</v>
      </c>
      <c r="P260" s="163">
        <f t="shared" si="76"/>
        <v>0</v>
      </c>
      <c r="Q260" s="163">
        <f t="shared" si="76"/>
        <v>0</v>
      </c>
      <c r="R260" s="163">
        <f t="shared" si="76"/>
        <v>0</v>
      </c>
      <c r="S260" s="163">
        <f t="shared" si="76"/>
        <v>0</v>
      </c>
      <c r="T260" s="163">
        <f t="shared" si="77"/>
        <v>0</v>
      </c>
      <c r="U260" s="163">
        <f t="shared" si="77"/>
        <v>0</v>
      </c>
      <c r="V260" s="163">
        <f t="shared" si="77"/>
        <v>0</v>
      </c>
      <c r="W260" s="163">
        <f t="shared" si="77"/>
        <v>0</v>
      </c>
      <c r="X260" s="163">
        <f t="shared" si="77"/>
        <v>0</v>
      </c>
      <c r="Y260" s="163">
        <f t="shared" si="77"/>
        <v>0</v>
      </c>
      <c r="Z260" s="163">
        <f t="shared" si="77"/>
        <v>0</v>
      </c>
      <c r="AA260" s="163">
        <f t="shared" si="77"/>
        <v>0</v>
      </c>
      <c r="AB260" s="163">
        <f t="shared" si="77"/>
        <v>0</v>
      </c>
      <c r="AC260" s="163">
        <f t="shared" si="77"/>
        <v>0</v>
      </c>
      <c r="AD260" s="163">
        <f t="shared" si="77"/>
        <v>0</v>
      </c>
      <c r="AE260" s="163">
        <f t="shared" si="77"/>
        <v>0</v>
      </c>
      <c r="AF260" s="176">
        <f t="shared" si="77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78"/>
        <v>0</v>
      </c>
      <c r="D261" s="163">
        <f t="shared" si="78"/>
        <v>0</v>
      </c>
      <c r="E261" s="163">
        <f t="shared" si="78"/>
        <v>0</v>
      </c>
      <c r="F261" s="163">
        <f t="shared" si="78"/>
        <v>0</v>
      </c>
      <c r="G261" s="163">
        <f t="shared" si="78"/>
        <v>0</v>
      </c>
      <c r="H261" s="163">
        <f t="shared" si="78"/>
        <v>0</v>
      </c>
      <c r="I261" s="163">
        <f t="shared" si="78"/>
        <v>0</v>
      </c>
      <c r="J261" s="163">
        <f t="shared" si="78"/>
        <v>0</v>
      </c>
      <c r="K261" s="163">
        <f t="shared" si="78"/>
        <v>0</v>
      </c>
      <c r="L261" s="163">
        <f t="shared" si="78"/>
        <v>0</v>
      </c>
      <c r="M261" s="163">
        <f t="shared" si="76"/>
        <v>0</v>
      </c>
      <c r="N261" s="163">
        <f t="shared" si="76"/>
        <v>0</v>
      </c>
      <c r="O261" s="163">
        <f t="shared" si="76"/>
        <v>0</v>
      </c>
      <c r="P261" s="163">
        <f t="shared" si="76"/>
        <v>0</v>
      </c>
      <c r="Q261" s="163">
        <f t="shared" si="76"/>
        <v>0</v>
      </c>
      <c r="R261" s="163">
        <f t="shared" si="76"/>
        <v>0</v>
      </c>
      <c r="S261" s="163">
        <f t="shared" si="76"/>
        <v>0</v>
      </c>
      <c r="T261" s="163">
        <f t="shared" si="77"/>
        <v>0</v>
      </c>
      <c r="U261" s="163">
        <f t="shared" si="77"/>
        <v>0</v>
      </c>
      <c r="V261" s="163">
        <f t="shared" si="77"/>
        <v>0</v>
      </c>
      <c r="W261" s="163">
        <f t="shared" si="77"/>
        <v>0</v>
      </c>
      <c r="X261" s="163">
        <f t="shared" si="77"/>
        <v>0</v>
      </c>
      <c r="Y261" s="163">
        <f t="shared" si="77"/>
        <v>0</v>
      </c>
      <c r="Z261" s="163">
        <f t="shared" si="77"/>
        <v>0</v>
      </c>
      <c r="AA261" s="163">
        <f t="shared" si="77"/>
        <v>0</v>
      </c>
      <c r="AB261" s="163">
        <f t="shared" si="77"/>
        <v>0</v>
      </c>
      <c r="AC261" s="163">
        <f t="shared" si="77"/>
        <v>0</v>
      </c>
      <c r="AD261" s="163">
        <f t="shared" si="77"/>
        <v>0</v>
      </c>
      <c r="AE261" s="163">
        <f t="shared" si="77"/>
        <v>0</v>
      </c>
      <c r="AF261" s="176">
        <f t="shared" si="77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78"/>
        <v>0</v>
      </c>
      <c r="D262" s="163">
        <f t="shared" si="78"/>
        <v>0</v>
      </c>
      <c r="E262" s="163">
        <f t="shared" si="78"/>
        <v>0</v>
      </c>
      <c r="F262" s="163">
        <f t="shared" si="78"/>
        <v>0</v>
      </c>
      <c r="G262" s="163">
        <f t="shared" si="78"/>
        <v>0</v>
      </c>
      <c r="H262" s="163">
        <f t="shared" si="78"/>
        <v>0</v>
      </c>
      <c r="I262" s="163">
        <f t="shared" si="78"/>
        <v>0</v>
      </c>
      <c r="J262" s="163">
        <f t="shared" si="78"/>
        <v>0</v>
      </c>
      <c r="K262" s="163">
        <f t="shared" si="78"/>
        <v>0</v>
      </c>
      <c r="L262" s="163">
        <f t="shared" si="78"/>
        <v>0</v>
      </c>
      <c r="M262" s="163">
        <f t="shared" si="76"/>
        <v>0</v>
      </c>
      <c r="N262" s="163">
        <f t="shared" si="76"/>
        <v>0</v>
      </c>
      <c r="O262" s="163">
        <f t="shared" si="76"/>
        <v>0</v>
      </c>
      <c r="P262" s="163">
        <f t="shared" si="76"/>
        <v>0</v>
      </c>
      <c r="Q262" s="163">
        <f t="shared" si="76"/>
        <v>0</v>
      </c>
      <c r="R262" s="163">
        <f t="shared" si="76"/>
        <v>0</v>
      </c>
      <c r="S262" s="163">
        <f t="shared" si="76"/>
        <v>0</v>
      </c>
      <c r="T262" s="163">
        <f t="shared" si="77"/>
        <v>0</v>
      </c>
      <c r="U262" s="163">
        <f t="shared" si="77"/>
        <v>0</v>
      </c>
      <c r="V262" s="163">
        <f t="shared" si="77"/>
        <v>0</v>
      </c>
      <c r="W262" s="163">
        <f t="shared" si="77"/>
        <v>0</v>
      </c>
      <c r="X262" s="163">
        <f t="shared" si="77"/>
        <v>0</v>
      </c>
      <c r="Y262" s="163">
        <f t="shared" si="77"/>
        <v>0</v>
      </c>
      <c r="Z262" s="163">
        <f t="shared" si="77"/>
        <v>0</v>
      </c>
      <c r="AA262" s="163">
        <f t="shared" si="77"/>
        <v>0</v>
      </c>
      <c r="AB262" s="163">
        <f t="shared" si="77"/>
        <v>0</v>
      </c>
      <c r="AC262" s="163">
        <f t="shared" si="77"/>
        <v>0</v>
      </c>
      <c r="AD262" s="163">
        <f t="shared" si="77"/>
        <v>0</v>
      </c>
      <c r="AE262" s="163">
        <f t="shared" si="77"/>
        <v>0</v>
      </c>
      <c r="AF262" s="176">
        <f t="shared" si="77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78"/>
        <v>0</v>
      </c>
      <c r="D263" s="163">
        <f t="shared" si="78"/>
        <v>0</v>
      </c>
      <c r="E263" s="163">
        <f t="shared" si="78"/>
        <v>0</v>
      </c>
      <c r="F263" s="163">
        <f t="shared" si="78"/>
        <v>0</v>
      </c>
      <c r="G263" s="163">
        <f t="shared" si="78"/>
        <v>0</v>
      </c>
      <c r="H263" s="163">
        <f t="shared" si="78"/>
        <v>0</v>
      </c>
      <c r="I263" s="163">
        <f t="shared" si="78"/>
        <v>0</v>
      </c>
      <c r="J263" s="163">
        <f t="shared" si="78"/>
        <v>0</v>
      </c>
      <c r="K263" s="163">
        <f t="shared" si="78"/>
        <v>0</v>
      </c>
      <c r="L263" s="163">
        <f t="shared" si="78"/>
        <v>0</v>
      </c>
      <c r="M263" s="163">
        <f t="shared" si="76"/>
        <v>0</v>
      </c>
      <c r="N263" s="163">
        <f t="shared" si="76"/>
        <v>0</v>
      </c>
      <c r="O263" s="163">
        <f t="shared" si="76"/>
        <v>0</v>
      </c>
      <c r="P263" s="163">
        <f t="shared" si="76"/>
        <v>0</v>
      </c>
      <c r="Q263" s="163">
        <f t="shared" si="76"/>
        <v>0</v>
      </c>
      <c r="R263" s="163">
        <f t="shared" si="76"/>
        <v>0</v>
      </c>
      <c r="S263" s="163">
        <f t="shared" si="76"/>
        <v>0</v>
      </c>
      <c r="T263" s="163">
        <f t="shared" si="77"/>
        <v>0</v>
      </c>
      <c r="U263" s="163">
        <f t="shared" si="77"/>
        <v>0</v>
      </c>
      <c r="V263" s="163">
        <f t="shared" si="77"/>
        <v>0</v>
      </c>
      <c r="W263" s="163">
        <f t="shared" si="77"/>
        <v>0</v>
      </c>
      <c r="X263" s="163">
        <f t="shared" si="77"/>
        <v>0</v>
      </c>
      <c r="Y263" s="163">
        <f t="shared" si="77"/>
        <v>0</v>
      </c>
      <c r="Z263" s="163">
        <f t="shared" si="77"/>
        <v>0</v>
      </c>
      <c r="AA263" s="163">
        <f t="shared" si="77"/>
        <v>0</v>
      </c>
      <c r="AB263" s="163">
        <f t="shared" si="77"/>
        <v>0</v>
      </c>
      <c r="AC263" s="163">
        <f t="shared" si="77"/>
        <v>0</v>
      </c>
      <c r="AD263" s="163">
        <f t="shared" si="77"/>
        <v>0</v>
      </c>
      <c r="AE263" s="163">
        <f t="shared" si="77"/>
        <v>0</v>
      </c>
      <c r="AF263" s="176">
        <f t="shared" si="77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78"/>
        <v>0</v>
      </c>
      <c r="D264" s="163">
        <f t="shared" si="78"/>
        <v>0</v>
      </c>
      <c r="E264" s="163">
        <f t="shared" si="78"/>
        <v>0</v>
      </c>
      <c r="F264" s="163">
        <f t="shared" si="78"/>
        <v>0</v>
      </c>
      <c r="G264" s="163">
        <f t="shared" si="78"/>
        <v>0</v>
      </c>
      <c r="H264" s="163">
        <f t="shared" si="78"/>
        <v>0</v>
      </c>
      <c r="I264" s="163">
        <f t="shared" si="78"/>
        <v>0</v>
      </c>
      <c r="J264" s="163">
        <f t="shared" si="78"/>
        <v>0</v>
      </c>
      <c r="K264" s="163">
        <f t="shared" si="78"/>
        <v>0</v>
      </c>
      <c r="L264" s="163">
        <f t="shared" si="78"/>
        <v>0</v>
      </c>
      <c r="M264" s="163">
        <f t="shared" si="76"/>
        <v>0</v>
      </c>
      <c r="N264" s="163">
        <f t="shared" si="76"/>
        <v>0</v>
      </c>
      <c r="O264" s="163">
        <f t="shared" si="76"/>
        <v>0</v>
      </c>
      <c r="P264" s="163">
        <f t="shared" si="76"/>
        <v>0</v>
      </c>
      <c r="Q264" s="163">
        <f t="shared" si="76"/>
        <v>0</v>
      </c>
      <c r="R264" s="163">
        <f t="shared" si="76"/>
        <v>0</v>
      </c>
      <c r="S264" s="163">
        <f t="shared" si="76"/>
        <v>0</v>
      </c>
      <c r="T264" s="163">
        <f t="shared" ref="T264:AF273" si="79">S264</f>
        <v>0</v>
      </c>
      <c r="U264" s="163">
        <f t="shared" si="79"/>
        <v>0</v>
      </c>
      <c r="V264" s="163">
        <f t="shared" si="79"/>
        <v>0</v>
      </c>
      <c r="W264" s="163">
        <f t="shared" si="79"/>
        <v>0</v>
      </c>
      <c r="X264" s="163">
        <f t="shared" si="79"/>
        <v>0</v>
      </c>
      <c r="Y264" s="163">
        <f t="shared" si="79"/>
        <v>0</v>
      </c>
      <c r="Z264" s="163">
        <f t="shared" si="79"/>
        <v>0</v>
      </c>
      <c r="AA264" s="163">
        <f t="shared" si="79"/>
        <v>0</v>
      </c>
      <c r="AB264" s="163">
        <f t="shared" si="79"/>
        <v>0</v>
      </c>
      <c r="AC264" s="163">
        <f t="shared" si="79"/>
        <v>0</v>
      </c>
      <c r="AD264" s="163">
        <f t="shared" si="79"/>
        <v>0</v>
      </c>
      <c r="AE264" s="163">
        <f t="shared" si="79"/>
        <v>0</v>
      </c>
      <c r="AF264" s="176">
        <f t="shared" si="79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S273" si="80">B265</f>
        <v>0</v>
      </c>
      <c r="D265" s="163">
        <f t="shared" si="80"/>
        <v>0</v>
      </c>
      <c r="E265" s="163">
        <f t="shared" si="80"/>
        <v>0</v>
      </c>
      <c r="F265" s="163">
        <f t="shared" si="80"/>
        <v>0</v>
      </c>
      <c r="G265" s="163">
        <f t="shared" si="80"/>
        <v>0</v>
      </c>
      <c r="H265" s="163">
        <f t="shared" si="80"/>
        <v>0</v>
      </c>
      <c r="I265" s="163">
        <f t="shared" si="80"/>
        <v>0</v>
      </c>
      <c r="J265" s="163">
        <f t="shared" si="80"/>
        <v>0</v>
      </c>
      <c r="K265" s="163">
        <f t="shared" si="80"/>
        <v>0</v>
      </c>
      <c r="L265" s="163">
        <f t="shared" si="80"/>
        <v>0</v>
      </c>
      <c r="M265" s="163">
        <f t="shared" si="80"/>
        <v>0</v>
      </c>
      <c r="N265" s="163">
        <f t="shared" si="80"/>
        <v>0</v>
      </c>
      <c r="O265" s="163">
        <f t="shared" si="80"/>
        <v>0</v>
      </c>
      <c r="P265" s="163">
        <f t="shared" si="80"/>
        <v>0</v>
      </c>
      <c r="Q265" s="163">
        <f t="shared" si="80"/>
        <v>0</v>
      </c>
      <c r="R265" s="163">
        <f t="shared" si="80"/>
        <v>0</v>
      </c>
      <c r="S265" s="163">
        <f t="shared" si="80"/>
        <v>0</v>
      </c>
      <c r="T265" s="163">
        <f t="shared" si="79"/>
        <v>0</v>
      </c>
      <c r="U265" s="163">
        <f t="shared" si="79"/>
        <v>0</v>
      </c>
      <c r="V265" s="163">
        <f t="shared" si="79"/>
        <v>0</v>
      </c>
      <c r="W265" s="163">
        <f t="shared" si="79"/>
        <v>0</v>
      </c>
      <c r="X265" s="163">
        <f t="shared" si="79"/>
        <v>0</v>
      </c>
      <c r="Y265" s="163">
        <f t="shared" si="79"/>
        <v>0</v>
      </c>
      <c r="Z265" s="163">
        <f t="shared" si="79"/>
        <v>0</v>
      </c>
      <c r="AA265" s="163">
        <f t="shared" si="79"/>
        <v>0</v>
      </c>
      <c r="AB265" s="163">
        <f t="shared" si="79"/>
        <v>0</v>
      </c>
      <c r="AC265" s="163">
        <f t="shared" si="79"/>
        <v>0</v>
      </c>
      <c r="AD265" s="163">
        <f t="shared" si="79"/>
        <v>0</v>
      </c>
      <c r="AE265" s="163">
        <f t="shared" si="79"/>
        <v>0</v>
      </c>
      <c r="AF265" s="176">
        <f t="shared" si="79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80"/>
        <v>0</v>
      </c>
      <c r="D266" s="163">
        <f t="shared" si="80"/>
        <v>0</v>
      </c>
      <c r="E266" s="163">
        <f t="shared" si="80"/>
        <v>0</v>
      </c>
      <c r="F266" s="163">
        <f t="shared" si="80"/>
        <v>0</v>
      </c>
      <c r="G266" s="163">
        <f t="shared" si="80"/>
        <v>0</v>
      </c>
      <c r="H266" s="163">
        <f t="shared" si="80"/>
        <v>0</v>
      </c>
      <c r="I266" s="163">
        <f t="shared" si="80"/>
        <v>0</v>
      </c>
      <c r="J266" s="163">
        <f t="shared" si="80"/>
        <v>0</v>
      </c>
      <c r="K266" s="163">
        <f t="shared" si="80"/>
        <v>0</v>
      </c>
      <c r="L266" s="163">
        <f t="shared" si="80"/>
        <v>0</v>
      </c>
      <c r="M266" s="163">
        <f t="shared" si="80"/>
        <v>0</v>
      </c>
      <c r="N266" s="163">
        <f t="shared" si="80"/>
        <v>0</v>
      </c>
      <c r="O266" s="163">
        <f t="shared" si="80"/>
        <v>0</v>
      </c>
      <c r="P266" s="163">
        <f t="shared" si="80"/>
        <v>0</v>
      </c>
      <c r="Q266" s="163">
        <f t="shared" si="80"/>
        <v>0</v>
      </c>
      <c r="R266" s="163">
        <f t="shared" si="80"/>
        <v>0</v>
      </c>
      <c r="S266" s="163">
        <f t="shared" si="80"/>
        <v>0</v>
      </c>
      <c r="T266" s="163">
        <f t="shared" si="79"/>
        <v>0</v>
      </c>
      <c r="U266" s="163">
        <f t="shared" si="79"/>
        <v>0</v>
      </c>
      <c r="V266" s="163">
        <f t="shared" si="79"/>
        <v>0</v>
      </c>
      <c r="W266" s="163">
        <f t="shared" si="79"/>
        <v>0</v>
      </c>
      <c r="X266" s="163">
        <f t="shared" si="79"/>
        <v>0</v>
      </c>
      <c r="Y266" s="163">
        <f t="shared" si="79"/>
        <v>0</v>
      </c>
      <c r="Z266" s="163">
        <f t="shared" si="79"/>
        <v>0</v>
      </c>
      <c r="AA266" s="163">
        <f t="shared" si="79"/>
        <v>0</v>
      </c>
      <c r="AB266" s="163">
        <f t="shared" si="79"/>
        <v>0</v>
      </c>
      <c r="AC266" s="163">
        <f t="shared" si="79"/>
        <v>0</v>
      </c>
      <c r="AD266" s="163">
        <f t="shared" si="79"/>
        <v>0</v>
      </c>
      <c r="AE266" s="163">
        <f t="shared" si="79"/>
        <v>0</v>
      </c>
      <c r="AF266" s="176">
        <f t="shared" si="79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80"/>
        <v>0</v>
      </c>
      <c r="D267" s="163">
        <f t="shared" si="80"/>
        <v>0</v>
      </c>
      <c r="E267" s="163">
        <f t="shared" si="80"/>
        <v>0</v>
      </c>
      <c r="F267" s="163">
        <f t="shared" si="80"/>
        <v>0</v>
      </c>
      <c r="G267" s="163">
        <f t="shared" si="80"/>
        <v>0</v>
      </c>
      <c r="H267" s="163">
        <f t="shared" si="80"/>
        <v>0</v>
      </c>
      <c r="I267" s="163">
        <f t="shared" si="80"/>
        <v>0</v>
      </c>
      <c r="J267" s="163">
        <f t="shared" si="80"/>
        <v>0</v>
      </c>
      <c r="K267" s="163">
        <f t="shared" si="80"/>
        <v>0</v>
      </c>
      <c r="L267" s="163">
        <f t="shared" si="80"/>
        <v>0</v>
      </c>
      <c r="M267" s="163">
        <f t="shared" si="80"/>
        <v>0</v>
      </c>
      <c r="N267" s="163">
        <f t="shared" si="80"/>
        <v>0</v>
      </c>
      <c r="O267" s="163">
        <f t="shared" si="80"/>
        <v>0</v>
      </c>
      <c r="P267" s="163">
        <f t="shared" si="80"/>
        <v>0</v>
      </c>
      <c r="Q267" s="163">
        <f t="shared" si="80"/>
        <v>0</v>
      </c>
      <c r="R267" s="163">
        <f t="shared" si="80"/>
        <v>0</v>
      </c>
      <c r="S267" s="163">
        <f t="shared" si="80"/>
        <v>0</v>
      </c>
      <c r="T267" s="163">
        <f t="shared" si="79"/>
        <v>0</v>
      </c>
      <c r="U267" s="163">
        <f t="shared" si="79"/>
        <v>0</v>
      </c>
      <c r="V267" s="163">
        <f t="shared" si="79"/>
        <v>0</v>
      </c>
      <c r="W267" s="163">
        <f t="shared" si="79"/>
        <v>0</v>
      </c>
      <c r="X267" s="163">
        <f t="shared" si="79"/>
        <v>0</v>
      </c>
      <c r="Y267" s="163">
        <f t="shared" si="79"/>
        <v>0</v>
      </c>
      <c r="Z267" s="163">
        <f t="shared" si="79"/>
        <v>0</v>
      </c>
      <c r="AA267" s="163">
        <f t="shared" si="79"/>
        <v>0</v>
      </c>
      <c r="AB267" s="163">
        <f t="shared" si="79"/>
        <v>0</v>
      </c>
      <c r="AC267" s="163">
        <f t="shared" si="79"/>
        <v>0</v>
      </c>
      <c r="AD267" s="163">
        <f t="shared" si="79"/>
        <v>0</v>
      </c>
      <c r="AE267" s="163">
        <f t="shared" si="79"/>
        <v>0</v>
      </c>
      <c r="AF267" s="176">
        <f t="shared" si="79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80"/>
        <v>0</v>
      </c>
      <c r="D268" s="163">
        <f t="shared" si="80"/>
        <v>0</v>
      </c>
      <c r="E268" s="163">
        <f t="shared" si="80"/>
        <v>0</v>
      </c>
      <c r="F268" s="163">
        <f t="shared" si="80"/>
        <v>0</v>
      </c>
      <c r="G268" s="163">
        <f t="shared" si="80"/>
        <v>0</v>
      </c>
      <c r="H268" s="163">
        <f t="shared" si="80"/>
        <v>0</v>
      </c>
      <c r="I268" s="163">
        <f t="shared" si="80"/>
        <v>0</v>
      </c>
      <c r="J268" s="163">
        <f t="shared" si="80"/>
        <v>0</v>
      </c>
      <c r="K268" s="163">
        <f t="shared" si="80"/>
        <v>0</v>
      </c>
      <c r="L268" s="163">
        <f t="shared" si="80"/>
        <v>0</v>
      </c>
      <c r="M268" s="163">
        <f t="shared" si="80"/>
        <v>0</v>
      </c>
      <c r="N268" s="163">
        <f t="shared" si="80"/>
        <v>0</v>
      </c>
      <c r="O268" s="163">
        <f t="shared" si="80"/>
        <v>0</v>
      </c>
      <c r="P268" s="163">
        <f t="shared" si="80"/>
        <v>0</v>
      </c>
      <c r="Q268" s="163">
        <f t="shared" si="80"/>
        <v>0</v>
      </c>
      <c r="R268" s="163">
        <f t="shared" si="80"/>
        <v>0</v>
      </c>
      <c r="S268" s="163">
        <f t="shared" si="80"/>
        <v>0</v>
      </c>
      <c r="T268" s="163">
        <f t="shared" si="79"/>
        <v>0</v>
      </c>
      <c r="U268" s="163">
        <f t="shared" si="79"/>
        <v>0</v>
      </c>
      <c r="V268" s="163">
        <f t="shared" si="79"/>
        <v>0</v>
      </c>
      <c r="W268" s="163">
        <f t="shared" si="79"/>
        <v>0</v>
      </c>
      <c r="X268" s="163">
        <f t="shared" si="79"/>
        <v>0</v>
      </c>
      <c r="Y268" s="163">
        <f t="shared" si="79"/>
        <v>0</v>
      </c>
      <c r="Z268" s="163">
        <f t="shared" si="79"/>
        <v>0</v>
      </c>
      <c r="AA268" s="163">
        <f t="shared" si="79"/>
        <v>0</v>
      </c>
      <c r="AB268" s="163">
        <f t="shared" si="79"/>
        <v>0</v>
      </c>
      <c r="AC268" s="163">
        <f t="shared" si="79"/>
        <v>0</v>
      </c>
      <c r="AD268" s="163">
        <f t="shared" si="79"/>
        <v>0</v>
      </c>
      <c r="AE268" s="163">
        <f t="shared" si="79"/>
        <v>0</v>
      </c>
      <c r="AF268" s="176">
        <f t="shared" si="79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80"/>
        <v>0</v>
      </c>
      <c r="D269" s="163">
        <f t="shared" si="80"/>
        <v>0</v>
      </c>
      <c r="E269" s="163">
        <f t="shared" si="80"/>
        <v>0</v>
      </c>
      <c r="F269" s="163">
        <f t="shared" si="80"/>
        <v>0</v>
      </c>
      <c r="G269" s="163">
        <f t="shared" si="80"/>
        <v>0</v>
      </c>
      <c r="H269" s="163">
        <f t="shared" si="80"/>
        <v>0</v>
      </c>
      <c r="I269" s="163">
        <f t="shared" si="80"/>
        <v>0</v>
      </c>
      <c r="J269" s="163">
        <f t="shared" si="80"/>
        <v>0</v>
      </c>
      <c r="K269" s="163">
        <f t="shared" si="80"/>
        <v>0</v>
      </c>
      <c r="L269" s="163">
        <f t="shared" si="80"/>
        <v>0</v>
      </c>
      <c r="M269" s="163">
        <f t="shared" si="80"/>
        <v>0</v>
      </c>
      <c r="N269" s="163">
        <f t="shared" si="80"/>
        <v>0</v>
      </c>
      <c r="O269" s="163">
        <f t="shared" si="80"/>
        <v>0</v>
      </c>
      <c r="P269" s="163">
        <f t="shared" si="80"/>
        <v>0</v>
      </c>
      <c r="Q269" s="163">
        <f t="shared" si="80"/>
        <v>0</v>
      </c>
      <c r="R269" s="163">
        <f t="shared" si="80"/>
        <v>0</v>
      </c>
      <c r="S269" s="163">
        <f t="shared" si="80"/>
        <v>0</v>
      </c>
      <c r="T269" s="163">
        <f t="shared" si="79"/>
        <v>0</v>
      </c>
      <c r="U269" s="163">
        <f t="shared" si="79"/>
        <v>0</v>
      </c>
      <c r="V269" s="163">
        <f t="shared" si="79"/>
        <v>0</v>
      </c>
      <c r="W269" s="163">
        <f t="shared" si="79"/>
        <v>0</v>
      </c>
      <c r="X269" s="163">
        <f t="shared" si="79"/>
        <v>0</v>
      </c>
      <c r="Y269" s="163">
        <f t="shared" si="79"/>
        <v>0</v>
      </c>
      <c r="Z269" s="163">
        <f t="shared" si="79"/>
        <v>0</v>
      </c>
      <c r="AA269" s="163">
        <f t="shared" si="79"/>
        <v>0</v>
      </c>
      <c r="AB269" s="163">
        <f t="shared" si="79"/>
        <v>0</v>
      </c>
      <c r="AC269" s="163">
        <f t="shared" si="79"/>
        <v>0</v>
      </c>
      <c r="AD269" s="163">
        <f t="shared" si="79"/>
        <v>0</v>
      </c>
      <c r="AE269" s="163">
        <f t="shared" si="79"/>
        <v>0</v>
      </c>
      <c r="AF269" s="176">
        <f t="shared" si="79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80"/>
        <v>0</v>
      </c>
      <c r="D270" s="163">
        <f t="shared" si="80"/>
        <v>0</v>
      </c>
      <c r="E270" s="163">
        <f t="shared" si="80"/>
        <v>0</v>
      </c>
      <c r="F270" s="163">
        <f t="shared" si="80"/>
        <v>0</v>
      </c>
      <c r="G270" s="163">
        <f t="shared" si="80"/>
        <v>0</v>
      </c>
      <c r="H270" s="163">
        <f t="shared" si="80"/>
        <v>0</v>
      </c>
      <c r="I270" s="163">
        <f t="shared" si="80"/>
        <v>0</v>
      </c>
      <c r="J270" s="163">
        <f t="shared" si="80"/>
        <v>0</v>
      </c>
      <c r="K270" s="163">
        <f t="shared" si="80"/>
        <v>0</v>
      </c>
      <c r="L270" s="163">
        <f t="shared" si="80"/>
        <v>0</v>
      </c>
      <c r="M270" s="163">
        <f t="shared" si="80"/>
        <v>0</v>
      </c>
      <c r="N270" s="163">
        <f t="shared" si="80"/>
        <v>0</v>
      </c>
      <c r="O270" s="163">
        <f t="shared" si="80"/>
        <v>0</v>
      </c>
      <c r="P270" s="163">
        <f t="shared" si="80"/>
        <v>0</v>
      </c>
      <c r="Q270" s="163">
        <f t="shared" si="80"/>
        <v>0</v>
      </c>
      <c r="R270" s="163">
        <f t="shared" si="80"/>
        <v>0</v>
      </c>
      <c r="S270" s="163">
        <f t="shared" si="80"/>
        <v>0</v>
      </c>
      <c r="T270" s="163">
        <f t="shared" si="79"/>
        <v>0</v>
      </c>
      <c r="U270" s="163">
        <f t="shared" si="79"/>
        <v>0</v>
      </c>
      <c r="V270" s="163">
        <f t="shared" si="79"/>
        <v>0</v>
      </c>
      <c r="W270" s="163">
        <f t="shared" si="79"/>
        <v>0</v>
      </c>
      <c r="X270" s="163">
        <f t="shared" si="79"/>
        <v>0</v>
      </c>
      <c r="Y270" s="163">
        <f t="shared" si="79"/>
        <v>0</v>
      </c>
      <c r="Z270" s="163">
        <f t="shared" si="79"/>
        <v>0</v>
      </c>
      <c r="AA270" s="163">
        <f t="shared" si="79"/>
        <v>0</v>
      </c>
      <c r="AB270" s="163">
        <f t="shared" si="79"/>
        <v>0</v>
      </c>
      <c r="AC270" s="163">
        <f t="shared" si="79"/>
        <v>0</v>
      </c>
      <c r="AD270" s="163">
        <f t="shared" si="79"/>
        <v>0</v>
      </c>
      <c r="AE270" s="163">
        <f t="shared" si="79"/>
        <v>0</v>
      </c>
      <c r="AF270" s="176">
        <f t="shared" si="79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80"/>
        <v>0</v>
      </c>
      <c r="D271" s="163">
        <f t="shared" si="80"/>
        <v>0</v>
      </c>
      <c r="E271" s="163">
        <f t="shared" si="80"/>
        <v>0</v>
      </c>
      <c r="F271" s="163">
        <f t="shared" si="80"/>
        <v>0</v>
      </c>
      <c r="G271" s="163">
        <f t="shared" si="80"/>
        <v>0</v>
      </c>
      <c r="H271" s="163">
        <f t="shared" si="80"/>
        <v>0</v>
      </c>
      <c r="I271" s="163">
        <f t="shared" si="80"/>
        <v>0</v>
      </c>
      <c r="J271" s="163">
        <f t="shared" si="80"/>
        <v>0</v>
      </c>
      <c r="K271" s="163">
        <f t="shared" si="80"/>
        <v>0</v>
      </c>
      <c r="L271" s="163">
        <f t="shared" si="80"/>
        <v>0</v>
      </c>
      <c r="M271" s="163">
        <f t="shared" si="80"/>
        <v>0</v>
      </c>
      <c r="N271" s="163">
        <f t="shared" si="80"/>
        <v>0</v>
      </c>
      <c r="O271" s="163">
        <f t="shared" si="80"/>
        <v>0</v>
      </c>
      <c r="P271" s="163">
        <f t="shared" si="80"/>
        <v>0</v>
      </c>
      <c r="Q271" s="163">
        <f t="shared" si="80"/>
        <v>0</v>
      </c>
      <c r="R271" s="163">
        <f t="shared" si="80"/>
        <v>0</v>
      </c>
      <c r="S271" s="163">
        <f t="shared" si="80"/>
        <v>0</v>
      </c>
      <c r="T271" s="163">
        <f t="shared" si="79"/>
        <v>0</v>
      </c>
      <c r="U271" s="163">
        <f t="shared" si="79"/>
        <v>0</v>
      </c>
      <c r="V271" s="163">
        <f t="shared" si="79"/>
        <v>0</v>
      </c>
      <c r="W271" s="163">
        <f t="shared" si="79"/>
        <v>0</v>
      </c>
      <c r="X271" s="163">
        <f t="shared" si="79"/>
        <v>0</v>
      </c>
      <c r="Y271" s="163">
        <f t="shared" si="79"/>
        <v>0</v>
      </c>
      <c r="Z271" s="163">
        <f t="shared" si="79"/>
        <v>0</v>
      </c>
      <c r="AA271" s="163">
        <f t="shared" si="79"/>
        <v>0</v>
      </c>
      <c r="AB271" s="163">
        <f t="shared" si="79"/>
        <v>0</v>
      </c>
      <c r="AC271" s="163">
        <f t="shared" si="79"/>
        <v>0</v>
      </c>
      <c r="AD271" s="163">
        <f t="shared" si="79"/>
        <v>0</v>
      </c>
      <c r="AE271" s="163">
        <f t="shared" si="79"/>
        <v>0</v>
      </c>
      <c r="AF271" s="176">
        <f t="shared" si="79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80"/>
        <v>0</v>
      </c>
      <c r="D272" s="163">
        <f t="shared" si="80"/>
        <v>0</v>
      </c>
      <c r="E272" s="163">
        <f t="shared" si="80"/>
        <v>0</v>
      </c>
      <c r="F272" s="163">
        <f t="shared" si="80"/>
        <v>0</v>
      </c>
      <c r="G272" s="163">
        <f t="shared" si="80"/>
        <v>0</v>
      </c>
      <c r="H272" s="163">
        <f t="shared" si="80"/>
        <v>0</v>
      </c>
      <c r="I272" s="163">
        <f t="shared" si="80"/>
        <v>0</v>
      </c>
      <c r="J272" s="163">
        <f t="shared" si="80"/>
        <v>0</v>
      </c>
      <c r="K272" s="163">
        <f t="shared" si="80"/>
        <v>0</v>
      </c>
      <c r="L272" s="163">
        <f t="shared" si="80"/>
        <v>0</v>
      </c>
      <c r="M272" s="163">
        <f t="shared" si="80"/>
        <v>0</v>
      </c>
      <c r="N272" s="163">
        <f t="shared" si="80"/>
        <v>0</v>
      </c>
      <c r="O272" s="163">
        <f t="shared" si="80"/>
        <v>0</v>
      </c>
      <c r="P272" s="163">
        <f t="shared" si="80"/>
        <v>0</v>
      </c>
      <c r="Q272" s="163">
        <f t="shared" si="80"/>
        <v>0</v>
      </c>
      <c r="R272" s="163">
        <f t="shared" si="80"/>
        <v>0</v>
      </c>
      <c r="S272" s="163">
        <f t="shared" si="80"/>
        <v>0</v>
      </c>
      <c r="T272" s="163">
        <f t="shared" si="79"/>
        <v>0</v>
      </c>
      <c r="U272" s="163">
        <f t="shared" si="79"/>
        <v>0</v>
      </c>
      <c r="V272" s="163">
        <f t="shared" si="79"/>
        <v>0</v>
      </c>
      <c r="W272" s="163">
        <f t="shared" si="79"/>
        <v>0</v>
      </c>
      <c r="X272" s="163">
        <f t="shared" si="79"/>
        <v>0</v>
      </c>
      <c r="Y272" s="163">
        <f t="shared" si="79"/>
        <v>0</v>
      </c>
      <c r="Z272" s="163">
        <f t="shared" si="79"/>
        <v>0</v>
      </c>
      <c r="AA272" s="163">
        <f t="shared" si="79"/>
        <v>0</v>
      </c>
      <c r="AB272" s="163">
        <f t="shared" si="79"/>
        <v>0</v>
      </c>
      <c r="AC272" s="163">
        <f t="shared" si="79"/>
        <v>0</v>
      </c>
      <c r="AD272" s="163">
        <f t="shared" si="79"/>
        <v>0</v>
      </c>
      <c r="AE272" s="163">
        <f t="shared" si="79"/>
        <v>0</v>
      </c>
      <c r="AF272" s="176">
        <f t="shared" si="79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80"/>
        <v>0</v>
      </c>
      <c r="D273" s="179">
        <f t="shared" si="80"/>
        <v>0</v>
      </c>
      <c r="E273" s="179">
        <f t="shared" si="80"/>
        <v>0</v>
      </c>
      <c r="F273" s="179">
        <f t="shared" si="80"/>
        <v>0</v>
      </c>
      <c r="G273" s="179">
        <f t="shared" si="80"/>
        <v>0</v>
      </c>
      <c r="H273" s="179">
        <f t="shared" si="80"/>
        <v>0</v>
      </c>
      <c r="I273" s="179">
        <f t="shared" si="80"/>
        <v>0</v>
      </c>
      <c r="J273" s="179">
        <f t="shared" si="80"/>
        <v>0</v>
      </c>
      <c r="K273" s="179">
        <f t="shared" si="80"/>
        <v>0</v>
      </c>
      <c r="L273" s="179">
        <f t="shared" si="80"/>
        <v>0</v>
      </c>
      <c r="M273" s="179">
        <f t="shared" si="80"/>
        <v>0</v>
      </c>
      <c r="N273" s="179">
        <f t="shared" si="80"/>
        <v>0</v>
      </c>
      <c r="O273" s="179">
        <f t="shared" si="80"/>
        <v>0</v>
      </c>
      <c r="P273" s="179">
        <f t="shared" si="80"/>
        <v>0</v>
      </c>
      <c r="Q273" s="179">
        <f t="shared" si="80"/>
        <v>0</v>
      </c>
      <c r="R273" s="179">
        <f t="shared" si="80"/>
        <v>0</v>
      </c>
      <c r="S273" s="179">
        <f t="shared" si="80"/>
        <v>0</v>
      </c>
      <c r="T273" s="179">
        <f t="shared" si="79"/>
        <v>0</v>
      </c>
      <c r="U273" s="179">
        <f t="shared" si="79"/>
        <v>0</v>
      </c>
      <c r="V273" s="179">
        <f t="shared" si="79"/>
        <v>0</v>
      </c>
      <c r="W273" s="179">
        <f t="shared" si="79"/>
        <v>0</v>
      </c>
      <c r="X273" s="179">
        <f t="shared" si="79"/>
        <v>0</v>
      </c>
      <c r="Y273" s="179">
        <f t="shared" si="79"/>
        <v>0</v>
      </c>
      <c r="Z273" s="179">
        <f t="shared" si="79"/>
        <v>0</v>
      </c>
      <c r="AA273" s="179">
        <f t="shared" si="79"/>
        <v>0</v>
      </c>
      <c r="AB273" s="179">
        <f t="shared" si="79"/>
        <v>0</v>
      </c>
      <c r="AC273" s="179">
        <f t="shared" si="79"/>
        <v>0</v>
      </c>
      <c r="AD273" s="179">
        <f t="shared" si="79"/>
        <v>0</v>
      </c>
      <c r="AE273" s="179">
        <f t="shared" si="79"/>
        <v>0</v>
      </c>
      <c r="AF273" s="180">
        <f t="shared" si="79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81">SUM(B169:B273)</f>
        <v>0</v>
      </c>
      <c r="C274" s="182">
        <f t="shared" si="81"/>
        <v>0</v>
      </c>
      <c r="D274" s="182">
        <f t="shared" si="81"/>
        <v>0</v>
      </c>
      <c r="E274" s="182">
        <f t="shared" si="81"/>
        <v>0</v>
      </c>
      <c r="F274" s="182">
        <f t="shared" si="81"/>
        <v>0</v>
      </c>
      <c r="G274" s="182">
        <f t="shared" si="81"/>
        <v>0</v>
      </c>
      <c r="H274" s="182">
        <f t="shared" si="81"/>
        <v>0</v>
      </c>
      <c r="I274" s="182">
        <f t="shared" si="81"/>
        <v>0</v>
      </c>
      <c r="J274" s="182">
        <f t="shared" si="81"/>
        <v>0</v>
      </c>
      <c r="K274" s="182">
        <f t="shared" si="81"/>
        <v>0</v>
      </c>
      <c r="L274" s="182">
        <f t="shared" si="81"/>
        <v>0</v>
      </c>
      <c r="M274" s="182">
        <f t="shared" ref="M274:S274" si="82">SUM(M169:M273)</f>
        <v>0</v>
      </c>
      <c r="N274" s="182">
        <f t="shared" si="82"/>
        <v>0</v>
      </c>
      <c r="O274" s="182">
        <f t="shared" si="82"/>
        <v>0</v>
      </c>
      <c r="P274" s="182">
        <f t="shared" si="82"/>
        <v>0</v>
      </c>
      <c r="Q274" s="182">
        <f t="shared" si="82"/>
        <v>0</v>
      </c>
      <c r="R274" s="182">
        <f t="shared" si="82"/>
        <v>0</v>
      </c>
      <c r="S274" s="182">
        <f t="shared" si="82"/>
        <v>0</v>
      </c>
      <c r="T274" s="182">
        <f t="shared" si="81"/>
        <v>0</v>
      </c>
      <c r="U274" s="182">
        <f t="shared" si="81"/>
        <v>0</v>
      </c>
      <c r="V274" s="182">
        <f t="shared" si="81"/>
        <v>0</v>
      </c>
      <c r="W274" s="182">
        <f t="shared" si="81"/>
        <v>0</v>
      </c>
      <c r="X274" s="182">
        <f t="shared" si="81"/>
        <v>0</v>
      </c>
      <c r="Y274" s="182">
        <f t="shared" si="81"/>
        <v>0</v>
      </c>
      <c r="Z274" s="182">
        <f t="shared" si="81"/>
        <v>0</v>
      </c>
      <c r="AA274" s="182">
        <f t="shared" si="81"/>
        <v>0</v>
      </c>
      <c r="AB274" s="182">
        <f t="shared" si="81"/>
        <v>0</v>
      </c>
      <c r="AC274" s="182">
        <f t="shared" si="81"/>
        <v>0</v>
      </c>
      <c r="AD274" s="182">
        <f t="shared" si="81"/>
        <v>0</v>
      </c>
      <c r="AE274" s="182">
        <f t="shared" si="81"/>
        <v>0</v>
      </c>
      <c r="AF274" s="183">
        <f t="shared" si="81"/>
        <v>0</v>
      </c>
      <c r="AG274" s="184">
        <f t="shared" si="8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329" priority="32">
      <formula>$AH11=0</formula>
    </cfRule>
  </conditionalFormatting>
  <conditionalFormatting sqref="A101:A102">
    <cfRule type="expression" dxfId="3328" priority="200">
      <formula>$AH106=0</formula>
    </cfRule>
  </conditionalFormatting>
  <conditionalFormatting sqref="A103:A107">
    <cfRule type="expression" dxfId="3327" priority="148">
      <formula>$AH102=0</formula>
    </cfRule>
  </conditionalFormatting>
  <conditionalFormatting sqref="A160:A167">
    <cfRule type="expression" dxfId="3326" priority="201">
      <formula>$AH267=0</formula>
    </cfRule>
  </conditionalFormatting>
  <conditionalFormatting sqref="A168:A275">
    <cfRule type="expression" dxfId="3325" priority="71">
      <formula>$AH168=0</formula>
    </cfRule>
  </conditionalFormatting>
  <conditionalFormatting sqref="B8">
    <cfRule type="expression" dxfId="3324" priority="196">
      <formula>AND(C$9&gt;=14/24,C$9&lt;20/24)</formula>
    </cfRule>
    <cfRule type="expression" dxfId="3323" priority="197">
      <formula>AND(C$9&gt;=8/24,C$9&lt;14/24)</formula>
    </cfRule>
    <cfRule type="expression" dxfId="3322" priority="198">
      <formula>C$9&lt;8/24</formula>
    </cfRule>
    <cfRule type="expression" dxfId="3321" priority="199">
      <formula>C$9&gt;=20/24</formula>
    </cfRule>
  </conditionalFormatting>
  <conditionalFormatting sqref="C76:D90 F82:G90 H84:J90 B9:AF10 E80:F90 G81:H90 C72:H72 I83:Y90 C93:AF115 C117:AF134 C137:AF159 E76:AF77 Y85:AF90">
    <cfRule type="expression" dxfId="3320" priority="113">
      <formula>B$9&gt;=20/24</formula>
    </cfRule>
  </conditionalFormatting>
  <conditionalFormatting sqref="B9:AF10 C76:D90 F82:G90 H84:J90 E80:F90 G81:H90 C72:H72 I83:Y90 C93:AF115 C117:AF134 C137:AF159 E76:AF77 Y85:AF90">
    <cfRule type="expression" dxfId="3319" priority="114">
      <formula>AND(B$9&gt;=14/24,B$9&lt;20/24)</formula>
    </cfRule>
    <cfRule type="expression" dxfId="3318" priority="115">
      <formula>AND(B$9&gt;=8/24,B$9&lt;14/24)</formula>
    </cfRule>
    <cfRule type="expression" dxfId="3317" priority="116">
      <formula>B$9&lt;8/24</formula>
    </cfRule>
  </conditionalFormatting>
  <conditionalFormatting sqref="G70:AF70">
    <cfRule type="expression" dxfId="3316" priority="46">
      <formula>G$9&gt;=20/24</formula>
    </cfRule>
    <cfRule type="expression" dxfId="3315" priority="47">
      <formula>AND(G$9&gt;=14/24,G$9&lt;20/24)</formula>
    </cfRule>
    <cfRule type="expression" dxfId="3314" priority="48">
      <formula>AND(G$9&gt;=8/24,G$9&lt;14/24)</formula>
    </cfRule>
  </conditionalFormatting>
  <conditionalFormatting sqref="G70:AF70">
    <cfRule type="expression" dxfId="3313" priority="121">
      <formula>G$9&lt;8/24</formula>
    </cfRule>
  </conditionalFormatting>
  <conditionalFormatting sqref="C72:AF75">
    <cfRule type="expression" dxfId="3312" priority="37">
      <formula>C72&gt;$AG72*1</formula>
    </cfRule>
  </conditionalFormatting>
  <conditionalFormatting sqref="C73:AF75">
    <cfRule type="expression" dxfId="3311" priority="38">
      <formula>C$9&gt;=20/24</formula>
    </cfRule>
    <cfRule type="expression" dxfId="3310" priority="39">
      <formula>AND(C$9&gt;=14/24,C$9&lt;20/24)</formula>
    </cfRule>
    <cfRule type="expression" dxfId="3309" priority="40">
      <formula>AND(C$9&gt;=8/24,C$9&lt;14/24)</formula>
    </cfRule>
    <cfRule type="expression" dxfId="3308" priority="41">
      <formula>C$9&lt;8/24</formula>
    </cfRule>
  </conditionalFormatting>
  <conditionalFormatting sqref="C161:AF167">
    <cfRule type="expression" dxfId="3307" priority="72">
      <formula>C$9&gt;=20/24</formula>
    </cfRule>
    <cfRule type="expression" dxfId="3306" priority="73">
      <formula>AND(C$9&gt;=14/24,C$9&lt;20/24)</formula>
    </cfRule>
    <cfRule type="expression" dxfId="3305" priority="74">
      <formula>AND(C$9&gt;=8/24,C$9&lt;14/24)</formula>
    </cfRule>
    <cfRule type="expression" dxfId="3304" priority="75">
      <formula>C$9&lt;8/24</formula>
    </cfRule>
  </conditionalFormatting>
  <conditionalFormatting sqref="C169:AF274">
    <cfRule type="expression" dxfId="3303" priority="33">
      <formula>C$9&gt;=20/24</formula>
    </cfRule>
    <cfRule type="expression" dxfId="3302" priority="34">
      <formula>AND(C$9&gt;=14/24,C$9&lt;20/24)</formula>
    </cfRule>
    <cfRule type="expression" dxfId="3301" priority="35">
      <formula>AND(C$9&gt;=8/24,C$9&lt;14/24)</formula>
    </cfRule>
    <cfRule type="expression" dxfId="3300" priority="36">
      <formula>C$9&lt;8/24</formula>
    </cfRule>
  </conditionalFormatting>
  <conditionalFormatting sqref="AG96 C76:AD96 AG78 D71:AG71 AE80:AF96 AE76:AF78 AB85:AE85">
    <cfRule type="expression" dxfId="3299" priority="112">
      <formula>C71&gt;$AG71*1</formula>
    </cfRule>
  </conditionalFormatting>
  <conditionalFormatting sqref="K83:L83 E79:K83 L82:Y83">
    <cfRule type="expression" dxfId="3298" priority="122">
      <formula>E$9&gt;=20/24</formula>
    </cfRule>
    <cfRule type="expression" dxfId="3297" priority="123">
      <formula>AND(E$9&gt;=14/24,E$9&lt;20/24)</formula>
    </cfRule>
    <cfRule type="expression" dxfId="3296" priority="124">
      <formula>AND(E$9&gt;=8/24,E$9&lt;14/24)</formula>
    </cfRule>
    <cfRule type="expression" dxfId="3295" priority="125">
      <formula>E$9&lt;8/24</formula>
    </cfRule>
  </conditionalFormatting>
  <conditionalFormatting sqref="E84:Y84">
    <cfRule type="expression" dxfId="3294" priority="117">
      <formula>E$9&gt;=20/24</formula>
    </cfRule>
    <cfRule type="expression" dxfId="3293" priority="118">
      <formula>AND(E$9&gt;=14/24,E$9&lt;20/24)</formula>
    </cfRule>
    <cfRule type="expression" dxfId="3292" priority="119">
      <formula>AND(E$9&gt;=8/24,E$9&lt;14/24)</formula>
    </cfRule>
    <cfRule type="expression" dxfId="3291" priority="120">
      <formula>E$9&lt;8/24</formula>
    </cfRule>
  </conditionalFormatting>
  <conditionalFormatting sqref="E72:AF72 E76:AF78">
    <cfRule type="expression" dxfId="3290" priority="132">
      <formula>E$9&gt;=20/24</formula>
    </cfRule>
    <cfRule type="expression" dxfId="3289" priority="133">
      <formula>AND(E$9&gt;=14/24,E$9&lt;20/24)</formula>
    </cfRule>
    <cfRule type="expression" dxfId="3288" priority="134">
      <formula>AND(E$9&gt;=8/24,E$9&lt;14/24)</formula>
    </cfRule>
    <cfRule type="expression" dxfId="3287" priority="135">
      <formula>E$9&lt;8/24</formula>
    </cfRule>
  </conditionalFormatting>
  <conditionalFormatting sqref="E73:AF75">
    <cfRule type="expression" dxfId="3286" priority="42">
      <formula>E$9&gt;=20/24</formula>
    </cfRule>
    <cfRule type="expression" dxfId="3285" priority="43">
      <formula>AND(E$9&gt;=14/24,E$9&lt;20/24)</formula>
    </cfRule>
    <cfRule type="expression" dxfId="3284" priority="44">
      <formula>AND(E$9&gt;=8/24,E$9&lt;14/24)</formula>
    </cfRule>
    <cfRule type="expression" dxfId="3283" priority="45">
      <formula>E$9&lt;8/24</formula>
    </cfRule>
  </conditionalFormatting>
  <conditionalFormatting sqref="F79:Y81">
    <cfRule type="expression" dxfId="3282" priority="140">
      <formula>F$9&gt;=20/24</formula>
    </cfRule>
    <cfRule type="expression" dxfId="3281" priority="141">
      <formula>AND(F$9&gt;=14/24,F$9&lt;20/24)</formula>
    </cfRule>
    <cfRule type="expression" dxfId="3280" priority="142">
      <formula>AND(F$9&gt;=8/24,F$9&lt;14/24)</formula>
    </cfRule>
    <cfRule type="expression" dxfId="3279" priority="143">
      <formula>F$9&lt;8/24</formula>
    </cfRule>
  </conditionalFormatting>
  <conditionalFormatting sqref="L84:AF84">
    <cfRule type="expression" dxfId="3278" priority="136">
      <formula>L$9&gt;=20/24</formula>
    </cfRule>
    <cfRule type="expression" dxfId="3277" priority="137">
      <formula>AND(L$9&gt;=14/24,L$9&lt;20/24)</formula>
    </cfRule>
    <cfRule type="expression" dxfId="3276" priority="138">
      <formula>AND(L$9&gt;=8/24,L$9&lt;14/24)</formula>
    </cfRule>
    <cfRule type="expression" dxfId="3275" priority="139">
      <formula>L$9&lt;8/24</formula>
    </cfRule>
  </conditionalFormatting>
  <conditionalFormatting sqref="M8 S8 AB8">
    <cfRule type="expression" dxfId="3274" priority="189">
      <formula>AND(N$9&gt;=14/24,N$9&lt;20/24)</formula>
    </cfRule>
    <cfRule type="expression" dxfId="3273" priority="190">
      <formula>AND(N$9&gt;=8/24,N$9&lt;14/24)</formula>
    </cfRule>
    <cfRule type="expression" dxfId="3272" priority="191">
      <formula>N$9&lt;8/24</formula>
    </cfRule>
  </conditionalFormatting>
  <conditionalFormatting sqref="T79:Y83 Z80:AD83">
    <cfRule type="expression" dxfId="3271" priority="144">
      <formula>T$9&gt;=20/24</formula>
    </cfRule>
    <cfRule type="expression" dxfId="3270" priority="145">
      <formula>AND(T$9&gt;=14/24,T$9&lt;20/24)</formula>
    </cfRule>
    <cfRule type="expression" dxfId="3269" priority="146">
      <formula>AND(T$9&gt;=8/24,T$9&lt;14/24)</formula>
    </cfRule>
    <cfRule type="expression" dxfId="3268" priority="147">
      <formula>T$9&lt;8/24</formula>
    </cfRule>
  </conditionalFormatting>
  <conditionalFormatting sqref="O3:P3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267" priority="188">
      <formula>N$9&gt;=20/24</formula>
    </cfRule>
  </conditionalFormatting>
  <conditionalFormatting sqref="S8">
    <cfRule type="expression" dxfId="3266" priority="179">
      <formula>U$9&gt;=20/24</formula>
    </cfRule>
    <cfRule type="expression" dxfId="3265" priority="180">
      <formula>AND(U$9&gt;=14/24,U$9&lt;20/24)</formula>
    </cfRule>
    <cfRule type="expression" dxfId="3264" priority="181">
      <formula>AND(U$9&gt;=8/24,U$9&lt;14/24)</formula>
    </cfRule>
    <cfRule type="expression" dxfId="3263" priority="182">
      <formula>U$9&lt;8/24</formula>
    </cfRule>
  </conditionalFormatting>
  <conditionalFormatting sqref="T79:AF84">
    <cfRule type="expression" dxfId="3262" priority="66">
      <formula>T$9&gt;=20/24</formula>
    </cfRule>
    <cfRule type="expression" dxfId="3261" priority="67">
      <formula>AND(T$9&gt;=14/24,T$9&lt;20/24)</formula>
    </cfRule>
    <cfRule type="expression" dxfId="3260" priority="68">
      <formula>AND(T$9&gt;=8/24,T$9&lt;14/24)</formula>
    </cfRule>
    <cfRule type="expression" dxfId="3259" priority="69">
      <formula>T$9&lt;8/24</formula>
    </cfRule>
  </conditionalFormatting>
  <conditionalFormatting sqref="V3 AB3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G70:AF70">
    <cfRule type="expression" dxfId="3258" priority="126">
      <formula>G70&gt;$AG70</formula>
    </cfRule>
  </conditionalFormatting>
  <conditionalFormatting sqref="AB8">
    <cfRule type="expression" dxfId="3257" priority="175">
      <formula>AD$9&gt;=20/24</formula>
    </cfRule>
    <cfRule type="expression" dxfId="3256" priority="176">
      <formula>AND(AD$9&gt;=14/24,AD$9&lt;20/24)</formula>
    </cfRule>
    <cfRule type="expression" dxfId="3255" priority="177">
      <formula>AND(AD$9&gt;=8/24,AD$9&lt;14/24)</formula>
    </cfRule>
    <cfRule type="expression" dxfId="3254" priority="178">
      <formula>AD$9&lt;8/24</formula>
    </cfRule>
  </conditionalFormatting>
  <conditionalFormatting sqref="AE79:AF79">
    <cfRule type="expression" dxfId="3253" priority="202">
      <formula>AE79&gt;$AG80*1</formula>
    </cfRule>
  </conditionalFormatting>
  <conditionalFormatting sqref="AG78">
    <cfRule type="expression" dxfId="3252" priority="154">
      <formula>AG$9&gt;=20/24</formula>
    </cfRule>
    <cfRule type="expression" dxfId="3251" priority="155">
      <formula>AND(AG$9&gt;=14/24,AG$9&lt;20/24)</formula>
    </cfRule>
    <cfRule type="expression" dxfId="3250" priority="156">
      <formula>AND(AG$9&gt;=8/24,AG$9&lt;14/24)</formula>
    </cfRule>
    <cfRule type="expression" dxfId="3249" priority="157">
      <formula>AG$9&lt;8/24</formula>
    </cfRule>
  </conditionalFormatting>
  <conditionalFormatting sqref="AG91:AG92">
    <cfRule type="expression" dxfId="3248" priority="149">
      <formula>AG91&gt;$AG91</formula>
    </cfRule>
  </conditionalFormatting>
  <conditionalFormatting sqref="AG96">
    <cfRule type="expression" dxfId="3247" priority="150">
      <formula>AG$9&gt;=20/24</formula>
    </cfRule>
    <cfRule type="expression" dxfId="3246" priority="151">
      <formula>AND(AG$9&gt;=14/24,AG$9&lt;20/24)</formula>
    </cfRule>
    <cfRule type="expression" dxfId="3245" priority="152">
      <formula>AND(AG$9&gt;=8/24,AG$9&lt;14/24)</formula>
    </cfRule>
    <cfRule type="expression" dxfId="3244" priority="153">
      <formula>AG$9&lt;8/24</formula>
    </cfRule>
  </conditionalFormatting>
  <conditionalFormatting sqref="AG113">
    <cfRule type="expression" dxfId="3243" priority="171">
      <formula>AG$9&gt;=20/24</formula>
    </cfRule>
    <cfRule type="expression" dxfId="3242" priority="172">
      <formula>AND(AG$9&gt;=14/24,AG$9&lt;20/24)</formula>
    </cfRule>
    <cfRule type="expression" dxfId="3241" priority="173">
      <formula>AND(AG$9&gt;=8/24,AG$9&lt;14/24)</formula>
    </cfRule>
    <cfRule type="expression" dxfId="3240" priority="174">
      <formula>AG$9&lt;8/24</formula>
    </cfRule>
  </conditionalFormatting>
  <conditionalFormatting sqref="AH8:AI10">
    <cfRule type="expression" dxfId="3239" priority="62">
      <formula>AH$9&gt;=20/24</formula>
    </cfRule>
    <cfRule type="expression" dxfId="3238" priority="63">
      <formula>AND(AH$9&gt;=14/24,AH$9&lt;20/24)</formula>
    </cfRule>
    <cfRule type="expression" dxfId="3237" priority="64">
      <formula>AND(AH$9&gt;=8/24,AH$9&lt;14/24)</formula>
    </cfRule>
    <cfRule type="expression" dxfId="3236" priority="65">
      <formula>AH$9&lt;8/24</formula>
    </cfRule>
  </conditionalFormatting>
  <conditionalFormatting sqref="AL4:AL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235" priority="192">
      <formula>AJ$9&gt;=20/24</formula>
    </cfRule>
    <cfRule type="expression" dxfId="3234" priority="193">
      <formula>AND(AJ$9&gt;=14/24,AJ$9&lt;20/24)</formula>
    </cfRule>
    <cfRule type="expression" dxfId="3233" priority="194">
      <formula>AND(AJ$9&gt;=8/24,AJ$9&lt;14/24)</formula>
    </cfRule>
    <cfRule type="expression" dxfId="3232" priority="195">
      <formula>AJ$9&lt;8/24</formula>
    </cfRule>
  </conditionalFormatting>
  <conditionalFormatting sqref="AL99:AN99 AL105:AN105">
    <cfRule type="expression" dxfId="3231" priority="164">
      <formula>AL$9&gt;=20/24</formula>
    </cfRule>
    <cfRule type="expression" dxfId="3230" priority="165">
      <formula>AND(AL$9&gt;=14/24,AL$9&lt;20/24)</formula>
    </cfRule>
    <cfRule type="expression" dxfId="3229" priority="166">
      <formula>AND(AL$9&gt;=8/24,AL$9&lt;14/24)</formula>
    </cfRule>
    <cfRule type="expression" dxfId="3228" priority="167">
      <formula>AL$9&lt;8/24</formula>
    </cfRule>
  </conditionalFormatting>
  <conditionalFormatting sqref="AM15:AM21 AN16:AR21">
    <cfRule type="expression" dxfId="3227" priority="88">
      <formula>AX$9&gt;=20/24</formula>
    </cfRule>
    <cfRule type="expression" dxfId="3226" priority="89">
      <formula>AND(AX$9&gt;=14/24,AX$9&lt;20/24)</formula>
    </cfRule>
    <cfRule type="expression" dxfId="3225" priority="90">
      <formula>AND(AX$9&gt;=8/24,AX$9&lt;14/24)</formula>
    </cfRule>
    <cfRule type="expression" dxfId="3224" priority="91">
      <formula>AX$9&lt;8/24</formula>
    </cfRule>
  </conditionalFormatting>
  <conditionalFormatting sqref="AN100:AN103">
    <cfRule type="expression" dxfId="3223" priority="160">
      <formula>AN$9&gt;=20/24</formula>
    </cfRule>
    <cfRule type="expression" dxfId="3222" priority="161">
      <formula>AND(AN$9&gt;=14/24,AN$9&lt;20/24)</formula>
    </cfRule>
    <cfRule type="expression" dxfId="3221" priority="162">
      <formula>AND(AN$9&gt;=8/24,AN$9&lt;14/24)</formula>
    </cfRule>
    <cfRule type="expression" dxfId="3220" priority="163">
      <formula>AN$9&lt;8/24</formula>
    </cfRule>
  </conditionalFormatting>
  <conditionalFormatting sqref="AN15:AR15">
    <cfRule type="expression" dxfId="3219" priority="76">
      <formula>U$9&gt;=20/24</formula>
    </cfRule>
    <cfRule type="expression" dxfId="3218" priority="77">
      <formula>AND(U$9&gt;=14/24,U$9&lt;20/24)</formula>
    </cfRule>
    <cfRule type="expression" dxfId="3217" priority="78">
      <formula>AND(U$9&gt;=8/24,U$9&lt;14/24)</formula>
    </cfRule>
    <cfRule type="expression" dxfId="3216" priority="79">
      <formula>U$9&lt;8/24</formula>
    </cfRule>
  </conditionalFormatting>
  <conditionalFormatting sqref="AS15">
    <cfRule type="expression" dxfId="3215" priority="84">
      <formula>AA$9&gt;=20/24</formula>
    </cfRule>
    <cfRule type="expression" dxfId="3214" priority="85">
      <formula>AND(AA$9&gt;=14/24,AA$9&lt;20/24)</formula>
    </cfRule>
    <cfRule type="expression" dxfId="3213" priority="86">
      <formula>AND(AA$9&gt;=8/24,AA$9&lt;14/24)</formula>
    </cfRule>
    <cfRule type="expression" dxfId="3212" priority="87">
      <formula>AA$9&lt;8/24</formula>
    </cfRule>
  </conditionalFormatting>
  <conditionalFormatting sqref="AS16:AS21">
    <cfRule type="expression" dxfId="3211" priority="92">
      <formula>BE$9&gt;=20/24</formula>
    </cfRule>
    <cfRule type="expression" dxfId="3210" priority="93">
      <formula>AND(BE$9&gt;=14/24,BE$9&lt;20/24)</formula>
    </cfRule>
    <cfRule type="expression" dxfId="3209" priority="94">
      <formula>AND(BE$9&gt;=8/24,BE$9&lt;14/24)</formula>
    </cfRule>
    <cfRule type="expression" dxfId="3208" priority="95">
      <formula>BE$9&lt;8/24</formula>
    </cfRule>
  </conditionalFormatting>
  <conditionalFormatting sqref="AT15 AX15:BJ15">
    <cfRule type="expression" dxfId="3207" priority="96">
      <formula>AC$9&gt;=20/24</formula>
    </cfRule>
    <cfRule type="expression" dxfId="3206" priority="97">
      <formula>AND(AC$9&gt;=14/24,AC$9&lt;20/24)</formula>
    </cfRule>
    <cfRule type="expression" dxfId="3205" priority="98">
      <formula>AND(AC$9&gt;=8/24,AC$9&lt;14/24)</formula>
    </cfRule>
    <cfRule type="expression" dxfId="3204" priority="99">
      <formula>AC$9&lt;8/24</formula>
    </cfRule>
  </conditionalFormatting>
  <conditionalFormatting sqref="AT16:AT21">
    <cfRule type="expression" dxfId="3203" priority="100">
      <formula>BG$9&gt;=20/24</formula>
    </cfRule>
    <cfRule type="expression" dxfId="3202" priority="101">
      <formula>AND(BG$9&gt;=14/24,BG$9&lt;20/24)</formula>
    </cfRule>
    <cfRule type="expression" dxfId="3201" priority="102">
      <formula>AND(BG$9&gt;=8/24,BG$9&lt;14/24)</formula>
    </cfRule>
    <cfRule type="expression" dxfId="3200" priority="103">
      <formula>BG$9&lt;8/24</formula>
    </cfRule>
  </conditionalFormatting>
  <conditionalFormatting sqref="AU15:AV15">
    <cfRule type="expression" dxfId="3199" priority="104">
      <formula>AE$9&gt;=20/24</formula>
    </cfRule>
    <cfRule type="expression" dxfId="3198" priority="105">
      <formula>AND(AE$9&gt;=14/24,AE$9&lt;20/24)</formula>
    </cfRule>
    <cfRule type="expression" dxfId="3197" priority="106">
      <formula>AND(AE$9&gt;=8/24,AE$9&lt;14/24)</formula>
    </cfRule>
    <cfRule type="expression" dxfId="3196" priority="107">
      <formula>AE$9&lt;8/24</formula>
    </cfRule>
  </conditionalFormatting>
  <conditionalFormatting sqref="AU16:BJ21">
    <cfRule type="expression" dxfId="3195" priority="108">
      <formula>BI$9&gt;=20/24</formula>
    </cfRule>
    <cfRule type="expression" dxfId="3194" priority="109">
      <formula>AND(BI$9&gt;=14/24,BI$9&lt;20/24)</formula>
    </cfRule>
    <cfRule type="expression" dxfId="3193" priority="110">
      <formula>AND(BI$9&gt;=8/24,BI$9&lt;14/24)</formula>
    </cfRule>
    <cfRule type="expression" dxfId="3192" priority="111">
      <formula>BI$9&lt;8/24</formula>
    </cfRule>
  </conditionalFormatting>
  <conditionalFormatting sqref="AW15">
    <cfRule type="expression" dxfId="3191" priority="80">
      <formula>B$9&gt;=20/24</formula>
    </cfRule>
    <cfRule type="expression" dxfId="3190" priority="81">
      <formula>AND(B$9&gt;=14/24,B$9&lt;20/24)</formula>
    </cfRule>
    <cfRule type="expression" dxfId="3189" priority="82">
      <formula>AND(B$9&gt;=8/24,B$9&lt;14/24)</formula>
    </cfRule>
    <cfRule type="expression" dxfId="3188" priority="83">
      <formula>B$9&lt;8/24</formula>
    </cfRule>
  </conditionalFormatting>
  <conditionalFormatting sqref="A73">
    <cfRule type="expression" dxfId="3187" priority="31">
      <formula>$AH73=0</formula>
    </cfRule>
  </conditionalFormatting>
  <conditionalFormatting sqref="B76:B90 B72 B93:B115 B137:B159 B117:B134 B11:AF13">
    <cfRule type="expression" dxfId="3186" priority="25">
      <formula>B$9&gt;=20/24</formula>
    </cfRule>
  </conditionalFormatting>
  <conditionalFormatting sqref="B76:B90 B72 B93:B115 B137:B159 B117:B134 B11:AF13">
    <cfRule type="expression" dxfId="3185" priority="26">
      <formula>AND(B$9&gt;=14/24,B$9&lt;20/24)</formula>
    </cfRule>
    <cfRule type="expression" dxfId="3184" priority="27">
      <formula>AND(B$9&gt;=8/24,B$9&lt;14/24)</formula>
    </cfRule>
    <cfRule type="expression" dxfId="3183" priority="28">
      <formula>B$9&lt;8/24</formula>
    </cfRule>
  </conditionalFormatting>
  <conditionalFormatting sqref="B14:AF53">
    <cfRule type="expression" dxfId="3182" priority="15">
      <formula>B14&gt;$AG14*1</formula>
    </cfRule>
    <cfRule type="expression" dxfId="3181" priority="16">
      <formula>B$9&gt;=20/24</formula>
    </cfRule>
    <cfRule type="expression" dxfId="3180" priority="17">
      <formula>AND(B$9&gt;=14/24,B$9&lt;20/24)</formula>
    </cfRule>
    <cfRule type="expression" dxfId="3179" priority="18">
      <formula>AND(B$9&gt;=8/24,B$9&lt;14/24)</formula>
    </cfRule>
    <cfRule type="expression" dxfId="3178" priority="19">
      <formula>B$9&lt;8/24</formula>
    </cfRule>
  </conditionalFormatting>
  <conditionalFormatting sqref="B54:AF68">
    <cfRule type="expression" dxfId="3177" priority="13">
      <formula>B$9&lt;8/24</formula>
    </cfRule>
  </conditionalFormatting>
  <conditionalFormatting sqref="B54:F70 G54:AF69">
    <cfRule type="expression" dxfId="3176" priority="10">
      <formula>B$9&gt;=20/24</formula>
    </cfRule>
    <cfRule type="expression" dxfId="3175" priority="11">
      <formula>AND(B$9&gt;=14/24,B$9&lt;20/24)</formula>
    </cfRule>
    <cfRule type="expression" dxfId="3174" priority="12">
      <formula>AND(B$9&gt;=8/24,B$9&lt;14/24)</formula>
    </cfRule>
  </conditionalFormatting>
  <conditionalFormatting sqref="B63:AF65">
    <cfRule type="expression" dxfId="3173" priority="14">
      <formula>B63&gt;$AG63</formula>
    </cfRule>
  </conditionalFormatting>
  <conditionalFormatting sqref="B69:F70 G69:AF69">
    <cfRule type="expression" dxfId="3172" priority="29">
      <formula>B$9&lt;8/24</formula>
    </cfRule>
  </conditionalFormatting>
  <conditionalFormatting sqref="B72:B75">
    <cfRule type="expression" dxfId="3171" priority="5">
      <formula>B72&gt;$AG72*1</formula>
    </cfRule>
  </conditionalFormatting>
  <conditionalFormatting sqref="B73:B75">
    <cfRule type="expression" dxfId="3170" priority="6">
      <formula>B$9&gt;=20/24</formula>
    </cfRule>
    <cfRule type="expression" dxfId="3169" priority="7">
      <formula>AND(B$9&gt;=14/24,B$9&lt;20/24)</formula>
    </cfRule>
    <cfRule type="expression" dxfId="3168" priority="8">
      <formula>AND(B$9&gt;=8/24,B$9&lt;14/24)</formula>
    </cfRule>
    <cfRule type="expression" dxfId="3167" priority="9">
      <formula>B$9&lt;8/24</formula>
    </cfRule>
  </conditionalFormatting>
  <conditionalFormatting sqref="B161:B167">
    <cfRule type="expression" dxfId="3166" priority="20">
      <formula>B$9&gt;=20/24</formula>
    </cfRule>
    <cfRule type="expression" dxfId="3165" priority="21">
      <formula>AND(B$9&gt;=14/24,B$9&lt;20/24)</formula>
    </cfRule>
    <cfRule type="expression" dxfId="3164" priority="22">
      <formula>AND(B$9&gt;=8/24,B$9&lt;14/24)</formula>
    </cfRule>
    <cfRule type="expression" dxfId="3163" priority="23">
      <formula>B$9&lt;8/24</formula>
    </cfRule>
  </conditionalFormatting>
  <conditionalFormatting sqref="B169:B274">
    <cfRule type="expression" dxfId="3162" priority="1">
      <formula>B$9&gt;=20/24</formula>
    </cfRule>
    <cfRule type="expression" dxfId="3161" priority="2">
      <formula>AND(B$9&gt;=14/24,B$9&lt;20/24)</formula>
    </cfRule>
    <cfRule type="expression" dxfId="3160" priority="3">
      <formula>AND(B$9&gt;=8/24,B$9&lt;14/24)</formula>
    </cfRule>
    <cfRule type="expression" dxfId="3159" priority="4">
      <formula>B$9&lt;8/24</formula>
    </cfRule>
  </conditionalFormatting>
  <conditionalFormatting sqref="B76:B96 B71:C71 B69:AF69 B11:AF13">
    <cfRule type="expression" dxfId="3158" priority="24">
      <formula>B11&gt;$AG11*1</formula>
    </cfRule>
  </conditionalFormatting>
  <conditionalFormatting sqref="B66:F70 G66:AF69 B54:AF62">
    <cfRule type="expression" dxfId="3157" priority="30">
      <formula>B54&gt;$AG54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06" zoomScaleNormal="106" workbookViewId="0">
      <pane xSplit="1" ySplit="10" topLeftCell="B11" activePane="bottomRight" state="frozen"/>
      <selection activeCell="C158" sqref="C158"/>
      <selection pane="topRight" activeCell="C158" sqref="C158"/>
      <selection pane="bottomLeft" activeCell="C158" sqref="C158"/>
      <selection pane="bottomRight" activeCell="H81" sqref="H81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2080/10/10</v>
      </c>
      <c r="C4" s="222"/>
      <c r="D4" s="222"/>
      <c r="E4" s="223" t="str">
        <f ca="1">"2080/"&amp;"10/"&amp;INT(MID(CELL("filename",G6),FIND("]",CELL("filename",G6))+1,200))</f>
        <v>2080/10/10</v>
      </c>
      <c r="F4" s="223"/>
      <c r="G4" s="223"/>
      <c r="H4" s="223" t="str">
        <f ca="1">TEXT(E4,"dddd")</f>
        <v>Thursday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269.90000000000003</v>
      </c>
      <c r="C5" s="30">
        <f t="shared" si="0"/>
        <v>186</v>
      </c>
      <c r="D5" s="30">
        <f t="shared" si="0"/>
        <v>189</v>
      </c>
      <c r="E5" s="30">
        <f t="shared" si="0"/>
        <v>132</v>
      </c>
      <c r="F5" s="30">
        <f t="shared" si="0"/>
        <v>155.4</v>
      </c>
      <c r="G5" s="30">
        <f t="shared" si="0"/>
        <v>149.1</v>
      </c>
      <c r="H5" s="30">
        <f t="shared" si="0"/>
        <v>155.69999999999999</v>
      </c>
      <c r="I5" s="30">
        <f t="shared" si="0"/>
        <v>183.8</v>
      </c>
      <c r="J5" s="30">
        <f t="shared" si="0"/>
        <v>155.4</v>
      </c>
      <c r="K5" s="30">
        <f t="shared" si="0"/>
        <v>174.9</v>
      </c>
      <c r="L5" s="30">
        <f t="shared" si="0"/>
        <v>211.89999999999998</v>
      </c>
      <c r="M5" s="30">
        <f t="shared" si="0"/>
        <v>198.1</v>
      </c>
      <c r="N5" s="30">
        <f t="shared" si="0"/>
        <v>383.7</v>
      </c>
      <c r="O5" s="30">
        <f t="shared" si="0"/>
        <v>418.79999999999995</v>
      </c>
      <c r="P5" s="30">
        <f t="shared" si="0"/>
        <v>362.4</v>
      </c>
      <c r="Q5" s="30">
        <f t="shared" si="0"/>
        <v>358.2</v>
      </c>
      <c r="R5" s="30">
        <f t="shared" si="0"/>
        <v>403.39999999999992</v>
      </c>
      <c r="S5" s="30">
        <f t="shared" si="0"/>
        <v>387.6</v>
      </c>
      <c r="T5" s="30">
        <f t="shared" si="0"/>
        <v>421.6</v>
      </c>
      <c r="U5" s="30">
        <f t="shared" si="0"/>
        <v>395.1</v>
      </c>
      <c r="V5" s="30">
        <f t="shared" si="0"/>
        <v>324.8</v>
      </c>
      <c r="W5" s="30">
        <f t="shared" si="0"/>
        <v>302</v>
      </c>
      <c r="X5" s="30">
        <f t="shared" si="0"/>
        <v>363.7</v>
      </c>
      <c r="Y5" s="30">
        <f t="shared" si="0"/>
        <v>357.50000000000006</v>
      </c>
      <c r="Z5" s="30">
        <f t="shared" si="0"/>
        <v>288.2</v>
      </c>
      <c r="AA5" s="30">
        <f>AB108</f>
        <v>291.7</v>
      </c>
      <c r="AB5" s="30">
        <f t="shared" si="0"/>
        <v>273.5</v>
      </c>
      <c r="AC5" s="30">
        <f t="shared" si="0"/>
        <v>246.59999999999997</v>
      </c>
      <c r="AD5" s="30">
        <f t="shared" si="0"/>
        <v>130.4</v>
      </c>
      <c r="AE5" s="30">
        <f t="shared" si="0"/>
        <v>137.80000000000001</v>
      </c>
      <c r="AF5" s="30">
        <f>B108</f>
        <v>294.2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Load=1111</v>
      </c>
      <c r="B7" s="35">
        <f t="shared" ref="B7:AF7" si="1">B116</f>
        <v>1218.1999999999998</v>
      </c>
      <c r="C7" s="35">
        <f t="shared" si="1"/>
        <v>1195.6999999999998</v>
      </c>
      <c r="D7" s="35">
        <f t="shared" si="1"/>
        <v>1121.9000000000001</v>
      </c>
      <c r="E7" s="35">
        <f t="shared" si="1"/>
        <v>1124.9000000000001</v>
      </c>
      <c r="F7" s="35">
        <f t="shared" si="1"/>
        <v>1110.8999999999999</v>
      </c>
      <c r="G7" s="35">
        <f t="shared" si="1"/>
        <v>1210.0999999999999</v>
      </c>
      <c r="H7" s="35">
        <f t="shared" si="1"/>
        <v>1252.7999999999997</v>
      </c>
      <c r="I7" s="35">
        <f t="shared" si="1"/>
        <v>1365.1999999999998</v>
      </c>
      <c r="J7" s="35">
        <f t="shared" si="1"/>
        <v>1490.01</v>
      </c>
      <c r="K7" s="35">
        <f t="shared" si="1"/>
        <v>1543.9</v>
      </c>
      <c r="L7" s="35">
        <f t="shared" si="1"/>
        <v>1598.4999999999998</v>
      </c>
      <c r="M7" s="35">
        <f t="shared" si="1"/>
        <v>1641.5999999999997</v>
      </c>
      <c r="N7" s="35">
        <f t="shared" si="1"/>
        <v>1515.7999999999997</v>
      </c>
      <c r="O7" s="35">
        <f t="shared" si="1"/>
        <v>1579.8</v>
      </c>
      <c r="P7" s="35">
        <f t="shared" si="1"/>
        <v>1498.1999999999998</v>
      </c>
      <c r="Q7" s="35">
        <f t="shared" si="1"/>
        <v>1437.5</v>
      </c>
      <c r="R7" s="35">
        <f t="shared" si="1"/>
        <v>1466.6999999999998</v>
      </c>
      <c r="S7" s="35">
        <f t="shared" si="1"/>
        <v>1504.4999999999998</v>
      </c>
      <c r="T7" s="35">
        <f t="shared" si="1"/>
        <v>1485.6</v>
      </c>
      <c r="U7" s="35">
        <f t="shared" si="1"/>
        <v>1519.6</v>
      </c>
      <c r="V7" s="35">
        <f t="shared" si="1"/>
        <v>1523.2999999999997</v>
      </c>
      <c r="W7" s="35">
        <f t="shared" si="1"/>
        <v>1518.7999999999997</v>
      </c>
      <c r="X7" s="35">
        <f t="shared" si="1"/>
        <v>1532.6999999999998</v>
      </c>
      <c r="Y7" s="35">
        <f t="shared" si="1"/>
        <v>1796.4999999999998</v>
      </c>
      <c r="Z7" s="35">
        <f t="shared" si="1"/>
        <v>1872.6999999999998</v>
      </c>
      <c r="AA7" s="35">
        <f t="shared" si="1"/>
        <v>1767.0999999999997</v>
      </c>
      <c r="AB7" s="35">
        <f>AB116</f>
        <v>1766.0999999999997</v>
      </c>
      <c r="AC7" s="35">
        <f t="shared" si="1"/>
        <v>1607.8999999999996</v>
      </c>
      <c r="AD7" s="35">
        <f t="shared" si="1"/>
        <v>1473.7999999999997</v>
      </c>
      <c r="AE7" s="35">
        <f t="shared" si="1"/>
        <v>1227.4999999999998</v>
      </c>
      <c r="AF7" s="35">
        <f t="shared" si="1"/>
        <v>1218.2999999999997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1872.7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1872.7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185" t="s">
        <v>19</v>
      </c>
      <c r="AI10" s="18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28.2</v>
      </c>
      <c r="C11" s="43">
        <v>30</v>
      </c>
      <c r="D11" s="43">
        <v>30</v>
      </c>
      <c r="E11" s="43">
        <v>30</v>
      </c>
      <c r="F11" s="43">
        <v>30</v>
      </c>
      <c r="G11" s="43">
        <v>34.5</v>
      </c>
      <c r="H11" s="43">
        <v>34.5</v>
      </c>
      <c r="I11" s="43">
        <v>32.200000000000003</v>
      </c>
      <c r="J11" s="43">
        <v>34.11</v>
      </c>
      <c r="K11" s="43">
        <v>35.1</v>
      </c>
      <c r="L11" s="43">
        <v>35.1</v>
      </c>
      <c r="M11" s="43">
        <v>35.1</v>
      </c>
      <c r="N11" s="43">
        <v>35.1</v>
      </c>
      <c r="O11" s="43">
        <v>35.1</v>
      </c>
      <c r="P11" s="43">
        <v>35.1</v>
      </c>
      <c r="Q11" s="43">
        <v>35.1</v>
      </c>
      <c r="R11" s="43">
        <v>35.1</v>
      </c>
      <c r="S11" s="43">
        <v>35.1</v>
      </c>
      <c r="T11" s="43">
        <v>26.6</v>
      </c>
      <c r="U11" s="43">
        <v>26.6</v>
      </c>
      <c r="V11" s="43">
        <v>26.6</v>
      </c>
      <c r="W11" s="43">
        <v>26.6</v>
      </c>
      <c r="X11" s="43">
        <v>26.6</v>
      </c>
      <c r="Y11" s="43">
        <v>44</v>
      </c>
      <c r="Z11" s="43">
        <v>44</v>
      </c>
      <c r="AA11" s="43">
        <v>29.7</v>
      </c>
      <c r="AB11" s="43">
        <v>29.7</v>
      </c>
      <c r="AC11" s="43">
        <v>29.7</v>
      </c>
      <c r="AD11" s="43">
        <v>29.7</v>
      </c>
      <c r="AE11" s="43">
        <v>29.7</v>
      </c>
      <c r="AF11" s="43">
        <v>29.7</v>
      </c>
      <c r="AG11" s="45">
        <v>86</v>
      </c>
      <c r="AH11" s="46">
        <f t="shared" ref="AH11:AH74" si="2">MAX(B11:AF11)</f>
        <v>44</v>
      </c>
      <c r="AI11" s="47">
        <f t="shared" ref="AI11:AI74" si="3">MIN(B11:AF11)</f>
        <v>26.6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</v>
      </c>
      <c r="C12" s="43">
        <v>22</v>
      </c>
      <c r="D12" s="43">
        <v>24</v>
      </c>
      <c r="E12" s="43">
        <v>24</v>
      </c>
      <c r="F12" s="43">
        <v>24</v>
      </c>
      <c r="G12" s="43">
        <v>28</v>
      </c>
      <c r="H12" s="43">
        <v>28</v>
      </c>
      <c r="I12" s="43">
        <v>27</v>
      </c>
      <c r="J12" s="43">
        <v>28</v>
      </c>
      <c r="K12" s="43">
        <v>28.5</v>
      </c>
      <c r="L12" s="43">
        <v>28.5</v>
      </c>
      <c r="M12" s="43">
        <v>28.5</v>
      </c>
      <c r="N12" s="43">
        <v>28.5</v>
      </c>
      <c r="O12" s="43">
        <v>28.5</v>
      </c>
      <c r="P12" s="43">
        <v>28.5</v>
      </c>
      <c r="Q12" s="43">
        <v>28.5</v>
      </c>
      <c r="R12" s="43">
        <v>28.5</v>
      </c>
      <c r="S12" s="43">
        <v>28.5</v>
      </c>
      <c r="T12" s="43">
        <v>22</v>
      </c>
      <c r="U12" s="43">
        <v>22</v>
      </c>
      <c r="V12" s="43">
        <v>22</v>
      </c>
      <c r="W12" s="43">
        <v>22</v>
      </c>
      <c r="X12" s="43">
        <v>22</v>
      </c>
      <c r="Y12" s="43">
        <v>30</v>
      </c>
      <c r="Z12" s="43">
        <v>30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30</v>
      </c>
      <c r="AI12" s="47">
        <f t="shared" si="3"/>
        <v>22</v>
      </c>
      <c r="AK12" s="49"/>
      <c r="AL12" s="50" t="str">
        <f ca="1">MID(CELL("filename",C7),FIND("]",CELL("filename",C7))+1,600)</f>
        <v>10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18.899999999999999</v>
      </c>
      <c r="C13" s="43">
        <v>18.899999999999999</v>
      </c>
      <c r="D13" s="43">
        <v>18.899999999999999</v>
      </c>
      <c r="E13" s="43">
        <v>18.899999999999999</v>
      </c>
      <c r="F13" s="43">
        <v>18.899999999999999</v>
      </c>
      <c r="G13" s="43">
        <v>17.2</v>
      </c>
      <c r="H13" s="43">
        <v>17.2</v>
      </c>
      <c r="I13" s="43">
        <v>17.8</v>
      </c>
      <c r="J13" s="43">
        <v>17.899999999999999</v>
      </c>
      <c r="K13" s="43">
        <v>17.899999999999999</v>
      </c>
      <c r="L13" s="43">
        <v>17.899999999999999</v>
      </c>
      <c r="M13" s="43">
        <v>17.899999999999999</v>
      </c>
      <c r="N13" s="43">
        <v>17.899999999999999</v>
      </c>
      <c r="O13" s="43">
        <v>17.899999999999999</v>
      </c>
      <c r="P13" s="43">
        <v>17.899999999999999</v>
      </c>
      <c r="Q13" s="43">
        <v>17.899999999999999</v>
      </c>
      <c r="R13" s="43">
        <v>17.899999999999999</v>
      </c>
      <c r="S13" s="43">
        <v>17.899999999999999</v>
      </c>
      <c r="T13" s="43">
        <v>19.8</v>
      </c>
      <c r="U13" s="43">
        <v>19.8</v>
      </c>
      <c r="V13" s="43">
        <v>19.8</v>
      </c>
      <c r="W13" s="43">
        <v>19.8</v>
      </c>
      <c r="X13" s="43">
        <v>19.8</v>
      </c>
      <c r="Y13" s="43">
        <v>19.899999999999999</v>
      </c>
      <c r="Z13" s="43">
        <v>19.899999999999999</v>
      </c>
      <c r="AA13" s="43">
        <v>19.899999999999999</v>
      </c>
      <c r="AB13" s="43">
        <v>19.899999999999999</v>
      </c>
      <c r="AC13" s="43">
        <v>19.899999999999999</v>
      </c>
      <c r="AD13" s="43">
        <v>19.899999999999999</v>
      </c>
      <c r="AE13" s="43">
        <v>19.899999999999999</v>
      </c>
      <c r="AF13" s="43">
        <v>19.899999999999999</v>
      </c>
      <c r="AG13" s="48">
        <v>78</v>
      </c>
      <c r="AH13" s="46">
        <f t="shared" si="2"/>
        <v>19.899999999999999</v>
      </c>
      <c r="AI13" s="47">
        <f t="shared" si="3"/>
        <v>17.2</v>
      </c>
      <c r="AK13" s="49"/>
      <c r="AL13" s="50" t="str">
        <f ca="1">"Daily Load Curve(Excluding of Export) of Nepal ("&amp;A4&amp;" "&amp;B4&amp;")"</f>
        <v>Daily Load Curve(Excluding of Export) of Nepal (Nepali Date: 2080/10/10)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16</v>
      </c>
      <c r="C14" s="43">
        <v>16</v>
      </c>
      <c r="D14" s="43">
        <v>18</v>
      </c>
      <c r="E14" s="43">
        <v>18</v>
      </c>
      <c r="F14" s="43">
        <v>18</v>
      </c>
      <c r="G14" s="43">
        <v>18.5</v>
      </c>
      <c r="H14" s="43">
        <v>18.5</v>
      </c>
      <c r="I14" s="43">
        <v>18.5</v>
      </c>
      <c r="J14" s="43">
        <v>18.5</v>
      </c>
      <c r="K14" s="43">
        <v>18.5</v>
      </c>
      <c r="L14" s="43">
        <v>18.5</v>
      </c>
      <c r="M14" s="43">
        <v>18.5</v>
      </c>
      <c r="N14" s="43">
        <v>18.5</v>
      </c>
      <c r="O14" s="43">
        <v>18.5</v>
      </c>
      <c r="P14" s="43">
        <v>18.5</v>
      </c>
      <c r="Q14" s="43">
        <v>18.5</v>
      </c>
      <c r="R14" s="43">
        <v>18.5</v>
      </c>
      <c r="S14" s="43">
        <v>18.5</v>
      </c>
      <c r="T14" s="43">
        <v>17.3</v>
      </c>
      <c r="U14" s="43">
        <v>17.3</v>
      </c>
      <c r="V14" s="43">
        <v>17.3</v>
      </c>
      <c r="W14" s="43">
        <v>17.3</v>
      </c>
      <c r="X14" s="43">
        <v>17.3</v>
      </c>
      <c r="Y14" s="43">
        <v>18.5</v>
      </c>
      <c r="Z14" s="43">
        <v>18.5</v>
      </c>
      <c r="AA14" s="43">
        <v>18.5</v>
      </c>
      <c r="AB14" s="43">
        <v>18.5</v>
      </c>
      <c r="AC14" s="43">
        <v>18.5</v>
      </c>
      <c r="AD14" s="43">
        <v>18.5</v>
      </c>
      <c r="AE14" s="43">
        <v>18.5</v>
      </c>
      <c r="AF14" s="43">
        <v>18.5</v>
      </c>
      <c r="AG14" s="48">
        <v>77</v>
      </c>
      <c r="AH14" s="46">
        <f t="shared" si="2"/>
        <v>18.5</v>
      </c>
      <c r="AI14" s="47">
        <f t="shared" si="3"/>
        <v>16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27.3</v>
      </c>
      <c r="C15" s="43">
        <v>27.3</v>
      </c>
      <c r="D15" s="43">
        <v>27.3</v>
      </c>
      <c r="E15" s="43">
        <v>27.3</v>
      </c>
      <c r="F15" s="43">
        <v>27.3</v>
      </c>
      <c r="G15" s="43">
        <v>27.3</v>
      </c>
      <c r="H15" s="43">
        <v>27.3</v>
      </c>
      <c r="I15" s="43">
        <v>27.3</v>
      </c>
      <c r="J15" s="43">
        <v>27.3</v>
      </c>
      <c r="K15" s="43">
        <v>27.3</v>
      </c>
      <c r="L15" s="43">
        <v>27.3</v>
      </c>
      <c r="M15" s="43">
        <v>27.3</v>
      </c>
      <c r="N15" s="43">
        <v>27.3</v>
      </c>
      <c r="O15" s="43">
        <v>27.3</v>
      </c>
      <c r="P15" s="43">
        <v>27.3</v>
      </c>
      <c r="Q15" s="43">
        <v>27.3</v>
      </c>
      <c r="R15" s="43">
        <v>27.3</v>
      </c>
      <c r="S15" s="43">
        <v>27.3</v>
      </c>
      <c r="T15" s="43">
        <v>27.3</v>
      </c>
      <c r="U15" s="43">
        <v>27.3</v>
      </c>
      <c r="V15" s="43">
        <v>27.3</v>
      </c>
      <c r="W15" s="43">
        <v>27.3</v>
      </c>
      <c r="X15" s="43">
        <v>27.3</v>
      </c>
      <c r="Y15" s="43">
        <v>36.9</v>
      </c>
      <c r="Z15" s="43">
        <v>36.9</v>
      </c>
      <c r="AA15" s="43">
        <v>36.9</v>
      </c>
      <c r="AB15" s="43">
        <v>36.9</v>
      </c>
      <c r="AC15" s="43">
        <v>36.9</v>
      </c>
      <c r="AD15" s="43">
        <v>36.9</v>
      </c>
      <c r="AE15" s="43">
        <v>36.9</v>
      </c>
      <c r="AF15" s="43">
        <v>36.9</v>
      </c>
      <c r="AG15" s="48">
        <v>73</v>
      </c>
      <c r="AH15" s="46">
        <f t="shared" si="2"/>
        <v>36.9</v>
      </c>
      <c r="AI15" s="47">
        <f t="shared" si="3"/>
        <v>27.3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10.3</v>
      </c>
      <c r="C16" s="43">
        <v>10.3</v>
      </c>
      <c r="D16" s="43">
        <v>10.3</v>
      </c>
      <c r="E16" s="43">
        <v>10.3</v>
      </c>
      <c r="F16" s="43">
        <v>10.3</v>
      </c>
      <c r="G16" s="43">
        <v>10.3</v>
      </c>
      <c r="H16" s="43">
        <v>10.3</v>
      </c>
      <c r="I16" s="43">
        <v>10.3</v>
      </c>
      <c r="J16" s="43">
        <v>10.3</v>
      </c>
      <c r="K16" s="43">
        <v>10.3</v>
      </c>
      <c r="L16" s="43">
        <v>10.3</v>
      </c>
      <c r="M16" s="43">
        <v>10.3</v>
      </c>
      <c r="N16" s="43">
        <v>10.3</v>
      </c>
      <c r="O16" s="43">
        <v>10.3</v>
      </c>
      <c r="P16" s="43">
        <v>10.3</v>
      </c>
      <c r="Q16" s="43">
        <v>10.3</v>
      </c>
      <c r="R16" s="43">
        <v>10.3</v>
      </c>
      <c r="S16" s="43">
        <v>10.3</v>
      </c>
      <c r="T16" s="43">
        <v>10.3</v>
      </c>
      <c r="U16" s="43">
        <v>10.3</v>
      </c>
      <c r="V16" s="43">
        <v>10.3</v>
      </c>
      <c r="W16" s="43">
        <v>10.3</v>
      </c>
      <c r="X16" s="43">
        <v>10.3</v>
      </c>
      <c r="Y16" s="43">
        <v>9.6</v>
      </c>
      <c r="Z16" s="43">
        <v>9.6</v>
      </c>
      <c r="AA16" s="43">
        <v>9.6</v>
      </c>
      <c r="AB16" s="43">
        <v>9.6</v>
      </c>
      <c r="AC16" s="43">
        <v>9.6</v>
      </c>
      <c r="AD16" s="43">
        <v>9.6</v>
      </c>
      <c r="AE16" s="43">
        <v>9.6</v>
      </c>
      <c r="AF16" s="43">
        <v>9.6</v>
      </c>
      <c r="AG16" s="48">
        <v>71</v>
      </c>
      <c r="AH16" s="46">
        <f t="shared" si="2"/>
        <v>10.3</v>
      </c>
      <c r="AI16" s="47">
        <f t="shared" si="3"/>
        <v>9.6</v>
      </c>
      <c r="AK16" s="49"/>
      <c r="AL16" s="52" t="s">
        <v>7</v>
      </c>
      <c r="AM16" s="57">
        <f t="shared" ref="AM16:AR16" si="4">B71</f>
        <v>725.5999999999998</v>
      </c>
      <c r="AN16" s="57">
        <f t="shared" si="4"/>
        <v>727.39999999999975</v>
      </c>
      <c r="AO16" s="57">
        <f t="shared" si="4"/>
        <v>727.69999999999993</v>
      </c>
      <c r="AP16" s="57">
        <f t="shared" si="4"/>
        <v>727.69999999999993</v>
      </c>
      <c r="AQ16" s="57">
        <f t="shared" si="4"/>
        <v>727.69999999999993</v>
      </c>
      <c r="AR16" s="57">
        <f t="shared" si="4"/>
        <v>734.99999999999977</v>
      </c>
      <c r="AS16" s="57">
        <f>I71</f>
        <v>732.29999999999984</v>
      </c>
      <c r="AT16" s="57">
        <f>K71</f>
        <v>736.79999999999984</v>
      </c>
      <c r="AU16" s="57">
        <f t="shared" ref="AU16:BD16" si="5">M71</f>
        <v>736.79999999999984</v>
      </c>
      <c r="AV16" s="57">
        <f t="shared" si="5"/>
        <v>736.79999999999984</v>
      </c>
      <c r="AW16" s="57">
        <f t="shared" si="5"/>
        <v>732.89999999999986</v>
      </c>
      <c r="AX16" s="57">
        <f t="shared" si="5"/>
        <v>732.89999999999986</v>
      </c>
      <c r="AY16" s="57">
        <f t="shared" si="5"/>
        <v>732.89999999999986</v>
      </c>
      <c r="AZ16" s="57">
        <f t="shared" si="5"/>
        <v>732.89999999999986</v>
      </c>
      <c r="BA16" s="57">
        <f t="shared" si="5"/>
        <v>732.89999999999986</v>
      </c>
      <c r="BB16" s="57">
        <f t="shared" si="5"/>
        <v>715.59999999999991</v>
      </c>
      <c r="BC16" s="57">
        <f t="shared" si="5"/>
        <v>715.59999999999991</v>
      </c>
      <c r="BD16" s="57">
        <f t="shared" si="5"/>
        <v>715.59999999999991</v>
      </c>
      <c r="BE16" s="58">
        <f>X71</f>
        <v>715.59999999999991</v>
      </c>
      <c r="BF16" s="58">
        <f>Z71</f>
        <v>751.39999999999986</v>
      </c>
      <c r="BG16" s="58">
        <f>AB71</f>
        <v>732.0999999999998</v>
      </c>
      <c r="BH16" s="58">
        <f>AD71</f>
        <v>732.0999999999998</v>
      </c>
      <c r="BI16" s="58">
        <f>AE71</f>
        <v>732.0999999999998</v>
      </c>
      <c r="BJ16" s="58">
        <f>AF71</f>
        <v>732.0999999999998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22.1</v>
      </c>
      <c r="C17" s="44">
        <v>22.1</v>
      </c>
      <c r="D17" s="44">
        <v>18</v>
      </c>
      <c r="E17" s="44">
        <v>18</v>
      </c>
      <c r="F17" s="44">
        <v>18</v>
      </c>
      <c r="G17" s="44">
        <v>18</v>
      </c>
      <c r="H17" s="44">
        <v>18</v>
      </c>
      <c r="I17" s="44">
        <v>18</v>
      </c>
      <c r="J17" s="44">
        <v>18</v>
      </c>
      <c r="K17" s="44">
        <v>18</v>
      </c>
      <c r="L17" s="44">
        <v>18</v>
      </c>
      <c r="M17" s="44">
        <v>18</v>
      </c>
      <c r="N17" s="44">
        <v>18</v>
      </c>
      <c r="O17" s="44">
        <v>18</v>
      </c>
      <c r="P17" s="44">
        <v>18</v>
      </c>
      <c r="Q17" s="44">
        <v>18</v>
      </c>
      <c r="R17" s="44">
        <v>18</v>
      </c>
      <c r="S17" s="44">
        <v>18</v>
      </c>
      <c r="T17" s="44">
        <v>15</v>
      </c>
      <c r="U17" s="44">
        <v>15</v>
      </c>
      <c r="V17" s="44">
        <v>15</v>
      </c>
      <c r="W17" s="44">
        <v>15</v>
      </c>
      <c r="X17" s="44">
        <v>15</v>
      </c>
      <c r="Y17" s="44">
        <v>15</v>
      </c>
      <c r="Z17" s="44">
        <v>15</v>
      </c>
      <c r="AA17" s="44">
        <v>15</v>
      </c>
      <c r="AB17" s="44">
        <v>15</v>
      </c>
      <c r="AC17" s="44">
        <v>15</v>
      </c>
      <c r="AD17" s="44">
        <v>15</v>
      </c>
      <c r="AE17" s="44">
        <v>15</v>
      </c>
      <c r="AF17" s="44">
        <v>15</v>
      </c>
      <c r="AG17" s="45">
        <v>54</v>
      </c>
      <c r="AH17" s="46">
        <f t="shared" si="2"/>
        <v>22.1</v>
      </c>
      <c r="AI17" s="47">
        <f t="shared" si="3"/>
        <v>15</v>
      </c>
      <c r="AK17" s="49"/>
      <c r="AL17" s="52" t="s">
        <v>29</v>
      </c>
      <c r="AM17" s="57">
        <f t="shared" ref="AM17:AR17" si="6">B78</f>
        <v>107.5</v>
      </c>
      <c r="AN17" s="57">
        <f t="shared" si="6"/>
        <v>107.5</v>
      </c>
      <c r="AO17" s="57">
        <f t="shared" si="6"/>
        <v>127</v>
      </c>
      <c r="AP17" s="57">
        <f t="shared" si="6"/>
        <v>127</v>
      </c>
      <c r="AQ17" s="57">
        <f t="shared" si="6"/>
        <v>127</v>
      </c>
      <c r="AR17" s="57">
        <f t="shared" si="6"/>
        <v>129</v>
      </c>
      <c r="AS17" s="57">
        <f>I78</f>
        <v>251.39999999999998</v>
      </c>
      <c r="AT17" s="57">
        <f>K78</f>
        <v>409.2</v>
      </c>
      <c r="AU17" s="57">
        <f t="shared" ref="AU17:BD17" si="7">M78</f>
        <v>468.9</v>
      </c>
      <c r="AV17" s="57">
        <f t="shared" si="7"/>
        <v>299.89999999999998</v>
      </c>
      <c r="AW17" s="57">
        <f t="shared" si="7"/>
        <v>147.99999999999997</v>
      </c>
      <c r="AX17" s="57">
        <f t="shared" si="7"/>
        <v>107.9</v>
      </c>
      <c r="AY17" s="57">
        <f t="shared" si="7"/>
        <v>110.1</v>
      </c>
      <c r="AZ17" s="57">
        <f t="shared" si="7"/>
        <v>110.1</v>
      </c>
      <c r="BA17" s="57">
        <f t="shared" si="7"/>
        <v>110.1</v>
      </c>
      <c r="BB17" s="57">
        <f t="shared" si="7"/>
        <v>140.30000000000001</v>
      </c>
      <c r="BC17" s="57">
        <f t="shared" si="7"/>
        <v>140.30000000000001</v>
      </c>
      <c r="BD17" s="57">
        <f t="shared" si="7"/>
        <v>170.49999999999997</v>
      </c>
      <c r="BE17" s="58">
        <f>X78</f>
        <v>283.10000000000002</v>
      </c>
      <c r="BF17" s="58">
        <f>Z78</f>
        <v>440.4</v>
      </c>
      <c r="BG17" s="58">
        <f>AB78</f>
        <v>440.4</v>
      </c>
      <c r="BH17" s="58">
        <f>AD78</f>
        <v>233.19999999999996</v>
      </c>
      <c r="BI17" s="58">
        <f>AE78</f>
        <v>190.49999999999997</v>
      </c>
      <c r="BJ17" s="58">
        <f>AF78</f>
        <v>160.99999999999997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10.199999999999999</v>
      </c>
      <c r="C18" s="44">
        <v>10.199999999999999</v>
      </c>
      <c r="D18" s="44">
        <v>11</v>
      </c>
      <c r="E18" s="44">
        <v>11</v>
      </c>
      <c r="F18" s="44">
        <v>11</v>
      </c>
      <c r="G18" s="44">
        <v>11</v>
      </c>
      <c r="H18" s="44">
        <v>11</v>
      </c>
      <c r="I18" s="44">
        <v>11</v>
      </c>
      <c r="J18" s="44">
        <v>11</v>
      </c>
      <c r="K18" s="44">
        <v>11</v>
      </c>
      <c r="L18" s="44">
        <v>11</v>
      </c>
      <c r="M18" s="44">
        <v>11</v>
      </c>
      <c r="N18" s="44">
        <v>11</v>
      </c>
      <c r="O18" s="44">
        <v>11</v>
      </c>
      <c r="P18" s="44">
        <v>11</v>
      </c>
      <c r="Q18" s="44">
        <v>11</v>
      </c>
      <c r="R18" s="44">
        <v>11</v>
      </c>
      <c r="S18" s="44">
        <v>11</v>
      </c>
      <c r="T18" s="44">
        <v>11</v>
      </c>
      <c r="U18" s="44">
        <v>11</v>
      </c>
      <c r="V18" s="44">
        <v>11</v>
      </c>
      <c r="W18" s="44">
        <v>11</v>
      </c>
      <c r="X18" s="44">
        <v>11</v>
      </c>
      <c r="Y18" s="44">
        <v>11.2</v>
      </c>
      <c r="Z18" s="44">
        <v>11.2</v>
      </c>
      <c r="AA18" s="44">
        <v>11.2</v>
      </c>
      <c r="AB18" s="44">
        <v>11.2</v>
      </c>
      <c r="AC18" s="44">
        <v>11.2</v>
      </c>
      <c r="AD18" s="44">
        <v>11.2</v>
      </c>
      <c r="AE18" s="44">
        <v>11.2</v>
      </c>
      <c r="AF18" s="44">
        <v>11.2</v>
      </c>
      <c r="AG18" s="48">
        <v>52.465000000000003</v>
      </c>
      <c r="AH18" s="46">
        <f t="shared" si="2"/>
        <v>11.2</v>
      </c>
      <c r="AI18" s="47">
        <f t="shared" si="3"/>
        <v>10.199999999999999</v>
      </c>
      <c r="AK18" s="49"/>
      <c r="AL18" s="52" t="s">
        <v>31</v>
      </c>
      <c r="AM18" s="57">
        <f t="shared" ref="AM18:AR18" si="8">B92</f>
        <v>90.899999999999991</v>
      </c>
      <c r="AN18" s="57">
        <f t="shared" si="8"/>
        <v>90.899999999999991</v>
      </c>
      <c r="AO18" s="57">
        <f t="shared" si="8"/>
        <v>81.2</v>
      </c>
      <c r="AP18" s="57">
        <f t="shared" si="8"/>
        <v>81.2</v>
      </c>
      <c r="AQ18" s="57">
        <f t="shared" si="8"/>
        <v>174.2</v>
      </c>
      <c r="AR18" s="57">
        <f t="shared" si="8"/>
        <v>190.7</v>
      </c>
      <c r="AS18" s="57">
        <f>I92</f>
        <v>281</v>
      </c>
      <c r="AT18" s="57">
        <f>K92</f>
        <v>305.10000000000002</v>
      </c>
      <c r="AU18" s="57">
        <f t="shared" ref="AU18:BD18" si="9">M92</f>
        <v>315.20000000000005</v>
      </c>
      <c r="AV18" s="57">
        <f t="shared" si="9"/>
        <v>325.90000000000003</v>
      </c>
      <c r="AW18" s="57">
        <f t="shared" si="9"/>
        <v>315.2</v>
      </c>
      <c r="AX18" s="57">
        <f t="shared" si="9"/>
        <v>238.60000000000002</v>
      </c>
      <c r="AY18" s="57">
        <f t="shared" si="9"/>
        <v>232.1</v>
      </c>
      <c r="AZ18" s="57">
        <f t="shared" si="9"/>
        <v>265.49999999999994</v>
      </c>
      <c r="BA18" s="57">
        <f t="shared" si="9"/>
        <v>258.10000000000002</v>
      </c>
      <c r="BB18" s="57">
        <f t="shared" si="9"/>
        <v>242.1</v>
      </c>
      <c r="BC18" s="57">
        <f t="shared" si="9"/>
        <v>242.1</v>
      </c>
      <c r="BD18" s="57">
        <f t="shared" si="9"/>
        <v>242.1</v>
      </c>
      <c r="BE18" s="58">
        <f>X92</f>
        <v>232</v>
      </c>
      <c r="BF18" s="58">
        <f>Z92</f>
        <v>306.39999999999998</v>
      </c>
      <c r="BG18" s="58">
        <f>AB92</f>
        <v>301.89999999999998</v>
      </c>
      <c r="BH18" s="58">
        <f>AD92</f>
        <v>261.89999999999998</v>
      </c>
      <c r="BI18" s="58">
        <f>AE92</f>
        <v>261.89999999999998</v>
      </c>
      <c r="BJ18" s="58">
        <f>AF92</f>
        <v>251.9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10.5</v>
      </c>
      <c r="C19" s="44">
        <v>10.5</v>
      </c>
      <c r="D19" s="44">
        <v>13.1</v>
      </c>
      <c r="E19" s="44">
        <v>13.1</v>
      </c>
      <c r="F19" s="44">
        <v>13.1</v>
      </c>
      <c r="G19" s="44">
        <v>13.1</v>
      </c>
      <c r="H19" s="44">
        <v>13.1</v>
      </c>
      <c r="I19" s="44">
        <v>13.1</v>
      </c>
      <c r="J19" s="44">
        <v>13.1</v>
      </c>
      <c r="K19" s="44">
        <v>13.1</v>
      </c>
      <c r="L19" s="44">
        <v>13.1</v>
      </c>
      <c r="M19" s="44">
        <v>13.1</v>
      </c>
      <c r="N19" s="44">
        <v>13.1</v>
      </c>
      <c r="O19" s="44">
        <v>13.1</v>
      </c>
      <c r="P19" s="44">
        <v>13.1</v>
      </c>
      <c r="Q19" s="44">
        <v>13.1</v>
      </c>
      <c r="R19" s="44">
        <v>13.1</v>
      </c>
      <c r="S19" s="44">
        <v>13.1</v>
      </c>
      <c r="T19" s="44">
        <v>13.1</v>
      </c>
      <c r="U19" s="44">
        <v>13.1</v>
      </c>
      <c r="V19" s="44">
        <v>13.1</v>
      </c>
      <c r="W19" s="44">
        <v>13.1</v>
      </c>
      <c r="X19" s="44">
        <v>13.1</v>
      </c>
      <c r="Y19" s="44">
        <v>13.1</v>
      </c>
      <c r="Z19" s="44">
        <v>13.1</v>
      </c>
      <c r="AA19" s="44">
        <v>13.1</v>
      </c>
      <c r="AB19" s="44">
        <v>13.1</v>
      </c>
      <c r="AC19" s="44">
        <v>13.1</v>
      </c>
      <c r="AD19" s="44">
        <v>13.1</v>
      </c>
      <c r="AE19" s="44">
        <v>13.1</v>
      </c>
      <c r="AF19" s="44">
        <v>13.1</v>
      </c>
      <c r="AG19" s="48">
        <v>52.4</v>
      </c>
      <c r="AH19" s="46">
        <f t="shared" si="2"/>
        <v>13.1</v>
      </c>
      <c r="AI19" s="47">
        <f t="shared" si="3"/>
        <v>10.5</v>
      </c>
      <c r="AK19" s="49"/>
      <c r="AL19" s="52" t="s">
        <v>33</v>
      </c>
      <c r="AM19" s="57">
        <f t="shared" ref="AM19:AR19" si="10">B108</f>
        <v>294.2</v>
      </c>
      <c r="AN19" s="57">
        <f t="shared" si="10"/>
        <v>269.90000000000003</v>
      </c>
      <c r="AO19" s="57">
        <f t="shared" si="10"/>
        <v>186</v>
      </c>
      <c r="AP19" s="57">
        <f t="shared" si="10"/>
        <v>189</v>
      </c>
      <c r="AQ19" s="57">
        <f t="shared" si="10"/>
        <v>132</v>
      </c>
      <c r="AR19" s="57">
        <f t="shared" si="10"/>
        <v>155.4</v>
      </c>
      <c r="AS19" s="57">
        <f>I108</f>
        <v>155.69999999999999</v>
      </c>
      <c r="AT19" s="57">
        <f>K108</f>
        <v>155.4</v>
      </c>
      <c r="AU19" s="57">
        <f t="shared" ref="AU19:BD19" si="11">M108</f>
        <v>211.89999999999998</v>
      </c>
      <c r="AV19" s="57">
        <f t="shared" si="11"/>
        <v>198.1</v>
      </c>
      <c r="AW19" s="57">
        <f t="shared" si="11"/>
        <v>383.7</v>
      </c>
      <c r="AX19" s="57">
        <f t="shared" si="11"/>
        <v>418.79999999999995</v>
      </c>
      <c r="AY19" s="57">
        <f t="shared" si="11"/>
        <v>362.4</v>
      </c>
      <c r="AZ19" s="57">
        <f t="shared" si="11"/>
        <v>358.2</v>
      </c>
      <c r="BA19" s="57">
        <f t="shared" si="11"/>
        <v>403.39999999999992</v>
      </c>
      <c r="BB19" s="57">
        <f t="shared" si="11"/>
        <v>387.6</v>
      </c>
      <c r="BC19" s="57">
        <f t="shared" si="11"/>
        <v>421.6</v>
      </c>
      <c r="BD19" s="57">
        <f t="shared" si="11"/>
        <v>395.1</v>
      </c>
      <c r="BE19" s="58">
        <f>X108</f>
        <v>302</v>
      </c>
      <c r="BF19" s="58">
        <f>Z108</f>
        <v>357.50000000000006</v>
      </c>
      <c r="BG19" s="58">
        <f>AB108</f>
        <v>291.7</v>
      </c>
      <c r="BH19" s="58">
        <f>AD108</f>
        <v>246.59999999999997</v>
      </c>
      <c r="BI19" s="58">
        <f>AE108</f>
        <v>130.4</v>
      </c>
      <c r="BJ19" s="58">
        <f>AF108</f>
        <v>137.80000000000001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13.2</v>
      </c>
      <c r="C20" s="44">
        <v>13.2</v>
      </c>
      <c r="D20" s="44">
        <v>13.2</v>
      </c>
      <c r="E20" s="44">
        <v>13.2</v>
      </c>
      <c r="F20" s="44">
        <v>13.2</v>
      </c>
      <c r="G20" s="44">
        <v>13.2</v>
      </c>
      <c r="H20" s="44">
        <v>13.2</v>
      </c>
      <c r="I20" s="44">
        <v>13.2</v>
      </c>
      <c r="J20" s="44">
        <v>13.2</v>
      </c>
      <c r="K20" s="44">
        <v>13.2</v>
      </c>
      <c r="L20" s="44">
        <v>13.2</v>
      </c>
      <c r="M20" s="44">
        <v>13.2</v>
      </c>
      <c r="N20" s="44">
        <v>13.2</v>
      </c>
      <c r="O20" s="44">
        <v>13.2</v>
      </c>
      <c r="P20" s="44">
        <v>13.2</v>
      </c>
      <c r="Q20" s="44">
        <v>13.2</v>
      </c>
      <c r="R20" s="44">
        <v>13.2</v>
      </c>
      <c r="S20" s="44">
        <v>13.2</v>
      </c>
      <c r="T20" s="44">
        <v>13.2</v>
      </c>
      <c r="U20" s="44">
        <v>13.2</v>
      </c>
      <c r="V20" s="44">
        <v>13.2</v>
      </c>
      <c r="W20" s="44">
        <v>13.2</v>
      </c>
      <c r="X20" s="44">
        <v>13.2</v>
      </c>
      <c r="Y20" s="44">
        <v>13.2</v>
      </c>
      <c r="Z20" s="44">
        <v>13.2</v>
      </c>
      <c r="AA20" s="44">
        <v>13.2</v>
      </c>
      <c r="AB20" s="44">
        <v>13.2</v>
      </c>
      <c r="AC20" s="44">
        <v>13.2</v>
      </c>
      <c r="AD20" s="44">
        <v>13.2</v>
      </c>
      <c r="AE20" s="44">
        <v>13.2</v>
      </c>
      <c r="AF20" s="44">
        <v>13.2</v>
      </c>
      <c r="AG20" s="48">
        <v>50</v>
      </c>
      <c r="AH20" s="46">
        <f t="shared" si="2"/>
        <v>13.2</v>
      </c>
      <c r="AI20" s="47">
        <f t="shared" si="3"/>
        <v>13.2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17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24.3</v>
      </c>
      <c r="C21" s="44">
        <v>24.3</v>
      </c>
      <c r="D21" s="44">
        <v>24.3</v>
      </c>
      <c r="E21" s="44">
        <v>24.3</v>
      </c>
      <c r="F21" s="44">
        <v>24.3</v>
      </c>
      <c r="G21" s="44">
        <v>24.3</v>
      </c>
      <c r="H21" s="44">
        <v>24.3</v>
      </c>
      <c r="I21" s="44">
        <v>24.3</v>
      </c>
      <c r="J21" s="44">
        <v>24.3</v>
      </c>
      <c r="K21" s="44">
        <v>24.3</v>
      </c>
      <c r="L21" s="44">
        <v>24.3</v>
      </c>
      <c r="M21" s="44">
        <v>24.3</v>
      </c>
      <c r="N21" s="44">
        <v>24.3</v>
      </c>
      <c r="O21" s="44">
        <v>24.3</v>
      </c>
      <c r="P21" s="44">
        <v>24.3</v>
      </c>
      <c r="Q21" s="44">
        <v>24.3</v>
      </c>
      <c r="R21" s="44">
        <v>24.3</v>
      </c>
      <c r="S21" s="44">
        <v>24.3</v>
      </c>
      <c r="T21" s="44">
        <v>24.3</v>
      </c>
      <c r="U21" s="44">
        <v>24.3</v>
      </c>
      <c r="V21" s="44">
        <v>24.3</v>
      </c>
      <c r="W21" s="44">
        <v>24.3</v>
      </c>
      <c r="X21" s="44">
        <v>24.3</v>
      </c>
      <c r="Y21" s="44">
        <v>24.3</v>
      </c>
      <c r="Z21" s="44">
        <v>24.3</v>
      </c>
      <c r="AA21" s="44">
        <v>24.3</v>
      </c>
      <c r="AB21" s="44">
        <v>24.3</v>
      </c>
      <c r="AC21" s="44">
        <v>24.3</v>
      </c>
      <c r="AD21" s="44">
        <v>24.3</v>
      </c>
      <c r="AE21" s="44">
        <v>24.3</v>
      </c>
      <c r="AF21" s="44">
        <v>24.3</v>
      </c>
      <c r="AG21" s="48">
        <v>45</v>
      </c>
      <c r="AH21" s="46">
        <f t="shared" si="2"/>
        <v>24.3</v>
      </c>
      <c r="AI21" s="47">
        <f t="shared" si="3"/>
        <v>24.3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33</v>
      </c>
      <c r="C22" s="44">
        <v>33</v>
      </c>
      <c r="D22" s="44">
        <v>23</v>
      </c>
      <c r="E22" s="44">
        <v>23</v>
      </c>
      <c r="F22" s="44">
        <v>23</v>
      </c>
      <c r="G22" s="44">
        <v>23</v>
      </c>
      <c r="H22" s="44">
        <v>23</v>
      </c>
      <c r="I22" s="44">
        <v>23</v>
      </c>
      <c r="J22" s="44">
        <v>23</v>
      </c>
      <c r="K22" s="44">
        <v>23</v>
      </c>
      <c r="L22" s="44">
        <v>23</v>
      </c>
      <c r="M22" s="44">
        <v>23</v>
      </c>
      <c r="N22" s="44">
        <v>23</v>
      </c>
      <c r="O22" s="44">
        <v>23</v>
      </c>
      <c r="P22" s="44">
        <v>23</v>
      </c>
      <c r="Q22" s="44">
        <v>23</v>
      </c>
      <c r="R22" s="44">
        <v>23</v>
      </c>
      <c r="S22" s="44">
        <v>23</v>
      </c>
      <c r="T22" s="44">
        <v>23</v>
      </c>
      <c r="U22" s="44">
        <v>23</v>
      </c>
      <c r="V22" s="44">
        <v>23</v>
      </c>
      <c r="W22" s="44">
        <v>23</v>
      </c>
      <c r="X22" s="44">
        <v>23</v>
      </c>
      <c r="Y22" s="44">
        <v>23</v>
      </c>
      <c r="Z22" s="44">
        <v>23</v>
      </c>
      <c r="AA22" s="44">
        <v>23</v>
      </c>
      <c r="AB22" s="44">
        <v>23</v>
      </c>
      <c r="AC22" s="44">
        <v>23</v>
      </c>
      <c r="AD22" s="44">
        <v>23</v>
      </c>
      <c r="AE22" s="44">
        <v>23</v>
      </c>
      <c r="AF22" s="44">
        <v>23</v>
      </c>
      <c r="AG22" s="48">
        <v>44</v>
      </c>
      <c r="AH22" s="46">
        <f t="shared" si="2"/>
        <v>33</v>
      </c>
      <c r="AI22" s="47">
        <f t="shared" si="3"/>
        <v>23</v>
      </c>
      <c r="AK22" s="49"/>
      <c r="AL22" s="59" t="s">
        <v>39</v>
      </c>
      <c r="AM22" s="60">
        <f t="shared" ref="AM22:BJ22" si="16">SUM(AM16:AM21)</f>
        <v>1218.1999999999998</v>
      </c>
      <c r="AN22" s="60">
        <f t="shared" si="16"/>
        <v>1195.6999999999998</v>
      </c>
      <c r="AO22" s="60">
        <f t="shared" si="16"/>
        <v>1121.9000000000001</v>
      </c>
      <c r="AP22" s="60">
        <f t="shared" si="16"/>
        <v>1124.9000000000001</v>
      </c>
      <c r="AQ22" s="60">
        <f t="shared" si="16"/>
        <v>1160.8999999999999</v>
      </c>
      <c r="AR22" s="60">
        <f t="shared" si="16"/>
        <v>1210.0999999999999</v>
      </c>
      <c r="AS22" s="60">
        <f t="shared" si="16"/>
        <v>1420.3999999999999</v>
      </c>
      <c r="AT22" s="60">
        <f t="shared" si="16"/>
        <v>1606.5</v>
      </c>
      <c r="AU22" s="60">
        <f t="shared" si="16"/>
        <v>1732.7999999999997</v>
      </c>
      <c r="AV22" s="60">
        <f t="shared" si="16"/>
        <v>1560.6999999999998</v>
      </c>
      <c r="AW22" s="60">
        <f t="shared" si="16"/>
        <v>1579.8</v>
      </c>
      <c r="AX22" s="60">
        <f t="shared" si="16"/>
        <v>1498.1999999999998</v>
      </c>
      <c r="AY22" s="60">
        <f t="shared" si="16"/>
        <v>1437.5</v>
      </c>
      <c r="AZ22" s="60">
        <f t="shared" si="16"/>
        <v>1466.6999999999998</v>
      </c>
      <c r="BA22" s="60">
        <f t="shared" si="16"/>
        <v>1504.4999999999998</v>
      </c>
      <c r="BB22" s="60">
        <f t="shared" si="16"/>
        <v>1485.6</v>
      </c>
      <c r="BC22" s="60">
        <f t="shared" si="16"/>
        <v>1519.6</v>
      </c>
      <c r="BD22" s="60">
        <f t="shared" si="16"/>
        <v>1523.2999999999997</v>
      </c>
      <c r="BE22" s="60">
        <f t="shared" si="16"/>
        <v>1532.6999999999998</v>
      </c>
      <c r="BF22" s="60">
        <f t="shared" si="16"/>
        <v>1872.6999999999998</v>
      </c>
      <c r="BG22" s="60">
        <f t="shared" si="16"/>
        <v>1766.0999999999997</v>
      </c>
      <c r="BH22" s="60">
        <f t="shared" si="16"/>
        <v>1473.7999999999997</v>
      </c>
      <c r="BI22" s="60">
        <f t="shared" si="16"/>
        <v>1314.8999999999999</v>
      </c>
      <c r="BJ22" s="60">
        <f t="shared" si="16"/>
        <v>1282.7999999999997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12</v>
      </c>
      <c r="C23" s="44">
        <v>12</v>
      </c>
      <c r="D23" s="44">
        <v>11</v>
      </c>
      <c r="E23" s="44">
        <v>11</v>
      </c>
      <c r="F23" s="44">
        <v>11</v>
      </c>
      <c r="G23" s="44">
        <v>11</v>
      </c>
      <c r="H23" s="44">
        <v>11</v>
      </c>
      <c r="I23" s="44">
        <v>11</v>
      </c>
      <c r="J23" s="44">
        <v>11</v>
      </c>
      <c r="K23" s="44">
        <v>11</v>
      </c>
      <c r="L23" s="44">
        <v>11</v>
      </c>
      <c r="M23" s="44">
        <v>11</v>
      </c>
      <c r="N23" s="44">
        <v>11</v>
      </c>
      <c r="O23" s="44">
        <v>11</v>
      </c>
      <c r="P23" s="44">
        <v>11</v>
      </c>
      <c r="Q23" s="44">
        <v>11</v>
      </c>
      <c r="R23" s="44">
        <v>11</v>
      </c>
      <c r="S23" s="44">
        <v>11</v>
      </c>
      <c r="T23" s="44">
        <v>11</v>
      </c>
      <c r="U23" s="44">
        <v>11</v>
      </c>
      <c r="V23" s="44">
        <v>11</v>
      </c>
      <c r="W23" s="44">
        <v>11</v>
      </c>
      <c r="X23" s="44">
        <v>11</v>
      </c>
      <c r="Y23" s="44">
        <v>11</v>
      </c>
      <c r="Z23" s="44">
        <v>11</v>
      </c>
      <c r="AA23" s="44">
        <v>11</v>
      </c>
      <c r="AB23" s="44">
        <v>11</v>
      </c>
      <c r="AC23" s="44">
        <v>11</v>
      </c>
      <c r="AD23" s="44">
        <v>11</v>
      </c>
      <c r="AE23" s="44">
        <v>11</v>
      </c>
      <c r="AF23" s="44">
        <v>11</v>
      </c>
      <c r="AG23" s="48">
        <v>42</v>
      </c>
      <c r="AH23" s="46">
        <f t="shared" si="2"/>
        <v>12</v>
      </c>
      <c r="AI23" s="47">
        <f t="shared" si="3"/>
        <v>11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-50</v>
      </c>
      <c r="AR23" s="60">
        <f t="shared" si="17"/>
        <v>0</v>
      </c>
      <c r="AS23" s="60">
        <f>I123*-1</f>
        <v>-55.2</v>
      </c>
      <c r="AT23" s="60">
        <f>K123*-1</f>
        <v>-62.6</v>
      </c>
      <c r="AU23" s="60">
        <f t="shared" ref="AU23:BD23" si="18">M123*-1</f>
        <v>-91.2</v>
      </c>
      <c r="AV23" s="60">
        <f t="shared" si="18"/>
        <v>-44.9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-87.4</v>
      </c>
      <c r="BJ23" s="60">
        <f>AF123*-1</f>
        <v>-64.5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14.5</v>
      </c>
      <c r="C24" s="44">
        <v>14.5</v>
      </c>
      <c r="D24" s="44">
        <v>14.5</v>
      </c>
      <c r="E24" s="44">
        <v>14.5</v>
      </c>
      <c r="F24" s="44">
        <v>14.5</v>
      </c>
      <c r="G24" s="44">
        <v>14.5</v>
      </c>
      <c r="H24" s="44">
        <v>14.5</v>
      </c>
      <c r="I24" s="44">
        <v>14.5</v>
      </c>
      <c r="J24" s="44">
        <v>14.5</v>
      </c>
      <c r="K24" s="44">
        <v>14.5</v>
      </c>
      <c r="L24" s="44">
        <v>14.5</v>
      </c>
      <c r="M24" s="44">
        <v>14.5</v>
      </c>
      <c r="N24" s="44">
        <v>14.5</v>
      </c>
      <c r="O24" s="44">
        <v>14.5</v>
      </c>
      <c r="P24" s="44">
        <v>14.5</v>
      </c>
      <c r="Q24" s="44">
        <v>14.5</v>
      </c>
      <c r="R24" s="44">
        <v>14.5</v>
      </c>
      <c r="S24" s="44">
        <v>14.5</v>
      </c>
      <c r="T24" s="44">
        <v>14.5</v>
      </c>
      <c r="U24" s="44">
        <v>14.5</v>
      </c>
      <c r="V24" s="44">
        <v>14.5</v>
      </c>
      <c r="W24" s="44">
        <v>14.5</v>
      </c>
      <c r="X24" s="44">
        <v>14.5</v>
      </c>
      <c r="Y24" s="44">
        <v>14.5</v>
      </c>
      <c r="Z24" s="44">
        <v>14.5</v>
      </c>
      <c r="AA24" s="44">
        <v>14.5</v>
      </c>
      <c r="AB24" s="44">
        <v>14.5</v>
      </c>
      <c r="AC24" s="44">
        <v>14.5</v>
      </c>
      <c r="AD24" s="44">
        <v>14.5</v>
      </c>
      <c r="AE24" s="44">
        <v>14.5</v>
      </c>
      <c r="AF24" s="44">
        <v>14.5</v>
      </c>
      <c r="AG24" s="48">
        <v>40</v>
      </c>
      <c r="AH24" s="46">
        <f t="shared" si="2"/>
        <v>14.5</v>
      </c>
      <c r="AI24" s="47">
        <f t="shared" si="3"/>
        <v>14.5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10.7</v>
      </c>
      <c r="C25" s="44">
        <v>10.7</v>
      </c>
      <c r="D25" s="44">
        <v>10.7</v>
      </c>
      <c r="E25" s="44">
        <v>10.7</v>
      </c>
      <c r="F25" s="44">
        <v>10.7</v>
      </c>
      <c r="G25" s="44">
        <v>10.7</v>
      </c>
      <c r="H25" s="44">
        <v>10.7</v>
      </c>
      <c r="I25" s="44">
        <v>10.7</v>
      </c>
      <c r="J25" s="44">
        <v>10.7</v>
      </c>
      <c r="K25" s="44">
        <v>10.7</v>
      </c>
      <c r="L25" s="44">
        <v>10.7</v>
      </c>
      <c r="M25" s="44">
        <v>10.7</v>
      </c>
      <c r="N25" s="44">
        <v>10.7</v>
      </c>
      <c r="O25" s="44">
        <v>10.7</v>
      </c>
      <c r="P25" s="44">
        <v>10.7</v>
      </c>
      <c r="Q25" s="44">
        <v>10.7</v>
      </c>
      <c r="R25" s="44">
        <v>10.7</v>
      </c>
      <c r="S25" s="44">
        <v>10.7</v>
      </c>
      <c r="T25" s="44">
        <v>10.7</v>
      </c>
      <c r="U25" s="44">
        <v>10.7</v>
      </c>
      <c r="V25" s="44">
        <v>10.7</v>
      </c>
      <c r="W25" s="44">
        <v>10.7</v>
      </c>
      <c r="X25" s="44">
        <v>10.7</v>
      </c>
      <c r="Y25" s="44">
        <v>10.7</v>
      </c>
      <c r="Z25" s="44">
        <v>10.7</v>
      </c>
      <c r="AA25" s="44">
        <v>10.7</v>
      </c>
      <c r="AB25" s="44">
        <v>10.7</v>
      </c>
      <c r="AC25" s="44">
        <v>10.7</v>
      </c>
      <c r="AD25" s="44">
        <v>10.7</v>
      </c>
      <c r="AE25" s="44">
        <v>10.7</v>
      </c>
      <c r="AF25" s="44">
        <v>10.7</v>
      </c>
      <c r="AG25" s="48">
        <v>38.46</v>
      </c>
      <c r="AH25" s="46">
        <f t="shared" si="2"/>
        <v>10.7</v>
      </c>
      <c r="AI25" s="47">
        <f t="shared" si="3"/>
        <v>10.7</v>
      </c>
      <c r="AK25" s="49"/>
      <c r="AL25" s="59" t="s">
        <v>44</v>
      </c>
      <c r="AM25" s="60">
        <f t="shared" ref="AM25:BJ25" si="19">AM22+AM23</f>
        <v>1218.1999999999998</v>
      </c>
      <c r="AN25" s="60">
        <f t="shared" si="19"/>
        <v>1195.6999999999998</v>
      </c>
      <c r="AO25" s="60">
        <f t="shared" si="19"/>
        <v>1121.9000000000001</v>
      </c>
      <c r="AP25" s="60">
        <f t="shared" si="19"/>
        <v>1124.9000000000001</v>
      </c>
      <c r="AQ25" s="60">
        <f t="shared" si="19"/>
        <v>1110.8999999999999</v>
      </c>
      <c r="AR25" s="60">
        <f t="shared" si="19"/>
        <v>1210.0999999999999</v>
      </c>
      <c r="AS25" s="60">
        <f t="shared" si="19"/>
        <v>1365.1999999999998</v>
      </c>
      <c r="AT25" s="60">
        <f t="shared" si="19"/>
        <v>1543.9</v>
      </c>
      <c r="AU25" s="60">
        <f t="shared" si="19"/>
        <v>1641.5999999999997</v>
      </c>
      <c r="AV25" s="60">
        <f t="shared" si="19"/>
        <v>1515.7999999999997</v>
      </c>
      <c r="AW25" s="60">
        <f t="shared" si="19"/>
        <v>1579.8</v>
      </c>
      <c r="AX25" s="60">
        <f t="shared" si="19"/>
        <v>1498.1999999999998</v>
      </c>
      <c r="AY25" s="60">
        <f t="shared" si="19"/>
        <v>1437.5</v>
      </c>
      <c r="AZ25" s="60">
        <f t="shared" si="19"/>
        <v>1466.6999999999998</v>
      </c>
      <c r="BA25" s="60">
        <f t="shared" si="19"/>
        <v>1504.4999999999998</v>
      </c>
      <c r="BB25" s="60">
        <f t="shared" si="19"/>
        <v>1485.6</v>
      </c>
      <c r="BC25" s="60">
        <f t="shared" si="19"/>
        <v>1519.6</v>
      </c>
      <c r="BD25" s="60">
        <f t="shared" si="19"/>
        <v>1523.2999999999997</v>
      </c>
      <c r="BE25" s="60">
        <f t="shared" si="19"/>
        <v>1532.6999999999998</v>
      </c>
      <c r="BF25" s="60">
        <f t="shared" si="19"/>
        <v>1872.6999999999998</v>
      </c>
      <c r="BG25" s="60">
        <f t="shared" si="19"/>
        <v>1766.0999999999997</v>
      </c>
      <c r="BH25" s="60">
        <f t="shared" si="19"/>
        <v>1473.7999999999997</v>
      </c>
      <c r="BI25" s="60">
        <f t="shared" si="19"/>
        <v>1227.4999999999998</v>
      </c>
      <c r="BJ25" s="60">
        <f t="shared" si="19"/>
        <v>1218.2999999999997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5.2</v>
      </c>
      <c r="C26" s="44">
        <v>5.2</v>
      </c>
      <c r="D26" s="44">
        <v>4.7</v>
      </c>
      <c r="E26" s="44">
        <v>4.7</v>
      </c>
      <c r="F26" s="44">
        <v>4.7</v>
      </c>
      <c r="G26" s="44">
        <v>4.7</v>
      </c>
      <c r="H26" s="44">
        <v>4.7</v>
      </c>
      <c r="I26" s="44">
        <v>4.7</v>
      </c>
      <c r="J26" s="44">
        <v>4.7</v>
      </c>
      <c r="K26" s="44">
        <v>4.7</v>
      </c>
      <c r="L26" s="44">
        <v>4.7</v>
      </c>
      <c r="M26" s="44">
        <v>4.7</v>
      </c>
      <c r="N26" s="44">
        <v>4.7</v>
      </c>
      <c r="O26" s="44">
        <v>4.7</v>
      </c>
      <c r="P26" s="44">
        <v>4.7</v>
      </c>
      <c r="Q26" s="44">
        <v>4.7</v>
      </c>
      <c r="R26" s="44">
        <v>4.7</v>
      </c>
      <c r="S26" s="44">
        <v>4.7</v>
      </c>
      <c r="T26" s="44">
        <v>4.7</v>
      </c>
      <c r="U26" s="44">
        <v>4.7</v>
      </c>
      <c r="V26" s="44">
        <v>4.7</v>
      </c>
      <c r="W26" s="44">
        <v>4.7</v>
      </c>
      <c r="X26" s="44">
        <v>4.7</v>
      </c>
      <c r="Y26" s="44">
        <v>4.7</v>
      </c>
      <c r="Z26" s="44">
        <v>4.7</v>
      </c>
      <c r="AA26" s="44">
        <v>4.7</v>
      </c>
      <c r="AB26" s="44">
        <v>4.7</v>
      </c>
      <c r="AC26" s="44">
        <v>4.7</v>
      </c>
      <c r="AD26" s="44">
        <v>4.7</v>
      </c>
      <c r="AE26" s="44">
        <v>4.7</v>
      </c>
      <c r="AF26" s="44">
        <v>4.7</v>
      </c>
      <c r="AG26" s="61">
        <v>38</v>
      </c>
      <c r="AH26" s="46">
        <f t="shared" si="2"/>
        <v>5.2</v>
      </c>
      <c r="AI26" s="47">
        <f t="shared" si="3"/>
        <v>4.7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13</v>
      </c>
      <c r="C27" s="44">
        <v>13</v>
      </c>
      <c r="D27" s="44">
        <v>13</v>
      </c>
      <c r="E27" s="44">
        <v>13</v>
      </c>
      <c r="F27" s="44">
        <v>13</v>
      </c>
      <c r="G27" s="44">
        <v>13</v>
      </c>
      <c r="H27" s="44">
        <v>13</v>
      </c>
      <c r="I27" s="44">
        <v>13</v>
      </c>
      <c r="J27" s="44">
        <v>13</v>
      </c>
      <c r="K27" s="44">
        <v>13</v>
      </c>
      <c r="L27" s="44">
        <v>13</v>
      </c>
      <c r="M27" s="44">
        <v>13</v>
      </c>
      <c r="N27" s="44">
        <v>13</v>
      </c>
      <c r="O27" s="44">
        <v>13</v>
      </c>
      <c r="P27" s="44">
        <v>13</v>
      </c>
      <c r="Q27" s="44">
        <v>13</v>
      </c>
      <c r="R27" s="44">
        <v>13</v>
      </c>
      <c r="S27" s="44">
        <v>13</v>
      </c>
      <c r="T27" s="44">
        <v>13</v>
      </c>
      <c r="U27" s="44">
        <v>13</v>
      </c>
      <c r="V27" s="44">
        <v>13</v>
      </c>
      <c r="W27" s="44">
        <v>13</v>
      </c>
      <c r="X27" s="44">
        <v>13</v>
      </c>
      <c r="Y27" s="44">
        <v>13</v>
      </c>
      <c r="Z27" s="44">
        <v>13</v>
      </c>
      <c r="AA27" s="44">
        <v>13</v>
      </c>
      <c r="AB27" s="44">
        <v>13</v>
      </c>
      <c r="AC27" s="44">
        <v>13</v>
      </c>
      <c r="AD27" s="44">
        <v>13</v>
      </c>
      <c r="AE27" s="44">
        <v>13</v>
      </c>
      <c r="AF27" s="44">
        <v>13</v>
      </c>
      <c r="AG27" s="48">
        <v>36</v>
      </c>
      <c r="AH27" s="46">
        <f t="shared" si="2"/>
        <v>13</v>
      </c>
      <c r="AI27" s="47">
        <f t="shared" si="3"/>
        <v>13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14.5</v>
      </c>
      <c r="C28" s="44">
        <v>14.5</v>
      </c>
      <c r="D28" s="44">
        <v>14.5</v>
      </c>
      <c r="E28" s="44">
        <v>14.5</v>
      </c>
      <c r="F28" s="44">
        <v>14.5</v>
      </c>
      <c r="G28" s="44">
        <v>14.5</v>
      </c>
      <c r="H28" s="44">
        <v>14.5</v>
      </c>
      <c r="I28" s="44">
        <v>14.5</v>
      </c>
      <c r="J28" s="44">
        <v>14.5</v>
      </c>
      <c r="K28" s="44">
        <v>14.5</v>
      </c>
      <c r="L28" s="44">
        <v>14.5</v>
      </c>
      <c r="M28" s="44">
        <v>14.5</v>
      </c>
      <c r="N28" s="44">
        <v>14.5</v>
      </c>
      <c r="O28" s="44">
        <v>14.5</v>
      </c>
      <c r="P28" s="44">
        <v>14.5</v>
      </c>
      <c r="Q28" s="44">
        <v>14.5</v>
      </c>
      <c r="R28" s="44">
        <v>14.5</v>
      </c>
      <c r="S28" s="44">
        <v>14.5</v>
      </c>
      <c r="T28" s="44">
        <v>14.5</v>
      </c>
      <c r="U28" s="44">
        <v>14.5</v>
      </c>
      <c r="V28" s="44">
        <v>14.5</v>
      </c>
      <c r="W28" s="44">
        <v>14.5</v>
      </c>
      <c r="X28" s="44">
        <v>14.5</v>
      </c>
      <c r="Y28" s="44">
        <v>14.5</v>
      </c>
      <c r="Z28" s="44">
        <v>14.5</v>
      </c>
      <c r="AA28" s="44">
        <v>14.5</v>
      </c>
      <c r="AB28" s="44">
        <v>14.5</v>
      </c>
      <c r="AC28" s="44">
        <v>14.5</v>
      </c>
      <c r="AD28" s="44">
        <v>14.5</v>
      </c>
      <c r="AE28" s="44">
        <v>14.5</v>
      </c>
      <c r="AF28" s="44">
        <v>14.5</v>
      </c>
      <c r="AG28" s="48">
        <v>35.5</v>
      </c>
      <c r="AH28" s="46">
        <f t="shared" si="2"/>
        <v>14.5</v>
      </c>
      <c r="AI28" s="47">
        <f t="shared" si="3"/>
        <v>14.5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14.4</v>
      </c>
      <c r="C30" s="44">
        <v>14.4</v>
      </c>
      <c r="D30" s="44">
        <v>15</v>
      </c>
      <c r="E30" s="44">
        <v>15</v>
      </c>
      <c r="F30" s="44">
        <v>15</v>
      </c>
      <c r="G30" s="44">
        <v>15</v>
      </c>
      <c r="H30" s="44">
        <v>15</v>
      </c>
      <c r="I30" s="44">
        <v>15</v>
      </c>
      <c r="J30" s="44">
        <v>15</v>
      </c>
      <c r="K30" s="44">
        <v>15</v>
      </c>
      <c r="L30" s="44">
        <v>15</v>
      </c>
      <c r="M30" s="44">
        <v>15</v>
      </c>
      <c r="N30" s="44">
        <v>15</v>
      </c>
      <c r="O30" s="44">
        <v>15</v>
      </c>
      <c r="P30" s="44">
        <v>15</v>
      </c>
      <c r="Q30" s="44">
        <v>15</v>
      </c>
      <c r="R30" s="44">
        <v>15</v>
      </c>
      <c r="S30" s="44">
        <v>15</v>
      </c>
      <c r="T30" s="44">
        <v>15</v>
      </c>
      <c r="U30" s="44">
        <v>15</v>
      </c>
      <c r="V30" s="44">
        <v>15</v>
      </c>
      <c r="W30" s="44">
        <v>15</v>
      </c>
      <c r="X30" s="44">
        <v>15</v>
      </c>
      <c r="Y30" s="44">
        <v>15</v>
      </c>
      <c r="Z30" s="44">
        <v>15</v>
      </c>
      <c r="AA30" s="44">
        <v>15</v>
      </c>
      <c r="AB30" s="44">
        <v>15</v>
      </c>
      <c r="AC30" s="44">
        <v>15</v>
      </c>
      <c r="AD30" s="44">
        <v>15</v>
      </c>
      <c r="AE30" s="44">
        <v>15</v>
      </c>
      <c r="AF30" s="44">
        <v>15</v>
      </c>
      <c r="AG30" s="48">
        <v>30</v>
      </c>
      <c r="AH30" s="46">
        <f t="shared" si="2"/>
        <v>15</v>
      </c>
      <c r="AI30" s="47">
        <f t="shared" si="3"/>
        <v>14.4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7.5</v>
      </c>
      <c r="C31" s="44">
        <v>7.5</v>
      </c>
      <c r="D31" s="44">
        <v>7.5</v>
      </c>
      <c r="E31" s="44">
        <v>7.5</v>
      </c>
      <c r="F31" s="44">
        <v>7.5</v>
      </c>
      <c r="G31" s="44">
        <v>7.5</v>
      </c>
      <c r="H31" s="44">
        <v>7.5</v>
      </c>
      <c r="I31" s="44">
        <v>7.5</v>
      </c>
      <c r="J31" s="44">
        <v>7.5</v>
      </c>
      <c r="K31" s="44">
        <v>7.5</v>
      </c>
      <c r="L31" s="44">
        <v>7.5</v>
      </c>
      <c r="M31" s="44">
        <v>7.5</v>
      </c>
      <c r="N31" s="44">
        <v>7.5</v>
      </c>
      <c r="O31" s="44">
        <v>7.5</v>
      </c>
      <c r="P31" s="44">
        <v>7.5</v>
      </c>
      <c r="Q31" s="44">
        <v>7.5</v>
      </c>
      <c r="R31" s="44">
        <v>7.5</v>
      </c>
      <c r="S31" s="44">
        <v>7.5</v>
      </c>
      <c r="T31" s="44">
        <v>7.5</v>
      </c>
      <c r="U31" s="44">
        <v>7.5</v>
      </c>
      <c r="V31" s="44">
        <v>7.5</v>
      </c>
      <c r="W31" s="44">
        <v>7.5</v>
      </c>
      <c r="X31" s="44">
        <v>7.5</v>
      </c>
      <c r="Y31" s="44">
        <v>7.5</v>
      </c>
      <c r="Z31" s="44">
        <v>7.5</v>
      </c>
      <c r="AA31" s="44">
        <v>7.5</v>
      </c>
      <c r="AB31" s="44">
        <v>7.5</v>
      </c>
      <c r="AC31" s="44">
        <v>7.5</v>
      </c>
      <c r="AD31" s="44">
        <v>7.5</v>
      </c>
      <c r="AE31" s="44">
        <v>7.5</v>
      </c>
      <c r="AF31" s="44">
        <v>7.5</v>
      </c>
      <c r="AG31" s="48">
        <v>29.04</v>
      </c>
      <c r="AH31" s="46">
        <f t="shared" si="2"/>
        <v>7.5</v>
      </c>
      <c r="AI31" s="47">
        <f t="shared" si="3"/>
        <v>7.5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9.6</v>
      </c>
      <c r="C32" s="44">
        <v>9.6</v>
      </c>
      <c r="D32" s="44">
        <v>9.6</v>
      </c>
      <c r="E32" s="44">
        <v>9.6</v>
      </c>
      <c r="F32" s="44">
        <v>9.6</v>
      </c>
      <c r="G32" s="44">
        <v>9.6</v>
      </c>
      <c r="H32" s="44">
        <v>9.6</v>
      </c>
      <c r="I32" s="44">
        <v>9.6</v>
      </c>
      <c r="J32" s="44">
        <v>9.6</v>
      </c>
      <c r="K32" s="44">
        <v>9.6</v>
      </c>
      <c r="L32" s="44">
        <v>9.6</v>
      </c>
      <c r="M32" s="44">
        <v>9.6</v>
      </c>
      <c r="N32" s="44">
        <v>9.6</v>
      </c>
      <c r="O32" s="44">
        <v>9.6</v>
      </c>
      <c r="P32" s="44">
        <v>9.6</v>
      </c>
      <c r="Q32" s="44">
        <v>9.6</v>
      </c>
      <c r="R32" s="44">
        <v>9.6</v>
      </c>
      <c r="S32" s="44">
        <v>9.6</v>
      </c>
      <c r="T32" s="44">
        <v>9.6</v>
      </c>
      <c r="U32" s="44">
        <v>9.6</v>
      </c>
      <c r="V32" s="44">
        <v>9.6</v>
      </c>
      <c r="W32" s="44">
        <v>9.6</v>
      </c>
      <c r="X32" s="44">
        <v>9.6</v>
      </c>
      <c r="Y32" s="44">
        <v>9.6</v>
      </c>
      <c r="Z32" s="44">
        <v>9.6</v>
      </c>
      <c r="AA32" s="44">
        <v>9.6</v>
      </c>
      <c r="AB32" s="44">
        <v>9.6</v>
      </c>
      <c r="AC32" s="44">
        <v>9.6</v>
      </c>
      <c r="AD32" s="44">
        <v>9.6</v>
      </c>
      <c r="AE32" s="44">
        <v>9.6</v>
      </c>
      <c r="AF32" s="44">
        <v>9.6</v>
      </c>
      <c r="AG32" s="48">
        <v>28.1</v>
      </c>
      <c r="AH32" s="46">
        <f t="shared" si="2"/>
        <v>9.6</v>
      </c>
      <c r="AI32" s="47">
        <f t="shared" si="3"/>
        <v>9.6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9.1999999999999993</v>
      </c>
      <c r="C33" s="44">
        <v>9.1999999999999993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16.2</v>
      </c>
      <c r="AA33" s="44">
        <v>16.2</v>
      </c>
      <c r="AB33" s="44">
        <v>16.2</v>
      </c>
      <c r="AC33" s="44">
        <v>16.2</v>
      </c>
      <c r="AD33" s="44">
        <v>16.2</v>
      </c>
      <c r="AE33" s="44">
        <v>16.2</v>
      </c>
      <c r="AF33" s="44">
        <v>16.2</v>
      </c>
      <c r="AG33" s="48">
        <v>27</v>
      </c>
      <c r="AH33" s="46">
        <f t="shared" si="2"/>
        <v>16.2</v>
      </c>
      <c r="AI33" s="47">
        <f t="shared" si="3"/>
        <v>9.1999999999999993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8.3000000000000007</v>
      </c>
      <c r="C34" s="44">
        <v>8.3000000000000007</v>
      </c>
      <c r="D34" s="44">
        <v>7.1</v>
      </c>
      <c r="E34" s="44">
        <v>7.1</v>
      </c>
      <c r="F34" s="44">
        <v>7.1</v>
      </c>
      <c r="G34" s="44">
        <v>7.1</v>
      </c>
      <c r="H34" s="44">
        <v>7.1</v>
      </c>
      <c r="I34" s="44">
        <v>7.1</v>
      </c>
      <c r="J34" s="44">
        <v>7.1</v>
      </c>
      <c r="K34" s="44">
        <v>7.1</v>
      </c>
      <c r="L34" s="44">
        <v>7.1</v>
      </c>
      <c r="M34" s="44">
        <v>7.1</v>
      </c>
      <c r="N34" s="44">
        <v>7.1</v>
      </c>
      <c r="O34" s="44">
        <v>7.1</v>
      </c>
      <c r="P34" s="44">
        <v>7.1</v>
      </c>
      <c r="Q34" s="44">
        <v>7.1</v>
      </c>
      <c r="R34" s="44">
        <v>7.1</v>
      </c>
      <c r="S34" s="44">
        <v>7.1</v>
      </c>
      <c r="T34" s="44">
        <v>7.1</v>
      </c>
      <c r="U34" s="44">
        <v>7.1</v>
      </c>
      <c r="V34" s="44">
        <v>7.1</v>
      </c>
      <c r="W34" s="44">
        <v>7.1</v>
      </c>
      <c r="X34" s="44">
        <v>7.1</v>
      </c>
      <c r="Y34" s="44">
        <v>7.1</v>
      </c>
      <c r="Z34" s="44">
        <v>7.1</v>
      </c>
      <c r="AA34" s="44">
        <v>7.1</v>
      </c>
      <c r="AB34" s="44">
        <v>7.1</v>
      </c>
      <c r="AC34" s="44">
        <v>7.1</v>
      </c>
      <c r="AD34" s="44">
        <v>7.1</v>
      </c>
      <c r="AE34" s="44">
        <v>7.1</v>
      </c>
      <c r="AF34" s="44">
        <v>7.1</v>
      </c>
      <c r="AG34" s="48">
        <v>25</v>
      </c>
      <c r="AH34" s="46">
        <f t="shared" si="2"/>
        <v>8.3000000000000007</v>
      </c>
      <c r="AI34" s="47">
        <f t="shared" si="3"/>
        <v>7.1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12.5</v>
      </c>
      <c r="C35" s="44">
        <v>12.5</v>
      </c>
      <c r="D35" s="44">
        <v>12.5</v>
      </c>
      <c r="E35" s="44">
        <v>12.5</v>
      </c>
      <c r="F35" s="44">
        <v>12.5</v>
      </c>
      <c r="G35" s="44">
        <v>12.5</v>
      </c>
      <c r="H35" s="44">
        <v>12.5</v>
      </c>
      <c r="I35" s="44">
        <v>12.5</v>
      </c>
      <c r="J35" s="44">
        <v>12.5</v>
      </c>
      <c r="K35" s="44">
        <v>12.5</v>
      </c>
      <c r="L35" s="44">
        <v>12.5</v>
      </c>
      <c r="M35" s="44">
        <v>12.5</v>
      </c>
      <c r="N35" s="44">
        <v>12.5</v>
      </c>
      <c r="O35" s="44">
        <v>12.5</v>
      </c>
      <c r="P35" s="44">
        <v>12.5</v>
      </c>
      <c r="Q35" s="44">
        <v>12.5</v>
      </c>
      <c r="R35" s="44">
        <v>12.5</v>
      </c>
      <c r="S35" s="44">
        <v>12.5</v>
      </c>
      <c r="T35" s="44">
        <v>12.5</v>
      </c>
      <c r="U35" s="44">
        <v>12.5</v>
      </c>
      <c r="V35" s="44">
        <v>12.5</v>
      </c>
      <c r="W35" s="44">
        <v>12.5</v>
      </c>
      <c r="X35" s="44">
        <v>12.5</v>
      </c>
      <c r="Y35" s="44">
        <v>12.5</v>
      </c>
      <c r="Z35" s="44">
        <v>12.5</v>
      </c>
      <c r="AA35" s="44">
        <v>12.5</v>
      </c>
      <c r="AB35" s="44">
        <v>12.5</v>
      </c>
      <c r="AC35" s="44">
        <v>12.5</v>
      </c>
      <c r="AD35" s="44">
        <v>12.5</v>
      </c>
      <c r="AE35" s="44">
        <v>12.5</v>
      </c>
      <c r="AF35" s="44">
        <v>12.5</v>
      </c>
      <c r="AG35" s="48">
        <v>25</v>
      </c>
      <c r="AH35" s="46">
        <f t="shared" si="2"/>
        <v>12.5</v>
      </c>
      <c r="AI35" s="47">
        <f t="shared" si="3"/>
        <v>12.5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7.4</v>
      </c>
      <c r="C36" s="44">
        <v>7.4</v>
      </c>
      <c r="D36" s="44">
        <v>7.4</v>
      </c>
      <c r="E36" s="44">
        <v>7.4</v>
      </c>
      <c r="F36" s="44">
        <v>7.4</v>
      </c>
      <c r="G36" s="44">
        <v>7.4</v>
      </c>
      <c r="H36" s="44">
        <v>7.4</v>
      </c>
      <c r="I36" s="44">
        <v>7.4</v>
      </c>
      <c r="J36" s="44">
        <v>7.4</v>
      </c>
      <c r="K36" s="44">
        <v>7.4</v>
      </c>
      <c r="L36" s="44">
        <v>7.4</v>
      </c>
      <c r="M36" s="44">
        <v>7.4</v>
      </c>
      <c r="N36" s="44">
        <v>7.4</v>
      </c>
      <c r="O36" s="44">
        <v>7.4</v>
      </c>
      <c r="P36" s="44">
        <v>7.4</v>
      </c>
      <c r="Q36" s="44">
        <v>7.4</v>
      </c>
      <c r="R36" s="44">
        <v>7.4</v>
      </c>
      <c r="S36" s="44">
        <v>7.4</v>
      </c>
      <c r="T36" s="44">
        <v>7.4</v>
      </c>
      <c r="U36" s="44">
        <v>7.4</v>
      </c>
      <c r="V36" s="44">
        <v>7.4</v>
      </c>
      <c r="W36" s="44">
        <v>7.4</v>
      </c>
      <c r="X36" s="44">
        <v>7.4</v>
      </c>
      <c r="Y36" s="44">
        <v>7.4</v>
      </c>
      <c r="Z36" s="44">
        <v>7.4</v>
      </c>
      <c r="AA36" s="44">
        <v>7.4</v>
      </c>
      <c r="AB36" s="44">
        <v>7.4</v>
      </c>
      <c r="AC36" s="44">
        <v>7.4</v>
      </c>
      <c r="AD36" s="44">
        <v>7.4</v>
      </c>
      <c r="AE36" s="44">
        <v>7.4</v>
      </c>
      <c r="AF36" s="44">
        <v>7.4</v>
      </c>
      <c r="AG36" s="48">
        <v>25</v>
      </c>
      <c r="AH36" s="46">
        <f t="shared" si="2"/>
        <v>7.4</v>
      </c>
      <c r="AI36" s="47">
        <f t="shared" si="3"/>
        <v>7.4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18.2</v>
      </c>
      <c r="C37" s="44">
        <v>18.2</v>
      </c>
      <c r="D37" s="44">
        <v>14.5</v>
      </c>
      <c r="E37" s="44">
        <v>14.5</v>
      </c>
      <c r="F37" s="44">
        <v>14.5</v>
      </c>
      <c r="G37" s="44">
        <v>14.5</v>
      </c>
      <c r="H37" s="44">
        <v>14.5</v>
      </c>
      <c r="I37" s="44">
        <v>14.5</v>
      </c>
      <c r="J37" s="44">
        <v>14.5</v>
      </c>
      <c r="K37" s="44">
        <v>14.5</v>
      </c>
      <c r="L37" s="44">
        <v>14.5</v>
      </c>
      <c r="M37" s="44">
        <v>14.5</v>
      </c>
      <c r="N37" s="44">
        <v>14.5</v>
      </c>
      <c r="O37" s="44">
        <v>14.5</v>
      </c>
      <c r="P37" s="44">
        <v>14.5</v>
      </c>
      <c r="Q37" s="44">
        <v>14.5</v>
      </c>
      <c r="R37" s="44">
        <v>14.5</v>
      </c>
      <c r="S37" s="44">
        <v>14.5</v>
      </c>
      <c r="T37" s="44">
        <v>14.5</v>
      </c>
      <c r="U37" s="44">
        <v>14.5</v>
      </c>
      <c r="V37" s="44">
        <v>14.5</v>
      </c>
      <c r="W37" s="44">
        <v>14.5</v>
      </c>
      <c r="X37" s="44">
        <v>14.5</v>
      </c>
      <c r="Y37" s="44">
        <v>14.5</v>
      </c>
      <c r="Z37" s="44">
        <v>14.5</v>
      </c>
      <c r="AA37" s="44">
        <v>14.5</v>
      </c>
      <c r="AB37" s="44">
        <v>14.5</v>
      </c>
      <c r="AC37" s="44">
        <v>14.5</v>
      </c>
      <c r="AD37" s="44">
        <v>14.5</v>
      </c>
      <c r="AE37" s="44">
        <v>14.5</v>
      </c>
      <c r="AF37" s="44">
        <v>14.5</v>
      </c>
      <c r="AG37" s="48">
        <v>25</v>
      </c>
      <c r="AH37" s="46">
        <f t="shared" si="2"/>
        <v>18.2</v>
      </c>
      <c r="AI37" s="47">
        <f t="shared" si="3"/>
        <v>14.5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</v>
      </c>
      <c r="C38" s="44">
        <v>10</v>
      </c>
      <c r="D38" s="44">
        <v>10</v>
      </c>
      <c r="E38" s="44">
        <v>10</v>
      </c>
      <c r="F38" s="44">
        <v>10</v>
      </c>
      <c r="G38" s="44">
        <v>10</v>
      </c>
      <c r="H38" s="44">
        <v>10</v>
      </c>
      <c r="I38" s="44">
        <v>10</v>
      </c>
      <c r="J38" s="44">
        <v>10</v>
      </c>
      <c r="K38" s="44">
        <v>10</v>
      </c>
      <c r="L38" s="44">
        <v>10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>
        <v>10</v>
      </c>
      <c r="V38" s="44">
        <v>10</v>
      </c>
      <c r="W38" s="44">
        <v>10</v>
      </c>
      <c r="X38" s="44">
        <v>10</v>
      </c>
      <c r="Y38" s="44">
        <v>10</v>
      </c>
      <c r="Z38" s="44">
        <v>10</v>
      </c>
      <c r="AA38" s="44">
        <v>10</v>
      </c>
      <c r="AB38" s="44">
        <v>10</v>
      </c>
      <c r="AC38" s="44">
        <v>10</v>
      </c>
      <c r="AD38" s="44">
        <v>10</v>
      </c>
      <c r="AE38" s="44">
        <v>10</v>
      </c>
      <c r="AF38" s="44">
        <v>10</v>
      </c>
      <c r="AG38" s="48">
        <v>25</v>
      </c>
      <c r="AH38" s="46">
        <f t="shared" si="2"/>
        <v>10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7.2</v>
      </c>
      <c r="C39" s="44">
        <v>7.2</v>
      </c>
      <c r="D39" s="44">
        <v>8</v>
      </c>
      <c r="E39" s="44">
        <v>8</v>
      </c>
      <c r="F39" s="44">
        <v>8</v>
      </c>
      <c r="G39" s="44">
        <v>8</v>
      </c>
      <c r="H39" s="44">
        <v>8</v>
      </c>
      <c r="I39" s="44">
        <v>8</v>
      </c>
      <c r="J39" s="44">
        <v>8</v>
      </c>
      <c r="K39" s="44">
        <v>8</v>
      </c>
      <c r="L39" s="44">
        <v>8</v>
      </c>
      <c r="M39" s="44">
        <v>8</v>
      </c>
      <c r="N39" s="44">
        <v>8</v>
      </c>
      <c r="O39" s="44">
        <v>8</v>
      </c>
      <c r="P39" s="44">
        <v>8</v>
      </c>
      <c r="Q39" s="44">
        <v>8</v>
      </c>
      <c r="R39" s="44">
        <v>8</v>
      </c>
      <c r="S39" s="44">
        <v>8</v>
      </c>
      <c r="T39" s="44">
        <v>8</v>
      </c>
      <c r="U39" s="44">
        <v>8</v>
      </c>
      <c r="V39" s="44">
        <v>8</v>
      </c>
      <c r="W39" s="44">
        <v>8</v>
      </c>
      <c r="X39" s="44">
        <v>8</v>
      </c>
      <c r="Y39" s="44">
        <v>8</v>
      </c>
      <c r="Z39" s="44">
        <v>8</v>
      </c>
      <c r="AA39" s="44">
        <v>8</v>
      </c>
      <c r="AB39" s="44">
        <v>8</v>
      </c>
      <c r="AC39" s="44">
        <v>8</v>
      </c>
      <c r="AD39" s="44">
        <v>8</v>
      </c>
      <c r="AE39" s="44">
        <v>8</v>
      </c>
      <c r="AF39" s="44">
        <v>8</v>
      </c>
      <c r="AG39" s="48">
        <v>23.5</v>
      </c>
      <c r="AH39" s="46">
        <f t="shared" si="2"/>
        <v>8</v>
      </c>
      <c r="AI39" s="47">
        <f t="shared" si="3"/>
        <v>7.2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4.0999999999999996</v>
      </c>
      <c r="C41" s="44">
        <v>4.0999999999999996</v>
      </c>
      <c r="D41" s="44">
        <v>4.0999999999999996</v>
      </c>
      <c r="E41" s="44">
        <v>4.0999999999999996</v>
      </c>
      <c r="F41" s="44">
        <v>4.0999999999999996</v>
      </c>
      <c r="G41" s="44">
        <v>4.0999999999999996</v>
      </c>
      <c r="H41" s="44">
        <v>4.0999999999999996</v>
      </c>
      <c r="I41" s="44">
        <v>4.0999999999999996</v>
      </c>
      <c r="J41" s="44">
        <v>4.0999999999999996</v>
      </c>
      <c r="K41" s="44">
        <v>4.0999999999999996</v>
      </c>
      <c r="L41" s="44">
        <v>4.0999999999999996</v>
      </c>
      <c r="M41" s="44">
        <v>4.0999999999999996</v>
      </c>
      <c r="N41" s="44">
        <v>4.0999999999999996</v>
      </c>
      <c r="O41" s="44">
        <v>4.0999999999999996</v>
      </c>
      <c r="P41" s="44">
        <v>4.0999999999999996</v>
      </c>
      <c r="Q41" s="44">
        <v>4.0999999999999996</v>
      </c>
      <c r="R41" s="44">
        <v>4.0999999999999996</v>
      </c>
      <c r="S41" s="44">
        <v>4.0999999999999996</v>
      </c>
      <c r="T41" s="44">
        <v>4.0999999999999996</v>
      </c>
      <c r="U41" s="44">
        <v>4.0999999999999996</v>
      </c>
      <c r="V41" s="44">
        <v>4.0999999999999996</v>
      </c>
      <c r="W41" s="44">
        <v>4.0999999999999996</v>
      </c>
      <c r="X41" s="44">
        <v>4.0999999999999996</v>
      </c>
      <c r="Y41" s="44">
        <v>4.0999999999999996</v>
      </c>
      <c r="Z41" s="44">
        <v>4.0999999999999996</v>
      </c>
      <c r="AA41" s="44">
        <v>4.0999999999999996</v>
      </c>
      <c r="AB41" s="44">
        <v>4.0999999999999996</v>
      </c>
      <c r="AC41" s="44">
        <v>4.0999999999999996</v>
      </c>
      <c r="AD41" s="44">
        <v>4.0999999999999996</v>
      </c>
      <c r="AE41" s="44">
        <v>4.0999999999999996</v>
      </c>
      <c r="AF41" s="44">
        <v>4.0999999999999996</v>
      </c>
      <c r="AG41" s="48">
        <v>22.1</v>
      </c>
      <c r="AH41" s="46">
        <f t="shared" si="2"/>
        <v>4.0999999999999996</v>
      </c>
      <c r="AI41" s="47">
        <f t="shared" si="3"/>
        <v>4.0999999999999996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5.8</v>
      </c>
      <c r="C42" s="44">
        <v>5.8</v>
      </c>
      <c r="D42" s="44">
        <v>5.8</v>
      </c>
      <c r="E42" s="44">
        <v>5.8</v>
      </c>
      <c r="F42" s="44">
        <v>5.8</v>
      </c>
      <c r="G42" s="44">
        <v>5.8</v>
      </c>
      <c r="H42" s="44">
        <v>5.8</v>
      </c>
      <c r="I42" s="44">
        <v>5.8</v>
      </c>
      <c r="J42" s="44">
        <v>5.8</v>
      </c>
      <c r="K42" s="44">
        <v>5.8</v>
      </c>
      <c r="L42" s="44">
        <v>5.8</v>
      </c>
      <c r="M42" s="44">
        <v>5.8</v>
      </c>
      <c r="N42" s="44">
        <v>5.8</v>
      </c>
      <c r="O42" s="44">
        <v>5.8</v>
      </c>
      <c r="P42" s="44">
        <v>5.8</v>
      </c>
      <c r="Q42" s="44">
        <v>5.8</v>
      </c>
      <c r="R42" s="44">
        <v>5.8</v>
      </c>
      <c r="S42" s="44">
        <v>5.8</v>
      </c>
      <c r="T42" s="44">
        <v>5.8</v>
      </c>
      <c r="U42" s="44">
        <v>5.8</v>
      </c>
      <c r="V42" s="44">
        <v>5.8</v>
      </c>
      <c r="W42" s="44">
        <v>5.8</v>
      </c>
      <c r="X42" s="44">
        <v>5.8</v>
      </c>
      <c r="Y42" s="44">
        <v>5.8</v>
      </c>
      <c r="Z42" s="44">
        <v>5.8</v>
      </c>
      <c r="AA42" s="44">
        <v>5.8</v>
      </c>
      <c r="AB42" s="44">
        <v>5.8</v>
      </c>
      <c r="AC42" s="44">
        <v>5.8</v>
      </c>
      <c r="AD42" s="44">
        <v>5.8</v>
      </c>
      <c r="AE42" s="44">
        <v>5.8</v>
      </c>
      <c r="AF42" s="44">
        <v>5.8</v>
      </c>
      <c r="AG42" s="48">
        <v>22</v>
      </c>
      <c r="AH42" s="46">
        <f t="shared" si="2"/>
        <v>5.8</v>
      </c>
      <c r="AI42" s="47">
        <f t="shared" si="3"/>
        <v>5.8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</v>
      </c>
      <c r="C43" s="44">
        <v>6</v>
      </c>
      <c r="D43" s="44">
        <v>6</v>
      </c>
      <c r="E43" s="44">
        <v>6</v>
      </c>
      <c r="F43" s="44">
        <v>6</v>
      </c>
      <c r="G43" s="44">
        <v>6</v>
      </c>
      <c r="H43" s="44">
        <v>6</v>
      </c>
      <c r="I43" s="44">
        <v>6</v>
      </c>
      <c r="J43" s="44">
        <v>6</v>
      </c>
      <c r="K43" s="44">
        <v>6</v>
      </c>
      <c r="L43" s="44">
        <v>6</v>
      </c>
      <c r="M43" s="44">
        <v>6</v>
      </c>
      <c r="N43" s="44">
        <v>6</v>
      </c>
      <c r="O43" s="44">
        <v>6</v>
      </c>
      <c r="P43" s="44">
        <v>6</v>
      </c>
      <c r="Q43" s="44">
        <v>6</v>
      </c>
      <c r="R43" s="44">
        <v>6</v>
      </c>
      <c r="S43" s="44">
        <v>6</v>
      </c>
      <c r="T43" s="44">
        <v>6</v>
      </c>
      <c r="U43" s="44">
        <v>6</v>
      </c>
      <c r="V43" s="44">
        <v>6</v>
      </c>
      <c r="W43" s="44">
        <v>6</v>
      </c>
      <c r="X43" s="44">
        <v>6</v>
      </c>
      <c r="Y43" s="44">
        <v>6</v>
      </c>
      <c r="Z43" s="44">
        <v>6</v>
      </c>
      <c r="AA43" s="44">
        <v>6</v>
      </c>
      <c r="AB43" s="44">
        <v>6</v>
      </c>
      <c r="AC43" s="44">
        <v>6</v>
      </c>
      <c r="AD43" s="44">
        <v>6</v>
      </c>
      <c r="AE43" s="44">
        <v>6</v>
      </c>
      <c r="AF43" s="44">
        <v>6</v>
      </c>
      <c r="AG43" s="48">
        <v>22</v>
      </c>
      <c r="AH43" s="46">
        <f t="shared" si="2"/>
        <v>6</v>
      </c>
      <c r="AI43" s="47">
        <f t="shared" si="3"/>
        <v>6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9</v>
      </c>
      <c r="C44" s="44">
        <v>9</v>
      </c>
      <c r="D44" s="44">
        <v>9</v>
      </c>
      <c r="E44" s="44">
        <v>9</v>
      </c>
      <c r="F44" s="44">
        <v>9</v>
      </c>
      <c r="G44" s="44">
        <v>9</v>
      </c>
      <c r="H44" s="44">
        <v>9</v>
      </c>
      <c r="I44" s="44">
        <v>9</v>
      </c>
      <c r="J44" s="44">
        <v>9</v>
      </c>
      <c r="K44" s="44">
        <v>9</v>
      </c>
      <c r="L44" s="44">
        <v>9</v>
      </c>
      <c r="M44" s="44">
        <v>9</v>
      </c>
      <c r="N44" s="44">
        <v>9</v>
      </c>
      <c r="O44" s="44">
        <v>9</v>
      </c>
      <c r="P44" s="44">
        <v>9</v>
      </c>
      <c r="Q44" s="44">
        <v>9</v>
      </c>
      <c r="R44" s="44">
        <v>9</v>
      </c>
      <c r="S44" s="44">
        <v>9</v>
      </c>
      <c r="T44" s="44">
        <v>9</v>
      </c>
      <c r="U44" s="44">
        <v>9</v>
      </c>
      <c r="V44" s="44">
        <v>9</v>
      </c>
      <c r="W44" s="44">
        <v>9</v>
      </c>
      <c r="X44" s="44">
        <v>9</v>
      </c>
      <c r="Y44" s="44">
        <v>9</v>
      </c>
      <c r="Z44" s="44">
        <v>9</v>
      </c>
      <c r="AA44" s="44">
        <v>9</v>
      </c>
      <c r="AB44" s="44">
        <v>9</v>
      </c>
      <c r="AC44" s="44">
        <v>9</v>
      </c>
      <c r="AD44" s="44">
        <v>9</v>
      </c>
      <c r="AE44" s="44">
        <v>9</v>
      </c>
      <c r="AF44" s="44">
        <v>9</v>
      </c>
      <c r="AG44" s="48">
        <v>21.93</v>
      </c>
      <c r="AH44" s="46">
        <f t="shared" si="2"/>
        <v>9</v>
      </c>
      <c r="AI44" s="47">
        <f t="shared" si="3"/>
        <v>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8.6999999999999993</v>
      </c>
      <c r="C45" s="44">
        <v>8.6999999999999993</v>
      </c>
      <c r="D45" s="44">
        <v>8.6999999999999993</v>
      </c>
      <c r="E45" s="44">
        <v>8.6999999999999993</v>
      </c>
      <c r="F45" s="44">
        <v>8.6999999999999993</v>
      </c>
      <c r="G45" s="44">
        <v>8.6999999999999993</v>
      </c>
      <c r="H45" s="44">
        <v>8.6999999999999993</v>
      </c>
      <c r="I45" s="44">
        <v>8.6999999999999993</v>
      </c>
      <c r="J45" s="44">
        <v>8.6999999999999993</v>
      </c>
      <c r="K45" s="44">
        <v>8.6999999999999993</v>
      </c>
      <c r="L45" s="44">
        <v>8.6999999999999993</v>
      </c>
      <c r="M45" s="44">
        <v>8.6999999999999993</v>
      </c>
      <c r="N45" s="44">
        <v>8.6999999999999993</v>
      </c>
      <c r="O45" s="44">
        <v>8.6999999999999993</v>
      </c>
      <c r="P45" s="44">
        <v>8.6999999999999993</v>
      </c>
      <c r="Q45" s="44">
        <v>8.6999999999999993</v>
      </c>
      <c r="R45" s="44">
        <v>8.6999999999999993</v>
      </c>
      <c r="S45" s="44">
        <v>8.6999999999999993</v>
      </c>
      <c r="T45" s="44">
        <v>8.6999999999999993</v>
      </c>
      <c r="U45" s="44">
        <v>8.6999999999999993</v>
      </c>
      <c r="V45" s="44">
        <v>8.6999999999999993</v>
      </c>
      <c r="W45" s="44">
        <v>8.6999999999999993</v>
      </c>
      <c r="X45" s="44">
        <v>8.6999999999999993</v>
      </c>
      <c r="Y45" s="44">
        <v>8.6999999999999993</v>
      </c>
      <c r="Z45" s="44">
        <v>8.6999999999999993</v>
      </c>
      <c r="AA45" s="44">
        <v>8.6999999999999993</v>
      </c>
      <c r="AB45" s="44">
        <v>8.6999999999999993</v>
      </c>
      <c r="AC45" s="44">
        <v>8.6999999999999993</v>
      </c>
      <c r="AD45" s="44">
        <v>8.6999999999999993</v>
      </c>
      <c r="AE45" s="44">
        <v>8.6999999999999993</v>
      </c>
      <c r="AF45" s="44">
        <v>8.6999999999999993</v>
      </c>
      <c r="AG45" s="48">
        <v>21.3</v>
      </c>
      <c r="AH45" s="46">
        <f t="shared" si="2"/>
        <v>8.6999999999999993</v>
      </c>
      <c r="AI45" s="47">
        <f t="shared" si="3"/>
        <v>8.6999999999999993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5.2</v>
      </c>
      <c r="C46" s="44">
        <v>5.2</v>
      </c>
      <c r="D46" s="44">
        <v>5.2</v>
      </c>
      <c r="E46" s="44">
        <v>5.2</v>
      </c>
      <c r="F46" s="44">
        <v>5.2</v>
      </c>
      <c r="G46" s="44">
        <v>5.2</v>
      </c>
      <c r="H46" s="44">
        <v>5.2</v>
      </c>
      <c r="I46" s="44">
        <v>5.2</v>
      </c>
      <c r="J46" s="44">
        <v>5.2</v>
      </c>
      <c r="K46" s="44">
        <v>5.2</v>
      </c>
      <c r="L46" s="44">
        <v>5.2</v>
      </c>
      <c r="M46" s="44">
        <v>5.2</v>
      </c>
      <c r="N46" s="44">
        <v>5.2</v>
      </c>
      <c r="O46" s="44">
        <v>5.2</v>
      </c>
      <c r="P46" s="44">
        <v>5.2</v>
      </c>
      <c r="Q46" s="44">
        <v>5.2</v>
      </c>
      <c r="R46" s="44">
        <v>5.2</v>
      </c>
      <c r="S46" s="44">
        <v>5.2</v>
      </c>
      <c r="T46" s="44">
        <v>5.2</v>
      </c>
      <c r="U46" s="44">
        <v>5.2</v>
      </c>
      <c r="V46" s="44">
        <v>5.2</v>
      </c>
      <c r="W46" s="44">
        <v>5.2</v>
      </c>
      <c r="X46" s="44">
        <v>5.2</v>
      </c>
      <c r="Y46" s="44">
        <v>5.2</v>
      </c>
      <c r="Z46" s="44">
        <v>5.2</v>
      </c>
      <c r="AA46" s="44">
        <v>5.2</v>
      </c>
      <c r="AB46" s="44">
        <v>5.2</v>
      </c>
      <c r="AC46" s="44">
        <v>5.2</v>
      </c>
      <c r="AD46" s="44">
        <v>5.2</v>
      </c>
      <c r="AE46" s="44">
        <v>5.2</v>
      </c>
      <c r="AF46" s="44">
        <v>5.2</v>
      </c>
      <c r="AG46" s="48">
        <v>20</v>
      </c>
      <c r="AH46" s="46">
        <f t="shared" si="2"/>
        <v>5.2</v>
      </c>
      <c r="AI46" s="47">
        <f t="shared" si="3"/>
        <v>5.2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4.5</v>
      </c>
      <c r="C47" s="44">
        <v>4.5</v>
      </c>
      <c r="D47" s="44">
        <v>4.5</v>
      </c>
      <c r="E47" s="44">
        <v>4.5</v>
      </c>
      <c r="F47" s="44">
        <v>4.5</v>
      </c>
      <c r="G47" s="44">
        <v>4.5</v>
      </c>
      <c r="H47" s="44">
        <v>4.5</v>
      </c>
      <c r="I47" s="44">
        <v>4.5</v>
      </c>
      <c r="J47" s="44">
        <v>4.5</v>
      </c>
      <c r="K47" s="44">
        <v>4.5</v>
      </c>
      <c r="L47" s="44">
        <v>4.5</v>
      </c>
      <c r="M47" s="44">
        <v>4.5</v>
      </c>
      <c r="N47" s="44">
        <v>4.5</v>
      </c>
      <c r="O47" s="44">
        <v>4.5</v>
      </c>
      <c r="P47" s="44">
        <v>4.5</v>
      </c>
      <c r="Q47" s="44">
        <v>4.5</v>
      </c>
      <c r="R47" s="44">
        <v>4.5</v>
      </c>
      <c r="S47" s="44">
        <v>4.5</v>
      </c>
      <c r="T47" s="44">
        <v>4.5</v>
      </c>
      <c r="U47" s="44">
        <v>4.5</v>
      </c>
      <c r="V47" s="44">
        <v>4.5</v>
      </c>
      <c r="W47" s="44">
        <v>4.5</v>
      </c>
      <c r="X47" s="44">
        <v>4.5</v>
      </c>
      <c r="Y47" s="44">
        <v>4.5</v>
      </c>
      <c r="Z47" s="44">
        <v>4.5</v>
      </c>
      <c r="AA47" s="44">
        <v>4.5</v>
      </c>
      <c r="AB47" s="44">
        <v>4.5</v>
      </c>
      <c r="AC47" s="44">
        <v>4.5</v>
      </c>
      <c r="AD47" s="44">
        <v>4.5</v>
      </c>
      <c r="AE47" s="44">
        <v>4.5</v>
      </c>
      <c r="AF47" s="44">
        <v>4.5</v>
      </c>
      <c r="AG47" s="48">
        <v>19.8</v>
      </c>
      <c r="AH47" s="46">
        <f t="shared" si="2"/>
        <v>4.5</v>
      </c>
      <c r="AI47" s="47">
        <f t="shared" si="3"/>
        <v>4.5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6.4</v>
      </c>
      <c r="C49" s="44">
        <v>6.4</v>
      </c>
      <c r="D49" s="44">
        <v>6.4</v>
      </c>
      <c r="E49" s="44">
        <v>6.4</v>
      </c>
      <c r="F49" s="44">
        <v>6.4</v>
      </c>
      <c r="G49" s="44">
        <v>6.4</v>
      </c>
      <c r="H49" s="44">
        <v>6.4</v>
      </c>
      <c r="I49" s="44">
        <v>6.4</v>
      </c>
      <c r="J49" s="44">
        <v>6.4</v>
      </c>
      <c r="K49" s="44">
        <v>6.4</v>
      </c>
      <c r="L49" s="44">
        <v>6.4</v>
      </c>
      <c r="M49" s="44">
        <v>6.4</v>
      </c>
      <c r="N49" s="44">
        <v>6.4</v>
      </c>
      <c r="O49" s="44">
        <v>6.4</v>
      </c>
      <c r="P49" s="44">
        <v>6.4</v>
      </c>
      <c r="Q49" s="44">
        <v>6.4</v>
      </c>
      <c r="R49" s="44">
        <v>6.4</v>
      </c>
      <c r="S49" s="44">
        <v>6.4</v>
      </c>
      <c r="T49" s="44">
        <v>6.4</v>
      </c>
      <c r="U49" s="44">
        <v>6.4</v>
      </c>
      <c r="V49" s="44">
        <v>6.4</v>
      </c>
      <c r="W49" s="44">
        <v>6.4</v>
      </c>
      <c r="X49" s="44">
        <v>6.4</v>
      </c>
      <c r="Y49" s="44">
        <v>6.4</v>
      </c>
      <c r="Z49" s="44">
        <v>6.4</v>
      </c>
      <c r="AA49" s="44">
        <v>6.4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6.4</v>
      </c>
      <c r="AI49" s="47">
        <f t="shared" si="3"/>
        <v>6.4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4.8</v>
      </c>
      <c r="C50" s="44">
        <v>4.8</v>
      </c>
      <c r="D50" s="44">
        <v>4.8</v>
      </c>
      <c r="E50" s="44">
        <v>4.8</v>
      </c>
      <c r="F50" s="44">
        <v>4.8</v>
      </c>
      <c r="G50" s="44">
        <v>4.8</v>
      </c>
      <c r="H50" s="44">
        <v>4.8</v>
      </c>
      <c r="I50" s="44">
        <v>4.8</v>
      </c>
      <c r="J50" s="44">
        <v>4.8</v>
      </c>
      <c r="K50" s="44">
        <v>4.8</v>
      </c>
      <c r="L50" s="44">
        <v>4.8</v>
      </c>
      <c r="M50" s="44">
        <v>4.8</v>
      </c>
      <c r="N50" s="44">
        <v>4.8</v>
      </c>
      <c r="O50" s="44">
        <v>4.8</v>
      </c>
      <c r="P50" s="44">
        <v>4.8</v>
      </c>
      <c r="Q50" s="44">
        <v>4.8</v>
      </c>
      <c r="R50" s="44">
        <v>4.8</v>
      </c>
      <c r="S50" s="44">
        <v>4.8</v>
      </c>
      <c r="T50" s="44">
        <v>4.8</v>
      </c>
      <c r="U50" s="44">
        <v>4.8</v>
      </c>
      <c r="V50" s="44">
        <v>4.8</v>
      </c>
      <c r="W50" s="44">
        <v>4.8</v>
      </c>
      <c r="X50" s="44">
        <v>4.8</v>
      </c>
      <c r="Y50" s="44">
        <v>4.8</v>
      </c>
      <c r="Z50" s="44">
        <v>4.8</v>
      </c>
      <c r="AA50" s="44">
        <v>4.8</v>
      </c>
      <c r="AB50" s="44">
        <v>4.8</v>
      </c>
      <c r="AC50" s="44">
        <v>4.8</v>
      </c>
      <c r="AD50" s="44">
        <v>4.8</v>
      </c>
      <c r="AE50" s="44">
        <v>4.8</v>
      </c>
      <c r="AF50" s="44">
        <v>4.8</v>
      </c>
      <c r="AG50" s="48">
        <v>14.9</v>
      </c>
      <c r="AH50" s="46">
        <f t="shared" si="2"/>
        <v>4.8</v>
      </c>
      <c r="AI50" s="47">
        <f t="shared" si="3"/>
        <v>4.8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</v>
      </c>
      <c r="C51" s="44">
        <v>6</v>
      </c>
      <c r="D51" s="44">
        <v>6</v>
      </c>
      <c r="E51" s="44">
        <v>6</v>
      </c>
      <c r="F51" s="44">
        <v>6</v>
      </c>
      <c r="G51" s="44">
        <v>6</v>
      </c>
      <c r="H51" s="44">
        <v>6</v>
      </c>
      <c r="I51" s="44">
        <v>6</v>
      </c>
      <c r="J51" s="44">
        <v>6</v>
      </c>
      <c r="K51" s="44">
        <v>6</v>
      </c>
      <c r="L51" s="44">
        <v>6</v>
      </c>
      <c r="M51" s="44">
        <v>6</v>
      </c>
      <c r="N51" s="44">
        <v>6</v>
      </c>
      <c r="O51" s="44">
        <v>6</v>
      </c>
      <c r="P51" s="44">
        <v>6</v>
      </c>
      <c r="Q51" s="44">
        <v>6</v>
      </c>
      <c r="R51" s="44">
        <v>6</v>
      </c>
      <c r="S51" s="44">
        <v>6</v>
      </c>
      <c r="T51" s="44">
        <v>6</v>
      </c>
      <c r="U51" s="44">
        <v>6</v>
      </c>
      <c r="V51" s="44">
        <v>6</v>
      </c>
      <c r="W51" s="44">
        <v>6</v>
      </c>
      <c r="X51" s="44">
        <v>6</v>
      </c>
      <c r="Y51" s="44">
        <v>6</v>
      </c>
      <c r="Z51" s="44">
        <v>6</v>
      </c>
      <c r="AA51" s="44">
        <v>6</v>
      </c>
      <c r="AB51" s="44">
        <v>6</v>
      </c>
      <c r="AC51" s="44">
        <v>6</v>
      </c>
      <c r="AD51" s="44">
        <v>6</v>
      </c>
      <c r="AE51" s="44">
        <v>6</v>
      </c>
      <c r="AF51" s="44">
        <v>6</v>
      </c>
      <c r="AG51" s="48">
        <v>14.9</v>
      </c>
      <c r="AH51" s="46">
        <f t="shared" si="2"/>
        <v>6</v>
      </c>
      <c r="AI51" s="47">
        <f t="shared" si="3"/>
        <v>6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</v>
      </c>
      <c r="C52" s="44">
        <v>6</v>
      </c>
      <c r="D52" s="44">
        <v>11</v>
      </c>
      <c r="E52" s="44">
        <v>11</v>
      </c>
      <c r="F52" s="44">
        <v>11</v>
      </c>
      <c r="G52" s="44">
        <v>11</v>
      </c>
      <c r="H52" s="44">
        <v>11</v>
      </c>
      <c r="I52" s="44">
        <v>11</v>
      </c>
      <c r="J52" s="44">
        <v>11</v>
      </c>
      <c r="K52" s="44">
        <v>11</v>
      </c>
      <c r="L52" s="44">
        <v>11</v>
      </c>
      <c r="M52" s="44">
        <v>11</v>
      </c>
      <c r="N52" s="44">
        <v>11</v>
      </c>
      <c r="O52" s="44">
        <v>11</v>
      </c>
      <c r="P52" s="44">
        <v>11</v>
      </c>
      <c r="Q52" s="44">
        <v>11</v>
      </c>
      <c r="R52" s="44">
        <v>11</v>
      </c>
      <c r="S52" s="44">
        <v>11</v>
      </c>
      <c r="T52" s="44">
        <v>11</v>
      </c>
      <c r="U52" s="44">
        <v>11</v>
      </c>
      <c r="V52" s="44">
        <v>11</v>
      </c>
      <c r="W52" s="44">
        <v>11</v>
      </c>
      <c r="X52" s="44">
        <v>11</v>
      </c>
      <c r="Y52" s="44">
        <v>11</v>
      </c>
      <c r="Z52" s="44">
        <v>11</v>
      </c>
      <c r="AA52" s="44">
        <v>11</v>
      </c>
      <c r="AB52" s="44">
        <v>11</v>
      </c>
      <c r="AC52" s="44">
        <v>11</v>
      </c>
      <c r="AD52" s="44">
        <v>11</v>
      </c>
      <c r="AE52" s="44">
        <v>11</v>
      </c>
      <c r="AF52" s="44">
        <v>11</v>
      </c>
      <c r="AG52" s="48">
        <v>14.3</v>
      </c>
      <c r="AH52" s="46">
        <f t="shared" si="2"/>
        <v>11</v>
      </c>
      <c r="AI52" s="47">
        <f t="shared" si="3"/>
        <v>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3</v>
      </c>
      <c r="C53" s="44">
        <v>3</v>
      </c>
      <c r="D53" s="44">
        <v>3</v>
      </c>
      <c r="E53" s="44">
        <v>3</v>
      </c>
      <c r="F53" s="44">
        <v>3</v>
      </c>
      <c r="G53" s="44">
        <v>3</v>
      </c>
      <c r="H53" s="44">
        <v>3</v>
      </c>
      <c r="I53" s="44">
        <v>3</v>
      </c>
      <c r="J53" s="44">
        <v>3</v>
      </c>
      <c r="K53" s="44">
        <v>3</v>
      </c>
      <c r="L53" s="44">
        <v>3</v>
      </c>
      <c r="M53" s="44">
        <v>3</v>
      </c>
      <c r="N53" s="44">
        <v>3</v>
      </c>
      <c r="O53" s="44">
        <v>3</v>
      </c>
      <c r="P53" s="44">
        <v>3</v>
      </c>
      <c r="Q53" s="44">
        <v>3</v>
      </c>
      <c r="R53" s="44">
        <v>3</v>
      </c>
      <c r="S53" s="44">
        <v>3</v>
      </c>
      <c r="T53" s="44">
        <v>3</v>
      </c>
      <c r="U53" s="44">
        <v>3</v>
      </c>
      <c r="V53" s="44">
        <v>3</v>
      </c>
      <c r="W53" s="44">
        <v>3</v>
      </c>
      <c r="X53" s="44">
        <v>3</v>
      </c>
      <c r="Y53" s="44">
        <v>3</v>
      </c>
      <c r="Z53" s="44">
        <v>3</v>
      </c>
      <c r="AA53" s="44">
        <v>3</v>
      </c>
      <c r="AB53" s="44">
        <v>3</v>
      </c>
      <c r="AC53" s="44">
        <v>3</v>
      </c>
      <c r="AD53" s="44">
        <v>3</v>
      </c>
      <c r="AE53" s="44">
        <v>3</v>
      </c>
      <c r="AF53" s="44">
        <v>3</v>
      </c>
      <c r="AG53" s="48">
        <v>14</v>
      </c>
      <c r="AH53" s="46">
        <f t="shared" si="2"/>
        <v>3</v>
      </c>
      <c r="AI53" s="47">
        <f t="shared" si="3"/>
        <v>3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3.2</v>
      </c>
      <c r="C54" s="44">
        <v>3.2</v>
      </c>
      <c r="D54" s="44">
        <v>3.2</v>
      </c>
      <c r="E54" s="44">
        <v>3.2</v>
      </c>
      <c r="F54" s="44">
        <v>3.2</v>
      </c>
      <c r="G54" s="44">
        <v>3.2</v>
      </c>
      <c r="H54" s="44">
        <v>3.2</v>
      </c>
      <c r="I54" s="44">
        <v>3.2</v>
      </c>
      <c r="J54" s="44">
        <v>3.2</v>
      </c>
      <c r="K54" s="44">
        <v>3.2</v>
      </c>
      <c r="L54" s="44">
        <v>3.2</v>
      </c>
      <c r="M54" s="44">
        <v>3.2</v>
      </c>
      <c r="N54" s="44">
        <v>3.2</v>
      </c>
      <c r="O54" s="44">
        <v>3.2</v>
      </c>
      <c r="P54" s="44">
        <v>3.2</v>
      </c>
      <c r="Q54" s="44">
        <v>3.2</v>
      </c>
      <c r="R54" s="44">
        <v>3.2</v>
      </c>
      <c r="S54" s="44">
        <v>3.2</v>
      </c>
      <c r="T54" s="44">
        <v>3.2</v>
      </c>
      <c r="U54" s="44">
        <v>3.2</v>
      </c>
      <c r="V54" s="44">
        <v>3.2</v>
      </c>
      <c r="W54" s="44">
        <v>3.2</v>
      </c>
      <c r="X54" s="44">
        <v>3.2</v>
      </c>
      <c r="Y54" s="44">
        <v>3.2</v>
      </c>
      <c r="Z54" s="44">
        <v>3.2</v>
      </c>
      <c r="AA54" s="44">
        <v>3.2</v>
      </c>
      <c r="AB54" s="44">
        <v>3.2</v>
      </c>
      <c r="AC54" s="44">
        <v>3.2</v>
      </c>
      <c r="AD54" s="44">
        <v>3.2</v>
      </c>
      <c r="AE54" s="44">
        <v>3.2</v>
      </c>
      <c r="AF54" s="44">
        <v>3.2</v>
      </c>
      <c r="AG54" s="48">
        <v>13.6</v>
      </c>
      <c r="AH54" s="46">
        <f t="shared" si="2"/>
        <v>3.2</v>
      </c>
      <c r="AI54" s="47">
        <f t="shared" si="3"/>
        <v>3.2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3.8</v>
      </c>
      <c r="C55" s="44">
        <v>3.8</v>
      </c>
      <c r="D55" s="44">
        <v>3.8</v>
      </c>
      <c r="E55" s="44">
        <v>3.8</v>
      </c>
      <c r="F55" s="44">
        <v>3.8</v>
      </c>
      <c r="G55" s="44">
        <v>3.8</v>
      </c>
      <c r="H55" s="44">
        <v>3.8</v>
      </c>
      <c r="I55" s="44">
        <v>3.8</v>
      </c>
      <c r="J55" s="44">
        <v>3.8</v>
      </c>
      <c r="K55" s="44">
        <v>3.8</v>
      </c>
      <c r="L55" s="44">
        <v>3.8</v>
      </c>
      <c r="M55" s="44">
        <v>3.8</v>
      </c>
      <c r="N55" s="44">
        <v>3.8</v>
      </c>
      <c r="O55" s="44">
        <v>3.8</v>
      </c>
      <c r="P55" s="44">
        <v>3.8</v>
      </c>
      <c r="Q55" s="44">
        <v>3.8</v>
      </c>
      <c r="R55" s="44">
        <v>3.8</v>
      </c>
      <c r="S55" s="44">
        <v>3.8</v>
      </c>
      <c r="T55" s="44">
        <v>3.8</v>
      </c>
      <c r="U55" s="44">
        <v>3.8</v>
      </c>
      <c r="V55" s="44">
        <v>3.8</v>
      </c>
      <c r="W55" s="44">
        <v>3.8</v>
      </c>
      <c r="X55" s="44">
        <v>3.8</v>
      </c>
      <c r="Y55" s="44">
        <v>3.8</v>
      </c>
      <c r="Z55" s="44">
        <v>3.8</v>
      </c>
      <c r="AA55" s="44">
        <v>3.8</v>
      </c>
      <c r="AB55" s="44">
        <v>3.8</v>
      </c>
      <c r="AC55" s="44">
        <v>3.8</v>
      </c>
      <c r="AD55" s="44">
        <v>3.8</v>
      </c>
      <c r="AE55" s="44">
        <v>3.8</v>
      </c>
      <c r="AF55" s="44">
        <v>3.8</v>
      </c>
      <c r="AG55" s="48">
        <v>13.5</v>
      </c>
      <c r="AH55" s="46">
        <f t="shared" si="2"/>
        <v>3.8</v>
      </c>
      <c r="AI55" s="47">
        <f t="shared" si="3"/>
        <v>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3.5</v>
      </c>
      <c r="C56" s="44">
        <v>3.5</v>
      </c>
      <c r="D56" s="44">
        <v>3.5</v>
      </c>
      <c r="E56" s="44">
        <v>3.5</v>
      </c>
      <c r="F56" s="44">
        <v>3.5</v>
      </c>
      <c r="G56" s="44">
        <v>3.5</v>
      </c>
      <c r="H56" s="44">
        <v>3.5</v>
      </c>
      <c r="I56" s="44">
        <v>3.5</v>
      </c>
      <c r="J56" s="44">
        <v>3.5</v>
      </c>
      <c r="K56" s="44">
        <v>3.5</v>
      </c>
      <c r="L56" s="44">
        <v>3.5</v>
      </c>
      <c r="M56" s="44">
        <v>3.5</v>
      </c>
      <c r="N56" s="44">
        <v>3.5</v>
      </c>
      <c r="O56" s="44">
        <v>3.5</v>
      </c>
      <c r="P56" s="44">
        <v>3.5</v>
      </c>
      <c r="Q56" s="44">
        <v>3.5</v>
      </c>
      <c r="R56" s="44">
        <v>3.5</v>
      </c>
      <c r="S56" s="44">
        <v>3.5</v>
      </c>
      <c r="T56" s="44">
        <v>3.5</v>
      </c>
      <c r="U56" s="44">
        <v>3.5</v>
      </c>
      <c r="V56" s="44">
        <v>3.5</v>
      </c>
      <c r="W56" s="44">
        <v>3.5</v>
      </c>
      <c r="X56" s="44">
        <v>3.5</v>
      </c>
      <c r="Y56" s="44">
        <v>3.5</v>
      </c>
      <c r="Z56" s="44">
        <v>3.5</v>
      </c>
      <c r="AA56" s="44">
        <v>3.5</v>
      </c>
      <c r="AB56" s="44">
        <v>3.5</v>
      </c>
      <c r="AC56" s="44">
        <v>3.5</v>
      </c>
      <c r="AD56" s="44">
        <v>3.5</v>
      </c>
      <c r="AE56" s="44">
        <v>3.5</v>
      </c>
      <c r="AF56" s="44">
        <v>3.5</v>
      </c>
      <c r="AG56" s="48">
        <v>13</v>
      </c>
      <c r="AH56" s="46">
        <f t="shared" si="2"/>
        <v>3.5</v>
      </c>
      <c r="AI56" s="47">
        <f t="shared" si="3"/>
        <v>3.5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3.3</v>
      </c>
      <c r="C58" s="44">
        <v>3.3</v>
      </c>
      <c r="D58" s="44">
        <v>3.3</v>
      </c>
      <c r="E58" s="44">
        <v>3.3</v>
      </c>
      <c r="F58" s="44">
        <v>3.3</v>
      </c>
      <c r="G58" s="44">
        <v>3.3</v>
      </c>
      <c r="H58" s="44">
        <v>3.3</v>
      </c>
      <c r="I58" s="44">
        <v>3.3</v>
      </c>
      <c r="J58" s="44">
        <v>3.3</v>
      </c>
      <c r="K58" s="44">
        <v>3.3</v>
      </c>
      <c r="L58" s="44">
        <v>3.3</v>
      </c>
      <c r="M58" s="44">
        <v>3.3</v>
      </c>
      <c r="N58" s="44">
        <v>3.3</v>
      </c>
      <c r="O58" s="44">
        <v>3.3</v>
      </c>
      <c r="P58" s="44">
        <v>3.3</v>
      </c>
      <c r="Q58" s="44">
        <v>3.3</v>
      </c>
      <c r="R58" s="44">
        <v>3.3</v>
      </c>
      <c r="S58" s="44">
        <v>3.3</v>
      </c>
      <c r="T58" s="44">
        <v>3.3</v>
      </c>
      <c r="U58" s="44">
        <v>3.3</v>
      </c>
      <c r="V58" s="44">
        <v>3.3</v>
      </c>
      <c r="W58" s="44">
        <v>3.3</v>
      </c>
      <c r="X58" s="44">
        <v>3.3</v>
      </c>
      <c r="Y58" s="44">
        <v>3.3</v>
      </c>
      <c r="Z58" s="44">
        <v>3.3</v>
      </c>
      <c r="AA58" s="44">
        <v>3.3</v>
      </c>
      <c r="AB58" s="44">
        <v>3.3</v>
      </c>
      <c r="AC58" s="44">
        <v>3.3</v>
      </c>
      <c r="AD58" s="44">
        <v>3.3</v>
      </c>
      <c r="AE58" s="44">
        <v>3.3</v>
      </c>
      <c r="AF58" s="44">
        <v>3.3</v>
      </c>
      <c r="AG58" s="48">
        <v>12</v>
      </c>
      <c r="AH58" s="46">
        <f t="shared" si="2"/>
        <v>3.3</v>
      </c>
      <c r="AI58" s="47">
        <f t="shared" si="3"/>
        <v>3.3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8.5</v>
      </c>
      <c r="C59" s="44">
        <v>8.5</v>
      </c>
      <c r="D59" s="44">
        <v>8.5</v>
      </c>
      <c r="E59" s="44">
        <v>8.5</v>
      </c>
      <c r="F59" s="44">
        <v>8.5</v>
      </c>
      <c r="G59" s="44">
        <v>8.5</v>
      </c>
      <c r="H59" s="44">
        <v>8.5</v>
      </c>
      <c r="I59" s="44">
        <v>8.5</v>
      </c>
      <c r="J59" s="44">
        <v>8.5</v>
      </c>
      <c r="K59" s="44">
        <v>8.5</v>
      </c>
      <c r="L59" s="44">
        <v>8.5</v>
      </c>
      <c r="M59" s="44">
        <v>8.5</v>
      </c>
      <c r="N59" s="44">
        <v>8.5</v>
      </c>
      <c r="O59" s="44">
        <v>8.5</v>
      </c>
      <c r="P59" s="44">
        <v>8.5</v>
      </c>
      <c r="Q59" s="44">
        <v>8.5</v>
      </c>
      <c r="R59" s="44">
        <v>8.5</v>
      </c>
      <c r="S59" s="44">
        <v>8.5</v>
      </c>
      <c r="T59" s="44">
        <v>8.5</v>
      </c>
      <c r="U59" s="44">
        <v>8.5</v>
      </c>
      <c r="V59" s="44">
        <v>8.5</v>
      </c>
      <c r="W59" s="44">
        <v>8.5</v>
      </c>
      <c r="X59" s="44">
        <v>8.5</v>
      </c>
      <c r="Y59" s="44">
        <v>8.5</v>
      </c>
      <c r="Z59" s="44">
        <v>8.5</v>
      </c>
      <c r="AA59" s="44">
        <v>8.5</v>
      </c>
      <c r="AB59" s="44">
        <v>8.5</v>
      </c>
      <c r="AC59" s="44">
        <v>8.5</v>
      </c>
      <c r="AD59" s="44">
        <v>8.5</v>
      </c>
      <c r="AE59" s="44">
        <v>8.5</v>
      </c>
      <c r="AF59" s="44">
        <v>8.5</v>
      </c>
      <c r="AG59" s="48">
        <v>12</v>
      </c>
      <c r="AH59" s="46">
        <f t="shared" si="2"/>
        <v>8.5</v>
      </c>
      <c r="AI59" s="47">
        <f t="shared" si="3"/>
        <v>8.5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3.8</v>
      </c>
      <c r="C60" s="44">
        <v>3.8</v>
      </c>
      <c r="D60" s="44">
        <v>3.8</v>
      </c>
      <c r="E60" s="44">
        <v>3.8</v>
      </c>
      <c r="F60" s="44">
        <v>3.8</v>
      </c>
      <c r="G60" s="44">
        <v>3.8</v>
      </c>
      <c r="H60" s="44">
        <v>3.8</v>
      </c>
      <c r="I60" s="44">
        <v>3.8</v>
      </c>
      <c r="J60" s="44">
        <v>3.8</v>
      </c>
      <c r="K60" s="44">
        <v>3.8</v>
      </c>
      <c r="L60" s="44">
        <v>3.8</v>
      </c>
      <c r="M60" s="44">
        <v>3.8</v>
      </c>
      <c r="N60" s="44">
        <v>3.8</v>
      </c>
      <c r="O60" s="44">
        <v>3.8</v>
      </c>
      <c r="P60" s="44">
        <v>3.8</v>
      </c>
      <c r="Q60" s="44">
        <v>3.8</v>
      </c>
      <c r="R60" s="44">
        <v>3.8</v>
      </c>
      <c r="S60" s="44">
        <v>3.8</v>
      </c>
      <c r="T60" s="44">
        <v>3.8</v>
      </c>
      <c r="U60" s="44">
        <v>3.8</v>
      </c>
      <c r="V60" s="44">
        <v>3.8</v>
      </c>
      <c r="W60" s="44">
        <v>3.8</v>
      </c>
      <c r="X60" s="44">
        <v>3.8</v>
      </c>
      <c r="Y60" s="44">
        <v>3.8</v>
      </c>
      <c r="Z60" s="44">
        <v>3.8</v>
      </c>
      <c r="AA60" s="44">
        <v>3.8</v>
      </c>
      <c r="AB60" s="44">
        <v>3.8</v>
      </c>
      <c r="AC60" s="44">
        <v>3.8</v>
      </c>
      <c r="AD60" s="44">
        <v>3.8</v>
      </c>
      <c r="AE60" s="44">
        <v>3.8</v>
      </c>
      <c r="AF60" s="44">
        <v>3.8</v>
      </c>
      <c r="AG60" s="48">
        <v>12</v>
      </c>
      <c r="AH60" s="46">
        <f t="shared" si="2"/>
        <v>3.8</v>
      </c>
      <c r="AI60" s="47">
        <f t="shared" si="3"/>
        <v>3.8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1.8</v>
      </c>
      <c r="C61" s="44">
        <v>1.8</v>
      </c>
      <c r="D61" s="44">
        <v>1.8</v>
      </c>
      <c r="E61" s="44">
        <v>1.8</v>
      </c>
      <c r="F61" s="44">
        <v>1.8</v>
      </c>
      <c r="G61" s="44">
        <v>1.8</v>
      </c>
      <c r="H61" s="44">
        <v>1.8</v>
      </c>
      <c r="I61" s="44">
        <v>1.8</v>
      </c>
      <c r="J61" s="44">
        <v>1.8</v>
      </c>
      <c r="K61" s="44">
        <v>1.8</v>
      </c>
      <c r="L61" s="44">
        <v>1.8</v>
      </c>
      <c r="M61" s="44">
        <v>1.8</v>
      </c>
      <c r="N61" s="44">
        <v>1.8</v>
      </c>
      <c r="O61" s="44">
        <v>1.8</v>
      </c>
      <c r="P61" s="44">
        <v>1.8</v>
      </c>
      <c r="Q61" s="44">
        <v>1.8</v>
      </c>
      <c r="R61" s="44">
        <v>1.8</v>
      </c>
      <c r="S61" s="44">
        <v>1.8</v>
      </c>
      <c r="T61" s="44">
        <v>1.8</v>
      </c>
      <c r="U61" s="44">
        <v>1.8</v>
      </c>
      <c r="V61" s="44">
        <v>1.8</v>
      </c>
      <c r="W61" s="44">
        <v>1.8</v>
      </c>
      <c r="X61" s="44">
        <v>1.8</v>
      </c>
      <c r="Y61" s="44">
        <v>1.8</v>
      </c>
      <c r="Z61" s="44">
        <v>1.8</v>
      </c>
      <c r="AA61" s="44">
        <v>1.8</v>
      </c>
      <c r="AB61" s="44">
        <v>1.8</v>
      </c>
      <c r="AC61" s="44">
        <v>1.8</v>
      </c>
      <c r="AD61" s="44">
        <v>1.8</v>
      </c>
      <c r="AE61" s="44">
        <v>1.8</v>
      </c>
      <c r="AF61" s="44">
        <v>1.8</v>
      </c>
      <c r="AG61" s="48">
        <v>12</v>
      </c>
      <c r="AH61" s="46">
        <f t="shared" si="2"/>
        <v>1.8</v>
      </c>
      <c r="AI61" s="47">
        <f t="shared" si="3"/>
        <v>1.8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6.8</v>
      </c>
      <c r="C62" s="44">
        <v>6.8</v>
      </c>
      <c r="D62" s="44">
        <v>6.8</v>
      </c>
      <c r="E62" s="44">
        <v>6.8</v>
      </c>
      <c r="F62" s="44">
        <v>6.8</v>
      </c>
      <c r="G62" s="44">
        <v>6.8</v>
      </c>
      <c r="H62" s="44">
        <v>6.8</v>
      </c>
      <c r="I62" s="44">
        <v>6.8</v>
      </c>
      <c r="J62" s="44">
        <v>6.8</v>
      </c>
      <c r="K62" s="44">
        <v>6.8</v>
      </c>
      <c r="L62" s="44">
        <v>6.8</v>
      </c>
      <c r="M62" s="44">
        <v>6.8</v>
      </c>
      <c r="N62" s="44">
        <v>6.8</v>
      </c>
      <c r="O62" s="44">
        <v>6.8</v>
      </c>
      <c r="P62" s="44">
        <v>6.8</v>
      </c>
      <c r="Q62" s="44">
        <v>6.8</v>
      </c>
      <c r="R62" s="44">
        <v>6.8</v>
      </c>
      <c r="S62" s="44">
        <v>6.8</v>
      </c>
      <c r="T62" s="44">
        <v>6.8</v>
      </c>
      <c r="U62" s="44">
        <v>6.8</v>
      </c>
      <c r="V62" s="44">
        <v>6.8</v>
      </c>
      <c r="W62" s="44">
        <v>6.8</v>
      </c>
      <c r="X62" s="44">
        <v>6.8</v>
      </c>
      <c r="Y62" s="44">
        <v>6.8</v>
      </c>
      <c r="Z62" s="44">
        <v>6.8</v>
      </c>
      <c r="AA62" s="44">
        <v>6.8</v>
      </c>
      <c r="AB62" s="44">
        <v>6.8</v>
      </c>
      <c r="AC62" s="44">
        <v>6.8</v>
      </c>
      <c r="AD62" s="44">
        <v>6.8</v>
      </c>
      <c r="AE62" s="44">
        <v>6.8</v>
      </c>
      <c r="AF62" s="44">
        <v>6.8</v>
      </c>
      <c r="AG62" s="48">
        <v>11.88</v>
      </c>
      <c r="AH62" s="46">
        <f t="shared" si="2"/>
        <v>6.8</v>
      </c>
      <c r="AI62" s="47">
        <f t="shared" si="3"/>
        <v>6.8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2.6</v>
      </c>
      <c r="C65" s="44">
        <v>2.6</v>
      </c>
      <c r="D65" s="44">
        <v>2.6</v>
      </c>
      <c r="E65" s="44">
        <v>2.6</v>
      </c>
      <c r="F65" s="44">
        <v>2.6</v>
      </c>
      <c r="G65" s="44">
        <v>2.6</v>
      </c>
      <c r="H65" s="44">
        <v>2.6</v>
      </c>
      <c r="I65" s="44">
        <v>2.6</v>
      </c>
      <c r="J65" s="44">
        <v>2.6</v>
      </c>
      <c r="K65" s="44">
        <v>2.6</v>
      </c>
      <c r="L65" s="44">
        <v>2.6</v>
      </c>
      <c r="M65" s="44">
        <v>2.6</v>
      </c>
      <c r="N65" s="44">
        <v>2.6</v>
      </c>
      <c r="O65" s="44">
        <v>2.6</v>
      </c>
      <c r="P65" s="44">
        <v>2.6</v>
      </c>
      <c r="Q65" s="44">
        <v>2.6</v>
      </c>
      <c r="R65" s="44">
        <v>2.6</v>
      </c>
      <c r="S65" s="44">
        <v>2.6</v>
      </c>
      <c r="T65" s="44">
        <v>2.6</v>
      </c>
      <c r="U65" s="44">
        <v>2.6</v>
      </c>
      <c r="V65" s="44">
        <v>2.6</v>
      </c>
      <c r="W65" s="44">
        <v>2.6</v>
      </c>
      <c r="X65" s="44">
        <v>2.6</v>
      </c>
      <c r="Y65" s="44">
        <v>2.6</v>
      </c>
      <c r="Z65" s="44">
        <v>2.6</v>
      </c>
      <c r="AA65" s="44">
        <v>2.6</v>
      </c>
      <c r="AB65" s="44">
        <v>2.6</v>
      </c>
      <c r="AC65" s="44">
        <v>2.6</v>
      </c>
      <c r="AD65" s="44">
        <v>2.6</v>
      </c>
      <c r="AE65" s="44">
        <v>2.6</v>
      </c>
      <c r="AF65" s="44">
        <v>2.6</v>
      </c>
      <c r="AG65" s="48">
        <v>10.7</v>
      </c>
      <c r="AH65" s="46">
        <f t="shared" si="2"/>
        <v>2.6</v>
      </c>
      <c r="AI65" s="47">
        <f t="shared" si="3"/>
        <v>2.6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2.7</v>
      </c>
      <c r="C66" s="44">
        <v>2.7</v>
      </c>
      <c r="D66" s="44">
        <v>2.7</v>
      </c>
      <c r="E66" s="44">
        <v>2.7</v>
      </c>
      <c r="F66" s="44">
        <v>2.7</v>
      </c>
      <c r="G66" s="44">
        <v>2.7</v>
      </c>
      <c r="H66" s="44">
        <v>2.7</v>
      </c>
      <c r="I66" s="44">
        <v>2.7</v>
      </c>
      <c r="J66" s="44">
        <v>2.7</v>
      </c>
      <c r="K66" s="44">
        <v>2.7</v>
      </c>
      <c r="L66" s="44">
        <v>2.7</v>
      </c>
      <c r="M66" s="44">
        <v>2.7</v>
      </c>
      <c r="N66" s="44">
        <v>2.7</v>
      </c>
      <c r="O66" s="44">
        <v>2.7</v>
      </c>
      <c r="P66" s="44">
        <v>2.7</v>
      </c>
      <c r="Q66" s="44">
        <v>2.7</v>
      </c>
      <c r="R66" s="44">
        <v>2.7</v>
      </c>
      <c r="S66" s="44">
        <v>2.7</v>
      </c>
      <c r="T66" s="44">
        <v>2.7</v>
      </c>
      <c r="U66" s="44">
        <v>2.7</v>
      </c>
      <c r="V66" s="44">
        <v>2.7</v>
      </c>
      <c r="W66" s="44">
        <v>2.7</v>
      </c>
      <c r="X66" s="44">
        <v>2.7</v>
      </c>
      <c r="Y66" s="44">
        <v>2.7</v>
      </c>
      <c r="Z66" s="44">
        <v>2.7</v>
      </c>
      <c r="AA66" s="44">
        <v>2.7</v>
      </c>
      <c r="AB66" s="44">
        <v>2.7</v>
      </c>
      <c r="AC66" s="44">
        <v>2.7</v>
      </c>
      <c r="AD66" s="44">
        <v>2.7</v>
      </c>
      <c r="AE66" s="44">
        <v>2.7</v>
      </c>
      <c r="AF66" s="44">
        <v>2.7</v>
      </c>
      <c r="AG66" s="62">
        <v>10.3</v>
      </c>
      <c r="AH66" s="46">
        <f t="shared" si="2"/>
        <v>2.7</v>
      </c>
      <c r="AI66" s="47">
        <f t="shared" si="3"/>
        <v>2.7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3.9</v>
      </c>
      <c r="C67" s="44">
        <v>3.9</v>
      </c>
      <c r="D67" s="44">
        <v>3.9</v>
      </c>
      <c r="E67" s="44">
        <v>3.9</v>
      </c>
      <c r="F67" s="44">
        <v>3.9</v>
      </c>
      <c r="G67" s="44">
        <v>3.9</v>
      </c>
      <c r="H67" s="44">
        <v>3.9</v>
      </c>
      <c r="I67" s="44">
        <v>3.9</v>
      </c>
      <c r="J67" s="44">
        <v>3.9</v>
      </c>
      <c r="K67" s="44">
        <v>3.9</v>
      </c>
      <c r="L67" s="44">
        <v>3.9</v>
      </c>
      <c r="M67" s="44">
        <v>3.9</v>
      </c>
      <c r="N67" s="44">
        <v>3.9</v>
      </c>
      <c r="O67" s="44">
        <v>0</v>
      </c>
      <c r="P67" s="44">
        <v>0</v>
      </c>
      <c r="Q67" s="44">
        <v>0</v>
      </c>
      <c r="R67" s="44">
        <v>0</v>
      </c>
      <c r="S67" s="44">
        <v>0</v>
      </c>
      <c r="T67" s="44">
        <v>0</v>
      </c>
      <c r="U67" s="44">
        <v>0</v>
      </c>
      <c r="V67" s="44">
        <v>0</v>
      </c>
      <c r="W67" s="44">
        <v>0</v>
      </c>
      <c r="X67" s="44">
        <v>0</v>
      </c>
      <c r="Y67" s="44">
        <v>0</v>
      </c>
      <c r="Z67" s="44">
        <v>0</v>
      </c>
      <c r="AA67" s="44">
        <v>0</v>
      </c>
      <c r="AB67" s="44">
        <v>0</v>
      </c>
      <c r="AC67" s="44">
        <v>0</v>
      </c>
      <c r="AD67" s="44">
        <v>0</v>
      </c>
      <c r="AE67" s="44">
        <v>0</v>
      </c>
      <c r="AF67" s="44">
        <v>0</v>
      </c>
      <c r="AG67" s="61">
        <v>10</v>
      </c>
      <c r="AH67" s="46">
        <f t="shared" si="2"/>
        <v>3.9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3.9</v>
      </c>
      <c r="C68" s="44">
        <v>3.9</v>
      </c>
      <c r="D68" s="44">
        <v>3.9</v>
      </c>
      <c r="E68" s="44">
        <v>3.9</v>
      </c>
      <c r="F68" s="44">
        <v>3.9</v>
      </c>
      <c r="G68" s="44">
        <v>3.9</v>
      </c>
      <c r="H68" s="44">
        <v>3.9</v>
      </c>
      <c r="I68" s="44">
        <v>3.9</v>
      </c>
      <c r="J68" s="44">
        <v>3.9</v>
      </c>
      <c r="K68" s="44">
        <v>3.9</v>
      </c>
      <c r="L68" s="44">
        <v>3.9</v>
      </c>
      <c r="M68" s="44">
        <v>3.9</v>
      </c>
      <c r="N68" s="44">
        <v>3.9</v>
      </c>
      <c r="O68" s="44">
        <v>3.9</v>
      </c>
      <c r="P68" s="44">
        <v>3.9</v>
      </c>
      <c r="Q68" s="44">
        <v>3.9</v>
      </c>
      <c r="R68" s="44">
        <v>3.9</v>
      </c>
      <c r="S68" s="44">
        <v>3.9</v>
      </c>
      <c r="T68" s="44">
        <v>3.9</v>
      </c>
      <c r="U68" s="44">
        <v>3.9</v>
      </c>
      <c r="V68" s="44">
        <v>3.9</v>
      </c>
      <c r="W68" s="44">
        <v>3.9</v>
      </c>
      <c r="X68" s="44">
        <v>3.9</v>
      </c>
      <c r="Y68" s="44">
        <v>3.9</v>
      </c>
      <c r="Z68" s="44">
        <v>3.9</v>
      </c>
      <c r="AA68" s="44">
        <v>3.9</v>
      </c>
      <c r="AB68" s="44">
        <v>3.9</v>
      </c>
      <c r="AC68" s="44">
        <v>3.9</v>
      </c>
      <c r="AD68" s="44">
        <v>3.9</v>
      </c>
      <c r="AE68" s="44">
        <v>3.9</v>
      </c>
      <c r="AF68" s="44">
        <v>3.9</v>
      </c>
      <c r="AG68" s="64">
        <v>10</v>
      </c>
      <c r="AH68" s="46">
        <f t="shared" si="2"/>
        <v>3.9</v>
      </c>
      <c r="AI68" s="47">
        <f t="shared" si="3"/>
        <v>3.9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71.099999999999994</v>
      </c>
      <c r="C70" s="66">
        <v>71.099999999999994</v>
      </c>
      <c r="D70" s="66">
        <v>71.099999999999994</v>
      </c>
      <c r="E70" s="66">
        <v>71.099999999999994</v>
      </c>
      <c r="F70" s="66">
        <v>71.099999999999994</v>
      </c>
      <c r="G70" s="66">
        <f>39.9+50.4</f>
        <v>90.3</v>
      </c>
      <c r="H70" s="66">
        <f>43.1+52.3</f>
        <v>95.4</v>
      </c>
      <c r="I70" s="66">
        <f>43.5+51.9</f>
        <v>95.4</v>
      </c>
      <c r="J70" s="66">
        <f>43.9+51.9</f>
        <v>95.8</v>
      </c>
      <c r="K70" s="68">
        <f t="shared" ref="K70:AC70" si="20">44.3+52.3</f>
        <v>96.6</v>
      </c>
      <c r="L70" s="68">
        <f t="shared" si="20"/>
        <v>96.6</v>
      </c>
      <c r="M70" s="68">
        <f t="shared" si="20"/>
        <v>96.6</v>
      </c>
      <c r="N70" s="68">
        <f t="shared" si="20"/>
        <v>96.6</v>
      </c>
      <c r="O70" s="68">
        <f t="shared" si="20"/>
        <v>96.6</v>
      </c>
      <c r="P70" s="68">
        <f t="shared" si="20"/>
        <v>96.6</v>
      </c>
      <c r="Q70" s="68">
        <f t="shared" si="20"/>
        <v>96.6</v>
      </c>
      <c r="R70" s="68">
        <f t="shared" si="20"/>
        <v>96.6</v>
      </c>
      <c r="S70" s="68">
        <f t="shared" si="20"/>
        <v>96.6</v>
      </c>
      <c r="T70" s="68">
        <f t="shared" si="20"/>
        <v>96.6</v>
      </c>
      <c r="U70" s="68">
        <f t="shared" si="20"/>
        <v>96.6</v>
      </c>
      <c r="V70" s="68">
        <f t="shared" si="20"/>
        <v>96.6</v>
      </c>
      <c r="W70" s="68">
        <f t="shared" si="20"/>
        <v>96.6</v>
      </c>
      <c r="X70" s="68">
        <f t="shared" si="20"/>
        <v>96.6</v>
      </c>
      <c r="Y70" s="68">
        <f t="shared" si="20"/>
        <v>96.6</v>
      </c>
      <c r="Z70" s="68">
        <f t="shared" si="20"/>
        <v>96.6</v>
      </c>
      <c r="AA70" s="68">
        <f t="shared" si="20"/>
        <v>96.6</v>
      </c>
      <c r="AB70" s="68">
        <f t="shared" si="20"/>
        <v>96.6</v>
      </c>
      <c r="AC70" s="68">
        <f t="shared" si="20"/>
        <v>96.6</v>
      </c>
      <c r="AD70" s="68">
        <v>87</v>
      </c>
      <c r="AE70" s="68">
        <v>87</v>
      </c>
      <c r="AF70" s="68">
        <v>87</v>
      </c>
      <c r="AG70" s="64">
        <v>240</v>
      </c>
      <c r="AH70" s="46">
        <f t="shared" si="2"/>
        <v>96.6</v>
      </c>
      <c r="AI70" s="47">
        <f t="shared" si="3"/>
        <v>71.099999999999994</v>
      </c>
      <c r="AK70" s="49"/>
    </row>
    <row r="71" spans="1:88" ht="15.75" thickBot="1" x14ac:dyDescent="0.3">
      <c r="A71" s="69" t="s">
        <v>90</v>
      </c>
      <c r="B71" s="70">
        <f t="shared" ref="B71:AG71" si="21">SUM(B11:B69)</f>
        <v>725.5999999999998</v>
      </c>
      <c r="C71" s="70">
        <f t="shared" si="21"/>
        <v>727.39999999999975</v>
      </c>
      <c r="D71" s="70">
        <f t="shared" si="21"/>
        <v>727.69999999999993</v>
      </c>
      <c r="E71" s="70">
        <f t="shared" si="21"/>
        <v>727.69999999999993</v>
      </c>
      <c r="F71" s="70">
        <f t="shared" si="21"/>
        <v>727.69999999999993</v>
      </c>
      <c r="G71" s="70">
        <f t="shared" si="21"/>
        <v>734.99999999999977</v>
      </c>
      <c r="H71" s="70">
        <f t="shared" si="21"/>
        <v>734.99999999999977</v>
      </c>
      <c r="I71" s="70">
        <f t="shared" si="21"/>
        <v>732.29999999999984</v>
      </c>
      <c r="J71" s="70">
        <f t="shared" si="21"/>
        <v>735.30999999999983</v>
      </c>
      <c r="K71" s="70">
        <f t="shared" si="21"/>
        <v>736.79999999999984</v>
      </c>
      <c r="L71" s="70">
        <f t="shared" si="21"/>
        <v>736.79999999999984</v>
      </c>
      <c r="M71" s="70">
        <f t="shared" si="21"/>
        <v>736.79999999999984</v>
      </c>
      <c r="N71" s="70">
        <f t="shared" si="21"/>
        <v>736.79999999999984</v>
      </c>
      <c r="O71" s="70">
        <f t="shared" si="21"/>
        <v>732.89999999999986</v>
      </c>
      <c r="P71" s="70">
        <f t="shared" si="21"/>
        <v>732.89999999999986</v>
      </c>
      <c r="Q71" s="70">
        <f t="shared" si="21"/>
        <v>732.89999999999986</v>
      </c>
      <c r="R71" s="70">
        <f t="shared" si="21"/>
        <v>732.89999999999986</v>
      </c>
      <c r="S71" s="70">
        <f t="shared" si="21"/>
        <v>732.89999999999986</v>
      </c>
      <c r="T71" s="70">
        <f t="shared" si="21"/>
        <v>715.59999999999991</v>
      </c>
      <c r="U71" s="70">
        <f t="shared" si="21"/>
        <v>715.59999999999991</v>
      </c>
      <c r="V71" s="70">
        <f t="shared" si="21"/>
        <v>715.59999999999991</v>
      </c>
      <c r="W71" s="70">
        <f t="shared" si="21"/>
        <v>715.59999999999991</v>
      </c>
      <c r="X71" s="70">
        <f t="shared" si="21"/>
        <v>715.59999999999991</v>
      </c>
      <c r="Y71" s="70">
        <f t="shared" si="21"/>
        <v>751.39999999999986</v>
      </c>
      <c r="Z71" s="70">
        <f t="shared" si="21"/>
        <v>751.39999999999986</v>
      </c>
      <c r="AA71" s="70">
        <f t="shared" si="21"/>
        <v>732.0999999999998</v>
      </c>
      <c r="AB71" s="70">
        <f t="shared" si="21"/>
        <v>732.0999999999998</v>
      </c>
      <c r="AC71" s="70">
        <f t="shared" si="21"/>
        <v>732.0999999999998</v>
      </c>
      <c r="AD71" s="70">
        <f t="shared" si="21"/>
        <v>732.0999999999998</v>
      </c>
      <c r="AE71" s="70">
        <f t="shared" si="21"/>
        <v>732.0999999999998</v>
      </c>
      <c r="AF71" s="70">
        <f t="shared" si="21"/>
        <v>732.0999999999998</v>
      </c>
      <c r="AG71" s="70">
        <f t="shared" si="21"/>
        <v>1812.2049999999999</v>
      </c>
      <c r="AH71" s="46">
        <f t="shared" si="2"/>
        <v>751.39999999999986</v>
      </c>
      <c r="AI71" s="47">
        <f t="shared" si="3"/>
        <v>715.59999999999991</v>
      </c>
      <c r="AK71" s="49"/>
    </row>
    <row r="72" spans="1:88" x14ac:dyDescent="0.25">
      <c r="A72" s="71" t="s">
        <v>91</v>
      </c>
      <c r="B72" s="44">
        <v>0</v>
      </c>
      <c r="C72" s="44">
        <v>0</v>
      </c>
      <c r="D72" s="44">
        <v>0</v>
      </c>
      <c r="E72" s="44">
        <v>0</v>
      </c>
      <c r="F72" s="44">
        <v>0</v>
      </c>
      <c r="G72" s="44">
        <v>0</v>
      </c>
      <c r="H72" s="44">
        <v>60</v>
      </c>
      <c r="I72" s="44">
        <v>129.6</v>
      </c>
      <c r="J72" s="44">
        <v>200.8</v>
      </c>
      <c r="K72" s="44">
        <v>301.3</v>
      </c>
      <c r="L72" s="44">
        <v>336.5</v>
      </c>
      <c r="M72" s="44">
        <v>361</v>
      </c>
      <c r="N72" s="44">
        <v>192</v>
      </c>
      <c r="O72" s="44">
        <v>40.1</v>
      </c>
      <c r="P72" s="44">
        <v>0</v>
      </c>
      <c r="Q72" s="44">
        <v>0</v>
      </c>
      <c r="R72" s="44">
        <v>0</v>
      </c>
      <c r="S72" s="44">
        <v>0</v>
      </c>
      <c r="T72" s="44">
        <v>30.2</v>
      </c>
      <c r="U72" s="44">
        <v>30.2</v>
      </c>
      <c r="V72" s="44">
        <v>60.4</v>
      </c>
      <c r="W72" s="44">
        <v>121</v>
      </c>
      <c r="X72" s="44">
        <v>173</v>
      </c>
      <c r="Y72" s="44">
        <v>280</v>
      </c>
      <c r="Z72" s="44">
        <v>320</v>
      </c>
      <c r="AA72" s="44">
        <v>320</v>
      </c>
      <c r="AB72" s="44">
        <v>320</v>
      </c>
      <c r="AC72" s="44">
        <v>180</v>
      </c>
      <c r="AD72" s="44">
        <v>112.8</v>
      </c>
      <c r="AE72" s="44">
        <v>70.099999999999994</v>
      </c>
      <c r="AF72" s="44">
        <v>40.6</v>
      </c>
      <c r="AG72" s="61">
        <v>456</v>
      </c>
      <c r="AH72" s="46">
        <f t="shared" si="2"/>
        <v>361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47.8</v>
      </c>
      <c r="C73" s="43">
        <v>47.8</v>
      </c>
      <c r="D73" s="43">
        <v>63.8</v>
      </c>
      <c r="E73" s="43">
        <v>63.8</v>
      </c>
      <c r="F73" s="43">
        <v>63.8</v>
      </c>
      <c r="G73" s="43">
        <v>65.8</v>
      </c>
      <c r="H73" s="43">
        <v>65.8</v>
      </c>
      <c r="I73" s="43">
        <v>57.9</v>
      </c>
      <c r="J73" s="43">
        <v>50.8</v>
      </c>
      <c r="K73" s="43">
        <v>44</v>
      </c>
      <c r="L73" s="43">
        <v>44</v>
      </c>
      <c r="M73" s="43">
        <v>44</v>
      </c>
      <c r="N73" s="43">
        <v>44</v>
      </c>
      <c r="O73" s="43">
        <v>44</v>
      </c>
      <c r="P73" s="43">
        <v>44</v>
      </c>
      <c r="Q73" s="43">
        <v>44</v>
      </c>
      <c r="R73" s="43">
        <v>44</v>
      </c>
      <c r="S73" s="43">
        <v>44</v>
      </c>
      <c r="T73" s="43">
        <v>44</v>
      </c>
      <c r="U73" s="43">
        <v>44</v>
      </c>
      <c r="V73" s="43">
        <v>44</v>
      </c>
      <c r="W73" s="43">
        <v>44</v>
      </c>
      <c r="X73" s="43">
        <v>44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65.8</v>
      </c>
      <c r="AI73" s="47">
        <f t="shared" si="3"/>
        <v>44</v>
      </c>
      <c r="AK73" s="49"/>
    </row>
    <row r="74" spans="1:88" x14ac:dyDescent="0.25">
      <c r="A74" s="73" t="s">
        <v>93</v>
      </c>
      <c r="B74" s="43">
        <v>27.7</v>
      </c>
      <c r="C74" s="43">
        <v>27.7</v>
      </c>
      <c r="D74" s="43">
        <v>27.7</v>
      </c>
      <c r="E74" s="43">
        <v>27.7</v>
      </c>
      <c r="F74" s="43">
        <v>27.7</v>
      </c>
      <c r="G74" s="43">
        <v>27.7</v>
      </c>
      <c r="H74" s="43">
        <v>27.7</v>
      </c>
      <c r="I74" s="43">
        <v>28.4</v>
      </c>
      <c r="J74" s="43">
        <v>28.4</v>
      </c>
      <c r="K74" s="43">
        <v>28.4</v>
      </c>
      <c r="L74" s="43">
        <v>28.4</v>
      </c>
      <c r="M74" s="43">
        <v>28.4</v>
      </c>
      <c r="N74" s="43">
        <v>28.4</v>
      </c>
      <c r="O74" s="43">
        <v>28.4</v>
      </c>
      <c r="P74" s="43">
        <v>28.4</v>
      </c>
      <c r="Q74" s="43">
        <v>30.6</v>
      </c>
      <c r="R74" s="43">
        <v>30.6</v>
      </c>
      <c r="S74" s="43">
        <v>30.6</v>
      </c>
      <c r="T74" s="43">
        <v>30.6</v>
      </c>
      <c r="U74" s="43">
        <v>30.6</v>
      </c>
      <c r="V74" s="43">
        <v>30.6</v>
      </c>
      <c r="W74" s="43">
        <v>30.6</v>
      </c>
      <c r="X74" s="43">
        <v>30.6</v>
      </c>
      <c r="Y74" s="43">
        <v>30.6</v>
      </c>
      <c r="Z74" s="43">
        <v>29</v>
      </c>
      <c r="AA74" s="43">
        <v>29</v>
      </c>
      <c r="AB74" s="43">
        <v>29</v>
      </c>
      <c r="AC74" s="43">
        <v>29</v>
      </c>
      <c r="AD74" s="43">
        <v>29</v>
      </c>
      <c r="AE74" s="43">
        <v>29</v>
      </c>
      <c r="AF74" s="43">
        <v>29</v>
      </c>
      <c r="AG74" s="64">
        <v>60</v>
      </c>
      <c r="AH74" s="46">
        <f t="shared" si="2"/>
        <v>30.6</v>
      </c>
      <c r="AI74" s="47">
        <f t="shared" si="3"/>
        <v>27.7</v>
      </c>
      <c r="AK74" s="49"/>
    </row>
    <row r="75" spans="1:88" x14ac:dyDescent="0.25">
      <c r="A75" s="74" t="s">
        <v>94</v>
      </c>
      <c r="B75" s="43">
        <v>14.2</v>
      </c>
      <c r="C75" s="43">
        <v>14.2</v>
      </c>
      <c r="D75" s="43">
        <v>17.2</v>
      </c>
      <c r="E75" s="43">
        <v>17.2</v>
      </c>
      <c r="F75" s="43">
        <v>17.2</v>
      </c>
      <c r="G75" s="43">
        <v>17.2</v>
      </c>
      <c r="H75" s="43">
        <v>17.2</v>
      </c>
      <c r="I75" s="43">
        <v>17.2</v>
      </c>
      <c r="J75" s="43">
        <v>17.2</v>
      </c>
      <c r="K75" s="43">
        <v>17.2</v>
      </c>
      <c r="L75" s="43">
        <v>17.2</v>
      </c>
      <c r="M75" s="43">
        <v>17.2</v>
      </c>
      <c r="N75" s="43">
        <v>17.2</v>
      </c>
      <c r="O75" s="43">
        <v>17.2</v>
      </c>
      <c r="P75" s="43">
        <v>17.2</v>
      </c>
      <c r="Q75" s="43">
        <v>17.2</v>
      </c>
      <c r="R75" s="43">
        <v>17.2</v>
      </c>
      <c r="S75" s="43">
        <v>17.2</v>
      </c>
      <c r="T75" s="43">
        <v>17.2</v>
      </c>
      <c r="U75" s="43">
        <v>17.2</v>
      </c>
      <c r="V75" s="43">
        <v>17.2</v>
      </c>
      <c r="W75" s="43">
        <v>17.2</v>
      </c>
      <c r="X75" s="43">
        <v>17.2</v>
      </c>
      <c r="Y75" s="43">
        <v>17.2</v>
      </c>
      <c r="Z75" s="43">
        <v>17.2</v>
      </c>
      <c r="AA75" s="43">
        <v>17.2</v>
      </c>
      <c r="AB75" s="43">
        <v>17.2</v>
      </c>
      <c r="AC75" s="43">
        <v>17.2</v>
      </c>
      <c r="AD75" s="43">
        <v>17.2</v>
      </c>
      <c r="AE75" s="43">
        <v>17.2</v>
      </c>
      <c r="AF75" s="43">
        <v>17.2</v>
      </c>
      <c r="AG75" s="75">
        <v>42.5</v>
      </c>
      <c r="AH75" s="46">
        <f t="shared" ref="AH75:AH138" si="22">MAX(B75:AF75)</f>
        <v>17.2</v>
      </c>
      <c r="AI75" s="47">
        <f t="shared" ref="AI75:AI138" si="23">MIN(B75:AF75)</f>
        <v>14.2</v>
      </c>
      <c r="AK75" s="49"/>
    </row>
    <row r="76" spans="1:88" x14ac:dyDescent="0.25">
      <c r="A76" s="74" t="s">
        <v>95</v>
      </c>
      <c r="B76" s="43">
        <v>13.6</v>
      </c>
      <c r="C76" s="43">
        <v>13.6</v>
      </c>
      <c r="D76" s="43">
        <v>14.1</v>
      </c>
      <c r="E76" s="43">
        <v>14.1</v>
      </c>
      <c r="F76" s="43">
        <v>14.1</v>
      </c>
      <c r="G76" s="43">
        <v>14.1</v>
      </c>
      <c r="H76" s="43">
        <v>14.1</v>
      </c>
      <c r="I76" s="43">
        <v>14.1</v>
      </c>
      <c r="J76" s="43">
        <v>14.1</v>
      </c>
      <c r="K76" s="43">
        <v>14.1</v>
      </c>
      <c r="L76" s="43">
        <v>14.1</v>
      </c>
      <c r="M76" s="43">
        <v>14.1</v>
      </c>
      <c r="N76" s="43">
        <v>14.1</v>
      </c>
      <c r="O76" s="43">
        <v>14.1</v>
      </c>
      <c r="P76" s="43">
        <v>14.1</v>
      </c>
      <c r="Q76" s="43">
        <v>14.1</v>
      </c>
      <c r="R76" s="43">
        <v>14.1</v>
      </c>
      <c r="S76" s="43">
        <v>14.1</v>
      </c>
      <c r="T76" s="43">
        <v>14.1</v>
      </c>
      <c r="U76" s="43">
        <v>14.1</v>
      </c>
      <c r="V76" s="43">
        <v>14.1</v>
      </c>
      <c r="W76" s="43">
        <v>14.1</v>
      </c>
      <c r="X76" s="43">
        <v>14.1</v>
      </c>
      <c r="Y76" s="43">
        <v>14.1</v>
      </c>
      <c r="Z76" s="43">
        <v>14.1</v>
      </c>
      <c r="AA76" s="43">
        <v>14.1</v>
      </c>
      <c r="AB76" s="43">
        <v>14.1</v>
      </c>
      <c r="AC76" s="43">
        <v>14.1</v>
      </c>
      <c r="AD76" s="43">
        <v>14.1</v>
      </c>
      <c r="AE76" s="43">
        <v>14.1</v>
      </c>
      <c r="AF76" s="43">
        <v>14.1</v>
      </c>
      <c r="AG76" s="75">
        <v>22.1</v>
      </c>
      <c r="AH76" s="46">
        <f t="shared" si="22"/>
        <v>14.1</v>
      </c>
      <c r="AI76" s="47">
        <f t="shared" si="23"/>
        <v>13.6</v>
      </c>
      <c r="AK76" s="49"/>
    </row>
    <row r="77" spans="1:88" ht="15.75" thickBot="1" x14ac:dyDescent="0.3">
      <c r="A77" s="76" t="s">
        <v>96</v>
      </c>
      <c r="B77" s="77">
        <v>4.2</v>
      </c>
      <c r="C77" s="77">
        <v>4.2</v>
      </c>
      <c r="D77" s="77">
        <v>4.2</v>
      </c>
      <c r="E77" s="77">
        <v>4.2</v>
      </c>
      <c r="F77" s="77">
        <v>4.2</v>
      </c>
      <c r="G77" s="77">
        <v>4.2</v>
      </c>
      <c r="H77" s="77">
        <v>4.2</v>
      </c>
      <c r="I77" s="77">
        <v>4.2</v>
      </c>
      <c r="J77" s="77">
        <v>4.2</v>
      </c>
      <c r="K77" s="77">
        <v>4.2</v>
      </c>
      <c r="L77" s="77">
        <v>4.2</v>
      </c>
      <c r="M77" s="77">
        <v>4.2</v>
      </c>
      <c r="N77" s="77">
        <v>4.2</v>
      </c>
      <c r="O77" s="77">
        <v>4.2</v>
      </c>
      <c r="P77" s="77">
        <v>4.2</v>
      </c>
      <c r="Q77" s="77">
        <v>4.2</v>
      </c>
      <c r="R77" s="77">
        <v>4.2</v>
      </c>
      <c r="S77" s="77">
        <v>4.2</v>
      </c>
      <c r="T77" s="77">
        <v>4.2</v>
      </c>
      <c r="U77" s="77">
        <v>4.2</v>
      </c>
      <c r="V77" s="77">
        <v>4.2</v>
      </c>
      <c r="W77" s="77">
        <v>4.2</v>
      </c>
      <c r="X77" s="77">
        <v>4.2</v>
      </c>
      <c r="Y77" s="77">
        <v>4.2</v>
      </c>
      <c r="Z77" s="77">
        <v>4.2</v>
      </c>
      <c r="AA77" s="77">
        <v>4.2</v>
      </c>
      <c r="AB77" s="77">
        <v>4.2</v>
      </c>
      <c r="AC77" s="77">
        <v>4.2</v>
      </c>
      <c r="AD77" s="77">
        <v>4.2</v>
      </c>
      <c r="AE77" s="77">
        <v>4.2</v>
      </c>
      <c r="AF77" s="77">
        <v>4.2</v>
      </c>
      <c r="AG77" s="78">
        <v>14.8</v>
      </c>
      <c r="AH77" s="46">
        <f t="shared" si="22"/>
        <v>4.2</v>
      </c>
      <c r="AI77" s="47">
        <f t="shared" si="23"/>
        <v>4.2</v>
      </c>
      <c r="AK77" s="49"/>
    </row>
    <row r="78" spans="1:88" ht="15.75" thickBot="1" x14ac:dyDescent="0.3">
      <c r="A78" s="79" t="s">
        <v>97</v>
      </c>
      <c r="B78" s="70">
        <f t="shared" ref="B78:Y78" si="24">SUM(B72:B77)</f>
        <v>107.5</v>
      </c>
      <c r="C78" s="70">
        <f t="shared" si="24"/>
        <v>107.5</v>
      </c>
      <c r="D78" s="70">
        <f>SUM(D72:D77)</f>
        <v>127</v>
      </c>
      <c r="E78" s="70">
        <f>SUM(E72:E77)</f>
        <v>127</v>
      </c>
      <c r="F78" s="70">
        <f>SUM(F72:F77)</f>
        <v>127</v>
      </c>
      <c r="G78" s="70">
        <f t="shared" si="24"/>
        <v>129</v>
      </c>
      <c r="H78" s="70">
        <f t="shared" si="24"/>
        <v>188.99999999999997</v>
      </c>
      <c r="I78" s="70">
        <f t="shared" si="24"/>
        <v>251.39999999999998</v>
      </c>
      <c r="J78" s="70">
        <f t="shared" si="24"/>
        <v>315.5</v>
      </c>
      <c r="K78" s="70">
        <f t="shared" si="24"/>
        <v>409.2</v>
      </c>
      <c r="L78" s="70">
        <f t="shared" si="24"/>
        <v>444.4</v>
      </c>
      <c r="M78" s="70">
        <f t="shared" ref="M78:S78" si="25">SUM(M72:M77)</f>
        <v>468.9</v>
      </c>
      <c r="N78" s="70">
        <f t="shared" si="25"/>
        <v>299.89999999999998</v>
      </c>
      <c r="O78" s="70">
        <f t="shared" si="25"/>
        <v>147.99999999999997</v>
      </c>
      <c r="P78" s="70">
        <f t="shared" si="25"/>
        <v>107.9</v>
      </c>
      <c r="Q78" s="70">
        <f t="shared" si="25"/>
        <v>110.1</v>
      </c>
      <c r="R78" s="70">
        <f t="shared" si="25"/>
        <v>110.1</v>
      </c>
      <c r="S78" s="70">
        <f t="shared" si="25"/>
        <v>110.1</v>
      </c>
      <c r="T78" s="70">
        <f t="shared" si="24"/>
        <v>140.30000000000001</v>
      </c>
      <c r="U78" s="70">
        <f>SUM(U72:U77)</f>
        <v>140.30000000000001</v>
      </c>
      <c r="V78" s="70">
        <f t="shared" si="24"/>
        <v>170.49999999999997</v>
      </c>
      <c r="W78" s="70">
        <f t="shared" si="24"/>
        <v>231.09999999999997</v>
      </c>
      <c r="X78" s="70">
        <f t="shared" si="24"/>
        <v>283.10000000000002</v>
      </c>
      <c r="Y78" s="70">
        <f t="shared" si="24"/>
        <v>402</v>
      </c>
      <c r="Z78" s="70">
        <f t="shared" ref="Z78:AG78" si="26">SUM(Z72:Z77)</f>
        <v>440.4</v>
      </c>
      <c r="AA78" s="70">
        <f t="shared" si="26"/>
        <v>440.4</v>
      </c>
      <c r="AB78" s="70">
        <f t="shared" si="26"/>
        <v>440.4</v>
      </c>
      <c r="AC78" s="70">
        <f t="shared" si="26"/>
        <v>300.39999999999998</v>
      </c>
      <c r="AD78" s="70">
        <f t="shared" si="26"/>
        <v>233.19999999999996</v>
      </c>
      <c r="AE78" s="70">
        <f t="shared" si="26"/>
        <v>190.49999999999997</v>
      </c>
      <c r="AF78" s="70">
        <f t="shared" si="26"/>
        <v>160.99999999999997</v>
      </c>
      <c r="AG78" s="80">
        <f t="shared" si="26"/>
        <v>706.4</v>
      </c>
      <c r="AH78" s="46">
        <f t="shared" si="22"/>
        <v>468.9</v>
      </c>
      <c r="AI78" s="47">
        <f t="shared" si="23"/>
        <v>107.5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0</v>
      </c>
      <c r="C79" s="44">
        <v>0</v>
      </c>
      <c r="D79" s="44">
        <v>0</v>
      </c>
      <c r="E79" s="44">
        <v>0</v>
      </c>
      <c r="F79" s="44">
        <v>0</v>
      </c>
      <c r="G79" s="44">
        <v>0</v>
      </c>
      <c r="H79" s="44">
        <v>75</v>
      </c>
      <c r="I79" s="44">
        <v>90</v>
      </c>
      <c r="J79" s="44">
        <v>110</v>
      </c>
      <c r="K79" s="44">
        <v>110</v>
      </c>
      <c r="L79" s="44">
        <v>130</v>
      </c>
      <c r="M79" s="44">
        <v>114</v>
      </c>
      <c r="N79" s="44">
        <v>95</v>
      </c>
      <c r="O79" s="44">
        <v>95</v>
      </c>
      <c r="P79" s="44">
        <v>72</v>
      </c>
      <c r="Q79" s="44">
        <v>90</v>
      </c>
      <c r="R79" s="44">
        <v>96</v>
      </c>
      <c r="S79" s="44">
        <v>96</v>
      </c>
      <c r="T79" s="44">
        <v>80</v>
      </c>
      <c r="U79" s="44">
        <v>80</v>
      </c>
      <c r="V79" s="44">
        <v>80</v>
      </c>
      <c r="W79" s="44">
        <v>72</v>
      </c>
      <c r="X79" s="44">
        <v>72</v>
      </c>
      <c r="Y79" s="44">
        <v>72</v>
      </c>
      <c r="Z79" s="44">
        <v>96</v>
      </c>
      <c r="AA79" s="44">
        <v>96</v>
      </c>
      <c r="AB79" s="44">
        <v>96</v>
      </c>
      <c r="AC79" s="44">
        <v>96</v>
      </c>
      <c r="AD79" s="44">
        <v>72</v>
      </c>
      <c r="AE79" s="44">
        <v>72</v>
      </c>
      <c r="AF79" s="44">
        <v>72</v>
      </c>
      <c r="AG79" s="61">
        <v>144</v>
      </c>
      <c r="AH79" s="46">
        <f t="shared" si="22"/>
        <v>130</v>
      </c>
      <c r="AI79" s="47">
        <f t="shared" si="23"/>
        <v>0</v>
      </c>
      <c r="AK79" s="49"/>
      <c r="AY79" s="1" t="s">
        <v>99</v>
      </c>
      <c r="AZ79" s="82">
        <f>ROUND(C97,0)</f>
        <v>132</v>
      </c>
      <c r="BA79" s="81">
        <f t="shared" ref="BA79:BD83" si="27">D97</f>
        <v>62</v>
      </c>
      <c r="BB79" s="81">
        <f t="shared" si="27"/>
        <v>50</v>
      </c>
      <c r="BC79" s="81">
        <f t="shared" si="27"/>
        <v>-50</v>
      </c>
      <c r="BD79" s="81">
        <f t="shared" si="27"/>
        <v>26</v>
      </c>
      <c r="BE79" s="82">
        <f>I97</f>
        <v>-55.2</v>
      </c>
      <c r="BF79" s="82">
        <f>K97</f>
        <v>-62.6</v>
      </c>
      <c r="BG79" s="82">
        <f t="shared" ref="BG79:BP83" si="28">M97</f>
        <v>-91.2</v>
      </c>
      <c r="BH79" s="82">
        <f t="shared" si="28"/>
        <v>-44.9</v>
      </c>
      <c r="BI79" s="82">
        <f t="shared" si="28"/>
        <v>148</v>
      </c>
      <c r="BJ79" s="82">
        <f t="shared" si="28"/>
        <v>183</v>
      </c>
      <c r="BK79" s="82">
        <f t="shared" si="28"/>
        <v>115</v>
      </c>
      <c r="BL79" s="82">
        <f t="shared" si="28"/>
        <v>165</v>
      </c>
      <c r="BM79" s="82">
        <f t="shared" si="28"/>
        <v>186.6</v>
      </c>
      <c r="BN79" s="82">
        <f t="shared" si="28"/>
        <v>170</v>
      </c>
      <c r="BO79" s="82">
        <f t="shared" si="28"/>
        <v>177</v>
      </c>
      <c r="BP79" s="82">
        <f t="shared" si="28"/>
        <v>165</v>
      </c>
      <c r="BQ79" s="82">
        <f>X97</f>
        <v>102</v>
      </c>
      <c r="BR79" s="82">
        <f>Z97</f>
        <v>122.4</v>
      </c>
      <c r="BS79" s="81">
        <f>AB97</f>
        <v>76.5</v>
      </c>
      <c r="BT79" s="81">
        <f t="shared" ref="BT79:BV83" si="29">AD97</f>
        <v>72.099999999999994</v>
      </c>
      <c r="BU79" s="81">
        <f t="shared" si="29"/>
        <v>-87.4</v>
      </c>
      <c r="BV79" s="81">
        <f t="shared" si="29"/>
        <v>-64.5</v>
      </c>
      <c r="BW79" s="81">
        <f>B97</f>
        <v>145</v>
      </c>
    </row>
    <row r="80" spans="1:88" x14ac:dyDescent="0.25">
      <c r="A80" s="63" t="s">
        <v>100</v>
      </c>
      <c r="B80" s="43">
        <v>0</v>
      </c>
      <c r="C80" s="43">
        <v>0</v>
      </c>
      <c r="D80" s="43">
        <v>0</v>
      </c>
      <c r="E80" s="43">
        <v>0</v>
      </c>
      <c r="F80" s="43">
        <v>24</v>
      </c>
      <c r="G80" s="43">
        <v>35.4</v>
      </c>
      <c r="H80" s="43">
        <v>35.4</v>
      </c>
      <c r="I80" s="43">
        <v>35.4</v>
      </c>
      <c r="J80" s="43">
        <v>43</v>
      </c>
      <c r="K80" s="43">
        <v>60.1</v>
      </c>
      <c r="L80" s="43">
        <v>60.1</v>
      </c>
      <c r="M80" s="43">
        <v>57.9</v>
      </c>
      <c r="N80" s="43">
        <v>57.4</v>
      </c>
      <c r="O80" s="43">
        <v>61.1</v>
      </c>
      <c r="P80" s="43">
        <v>24.8</v>
      </c>
      <c r="Q80" s="43">
        <v>0</v>
      </c>
      <c r="R80" s="43">
        <v>34.700000000000003</v>
      </c>
      <c r="S80" s="43">
        <v>34.6</v>
      </c>
      <c r="T80" s="43">
        <v>34.6</v>
      </c>
      <c r="U80" s="43">
        <v>34.6</v>
      </c>
      <c r="V80" s="43">
        <v>34.6</v>
      </c>
      <c r="W80" s="43">
        <v>34.6</v>
      </c>
      <c r="X80" s="43">
        <v>34.6</v>
      </c>
      <c r="Y80" s="43">
        <v>65</v>
      </c>
      <c r="Z80" s="43">
        <v>68.3</v>
      </c>
      <c r="AA80" s="43">
        <v>68.3</v>
      </c>
      <c r="AB80" s="43">
        <v>68.3</v>
      </c>
      <c r="AC80" s="43">
        <v>68.3</v>
      </c>
      <c r="AD80" s="43">
        <v>52.3</v>
      </c>
      <c r="AE80" s="43">
        <v>52.3</v>
      </c>
      <c r="AF80" s="43">
        <v>52.3</v>
      </c>
      <c r="AG80" s="64">
        <v>70</v>
      </c>
      <c r="AH80" s="46">
        <f t="shared" si="22"/>
        <v>68.3</v>
      </c>
      <c r="AI80" s="47">
        <f t="shared" si="23"/>
        <v>0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15.2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17</v>
      </c>
      <c r="C81" s="43">
        <v>17</v>
      </c>
      <c r="D81" s="43">
        <v>0</v>
      </c>
      <c r="E81" s="43">
        <v>0</v>
      </c>
      <c r="F81" s="43">
        <v>69</v>
      </c>
      <c r="G81" s="43">
        <v>57.6</v>
      </c>
      <c r="H81" s="43">
        <v>57.6</v>
      </c>
      <c r="I81" s="43">
        <v>57.6</v>
      </c>
      <c r="J81" s="43">
        <v>60</v>
      </c>
      <c r="K81" s="43">
        <v>61.1</v>
      </c>
      <c r="L81" s="43">
        <v>61.1</v>
      </c>
      <c r="M81" s="43">
        <v>60.5</v>
      </c>
      <c r="N81" s="43">
        <v>60.4</v>
      </c>
      <c r="O81" s="43">
        <v>51.6</v>
      </c>
      <c r="P81" s="43">
        <v>36</v>
      </c>
      <c r="Q81" s="43">
        <v>40.5</v>
      </c>
      <c r="R81" s="43">
        <v>41.2</v>
      </c>
      <c r="S81" s="43">
        <v>39.799999999999997</v>
      </c>
      <c r="T81" s="43">
        <v>39.799999999999997</v>
      </c>
      <c r="U81" s="43">
        <v>39.799999999999997</v>
      </c>
      <c r="V81" s="43">
        <v>39.799999999999997</v>
      </c>
      <c r="W81" s="43">
        <v>53</v>
      </c>
      <c r="X81" s="43">
        <v>53</v>
      </c>
      <c r="Y81" s="43">
        <v>70</v>
      </c>
      <c r="Z81" s="43">
        <v>69.7</v>
      </c>
      <c r="AA81" s="43">
        <v>69.7</v>
      </c>
      <c r="AB81" s="43">
        <v>55.1</v>
      </c>
      <c r="AC81" s="43">
        <v>55.1</v>
      </c>
      <c r="AD81" s="43">
        <v>55.1</v>
      </c>
      <c r="AE81" s="43">
        <v>55.1</v>
      </c>
      <c r="AF81" s="43">
        <v>55.1</v>
      </c>
      <c r="AG81" s="64">
        <v>69</v>
      </c>
      <c r="AH81" s="46">
        <f t="shared" si="22"/>
        <v>70</v>
      </c>
      <c r="AI81" s="47">
        <f t="shared" si="23"/>
        <v>0</v>
      </c>
      <c r="AK81" s="49"/>
      <c r="AL81" s="83"/>
      <c r="AO81" s="83"/>
      <c r="AY81" s="1" t="s">
        <v>103</v>
      </c>
      <c r="AZ81" s="82">
        <f>ROUND(C99,0)</f>
        <v>98</v>
      </c>
      <c r="BA81" s="81">
        <f t="shared" si="27"/>
        <v>93</v>
      </c>
      <c r="BB81" s="81">
        <f t="shared" si="27"/>
        <v>112</v>
      </c>
      <c r="BC81" s="81">
        <f t="shared" si="27"/>
        <v>103</v>
      </c>
      <c r="BD81" s="81">
        <f t="shared" si="27"/>
        <v>107.6</v>
      </c>
      <c r="BE81" s="82">
        <f>I99</f>
        <v>106.6</v>
      </c>
      <c r="BF81" s="82">
        <f>K99</f>
        <v>102.3</v>
      </c>
      <c r="BG81" s="82">
        <f t="shared" si="28"/>
        <v>105.6</v>
      </c>
      <c r="BH81" s="82">
        <f t="shared" si="28"/>
        <v>73.2</v>
      </c>
      <c r="BI81" s="82">
        <f t="shared" si="28"/>
        <v>92.9</v>
      </c>
      <c r="BJ81" s="82">
        <f t="shared" si="28"/>
        <v>106</v>
      </c>
      <c r="BK81" s="82">
        <f t="shared" si="28"/>
        <v>114.7</v>
      </c>
      <c r="BL81" s="82">
        <f t="shared" si="28"/>
        <v>83.6</v>
      </c>
      <c r="BM81" s="82">
        <f t="shared" si="28"/>
        <v>103.3</v>
      </c>
      <c r="BN81" s="82">
        <f t="shared" si="28"/>
        <v>101</v>
      </c>
      <c r="BO81" s="82">
        <f t="shared" si="28"/>
        <v>113.3</v>
      </c>
      <c r="BP81" s="82">
        <f t="shared" si="28"/>
        <v>112.3</v>
      </c>
      <c r="BQ81" s="82">
        <f>X99</f>
        <v>114</v>
      </c>
      <c r="BR81" s="82">
        <f>Z99</f>
        <v>137.69999999999999</v>
      </c>
      <c r="BS81" s="81">
        <f>AB99</f>
        <v>121.6</v>
      </c>
      <c r="BT81" s="81">
        <f t="shared" si="29"/>
        <v>117.8</v>
      </c>
      <c r="BU81" s="81">
        <f t="shared" si="29"/>
        <v>115.7</v>
      </c>
      <c r="BV81" s="81">
        <f t="shared" si="29"/>
        <v>117.2</v>
      </c>
      <c r="BW81" s="81">
        <f>B99</f>
        <v>109.6</v>
      </c>
    </row>
    <row r="82" spans="1:75" s="83" customFormat="1" x14ac:dyDescent="0.25">
      <c r="A82" s="63" t="s">
        <v>104</v>
      </c>
      <c r="B82" s="43">
        <v>41.8</v>
      </c>
      <c r="C82" s="43">
        <v>41.8</v>
      </c>
      <c r="D82" s="43">
        <v>49.1</v>
      </c>
      <c r="E82" s="43">
        <v>49.1</v>
      </c>
      <c r="F82" s="43">
        <v>49.1</v>
      </c>
      <c r="G82" s="43">
        <v>55.5</v>
      </c>
      <c r="H82" s="43">
        <v>55.8</v>
      </c>
      <c r="I82" s="43">
        <v>55.8</v>
      </c>
      <c r="J82" s="43">
        <v>55.8</v>
      </c>
      <c r="K82" s="43">
        <v>31.3</v>
      </c>
      <c r="L82" s="43">
        <v>31.3</v>
      </c>
      <c r="M82" s="43">
        <v>31.3</v>
      </c>
      <c r="N82" s="43">
        <v>53.6</v>
      </c>
      <c r="O82" s="43">
        <v>53.6</v>
      </c>
      <c r="P82" s="43">
        <v>49.5</v>
      </c>
      <c r="Q82" s="43">
        <v>44.9</v>
      </c>
      <c r="R82" s="43">
        <v>44.9</v>
      </c>
      <c r="S82" s="43">
        <v>44.9</v>
      </c>
      <c r="T82" s="43">
        <v>44.9</v>
      </c>
      <c r="U82" s="43">
        <v>44.9</v>
      </c>
      <c r="V82" s="43">
        <v>44.9</v>
      </c>
      <c r="W82" s="43">
        <v>44.9</v>
      </c>
      <c r="X82" s="43">
        <v>44.9</v>
      </c>
      <c r="Y82" s="43">
        <v>44.9</v>
      </c>
      <c r="Z82" s="43">
        <v>44.9</v>
      </c>
      <c r="AA82" s="43">
        <v>44.9</v>
      </c>
      <c r="AB82" s="43">
        <v>45</v>
      </c>
      <c r="AC82" s="43">
        <v>45</v>
      </c>
      <c r="AD82" s="43">
        <v>45</v>
      </c>
      <c r="AE82" s="43">
        <v>45</v>
      </c>
      <c r="AF82" s="43">
        <v>45</v>
      </c>
      <c r="AG82" s="64">
        <v>60</v>
      </c>
      <c r="AH82" s="46">
        <f t="shared" si="22"/>
        <v>55.8</v>
      </c>
      <c r="AI82" s="47">
        <f t="shared" si="23"/>
        <v>31.3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13.6</v>
      </c>
      <c r="BF82" s="82">
        <f>K100</f>
        <v>14.7</v>
      </c>
      <c r="BG82" s="82">
        <f t="shared" si="28"/>
        <v>10.6</v>
      </c>
      <c r="BH82" s="82">
        <f t="shared" si="28"/>
        <v>25.4</v>
      </c>
      <c r="BI82" s="82">
        <f t="shared" si="28"/>
        <v>25.9</v>
      </c>
      <c r="BJ82" s="82">
        <f t="shared" si="28"/>
        <v>25.5</v>
      </c>
      <c r="BK82" s="82">
        <f t="shared" si="28"/>
        <v>24.7</v>
      </c>
      <c r="BL82" s="82">
        <f t="shared" si="28"/>
        <v>26.1</v>
      </c>
      <c r="BM82" s="82">
        <f t="shared" si="28"/>
        <v>28.9</v>
      </c>
      <c r="BN82" s="82">
        <f t="shared" si="28"/>
        <v>27.3</v>
      </c>
      <c r="BO82" s="82">
        <f t="shared" si="28"/>
        <v>28.8</v>
      </c>
      <c r="BP82" s="82">
        <f t="shared" si="28"/>
        <v>12.8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0</v>
      </c>
    </row>
    <row r="83" spans="1:75" x14ac:dyDescent="0.2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10.1</v>
      </c>
      <c r="H83" s="44">
        <v>10.1</v>
      </c>
      <c r="I83" s="44">
        <v>10.1</v>
      </c>
      <c r="J83" s="44">
        <v>10.1</v>
      </c>
      <c r="K83" s="44">
        <v>10.5</v>
      </c>
      <c r="L83" s="44">
        <v>10.5</v>
      </c>
      <c r="M83" s="44">
        <v>12.3</v>
      </c>
      <c r="N83" s="44">
        <v>15</v>
      </c>
      <c r="O83" s="44">
        <v>10.199999999999999</v>
      </c>
      <c r="P83" s="44">
        <v>10.3</v>
      </c>
      <c r="Q83" s="44">
        <v>10.199999999999999</v>
      </c>
      <c r="R83" s="44">
        <v>10.199999999999999</v>
      </c>
      <c r="S83" s="44">
        <v>0</v>
      </c>
      <c r="T83" s="44">
        <v>0</v>
      </c>
      <c r="U83" s="44">
        <v>0</v>
      </c>
      <c r="V83" s="44">
        <v>0</v>
      </c>
      <c r="W83" s="44">
        <v>0</v>
      </c>
      <c r="X83" s="44">
        <v>0</v>
      </c>
      <c r="Y83" s="44">
        <v>0</v>
      </c>
      <c r="Z83" s="44">
        <v>0</v>
      </c>
      <c r="AA83" s="44">
        <v>0</v>
      </c>
      <c r="AB83" s="44">
        <v>10</v>
      </c>
      <c r="AC83" s="44">
        <v>10</v>
      </c>
      <c r="AD83" s="44">
        <v>10</v>
      </c>
      <c r="AE83" s="44">
        <v>10</v>
      </c>
      <c r="AF83" s="44">
        <v>0</v>
      </c>
      <c r="AG83" s="64">
        <v>30</v>
      </c>
      <c r="AH83" s="46">
        <f t="shared" si="22"/>
        <v>15</v>
      </c>
      <c r="AI83" s="47">
        <f t="shared" si="23"/>
        <v>0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53</v>
      </c>
      <c r="BH83" s="82">
        <f t="shared" si="28"/>
        <v>52.9</v>
      </c>
      <c r="BI83" s="82">
        <f t="shared" si="28"/>
        <v>47.2</v>
      </c>
      <c r="BJ83" s="82">
        <f t="shared" si="28"/>
        <v>49.4</v>
      </c>
      <c r="BK83" s="82">
        <f t="shared" si="28"/>
        <v>54.4</v>
      </c>
      <c r="BL83" s="82">
        <f t="shared" si="28"/>
        <v>54.4</v>
      </c>
      <c r="BM83" s="82">
        <f t="shared" si="28"/>
        <v>50.9</v>
      </c>
      <c r="BN83" s="82">
        <f t="shared" si="28"/>
        <v>51.1</v>
      </c>
      <c r="BO83" s="82">
        <f t="shared" si="28"/>
        <v>62</v>
      </c>
      <c r="BP83" s="82">
        <f t="shared" si="28"/>
        <v>57</v>
      </c>
      <c r="BQ83" s="82">
        <f>X101</f>
        <v>48</v>
      </c>
      <c r="BR83" s="82">
        <f>Z101</f>
        <v>45.8</v>
      </c>
      <c r="BS83" s="81">
        <f>AB101</f>
        <v>42.3</v>
      </c>
      <c r="BT83" s="81">
        <f t="shared" si="29"/>
        <v>44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7.1</v>
      </c>
      <c r="N84" s="44">
        <v>12.4</v>
      </c>
      <c r="O84" s="44">
        <v>16.2</v>
      </c>
      <c r="P84" s="44">
        <v>18.5</v>
      </c>
      <c r="Q84" s="44">
        <v>19</v>
      </c>
      <c r="R84" s="44">
        <v>11</v>
      </c>
      <c r="S84" s="44">
        <v>15.3</v>
      </c>
      <c r="T84" s="44">
        <v>15.3</v>
      </c>
      <c r="U84" s="44">
        <v>15.3</v>
      </c>
      <c r="V84" s="44">
        <v>15.3</v>
      </c>
      <c r="W84" s="44">
        <v>15.3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22"/>
        <v>19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8</v>
      </c>
      <c r="C85" s="43">
        <v>8</v>
      </c>
      <c r="D85" s="43">
        <v>8</v>
      </c>
      <c r="E85" s="43">
        <v>8</v>
      </c>
      <c r="F85" s="43">
        <v>8</v>
      </c>
      <c r="G85" s="43">
        <v>8</v>
      </c>
      <c r="H85" s="43">
        <v>8</v>
      </c>
      <c r="I85" s="43">
        <v>8</v>
      </c>
      <c r="J85" s="43">
        <v>8</v>
      </c>
      <c r="K85" s="43">
        <v>8</v>
      </c>
      <c r="L85" s="43">
        <v>8</v>
      </c>
      <c r="M85" s="43">
        <v>8</v>
      </c>
      <c r="N85" s="43">
        <v>8</v>
      </c>
      <c r="O85" s="43">
        <v>8</v>
      </c>
      <c r="P85" s="43">
        <v>8</v>
      </c>
      <c r="Q85" s="43">
        <v>8</v>
      </c>
      <c r="R85" s="43">
        <v>8</v>
      </c>
      <c r="S85" s="43">
        <v>8</v>
      </c>
      <c r="T85" s="43">
        <v>8</v>
      </c>
      <c r="U85" s="43">
        <v>8</v>
      </c>
      <c r="V85" s="43">
        <v>8</v>
      </c>
      <c r="W85" s="43">
        <v>8</v>
      </c>
      <c r="X85" s="43">
        <v>8</v>
      </c>
      <c r="Y85" s="43">
        <v>8</v>
      </c>
      <c r="Z85" s="43">
        <v>8</v>
      </c>
      <c r="AA85" s="43">
        <v>8</v>
      </c>
      <c r="AB85" s="43">
        <v>8</v>
      </c>
      <c r="AC85" s="43">
        <v>8</v>
      </c>
      <c r="AD85" s="43">
        <v>8</v>
      </c>
      <c r="AE85" s="43">
        <v>8</v>
      </c>
      <c r="AF85" s="43">
        <v>8</v>
      </c>
      <c r="AG85" s="64">
        <v>24</v>
      </c>
      <c r="AH85" s="46">
        <f t="shared" si="22"/>
        <v>8</v>
      </c>
      <c r="AI85" s="47">
        <f t="shared" si="23"/>
        <v>8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1.6</v>
      </c>
      <c r="C86" s="43">
        <v>1.6</v>
      </c>
      <c r="D86" s="43">
        <v>1.6</v>
      </c>
      <c r="E86" s="43">
        <v>1.6</v>
      </c>
      <c r="F86" s="43">
        <v>1.6</v>
      </c>
      <c r="G86" s="43">
        <v>1.6</v>
      </c>
      <c r="H86" s="43">
        <v>1.6</v>
      </c>
      <c r="I86" s="43">
        <v>1.6</v>
      </c>
      <c r="J86" s="43">
        <v>1.6</v>
      </c>
      <c r="K86" s="43">
        <v>1.6</v>
      </c>
      <c r="L86" s="43">
        <v>1.6</v>
      </c>
      <c r="M86" s="43">
        <v>1.6</v>
      </c>
      <c r="N86" s="43">
        <v>1.6</v>
      </c>
      <c r="O86" s="43">
        <v>1.6</v>
      </c>
      <c r="P86" s="43">
        <v>1.6</v>
      </c>
      <c r="Q86" s="43">
        <v>1.6</v>
      </c>
      <c r="R86" s="43">
        <v>1.6</v>
      </c>
      <c r="S86" s="43">
        <v>1.6</v>
      </c>
      <c r="T86" s="43">
        <v>1.6</v>
      </c>
      <c r="U86" s="43">
        <v>1.6</v>
      </c>
      <c r="V86" s="43">
        <v>1.6</v>
      </c>
      <c r="W86" s="43">
        <v>1.6</v>
      </c>
      <c r="X86" s="43">
        <v>1.6</v>
      </c>
      <c r="Y86" s="43">
        <v>1.6</v>
      </c>
      <c r="Z86" s="43">
        <v>1.6</v>
      </c>
      <c r="AA86" s="43">
        <v>1.6</v>
      </c>
      <c r="AB86" s="43">
        <v>1.6</v>
      </c>
      <c r="AC86" s="43">
        <v>1.6</v>
      </c>
      <c r="AD86" s="43">
        <v>1.6</v>
      </c>
      <c r="AE86" s="43">
        <v>1.6</v>
      </c>
      <c r="AF86" s="43">
        <v>1.6</v>
      </c>
      <c r="AG86" s="64">
        <v>15</v>
      </c>
      <c r="AH86" s="46">
        <f t="shared" si="22"/>
        <v>1.6</v>
      </c>
      <c r="AI86" s="47">
        <f t="shared" si="23"/>
        <v>1.6</v>
      </c>
      <c r="AK86" s="49"/>
      <c r="AZ86" s="82">
        <f t="shared" ref="AZ86:BW91" si="31">VALUE(AZ79)</f>
        <v>132</v>
      </c>
      <c r="BA86" s="82">
        <f t="shared" si="31"/>
        <v>62</v>
      </c>
      <c r="BB86" s="82">
        <f t="shared" si="31"/>
        <v>50</v>
      </c>
      <c r="BC86" s="82">
        <f t="shared" si="31"/>
        <v>-50</v>
      </c>
      <c r="BD86" s="82">
        <f t="shared" si="31"/>
        <v>26</v>
      </c>
      <c r="BE86" s="82">
        <f t="shared" si="31"/>
        <v>-55.2</v>
      </c>
      <c r="BF86" s="82">
        <f t="shared" si="31"/>
        <v>-62.6</v>
      </c>
      <c r="BG86" s="82">
        <f t="shared" si="31"/>
        <v>-91.2</v>
      </c>
      <c r="BH86" s="82">
        <f t="shared" si="31"/>
        <v>-44.9</v>
      </c>
      <c r="BI86" s="82">
        <f t="shared" si="31"/>
        <v>148</v>
      </c>
      <c r="BJ86" s="82">
        <f t="shared" si="31"/>
        <v>183</v>
      </c>
      <c r="BK86" s="82">
        <f t="shared" si="31"/>
        <v>115</v>
      </c>
      <c r="BL86" s="82">
        <f t="shared" si="31"/>
        <v>165</v>
      </c>
      <c r="BM86" s="82">
        <f t="shared" si="31"/>
        <v>186.6</v>
      </c>
      <c r="BN86" s="82">
        <f t="shared" si="31"/>
        <v>170</v>
      </c>
      <c r="BO86" s="82">
        <f t="shared" si="31"/>
        <v>177</v>
      </c>
      <c r="BP86" s="82">
        <f t="shared" si="31"/>
        <v>165</v>
      </c>
      <c r="BQ86" s="82">
        <f t="shared" si="31"/>
        <v>102</v>
      </c>
      <c r="BR86" s="82">
        <f t="shared" si="31"/>
        <v>122.4</v>
      </c>
      <c r="BS86" s="82">
        <f t="shared" si="31"/>
        <v>76.5</v>
      </c>
      <c r="BT86" s="82">
        <f t="shared" si="31"/>
        <v>72.099999999999994</v>
      </c>
      <c r="BU86" s="82">
        <f t="shared" si="31"/>
        <v>-87.4</v>
      </c>
      <c r="BV86" s="82">
        <f t="shared" si="31"/>
        <v>-64.5</v>
      </c>
      <c r="BW86" s="82">
        <f t="shared" si="31"/>
        <v>145</v>
      </c>
    </row>
    <row r="87" spans="1:75" x14ac:dyDescent="0.25">
      <c r="A87" s="63" t="s">
        <v>112</v>
      </c>
      <c r="B87" s="43">
        <v>6.5</v>
      </c>
      <c r="C87" s="43">
        <v>6.5</v>
      </c>
      <c r="D87" s="43">
        <v>6.5</v>
      </c>
      <c r="E87" s="43">
        <v>6.5</v>
      </c>
      <c r="F87" s="43">
        <v>6.5</v>
      </c>
      <c r="G87" s="43">
        <v>6.5</v>
      </c>
      <c r="H87" s="43">
        <v>6.5</v>
      </c>
      <c r="I87" s="43">
        <v>6.5</v>
      </c>
      <c r="J87" s="43">
        <v>6.5</v>
      </c>
      <c r="K87" s="43">
        <v>6.5</v>
      </c>
      <c r="L87" s="43">
        <v>6.5</v>
      </c>
      <c r="M87" s="43">
        <v>6.5</v>
      </c>
      <c r="N87" s="43">
        <v>6.5</v>
      </c>
      <c r="O87" s="43">
        <v>6.5</v>
      </c>
      <c r="P87" s="43">
        <v>6.5</v>
      </c>
      <c r="Q87" s="43">
        <v>6.5</v>
      </c>
      <c r="R87" s="43">
        <v>6.5</v>
      </c>
      <c r="S87" s="43">
        <v>6.5</v>
      </c>
      <c r="T87" s="43">
        <v>6.5</v>
      </c>
      <c r="U87" s="43">
        <v>6.5</v>
      </c>
      <c r="V87" s="43">
        <v>6.5</v>
      </c>
      <c r="W87" s="43">
        <v>6.5</v>
      </c>
      <c r="X87" s="43">
        <v>6.5</v>
      </c>
      <c r="Y87" s="43">
        <v>6.5</v>
      </c>
      <c r="Z87" s="43">
        <v>6.5</v>
      </c>
      <c r="AA87" s="43">
        <v>6.5</v>
      </c>
      <c r="AB87" s="43">
        <v>6.5</v>
      </c>
      <c r="AC87" s="43">
        <v>6.5</v>
      </c>
      <c r="AD87" s="43">
        <v>6.5</v>
      </c>
      <c r="AE87" s="43">
        <v>6.5</v>
      </c>
      <c r="AF87" s="43">
        <v>6.5</v>
      </c>
      <c r="AG87" s="64">
        <v>14.1</v>
      </c>
      <c r="AH87" s="46">
        <f t="shared" si="22"/>
        <v>6.5</v>
      </c>
      <c r="AI87" s="47">
        <f t="shared" si="23"/>
        <v>6.5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15.2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4.5999999999999996</v>
      </c>
      <c r="C88" s="43">
        <v>4.5999999999999996</v>
      </c>
      <c r="D88" s="43">
        <v>4.5999999999999996</v>
      </c>
      <c r="E88" s="43">
        <v>4.5999999999999996</v>
      </c>
      <c r="F88" s="43">
        <v>4.5999999999999996</v>
      </c>
      <c r="G88" s="43">
        <v>4.5999999999999996</v>
      </c>
      <c r="H88" s="43">
        <v>4.5999999999999996</v>
      </c>
      <c r="I88" s="43">
        <v>4.5999999999999996</v>
      </c>
      <c r="J88" s="43">
        <v>4.5999999999999996</v>
      </c>
      <c r="K88" s="43">
        <v>4.5999999999999996</v>
      </c>
      <c r="L88" s="43">
        <v>4.5999999999999996</v>
      </c>
      <c r="M88" s="43">
        <v>4.5999999999999996</v>
      </c>
      <c r="N88" s="43">
        <v>4.5999999999999996</v>
      </c>
      <c r="O88" s="43">
        <v>0</v>
      </c>
      <c r="P88" s="43">
        <v>0</v>
      </c>
      <c r="Q88" s="43">
        <v>0</v>
      </c>
      <c r="R88" s="43">
        <v>0</v>
      </c>
      <c r="S88" s="43">
        <v>0</v>
      </c>
      <c r="T88" s="43">
        <v>0</v>
      </c>
      <c r="U88" s="43">
        <v>0</v>
      </c>
      <c r="V88" s="43">
        <v>0</v>
      </c>
      <c r="W88" s="43">
        <v>0</v>
      </c>
      <c r="X88" s="43">
        <v>0</v>
      </c>
      <c r="Y88" s="43">
        <v>0</v>
      </c>
      <c r="Z88" s="43">
        <v>0</v>
      </c>
      <c r="AA88" s="43">
        <v>0</v>
      </c>
      <c r="AB88" s="43">
        <v>0</v>
      </c>
      <c r="AC88" s="43">
        <v>0</v>
      </c>
      <c r="AD88" s="43">
        <v>0</v>
      </c>
      <c r="AE88" s="43">
        <v>0</v>
      </c>
      <c r="AF88" s="43">
        <v>0</v>
      </c>
      <c r="AG88" s="64">
        <v>14</v>
      </c>
      <c r="AH88" s="46">
        <f t="shared" si="22"/>
        <v>4.5999999999999996</v>
      </c>
      <c r="AI88" s="47">
        <f t="shared" si="23"/>
        <v>0</v>
      </c>
      <c r="AK88" s="49"/>
      <c r="AZ88" s="82">
        <f t="shared" si="31"/>
        <v>98</v>
      </c>
      <c r="BA88" s="82">
        <f t="shared" si="31"/>
        <v>93</v>
      </c>
      <c r="BB88" s="82">
        <f t="shared" si="31"/>
        <v>112</v>
      </c>
      <c r="BC88" s="82">
        <f t="shared" si="31"/>
        <v>103</v>
      </c>
      <c r="BD88" s="82">
        <f t="shared" si="31"/>
        <v>107.6</v>
      </c>
      <c r="BE88" s="82">
        <f t="shared" si="31"/>
        <v>106.6</v>
      </c>
      <c r="BF88" s="82">
        <f t="shared" si="31"/>
        <v>102.3</v>
      </c>
      <c r="BG88" s="82">
        <f t="shared" si="31"/>
        <v>105.6</v>
      </c>
      <c r="BH88" s="82">
        <f t="shared" si="31"/>
        <v>73.2</v>
      </c>
      <c r="BI88" s="82">
        <f t="shared" si="31"/>
        <v>92.9</v>
      </c>
      <c r="BJ88" s="82">
        <f t="shared" si="31"/>
        <v>106</v>
      </c>
      <c r="BK88" s="82">
        <f t="shared" si="31"/>
        <v>114.7</v>
      </c>
      <c r="BL88" s="82">
        <f t="shared" si="31"/>
        <v>83.6</v>
      </c>
      <c r="BM88" s="82">
        <f t="shared" si="31"/>
        <v>103.3</v>
      </c>
      <c r="BN88" s="82">
        <f t="shared" si="31"/>
        <v>101</v>
      </c>
      <c r="BO88" s="82">
        <f t="shared" si="31"/>
        <v>113.3</v>
      </c>
      <c r="BP88" s="82">
        <f t="shared" si="31"/>
        <v>112.3</v>
      </c>
      <c r="BQ88" s="82">
        <f t="shared" si="31"/>
        <v>114</v>
      </c>
      <c r="BR88" s="82">
        <f t="shared" si="31"/>
        <v>137.69999999999999</v>
      </c>
      <c r="BS88" s="82">
        <f t="shared" si="31"/>
        <v>121.6</v>
      </c>
      <c r="BT88" s="82">
        <f t="shared" si="31"/>
        <v>117.8</v>
      </c>
      <c r="BU88" s="82">
        <f t="shared" si="31"/>
        <v>115.7</v>
      </c>
      <c r="BV88" s="82">
        <f t="shared" si="31"/>
        <v>117.2</v>
      </c>
      <c r="BW88" s="82">
        <f t="shared" si="31"/>
        <v>109.6</v>
      </c>
    </row>
    <row r="89" spans="1:75" x14ac:dyDescent="0.25">
      <c r="A89" s="63" t="s">
        <v>114</v>
      </c>
      <c r="B89" s="43">
        <v>7.4</v>
      </c>
      <c r="C89" s="43">
        <v>7.4</v>
      </c>
      <c r="D89" s="43">
        <v>7.4</v>
      </c>
      <c r="E89" s="43">
        <v>7.4</v>
      </c>
      <c r="F89" s="43">
        <v>7.4</v>
      </c>
      <c r="G89" s="43">
        <v>7.4</v>
      </c>
      <c r="H89" s="43">
        <v>7.4</v>
      </c>
      <c r="I89" s="43">
        <v>7.4</v>
      </c>
      <c r="J89" s="43">
        <v>7.4</v>
      </c>
      <c r="K89" s="43">
        <v>7.4</v>
      </c>
      <c r="L89" s="43">
        <v>7.4</v>
      </c>
      <c r="M89" s="43">
        <v>7.4</v>
      </c>
      <c r="N89" s="43">
        <v>7.4</v>
      </c>
      <c r="O89" s="43">
        <v>7.4</v>
      </c>
      <c r="P89" s="43">
        <v>7.4</v>
      </c>
      <c r="Q89" s="43">
        <v>7.4</v>
      </c>
      <c r="R89" s="43">
        <v>7.4</v>
      </c>
      <c r="S89" s="43">
        <v>7.4</v>
      </c>
      <c r="T89" s="43">
        <v>7.4</v>
      </c>
      <c r="U89" s="43">
        <v>7.4</v>
      </c>
      <c r="V89" s="43">
        <v>7.4</v>
      </c>
      <c r="W89" s="43">
        <v>7.4</v>
      </c>
      <c r="X89" s="43">
        <v>7.4</v>
      </c>
      <c r="Y89" s="43">
        <v>7.4</v>
      </c>
      <c r="Z89" s="43">
        <v>7.4</v>
      </c>
      <c r="AA89" s="43">
        <v>7.4</v>
      </c>
      <c r="AB89" s="43">
        <v>7.4</v>
      </c>
      <c r="AC89" s="43">
        <v>7.4</v>
      </c>
      <c r="AD89" s="43">
        <v>7.4</v>
      </c>
      <c r="AE89" s="43">
        <v>7.4</v>
      </c>
      <c r="AF89" s="43">
        <v>7.4</v>
      </c>
      <c r="AG89" s="64">
        <v>10.050000000000001</v>
      </c>
      <c r="AH89" s="46">
        <f t="shared" si="22"/>
        <v>7.4</v>
      </c>
      <c r="AI89" s="47">
        <f t="shared" si="23"/>
        <v>7.4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13.6</v>
      </c>
      <c r="BF89" s="82">
        <f t="shared" si="31"/>
        <v>14.7</v>
      </c>
      <c r="BG89" s="82">
        <f t="shared" si="31"/>
        <v>10.6</v>
      </c>
      <c r="BH89" s="82">
        <f t="shared" si="31"/>
        <v>25.4</v>
      </c>
      <c r="BI89" s="82">
        <f t="shared" si="31"/>
        <v>25.9</v>
      </c>
      <c r="BJ89" s="82">
        <f t="shared" si="31"/>
        <v>25.5</v>
      </c>
      <c r="BK89" s="82">
        <f t="shared" si="31"/>
        <v>24.7</v>
      </c>
      <c r="BL89" s="82">
        <f t="shared" si="31"/>
        <v>26.1</v>
      </c>
      <c r="BM89" s="82">
        <f t="shared" si="31"/>
        <v>28.9</v>
      </c>
      <c r="BN89" s="82">
        <f t="shared" si="31"/>
        <v>27.3</v>
      </c>
      <c r="BO89" s="82">
        <f t="shared" si="31"/>
        <v>28.8</v>
      </c>
      <c r="BP89" s="82">
        <f t="shared" si="31"/>
        <v>12.8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0</v>
      </c>
    </row>
    <row r="90" spans="1:75" x14ac:dyDescent="0.25">
      <c r="A90" s="63" t="s">
        <v>115</v>
      </c>
      <c r="B90" s="43">
        <v>2</v>
      </c>
      <c r="C90" s="43">
        <v>2</v>
      </c>
      <c r="D90" s="43">
        <v>2</v>
      </c>
      <c r="E90" s="43">
        <v>2</v>
      </c>
      <c r="F90" s="43">
        <v>2</v>
      </c>
      <c r="G90" s="43">
        <v>2</v>
      </c>
      <c r="H90" s="43">
        <v>2</v>
      </c>
      <c r="I90" s="43">
        <v>2</v>
      </c>
      <c r="J90" s="43">
        <v>2</v>
      </c>
      <c r="K90" s="43">
        <v>2</v>
      </c>
      <c r="L90" s="43">
        <v>2</v>
      </c>
      <c r="M90" s="43">
        <v>2</v>
      </c>
      <c r="N90" s="43">
        <v>2</v>
      </c>
      <c r="O90" s="43">
        <v>2</v>
      </c>
      <c r="P90" s="43">
        <v>2</v>
      </c>
      <c r="Q90" s="43">
        <v>2</v>
      </c>
      <c r="R90" s="43">
        <v>2</v>
      </c>
      <c r="S90" s="43">
        <v>2</v>
      </c>
      <c r="T90" s="43">
        <v>2</v>
      </c>
      <c r="U90" s="43">
        <v>2</v>
      </c>
      <c r="V90" s="43">
        <v>2</v>
      </c>
      <c r="W90" s="43">
        <v>2</v>
      </c>
      <c r="X90" s="43">
        <v>2</v>
      </c>
      <c r="Y90" s="43">
        <v>2</v>
      </c>
      <c r="Z90" s="43">
        <v>2</v>
      </c>
      <c r="AA90" s="43">
        <v>2</v>
      </c>
      <c r="AB90" s="43">
        <v>2</v>
      </c>
      <c r="AC90" s="43">
        <v>2</v>
      </c>
      <c r="AD90" s="43">
        <v>2</v>
      </c>
      <c r="AE90" s="43">
        <v>2</v>
      </c>
      <c r="AF90" s="43">
        <v>2</v>
      </c>
      <c r="AG90" s="64">
        <v>6.2</v>
      </c>
      <c r="AH90" s="46">
        <f t="shared" si="22"/>
        <v>2</v>
      </c>
      <c r="AI90" s="47">
        <f t="shared" si="23"/>
        <v>2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53</v>
      </c>
      <c r="BH90" s="82">
        <f t="shared" si="31"/>
        <v>52.9</v>
      </c>
      <c r="BI90" s="82">
        <f t="shared" si="31"/>
        <v>47.2</v>
      </c>
      <c r="BJ90" s="82">
        <f t="shared" si="31"/>
        <v>49.4</v>
      </c>
      <c r="BK90" s="82">
        <f t="shared" si="31"/>
        <v>54.4</v>
      </c>
      <c r="BL90" s="82">
        <f t="shared" si="31"/>
        <v>54.4</v>
      </c>
      <c r="BM90" s="82">
        <f t="shared" si="31"/>
        <v>50.9</v>
      </c>
      <c r="BN90" s="82">
        <f t="shared" si="31"/>
        <v>51.1</v>
      </c>
      <c r="BO90" s="82">
        <f t="shared" si="31"/>
        <v>62</v>
      </c>
      <c r="BP90" s="82">
        <f t="shared" si="31"/>
        <v>57</v>
      </c>
      <c r="BQ90" s="82">
        <f t="shared" si="31"/>
        <v>48</v>
      </c>
      <c r="BR90" s="82">
        <f t="shared" si="31"/>
        <v>45.8</v>
      </c>
      <c r="BS90" s="82">
        <f t="shared" si="31"/>
        <v>42.3</v>
      </c>
      <c r="BT90" s="82">
        <f t="shared" si="31"/>
        <v>44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>SUM(B79:B91)</f>
        <v>90.899999999999991</v>
      </c>
      <c r="C92" s="70">
        <f t="shared" ref="C92:AG92" si="32">SUM(C79:C91)</f>
        <v>90.899999999999991</v>
      </c>
      <c r="D92" s="70">
        <f>SUM(D79:D91)</f>
        <v>81.2</v>
      </c>
      <c r="E92" s="70">
        <f>SUM(E79:E91)</f>
        <v>81.2</v>
      </c>
      <c r="F92" s="70">
        <f>SUM(F79:F91)</f>
        <v>174.2</v>
      </c>
      <c r="G92" s="70">
        <f t="shared" si="32"/>
        <v>190.7</v>
      </c>
      <c r="H92" s="70">
        <f t="shared" si="32"/>
        <v>266</v>
      </c>
      <c r="I92" s="70">
        <f t="shared" si="32"/>
        <v>281</v>
      </c>
      <c r="J92" s="70">
        <f t="shared" si="32"/>
        <v>311.00000000000006</v>
      </c>
      <c r="K92" s="70">
        <f t="shared" si="32"/>
        <v>305.10000000000002</v>
      </c>
      <c r="L92" s="70">
        <f t="shared" si="32"/>
        <v>325.10000000000002</v>
      </c>
      <c r="M92" s="70">
        <f t="shared" ref="M92:S92" si="33">SUM(M79:M91)</f>
        <v>315.20000000000005</v>
      </c>
      <c r="N92" s="70">
        <f t="shared" si="33"/>
        <v>325.90000000000003</v>
      </c>
      <c r="O92" s="70">
        <f t="shared" si="33"/>
        <v>315.2</v>
      </c>
      <c r="P92" s="70">
        <f t="shared" si="33"/>
        <v>238.60000000000002</v>
      </c>
      <c r="Q92" s="70">
        <f t="shared" si="33"/>
        <v>232.1</v>
      </c>
      <c r="R92" s="70">
        <f t="shared" si="33"/>
        <v>265.49999999999994</v>
      </c>
      <c r="S92" s="70">
        <f t="shared" si="33"/>
        <v>258.10000000000002</v>
      </c>
      <c r="T92" s="70">
        <f t="shared" si="32"/>
        <v>242.1</v>
      </c>
      <c r="U92" s="70">
        <f t="shared" si="32"/>
        <v>242.1</v>
      </c>
      <c r="V92" s="70">
        <f t="shared" si="32"/>
        <v>242.1</v>
      </c>
      <c r="W92" s="70">
        <f t="shared" si="32"/>
        <v>247.3</v>
      </c>
      <c r="X92" s="70">
        <f t="shared" si="32"/>
        <v>232</v>
      </c>
      <c r="Y92" s="70">
        <f t="shared" si="32"/>
        <v>279.39999999999998</v>
      </c>
      <c r="Z92" s="70">
        <f t="shared" si="32"/>
        <v>306.39999999999998</v>
      </c>
      <c r="AA92" s="70">
        <f t="shared" si="32"/>
        <v>306.39999999999998</v>
      </c>
      <c r="AB92" s="70">
        <f>SUM(AB79:AB91)</f>
        <v>301.89999999999998</v>
      </c>
      <c r="AC92" s="70">
        <f>SUM(AC79:AC91)</f>
        <v>301.89999999999998</v>
      </c>
      <c r="AD92" s="70">
        <f>SUM(AD79:AD91)</f>
        <v>261.89999999999998</v>
      </c>
      <c r="AE92" s="70">
        <f>SUM(AE79:AE91)</f>
        <v>261.89999999999998</v>
      </c>
      <c r="AF92" s="70">
        <f>SUM(AF79:AF91)</f>
        <v>251.9</v>
      </c>
      <c r="AG92" s="80">
        <f t="shared" si="32"/>
        <v>489.91</v>
      </c>
      <c r="AH92" s="46">
        <f t="shared" si="22"/>
        <v>325.90000000000003</v>
      </c>
      <c r="AI92" s="47">
        <f t="shared" si="23"/>
        <v>81.2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>
        <v>10</v>
      </c>
      <c r="AA93" s="44">
        <v>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22"/>
        <v>10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>
        <v>5</v>
      </c>
      <c r="AA94" s="43">
        <v>0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22"/>
        <v>5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>
        <v>2</v>
      </c>
      <c r="AA95" s="77">
        <v>0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22"/>
        <v>2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132</v>
      </c>
      <c r="BH95" s="82">
        <v>0</v>
      </c>
      <c r="BI95" s="82">
        <v>98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>B93+B94+B95</f>
        <v>0</v>
      </c>
      <c r="C96" s="70">
        <f t="shared" ref="C96:AA96" si="34">C93+C94+C95</f>
        <v>0</v>
      </c>
      <c r="D96" s="70">
        <f>D93+D94+D95</f>
        <v>0</v>
      </c>
      <c r="E96" s="70">
        <f>E93+E94+E95</f>
        <v>0</v>
      </c>
      <c r="F96" s="70">
        <f>F93+F94+F95</f>
        <v>0</v>
      </c>
      <c r="G96" s="70">
        <f t="shared" si="34"/>
        <v>0</v>
      </c>
      <c r="H96" s="70">
        <f t="shared" si="34"/>
        <v>0</v>
      </c>
      <c r="I96" s="70">
        <f t="shared" si="34"/>
        <v>0</v>
      </c>
      <c r="J96" s="70">
        <f t="shared" si="34"/>
        <v>0</v>
      </c>
      <c r="K96" s="70">
        <f t="shared" si="34"/>
        <v>0</v>
      </c>
      <c r="L96" s="70">
        <f t="shared" si="34"/>
        <v>0</v>
      </c>
      <c r="M96" s="70">
        <f t="shared" ref="M96:S96" si="35">M93+M94+M95</f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4"/>
        <v>0</v>
      </c>
      <c r="U96" s="70">
        <f t="shared" si="34"/>
        <v>0</v>
      </c>
      <c r="V96" s="70">
        <f t="shared" si="34"/>
        <v>0</v>
      </c>
      <c r="W96" s="70">
        <f t="shared" si="34"/>
        <v>0</v>
      </c>
      <c r="X96" s="70">
        <f t="shared" si="34"/>
        <v>0</v>
      </c>
      <c r="Y96" s="70">
        <f t="shared" si="34"/>
        <v>0</v>
      </c>
      <c r="Z96" s="70">
        <f t="shared" si="34"/>
        <v>17</v>
      </c>
      <c r="AA96" s="70">
        <f t="shared" si="34"/>
        <v>0</v>
      </c>
      <c r="AB96" s="70">
        <f>AB93+AB94+AB95</f>
        <v>0</v>
      </c>
      <c r="AC96" s="70">
        <f>AC93+AC94+AC95</f>
        <v>0</v>
      </c>
      <c r="AD96" s="70">
        <f>AD93+AD94+AD95</f>
        <v>0</v>
      </c>
      <c r="AE96" s="70">
        <f>AE93+AE94+AE95</f>
        <v>0</v>
      </c>
      <c r="AF96" s="70">
        <f>AF93+AF94+AF95</f>
        <v>0</v>
      </c>
      <c r="AG96" s="80">
        <f>SUM(AG93:AG95)</f>
        <v>106</v>
      </c>
      <c r="AH96" s="46">
        <f t="shared" si="22"/>
        <v>17</v>
      </c>
      <c r="AI96" s="47">
        <f t="shared" si="23"/>
        <v>0</v>
      </c>
      <c r="AK96" s="49"/>
      <c r="AY96" s="82"/>
      <c r="BF96" s="81"/>
      <c r="BG96" s="82">
        <v>62</v>
      </c>
      <c r="BH96" s="82">
        <v>0</v>
      </c>
      <c r="BI96" s="82">
        <v>93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145</v>
      </c>
      <c r="C97" s="44">
        <v>132.30000000000001</v>
      </c>
      <c r="D97" s="44">
        <v>62</v>
      </c>
      <c r="E97" s="44">
        <v>50</v>
      </c>
      <c r="F97" s="44">
        <v>-50</v>
      </c>
      <c r="G97" s="44">
        <v>26</v>
      </c>
      <c r="H97" s="44">
        <v>-86.3</v>
      </c>
      <c r="I97" s="44">
        <v>-55.2</v>
      </c>
      <c r="J97" s="44">
        <v>-55.6</v>
      </c>
      <c r="K97" s="44">
        <v>-62.6</v>
      </c>
      <c r="L97" s="44">
        <v>-82.7</v>
      </c>
      <c r="M97" s="44">
        <v>-91.2</v>
      </c>
      <c r="N97" s="44">
        <v>-44.9</v>
      </c>
      <c r="O97" s="44">
        <v>148</v>
      </c>
      <c r="P97" s="44">
        <v>183</v>
      </c>
      <c r="Q97" s="44">
        <v>115</v>
      </c>
      <c r="R97" s="44">
        <v>165</v>
      </c>
      <c r="S97" s="44">
        <v>186.6</v>
      </c>
      <c r="T97" s="44">
        <v>170</v>
      </c>
      <c r="U97" s="44">
        <v>177</v>
      </c>
      <c r="V97" s="44">
        <v>165</v>
      </c>
      <c r="W97" s="44">
        <v>110</v>
      </c>
      <c r="X97" s="44">
        <v>102</v>
      </c>
      <c r="Y97" s="44">
        <v>141</v>
      </c>
      <c r="Z97" s="44">
        <v>122.4</v>
      </c>
      <c r="AA97" s="44">
        <v>70</v>
      </c>
      <c r="AB97" s="44">
        <v>76.5</v>
      </c>
      <c r="AC97" s="44">
        <v>73.5</v>
      </c>
      <c r="AD97" s="44">
        <v>72.099999999999994</v>
      </c>
      <c r="AE97" s="44">
        <v>-87.4</v>
      </c>
      <c r="AF97" s="44">
        <v>-64.5</v>
      </c>
      <c r="AG97" s="61"/>
      <c r="AH97" s="46">
        <f t="shared" si="22"/>
        <v>186.6</v>
      </c>
      <c r="AI97" s="47">
        <f t="shared" si="23"/>
        <v>-91.2</v>
      </c>
      <c r="AK97" s="49"/>
      <c r="AY97" s="82"/>
      <c r="BF97" s="81"/>
      <c r="BG97" s="82">
        <v>50</v>
      </c>
      <c r="BH97" s="82">
        <v>0</v>
      </c>
      <c r="BI97" s="82">
        <v>112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>
        <v>15.2</v>
      </c>
      <c r="P98" s="43">
        <v>0</v>
      </c>
      <c r="Q98" s="43">
        <v>0</v>
      </c>
      <c r="R98" s="43">
        <v>0</v>
      </c>
      <c r="S98" s="43">
        <v>0</v>
      </c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15.2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-50</v>
      </c>
      <c r="BH98" s="82">
        <v>0</v>
      </c>
      <c r="BI98" s="82">
        <v>103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109.6</v>
      </c>
      <c r="C99" s="43">
        <v>98</v>
      </c>
      <c r="D99" s="43">
        <v>93</v>
      </c>
      <c r="E99" s="43">
        <v>112</v>
      </c>
      <c r="F99" s="43">
        <v>103</v>
      </c>
      <c r="G99" s="43">
        <v>107.6</v>
      </c>
      <c r="H99" s="43">
        <v>106.9</v>
      </c>
      <c r="I99" s="43">
        <v>106.6</v>
      </c>
      <c r="J99" s="43">
        <v>128.1</v>
      </c>
      <c r="K99" s="43">
        <v>102.3</v>
      </c>
      <c r="L99" s="43">
        <v>115.8</v>
      </c>
      <c r="M99" s="43">
        <v>105.6</v>
      </c>
      <c r="N99" s="43">
        <v>73.2</v>
      </c>
      <c r="O99" s="43">
        <v>92.9</v>
      </c>
      <c r="P99" s="43">
        <v>106</v>
      </c>
      <c r="Q99" s="43">
        <v>114.7</v>
      </c>
      <c r="R99" s="43">
        <v>83.6</v>
      </c>
      <c r="S99" s="43">
        <v>103.3</v>
      </c>
      <c r="T99" s="43">
        <v>101</v>
      </c>
      <c r="U99" s="43">
        <v>113.3</v>
      </c>
      <c r="V99" s="43">
        <v>112.3</v>
      </c>
      <c r="W99" s="43">
        <v>108.3</v>
      </c>
      <c r="X99" s="43">
        <v>114</v>
      </c>
      <c r="Y99" s="43">
        <v>125</v>
      </c>
      <c r="Z99" s="43">
        <v>137.69999999999999</v>
      </c>
      <c r="AA99" s="43">
        <v>126.1</v>
      </c>
      <c r="AB99" s="43">
        <v>121.6</v>
      </c>
      <c r="AC99" s="43">
        <v>111.1</v>
      </c>
      <c r="AD99" s="43">
        <v>117.8</v>
      </c>
      <c r="AE99" s="43">
        <v>115.7</v>
      </c>
      <c r="AF99" s="43">
        <v>117.2</v>
      </c>
      <c r="AG99" s="89"/>
      <c r="AH99" s="46">
        <f t="shared" si="22"/>
        <v>137.69999999999999</v>
      </c>
      <c r="AI99" s="47">
        <f t="shared" si="23"/>
        <v>73.2</v>
      </c>
      <c r="AK99" s="90"/>
      <c r="AL99" s="91"/>
      <c r="AM99" s="91"/>
      <c r="AN99" s="92"/>
      <c r="AY99" s="82"/>
      <c r="BF99" s="82"/>
      <c r="BG99" s="82">
        <v>26</v>
      </c>
      <c r="BH99" s="82">
        <v>0</v>
      </c>
      <c r="BI99" s="82">
        <v>107.6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43"/>
      <c r="F100" s="43"/>
      <c r="G100" s="93"/>
      <c r="H100" s="93">
        <v>13.1</v>
      </c>
      <c r="I100" s="93">
        <v>13.6</v>
      </c>
      <c r="J100" s="93">
        <v>15</v>
      </c>
      <c r="K100" s="93">
        <v>14.7</v>
      </c>
      <c r="L100" s="93">
        <v>11.5</v>
      </c>
      <c r="M100" s="93">
        <v>10.6</v>
      </c>
      <c r="N100" s="93">
        <v>25.4</v>
      </c>
      <c r="O100" s="93">
        <v>25.9</v>
      </c>
      <c r="P100" s="93">
        <v>25.5</v>
      </c>
      <c r="Q100" s="93">
        <v>24.7</v>
      </c>
      <c r="R100" s="93">
        <v>26.1</v>
      </c>
      <c r="S100" s="93">
        <v>28.9</v>
      </c>
      <c r="T100" s="93">
        <v>27.3</v>
      </c>
      <c r="U100" s="93">
        <v>28.8</v>
      </c>
      <c r="V100" s="93">
        <v>12.8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2"/>
        <v>28.9</v>
      </c>
      <c r="AI100" s="47">
        <f t="shared" si="23"/>
        <v>0</v>
      </c>
      <c r="AK100" s="94" t="s">
        <v>127</v>
      </c>
      <c r="AL100" s="43"/>
      <c r="AM100" s="93"/>
      <c r="AN100" s="95"/>
      <c r="AY100" s="82"/>
      <c r="BF100" s="82"/>
      <c r="BG100" s="82">
        <v>-55.2</v>
      </c>
      <c r="BH100" s="82">
        <v>0</v>
      </c>
      <c r="BI100" s="82">
        <v>106.6</v>
      </c>
      <c r="BJ100" s="82">
        <v>13.6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>
        <v>53</v>
      </c>
      <c r="N101" s="44">
        <v>52.9</v>
      </c>
      <c r="O101" s="44">
        <v>47.2</v>
      </c>
      <c r="P101" s="44">
        <v>49.4</v>
      </c>
      <c r="Q101" s="44">
        <v>54.4</v>
      </c>
      <c r="R101" s="44">
        <v>54.4</v>
      </c>
      <c r="S101" s="44">
        <v>50.9</v>
      </c>
      <c r="T101" s="44">
        <v>51.1</v>
      </c>
      <c r="U101" s="44">
        <v>62</v>
      </c>
      <c r="V101" s="44">
        <v>57</v>
      </c>
      <c r="W101" s="44">
        <v>53.3</v>
      </c>
      <c r="X101" s="44">
        <v>48</v>
      </c>
      <c r="Y101" s="44">
        <v>47</v>
      </c>
      <c r="Z101" s="44">
        <v>45.8</v>
      </c>
      <c r="AA101" s="44">
        <v>45</v>
      </c>
      <c r="AB101" s="44">
        <v>42.3</v>
      </c>
      <c r="AC101" s="44">
        <v>42.3</v>
      </c>
      <c r="AD101" s="44">
        <v>44</v>
      </c>
      <c r="AE101" s="44">
        <v>0</v>
      </c>
      <c r="AF101" s="44">
        <v>0</v>
      </c>
      <c r="AG101" s="89"/>
      <c r="AH101" s="46">
        <f t="shared" si="22"/>
        <v>62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-62.6</v>
      </c>
      <c r="BH101" s="82">
        <v>0</v>
      </c>
      <c r="BI101" s="82">
        <v>102.3</v>
      </c>
      <c r="BJ101" s="82">
        <v>14.7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39.6</v>
      </c>
      <c r="C102" s="97">
        <v>39.6</v>
      </c>
      <c r="D102" s="97">
        <v>31</v>
      </c>
      <c r="E102" s="97">
        <v>27</v>
      </c>
      <c r="F102" s="97">
        <v>29</v>
      </c>
      <c r="G102" s="97">
        <v>21.8</v>
      </c>
      <c r="H102" s="97">
        <v>29.1</v>
      </c>
      <c r="I102" s="97">
        <v>35.5</v>
      </c>
      <c r="J102" s="97">
        <v>40.700000000000003</v>
      </c>
      <c r="K102" s="97">
        <v>38.4</v>
      </c>
      <c r="L102" s="97">
        <v>47.6</v>
      </c>
      <c r="M102" s="97">
        <v>42.7</v>
      </c>
      <c r="N102" s="97">
        <v>46.6</v>
      </c>
      <c r="O102" s="97">
        <v>54.5</v>
      </c>
      <c r="P102" s="97">
        <v>54.9</v>
      </c>
      <c r="Q102" s="97">
        <v>53.6</v>
      </c>
      <c r="R102" s="97">
        <v>29.1</v>
      </c>
      <c r="S102" s="97">
        <v>33.700000000000003</v>
      </c>
      <c r="T102" s="97">
        <v>38.200000000000003</v>
      </c>
      <c r="U102" s="97">
        <v>40.5</v>
      </c>
      <c r="V102" s="97">
        <v>48</v>
      </c>
      <c r="W102" s="97">
        <v>53.2</v>
      </c>
      <c r="X102" s="97">
        <v>38</v>
      </c>
      <c r="Y102" s="97">
        <v>50.7</v>
      </c>
      <c r="Z102" s="97">
        <v>51.6</v>
      </c>
      <c r="AA102" s="97">
        <v>47.1</v>
      </c>
      <c r="AB102" s="97">
        <v>51.3</v>
      </c>
      <c r="AC102" s="97">
        <v>46.6</v>
      </c>
      <c r="AD102" s="97">
        <v>12.7</v>
      </c>
      <c r="AE102" s="97">
        <v>14.7</v>
      </c>
      <c r="AF102" s="97">
        <v>20.6</v>
      </c>
      <c r="AG102" s="89"/>
      <c r="AH102" s="46">
        <f t="shared" si="22"/>
        <v>54.9</v>
      </c>
      <c r="AI102" s="47">
        <f t="shared" si="23"/>
        <v>12.7</v>
      </c>
      <c r="AK102" s="94"/>
      <c r="AL102" s="44"/>
      <c r="AM102" s="44"/>
      <c r="AN102" s="98"/>
      <c r="AY102" s="82"/>
      <c r="BF102" s="82"/>
      <c r="BG102" s="82">
        <v>-91.2</v>
      </c>
      <c r="BH102" s="82">
        <v>0</v>
      </c>
      <c r="BI102" s="82">
        <v>105.6</v>
      </c>
      <c r="BJ102" s="82">
        <v>10.6</v>
      </c>
      <c r="BK102" s="82">
        <v>53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4"/>
      <c r="AY103" s="82"/>
      <c r="BF103" s="82"/>
      <c r="BG103" s="82">
        <v>-44.9</v>
      </c>
      <c r="BH103" s="82">
        <v>0</v>
      </c>
      <c r="BI103" s="82">
        <v>73.2</v>
      </c>
      <c r="BJ103" s="82">
        <v>25.4</v>
      </c>
      <c r="BK103" s="82">
        <v>52.9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5"/>
      <c r="BF104" s="82"/>
      <c r="BG104" s="82">
        <v>148</v>
      </c>
      <c r="BH104" s="82">
        <v>15.2</v>
      </c>
      <c r="BI104" s="82">
        <v>92.9</v>
      </c>
      <c r="BJ104" s="82">
        <v>25.9</v>
      </c>
      <c r="BK104" s="82">
        <v>47.2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183</v>
      </c>
      <c r="BH105" s="82">
        <v>0</v>
      </c>
      <c r="BI105" s="82">
        <v>106</v>
      </c>
      <c r="BJ105" s="82">
        <v>25.5</v>
      </c>
      <c r="BK105" s="82">
        <v>49.4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115</v>
      </c>
      <c r="BH106" s="82">
        <v>0</v>
      </c>
      <c r="BI106" s="82">
        <v>114.7</v>
      </c>
      <c r="BJ106" s="82">
        <v>24.7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165</v>
      </c>
      <c r="BH107" s="82">
        <v>0</v>
      </c>
      <c r="BI107" s="82">
        <v>83.6</v>
      </c>
      <c r="BJ107" s="82">
        <v>26.1</v>
      </c>
      <c r="BK107" s="82">
        <v>54.4</v>
      </c>
      <c r="BL107" s="82">
        <v>0</v>
      </c>
    </row>
    <row r="108" spans="1:64" ht="15.75" thickBot="1" x14ac:dyDescent="0.3">
      <c r="A108" s="87" t="s">
        <v>136</v>
      </c>
      <c r="B108" s="70">
        <f>SUMIF(B97:B107,"&gt;0")</f>
        <v>294.2</v>
      </c>
      <c r="C108" s="70">
        <f t="shared" ref="C108:AA108" si="36">SUMIF(C97:C107,"&gt;0")</f>
        <v>269.90000000000003</v>
      </c>
      <c r="D108" s="70">
        <f>SUMIF(D97:D107,"&gt;0")</f>
        <v>186</v>
      </c>
      <c r="E108" s="70">
        <f>SUMIF(E97:E107,"&gt;0")</f>
        <v>189</v>
      </c>
      <c r="F108" s="70">
        <f t="shared" si="36"/>
        <v>132</v>
      </c>
      <c r="G108" s="70">
        <f t="shared" si="36"/>
        <v>155.4</v>
      </c>
      <c r="H108" s="70">
        <f t="shared" si="36"/>
        <v>149.1</v>
      </c>
      <c r="I108" s="70">
        <f t="shared" si="36"/>
        <v>155.69999999999999</v>
      </c>
      <c r="J108" s="70">
        <f t="shared" si="36"/>
        <v>183.8</v>
      </c>
      <c r="K108" s="70">
        <f t="shared" si="36"/>
        <v>155.4</v>
      </c>
      <c r="L108" s="70">
        <f t="shared" si="36"/>
        <v>174.9</v>
      </c>
      <c r="M108" s="70">
        <f t="shared" ref="M108:S108" si="37">SUMIF(M97:M107,"&gt;0")</f>
        <v>211.89999999999998</v>
      </c>
      <c r="N108" s="70">
        <f t="shared" si="37"/>
        <v>198.1</v>
      </c>
      <c r="O108" s="70">
        <f t="shared" si="37"/>
        <v>383.7</v>
      </c>
      <c r="P108" s="70">
        <f t="shared" si="37"/>
        <v>418.79999999999995</v>
      </c>
      <c r="Q108" s="70">
        <f t="shared" si="37"/>
        <v>362.4</v>
      </c>
      <c r="R108" s="70">
        <f t="shared" si="37"/>
        <v>358.2</v>
      </c>
      <c r="S108" s="70">
        <f t="shared" si="37"/>
        <v>403.39999999999992</v>
      </c>
      <c r="T108" s="70">
        <f t="shared" si="36"/>
        <v>387.6</v>
      </c>
      <c r="U108" s="70">
        <f t="shared" si="36"/>
        <v>421.6</v>
      </c>
      <c r="V108" s="70">
        <f t="shared" si="36"/>
        <v>395.1</v>
      </c>
      <c r="W108" s="70">
        <f t="shared" si="36"/>
        <v>324.8</v>
      </c>
      <c r="X108" s="70">
        <f t="shared" si="36"/>
        <v>302</v>
      </c>
      <c r="Y108" s="70">
        <f t="shared" si="36"/>
        <v>363.7</v>
      </c>
      <c r="Z108" s="70">
        <f t="shared" si="36"/>
        <v>357.50000000000006</v>
      </c>
      <c r="AA108" s="70">
        <f t="shared" si="36"/>
        <v>288.2</v>
      </c>
      <c r="AB108" s="70">
        <f>SUMIF(AB97:AB107,"&gt;0")</f>
        <v>291.7</v>
      </c>
      <c r="AC108" s="70">
        <f>SUMIF(AC97:AC107,"&gt;0")</f>
        <v>273.5</v>
      </c>
      <c r="AD108" s="70">
        <f>SUMIF(AD97:AD107,"&gt;0")</f>
        <v>246.59999999999997</v>
      </c>
      <c r="AE108" s="70">
        <f>SUMIF(AE97:AE107,"&gt;0")</f>
        <v>130.4</v>
      </c>
      <c r="AF108" s="70">
        <f>SUMIF(AF97:AF107,"&gt;0")</f>
        <v>137.80000000000001</v>
      </c>
      <c r="AG108" s="104">
        <f>SUM(AG97:AG107)</f>
        <v>0</v>
      </c>
      <c r="AH108" s="46">
        <f t="shared" si="22"/>
        <v>421.6</v>
      </c>
      <c r="AI108" s="47">
        <f t="shared" si="23"/>
        <v>130.4</v>
      </c>
      <c r="AJ108" s="105">
        <f t="array" ref="AJ108">MIN(IF(B108:AF108&lt;&gt;0,B108:AF108))</f>
        <v>130.4</v>
      </c>
      <c r="BF108" s="82"/>
      <c r="BG108" s="82">
        <v>186.6</v>
      </c>
      <c r="BH108" s="82">
        <v>0</v>
      </c>
      <c r="BI108" s="82">
        <v>103.3</v>
      </c>
      <c r="BJ108" s="82">
        <v>28.9</v>
      </c>
      <c r="BK108" s="82">
        <v>50.9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170</v>
      </c>
      <c r="BH109" s="82">
        <v>0</v>
      </c>
      <c r="BI109" s="82">
        <v>101</v>
      </c>
      <c r="BJ109" s="82">
        <v>27.3</v>
      </c>
      <c r="BK109" s="82">
        <v>51.1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177</v>
      </c>
      <c r="BH110" s="82">
        <v>0</v>
      </c>
      <c r="BI110" s="82">
        <v>113.3</v>
      </c>
      <c r="BJ110" s="82">
        <v>28.8</v>
      </c>
      <c r="BK110" s="82">
        <v>62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165</v>
      </c>
      <c r="BH111" s="82">
        <v>0</v>
      </c>
      <c r="BI111" s="82">
        <v>112.3</v>
      </c>
      <c r="BJ111" s="82">
        <v>12.8</v>
      </c>
      <c r="BK111" s="82">
        <v>57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102</v>
      </c>
      <c r="BH112" s="82">
        <v>0</v>
      </c>
      <c r="BI112" s="82">
        <v>114</v>
      </c>
      <c r="BJ112" s="82">
        <v>0</v>
      </c>
      <c r="BK112" s="82">
        <v>48</v>
      </c>
      <c r="BL112" s="82">
        <v>0</v>
      </c>
    </row>
    <row r="113" spans="1:64" ht="15.75" thickBot="1" x14ac:dyDescent="0.3">
      <c r="A113" s="87" t="s">
        <v>141</v>
      </c>
      <c r="B113" s="108">
        <f>B71+B78+B96+B92+B108+B112</f>
        <v>1218.1999999999998</v>
      </c>
      <c r="C113" s="108">
        <f t="shared" ref="C113:AG113" si="38">C71+C78+C96+C92+C108+C112</f>
        <v>1195.6999999999998</v>
      </c>
      <c r="D113" s="108">
        <f>D71+D78+D96+D92+D108+D112</f>
        <v>1121.9000000000001</v>
      </c>
      <c r="E113" s="108">
        <f>E71+E78+E96+E92+E108+E112</f>
        <v>1124.9000000000001</v>
      </c>
      <c r="F113" s="108">
        <f t="shared" si="38"/>
        <v>1160.8999999999999</v>
      </c>
      <c r="G113" s="108">
        <f t="shared" si="38"/>
        <v>1210.0999999999999</v>
      </c>
      <c r="H113" s="108">
        <f t="shared" si="38"/>
        <v>1339.0999999999997</v>
      </c>
      <c r="I113" s="108">
        <f t="shared" si="38"/>
        <v>1420.3999999999999</v>
      </c>
      <c r="J113" s="108">
        <f t="shared" si="38"/>
        <v>1545.61</v>
      </c>
      <c r="K113" s="108">
        <f t="shared" si="38"/>
        <v>1606.5</v>
      </c>
      <c r="L113" s="108">
        <f t="shared" si="38"/>
        <v>1681.1999999999998</v>
      </c>
      <c r="M113" s="108">
        <f t="shared" ref="M113:S113" si="39">M71+M78+M96+M92+M108+M112</f>
        <v>1732.7999999999997</v>
      </c>
      <c r="N113" s="108">
        <f t="shared" si="39"/>
        <v>1560.6999999999998</v>
      </c>
      <c r="O113" s="108">
        <f t="shared" si="39"/>
        <v>1579.8</v>
      </c>
      <c r="P113" s="108">
        <f t="shared" si="39"/>
        <v>1498.1999999999998</v>
      </c>
      <c r="Q113" s="108">
        <f t="shared" si="39"/>
        <v>1437.5</v>
      </c>
      <c r="R113" s="108">
        <f t="shared" si="39"/>
        <v>1466.6999999999998</v>
      </c>
      <c r="S113" s="108">
        <f t="shared" si="39"/>
        <v>1504.4999999999998</v>
      </c>
      <c r="T113" s="108">
        <f t="shared" si="38"/>
        <v>1485.6</v>
      </c>
      <c r="U113" s="108">
        <f t="shared" si="38"/>
        <v>1519.6</v>
      </c>
      <c r="V113" s="108">
        <f t="shared" si="38"/>
        <v>1523.2999999999997</v>
      </c>
      <c r="W113" s="108">
        <f t="shared" si="38"/>
        <v>1518.7999999999997</v>
      </c>
      <c r="X113" s="108">
        <f t="shared" si="38"/>
        <v>1532.6999999999998</v>
      </c>
      <c r="Y113" s="108">
        <f t="shared" si="38"/>
        <v>1796.4999999999998</v>
      </c>
      <c r="Z113" s="108">
        <f t="shared" si="38"/>
        <v>1872.6999999999998</v>
      </c>
      <c r="AA113" s="108">
        <f t="shared" si="38"/>
        <v>1767.0999999999997</v>
      </c>
      <c r="AB113" s="108">
        <f>AB71+AB78+AB96+AB92+AB108+AB112</f>
        <v>1766.0999999999997</v>
      </c>
      <c r="AC113" s="108">
        <f>AC71+AC78+AC96+AC92+AC108+AC112</f>
        <v>1607.8999999999996</v>
      </c>
      <c r="AD113" s="108">
        <f>AD71+AD78+AD96+AD92+AD108+AD112</f>
        <v>1473.7999999999997</v>
      </c>
      <c r="AE113" s="108">
        <f>AE71+AE78+AE96+AE92+AE108+AE112</f>
        <v>1314.8999999999999</v>
      </c>
      <c r="AF113" s="108">
        <f>AF71+AF78+AF96+AF92+AF108+AF112</f>
        <v>1282.7999999999997</v>
      </c>
      <c r="AG113" s="80">
        <f t="shared" si="38"/>
        <v>3169.915</v>
      </c>
      <c r="AH113" s="46">
        <f t="shared" si="22"/>
        <v>1872.6999999999998</v>
      </c>
      <c r="AI113" s="47">
        <f t="shared" si="23"/>
        <v>1121.9000000000001</v>
      </c>
      <c r="BF113" s="81"/>
      <c r="BG113" s="82">
        <v>122.4</v>
      </c>
      <c r="BH113" s="82">
        <v>0</v>
      </c>
      <c r="BI113" s="82">
        <v>137.69999999999999</v>
      </c>
      <c r="BJ113" s="82">
        <v>0</v>
      </c>
      <c r="BK113" s="82">
        <v>45.8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76.5</v>
      </c>
      <c r="BH114" s="82">
        <v>0</v>
      </c>
      <c r="BI114" s="82">
        <v>121.6</v>
      </c>
      <c r="BJ114" s="82">
        <v>0</v>
      </c>
      <c r="BK114" s="82">
        <v>42.3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1218.1999999999998</v>
      </c>
      <c r="C115" s="108">
        <f t="shared" ref="C115:AA115" si="40">C113+C114</f>
        <v>1195.6999999999998</v>
      </c>
      <c r="D115" s="108">
        <f>D113+D114</f>
        <v>1121.9000000000001</v>
      </c>
      <c r="E115" s="108">
        <f>E113+E114</f>
        <v>1124.9000000000001</v>
      </c>
      <c r="F115" s="108">
        <f t="shared" si="40"/>
        <v>1160.8999999999999</v>
      </c>
      <c r="G115" s="108">
        <f t="shared" si="40"/>
        <v>1210.0999999999999</v>
      </c>
      <c r="H115" s="108">
        <f t="shared" si="40"/>
        <v>1339.0999999999997</v>
      </c>
      <c r="I115" s="108">
        <f t="shared" si="40"/>
        <v>1420.3999999999999</v>
      </c>
      <c r="J115" s="108">
        <f t="shared" si="40"/>
        <v>1545.61</v>
      </c>
      <c r="K115" s="108">
        <f t="shared" si="40"/>
        <v>1606.5</v>
      </c>
      <c r="L115" s="108">
        <f t="shared" si="40"/>
        <v>1681.1999999999998</v>
      </c>
      <c r="M115" s="108">
        <f t="shared" ref="M115:S115" si="41">M113+M114</f>
        <v>1732.7999999999997</v>
      </c>
      <c r="N115" s="108">
        <f t="shared" si="41"/>
        <v>1560.6999999999998</v>
      </c>
      <c r="O115" s="108">
        <f t="shared" si="41"/>
        <v>1579.8</v>
      </c>
      <c r="P115" s="108">
        <f t="shared" si="41"/>
        <v>1498.1999999999998</v>
      </c>
      <c r="Q115" s="108">
        <f t="shared" si="41"/>
        <v>1437.5</v>
      </c>
      <c r="R115" s="108">
        <f t="shared" si="41"/>
        <v>1466.6999999999998</v>
      </c>
      <c r="S115" s="108">
        <f t="shared" si="41"/>
        <v>1504.4999999999998</v>
      </c>
      <c r="T115" s="108">
        <f t="shared" si="40"/>
        <v>1485.6</v>
      </c>
      <c r="U115" s="108">
        <f t="shared" si="40"/>
        <v>1519.6</v>
      </c>
      <c r="V115" s="108">
        <f t="shared" si="40"/>
        <v>1523.2999999999997</v>
      </c>
      <c r="W115" s="108">
        <f t="shared" si="40"/>
        <v>1518.7999999999997</v>
      </c>
      <c r="X115" s="108">
        <f t="shared" si="40"/>
        <v>1532.6999999999998</v>
      </c>
      <c r="Y115" s="108">
        <f t="shared" si="40"/>
        <v>1796.4999999999998</v>
      </c>
      <c r="Z115" s="108">
        <f t="shared" si="40"/>
        <v>1872.6999999999998</v>
      </c>
      <c r="AA115" s="108">
        <f t="shared" si="40"/>
        <v>1767.0999999999997</v>
      </c>
      <c r="AB115" s="108">
        <f>AB113+AB114</f>
        <v>1766.0999999999997</v>
      </c>
      <c r="AC115" s="108">
        <f>AC113+AC114</f>
        <v>1607.8999999999996</v>
      </c>
      <c r="AD115" s="108">
        <f>AD113+AD114</f>
        <v>1473.7999999999997</v>
      </c>
      <c r="AE115" s="108">
        <f>AE113+AE114</f>
        <v>1314.8999999999999</v>
      </c>
      <c r="AF115" s="108">
        <f>AF113+AF114</f>
        <v>1282.7999999999997</v>
      </c>
      <c r="AG115" s="104">
        <f>AG112+AG108+AG96+AG92+AG71+AG114</f>
        <v>2463.5149999999999</v>
      </c>
      <c r="AH115" s="46">
        <f t="shared" si="22"/>
        <v>1872.6999999999998</v>
      </c>
      <c r="AI115" s="47">
        <f t="shared" si="23"/>
        <v>1121.9000000000001</v>
      </c>
      <c r="BF115" s="81"/>
      <c r="BG115" s="82">
        <v>72.099999999999994</v>
      </c>
      <c r="BH115" s="82">
        <v>0</v>
      </c>
      <c r="BI115" s="82">
        <v>117.8</v>
      </c>
      <c r="BJ115" s="82">
        <v>0</v>
      </c>
      <c r="BK115" s="82">
        <v>44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1218.1999999999998</v>
      </c>
      <c r="C116" s="108">
        <f t="shared" ref="C116:AA116" si="42">C115-(C123)</f>
        <v>1195.6999999999998</v>
      </c>
      <c r="D116" s="108">
        <f>D115-(D123)</f>
        <v>1121.9000000000001</v>
      </c>
      <c r="E116" s="108">
        <f>E115-(E123)</f>
        <v>1124.9000000000001</v>
      </c>
      <c r="F116" s="108">
        <f t="shared" si="42"/>
        <v>1110.8999999999999</v>
      </c>
      <c r="G116" s="108">
        <f t="shared" si="42"/>
        <v>1210.0999999999999</v>
      </c>
      <c r="H116" s="108">
        <f t="shared" si="42"/>
        <v>1252.7999999999997</v>
      </c>
      <c r="I116" s="108">
        <f t="shared" si="42"/>
        <v>1365.1999999999998</v>
      </c>
      <c r="J116" s="108">
        <f t="shared" si="42"/>
        <v>1490.01</v>
      </c>
      <c r="K116" s="108">
        <f t="shared" si="42"/>
        <v>1543.9</v>
      </c>
      <c r="L116" s="108">
        <f t="shared" si="42"/>
        <v>1598.4999999999998</v>
      </c>
      <c r="M116" s="108">
        <f t="shared" ref="M116:S116" si="43">M115-(M123)</f>
        <v>1641.5999999999997</v>
      </c>
      <c r="N116" s="108">
        <f t="shared" si="43"/>
        <v>1515.7999999999997</v>
      </c>
      <c r="O116" s="108">
        <f t="shared" si="43"/>
        <v>1579.8</v>
      </c>
      <c r="P116" s="108">
        <f t="shared" si="43"/>
        <v>1498.1999999999998</v>
      </c>
      <c r="Q116" s="108">
        <f t="shared" si="43"/>
        <v>1437.5</v>
      </c>
      <c r="R116" s="108">
        <f t="shared" si="43"/>
        <v>1466.6999999999998</v>
      </c>
      <c r="S116" s="108">
        <f t="shared" si="43"/>
        <v>1504.4999999999998</v>
      </c>
      <c r="T116" s="108">
        <f t="shared" si="42"/>
        <v>1485.6</v>
      </c>
      <c r="U116" s="108">
        <f t="shared" si="42"/>
        <v>1519.6</v>
      </c>
      <c r="V116" s="108">
        <f t="shared" si="42"/>
        <v>1523.2999999999997</v>
      </c>
      <c r="W116" s="108">
        <f t="shared" si="42"/>
        <v>1518.7999999999997</v>
      </c>
      <c r="X116" s="108">
        <f t="shared" si="42"/>
        <v>1532.6999999999998</v>
      </c>
      <c r="Y116" s="108">
        <f t="shared" si="42"/>
        <v>1796.4999999999998</v>
      </c>
      <c r="Z116" s="108">
        <f t="shared" si="42"/>
        <v>1872.6999999999998</v>
      </c>
      <c r="AA116" s="108">
        <f t="shared" si="42"/>
        <v>1767.0999999999997</v>
      </c>
      <c r="AB116" s="108">
        <f>AB115-(AB123)</f>
        <v>1766.0999999999997</v>
      </c>
      <c r="AC116" s="108">
        <f>AC115-(AC123)</f>
        <v>1607.8999999999996</v>
      </c>
      <c r="AD116" s="108">
        <f>AD115-(AD123)</f>
        <v>1473.7999999999997</v>
      </c>
      <c r="AE116" s="108">
        <f>AE115-(AE123)</f>
        <v>1227.4999999999998</v>
      </c>
      <c r="AF116" s="108">
        <f>AF115-(AF123)</f>
        <v>1218.2999999999997</v>
      </c>
      <c r="AG116" s="104"/>
      <c r="AH116" s="46">
        <f t="shared" si="22"/>
        <v>1872.6999999999998</v>
      </c>
      <c r="AI116" s="47">
        <f t="shared" si="23"/>
        <v>1110.8999999999999</v>
      </c>
      <c r="BF116" s="81"/>
      <c r="BG116" s="82">
        <v>-87.4</v>
      </c>
      <c r="BH116" s="82">
        <v>0</v>
      </c>
      <c r="BI116" s="82">
        <v>115.7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4">IF(B97&lt;0,B97*-1,0)</f>
        <v>0</v>
      </c>
      <c r="C117" s="93">
        <f t="shared" ref="C117:AA122" si="45">IF(C97&lt;0,C97*-1,0)</f>
        <v>0</v>
      </c>
      <c r="D117" s="93">
        <f t="shared" ref="D117:E122" si="46">IF(D97&lt;0,D97*-1,0)</f>
        <v>0</v>
      </c>
      <c r="E117" s="93">
        <f t="shared" si="46"/>
        <v>0</v>
      </c>
      <c r="F117" s="93">
        <f t="shared" si="45"/>
        <v>50</v>
      </c>
      <c r="G117" s="93">
        <f t="shared" si="45"/>
        <v>0</v>
      </c>
      <c r="H117" s="93">
        <f t="shared" si="45"/>
        <v>86.3</v>
      </c>
      <c r="I117" s="93">
        <f t="shared" si="45"/>
        <v>55.2</v>
      </c>
      <c r="J117" s="93">
        <f t="shared" si="45"/>
        <v>55.6</v>
      </c>
      <c r="K117" s="93">
        <f t="shared" si="45"/>
        <v>62.6</v>
      </c>
      <c r="L117" s="93">
        <f t="shared" si="45"/>
        <v>82.7</v>
      </c>
      <c r="M117" s="93">
        <f t="shared" ref="M117:S122" si="47">IF(M97&lt;0,M97*-1,0)</f>
        <v>91.2</v>
      </c>
      <c r="N117" s="93">
        <f t="shared" si="47"/>
        <v>44.9</v>
      </c>
      <c r="O117" s="93">
        <f t="shared" si="47"/>
        <v>0</v>
      </c>
      <c r="P117" s="93">
        <f t="shared" si="47"/>
        <v>0</v>
      </c>
      <c r="Q117" s="93">
        <f t="shared" si="47"/>
        <v>0</v>
      </c>
      <c r="R117" s="93">
        <f t="shared" si="47"/>
        <v>0</v>
      </c>
      <c r="S117" s="93">
        <f t="shared" si="47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ref="AB117:AF122" si="48">IF(AB97&lt;0,AB97*-1,0)</f>
        <v>0</v>
      </c>
      <c r="AC117" s="93">
        <f t="shared" si="48"/>
        <v>0</v>
      </c>
      <c r="AD117" s="93">
        <f t="shared" si="48"/>
        <v>0</v>
      </c>
      <c r="AE117" s="93">
        <f t="shared" si="48"/>
        <v>87.4</v>
      </c>
      <c r="AF117" s="93">
        <f t="shared" si="48"/>
        <v>64.5</v>
      </c>
      <c r="AG117" s="61"/>
      <c r="AH117" s="46">
        <f t="shared" si="22"/>
        <v>91.2</v>
      </c>
      <c r="AI117" s="47">
        <f t="shared" si="23"/>
        <v>0</v>
      </c>
      <c r="BG117" s="82">
        <v>-64.5</v>
      </c>
      <c r="BH117" s="82">
        <v>0</v>
      </c>
      <c r="BI117" s="82">
        <v>117.2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5"/>
        <v>0</v>
      </c>
      <c r="D118" s="93">
        <f t="shared" si="46"/>
        <v>0</v>
      </c>
      <c r="E118" s="93">
        <f t="shared" si="46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7"/>
        <v>0</v>
      </c>
      <c r="N118" s="93">
        <f t="shared" si="47"/>
        <v>0</v>
      </c>
      <c r="O118" s="93">
        <f t="shared" si="47"/>
        <v>0</v>
      </c>
      <c r="P118" s="93">
        <f t="shared" si="47"/>
        <v>0</v>
      </c>
      <c r="Q118" s="93">
        <f t="shared" si="47"/>
        <v>0</v>
      </c>
      <c r="R118" s="93">
        <f t="shared" si="47"/>
        <v>0</v>
      </c>
      <c r="S118" s="93">
        <f t="shared" si="47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8"/>
        <v>0</v>
      </c>
      <c r="AC118" s="93">
        <f t="shared" si="48"/>
        <v>0</v>
      </c>
      <c r="AD118" s="93">
        <f t="shared" si="48"/>
        <v>0</v>
      </c>
      <c r="AE118" s="93">
        <f t="shared" si="48"/>
        <v>0</v>
      </c>
      <c r="AF118" s="93">
        <f t="shared" si="48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145</v>
      </c>
      <c r="BH118" s="82">
        <v>0</v>
      </c>
      <c r="BI118" s="82">
        <v>109.6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5"/>
        <v>0</v>
      </c>
      <c r="D119" s="93">
        <f t="shared" si="46"/>
        <v>0</v>
      </c>
      <c r="E119" s="93">
        <f t="shared" si="46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7"/>
        <v>0</v>
      </c>
      <c r="N119" s="93">
        <f t="shared" si="47"/>
        <v>0</v>
      </c>
      <c r="O119" s="93">
        <f t="shared" si="47"/>
        <v>0</v>
      </c>
      <c r="P119" s="93">
        <f t="shared" si="47"/>
        <v>0</v>
      </c>
      <c r="Q119" s="93">
        <f t="shared" si="47"/>
        <v>0</v>
      </c>
      <c r="R119" s="93">
        <f t="shared" si="47"/>
        <v>0</v>
      </c>
      <c r="S119" s="93">
        <f t="shared" si="47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8"/>
        <v>0</v>
      </c>
      <c r="AC119" s="93">
        <f t="shared" si="48"/>
        <v>0</v>
      </c>
      <c r="AD119" s="93">
        <f t="shared" si="48"/>
        <v>0</v>
      </c>
      <c r="AE119" s="93">
        <f t="shared" si="48"/>
        <v>0</v>
      </c>
      <c r="AF119" s="93">
        <f t="shared" si="48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5"/>
        <v>0</v>
      </c>
      <c r="D120" s="93">
        <f t="shared" si="46"/>
        <v>0</v>
      </c>
      <c r="E120" s="93">
        <f t="shared" si="46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7"/>
        <v>0</v>
      </c>
      <c r="N120" s="93">
        <f t="shared" si="47"/>
        <v>0</v>
      </c>
      <c r="O120" s="93">
        <f t="shared" si="47"/>
        <v>0</v>
      </c>
      <c r="P120" s="93">
        <f t="shared" si="47"/>
        <v>0</v>
      </c>
      <c r="Q120" s="93">
        <f t="shared" si="47"/>
        <v>0</v>
      </c>
      <c r="R120" s="93">
        <f t="shared" si="47"/>
        <v>0</v>
      </c>
      <c r="S120" s="93">
        <f t="shared" si="47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8"/>
        <v>0</v>
      </c>
      <c r="AC120" s="93">
        <f t="shared" si="48"/>
        <v>0</v>
      </c>
      <c r="AD120" s="93">
        <f t="shared" si="48"/>
        <v>0</v>
      </c>
      <c r="AE120" s="93">
        <f t="shared" si="48"/>
        <v>0</v>
      </c>
      <c r="AF120" s="93">
        <f t="shared" si="48"/>
        <v>0</v>
      </c>
      <c r="AG120" s="111"/>
      <c r="AH120" s="46">
        <f t="shared" si="22"/>
        <v>0</v>
      </c>
      <c r="AI120" s="47">
        <f t="shared" si="23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5"/>
        <v>0</v>
      </c>
      <c r="D121" s="93">
        <f t="shared" si="46"/>
        <v>0</v>
      </c>
      <c r="E121" s="93">
        <f t="shared" si="46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7"/>
        <v>0</v>
      </c>
      <c r="N121" s="93">
        <f t="shared" si="47"/>
        <v>0</v>
      </c>
      <c r="O121" s="93">
        <f t="shared" si="47"/>
        <v>0</v>
      </c>
      <c r="P121" s="93">
        <f t="shared" si="47"/>
        <v>0</v>
      </c>
      <c r="Q121" s="93">
        <f t="shared" si="47"/>
        <v>0</v>
      </c>
      <c r="R121" s="93">
        <f t="shared" si="47"/>
        <v>0</v>
      </c>
      <c r="S121" s="93">
        <f t="shared" si="47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8"/>
        <v>0</v>
      </c>
      <c r="AC121" s="93">
        <f t="shared" si="48"/>
        <v>0</v>
      </c>
      <c r="AD121" s="93">
        <f t="shared" si="48"/>
        <v>0</v>
      </c>
      <c r="AE121" s="93">
        <f t="shared" si="48"/>
        <v>0</v>
      </c>
      <c r="AF121" s="93">
        <f t="shared" si="48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5"/>
        <v>0</v>
      </c>
      <c r="D122" s="93">
        <f t="shared" si="46"/>
        <v>0</v>
      </c>
      <c r="E122" s="93">
        <f t="shared" si="46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7"/>
        <v>0</v>
      </c>
      <c r="N122" s="93">
        <f t="shared" si="47"/>
        <v>0</v>
      </c>
      <c r="O122" s="93">
        <f t="shared" si="47"/>
        <v>0</v>
      </c>
      <c r="P122" s="93">
        <f t="shared" si="47"/>
        <v>0</v>
      </c>
      <c r="Q122" s="93">
        <f t="shared" si="47"/>
        <v>0</v>
      </c>
      <c r="R122" s="93">
        <f t="shared" si="47"/>
        <v>0</v>
      </c>
      <c r="S122" s="93">
        <f t="shared" si="47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8"/>
        <v>0</v>
      </c>
      <c r="AC122" s="93">
        <f t="shared" si="48"/>
        <v>0</v>
      </c>
      <c r="AD122" s="93">
        <f t="shared" si="48"/>
        <v>0</v>
      </c>
      <c r="AE122" s="93">
        <f t="shared" si="48"/>
        <v>0</v>
      </c>
      <c r="AF122" s="93">
        <f t="shared" si="48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f>SUM(B117:B122)</f>
        <v>0</v>
      </c>
      <c r="C123" s="70">
        <f t="shared" ref="C123:AA123" si="49">SUM(C117:C122)</f>
        <v>0</v>
      </c>
      <c r="D123" s="70">
        <f>SUM(D117:D122)</f>
        <v>0</v>
      </c>
      <c r="E123" s="70">
        <f>SUM(E117:E122)</f>
        <v>0</v>
      </c>
      <c r="F123" s="70">
        <f t="shared" si="49"/>
        <v>50</v>
      </c>
      <c r="G123" s="70">
        <f t="shared" si="49"/>
        <v>0</v>
      </c>
      <c r="H123" s="70">
        <f t="shared" si="49"/>
        <v>86.3</v>
      </c>
      <c r="I123" s="70">
        <f t="shared" si="49"/>
        <v>55.2</v>
      </c>
      <c r="J123" s="70">
        <f t="shared" si="49"/>
        <v>55.6</v>
      </c>
      <c r="K123" s="70">
        <f t="shared" si="49"/>
        <v>62.6</v>
      </c>
      <c r="L123" s="70">
        <f t="shared" si="49"/>
        <v>82.7</v>
      </c>
      <c r="M123" s="70">
        <f t="shared" ref="M123:S123" si="50">SUM(M117:M122)</f>
        <v>91.2</v>
      </c>
      <c r="N123" s="70">
        <f t="shared" si="50"/>
        <v>44.9</v>
      </c>
      <c r="O123" s="70">
        <f t="shared" si="50"/>
        <v>0</v>
      </c>
      <c r="P123" s="70">
        <f t="shared" si="50"/>
        <v>0</v>
      </c>
      <c r="Q123" s="70">
        <f t="shared" si="50"/>
        <v>0</v>
      </c>
      <c r="R123" s="70">
        <f t="shared" si="50"/>
        <v>0</v>
      </c>
      <c r="S123" s="70">
        <f t="shared" si="50"/>
        <v>0</v>
      </c>
      <c r="T123" s="70">
        <f t="shared" si="49"/>
        <v>0</v>
      </c>
      <c r="U123" s="70">
        <f t="shared" si="49"/>
        <v>0</v>
      </c>
      <c r="V123" s="70">
        <f t="shared" si="49"/>
        <v>0</v>
      </c>
      <c r="W123" s="70">
        <f t="shared" si="49"/>
        <v>0</v>
      </c>
      <c r="X123" s="70">
        <f t="shared" si="49"/>
        <v>0</v>
      </c>
      <c r="Y123" s="70">
        <f t="shared" si="49"/>
        <v>0</v>
      </c>
      <c r="Z123" s="70">
        <f t="shared" si="49"/>
        <v>0</v>
      </c>
      <c r="AA123" s="70">
        <f t="shared" si="49"/>
        <v>0</v>
      </c>
      <c r="AB123" s="70">
        <f>SUM(AB117:AB122)</f>
        <v>0</v>
      </c>
      <c r="AC123" s="70">
        <f>SUM(AC117:AC122)</f>
        <v>0</v>
      </c>
      <c r="AD123" s="70">
        <f>SUM(AD117:AD122)</f>
        <v>0</v>
      </c>
      <c r="AE123" s="70">
        <f>SUM(AE117:AE122)</f>
        <v>87.4</v>
      </c>
      <c r="AF123" s="70">
        <f>SUM(AF117:AF122)</f>
        <v>64.5</v>
      </c>
      <c r="AG123" s="104"/>
      <c r="AH123" s="46">
        <f t="shared" si="22"/>
        <v>91.2</v>
      </c>
      <c r="AI123" s="47">
        <f t="shared" si="23"/>
        <v>0</v>
      </c>
      <c r="AJ123" s="105">
        <f t="array" ref="AJ123">MIN(IF(B123:AF123&lt;&gt;0,B123:AF123))</f>
        <v>44.9</v>
      </c>
    </row>
    <row r="124" spans="1:64" ht="15.75" thickBot="1" x14ac:dyDescent="0.3">
      <c r="A124" s="87" t="s">
        <v>146</v>
      </c>
      <c r="B124" s="70">
        <f>B108-B123</f>
        <v>294.2</v>
      </c>
      <c r="C124" s="70">
        <f t="shared" ref="C124:AA124" si="51">C108-C123</f>
        <v>269.90000000000003</v>
      </c>
      <c r="D124" s="70">
        <f>D108-D123</f>
        <v>186</v>
      </c>
      <c r="E124" s="70">
        <f>E108-E123</f>
        <v>189</v>
      </c>
      <c r="F124" s="70">
        <f t="shared" si="51"/>
        <v>82</v>
      </c>
      <c r="G124" s="70">
        <f t="shared" si="51"/>
        <v>155.4</v>
      </c>
      <c r="H124" s="70">
        <f t="shared" si="51"/>
        <v>62.8</v>
      </c>
      <c r="I124" s="70">
        <f t="shared" si="51"/>
        <v>100.49999999999999</v>
      </c>
      <c r="J124" s="70">
        <f t="shared" si="51"/>
        <v>128.20000000000002</v>
      </c>
      <c r="K124" s="70">
        <f t="shared" si="51"/>
        <v>92.800000000000011</v>
      </c>
      <c r="L124" s="70">
        <f t="shared" si="51"/>
        <v>92.2</v>
      </c>
      <c r="M124" s="70">
        <f t="shared" ref="M124:S124" si="52">M108-M123</f>
        <v>120.69999999999997</v>
      </c>
      <c r="N124" s="70">
        <f t="shared" si="52"/>
        <v>153.19999999999999</v>
      </c>
      <c r="O124" s="70">
        <f t="shared" si="52"/>
        <v>383.7</v>
      </c>
      <c r="P124" s="70">
        <f t="shared" si="52"/>
        <v>418.79999999999995</v>
      </c>
      <c r="Q124" s="70">
        <f t="shared" si="52"/>
        <v>362.4</v>
      </c>
      <c r="R124" s="70">
        <f t="shared" si="52"/>
        <v>358.2</v>
      </c>
      <c r="S124" s="70">
        <f t="shared" si="52"/>
        <v>403.39999999999992</v>
      </c>
      <c r="T124" s="70">
        <f t="shared" si="51"/>
        <v>387.6</v>
      </c>
      <c r="U124" s="70">
        <f t="shared" si="51"/>
        <v>421.6</v>
      </c>
      <c r="V124" s="70">
        <f t="shared" si="51"/>
        <v>395.1</v>
      </c>
      <c r="W124" s="70">
        <f t="shared" si="51"/>
        <v>324.8</v>
      </c>
      <c r="X124" s="70">
        <f t="shared" si="51"/>
        <v>302</v>
      </c>
      <c r="Y124" s="70">
        <f t="shared" si="51"/>
        <v>363.7</v>
      </c>
      <c r="Z124" s="70">
        <f t="shared" si="51"/>
        <v>357.50000000000006</v>
      </c>
      <c r="AA124" s="70">
        <f t="shared" si="51"/>
        <v>288.2</v>
      </c>
      <c r="AB124" s="70">
        <f>AB108-AB123</f>
        <v>291.7</v>
      </c>
      <c r="AC124" s="70">
        <f>AC108-AC123</f>
        <v>273.5</v>
      </c>
      <c r="AD124" s="70">
        <f>AD108-AD123</f>
        <v>246.59999999999997</v>
      </c>
      <c r="AE124" s="70">
        <f>AE108-AE123</f>
        <v>43</v>
      </c>
      <c r="AF124" s="70">
        <f>AF108-AF123</f>
        <v>73.300000000000011</v>
      </c>
      <c r="AG124" s="104"/>
      <c r="AH124" s="46">
        <f t="shared" si="22"/>
        <v>421.6</v>
      </c>
      <c r="AI124" s="47">
        <f t="shared" si="23"/>
        <v>43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49.936</v>
      </c>
      <c r="C126" s="117">
        <v>49.999000000000002</v>
      </c>
      <c r="D126" s="117">
        <v>49.99</v>
      </c>
      <c r="E126" s="117">
        <v>49.99</v>
      </c>
      <c r="F126" s="117">
        <v>50.02</v>
      </c>
      <c r="G126" s="117">
        <v>49.981000000000002</v>
      </c>
      <c r="H126" s="117">
        <v>49.978000000000002</v>
      </c>
      <c r="I126" s="117">
        <v>49.978000000000002</v>
      </c>
      <c r="J126" s="117">
        <v>49.978000000000002</v>
      </c>
      <c r="K126" s="117">
        <v>49.978000000000002</v>
      </c>
      <c r="L126" s="117">
        <v>50.069000000000003</v>
      </c>
      <c r="M126" s="117">
        <v>50.017000000000003</v>
      </c>
      <c r="N126" s="117">
        <v>49.951000000000001</v>
      </c>
      <c r="O126" s="117">
        <v>50.029000000000003</v>
      </c>
      <c r="P126" s="117">
        <v>49.966999999999999</v>
      </c>
      <c r="Q126" s="117">
        <v>50.012</v>
      </c>
      <c r="R126" s="117">
        <v>50.265999999999998</v>
      </c>
      <c r="S126" s="117">
        <v>49.957000000000001</v>
      </c>
      <c r="T126" s="117">
        <v>49.957000000000001</v>
      </c>
      <c r="U126" s="117">
        <v>50.02</v>
      </c>
      <c r="V126" s="117">
        <v>50.02</v>
      </c>
      <c r="W126" s="117">
        <v>50.02</v>
      </c>
      <c r="X126" s="117">
        <v>50.02</v>
      </c>
      <c r="Y126" s="117">
        <v>50.02</v>
      </c>
      <c r="Z126" s="117">
        <v>49.856000000000002</v>
      </c>
      <c r="AA126" s="117">
        <v>49.902999999999999</v>
      </c>
      <c r="AB126" s="117">
        <v>49.85</v>
      </c>
      <c r="AC126" s="117">
        <v>50.03</v>
      </c>
      <c r="AD126" s="117">
        <v>50</v>
      </c>
      <c r="AE126" s="117">
        <v>50.01</v>
      </c>
      <c r="AF126" s="117">
        <v>50.01</v>
      </c>
      <c r="AG126" s="118"/>
      <c r="AH126" s="46">
        <f t="shared" si="22"/>
        <v>50.265999999999998</v>
      </c>
      <c r="AI126" s="47">
        <f t="shared" si="23"/>
        <v>49.85</v>
      </c>
    </row>
    <row r="127" spans="1:64" x14ac:dyDescent="0.25">
      <c r="A127" s="119" t="s">
        <v>149</v>
      </c>
      <c r="B127" s="43">
        <v>133.30000000000001</v>
      </c>
      <c r="C127" s="43">
        <v>133.30000000000001</v>
      </c>
      <c r="D127" s="43">
        <v>133.30000000000001</v>
      </c>
      <c r="E127" s="43">
        <v>133.30000000000001</v>
      </c>
      <c r="F127" s="43">
        <v>133.6</v>
      </c>
      <c r="G127" s="43">
        <v>132.80000000000001</v>
      </c>
      <c r="H127" s="43">
        <v>132.19999999999999</v>
      </c>
      <c r="I127" s="43">
        <v>132.19999999999999</v>
      </c>
      <c r="J127" s="43">
        <v>132.19999999999999</v>
      </c>
      <c r="K127" s="43">
        <v>132.19999999999999</v>
      </c>
      <c r="L127" s="43">
        <v>130.80000000000001</v>
      </c>
      <c r="M127" s="43">
        <v>130.4</v>
      </c>
      <c r="N127" s="43">
        <v>131.19999999999999</v>
      </c>
      <c r="O127" s="43">
        <v>131.19999999999999</v>
      </c>
      <c r="P127" s="43">
        <v>130.1</v>
      </c>
      <c r="Q127" s="43">
        <v>134.80000000000001</v>
      </c>
      <c r="R127" s="43">
        <v>131.19999999999999</v>
      </c>
      <c r="S127" s="43">
        <v>128.30000000000001</v>
      </c>
      <c r="T127" s="43">
        <v>128.30000000000001</v>
      </c>
      <c r="U127" s="43">
        <v>131.5</v>
      </c>
      <c r="V127" s="43">
        <v>131.5</v>
      </c>
      <c r="W127" s="43">
        <v>131.5</v>
      </c>
      <c r="X127" s="43">
        <v>131.5</v>
      </c>
      <c r="Y127" s="43">
        <v>131.5</v>
      </c>
      <c r="Z127" s="43">
        <v>134.6</v>
      </c>
      <c r="AA127" s="43">
        <v>133.30000000000001</v>
      </c>
      <c r="AB127" s="43">
        <v>133.80000000000001</v>
      </c>
      <c r="AC127" s="43">
        <v>131.80000000000001</v>
      </c>
      <c r="AD127" s="43">
        <v>131.80000000000001</v>
      </c>
      <c r="AE127" s="43">
        <v>131.80000000000001</v>
      </c>
      <c r="AF127" s="43">
        <v>131.80000000000001</v>
      </c>
      <c r="AG127" s="120"/>
      <c r="AH127" s="46">
        <f t="shared" si="22"/>
        <v>134.80000000000001</v>
      </c>
      <c r="AI127" s="47">
        <f t="shared" si="23"/>
        <v>128.30000000000001</v>
      </c>
    </row>
    <row r="128" spans="1:64" x14ac:dyDescent="0.25">
      <c r="A128" s="119" t="s">
        <v>150</v>
      </c>
      <c r="B128" s="43">
        <v>131.30000000000001</v>
      </c>
      <c r="C128" s="43">
        <v>132.30000000000001</v>
      </c>
      <c r="D128" s="43">
        <v>132.30000000000001</v>
      </c>
      <c r="E128" s="43">
        <v>132.30000000000001</v>
      </c>
      <c r="F128" s="43">
        <v>125</v>
      </c>
      <c r="G128" s="43">
        <v>131.6</v>
      </c>
      <c r="H128" s="43">
        <v>131.4</v>
      </c>
      <c r="I128" s="43">
        <v>131.4</v>
      </c>
      <c r="J128" s="43">
        <v>131.4</v>
      </c>
      <c r="K128" s="43">
        <v>131.4</v>
      </c>
      <c r="L128" s="43">
        <v>129.6</v>
      </c>
      <c r="M128" s="43">
        <v>130</v>
      </c>
      <c r="N128" s="43">
        <v>131.30000000000001</v>
      </c>
      <c r="O128" s="43">
        <v>131.30000000000001</v>
      </c>
      <c r="P128" s="43">
        <v>130.9</v>
      </c>
      <c r="Q128" s="43">
        <v>131.9</v>
      </c>
      <c r="R128" s="43">
        <v>131.9</v>
      </c>
      <c r="S128" s="43">
        <v>130.1</v>
      </c>
      <c r="T128" s="43">
        <v>130.1</v>
      </c>
      <c r="U128" s="43">
        <v>131</v>
      </c>
      <c r="V128" s="43">
        <v>131</v>
      </c>
      <c r="W128" s="43">
        <v>131</v>
      </c>
      <c r="X128" s="43">
        <v>131</v>
      </c>
      <c r="Y128" s="43">
        <v>131</v>
      </c>
      <c r="Z128" s="43">
        <v>132.1</v>
      </c>
      <c r="AA128" s="43">
        <v>132.6</v>
      </c>
      <c r="AB128" s="43">
        <v>131.1</v>
      </c>
      <c r="AC128" s="43">
        <v>128.30000000000001</v>
      </c>
      <c r="AD128" s="43">
        <v>128.30000000000001</v>
      </c>
      <c r="AE128" s="43">
        <v>128.30000000000001</v>
      </c>
      <c r="AF128" s="43">
        <v>128.30000000000001</v>
      </c>
      <c r="AG128" s="120"/>
      <c r="AH128" s="46">
        <f t="shared" si="22"/>
        <v>132.6</v>
      </c>
      <c r="AI128" s="47">
        <f t="shared" si="23"/>
        <v>125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 x14ac:dyDescent="0.25">
      <c r="A130" s="119" t="s">
        <v>152</v>
      </c>
      <c r="B130" s="43">
        <v>135.19999999999999</v>
      </c>
      <c r="C130" s="43">
        <v>139.5</v>
      </c>
      <c r="D130" s="43">
        <v>139.5</v>
      </c>
      <c r="E130" s="43">
        <v>139.5</v>
      </c>
      <c r="F130" s="43">
        <v>138</v>
      </c>
      <c r="G130" s="43">
        <v>138.30000000000001</v>
      </c>
      <c r="H130" s="43">
        <v>138.30000000000001</v>
      </c>
      <c r="I130" s="43">
        <v>138.30000000000001</v>
      </c>
      <c r="J130" s="43">
        <v>138.30000000000001</v>
      </c>
      <c r="K130" s="43">
        <v>138.30000000000001</v>
      </c>
      <c r="L130" s="43">
        <v>65.5</v>
      </c>
      <c r="M130" s="43">
        <v>134.69999999999999</v>
      </c>
      <c r="N130" s="43">
        <v>133.9</v>
      </c>
      <c r="O130" s="43">
        <v>133.9</v>
      </c>
      <c r="P130" s="43">
        <v>135.5</v>
      </c>
      <c r="Q130" s="43">
        <v>136.6</v>
      </c>
      <c r="R130" s="43">
        <v>135.6</v>
      </c>
      <c r="S130" s="43">
        <v>133.9</v>
      </c>
      <c r="T130" s="43">
        <v>133.9</v>
      </c>
      <c r="U130" s="43">
        <v>134.69999999999999</v>
      </c>
      <c r="V130" s="43">
        <v>134.69999999999999</v>
      </c>
      <c r="W130" s="43">
        <v>134.69999999999999</v>
      </c>
      <c r="X130" s="43">
        <v>134.69999999999999</v>
      </c>
      <c r="Y130" s="43">
        <v>134.69999999999999</v>
      </c>
      <c r="Z130" s="43">
        <v>134.69999999999999</v>
      </c>
      <c r="AA130" s="43">
        <v>136</v>
      </c>
      <c r="AB130" s="43">
        <v>136.6</v>
      </c>
      <c r="AC130" s="43">
        <v>137</v>
      </c>
      <c r="AD130" s="43">
        <v>137</v>
      </c>
      <c r="AE130" s="43">
        <v>137</v>
      </c>
      <c r="AF130" s="43">
        <v>137</v>
      </c>
      <c r="AG130" s="120"/>
      <c r="AH130" s="46">
        <f t="shared" si="22"/>
        <v>139.5</v>
      </c>
      <c r="AI130" s="47">
        <f t="shared" si="23"/>
        <v>65.5</v>
      </c>
    </row>
    <row r="131" spans="1:35" x14ac:dyDescent="0.25">
      <c r="A131" s="121" t="s">
        <v>153</v>
      </c>
      <c r="B131" s="122">
        <v>131.30000000000001</v>
      </c>
      <c r="C131" s="122">
        <v>135.6</v>
      </c>
      <c r="D131" s="122">
        <v>135.6</v>
      </c>
      <c r="E131" s="122">
        <v>135.6</v>
      </c>
      <c r="F131" s="122">
        <v>132</v>
      </c>
      <c r="G131" s="122">
        <v>133</v>
      </c>
      <c r="H131" s="122">
        <v>133</v>
      </c>
      <c r="I131" s="122">
        <v>133</v>
      </c>
      <c r="J131" s="122">
        <v>133</v>
      </c>
      <c r="K131" s="122">
        <v>133</v>
      </c>
      <c r="L131" s="122">
        <v>132.19999999999999</v>
      </c>
      <c r="M131" s="122">
        <v>134.30000000000001</v>
      </c>
      <c r="N131" s="122">
        <v>133.1</v>
      </c>
      <c r="O131" s="122">
        <v>133.1</v>
      </c>
      <c r="P131" s="122">
        <v>133.30000000000001</v>
      </c>
      <c r="Q131" s="122">
        <v>135.19999999999999</v>
      </c>
      <c r="R131" s="122">
        <v>134</v>
      </c>
      <c r="S131" s="122">
        <v>131.19999999999999</v>
      </c>
      <c r="T131" s="122">
        <v>131.19999999999999</v>
      </c>
      <c r="U131" s="122">
        <v>132.4</v>
      </c>
      <c r="V131" s="122">
        <v>132.4</v>
      </c>
      <c r="W131" s="122">
        <v>132.4</v>
      </c>
      <c r="X131" s="122">
        <v>132.4</v>
      </c>
      <c r="Y131" s="122">
        <v>132.4</v>
      </c>
      <c r="Z131" s="122">
        <v>133.9</v>
      </c>
      <c r="AA131" s="122">
        <v>134.19999999999999</v>
      </c>
      <c r="AB131" s="122">
        <v>134.69999999999999</v>
      </c>
      <c r="AC131" s="122">
        <v>134.1</v>
      </c>
      <c r="AD131" s="122">
        <v>134.1</v>
      </c>
      <c r="AE131" s="122">
        <v>134.1</v>
      </c>
      <c r="AF131" s="122">
        <v>134.1</v>
      </c>
      <c r="AG131" s="123"/>
      <c r="AH131" s="46">
        <f t="shared" si="22"/>
        <v>135.6</v>
      </c>
      <c r="AI131" s="47">
        <f t="shared" si="23"/>
        <v>131.19999999999999</v>
      </c>
    </row>
    <row r="132" spans="1:35" x14ac:dyDescent="0.25">
      <c r="A132" s="119" t="s">
        <v>154</v>
      </c>
      <c r="B132" s="43">
        <v>128.6</v>
      </c>
      <c r="C132" s="43">
        <v>135.6</v>
      </c>
      <c r="D132" s="43">
        <v>135.6</v>
      </c>
      <c r="E132" s="43">
        <v>135.6</v>
      </c>
      <c r="F132" s="43">
        <v>131</v>
      </c>
      <c r="G132" s="43">
        <v>131.1</v>
      </c>
      <c r="H132" s="43">
        <v>131.1</v>
      </c>
      <c r="I132" s="43">
        <v>131.1</v>
      </c>
      <c r="J132" s="43">
        <v>131.1</v>
      </c>
      <c r="K132" s="43">
        <v>131.1</v>
      </c>
      <c r="L132" s="43">
        <v>131.1</v>
      </c>
      <c r="M132" s="43">
        <v>132.69999999999999</v>
      </c>
      <c r="N132" s="43">
        <v>132.6</v>
      </c>
      <c r="O132" s="43">
        <v>132.6</v>
      </c>
      <c r="P132" s="43">
        <v>133.1</v>
      </c>
      <c r="Q132" s="43">
        <v>135</v>
      </c>
      <c r="R132" s="43">
        <v>132.6</v>
      </c>
      <c r="S132" s="43">
        <v>130.30000000000001</v>
      </c>
      <c r="T132" s="43">
        <v>130.30000000000001</v>
      </c>
      <c r="U132" s="43">
        <v>135.9</v>
      </c>
      <c r="V132" s="43">
        <v>135.9</v>
      </c>
      <c r="W132" s="43">
        <v>135.9</v>
      </c>
      <c r="X132" s="43">
        <v>135.9</v>
      </c>
      <c r="Y132" s="43">
        <v>135.9</v>
      </c>
      <c r="Z132" s="43">
        <v>132.69999999999999</v>
      </c>
      <c r="AA132" s="43">
        <v>133.19999999999999</v>
      </c>
      <c r="AB132" s="43">
        <v>130.69999999999999</v>
      </c>
      <c r="AC132" s="43">
        <v>133.80000000000001</v>
      </c>
      <c r="AD132" s="43">
        <v>133.80000000000001</v>
      </c>
      <c r="AE132" s="43">
        <v>133.80000000000001</v>
      </c>
      <c r="AF132" s="43">
        <v>133.80000000000001</v>
      </c>
      <c r="AG132" s="120"/>
      <c r="AH132" s="46">
        <f t="shared" si="22"/>
        <v>135.9</v>
      </c>
      <c r="AI132" s="47">
        <f t="shared" si="23"/>
        <v>128.6</v>
      </c>
    </row>
    <row r="133" spans="1:35" ht="15.75" thickBot="1" x14ac:dyDescent="0.3">
      <c r="A133" s="119" t="s">
        <v>155</v>
      </c>
      <c r="B133" s="101">
        <v>68.5</v>
      </c>
      <c r="C133" s="101">
        <v>68.3</v>
      </c>
      <c r="D133" s="101">
        <v>68.3</v>
      </c>
      <c r="E133" s="101">
        <v>68.3</v>
      </c>
      <c r="F133" s="101">
        <v>68.3</v>
      </c>
      <c r="G133" s="101">
        <v>68.7</v>
      </c>
      <c r="H133" s="101">
        <v>68.7</v>
      </c>
      <c r="I133" s="101">
        <v>68.7</v>
      </c>
      <c r="J133" s="101">
        <v>68.7</v>
      </c>
      <c r="K133" s="101">
        <v>68.7</v>
      </c>
      <c r="L133" s="101">
        <v>65.5</v>
      </c>
      <c r="M133" s="101">
        <v>65.599999999999994</v>
      </c>
      <c r="N133" s="101">
        <v>65.5</v>
      </c>
      <c r="O133" s="101">
        <v>65.5</v>
      </c>
      <c r="P133" s="101">
        <v>66.5</v>
      </c>
      <c r="Q133" s="101">
        <v>53.5</v>
      </c>
      <c r="R133" s="101">
        <v>66.3</v>
      </c>
      <c r="S133" s="101">
        <v>65.5</v>
      </c>
      <c r="T133" s="101">
        <v>65.5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66.7</v>
      </c>
      <c r="AA133" s="101">
        <v>66.7</v>
      </c>
      <c r="AB133" s="101">
        <v>66.7</v>
      </c>
      <c r="AC133" s="101">
        <v>66.7</v>
      </c>
      <c r="AD133" s="101">
        <v>66.7</v>
      </c>
      <c r="AE133" s="101">
        <v>66.7</v>
      </c>
      <c r="AF133" s="101">
        <v>66.7</v>
      </c>
      <c r="AG133" s="124"/>
      <c r="AH133" s="46">
        <f t="shared" si="22"/>
        <v>68.7</v>
      </c>
      <c r="AI133" s="47">
        <f t="shared" si="23"/>
        <v>53.5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142.54</v>
      </c>
      <c r="C135" s="114">
        <f t="shared" ref="C135:L135" si="53">SUM(C26,C32,C45:C46,C82,C84:C85,C87,C89,C137:C142,C177,C183,C189,C198,C200,C212,C219,C222:C223,C230,C232,C234,C238:C240,C242:C244,C249,C255:C256,C258:C260,C161,C166)</f>
        <v>109.54</v>
      </c>
      <c r="D135" s="114">
        <f>SUM(D26,D32,D45:D46,D82,D84:D85,D87,D89,D137:D142,D177,D183,D189,D198,D200,D212,D219,D222:D223,D230,D232,D234,D238:D240,D242:D244,D249,D255:D256,D258:D260,D161,D166)</f>
        <v>97.240000000000009</v>
      </c>
      <c r="E135" s="114">
        <f>SUM(E26,E32,E45:E46,E82,E84:E85,E87,E89,E137:E142,E177,E183,E189,E198,E200,E212,E219,E222:E223,E230,E232,E234,E238:E240,E242:E244,E249,E255:E256,E258:E260,E161,E166)</f>
        <v>97.240000000000009</v>
      </c>
      <c r="F135" s="114">
        <f>SUM(F26,F32,F45:F46,F82,F84:F85,F87,F89,F137:F142,F177,F183,F189,F198,F200,F212,F219,F222:F223,F230,F232,F234,F238:F240,F242:F244,F249,F255:F256,F258:F260,F161,F166)</f>
        <v>115.13999999999999</v>
      </c>
      <c r="G135" s="114">
        <f t="shared" si="53"/>
        <v>129.34</v>
      </c>
      <c r="H135" s="114">
        <f t="shared" si="53"/>
        <v>146.44</v>
      </c>
      <c r="I135" s="114">
        <f t="shared" si="53"/>
        <v>236.43999999999997</v>
      </c>
      <c r="J135" s="114">
        <f t="shared" si="53"/>
        <v>236.43999999999997</v>
      </c>
      <c r="K135" s="114">
        <f t="shared" si="53"/>
        <v>270.44</v>
      </c>
      <c r="L135" s="114">
        <f t="shared" si="53"/>
        <v>270.44</v>
      </c>
      <c r="M135" s="114">
        <f t="shared" ref="M135:X135" si="54">SUM(M26,M32,M45:M46,M82,M84:M85,M87,M89,M137:M142,M177,M183,M189,M198,M200,M212,M219,M222:M223,M230,M232,M234,M238:M240,M242:M244,M249,M255:M256,M258:M260,M161,M166)</f>
        <v>277.54000000000002</v>
      </c>
      <c r="N135" s="114">
        <f t="shared" si="54"/>
        <v>306.84000000000003</v>
      </c>
      <c r="O135" s="114">
        <f t="shared" si="54"/>
        <v>310.64000000000004</v>
      </c>
      <c r="P135" s="114">
        <f t="shared" si="54"/>
        <v>308.84000000000003</v>
      </c>
      <c r="Q135" s="114">
        <f t="shared" si="54"/>
        <v>304.74</v>
      </c>
      <c r="R135" s="114">
        <f t="shared" si="54"/>
        <v>296.74</v>
      </c>
      <c r="S135" s="114">
        <f t="shared" si="54"/>
        <v>301.04000000000002</v>
      </c>
      <c r="T135" s="114">
        <f t="shared" si="54"/>
        <v>301.04000000000002</v>
      </c>
      <c r="U135" s="114">
        <f t="shared" si="54"/>
        <v>220.84000000000003</v>
      </c>
      <c r="V135" s="114">
        <f t="shared" si="54"/>
        <v>220.84000000000003</v>
      </c>
      <c r="W135" s="114">
        <f t="shared" si="54"/>
        <v>220.84000000000003</v>
      </c>
      <c r="X135" s="114">
        <f t="shared" si="54"/>
        <v>205.54</v>
      </c>
      <c r="Y135" s="114">
        <f>SUM(Y23,Y30,Y51:Y52,Y82,Y84:Y85,Y87,Y89,Y137:Y142,Y170,Y176,Y182,Y191,Y193,Y205,Y212,Y215:Y216,Y223,Y225,Y227,Y231:Y233,Y235:Y237,Y242,Y248:Y249,Y251:Y253,Y261,Y266)</f>
        <v>219.40000000000003</v>
      </c>
      <c r="Z135" s="114">
        <f>SUM(Z23,Z30,Z51:Z52,Z82,Z84:Z85,Z87,Z89,Z137:Z142,Z170,Z176,Z182,Z191,Z193,Z205,Z212,Z215:Z216,Z223,Z225,Z227,Z231:Z233,Z235:Z237,Z242,Z248:Z249,Z251:Z253,Z261,Z266)</f>
        <v>279.39999999999998</v>
      </c>
      <c r="AA135" s="114">
        <f t="shared" ref="AA135:AF135" si="55">SUM(AA26,AA32,AA45:AA46,AA82,AA84:AA85,AA87,AA89,AA137:AA142,AA177,AA183,AA189,AA198,AA200,AA212,AA219,AA222:AA223,AA230,AA232,AA234,AA238:AA240,AA242:AA244,AA249,AA255:AA256,AA258:AA260,AA161,AA166)</f>
        <v>246.94</v>
      </c>
      <c r="AB135" s="114">
        <f t="shared" si="55"/>
        <v>279.53999999999996</v>
      </c>
      <c r="AC135" s="114">
        <f t="shared" si="55"/>
        <v>240.44</v>
      </c>
      <c r="AD135" s="114">
        <f t="shared" si="55"/>
        <v>213.54</v>
      </c>
      <c r="AE135" s="114">
        <f t="shared" si="55"/>
        <v>165.24</v>
      </c>
      <c r="AF135" s="114">
        <f t="shared" si="55"/>
        <v>155.24000000000004</v>
      </c>
      <c r="AG135" s="127"/>
      <c r="AH135" s="46">
        <f t="shared" si="22"/>
        <v>310.64000000000004</v>
      </c>
      <c r="AI135" s="47">
        <f t="shared" si="23"/>
        <v>97.240000000000009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17.3</v>
      </c>
      <c r="C137" s="132">
        <v>9.3000000000000007</v>
      </c>
      <c r="D137" s="132">
        <v>5.9</v>
      </c>
      <c r="E137" s="132">
        <v>5.9</v>
      </c>
      <c r="F137" s="132">
        <v>30</v>
      </c>
      <c r="G137" s="133">
        <v>27.1</v>
      </c>
      <c r="H137" s="133">
        <v>43.9</v>
      </c>
      <c r="I137" s="133">
        <v>42.4</v>
      </c>
      <c r="J137" s="133">
        <v>42.4</v>
      </c>
      <c r="K137" s="133">
        <v>45.7</v>
      </c>
      <c r="L137" s="133">
        <v>45.7</v>
      </c>
      <c r="M137" s="133">
        <v>45.7</v>
      </c>
      <c r="N137" s="133">
        <v>55.1</v>
      </c>
      <c r="O137" s="133">
        <v>55.1</v>
      </c>
      <c r="P137" s="133">
        <v>55.1</v>
      </c>
      <c r="Q137" s="133">
        <v>55.1</v>
      </c>
      <c r="R137" s="133">
        <v>55.1</v>
      </c>
      <c r="S137" s="133">
        <v>55.1</v>
      </c>
      <c r="T137" s="133">
        <v>55.1</v>
      </c>
      <c r="U137" s="133">
        <v>42.2</v>
      </c>
      <c r="V137" s="133">
        <v>42.2</v>
      </c>
      <c r="W137" s="133">
        <v>42.2</v>
      </c>
      <c r="X137" s="133">
        <v>42.2</v>
      </c>
      <c r="Y137" s="133">
        <v>42.2</v>
      </c>
      <c r="Z137" s="133">
        <v>46.1</v>
      </c>
      <c r="AA137" s="133">
        <v>44.8</v>
      </c>
      <c r="AB137" s="133">
        <v>42.9</v>
      </c>
      <c r="AC137" s="133">
        <v>38.200000000000003</v>
      </c>
      <c r="AD137" s="133">
        <v>34.299999999999997</v>
      </c>
      <c r="AE137" s="133">
        <v>50.2</v>
      </c>
      <c r="AF137" s="133">
        <v>50</v>
      </c>
      <c r="AG137" s="134">
        <v>75</v>
      </c>
      <c r="AH137" s="46">
        <f t="shared" si="22"/>
        <v>55.1</v>
      </c>
      <c r="AI137" s="47">
        <f t="shared" si="23"/>
        <v>5.9</v>
      </c>
    </row>
    <row r="138" spans="1:35" x14ac:dyDescent="0.25">
      <c r="A138" s="135" t="s">
        <v>160</v>
      </c>
      <c r="B138" s="132">
        <v>0</v>
      </c>
      <c r="C138" s="132">
        <v>0</v>
      </c>
      <c r="D138" s="132">
        <v>0</v>
      </c>
      <c r="E138" s="132">
        <v>0</v>
      </c>
      <c r="F138" s="132">
        <v>0</v>
      </c>
      <c r="G138" s="136">
        <v>0</v>
      </c>
      <c r="H138" s="136">
        <v>0</v>
      </c>
      <c r="I138" s="136">
        <v>30.2</v>
      </c>
      <c r="J138" s="136">
        <v>30.2</v>
      </c>
      <c r="K138" s="136">
        <v>39.1</v>
      </c>
      <c r="L138" s="136">
        <v>39.1</v>
      </c>
      <c r="M138" s="136">
        <v>39.1</v>
      </c>
      <c r="N138" s="136">
        <v>39.5</v>
      </c>
      <c r="O138" s="136">
        <v>39.5</v>
      </c>
      <c r="P138" s="136">
        <v>39.5</v>
      </c>
      <c r="Q138" s="136">
        <v>39.5</v>
      </c>
      <c r="R138" s="136">
        <v>39.5</v>
      </c>
      <c r="S138" s="136">
        <v>39.5</v>
      </c>
      <c r="T138" s="136">
        <v>39.5</v>
      </c>
      <c r="U138" s="136">
        <v>-23.1</v>
      </c>
      <c r="V138" s="136">
        <v>-23.1</v>
      </c>
      <c r="W138" s="136">
        <v>-23.1</v>
      </c>
      <c r="X138" s="136">
        <v>-23.1</v>
      </c>
      <c r="Y138" s="136">
        <v>-23.1</v>
      </c>
      <c r="Z138" s="136">
        <v>-32</v>
      </c>
      <c r="AA138" s="136">
        <v>-32.5</v>
      </c>
      <c r="AB138" s="136">
        <v>30.7</v>
      </c>
      <c r="AC138" s="136">
        <v>25.2</v>
      </c>
      <c r="AD138" s="136">
        <v>20.100000000000001</v>
      </c>
      <c r="AE138" s="136">
        <v>0</v>
      </c>
      <c r="AF138" s="136">
        <v>0</v>
      </c>
      <c r="AG138" s="134">
        <v>240</v>
      </c>
      <c r="AH138" s="46">
        <f t="shared" si="22"/>
        <v>39.5</v>
      </c>
      <c r="AI138" s="47">
        <f t="shared" si="23"/>
        <v>-32.5</v>
      </c>
    </row>
    <row r="139" spans="1:35" x14ac:dyDescent="0.25">
      <c r="A139" s="135" t="s">
        <v>161</v>
      </c>
      <c r="B139" s="132">
        <v>-37.299999999999997</v>
      </c>
      <c r="C139" s="132">
        <v>-32.299999999999997</v>
      </c>
      <c r="D139" s="132">
        <v>-32.299999999999997</v>
      </c>
      <c r="E139" s="132">
        <v>-32.299999999999997</v>
      </c>
      <c r="F139" s="132">
        <v>-53</v>
      </c>
      <c r="G139" s="136">
        <v>-43.3</v>
      </c>
      <c r="H139" s="136">
        <v>-43.3</v>
      </c>
      <c r="I139" s="136">
        <v>-23.8</v>
      </c>
      <c r="J139" s="136">
        <v>-23.8</v>
      </c>
      <c r="K139" s="136">
        <v>-9.6999999999999993</v>
      </c>
      <c r="L139" s="136">
        <v>-9.6999999999999993</v>
      </c>
      <c r="M139" s="136">
        <v>-9.6999999999999993</v>
      </c>
      <c r="N139" s="136">
        <v>-19.100000000000001</v>
      </c>
      <c r="O139" s="136">
        <v>-19.100000000000001</v>
      </c>
      <c r="P139" s="136">
        <v>-19.100000000000001</v>
      </c>
      <c r="Q139" s="136">
        <v>-19.100000000000001</v>
      </c>
      <c r="R139" s="136">
        <v>-19.100000000000001</v>
      </c>
      <c r="S139" s="136">
        <v>-19.100000000000001</v>
      </c>
      <c r="T139" s="136">
        <v>-19.100000000000001</v>
      </c>
      <c r="U139" s="136">
        <v>-10.8</v>
      </c>
      <c r="V139" s="136">
        <v>-10.8</v>
      </c>
      <c r="W139" s="136">
        <v>-10.8</v>
      </c>
      <c r="X139" s="136">
        <v>-10.8</v>
      </c>
      <c r="Y139" s="136">
        <v>-10.8</v>
      </c>
      <c r="Z139" s="136">
        <v>-12.1</v>
      </c>
      <c r="AA139" s="136">
        <v>1</v>
      </c>
      <c r="AB139" s="136">
        <v>-4.8</v>
      </c>
      <c r="AC139" s="136">
        <v>-8.9</v>
      </c>
      <c r="AD139" s="136">
        <v>-10.1</v>
      </c>
      <c r="AE139" s="136">
        <v>-38.9</v>
      </c>
      <c r="AF139" s="136">
        <v>-39.200000000000003</v>
      </c>
      <c r="AG139" s="134">
        <v>240</v>
      </c>
      <c r="AH139" s="46">
        <f t="shared" ref="AH139:AH145" si="56">MAX(B139:AF139)</f>
        <v>1</v>
      </c>
      <c r="AI139" s="47">
        <f t="shared" ref="AI139:AI145" si="57">MIN(B139:AF139)</f>
        <v>-53</v>
      </c>
    </row>
    <row r="140" spans="1:35" x14ac:dyDescent="0.25">
      <c r="A140" s="135" t="s">
        <v>162</v>
      </c>
      <c r="B140" s="132">
        <v>35.6</v>
      </c>
      <c r="C140" s="132">
        <v>30.3</v>
      </c>
      <c r="D140" s="132">
        <v>30.3</v>
      </c>
      <c r="E140" s="132">
        <v>30.3</v>
      </c>
      <c r="F140" s="132">
        <v>51</v>
      </c>
      <c r="G140" s="137">
        <v>41.8</v>
      </c>
      <c r="H140" s="137">
        <v>41.8</v>
      </c>
      <c r="I140" s="137">
        <v>28.6</v>
      </c>
      <c r="J140" s="137">
        <v>28.6</v>
      </c>
      <c r="K140" s="137">
        <v>9.4</v>
      </c>
      <c r="L140" s="137">
        <v>9.4</v>
      </c>
      <c r="M140" s="137">
        <v>9.4</v>
      </c>
      <c r="N140" s="137">
        <v>17.8</v>
      </c>
      <c r="O140" s="137">
        <v>17.8</v>
      </c>
      <c r="P140" s="137">
        <v>17.8</v>
      </c>
      <c r="Q140" s="137">
        <v>17.8</v>
      </c>
      <c r="R140" s="137">
        <v>17.8</v>
      </c>
      <c r="S140" s="137">
        <v>17.8</v>
      </c>
      <c r="T140" s="137">
        <v>17.8</v>
      </c>
      <c r="U140" s="137">
        <v>10.5</v>
      </c>
      <c r="V140" s="137">
        <v>10.5</v>
      </c>
      <c r="W140" s="137">
        <v>10.5</v>
      </c>
      <c r="X140" s="137">
        <v>10.5</v>
      </c>
      <c r="Y140" s="137">
        <v>10.5</v>
      </c>
      <c r="Z140" s="137">
        <v>11.2</v>
      </c>
      <c r="AA140" s="137">
        <v>-3.5</v>
      </c>
      <c r="AB140" s="137">
        <v>8.4</v>
      </c>
      <c r="AC140" s="137">
        <v>8.4</v>
      </c>
      <c r="AD140" s="137">
        <v>9.6</v>
      </c>
      <c r="AE140" s="137">
        <v>36.6</v>
      </c>
      <c r="AF140" s="137">
        <v>36.1</v>
      </c>
      <c r="AG140" s="134"/>
      <c r="AH140" s="46">
        <f t="shared" si="56"/>
        <v>51</v>
      </c>
      <c r="AI140" s="47">
        <f t="shared" si="57"/>
        <v>-3.5</v>
      </c>
    </row>
    <row r="141" spans="1:35" x14ac:dyDescent="0.25">
      <c r="A141" s="135" t="s">
        <v>163</v>
      </c>
      <c r="B141" s="132">
        <v>13.3</v>
      </c>
      <c r="C141" s="132">
        <v>12.2</v>
      </c>
      <c r="D141" s="132">
        <v>12.2</v>
      </c>
      <c r="E141" s="132">
        <v>12.2</v>
      </c>
      <c r="F141" s="132">
        <v>11</v>
      </c>
      <c r="G141" s="136">
        <v>11.5</v>
      </c>
      <c r="H141" s="136">
        <v>11.5</v>
      </c>
      <c r="I141" s="136">
        <v>9.6</v>
      </c>
      <c r="J141" s="136">
        <v>9.6</v>
      </c>
      <c r="K141" s="136">
        <v>9.1999999999999993</v>
      </c>
      <c r="L141" s="136">
        <v>9.1999999999999993</v>
      </c>
      <c r="M141" s="136">
        <v>9.1999999999999993</v>
      </c>
      <c r="N141" s="136">
        <v>6.8</v>
      </c>
      <c r="O141" s="136">
        <v>6.8</v>
      </c>
      <c r="P141" s="136">
        <v>6.8</v>
      </c>
      <c r="Q141" s="136">
        <v>6.8</v>
      </c>
      <c r="R141" s="136">
        <v>6.8</v>
      </c>
      <c r="S141" s="136">
        <v>6.8</v>
      </c>
      <c r="T141" s="136">
        <v>6.8</v>
      </c>
      <c r="U141" s="136">
        <v>14.1</v>
      </c>
      <c r="V141" s="136">
        <v>14.1</v>
      </c>
      <c r="W141" s="136">
        <v>14.1</v>
      </c>
      <c r="X141" s="136">
        <v>14.1</v>
      </c>
      <c r="Y141" s="136">
        <v>14.1</v>
      </c>
      <c r="Z141" s="136">
        <v>21.7</v>
      </c>
      <c r="AA141" s="136">
        <v>24.2</v>
      </c>
      <c r="AB141" s="136">
        <v>15.5</v>
      </c>
      <c r="AC141" s="136">
        <v>14.5</v>
      </c>
      <c r="AD141" s="136">
        <v>12.5</v>
      </c>
      <c r="AE141" s="136">
        <v>14.4</v>
      </c>
      <c r="AF141" s="136">
        <v>13.9</v>
      </c>
      <c r="AG141" s="134">
        <v>60</v>
      </c>
      <c r="AH141" s="46">
        <f t="shared" si="56"/>
        <v>24.2</v>
      </c>
      <c r="AI141" s="47">
        <f t="shared" si="57"/>
        <v>6.8</v>
      </c>
    </row>
    <row r="142" spans="1:35" x14ac:dyDescent="0.25">
      <c r="A142" s="135" t="s">
        <v>164</v>
      </c>
      <c r="B142" s="132">
        <v>20.3</v>
      </c>
      <c r="C142" s="132">
        <v>-3.3</v>
      </c>
      <c r="D142" s="132">
        <v>-19</v>
      </c>
      <c r="E142" s="132">
        <v>-19</v>
      </c>
      <c r="F142" s="132">
        <v>-24</v>
      </c>
      <c r="G142" s="137">
        <v>-14.3</v>
      </c>
      <c r="H142" s="137">
        <v>-14.3</v>
      </c>
      <c r="I142" s="137">
        <v>42.6</v>
      </c>
      <c r="J142" s="137">
        <v>42.6</v>
      </c>
      <c r="K142" s="137">
        <v>94.4</v>
      </c>
      <c r="L142" s="137">
        <v>94.4</v>
      </c>
      <c r="M142" s="137">
        <v>94.4</v>
      </c>
      <c r="N142" s="137">
        <v>89.7</v>
      </c>
      <c r="O142" s="137">
        <v>89.7</v>
      </c>
      <c r="P142" s="137">
        <v>89.7</v>
      </c>
      <c r="Q142" s="137">
        <v>89.7</v>
      </c>
      <c r="R142" s="137">
        <v>89.7</v>
      </c>
      <c r="S142" s="137">
        <v>89.7</v>
      </c>
      <c r="T142" s="137">
        <v>89.7</v>
      </c>
      <c r="U142" s="137">
        <v>76.7</v>
      </c>
      <c r="V142" s="137">
        <v>76.7</v>
      </c>
      <c r="W142" s="137">
        <v>76.7</v>
      </c>
      <c r="X142" s="137">
        <v>76.7</v>
      </c>
      <c r="Y142" s="137">
        <v>76.7</v>
      </c>
      <c r="Z142" s="137">
        <v>134.69999999999999</v>
      </c>
      <c r="AA142" s="137">
        <v>117</v>
      </c>
      <c r="AB142" s="137">
        <v>90.8</v>
      </c>
      <c r="AC142" s="137">
        <v>67</v>
      </c>
      <c r="AD142" s="137">
        <v>51.1</v>
      </c>
      <c r="AE142" s="137">
        <v>6.9</v>
      </c>
      <c r="AF142" s="137">
        <v>-1.6</v>
      </c>
      <c r="AG142" s="138">
        <v>120</v>
      </c>
      <c r="AH142" s="46">
        <f t="shared" si="56"/>
        <v>134.69999999999999</v>
      </c>
      <c r="AI142" s="47">
        <f t="shared" si="57"/>
        <v>-24</v>
      </c>
    </row>
    <row r="143" spans="1:35" x14ac:dyDescent="0.25">
      <c r="A143" s="135" t="s">
        <v>165</v>
      </c>
      <c r="B143" s="132">
        <v>42.3</v>
      </c>
      <c r="C143" s="132">
        <v>35.299999999999997</v>
      </c>
      <c r="D143" s="132">
        <v>32</v>
      </c>
      <c r="E143" s="132">
        <v>32</v>
      </c>
      <c r="F143" s="132">
        <v>31</v>
      </c>
      <c r="G143" s="137">
        <v>37.4</v>
      </c>
      <c r="H143" s="137">
        <v>37.4</v>
      </c>
      <c r="I143" s="137">
        <v>63.11</v>
      </c>
      <c r="J143" s="137">
        <v>63.11</v>
      </c>
      <c r="K143" s="137">
        <v>88</v>
      </c>
      <c r="L143" s="137">
        <v>88</v>
      </c>
      <c r="M143" s="137">
        <v>88</v>
      </c>
      <c r="N143" s="137">
        <v>163.9</v>
      </c>
      <c r="O143" s="137">
        <v>163.9</v>
      </c>
      <c r="P143" s="137">
        <v>163.9</v>
      </c>
      <c r="Q143" s="137">
        <v>163.9</v>
      </c>
      <c r="R143" s="137">
        <v>163.9</v>
      </c>
      <c r="S143" s="137">
        <v>163.9</v>
      </c>
      <c r="T143" s="137">
        <v>163.9</v>
      </c>
      <c r="U143" s="137">
        <v>73.3</v>
      </c>
      <c r="V143" s="137">
        <v>73.3</v>
      </c>
      <c r="W143" s="137">
        <v>73.3</v>
      </c>
      <c r="X143" s="137">
        <v>73.3</v>
      </c>
      <c r="Y143" s="137">
        <v>73.3</v>
      </c>
      <c r="Z143" s="137">
        <v>102</v>
      </c>
      <c r="AA143" s="137">
        <v>95</v>
      </c>
      <c r="AB143" s="137">
        <v>82.9</v>
      </c>
      <c r="AC143" s="137">
        <v>71.099999999999994</v>
      </c>
      <c r="AD143" s="137">
        <v>64.3</v>
      </c>
      <c r="AE143" s="137">
        <v>39.200000000000003</v>
      </c>
      <c r="AF143" s="137">
        <v>34.6</v>
      </c>
      <c r="AG143" s="138"/>
      <c r="AH143" s="46">
        <f t="shared" si="56"/>
        <v>163.9</v>
      </c>
      <c r="AI143" s="47">
        <f t="shared" si="57"/>
        <v>31</v>
      </c>
    </row>
    <row r="144" spans="1:35" x14ac:dyDescent="0.25">
      <c r="A144" s="135" t="s">
        <v>166</v>
      </c>
      <c r="B144" s="132">
        <v>-27.3</v>
      </c>
      <c r="C144" s="132">
        <v>-15</v>
      </c>
      <c r="D144" s="132">
        <v>-15</v>
      </c>
      <c r="E144" s="132">
        <v>-15</v>
      </c>
      <c r="F144" s="132">
        <v>10</v>
      </c>
      <c r="G144" s="137">
        <v>9.9</v>
      </c>
      <c r="H144" s="137">
        <v>9.9</v>
      </c>
      <c r="I144" s="137">
        <v>8.1999999999999993</v>
      </c>
      <c r="J144" s="137">
        <v>8.1999999999999993</v>
      </c>
      <c r="K144" s="137">
        <v>6.8</v>
      </c>
      <c r="L144" s="137">
        <v>6.8</v>
      </c>
      <c r="M144" s="137">
        <v>6.8</v>
      </c>
      <c r="N144" s="137">
        <v>6.8</v>
      </c>
      <c r="O144" s="137">
        <v>6.8</v>
      </c>
      <c r="P144" s="137">
        <v>6.8</v>
      </c>
      <c r="Q144" s="137">
        <v>6.8</v>
      </c>
      <c r="R144" s="137">
        <v>6.8</v>
      </c>
      <c r="S144" s="137">
        <v>6.8</v>
      </c>
      <c r="T144" s="137">
        <v>6.8</v>
      </c>
      <c r="U144" s="137">
        <v>1.1000000000000001</v>
      </c>
      <c r="V144" s="137">
        <v>1.1000000000000001</v>
      </c>
      <c r="W144" s="137">
        <v>1.1000000000000001</v>
      </c>
      <c r="X144" s="137">
        <v>1.1000000000000001</v>
      </c>
      <c r="Y144" s="137">
        <v>1.1000000000000001</v>
      </c>
      <c r="Z144" s="137">
        <v>-54.2</v>
      </c>
      <c r="AA144" s="137">
        <v>-48.7</v>
      </c>
      <c r="AB144" s="137">
        <v>-43.1</v>
      </c>
      <c r="AC144" s="137">
        <v>-37.700000000000003</v>
      </c>
      <c r="AD144" s="137">
        <v>-35.9</v>
      </c>
      <c r="AE144" s="137">
        <v>-21.8</v>
      </c>
      <c r="AF144" s="137">
        <v>-19.399999999999999</v>
      </c>
      <c r="AG144" s="138"/>
      <c r="AH144" s="46">
        <f t="shared" si="56"/>
        <v>10</v>
      </c>
      <c r="AI144" s="47">
        <f t="shared" si="57"/>
        <v>-54.2</v>
      </c>
    </row>
    <row r="145" spans="1:37" x14ac:dyDescent="0.25">
      <c r="A145" s="135" t="s">
        <v>167</v>
      </c>
      <c r="B145" s="132">
        <v>86.9</v>
      </c>
      <c r="C145" s="132">
        <v>-80.599999999999994</v>
      </c>
      <c r="D145" s="132">
        <v>-80.599999999999994</v>
      </c>
      <c r="E145" s="132">
        <v>-80.599999999999994</v>
      </c>
      <c r="F145" s="132">
        <v>-27</v>
      </c>
      <c r="G145" s="137">
        <v>-33.5</v>
      </c>
      <c r="H145" s="137">
        <v>-33.5</v>
      </c>
      <c r="I145" s="137">
        <v>-48</v>
      </c>
      <c r="J145" s="137">
        <v>-48</v>
      </c>
      <c r="K145" s="137">
        <v>-84.6</v>
      </c>
      <c r="L145" s="137">
        <v>-84.6</v>
      </c>
      <c r="M145" s="137">
        <v>-84.6</v>
      </c>
      <c r="N145" s="137">
        <v>-63.9</v>
      </c>
      <c r="O145" s="137">
        <v>-63.9</v>
      </c>
      <c r="P145" s="137">
        <v>-63.9</v>
      </c>
      <c r="Q145" s="137">
        <v>-63.9</v>
      </c>
      <c r="R145" s="137">
        <v>-63.9</v>
      </c>
      <c r="S145" s="137">
        <v>-63.9</v>
      </c>
      <c r="T145" s="137">
        <v>-63.9</v>
      </c>
      <c r="U145" s="137">
        <v>-91.8</v>
      </c>
      <c r="V145" s="137">
        <v>-91.8</v>
      </c>
      <c r="W145" s="137">
        <v>-91.8</v>
      </c>
      <c r="X145" s="137">
        <v>-91.8</v>
      </c>
      <c r="Y145" s="137">
        <v>-91.8</v>
      </c>
      <c r="Z145" s="137">
        <v>-141.899</v>
      </c>
      <c r="AA145" s="137">
        <v>-134.69999999999999</v>
      </c>
      <c r="AB145" s="137">
        <v>-33</v>
      </c>
      <c r="AC145" s="137">
        <v>-31.7</v>
      </c>
      <c r="AD145" s="137">
        <v>-32.9</v>
      </c>
      <c r="AE145" s="137">
        <v>-32</v>
      </c>
      <c r="AF145" s="137">
        <v>-35</v>
      </c>
      <c r="AG145" s="138"/>
      <c r="AH145" s="46">
        <f t="shared" si="56"/>
        <v>86.9</v>
      </c>
      <c r="AI145" s="47">
        <f t="shared" si="57"/>
        <v>-141.899</v>
      </c>
    </row>
    <row r="146" spans="1:37" x14ac:dyDescent="0.25">
      <c r="A146" s="135" t="s">
        <v>168</v>
      </c>
      <c r="B146" s="132">
        <v>-123.3</v>
      </c>
      <c r="C146" s="132">
        <v>-65.3</v>
      </c>
      <c r="D146" s="132">
        <v>-82</v>
      </c>
      <c r="E146" s="132">
        <v>-82</v>
      </c>
      <c r="F146" s="132">
        <v>-82</v>
      </c>
      <c r="G146" s="137">
        <v>-81</v>
      </c>
      <c r="H146" s="137">
        <v>-81</v>
      </c>
      <c r="I146" s="137">
        <v>-144.80000000000001</v>
      </c>
      <c r="J146" s="137">
        <v>-144.80000000000001</v>
      </c>
      <c r="K146" s="137">
        <v>-162.9</v>
      </c>
      <c r="L146" s="137">
        <v>-162.9</v>
      </c>
      <c r="M146" s="137">
        <v>-162.9</v>
      </c>
      <c r="N146" s="137">
        <v>-132.19999999999999</v>
      </c>
      <c r="O146" s="137">
        <v>-132.19999999999999</v>
      </c>
      <c r="P146" s="137">
        <v>-132.19999999999999</v>
      </c>
      <c r="Q146" s="137">
        <v>-132.19999999999999</v>
      </c>
      <c r="R146" s="137">
        <v>-132.19999999999999</v>
      </c>
      <c r="S146" s="137">
        <v>-132.19999999999999</v>
      </c>
      <c r="T146" s="137">
        <v>-132.19999999999999</v>
      </c>
      <c r="U146" s="137">
        <v>-40</v>
      </c>
      <c r="V146" s="137">
        <v>-40</v>
      </c>
      <c r="W146" s="137">
        <v>-40</v>
      </c>
      <c r="X146" s="137">
        <v>-40</v>
      </c>
      <c r="Y146" s="137">
        <v>-40</v>
      </c>
      <c r="Z146" s="137">
        <v>-148.30000000000001</v>
      </c>
      <c r="AA146" s="137">
        <v>-165</v>
      </c>
      <c r="AB146" s="137">
        <v>-131.19999999999999</v>
      </c>
      <c r="AC146" s="137">
        <v>-107.2</v>
      </c>
      <c r="AD146" s="137">
        <v>-102.2</v>
      </c>
      <c r="AE146" s="137">
        <v>-107.1</v>
      </c>
      <c r="AF146" s="137">
        <v>-86.9</v>
      </c>
      <c r="AG146" s="138"/>
      <c r="AH146" s="46">
        <f t="shared" ref="AH146:AH158" si="58">MAX(B146:AF146)</f>
        <v>-40</v>
      </c>
      <c r="AI146" s="47">
        <f t="shared" ref="AI146:AI158" si="59">MIN(B146:AF146)</f>
        <v>-165</v>
      </c>
    </row>
    <row r="147" spans="1:37" x14ac:dyDescent="0.25">
      <c r="A147" s="135" t="s">
        <v>169</v>
      </c>
      <c r="B147" s="132">
        <v>21.3</v>
      </c>
      <c r="C147" s="132">
        <v>28.3</v>
      </c>
      <c r="D147" s="132">
        <v>28.3</v>
      </c>
      <c r="E147" s="132">
        <v>28.3</v>
      </c>
      <c r="F147" s="132">
        <v>28.3</v>
      </c>
      <c r="G147" s="137">
        <v>44.9</v>
      </c>
      <c r="H147" s="137">
        <v>44.9</v>
      </c>
      <c r="I147" s="137">
        <v>33.5</v>
      </c>
      <c r="J147" s="137">
        <v>33.5</v>
      </c>
      <c r="K147" s="137">
        <v>36.200000000000003</v>
      </c>
      <c r="L147" s="137">
        <v>36.200000000000003</v>
      </c>
      <c r="M147" s="137">
        <v>36.200000000000003</v>
      </c>
      <c r="N147" s="137">
        <v>28.4</v>
      </c>
      <c r="O147" s="137">
        <v>28.4</v>
      </c>
      <c r="P147" s="137">
        <v>28.4</v>
      </c>
      <c r="Q147" s="137">
        <v>28.4</v>
      </c>
      <c r="R147" s="137">
        <v>28.4</v>
      </c>
      <c r="S147" s="137">
        <v>28.4</v>
      </c>
      <c r="T147" s="137">
        <v>28.4</v>
      </c>
      <c r="U147" s="137">
        <v>17.3</v>
      </c>
      <c r="V147" s="137">
        <v>17.3</v>
      </c>
      <c r="W147" s="137">
        <v>17.3</v>
      </c>
      <c r="X147" s="137">
        <v>17.3</v>
      </c>
      <c r="Y147" s="137">
        <v>17.3</v>
      </c>
      <c r="Z147" s="137">
        <v>2.2000000000000002</v>
      </c>
      <c r="AA147" s="137">
        <v>-3</v>
      </c>
      <c r="AB147" s="137">
        <v>-3.1</v>
      </c>
      <c r="AC147" s="137">
        <v>17.100000000000001</v>
      </c>
      <c r="AD147" s="137">
        <v>30.9</v>
      </c>
      <c r="AE147" s="137">
        <v>77.3</v>
      </c>
      <c r="AF147" s="137">
        <v>78.099999999999994</v>
      </c>
      <c r="AG147" s="138"/>
      <c r="AH147" s="46">
        <f t="shared" si="58"/>
        <v>78.099999999999994</v>
      </c>
      <c r="AI147" s="47">
        <f t="shared" si="59"/>
        <v>-3.1</v>
      </c>
    </row>
    <row r="148" spans="1:37" x14ac:dyDescent="0.25">
      <c r="A148" s="135" t="s">
        <v>170</v>
      </c>
      <c r="B148" s="132">
        <v>16.3</v>
      </c>
      <c r="C148" s="132">
        <v>17.600000000000001</v>
      </c>
      <c r="D148" s="132">
        <v>17.600000000000001</v>
      </c>
      <c r="E148" s="132">
        <v>17.600000000000001</v>
      </c>
      <c r="F148" s="132">
        <v>17.600000000000001</v>
      </c>
      <c r="G148" s="137">
        <v>24.3</v>
      </c>
      <c r="H148" s="137">
        <v>24.3</v>
      </c>
      <c r="I148" s="137">
        <v>23.9</v>
      </c>
      <c r="J148" s="137">
        <v>23.9</v>
      </c>
      <c r="K148" s="137">
        <v>22.6</v>
      </c>
      <c r="L148" s="137">
        <v>22.6</v>
      </c>
      <c r="M148" s="137">
        <v>22.6</v>
      </c>
      <c r="N148" s="137">
        <v>20.7</v>
      </c>
      <c r="O148" s="137">
        <v>20.7</v>
      </c>
      <c r="P148" s="137">
        <v>20.7</v>
      </c>
      <c r="Q148" s="137">
        <v>20.7</v>
      </c>
      <c r="R148" s="137">
        <v>20.7</v>
      </c>
      <c r="S148" s="137">
        <v>20.7</v>
      </c>
      <c r="T148" s="137">
        <v>20.7</v>
      </c>
      <c r="U148" s="137">
        <v>23.4</v>
      </c>
      <c r="V148" s="137">
        <v>23.4</v>
      </c>
      <c r="W148" s="137">
        <v>23.4</v>
      </c>
      <c r="X148" s="137">
        <v>23.4</v>
      </c>
      <c r="Y148" s="137">
        <v>23.4</v>
      </c>
      <c r="Z148" s="137">
        <v>26.632999999999999</v>
      </c>
      <c r="AA148" s="137">
        <v>19</v>
      </c>
      <c r="AB148" s="137">
        <v>-21.2</v>
      </c>
      <c r="AC148" s="137">
        <v>31.2</v>
      </c>
      <c r="AD148" s="137">
        <v>32</v>
      </c>
      <c r="AE148" s="137">
        <v>27.2</v>
      </c>
      <c r="AF148" s="137">
        <v>24.9</v>
      </c>
      <c r="AG148" s="134"/>
      <c r="AH148" s="46">
        <f t="shared" si="58"/>
        <v>32</v>
      </c>
      <c r="AI148" s="47">
        <f t="shared" si="59"/>
        <v>-21.2</v>
      </c>
    </row>
    <row r="149" spans="1:37" x14ac:dyDescent="0.25">
      <c r="A149" s="135" t="s">
        <v>171</v>
      </c>
      <c r="B149" s="132">
        <v>117.3</v>
      </c>
      <c r="C149" s="132">
        <v>124.3</v>
      </c>
      <c r="D149" s="132">
        <v>124.3</v>
      </c>
      <c r="E149" s="132">
        <v>124.3</v>
      </c>
      <c r="F149" s="132">
        <v>124.3</v>
      </c>
      <c r="G149" s="122">
        <v>136.5</v>
      </c>
      <c r="H149" s="122">
        <v>136.5</v>
      </c>
      <c r="I149" s="122">
        <v>106.4</v>
      </c>
      <c r="J149" s="122">
        <v>106.4</v>
      </c>
      <c r="K149" s="122">
        <v>112</v>
      </c>
      <c r="L149" s="122">
        <v>112</v>
      </c>
      <c r="M149" s="122">
        <v>112</v>
      </c>
      <c r="N149" s="122">
        <v>112</v>
      </c>
      <c r="O149" s="122">
        <v>112</v>
      </c>
      <c r="P149" s="122">
        <v>112</v>
      </c>
      <c r="Q149" s="122">
        <v>112</v>
      </c>
      <c r="R149" s="122">
        <v>112</v>
      </c>
      <c r="S149" s="122">
        <v>112</v>
      </c>
      <c r="T149" s="122">
        <v>112</v>
      </c>
      <c r="U149" s="122">
        <f>61.2+61</f>
        <v>122.2</v>
      </c>
      <c r="V149" s="122">
        <f>61.2+61</f>
        <v>122.2</v>
      </c>
      <c r="W149" s="122">
        <f>61.2+61</f>
        <v>122.2</v>
      </c>
      <c r="X149" s="122">
        <f>61.2+61</f>
        <v>122.2</v>
      </c>
      <c r="Y149" s="122">
        <f>61.2+61</f>
        <v>122.2</v>
      </c>
      <c r="Z149" s="122">
        <f>62.5+62.1</f>
        <v>124.6</v>
      </c>
      <c r="AA149" s="122">
        <v>121.9</v>
      </c>
      <c r="AB149" s="122">
        <v>123.5</v>
      </c>
      <c r="AC149" s="122">
        <v>121</v>
      </c>
      <c r="AD149" s="122">
        <v>120.1</v>
      </c>
      <c r="AE149" s="122">
        <v>112.2</v>
      </c>
      <c r="AF149" s="122">
        <v>112.2</v>
      </c>
      <c r="AG149" s="134"/>
      <c r="AH149" s="46">
        <f t="shared" si="58"/>
        <v>136.5</v>
      </c>
      <c r="AI149" s="47">
        <f t="shared" si="59"/>
        <v>106.4</v>
      </c>
    </row>
    <row r="150" spans="1:37" x14ac:dyDescent="0.25">
      <c r="A150" s="135" t="s">
        <v>172</v>
      </c>
      <c r="B150" s="132">
        <v>17.600000000000001</v>
      </c>
      <c r="C150" s="132">
        <v>18.3</v>
      </c>
      <c r="D150" s="132">
        <v>18.3</v>
      </c>
      <c r="E150" s="132">
        <v>18.3</v>
      </c>
      <c r="F150" s="132">
        <v>18.3</v>
      </c>
      <c r="G150" s="122">
        <v>21.2</v>
      </c>
      <c r="H150" s="122">
        <v>21.2</v>
      </c>
      <c r="I150" s="122">
        <v>21.2</v>
      </c>
      <c r="J150" s="122">
        <v>21.2</v>
      </c>
      <c r="K150" s="122">
        <v>22.2</v>
      </c>
      <c r="L150" s="122">
        <v>22.2</v>
      </c>
      <c r="M150" s="122">
        <v>22.2</v>
      </c>
      <c r="N150" s="122">
        <v>11.3</v>
      </c>
      <c r="O150" s="122">
        <v>11.3</v>
      </c>
      <c r="P150" s="122">
        <v>11.3</v>
      </c>
      <c r="Q150" s="122">
        <v>11.3</v>
      </c>
      <c r="R150" s="122">
        <v>11.3</v>
      </c>
      <c r="S150" s="122">
        <v>11.3</v>
      </c>
      <c r="T150" s="122">
        <v>11.3</v>
      </c>
      <c r="U150" s="122">
        <v>15.2</v>
      </c>
      <c r="V150" s="122">
        <v>15.2</v>
      </c>
      <c r="W150" s="122">
        <v>15.2</v>
      </c>
      <c r="X150" s="122">
        <v>15.2</v>
      </c>
      <c r="Y150" s="122">
        <v>15.2</v>
      </c>
      <c r="Z150" s="122">
        <v>22.5</v>
      </c>
      <c r="AA150" s="122">
        <v>22.3</v>
      </c>
      <c r="AB150" s="122">
        <v>21.3</v>
      </c>
      <c r="AC150" s="122">
        <v>22.3</v>
      </c>
      <c r="AD150" s="122">
        <v>21.9</v>
      </c>
      <c r="AE150" s="122">
        <v>21.9</v>
      </c>
      <c r="AF150" s="122">
        <v>22.9</v>
      </c>
      <c r="AG150" s="134"/>
      <c r="AH150" s="46">
        <f t="shared" si="58"/>
        <v>22.9</v>
      </c>
      <c r="AI150" s="47">
        <f t="shared" si="59"/>
        <v>11.3</v>
      </c>
    </row>
    <row r="151" spans="1:37" ht="15.75" thickBot="1" x14ac:dyDescent="0.3">
      <c r="A151" s="139" t="s">
        <v>173</v>
      </c>
      <c r="B151" s="132">
        <v>2.8</v>
      </c>
      <c r="C151" s="132">
        <v>4</v>
      </c>
      <c r="D151" s="132">
        <v>4</v>
      </c>
      <c r="E151" s="132">
        <v>4</v>
      </c>
      <c r="F151" s="132">
        <v>4</v>
      </c>
      <c r="G151" s="122">
        <v>6.6</v>
      </c>
      <c r="H151" s="122">
        <v>6.6</v>
      </c>
      <c r="I151" s="122">
        <v>6.4</v>
      </c>
      <c r="J151" s="122">
        <v>6.4</v>
      </c>
      <c r="K151" s="122">
        <v>4.4000000000000004</v>
      </c>
      <c r="L151" s="122">
        <v>4.4000000000000004</v>
      </c>
      <c r="M151" s="122">
        <v>4.4000000000000004</v>
      </c>
      <c r="N151" s="122">
        <v>19</v>
      </c>
      <c r="O151" s="122">
        <v>19</v>
      </c>
      <c r="P151" s="122">
        <v>19</v>
      </c>
      <c r="Q151" s="122">
        <v>19</v>
      </c>
      <c r="R151" s="122">
        <v>19</v>
      </c>
      <c r="S151" s="122">
        <v>19</v>
      </c>
      <c r="T151" s="122">
        <v>19</v>
      </c>
      <c r="U151" s="122">
        <v>10.11</v>
      </c>
      <c r="V151" s="122">
        <v>10.11</v>
      </c>
      <c r="W151" s="122">
        <v>10.11</v>
      </c>
      <c r="X151" s="122">
        <v>10.11</v>
      </c>
      <c r="Y151" s="122">
        <v>10.11</v>
      </c>
      <c r="Z151" s="122">
        <v>3.7</v>
      </c>
      <c r="AA151" s="122">
        <v>4</v>
      </c>
      <c r="AB151" s="122">
        <v>3.7</v>
      </c>
      <c r="AC151" s="122">
        <v>4.2</v>
      </c>
      <c r="AD151" s="122">
        <v>5.0999999999999996</v>
      </c>
      <c r="AE151" s="122">
        <v>5.0999999999999996</v>
      </c>
      <c r="AF151" s="122">
        <v>6.6</v>
      </c>
      <c r="AG151" s="134"/>
      <c r="AH151" s="46">
        <f t="shared" si="58"/>
        <v>19</v>
      </c>
      <c r="AI151" s="47">
        <f t="shared" si="59"/>
        <v>2.8</v>
      </c>
    </row>
    <row r="152" spans="1:37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37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8"/>
        <v>0</v>
      </c>
      <c r="AI152" s="47">
        <f t="shared" si="59"/>
        <v>0</v>
      </c>
    </row>
    <row r="153" spans="1:37" x14ac:dyDescent="0.25">
      <c r="A153" s="144" t="s">
        <v>175</v>
      </c>
      <c r="B153" s="145"/>
      <c r="C153" s="146">
        <v>1984.57</v>
      </c>
      <c r="D153" s="146"/>
      <c r="E153" s="146"/>
      <c r="F153" s="146">
        <v>1985.8</v>
      </c>
      <c r="G153" s="146"/>
      <c r="H153" s="146"/>
      <c r="I153" s="146"/>
      <c r="J153" s="146"/>
      <c r="K153" s="146"/>
      <c r="L153" s="146"/>
      <c r="M153" s="137">
        <v>1984.74</v>
      </c>
      <c r="N153" s="146"/>
      <c r="O153" s="146"/>
      <c r="P153" s="146"/>
      <c r="Q153" s="146"/>
      <c r="R153" s="146"/>
      <c r="S153" s="146"/>
      <c r="T153" s="146"/>
      <c r="U153" s="146">
        <v>1986.18</v>
      </c>
      <c r="V153" s="146"/>
      <c r="W153" s="146"/>
      <c r="X153" s="146"/>
      <c r="Y153" s="146"/>
      <c r="Z153" s="146"/>
      <c r="AA153" s="146">
        <v>1985.5</v>
      </c>
      <c r="AB153" s="146">
        <v>1985.3</v>
      </c>
      <c r="AC153" s="146"/>
      <c r="AD153" s="146"/>
      <c r="AE153" s="146"/>
      <c r="AF153" s="147">
        <v>1985</v>
      </c>
      <c r="AG153" s="148"/>
      <c r="AH153" s="46">
        <f t="shared" si="58"/>
        <v>1986.18</v>
      </c>
      <c r="AI153" s="47">
        <f t="shared" si="59"/>
        <v>1984.57</v>
      </c>
    </row>
    <row r="154" spans="1:37" x14ac:dyDescent="0.25">
      <c r="A154" s="135" t="s">
        <v>176</v>
      </c>
      <c r="B154" s="149"/>
      <c r="C154" s="150">
        <v>522.19000000000005</v>
      </c>
      <c r="D154" s="150"/>
      <c r="E154" s="150"/>
      <c r="F154" s="150">
        <v>523.5</v>
      </c>
      <c r="G154" s="150"/>
      <c r="H154" s="150"/>
      <c r="I154" s="150"/>
      <c r="J154" s="150"/>
      <c r="K154" s="150"/>
      <c r="L154" s="150"/>
      <c r="M154" s="137">
        <v>523.35</v>
      </c>
      <c r="N154" s="150"/>
      <c r="O154" s="150"/>
      <c r="P154" s="150"/>
      <c r="Q154" s="150"/>
      <c r="R154" s="150"/>
      <c r="S154" s="150"/>
      <c r="T154" s="150"/>
      <c r="U154" s="150">
        <v>522.72</v>
      </c>
      <c r="V154" s="150"/>
      <c r="W154" s="150"/>
      <c r="X154" s="150"/>
      <c r="Y154" s="150"/>
      <c r="Z154" s="150"/>
      <c r="AA154" s="150">
        <v>522.47</v>
      </c>
      <c r="AB154" s="150">
        <v>522.42999999999995</v>
      </c>
      <c r="AC154" s="150"/>
      <c r="AD154" s="150"/>
      <c r="AE154" s="150">
        <v>522.30999999999995</v>
      </c>
      <c r="AF154" s="151">
        <v>522.26</v>
      </c>
      <c r="AG154" s="148"/>
      <c r="AH154" s="46">
        <f t="shared" si="58"/>
        <v>523.5</v>
      </c>
      <c r="AI154" s="47">
        <f t="shared" si="59"/>
        <v>522.19000000000005</v>
      </c>
      <c r="AK154" s="49"/>
    </row>
    <row r="155" spans="1:37" x14ac:dyDescent="0.25">
      <c r="A155" s="135" t="s">
        <v>177</v>
      </c>
      <c r="B155" s="149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37">
        <v>625.26</v>
      </c>
      <c r="N155" s="150"/>
      <c r="O155" s="150"/>
      <c r="P155" s="150"/>
      <c r="Q155" s="150"/>
      <c r="R155" s="150"/>
      <c r="S155" s="150"/>
      <c r="T155" s="150"/>
      <c r="U155" s="150">
        <v>625.4</v>
      </c>
      <c r="V155" s="150"/>
      <c r="W155" s="150"/>
      <c r="X155" s="150"/>
      <c r="Y155" s="150"/>
      <c r="Z155" s="150"/>
      <c r="AA155" s="150">
        <v>624.84</v>
      </c>
      <c r="AB155" s="150">
        <v>624.69000000000005</v>
      </c>
      <c r="AC155" s="150"/>
      <c r="AD155" s="150"/>
      <c r="AE155" s="150"/>
      <c r="AF155" s="151">
        <v>623.66999999999996</v>
      </c>
      <c r="AG155" s="148"/>
      <c r="AH155" s="46">
        <f t="shared" si="58"/>
        <v>625.4</v>
      </c>
      <c r="AI155" s="47">
        <f t="shared" si="59"/>
        <v>623.66999999999996</v>
      </c>
      <c r="AK155" s="49"/>
    </row>
    <row r="156" spans="1:37" x14ac:dyDescent="0.25">
      <c r="A156" s="135" t="s">
        <v>178</v>
      </c>
      <c r="B156" s="149"/>
      <c r="C156" s="150">
        <v>336.25</v>
      </c>
      <c r="D156" s="150"/>
      <c r="E156" s="150"/>
      <c r="F156" s="150"/>
      <c r="G156" s="150"/>
      <c r="H156" s="150"/>
      <c r="I156" s="150"/>
      <c r="J156" s="150"/>
      <c r="K156" s="150"/>
      <c r="L156" s="150"/>
      <c r="M156" s="137">
        <v>336.94</v>
      </c>
      <c r="N156" s="150"/>
      <c r="O156" s="150"/>
      <c r="P156" s="150"/>
      <c r="Q156" s="150"/>
      <c r="R156" s="150"/>
      <c r="S156" s="150"/>
      <c r="T156" s="150"/>
      <c r="U156" s="150">
        <v>337.25</v>
      </c>
      <c r="V156" s="150"/>
      <c r="W156" s="150"/>
      <c r="X156" s="150"/>
      <c r="Y156" s="150"/>
      <c r="Z156" s="150"/>
      <c r="AA156" s="150">
        <v>336.29</v>
      </c>
      <c r="AB156" s="150">
        <v>336.13</v>
      </c>
      <c r="AC156" s="150"/>
      <c r="AD156" s="150"/>
      <c r="AE156" s="150"/>
      <c r="AF156" s="151">
        <v>335.7</v>
      </c>
      <c r="AG156" s="148"/>
      <c r="AH156" s="46">
        <f t="shared" si="58"/>
        <v>337.25</v>
      </c>
      <c r="AI156" s="47">
        <f t="shared" si="59"/>
        <v>335.7</v>
      </c>
      <c r="AK156" s="49"/>
    </row>
    <row r="157" spans="1:37" x14ac:dyDescent="0.25">
      <c r="A157" s="135" t="s">
        <v>179</v>
      </c>
      <c r="B157" s="149"/>
      <c r="C157" s="150">
        <v>885.8</v>
      </c>
      <c r="D157" s="150"/>
      <c r="E157" s="150"/>
      <c r="F157" s="150"/>
      <c r="G157" s="150"/>
      <c r="H157" s="150"/>
      <c r="I157" s="150"/>
      <c r="J157" s="150"/>
      <c r="K157" s="150"/>
      <c r="L157" s="150"/>
      <c r="M157" s="137">
        <v>887.1</v>
      </c>
      <c r="N157" s="150"/>
      <c r="O157" s="150"/>
      <c r="P157" s="150"/>
      <c r="Q157" s="150"/>
      <c r="R157" s="150"/>
      <c r="S157" s="150"/>
      <c r="T157" s="150"/>
      <c r="U157" s="150">
        <v>887.6</v>
      </c>
      <c r="V157" s="150"/>
      <c r="W157" s="150"/>
      <c r="X157" s="150"/>
      <c r="Y157" s="150"/>
      <c r="Z157" s="150"/>
      <c r="AA157" s="150">
        <v>886.8</v>
      </c>
      <c r="AB157" s="150">
        <v>886.5</v>
      </c>
      <c r="AC157" s="150"/>
      <c r="AD157" s="150"/>
      <c r="AE157" s="150"/>
      <c r="AF157" s="151"/>
      <c r="AG157" s="148"/>
      <c r="AH157" s="46">
        <f t="shared" si="58"/>
        <v>887.6</v>
      </c>
      <c r="AI157" s="47">
        <f t="shared" si="59"/>
        <v>885.8</v>
      </c>
      <c r="AK157" s="49"/>
    </row>
    <row r="158" spans="1:37" x14ac:dyDescent="0.25">
      <c r="A158" s="152" t="s">
        <v>180</v>
      </c>
      <c r="B158" s="153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37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58"/>
        <v>0</v>
      </c>
      <c r="AI158" s="47">
        <f t="shared" si="59"/>
        <v>0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37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S166" si="60">B161</f>
        <v>0.3</v>
      </c>
      <c r="D161" s="161">
        <f t="shared" si="60"/>
        <v>0.3</v>
      </c>
      <c r="E161" s="161">
        <f t="shared" si="60"/>
        <v>0.3</v>
      </c>
      <c r="F161" s="161">
        <f t="shared" si="60"/>
        <v>0.3</v>
      </c>
      <c r="G161" s="161">
        <f t="shared" si="60"/>
        <v>0.3</v>
      </c>
      <c r="H161" s="161">
        <f t="shared" si="60"/>
        <v>0.3</v>
      </c>
      <c r="I161" s="161">
        <f t="shared" si="60"/>
        <v>0.3</v>
      </c>
      <c r="J161" s="161">
        <f t="shared" si="60"/>
        <v>0.3</v>
      </c>
      <c r="K161" s="161">
        <f t="shared" si="60"/>
        <v>0.3</v>
      </c>
      <c r="L161" s="161">
        <f t="shared" si="60"/>
        <v>0.3</v>
      </c>
      <c r="M161" s="161">
        <f t="shared" si="60"/>
        <v>0.3</v>
      </c>
      <c r="N161" s="161">
        <f t="shared" si="60"/>
        <v>0.3</v>
      </c>
      <c r="O161" s="161">
        <f t="shared" si="60"/>
        <v>0.3</v>
      </c>
      <c r="P161" s="161">
        <f t="shared" si="60"/>
        <v>0.3</v>
      </c>
      <c r="Q161" s="161">
        <f t="shared" si="60"/>
        <v>0.3</v>
      </c>
      <c r="R161" s="161">
        <f t="shared" si="60"/>
        <v>0.3</v>
      </c>
      <c r="S161" s="161">
        <f t="shared" si="60"/>
        <v>0.3</v>
      </c>
      <c r="T161" s="161">
        <f t="shared" ref="T161:AF166" si="61">S161</f>
        <v>0.3</v>
      </c>
      <c r="U161" s="161">
        <f t="shared" si="61"/>
        <v>0.3</v>
      </c>
      <c r="V161" s="161">
        <f t="shared" si="61"/>
        <v>0.3</v>
      </c>
      <c r="W161" s="161">
        <f t="shared" si="61"/>
        <v>0.3</v>
      </c>
      <c r="X161" s="161">
        <f t="shared" si="61"/>
        <v>0.3</v>
      </c>
      <c r="Y161" s="161">
        <f t="shared" si="61"/>
        <v>0.3</v>
      </c>
      <c r="Z161" s="161">
        <f t="shared" si="61"/>
        <v>0.3</v>
      </c>
      <c r="AA161" s="161">
        <f t="shared" si="61"/>
        <v>0.3</v>
      </c>
      <c r="AB161" s="161">
        <f t="shared" si="61"/>
        <v>0.3</v>
      </c>
      <c r="AC161" s="161">
        <f t="shared" si="61"/>
        <v>0.3</v>
      </c>
      <c r="AD161" s="161">
        <f t="shared" si="61"/>
        <v>0.3</v>
      </c>
      <c r="AE161" s="161">
        <f t="shared" si="61"/>
        <v>0.3</v>
      </c>
      <c r="AF161" s="161">
        <f t="shared" si="61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60"/>
        <v>0.4</v>
      </c>
      <c r="D162" s="163">
        <f t="shared" si="60"/>
        <v>0.4</v>
      </c>
      <c r="E162" s="163">
        <f t="shared" si="60"/>
        <v>0.4</v>
      </c>
      <c r="F162" s="163">
        <f t="shared" si="60"/>
        <v>0.4</v>
      </c>
      <c r="G162" s="163">
        <f t="shared" si="60"/>
        <v>0.4</v>
      </c>
      <c r="H162" s="163">
        <f t="shared" si="60"/>
        <v>0.4</v>
      </c>
      <c r="I162" s="163">
        <f t="shared" si="60"/>
        <v>0.4</v>
      </c>
      <c r="J162" s="163">
        <f t="shared" si="60"/>
        <v>0.4</v>
      </c>
      <c r="K162" s="163">
        <f t="shared" si="60"/>
        <v>0.4</v>
      </c>
      <c r="L162" s="163">
        <f t="shared" si="60"/>
        <v>0.4</v>
      </c>
      <c r="M162" s="163">
        <f t="shared" si="60"/>
        <v>0.4</v>
      </c>
      <c r="N162" s="163">
        <f t="shared" si="60"/>
        <v>0.4</v>
      </c>
      <c r="O162" s="163">
        <f t="shared" si="60"/>
        <v>0.4</v>
      </c>
      <c r="P162" s="163">
        <f t="shared" si="60"/>
        <v>0.4</v>
      </c>
      <c r="Q162" s="163">
        <f t="shared" si="60"/>
        <v>0.4</v>
      </c>
      <c r="R162" s="163">
        <f t="shared" si="60"/>
        <v>0.4</v>
      </c>
      <c r="S162" s="163">
        <f t="shared" si="60"/>
        <v>0.4</v>
      </c>
      <c r="T162" s="163">
        <f t="shared" si="61"/>
        <v>0.4</v>
      </c>
      <c r="U162" s="163">
        <f t="shared" si="61"/>
        <v>0.4</v>
      </c>
      <c r="V162" s="163">
        <f t="shared" si="61"/>
        <v>0.4</v>
      </c>
      <c r="W162" s="163">
        <f t="shared" si="61"/>
        <v>0.4</v>
      </c>
      <c r="X162" s="163">
        <f t="shared" si="61"/>
        <v>0.4</v>
      </c>
      <c r="Y162" s="163">
        <f t="shared" si="61"/>
        <v>0.4</v>
      </c>
      <c r="Z162" s="163">
        <f t="shared" si="61"/>
        <v>0.4</v>
      </c>
      <c r="AA162" s="163">
        <f t="shared" si="61"/>
        <v>0.4</v>
      </c>
      <c r="AB162" s="163">
        <f t="shared" si="61"/>
        <v>0.4</v>
      </c>
      <c r="AC162" s="163">
        <f t="shared" si="61"/>
        <v>0.4</v>
      </c>
      <c r="AD162" s="163">
        <f t="shared" si="61"/>
        <v>0.4</v>
      </c>
      <c r="AE162" s="163">
        <f t="shared" si="61"/>
        <v>0.4</v>
      </c>
      <c r="AF162" s="163">
        <f t="shared" si="61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60"/>
        <v>1.5</v>
      </c>
      <c r="D163" s="163">
        <f t="shared" si="60"/>
        <v>1.5</v>
      </c>
      <c r="E163" s="163">
        <f t="shared" si="60"/>
        <v>1.5</v>
      </c>
      <c r="F163" s="163">
        <f t="shared" si="60"/>
        <v>1.5</v>
      </c>
      <c r="G163" s="163">
        <f t="shared" si="60"/>
        <v>1.5</v>
      </c>
      <c r="H163" s="163">
        <f t="shared" si="60"/>
        <v>1.5</v>
      </c>
      <c r="I163" s="163">
        <f t="shared" si="60"/>
        <v>1.5</v>
      </c>
      <c r="J163" s="163">
        <f t="shared" si="60"/>
        <v>1.5</v>
      </c>
      <c r="K163" s="163">
        <f t="shared" si="60"/>
        <v>1.5</v>
      </c>
      <c r="L163" s="163">
        <f t="shared" si="60"/>
        <v>1.5</v>
      </c>
      <c r="M163" s="163">
        <f t="shared" si="60"/>
        <v>1.5</v>
      </c>
      <c r="N163" s="163">
        <f t="shared" si="60"/>
        <v>1.5</v>
      </c>
      <c r="O163" s="163">
        <f t="shared" si="60"/>
        <v>1.5</v>
      </c>
      <c r="P163" s="163">
        <f t="shared" si="60"/>
        <v>1.5</v>
      </c>
      <c r="Q163" s="163">
        <f t="shared" si="60"/>
        <v>1.5</v>
      </c>
      <c r="R163" s="163">
        <f t="shared" si="60"/>
        <v>1.5</v>
      </c>
      <c r="S163" s="163">
        <f t="shared" si="60"/>
        <v>1.5</v>
      </c>
      <c r="T163" s="163">
        <f t="shared" si="61"/>
        <v>1.5</v>
      </c>
      <c r="U163" s="163">
        <f t="shared" si="61"/>
        <v>1.5</v>
      </c>
      <c r="V163" s="163">
        <f t="shared" si="61"/>
        <v>1.5</v>
      </c>
      <c r="W163" s="163">
        <f t="shared" si="61"/>
        <v>1.5</v>
      </c>
      <c r="X163" s="163">
        <f t="shared" si="61"/>
        <v>1.5</v>
      </c>
      <c r="Y163" s="163">
        <f t="shared" si="61"/>
        <v>1.5</v>
      </c>
      <c r="Z163" s="163">
        <f t="shared" si="61"/>
        <v>1.5</v>
      </c>
      <c r="AA163" s="163">
        <f t="shared" si="61"/>
        <v>1.5</v>
      </c>
      <c r="AB163" s="163">
        <f t="shared" si="61"/>
        <v>1.5</v>
      </c>
      <c r="AC163" s="163">
        <f t="shared" si="61"/>
        <v>1.5</v>
      </c>
      <c r="AD163" s="163">
        <f t="shared" si="61"/>
        <v>1.5</v>
      </c>
      <c r="AE163" s="163">
        <f t="shared" si="61"/>
        <v>1.5</v>
      </c>
      <c r="AF163" s="163">
        <f t="shared" si="61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60"/>
        <v>0.3</v>
      </c>
      <c r="D164" s="163">
        <f t="shared" si="60"/>
        <v>0.3</v>
      </c>
      <c r="E164" s="163">
        <f t="shared" si="60"/>
        <v>0.3</v>
      </c>
      <c r="F164" s="163">
        <f t="shared" si="60"/>
        <v>0.3</v>
      </c>
      <c r="G164" s="163">
        <f t="shared" si="60"/>
        <v>0.3</v>
      </c>
      <c r="H164" s="163">
        <f t="shared" si="60"/>
        <v>0.3</v>
      </c>
      <c r="I164" s="163">
        <f t="shared" si="60"/>
        <v>0.3</v>
      </c>
      <c r="J164" s="163">
        <f t="shared" si="60"/>
        <v>0.3</v>
      </c>
      <c r="K164" s="163">
        <f t="shared" si="60"/>
        <v>0.3</v>
      </c>
      <c r="L164" s="163">
        <f t="shared" si="60"/>
        <v>0.3</v>
      </c>
      <c r="M164" s="163">
        <f t="shared" si="60"/>
        <v>0.3</v>
      </c>
      <c r="N164" s="163">
        <f t="shared" si="60"/>
        <v>0.3</v>
      </c>
      <c r="O164" s="163">
        <f t="shared" si="60"/>
        <v>0.3</v>
      </c>
      <c r="P164" s="163">
        <f t="shared" si="60"/>
        <v>0.3</v>
      </c>
      <c r="Q164" s="163">
        <f t="shared" si="60"/>
        <v>0.3</v>
      </c>
      <c r="R164" s="163">
        <f t="shared" si="60"/>
        <v>0.3</v>
      </c>
      <c r="S164" s="163">
        <f t="shared" si="60"/>
        <v>0.3</v>
      </c>
      <c r="T164" s="163">
        <f t="shared" si="61"/>
        <v>0.3</v>
      </c>
      <c r="U164" s="163">
        <f t="shared" si="61"/>
        <v>0.3</v>
      </c>
      <c r="V164" s="163">
        <f t="shared" si="61"/>
        <v>0.3</v>
      </c>
      <c r="W164" s="163">
        <f t="shared" si="61"/>
        <v>0.3</v>
      </c>
      <c r="X164" s="163">
        <f t="shared" si="61"/>
        <v>0.3</v>
      </c>
      <c r="Y164" s="163">
        <f t="shared" si="61"/>
        <v>0.3</v>
      </c>
      <c r="Z164" s="163">
        <f t="shared" si="61"/>
        <v>0.3</v>
      </c>
      <c r="AA164" s="163">
        <f t="shared" si="61"/>
        <v>0.3</v>
      </c>
      <c r="AB164" s="163">
        <f t="shared" si="61"/>
        <v>0.3</v>
      </c>
      <c r="AC164" s="163">
        <f t="shared" si="61"/>
        <v>0.3</v>
      </c>
      <c r="AD164" s="163">
        <f t="shared" si="61"/>
        <v>0.3</v>
      </c>
      <c r="AE164" s="163">
        <f t="shared" si="61"/>
        <v>0.3</v>
      </c>
      <c r="AF164" s="163">
        <f t="shared" si="61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60"/>
        <v>0.4</v>
      </c>
      <c r="D165" s="163">
        <f t="shared" si="60"/>
        <v>0.4</v>
      </c>
      <c r="E165" s="163">
        <f t="shared" si="60"/>
        <v>0.4</v>
      </c>
      <c r="F165" s="163">
        <f t="shared" si="60"/>
        <v>0.4</v>
      </c>
      <c r="G165" s="163">
        <f t="shared" si="60"/>
        <v>0.4</v>
      </c>
      <c r="H165" s="163">
        <f t="shared" si="60"/>
        <v>0.4</v>
      </c>
      <c r="I165" s="163">
        <f t="shared" si="60"/>
        <v>0.4</v>
      </c>
      <c r="J165" s="163">
        <f t="shared" si="60"/>
        <v>0.4</v>
      </c>
      <c r="K165" s="163">
        <f t="shared" si="60"/>
        <v>0.4</v>
      </c>
      <c r="L165" s="163">
        <f t="shared" si="60"/>
        <v>0.4</v>
      </c>
      <c r="M165" s="163">
        <f t="shared" si="60"/>
        <v>0.4</v>
      </c>
      <c r="N165" s="163">
        <f t="shared" si="60"/>
        <v>0.4</v>
      </c>
      <c r="O165" s="163">
        <f t="shared" si="60"/>
        <v>0.4</v>
      </c>
      <c r="P165" s="163">
        <f t="shared" si="60"/>
        <v>0.4</v>
      </c>
      <c r="Q165" s="163">
        <f t="shared" si="60"/>
        <v>0.4</v>
      </c>
      <c r="R165" s="163">
        <f t="shared" si="60"/>
        <v>0.4</v>
      </c>
      <c r="S165" s="163">
        <f t="shared" si="60"/>
        <v>0.4</v>
      </c>
      <c r="T165" s="163">
        <f t="shared" si="61"/>
        <v>0.4</v>
      </c>
      <c r="U165" s="163">
        <f t="shared" si="61"/>
        <v>0.4</v>
      </c>
      <c r="V165" s="163">
        <f t="shared" si="61"/>
        <v>0.4</v>
      </c>
      <c r="W165" s="163">
        <f t="shared" si="61"/>
        <v>0.4</v>
      </c>
      <c r="X165" s="163">
        <f t="shared" si="61"/>
        <v>0.4</v>
      </c>
      <c r="Y165" s="163">
        <f t="shared" si="61"/>
        <v>0.4</v>
      </c>
      <c r="Z165" s="163">
        <f t="shared" si="61"/>
        <v>0.4</v>
      </c>
      <c r="AA165" s="163">
        <f t="shared" si="61"/>
        <v>0.4</v>
      </c>
      <c r="AB165" s="163">
        <f t="shared" si="61"/>
        <v>0.4</v>
      </c>
      <c r="AC165" s="163">
        <f t="shared" si="61"/>
        <v>0.4</v>
      </c>
      <c r="AD165" s="163">
        <f t="shared" si="61"/>
        <v>0.4</v>
      </c>
      <c r="AE165" s="163">
        <f t="shared" si="61"/>
        <v>0.4</v>
      </c>
      <c r="AF165" s="163">
        <f t="shared" si="61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60"/>
        <v>0.64</v>
      </c>
      <c r="D166" s="166">
        <f t="shared" si="60"/>
        <v>0.64</v>
      </c>
      <c r="E166" s="166">
        <f t="shared" si="60"/>
        <v>0.64</v>
      </c>
      <c r="F166" s="166">
        <f t="shared" si="60"/>
        <v>0.64</v>
      </c>
      <c r="G166" s="166">
        <f t="shared" si="60"/>
        <v>0.64</v>
      </c>
      <c r="H166" s="166">
        <f t="shared" si="60"/>
        <v>0.64</v>
      </c>
      <c r="I166" s="166">
        <f t="shared" si="60"/>
        <v>0.64</v>
      </c>
      <c r="J166" s="166">
        <f t="shared" si="60"/>
        <v>0.64</v>
      </c>
      <c r="K166" s="166">
        <f t="shared" si="60"/>
        <v>0.64</v>
      </c>
      <c r="L166" s="166">
        <f t="shared" si="60"/>
        <v>0.64</v>
      </c>
      <c r="M166" s="166">
        <f t="shared" si="60"/>
        <v>0.64</v>
      </c>
      <c r="N166" s="166">
        <f t="shared" si="60"/>
        <v>0.64</v>
      </c>
      <c r="O166" s="166">
        <f t="shared" si="60"/>
        <v>0.64</v>
      </c>
      <c r="P166" s="166">
        <f t="shared" si="60"/>
        <v>0.64</v>
      </c>
      <c r="Q166" s="166">
        <f t="shared" si="60"/>
        <v>0.64</v>
      </c>
      <c r="R166" s="166">
        <f t="shared" si="60"/>
        <v>0.64</v>
      </c>
      <c r="S166" s="166">
        <f t="shared" si="60"/>
        <v>0.64</v>
      </c>
      <c r="T166" s="166">
        <f t="shared" si="61"/>
        <v>0.64</v>
      </c>
      <c r="U166" s="166">
        <f t="shared" si="61"/>
        <v>0.64</v>
      </c>
      <c r="V166" s="166">
        <f t="shared" si="61"/>
        <v>0.64</v>
      </c>
      <c r="W166" s="166">
        <f t="shared" si="61"/>
        <v>0.64</v>
      </c>
      <c r="X166" s="166">
        <f t="shared" si="61"/>
        <v>0.64</v>
      </c>
      <c r="Y166" s="166">
        <f t="shared" si="61"/>
        <v>0.64</v>
      </c>
      <c r="Z166" s="166">
        <f t="shared" si="61"/>
        <v>0.64</v>
      </c>
      <c r="AA166" s="166">
        <f t="shared" si="61"/>
        <v>0.64</v>
      </c>
      <c r="AB166" s="166">
        <f t="shared" si="61"/>
        <v>0.64</v>
      </c>
      <c r="AC166" s="166">
        <f t="shared" si="61"/>
        <v>0.64</v>
      </c>
      <c r="AD166" s="166">
        <f t="shared" si="61"/>
        <v>0.64</v>
      </c>
      <c r="AE166" s="166">
        <f t="shared" si="61"/>
        <v>0.64</v>
      </c>
      <c r="AF166" s="166">
        <f t="shared" si="61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62">SUM(C161:C166)</f>
        <v>3.54</v>
      </c>
      <c r="D167" s="169">
        <f t="shared" si="62"/>
        <v>3.54</v>
      </c>
      <c r="E167" s="169">
        <f t="shared" si="62"/>
        <v>3.54</v>
      </c>
      <c r="F167" s="169">
        <f t="shared" si="62"/>
        <v>3.54</v>
      </c>
      <c r="G167" s="169">
        <f t="shared" si="62"/>
        <v>3.54</v>
      </c>
      <c r="H167" s="169">
        <f t="shared" si="62"/>
        <v>3.54</v>
      </c>
      <c r="I167" s="169">
        <f t="shared" si="62"/>
        <v>3.54</v>
      </c>
      <c r="J167" s="169">
        <f t="shared" si="62"/>
        <v>3.54</v>
      </c>
      <c r="K167" s="169">
        <f t="shared" si="62"/>
        <v>3.54</v>
      </c>
      <c r="L167" s="169">
        <f t="shared" si="62"/>
        <v>3.54</v>
      </c>
      <c r="M167" s="169">
        <f t="shared" ref="M167:S167" si="63">SUM(M161:M166)</f>
        <v>3.54</v>
      </c>
      <c r="N167" s="169">
        <f t="shared" si="63"/>
        <v>3.54</v>
      </c>
      <c r="O167" s="169">
        <f t="shared" si="63"/>
        <v>3.54</v>
      </c>
      <c r="P167" s="169">
        <f t="shared" si="63"/>
        <v>3.54</v>
      </c>
      <c r="Q167" s="169">
        <f t="shared" si="63"/>
        <v>3.54</v>
      </c>
      <c r="R167" s="169">
        <f t="shared" si="63"/>
        <v>3.54</v>
      </c>
      <c r="S167" s="169">
        <f t="shared" si="63"/>
        <v>3.54</v>
      </c>
      <c r="T167" s="169">
        <f t="shared" si="62"/>
        <v>3.54</v>
      </c>
      <c r="U167" s="169">
        <f t="shared" si="62"/>
        <v>3.54</v>
      </c>
      <c r="V167" s="169">
        <f t="shared" si="62"/>
        <v>3.54</v>
      </c>
      <c r="W167" s="169">
        <f t="shared" si="62"/>
        <v>3.54</v>
      </c>
      <c r="X167" s="169">
        <f t="shared" si="62"/>
        <v>3.54</v>
      </c>
      <c r="Y167" s="169">
        <f t="shared" si="62"/>
        <v>3.54</v>
      </c>
      <c r="Z167" s="169">
        <f t="shared" si="62"/>
        <v>3.54</v>
      </c>
      <c r="AA167" s="169">
        <f t="shared" si="62"/>
        <v>3.54</v>
      </c>
      <c r="AB167" s="169">
        <f t="shared" si="62"/>
        <v>3.54</v>
      </c>
      <c r="AC167" s="169">
        <f t="shared" si="62"/>
        <v>3.54</v>
      </c>
      <c r="AD167" s="169">
        <f t="shared" si="62"/>
        <v>3.54</v>
      </c>
      <c r="AE167" s="169">
        <f t="shared" si="62"/>
        <v>3.54</v>
      </c>
      <c r="AF167" s="169">
        <f t="shared" si="62"/>
        <v>3.54</v>
      </c>
      <c r="AG167" s="170">
        <f t="shared" si="62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L184" si="64">B169</f>
        <v>0</v>
      </c>
      <c r="D169" s="161">
        <f t="shared" si="64"/>
        <v>0</v>
      </c>
      <c r="E169" s="161">
        <f t="shared" si="64"/>
        <v>0</v>
      </c>
      <c r="F169" s="161">
        <f t="shared" si="64"/>
        <v>0</v>
      </c>
      <c r="G169" s="161">
        <f t="shared" si="64"/>
        <v>0</v>
      </c>
      <c r="H169" s="161">
        <f t="shared" si="64"/>
        <v>0</v>
      </c>
      <c r="I169" s="161">
        <f t="shared" si="64"/>
        <v>0</v>
      </c>
      <c r="J169" s="161">
        <f t="shared" si="64"/>
        <v>0</v>
      </c>
      <c r="K169" s="161">
        <f t="shared" si="64"/>
        <v>0</v>
      </c>
      <c r="L169" s="161">
        <f t="shared" si="64"/>
        <v>0</v>
      </c>
      <c r="M169" s="161">
        <f t="shared" ref="M169:P232" si="65">L169</f>
        <v>0</v>
      </c>
      <c r="N169" s="161">
        <f t="shared" si="65"/>
        <v>0</v>
      </c>
      <c r="O169" s="161">
        <f t="shared" si="65"/>
        <v>0</v>
      </c>
      <c r="P169" s="161">
        <f t="shared" si="65"/>
        <v>0</v>
      </c>
      <c r="Q169" s="161">
        <f t="shared" ref="Q169:S231" si="66">P169</f>
        <v>0</v>
      </c>
      <c r="R169" s="161">
        <f t="shared" si="66"/>
        <v>0</v>
      </c>
      <c r="S169" s="161">
        <f t="shared" si="66"/>
        <v>0</v>
      </c>
      <c r="T169" s="161">
        <f t="shared" ref="T169:AF184" si="67">S169</f>
        <v>0</v>
      </c>
      <c r="U169" s="161">
        <f t="shared" si="67"/>
        <v>0</v>
      </c>
      <c r="V169" s="161">
        <f t="shared" si="67"/>
        <v>0</v>
      </c>
      <c r="W169" s="161">
        <f t="shared" si="67"/>
        <v>0</v>
      </c>
      <c r="X169" s="161">
        <f t="shared" si="67"/>
        <v>0</v>
      </c>
      <c r="Y169" s="161">
        <f t="shared" si="67"/>
        <v>0</v>
      </c>
      <c r="Z169" s="161">
        <f t="shared" si="67"/>
        <v>0</v>
      </c>
      <c r="AA169" s="161">
        <f t="shared" si="67"/>
        <v>0</v>
      </c>
      <c r="AB169" s="161">
        <f t="shared" si="67"/>
        <v>0</v>
      </c>
      <c r="AC169" s="161">
        <f t="shared" si="67"/>
        <v>0</v>
      </c>
      <c r="AD169" s="161">
        <f t="shared" si="67"/>
        <v>0</v>
      </c>
      <c r="AE169" s="161">
        <f t="shared" si="67"/>
        <v>0</v>
      </c>
      <c r="AF169" s="174">
        <f t="shared" si="67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64"/>
        <v>0</v>
      </c>
      <c r="D170" s="163">
        <f t="shared" si="64"/>
        <v>0</v>
      </c>
      <c r="E170" s="163">
        <f t="shared" si="64"/>
        <v>0</v>
      </c>
      <c r="F170" s="163">
        <f t="shared" si="64"/>
        <v>0</v>
      </c>
      <c r="G170" s="163">
        <f t="shared" si="64"/>
        <v>0</v>
      </c>
      <c r="H170" s="163">
        <f t="shared" si="64"/>
        <v>0</v>
      </c>
      <c r="I170" s="163">
        <f t="shared" si="64"/>
        <v>0</v>
      </c>
      <c r="J170" s="163">
        <f t="shared" si="64"/>
        <v>0</v>
      </c>
      <c r="K170" s="163">
        <f t="shared" si="64"/>
        <v>0</v>
      </c>
      <c r="L170" s="163">
        <f t="shared" si="64"/>
        <v>0</v>
      </c>
      <c r="M170" s="163">
        <f t="shared" si="65"/>
        <v>0</v>
      </c>
      <c r="N170" s="163">
        <f t="shared" si="65"/>
        <v>0</v>
      </c>
      <c r="O170" s="163">
        <f t="shared" si="65"/>
        <v>0</v>
      </c>
      <c r="P170" s="163">
        <f t="shared" si="65"/>
        <v>0</v>
      </c>
      <c r="Q170" s="163">
        <f t="shared" si="66"/>
        <v>0</v>
      </c>
      <c r="R170" s="163">
        <f t="shared" si="66"/>
        <v>0</v>
      </c>
      <c r="S170" s="163">
        <f t="shared" si="66"/>
        <v>0</v>
      </c>
      <c r="T170" s="163">
        <f t="shared" si="67"/>
        <v>0</v>
      </c>
      <c r="U170" s="163">
        <f t="shared" si="67"/>
        <v>0</v>
      </c>
      <c r="V170" s="163">
        <f t="shared" si="67"/>
        <v>0</v>
      </c>
      <c r="W170" s="163">
        <f t="shared" si="67"/>
        <v>0</v>
      </c>
      <c r="X170" s="163">
        <f t="shared" si="67"/>
        <v>0</v>
      </c>
      <c r="Y170" s="163">
        <f t="shared" si="67"/>
        <v>0</v>
      </c>
      <c r="Z170" s="163">
        <f t="shared" si="67"/>
        <v>0</v>
      </c>
      <c r="AA170" s="163">
        <f t="shared" si="67"/>
        <v>0</v>
      </c>
      <c r="AB170" s="163">
        <f t="shared" si="67"/>
        <v>0</v>
      </c>
      <c r="AC170" s="163">
        <f t="shared" si="67"/>
        <v>0</v>
      </c>
      <c r="AD170" s="163">
        <f t="shared" si="67"/>
        <v>0</v>
      </c>
      <c r="AE170" s="163">
        <f t="shared" si="67"/>
        <v>0</v>
      </c>
      <c r="AF170" s="176">
        <f t="shared" si="67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64"/>
        <v>0</v>
      </c>
      <c r="D171" s="163">
        <f t="shared" si="64"/>
        <v>0</v>
      </c>
      <c r="E171" s="163">
        <f t="shared" si="64"/>
        <v>0</v>
      </c>
      <c r="F171" s="163">
        <f t="shared" si="64"/>
        <v>0</v>
      </c>
      <c r="G171" s="163">
        <f t="shared" si="64"/>
        <v>0</v>
      </c>
      <c r="H171" s="163">
        <f t="shared" si="64"/>
        <v>0</v>
      </c>
      <c r="I171" s="163">
        <f t="shared" si="64"/>
        <v>0</v>
      </c>
      <c r="J171" s="163">
        <f t="shared" si="64"/>
        <v>0</v>
      </c>
      <c r="K171" s="163">
        <f t="shared" si="64"/>
        <v>0</v>
      </c>
      <c r="L171" s="163">
        <f t="shared" si="64"/>
        <v>0</v>
      </c>
      <c r="M171" s="163">
        <f t="shared" si="65"/>
        <v>0</v>
      </c>
      <c r="N171" s="163">
        <f t="shared" si="65"/>
        <v>0</v>
      </c>
      <c r="O171" s="163">
        <f t="shared" si="65"/>
        <v>0</v>
      </c>
      <c r="P171" s="163">
        <f t="shared" si="65"/>
        <v>0</v>
      </c>
      <c r="Q171" s="163">
        <f t="shared" si="66"/>
        <v>0</v>
      </c>
      <c r="R171" s="163">
        <f t="shared" si="66"/>
        <v>0</v>
      </c>
      <c r="S171" s="163">
        <f t="shared" si="66"/>
        <v>0</v>
      </c>
      <c r="T171" s="163">
        <f t="shared" si="67"/>
        <v>0</v>
      </c>
      <c r="U171" s="163">
        <f t="shared" si="67"/>
        <v>0</v>
      </c>
      <c r="V171" s="163">
        <f t="shared" si="67"/>
        <v>0</v>
      </c>
      <c r="W171" s="163">
        <f t="shared" si="67"/>
        <v>0</v>
      </c>
      <c r="X171" s="163">
        <f t="shared" si="67"/>
        <v>0</v>
      </c>
      <c r="Y171" s="163">
        <f t="shared" si="67"/>
        <v>0</v>
      </c>
      <c r="Z171" s="163">
        <f t="shared" si="67"/>
        <v>0</v>
      </c>
      <c r="AA171" s="163">
        <f t="shared" si="67"/>
        <v>0</v>
      </c>
      <c r="AB171" s="163">
        <f t="shared" si="67"/>
        <v>0</v>
      </c>
      <c r="AC171" s="163">
        <f t="shared" si="67"/>
        <v>0</v>
      </c>
      <c r="AD171" s="163">
        <f t="shared" si="67"/>
        <v>0</v>
      </c>
      <c r="AE171" s="163">
        <f t="shared" si="67"/>
        <v>0</v>
      </c>
      <c r="AF171" s="176">
        <f t="shared" si="67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64"/>
        <v>0</v>
      </c>
      <c r="D172" s="163">
        <f t="shared" si="64"/>
        <v>0</v>
      </c>
      <c r="E172" s="163">
        <f t="shared" si="64"/>
        <v>0</v>
      </c>
      <c r="F172" s="163">
        <f t="shared" si="64"/>
        <v>0</v>
      </c>
      <c r="G172" s="163">
        <f t="shared" si="64"/>
        <v>0</v>
      </c>
      <c r="H172" s="163">
        <f t="shared" si="64"/>
        <v>0</v>
      </c>
      <c r="I172" s="163">
        <f t="shared" si="64"/>
        <v>0</v>
      </c>
      <c r="J172" s="163">
        <f t="shared" si="64"/>
        <v>0</v>
      </c>
      <c r="K172" s="163">
        <f t="shared" si="64"/>
        <v>0</v>
      </c>
      <c r="L172" s="163">
        <f t="shared" si="64"/>
        <v>0</v>
      </c>
      <c r="M172" s="163">
        <f t="shared" si="65"/>
        <v>0</v>
      </c>
      <c r="N172" s="163">
        <f t="shared" si="65"/>
        <v>0</v>
      </c>
      <c r="O172" s="163">
        <f t="shared" si="65"/>
        <v>0</v>
      </c>
      <c r="P172" s="163">
        <f t="shared" si="65"/>
        <v>0</v>
      </c>
      <c r="Q172" s="163">
        <f t="shared" si="66"/>
        <v>0</v>
      </c>
      <c r="R172" s="163">
        <f t="shared" si="66"/>
        <v>0</v>
      </c>
      <c r="S172" s="163">
        <f t="shared" si="66"/>
        <v>0</v>
      </c>
      <c r="T172" s="163">
        <f t="shared" si="67"/>
        <v>0</v>
      </c>
      <c r="U172" s="163">
        <f t="shared" si="67"/>
        <v>0</v>
      </c>
      <c r="V172" s="163">
        <f t="shared" si="67"/>
        <v>0</v>
      </c>
      <c r="W172" s="163">
        <f t="shared" si="67"/>
        <v>0</v>
      </c>
      <c r="X172" s="163">
        <f t="shared" si="67"/>
        <v>0</v>
      </c>
      <c r="Y172" s="163">
        <f t="shared" si="67"/>
        <v>0</v>
      </c>
      <c r="Z172" s="163">
        <f t="shared" si="67"/>
        <v>0</v>
      </c>
      <c r="AA172" s="163">
        <f t="shared" si="67"/>
        <v>0</v>
      </c>
      <c r="AB172" s="163">
        <f t="shared" si="67"/>
        <v>0</v>
      </c>
      <c r="AC172" s="163">
        <f t="shared" si="67"/>
        <v>0</v>
      </c>
      <c r="AD172" s="163">
        <f t="shared" si="67"/>
        <v>0</v>
      </c>
      <c r="AE172" s="163">
        <f t="shared" si="67"/>
        <v>0</v>
      </c>
      <c r="AF172" s="176">
        <f t="shared" si="67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64"/>
        <v>0</v>
      </c>
      <c r="D173" s="163">
        <f t="shared" si="64"/>
        <v>0</v>
      </c>
      <c r="E173" s="163">
        <f t="shared" si="64"/>
        <v>0</v>
      </c>
      <c r="F173" s="163">
        <f t="shared" si="64"/>
        <v>0</v>
      </c>
      <c r="G173" s="163">
        <f t="shared" si="64"/>
        <v>0</v>
      </c>
      <c r="H173" s="163">
        <f t="shared" si="64"/>
        <v>0</v>
      </c>
      <c r="I173" s="163">
        <f t="shared" si="64"/>
        <v>0</v>
      </c>
      <c r="J173" s="163">
        <f t="shared" si="64"/>
        <v>0</v>
      </c>
      <c r="K173" s="163">
        <f t="shared" si="64"/>
        <v>0</v>
      </c>
      <c r="L173" s="163">
        <f t="shared" si="64"/>
        <v>0</v>
      </c>
      <c r="M173" s="163">
        <f t="shared" si="65"/>
        <v>0</v>
      </c>
      <c r="N173" s="163">
        <f t="shared" si="65"/>
        <v>0</v>
      </c>
      <c r="O173" s="163">
        <f t="shared" si="65"/>
        <v>0</v>
      </c>
      <c r="P173" s="163">
        <f t="shared" si="65"/>
        <v>0</v>
      </c>
      <c r="Q173" s="163">
        <f t="shared" si="66"/>
        <v>0</v>
      </c>
      <c r="R173" s="163">
        <f t="shared" si="66"/>
        <v>0</v>
      </c>
      <c r="S173" s="163">
        <f t="shared" si="66"/>
        <v>0</v>
      </c>
      <c r="T173" s="163">
        <f t="shared" si="67"/>
        <v>0</v>
      </c>
      <c r="U173" s="163">
        <f t="shared" si="67"/>
        <v>0</v>
      </c>
      <c r="V173" s="163">
        <f t="shared" si="67"/>
        <v>0</v>
      </c>
      <c r="W173" s="163">
        <f t="shared" si="67"/>
        <v>0</v>
      </c>
      <c r="X173" s="163">
        <f t="shared" si="67"/>
        <v>0</v>
      </c>
      <c r="Y173" s="163">
        <f t="shared" si="67"/>
        <v>0</v>
      </c>
      <c r="Z173" s="163">
        <f t="shared" si="67"/>
        <v>0</v>
      </c>
      <c r="AA173" s="163">
        <f t="shared" si="67"/>
        <v>0</v>
      </c>
      <c r="AB173" s="163">
        <f t="shared" si="67"/>
        <v>0</v>
      </c>
      <c r="AC173" s="163">
        <f t="shared" si="67"/>
        <v>0</v>
      </c>
      <c r="AD173" s="163">
        <f t="shared" si="67"/>
        <v>0</v>
      </c>
      <c r="AE173" s="163">
        <f t="shared" si="67"/>
        <v>0</v>
      </c>
      <c r="AF173" s="176">
        <f t="shared" si="67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64"/>
        <v>0</v>
      </c>
      <c r="D174" s="163">
        <f t="shared" si="64"/>
        <v>0</v>
      </c>
      <c r="E174" s="163">
        <f t="shared" si="64"/>
        <v>0</v>
      </c>
      <c r="F174" s="163">
        <f t="shared" si="64"/>
        <v>0</v>
      </c>
      <c r="G174" s="163">
        <f t="shared" si="64"/>
        <v>0</v>
      </c>
      <c r="H174" s="163">
        <f t="shared" si="64"/>
        <v>0</v>
      </c>
      <c r="I174" s="163">
        <f t="shared" si="64"/>
        <v>0</v>
      </c>
      <c r="J174" s="163">
        <f t="shared" si="64"/>
        <v>0</v>
      </c>
      <c r="K174" s="163">
        <f t="shared" si="64"/>
        <v>0</v>
      </c>
      <c r="L174" s="163">
        <f t="shared" si="64"/>
        <v>0</v>
      </c>
      <c r="M174" s="163">
        <f t="shared" si="65"/>
        <v>0</v>
      </c>
      <c r="N174" s="163">
        <f t="shared" si="65"/>
        <v>0</v>
      </c>
      <c r="O174" s="163">
        <f t="shared" si="65"/>
        <v>0</v>
      </c>
      <c r="P174" s="163">
        <f t="shared" si="65"/>
        <v>0</v>
      </c>
      <c r="Q174" s="163">
        <f t="shared" si="66"/>
        <v>0</v>
      </c>
      <c r="R174" s="163">
        <f t="shared" si="66"/>
        <v>0</v>
      </c>
      <c r="S174" s="163">
        <f t="shared" si="66"/>
        <v>0</v>
      </c>
      <c r="T174" s="163">
        <f t="shared" si="67"/>
        <v>0</v>
      </c>
      <c r="U174" s="163">
        <f t="shared" si="67"/>
        <v>0</v>
      </c>
      <c r="V174" s="163">
        <f t="shared" si="67"/>
        <v>0</v>
      </c>
      <c r="W174" s="163">
        <f t="shared" si="67"/>
        <v>0</v>
      </c>
      <c r="X174" s="163">
        <f t="shared" si="67"/>
        <v>0</v>
      </c>
      <c r="Y174" s="163">
        <f t="shared" si="67"/>
        <v>0</v>
      </c>
      <c r="Z174" s="163">
        <f t="shared" si="67"/>
        <v>0</v>
      </c>
      <c r="AA174" s="163">
        <f t="shared" si="67"/>
        <v>0</v>
      </c>
      <c r="AB174" s="163">
        <f t="shared" si="67"/>
        <v>0</v>
      </c>
      <c r="AC174" s="163">
        <f t="shared" si="67"/>
        <v>0</v>
      </c>
      <c r="AD174" s="163">
        <f t="shared" si="67"/>
        <v>0</v>
      </c>
      <c r="AE174" s="163">
        <f t="shared" si="67"/>
        <v>0</v>
      </c>
      <c r="AF174" s="176">
        <f t="shared" si="67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64"/>
        <v>0</v>
      </c>
      <c r="D175" s="163">
        <f t="shared" si="64"/>
        <v>0</v>
      </c>
      <c r="E175" s="163">
        <f t="shared" si="64"/>
        <v>0</v>
      </c>
      <c r="F175" s="163">
        <f t="shared" si="64"/>
        <v>0</v>
      </c>
      <c r="G175" s="163">
        <f t="shared" si="64"/>
        <v>0</v>
      </c>
      <c r="H175" s="163">
        <f t="shared" si="64"/>
        <v>0</v>
      </c>
      <c r="I175" s="163">
        <f t="shared" si="64"/>
        <v>0</v>
      </c>
      <c r="J175" s="163">
        <f t="shared" si="64"/>
        <v>0</v>
      </c>
      <c r="K175" s="163">
        <f t="shared" si="64"/>
        <v>0</v>
      </c>
      <c r="L175" s="163">
        <f t="shared" si="64"/>
        <v>0</v>
      </c>
      <c r="M175" s="163">
        <f t="shared" si="65"/>
        <v>0</v>
      </c>
      <c r="N175" s="163">
        <f t="shared" si="65"/>
        <v>0</v>
      </c>
      <c r="O175" s="163">
        <f t="shared" si="65"/>
        <v>0</v>
      </c>
      <c r="P175" s="163">
        <f t="shared" si="65"/>
        <v>0</v>
      </c>
      <c r="Q175" s="163">
        <f t="shared" si="66"/>
        <v>0</v>
      </c>
      <c r="R175" s="163">
        <f t="shared" si="66"/>
        <v>0</v>
      </c>
      <c r="S175" s="163">
        <f t="shared" si="66"/>
        <v>0</v>
      </c>
      <c r="T175" s="163">
        <f t="shared" si="67"/>
        <v>0</v>
      </c>
      <c r="U175" s="163">
        <f t="shared" si="67"/>
        <v>0</v>
      </c>
      <c r="V175" s="163">
        <f t="shared" si="67"/>
        <v>0</v>
      </c>
      <c r="W175" s="163">
        <f t="shared" si="67"/>
        <v>0</v>
      </c>
      <c r="X175" s="163">
        <f t="shared" si="67"/>
        <v>0</v>
      </c>
      <c r="Y175" s="163">
        <f t="shared" si="67"/>
        <v>0</v>
      </c>
      <c r="Z175" s="163">
        <f t="shared" si="67"/>
        <v>0</v>
      </c>
      <c r="AA175" s="163">
        <f t="shared" si="67"/>
        <v>0</v>
      </c>
      <c r="AB175" s="163">
        <f t="shared" si="67"/>
        <v>0</v>
      </c>
      <c r="AC175" s="163">
        <f t="shared" si="67"/>
        <v>0</v>
      </c>
      <c r="AD175" s="163">
        <f t="shared" si="67"/>
        <v>0</v>
      </c>
      <c r="AE175" s="163">
        <f t="shared" si="67"/>
        <v>0</v>
      </c>
      <c r="AF175" s="176">
        <f t="shared" si="67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64"/>
        <v>0</v>
      </c>
      <c r="D176" s="163">
        <f t="shared" si="64"/>
        <v>0</v>
      </c>
      <c r="E176" s="163">
        <f t="shared" si="64"/>
        <v>0</v>
      </c>
      <c r="F176" s="163">
        <f t="shared" si="64"/>
        <v>0</v>
      </c>
      <c r="G176" s="163">
        <f t="shared" si="64"/>
        <v>0</v>
      </c>
      <c r="H176" s="163">
        <f t="shared" si="64"/>
        <v>0</v>
      </c>
      <c r="I176" s="163">
        <f t="shared" si="64"/>
        <v>0</v>
      </c>
      <c r="J176" s="163">
        <f t="shared" si="64"/>
        <v>0</v>
      </c>
      <c r="K176" s="163">
        <f t="shared" si="64"/>
        <v>0</v>
      </c>
      <c r="L176" s="163">
        <f t="shared" si="64"/>
        <v>0</v>
      </c>
      <c r="M176" s="163">
        <f t="shared" si="65"/>
        <v>0</v>
      </c>
      <c r="N176" s="163">
        <f t="shared" si="65"/>
        <v>0</v>
      </c>
      <c r="O176" s="163">
        <f t="shared" si="65"/>
        <v>0</v>
      </c>
      <c r="P176" s="163">
        <f t="shared" si="65"/>
        <v>0</v>
      </c>
      <c r="Q176" s="163">
        <f t="shared" si="66"/>
        <v>0</v>
      </c>
      <c r="R176" s="163">
        <f t="shared" si="66"/>
        <v>0</v>
      </c>
      <c r="S176" s="163">
        <f t="shared" si="66"/>
        <v>0</v>
      </c>
      <c r="T176" s="163">
        <f t="shared" si="67"/>
        <v>0</v>
      </c>
      <c r="U176" s="163">
        <f t="shared" si="67"/>
        <v>0</v>
      </c>
      <c r="V176" s="163">
        <f t="shared" si="67"/>
        <v>0</v>
      </c>
      <c r="W176" s="163">
        <f t="shared" si="67"/>
        <v>0</v>
      </c>
      <c r="X176" s="163">
        <f t="shared" si="67"/>
        <v>0</v>
      </c>
      <c r="Y176" s="163">
        <f t="shared" si="67"/>
        <v>0</v>
      </c>
      <c r="Z176" s="163">
        <f t="shared" si="67"/>
        <v>0</v>
      </c>
      <c r="AA176" s="163">
        <f t="shared" si="67"/>
        <v>0</v>
      </c>
      <c r="AB176" s="163">
        <f t="shared" si="67"/>
        <v>0</v>
      </c>
      <c r="AC176" s="163">
        <f t="shared" si="67"/>
        <v>0</v>
      </c>
      <c r="AD176" s="163">
        <f t="shared" si="67"/>
        <v>0</v>
      </c>
      <c r="AE176" s="163">
        <f t="shared" si="67"/>
        <v>0</v>
      </c>
      <c r="AF176" s="176">
        <f t="shared" si="67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64"/>
        <v>0</v>
      </c>
      <c r="D177" s="163">
        <f t="shared" si="64"/>
        <v>0</v>
      </c>
      <c r="E177" s="163">
        <f t="shared" si="64"/>
        <v>0</v>
      </c>
      <c r="F177" s="163">
        <f t="shared" si="64"/>
        <v>0</v>
      </c>
      <c r="G177" s="163">
        <f t="shared" si="64"/>
        <v>0</v>
      </c>
      <c r="H177" s="163">
        <f t="shared" si="64"/>
        <v>0</v>
      </c>
      <c r="I177" s="163">
        <f t="shared" si="64"/>
        <v>0</v>
      </c>
      <c r="J177" s="163">
        <f t="shared" si="64"/>
        <v>0</v>
      </c>
      <c r="K177" s="163">
        <f t="shared" si="64"/>
        <v>0</v>
      </c>
      <c r="L177" s="163">
        <f t="shared" si="64"/>
        <v>0</v>
      </c>
      <c r="M177" s="163">
        <f t="shared" si="65"/>
        <v>0</v>
      </c>
      <c r="N177" s="163">
        <f t="shared" si="65"/>
        <v>0</v>
      </c>
      <c r="O177" s="163">
        <f t="shared" si="65"/>
        <v>0</v>
      </c>
      <c r="P177" s="163">
        <f t="shared" si="65"/>
        <v>0</v>
      </c>
      <c r="Q177" s="163">
        <f t="shared" si="66"/>
        <v>0</v>
      </c>
      <c r="R177" s="163">
        <f t="shared" si="66"/>
        <v>0</v>
      </c>
      <c r="S177" s="163">
        <f t="shared" si="66"/>
        <v>0</v>
      </c>
      <c r="T177" s="163">
        <f t="shared" si="67"/>
        <v>0</v>
      </c>
      <c r="U177" s="163">
        <f t="shared" si="67"/>
        <v>0</v>
      </c>
      <c r="V177" s="163">
        <f t="shared" si="67"/>
        <v>0</v>
      </c>
      <c r="W177" s="163">
        <f t="shared" si="67"/>
        <v>0</v>
      </c>
      <c r="X177" s="163">
        <f t="shared" si="67"/>
        <v>0</v>
      </c>
      <c r="Y177" s="163">
        <f t="shared" si="67"/>
        <v>0</v>
      </c>
      <c r="Z177" s="163">
        <f t="shared" si="67"/>
        <v>0</v>
      </c>
      <c r="AA177" s="163">
        <f t="shared" si="67"/>
        <v>0</v>
      </c>
      <c r="AB177" s="163">
        <f t="shared" si="67"/>
        <v>0</v>
      </c>
      <c r="AC177" s="163">
        <f t="shared" si="67"/>
        <v>0</v>
      </c>
      <c r="AD177" s="163">
        <f t="shared" si="67"/>
        <v>0</v>
      </c>
      <c r="AE177" s="163">
        <f t="shared" si="67"/>
        <v>0</v>
      </c>
      <c r="AF177" s="176">
        <f t="shared" si="67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64"/>
        <v>0</v>
      </c>
      <c r="D178" s="163">
        <f t="shared" si="64"/>
        <v>0</v>
      </c>
      <c r="E178" s="163">
        <f t="shared" si="64"/>
        <v>0</v>
      </c>
      <c r="F178" s="163">
        <f t="shared" si="64"/>
        <v>0</v>
      </c>
      <c r="G178" s="163">
        <f t="shared" si="64"/>
        <v>0</v>
      </c>
      <c r="H178" s="163">
        <f t="shared" si="64"/>
        <v>0</v>
      </c>
      <c r="I178" s="163">
        <f t="shared" si="64"/>
        <v>0</v>
      </c>
      <c r="J178" s="163">
        <f t="shared" si="64"/>
        <v>0</v>
      </c>
      <c r="K178" s="163">
        <f t="shared" si="64"/>
        <v>0</v>
      </c>
      <c r="L178" s="163">
        <f t="shared" si="64"/>
        <v>0</v>
      </c>
      <c r="M178" s="163">
        <f t="shared" si="65"/>
        <v>0</v>
      </c>
      <c r="N178" s="163">
        <f t="shared" si="65"/>
        <v>0</v>
      </c>
      <c r="O178" s="163">
        <f t="shared" si="65"/>
        <v>0</v>
      </c>
      <c r="P178" s="163">
        <f t="shared" si="65"/>
        <v>0</v>
      </c>
      <c r="Q178" s="163">
        <f t="shared" si="66"/>
        <v>0</v>
      </c>
      <c r="R178" s="163">
        <f t="shared" si="66"/>
        <v>0</v>
      </c>
      <c r="S178" s="163">
        <f t="shared" si="66"/>
        <v>0</v>
      </c>
      <c r="T178" s="163">
        <f t="shared" si="67"/>
        <v>0</v>
      </c>
      <c r="U178" s="163">
        <f t="shared" si="67"/>
        <v>0</v>
      </c>
      <c r="V178" s="163">
        <f t="shared" si="67"/>
        <v>0</v>
      </c>
      <c r="W178" s="163">
        <f t="shared" si="67"/>
        <v>0</v>
      </c>
      <c r="X178" s="163">
        <f t="shared" si="67"/>
        <v>0</v>
      </c>
      <c r="Y178" s="163">
        <f t="shared" si="67"/>
        <v>0</v>
      </c>
      <c r="Z178" s="163">
        <f t="shared" si="67"/>
        <v>0</v>
      </c>
      <c r="AA178" s="163">
        <f t="shared" si="67"/>
        <v>0</v>
      </c>
      <c r="AB178" s="163">
        <f t="shared" si="67"/>
        <v>0</v>
      </c>
      <c r="AC178" s="163">
        <f t="shared" si="67"/>
        <v>0</v>
      </c>
      <c r="AD178" s="163">
        <f t="shared" si="67"/>
        <v>0</v>
      </c>
      <c r="AE178" s="163">
        <f t="shared" si="67"/>
        <v>0</v>
      </c>
      <c r="AF178" s="176">
        <f t="shared" si="67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64"/>
        <v>0</v>
      </c>
      <c r="D179" s="163">
        <f t="shared" si="64"/>
        <v>0</v>
      </c>
      <c r="E179" s="163">
        <f t="shared" si="64"/>
        <v>0</v>
      </c>
      <c r="F179" s="163">
        <f t="shared" si="64"/>
        <v>0</v>
      </c>
      <c r="G179" s="163">
        <f t="shared" si="64"/>
        <v>0</v>
      </c>
      <c r="H179" s="163">
        <f t="shared" si="64"/>
        <v>0</v>
      </c>
      <c r="I179" s="163">
        <f t="shared" si="64"/>
        <v>0</v>
      </c>
      <c r="J179" s="163">
        <f t="shared" si="64"/>
        <v>0</v>
      </c>
      <c r="K179" s="163">
        <f t="shared" si="64"/>
        <v>0</v>
      </c>
      <c r="L179" s="163">
        <f t="shared" si="64"/>
        <v>0</v>
      </c>
      <c r="M179" s="163">
        <f t="shared" si="65"/>
        <v>0</v>
      </c>
      <c r="N179" s="163">
        <f t="shared" si="65"/>
        <v>0</v>
      </c>
      <c r="O179" s="163">
        <f t="shared" si="65"/>
        <v>0</v>
      </c>
      <c r="P179" s="163">
        <f t="shared" si="65"/>
        <v>0</v>
      </c>
      <c r="Q179" s="163">
        <f t="shared" si="66"/>
        <v>0</v>
      </c>
      <c r="R179" s="163">
        <f t="shared" si="66"/>
        <v>0</v>
      </c>
      <c r="S179" s="163">
        <f t="shared" si="66"/>
        <v>0</v>
      </c>
      <c r="T179" s="163">
        <f t="shared" si="67"/>
        <v>0</v>
      </c>
      <c r="U179" s="163">
        <f t="shared" si="67"/>
        <v>0</v>
      </c>
      <c r="V179" s="163">
        <f t="shared" si="67"/>
        <v>0</v>
      </c>
      <c r="W179" s="163">
        <f t="shared" si="67"/>
        <v>0</v>
      </c>
      <c r="X179" s="163">
        <f t="shared" si="67"/>
        <v>0</v>
      </c>
      <c r="Y179" s="163">
        <f t="shared" si="67"/>
        <v>0</v>
      </c>
      <c r="Z179" s="163">
        <f t="shared" si="67"/>
        <v>0</v>
      </c>
      <c r="AA179" s="163">
        <f t="shared" si="67"/>
        <v>0</v>
      </c>
      <c r="AB179" s="163">
        <f t="shared" si="67"/>
        <v>0</v>
      </c>
      <c r="AC179" s="163">
        <f t="shared" si="67"/>
        <v>0</v>
      </c>
      <c r="AD179" s="163">
        <f t="shared" si="67"/>
        <v>0</v>
      </c>
      <c r="AE179" s="163">
        <f t="shared" si="67"/>
        <v>0</v>
      </c>
      <c r="AF179" s="176">
        <f t="shared" si="67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64"/>
        <v>0</v>
      </c>
      <c r="D180" s="163">
        <f t="shared" si="64"/>
        <v>0</v>
      </c>
      <c r="E180" s="163">
        <f t="shared" si="64"/>
        <v>0</v>
      </c>
      <c r="F180" s="163">
        <f t="shared" si="64"/>
        <v>0</v>
      </c>
      <c r="G180" s="163">
        <f t="shared" si="64"/>
        <v>0</v>
      </c>
      <c r="H180" s="163">
        <f t="shared" si="64"/>
        <v>0</v>
      </c>
      <c r="I180" s="163">
        <f t="shared" si="64"/>
        <v>0</v>
      </c>
      <c r="J180" s="163">
        <f t="shared" si="64"/>
        <v>0</v>
      </c>
      <c r="K180" s="163">
        <f t="shared" si="64"/>
        <v>0</v>
      </c>
      <c r="L180" s="163">
        <f t="shared" si="64"/>
        <v>0</v>
      </c>
      <c r="M180" s="163">
        <f t="shared" si="65"/>
        <v>0</v>
      </c>
      <c r="N180" s="163">
        <f t="shared" si="65"/>
        <v>0</v>
      </c>
      <c r="O180" s="163">
        <f t="shared" si="65"/>
        <v>0</v>
      </c>
      <c r="P180" s="163">
        <f t="shared" si="65"/>
        <v>0</v>
      </c>
      <c r="Q180" s="163">
        <f t="shared" si="66"/>
        <v>0</v>
      </c>
      <c r="R180" s="163">
        <f t="shared" si="66"/>
        <v>0</v>
      </c>
      <c r="S180" s="163">
        <f t="shared" si="66"/>
        <v>0</v>
      </c>
      <c r="T180" s="163">
        <f t="shared" si="67"/>
        <v>0</v>
      </c>
      <c r="U180" s="163">
        <f t="shared" si="67"/>
        <v>0</v>
      </c>
      <c r="V180" s="163">
        <f t="shared" si="67"/>
        <v>0</v>
      </c>
      <c r="W180" s="163">
        <f t="shared" si="67"/>
        <v>0</v>
      </c>
      <c r="X180" s="163">
        <f t="shared" si="67"/>
        <v>0</v>
      </c>
      <c r="Y180" s="163">
        <f t="shared" si="67"/>
        <v>0</v>
      </c>
      <c r="Z180" s="163">
        <f t="shared" si="67"/>
        <v>0</v>
      </c>
      <c r="AA180" s="163">
        <f t="shared" si="67"/>
        <v>0</v>
      </c>
      <c r="AB180" s="163">
        <f t="shared" si="67"/>
        <v>0</v>
      </c>
      <c r="AC180" s="163">
        <f t="shared" si="67"/>
        <v>0</v>
      </c>
      <c r="AD180" s="163">
        <f t="shared" si="67"/>
        <v>0</v>
      </c>
      <c r="AE180" s="163">
        <f t="shared" si="67"/>
        <v>0</v>
      </c>
      <c r="AF180" s="176">
        <f t="shared" si="67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64"/>
        <v>0</v>
      </c>
      <c r="D181" s="163">
        <f t="shared" si="64"/>
        <v>0</v>
      </c>
      <c r="E181" s="163">
        <f t="shared" si="64"/>
        <v>0</v>
      </c>
      <c r="F181" s="163">
        <f t="shared" si="64"/>
        <v>0</v>
      </c>
      <c r="G181" s="163">
        <f t="shared" si="64"/>
        <v>0</v>
      </c>
      <c r="H181" s="163">
        <f t="shared" si="64"/>
        <v>0</v>
      </c>
      <c r="I181" s="163">
        <f t="shared" si="64"/>
        <v>0</v>
      </c>
      <c r="J181" s="163">
        <f t="shared" si="64"/>
        <v>0</v>
      </c>
      <c r="K181" s="163">
        <f t="shared" si="64"/>
        <v>0</v>
      </c>
      <c r="L181" s="163">
        <f t="shared" si="64"/>
        <v>0</v>
      </c>
      <c r="M181" s="163">
        <f t="shared" si="65"/>
        <v>0</v>
      </c>
      <c r="N181" s="163">
        <f t="shared" si="65"/>
        <v>0</v>
      </c>
      <c r="O181" s="163">
        <f t="shared" si="65"/>
        <v>0</v>
      </c>
      <c r="P181" s="163">
        <f t="shared" si="65"/>
        <v>0</v>
      </c>
      <c r="Q181" s="163">
        <f t="shared" si="66"/>
        <v>0</v>
      </c>
      <c r="R181" s="163">
        <f t="shared" si="66"/>
        <v>0</v>
      </c>
      <c r="S181" s="163">
        <f t="shared" si="66"/>
        <v>0</v>
      </c>
      <c r="T181" s="163">
        <f t="shared" si="67"/>
        <v>0</v>
      </c>
      <c r="U181" s="163">
        <f t="shared" si="67"/>
        <v>0</v>
      </c>
      <c r="V181" s="163">
        <f t="shared" si="67"/>
        <v>0</v>
      </c>
      <c r="W181" s="163">
        <f t="shared" si="67"/>
        <v>0</v>
      </c>
      <c r="X181" s="163">
        <f t="shared" si="67"/>
        <v>0</v>
      </c>
      <c r="Y181" s="163">
        <f t="shared" si="67"/>
        <v>0</v>
      </c>
      <c r="Z181" s="163">
        <f t="shared" si="67"/>
        <v>0</v>
      </c>
      <c r="AA181" s="163">
        <f t="shared" si="67"/>
        <v>0</v>
      </c>
      <c r="AB181" s="163">
        <f t="shared" si="67"/>
        <v>0</v>
      </c>
      <c r="AC181" s="163">
        <f t="shared" si="67"/>
        <v>0</v>
      </c>
      <c r="AD181" s="163">
        <f t="shared" si="67"/>
        <v>0</v>
      </c>
      <c r="AE181" s="163">
        <f t="shared" si="67"/>
        <v>0</v>
      </c>
      <c r="AF181" s="176">
        <f t="shared" si="67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64"/>
        <v>0</v>
      </c>
      <c r="D182" s="163">
        <f t="shared" si="64"/>
        <v>0</v>
      </c>
      <c r="E182" s="163">
        <f t="shared" si="64"/>
        <v>0</v>
      </c>
      <c r="F182" s="163">
        <f t="shared" si="64"/>
        <v>0</v>
      </c>
      <c r="G182" s="163">
        <f t="shared" si="64"/>
        <v>0</v>
      </c>
      <c r="H182" s="163">
        <f t="shared" si="64"/>
        <v>0</v>
      </c>
      <c r="I182" s="163">
        <f t="shared" si="64"/>
        <v>0</v>
      </c>
      <c r="J182" s="163">
        <f t="shared" si="64"/>
        <v>0</v>
      </c>
      <c r="K182" s="163">
        <f t="shared" si="64"/>
        <v>0</v>
      </c>
      <c r="L182" s="163">
        <f t="shared" si="64"/>
        <v>0</v>
      </c>
      <c r="M182" s="163">
        <f t="shared" si="65"/>
        <v>0</v>
      </c>
      <c r="N182" s="163">
        <f t="shared" si="65"/>
        <v>0</v>
      </c>
      <c r="O182" s="163">
        <f t="shared" si="65"/>
        <v>0</v>
      </c>
      <c r="P182" s="163">
        <f t="shared" si="65"/>
        <v>0</v>
      </c>
      <c r="Q182" s="163">
        <f t="shared" si="66"/>
        <v>0</v>
      </c>
      <c r="R182" s="163">
        <f t="shared" si="66"/>
        <v>0</v>
      </c>
      <c r="S182" s="163">
        <f t="shared" si="66"/>
        <v>0</v>
      </c>
      <c r="T182" s="163">
        <f t="shared" si="67"/>
        <v>0</v>
      </c>
      <c r="U182" s="163">
        <f t="shared" si="67"/>
        <v>0</v>
      </c>
      <c r="V182" s="163">
        <f t="shared" si="67"/>
        <v>0</v>
      </c>
      <c r="W182" s="163">
        <f t="shared" si="67"/>
        <v>0</v>
      </c>
      <c r="X182" s="163">
        <f t="shared" si="67"/>
        <v>0</v>
      </c>
      <c r="Y182" s="163">
        <f t="shared" si="67"/>
        <v>0</v>
      </c>
      <c r="Z182" s="163">
        <f t="shared" si="67"/>
        <v>0</v>
      </c>
      <c r="AA182" s="163">
        <f t="shared" si="67"/>
        <v>0</v>
      </c>
      <c r="AB182" s="163">
        <f t="shared" si="67"/>
        <v>0</v>
      </c>
      <c r="AC182" s="163">
        <f t="shared" si="67"/>
        <v>0</v>
      </c>
      <c r="AD182" s="163">
        <f t="shared" si="67"/>
        <v>0</v>
      </c>
      <c r="AE182" s="163">
        <f t="shared" si="67"/>
        <v>0</v>
      </c>
      <c r="AF182" s="176">
        <f t="shared" si="67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64"/>
        <v>0</v>
      </c>
      <c r="D183" s="163">
        <f t="shared" si="64"/>
        <v>0</v>
      </c>
      <c r="E183" s="163">
        <f t="shared" si="64"/>
        <v>0</v>
      </c>
      <c r="F183" s="163">
        <f t="shared" si="64"/>
        <v>0</v>
      </c>
      <c r="G183" s="163">
        <f t="shared" si="64"/>
        <v>0</v>
      </c>
      <c r="H183" s="163">
        <f t="shared" si="64"/>
        <v>0</v>
      </c>
      <c r="I183" s="163">
        <f t="shared" si="64"/>
        <v>0</v>
      </c>
      <c r="J183" s="163">
        <f t="shared" si="64"/>
        <v>0</v>
      </c>
      <c r="K183" s="163">
        <f t="shared" si="64"/>
        <v>0</v>
      </c>
      <c r="L183" s="163">
        <f t="shared" si="64"/>
        <v>0</v>
      </c>
      <c r="M183" s="163">
        <f t="shared" si="65"/>
        <v>0</v>
      </c>
      <c r="N183" s="163">
        <f t="shared" si="65"/>
        <v>0</v>
      </c>
      <c r="O183" s="163">
        <f t="shared" si="65"/>
        <v>0</v>
      </c>
      <c r="P183" s="163">
        <f t="shared" si="65"/>
        <v>0</v>
      </c>
      <c r="Q183" s="163">
        <f t="shared" si="66"/>
        <v>0</v>
      </c>
      <c r="R183" s="163">
        <f t="shared" si="66"/>
        <v>0</v>
      </c>
      <c r="S183" s="163">
        <f t="shared" si="66"/>
        <v>0</v>
      </c>
      <c r="T183" s="163">
        <f t="shared" si="67"/>
        <v>0</v>
      </c>
      <c r="U183" s="163">
        <f t="shared" si="67"/>
        <v>0</v>
      </c>
      <c r="V183" s="163">
        <f t="shared" si="67"/>
        <v>0</v>
      </c>
      <c r="W183" s="163">
        <f t="shared" si="67"/>
        <v>0</v>
      </c>
      <c r="X183" s="163">
        <f t="shared" si="67"/>
        <v>0</v>
      </c>
      <c r="Y183" s="163">
        <f t="shared" si="67"/>
        <v>0</v>
      </c>
      <c r="Z183" s="163">
        <f t="shared" si="67"/>
        <v>0</v>
      </c>
      <c r="AA183" s="163">
        <f t="shared" si="67"/>
        <v>0</v>
      </c>
      <c r="AB183" s="163">
        <f t="shared" si="67"/>
        <v>0</v>
      </c>
      <c r="AC183" s="163">
        <f t="shared" si="67"/>
        <v>0</v>
      </c>
      <c r="AD183" s="163">
        <f t="shared" si="67"/>
        <v>0</v>
      </c>
      <c r="AE183" s="163">
        <f t="shared" si="67"/>
        <v>0</v>
      </c>
      <c r="AF183" s="176">
        <f t="shared" si="67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64"/>
        <v>0</v>
      </c>
      <c r="D184" s="163">
        <f t="shared" si="64"/>
        <v>0</v>
      </c>
      <c r="E184" s="163">
        <f t="shared" si="64"/>
        <v>0</v>
      </c>
      <c r="F184" s="163">
        <f t="shared" si="64"/>
        <v>0</v>
      </c>
      <c r="G184" s="163">
        <f t="shared" si="64"/>
        <v>0</v>
      </c>
      <c r="H184" s="163">
        <f t="shared" si="64"/>
        <v>0</v>
      </c>
      <c r="I184" s="163">
        <f t="shared" si="64"/>
        <v>0</v>
      </c>
      <c r="J184" s="163">
        <f t="shared" si="64"/>
        <v>0</v>
      </c>
      <c r="K184" s="163">
        <f t="shared" si="64"/>
        <v>0</v>
      </c>
      <c r="L184" s="163">
        <f t="shared" si="64"/>
        <v>0</v>
      </c>
      <c r="M184" s="163">
        <f t="shared" si="65"/>
        <v>0</v>
      </c>
      <c r="N184" s="163">
        <f t="shared" si="65"/>
        <v>0</v>
      </c>
      <c r="O184" s="163">
        <f t="shared" si="65"/>
        <v>0</v>
      </c>
      <c r="P184" s="163">
        <f t="shared" si="65"/>
        <v>0</v>
      </c>
      <c r="Q184" s="163">
        <f t="shared" si="66"/>
        <v>0</v>
      </c>
      <c r="R184" s="163">
        <f t="shared" si="66"/>
        <v>0</v>
      </c>
      <c r="S184" s="163">
        <f t="shared" si="66"/>
        <v>0</v>
      </c>
      <c r="T184" s="163">
        <f t="shared" ref="T184:AF199" si="68">S184</f>
        <v>0</v>
      </c>
      <c r="U184" s="163">
        <f t="shared" si="68"/>
        <v>0</v>
      </c>
      <c r="V184" s="163">
        <f t="shared" si="68"/>
        <v>0</v>
      </c>
      <c r="W184" s="163">
        <f t="shared" si="68"/>
        <v>0</v>
      </c>
      <c r="X184" s="163">
        <f t="shared" si="68"/>
        <v>0</v>
      </c>
      <c r="Y184" s="163">
        <f t="shared" si="68"/>
        <v>0</v>
      </c>
      <c r="Z184" s="163">
        <f t="shared" si="68"/>
        <v>0</v>
      </c>
      <c r="AA184" s="163">
        <f t="shared" si="68"/>
        <v>0</v>
      </c>
      <c r="AB184" s="163">
        <f t="shared" si="67"/>
        <v>0</v>
      </c>
      <c r="AC184" s="163">
        <f t="shared" si="67"/>
        <v>0</v>
      </c>
      <c r="AD184" s="163">
        <f t="shared" si="68"/>
        <v>0</v>
      </c>
      <c r="AE184" s="163">
        <f t="shared" si="68"/>
        <v>0</v>
      </c>
      <c r="AF184" s="176">
        <f t="shared" si="68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L200" si="69">B185</f>
        <v>0</v>
      </c>
      <c r="D185" s="163">
        <f t="shared" si="69"/>
        <v>0</v>
      </c>
      <c r="E185" s="163">
        <f t="shared" si="69"/>
        <v>0</v>
      </c>
      <c r="F185" s="163">
        <f t="shared" si="69"/>
        <v>0</v>
      </c>
      <c r="G185" s="163">
        <f t="shared" si="69"/>
        <v>0</v>
      </c>
      <c r="H185" s="163">
        <f t="shared" si="69"/>
        <v>0</v>
      </c>
      <c r="I185" s="163">
        <f t="shared" si="69"/>
        <v>0</v>
      </c>
      <c r="J185" s="163">
        <f t="shared" si="69"/>
        <v>0</v>
      </c>
      <c r="K185" s="163">
        <f t="shared" si="69"/>
        <v>0</v>
      </c>
      <c r="L185" s="163">
        <f t="shared" si="69"/>
        <v>0</v>
      </c>
      <c r="M185" s="163">
        <f t="shared" si="65"/>
        <v>0</v>
      </c>
      <c r="N185" s="163">
        <f t="shared" si="65"/>
        <v>0</v>
      </c>
      <c r="O185" s="163">
        <f t="shared" si="65"/>
        <v>0</v>
      </c>
      <c r="P185" s="163">
        <f t="shared" si="65"/>
        <v>0</v>
      </c>
      <c r="Q185" s="163">
        <f t="shared" si="66"/>
        <v>0</v>
      </c>
      <c r="R185" s="163">
        <f t="shared" si="66"/>
        <v>0</v>
      </c>
      <c r="S185" s="163">
        <f t="shared" si="66"/>
        <v>0</v>
      </c>
      <c r="T185" s="163">
        <f t="shared" si="68"/>
        <v>0</v>
      </c>
      <c r="U185" s="163">
        <f t="shared" si="68"/>
        <v>0</v>
      </c>
      <c r="V185" s="163">
        <f t="shared" si="68"/>
        <v>0</v>
      </c>
      <c r="W185" s="163">
        <f t="shared" si="68"/>
        <v>0</v>
      </c>
      <c r="X185" s="163">
        <f t="shared" si="68"/>
        <v>0</v>
      </c>
      <c r="Y185" s="163">
        <f t="shared" si="68"/>
        <v>0</v>
      </c>
      <c r="Z185" s="163">
        <f t="shared" si="68"/>
        <v>0</v>
      </c>
      <c r="AA185" s="163">
        <f t="shared" si="68"/>
        <v>0</v>
      </c>
      <c r="AB185" s="163">
        <f t="shared" si="68"/>
        <v>0</v>
      </c>
      <c r="AC185" s="163">
        <f t="shared" si="68"/>
        <v>0</v>
      </c>
      <c r="AD185" s="163">
        <f t="shared" si="68"/>
        <v>0</v>
      </c>
      <c r="AE185" s="163">
        <f t="shared" si="68"/>
        <v>0</v>
      </c>
      <c r="AF185" s="176">
        <f t="shared" si="68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69"/>
        <v>0</v>
      </c>
      <c r="D186" s="163">
        <f t="shared" si="69"/>
        <v>0</v>
      </c>
      <c r="E186" s="163">
        <f t="shared" si="69"/>
        <v>0</v>
      </c>
      <c r="F186" s="163">
        <f t="shared" si="69"/>
        <v>0</v>
      </c>
      <c r="G186" s="163">
        <f t="shared" si="69"/>
        <v>0</v>
      </c>
      <c r="H186" s="163">
        <f t="shared" si="69"/>
        <v>0</v>
      </c>
      <c r="I186" s="163">
        <f t="shared" si="69"/>
        <v>0</v>
      </c>
      <c r="J186" s="163">
        <f t="shared" si="69"/>
        <v>0</v>
      </c>
      <c r="K186" s="163">
        <f t="shared" si="69"/>
        <v>0</v>
      </c>
      <c r="L186" s="163">
        <f t="shared" si="69"/>
        <v>0</v>
      </c>
      <c r="M186" s="163">
        <f t="shared" si="65"/>
        <v>0</v>
      </c>
      <c r="N186" s="163">
        <f t="shared" si="65"/>
        <v>0</v>
      </c>
      <c r="O186" s="163">
        <f t="shared" si="65"/>
        <v>0</v>
      </c>
      <c r="P186" s="163">
        <f t="shared" si="65"/>
        <v>0</v>
      </c>
      <c r="Q186" s="163">
        <f t="shared" si="66"/>
        <v>0</v>
      </c>
      <c r="R186" s="163">
        <f t="shared" si="66"/>
        <v>0</v>
      </c>
      <c r="S186" s="163">
        <f t="shared" si="66"/>
        <v>0</v>
      </c>
      <c r="T186" s="163">
        <f t="shared" si="68"/>
        <v>0</v>
      </c>
      <c r="U186" s="163">
        <f t="shared" si="68"/>
        <v>0</v>
      </c>
      <c r="V186" s="163">
        <f t="shared" si="68"/>
        <v>0</v>
      </c>
      <c r="W186" s="163">
        <f t="shared" si="68"/>
        <v>0</v>
      </c>
      <c r="X186" s="163">
        <f t="shared" si="68"/>
        <v>0</v>
      </c>
      <c r="Y186" s="163">
        <f t="shared" si="68"/>
        <v>0</v>
      </c>
      <c r="Z186" s="163">
        <f t="shared" si="68"/>
        <v>0</v>
      </c>
      <c r="AA186" s="163">
        <f t="shared" si="68"/>
        <v>0</v>
      </c>
      <c r="AB186" s="163">
        <f t="shared" si="68"/>
        <v>0</v>
      </c>
      <c r="AC186" s="163">
        <f t="shared" si="68"/>
        <v>0</v>
      </c>
      <c r="AD186" s="163">
        <f t="shared" si="68"/>
        <v>0</v>
      </c>
      <c r="AE186" s="163">
        <f t="shared" si="68"/>
        <v>0</v>
      </c>
      <c r="AF186" s="176">
        <f t="shared" si="68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69"/>
        <v>0</v>
      </c>
      <c r="D187" s="163">
        <f t="shared" si="69"/>
        <v>0</v>
      </c>
      <c r="E187" s="163">
        <f t="shared" si="69"/>
        <v>0</v>
      </c>
      <c r="F187" s="163">
        <f t="shared" si="69"/>
        <v>0</v>
      </c>
      <c r="G187" s="163">
        <f t="shared" si="69"/>
        <v>0</v>
      </c>
      <c r="H187" s="163">
        <f t="shared" si="69"/>
        <v>0</v>
      </c>
      <c r="I187" s="163">
        <f t="shared" si="69"/>
        <v>0</v>
      </c>
      <c r="J187" s="163">
        <f t="shared" si="69"/>
        <v>0</v>
      </c>
      <c r="K187" s="163">
        <f t="shared" si="69"/>
        <v>0</v>
      </c>
      <c r="L187" s="163">
        <f t="shared" si="69"/>
        <v>0</v>
      </c>
      <c r="M187" s="163">
        <f t="shared" si="65"/>
        <v>0</v>
      </c>
      <c r="N187" s="163">
        <f t="shared" si="65"/>
        <v>0</v>
      </c>
      <c r="O187" s="163">
        <f t="shared" si="65"/>
        <v>0</v>
      </c>
      <c r="P187" s="163">
        <f t="shared" si="65"/>
        <v>0</v>
      </c>
      <c r="Q187" s="163">
        <f t="shared" si="66"/>
        <v>0</v>
      </c>
      <c r="R187" s="163">
        <f t="shared" si="66"/>
        <v>0</v>
      </c>
      <c r="S187" s="163">
        <f t="shared" si="66"/>
        <v>0</v>
      </c>
      <c r="T187" s="163">
        <f t="shared" si="68"/>
        <v>0</v>
      </c>
      <c r="U187" s="163">
        <f t="shared" si="68"/>
        <v>0</v>
      </c>
      <c r="V187" s="163">
        <f t="shared" si="68"/>
        <v>0</v>
      </c>
      <c r="W187" s="163">
        <f t="shared" si="68"/>
        <v>0</v>
      </c>
      <c r="X187" s="163">
        <f t="shared" si="68"/>
        <v>0</v>
      </c>
      <c r="Y187" s="163">
        <f t="shared" si="68"/>
        <v>0</v>
      </c>
      <c r="Z187" s="163">
        <f t="shared" si="68"/>
        <v>0</v>
      </c>
      <c r="AA187" s="163">
        <f t="shared" si="68"/>
        <v>0</v>
      </c>
      <c r="AB187" s="163">
        <f t="shared" si="68"/>
        <v>0</v>
      </c>
      <c r="AC187" s="163">
        <f t="shared" si="68"/>
        <v>0</v>
      </c>
      <c r="AD187" s="163">
        <f t="shared" si="68"/>
        <v>0</v>
      </c>
      <c r="AE187" s="163">
        <f t="shared" si="68"/>
        <v>0</v>
      </c>
      <c r="AF187" s="176">
        <f t="shared" si="68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69"/>
        <v>0</v>
      </c>
      <c r="D188" s="163">
        <f t="shared" si="69"/>
        <v>0</v>
      </c>
      <c r="E188" s="163">
        <f t="shared" si="69"/>
        <v>0</v>
      </c>
      <c r="F188" s="163">
        <f t="shared" si="69"/>
        <v>0</v>
      </c>
      <c r="G188" s="163">
        <f t="shared" si="69"/>
        <v>0</v>
      </c>
      <c r="H188" s="163">
        <f t="shared" si="69"/>
        <v>0</v>
      </c>
      <c r="I188" s="163">
        <f t="shared" si="69"/>
        <v>0</v>
      </c>
      <c r="J188" s="163">
        <f t="shared" si="69"/>
        <v>0</v>
      </c>
      <c r="K188" s="163">
        <f t="shared" si="69"/>
        <v>0</v>
      </c>
      <c r="L188" s="163">
        <f t="shared" si="69"/>
        <v>0</v>
      </c>
      <c r="M188" s="163">
        <f t="shared" si="65"/>
        <v>0</v>
      </c>
      <c r="N188" s="163">
        <f t="shared" si="65"/>
        <v>0</v>
      </c>
      <c r="O188" s="163">
        <f t="shared" si="65"/>
        <v>0</v>
      </c>
      <c r="P188" s="163">
        <f t="shared" si="65"/>
        <v>0</v>
      </c>
      <c r="Q188" s="163">
        <f t="shared" si="66"/>
        <v>0</v>
      </c>
      <c r="R188" s="163">
        <f t="shared" si="66"/>
        <v>0</v>
      </c>
      <c r="S188" s="163">
        <f t="shared" si="66"/>
        <v>0</v>
      </c>
      <c r="T188" s="163">
        <f t="shared" si="68"/>
        <v>0</v>
      </c>
      <c r="U188" s="163">
        <f t="shared" si="68"/>
        <v>0</v>
      </c>
      <c r="V188" s="163">
        <f t="shared" si="68"/>
        <v>0</v>
      </c>
      <c r="W188" s="163">
        <f t="shared" si="68"/>
        <v>0</v>
      </c>
      <c r="X188" s="163">
        <f t="shared" si="68"/>
        <v>0</v>
      </c>
      <c r="Y188" s="163">
        <f t="shared" si="68"/>
        <v>0</v>
      </c>
      <c r="Z188" s="163">
        <f t="shared" si="68"/>
        <v>0</v>
      </c>
      <c r="AA188" s="163">
        <f t="shared" si="68"/>
        <v>0</v>
      </c>
      <c r="AB188" s="163">
        <f t="shared" si="68"/>
        <v>0</v>
      </c>
      <c r="AC188" s="163">
        <f t="shared" si="68"/>
        <v>0</v>
      </c>
      <c r="AD188" s="163">
        <f t="shared" si="68"/>
        <v>0</v>
      </c>
      <c r="AE188" s="163">
        <f t="shared" si="68"/>
        <v>0</v>
      </c>
      <c r="AF188" s="176">
        <f t="shared" si="68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69"/>
        <v>0</v>
      </c>
      <c r="D189" s="163">
        <f t="shared" si="69"/>
        <v>0</v>
      </c>
      <c r="E189" s="163">
        <f t="shared" si="69"/>
        <v>0</v>
      </c>
      <c r="F189" s="163">
        <f t="shared" si="69"/>
        <v>0</v>
      </c>
      <c r="G189" s="163">
        <f t="shared" si="69"/>
        <v>0</v>
      </c>
      <c r="H189" s="163">
        <f t="shared" si="69"/>
        <v>0</v>
      </c>
      <c r="I189" s="163">
        <f t="shared" si="69"/>
        <v>0</v>
      </c>
      <c r="J189" s="163">
        <f t="shared" si="69"/>
        <v>0</v>
      </c>
      <c r="K189" s="163">
        <f t="shared" si="69"/>
        <v>0</v>
      </c>
      <c r="L189" s="163">
        <f t="shared" si="69"/>
        <v>0</v>
      </c>
      <c r="M189" s="163">
        <f t="shared" si="65"/>
        <v>0</v>
      </c>
      <c r="N189" s="163">
        <f t="shared" si="65"/>
        <v>0</v>
      </c>
      <c r="O189" s="163">
        <f t="shared" si="65"/>
        <v>0</v>
      </c>
      <c r="P189" s="163">
        <f t="shared" si="65"/>
        <v>0</v>
      </c>
      <c r="Q189" s="163">
        <f t="shared" si="66"/>
        <v>0</v>
      </c>
      <c r="R189" s="163">
        <f t="shared" si="66"/>
        <v>0</v>
      </c>
      <c r="S189" s="163">
        <f t="shared" si="66"/>
        <v>0</v>
      </c>
      <c r="T189" s="163">
        <f t="shared" si="68"/>
        <v>0</v>
      </c>
      <c r="U189" s="163">
        <f t="shared" si="68"/>
        <v>0</v>
      </c>
      <c r="V189" s="163">
        <f t="shared" si="68"/>
        <v>0</v>
      </c>
      <c r="W189" s="163">
        <f t="shared" si="68"/>
        <v>0</v>
      </c>
      <c r="X189" s="163">
        <f t="shared" si="68"/>
        <v>0</v>
      </c>
      <c r="Y189" s="163">
        <f t="shared" si="68"/>
        <v>0</v>
      </c>
      <c r="Z189" s="163">
        <f t="shared" si="68"/>
        <v>0</v>
      </c>
      <c r="AA189" s="163">
        <f t="shared" si="68"/>
        <v>0</v>
      </c>
      <c r="AB189" s="163">
        <f t="shared" si="68"/>
        <v>0</v>
      </c>
      <c r="AC189" s="163">
        <f t="shared" si="68"/>
        <v>0</v>
      </c>
      <c r="AD189" s="163">
        <f t="shared" si="68"/>
        <v>0</v>
      </c>
      <c r="AE189" s="163">
        <f t="shared" si="68"/>
        <v>0</v>
      </c>
      <c r="AF189" s="176">
        <f t="shared" si="68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69"/>
        <v>0</v>
      </c>
      <c r="D190" s="163">
        <f t="shared" si="69"/>
        <v>0</v>
      </c>
      <c r="E190" s="163">
        <f t="shared" si="69"/>
        <v>0</v>
      </c>
      <c r="F190" s="163">
        <f t="shared" si="69"/>
        <v>0</v>
      </c>
      <c r="G190" s="163">
        <f t="shared" si="69"/>
        <v>0</v>
      </c>
      <c r="H190" s="163">
        <f t="shared" si="69"/>
        <v>0</v>
      </c>
      <c r="I190" s="163">
        <f t="shared" si="69"/>
        <v>0</v>
      </c>
      <c r="J190" s="163">
        <f t="shared" si="69"/>
        <v>0</v>
      </c>
      <c r="K190" s="163">
        <f t="shared" si="69"/>
        <v>0</v>
      </c>
      <c r="L190" s="163">
        <f t="shared" si="69"/>
        <v>0</v>
      </c>
      <c r="M190" s="163">
        <f t="shared" si="65"/>
        <v>0</v>
      </c>
      <c r="N190" s="163">
        <f t="shared" si="65"/>
        <v>0</v>
      </c>
      <c r="O190" s="163">
        <f t="shared" si="65"/>
        <v>0</v>
      </c>
      <c r="P190" s="163">
        <f t="shared" si="65"/>
        <v>0</v>
      </c>
      <c r="Q190" s="163">
        <f t="shared" si="66"/>
        <v>0</v>
      </c>
      <c r="R190" s="163">
        <f t="shared" si="66"/>
        <v>0</v>
      </c>
      <c r="S190" s="163">
        <f t="shared" si="66"/>
        <v>0</v>
      </c>
      <c r="T190" s="163">
        <f t="shared" si="68"/>
        <v>0</v>
      </c>
      <c r="U190" s="163">
        <f t="shared" si="68"/>
        <v>0</v>
      </c>
      <c r="V190" s="163">
        <f t="shared" si="68"/>
        <v>0</v>
      </c>
      <c r="W190" s="163">
        <f t="shared" si="68"/>
        <v>0</v>
      </c>
      <c r="X190" s="163">
        <f t="shared" si="68"/>
        <v>0</v>
      </c>
      <c r="Y190" s="163">
        <f t="shared" si="68"/>
        <v>0</v>
      </c>
      <c r="Z190" s="163">
        <f t="shared" si="68"/>
        <v>0</v>
      </c>
      <c r="AA190" s="163">
        <f t="shared" si="68"/>
        <v>0</v>
      </c>
      <c r="AB190" s="163">
        <f t="shared" si="68"/>
        <v>0</v>
      </c>
      <c r="AC190" s="163">
        <f t="shared" si="68"/>
        <v>0</v>
      </c>
      <c r="AD190" s="163">
        <f t="shared" si="68"/>
        <v>0</v>
      </c>
      <c r="AE190" s="163">
        <f t="shared" si="68"/>
        <v>0</v>
      </c>
      <c r="AF190" s="176">
        <f t="shared" si="68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69"/>
        <v>0</v>
      </c>
      <c r="D191" s="163">
        <f t="shared" si="69"/>
        <v>0</v>
      </c>
      <c r="E191" s="163">
        <f t="shared" si="69"/>
        <v>0</v>
      </c>
      <c r="F191" s="163">
        <f t="shared" si="69"/>
        <v>0</v>
      </c>
      <c r="G191" s="163">
        <f t="shared" si="69"/>
        <v>0</v>
      </c>
      <c r="H191" s="163">
        <f t="shared" si="69"/>
        <v>0</v>
      </c>
      <c r="I191" s="163">
        <f t="shared" si="69"/>
        <v>0</v>
      </c>
      <c r="J191" s="163">
        <f t="shared" si="69"/>
        <v>0</v>
      </c>
      <c r="K191" s="163">
        <f t="shared" si="69"/>
        <v>0</v>
      </c>
      <c r="L191" s="163">
        <f t="shared" si="69"/>
        <v>0</v>
      </c>
      <c r="M191" s="163">
        <f t="shared" si="65"/>
        <v>0</v>
      </c>
      <c r="N191" s="163">
        <f t="shared" si="65"/>
        <v>0</v>
      </c>
      <c r="O191" s="163">
        <f t="shared" si="65"/>
        <v>0</v>
      </c>
      <c r="P191" s="163">
        <f t="shared" si="65"/>
        <v>0</v>
      </c>
      <c r="Q191" s="163">
        <f t="shared" si="66"/>
        <v>0</v>
      </c>
      <c r="R191" s="163">
        <f t="shared" si="66"/>
        <v>0</v>
      </c>
      <c r="S191" s="163">
        <f t="shared" si="66"/>
        <v>0</v>
      </c>
      <c r="T191" s="163">
        <f t="shared" si="68"/>
        <v>0</v>
      </c>
      <c r="U191" s="163">
        <f t="shared" si="68"/>
        <v>0</v>
      </c>
      <c r="V191" s="163">
        <f t="shared" si="68"/>
        <v>0</v>
      </c>
      <c r="W191" s="163">
        <f t="shared" si="68"/>
        <v>0</v>
      </c>
      <c r="X191" s="163">
        <f t="shared" si="68"/>
        <v>0</v>
      </c>
      <c r="Y191" s="163">
        <f t="shared" si="68"/>
        <v>0</v>
      </c>
      <c r="Z191" s="163">
        <f t="shared" si="68"/>
        <v>0</v>
      </c>
      <c r="AA191" s="163">
        <f t="shared" si="68"/>
        <v>0</v>
      </c>
      <c r="AB191" s="163">
        <f t="shared" si="68"/>
        <v>0</v>
      </c>
      <c r="AC191" s="163">
        <f t="shared" si="68"/>
        <v>0</v>
      </c>
      <c r="AD191" s="163">
        <f t="shared" si="68"/>
        <v>0</v>
      </c>
      <c r="AE191" s="163">
        <f t="shared" si="68"/>
        <v>0</v>
      </c>
      <c r="AF191" s="176">
        <f t="shared" si="68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69"/>
        <v>0</v>
      </c>
      <c r="D192" s="163">
        <f t="shared" si="69"/>
        <v>0</v>
      </c>
      <c r="E192" s="163">
        <f t="shared" si="69"/>
        <v>0</v>
      </c>
      <c r="F192" s="163">
        <f t="shared" si="69"/>
        <v>0</v>
      </c>
      <c r="G192" s="163">
        <f t="shared" si="69"/>
        <v>0</v>
      </c>
      <c r="H192" s="163">
        <f t="shared" si="69"/>
        <v>0</v>
      </c>
      <c r="I192" s="163">
        <f t="shared" si="69"/>
        <v>0</v>
      </c>
      <c r="J192" s="163">
        <f t="shared" si="69"/>
        <v>0</v>
      </c>
      <c r="K192" s="163">
        <f t="shared" si="69"/>
        <v>0</v>
      </c>
      <c r="L192" s="163">
        <f t="shared" si="69"/>
        <v>0</v>
      </c>
      <c r="M192" s="163">
        <f t="shared" si="65"/>
        <v>0</v>
      </c>
      <c r="N192" s="163">
        <f t="shared" si="65"/>
        <v>0</v>
      </c>
      <c r="O192" s="163">
        <f t="shared" si="65"/>
        <v>0</v>
      </c>
      <c r="P192" s="163">
        <f t="shared" si="65"/>
        <v>0</v>
      </c>
      <c r="Q192" s="163">
        <f t="shared" si="66"/>
        <v>0</v>
      </c>
      <c r="R192" s="163">
        <f t="shared" si="66"/>
        <v>0</v>
      </c>
      <c r="S192" s="163">
        <f t="shared" si="66"/>
        <v>0</v>
      </c>
      <c r="T192" s="163">
        <f t="shared" si="68"/>
        <v>0</v>
      </c>
      <c r="U192" s="163">
        <f t="shared" si="68"/>
        <v>0</v>
      </c>
      <c r="V192" s="163">
        <f t="shared" si="68"/>
        <v>0</v>
      </c>
      <c r="W192" s="163">
        <f t="shared" si="68"/>
        <v>0</v>
      </c>
      <c r="X192" s="163">
        <f t="shared" si="68"/>
        <v>0</v>
      </c>
      <c r="Y192" s="163">
        <f t="shared" si="68"/>
        <v>0</v>
      </c>
      <c r="Z192" s="163">
        <f t="shared" si="68"/>
        <v>0</v>
      </c>
      <c r="AA192" s="163">
        <f t="shared" si="68"/>
        <v>0</v>
      </c>
      <c r="AB192" s="163">
        <f t="shared" si="68"/>
        <v>0</v>
      </c>
      <c r="AC192" s="163">
        <f t="shared" si="68"/>
        <v>0</v>
      </c>
      <c r="AD192" s="163">
        <f t="shared" si="68"/>
        <v>0</v>
      </c>
      <c r="AE192" s="163">
        <f t="shared" si="68"/>
        <v>0</v>
      </c>
      <c r="AF192" s="176">
        <f t="shared" si="68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69"/>
        <v>0</v>
      </c>
      <c r="D193" s="163">
        <f t="shared" si="69"/>
        <v>0</v>
      </c>
      <c r="E193" s="163">
        <f t="shared" si="69"/>
        <v>0</v>
      </c>
      <c r="F193" s="163">
        <f t="shared" si="69"/>
        <v>0</v>
      </c>
      <c r="G193" s="163">
        <f t="shared" si="69"/>
        <v>0</v>
      </c>
      <c r="H193" s="163">
        <f t="shared" si="69"/>
        <v>0</v>
      </c>
      <c r="I193" s="163">
        <f t="shared" si="69"/>
        <v>0</v>
      </c>
      <c r="J193" s="163">
        <f t="shared" si="69"/>
        <v>0</v>
      </c>
      <c r="K193" s="163">
        <f t="shared" si="69"/>
        <v>0</v>
      </c>
      <c r="L193" s="163">
        <f t="shared" si="69"/>
        <v>0</v>
      </c>
      <c r="M193" s="163">
        <f t="shared" si="65"/>
        <v>0</v>
      </c>
      <c r="N193" s="163">
        <f t="shared" si="65"/>
        <v>0</v>
      </c>
      <c r="O193" s="163">
        <f t="shared" si="65"/>
        <v>0</v>
      </c>
      <c r="P193" s="163">
        <f t="shared" si="65"/>
        <v>0</v>
      </c>
      <c r="Q193" s="163">
        <f t="shared" si="66"/>
        <v>0</v>
      </c>
      <c r="R193" s="163">
        <f t="shared" si="66"/>
        <v>0</v>
      </c>
      <c r="S193" s="163">
        <f t="shared" si="66"/>
        <v>0</v>
      </c>
      <c r="T193" s="163">
        <f t="shared" si="68"/>
        <v>0</v>
      </c>
      <c r="U193" s="163">
        <f t="shared" si="68"/>
        <v>0</v>
      </c>
      <c r="V193" s="163">
        <f t="shared" si="68"/>
        <v>0</v>
      </c>
      <c r="W193" s="163">
        <f t="shared" si="68"/>
        <v>0</v>
      </c>
      <c r="X193" s="163">
        <f t="shared" si="68"/>
        <v>0</v>
      </c>
      <c r="Y193" s="163">
        <f t="shared" si="68"/>
        <v>0</v>
      </c>
      <c r="Z193" s="163">
        <f t="shared" si="68"/>
        <v>0</v>
      </c>
      <c r="AA193" s="163">
        <f t="shared" si="68"/>
        <v>0</v>
      </c>
      <c r="AB193" s="163">
        <f t="shared" si="68"/>
        <v>0</v>
      </c>
      <c r="AC193" s="163">
        <f t="shared" si="68"/>
        <v>0</v>
      </c>
      <c r="AD193" s="163">
        <f t="shared" si="68"/>
        <v>0</v>
      </c>
      <c r="AE193" s="163">
        <f t="shared" si="68"/>
        <v>0</v>
      </c>
      <c r="AF193" s="176">
        <f t="shared" si="68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69"/>
        <v>0</v>
      </c>
      <c r="D194" s="163">
        <f t="shared" si="69"/>
        <v>0</v>
      </c>
      <c r="E194" s="163">
        <f t="shared" si="69"/>
        <v>0</v>
      </c>
      <c r="F194" s="163">
        <f t="shared" si="69"/>
        <v>0</v>
      </c>
      <c r="G194" s="163">
        <f t="shared" si="69"/>
        <v>0</v>
      </c>
      <c r="H194" s="163">
        <f t="shared" si="69"/>
        <v>0</v>
      </c>
      <c r="I194" s="163">
        <f t="shared" si="69"/>
        <v>0</v>
      </c>
      <c r="J194" s="163">
        <f t="shared" si="69"/>
        <v>0</v>
      </c>
      <c r="K194" s="163">
        <f t="shared" si="69"/>
        <v>0</v>
      </c>
      <c r="L194" s="163">
        <f t="shared" si="69"/>
        <v>0</v>
      </c>
      <c r="M194" s="163">
        <f t="shared" si="65"/>
        <v>0</v>
      </c>
      <c r="N194" s="163">
        <f t="shared" si="65"/>
        <v>0</v>
      </c>
      <c r="O194" s="163">
        <f t="shared" si="65"/>
        <v>0</v>
      </c>
      <c r="P194" s="163">
        <f t="shared" si="65"/>
        <v>0</v>
      </c>
      <c r="Q194" s="163">
        <f t="shared" si="66"/>
        <v>0</v>
      </c>
      <c r="R194" s="163">
        <f t="shared" si="66"/>
        <v>0</v>
      </c>
      <c r="S194" s="163">
        <f t="shared" si="66"/>
        <v>0</v>
      </c>
      <c r="T194" s="163">
        <f t="shared" si="68"/>
        <v>0</v>
      </c>
      <c r="U194" s="163">
        <f t="shared" si="68"/>
        <v>0</v>
      </c>
      <c r="V194" s="163">
        <f t="shared" si="68"/>
        <v>0</v>
      </c>
      <c r="W194" s="163">
        <f t="shared" si="68"/>
        <v>0</v>
      </c>
      <c r="X194" s="163">
        <f t="shared" si="68"/>
        <v>0</v>
      </c>
      <c r="Y194" s="163">
        <f t="shared" si="68"/>
        <v>0</v>
      </c>
      <c r="Z194" s="163">
        <f t="shared" si="68"/>
        <v>0</v>
      </c>
      <c r="AA194" s="163">
        <f t="shared" si="68"/>
        <v>0</v>
      </c>
      <c r="AB194" s="163">
        <f t="shared" si="68"/>
        <v>0</v>
      </c>
      <c r="AC194" s="163">
        <f t="shared" si="68"/>
        <v>0</v>
      </c>
      <c r="AD194" s="163">
        <f t="shared" si="68"/>
        <v>0</v>
      </c>
      <c r="AE194" s="163">
        <f t="shared" si="68"/>
        <v>0</v>
      </c>
      <c r="AF194" s="176">
        <f t="shared" si="68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69"/>
        <v>0</v>
      </c>
      <c r="D195" s="163">
        <f t="shared" si="69"/>
        <v>0</v>
      </c>
      <c r="E195" s="163">
        <f t="shared" si="69"/>
        <v>0</v>
      </c>
      <c r="F195" s="163">
        <f t="shared" si="69"/>
        <v>0</v>
      </c>
      <c r="G195" s="163">
        <f t="shared" si="69"/>
        <v>0</v>
      </c>
      <c r="H195" s="163">
        <f t="shared" si="69"/>
        <v>0</v>
      </c>
      <c r="I195" s="163">
        <f t="shared" si="69"/>
        <v>0</v>
      </c>
      <c r="J195" s="163">
        <f t="shared" si="69"/>
        <v>0</v>
      </c>
      <c r="K195" s="163">
        <f t="shared" si="69"/>
        <v>0</v>
      </c>
      <c r="L195" s="163">
        <f t="shared" si="69"/>
        <v>0</v>
      </c>
      <c r="M195" s="163">
        <f t="shared" si="65"/>
        <v>0</v>
      </c>
      <c r="N195" s="163">
        <f t="shared" si="65"/>
        <v>0</v>
      </c>
      <c r="O195" s="163">
        <f t="shared" si="65"/>
        <v>0</v>
      </c>
      <c r="P195" s="163">
        <f t="shared" si="65"/>
        <v>0</v>
      </c>
      <c r="Q195" s="163">
        <f t="shared" si="66"/>
        <v>0</v>
      </c>
      <c r="R195" s="163">
        <f t="shared" si="66"/>
        <v>0</v>
      </c>
      <c r="S195" s="163">
        <f t="shared" si="66"/>
        <v>0</v>
      </c>
      <c r="T195" s="163">
        <f t="shared" si="68"/>
        <v>0</v>
      </c>
      <c r="U195" s="163">
        <f t="shared" si="68"/>
        <v>0</v>
      </c>
      <c r="V195" s="163">
        <f t="shared" si="68"/>
        <v>0</v>
      </c>
      <c r="W195" s="163">
        <f t="shared" si="68"/>
        <v>0</v>
      </c>
      <c r="X195" s="163">
        <f t="shared" si="68"/>
        <v>0</v>
      </c>
      <c r="Y195" s="163">
        <f t="shared" si="68"/>
        <v>0</v>
      </c>
      <c r="Z195" s="163">
        <f t="shared" si="68"/>
        <v>0</v>
      </c>
      <c r="AA195" s="163">
        <f t="shared" si="68"/>
        <v>0</v>
      </c>
      <c r="AB195" s="163">
        <f t="shared" si="68"/>
        <v>0</v>
      </c>
      <c r="AC195" s="163">
        <f t="shared" si="68"/>
        <v>0</v>
      </c>
      <c r="AD195" s="163">
        <f t="shared" si="68"/>
        <v>0</v>
      </c>
      <c r="AE195" s="163">
        <f t="shared" si="68"/>
        <v>0</v>
      </c>
      <c r="AF195" s="176">
        <f t="shared" si="68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69"/>
        <v>0</v>
      </c>
      <c r="D196" s="163">
        <f t="shared" si="69"/>
        <v>0</v>
      </c>
      <c r="E196" s="163">
        <f t="shared" si="69"/>
        <v>0</v>
      </c>
      <c r="F196" s="163">
        <f t="shared" si="69"/>
        <v>0</v>
      </c>
      <c r="G196" s="163">
        <f t="shared" si="69"/>
        <v>0</v>
      </c>
      <c r="H196" s="163">
        <f t="shared" si="69"/>
        <v>0</v>
      </c>
      <c r="I196" s="163">
        <f t="shared" si="69"/>
        <v>0</v>
      </c>
      <c r="J196" s="163">
        <f t="shared" si="69"/>
        <v>0</v>
      </c>
      <c r="K196" s="163">
        <f t="shared" si="69"/>
        <v>0</v>
      </c>
      <c r="L196" s="163">
        <f t="shared" si="69"/>
        <v>0</v>
      </c>
      <c r="M196" s="163">
        <f t="shared" si="65"/>
        <v>0</v>
      </c>
      <c r="N196" s="163">
        <f t="shared" si="65"/>
        <v>0</v>
      </c>
      <c r="O196" s="163">
        <f t="shared" si="65"/>
        <v>0</v>
      </c>
      <c r="P196" s="163">
        <f t="shared" si="65"/>
        <v>0</v>
      </c>
      <c r="Q196" s="163">
        <f t="shared" si="66"/>
        <v>0</v>
      </c>
      <c r="R196" s="163">
        <f t="shared" si="66"/>
        <v>0</v>
      </c>
      <c r="S196" s="163">
        <f t="shared" si="66"/>
        <v>0</v>
      </c>
      <c r="T196" s="163">
        <f t="shared" si="68"/>
        <v>0</v>
      </c>
      <c r="U196" s="163">
        <f t="shared" si="68"/>
        <v>0</v>
      </c>
      <c r="V196" s="163">
        <f t="shared" si="68"/>
        <v>0</v>
      </c>
      <c r="W196" s="163">
        <f t="shared" si="68"/>
        <v>0</v>
      </c>
      <c r="X196" s="163">
        <f t="shared" si="68"/>
        <v>0</v>
      </c>
      <c r="Y196" s="163">
        <f t="shared" si="68"/>
        <v>0</v>
      </c>
      <c r="Z196" s="163">
        <f t="shared" si="68"/>
        <v>0</v>
      </c>
      <c r="AA196" s="163">
        <f t="shared" si="68"/>
        <v>0</v>
      </c>
      <c r="AB196" s="163">
        <f t="shared" si="68"/>
        <v>0</v>
      </c>
      <c r="AC196" s="163">
        <f t="shared" si="68"/>
        <v>0</v>
      </c>
      <c r="AD196" s="163">
        <f t="shared" si="68"/>
        <v>0</v>
      </c>
      <c r="AE196" s="163">
        <f t="shared" si="68"/>
        <v>0</v>
      </c>
      <c r="AF196" s="176">
        <f t="shared" si="68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69"/>
        <v>0</v>
      </c>
      <c r="D197" s="163">
        <f t="shared" si="69"/>
        <v>0</v>
      </c>
      <c r="E197" s="163">
        <f t="shared" si="69"/>
        <v>0</v>
      </c>
      <c r="F197" s="163">
        <f t="shared" si="69"/>
        <v>0</v>
      </c>
      <c r="G197" s="163">
        <f t="shared" si="69"/>
        <v>0</v>
      </c>
      <c r="H197" s="163">
        <f t="shared" si="69"/>
        <v>0</v>
      </c>
      <c r="I197" s="163">
        <f t="shared" si="69"/>
        <v>0</v>
      </c>
      <c r="J197" s="163">
        <f t="shared" si="69"/>
        <v>0</v>
      </c>
      <c r="K197" s="163">
        <f t="shared" si="69"/>
        <v>0</v>
      </c>
      <c r="L197" s="163">
        <f t="shared" si="69"/>
        <v>0</v>
      </c>
      <c r="M197" s="163">
        <f t="shared" si="65"/>
        <v>0</v>
      </c>
      <c r="N197" s="163">
        <f t="shared" si="65"/>
        <v>0</v>
      </c>
      <c r="O197" s="163">
        <f t="shared" si="65"/>
        <v>0</v>
      </c>
      <c r="P197" s="163">
        <f t="shared" si="65"/>
        <v>0</v>
      </c>
      <c r="Q197" s="163">
        <f t="shared" si="66"/>
        <v>0</v>
      </c>
      <c r="R197" s="163">
        <f t="shared" si="66"/>
        <v>0</v>
      </c>
      <c r="S197" s="163">
        <f t="shared" si="66"/>
        <v>0</v>
      </c>
      <c r="T197" s="163">
        <f t="shared" si="68"/>
        <v>0</v>
      </c>
      <c r="U197" s="163">
        <f t="shared" si="68"/>
        <v>0</v>
      </c>
      <c r="V197" s="163">
        <f t="shared" si="68"/>
        <v>0</v>
      </c>
      <c r="W197" s="163">
        <f t="shared" si="68"/>
        <v>0</v>
      </c>
      <c r="X197" s="163">
        <f t="shared" si="68"/>
        <v>0</v>
      </c>
      <c r="Y197" s="163">
        <f t="shared" si="68"/>
        <v>0</v>
      </c>
      <c r="Z197" s="163">
        <f t="shared" si="68"/>
        <v>0</v>
      </c>
      <c r="AA197" s="163">
        <f t="shared" si="68"/>
        <v>0</v>
      </c>
      <c r="AB197" s="163">
        <f t="shared" si="68"/>
        <v>0</v>
      </c>
      <c r="AC197" s="163">
        <f t="shared" si="68"/>
        <v>0</v>
      </c>
      <c r="AD197" s="163">
        <f t="shared" si="68"/>
        <v>0</v>
      </c>
      <c r="AE197" s="163">
        <f t="shared" si="68"/>
        <v>0</v>
      </c>
      <c r="AF197" s="176">
        <f t="shared" si="68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69"/>
        <v>0</v>
      </c>
      <c r="D198" s="163">
        <f t="shared" si="69"/>
        <v>0</v>
      </c>
      <c r="E198" s="163">
        <f t="shared" si="69"/>
        <v>0</v>
      </c>
      <c r="F198" s="163">
        <f t="shared" si="69"/>
        <v>0</v>
      </c>
      <c r="G198" s="163">
        <f t="shared" si="69"/>
        <v>0</v>
      </c>
      <c r="H198" s="163">
        <f t="shared" si="69"/>
        <v>0</v>
      </c>
      <c r="I198" s="163">
        <f t="shared" si="69"/>
        <v>0</v>
      </c>
      <c r="J198" s="163">
        <f t="shared" si="69"/>
        <v>0</v>
      </c>
      <c r="K198" s="163">
        <f t="shared" si="69"/>
        <v>0</v>
      </c>
      <c r="L198" s="163">
        <f t="shared" si="69"/>
        <v>0</v>
      </c>
      <c r="M198" s="163">
        <f t="shared" si="65"/>
        <v>0</v>
      </c>
      <c r="N198" s="163">
        <f t="shared" si="65"/>
        <v>0</v>
      </c>
      <c r="O198" s="163">
        <f t="shared" si="65"/>
        <v>0</v>
      </c>
      <c r="P198" s="163">
        <f t="shared" si="65"/>
        <v>0</v>
      </c>
      <c r="Q198" s="163">
        <f t="shared" si="66"/>
        <v>0</v>
      </c>
      <c r="R198" s="163">
        <f t="shared" si="66"/>
        <v>0</v>
      </c>
      <c r="S198" s="163">
        <f t="shared" si="66"/>
        <v>0</v>
      </c>
      <c r="T198" s="163">
        <f t="shared" si="68"/>
        <v>0</v>
      </c>
      <c r="U198" s="163">
        <f t="shared" si="68"/>
        <v>0</v>
      </c>
      <c r="V198" s="163">
        <f t="shared" si="68"/>
        <v>0</v>
      </c>
      <c r="W198" s="163">
        <f t="shared" si="68"/>
        <v>0</v>
      </c>
      <c r="X198" s="163">
        <f t="shared" si="68"/>
        <v>0</v>
      </c>
      <c r="Y198" s="163">
        <f t="shared" si="68"/>
        <v>0</v>
      </c>
      <c r="Z198" s="163">
        <f t="shared" si="68"/>
        <v>0</v>
      </c>
      <c r="AA198" s="163">
        <f t="shared" si="68"/>
        <v>0</v>
      </c>
      <c r="AB198" s="163">
        <f t="shared" si="68"/>
        <v>0</v>
      </c>
      <c r="AC198" s="163">
        <f t="shared" si="68"/>
        <v>0</v>
      </c>
      <c r="AD198" s="163">
        <f t="shared" si="68"/>
        <v>0</v>
      </c>
      <c r="AE198" s="163">
        <f t="shared" si="68"/>
        <v>0</v>
      </c>
      <c r="AF198" s="176">
        <f t="shared" si="68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69"/>
        <v>0</v>
      </c>
      <c r="D199" s="163">
        <f t="shared" si="69"/>
        <v>0</v>
      </c>
      <c r="E199" s="163">
        <f t="shared" si="69"/>
        <v>0</v>
      </c>
      <c r="F199" s="163">
        <f t="shared" si="69"/>
        <v>0</v>
      </c>
      <c r="G199" s="163">
        <f t="shared" si="69"/>
        <v>0</v>
      </c>
      <c r="H199" s="163">
        <f t="shared" si="69"/>
        <v>0</v>
      </c>
      <c r="I199" s="163">
        <f t="shared" si="69"/>
        <v>0</v>
      </c>
      <c r="J199" s="163">
        <f t="shared" si="69"/>
        <v>0</v>
      </c>
      <c r="K199" s="163">
        <f t="shared" si="69"/>
        <v>0</v>
      </c>
      <c r="L199" s="163">
        <f t="shared" si="69"/>
        <v>0</v>
      </c>
      <c r="M199" s="163">
        <f t="shared" si="65"/>
        <v>0</v>
      </c>
      <c r="N199" s="163">
        <f t="shared" si="65"/>
        <v>0</v>
      </c>
      <c r="O199" s="163">
        <f t="shared" si="65"/>
        <v>0</v>
      </c>
      <c r="P199" s="163">
        <f t="shared" si="65"/>
        <v>0</v>
      </c>
      <c r="Q199" s="163">
        <f t="shared" si="66"/>
        <v>0</v>
      </c>
      <c r="R199" s="163">
        <f t="shared" si="66"/>
        <v>0</v>
      </c>
      <c r="S199" s="163">
        <f t="shared" si="66"/>
        <v>0</v>
      </c>
      <c r="T199" s="163">
        <f t="shared" si="68"/>
        <v>0</v>
      </c>
      <c r="U199" s="163">
        <f t="shared" si="68"/>
        <v>0</v>
      </c>
      <c r="V199" s="163">
        <f t="shared" si="68"/>
        <v>0</v>
      </c>
      <c r="W199" s="163">
        <f t="shared" si="68"/>
        <v>0</v>
      </c>
      <c r="X199" s="163">
        <f t="shared" si="68"/>
        <v>0</v>
      </c>
      <c r="Y199" s="163">
        <f t="shared" si="68"/>
        <v>0</v>
      </c>
      <c r="Z199" s="163">
        <f t="shared" si="68"/>
        <v>0</v>
      </c>
      <c r="AA199" s="163">
        <f t="shared" si="68"/>
        <v>0</v>
      </c>
      <c r="AB199" s="163">
        <f t="shared" si="68"/>
        <v>0</v>
      </c>
      <c r="AC199" s="163">
        <f t="shared" si="68"/>
        <v>0</v>
      </c>
      <c r="AD199" s="163">
        <f t="shared" si="68"/>
        <v>0</v>
      </c>
      <c r="AE199" s="163">
        <f t="shared" si="68"/>
        <v>0</v>
      </c>
      <c r="AF199" s="176">
        <f t="shared" si="68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69"/>
        <v>0</v>
      </c>
      <c r="D200" s="163">
        <f t="shared" si="69"/>
        <v>0</v>
      </c>
      <c r="E200" s="163">
        <f t="shared" si="69"/>
        <v>0</v>
      </c>
      <c r="F200" s="163">
        <f t="shared" si="69"/>
        <v>0</v>
      </c>
      <c r="G200" s="163">
        <f t="shared" si="69"/>
        <v>0</v>
      </c>
      <c r="H200" s="163">
        <f t="shared" si="69"/>
        <v>0</v>
      </c>
      <c r="I200" s="163">
        <f t="shared" si="69"/>
        <v>0</v>
      </c>
      <c r="J200" s="163">
        <f t="shared" si="69"/>
        <v>0</v>
      </c>
      <c r="K200" s="163">
        <f t="shared" si="69"/>
        <v>0</v>
      </c>
      <c r="L200" s="163">
        <f t="shared" si="69"/>
        <v>0</v>
      </c>
      <c r="M200" s="163">
        <f t="shared" si="65"/>
        <v>0</v>
      </c>
      <c r="N200" s="163">
        <f t="shared" si="65"/>
        <v>0</v>
      </c>
      <c r="O200" s="163">
        <f t="shared" si="65"/>
        <v>0</v>
      </c>
      <c r="P200" s="163">
        <f t="shared" si="65"/>
        <v>0</v>
      </c>
      <c r="Q200" s="163">
        <f t="shared" si="66"/>
        <v>0</v>
      </c>
      <c r="R200" s="163">
        <f t="shared" si="66"/>
        <v>0</v>
      </c>
      <c r="S200" s="163">
        <f t="shared" si="66"/>
        <v>0</v>
      </c>
      <c r="T200" s="163">
        <f t="shared" ref="T200:AF215" si="70">S200</f>
        <v>0</v>
      </c>
      <c r="U200" s="163">
        <f t="shared" si="70"/>
        <v>0</v>
      </c>
      <c r="V200" s="163">
        <f t="shared" si="70"/>
        <v>0</v>
      </c>
      <c r="W200" s="163">
        <f t="shared" si="70"/>
        <v>0</v>
      </c>
      <c r="X200" s="163">
        <f t="shared" si="70"/>
        <v>0</v>
      </c>
      <c r="Y200" s="163">
        <f t="shared" si="70"/>
        <v>0</v>
      </c>
      <c r="Z200" s="163">
        <f t="shared" si="70"/>
        <v>0</v>
      </c>
      <c r="AA200" s="163">
        <f t="shared" si="70"/>
        <v>0</v>
      </c>
      <c r="AB200" s="163">
        <f t="shared" si="70"/>
        <v>0</v>
      </c>
      <c r="AC200" s="163">
        <f t="shared" si="70"/>
        <v>0</v>
      </c>
      <c r="AD200" s="163">
        <f t="shared" si="70"/>
        <v>0</v>
      </c>
      <c r="AE200" s="163">
        <f t="shared" si="70"/>
        <v>0</v>
      </c>
      <c r="AF200" s="176">
        <f t="shared" si="70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L216" si="71">B201</f>
        <v>0</v>
      </c>
      <c r="D201" s="163">
        <f t="shared" si="71"/>
        <v>0</v>
      </c>
      <c r="E201" s="163">
        <f t="shared" si="71"/>
        <v>0</v>
      </c>
      <c r="F201" s="163">
        <f t="shared" si="71"/>
        <v>0</v>
      </c>
      <c r="G201" s="163">
        <f t="shared" si="71"/>
        <v>0</v>
      </c>
      <c r="H201" s="163">
        <f t="shared" si="71"/>
        <v>0</v>
      </c>
      <c r="I201" s="163">
        <f t="shared" si="71"/>
        <v>0</v>
      </c>
      <c r="J201" s="163">
        <f t="shared" si="71"/>
        <v>0</v>
      </c>
      <c r="K201" s="163">
        <f t="shared" si="71"/>
        <v>0</v>
      </c>
      <c r="L201" s="163">
        <f t="shared" si="71"/>
        <v>0</v>
      </c>
      <c r="M201" s="163">
        <f t="shared" si="65"/>
        <v>0</v>
      </c>
      <c r="N201" s="163">
        <f t="shared" si="65"/>
        <v>0</v>
      </c>
      <c r="O201" s="163">
        <f t="shared" si="65"/>
        <v>0</v>
      </c>
      <c r="P201" s="163">
        <f t="shared" si="65"/>
        <v>0</v>
      </c>
      <c r="Q201" s="163">
        <f t="shared" si="66"/>
        <v>0</v>
      </c>
      <c r="R201" s="163">
        <f t="shared" si="66"/>
        <v>0</v>
      </c>
      <c r="S201" s="163">
        <f t="shared" si="66"/>
        <v>0</v>
      </c>
      <c r="T201" s="163">
        <f t="shared" si="70"/>
        <v>0</v>
      </c>
      <c r="U201" s="163">
        <f t="shared" si="70"/>
        <v>0</v>
      </c>
      <c r="V201" s="163">
        <f t="shared" si="70"/>
        <v>0</v>
      </c>
      <c r="W201" s="163">
        <f t="shared" si="70"/>
        <v>0</v>
      </c>
      <c r="X201" s="163">
        <f t="shared" si="70"/>
        <v>0</v>
      </c>
      <c r="Y201" s="163">
        <f t="shared" si="70"/>
        <v>0</v>
      </c>
      <c r="Z201" s="163">
        <f t="shared" si="70"/>
        <v>0</v>
      </c>
      <c r="AA201" s="163">
        <f t="shared" si="70"/>
        <v>0</v>
      </c>
      <c r="AB201" s="163">
        <f t="shared" si="70"/>
        <v>0</v>
      </c>
      <c r="AC201" s="163">
        <f t="shared" si="70"/>
        <v>0</v>
      </c>
      <c r="AD201" s="163">
        <f t="shared" si="70"/>
        <v>0</v>
      </c>
      <c r="AE201" s="163">
        <f t="shared" si="70"/>
        <v>0</v>
      </c>
      <c r="AF201" s="176">
        <f t="shared" si="70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71"/>
        <v>0</v>
      </c>
      <c r="D202" s="163">
        <f t="shared" si="71"/>
        <v>0</v>
      </c>
      <c r="E202" s="163">
        <f t="shared" si="71"/>
        <v>0</v>
      </c>
      <c r="F202" s="163">
        <f t="shared" si="71"/>
        <v>0</v>
      </c>
      <c r="G202" s="163">
        <f t="shared" si="71"/>
        <v>0</v>
      </c>
      <c r="H202" s="163">
        <f t="shared" si="71"/>
        <v>0</v>
      </c>
      <c r="I202" s="163">
        <f t="shared" si="71"/>
        <v>0</v>
      </c>
      <c r="J202" s="163">
        <f t="shared" si="71"/>
        <v>0</v>
      </c>
      <c r="K202" s="163">
        <f t="shared" si="71"/>
        <v>0</v>
      </c>
      <c r="L202" s="163">
        <f t="shared" si="71"/>
        <v>0</v>
      </c>
      <c r="M202" s="163">
        <f t="shared" si="65"/>
        <v>0</v>
      </c>
      <c r="N202" s="163">
        <f t="shared" si="65"/>
        <v>0</v>
      </c>
      <c r="O202" s="163">
        <f t="shared" si="65"/>
        <v>0</v>
      </c>
      <c r="P202" s="163">
        <f t="shared" si="65"/>
        <v>0</v>
      </c>
      <c r="Q202" s="163">
        <f t="shared" si="66"/>
        <v>0</v>
      </c>
      <c r="R202" s="163">
        <f t="shared" si="66"/>
        <v>0</v>
      </c>
      <c r="S202" s="163">
        <f t="shared" si="66"/>
        <v>0</v>
      </c>
      <c r="T202" s="163">
        <f t="shared" si="70"/>
        <v>0</v>
      </c>
      <c r="U202" s="163">
        <f t="shared" si="70"/>
        <v>0</v>
      </c>
      <c r="V202" s="163">
        <f t="shared" si="70"/>
        <v>0</v>
      </c>
      <c r="W202" s="163">
        <f t="shared" si="70"/>
        <v>0</v>
      </c>
      <c r="X202" s="163">
        <f t="shared" si="70"/>
        <v>0</v>
      </c>
      <c r="Y202" s="163">
        <f t="shared" si="70"/>
        <v>0</v>
      </c>
      <c r="Z202" s="163">
        <f t="shared" si="70"/>
        <v>0</v>
      </c>
      <c r="AA202" s="163">
        <f t="shared" si="70"/>
        <v>0</v>
      </c>
      <c r="AB202" s="163">
        <f t="shared" si="70"/>
        <v>0</v>
      </c>
      <c r="AC202" s="163">
        <f t="shared" si="70"/>
        <v>0</v>
      </c>
      <c r="AD202" s="163">
        <f t="shared" si="70"/>
        <v>0</v>
      </c>
      <c r="AE202" s="163">
        <f t="shared" si="70"/>
        <v>0</v>
      </c>
      <c r="AF202" s="176">
        <f t="shared" si="70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71"/>
        <v>0</v>
      </c>
      <c r="D203" s="163">
        <f t="shared" si="71"/>
        <v>0</v>
      </c>
      <c r="E203" s="163">
        <f t="shared" si="71"/>
        <v>0</v>
      </c>
      <c r="F203" s="163">
        <f t="shared" si="71"/>
        <v>0</v>
      </c>
      <c r="G203" s="163">
        <f t="shared" si="71"/>
        <v>0</v>
      </c>
      <c r="H203" s="163">
        <f t="shared" si="71"/>
        <v>0</v>
      </c>
      <c r="I203" s="163">
        <f t="shared" si="71"/>
        <v>0</v>
      </c>
      <c r="J203" s="163">
        <f t="shared" si="71"/>
        <v>0</v>
      </c>
      <c r="K203" s="163">
        <f t="shared" si="71"/>
        <v>0</v>
      </c>
      <c r="L203" s="163">
        <f t="shared" si="71"/>
        <v>0</v>
      </c>
      <c r="M203" s="163">
        <f t="shared" si="65"/>
        <v>0</v>
      </c>
      <c r="N203" s="163">
        <f t="shared" si="65"/>
        <v>0</v>
      </c>
      <c r="O203" s="163">
        <f t="shared" si="65"/>
        <v>0</v>
      </c>
      <c r="P203" s="163">
        <f t="shared" si="65"/>
        <v>0</v>
      </c>
      <c r="Q203" s="163">
        <f t="shared" si="66"/>
        <v>0</v>
      </c>
      <c r="R203" s="163">
        <f t="shared" si="66"/>
        <v>0</v>
      </c>
      <c r="S203" s="163">
        <f t="shared" si="66"/>
        <v>0</v>
      </c>
      <c r="T203" s="163">
        <f t="shared" si="70"/>
        <v>0</v>
      </c>
      <c r="U203" s="163">
        <f t="shared" si="70"/>
        <v>0</v>
      </c>
      <c r="V203" s="163">
        <f t="shared" si="70"/>
        <v>0</v>
      </c>
      <c r="W203" s="163">
        <f t="shared" si="70"/>
        <v>0</v>
      </c>
      <c r="X203" s="163">
        <f t="shared" si="70"/>
        <v>0</v>
      </c>
      <c r="Y203" s="163">
        <f t="shared" si="70"/>
        <v>0</v>
      </c>
      <c r="Z203" s="163">
        <f t="shared" si="70"/>
        <v>0</v>
      </c>
      <c r="AA203" s="163">
        <f t="shared" si="70"/>
        <v>0</v>
      </c>
      <c r="AB203" s="163">
        <f t="shared" si="70"/>
        <v>0</v>
      </c>
      <c r="AC203" s="163">
        <f t="shared" si="70"/>
        <v>0</v>
      </c>
      <c r="AD203" s="163">
        <f t="shared" si="70"/>
        <v>0</v>
      </c>
      <c r="AE203" s="163">
        <f t="shared" si="70"/>
        <v>0</v>
      </c>
      <c r="AF203" s="176">
        <f t="shared" si="70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71"/>
        <v>0</v>
      </c>
      <c r="D204" s="163">
        <f t="shared" si="71"/>
        <v>0</v>
      </c>
      <c r="E204" s="163">
        <f t="shared" si="71"/>
        <v>0</v>
      </c>
      <c r="F204" s="163">
        <f t="shared" si="71"/>
        <v>0</v>
      </c>
      <c r="G204" s="163">
        <f t="shared" si="71"/>
        <v>0</v>
      </c>
      <c r="H204" s="163">
        <f t="shared" si="71"/>
        <v>0</v>
      </c>
      <c r="I204" s="163">
        <f t="shared" si="71"/>
        <v>0</v>
      </c>
      <c r="J204" s="163">
        <f t="shared" si="71"/>
        <v>0</v>
      </c>
      <c r="K204" s="163">
        <f t="shared" si="71"/>
        <v>0</v>
      </c>
      <c r="L204" s="163">
        <f t="shared" si="71"/>
        <v>0</v>
      </c>
      <c r="M204" s="163">
        <f t="shared" si="65"/>
        <v>0</v>
      </c>
      <c r="N204" s="163">
        <f t="shared" si="65"/>
        <v>0</v>
      </c>
      <c r="O204" s="163">
        <f t="shared" si="65"/>
        <v>0</v>
      </c>
      <c r="P204" s="163">
        <f t="shared" si="65"/>
        <v>0</v>
      </c>
      <c r="Q204" s="163">
        <f t="shared" si="66"/>
        <v>0</v>
      </c>
      <c r="R204" s="163">
        <f t="shared" si="66"/>
        <v>0</v>
      </c>
      <c r="S204" s="163">
        <f t="shared" si="66"/>
        <v>0</v>
      </c>
      <c r="T204" s="163">
        <f t="shared" si="70"/>
        <v>0</v>
      </c>
      <c r="U204" s="163">
        <f t="shared" si="70"/>
        <v>0</v>
      </c>
      <c r="V204" s="163">
        <f t="shared" si="70"/>
        <v>0</v>
      </c>
      <c r="W204" s="163">
        <f t="shared" si="70"/>
        <v>0</v>
      </c>
      <c r="X204" s="163">
        <f t="shared" si="70"/>
        <v>0</v>
      </c>
      <c r="Y204" s="163">
        <f t="shared" si="70"/>
        <v>0</v>
      </c>
      <c r="Z204" s="163">
        <f t="shared" si="70"/>
        <v>0</v>
      </c>
      <c r="AA204" s="163">
        <f t="shared" si="70"/>
        <v>0</v>
      </c>
      <c r="AB204" s="163">
        <f t="shared" si="70"/>
        <v>0</v>
      </c>
      <c r="AC204" s="163">
        <f t="shared" si="70"/>
        <v>0</v>
      </c>
      <c r="AD204" s="163">
        <f t="shared" si="70"/>
        <v>0</v>
      </c>
      <c r="AE204" s="163">
        <f t="shared" si="70"/>
        <v>0</v>
      </c>
      <c r="AF204" s="176">
        <f t="shared" si="70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71"/>
        <v>0</v>
      </c>
      <c r="D205" s="163">
        <f t="shared" si="71"/>
        <v>0</v>
      </c>
      <c r="E205" s="163">
        <f t="shared" si="71"/>
        <v>0</v>
      </c>
      <c r="F205" s="163">
        <f t="shared" si="71"/>
        <v>0</v>
      </c>
      <c r="G205" s="163">
        <f t="shared" si="71"/>
        <v>0</v>
      </c>
      <c r="H205" s="163">
        <f t="shared" si="71"/>
        <v>0</v>
      </c>
      <c r="I205" s="163">
        <f t="shared" si="71"/>
        <v>0</v>
      </c>
      <c r="J205" s="163">
        <f t="shared" si="71"/>
        <v>0</v>
      </c>
      <c r="K205" s="163">
        <f t="shared" si="71"/>
        <v>0</v>
      </c>
      <c r="L205" s="163">
        <f t="shared" si="71"/>
        <v>0</v>
      </c>
      <c r="M205" s="163">
        <f t="shared" si="65"/>
        <v>0</v>
      </c>
      <c r="N205" s="163">
        <f t="shared" si="65"/>
        <v>0</v>
      </c>
      <c r="O205" s="163">
        <f t="shared" si="65"/>
        <v>0</v>
      </c>
      <c r="P205" s="163">
        <f t="shared" si="65"/>
        <v>0</v>
      </c>
      <c r="Q205" s="163">
        <f t="shared" si="66"/>
        <v>0</v>
      </c>
      <c r="R205" s="163">
        <f t="shared" si="66"/>
        <v>0</v>
      </c>
      <c r="S205" s="163">
        <f t="shared" si="66"/>
        <v>0</v>
      </c>
      <c r="T205" s="163">
        <f t="shared" si="70"/>
        <v>0</v>
      </c>
      <c r="U205" s="163">
        <f t="shared" si="70"/>
        <v>0</v>
      </c>
      <c r="V205" s="163">
        <f t="shared" si="70"/>
        <v>0</v>
      </c>
      <c r="W205" s="163">
        <f t="shared" si="70"/>
        <v>0</v>
      </c>
      <c r="X205" s="163">
        <f t="shared" si="70"/>
        <v>0</v>
      </c>
      <c r="Y205" s="163">
        <f t="shared" si="70"/>
        <v>0</v>
      </c>
      <c r="Z205" s="163">
        <f t="shared" si="70"/>
        <v>0</v>
      </c>
      <c r="AA205" s="163">
        <f t="shared" si="70"/>
        <v>0</v>
      </c>
      <c r="AB205" s="163">
        <f t="shared" si="70"/>
        <v>0</v>
      </c>
      <c r="AC205" s="163">
        <f t="shared" si="70"/>
        <v>0</v>
      </c>
      <c r="AD205" s="163">
        <f t="shared" si="70"/>
        <v>0</v>
      </c>
      <c r="AE205" s="163">
        <f t="shared" si="70"/>
        <v>0</v>
      </c>
      <c r="AF205" s="176">
        <f t="shared" si="70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71"/>
        <v>0</v>
      </c>
      <c r="D206" s="163">
        <f t="shared" si="71"/>
        <v>0</v>
      </c>
      <c r="E206" s="163">
        <f t="shared" si="71"/>
        <v>0</v>
      </c>
      <c r="F206" s="163">
        <f t="shared" si="71"/>
        <v>0</v>
      </c>
      <c r="G206" s="163">
        <f t="shared" si="71"/>
        <v>0</v>
      </c>
      <c r="H206" s="163">
        <f t="shared" si="71"/>
        <v>0</v>
      </c>
      <c r="I206" s="163">
        <f t="shared" si="71"/>
        <v>0</v>
      </c>
      <c r="J206" s="163">
        <f t="shared" si="71"/>
        <v>0</v>
      </c>
      <c r="K206" s="163">
        <f t="shared" si="71"/>
        <v>0</v>
      </c>
      <c r="L206" s="163">
        <f t="shared" si="71"/>
        <v>0</v>
      </c>
      <c r="M206" s="163">
        <f t="shared" si="65"/>
        <v>0</v>
      </c>
      <c r="N206" s="163">
        <f t="shared" si="65"/>
        <v>0</v>
      </c>
      <c r="O206" s="163">
        <f t="shared" si="65"/>
        <v>0</v>
      </c>
      <c r="P206" s="163">
        <f t="shared" si="65"/>
        <v>0</v>
      </c>
      <c r="Q206" s="163">
        <f t="shared" si="66"/>
        <v>0</v>
      </c>
      <c r="R206" s="163">
        <f t="shared" si="66"/>
        <v>0</v>
      </c>
      <c r="S206" s="163">
        <f t="shared" si="66"/>
        <v>0</v>
      </c>
      <c r="T206" s="163">
        <f t="shared" si="70"/>
        <v>0</v>
      </c>
      <c r="U206" s="163">
        <f t="shared" si="70"/>
        <v>0</v>
      </c>
      <c r="V206" s="163">
        <f t="shared" si="70"/>
        <v>0</v>
      </c>
      <c r="W206" s="163">
        <f t="shared" si="70"/>
        <v>0</v>
      </c>
      <c r="X206" s="163">
        <f t="shared" si="70"/>
        <v>0</v>
      </c>
      <c r="Y206" s="163">
        <f t="shared" si="70"/>
        <v>0</v>
      </c>
      <c r="Z206" s="163">
        <f t="shared" si="70"/>
        <v>0</v>
      </c>
      <c r="AA206" s="163">
        <f t="shared" si="70"/>
        <v>0</v>
      </c>
      <c r="AB206" s="163">
        <f t="shared" si="70"/>
        <v>0</v>
      </c>
      <c r="AC206" s="163">
        <f t="shared" si="70"/>
        <v>0</v>
      </c>
      <c r="AD206" s="163">
        <f t="shared" si="70"/>
        <v>0</v>
      </c>
      <c r="AE206" s="163">
        <f t="shared" si="70"/>
        <v>0</v>
      </c>
      <c r="AF206" s="176">
        <f t="shared" si="70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71"/>
        <v>0</v>
      </c>
      <c r="D207" s="163">
        <f t="shared" si="71"/>
        <v>0</v>
      </c>
      <c r="E207" s="163">
        <f t="shared" si="71"/>
        <v>0</v>
      </c>
      <c r="F207" s="163">
        <f t="shared" si="71"/>
        <v>0</v>
      </c>
      <c r="G207" s="163">
        <f t="shared" si="71"/>
        <v>0</v>
      </c>
      <c r="H207" s="163">
        <f t="shared" si="71"/>
        <v>0</v>
      </c>
      <c r="I207" s="163">
        <f t="shared" si="71"/>
        <v>0</v>
      </c>
      <c r="J207" s="163">
        <f t="shared" si="71"/>
        <v>0</v>
      </c>
      <c r="K207" s="163">
        <f t="shared" si="71"/>
        <v>0</v>
      </c>
      <c r="L207" s="163">
        <f t="shared" si="71"/>
        <v>0</v>
      </c>
      <c r="M207" s="163">
        <f t="shared" si="65"/>
        <v>0</v>
      </c>
      <c r="N207" s="163">
        <f t="shared" si="65"/>
        <v>0</v>
      </c>
      <c r="O207" s="163">
        <f t="shared" si="65"/>
        <v>0</v>
      </c>
      <c r="P207" s="163">
        <f t="shared" si="65"/>
        <v>0</v>
      </c>
      <c r="Q207" s="163">
        <f t="shared" si="66"/>
        <v>0</v>
      </c>
      <c r="R207" s="163">
        <f t="shared" si="66"/>
        <v>0</v>
      </c>
      <c r="S207" s="163">
        <f t="shared" si="66"/>
        <v>0</v>
      </c>
      <c r="T207" s="163">
        <f t="shared" si="70"/>
        <v>0</v>
      </c>
      <c r="U207" s="163">
        <f t="shared" si="70"/>
        <v>0</v>
      </c>
      <c r="V207" s="163">
        <f t="shared" si="70"/>
        <v>0</v>
      </c>
      <c r="W207" s="163">
        <f t="shared" si="70"/>
        <v>0</v>
      </c>
      <c r="X207" s="163">
        <f t="shared" si="70"/>
        <v>0</v>
      </c>
      <c r="Y207" s="163">
        <f t="shared" si="70"/>
        <v>0</v>
      </c>
      <c r="Z207" s="163">
        <f t="shared" si="70"/>
        <v>0</v>
      </c>
      <c r="AA207" s="163">
        <f t="shared" si="70"/>
        <v>0</v>
      </c>
      <c r="AB207" s="163">
        <f t="shared" si="70"/>
        <v>0</v>
      </c>
      <c r="AC207" s="163">
        <f t="shared" si="70"/>
        <v>0</v>
      </c>
      <c r="AD207" s="163">
        <f t="shared" si="70"/>
        <v>0</v>
      </c>
      <c r="AE207" s="163">
        <f t="shared" si="70"/>
        <v>0</v>
      </c>
      <c r="AF207" s="176">
        <f t="shared" si="70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71"/>
        <v>0</v>
      </c>
      <c r="D208" s="163">
        <f t="shared" si="71"/>
        <v>0</v>
      </c>
      <c r="E208" s="163">
        <f t="shared" si="71"/>
        <v>0</v>
      </c>
      <c r="F208" s="163">
        <f t="shared" si="71"/>
        <v>0</v>
      </c>
      <c r="G208" s="163">
        <f t="shared" si="71"/>
        <v>0</v>
      </c>
      <c r="H208" s="163">
        <f t="shared" si="71"/>
        <v>0</v>
      </c>
      <c r="I208" s="163">
        <f t="shared" si="71"/>
        <v>0</v>
      </c>
      <c r="J208" s="163">
        <f t="shared" si="71"/>
        <v>0</v>
      </c>
      <c r="K208" s="163">
        <f t="shared" si="71"/>
        <v>0</v>
      </c>
      <c r="L208" s="163">
        <f t="shared" si="71"/>
        <v>0</v>
      </c>
      <c r="M208" s="163">
        <f t="shared" si="65"/>
        <v>0</v>
      </c>
      <c r="N208" s="163">
        <f t="shared" si="65"/>
        <v>0</v>
      </c>
      <c r="O208" s="163">
        <f t="shared" si="65"/>
        <v>0</v>
      </c>
      <c r="P208" s="163">
        <f t="shared" si="65"/>
        <v>0</v>
      </c>
      <c r="Q208" s="163">
        <f t="shared" si="66"/>
        <v>0</v>
      </c>
      <c r="R208" s="163">
        <f t="shared" si="66"/>
        <v>0</v>
      </c>
      <c r="S208" s="163">
        <f t="shared" si="66"/>
        <v>0</v>
      </c>
      <c r="T208" s="163">
        <f t="shared" si="70"/>
        <v>0</v>
      </c>
      <c r="U208" s="163">
        <f t="shared" si="70"/>
        <v>0</v>
      </c>
      <c r="V208" s="163">
        <f t="shared" si="70"/>
        <v>0</v>
      </c>
      <c r="W208" s="163">
        <f t="shared" si="70"/>
        <v>0</v>
      </c>
      <c r="X208" s="163">
        <f t="shared" si="70"/>
        <v>0</v>
      </c>
      <c r="Y208" s="163">
        <f t="shared" si="70"/>
        <v>0</v>
      </c>
      <c r="Z208" s="163">
        <f t="shared" si="70"/>
        <v>0</v>
      </c>
      <c r="AA208" s="163">
        <f t="shared" si="70"/>
        <v>0</v>
      </c>
      <c r="AB208" s="163">
        <f t="shared" si="70"/>
        <v>0</v>
      </c>
      <c r="AC208" s="163">
        <f t="shared" si="70"/>
        <v>0</v>
      </c>
      <c r="AD208" s="163">
        <f t="shared" si="70"/>
        <v>0</v>
      </c>
      <c r="AE208" s="163">
        <f t="shared" si="70"/>
        <v>0</v>
      </c>
      <c r="AF208" s="176">
        <f t="shared" si="70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71"/>
        <v>0</v>
      </c>
      <c r="D209" s="163">
        <f t="shared" si="71"/>
        <v>0</v>
      </c>
      <c r="E209" s="163">
        <f t="shared" si="71"/>
        <v>0</v>
      </c>
      <c r="F209" s="163">
        <f t="shared" si="71"/>
        <v>0</v>
      </c>
      <c r="G209" s="163">
        <f t="shared" si="71"/>
        <v>0</v>
      </c>
      <c r="H209" s="163">
        <f t="shared" si="71"/>
        <v>0</v>
      </c>
      <c r="I209" s="163">
        <f t="shared" si="71"/>
        <v>0</v>
      </c>
      <c r="J209" s="163">
        <f t="shared" si="71"/>
        <v>0</v>
      </c>
      <c r="K209" s="163">
        <f t="shared" si="71"/>
        <v>0</v>
      </c>
      <c r="L209" s="163">
        <f t="shared" si="71"/>
        <v>0</v>
      </c>
      <c r="M209" s="163">
        <f t="shared" si="65"/>
        <v>0</v>
      </c>
      <c r="N209" s="163">
        <f t="shared" si="65"/>
        <v>0</v>
      </c>
      <c r="O209" s="163">
        <f t="shared" si="65"/>
        <v>0</v>
      </c>
      <c r="P209" s="163">
        <f t="shared" si="65"/>
        <v>0</v>
      </c>
      <c r="Q209" s="163">
        <f t="shared" si="66"/>
        <v>0</v>
      </c>
      <c r="R209" s="163">
        <f t="shared" si="66"/>
        <v>0</v>
      </c>
      <c r="S209" s="163">
        <f t="shared" si="66"/>
        <v>0</v>
      </c>
      <c r="T209" s="163">
        <f t="shared" si="70"/>
        <v>0</v>
      </c>
      <c r="U209" s="163">
        <f t="shared" si="70"/>
        <v>0</v>
      </c>
      <c r="V209" s="163">
        <f t="shared" si="70"/>
        <v>0</v>
      </c>
      <c r="W209" s="163">
        <f t="shared" si="70"/>
        <v>0</v>
      </c>
      <c r="X209" s="163">
        <f t="shared" si="70"/>
        <v>0</v>
      </c>
      <c r="Y209" s="163">
        <f t="shared" si="70"/>
        <v>0</v>
      </c>
      <c r="Z209" s="163">
        <f t="shared" si="70"/>
        <v>0</v>
      </c>
      <c r="AA209" s="163">
        <f t="shared" si="70"/>
        <v>0</v>
      </c>
      <c r="AB209" s="163">
        <f t="shared" si="70"/>
        <v>0</v>
      </c>
      <c r="AC209" s="163">
        <f t="shared" si="70"/>
        <v>0</v>
      </c>
      <c r="AD209" s="163">
        <f t="shared" si="70"/>
        <v>0</v>
      </c>
      <c r="AE209" s="163">
        <f t="shared" si="70"/>
        <v>0</v>
      </c>
      <c r="AF209" s="176">
        <f t="shared" si="70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71"/>
        <v>0</v>
      </c>
      <c r="D210" s="163">
        <f t="shared" si="71"/>
        <v>0</v>
      </c>
      <c r="E210" s="163">
        <f t="shared" si="71"/>
        <v>0</v>
      </c>
      <c r="F210" s="163">
        <f t="shared" si="71"/>
        <v>0</v>
      </c>
      <c r="G210" s="163">
        <f t="shared" si="71"/>
        <v>0</v>
      </c>
      <c r="H210" s="163">
        <f t="shared" si="71"/>
        <v>0</v>
      </c>
      <c r="I210" s="163">
        <f t="shared" si="71"/>
        <v>0</v>
      </c>
      <c r="J210" s="163">
        <f t="shared" si="71"/>
        <v>0</v>
      </c>
      <c r="K210" s="163">
        <f t="shared" si="71"/>
        <v>0</v>
      </c>
      <c r="L210" s="163">
        <f t="shared" si="71"/>
        <v>0</v>
      </c>
      <c r="M210" s="163">
        <f t="shared" si="65"/>
        <v>0</v>
      </c>
      <c r="N210" s="163">
        <f t="shared" si="65"/>
        <v>0</v>
      </c>
      <c r="O210" s="163">
        <f t="shared" si="65"/>
        <v>0</v>
      </c>
      <c r="P210" s="163">
        <f t="shared" si="65"/>
        <v>0</v>
      </c>
      <c r="Q210" s="163">
        <f t="shared" si="66"/>
        <v>0</v>
      </c>
      <c r="R210" s="163">
        <f t="shared" si="66"/>
        <v>0</v>
      </c>
      <c r="S210" s="163">
        <f t="shared" si="66"/>
        <v>0</v>
      </c>
      <c r="T210" s="163">
        <f t="shared" si="70"/>
        <v>0</v>
      </c>
      <c r="U210" s="163">
        <f t="shared" si="70"/>
        <v>0</v>
      </c>
      <c r="V210" s="163">
        <f t="shared" si="70"/>
        <v>0</v>
      </c>
      <c r="W210" s="163">
        <f t="shared" si="70"/>
        <v>0</v>
      </c>
      <c r="X210" s="163">
        <f t="shared" si="70"/>
        <v>0</v>
      </c>
      <c r="Y210" s="163">
        <f t="shared" si="70"/>
        <v>0</v>
      </c>
      <c r="Z210" s="163">
        <f t="shared" si="70"/>
        <v>0</v>
      </c>
      <c r="AA210" s="163">
        <f t="shared" si="70"/>
        <v>0</v>
      </c>
      <c r="AB210" s="163">
        <f t="shared" si="70"/>
        <v>0</v>
      </c>
      <c r="AC210" s="163">
        <f t="shared" si="70"/>
        <v>0</v>
      </c>
      <c r="AD210" s="163">
        <f t="shared" si="70"/>
        <v>0</v>
      </c>
      <c r="AE210" s="163">
        <f t="shared" si="70"/>
        <v>0</v>
      </c>
      <c r="AF210" s="176">
        <f t="shared" si="70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71"/>
        <v>0</v>
      </c>
      <c r="D211" s="163">
        <f t="shared" si="71"/>
        <v>0</v>
      </c>
      <c r="E211" s="163">
        <f t="shared" si="71"/>
        <v>0</v>
      </c>
      <c r="F211" s="163">
        <f t="shared" si="71"/>
        <v>0</v>
      </c>
      <c r="G211" s="163">
        <f t="shared" si="71"/>
        <v>0</v>
      </c>
      <c r="H211" s="163">
        <f t="shared" si="71"/>
        <v>0</v>
      </c>
      <c r="I211" s="163">
        <f t="shared" si="71"/>
        <v>0</v>
      </c>
      <c r="J211" s="163">
        <f t="shared" si="71"/>
        <v>0</v>
      </c>
      <c r="K211" s="163">
        <f t="shared" si="71"/>
        <v>0</v>
      </c>
      <c r="L211" s="163">
        <f t="shared" si="71"/>
        <v>0</v>
      </c>
      <c r="M211" s="163">
        <f t="shared" si="65"/>
        <v>0</v>
      </c>
      <c r="N211" s="163">
        <f t="shared" si="65"/>
        <v>0</v>
      </c>
      <c r="O211" s="163">
        <f t="shared" si="65"/>
        <v>0</v>
      </c>
      <c r="P211" s="163">
        <f t="shared" si="65"/>
        <v>0</v>
      </c>
      <c r="Q211" s="163">
        <f t="shared" si="66"/>
        <v>0</v>
      </c>
      <c r="R211" s="163">
        <f t="shared" si="66"/>
        <v>0</v>
      </c>
      <c r="S211" s="163">
        <f t="shared" si="66"/>
        <v>0</v>
      </c>
      <c r="T211" s="163">
        <f t="shared" si="70"/>
        <v>0</v>
      </c>
      <c r="U211" s="163">
        <f t="shared" si="70"/>
        <v>0</v>
      </c>
      <c r="V211" s="163">
        <f t="shared" si="70"/>
        <v>0</v>
      </c>
      <c r="W211" s="163">
        <f t="shared" si="70"/>
        <v>0</v>
      </c>
      <c r="X211" s="163">
        <f t="shared" si="70"/>
        <v>0</v>
      </c>
      <c r="Y211" s="163">
        <f t="shared" si="70"/>
        <v>0</v>
      </c>
      <c r="Z211" s="163">
        <f t="shared" si="70"/>
        <v>0</v>
      </c>
      <c r="AA211" s="163">
        <f t="shared" si="70"/>
        <v>0</v>
      </c>
      <c r="AB211" s="163">
        <f t="shared" si="70"/>
        <v>0</v>
      </c>
      <c r="AC211" s="163">
        <f t="shared" si="70"/>
        <v>0</v>
      </c>
      <c r="AD211" s="163">
        <f t="shared" si="70"/>
        <v>0</v>
      </c>
      <c r="AE211" s="163">
        <f t="shared" si="70"/>
        <v>0</v>
      </c>
      <c r="AF211" s="176">
        <f t="shared" si="70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71"/>
        <v>0</v>
      </c>
      <c r="D212" s="163">
        <f t="shared" si="71"/>
        <v>0</v>
      </c>
      <c r="E212" s="163">
        <f t="shared" si="71"/>
        <v>0</v>
      </c>
      <c r="F212" s="163">
        <f t="shared" si="71"/>
        <v>0</v>
      </c>
      <c r="G212" s="163">
        <f t="shared" si="71"/>
        <v>0</v>
      </c>
      <c r="H212" s="163">
        <f t="shared" si="71"/>
        <v>0</v>
      </c>
      <c r="I212" s="163">
        <f t="shared" si="71"/>
        <v>0</v>
      </c>
      <c r="J212" s="163">
        <f t="shared" si="71"/>
        <v>0</v>
      </c>
      <c r="K212" s="163">
        <f t="shared" si="71"/>
        <v>0</v>
      </c>
      <c r="L212" s="163">
        <f t="shared" si="71"/>
        <v>0</v>
      </c>
      <c r="M212" s="163">
        <f t="shared" si="65"/>
        <v>0</v>
      </c>
      <c r="N212" s="163">
        <f t="shared" si="65"/>
        <v>0</v>
      </c>
      <c r="O212" s="163">
        <f t="shared" si="65"/>
        <v>0</v>
      </c>
      <c r="P212" s="163">
        <f t="shared" si="65"/>
        <v>0</v>
      </c>
      <c r="Q212" s="163">
        <f t="shared" si="66"/>
        <v>0</v>
      </c>
      <c r="R212" s="163">
        <f t="shared" si="66"/>
        <v>0</v>
      </c>
      <c r="S212" s="163">
        <f t="shared" si="66"/>
        <v>0</v>
      </c>
      <c r="T212" s="163">
        <f t="shared" si="70"/>
        <v>0</v>
      </c>
      <c r="U212" s="163">
        <f t="shared" si="70"/>
        <v>0</v>
      </c>
      <c r="V212" s="163">
        <f t="shared" si="70"/>
        <v>0</v>
      </c>
      <c r="W212" s="163">
        <f t="shared" si="70"/>
        <v>0</v>
      </c>
      <c r="X212" s="163">
        <f t="shared" si="70"/>
        <v>0</v>
      </c>
      <c r="Y212" s="163">
        <f t="shared" si="70"/>
        <v>0</v>
      </c>
      <c r="Z212" s="163">
        <f t="shared" si="70"/>
        <v>0</v>
      </c>
      <c r="AA212" s="163">
        <f t="shared" si="70"/>
        <v>0</v>
      </c>
      <c r="AB212" s="163">
        <f t="shared" si="70"/>
        <v>0</v>
      </c>
      <c r="AC212" s="163">
        <f t="shared" si="70"/>
        <v>0</v>
      </c>
      <c r="AD212" s="163">
        <f t="shared" si="70"/>
        <v>0</v>
      </c>
      <c r="AE212" s="163">
        <f t="shared" si="70"/>
        <v>0</v>
      </c>
      <c r="AF212" s="176">
        <f t="shared" si="70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71"/>
        <v>0</v>
      </c>
      <c r="D213" s="163">
        <f t="shared" si="71"/>
        <v>0</v>
      </c>
      <c r="E213" s="163">
        <f t="shared" si="71"/>
        <v>0</v>
      </c>
      <c r="F213" s="163">
        <f t="shared" si="71"/>
        <v>0</v>
      </c>
      <c r="G213" s="163">
        <f t="shared" si="71"/>
        <v>0</v>
      </c>
      <c r="H213" s="163">
        <f t="shared" si="71"/>
        <v>0</v>
      </c>
      <c r="I213" s="163">
        <f t="shared" si="71"/>
        <v>0</v>
      </c>
      <c r="J213" s="163">
        <f t="shared" si="71"/>
        <v>0</v>
      </c>
      <c r="K213" s="163">
        <f t="shared" si="71"/>
        <v>0</v>
      </c>
      <c r="L213" s="163">
        <f t="shared" si="71"/>
        <v>0</v>
      </c>
      <c r="M213" s="163">
        <f t="shared" si="65"/>
        <v>0</v>
      </c>
      <c r="N213" s="163">
        <f t="shared" si="65"/>
        <v>0</v>
      </c>
      <c r="O213" s="163">
        <f t="shared" si="65"/>
        <v>0</v>
      </c>
      <c r="P213" s="163">
        <f t="shared" si="65"/>
        <v>0</v>
      </c>
      <c r="Q213" s="163">
        <f t="shared" si="66"/>
        <v>0</v>
      </c>
      <c r="R213" s="163">
        <f t="shared" si="66"/>
        <v>0</v>
      </c>
      <c r="S213" s="163">
        <f t="shared" si="66"/>
        <v>0</v>
      </c>
      <c r="T213" s="163">
        <f t="shared" si="70"/>
        <v>0</v>
      </c>
      <c r="U213" s="163">
        <f t="shared" si="70"/>
        <v>0</v>
      </c>
      <c r="V213" s="163">
        <f t="shared" si="70"/>
        <v>0</v>
      </c>
      <c r="W213" s="163">
        <f t="shared" si="70"/>
        <v>0</v>
      </c>
      <c r="X213" s="163">
        <f t="shared" si="70"/>
        <v>0</v>
      </c>
      <c r="Y213" s="163">
        <f t="shared" si="70"/>
        <v>0</v>
      </c>
      <c r="Z213" s="163">
        <f t="shared" si="70"/>
        <v>0</v>
      </c>
      <c r="AA213" s="163">
        <f t="shared" si="70"/>
        <v>0</v>
      </c>
      <c r="AB213" s="163">
        <f t="shared" si="70"/>
        <v>0</v>
      </c>
      <c r="AC213" s="163">
        <f t="shared" si="70"/>
        <v>0</v>
      </c>
      <c r="AD213" s="163">
        <f t="shared" si="70"/>
        <v>0</v>
      </c>
      <c r="AE213" s="163">
        <f t="shared" si="70"/>
        <v>0</v>
      </c>
      <c r="AF213" s="176">
        <f t="shared" si="70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71"/>
        <v>0</v>
      </c>
      <c r="D214" s="163">
        <f t="shared" si="71"/>
        <v>0</v>
      </c>
      <c r="E214" s="163">
        <f t="shared" si="71"/>
        <v>0</v>
      </c>
      <c r="F214" s="163">
        <f t="shared" si="71"/>
        <v>0</v>
      </c>
      <c r="G214" s="163">
        <f t="shared" si="71"/>
        <v>0</v>
      </c>
      <c r="H214" s="163">
        <f t="shared" si="71"/>
        <v>0</v>
      </c>
      <c r="I214" s="163">
        <f t="shared" si="71"/>
        <v>0</v>
      </c>
      <c r="J214" s="163">
        <f t="shared" si="71"/>
        <v>0</v>
      </c>
      <c r="K214" s="163">
        <f t="shared" si="71"/>
        <v>0</v>
      </c>
      <c r="L214" s="163">
        <f t="shared" si="71"/>
        <v>0</v>
      </c>
      <c r="M214" s="163">
        <f t="shared" si="65"/>
        <v>0</v>
      </c>
      <c r="N214" s="163">
        <f t="shared" si="65"/>
        <v>0</v>
      </c>
      <c r="O214" s="163">
        <f t="shared" si="65"/>
        <v>0</v>
      </c>
      <c r="P214" s="163">
        <f t="shared" si="65"/>
        <v>0</v>
      </c>
      <c r="Q214" s="163">
        <f t="shared" si="66"/>
        <v>0</v>
      </c>
      <c r="R214" s="163">
        <f t="shared" si="66"/>
        <v>0</v>
      </c>
      <c r="S214" s="163">
        <f t="shared" si="66"/>
        <v>0</v>
      </c>
      <c r="T214" s="163">
        <f t="shared" si="70"/>
        <v>0</v>
      </c>
      <c r="U214" s="163">
        <f t="shared" si="70"/>
        <v>0</v>
      </c>
      <c r="V214" s="163">
        <f t="shared" si="70"/>
        <v>0</v>
      </c>
      <c r="W214" s="163">
        <f t="shared" si="70"/>
        <v>0</v>
      </c>
      <c r="X214" s="163">
        <f t="shared" si="70"/>
        <v>0</v>
      </c>
      <c r="Y214" s="163">
        <f t="shared" si="70"/>
        <v>0</v>
      </c>
      <c r="Z214" s="163">
        <f t="shared" si="70"/>
        <v>0</v>
      </c>
      <c r="AA214" s="163">
        <f t="shared" si="70"/>
        <v>0</v>
      </c>
      <c r="AB214" s="163">
        <f t="shared" si="70"/>
        <v>0</v>
      </c>
      <c r="AC214" s="163">
        <f t="shared" si="70"/>
        <v>0</v>
      </c>
      <c r="AD214" s="163">
        <f t="shared" si="70"/>
        <v>0</v>
      </c>
      <c r="AE214" s="163">
        <f t="shared" si="70"/>
        <v>0</v>
      </c>
      <c r="AF214" s="176">
        <f t="shared" si="70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71"/>
        <v>0</v>
      </c>
      <c r="D215" s="163">
        <f t="shared" si="71"/>
        <v>0</v>
      </c>
      <c r="E215" s="163">
        <f t="shared" si="71"/>
        <v>0</v>
      </c>
      <c r="F215" s="163">
        <f t="shared" si="71"/>
        <v>0</v>
      </c>
      <c r="G215" s="163">
        <f t="shared" si="71"/>
        <v>0</v>
      </c>
      <c r="H215" s="163">
        <f t="shared" si="71"/>
        <v>0</v>
      </c>
      <c r="I215" s="163">
        <f t="shared" si="71"/>
        <v>0</v>
      </c>
      <c r="J215" s="163">
        <f t="shared" si="71"/>
        <v>0</v>
      </c>
      <c r="K215" s="163">
        <f t="shared" si="71"/>
        <v>0</v>
      </c>
      <c r="L215" s="163">
        <f t="shared" si="71"/>
        <v>0</v>
      </c>
      <c r="M215" s="163">
        <f t="shared" si="65"/>
        <v>0</v>
      </c>
      <c r="N215" s="163">
        <f t="shared" si="65"/>
        <v>0</v>
      </c>
      <c r="O215" s="163">
        <f t="shared" si="65"/>
        <v>0</v>
      </c>
      <c r="P215" s="163">
        <f t="shared" si="65"/>
        <v>0</v>
      </c>
      <c r="Q215" s="163">
        <f t="shared" si="66"/>
        <v>0</v>
      </c>
      <c r="R215" s="163">
        <f t="shared" si="66"/>
        <v>0</v>
      </c>
      <c r="S215" s="163">
        <f t="shared" si="66"/>
        <v>0</v>
      </c>
      <c r="T215" s="163">
        <f t="shared" si="70"/>
        <v>0</v>
      </c>
      <c r="U215" s="163">
        <f t="shared" si="70"/>
        <v>0</v>
      </c>
      <c r="V215" s="163">
        <f t="shared" si="70"/>
        <v>0</v>
      </c>
      <c r="W215" s="163">
        <f t="shared" si="70"/>
        <v>0</v>
      </c>
      <c r="X215" s="163">
        <f t="shared" si="70"/>
        <v>0</v>
      </c>
      <c r="Y215" s="163">
        <f t="shared" si="70"/>
        <v>0</v>
      </c>
      <c r="Z215" s="163">
        <f t="shared" si="70"/>
        <v>0</v>
      </c>
      <c r="AA215" s="163">
        <f t="shared" si="70"/>
        <v>0</v>
      </c>
      <c r="AB215" s="163">
        <f t="shared" si="70"/>
        <v>0</v>
      </c>
      <c r="AC215" s="163">
        <f t="shared" si="70"/>
        <v>0</v>
      </c>
      <c r="AD215" s="163">
        <f t="shared" si="70"/>
        <v>0</v>
      </c>
      <c r="AE215" s="163">
        <f t="shared" si="70"/>
        <v>0</v>
      </c>
      <c r="AF215" s="176">
        <f t="shared" si="70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71"/>
        <v>0</v>
      </c>
      <c r="D216" s="163">
        <f t="shared" si="71"/>
        <v>0</v>
      </c>
      <c r="E216" s="163">
        <f t="shared" si="71"/>
        <v>0</v>
      </c>
      <c r="F216" s="163">
        <f t="shared" si="71"/>
        <v>0</v>
      </c>
      <c r="G216" s="163">
        <f t="shared" si="71"/>
        <v>0</v>
      </c>
      <c r="H216" s="163">
        <f t="shared" si="71"/>
        <v>0</v>
      </c>
      <c r="I216" s="163">
        <f t="shared" si="71"/>
        <v>0</v>
      </c>
      <c r="J216" s="163">
        <f t="shared" si="71"/>
        <v>0</v>
      </c>
      <c r="K216" s="163">
        <f t="shared" si="71"/>
        <v>0</v>
      </c>
      <c r="L216" s="163">
        <f t="shared" si="71"/>
        <v>0</v>
      </c>
      <c r="M216" s="163">
        <f t="shared" si="65"/>
        <v>0</v>
      </c>
      <c r="N216" s="163">
        <f t="shared" si="65"/>
        <v>0</v>
      </c>
      <c r="O216" s="163">
        <f t="shared" si="65"/>
        <v>0</v>
      </c>
      <c r="P216" s="163">
        <f t="shared" si="65"/>
        <v>0</v>
      </c>
      <c r="Q216" s="163">
        <f t="shared" si="66"/>
        <v>0</v>
      </c>
      <c r="R216" s="163">
        <f t="shared" si="66"/>
        <v>0</v>
      </c>
      <c r="S216" s="163">
        <f t="shared" si="66"/>
        <v>0</v>
      </c>
      <c r="T216" s="163">
        <f t="shared" ref="T216:AF231" si="72">S216</f>
        <v>0</v>
      </c>
      <c r="U216" s="163">
        <f t="shared" si="72"/>
        <v>0</v>
      </c>
      <c r="V216" s="163">
        <f t="shared" si="72"/>
        <v>0</v>
      </c>
      <c r="W216" s="163">
        <f t="shared" si="72"/>
        <v>0</v>
      </c>
      <c r="X216" s="163">
        <f t="shared" si="72"/>
        <v>0</v>
      </c>
      <c r="Y216" s="163">
        <f t="shared" si="72"/>
        <v>0</v>
      </c>
      <c r="Z216" s="163">
        <f t="shared" si="72"/>
        <v>0</v>
      </c>
      <c r="AA216" s="163">
        <f t="shared" si="72"/>
        <v>0</v>
      </c>
      <c r="AB216" s="163">
        <f t="shared" si="72"/>
        <v>0</v>
      </c>
      <c r="AC216" s="163">
        <f t="shared" si="72"/>
        <v>0</v>
      </c>
      <c r="AD216" s="163">
        <f t="shared" si="72"/>
        <v>0</v>
      </c>
      <c r="AE216" s="163">
        <f t="shared" si="72"/>
        <v>0</v>
      </c>
      <c r="AF216" s="176">
        <f t="shared" si="72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L232" si="73">B217</f>
        <v>0</v>
      </c>
      <c r="D217" s="163">
        <f t="shared" si="73"/>
        <v>0</v>
      </c>
      <c r="E217" s="163">
        <f t="shared" si="73"/>
        <v>0</v>
      </c>
      <c r="F217" s="163">
        <f t="shared" si="73"/>
        <v>0</v>
      </c>
      <c r="G217" s="163">
        <f t="shared" si="73"/>
        <v>0</v>
      </c>
      <c r="H217" s="163">
        <f t="shared" si="73"/>
        <v>0</v>
      </c>
      <c r="I217" s="163">
        <f t="shared" si="73"/>
        <v>0</v>
      </c>
      <c r="J217" s="163">
        <f t="shared" si="73"/>
        <v>0</v>
      </c>
      <c r="K217" s="163">
        <f t="shared" si="73"/>
        <v>0</v>
      </c>
      <c r="L217" s="163">
        <f t="shared" si="73"/>
        <v>0</v>
      </c>
      <c r="M217" s="163">
        <f t="shared" si="65"/>
        <v>0</v>
      </c>
      <c r="N217" s="163">
        <f t="shared" si="65"/>
        <v>0</v>
      </c>
      <c r="O217" s="163">
        <f t="shared" si="65"/>
        <v>0</v>
      </c>
      <c r="P217" s="163">
        <f t="shared" si="65"/>
        <v>0</v>
      </c>
      <c r="Q217" s="163">
        <f t="shared" si="66"/>
        <v>0</v>
      </c>
      <c r="R217" s="163">
        <f t="shared" si="66"/>
        <v>0</v>
      </c>
      <c r="S217" s="163">
        <f t="shared" si="66"/>
        <v>0</v>
      </c>
      <c r="T217" s="163">
        <f t="shared" si="72"/>
        <v>0</v>
      </c>
      <c r="U217" s="163">
        <f t="shared" si="72"/>
        <v>0</v>
      </c>
      <c r="V217" s="163">
        <f t="shared" si="72"/>
        <v>0</v>
      </c>
      <c r="W217" s="163">
        <f t="shared" si="72"/>
        <v>0</v>
      </c>
      <c r="X217" s="163">
        <f t="shared" si="72"/>
        <v>0</v>
      </c>
      <c r="Y217" s="163">
        <f t="shared" si="72"/>
        <v>0</v>
      </c>
      <c r="Z217" s="163">
        <f t="shared" si="72"/>
        <v>0</v>
      </c>
      <c r="AA217" s="163">
        <f t="shared" si="72"/>
        <v>0</v>
      </c>
      <c r="AB217" s="163">
        <f t="shared" si="72"/>
        <v>0</v>
      </c>
      <c r="AC217" s="163">
        <f t="shared" si="72"/>
        <v>0</v>
      </c>
      <c r="AD217" s="163">
        <f t="shared" si="72"/>
        <v>0</v>
      </c>
      <c r="AE217" s="163">
        <f t="shared" si="72"/>
        <v>0</v>
      </c>
      <c r="AF217" s="176">
        <f t="shared" si="72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73"/>
        <v>0</v>
      </c>
      <c r="D218" s="163">
        <f t="shared" si="73"/>
        <v>0</v>
      </c>
      <c r="E218" s="163">
        <f t="shared" si="73"/>
        <v>0</v>
      </c>
      <c r="F218" s="163">
        <f t="shared" si="73"/>
        <v>0</v>
      </c>
      <c r="G218" s="163">
        <f t="shared" si="73"/>
        <v>0</v>
      </c>
      <c r="H218" s="163">
        <f t="shared" si="73"/>
        <v>0</v>
      </c>
      <c r="I218" s="163">
        <f t="shared" si="73"/>
        <v>0</v>
      </c>
      <c r="J218" s="163">
        <f t="shared" si="73"/>
        <v>0</v>
      </c>
      <c r="K218" s="163">
        <f t="shared" si="73"/>
        <v>0</v>
      </c>
      <c r="L218" s="163">
        <f t="shared" si="73"/>
        <v>0</v>
      </c>
      <c r="M218" s="163">
        <f t="shared" si="65"/>
        <v>0</v>
      </c>
      <c r="N218" s="163">
        <f t="shared" si="65"/>
        <v>0</v>
      </c>
      <c r="O218" s="163">
        <f t="shared" si="65"/>
        <v>0</v>
      </c>
      <c r="P218" s="163">
        <f t="shared" si="65"/>
        <v>0</v>
      </c>
      <c r="Q218" s="163">
        <f t="shared" si="66"/>
        <v>0</v>
      </c>
      <c r="R218" s="163">
        <f t="shared" si="66"/>
        <v>0</v>
      </c>
      <c r="S218" s="163">
        <f t="shared" si="66"/>
        <v>0</v>
      </c>
      <c r="T218" s="163">
        <f t="shared" si="72"/>
        <v>0</v>
      </c>
      <c r="U218" s="163">
        <f t="shared" si="72"/>
        <v>0</v>
      </c>
      <c r="V218" s="163">
        <f t="shared" si="72"/>
        <v>0</v>
      </c>
      <c r="W218" s="163">
        <f t="shared" si="72"/>
        <v>0</v>
      </c>
      <c r="X218" s="163">
        <f t="shared" si="72"/>
        <v>0</v>
      </c>
      <c r="Y218" s="163">
        <f t="shared" si="72"/>
        <v>0</v>
      </c>
      <c r="Z218" s="163">
        <f t="shared" si="72"/>
        <v>0</v>
      </c>
      <c r="AA218" s="163">
        <f t="shared" si="72"/>
        <v>0</v>
      </c>
      <c r="AB218" s="163">
        <f t="shared" si="72"/>
        <v>0</v>
      </c>
      <c r="AC218" s="163">
        <f t="shared" si="72"/>
        <v>0</v>
      </c>
      <c r="AD218" s="163">
        <f t="shared" si="72"/>
        <v>0</v>
      </c>
      <c r="AE218" s="163">
        <f t="shared" si="72"/>
        <v>0</v>
      </c>
      <c r="AF218" s="176">
        <f t="shared" si="72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73"/>
        <v>0</v>
      </c>
      <c r="D219" s="163">
        <f t="shared" si="73"/>
        <v>0</v>
      </c>
      <c r="E219" s="163">
        <f t="shared" si="73"/>
        <v>0</v>
      </c>
      <c r="F219" s="163">
        <f t="shared" si="73"/>
        <v>0</v>
      </c>
      <c r="G219" s="163">
        <f t="shared" si="73"/>
        <v>0</v>
      </c>
      <c r="H219" s="163">
        <f t="shared" si="73"/>
        <v>0</v>
      </c>
      <c r="I219" s="163">
        <f t="shared" si="73"/>
        <v>0</v>
      </c>
      <c r="J219" s="163">
        <f t="shared" si="73"/>
        <v>0</v>
      </c>
      <c r="K219" s="163">
        <f t="shared" si="73"/>
        <v>0</v>
      </c>
      <c r="L219" s="163">
        <f t="shared" si="73"/>
        <v>0</v>
      </c>
      <c r="M219" s="163">
        <f t="shared" si="65"/>
        <v>0</v>
      </c>
      <c r="N219" s="163">
        <f t="shared" si="65"/>
        <v>0</v>
      </c>
      <c r="O219" s="163">
        <f t="shared" si="65"/>
        <v>0</v>
      </c>
      <c r="P219" s="163">
        <f t="shared" si="65"/>
        <v>0</v>
      </c>
      <c r="Q219" s="163">
        <f t="shared" si="66"/>
        <v>0</v>
      </c>
      <c r="R219" s="163">
        <f t="shared" si="66"/>
        <v>0</v>
      </c>
      <c r="S219" s="163">
        <f t="shared" si="66"/>
        <v>0</v>
      </c>
      <c r="T219" s="163">
        <f t="shared" si="72"/>
        <v>0</v>
      </c>
      <c r="U219" s="163">
        <f t="shared" si="72"/>
        <v>0</v>
      </c>
      <c r="V219" s="163">
        <f t="shared" si="72"/>
        <v>0</v>
      </c>
      <c r="W219" s="163">
        <f t="shared" si="72"/>
        <v>0</v>
      </c>
      <c r="X219" s="163">
        <f t="shared" si="72"/>
        <v>0</v>
      </c>
      <c r="Y219" s="163">
        <f t="shared" si="72"/>
        <v>0</v>
      </c>
      <c r="Z219" s="163">
        <f t="shared" si="72"/>
        <v>0</v>
      </c>
      <c r="AA219" s="163">
        <f t="shared" si="72"/>
        <v>0</v>
      </c>
      <c r="AB219" s="163">
        <f t="shared" si="72"/>
        <v>0</v>
      </c>
      <c r="AC219" s="163">
        <f t="shared" si="72"/>
        <v>0</v>
      </c>
      <c r="AD219" s="163">
        <f t="shared" si="72"/>
        <v>0</v>
      </c>
      <c r="AE219" s="163">
        <f t="shared" si="72"/>
        <v>0</v>
      </c>
      <c r="AF219" s="176">
        <f t="shared" si="72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73"/>
        <v>0</v>
      </c>
      <c r="D220" s="163">
        <f t="shared" si="73"/>
        <v>0</v>
      </c>
      <c r="E220" s="163">
        <f t="shared" si="73"/>
        <v>0</v>
      </c>
      <c r="F220" s="163">
        <f t="shared" si="73"/>
        <v>0</v>
      </c>
      <c r="G220" s="163">
        <f t="shared" si="73"/>
        <v>0</v>
      </c>
      <c r="H220" s="163">
        <f t="shared" si="73"/>
        <v>0</v>
      </c>
      <c r="I220" s="163">
        <f t="shared" si="73"/>
        <v>0</v>
      </c>
      <c r="J220" s="163">
        <f t="shared" si="73"/>
        <v>0</v>
      </c>
      <c r="K220" s="163">
        <f t="shared" si="73"/>
        <v>0</v>
      </c>
      <c r="L220" s="163">
        <f t="shared" si="73"/>
        <v>0</v>
      </c>
      <c r="M220" s="163">
        <f t="shared" si="65"/>
        <v>0</v>
      </c>
      <c r="N220" s="163">
        <f t="shared" si="65"/>
        <v>0</v>
      </c>
      <c r="O220" s="163">
        <f t="shared" si="65"/>
        <v>0</v>
      </c>
      <c r="P220" s="163">
        <f t="shared" si="65"/>
        <v>0</v>
      </c>
      <c r="Q220" s="163">
        <f t="shared" si="66"/>
        <v>0</v>
      </c>
      <c r="R220" s="163">
        <f t="shared" si="66"/>
        <v>0</v>
      </c>
      <c r="S220" s="163">
        <f t="shared" si="66"/>
        <v>0</v>
      </c>
      <c r="T220" s="163">
        <f t="shared" si="72"/>
        <v>0</v>
      </c>
      <c r="U220" s="163">
        <f t="shared" si="72"/>
        <v>0</v>
      </c>
      <c r="V220" s="163">
        <f t="shared" si="72"/>
        <v>0</v>
      </c>
      <c r="W220" s="163">
        <f t="shared" si="72"/>
        <v>0</v>
      </c>
      <c r="X220" s="163">
        <f t="shared" si="72"/>
        <v>0</v>
      </c>
      <c r="Y220" s="163">
        <f t="shared" si="72"/>
        <v>0</v>
      </c>
      <c r="Z220" s="163">
        <f t="shared" si="72"/>
        <v>0</v>
      </c>
      <c r="AA220" s="163">
        <f t="shared" si="72"/>
        <v>0</v>
      </c>
      <c r="AB220" s="163">
        <f t="shared" si="72"/>
        <v>0</v>
      </c>
      <c r="AC220" s="163">
        <f t="shared" si="72"/>
        <v>0</v>
      </c>
      <c r="AD220" s="163">
        <f t="shared" si="72"/>
        <v>0</v>
      </c>
      <c r="AE220" s="163">
        <f t="shared" si="72"/>
        <v>0</v>
      </c>
      <c r="AF220" s="176">
        <f t="shared" si="72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73"/>
        <v>0</v>
      </c>
      <c r="D221" s="163">
        <f t="shared" si="73"/>
        <v>0</v>
      </c>
      <c r="E221" s="163">
        <f t="shared" si="73"/>
        <v>0</v>
      </c>
      <c r="F221" s="163">
        <f t="shared" si="73"/>
        <v>0</v>
      </c>
      <c r="G221" s="163">
        <f t="shared" si="73"/>
        <v>0</v>
      </c>
      <c r="H221" s="163">
        <f t="shared" si="73"/>
        <v>0</v>
      </c>
      <c r="I221" s="163">
        <f t="shared" si="73"/>
        <v>0</v>
      </c>
      <c r="J221" s="163">
        <f t="shared" si="73"/>
        <v>0</v>
      </c>
      <c r="K221" s="163">
        <f t="shared" si="73"/>
        <v>0</v>
      </c>
      <c r="L221" s="163">
        <f t="shared" si="73"/>
        <v>0</v>
      </c>
      <c r="M221" s="163">
        <f t="shared" si="65"/>
        <v>0</v>
      </c>
      <c r="N221" s="163">
        <f t="shared" si="65"/>
        <v>0</v>
      </c>
      <c r="O221" s="163">
        <f t="shared" si="65"/>
        <v>0</v>
      </c>
      <c r="P221" s="163">
        <f t="shared" si="65"/>
        <v>0</v>
      </c>
      <c r="Q221" s="163">
        <f t="shared" si="66"/>
        <v>0</v>
      </c>
      <c r="R221" s="163">
        <f t="shared" si="66"/>
        <v>0</v>
      </c>
      <c r="S221" s="163">
        <f t="shared" si="66"/>
        <v>0</v>
      </c>
      <c r="T221" s="163">
        <f t="shared" si="72"/>
        <v>0</v>
      </c>
      <c r="U221" s="163">
        <f t="shared" si="72"/>
        <v>0</v>
      </c>
      <c r="V221" s="163">
        <f t="shared" si="72"/>
        <v>0</v>
      </c>
      <c r="W221" s="163">
        <f t="shared" si="72"/>
        <v>0</v>
      </c>
      <c r="X221" s="163">
        <f t="shared" si="72"/>
        <v>0</v>
      </c>
      <c r="Y221" s="163">
        <f t="shared" si="72"/>
        <v>0</v>
      </c>
      <c r="Z221" s="163">
        <f t="shared" si="72"/>
        <v>0</v>
      </c>
      <c r="AA221" s="163">
        <f t="shared" si="72"/>
        <v>0</v>
      </c>
      <c r="AB221" s="163">
        <f t="shared" si="72"/>
        <v>0</v>
      </c>
      <c r="AC221" s="163">
        <f t="shared" si="72"/>
        <v>0</v>
      </c>
      <c r="AD221" s="163">
        <f t="shared" si="72"/>
        <v>0</v>
      </c>
      <c r="AE221" s="163">
        <f t="shared" si="72"/>
        <v>0</v>
      </c>
      <c r="AF221" s="176">
        <f t="shared" si="72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73"/>
        <v>0</v>
      </c>
      <c r="D222" s="163">
        <f t="shared" si="73"/>
        <v>0</v>
      </c>
      <c r="E222" s="163">
        <f t="shared" si="73"/>
        <v>0</v>
      </c>
      <c r="F222" s="163">
        <f t="shared" si="73"/>
        <v>0</v>
      </c>
      <c r="G222" s="163">
        <f t="shared" si="73"/>
        <v>0</v>
      </c>
      <c r="H222" s="163">
        <f t="shared" si="73"/>
        <v>0</v>
      </c>
      <c r="I222" s="163">
        <f t="shared" si="73"/>
        <v>0</v>
      </c>
      <c r="J222" s="163">
        <f t="shared" si="73"/>
        <v>0</v>
      </c>
      <c r="K222" s="163">
        <f t="shared" si="73"/>
        <v>0</v>
      </c>
      <c r="L222" s="163">
        <f t="shared" si="73"/>
        <v>0</v>
      </c>
      <c r="M222" s="163">
        <f t="shared" si="65"/>
        <v>0</v>
      </c>
      <c r="N222" s="163">
        <f t="shared" si="65"/>
        <v>0</v>
      </c>
      <c r="O222" s="163">
        <f t="shared" si="65"/>
        <v>0</v>
      </c>
      <c r="P222" s="163">
        <f t="shared" si="65"/>
        <v>0</v>
      </c>
      <c r="Q222" s="163">
        <f t="shared" si="66"/>
        <v>0</v>
      </c>
      <c r="R222" s="163">
        <f t="shared" si="66"/>
        <v>0</v>
      </c>
      <c r="S222" s="163">
        <f t="shared" si="66"/>
        <v>0</v>
      </c>
      <c r="T222" s="163">
        <f t="shared" si="72"/>
        <v>0</v>
      </c>
      <c r="U222" s="163">
        <f t="shared" si="72"/>
        <v>0</v>
      </c>
      <c r="V222" s="163">
        <f t="shared" si="72"/>
        <v>0</v>
      </c>
      <c r="W222" s="163">
        <f t="shared" si="72"/>
        <v>0</v>
      </c>
      <c r="X222" s="163">
        <f t="shared" si="72"/>
        <v>0</v>
      </c>
      <c r="Y222" s="163">
        <f t="shared" si="72"/>
        <v>0</v>
      </c>
      <c r="Z222" s="163">
        <f t="shared" si="72"/>
        <v>0</v>
      </c>
      <c r="AA222" s="163">
        <f t="shared" si="72"/>
        <v>0</v>
      </c>
      <c r="AB222" s="163">
        <f t="shared" si="72"/>
        <v>0</v>
      </c>
      <c r="AC222" s="163">
        <f t="shared" si="72"/>
        <v>0</v>
      </c>
      <c r="AD222" s="163">
        <f t="shared" si="72"/>
        <v>0</v>
      </c>
      <c r="AE222" s="163">
        <f t="shared" si="72"/>
        <v>0</v>
      </c>
      <c r="AF222" s="176">
        <f t="shared" si="72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73"/>
        <v>0</v>
      </c>
      <c r="D223" s="163">
        <f t="shared" si="73"/>
        <v>0</v>
      </c>
      <c r="E223" s="163">
        <f t="shared" si="73"/>
        <v>0</v>
      </c>
      <c r="F223" s="163">
        <f t="shared" si="73"/>
        <v>0</v>
      </c>
      <c r="G223" s="163">
        <f t="shared" si="73"/>
        <v>0</v>
      </c>
      <c r="H223" s="163">
        <f t="shared" si="73"/>
        <v>0</v>
      </c>
      <c r="I223" s="163">
        <f t="shared" si="73"/>
        <v>0</v>
      </c>
      <c r="J223" s="163">
        <f t="shared" si="73"/>
        <v>0</v>
      </c>
      <c r="K223" s="163">
        <f t="shared" si="73"/>
        <v>0</v>
      </c>
      <c r="L223" s="163">
        <f t="shared" si="73"/>
        <v>0</v>
      </c>
      <c r="M223" s="163">
        <f t="shared" si="65"/>
        <v>0</v>
      </c>
      <c r="N223" s="163">
        <f t="shared" si="65"/>
        <v>0</v>
      </c>
      <c r="O223" s="163">
        <f t="shared" si="65"/>
        <v>0</v>
      </c>
      <c r="P223" s="163">
        <f t="shared" si="65"/>
        <v>0</v>
      </c>
      <c r="Q223" s="163">
        <f t="shared" si="66"/>
        <v>0</v>
      </c>
      <c r="R223" s="163">
        <f t="shared" si="66"/>
        <v>0</v>
      </c>
      <c r="S223" s="163">
        <f t="shared" si="66"/>
        <v>0</v>
      </c>
      <c r="T223" s="163">
        <f t="shared" si="72"/>
        <v>0</v>
      </c>
      <c r="U223" s="163">
        <f t="shared" si="72"/>
        <v>0</v>
      </c>
      <c r="V223" s="163">
        <f t="shared" si="72"/>
        <v>0</v>
      </c>
      <c r="W223" s="163">
        <f t="shared" si="72"/>
        <v>0</v>
      </c>
      <c r="X223" s="163">
        <f t="shared" si="72"/>
        <v>0</v>
      </c>
      <c r="Y223" s="163">
        <f t="shared" si="72"/>
        <v>0</v>
      </c>
      <c r="Z223" s="163">
        <f t="shared" si="72"/>
        <v>0</v>
      </c>
      <c r="AA223" s="163">
        <f t="shared" si="72"/>
        <v>0</v>
      </c>
      <c r="AB223" s="163">
        <f t="shared" si="72"/>
        <v>0</v>
      </c>
      <c r="AC223" s="163">
        <f t="shared" si="72"/>
        <v>0</v>
      </c>
      <c r="AD223" s="163">
        <f t="shared" si="72"/>
        <v>0</v>
      </c>
      <c r="AE223" s="163">
        <f t="shared" si="72"/>
        <v>0</v>
      </c>
      <c r="AF223" s="176">
        <f t="shared" si="72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73"/>
        <v>0</v>
      </c>
      <c r="D224" s="163">
        <f t="shared" si="73"/>
        <v>0</v>
      </c>
      <c r="E224" s="163">
        <f t="shared" si="73"/>
        <v>0</v>
      </c>
      <c r="F224" s="163">
        <f t="shared" si="73"/>
        <v>0</v>
      </c>
      <c r="G224" s="163">
        <f t="shared" si="73"/>
        <v>0</v>
      </c>
      <c r="H224" s="163">
        <f t="shared" si="73"/>
        <v>0</v>
      </c>
      <c r="I224" s="163">
        <f t="shared" si="73"/>
        <v>0</v>
      </c>
      <c r="J224" s="163">
        <f t="shared" si="73"/>
        <v>0</v>
      </c>
      <c r="K224" s="163">
        <f t="shared" si="73"/>
        <v>0</v>
      </c>
      <c r="L224" s="163">
        <f t="shared" si="73"/>
        <v>0</v>
      </c>
      <c r="M224" s="163">
        <f t="shared" si="65"/>
        <v>0</v>
      </c>
      <c r="N224" s="163">
        <f t="shared" si="65"/>
        <v>0</v>
      </c>
      <c r="O224" s="163">
        <f t="shared" si="65"/>
        <v>0</v>
      </c>
      <c r="P224" s="163">
        <f t="shared" si="65"/>
        <v>0</v>
      </c>
      <c r="Q224" s="163">
        <f t="shared" si="66"/>
        <v>0</v>
      </c>
      <c r="R224" s="163">
        <f t="shared" si="66"/>
        <v>0</v>
      </c>
      <c r="S224" s="163">
        <f t="shared" si="66"/>
        <v>0</v>
      </c>
      <c r="T224" s="163">
        <f t="shared" si="72"/>
        <v>0</v>
      </c>
      <c r="U224" s="163">
        <f t="shared" si="72"/>
        <v>0</v>
      </c>
      <c r="V224" s="163">
        <f t="shared" si="72"/>
        <v>0</v>
      </c>
      <c r="W224" s="163">
        <f t="shared" si="72"/>
        <v>0</v>
      </c>
      <c r="X224" s="163">
        <f t="shared" si="72"/>
        <v>0</v>
      </c>
      <c r="Y224" s="163">
        <f t="shared" si="72"/>
        <v>0</v>
      </c>
      <c r="Z224" s="163">
        <f t="shared" si="72"/>
        <v>0</v>
      </c>
      <c r="AA224" s="163">
        <f t="shared" si="72"/>
        <v>0</v>
      </c>
      <c r="AB224" s="163">
        <f t="shared" si="72"/>
        <v>0</v>
      </c>
      <c r="AC224" s="163">
        <f t="shared" si="72"/>
        <v>0</v>
      </c>
      <c r="AD224" s="163">
        <f t="shared" si="72"/>
        <v>0</v>
      </c>
      <c r="AE224" s="163">
        <f t="shared" si="72"/>
        <v>0</v>
      </c>
      <c r="AF224" s="176">
        <f t="shared" si="72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73"/>
        <v>0</v>
      </c>
      <c r="D225" s="163">
        <f t="shared" si="73"/>
        <v>0</v>
      </c>
      <c r="E225" s="163">
        <f t="shared" si="73"/>
        <v>0</v>
      </c>
      <c r="F225" s="163">
        <f t="shared" si="73"/>
        <v>0</v>
      </c>
      <c r="G225" s="163">
        <f t="shared" si="73"/>
        <v>0</v>
      </c>
      <c r="H225" s="163">
        <f t="shared" si="73"/>
        <v>0</v>
      </c>
      <c r="I225" s="163">
        <f t="shared" si="73"/>
        <v>0</v>
      </c>
      <c r="J225" s="163">
        <f t="shared" si="73"/>
        <v>0</v>
      </c>
      <c r="K225" s="163">
        <f t="shared" si="73"/>
        <v>0</v>
      </c>
      <c r="L225" s="163">
        <f t="shared" si="73"/>
        <v>0</v>
      </c>
      <c r="M225" s="163">
        <f t="shared" si="65"/>
        <v>0</v>
      </c>
      <c r="N225" s="163">
        <f t="shared" si="65"/>
        <v>0</v>
      </c>
      <c r="O225" s="163">
        <f t="shared" si="65"/>
        <v>0</v>
      </c>
      <c r="P225" s="163">
        <f t="shared" si="65"/>
        <v>0</v>
      </c>
      <c r="Q225" s="163">
        <f t="shared" si="66"/>
        <v>0</v>
      </c>
      <c r="R225" s="163">
        <f t="shared" si="66"/>
        <v>0</v>
      </c>
      <c r="S225" s="163">
        <f t="shared" si="66"/>
        <v>0</v>
      </c>
      <c r="T225" s="163">
        <f t="shared" si="72"/>
        <v>0</v>
      </c>
      <c r="U225" s="163">
        <f t="shared" si="72"/>
        <v>0</v>
      </c>
      <c r="V225" s="163">
        <f t="shared" si="72"/>
        <v>0</v>
      </c>
      <c r="W225" s="163">
        <f t="shared" si="72"/>
        <v>0</v>
      </c>
      <c r="X225" s="163">
        <f t="shared" si="72"/>
        <v>0</v>
      </c>
      <c r="Y225" s="163">
        <f t="shared" si="72"/>
        <v>0</v>
      </c>
      <c r="Z225" s="163">
        <f t="shared" si="72"/>
        <v>0</v>
      </c>
      <c r="AA225" s="163">
        <f t="shared" si="72"/>
        <v>0</v>
      </c>
      <c r="AB225" s="163">
        <f t="shared" si="72"/>
        <v>0</v>
      </c>
      <c r="AC225" s="163">
        <f t="shared" si="72"/>
        <v>0</v>
      </c>
      <c r="AD225" s="163">
        <f t="shared" si="72"/>
        <v>0</v>
      </c>
      <c r="AE225" s="163">
        <f t="shared" si="72"/>
        <v>0</v>
      </c>
      <c r="AF225" s="176">
        <f t="shared" si="72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73"/>
        <v>0</v>
      </c>
      <c r="D226" s="163">
        <f t="shared" si="73"/>
        <v>0</v>
      </c>
      <c r="E226" s="163">
        <f t="shared" si="73"/>
        <v>0</v>
      </c>
      <c r="F226" s="163">
        <f t="shared" si="73"/>
        <v>0</v>
      </c>
      <c r="G226" s="163">
        <f t="shared" si="73"/>
        <v>0</v>
      </c>
      <c r="H226" s="163">
        <f t="shared" si="73"/>
        <v>0</v>
      </c>
      <c r="I226" s="163">
        <f t="shared" si="73"/>
        <v>0</v>
      </c>
      <c r="J226" s="163">
        <f t="shared" si="73"/>
        <v>0</v>
      </c>
      <c r="K226" s="163">
        <f t="shared" si="73"/>
        <v>0</v>
      </c>
      <c r="L226" s="163">
        <f t="shared" si="73"/>
        <v>0</v>
      </c>
      <c r="M226" s="163">
        <f t="shared" si="65"/>
        <v>0</v>
      </c>
      <c r="N226" s="163">
        <f t="shared" si="65"/>
        <v>0</v>
      </c>
      <c r="O226" s="163">
        <f t="shared" si="65"/>
        <v>0</v>
      </c>
      <c r="P226" s="163">
        <f t="shared" si="65"/>
        <v>0</v>
      </c>
      <c r="Q226" s="163">
        <f t="shared" si="66"/>
        <v>0</v>
      </c>
      <c r="R226" s="163">
        <f t="shared" si="66"/>
        <v>0</v>
      </c>
      <c r="S226" s="163">
        <f t="shared" si="66"/>
        <v>0</v>
      </c>
      <c r="T226" s="163">
        <f t="shared" si="72"/>
        <v>0</v>
      </c>
      <c r="U226" s="163">
        <f t="shared" si="72"/>
        <v>0</v>
      </c>
      <c r="V226" s="163">
        <f t="shared" si="72"/>
        <v>0</v>
      </c>
      <c r="W226" s="163">
        <f t="shared" si="72"/>
        <v>0</v>
      </c>
      <c r="X226" s="163">
        <f t="shared" si="72"/>
        <v>0</v>
      </c>
      <c r="Y226" s="163">
        <f t="shared" si="72"/>
        <v>0</v>
      </c>
      <c r="Z226" s="163">
        <f t="shared" si="72"/>
        <v>0</v>
      </c>
      <c r="AA226" s="163">
        <f t="shared" si="72"/>
        <v>0</v>
      </c>
      <c r="AB226" s="163">
        <f t="shared" si="72"/>
        <v>0</v>
      </c>
      <c r="AC226" s="163">
        <f t="shared" si="72"/>
        <v>0</v>
      </c>
      <c r="AD226" s="163">
        <f t="shared" si="72"/>
        <v>0</v>
      </c>
      <c r="AE226" s="163">
        <f t="shared" si="72"/>
        <v>0</v>
      </c>
      <c r="AF226" s="176">
        <f t="shared" si="72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73"/>
        <v>0</v>
      </c>
      <c r="D227" s="163">
        <f t="shared" si="73"/>
        <v>0</v>
      </c>
      <c r="E227" s="163">
        <f t="shared" si="73"/>
        <v>0</v>
      </c>
      <c r="F227" s="163">
        <f t="shared" si="73"/>
        <v>0</v>
      </c>
      <c r="G227" s="163">
        <f t="shared" si="73"/>
        <v>0</v>
      </c>
      <c r="H227" s="163">
        <f t="shared" si="73"/>
        <v>0</v>
      </c>
      <c r="I227" s="163">
        <f t="shared" si="73"/>
        <v>0</v>
      </c>
      <c r="J227" s="163">
        <f t="shared" si="73"/>
        <v>0</v>
      </c>
      <c r="K227" s="163">
        <f t="shared" si="73"/>
        <v>0</v>
      </c>
      <c r="L227" s="163">
        <f t="shared" si="73"/>
        <v>0</v>
      </c>
      <c r="M227" s="163">
        <f t="shared" si="65"/>
        <v>0</v>
      </c>
      <c r="N227" s="163">
        <f t="shared" si="65"/>
        <v>0</v>
      </c>
      <c r="O227" s="163">
        <f t="shared" si="65"/>
        <v>0</v>
      </c>
      <c r="P227" s="163">
        <f t="shared" si="65"/>
        <v>0</v>
      </c>
      <c r="Q227" s="163">
        <f t="shared" si="66"/>
        <v>0</v>
      </c>
      <c r="R227" s="163">
        <f t="shared" si="66"/>
        <v>0</v>
      </c>
      <c r="S227" s="163">
        <f t="shared" si="66"/>
        <v>0</v>
      </c>
      <c r="T227" s="163">
        <f t="shared" si="72"/>
        <v>0</v>
      </c>
      <c r="U227" s="163">
        <f t="shared" si="72"/>
        <v>0</v>
      </c>
      <c r="V227" s="163">
        <f t="shared" si="72"/>
        <v>0</v>
      </c>
      <c r="W227" s="163">
        <f t="shared" si="72"/>
        <v>0</v>
      </c>
      <c r="X227" s="163">
        <f t="shared" si="72"/>
        <v>0</v>
      </c>
      <c r="Y227" s="163">
        <f t="shared" si="72"/>
        <v>0</v>
      </c>
      <c r="Z227" s="163">
        <f t="shared" si="72"/>
        <v>0</v>
      </c>
      <c r="AA227" s="163">
        <f t="shared" si="72"/>
        <v>0</v>
      </c>
      <c r="AB227" s="163">
        <f t="shared" si="72"/>
        <v>0</v>
      </c>
      <c r="AC227" s="163">
        <f t="shared" si="72"/>
        <v>0</v>
      </c>
      <c r="AD227" s="163">
        <f t="shared" si="72"/>
        <v>0</v>
      </c>
      <c r="AE227" s="163">
        <f t="shared" si="72"/>
        <v>0</v>
      </c>
      <c r="AF227" s="176">
        <f t="shared" si="72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73"/>
        <v>0</v>
      </c>
      <c r="D228" s="163">
        <f t="shared" si="73"/>
        <v>0</v>
      </c>
      <c r="E228" s="163">
        <f t="shared" si="73"/>
        <v>0</v>
      </c>
      <c r="F228" s="163">
        <f t="shared" si="73"/>
        <v>0</v>
      </c>
      <c r="G228" s="163">
        <f t="shared" si="73"/>
        <v>0</v>
      </c>
      <c r="H228" s="163">
        <f t="shared" si="73"/>
        <v>0</v>
      </c>
      <c r="I228" s="163">
        <f t="shared" si="73"/>
        <v>0</v>
      </c>
      <c r="J228" s="163">
        <f t="shared" si="73"/>
        <v>0</v>
      </c>
      <c r="K228" s="163">
        <f t="shared" si="73"/>
        <v>0</v>
      </c>
      <c r="L228" s="163">
        <f t="shared" si="73"/>
        <v>0</v>
      </c>
      <c r="M228" s="163">
        <f t="shared" si="65"/>
        <v>0</v>
      </c>
      <c r="N228" s="163">
        <f t="shared" si="65"/>
        <v>0</v>
      </c>
      <c r="O228" s="163">
        <f t="shared" si="65"/>
        <v>0</v>
      </c>
      <c r="P228" s="163">
        <f t="shared" si="65"/>
        <v>0</v>
      </c>
      <c r="Q228" s="163">
        <f t="shared" si="66"/>
        <v>0</v>
      </c>
      <c r="R228" s="163">
        <f t="shared" si="66"/>
        <v>0</v>
      </c>
      <c r="S228" s="163">
        <f t="shared" si="66"/>
        <v>0</v>
      </c>
      <c r="T228" s="163">
        <f t="shared" si="72"/>
        <v>0</v>
      </c>
      <c r="U228" s="163">
        <f t="shared" si="72"/>
        <v>0</v>
      </c>
      <c r="V228" s="163">
        <f t="shared" si="72"/>
        <v>0</v>
      </c>
      <c r="W228" s="163">
        <f t="shared" si="72"/>
        <v>0</v>
      </c>
      <c r="X228" s="163">
        <f t="shared" si="72"/>
        <v>0</v>
      </c>
      <c r="Y228" s="163">
        <f t="shared" si="72"/>
        <v>0</v>
      </c>
      <c r="Z228" s="163">
        <f t="shared" si="72"/>
        <v>0</v>
      </c>
      <c r="AA228" s="163">
        <f t="shared" si="72"/>
        <v>0</v>
      </c>
      <c r="AB228" s="163">
        <f t="shared" si="72"/>
        <v>0</v>
      </c>
      <c r="AC228" s="163">
        <f t="shared" si="72"/>
        <v>0</v>
      </c>
      <c r="AD228" s="163">
        <f t="shared" si="72"/>
        <v>0</v>
      </c>
      <c r="AE228" s="163">
        <f t="shared" si="72"/>
        <v>0</v>
      </c>
      <c r="AF228" s="176">
        <f t="shared" si="72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73"/>
        <v>0</v>
      </c>
      <c r="D229" s="163">
        <f t="shared" si="73"/>
        <v>0</v>
      </c>
      <c r="E229" s="163">
        <f t="shared" si="73"/>
        <v>0</v>
      </c>
      <c r="F229" s="163">
        <f t="shared" si="73"/>
        <v>0</v>
      </c>
      <c r="G229" s="163">
        <f t="shared" si="73"/>
        <v>0</v>
      </c>
      <c r="H229" s="163">
        <f t="shared" si="73"/>
        <v>0</v>
      </c>
      <c r="I229" s="163">
        <f t="shared" si="73"/>
        <v>0</v>
      </c>
      <c r="J229" s="163">
        <f t="shared" si="73"/>
        <v>0</v>
      </c>
      <c r="K229" s="163">
        <f t="shared" si="73"/>
        <v>0</v>
      </c>
      <c r="L229" s="163">
        <f t="shared" si="73"/>
        <v>0</v>
      </c>
      <c r="M229" s="163">
        <f t="shared" si="65"/>
        <v>0</v>
      </c>
      <c r="N229" s="163">
        <f t="shared" si="65"/>
        <v>0</v>
      </c>
      <c r="O229" s="163">
        <f t="shared" si="65"/>
        <v>0</v>
      </c>
      <c r="P229" s="163">
        <f t="shared" si="65"/>
        <v>0</v>
      </c>
      <c r="Q229" s="163">
        <f t="shared" si="66"/>
        <v>0</v>
      </c>
      <c r="R229" s="163">
        <f t="shared" si="66"/>
        <v>0</v>
      </c>
      <c r="S229" s="163">
        <f t="shared" si="66"/>
        <v>0</v>
      </c>
      <c r="T229" s="163">
        <f t="shared" si="72"/>
        <v>0</v>
      </c>
      <c r="U229" s="163">
        <f t="shared" si="72"/>
        <v>0</v>
      </c>
      <c r="V229" s="163">
        <f t="shared" si="72"/>
        <v>0</v>
      </c>
      <c r="W229" s="163">
        <f t="shared" si="72"/>
        <v>0</v>
      </c>
      <c r="X229" s="163">
        <f t="shared" si="72"/>
        <v>0</v>
      </c>
      <c r="Y229" s="163">
        <f t="shared" si="72"/>
        <v>0</v>
      </c>
      <c r="Z229" s="163">
        <f t="shared" si="72"/>
        <v>0</v>
      </c>
      <c r="AA229" s="163">
        <f t="shared" si="72"/>
        <v>0</v>
      </c>
      <c r="AB229" s="163">
        <f t="shared" si="72"/>
        <v>0</v>
      </c>
      <c r="AC229" s="163">
        <f t="shared" si="72"/>
        <v>0</v>
      </c>
      <c r="AD229" s="163">
        <f t="shared" si="72"/>
        <v>0</v>
      </c>
      <c r="AE229" s="163">
        <f t="shared" si="72"/>
        <v>0</v>
      </c>
      <c r="AF229" s="176">
        <f t="shared" si="72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73"/>
        <v>0</v>
      </c>
      <c r="D230" s="163">
        <f t="shared" si="73"/>
        <v>0</v>
      </c>
      <c r="E230" s="163">
        <f t="shared" si="73"/>
        <v>0</v>
      </c>
      <c r="F230" s="163">
        <f t="shared" si="73"/>
        <v>0</v>
      </c>
      <c r="G230" s="163">
        <f t="shared" si="73"/>
        <v>0</v>
      </c>
      <c r="H230" s="163">
        <f t="shared" si="73"/>
        <v>0</v>
      </c>
      <c r="I230" s="163">
        <f t="shared" si="73"/>
        <v>0</v>
      </c>
      <c r="J230" s="163">
        <f t="shared" si="73"/>
        <v>0</v>
      </c>
      <c r="K230" s="163">
        <f t="shared" si="73"/>
        <v>0</v>
      </c>
      <c r="L230" s="163">
        <f t="shared" si="73"/>
        <v>0</v>
      </c>
      <c r="M230" s="163">
        <f t="shared" si="65"/>
        <v>0</v>
      </c>
      <c r="N230" s="163">
        <f t="shared" si="65"/>
        <v>0</v>
      </c>
      <c r="O230" s="163">
        <f t="shared" si="65"/>
        <v>0</v>
      </c>
      <c r="P230" s="163">
        <f t="shared" si="65"/>
        <v>0</v>
      </c>
      <c r="Q230" s="163">
        <f t="shared" si="66"/>
        <v>0</v>
      </c>
      <c r="R230" s="163">
        <f t="shared" si="66"/>
        <v>0</v>
      </c>
      <c r="S230" s="163">
        <f t="shared" si="66"/>
        <v>0</v>
      </c>
      <c r="T230" s="163">
        <f t="shared" si="72"/>
        <v>0</v>
      </c>
      <c r="U230" s="163">
        <f t="shared" si="72"/>
        <v>0</v>
      </c>
      <c r="V230" s="163">
        <f t="shared" si="72"/>
        <v>0</v>
      </c>
      <c r="W230" s="163">
        <f t="shared" si="72"/>
        <v>0</v>
      </c>
      <c r="X230" s="163">
        <f t="shared" si="72"/>
        <v>0</v>
      </c>
      <c r="Y230" s="163">
        <f t="shared" si="72"/>
        <v>0</v>
      </c>
      <c r="Z230" s="163">
        <f t="shared" si="72"/>
        <v>0</v>
      </c>
      <c r="AA230" s="163">
        <f t="shared" si="72"/>
        <v>0</v>
      </c>
      <c r="AB230" s="163">
        <f t="shared" si="72"/>
        <v>0</v>
      </c>
      <c r="AC230" s="163">
        <f t="shared" si="72"/>
        <v>0</v>
      </c>
      <c r="AD230" s="163">
        <f t="shared" si="72"/>
        <v>0</v>
      </c>
      <c r="AE230" s="163">
        <f t="shared" si="72"/>
        <v>0</v>
      </c>
      <c r="AF230" s="176">
        <f t="shared" si="72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73"/>
        <v>0</v>
      </c>
      <c r="D231" s="163">
        <f t="shared" si="73"/>
        <v>0</v>
      </c>
      <c r="E231" s="163">
        <f t="shared" si="73"/>
        <v>0</v>
      </c>
      <c r="F231" s="163">
        <f t="shared" si="73"/>
        <v>0</v>
      </c>
      <c r="G231" s="163">
        <f t="shared" si="73"/>
        <v>0</v>
      </c>
      <c r="H231" s="163">
        <f t="shared" si="73"/>
        <v>0</v>
      </c>
      <c r="I231" s="163">
        <f t="shared" si="73"/>
        <v>0</v>
      </c>
      <c r="J231" s="163">
        <f t="shared" si="73"/>
        <v>0</v>
      </c>
      <c r="K231" s="163">
        <f t="shared" si="73"/>
        <v>0</v>
      </c>
      <c r="L231" s="163">
        <f t="shared" si="73"/>
        <v>0</v>
      </c>
      <c r="M231" s="163">
        <f t="shared" si="65"/>
        <v>0</v>
      </c>
      <c r="N231" s="163">
        <f t="shared" si="65"/>
        <v>0</v>
      </c>
      <c r="O231" s="163">
        <f t="shared" si="65"/>
        <v>0</v>
      </c>
      <c r="P231" s="163">
        <f t="shared" si="65"/>
        <v>0</v>
      </c>
      <c r="Q231" s="163">
        <f t="shared" si="66"/>
        <v>0</v>
      </c>
      <c r="R231" s="163">
        <f t="shared" si="66"/>
        <v>0</v>
      </c>
      <c r="S231" s="163">
        <f t="shared" si="66"/>
        <v>0</v>
      </c>
      <c r="T231" s="163">
        <f t="shared" si="72"/>
        <v>0</v>
      </c>
      <c r="U231" s="163">
        <f t="shared" si="72"/>
        <v>0</v>
      </c>
      <c r="V231" s="163">
        <f t="shared" si="72"/>
        <v>0</v>
      </c>
      <c r="W231" s="163">
        <f t="shared" si="72"/>
        <v>0</v>
      </c>
      <c r="X231" s="163">
        <f t="shared" si="72"/>
        <v>0</v>
      </c>
      <c r="Y231" s="163">
        <f t="shared" si="72"/>
        <v>0</v>
      </c>
      <c r="Z231" s="163">
        <f t="shared" si="72"/>
        <v>0</v>
      </c>
      <c r="AA231" s="163">
        <f t="shared" si="72"/>
        <v>0</v>
      </c>
      <c r="AB231" s="163">
        <f t="shared" si="72"/>
        <v>0</v>
      </c>
      <c r="AC231" s="163">
        <f t="shared" si="72"/>
        <v>0</v>
      </c>
      <c r="AD231" s="163">
        <f t="shared" si="72"/>
        <v>0</v>
      </c>
      <c r="AE231" s="163">
        <f t="shared" si="72"/>
        <v>0</v>
      </c>
      <c r="AF231" s="176">
        <f t="shared" si="72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73"/>
        <v>0</v>
      </c>
      <c r="D232" s="163">
        <f t="shared" si="73"/>
        <v>0</v>
      </c>
      <c r="E232" s="163">
        <f t="shared" si="73"/>
        <v>0</v>
      </c>
      <c r="F232" s="163">
        <f t="shared" si="73"/>
        <v>0</v>
      </c>
      <c r="G232" s="163">
        <f t="shared" si="73"/>
        <v>0</v>
      </c>
      <c r="H232" s="163">
        <f t="shared" si="73"/>
        <v>0</v>
      </c>
      <c r="I232" s="163">
        <f t="shared" si="73"/>
        <v>0</v>
      </c>
      <c r="J232" s="163">
        <f t="shared" si="73"/>
        <v>0</v>
      </c>
      <c r="K232" s="163">
        <f t="shared" si="73"/>
        <v>0</v>
      </c>
      <c r="L232" s="163">
        <f t="shared" si="73"/>
        <v>0</v>
      </c>
      <c r="M232" s="163">
        <f t="shared" si="65"/>
        <v>0</v>
      </c>
      <c r="N232" s="163">
        <f t="shared" si="65"/>
        <v>0</v>
      </c>
      <c r="O232" s="163">
        <f t="shared" si="65"/>
        <v>0</v>
      </c>
      <c r="P232" s="163">
        <f>O232</f>
        <v>0</v>
      </c>
      <c r="Q232" s="163">
        <f>P232</f>
        <v>0</v>
      </c>
      <c r="R232" s="163">
        <f>Q232</f>
        <v>0</v>
      </c>
      <c r="S232" s="163">
        <f>R232</f>
        <v>0</v>
      </c>
      <c r="T232" s="163">
        <f t="shared" ref="T232:AF247" si="74">S232</f>
        <v>0</v>
      </c>
      <c r="U232" s="163">
        <f t="shared" si="74"/>
        <v>0</v>
      </c>
      <c r="V232" s="163">
        <f t="shared" si="74"/>
        <v>0</v>
      </c>
      <c r="W232" s="163">
        <f t="shared" si="74"/>
        <v>0</v>
      </c>
      <c r="X232" s="163">
        <f t="shared" si="74"/>
        <v>0</v>
      </c>
      <c r="Y232" s="163">
        <f t="shared" si="74"/>
        <v>0</v>
      </c>
      <c r="Z232" s="163">
        <f t="shared" si="74"/>
        <v>0</v>
      </c>
      <c r="AA232" s="163">
        <f t="shared" si="74"/>
        <v>0</v>
      </c>
      <c r="AB232" s="163">
        <f t="shared" si="74"/>
        <v>0</v>
      </c>
      <c r="AC232" s="163">
        <f t="shared" si="74"/>
        <v>0</v>
      </c>
      <c r="AD232" s="163">
        <f t="shared" si="74"/>
        <v>0</v>
      </c>
      <c r="AE232" s="163">
        <f t="shared" si="74"/>
        <v>0</v>
      </c>
      <c r="AF232" s="176">
        <f t="shared" si="74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L248" si="75">B233</f>
        <v>0</v>
      </c>
      <c r="D233" s="163">
        <f t="shared" si="75"/>
        <v>0</v>
      </c>
      <c r="E233" s="163">
        <f t="shared" si="75"/>
        <v>0</v>
      </c>
      <c r="F233" s="163">
        <f t="shared" si="75"/>
        <v>0</v>
      </c>
      <c r="G233" s="163">
        <f t="shared" si="75"/>
        <v>0</v>
      </c>
      <c r="H233" s="163">
        <f t="shared" si="75"/>
        <v>0</v>
      </c>
      <c r="I233" s="163">
        <f t="shared" si="75"/>
        <v>0</v>
      </c>
      <c r="J233" s="163">
        <f t="shared" si="75"/>
        <v>0</v>
      </c>
      <c r="K233" s="163">
        <f t="shared" si="75"/>
        <v>0</v>
      </c>
      <c r="L233" s="163">
        <f t="shared" si="75"/>
        <v>0</v>
      </c>
      <c r="M233" s="163">
        <f t="shared" ref="M233:S264" si="76">L233</f>
        <v>0</v>
      </c>
      <c r="N233" s="163">
        <f t="shared" si="76"/>
        <v>0</v>
      </c>
      <c r="O233" s="163">
        <f t="shared" si="76"/>
        <v>0</v>
      </c>
      <c r="P233" s="163">
        <f t="shared" si="76"/>
        <v>0</v>
      </c>
      <c r="Q233" s="163">
        <f t="shared" si="76"/>
        <v>0</v>
      </c>
      <c r="R233" s="163">
        <f t="shared" si="76"/>
        <v>0</v>
      </c>
      <c r="S233" s="163">
        <f t="shared" si="76"/>
        <v>0</v>
      </c>
      <c r="T233" s="163">
        <f t="shared" si="74"/>
        <v>0</v>
      </c>
      <c r="U233" s="163">
        <f t="shared" si="74"/>
        <v>0</v>
      </c>
      <c r="V233" s="163">
        <f t="shared" si="74"/>
        <v>0</v>
      </c>
      <c r="W233" s="163">
        <f t="shared" si="74"/>
        <v>0</v>
      </c>
      <c r="X233" s="163">
        <f t="shared" si="74"/>
        <v>0</v>
      </c>
      <c r="Y233" s="163">
        <f t="shared" si="74"/>
        <v>0</v>
      </c>
      <c r="Z233" s="163">
        <f t="shared" si="74"/>
        <v>0</v>
      </c>
      <c r="AA233" s="163">
        <f t="shared" si="74"/>
        <v>0</v>
      </c>
      <c r="AB233" s="163">
        <f t="shared" si="74"/>
        <v>0</v>
      </c>
      <c r="AC233" s="163">
        <f t="shared" si="74"/>
        <v>0</v>
      </c>
      <c r="AD233" s="163">
        <f t="shared" si="74"/>
        <v>0</v>
      </c>
      <c r="AE233" s="163">
        <f t="shared" si="74"/>
        <v>0</v>
      </c>
      <c r="AF233" s="176">
        <f t="shared" si="74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75"/>
        <v>0</v>
      </c>
      <c r="D234" s="163">
        <f t="shared" si="75"/>
        <v>0</v>
      </c>
      <c r="E234" s="163">
        <f t="shared" si="75"/>
        <v>0</v>
      </c>
      <c r="F234" s="163">
        <f t="shared" si="75"/>
        <v>0</v>
      </c>
      <c r="G234" s="163">
        <f t="shared" si="75"/>
        <v>0</v>
      </c>
      <c r="H234" s="163">
        <f t="shared" si="75"/>
        <v>0</v>
      </c>
      <c r="I234" s="163">
        <f t="shared" si="75"/>
        <v>0</v>
      </c>
      <c r="J234" s="163">
        <f t="shared" si="75"/>
        <v>0</v>
      </c>
      <c r="K234" s="163">
        <f t="shared" si="75"/>
        <v>0</v>
      </c>
      <c r="L234" s="163">
        <f t="shared" si="75"/>
        <v>0</v>
      </c>
      <c r="M234" s="163">
        <f t="shared" si="76"/>
        <v>0</v>
      </c>
      <c r="N234" s="163">
        <f t="shared" si="76"/>
        <v>0</v>
      </c>
      <c r="O234" s="163">
        <f t="shared" si="76"/>
        <v>0</v>
      </c>
      <c r="P234" s="163">
        <f t="shared" si="76"/>
        <v>0</v>
      </c>
      <c r="Q234" s="163">
        <f t="shared" si="76"/>
        <v>0</v>
      </c>
      <c r="R234" s="163">
        <f t="shared" si="76"/>
        <v>0</v>
      </c>
      <c r="S234" s="163">
        <f t="shared" si="76"/>
        <v>0</v>
      </c>
      <c r="T234" s="163">
        <f t="shared" si="74"/>
        <v>0</v>
      </c>
      <c r="U234" s="163">
        <f t="shared" si="74"/>
        <v>0</v>
      </c>
      <c r="V234" s="163">
        <f t="shared" si="74"/>
        <v>0</v>
      </c>
      <c r="W234" s="163">
        <f t="shared" si="74"/>
        <v>0</v>
      </c>
      <c r="X234" s="163">
        <f t="shared" si="74"/>
        <v>0</v>
      </c>
      <c r="Y234" s="163">
        <f t="shared" si="74"/>
        <v>0</v>
      </c>
      <c r="Z234" s="163">
        <f t="shared" si="74"/>
        <v>0</v>
      </c>
      <c r="AA234" s="163">
        <f t="shared" si="74"/>
        <v>0</v>
      </c>
      <c r="AB234" s="163">
        <f t="shared" si="74"/>
        <v>0</v>
      </c>
      <c r="AC234" s="163">
        <f t="shared" si="74"/>
        <v>0</v>
      </c>
      <c r="AD234" s="163">
        <f t="shared" si="74"/>
        <v>0</v>
      </c>
      <c r="AE234" s="163">
        <f t="shared" si="74"/>
        <v>0</v>
      </c>
      <c r="AF234" s="176">
        <f t="shared" si="74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75"/>
        <v>0</v>
      </c>
      <c r="D235" s="163">
        <f t="shared" si="75"/>
        <v>0</v>
      </c>
      <c r="E235" s="163">
        <f t="shared" si="75"/>
        <v>0</v>
      </c>
      <c r="F235" s="163">
        <f t="shared" si="75"/>
        <v>0</v>
      </c>
      <c r="G235" s="163">
        <f t="shared" si="75"/>
        <v>0</v>
      </c>
      <c r="H235" s="163">
        <f t="shared" si="75"/>
        <v>0</v>
      </c>
      <c r="I235" s="163">
        <f t="shared" si="75"/>
        <v>0</v>
      </c>
      <c r="J235" s="163">
        <f t="shared" si="75"/>
        <v>0</v>
      </c>
      <c r="K235" s="163">
        <f t="shared" si="75"/>
        <v>0</v>
      </c>
      <c r="L235" s="163">
        <f t="shared" si="75"/>
        <v>0</v>
      </c>
      <c r="M235" s="163">
        <f t="shared" si="76"/>
        <v>0</v>
      </c>
      <c r="N235" s="163">
        <f t="shared" si="76"/>
        <v>0</v>
      </c>
      <c r="O235" s="163">
        <f t="shared" si="76"/>
        <v>0</v>
      </c>
      <c r="P235" s="163">
        <f t="shared" si="76"/>
        <v>0</v>
      </c>
      <c r="Q235" s="163">
        <f t="shared" si="76"/>
        <v>0</v>
      </c>
      <c r="R235" s="163">
        <f t="shared" si="76"/>
        <v>0</v>
      </c>
      <c r="S235" s="163">
        <f t="shared" si="76"/>
        <v>0</v>
      </c>
      <c r="T235" s="163">
        <f t="shared" si="74"/>
        <v>0</v>
      </c>
      <c r="U235" s="163">
        <f t="shared" si="74"/>
        <v>0</v>
      </c>
      <c r="V235" s="163">
        <f t="shared" si="74"/>
        <v>0</v>
      </c>
      <c r="W235" s="163">
        <f t="shared" si="74"/>
        <v>0</v>
      </c>
      <c r="X235" s="163">
        <f t="shared" si="74"/>
        <v>0</v>
      </c>
      <c r="Y235" s="163">
        <f t="shared" si="74"/>
        <v>0</v>
      </c>
      <c r="Z235" s="163">
        <f t="shared" si="74"/>
        <v>0</v>
      </c>
      <c r="AA235" s="163">
        <f t="shared" si="74"/>
        <v>0</v>
      </c>
      <c r="AB235" s="163">
        <f t="shared" si="74"/>
        <v>0</v>
      </c>
      <c r="AC235" s="163">
        <f t="shared" si="74"/>
        <v>0</v>
      </c>
      <c r="AD235" s="163">
        <f t="shared" si="74"/>
        <v>0</v>
      </c>
      <c r="AE235" s="163">
        <f t="shared" si="74"/>
        <v>0</v>
      </c>
      <c r="AF235" s="176">
        <f t="shared" si="74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75"/>
        <v>0</v>
      </c>
      <c r="D236" s="163">
        <f t="shared" si="75"/>
        <v>0</v>
      </c>
      <c r="E236" s="163">
        <f t="shared" si="75"/>
        <v>0</v>
      </c>
      <c r="F236" s="163">
        <f t="shared" si="75"/>
        <v>0</v>
      </c>
      <c r="G236" s="163">
        <f t="shared" si="75"/>
        <v>0</v>
      </c>
      <c r="H236" s="163">
        <f t="shared" si="75"/>
        <v>0</v>
      </c>
      <c r="I236" s="163">
        <f t="shared" si="75"/>
        <v>0</v>
      </c>
      <c r="J236" s="163">
        <f t="shared" si="75"/>
        <v>0</v>
      </c>
      <c r="K236" s="163">
        <f t="shared" si="75"/>
        <v>0</v>
      </c>
      <c r="L236" s="163">
        <f t="shared" si="75"/>
        <v>0</v>
      </c>
      <c r="M236" s="163">
        <f t="shared" si="76"/>
        <v>0</v>
      </c>
      <c r="N236" s="163">
        <f t="shared" si="76"/>
        <v>0</v>
      </c>
      <c r="O236" s="163">
        <f t="shared" si="76"/>
        <v>0</v>
      </c>
      <c r="P236" s="163">
        <f t="shared" si="76"/>
        <v>0</v>
      </c>
      <c r="Q236" s="163">
        <f t="shared" si="76"/>
        <v>0</v>
      </c>
      <c r="R236" s="163">
        <f t="shared" si="76"/>
        <v>0</v>
      </c>
      <c r="S236" s="163">
        <f t="shared" si="76"/>
        <v>0</v>
      </c>
      <c r="T236" s="163">
        <f t="shared" si="74"/>
        <v>0</v>
      </c>
      <c r="U236" s="163">
        <f t="shared" si="74"/>
        <v>0</v>
      </c>
      <c r="V236" s="163">
        <f t="shared" si="74"/>
        <v>0</v>
      </c>
      <c r="W236" s="163">
        <f t="shared" si="74"/>
        <v>0</v>
      </c>
      <c r="X236" s="163">
        <f t="shared" si="74"/>
        <v>0</v>
      </c>
      <c r="Y236" s="163">
        <f t="shared" si="74"/>
        <v>0</v>
      </c>
      <c r="Z236" s="163">
        <f t="shared" si="74"/>
        <v>0</v>
      </c>
      <c r="AA236" s="163">
        <f t="shared" si="74"/>
        <v>0</v>
      </c>
      <c r="AB236" s="163">
        <f t="shared" si="74"/>
        <v>0</v>
      </c>
      <c r="AC236" s="163">
        <f t="shared" si="74"/>
        <v>0</v>
      </c>
      <c r="AD236" s="163">
        <f t="shared" si="74"/>
        <v>0</v>
      </c>
      <c r="AE236" s="163">
        <f t="shared" si="74"/>
        <v>0</v>
      </c>
      <c r="AF236" s="176">
        <f t="shared" si="74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75"/>
        <v>0</v>
      </c>
      <c r="D237" s="163">
        <f t="shared" si="75"/>
        <v>0</v>
      </c>
      <c r="E237" s="163">
        <f t="shared" si="75"/>
        <v>0</v>
      </c>
      <c r="F237" s="163">
        <f t="shared" si="75"/>
        <v>0</v>
      </c>
      <c r="G237" s="163">
        <f t="shared" si="75"/>
        <v>0</v>
      </c>
      <c r="H237" s="163">
        <f t="shared" si="75"/>
        <v>0</v>
      </c>
      <c r="I237" s="163">
        <f t="shared" si="75"/>
        <v>0</v>
      </c>
      <c r="J237" s="163">
        <f t="shared" si="75"/>
        <v>0</v>
      </c>
      <c r="K237" s="163">
        <f t="shared" si="75"/>
        <v>0</v>
      </c>
      <c r="L237" s="163">
        <f t="shared" si="75"/>
        <v>0</v>
      </c>
      <c r="M237" s="163">
        <f t="shared" si="76"/>
        <v>0</v>
      </c>
      <c r="N237" s="163">
        <f t="shared" si="76"/>
        <v>0</v>
      </c>
      <c r="O237" s="163">
        <f t="shared" si="76"/>
        <v>0</v>
      </c>
      <c r="P237" s="163">
        <f t="shared" si="76"/>
        <v>0</v>
      </c>
      <c r="Q237" s="163">
        <f t="shared" si="76"/>
        <v>0</v>
      </c>
      <c r="R237" s="163">
        <f t="shared" si="76"/>
        <v>0</v>
      </c>
      <c r="S237" s="163">
        <f t="shared" si="76"/>
        <v>0</v>
      </c>
      <c r="T237" s="163">
        <f t="shared" si="74"/>
        <v>0</v>
      </c>
      <c r="U237" s="163">
        <f t="shared" si="74"/>
        <v>0</v>
      </c>
      <c r="V237" s="163">
        <f t="shared" si="74"/>
        <v>0</v>
      </c>
      <c r="W237" s="163">
        <f t="shared" si="74"/>
        <v>0</v>
      </c>
      <c r="X237" s="163">
        <f t="shared" si="74"/>
        <v>0</v>
      </c>
      <c r="Y237" s="163">
        <f t="shared" si="74"/>
        <v>0</v>
      </c>
      <c r="Z237" s="163">
        <f t="shared" si="74"/>
        <v>0</v>
      </c>
      <c r="AA237" s="163">
        <f t="shared" si="74"/>
        <v>0</v>
      </c>
      <c r="AB237" s="163">
        <f t="shared" si="74"/>
        <v>0</v>
      </c>
      <c r="AC237" s="163">
        <f t="shared" si="74"/>
        <v>0</v>
      </c>
      <c r="AD237" s="163">
        <f t="shared" si="74"/>
        <v>0</v>
      </c>
      <c r="AE237" s="163">
        <f t="shared" si="74"/>
        <v>0</v>
      </c>
      <c r="AF237" s="176">
        <f t="shared" si="74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75"/>
        <v>0</v>
      </c>
      <c r="D238" s="163">
        <f t="shared" si="75"/>
        <v>0</v>
      </c>
      <c r="E238" s="163">
        <f t="shared" si="75"/>
        <v>0</v>
      </c>
      <c r="F238" s="163">
        <f t="shared" si="75"/>
        <v>0</v>
      </c>
      <c r="G238" s="163">
        <f t="shared" si="75"/>
        <v>0</v>
      </c>
      <c r="H238" s="163">
        <f t="shared" si="75"/>
        <v>0</v>
      </c>
      <c r="I238" s="163">
        <f t="shared" si="75"/>
        <v>0</v>
      </c>
      <c r="J238" s="163">
        <f t="shared" si="75"/>
        <v>0</v>
      </c>
      <c r="K238" s="163">
        <f t="shared" si="75"/>
        <v>0</v>
      </c>
      <c r="L238" s="163">
        <f t="shared" si="75"/>
        <v>0</v>
      </c>
      <c r="M238" s="163">
        <f t="shared" si="76"/>
        <v>0</v>
      </c>
      <c r="N238" s="163">
        <f t="shared" si="76"/>
        <v>0</v>
      </c>
      <c r="O238" s="163">
        <f t="shared" si="76"/>
        <v>0</v>
      </c>
      <c r="P238" s="163">
        <f t="shared" si="76"/>
        <v>0</v>
      </c>
      <c r="Q238" s="163">
        <f t="shared" si="76"/>
        <v>0</v>
      </c>
      <c r="R238" s="163">
        <f t="shared" si="76"/>
        <v>0</v>
      </c>
      <c r="S238" s="163">
        <f t="shared" si="76"/>
        <v>0</v>
      </c>
      <c r="T238" s="163">
        <f t="shared" si="74"/>
        <v>0</v>
      </c>
      <c r="U238" s="163">
        <f t="shared" si="74"/>
        <v>0</v>
      </c>
      <c r="V238" s="163">
        <f t="shared" si="74"/>
        <v>0</v>
      </c>
      <c r="W238" s="163">
        <f t="shared" si="74"/>
        <v>0</v>
      </c>
      <c r="X238" s="163">
        <f t="shared" si="74"/>
        <v>0</v>
      </c>
      <c r="Y238" s="163">
        <f t="shared" si="74"/>
        <v>0</v>
      </c>
      <c r="Z238" s="163">
        <f t="shared" si="74"/>
        <v>0</v>
      </c>
      <c r="AA238" s="163">
        <f t="shared" si="74"/>
        <v>0</v>
      </c>
      <c r="AB238" s="163">
        <f t="shared" si="74"/>
        <v>0</v>
      </c>
      <c r="AC238" s="163">
        <f t="shared" si="74"/>
        <v>0</v>
      </c>
      <c r="AD238" s="163">
        <f t="shared" si="74"/>
        <v>0</v>
      </c>
      <c r="AE238" s="163">
        <f t="shared" si="74"/>
        <v>0</v>
      </c>
      <c r="AF238" s="176">
        <f t="shared" si="74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75"/>
        <v>0</v>
      </c>
      <c r="D239" s="163">
        <f t="shared" si="75"/>
        <v>0</v>
      </c>
      <c r="E239" s="163">
        <f t="shared" si="75"/>
        <v>0</v>
      </c>
      <c r="F239" s="163">
        <f t="shared" si="75"/>
        <v>0</v>
      </c>
      <c r="G239" s="163">
        <f t="shared" si="75"/>
        <v>0</v>
      </c>
      <c r="H239" s="163">
        <f t="shared" si="75"/>
        <v>0</v>
      </c>
      <c r="I239" s="163">
        <f t="shared" si="75"/>
        <v>0</v>
      </c>
      <c r="J239" s="163">
        <f t="shared" si="75"/>
        <v>0</v>
      </c>
      <c r="K239" s="163">
        <f t="shared" si="75"/>
        <v>0</v>
      </c>
      <c r="L239" s="163">
        <f t="shared" si="75"/>
        <v>0</v>
      </c>
      <c r="M239" s="163">
        <f t="shared" si="76"/>
        <v>0</v>
      </c>
      <c r="N239" s="163">
        <f t="shared" si="76"/>
        <v>0</v>
      </c>
      <c r="O239" s="163">
        <f t="shared" si="76"/>
        <v>0</v>
      </c>
      <c r="P239" s="163">
        <f t="shared" si="76"/>
        <v>0</v>
      </c>
      <c r="Q239" s="163">
        <f t="shared" si="76"/>
        <v>0</v>
      </c>
      <c r="R239" s="163">
        <f t="shared" si="76"/>
        <v>0</v>
      </c>
      <c r="S239" s="163">
        <f t="shared" si="76"/>
        <v>0</v>
      </c>
      <c r="T239" s="163">
        <f t="shared" si="74"/>
        <v>0</v>
      </c>
      <c r="U239" s="163">
        <f t="shared" si="74"/>
        <v>0</v>
      </c>
      <c r="V239" s="163">
        <f t="shared" si="74"/>
        <v>0</v>
      </c>
      <c r="W239" s="163">
        <f t="shared" si="74"/>
        <v>0</v>
      </c>
      <c r="X239" s="163">
        <f t="shared" si="74"/>
        <v>0</v>
      </c>
      <c r="Y239" s="163">
        <f t="shared" si="74"/>
        <v>0</v>
      </c>
      <c r="Z239" s="163">
        <f t="shared" si="74"/>
        <v>0</v>
      </c>
      <c r="AA239" s="163">
        <f t="shared" si="74"/>
        <v>0</v>
      </c>
      <c r="AB239" s="163">
        <f t="shared" si="74"/>
        <v>0</v>
      </c>
      <c r="AC239" s="163">
        <f t="shared" si="74"/>
        <v>0</v>
      </c>
      <c r="AD239" s="163">
        <f t="shared" si="74"/>
        <v>0</v>
      </c>
      <c r="AE239" s="163">
        <f t="shared" si="74"/>
        <v>0</v>
      </c>
      <c r="AF239" s="176">
        <f t="shared" si="74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75"/>
        <v>0</v>
      </c>
      <c r="D240" s="163">
        <f t="shared" si="75"/>
        <v>0</v>
      </c>
      <c r="E240" s="163">
        <f t="shared" si="75"/>
        <v>0</v>
      </c>
      <c r="F240" s="163">
        <f t="shared" si="75"/>
        <v>0</v>
      </c>
      <c r="G240" s="163">
        <f t="shared" si="75"/>
        <v>0</v>
      </c>
      <c r="H240" s="163">
        <f t="shared" si="75"/>
        <v>0</v>
      </c>
      <c r="I240" s="163">
        <f t="shared" si="75"/>
        <v>0</v>
      </c>
      <c r="J240" s="163">
        <f t="shared" si="75"/>
        <v>0</v>
      </c>
      <c r="K240" s="163">
        <f t="shared" si="75"/>
        <v>0</v>
      </c>
      <c r="L240" s="163">
        <f t="shared" si="75"/>
        <v>0</v>
      </c>
      <c r="M240" s="163">
        <f t="shared" si="76"/>
        <v>0</v>
      </c>
      <c r="N240" s="163">
        <f t="shared" si="76"/>
        <v>0</v>
      </c>
      <c r="O240" s="163">
        <f t="shared" si="76"/>
        <v>0</v>
      </c>
      <c r="P240" s="163">
        <f t="shared" si="76"/>
        <v>0</v>
      </c>
      <c r="Q240" s="163">
        <f t="shared" si="76"/>
        <v>0</v>
      </c>
      <c r="R240" s="163">
        <f t="shared" si="76"/>
        <v>0</v>
      </c>
      <c r="S240" s="163">
        <f t="shared" si="76"/>
        <v>0</v>
      </c>
      <c r="T240" s="163">
        <f t="shared" si="74"/>
        <v>0</v>
      </c>
      <c r="U240" s="163">
        <f t="shared" si="74"/>
        <v>0</v>
      </c>
      <c r="V240" s="163">
        <f t="shared" si="74"/>
        <v>0</v>
      </c>
      <c r="W240" s="163">
        <f t="shared" si="74"/>
        <v>0</v>
      </c>
      <c r="X240" s="163">
        <f t="shared" si="74"/>
        <v>0</v>
      </c>
      <c r="Y240" s="163">
        <f t="shared" si="74"/>
        <v>0</v>
      </c>
      <c r="Z240" s="163">
        <f t="shared" si="74"/>
        <v>0</v>
      </c>
      <c r="AA240" s="163">
        <f t="shared" si="74"/>
        <v>0</v>
      </c>
      <c r="AB240" s="163">
        <f t="shared" si="74"/>
        <v>0</v>
      </c>
      <c r="AC240" s="163">
        <f t="shared" si="74"/>
        <v>0</v>
      </c>
      <c r="AD240" s="163">
        <f t="shared" si="74"/>
        <v>0</v>
      </c>
      <c r="AE240" s="163">
        <f t="shared" si="74"/>
        <v>0</v>
      </c>
      <c r="AF240" s="176">
        <f t="shared" si="74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75"/>
        <v>0</v>
      </c>
      <c r="D241" s="163">
        <f t="shared" si="75"/>
        <v>0</v>
      </c>
      <c r="E241" s="163">
        <f t="shared" si="75"/>
        <v>0</v>
      </c>
      <c r="F241" s="163">
        <f t="shared" si="75"/>
        <v>0</v>
      </c>
      <c r="G241" s="163">
        <f t="shared" si="75"/>
        <v>0</v>
      </c>
      <c r="H241" s="163">
        <f t="shared" si="75"/>
        <v>0</v>
      </c>
      <c r="I241" s="163">
        <f t="shared" si="75"/>
        <v>0</v>
      </c>
      <c r="J241" s="163">
        <f t="shared" si="75"/>
        <v>0</v>
      </c>
      <c r="K241" s="163">
        <f t="shared" si="75"/>
        <v>0</v>
      </c>
      <c r="L241" s="163">
        <f t="shared" si="75"/>
        <v>0</v>
      </c>
      <c r="M241" s="163">
        <f t="shared" si="76"/>
        <v>0</v>
      </c>
      <c r="N241" s="163">
        <f t="shared" si="76"/>
        <v>0</v>
      </c>
      <c r="O241" s="163">
        <f t="shared" si="76"/>
        <v>0</v>
      </c>
      <c r="P241" s="163">
        <f t="shared" si="76"/>
        <v>0</v>
      </c>
      <c r="Q241" s="163">
        <f t="shared" si="76"/>
        <v>0</v>
      </c>
      <c r="R241" s="163">
        <f t="shared" si="76"/>
        <v>0</v>
      </c>
      <c r="S241" s="163">
        <f t="shared" si="76"/>
        <v>0</v>
      </c>
      <c r="T241" s="163">
        <f t="shared" si="74"/>
        <v>0</v>
      </c>
      <c r="U241" s="163">
        <f t="shared" si="74"/>
        <v>0</v>
      </c>
      <c r="V241" s="163">
        <f t="shared" si="74"/>
        <v>0</v>
      </c>
      <c r="W241" s="163">
        <f t="shared" si="74"/>
        <v>0</v>
      </c>
      <c r="X241" s="163">
        <f t="shared" si="74"/>
        <v>0</v>
      </c>
      <c r="Y241" s="163">
        <f t="shared" si="74"/>
        <v>0</v>
      </c>
      <c r="Z241" s="163">
        <f t="shared" si="74"/>
        <v>0</v>
      </c>
      <c r="AA241" s="163">
        <f t="shared" si="74"/>
        <v>0</v>
      </c>
      <c r="AB241" s="163">
        <f t="shared" si="74"/>
        <v>0</v>
      </c>
      <c r="AC241" s="163">
        <f t="shared" si="74"/>
        <v>0</v>
      </c>
      <c r="AD241" s="163">
        <f t="shared" si="74"/>
        <v>0</v>
      </c>
      <c r="AE241" s="163">
        <f t="shared" si="74"/>
        <v>0</v>
      </c>
      <c r="AF241" s="176">
        <f t="shared" si="74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75"/>
        <v>0</v>
      </c>
      <c r="D242" s="163">
        <f t="shared" si="75"/>
        <v>0</v>
      </c>
      <c r="E242" s="163">
        <f t="shared" si="75"/>
        <v>0</v>
      </c>
      <c r="F242" s="163">
        <f t="shared" si="75"/>
        <v>0</v>
      </c>
      <c r="G242" s="163">
        <f t="shared" si="75"/>
        <v>0</v>
      </c>
      <c r="H242" s="163">
        <f t="shared" si="75"/>
        <v>0</v>
      </c>
      <c r="I242" s="163">
        <f t="shared" si="75"/>
        <v>0</v>
      </c>
      <c r="J242" s="163">
        <f t="shared" si="75"/>
        <v>0</v>
      </c>
      <c r="K242" s="163">
        <f t="shared" si="75"/>
        <v>0</v>
      </c>
      <c r="L242" s="163">
        <f t="shared" si="75"/>
        <v>0</v>
      </c>
      <c r="M242" s="163">
        <f t="shared" si="76"/>
        <v>0</v>
      </c>
      <c r="N242" s="163">
        <f t="shared" si="76"/>
        <v>0</v>
      </c>
      <c r="O242" s="163">
        <f t="shared" si="76"/>
        <v>0</v>
      </c>
      <c r="P242" s="163">
        <f t="shared" si="76"/>
        <v>0</v>
      </c>
      <c r="Q242" s="163">
        <f t="shared" si="76"/>
        <v>0</v>
      </c>
      <c r="R242" s="163">
        <f t="shared" si="76"/>
        <v>0</v>
      </c>
      <c r="S242" s="163">
        <f t="shared" si="76"/>
        <v>0</v>
      </c>
      <c r="T242" s="163">
        <f t="shared" si="74"/>
        <v>0</v>
      </c>
      <c r="U242" s="163">
        <f t="shared" si="74"/>
        <v>0</v>
      </c>
      <c r="V242" s="163">
        <f t="shared" si="74"/>
        <v>0</v>
      </c>
      <c r="W242" s="163">
        <f t="shared" si="74"/>
        <v>0</v>
      </c>
      <c r="X242" s="163">
        <f t="shared" si="74"/>
        <v>0</v>
      </c>
      <c r="Y242" s="163">
        <f t="shared" si="74"/>
        <v>0</v>
      </c>
      <c r="Z242" s="163">
        <f t="shared" si="74"/>
        <v>0</v>
      </c>
      <c r="AA242" s="163">
        <f t="shared" si="74"/>
        <v>0</v>
      </c>
      <c r="AB242" s="163">
        <f t="shared" si="74"/>
        <v>0</v>
      </c>
      <c r="AC242" s="163">
        <f t="shared" si="74"/>
        <v>0</v>
      </c>
      <c r="AD242" s="163">
        <f t="shared" si="74"/>
        <v>0</v>
      </c>
      <c r="AE242" s="163">
        <f t="shared" si="74"/>
        <v>0</v>
      </c>
      <c r="AF242" s="176">
        <f t="shared" si="74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75"/>
        <v>0</v>
      </c>
      <c r="D243" s="163">
        <f t="shared" si="75"/>
        <v>0</v>
      </c>
      <c r="E243" s="163">
        <f t="shared" si="75"/>
        <v>0</v>
      </c>
      <c r="F243" s="163">
        <f t="shared" si="75"/>
        <v>0</v>
      </c>
      <c r="G243" s="163">
        <f t="shared" si="75"/>
        <v>0</v>
      </c>
      <c r="H243" s="163">
        <f t="shared" si="75"/>
        <v>0</v>
      </c>
      <c r="I243" s="163">
        <f t="shared" si="75"/>
        <v>0</v>
      </c>
      <c r="J243" s="163">
        <f t="shared" si="75"/>
        <v>0</v>
      </c>
      <c r="K243" s="163">
        <f t="shared" si="75"/>
        <v>0</v>
      </c>
      <c r="L243" s="163">
        <f t="shared" si="75"/>
        <v>0</v>
      </c>
      <c r="M243" s="163">
        <f t="shared" si="76"/>
        <v>0</v>
      </c>
      <c r="N243" s="163">
        <f t="shared" si="76"/>
        <v>0</v>
      </c>
      <c r="O243" s="163">
        <f t="shared" si="76"/>
        <v>0</v>
      </c>
      <c r="P243" s="163">
        <f t="shared" si="76"/>
        <v>0</v>
      </c>
      <c r="Q243" s="163">
        <f t="shared" si="76"/>
        <v>0</v>
      </c>
      <c r="R243" s="163">
        <f t="shared" si="76"/>
        <v>0</v>
      </c>
      <c r="S243" s="163">
        <f t="shared" si="76"/>
        <v>0</v>
      </c>
      <c r="T243" s="163">
        <f t="shared" si="74"/>
        <v>0</v>
      </c>
      <c r="U243" s="163">
        <f t="shared" si="74"/>
        <v>0</v>
      </c>
      <c r="V243" s="163">
        <f t="shared" si="74"/>
        <v>0</v>
      </c>
      <c r="W243" s="163">
        <f t="shared" si="74"/>
        <v>0</v>
      </c>
      <c r="X243" s="163">
        <f t="shared" si="74"/>
        <v>0</v>
      </c>
      <c r="Y243" s="163">
        <f t="shared" si="74"/>
        <v>0</v>
      </c>
      <c r="Z243" s="163">
        <f t="shared" si="74"/>
        <v>0</v>
      </c>
      <c r="AA243" s="163">
        <f t="shared" si="74"/>
        <v>0</v>
      </c>
      <c r="AB243" s="163">
        <f t="shared" si="74"/>
        <v>0</v>
      </c>
      <c r="AC243" s="163">
        <f t="shared" si="74"/>
        <v>0</v>
      </c>
      <c r="AD243" s="163">
        <f t="shared" si="74"/>
        <v>0</v>
      </c>
      <c r="AE243" s="163">
        <f t="shared" si="74"/>
        <v>0</v>
      </c>
      <c r="AF243" s="176">
        <f t="shared" si="74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75"/>
        <v>0</v>
      </c>
      <c r="D244" s="163">
        <f t="shared" si="75"/>
        <v>0</v>
      </c>
      <c r="E244" s="163">
        <f t="shared" si="75"/>
        <v>0</v>
      </c>
      <c r="F244" s="163">
        <f t="shared" si="75"/>
        <v>0</v>
      </c>
      <c r="G244" s="163">
        <f t="shared" si="75"/>
        <v>0</v>
      </c>
      <c r="H244" s="163">
        <f t="shared" si="75"/>
        <v>0</v>
      </c>
      <c r="I244" s="163">
        <f t="shared" si="75"/>
        <v>0</v>
      </c>
      <c r="J244" s="163">
        <f t="shared" si="75"/>
        <v>0</v>
      </c>
      <c r="K244" s="163">
        <f t="shared" si="75"/>
        <v>0</v>
      </c>
      <c r="L244" s="163">
        <f t="shared" si="75"/>
        <v>0</v>
      </c>
      <c r="M244" s="163">
        <f t="shared" si="76"/>
        <v>0</v>
      </c>
      <c r="N244" s="163">
        <f t="shared" si="76"/>
        <v>0</v>
      </c>
      <c r="O244" s="163">
        <f t="shared" si="76"/>
        <v>0</v>
      </c>
      <c r="P244" s="163">
        <f t="shared" si="76"/>
        <v>0</v>
      </c>
      <c r="Q244" s="163">
        <f t="shared" si="76"/>
        <v>0</v>
      </c>
      <c r="R244" s="163">
        <f t="shared" si="76"/>
        <v>0</v>
      </c>
      <c r="S244" s="163">
        <f t="shared" si="76"/>
        <v>0</v>
      </c>
      <c r="T244" s="163">
        <f t="shared" si="74"/>
        <v>0</v>
      </c>
      <c r="U244" s="163">
        <f t="shared" si="74"/>
        <v>0</v>
      </c>
      <c r="V244" s="163">
        <f t="shared" si="74"/>
        <v>0</v>
      </c>
      <c r="W244" s="163">
        <f t="shared" si="74"/>
        <v>0</v>
      </c>
      <c r="X244" s="163">
        <f t="shared" si="74"/>
        <v>0</v>
      </c>
      <c r="Y244" s="163">
        <f t="shared" si="74"/>
        <v>0</v>
      </c>
      <c r="Z244" s="163">
        <f t="shared" si="74"/>
        <v>0</v>
      </c>
      <c r="AA244" s="163">
        <f t="shared" si="74"/>
        <v>0</v>
      </c>
      <c r="AB244" s="163">
        <f t="shared" si="74"/>
        <v>0</v>
      </c>
      <c r="AC244" s="163">
        <f t="shared" si="74"/>
        <v>0</v>
      </c>
      <c r="AD244" s="163">
        <f t="shared" si="74"/>
        <v>0</v>
      </c>
      <c r="AE244" s="163">
        <f t="shared" si="74"/>
        <v>0</v>
      </c>
      <c r="AF244" s="176">
        <f t="shared" si="74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75"/>
        <v>0</v>
      </c>
      <c r="D245" s="163">
        <f t="shared" si="75"/>
        <v>0</v>
      </c>
      <c r="E245" s="163">
        <f t="shared" si="75"/>
        <v>0</v>
      </c>
      <c r="F245" s="163">
        <f t="shared" si="75"/>
        <v>0</v>
      </c>
      <c r="G245" s="163">
        <f t="shared" si="75"/>
        <v>0</v>
      </c>
      <c r="H245" s="163">
        <f t="shared" si="75"/>
        <v>0</v>
      </c>
      <c r="I245" s="163">
        <f t="shared" si="75"/>
        <v>0</v>
      </c>
      <c r="J245" s="163">
        <f t="shared" si="75"/>
        <v>0</v>
      </c>
      <c r="K245" s="163">
        <f t="shared" si="75"/>
        <v>0</v>
      </c>
      <c r="L245" s="163">
        <f t="shared" si="75"/>
        <v>0</v>
      </c>
      <c r="M245" s="163">
        <f t="shared" si="76"/>
        <v>0</v>
      </c>
      <c r="N245" s="163">
        <f t="shared" si="76"/>
        <v>0</v>
      </c>
      <c r="O245" s="163">
        <f t="shared" si="76"/>
        <v>0</v>
      </c>
      <c r="P245" s="163">
        <f t="shared" si="76"/>
        <v>0</v>
      </c>
      <c r="Q245" s="163">
        <f t="shared" si="76"/>
        <v>0</v>
      </c>
      <c r="R245" s="163">
        <f t="shared" si="76"/>
        <v>0</v>
      </c>
      <c r="S245" s="163">
        <f t="shared" si="76"/>
        <v>0</v>
      </c>
      <c r="T245" s="163">
        <f t="shared" si="74"/>
        <v>0</v>
      </c>
      <c r="U245" s="163">
        <f t="shared" si="74"/>
        <v>0</v>
      </c>
      <c r="V245" s="163">
        <f t="shared" si="74"/>
        <v>0</v>
      </c>
      <c r="W245" s="163">
        <f t="shared" si="74"/>
        <v>0</v>
      </c>
      <c r="X245" s="163">
        <f t="shared" si="74"/>
        <v>0</v>
      </c>
      <c r="Y245" s="163">
        <f t="shared" si="74"/>
        <v>0</v>
      </c>
      <c r="Z245" s="163">
        <f t="shared" si="74"/>
        <v>0</v>
      </c>
      <c r="AA245" s="163">
        <f t="shared" si="74"/>
        <v>0</v>
      </c>
      <c r="AB245" s="163">
        <f t="shared" si="74"/>
        <v>0</v>
      </c>
      <c r="AC245" s="163">
        <f t="shared" si="74"/>
        <v>0</v>
      </c>
      <c r="AD245" s="163">
        <f t="shared" si="74"/>
        <v>0</v>
      </c>
      <c r="AE245" s="163">
        <f t="shared" si="74"/>
        <v>0</v>
      </c>
      <c r="AF245" s="176">
        <f t="shared" si="74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75"/>
        <v>0</v>
      </c>
      <c r="D246" s="163">
        <f t="shared" si="75"/>
        <v>0</v>
      </c>
      <c r="E246" s="163">
        <f t="shared" si="75"/>
        <v>0</v>
      </c>
      <c r="F246" s="163">
        <f t="shared" si="75"/>
        <v>0</v>
      </c>
      <c r="G246" s="163">
        <f t="shared" si="75"/>
        <v>0</v>
      </c>
      <c r="H246" s="163">
        <f t="shared" si="75"/>
        <v>0</v>
      </c>
      <c r="I246" s="163">
        <f t="shared" si="75"/>
        <v>0</v>
      </c>
      <c r="J246" s="163">
        <f t="shared" si="75"/>
        <v>0</v>
      </c>
      <c r="K246" s="163">
        <f t="shared" si="75"/>
        <v>0</v>
      </c>
      <c r="L246" s="163">
        <f t="shared" si="75"/>
        <v>0</v>
      </c>
      <c r="M246" s="163">
        <f t="shared" si="76"/>
        <v>0</v>
      </c>
      <c r="N246" s="163">
        <f t="shared" si="76"/>
        <v>0</v>
      </c>
      <c r="O246" s="163">
        <f t="shared" si="76"/>
        <v>0</v>
      </c>
      <c r="P246" s="163">
        <f t="shared" si="76"/>
        <v>0</v>
      </c>
      <c r="Q246" s="163">
        <f t="shared" si="76"/>
        <v>0</v>
      </c>
      <c r="R246" s="163">
        <f t="shared" si="76"/>
        <v>0</v>
      </c>
      <c r="S246" s="163">
        <f t="shared" si="76"/>
        <v>0</v>
      </c>
      <c r="T246" s="163">
        <f t="shared" si="74"/>
        <v>0</v>
      </c>
      <c r="U246" s="163">
        <f t="shared" si="74"/>
        <v>0</v>
      </c>
      <c r="V246" s="163">
        <f t="shared" si="74"/>
        <v>0</v>
      </c>
      <c r="W246" s="163">
        <f t="shared" si="74"/>
        <v>0</v>
      </c>
      <c r="X246" s="163">
        <f t="shared" si="74"/>
        <v>0</v>
      </c>
      <c r="Y246" s="163">
        <f t="shared" si="74"/>
        <v>0</v>
      </c>
      <c r="Z246" s="163">
        <f t="shared" si="74"/>
        <v>0</v>
      </c>
      <c r="AA246" s="163">
        <f t="shared" si="74"/>
        <v>0</v>
      </c>
      <c r="AB246" s="163">
        <f t="shared" si="74"/>
        <v>0</v>
      </c>
      <c r="AC246" s="163">
        <f t="shared" si="74"/>
        <v>0</v>
      </c>
      <c r="AD246" s="163">
        <f t="shared" si="74"/>
        <v>0</v>
      </c>
      <c r="AE246" s="163">
        <f t="shared" si="74"/>
        <v>0</v>
      </c>
      <c r="AF246" s="176">
        <f t="shared" si="74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75"/>
        <v>0</v>
      </c>
      <c r="D247" s="163">
        <f t="shared" si="75"/>
        <v>0</v>
      </c>
      <c r="E247" s="163">
        <f t="shared" si="75"/>
        <v>0</v>
      </c>
      <c r="F247" s="163">
        <f t="shared" si="75"/>
        <v>0</v>
      </c>
      <c r="G247" s="163">
        <f t="shared" si="75"/>
        <v>0</v>
      </c>
      <c r="H247" s="163">
        <f t="shared" si="75"/>
        <v>0</v>
      </c>
      <c r="I247" s="163">
        <f t="shared" si="75"/>
        <v>0</v>
      </c>
      <c r="J247" s="163">
        <f t="shared" si="75"/>
        <v>0</v>
      </c>
      <c r="K247" s="163">
        <f t="shared" si="75"/>
        <v>0</v>
      </c>
      <c r="L247" s="163">
        <f t="shared" si="75"/>
        <v>0</v>
      </c>
      <c r="M247" s="163">
        <f t="shared" si="76"/>
        <v>0</v>
      </c>
      <c r="N247" s="163">
        <f t="shared" si="76"/>
        <v>0</v>
      </c>
      <c r="O247" s="163">
        <f t="shared" si="76"/>
        <v>0</v>
      </c>
      <c r="P247" s="163">
        <f t="shared" si="76"/>
        <v>0</v>
      </c>
      <c r="Q247" s="163">
        <f t="shared" si="76"/>
        <v>0</v>
      </c>
      <c r="R247" s="163">
        <f t="shared" si="76"/>
        <v>0</v>
      </c>
      <c r="S247" s="163">
        <f t="shared" si="76"/>
        <v>0</v>
      </c>
      <c r="T247" s="163">
        <f t="shared" si="74"/>
        <v>0</v>
      </c>
      <c r="U247" s="163">
        <f t="shared" si="74"/>
        <v>0</v>
      </c>
      <c r="V247" s="163">
        <f t="shared" si="74"/>
        <v>0</v>
      </c>
      <c r="W247" s="163">
        <f t="shared" si="74"/>
        <v>0</v>
      </c>
      <c r="X247" s="163">
        <f t="shared" si="74"/>
        <v>0</v>
      </c>
      <c r="Y247" s="163">
        <f t="shared" si="74"/>
        <v>0</v>
      </c>
      <c r="Z247" s="163">
        <f t="shared" si="74"/>
        <v>0</v>
      </c>
      <c r="AA247" s="163">
        <f t="shared" si="74"/>
        <v>0</v>
      </c>
      <c r="AB247" s="163">
        <f t="shared" si="74"/>
        <v>0</v>
      </c>
      <c r="AC247" s="163">
        <f t="shared" si="74"/>
        <v>0</v>
      </c>
      <c r="AD247" s="163">
        <f t="shared" si="74"/>
        <v>0</v>
      </c>
      <c r="AE247" s="163">
        <f t="shared" si="74"/>
        <v>0</v>
      </c>
      <c r="AF247" s="176">
        <f t="shared" si="74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75"/>
        <v>0</v>
      </c>
      <c r="D248" s="163">
        <f t="shared" si="75"/>
        <v>0</v>
      </c>
      <c r="E248" s="163">
        <f t="shared" si="75"/>
        <v>0</v>
      </c>
      <c r="F248" s="163">
        <f t="shared" si="75"/>
        <v>0</v>
      </c>
      <c r="G248" s="163">
        <f t="shared" si="75"/>
        <v>0</v>
      </c>
      <c r="H248" s="163">
        <f t="shared" si="75"/>
        <v>0</v>
      </c>
      <c r="I248" s="163">
        <f t="shared" si="75"/>
        <v>0</v>
      </c>
      <c r="J248" s="163">
        <f t="shared" si="75"/>
        <v>0</v>
      </c>
      <c r="K248" s="163">
        <f t="shared" si="75"/>
        <v>0</v>
      </c>
      <c r="L248" s="163">
        <f t="shared" si="75"/>
        <v>0</v>
      </c>
      <c r="M248" s="163">
        <f t="shared" si="76"/>
        <v>0</v>
      </c>
      <c r="N248" s="163">
        <f t="shared" si="76"/>
        <v>0</v>
      </c>
      <c r="O248" s="163">
        <f t="shared" si="76"/>
        <v>0</v>
      </c>
      <c r="P248" s="163">
        <f t="shared" si="76"/>
        <v>0</v>
      </c>
      <c r="Q248" s="163">
        <f t="shared" si="76"/>
        <v>0</v>
      </c>
      <c r="R248" s="163">
        <f t="shared" si="76"/>
        <v>0</v>
      </c>
      <c r="S248" s="163">
        <f t="shared" si="76"/>
        <v>0</v>
      </c>
      <c r="T248" s="163">
        <f t="shared" ref="T248:AF263" si="77">S248</f>
        <v>0</v>
      </c>
      <c r="U248" s="163">
        <f t="shared" si="77"/>
        <v>0</v>
      </c>
      <c r="V248" s="163">
        <f t="shared" si="77"/>
        <v>0</v>
      </c>
      <c r="W248" s="163">
        <f t="shared" si="77"/>
        <v>0</v>
      </c>
      <c r="X248" s="163">
        <f t="shared" si="77"/>
        <v>0</v>
      </c>
      <c r="Y248" s="163">
        <f t="shared" si="77"/>
        <v>0</v>
      </c>
      <c r="Z248" s="163">
        <f t="shared" si="77"/>
        <v>0</v>
      </c>
      <c r="AA248" s="163">
        <f t="shared" si="77"/>
        <v>0</v>
      </c>
      <c r="AB248" s="163">
        <f t="shared" si="77"/>
        <v>0</v>
      </c>
      <c r="AC248" s="163">
        <f t="shared" si="77"/>
        <v>0</v>
      </c>
      <c r="AD248" s="163">
        <f t="shared" si="77"/>
        <v>0</v>
      </c>
      <c r="AE248" s="163">
        <f t="shared" si="77"/>
        <v>0</v>
      </c>
      <c r="AF248" s="176">
        <f t="shared" si="77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L264" si="78">B249</f>
        <v>0</v>
      </c>
      <c r="D249" s="163">
        <f t="shared" si="78"/>
        <v>0</v>
      </c>
      <c r="E249" s="163">
        <f t="shared" si="78"/>
        <v>0</v>
      </c>
      <c r="F249" s="163">
        <f t="shared" si="78"/>
        <v>0</v>
      </c>
      <c r="G249" s="163">
        <f t="shared" si="78"/>
        <v>0</v>
      </c>
      <c r="H249" s="163">
        <f t="shared" si="78"/>
        <v>0</v>
      </c>
      <c r="I249" s="163">
        <f t="shared" si="78"/>
        <v>0</v>
      </c>
      <c r="J249" s="163">
        <f t="shared" si="78"/>
        <v>0</v>
      </c>
      <c r="K249" s="163">
        <f t="shared" si="78"/>
        <v>0</v>
      </c>
      <c r="L249" s="163">
        <f t="shared" si="78"/>
        <v>0</v>
      </c>
      <c r="M249" s="163">
        <f t="shared" si="76"/>
        <v>0</v>
      </c>
      <c r="N249" s="163">
        <f t="shared" si="76"/>
        <v>0</v>
      </c>
      <c r="O249" s="163">
        <f t="shared" si="76"/>
        <v>0</v>
      </c>
      <c r="P249" s="163">
        <f t="shared" si="76"/>
        <v>0</v>
      </c>
      <c r="Q249" s="163">
        <f t="shared" si="76"/>
        <v>0</v>
      </c>
      <c r="R249" s="163">
        <f t="shared" si="76"/>
        <v>0</v>
      </c>
      <c r="S249" s="163">
        <f t="shared" si="76"/>
        <v>0</v>
      </c>
      <c r="T249" s="163">
        <f t="shared" si="77"/>
        <v>0</v>
      </c>
      <c r="U249" s="163">
        <f t="shared" si="77"/>
        <v>0</v>
      </c>
      <c r="V249" s="163">
        <f t="shared" si="77"/>
        <v>0</v>
      </c>
      <c r="W249" s="163">
        <f t="shared" si="77"/>
        <v>0</v>
      </c>
      <c r="X249" s="163">
        <f t="shared" si="77"/>
        <v>0</v>
      </c>
      <c r="Y249" s="163">
        <f t="shared" si="77"/>
        <v>0</v>
      </c>
      <c r="Z249" s="163">
        <f t="shared" si="77"/>
        <v>0</v>
      </c>
      <c r="AA249" s="163">
        <f t="shared" si="77"/>
        <v>0</v>
      </c>
      <c r="AB249" s="163">
        <f t="shared" si="77"/>
        <v>0</v>
      </c>
      <c r="AC249" s="163">
        <f t="shared" si="77"/>
        <v>0</v>
      </c>
      <c r="AD249" s="163">
        <f t="shared" si="77"/>
        <v>0</v>
      </c>
      <c r="AE249" s="163">
        <f t="shared" si="77"/>
        <v>0</v>
      </c>
      <c r="AF249" s="176">
        <f t="shared" si="77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78"/>
        <v>0</v>
      </c>
      <c r="D250" s="163">
        <f t="shared" si="78"/>
        <v>0</v>
      </c>
      <c r="E250" s="163">
        <f t="shared" si="78"/>
        <v>0</v>
      </c>
      <c r="F250" s="163">
        <f t="shared" si="78"/>
        <v>0</v>
      </c>
      <c r="G250" s="163">
        <f t="shared" si="78"/>
        <v>0</v>
      </c>
      <c r="H250" s="163">
        <f t="shared" si="78"/>
        <v>0</v>
      </c>
      <c r="I250" s="163">
        <f t="shared" si="78"/>
        <v>0</v>
      </c>
      <c r="J250" s="163">
        <f t="shared" si="78"/>
        <v>0</v>
      </c>
      <c r="K250" s="163">
        <f t="shared" si="78"/>
        <v>0</v>
      </c>
      <c r="L250" s="163">
        <f t="shared" si="78"/>
        <v>0</v>
      </c>
      <c r="M250" s="163">
        <f t="shared" si="76"/>
        <v>0</v>
      </c>
      <c r="N250" s="163">
        <f t="shared" si="76"/>
        <v>0</v>
      </c>
      <c r="O250" s="163">
        <f t="shared" si="76"/>
        <v>0</v>
      </c>
      <c r="P250" s="163">
        <f t="shared" si="76"/>
        <v>0</v>
      </c>
      <c r="Q250" s="163">
        <f t="shared" si="76"/>
        <v>0</v>
      </c>
      <c r="R250" s="163">
        <f t="shared" si="76"/>
        <v>0</v>
      </c>
      <c r="S250" s="163">
        <f t="shared" si="76"/>
        <v>0</v>
      </c>
      <c r="T250" s="163">
        <f t="shared" si="77"/>
        <v>0</v>
      </c>
      <c r="U250" s="163">
        <f t="shared" si="77"/>
        <v>0</v>
      </c>
      <c r="V250" s="163">
        <f t="shared" si="77"/>
        <v>0</v>
      </c>
      <c r="W250" s="163">
        <f t="shared" si="77"/>
        <v>0</v>
      </c>
      <c r="X250" s="163">
        <f t="shared" si="77"/>
        <v>0</v>
      </c>
      <c r="Y250" s="163">
        <f t="shared" si="77"/>
        <v>0</v>
      </c>
      <c r="Z250" s="163">
        <f t="shared" si="77"/>
        <v>0</v>
      </c>
      <c r="AA250" s="163">
        <f t="shared" si="77"/>
        <v>0</v>
      </c>
      <c r="AB250" s="163">
        <f t="shared" si="77"/>
        <v>0</v>
      </c>
      <c r="AC250" s="163">
        <f t="shared" si="77"/>
        <v>0</v>
      </c>
      <c r="AD250" s="163">
        <f t="shared" si="77"/>
        <v>0</v>
      </c>
      <c r="AE250" s="163">
        <f t="shared" si="77"/>
        <v>0</v>
      </c>
      <c r="AF250" s="176">
        <f t="shared" si="77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78"/>
        <v>0</v>
      </c>
      <c r="D251" s="163">
        <f t="shared" si="78"/>
        <v>0</v>
      </c>
      <c r="E251" s="163">
        <f t="shared" si="78"/>
        <v>0</v>
      </c>
      <c r="F251" s="163">
        <f t="shared" si="78"/>
        <v>0</v>
      </c>
      <c r="G251" s="163">
        <f t="shared" si="78"/>
        <v>0</v>
      </c>
      <c r="H251" s="163">
        <f t="shared" si="78"/>
        <v>0</v>
      </c>
      <c r="I251" s="163">
        <f t="shared" si="78"/>
        <v>0</v>
      </c>
      <c r="J251" s="163">
        <f t="shared" si="78"/>
        <v>0</v>
      </c>
      <c r="K251" s="163">
        <f t="shared" si="78"/>
        <v>0</v>
      </c>
      <c r="L251" s="163">
        <f t="shared" si="78"/>
        <v>0</v>
      </c>
      <c r="M251" s="163">
        <f t="shared" si="76"/>
        <v>0</v>
      </c>
      <c r="N251" s="163">
        <f t="shared" si="76"/>
        <v>0</v>
      </c>
      <c r="O251" s="163">
        <f t="shared" si="76"/>
        <v>0</v>
      </c>
      <c r="P251" s="163">
        <f t="shared" si="76"/>
        <v>0</v>
      </c>
      <c r="Q251" s="163">
        <f t="shared" si="76"/>
        <v>0</v>
      </c>
      <c r="R251" s="163">
        <f t="shared" si="76"/>
        <v>0</v>
      </c>
      <c r="S251" s="163">
        <f t="shared" si="76"/>
        <v>0</v>
      </c>
      <c r="T251" s="163">
        <f t="shared" si="77"/>
        <v>0</v>
      </c>
      <c r="U251" s="163">
        <f t="shared" si="77"/>
        <v>0</v>
      </c>
      <c r="V251" s="163">
        <f t="shared" si="77"/>
        <v>0</v>
      </c>
      <c r="W251" s="163">
        <f t="shared" si="77"/>
        <v>0</v>
      </c>
      <c r="X251" s="163">
        <f t="shared" si="77"/>
        <v>0</v>
      </c>
      <c r="Y251" s="163">
        <f t="shared" si="77"/>
        <v>0</v>
      </c>
      <c r="Z251" s="163">
        <f t="shared" si="77"/>
        <v>0</v>
      </c>
      <c r="AA251" s="163">
        <f t="shared" si="77"/>
        <v>0</v>
      </c>
      <c r="AB251" s="163">
        <f t="shared" si="77"/>
        <v>0</v>
      </c>
      <c r="AC251" s="163">
        <f t="shared" si="77"/>
        <v>0</v>
      </c>
      <c r="AD251" s="163">
        <f t="shared" si="77"/>
        <v>0</v>
      </c>
      <c r="AE251" s="163">
        <f t="shared" si="77"/>
        <v>0</v>
      </c>
      <c r="AF251" s="176">
        <f t="shared" si="77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78"/>
        <v>0</v>
      </c>
      <c r="D252" s="163">
        <f t="shared" si="78"/>
        <v>0</v>
      </c>
      <c r="E252" s="163">
        <f t="shared" si="78"/>
        <v>0</v>
      </c>
      <c r="F252" s="163">
        <f t="shared" si="78"/>
        <v>0</v>
      </c>
      <c r="G252" s="163">
        <f t="shared" si="78"/>
        <v>0</v>
      </c>
      <c r="H252" s="163">
        <f t="shared" si="78"/>
        <v>0</v>
      </c>
      <c r="I252" s="163">
        <f t="shared" si="78"/>
        <v>0</v>
      </c>
      <c r="J252" s="163">
        <f t="shared" si="78"/>
        <v>0</v>
      </c>
      <c r="K252" s="163">
        <f t="shared" si="78"/>
        <v>0</v>
      </c>
      <c r="L252" s="163">
        <f t="shared" si="78"/>
        <v>0</v>
      </c>
      <c r="M252" s="163">
        <f t="shared" si="76"/>
        <v>0</v>
      </c>
      <c r="N252" s="163">
        <f t="shared" si="76"/>
        <v>0</v>
      </c>
      <c r="O252" s="163">
        <f t="shared" si="76"/>
        <v>0</v>
      </c>
      <c r="P252" s="163">
        <f t="shared" si="76"/>
        <v>0</v>
      </c>
      <c r="Q252" s="163">
        <f t="shared" si="76"/>
        <v>0</v>
      </c>
      <c r="R252" s="163">
        <f t="shared" si="76"/>
        <v>0</v>
      </c>
      <c r="S252" s="163">
        <f t="shared" si="76"/>
        <v>0</v>
      </c>
      <c r="T252" s="163">
        <f t="shared" si="77"/>
        <v>0</v>
      </c>
      <c r="U252" s="163">
        <f t="shared" si="77"/>
        <v>0</v>
      </c>
      <c r="V252" s="163">
        <f t="shared" si="77"/>
        <v>0</v>
      </c>
      <c r="W252" s="163">
        <f t="shared" si="77"/>
        <v>0</v>
      </c>
      <c r="X252" s="163">
        <f t="shared" si="77"/>
        <v>0</v>
      </c>
      <c r="Y252" s="163">
        <f t="shared" si="77"/>
        <v>0</v>
      </c>
      <c r="Z252" s="163">
        <f t="shared" si="77"/>
        <v>0</v>
      </c>
      <c r="AA252" s="163">
        <f t="shared" si="77"/>
        <v>0</v>
      </c>
      <c r="AB252" s="163">
        <f t="shared" si="77"/>
        <v>0</v>
      </c>
      <c r="AC252" s="163">
        <f t="shared" si="77"/>
        <v>0</v>
      </c>
      <c r="AD252" s="163">
        <f t="shared" si="77"/>
        <v>0</v>
      </c>
      <c r="AE252" s="163">
        <f t="shared" si="77"/>
        <v>0</v>
      </c>
      <c r="AF252" s="176">
        <f t="shared" si="77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78"/>
        <v>0</v>
      </c>
      <c r="D253" s="163">
        <f t="shared" si="78"/>
        <v>0</v>
      </c>
      <c r="E253" s="163">
        <f t="shared" si="78"/>
        <v>0</v>
      </c>
      <c r="F253" s="163">
        <f t="shared" si="78"/>
        <v>0</v>
      </c>
      <c r="G253" s="163">
        <f t="shared" si="78"/>
        <v>0</v>
      </c>
      <c r="H253" s="163">
        <f t="shared" si="78"/>
        <v>0</v>
      </c>
      <c r="I253" s="163">
        <f t="shared" si="78"/>
        <v>0</v>
      </c>
      <c r="J253" s="163">
        <f t="shared" si="78"/>
        <v>0</v>
      </c>
      <c r="K253" s="163">
        <f t="shared" si="78"/>
        <v>0</v>
      </c>
      <c r="L253" s="163">
        <f t="shared" si="78"/>
        <v>0</v>
      </c>
      <c r="M253" s="163">
        <f t="shared" si="76"/>
        <v>0</v>
      </c>
      <c r="N253" s="163">
        <f t="shared" si="76"/>
        <v>0</v>
      </c>
      <c r="O253" s="163">
        <f t="shared" si="76"/>
        <v>0</v>
      </c>
      <c r="P253" s="163">
        <f t="shared" si="76"/>
        <v>0</v>
      </c>
      <c r="Q253" s="163">
        <f t="shared" si="76"/>
        <v>0</v>
      </c>
      <c r="R253" s="163">
        <f t="shared" si="76"/>
        <v>0</v>
      </c>
      <c r="S253" s="163">
        <f t="shared" si="76"/>
        <v>0</v>
      </c>
      <c r="T253" s="163">
        <f t="shared" si="77"/>
        <v>0</v>
      </c>
      <c r="U253" s="163">
        <f t="shared" si="77"/>
        <v>0</v>
      </c>
      <c r="V253" s="163">
        <f t="shared" si="77"/>
        <v>0</v>
      </c>
      <c r="W253" s="163">
        <f t="shared" si="77"/>
        <v>0</v>
      </c>
      <c r="X253" s="163">
        <f t="shared" si="77"/>
        <v>0</v>
      </c>
      <c r="Y253" s="163">
        <f t="shared" si="77"/>
        <v>0</v>
      </c>
      <c r="Z253" s="163">
        <f t="shared" si="77"/>
        <v>0</v>
      </c>
      <c r="AA253" s="163">
        <f t="shared" si="77"/>
        <v>0</v>
      </c>
      <c r="AB253" s="163">
        <f t="shared" si="77"/>
        <v>0</v>
      </c>
      <c r="AC253" s="163">
        <f t="shared" si="77"/>
        <v>0</v>
      </c>
      <c r="AD253" s="163">
        <f t="shared" si="77"/>
        <v>0</v>
      </c>
      <c r="AE253" s="163">
        <f t="shared" si="77"/>
        <v>0</v>
      </c>
      <c r="AF253" s="176">
        <f t="shared" si="77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78"/>
        <v>0</v>
      </c>
      <c r="D254" s="163">
        <f t="shared" si="78"/>
        <v>0</v>
      </c>
      <c r="E254" s="163">
        <f t="shared" si="78"/>
        <v>0</v>
      </c>
      <c r="F254" s="163">
        <f t="shared" si="78"/>
        <v>0</v>
      </c>
      <c r="G254" s="163">
        <f t="shared" si="78"/>
        <v>0</v>
      </c>
      <c r="H254" s="163">
        <f t="shared" si="78"/>
        <v>0</v>
      </c>
      <c r="I254" s="163">
        <f t="shared" si="78"/>
        <v>0</v>
      </c>
      <c r="J254" s="163">
        <f t="shared" si="78"/>
        <v>0</v>
      </c>
      <c r="K254" s="163">
        <f t="shared" si="78"/>
        <v>0</v>
      </c>
      <c r="L254" s="163">
        <f t="shared" si="78"/>
        <v>0</v>
      </c>
      <c r="M254" s="163">
        <f t="shared" si="76"/>
        <v>0</v>
      </c>
      <c r="N254" s="163">
        <f t="shared" si="76"/>
        <v>0</v>
      </c>
      <c r="O254" s="163">
        <f t="shared" si="76"/>
        <v>0</v>
      </c>
      <c r="P254" s="163">
        <f t="shared" si="76"/>
        <v>0</v>
      </c>
      <c r="Q254" s="163">
        <f t="shared" si="76"/>
        <v>0</v>
      </c>
      <c r="R254" s="163">
        <f t="shared" si="76"/>
        <v>0</v>
      </c>
      <c r="S254" s="163">
        <f t="shared" si="76"/>
        <v>0</v>
      </c>
      <c r="T254" s="163">
        <f t="shared" si="77"/>
        <v>0</v>
      </c>
      <c r="U254" s="163">
        <f t="shared" si="77"/>
        <v>0</v>
      </c>
      <c r="V254" s="163">
        <f t="shared" si="77"/>
        <v>0</v>
      </c>
      <c r="W254" s="163">
        <f t="shared" si="77"/>
        <v>0</v>
      </c>
      <c r="X254" s="163">
        <f t="shared" si="77"/>
        <v>0</v>
      </c>
      <c r="Y254" s="163">
        <f t="shared" si="77"/>
        <v>0</v>
      </c>
      <c r="Z254" s="163">
        <f t="shared" si="77"/>
        <v>0</v>
      </c>
      <c r="AA254" s="163">
        <f t="shared" si="77"/>
        <v>0</v>
      </c>
      <c r="AB254" s="163">
        <f t="shared" si="77"/>
        <v>0</v>
      </c>
      <c r="AC254" s="163">
        <f t="shared" si="77"/>
        <v>0</v>
      </c>
      <c r="AD254" s="163">
        <f t="shared" si="77"/>
        <v>0</v>
      </c>
      <c r="AE254" s="163">
        <f t="shared" si="77"/>
        <v>0</v>
      </c>
      <c r="AF254" s="176">
        <f t="shared" si="77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78"/>
        <v>0</v>
      </c>
      <c r="D255" s="163">
        <f t="shared" si="78"/>
        <v>0</v>
      </c>
      <c r="E255" s="163">
        <f t="shared" si="78"/>
        <v>0</v>
      </c>
      <c r="F255" s="163">
        <f t="shared" si="78"/>
        <v>0</v>
      </c>
      <c r="G255" s="163">
        <f t="shared" si="78"/>
        <v>0</v>
      </c>
      <c r="H255" s="163">
        <f t="shared" si="78"/>
        <v>0</v>
      </c>
      <c r="I255" s="163">
        <f t="shared" si="78"/>
        <v>0</v>
      </c>
      <c r="J255" s="163">
        <f t="shared" si="78"/>
        <v>0</v>
      </c>
      <c r="K255" s="163">
        <f t="shared" si="78"/>
        <v>0</v>
      </c>
      <c r="L255" s="163">
        <f t="shared" si="78"/>
        <v>0</v>
      </c>
      <c r="M255" s="163">
        <f t="shared" si="76"/>
        <v>0</v>
      </c>
      <c r="N255" s="163">
        <f t="shared" si="76"/>
        <v>0</v>
      </c>
      <c r="O255" s="163">
        <f t="shared" si="76"/>
        <v>0</v>
      </c>
      <c r="P255" s="163">
        <f t="shared" si="76"/>
        <v>0</v>
      </c>
      <c r="Q255" s="163">
        <f t="shared" si="76"/>
        <v>0</v>
      </c>
      <c r="R255" s="163">
        <f t="shared" si="76"/>
        <v>0</v>
      </c>
      <c r="S255" s="163">
        <f t="shared" si="76"/>
        <v>0</v>
      </c>
      <c r="T255" s="163">
        <f t="shared" si="77"/>
        <v>0</v>
      </c>
      <c r="U255" s="163">
        <f t="shared" si="77"/>
        <v>0</v>
      </c>
      <c r="V255" s="163">
        <f t="shared" si="77"/>
        <v>0</v>
      </c>
      <c r="W255" s="163">
        <f t="shared" si="77"/>
        <v>0</v>
      </c>
      <c r="X255" s="163">
        <f t="shared" si="77"/>
        <v>0</v>
      </c>
      <c r="Y255" s="163">
        <f t="shared" si="77"/>
        <v>0</v>
      </c>
      <c r="Z255" s="163">
        <f t="shared" si="77"/>
        <v>0</v>
      </c>
      <c r="AA255" s="163">
        <f t="shared" si="77"/>
        <v>0</v>
      </c>
      <c r="AB255" s="163">
        <f t="shared" si="77"/>
        <v>0</v>
      </c>
      <c r="AC255" s="163">
        <f t="shared" si="77"/>
        <v>0</v>
      </c>
      <c r="AD255" s="163">
        <f t="shared" si="77"/>
        <v>0</v>
      </c>
      <c r="AE255" s="163">
        <f t="shared" si="77"/>
        <v>0</v>
      </c>
      <c r="AF255" s="176">
        <f t="shared" si="77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78"/>
        <v>0</v>
      </c>
      <c r="D256" s="163">
        <f t="shared" si="78"/>
        <v>0</v>
      </c>
      <c r="E256" s="163">
        <f t="shared" si="78"/>
        <v>0</v>
      </c>
      <c r="F256" s="163">
        <f t="shared" si="78"/>
        <v>0</v>
      </c>
      <c r="G256" s="163">
        <f t="shared" si="78"/>
        <v>0</v>
      </c>
      <c r="H256" s="163">
        <f t="shared" si="78"/>
        <v>0</v>
      </c>
      <c r="I256" s="163">
        <f t="shared" si="78"/>
        <v>0</v>
      </c>
      <c r="J256" s="163">
        <f t="shared" si="78"/>
        <v>0</v>
      </c>
      <c r="K256" s="163">
        <f t="shared" si="78"/>
        <v>0</v>
      </c>
      <c r="L256" s="163">
        <f t="shared" si="78"/>
        <v>0</v>
      </c>
      <c r="M256" s="163">
        <f t="shared" si="76"/>
        <v>0</v>
      </c>
      <c r="N256" s="163">
        <f t="shared" si="76"/>
        <v>0</v>
      </c>
      <c r="O256" s="163">
        <f t="shared" si="76"/>
        <v>0</v>
      </c>
      <c r="P256" s="163">
        <f t="shared" si="76"/>
        <v>0</v>
      </c>
      <c r="Q256" s="163">
        <f t="shared" si="76"/>
        <v>0</v>
      </c>
      <c r="R256" s="163">
        <f t="shared" si="76"/>
        <v>0</v>
      </c>
      <c r="S256" s="163">
        <f t="shared" si="76"/>
        <v>0</v>
      </c>
      <c r="T256" s="163">
        <f t="shared" si="77"/>
        <v>0</v>
      </c>
      <c r="U256" s="163">
        <f t="shared" si="77"/>
        <v>0</v>
      </c>
      <c r="V256" s="163">
        <f t="shared" si="77"/>
        <v>0</v>
      </c>
      <c r="W256" s="163">
        <f t="shared" si="77"/>
        <v>0</v>
      </c>
      <c r="X256" s="163">
        <f t="shared" si="77"/>
        <v>0</v>
      </c>
      <c r="Y256" s="163">
        <f t="shared" si="77"/>
        <v>0</v>
      </c>
      <c r="Z256" s="163">
        <f t="shared" si="77"/>
        <v>0</v>
      </c>
      <c r="AA256" s="163">
        <f t="shared" si="77"/>
        <v>0</v>
      </c>
      <c r="AB256" s="163">
        <f t="shared" si="77"/>
        <v>0</v>
      </c>
      <c r="AC256" s="163">
        <f t="shared" si="77"/>
        <v>0</v>
      </c>
      <c r="AD256" s="163">
        <f t="shared" si="77"/>
        <v>0</v>
      </c>
      <c r="AE256" s="163">
        <f t="shared" si="77"/>
        <v>0</v>
      </c>
      <c r="AF256" s="176">
        <f t="shared" si="77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78"/>
        <v>0</v>
      </c>
      <c r="D257" s="163">
        <f t="shared" si="78"/>
        <v>0</v>
      </c>
      <c r="E257" s="163">
        <f t="shared" si="78"/>
        <v>0</v>
      </c>
      <c r="F257" s="163">
        <f t="shared" si="78"/>
        <v>0</v>
      </c>
      <c r="G257" s="163">
        <f t="shared" si="78"/>
        <v>0</v>
      </c>
      <c r="H257" s="163">
        <f t="shared" si="78"/>
        <v>0</v>
      </c>
      <c r="I257" s="163">
        <f t="shared" si="78"/>
        <v>0</v>
      </c>
      <c r="J257" s="163">
        <f t="shared" si="78"/>
        <v>0</v>
      </c>
      <c r="K257" s="163">
        <f t="shared" si="78"/>
        <v>0</v>
      </c>
      <c r="L257" s="163">
        <f t="shared" si="78"/>
        <v>0</v>
      </c>
      <c r="M257" s="163">
        <f t="shared" si="76"/>
        <v>0</v>
      </c>
      <c r="N257" s="163">
        <f t="shared" si="76"/>
        <v>0</v>
      </c>
      <c r="O257" s="163">
        <f t="shared" si="76"/>
        <v>0</v>
      </c>
      <c r="P257" s="163">
        <f t="shared" si="76"/>
        <v>0</v>
      </c>
      <c r="Q257" s="163">
        <f t="shared" si="76"/>
        <v>0</v>
      </c>
      <c r="R257" s="163">
        <f t="shared" si="76"/>
        <v>0</v>
      </c>
      <c r="S257" s="163">
        <f t="shared" si="76"/>
        <v>0</v>
      </c>
      <c r="T257" s="163">
        <f t="shared" si="77"/>
        <v>0</v>
      </c>
      <c r="U257" s="163">
        <f t="shared" si="77"/>
        <v>0</v>
      </c>
      <c r="V257" s="163">
        <f t="shared" si="77"/>
        <v>0</v>
      </c>
      <c r="W257" s="163">
        <f t="shared" si="77"/>
        <v>0</v>
      </c>
      <c r="X257" s="163">
        <f t="shared" si="77"/>
        <v>0</v>
      </c>
      <c r="Y257" s="163">
        <f t="shared" si="77"/>
        <v>0</v>
      </c>
      <c r="Z257" s="163">
        <f t="shared" si="77"/>
        <v>0</v>
      </c>
      <c r="AA257" s="163">
        <f t="shared" si="77"/>
        <v>0</v>
      </c>
      <c r="AB257" s="163">
        <f t="shared" si="77"/>
        <v>0</v>
      </c>
      <c r="AC257" s="163">
        <f t="shared" si="77"/>
        <v>0</v>
      </c>
      <c r="AD257" s="163">
        <f t="shared" si="77"/>
        <v>0</v>
      </c>
      <c r="AE257" s="163">
        <f t="shared" si="77"/>
        <v>0</v>
      </c>
      <c r="AF257" s="176">
        <f t="shared" si="77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78"/>
        <v>0</v>
      </c>
      <c r="D258" s="163">
        <f t="shared" si="78"/>
        <v>0</v>
      </c>
      <c r="E258" s="163">
        <f t="shared" si="78"/>
        <v>0</v>
      </c>
      <c r="F258" s="163">
        <f t="shared" si="78"/>
        <v>0</v>
      </c>
      <c r="G258" s="163">
        <f t="shared" si="78"/>
        <v>0</v>
      </c>
      <c r="H258" s="163">
        <f t="shared" si="78"/>
        <v>0</v>
      </c>
      <c r="I258" s="163">
        <f t="shared" si="78"/>
        <v>0</v>
      </c>
      <c r="J258" s="163">
        <f t="shared" si="78"/>
        <v>0</v>
      </c>
      <c r="K258" s="163">
        <f t="shared" si="78"/>
        <v>0</v>
      </c>
      <c r="L258" s="163">
        <f t="shared" si="78"/>
        <v>0</v>
      </c>
      <c r="M258" s="163">
        <f t="shared" si="76"/>
        <v>0</v>
      </c>
      <c r="N258" s="163">
        <f t="shared" si="76"/>
        <v>0</v>
      </c>
      <c r="O258" s="163">
        <f t="shared" si="76"/>
        <v>0</v>
      </c>
      <c r="P258" s="163">
        <f t="shared" si="76"/>
        <v>0</v>
      </c>
      <c r="Q258" s="163">
        <f t="shared" si="76"/>
        <v>0</v>
      </c>
      <c r="R258" s="163">
        <f t="shared" si="76"/>
        <v>0</v>
      </c>
      <c r="S258" s="163">
        <f t="shared" si="76"/>
        <v>0</v>
      </c>
      <c r="T258" s="163">
        <f t="shared" si="77"/>
        <v>0</v>
      </c>
      <c r="U258" s="163">
        <f t="shared" si="77"/>
        <v>0</v>
      </c>
      <c r="V258" s="163">
        <f t="shared" si="77"/>
        <v>0</v>
      </c>
      <c r="W258" s="163">
        <f t="shared" si="77"/>
        <v>0</v>
      </c>
      <c r="X258" s="163">
        <f t="shared" si="77"/>
        <v>0</v>
      </c>
      <c r="Y258" s="163">
        <f t="shared" si="77"/>
        <v>0</v>
      </c>
      <c r="Z258" s="163">
        <f t="shared" si="77"/>
        <v>0</v>
      </c>
      <c r="AA258" s="163">
        <f t="shared" si="77"/>
        <v>0</v>
      </c>
      <c r="AB258" s="163">
        <f t="shared" si="77"/>
        <v>0</v>
      </c>
      <c r="AC258" s="163">
        <f t="shared" si="77"/>
        <v>0</v>
      </c>
      <c r="AD258" s="163">
        <f t="shared" si="77"/>
        <v>0</v>
      </c>
      <c r="AE258" s="163">
        <f t="shared" si="77"/>
        <v>0</v>
      </c>
      <c r="AF258" s="176">
        <f t="shared" si="77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78"/>
        <v>0</v>
      </c>
      <c r="D259" s="163">
        <f t="shared" si="78"/>
        <v>0</v>
      </c>
      <c r="E259" s="163">
        <f t="shared" si="78"/>
        <v>0</v>
      </c>
      <c r="F259" s="163">
        <f t="shared" si="78"/>
        <v>0</v>
      </c>
      <c r="G259" s="163">
        <f t="shared" si="78"/>
        <v>0</v>
      </c>
      <c r="H259" s="163">
        <f t="shared" si="78"/>
        <v>0</v>
      </c>
      <c r="I259" s="163">
        <f t="shared" si="78"/>
        <v>0</v>
      </c>
      <c r="J259" s="163">
        <f t="shared" si="78"/>
        <v>0</v>
      </c>
      <c r="K259" s="163">
        <f t="shared" si="78"/>
        <v>0</v>
      </c>
      <c r="L259" s="163">
        <f t="shared" si="78"/>
        <v>0</v>
      </c>
      <c r="M259" s="163">
        <f t="shared" si="76"/>
        <v>0</v>
      </c>
      <c r="N259" s="163">
        <f t="shared" si="76"/>
        <v>0</v>
      </c>
      <c r="O259" s="163">
        <f t="shared" si="76"/>
        <v>0</v>
      </c>
      <c r="P259" s="163">
        <f t="shared" si="76"/>
        <v>0</v>
      </c>
      <c r="Q259" s="163">
        <f t="shared" si="76"/>
        <v>0</v>
      </c>
      <c r="R259" s="163">
        <f t="shared" si="76"/>
        <v>0</v>
      </c>
      <c r="S259" s="163">
        <f t="shared" si="76"/>
        <v>0</v>
      </c>
      <c r="T259" s="163">
        <f t="shared" si="77"/>
        <v>0</v>
      </c>
      <c r="U259" s="163">
        <f t="shared" si="77"/>
        <v>0</v>
      </c>
      <c r="V259" s="163">
        <f t="shared" si="77"/>
        <v>0</v>
      </c>
      <c r="W259" s="163">
        <f t="shared" si="77"/>
        <v>0</v>
      </c>
      <c r="X259" s="163">
        <f t="shared" si="77"/>
        <v>0</v>
      </c>
      <c r="Y259" s="163">
        <f t="shared" si="77"/>
        <v>0</v>
      </c>
      <c r="Z259" s="163">
        <f t="shared" si="77"/>
        <v>0</v>
      </c>
      <c r="AA259" s="163">
        <f t="shared" si="77"/>
        <v>0</v>
      </c>
      <c r="AB259" s="163">
        <f t="shared" si="77"/>
        <v>0</v>
      </c>
      <c r="AC259" s="163">
        <f t="shared" si="77"/>
        <v>0</v>
      </c>
      <c r="AD259" s="163">
        <f t="shared" si="77"/>
        <v>0</v>
      </c>
      <c r="AE259" s="163">
        <f t="shared" si="77"/>
        <v>0</v>
      </c>
      <c r="AF259" s="176">
        <f t="shared" si="77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78"/>
        <v>0</v>
      </c>
      <c r="D260" s="163">
        <f t="shared" si="78"/>
        <v>0</v>
      </c>
      <c r="E260" s="163">
        <f t="shared" si="78"/>
        <v>0</v>
      </c>
      <c r="F260" s="163">
        <f t="shared" si="78"/>
        <v>0</v>
      </c>
      <c r="G260" s="163">
        <f t="shared" si="78"/>
        <v>0</v>
      </c>
      <c r="H260" s="163">
        <f t="shared" si="78"/>
        <v>0</v>
      </c>
      <c r="I260" s="163">
        <f t="shared" si="78"/>
        <v>0</v>
      </c>
      <c r="J260" s="163">
        <f t="shared" si="78"/>
        <v>0</v>
      </c>
      <c r="K260" s="163">
        <f t="shared" si="78"/>
        <v>0</v>
      </c>
      <c r="L260" s="163">
        <f t="shared" si="78"/>
        <v>0</v>
      </c>
      <c r="M260" s="163">
        <f t="shared" si="76"/>
        <v>0</v>
      </c>
      <c r="N260" s="163">
        <f t="shared" si="76"/>
        <v>0</v>
      </c>
      <c r="O260" s="163">
        <f t="shared" si="76"/>
        <v>0</v>
      </c>
      <c r="P260" s="163">
        <f t="shared" si="76"/>
        <v>0</v>
      </c>
      <c r="Q260" s="163">
        <f t="shared" si="76"/>
        <v>0</v>
      </c>
      <c r="R260" s="163">
        <f t="shared" si="76"/>
        <v>0</v>
      </c>
      <c r="S260" s="163">
        <f t="shared" si="76"/>
        <v>0</v>
      </c>
      <c r="T260" s="163">
        <f t="shared" si="77"/>
        <v>0</v>
      </c>
      <c r="U260" s="163">
        <f t="shared" si="77"/>
        <v>0</v>
      </c>
      <c r="V260" s="163">
        <f t="shared" si="77"/>
        <v>0</v>
      </c>
      <c r="W260" s="163">
        <f t="shared" si="77"/>
        <v>0</v>
      </c>
      <c r="X260" s="163">
        <f t="shared" si="77"/>
        <v>0</v>
      </c>
      <c r="Y260" s="163">
        <f t="shared" si="77"/>
        <v>0</v>
      </c>
      <c r="Z260" s="163">
        <f t="shared" si="77"/>
        <v>0</v>
      </c>
      <c r="AA260" s="163">
        <f t="shared" si="77"/>
        <v>0</v>
      </c>
      <c r="AB260" s="163">
        <f t="shared" si="77"/>
        <v>0</v>
      </c>
      <c r="AC260" s="163">
        <f t="shared" si="77"/>
        <v>0</v>
      </c>
      <c r="AD260" s="163">
        <f t="shared" si="77"/>
        <v>0</v>
      </c>
      <c r="AE260" s="163">
        <f t="shared" si="77"/>
        <v>0</v>
      </c>
      <c r="AF260" s="176">
        <f t="shared" si="77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78"/>
        <v>0</v>
      </c>
      <c r="D261" s="163">
        <f t="shared" si="78"/>
        <v>0</v>
      </c>
      <c r="E261" s="163">
        <f t="shared" si="78"/>
        <v>0</v>
      </c>
      <c r="F261" s="163">
        <f t="shared" si="78"/>
        <v>0</v>
      </c>
      <c r="G261" s="163">
        <f t="shared" si="78"/>
        <v>0</v>
      </c>
      <c r="H261" s="163">
        <f t="shared" si="78"/>
        <v>0</v>
      </c>
      <c r="I261" s="163">
        <f t="shared" si="78"/>
        <v>0</v>
      </c>
      <c r="J261" s="163">
        <f t="shared" si="78"/>
        <v>0</v>
      </c>
      <c r="K261" s="163">
        <f t="shared" si="78"/>
        <v>0</v>
      </c>
      <c r="L261" s="163">
        <f t="shared" si="78"/>
        <v>0</v>
      </c>
      <c r="M261" s="163">
        <f t="shared" si="76"/>
        <v>0</v>
      </c>
      <c r="N261" s="163">
        <f t="shared" si="76"/>
        <v>0</v>
      </c>
      <c r="O261" s="163">
        <f t="shared" si="76"/>
        <v>0</v>
      </c>
      <c r="P261" s="163">
        <f t="shared" si="76"/>
        <v>0</v>
      </c>
      <c r="Q261" s="163">
        <f t="shared" si="76"/>
        <v>0</v>
      </c>
      <c r="R261" s="163">
        <f t="shared" si="76"/>
        <v>0</v>
      </c>
      <c r="S261" s="163">
        <f t="shared" si="76"/>
        <v>0</v>
      </c>
      <c r="T261" s="163">
        <f t="shared" si="77"/>
        <v>0</v>
      </c>
      <c r="U261" s="163">
        <f t="shared" si="77"/>
        <v>0</v>
      </c>
      <c r="V261" s="163">
        <f t="shared" si="77"/>
        <v>0</v>
      </c>
      <c r="W261" s="163">
        <f t="shared" si="77"/>
        <v>0</v>
      </c>
      <c r="X261" s="163">
        <f t="shared" si="77"/>
        <v>0</v>
      </c>
      <c r="Y261" s="163">
        <f t="shared" si="77"/>
        <v>0</v>
      </c>
      <c r="Z261" s="163">
        <f t="shared" si="77"/>
        <v>0</v>
      </c>
      <c r="AA261" s="163">
        <f t="shared" si="77"/>
        <v>0</v>
      </c>
      <c r="AB261" s="163">
        <f t="shared" si="77"/>
        <v>0</v>
      </c>
      <c r="AC261" s="163">
        <f t="shared" si="77"/>
        <v>0</v>
      </c>
      <c r="AD261" s="163">
        <f t="shared" si="77"/>
        <v>0</v>
      </c>
      <c r="AE261" s="163">
        <f t="shared" si="77"/>
        <v>0</v>
      </c>
      <c r="AF261" s="176">
        <f t="shared" si="77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78"/>
        <v>0</v>
      </c>
      <c r="D262" s="163">
        <f t="shared" si="78"/>
        <v>0</v>
      </c>
      <c r="E262" s="163">
        <f t="shared" si="78"/>
        <v>0</v>
      </c>
      <c r="F262" s="163">
        <f t="shared" si="78"/>
        <v>0</v>
      </c>
      <c r="G262" s="163">
        <f t="shared" si="78"/>
        <v>0</v>
      </c>
      <c r="H262" s="163">
        <f t="shared" si="78"/>
        <v>0</v>
      </c>
      <c r="I262" s="163">
        <f t="shared" si="78"/>
        <v>0</v>
      </c>
      <c r="J262" s="163">
        <f t="shared" si="78"/>
        <v>0</v>
      </c>
      <c r="K262" s="163">
        <f t="shared" si="78"/>
        <v>0</v>
      </c>
      <c r="L262" s="163">
        <f t="shared" si="78"/>
        <v>0</v>
      </c>
      <c r="M262" s="163">
        <f t="shared" si="76"/>
        <v>0</v>
      </c>
      <c r="N262" s="163">
        <f t="shared" si="76"/>
        <v>0</v>
      </c>
      <c r="O262" s="163">
        <f t="shared" si="76"/>
        <v>0</v>
      </c>
      <c r="P262" s="163">
        <f t="shared" si="76"/>
        <v>0</v>
      </c>
      <c r="Q262" s="163">
        <f t="shared" si="76"/>
        <v>0</v>
      </c>
      <c r="R262" s="163">
        <f t="shared" si="76"/>
        <v>0</v>
      </c>
      <c r="S262" s="163">
        <f t="shared" si="76"/>
        <v>0</v>
      </c>
      <c r="T262" s="163">
        <f t="shared" si="77"/>
        <v>0</v>
      </c>
      <c r="U262" s="163">
        <f t="shared" si="77"/>
        <v>0</v>
      </c>
      <c r="V262" s="163">
        <f t="shared" si="77"/>
        <v>0</v>
      </c>
      <c r="W262" s="163">
        <f t="shared" si="77"/>
        <v>0</v>
      </c>
      <c r="X262" s="163">
        <f t="shared" si="77"/>
        <v>0</v>
      </c>
      <c r="Y262" s="163">
        <f t="shared" si="77"/>
        <v>0</v>
      </c>
      <c r="Z262" s="163">
        <f t="shared" si="77"/>
        <v>0</v>
      </c>
      <c r="AA262" s="163">
        <f t="shared" si="77"/>
        <v>0</v>
      </c>
      <c r="AB262" s="163">
        <f t="shared" si="77"/>
        <v>0</v>
      </c>
      <c r="AC262" s="163">
        <f t="shared" si="77"/>
        <v>0</v>
      </c>
      <c r="AD262" s="163">
        <f t="shared" si="77"/>
        <v>0</v>
      </c>
      <c r="AE262" s="163">
        <f t="shared" si="77"/>
        <v>0</v>
      </c>
      <c r="AF262" s="176">
        <f t="shared" si="77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78"/>
        <v>0</v>
      </c>
      <c r="D263" s="163">
        <f t="shared" si="78"/>
        <v>0</v>
      </c>
      <c r="E263" s="163">
        <f t="shared" si="78"/>
        <v>0</v>
      </c>
      <c r="F263" s="163">
        <f t="shared" si="78"/>
        <v>0</v>
      </c>
      <c r="G263" s="163">
        <f t="shared" si="78"/>
        <v>0</v>
      </c>
      <c r="H263" s="163">
        <f t="shared" si="78"/>
        <v>0</v>
      </c>
      <c r="I263" s="163">
        <f t="shared" si="78"/>
        <v>0</v>
      </c>
      <c r="J263" s="163">
        <f t="shared" si="78"/>
        <v>0</v>
      </c>
      <c r="K263" s="163">
        <f t="shared" si="78"/>
        <v>0</v>
      </c>
      <c r="L263" s="163">
        <f t="shared" si="78"/>
        <v>0</v>
      </c>
      <c r="M263" s="163">
        <f t="shared" si="76"/>
        <v>0</v>
      </c>
      <c r="N263" s="163">
        <f t="shared" si="76"/>
        <v>0</v>
      </c>
      <c r="O263" s="163">
        <f t="shared" si="76"/>
        <v>0</v>
      </c>
      <c r="P263" s="163">
        <f t="shared" si="76"/>
        <v>0</v>
      </c>
      <c r="Q263" s="163">
        <f t="shared" si="76"/>
        <v>0</v>
      </c>
      <c r="R263" s="163">
        <f t="shared" si="76"/>
        <v>0</v>
      </c>
      <c r="S263" s="163">
        <f t="shared" si="76"/>
        <v>0</v>
      </c>
      <c r="T263" s="163">
        <f t="shared" si="77"/>
        <v>0</v>
      </c>
      <c r="U263" s="163">
        <f t="shared" si="77"/>
        <v>0</v>
      </c>
      <c r="V263" s="163">
        <f t="shared" si="77"/>
        <v>0</v>
      </c>
      <c r="W263" s="163">
        <f t="shared" si="77"/>
        <v>0</v>
      </c>
      <c r="X263" s="163">
        <f t="shared" si="77"/>
        <v>0</v>
      </c>
      <c r="Y263" s="163">
        <f t="shared" si="77"/>
        <v>0</v>
      </c>
      <c r="Z263" s="163">
        <f t="shared" si="77"/>
        <v>0</v>
      </c>
      <c r="AA263" s="163">
        <f t="shared" si="77"/>
        <v>0</v>
      </c>
      <c r="AB263" s="163">
        <f t="shared" si="77"/>
        <v>0</v>
      </c>
      <c r="AC263" s="163">
        <f t="shared" si="77"/>
        <v>0</v>
      </c>
      <c r="AD263" s="163">
        <f t="shared" si="77"/>
        <v>0</v>
      </c>
      <c r="AE263" s="163">
        <f t="shared" si="77"/>
        <v>0</v>
      </c>
      <c r="AF263" s="176">
        <f t="shared" si="77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78"/>
        <v>0</v>
      </c>
      <c r="D264" s="163">
        <f t="shared" si="78"/>
        <v>0</v>
      </c>
      <c r="E264" s="163">
        <f t="shared" si="78"/>
        <v>0</v>
      </c>
      <c r="F264" s="163">
        <f t="shared" si="78"/>
        <v>0</v>
      </c>
      <c r="G264" s="163">
        <f t="shared" si="78"/>
        <v>0</v>
      </c>
      <c r="H264" s="163">
        <f t="shared" si="78"/>
        <v>0</v>
      </c>
      <c r="I264" s="163">
        <f t="shared" si="78"/>
        <v>0</v>
      </c>
      <c r="J264" s="163">
        <f t="shared" si="78"/>
        <v>0</v>
      </c>
      <c r="K264" s="163">
        <f t="shared" si="78"/>
        <v>0</v>
      </c>
      <c r="L264" s="163">
        <f t="shared" si="78"/>
        <v>0</v>
      </c>
      <c r="M264" s="163">
        <f t="shared" si="76"/>
        <v>0</v>
      </c>
      <c r="N264" s="163">
        <f t="shared" si="76"/>
        <v>0</v>
      </c>
      <c r="O264" s="163">
        <f t="shared" si="76"/>
        <v>0</v>
      </c>
      <c r="P264" s="163">
        <f t="shared" si="76"/>
        <v>0</v>
      </c>
      <c r="Q264" s="163">
        <f t="shared" si="76"/>
        <v>0</v>
      </c>
      <c r="R264" s="163">
        <f t="shared" si="76"/>
        <v>0</v>
      </c>
      <c r="S264" s="163">
        <f t="shared" si="76"/>
        <v>0</v>
      </c>
      <c r="T264" s="163">
        <f t="shared" ref="T264:AF273" si="79">S264</f>
        <v>0</v>
      </c>
      <c r="U264" s="163">
        <f t="shared" si="79"/>
        <v>0</v>
      </c>
      <c r="V264" s="163">
        <f t="shared" si="79"/>
        <v>0</v>
      </c>
      <c r="W264" s="163">
        <f t="shared" si="79"/>
        <v>0</v>
      </c>
      <c r="X264" s="163">
        <f t="shared" si="79"/>
        <v>0</v>
      </c>
      <c r="Y264" s="163">
        <f t="shared" si="79"/>
        <v>0</v>
      </c>
      <c r="Z264" s="163">
        <f t="shared" si="79"/>
        <v>0</v>
      </c>
      <c r="AA264" s="163">
        <f t="shared" si="79"/>
        <v>0</v>
      </c>
      <c r="AB264" s="163">
        <f t="shared" si="79"/>
        <v>0</v>
      </c>
      <c r="AC264" s="163">
        <f t="shared" si="79"/>
        <v>0</v>
      </c>
      <c r="AD264" s="163">
        <f t="shared" si="79"/>
        <v>0</v>
      </c>
      <c r="AE264" s="163">
        <f t="shared" si="79"/>
        <v>0</v>
      </c>
      <c r="AF264" s="176">
        <f t="shared" si="79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S273" si="80">B265</f>
        <v>0</v>
      </c>
      <c r="D265" s="163">
        <f t="shared" si="80"/>
        <v>0</v>
      </c>
      <c r="E265" s="163">
        <f t="shared" si="80"/>
        <v>0</v>
      </c>
      <c r="F265" s="163">
        <f t="shared" si="80"/>
        <v>0</v>
      </c>
      <c r="G265" s="163">
        <f t="shared" si="80"/>
        <v>0</v>
      </c>
      <c r="H265" s="163">
        <f t="shared" si="80"/>
        <v>0</v>
      </c>
      <c r="I265" s="163">
        <f t="shared" si="80"/>
        <v>0</v>
      </c>
      <c r="J265" s="163">
        <f t="shared" si="80"/>
        <v>0</v>
      </c>
      <c r="K265" s="163">
        <f t="shared" si="80"/>
        <v>0</v>
      </c>
      <c r="L265" s="163">
        <f t="shared" si="80"/>
        <v>0</v>
      </c>
      <c r="M265" s="163">
        <f t="shared" si="80"/>
        <v>0</v>
      </c>
      <c r="N265" s="163">
        <f t="shared" si="80"/>
        <v>0</v>
      </c>
      <c r="O265" s="163">
        <f t="shared" si="80"/>
        <v>0</v>
      </c>
      <c r="P265" s="163">
        <f t="shared" si="80"/>
        <v>0</v>
      </c>
      <c r="Q265" s="163">
        <f t="shared" si="80"/>
        <v>0</v>
      </c>
      <c r="R265" s="163">
        <f t="shared" si="80"/>
        <v>0</v>
      </c>
      <c r="S265" s="163">
        <f t="shared" si="80"/>
        <v>0</v>
      </c>
      <c r="T265" s="163">
        <f t="shared" si="79"/>
        <v>0</v>
      </c>
      <c r="U265" s="163">
        <f t="shared" si="79"/>
        <v>0</v>
      </c>
      <c r="V265" s="163">
        <f t="shared" si="79"/>
        <v>0</v>
      </c>
      <c r="W265" s="163">
        <f t="shared" si="79"/>
        <v>0</v>
      </c>
      <c r="X265" s="163">
        <f t="shared" si="79"/>
        <v>0</v>
      </c>
      <c r="Y265" s="163">
        <f t="shared" si="79"/>
        <v>0</v>
      </c>
      <c r="Z265" s="163">
        <f t="shared" si="79"/>
        <v>0</v>
      </c>
      <c r="AA265" s="163">
        <f t="shared" si="79"/>
        <v>0</v>
      </c>
      <c r="AB265" s="163">
        <f t="shared" si="79"/>
        <v>0</v>
      </c>
      <c r="AC265" s="163">
        <f t="shared" si="79"/>
        <v>0</v>
      </c>
      <c r="AD265" s="163">
        <f t="shared" si="79"/>
        <v>0</v>
      </c>
      <c r="AE265" s="163">
        <f t="shared" si="79"/>
        <v>0</v>
      </c>
      <c r="AF265" s="176">
        <f t="shared" si="79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80"/>
        <v>0</v>
      </c>
      <c r="D266" s="163">
        <f t="shared" si="80"/>
        <v>0</v>
      </c>
      <c r="E266" s="163">
        <f t="shared" si="80"/>
        <v>0</v>
      </c>
      <c r="F266" s="163">
        <f t="shared" si="80"/>
        <v>0</v>
      </c>
      <c r="G266" s="163">
        <f t="shared" si="80"/>
        <v>0</v>
      </c>
      <c r="H266" s="163">
        <f t="shared" si="80"/>
        <v>0</v>
      </c>
      <c r="I266" s="163">
        <f t="shared" si="80"/>
        <v>0</v>
      </c>
      <c r="J266" s="163">
        <f t="shared" si="80"/>
        <v>0</v>
      </c>
      <c r="K266" s="163">
        <f t="shared" si="80"/>
        <v>0</v>
      </c>
      <c r="L266" s="163">
        <f t="shared" si="80"/>
        <v>0</v>
      </c>
      <c r="M266" s="163">
        <f t="shared" si="80"/>
        <v>0</v>
      </c>
      <c r="N266" s="163">
        <f t="shared" si="80"/>
        <v>0</v>
      </c>
      <c r="O266" s="163">
        <f t="shared" si="80"/>
        <v>0</v>
      </c>
      <c r="P266" s="163">
        <f t="shared" si="80"/>
        <v>0</v>
      </c>
      <c r="Q266" s="163">
        <f t="shared" si="80"/>
        <v>0</v>
      </c>
      <c r="R266" s="163">
        <f t="shared" si="80"/>
        <v>0</v>
      </c>
      <c r="S266" s="163">
        <f t="shared" si="80"/>
        <v>0</v>
      </c>
      <c r="T266" s="163">
        <f t="shared" si="79"/>
        <v>0</v>
      </c>
      <c r="U266" s="163">
        <f t="shared" si="79"/>
        <v>0</v>
      </c>
      <c r="V266" s="163">
        <f t="shared" si="79"/>
        <v>0</v>
      </c>
      <c r="W266" s="163">
        <f t="shared" si="79"/>
        <v>0</v>
      </c>
      <c r="X266" s="163">
        <f t="shared" si="79"/>
        <v>0</v>
      </c>
      <c r="Y266" s="163">
        <f t="shared" si="79"/>
        <v>0</v>
      </c>
      <c r="Z266" s="163">
        <f t="shared" si="79"/>
        <v>0</v>
      </c>
      <c r="AA266" s="163">
        <f t="shared" si="79"/>
        <v>0</v>
      </c>
      <c r="AB266" s="163">
        <f t="shared" si="79"/>
        <v>0</v>
      </c>
      <c r="AC266" s="163">
        <f t="shared" si="79"/>
        <v>0</v>
      </c>
      <c r="AD266" s="163">
        <f t="shared" si="79"/>
        <v>0</v>
      </c>
      <c r="AE266" s="163">
        <f t="shared" si="79"/>
        <v>0</v>
      </c>
      <c r="AF266" s="176">
        <f t="shared" si="79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80"/>
        <v>0</v>
      </c>
      <c r="D267" s="163">
        <f t="shared" si="80"/>
        <v>0</v>
      </c>
      <c r="E267" s="163">
        <f t="shared" si="80"/>
        <v>0</v>
      </c>
      <c r="F267" s="163">
        <f t="shared" si="80"/>
        <v>0</v>
      </c>
      <c r="G267" s="163">
        <f t="shared" si="80"/>
        <v>0</v>
      </c>
      <c r="H267" s="163">
        <f t="shared" si="80"/>
        <v>0</v>
      </c>
      <c r="I267" s="163">
        <f t="shared" si="80"/>
        <v>0</v>
      </c>
      <c r="J267" s="163">
        <f t="shared" si="80"/>
        <v>0</v>
      </c>
      <c r="K267" s="163">
        <f t="shared" si="80"/>
        <v>0</v>
      </c>
      <c r="L267" s="163">
        <f t="shared" si="80"/>
        <v>0</v>
      </c>
      <c r="M267" s="163">
        <f t="shared" si="80"/>
        <v>0</v>
      </c>
      <c r="N267" s="163">
        <f t="shared" si="80"/>
        <v>0</v>
      </c>
      <c r="O267" s="163">
        <f t="shared" si="80"/>
        <v>0</v>
      </c>
      <c r="P267" s="163">
        <f t="shared" si="80"/>
        <v>0</v>
      </c>
      <c r="Q267" s="163">
        <f t="shared" si="80"/>
        <v>0</v>
      </c>
      <c r="R267" s="163">
        <f t="shared" si="80"/>
        <v>0</v>
      </c>
      <c r="S267" s="163">
        <f t="shared" si="80"/>
        <v>0</v>
      </c>
      <c r="T267" s="163">
        <f t="shared" si="79"/>
        <v>0</v>
      </c>
      <c r="U267" s="163">
        <f t="shared" si="79"/>
        <v>0</v>
      </c>
      <c r="V267" s="163">
        <f t="shared" si="79"/>
        <v>0</v>
      </c>
      <c r="W267" s="163">
        <f t="shared" si="79"/>
        <v>0</v>
      </c>
      <c r="X267" s="163">
        <f t="shared" si="79"/>
        <v>0</v>
      </c>
      <c r="Y267" s="163">
        <f t="shared" si="79"/>
        <v>0</v>
      </c>
      <c r="Z267" s="163">
        <f t="shared" si="79"/>
        <v>0</v>
      </c>
      <c r="AA267" s="163">
        <f t="shared" si="79"/>
        <v>0</v>
      </c>
      <c r="AB267" s="163">
        <f t="shared" si="79"/>
        <v>0</v>
      </c>
      <c r="AC267" s="163">
        <f t="shared" si="79"/>
        <v>0</v>
      </c>
      <c r="AD267" s="163">
        <f t="shared" si="79"/>
        <v>0</v>
      </c>
      <c r="AE267" s="163">
        <f t="shared" si="79"/>
        <v>0</v>
      </c>
      <c r="AF267" s="176">
        <f t="shared" si="79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80"/>
        <v>0</v>
      </c>
      <c r="D268" s="163">
        <f t="shared" si="80"/>
        <v>0</v>
      </c>
      <c r="E268" s="163">
        <f t="shared" si="80"/>
        <v>0</v>
      </c>
      <c r="F268" s="163">
        <f t="shared" si="80"/>
        <v>0</v>
      </c>
      <c r="G268" s="163">
        <f t="shared" si="80"/>
        <v>0</v>
      </c>
      <c r="H268" s="163">
        <f t="shared" si="80"/>
        <v>0</v>
      </c>
      <c r="I268" s="163">
        <f t="shared" si="80"/>
        <v>0</v>
      </c>
      <c r="J268" s="163">
        <f t="shared" si="80"/>
        <v>0</v>
      </c>
      <c r="K268" s="163">
        <f t="shared" si="80"/>
        <v>0</v>
      </c>
      <c r="L268" s="163">
        <f t="shared" si="80"/>
        <v>0</v>
      </c>
      <c r="M268" s="163">
        <f t="shared" si="80"/>
        <v>0</v>
      </c>
      <c r="N268" s="163">
        <f t="shared" si="80"/>
        <v>0</v>
      </c>
      <c r="O268" s="163">
        <f t="shared" si="80"/>
        <v>0</v>
      </c>
      <c r="P268" s="163">
        <f t="shared" si="80"/>
        <v>0</v>
      </c>
      <c r="Q268" s="163">
        <f t="shared" si="80"/>
        <v>0</v>
      </c>
      <c r="R268" s="163">
        <f t="shared" si="80"/>
        <v>0</v>
      </c>
      <c r="S268" s="163">
        <f t="shared" si="80"/>
        <v>0</v>
      </c>
      <c r="T268" s="163">
        <f t="shared" si="79"/>
        <v>0</v>
      </c>
      <c r="U268" s="163">
        <f t="shared" si="79"/>
        <v>0</v>
      </c>
      <c r="V268" s="163">
        <f t="shared" si="79"/>
        <v>0</v>
      </c>
      <c r="W268" s="163">
        <f t="shared" si="79"/>
        <v>0</v>
      </c>
      <c r="X268" s="163">
        <f t="shared" si="79"/>
        <v>0</v>
      </c>
      <c r="Y268" s="163">
        <f t="shared" si="79"/>
        <v>0</v>
      </c>
      <c r="Z268" s="163">
        <f t="shared" si="79"/>
        <v>0</v>
      </c>
      <c r="AA268" s="163">
        <f t="shared" si="79"/>
        <v>0</v>
      </c>
      <c r="AB268" s="163">
        <f t="shared" si="79"/>
        <v>0</v>
      </c>
      <c r="AC268" s="163">
        <f t="shared" si="79"/>
        <v>0</v>
      </c>
      <c r="AD268" s="163">
        <f t="shared" si="79"/>
        <v>0</v>
      </c>
      <c r="AE268" s="163">
        <f t="shared" si="79"/>
        <v>0</v>
      </c>
      <c r="AF268" s="176">
        <f t="shared" si="79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80"/>
        <v>0</v>
      </c>
      <c r="D269" s="163">
        <f t="shared" si="80"/>
        <v>0</v>
      </c>
      <c r="E269" s="163">
        <f t="shared" si="80"/>
        <v>0</v>
      </c>
      <c r="F269" s="163">
        <f t="shared" si="80"/>
        <v>0</v>
      </c>
      <c r="G269" s="163">
        <f t="shared" si="80"/>
        <v>0</v>
      </c>
      <c r="H269" s="163">
        <f t="shared" si="80"/>
        <v>0</v>
      </c>
      <c r="I269" s="163">
        <f t="shared" si="80"/>
        <v>0</v>
      </c>
      <c r="J269" s="163">
        <f t="shared" si="80"/>
        <v>0</v>
      </c>
      <c r="K269" s="163">
        <f t="shared" si="80"/>
        <v>0</v>
      </c>
      <c r="L269" s="163">
        <f t="shared" si="80"/>
        <v>0</v>
      </c>
      <c r="M269" s="163">
        <f t="shared" si="80"/>
        <v>0</v>
      </c>
      <c r="N269" s="163">
        <f t="shared" si="80"/>
        <v>0</v>
      </c>
      <c r="O269" s="163">
        <f t="shared" si="80"/>
        <v>0</v>
      </c>
      <c r="P269" s="163">
        <f t="shared" si="80"/>
        <v>0</v>
      </c>
      <c r="Q269" s="163">
        <f t="shared" si="80"/>
        <v>0</v>
      </c>
      <c r="R269" s="163">
        <f t="shared" si="80"/>
        <v>0</v>
      </c>
      <c r="S269" s="163">
        <f t="shared" si="80"/>
        <v>0</v>
      </c>
      <c r="T269" s="163">
        <f t="shared" si="79"/>
        <v>0</v>
      </c>
      <c r="U269" s="163">
        <f t="shared" si="79"/>
        <v>0</v>
      </c>
      <c r="V269" s="163">
        <f t="shared" si="79"/>
        <v>0</v>
      </c>
      <c r="W269" s="163">
        <f t="shared" si="79"/>
        <v>0</v>
      </c>
      <c r="X269" s="163">
        <f t="shared" si="79"/>
        <v>0</v>
      </c>
      <c r="Y269" s="163">
        <f t="shared" si="79"/>
        <v>0</v>
      </c>
      <c r="Z269" s="163">
        <f t="shared" si="79"/>
        <v>0</v>
      </c>
      <c r="AA269" s="163">
        <f t="shared" si="79"/>
        <v>0</v>
      </c>
      <c r="AB269" s="163">
        <f t="shared" si="79"/>
        <v>0</v>
      </c>
      <c r="AC269" s="163">
        <f t="shared" si="79"/>
        <v>0</v>
      </c>
      <c r="AD269" s="163">
        <f t="shared" si="79"/>
        <v>0</v>
      </c>
      <c r="AE269" s="163">
        <f t="shared" si="79"/>
        <v>0</v>
      </c>
      <c r="AF269" s="176">
        <f t="shared" si="79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80"/>
        <v>0</v>
      </c>
      <c r="D270" s="163">
        <f t="shared" si="80"/>
        <v>0</v>
      </c>
      <c r="E270" s="163">
        <f t="shared" si="80"/>
        <v>0</v>
      </c>
      <c r="F270" s="163">
        <f t="shared" si="80"/>
        <v>0</v>
      </c>
      <c r="G270" s="163">
        <f t="shared" si="80"/>
        <v>0</v>
      </c>
      <c r="H270" s="163">
        <f t="shared" si="80"/>
        <v>0</v>
      </c>
      <c r="I270" s="163">
        <f t="shared" si="80"/>
        <v>0</v>
      </c>
      <c r="J270" s="163">
        <f t="shared" si="80"/>
        <v>0</v>
      </c>
      <c r="K270" s="163">
        <f t="shared" si="80"/>
        <v>0</v>
      </c>
      <c r="L270" s="163">
        <f t="shared" si="80"/>
        <v>0</v>
      </c>
      <c r="M270" s="163">
        <f t="shared" si="80"/>
        <v>0</v>
      </c>
      <c r="N270" s="163">
        <f t="shared" si="80"/>
        <v>0</v>
      </c>
      <c r="O270" s="163">
        <f t="shared" si="80"/>
        <v>0</v>
      </c>
      <c r="P270" s="163">
        <f t="shared" si="80"/>
        <v>0</v>
      </c>
      <c r="Q270" s="163">
        <f t="shared" si="80"/>
        <v>0</v>
      </c>
      <c r="R270" s="163">
        <f t="shared" si="80"/>
        <v>0</v>
      </c>
      <c r="S270" s="163">
        <f t="shared" si="80"/>
        <v>0</v>
      </c>
      <c r="T270" s="163">
        <f t="shared" si="79"/>
        <v>0</v>
      </c>
      <c r="U270" s="163">
        <f t="shared" si="79"/>
        <v>0</v>
      </c>
      <c r="V270" s="163">
        <f t="shared" si="79"/>
        <v>0</v>
      </c>
      <c r="W270" s="163">
        <f t="shared" si="79"/>
        <v>0</v>
      </c>
      <c r="X270" s="163">
        <f t="shared" si="79"/>
        <v>0</v>
      </c>
      <c r="Y270" s="163">
        <f t="shared" si="79"/>
        <v>0</v>
      </c>
      <c r="Z270" s="163">
        <f t="shared" si="79"/>
        <v>0</v>
      </c>
      <c r="AA270" s="163">
        <f t="shared" si="79"/>
        <v>0</v>
      </c>
      <c r="AB270" s="163">
        <f t="shared" si="79"/>
        <v>0</v>
      </c>
      <c r="AC270" s="163">
        <f t="shared" si="79"/>
        <v>0</v>
      </c>
      <c r="AD270" s="163">
        <f t="shared" si="79"/>
        <v>0</v>
      </c>
      <c r="AE270" s="163">
        <f t="shared" si="79"/>
        <v>0</v>
      </c>
      <c r="AF270" s="176">
        <f t="shared" si="79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80"/>
        <v>0</v>
      </c>
      <c r="D271" s="163">
        <f t="shared" si="80"/>
        <v>0</v>
      </c>
      <c r="E271" s="163">
        <f t="shared" si="80"/>
        <v>0</v>
      </c>
      <c r="F271" s="163">
        <f t="shared" si="80"/>
        <v>0</v>
      </c>
      <c r="G271" s="163">
        <f t="shared" si="80"/>
        <v>0</v>
      </c>
      <c r="H271" s="163">
        <f t="shared" si="80"/>
        <v>0</v>
      </c>
      <c r="I271" s="163">
        <f t="shared" si="80"/>
        <v>0</v>
      </c>
      <c r="J271" s="163">
        <f t="shared" si="80"/>
        <v>0</v>
      </c>
      <c r="K271" s="163">
        <f t="shared" si="80"/>
        <v>0</v>
      </c>
      <c r="L271" s="163">
        <f t="shared" si="80"/>
        <v>0</v>
      </c>
      <c r="M271" s="163">
        <f t="shared" si="80"/>
        <v>0</v>
      </c>
      <c r="N271" s="163">
        <f t="shared" si="80"/>
        <v>0</v>
      </c>
      <c r="O271" s="163">
        <f t="shared" si="80"/>
        <v>0</v>
      </c>
      <c r="P271" s="163">
        <f t="shared" si="80"/>
        <v>0</v>
      </c>
      <c r="Q271" s="163">
        <f t="shared" si="80"/>
        <v>0</v>
      </c>
      <c r="R271" s="163">
        <f t="shared" si="80"/>
        <v>0</v>
      </c>
      <c r="S271" s="163">
        <f t="shared" si="80"/>
        <v>0</v>
      </c>
      <c r="T271" s="163">
        <f t="shared" si="79"/>
        <v>0</v>
      </c>
      <c r="U271" s="163">
        <f t="shared" si="79"/>
        <v>0</v>
      </c>
      <c r="V271" s="163">
        <f t="shared" si="79"/>
        <v>0</v>
      </c>
      <c r="W271" s="163">
        <f t="shared" si="79"/>
        <v>0</v>
      </c>
      <c r="X271" s="163">
        <f t="shared" si="79"/>
        <v>0</v>
      </c>
      <c r="Y271" s="163">
        <f t="shared" si="79"/>
        <v>0</v>
      </c>
      <c r="Z271" s="163">
        <f t="shared" si="79"/>
        <v>0</v>
      </c>
      <c r="AA271" s="163">
        <f t="shared" si="79"/>
        <v>0</v>
      </c>
      <c r="AB271" s="163">
        <f t="shared" si="79"/>
        <v>0</v>
      </c>
      <c r="AC271" s="163">
        <f t="shared" si="79"/>
        <v>0</v>
      </c>
      <c r="AD271" s="163">
        <f t="shared" si="79"/>
        <v>0</v>
      </c>
      <c r="AE271" s="163">
        <f t="shared" si="79"/>
        <v>0</v>
      </c>
      <c r="AF271" s="176">
        <f t="shared" si="79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80"/>
        <v>0</v>
      </c>
      <c r="D272" s="163">
        <f t="shared" si="80"/>
        <v>0</v>
      </c>
      <c r="E272" s="163">
        <f t="shared" si="80"/>
        <v>0</v>
      </c>
      <c r="F272" s="163">
        <f t="shared" si="80"/>
        <v>0</v>
      </c>
      <c r="G272" s="163">
        <f t="shared" si="80"/>
        <v>0</v>
      </c>
      <c r="H272" s="163">
        <f t="shared" si="80"/>
        <v>0</v>
      </c>
      <c r="I272" s="163">
        <f t="shared" si="80"/>
        <v>0</v>
      </c>
      <c r="J272" s="163">
        <f t="shared" si="80"/>
        <v>0</v>
      </c>
      <c r="K272" s="163">
        <f t="shared" si="80"/>
        <v>0</v>
      </c>
      <c r="L272" s="163">
        <f t="shared" si="80"/>
        <v>0</v>
      </c>
      <c r="M272" s="163">
        <f t="shared" si="80"/>
        <v>0</v>
      </c>
      <c r="N272" s="163">
        <f t="shared" si="80"/>
        <v>0</v>
      </c>
      <c r="O272" s="163">
        <f t="shared" si="80"/>
        <v>0</v>
      </c>
      <c r="P272" s="163">
        <f t="shared" si="80"/>
        <v>0</v>
      </c>
      <c r="Q272" s="163">
        <f t="shared" si="80"/>
        <v>0</v>
      </c>
      <c r="R272" s="163">
        <f t="shared" si="80"/>
        <v>0</v>
      </c>
      <c r="S272" s="163">
        <f t="shared" si="80"/>
        <v>0</v>
      </c>
      <c r="T272" s="163">
        <f t="shared" si="79"/>
        <v>0</v>
      </c>
      <c r="U272" s="163">
        <f t="shared" si="79"/>
        <v>0</v>
      </c>
      <c r="V272" s="163">
        <f t="shared" si="79"/>
        <v>0</v>
      </c>
      <c r="W272" s="163">
        <f t="shared" si="79"/>
        <v>0</v>
      </c>
      <c r="X272" s="163">
        <f t="shared" si="79"/>
        <v>0</v>
      </c>
      <c r="Y272" s="163">
        <f t="shared" si="79"/>
        <v>0</v>
      </c>
      <c r="Z272" s="163">
        <f t="shared" si="79"/>
        <v>0</v>
      </c>
      <c r="AA272" s="163">
        <f t="shared" si="79"/>
        <v>0</v>
      </c>
      <c r="AB272" s="163">
        <f t="shared" si="79"/>
        <v>0</v>
      </c>
      <c r="AC272" s="163">
        <f t="shared" si="79"/>
        <v>0</v>
      </c>
      <c r="AD272" s="163">
        <f t="shared" si="79"/>
        <v>0</v>
      </c>
      <c r="AE272" s="163">
        <f t="shared" si="79"/>
        <v>0</v>
      </c>
      <c r="AF272" s="176">
        <f t="shared" si="79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80"/>
        <v>0</v>
      </c>
      <c r="D273" s="179">
        <f t="shared" si="80"/>
        <v>0</v>
      </c>
      <c r="E273" s="179">
        <f t="shared" si="80"/>
        <v>0</v>
      </c>
      <c r="F273" s="179">
        <f t="shared" si="80"/>
        <v>0</v>
      </c>
      <c r="G273" s="179">
        <f t="shared" si="80"/>
        <v>0</v>
      </c>
      <c r="H273" s="179">
        <f t="shared" si="80"/>
        <v>0</v>
      </c>
      <c r="I273" s="179">
        <f t="shared" si="80"/>
        <v>0</v>
      </c>
      <c r="J273" s="179">
        <f t="shared" si="80"/>
        <v>0</v>
      </c>
      <c r="K273" s="179">
        <f t="shared" si="80"/>
        <v>0</v>
      </c>
      <c r="L273" s="179">
        <f t="shared" si="80"/>
        <v>0</v>
      </c>
      <c r="M273" s="179">
        <f t="shared" si="80"/>
        <v>0</v>
      </c>
      <c r="N273" s="179">
        <f t="shared" si="80"/>
        <v>0</v>
      </c>
      <c r="O273" s="179">
        <f t="shared" si="80"/>
        <v>0</v>
      </c>
      <c r="P273" s="179">
        <f t="shared" si="80"/>
        <v>0</v>
      </c>
      <c r="Q273" s="179">
        <f t="shared" si="80"/>
        <v>0</v>
      </c>
      <c r="R273" s="179">
        <f t="shared" si="80"/>
        <v>0</v>
      </c>
      <c r="S273" s="179">
        <f t="shared" si="80"/>
        <v>0</v>
      </c>
      <c r="T273" s="179">
        <f t="shared" si="79"/>
        <v>0</v>
      </c>
      <c r="U273" s="179">
        <f t="shared" si="79"/>
        <v>0</v>
      </c>
      <c r="V273" s="179">
        <f t="shared" si="79"/>
        <v>0</v>
      </c>
      <c r="W273" s="179">
        <f t="shared" si="79"/>
        <v>0</v>
      </c>
      <c r="X273" s="179">
        <f t="shared" si="79"/>
        <v>0</v>
      </c>
      <c r="Y273" s="179">
        <f t="shared" si="79"/>
        <v>0</v>
      </c>
      <c r="Z273" s="179">
        <f t="shared" si="79"/>
        <v>0</v>
      </c>
      <c r="AA273" s="179">
        <f t="shared" si="79"/>
        <v>0</v>
      </c>
      <c r="AB273" s="179">
        <f t="shared" si="79"/>
        <v>0</v>
      </c>
      <c r="AC273" s="179">
        <f t="shared" si="79"/>
        <v>0</v>
      </c>
      <c r="AD273" s="179">
        <f t="shared" si="79"/>
        <v>0</v>
      </c>
      <c r="AE273" s="179">
        <f t="shared" si="79"/>
        <v>0</v>
      </c>
      <c r="AF273" s="180">
        <f t="shared" si="79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81">SUM(B169:B273)</f>
        <v>0</v>
      </c>
      <c r="C274" s="182">
        <f t="shared" si="81"/>
        <v>0</v>
      </c>
      <c r="D274" s="182">
        <f t="shared" si="81"/>
        <v>0</v>
      </c>
      <c r="E274" s="182">
        <f t="shared" si="81"/>
        <v>0</v>
      </c>
      <c r="F274" s="182">
        <f t="shared" si="81"/>
        <v>0</v>
      </c>
      <c r="G274" s="182">
        <f t="shared" si="81"/>
        <v>0</v>
      </c>
      <c r="H274" s="182">
        <f t="shared" si="81"/>
        <v>0</v>
      </c>
      <c r="I274" s="182">
        <f t="shared" si="81"/>
        <v>0</v>
      </c>
      <c r="J274" s="182">
        <f t="shared" si="81"/>
        <v>0</v>
      </c>
      <c r="K274" s="182">
        <f t="shared" si="81"/>
        <v>0</v>
      </c>
      <c r="L274" s="182">
        <f t="shared" si="81"/>
        <v>0</v>
      </c>
      <c r="M274" s="182">
        <f t="shared" ref="M274:S274" si="82">SUM(M169:M273)</f>
        <v>0</v>
      </c>
      <c r="N274" s="182">
        <f t="shared" si="82"/>
        <v>0</v>
      </c>
      <c r="O274" s="182">
        <f t="shared" si="82"/>
        <v>0</v>
      </c>
      <c r="P274" s="182">
        <f t="shared" si="82"/>
        <v>0</v>
      </c>
      <c r="Q274" s="182">
        <f t="shared" si="82"/>
        <v>0</v>
      </c>
      <c r="R274" s="182">
        <f t="shared" si="82"/>
        <v>0</v>
      </c>
      <c r="S274" s="182">
        <f t="shared" si="82"/>
        <v>0</v>
      </c>
      <c r="T274" s="182">
        <f t="shared" si="81"/>
        <v>0</v>
      </c>
      <c r="U274" s="182">
        <f t="shared" si="81"/>
        <v>0</v>
      </c>
      <c r="V274" s="182">
        <f t="shared" si="81"/>
        <v>0</v>
      </c>
      <c r="W274" s="182">
        <f t="shared" si="81"/>
        <v>0</v>
      </c>
      <c r="X274" s="182">
        <f t="shared" si="81"/>
        <v>0</v>
      </c>
      <c r="Y274" s="182">
        <f t="shared" si="81"/>
        <v>0</v>
      </c>
      <c r="Z274" s="182">
        <f t="shared" si="81"/>
        <v>0</v>
      </c>
      <c r="AA274" s="182">
        <f t="shared" si="81"/>
        <v>0</v>
      </c>
      <c r="AB274" s="182">
        <f t="shared" si="81"/>
        <v>0</v>
      </c>
      <c r="AC274" s="182">
        <f t="shared" si="81"/>
        <v>0</v>
      </c>
      <c r="AD274" s="182">
        <f t="shared" si="81"/>
        <v>0</v>
      </c>
      <c r="AE274" s="182">
        <f t="shared" si="81"/>
        <v>0</v>
      </c>
      <c r="AF274" s="183">
        <f t="shared" si="81"/>
        <v>0</v>
      </c>
      <c r="AG274" s="184">
        <f t="shared" si="8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156" priority="32">
      <formula>$AH11=0</formula>
    </cfRule>
  </conditionalFormatting>
  <conditionalFormatting sqref="A101:A102">
    <cfRule type="expression" dxfId="3155" priority="200">
      <formula>$AH106=0</formula>
    </cfRule>
  </conditionalFormatting>
  <conditionalFormatting sqref="A103:A107">
    <cfRule type="expression" dxfId="3154" priority="148">
      <formula>$AH102=0</formula>
    </cfRule>
  </conditionalFormatting>
  <conditionalFormatting sqref="A160:A167">
    <cfRule type="expression" dxfId="3153" priority="201">
      <formula>$AH267=0</formula>
    </cfRule>
  </conditionalFormatting>
  <conditionalFormatting sqref="A168:A275">
    <cfRule type="expression" dxfId="3152" priority="71">
      <formula>$AH168=0</formula>
    </cfRule>
  </conditionalFormatting>
  <conditionalFormatting sqref="B8">
    <cfRule type="expression" dxfId="3151" priority="196">
      <formula>AND(C$9&gt;=14/24,C$9&lt;20/24)</formula>
    </cfRule>
    <cfRule type="expression" dxfId="3150" priority="197">
      <formula>AND(C$9&gt;=8/24,C$9&lt;14/24)</formula>
    </cfRule>
    <cfRule type="expression" dxfId="3149" priority="198">
      <formula>C$9&lt;8/24</formula>
    </cfRule>
    <cfRule type="expression" dxfId="3148" priority="199">
      <formula>C$9&gt;=20/24</formula>
    </cfRule>
  </conditionalFormatting>
  <conditionalFormatting sqref="B9:AF10 C93:AF115 C117:AF134 C137:AF159">
    <cfRule type="expression" dxfId="3147" priority="113">
      <formula>B$9&gt;=20/24</formula>
    </cfRule>
  </conditionalFormatting>
  <conditionalFormatting sqref="B9:AF10 C93:AF115 C117:AF134 C137:AF159">
    <cfRule type="expression" dxfId="3146" priority="114">
      <formula>AND(B$9&gt;=14/24,B$9&lt;20/24)</formula>
    </cfRule>
    <cfRule type="expression" dxfId="3145" priority="115">
      <formula>AND(B$9&gt;=8/24,B$9&lt;14/24)</formula>
    </cfRule>
    <cfRule type="expression" dxfId="3144" priority="116">
      <formula>B$9&lt;8/24</formula>
    </cfRule>
  </conditionalFormatting>
  <conditionalFormatting sqref="G70:AF70">
    <cfRule type="expression" dxfId="3143" priority="46">
      <formula>G$9&gt;=20/24</formula>
    </cfRule>
    <cfRule type="expression" dxfId="3142" priority="47">
      <formula>AND(G$9&gt;=14/24,G$9&lt;20/24)</formula>
    </cfRule>
    <cfRule type="expression" dxfId="3141" priority="48">
      <formula>AND(G$9&gt;=8/24,G$9&lt;14/24)</formula>
    </cfRule>
  </conditionalFormatting>
  <conditionalFormatting sqref="G70:AF70">
    <cfRule type="expression" dxfId="3140" priority="121">
      <formula>G$9&lt;8/24</formula>
    </cfRule>
  </conditionalFormatting>
  <conditionalFormatting sqref="K72:AF72">
    <cfRule type="expression" dxfId="3139" priority="37">
      <formula>K72&gt;$AG72*1</formula>
    </cfRule>
  </conditionalFormatting>
  <conditionalFormatting sqref="C161:AF167">
    <cfRule type="expression" dxfId="3138" priority="72">
      <formula>C$9&gt;=20/24</formula>
    </cfRule>
    <cfRule type="expression" dxfId="3137" priority="73">
      <formula>AND(C$9&gt;=14/24,C$9&lt;20/24)</formula>
    </cfRule>
    <cfRule type="expression" dxfId="3136" priority="74">
      <formula>AND(C$9&gt;=8/24,C$9&lt;14/24)</formula>
    </cfRule>
    <cfRule type="expression" dxfId="3135" priority="75">
      <formula>C$9&lt;8/24</formula>
    </cfRule>
  </conditionalFormatting>
  <conditionalFormatting sqref="C169:AF274">
    <cfRule type="expression" dxfId="3134" priority="33">
      <formula>C$9&gt;=20/24</formula>
    </cfRule>
    <cfRule type="expression" dxfId="3133" priority="34">
      <formula>AND(C$9&gt;=14/24,C$9&lt;20/24)</formula>
    </cfRule>
    <cfRule type="expression" dxfId="3132" priority="35">
      <formula>AND(C$9&gt;=8/24,C$9&lt;14/24)</formula>
    </cfRule>
    <cfRule type="expression" dxfId="3131" priority="36">
      <formula>C$9&lt;8/24</formula>
    </cfRule>
  </conditionalFormatting>
  <conditionalFormatting sqref="AG78 AG96 C91:AF96 G71:AG71">
    <cfRule type="expression" dxfId="3130" priority="112">
      <formula>C71&gt;$AG71*1</formula>
    </cfRule>
  </conditionalFormatting>
  <conditionalFormatting sqref="K72:AF72">
    <cfRule type="expression" dxfId="3129" priority="132">
      <formula>K$9&gt;=20/24</formula>
    </cfRule>
    <cfRule type="expression" dxfId="3128" priority="133">
      <formula>AND(K$9&gt;=14/24,K$9&lt;20/24)</formula>
    </cfRule>
    <cfRule type="expression" dxfId="3127" priority="134">
      <formula>AND(K$9&gt;=8/24,K$9&lt;14/24)</formula>
    </cfRule>
    <cfRule type="expression" dxfId="3126" priority="135">
      <formula>K$9&lt;8/24</formula>
    </cfRule>
  </conditionalFormatting>
  <conditionalFormatting sqref="M8 S8 AB8">
    <cfRule type="expression" dxfId="3125" priority="189">
      <formula>AND(N$9&gt;=14/24,N$9&lt;20/24)</formula>
    </cfRule>
    <cfRule type="expression" dxfId="3124" priority="190">
      <formula>AND(N$9&gt;=8/24,N$9&lt;14/24)</formula>
    </cfRule>
    <cfRule type="expression" dxfId="3123" priority="191">
      <formula>N$9&lt;8/24</formula>
    </cfRule>
  </conditionalFormatting>
  <conditionalFormatting sqref="O3:P3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122" priority="188">
      <formula>N$9&gt;=20/24</formula>
    </cfRule>
  </conditionalFormatting>
  <conditionalFormatting sqref="S8">
    <cfRule type="expression" dxfId="3121" priority="179">
      <formula>U$9&gt;=20/24</formula>
    </cfRule>
    <cfRule type="expression" dxfId="3120" priority="180">
      <formula>AND(U$9&gt;=14/24,U$9&lt;20/24)</formula>
    </cfRule>
    <cfRule type="expression" dxfId="3119" priority="181">
      <formula>AND(U$9&gt;=8/24,U$9&lt;14/24)</formula>
    </cfRule>
    <cfRule type="expression" dxfId="3118" priority="182">
      <formula>U$9&lt;8/24</formula>
    </cfRule>
  </conditionalFormatting>
  <conditionalFormatting sqref="V3 AB3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G70:AF70">
    <cfRule type="expression" dxfId="3117" priority="126">
      <formula>G70&gt;$AG70</formula>
    </cfRule>
  </conditionalFormatting>
  <conditionalFormatting sqref="AB8">
    <cfRule type="expression" dxfId="3116" priority="175">
      <formula>AD$9&gt;=20/24</formula>
    </cfRule>
    <cfRule type="expression" dxfId="3115" priority="176">
      <formula>AND(AD$9&gt;=14/24,AD$9&lt;20/24)</formula>
    </cfRule>
    <cfRule type="expression" dxfId="3114" priority="177">
      <formula>AND(AD$9&gt;=8/24,AD$9&lt;14/24)</formula>
    </cfRule>
    <cfRule type="expression" dxfId="3113" priority="178">
      <formula>AD$9&lt;8/24</formula>
    </cfRule>
  </conditionalFormatting>
  <conditionalFormatting sqref="AG78">
    <cfRule type="expression" dxfId="3112" priority="154">
      <formula>AG$9&gt;=20/24</formula>
    </cfRule>
    <cfRule type="expression" dxfId="3111" priority="155">
      <formula>AND(AG$9&gt;=14/24,AG$9&lt;20/24)</formula>
    </cfRule>
    <cfRule type="expression" dxfId="3110" priority="156">
      <formula>AND(AG$9&gt;=8/24,AG$9&lt;14/24)</formula>
    </cfRule>
    <cfRule type="expression" dxfId="3109" priority="157">
      <formula>AG$9&lt;8/24</formula>
    </cfRule>
  </conditionalFormatting>
  <conditionalFormatting sqref="AG91:AG92">
    <cfRule type="expression" dxfId="3108" priority="149">
      <formula>AG91&gt;$AG91</formula>
    </cfRule>
  </conditionalFormatting>
  <conditionalFormatting sqref="AG96">
    <cfRule type="expression" dxfId="3107" priority="150">
      <formula>AG$9&gt;=20/24</formula>
    </cfRule>
    <cfRule type="expression" dxfId="3106" priority="151">
      <formula>AND(AG$9&gt;=14/24,AG$9&lt;20/24)</formula>
    </cfRule>
    <cfRule type="expression" dxfId="3105" priority="152">
      <formula>AND(AG$9&gt;=8/24,AG$9&lt;14/24)</formula>
    </cfRule>
    <cfRule type="expression" dxfId="3104" priority="153">
      <formula>AG$9&lt;8/24</formula>
    </cfRule>
  </conditionalFormatting>
  <conditionalFormatting sqref="AG113">
    <cfRule type="expression" dxfId="3103" priority="171">
      <formula>AG$9&gt;=20/24</formula>
    </cfRule>
    <cfRule type="expression" dxfId="3102" priority="172">
      <formula>AND(AG$9&gt;=14/24,AG$9&lt;20/24)</formula>
    </cfRule>
    <cfRule type="expression" dxfId="3101" priority="173">
      <formula>AND(AG$9&gt;=8/24,AG$9&lt;14/24)</formula>
    </cfRule>
    <cfRule type="expression" dxfId="3100" priority="174">
      <formula>AG$9&lt;8/24</formula>
    </cfRule>
  </conditionalFormatting>
  <conditionalFormatting sqref="AH8:AI10">
    <cfRule type="expression" dxfId="3099" priority="62">
      <formula>AH$9&gt;=20/24</formula>
    </cfRule>
    <cfRule type="expression" dxfId="3098" priority="63">
      <formula>AND(AH$9&gt;=14/24,AH$9&lt;20/24)</formula>
    </cfRule>
    <cfRule type="expression" dxfId="3097" priority="64">
      <formula>AND(AH$9&gt;=8/24,AH$9&lt;14/24)</formula>
    </cfRule>
    <cfRule type="expression" dxfId="3096" priority="65">
      <formula>AH$9&lt;8/24</formula>
    </cfRule>
  </conditionalFormatting>
  <conditionalFormatting sqref="AL4:AL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095" priority="192">
      <formula>AJ$9&gt;=20/24</formula>
    </cfRule>
    <cfRule type="expression" dxfId="3094" priority="193">
      <formula>AND(AJ$9&gt;=14/24,AJ$9&lt;20/24)</formula>
    </cfRule>
    <cfRule type="expression" dxfId="3093" priority="194">
      <formula>AND(AJ$9&gt;=8/24,AJ$9&lt;14/24)</formula>
    </cfRule>
    <cfRule type="expression" dxfId="3092" priority="195">
      <formula>AJ$9&lt;8/24</formula>
    </cfRule>
  </conditionalFormatting>
  <conditionalFormatting sqref="AL99:AN99 AL105:AN105">
    <cfRule type="expression" dxfId="3091" priority="164">
      <formula>AL$9&gt;=20/24</formula>
    </cfRule>
    <cfRule type="expression" dxfId="3090" priority="165">
      <formula>AND(AL$9&gt;=14/24,AL$9&lt;20/24)</formula>
    </cfRule>
    <cfRule type="expression" dxfId="3089" priority="166">
      <formula>AND(AL$9&gt;=8/24,AL$9&lt;14/24)</formula>
    </cfRule>
    <cfRule type="expression" dxfId="3088" priority="167">
      <formula>AL$9&lt;8/24</formula>
    </cfRule>
  </conditionalFormatting>
  <conditionalFormatting sqref="AM15:AM21 AN16:AR21">
    <cfRule type="expression" dxfId="3087" priority="88">
      <formula>AX$9&gt;=20/24</formula>
    </cfRule>
    <cfRule type="expression" dxfId="3086" priority="89">
      <formula>AND(AX$9&gt;=14/24,AX$9&lt;20/24)</formula>
    </cfRule>
    <cfRule type="expression" dxfId="3085" priority="90">
      <formula>AND(AX$9&gt;=8/24,AX$9&lt;14/24)</formula>
    </cfRule>
    <cfRule type="expression" dxfId="3084" priority="91">
      <formula>AX$9&lt;8/24</formula>
    </cfRule>
  </conditionalFormatting>
  <conditionalFormatting sqref="AN100:AN103">
    <cfRule type="expression" dxfId="3083" priority="160">
      <formula>AN$9&gt;=20/24</formula>
    </cfRule>
    <cfRule type="expression" dxfId="3082" priority="161">
      <formula>AND(AN$9&gt;=14/24,AN$9&lt;20/24)</formula>
    </cfRule>
    <cfRule type="expression" dxfId="3081" priority="162">
      <formula>AND(AN$9&gt;=8/24,AN$9&lt;14/24)</formula>
    </cfRule>
    <cfRule type="expression" dxfId="3080" priority="163">
      <formula>AN$9&lt;8/24</formula>
    </cfRule>
  </conditionalFormatting>
  <conditionalFormatting sqref="AN15:AR15">
    <cfRule type="expression" dxfId="3079" priority="76">
      <formula>U$9&gt;=20/24</formula>
    </cfRule>
    <cfRule type="expression" dxfId="3078" priority="77">
      <formula>AND(U$9&gt;=14/24,U$9&lt;20/24)</formula>
    </cfRule>
    <cfRule type="expression" dxfId="3077" priority="78">
      <formula>AND(U$9&gt;=8/24,U$9&lt;14/24)</formula>
    </cfRule>
    <cfRule type="expression" dxfId="3076" priority="79">
      <formula>U$9&lt;8/24</formula>
    </cfRule>
  </conditionalFormatting>
  <conditionalFormatting sqref="AS15">
    <cfRule type="expression" dxfId="3075" priority="84">
      <formula>AA$9&gt;=20/24</formula>
    </cfRule>
    <cfRule type="expression" dxfId="3074" priority="85">
      <formula>AND(AA$9&gt;=14/24,AA$9&lt;20/24)</formula>
    </cfRule>
    <cfRule type="expression" dxfId="3073" priority="86">
      <formula>AND(AA$9&gt;=8/24,AA$9&lt;14/24)</formula>
    </cfRule>
    <cfRule type="expression" dxfId="3072" priority="87">
      <formula>AA$9&lt;8/24</formula>
    </cfRule>
  </conditionalFormatting>
  <conditionalFormatting sqref="AS16:AS21">
    <cfRule type="expression" dxfId="3071" priority="92">
      <formula>BE$9&gt;=20/24</formula>
    </cfRule>
    <cfRule type="expression" dxfId="3070" priority="93">
      <formula>AND(BE$9&gt;=14/24,BE$9&lt;20/24)</formula>
    </cfRule>
    <cfRule type="expression" dxfId="3069" priority="94">
      <formula>AND(BE$9&gt;=8/24,BE$9&lt;14/24)</formula>
    </cfRule>
    <cfRule type="expression" dxfId="3068" priority="95">
      <formula>BE$9&lt;8/24</formula>
    </cfRule>
  </conditionalFormatting>
  <conditionalFormatting sqref="AT15 AX15:BJ15">
    <cfRule type="expression" dxfId="3067" priority="96">
      <formula>AC$9&gt;=20/24</formula>
    </cfRule>
    <cfRule type="expression" dxfId="3066" priority="97">
      <formula>AND(AC$9&gt;=14/24,AC$9&lt;20/24)</formula>
    </cfRule>
    <cfRule type="expression" dxfId="3065" priority="98">
      <formula>AND(AC$9&gt;=8/24,AC$9&lt;14/24)</formula>
    </cfRule>
    <cfRule type="expression" dxfId="3064" priority="99">
      <formula>AC$9&lt;8/24</formula>
    </cfRule>
  </conditionalFormatting>
  <conditionalFormatting sqref="AT16:AT21">
    <cfRule type="expression" dxfId="3063" priority="100">
      <formula>BG$9&gt;=20/24</formula>
    </cfRule>
    <cfRule type="expression" dxfId="3062" priority="101">
      <formula>AND(BG$9&gt;=14/24,BG$9&lt;20/24)</formula>
    </cfRule>
    <cfRule type="expression" dxfId="3061" priority="102">
      <formula>AND(BG$9&gt;=8/24,BG$9&lt;14/24)</formula>
    </cfRule>
    <cfRule type="expression" dxfId="3060" priority="103">
      <formula>BG$9&lt;8/24</formula>
    </cfRule>
  </conditionalFormatting>
  <conditionalFormatting sqref="AU15:AV15">
    <cfRule type="expression" dxfId="3059" priority="104">
      <formula>AE$9&gt;=20/24</formula>
    </cfRule>
    <cfRule type="expression" dxfId="3058" priority="105">
      <formula>AND(AE$9&gt;=14/24,AE$9&lt;20/24)</formula>
    </cfRule>
    <cfRule type="expression" dxfId="3057" priority="106">
      <formula>AND(AE$9&gt;=8/24,AE$9&lt;14/24)</formula>
    </cfRule>
    <cfRule type="expression" dxfId="3056" priority="107">
      <formula>AE$9&lt;8/24</formula>
    </cfRule>
  </conditionalFormatting>
  <conditionalFormatting sqref="AU16:BJ21">
    <cfRule type="expression" dxfId="3055" priority="108">
      <formula>BI$9&gt;=20/24</formula>
    </cfRule>
    <cfRule type="expression" dxfId="3054" priority="109">
      <formula>AND(BI$9&gt;=14/24,BI$9&lt;20/24)</formula>
    </cfRule>
    <cfRule type="expression" dxfId="3053" priority="110">
      <formula>AND(BI$9&gt;=8/24,BI$9&lt;14/24)</formula>
    </cfRule>
    <cfRule type="expression" dxfId="3052" priority="111">
      <formula>BI$9&lt;8/24</formula>
    </cfRule>
  </conditionalFormatting>
  <conditionalFormatting sqref="AW15">
    <cfRule type="expression" dxfId="3051" priority="80">
      <formula>B$9&gt;=20/24</formula>
    </cfRule>
    <cfRule type="expression" dxfId="3050" priority="81">
      <formula>AND(B$9&gt;=14/24,B$9&lt;20/24)</formula>
    </cfRule>
    <cfRule type="expression" dxfId="3049" priority="82">
      <formula>AND(B$9&gt;=8/24,B$9&lt;14/24)</formula>
    </cfRule>
    <cfRule type="expression" dxfId="3048" priority="83">
      <formula>B$9&lt;8/24</formula>
    </cfRule>
  </conditionalFormatting>
  <conditionalFormatting sqref="A73">
    <cfRule type="expression" dxfId="3047" priority="31">
      <formula>$AH73=0</formula>
    </cfRule>
  </conditionalFormatting>
  <conditionalFormatting sqref="B93:B115 B137:B159 B117:B134 B72:J72 B76:AF90 B11:AF13">
    <cfRule type="expression" dxfId="3046" priority="25">
      <formula>B$9&gt;=20/24</formula>
    </cfRule>
  </conditionalFormatting>
  <conditionalFormatting sqref="B93:B115 B137:B159 B117:B134 B72:J72 B76:AF90 B11:AF13">
    <cfRule type="expression" dxfId="3045" priority="26">
      <formula>AND(B$9&gt;=14/24,B$9&lt;20/24)</formula>
    </cfRule>
    <cfRule type="expression" dxfId="3044" priority="27">
      <formula>AND(B$9&gt;=8/24,B$9&lt;14/24)</formula>
    </cfRule>
    <cfRule type="expression" dxfId="3043" priority="28">
      <formula>B$9&lt;8/24</formula>
    </cfRule>
  </conditionalFormatting>
  <conditionalFormatting sqref="B14:AF53">
    <cfRule type="expression" dxfId="3042" priority="15">
      <formula>B14&gt;$AG14*1</formula>
    </cfRule>
    <cfRule type="expression" dxfId="3041" priority="16">
      <formula>B$9&gt;=20/24</formula>
    </cfRule>
    <cfRule type="expression" dxfId="3040" priority="17">
      <formula>AND(B$9&gt;=14/24,B$9&lt;20/24)</formula>
    </cfRule>
    <cfRule type="expression" dxfId="3039" priority="18">
      <formula>AND(B$9&gt;=8/24,B$9&lt;14/24)</formula>
    </cfRule>
    <cfRule type="expression" dxfId="3038" priority="19">
      <formula>B$9&lt;8/24</formula>
    </cfRule>
  </conditionalFormatting>
  <conditionalFormatting sqref="B54:AF68">
    <cfRule type="expression" dxfId="3037" priority="13">
      <formula>B$9&lt;8/24</formula>
    </cfRule>
  </conditionalFormatting>
  <conditionalFormatting sqref="B54:F70 G54:AF69">
    <cfRule type="expression" dxfId="3036" priority="10">
      <formula>B$9&gt;=20/24</formula>
    </cfRule>
    <cfRule type="expression" dxfId="3035" priority="11">
      <formula>AND(B$9&gt;=14/24,B$9&lt;20/24)</formula>
    </cfRule>
    <cfRule type="expression" dxfId="3034" priority="12">
      <formula>AND(B$9&gt;=8/24,B$9&lt;14/24)</formula>
    </cfRule>
  </conditionalFormatting>
  <conditionalFormatting sqref="B63:AF65">
    <cfRule type="expression" dxfId="3033" priority="14">
      <formula>B63&gt;$AG63</formula>
    </cfRule>
  </conditionalFormatting>
  <conditionalFormatting sqref="B69:F70 G69:AF69">
    <cfRule type="expression" dxfId="3032" priority="29">
      <formula>B$9&lt;8/24</formula>
    </cfRule>
  </conditionalFormatting>
  <conditionalFormatting sqref="B72:J75 K73:AF75">
    <cfRule type="expression" dxfId="3031" priority="5">
      <formula>B72&gt;$AG72*1</formula>
    </cfRule>
  </conditionalFormatting>
  <conditionalFormatting sqref="B73:AF75">
    <cfRule type="expression" dxfId="3030" priority="6">
      <formula>B$9&gt;=20/24</formula>
    </cfRule>
    <cfRule type="expression" dxfId="3029" priority="7">
      <formula>AND(B$9&gt;=14/24,B$9&lt;20/24)</formula>
    </cfRule>
    <cfRule type="expression" dxfId="3028" priority="8">
      <formula>AND(B$9&gt;=8/24,B$9&lt;14/24)</formula>
    </cfRule>
    <cfRule type="expression" dxfId="3027" priority="9">
      <formula>B$9&lt;8/24</formula>
    </cfRule>
  </conditionalFormatting>
  <conditionalFormatting sqref="B161:B167">
    <cfRule type="expression" dxfId="3026" priority="20">
      <formula>B$9&gt;=20/24</formula>
    </cfRule>
    <cfRule type="expression" dxfId="3025" priority="21">
      <formula>AND(B$9&gt;=14/24,B$9&lt;20/24)</formula>
    </cfRule>
    <cfRule type="expression" dxfId="3024" priority="22">
      <formula>AND(B$9&gt;=8/24,B$9&lt;14/24)</formula>
    </cfRule>
    <cfRule type="expression" dxfId="3023" priority="23">
      <formula>B$9&lt;8/24</formula>
    </cfRule>
  </conditionalFormatting>
  <conditionalFormatting sqref="B169:B274">
    <cfRule type="expression" dxfId="3022" priority="1">
      <formula>B$9&gt;=20/24</formula>
    </cfRule>
    <cfRule type="expression" dxfId="3021" priority="2">
      <formula>AND(B$9&gt;=14/24,B$9&lt;20/24)</formula>
    </cfRule>
    <cfRule type="expression" dxfId="3020" priority="3">
      <formula>AND(B$9&gt;=8/24,B$9&lt;14/24)</formula>
    </cfRule>
    <cfRule type="expression" dxfId="3019" priority="4">
      <formula>B$9&lt;8/24</formula>
    </cfRule>
  </conditionalFormatting>
  <conditionalFormatting sqref="B76:B96 B71:F71 C76:AF90 B69:AF69 B11:AF13">
    <cfRule type="expression" dxfId="3018" priority="24">
      <formula>B11&gt;$AG11*1</formula>
    </cfRule>
  </conditionalFormatting>
  <conditionalFormatting sqref="B66:F70 B54:AF62 G66:AF69">
    <cfRule type="expression" dxfId="3017" priority="30">
      <formula>B54&gt;$AG54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06" zoomScaleNormal="106" workbookViewId="0">
      <pane xSplit="1" ySplit="10" topLeftCell="P55" activePane="bottomRight" state="frozen"/>
      <selection activeCell="C158" sqref="C158"/>
      <selection pane="topRight" activeCell="C158" sqref="C158"/>
      <selection pane="bottomLeft" activeCell="C158" sqref="C158"/>
      <selection pane="bottomRight" activeCell="V160" sqref="V160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2080/10/11</v>
      </c>
      <c r="C4" s="222"/>
      <c r="D4" s="222"/>
      <c r="E4" s="223" t="str">
        <f ca="1">"2080/"&amp;"10/"&amp;INT(MID(CELL("filename",G6),FIND("]",CELL("filename",G6))+1,200))</f>
        <v>2080/10/11</v>
      </c>
      <c r="F4" s="223"/>
      <c r="G4" s="223"/>
      <c r="H4" s="223" t="str">
        <f ca="1">TEXT(E4,"dddd")</f>
        <v>Friday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211</v>
      </c>
      <c r="C5" s="30">
        <f t="shared" si="0"/>
        <v>253.9</v>
      </c>
      <c r="D5" s="30">
        <f t="shared" si="0"/>
        <v>239.9</v>
      </c>
      <c r="E5" s="30">
        <f t="shared" si="0"/>
        <v>288.7</v>
      </c>
      <c r="F5" s="30">
        <f t="shared" si="0"/>
        <v>225.9</v>
      </c>
      <c r="G5" s="30">
        <f t="shared" si="0"/>
        <v>216.10000000000002</v>
      </c>
      <c r="H5" s="30">
        <f t="shared" si="0"/>
        <v>263.60000000000002</v>
      </c>
      <c r="I5" s="30">
        <f t="shared" si="0"/>
        <v>200.4</v>
      </c>
      <c r="J5" s="30">
        <f t="shared" si="0"/>
        <v>204.8</v>
      </c>
      <c r="K5" s="30">
        <f t="shared" si="0"/>
        <v>201.2</v>
      </c>
      <c r="L5" s="30">
        <f t="shared" si="0"/>
        <v>195.79999999999998</v>
      </c>
      <c r="M5" s="30">
        <f t="shared" si="0"/>
        <v>490.09999999999997</v>
      </c>
      <c r="N5" s="30">
        <f t="shared" si="0"/>
        <v>394.40000000000003</v>
      </c>
      <c r="O5" s="30">
        <f t="shared" si="0"/>
        <v>469.5</v>
      </c>
      <c r="P5" s="30">
        <f t="shared" si="0"/>
        <v>516</v>
      </c>
      <c r="Q5" s="30">
        <f t="shared" si="0"/>
        <v>541.90000000000009</v>
      </c>
      <c r="R5" s="30">
        <f t="shared" si="0"/>
        <v>571.4</v>
      </c>
      <c r="S5" s="30">
        <f t="shared" si="0"/>
        <v>641.59999999999991</v>
      </c>
      <c r="T5" s="30">
        <f t="shared" si="0"/>
        <v>633.5</v>
      </c>
      <c r="U5" s="30">
        <f t="shared" si="0"/>
        <v>630.94999999999993</v>
      </c>
      <c r="V5" s="30">
        <f t="shared" si="0"/>
        <v>388.8</v>
      </c>
      <c r="W5" s="30">
        <f t="shared" si="0"/>
        <v>396.20000000000005</v>
      </c>
      <c r="X5" s="30">
        <f t="shared" si="0"/>
        <v>385.09999999999997</v>
      </c>
      <c r="Y5" s="30">
        <f t="shared" si="0"/>
        <v>297.7</v>
      </c>
      <c r="Z5" s="30">
        <f t="shared" si="0"/>
        <v>278.2</v>
      </c>
      <c r="AA5" s="30">
        <f>AB108</f>
        <v>296</v>
      </c>
      <c r="AB5" s="30">
        <f t="shared" si="0"/>
        <v>296</v>
      </c>
      <c r="AC5" s="30">
        <f t="shared" si="0"/>
        <v>326</v>
      </c>
      <c r="AD5" s="30">
        <f t="shared" si="0"/>
        <v>315</v>
      </c>
      <c r="AE5" s="30">
        <f t="shared" si="0"/>
        <v>269</v>
      </c>
      <c r="AF5" s="30">
        <f>B108</f>
        <v>211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Load=1196</v>
      </c>
      <c r="B7" s="35">
        <f t="shared" ref="B7:AF7" si="1">B116</f>
        <v>1203.9999999999998</v>
      </c>
      <c r="C7" s="35">
        <f t="shared" si="1"/>
        <v>1227.9999999999998</v>
      </c>
      <c r="D7" s="35">
        <f t="shared" si="1"/>
        <v>1209.5</v>
      </c>
      <c r="E7" s="35">
        <f t="shared" si="1"/>
        <v>1195.5</v>
      </c>
      <c r="F7" s="35">
        <f t="shared" si="1"/>
        <v>1244.3</v>
      </c>
      <c r="G7" s="35">
        <f t="shared" si="1"/>
        <v>1287.7</v>
      </c>
      <c r="H7" s="35">
        <f t="shared" si="1"/>
        <v>1392.1999999999998</v>
      </c>
      <c r="I7" s="35">
        <f t="shared" si="1"/>
        <v>1492.4</v>
      </c>
      <c r="J7" s="35">
        <f t="shared" si="1"/>
        <v>1605.7</v>
      </c>
      <c r="K7" s="35">
        <f t="shared" si="1"/>
        <v>1698.7</v>
      </c>
      <c r="L7" s="35">
        <f t="shared" si="1"/>
        <v>1748.5</v>
      </c>
      <c r="M7" s="35">
        <f t="shared" si="1"/>
        <v>1735.1000000000001</v>
      </c>
      <c r="N7" s="35">
        <f t="shared" si="1"/>
        <v>1604.5</v>
      </c>
      <c r="O7" s="35">
        <f t="shared" si="1"/>
        <v>1583.3000000000002</v>
      </c>
      <c r="P7" s="35">
        <f t="shared" si="1"/>
        <v>1517.8000000000002</v>
      </c>
      <c r="Q7" s="35">
        <f t="shared" si="1"/>
        <v>1515.6</v>
      </c>
      <c r="R7" s="35">
        <f t="shared" si="1"/>
        <v>1462.4</v>
      </c>
      <c r="S7" s="35">
        <f t="shared" si="1"/>
        <v>1458.7239999999999</v>
      </c>
      <c r="T7" s="35">
        <f t="shared" si="1"/>
        <v>1528.924</v>
      </c>
      <c r="U7" s="35">
        <f t="shared" si="1"/>
        <v>1554.2440000000001</v>
      </c>
      <c r="V7" s="35">
        <f t="shared" si="1"/>
        <v>1584.5940000000001</v>
      </c>
      <c r="W7" s="35">
        <f t="shared" si="1"/>
        <v>1584.8439999999998</v>
      </c>
      <c r="X7" s="35">
        <f t="shared" si="1"/>
        <v>1664.644</v>
      </c>
      <c r="Y7" s="35">
        <f t="shared" si="1"/>
        <v>1682.3439999999998</v>
      </c>
      <c r="Z7" s="35">
        <f t="shared" si="1"/>
        <v>1822.944</v>
      </c>
      <c r="AA7" s="35">
        <f t="shared" si="1"/>
        <v>1769.0439999999999</v>
      </c>
      <c r="AB7" s="35">
        <f>AB116</f>
        <v>1657.3440000000001</v>
      </c>
      <c r="AC7" s="35">
        <f t="shared" si="1"/>
        <v>1624.1439999999998</v>
      </c>
      <c r="AD7" s="35">
        <f t="shared" si="1"/>
        <v>1572.1439999999998</v>
      </c>
      <c r="AE7" s="35">
        <f t="shared" si="1"/>
        <v>1337.8440000000001</v>
      </c>
      <c r="AF7" s="35">
        <f t="shared" si="1"/>
        <v>1291.8440000000001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1834.3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1822.944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191" t="s">
        <v>19</v>
      </c>
      <c r="AI10" s="19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29.7</v>
      </c>
      <c r="C11" s="43">
        <v>29.7</v>
      </c>
      <c r="D11" s="43">
        <v>29.7</v>
      </c>
      <c r="E11" s="43">
        <v>29.7</v>
      </c>
      <c r="F11" s="43">
        <v>29.7</v>
      </c>
      <c r="G11" s="43">
        <v>29.7</v>
      </c>
      <c r="H11" s="43">
        <v>29.7</v>
      </c>
      <c r="I11" s="43">
        <v>29.7</v>
      </c>
      <c r="J11" s="43">
        <v>29.7</v>
      </c>
      <c r="K11" s="43">
        <v>29.7</v>
      </c>
      <c r="L11" s="43">
        <v>29.7</v>
      </c>
      <c r="M11" s="43">
        <v>30.5</v>
      </c>
      <c r="N11" s="43">
        <v>30.5</v>
      </c>
      <c r="O11" s="43">
        <v>30.5</v>
      </c>
      <c r="P11" s="43">
        <v>30.5</v>
      </c>
      <c r="Q11" s="43">
        <v>28.6</v>
      </c>
      <c r="R11" s="43">
        <v>28.6</v>
      </c>
      <c r="S11" s="44">
        <v>26.2</v>
      </c>
      <c r="T11" s="44">
        <v>26.2</v>
      </c>
      <c r="U11" s="44">
        <v>30.3</v>
      </c>
      <c r="V11" s="44">
        <v>30.3</v>
      </c>
      <c r="W11" s="44">
        <v>30.3</v>
      </c>
      <c r="X11" s="44">
        <v>30.3</v>
      </c>
      <c r="Y11" s="44">
        <v>30.3</v>
      </c>
      <c r="Z11" s="44">
        <v>30.3</v>
      </c>
      <c r="AA11" s="44">
        <v>30.3</v>
      </c>
      <c r="AB11" s="44">
        <v>30.3</v>
      </c>
      <c r="AC11" s="44">
        <v>30.3</v>
      </c>
      <c r="AD11" s="44">
        <v>30.3</v>
      </c>
      <c r="AE11" s="44">
        <v>30.3</v>
      </c>
      <c r="AF11" s="44">
        <v>30.3</v>
      </c>
      <c r="AG11" s="45">
        <v>86</v>
      </c>
      <c r="AH11" s="46">
        <f t="shared" ref="AH11:AH74" si="2">MAX(B11:AF11)</f>
        <v>30.5</v>
      </c>
      <c r="AI11" s="47">
        <f t="shared" ref="AI11:AI74" si="3">MIN(B11:AF11)</f>
        <v>26.2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24</v>
      </c>
      <c r="N12" s="43">
        <v>24</v>
      </c>
      <c r="O12" s="43">
        <v>24</v>
      </c>
      <c r="P12" s="43">
        <v>24</v>
      </c>
      <c r="Q12" s="43">
        <v>23</v>
      </c>
      <c r="R12" s="43">
        <v>23</v>
      </c>
      <c r="S12" s="44">
        <v>21</v>
      </c>
      <c r="T12" s="44">
        <v>21</v>
      </c>
      <c r="U12" s="44">
        <v>23</v>
      </c>
      <c r="V12" s="44">
        <v>23</v>
      </c>
      <c r="W12" s="44">
        <v>23</v>
      </c>
      <c r="X12" s="44">
        <v>23</v>
      </c>
      <c r="Y12" s="44">
        <v>23</v>
      </c>
      <c r="Z12" s="44">
        <v>23</v>
      </c>
      <c r="AA12" s="44">
        <v>23</v>
      </c>
      <c r="AB12" s="44">
        <v>23</v>
      </c>
      <c r="AC12" s="44">
        <v>23</v>
      </c>
      <c r="AD12" s="44">
        <v>23</v>
      </c>
      <c r="AE12" s="44">
        <v>23</v>
      </c>
      <c r="AF12" s="44">
        <v>23</v>
      </c>
      <c r="AG12" s="48">
        <v>82</v>
      </c>
      <c r="AH12" s="46">
        <f t="shared" si="2"/>
        <v>25</v>
      </c>
      <c r="AI12" s="47">
        <f t="shared" si="3"/>
        <v>21</v>
      </c>
      <c r="AK12" s="49"/>
      <c r="AL12" s="50" t="str">
        <f ca="1">MID(CELL("filename",C7),FIND("]",CELL("filename",C7))+1,600)</f>
        <v>11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19.899999999999999</v>
      </c>
      <c r="C13" s="43">
        <v>19.899999999999999</v>
      </c>
      <c r="D13" s="43">
        <v>17.3</v>
      </c>
      <c r="E13" s="43">
        <v>17.3</v>
      </c>
      <c r="F13" s="43">
        <v>17.3</v>
      </c>
      <c r="G13" s="43">
        <v>17.3</v>
      </c>
      <c r="H13" s="43">
        <v>17.3</v>
      </c>
      <c r="I13" s="43">
        <v>17.3</v>
      </c>
      <c r="J13" s="43">
        <v>17.3</v>
      </c>
      <c r="K13" s="43">
        <v>17.3</v>
      </c>
      <c r="L13" s="43">
        <v>17.3</v>
      </c>
      <c r="M13" s="43">
        <v>16.899999999999999</v>
      </c>
      <c r="N13" s="43">
        <v>16.899999999999999</v>
      </c>
      <c r="O13" s="43">
        <v>16.899999999999999</v>
      </c>
      <c r="P13" s="43">
        <v>16.899999999999999</v>
      </c>
      <c r="Q13" s="43">
        <v>18.8</v>
      </c>
      <c r="R13" s="43">
        <v>18.8</v>
      </c>
      <c r="S13" s="44">
        <v>19.3</v>
      </c>
      <c r="T13" s="44">
        <v>19.3</v>
      </c>
      <c r="U13" s="44">
        <v>20.3</v>
      </c>
      <c r="V13" s="44">
        <v>20.3</v>
      </c>
      <c r="W13" s="44">
        <v>20.3</v>
      </c>
      <c r="X13" s="44">
        <v>20.3</v>
      </c>
      <c r="Y13" s="44">
        <v>20.3</v>
      </c>
      <c r="Z13" s="44">
        <v>20.3</v>
      </c>
      <c r="AA13" s="44">
        <v>20.3</v>
      </c>
      <c r="AB13" s="44">
        <v>20.3</v>
      </c>
      <c r="AC13" s="44">
        <v>20.3</v>
      </c>
      <c r="AD13" s="44">
        <v>20.3</v>
      </c>
      <c r="AE13" s="44">
        <v>20.3</v>
      </c>
      <c r="AF13" s="44">
        <v>20.3</v>
      </c>
      <c r="AG13" s="48">
        <v>78</v>
      </c>
      <c r="AH13" s="46">
        <f t="shared" si="2"/>
        <v>20.3</v>
      </c>
      <c r="AI13" s="47">
        <f t="shared" si="3"/>
        <v>16.899999999999999</v>
      </c>
      <c r="AK13" s="49"/>
      <c r="AL13" s="50" t="str">
        <f ca="1">"Daily Load Curve(Excluding of Export) of Nepal ("&amp;A4&amp;" "&amp;B4&amp;")"</f>
        <v>Daily Load Curve(Excluding of Export) of Nepal (Nepali Date: 2080/10/11)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18.5</v>
      </c>
      <c r="C14" s="43">
        <v>18.5</v>
      </c>
      <c r="D14" s="43">
        <v>14.6</v>
      </c>
      <c r="E14" s="43">
        <v>14.6</v>
      </c>
      <c r="F14" s="43">
        <v>14.6</v>
      </c>
      <c r="G14" s="43">
        <v>14.6</v>
      </c>
      <c r="H14" s="43">
        <v>14.6</v>
      </c>
      <c r="I14" s="43">
        <v>14.6</v>
      </c>
      <c r="J14" s="43">
        <v>14.6</v>
      </c>
      <c r="K14" s="43">
        <v>14.6</v>
      </c>
      <c r="L14" s="43">
        <v>14.6</v>
      </c>
      <c r="M14" s="43">
        <v>14.6</v>
      </c>
      <c r="N14" s="43">
        <v>14.6</v>
      </c>
      <c r="O14" s="43">
        <v>14.6</v>
      </c>
      <c r="P14" s="43">
        <v>14.6</v>
      </c>
      <c r="Q14" s="43">
        <v>13.6</v>
      </c>
      <c r="R14" s="43">
        <v>13.6</v>
      </c>
      <c r="S14" s="44">
        <v>14.6</v>
      </c>
      <c r="T14" s="44">
        <v>14.6</v>
      </c>
      <c r="U14" s="44">
        <v>15</v>
      </c>
      <c r="V14" s="44">
        <v>15</v>
      </c>
      <c r="W14" s="44">
        <v>15</v>
      </c>
      <c r="X14" s="44">
        <v>15</v>
      </c>
      <c r="Y14" s="44">
        <v>15</v>
      </c>
      <c r="Z14" s="44">
        <v>15</v>
      </c>
      <c r="AA14" s="44">
        <v>15</v>
      </c>
      <c r="AB14" s="44">
        <v>15</v>
      </c>
      <c r="AC14" s="44">
        <v>15</v>
      </c>
      <c r="AD14" s="44">
        <v>15</v>
      </c>
      <c r="AE14" s="44">
        <v>15</v>
      </c>
      <c r="AF14" s="44">
        <v>15</v>
      </c>
      <c r="AG14" s="48">
        <v>77</v>
      </c>
      <c r="AH14" s="46">
        <f t="shared" si="2"/>
        <v>18.5</v>
      </c>
      <c r="AI14" s="47">
        <f t="shared" si="3"/>
        <v>13.6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36.9</v>
      </c>
      <c r="C15" s="43">
        <v>36.9</v>
      </c>
      <c r="D15" s="43">
        <v>36.9</v>
      </c>
      <c r="E15" s="43">
        <v>36.9</v>
      </c>
      <c r="F15" s="43">
        <v>36.9</v>
      </c>
      <c r="G15" s="43">
        <v>36.9</v>
      </c>
      <c r="H15" s="43">
        <v>36.9</v>
      </c>
      <c r="I15" s="43">
        <v>36.9</v>
      </c>
      <c r="J15" s="43">
        <v>36.9</v>
      </c>
      <c r="K15" s="43">
        <v>36.9</v>
      </c>
      <c r="L15" s="43">
        <v>36.9</v>
      </c>
      <c r="M15" s="43">
        <v>30.9</v>
      </c>
      <c r="N15" s="43">
        <v>30.9</v>
      </c>
      <c r="O15" s="43">
        <v>30.9</v>
      </c>
      <c r="P15" s="43">
        <v>30.9</v>
      </c>
      <c r="Q15" s="43">
        <v>29.1</v>
      </c>
      <c r="R15" s="43">
        <v>29.1</v>
      </c>
      <c r="S15" s="44">
        <v>28</v>
      </c>
      <c r="T15" s="44">
        <v>28</v>
      </c>
      <c r="U15" s="44">
        <v>27.1</v>
      </c>
      <c r="V15" s="44">
        <v>27.1</v>
      </c>
      <c r="W15" s="44">
        <v>27.1</v>
      </c>
      <c r="X15" s="44">
        <v>27.1</v>
      </c>
      <c r="Y15" s="44">
        <v>27.1</v>
      </c>
      <c r="Z15" s="44">
        <v>27.1</v>
      </c>
      <c r="AA15" s="44">
        <v>27.1</v>
      </c>
      <c r="AB15" s="44">
        <v>27.1</v>
      </c>
      <c r="AC15" s="44">
        <v>27.1</v>
      </c>
      <c r="AD15" s="44">
        <v>27.1</v>
      </c>
      <c r="AE15" s="44">
        <v>27.1</v>
      </c>
      <c r="AF15" s="44">
        <v>27.1</v>
      </c>
      <c r="AG15" s="48">
        <v>73</v>
      </c>
      <c r="AH15" s="46">
        <f t="shared" si="2"/>
        <v>36.9</v>
      </c>
      <c r="AI15" s="47">
        <f t="shared" si="3"/>
        <v>27.1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9.6</v>
      </c>
      <c r="C16" s="43">
        <v>9.6</v>
      </c>
      <c r="D16" s="43">
        <v>9.6</v>
      </c>
      <c r="E16" s="43">
        <v>9.6</v>
      </c>
      <c r="F16" s="43">
        <v>9.6</v>
      </c>
      <c r="G16" s="43">
        <v>9.6</v>
      </c>
      <c r="H16" s="43">
        <v>9.6</v>
      </c>
      <c r="I16" s="43">
        <v>9.6</v>
      </c>
      <c r="J16" s="43">
        <v>9.6</v>
      </c>
      <c r="K16" s="43">
        <v>9.6</v>
      </c>
      <c r="L16" s="43">
        <v>9.6</v>
      </c>
      <c r="M16" s="43">
        <v>8.1999999999999993</v>
      </c>
      <c r="N16" s="43">
        <v>8.1999999999999993</v>
      </c>
      <c r="O16" s="43">
        <v>8.1999999999999993</v>
      </c>
      <c r="P16" s="43">
        <v>8.1999999999999993</v>
      </c>
      <c r="Q16" s="43">
        <v>8.1999999999999993</v>
      </c>
      <c r="R16" s="43">
        <v>8.1999999999999993</v>
      </c>
      <c r="S16" s="44">
        <v>8.4</v>
      </c>
      <c r="T16" s="44">
        <v>8.4</v>
      </c>
      <c r="U16" s="44">
        <v>8.4</v>
      </c>
      <c r="V16" s="44">
        <v>8.4</v>
      </c>
      <c r="W16" s="44">
        <v>8.4</v>
      </c>
      <c r="X16" s="44">
        <v>8.4</v>
      </c>
      <c r="Y16" s="44">
        <v>8.4</v>
      </c>
      <c r="Z16" s="44">
        <v>8.4</v>
      </c>
      <c r="AA16" s="44">
        <v>8.4</v>
      </c>
      <c r="AB16" s="44">
        <v>8.4</v>
      </c>
      <c r="AC16" s="44">
        <v>8.4</v>
      </c>
      <c r="AD16" s="44">
        <v>8.4</v>
      </c>
      <c r="AE16" s="44">
        <v>8.4</v>
      </c>
      <c r="AF16" s="44">
        <v>8.4</v>
      </c>
      <c r="AG16" s="48">
        <v>71</v>
      </c>
      <c r="AH16" s="46">
        <f t="shared" si="2"/>
        <v>9.6</v>
      </c>
      <c r="AI16" s="47">
        <f t="shared" si="3"/>
        <v>8.1999999999999993</v>
      </c>
      <c r="AK16" s="49"/>
      <c r="AL16" s="52" t="s">
        <v>7</v>
      </c>
      <c r="AM16" s="57">
        <f t="shared" ref="AM16:AR16" si="4">B71</f>
        <v>732.0999999999998</v>
      </c>
      <c r="AN16" s="57">
        <f t="shared" si="4"/>
        <v>732.0999999999998</v>
      </c>
      <c r="AO16" s="57">
        <f t="shared" si="4"/>
        <v>715.69999999999993</v>
      </c>
      <c r="AP16" s="57">
        <f t="shared" si="4"/>
        <v>715.69999999999993</v>
      </c>
      <c r="AQ16" s="57">
        <f t="shared" si="4"/>
        <v>715.69999999999993</v>
      </c>
      <c r="AR16" s="57">
        <f t="shared" si="4"/>
        <v>715.69999999999993</v>
      </c>
      <c r="AS16" s="57">
        <f>I71</f>
        <v>715.69999999999993</v>
      </c>
      <c r="AT16" s="57">
        <f>K71</f>
        <v>715.69999999999993</v>
      </c>
      <c r="AU16" s="57">
        <f t="shared" ref="AU16:BD16" si="5">M71</f>
        <v>707.7</v>
      </c>
      <c r="AV16" s="57">
        <f t="shared" si="5"/>
        <v>707.7</v>
      </c>
      <c r="AW16" s="57">
        <f t="shared" si="5"/>
        <v>707.7</v>
      </c>
      <c r="AX16" s="57">
        <f t="shared" si="5"/>
        <v>707.7</v>
      </c>
      <c r="AY16" s="57">
        <f t="shared" si="5"/>
        <v>700.80000000000007</v>
      </c>
      <c r="AZ16" s="57">
        <f t="shared" si="5"/>
        <v>700.80000000000007</v>
      </c>
      <c r="BA16" s="57">
        <f t="shared" si="5"/>
        <v>650.69999999999993</v>
      </c>
      <c r="BB16" s="57">
        <f t="shared" si="5"/>
        <v>650.69999999999993</v>
      </c>
      <c r="BC16" s="57">
        <f t="shared" si="5"/>
        <v>657.3</v>
      </c>
      <c r="BD16" s="57">
        <f t="shared" si="5"/>
        <v>657.3</v>
      </c>
      <c r="BE16" s="58">
        <f>X71</f>
        <v>657.3</v>
      </c>
      <c r="BF16" s="58">
        <f>Z71</f>
        <v>657.3</v>
      </c>
      <c r="BG16" s="58">
        <f>AB71</f>
        <v>657.3</v>
      </c>
      <c r="BH16" s="58">
        <f>AD71</f>
        <v>657.3</v>
      </c>
      <c r="BI16" s="58">
        <f>AE71</f>
        <v>657.3</v>
      </c>
      <c r="BJ16" s="58">
        <f>AF71</f>
        <v>657.3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15</v>
      </c>
      <c r="C17" s="44">
        <v>15</v>
      </c>
      <c r="D17" s="44">
        <v>13.4</v>
      </c>
      <c r="E17" s="44">
        <v>13.4</v>
      </c>
      <c r="F17" s="44">
        <v>13.4</v>
      </c>
      <c r="G17" s="44">
        <v>13.4</v>
      </c>
      <c r="H17" s="44">
        <v>13.4</v>
      </c>
      <c r="I17" s="44">
        <v>13.4</v>
      </c>
      <c r="J17" s="44">
        <v>13.4</v>
      </c>
      <c r="K17" s="44">
        <v>13.4</v>
      </c>
      <c r="L17" s="44">
        <v>13.4</v>
      </c>
      <c r="M17" s="44">
        <v>13.4</v>
      </c>
      <c r="N17" s="44">
        <v>13.4</v>
      </c>
      <c r="O17" s="44">
        <v>13.4</v>
      </c>
      <c r="P17" s="44">
        <v>13.4</v>
      </c>
      <c r="Q17" s="44">
        <v>11.5</v>
      </c>
      <c r="R17" s="44">
        <v>11.5</v>
      </c>
      <c r="S17" s="44">
        <v>12.9</v>
      </c>
      <c r="T17" s="44">
        <v>12.9</v>
      </c>
      <c r="U17" s="44">
        <v>12.9</v>
      </c>
      <c r="V17" s="44">
        <v>12.9</v>
      </c>
      <c r="W17" s="44">
        <v>12.9</v>
      </c>
      <c r="X17" s="44">
        <v>12.9</v>
      </c>
      <c r="Y17" s="44">
        <v>12.9</v>
      </c>
      <c r="Z17" s="44">
        <v>12.9</v>
      </c>
      <c r="AA17" s="44">
        <v>12.9</v>
      </c>
      <c r="AB17" s="44">
        <v>12.9</v>
      </c>
      <c r="AC17" s="44">
        <v>12.9</v>
      </c>
      <c r="AD17" s="44">
        <v>12.9</v>
      </c>
      <c r="AE17" s="44">
        <v>12.9</v>
      </c>
      <c r="AF17" s="44">
        <v>12.9</v>
      </c>
      <c r="AG17" s="45">
        <v>54</v>
      </c>
      <c r="AH17" s="46">
        <f t="shared" si="2"/>
        <v>15</v>
      </c>
      <c r="AI17" s="47">
        <f t="shared" si="3"/>
        <v>11.5</v>
      </c>
      <c r="AK17" s="49"/>
      <c r="AL17" s="52" t="s">
        <v>29</v>
      </c>
      <c r="AM17" s="57">
        <f t="shared" ref="AM17:AR17" si="6">B78</f>
        <v>104.10000000000001</v>
      </c>
      <c r="AN17" s="57">
        <f t="shared" si="6"/>
        <v>128.10000000000002</v>
      </c>
      <c r="AO17" s="57">
        <f t="shared" si="6"/>
        <v>108.10000000000001</v>
      </c>
      <c r="AP17" s="57">
        <f t="shared" si="6"/>
        <v>108.10000000000001</v>
      </c>
      <c r="AQ17" s="57">
        <f t="shared" si="6"/>
        <v>108.10000000000001</v>
      </c>
      <c r="AR17" s="57">
        <f t="shared" si="6"/>
        <v>188.5</v>
      </c>
      <c r="AS17" s="57">
        <f>I78</f>
        <v>228.79999999999998</v>
      </c>
      <c r="AT17" s="57">
        <f>K78</f>
        <v>548.1</v>
      </c>
      <c r="AU17" s="57">
        <f t="shared" ref="AU17:BD17" si="7">M78</f>
        <v>535.1</v>
      </c>
      <c r="AV17" s="57">
        <f t="shared" si="7"/>
        <v>142.6</v>
      </c>
      <c r="AW17" s="57">
        <f t="shared" si="7"/>
        <v>203.79999999999998</v>
      </c>
      <c r="AX17" s="57">
        <f t="shared" si="7"/>
        <v>100.69999999999999</v>
      </c>
      <c r="AY17" s="57">
        <f t="shared" si="7"/>
        <v>98.3</v>
      </c>
      <c r="AZ17" s="57">
        <f t="shared" si="7"/>
        <v>98.199999999999989</v>
      </c>
      <c r="BA17" s="57">
        <f t="shared" si="7"/>
        <v>98.244</v>
      </c>
      <c r="BB17" s="57">
        <f t="shared" si="7"/>
        <v>98.244</v>
      </c>
      <c r="BC17" s="57">
        <f t="shared" si="7"/>
        <v>98.244</v>
      </c>
      <c r="BD17" s="57">
        <f t="shared" si="7"/>
        <v>101.244</v>
      </c>
      <c r="BE17" s="58">
        <f>X78</f>
        <v>342.24399999999997</v>
      </c>
      <c r="BF17" s="58">
        <f>Z78</f>
        <v>504.24399999999997</v>
      </c>
      <c r="BG17" s="58">
        <f>AB78</f>
        <v>362.44400000000002</v>
      </c>
      <c r="BH17" s="58">
        <f>AD78</f>
        <v>247.24399999999997</v>
      </c>
      <c r="BI17" s="58">
        <f>AE78</f>
        <v>101.244</v>
      </c>
      <c r="BJ17" s="58">
        <f>AF78</f>
        <v>101.244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11.2</v>
      </c>
      <c r="C18" s="44">
        <v>11.2</v>
      </c>
      <c r="D18" s="44">
        <v>10</v>
      </c>
      <c r="E18" s="44">
        <v>10</v>
      </c>
      <c r="F18" s="44">
        <v>10</v>
      </c>
      <c r="G18" s="44">
        <v>10</v>
      </c>
      <c r="H18" s="44">
        <v>10</v>
      </c>
      <c r="I18" s="44">
        <v>10</v>
      </c>
      <c r="J18" s="44">
        <v>10</v>
      </c>
      <c r="K18" s="44">
        <v>10</v>
      </c>
      <c r="L18" s="44">
        <v>10</v>
      </c>
      <c r="M18" s="44">
        <v>10</v>
      </c>
      <c r="N18" s="44">
        <v>10</v>
      </c>
      <c r="O18" s="44">
        <v>10</v>
      </c>
      <c r="P18" s="44">
        <v>10</v>
      </c>
      <c r="Q18" s="44">
        <v>8.8000000000000007</v>
      </c>
      <c r="R18" s="44">
        <v>8.8000000000000007</v>
      </c>
      <c r="S18" s="44">
        <v>9.8000000000000007</v>
      </c>
      <c r="T18" s="44">
        <v>9.8000000000000007</v>
      </c>
      <c r="U18" s="44">
        <v>9.8000000000000007</v>
      </c>
      <c r="V18" s="44">
        <v>9.8000000000000007</v>
      </c>
      <c r="W18" s="44">
        <v>9.8000000000000007</v>
      </c>
      <c r="X18" s="44">
        <v>9.8000000000000007</v>
      </c>
      <c r="Y18" s="44">
        <v>9.8000000000000007</v>
      </c>
      <c r="Z18" s="44">
        <v>9.8000000000000007</v>
      </c>
      <c r="AA18" s="44">
        <v>9.8000000000000007</v>
      </c>
      <c r="AB18" s="44">
        <v>9.8000000000000007</v>
      </c>
      <c r="AC18" s="44">
        <v>9.8000000000000007</v>
      </c>
      <c r="AD18" s="44">
        <v>9.8000000000000007</v>
      </c>
      <c r="AE18" s="44">
        <v>9.8000000000000007</v>
      </c>
      <c r="AF18" s="44">
        <v>9.8000000000000007</v>
      </c>
      <c r="AG18" s="48">
        <v>52.465000000000003</v>
      </c>
      <c r="AH18" s="46">
        <f t="shared" si="2"/>
        <v>11.2</v>
      </c>
      <c r="AI18" s="47">
        <f t="shared" si="3"/>
        <v>8.8000000000000007</v>
      </c>
      <c r="AK18" s="49"/>
      <c r="AL18" s="52" t="s">
        <v>31</v>
      </c>
      <c r="AM18" s="57">
        <f t="shared" ref="AM18:AR18" si="8">B92</f>
        <v>156.79999999999998</v>
      </c>
      <c r="AN18" s="57">
        <f t="shared" si="8"/>
        <v>156.79999999999998</v>
      </c>
      <c r="AO18" s="57">
        <f t="shared" si="8"/>
        <v>131.80000000000001</v>
      </c>
      <c r="AP18" s="57">
        <f t="shared" si="8"/>
        <v>131.80000000000001</v>
      </c>
      <c r="AQ18" s="57">
        <f t="shared" si="8"/>
        <v>131.80000000000001</v>
      </c>
      <c r="AR18" s="57">
        <f t="shared" si="8"/>
        <v>157.6</v>
      </c>
      <c r="AS18" s="57">
        <f>I92</f>
        <v>284.3</v>
      </c>
      <c r="AT18" s="57">
        <f>K92</f>
        <v>365.7</v>
      </c>
      <c r="AU18" s="57">
        <f t="shared" ref="AU18:BD18" si="9">M92</f>
        <v>386.6</v>
      </c>
      <c r="AV18" s="57">
        <f t="shared" si="9"/>
        <v>264.09999999999997</v>
      </c>
      <c r="AW18" s="57">
        <f t="shared" si="9"/>
        <v>277.40000000000003</v>
      </c>
      <c r="AX18" s="57">
        <f t="shared" si="9"/>
        <v>239.9</v>
      </c>
      <c r="AY18" s="57">
        <f t="shared" si="9"/>
        <v>200.5</v>
      </c>
      <c r="AZ18" s="57">
        <f t="shared" si="9"/>
        <v>121.5</v>
      </c>
      <c r="BA18" s="57">
        <f t="shared" si="9"/>
        <v>116.88</v>
      </c>
      <c r="BB18" s="57">
        <f t="shared" si="9"/>
        <v>116.88</v>
      </c>
      <c r="BC18" s="57">
        <f t="shared" si="9"/>
        <v>139.00000000000003</v>
      </c>
      <c r="BD18" s="57">
        <f t="shared" si="9"/>
        <v>168.9</v>
      </c>
      <c r="BE18" s="58">
        <f>X92</f>
        <v>247.5</v>
      </c>
      <c r="BF18" s="58">
        <f>Z92</f>
        <v>346.3</v>
      </c>
      <c r="BG18" s="58">
        <f>AB92</f>
        <v>341.6</v>
      </c>
      <c r="BH18" s="58">
        <f>AD92</f>
        <v>341.6</v>
      </c>
      <c r="BI18" s="58">
        <f>AE92</f>
        <v>264.3</v>
      </c>
      <c r="BJ18" s="58">
        <f>AF92</f>
        <v>264.3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13.1</v>
      </c>
      <c r="C19" s="44">
        <v>13.1</v>
      </c>
      <c r="D19" s="44">
        <v>19.100000000000001</v>
      </c>
      <c r="E19" s="44">
        <v>19.100000000000001</v>
      </c>
      <c r="F19" s="44">
        <v>19.100000000000001</v>
      </c>
      <c r="G19" s="44">
        <v>19.100000000000001</v>
      </c>
      <c r="H19" s="44">
        <v>19.100000000000001</v>
      </c>
      <c r="I19" s="44">
        <v>19.100000000000001</v>
      </c>
      <c r="J19" s="44">
        <v>19.100000000000001</v>
      </c>
      <c r="K19" s="44">
        <v>19.100000000000001</v>
      </c>
      <c r="L19" s="44">
        <v>19.100000000000001</v>
      </c>
      <c r="M19" s="44">
        <v>19.100000000000001</v>
      </c>
      <c r="N19" s="44">
        <v>19.100000000000001</v>
      </c>
      <c r="O19" s="44">
        <v>19.100000000000001</v>
      </c>
      <c r="P19" s="44">
        <v>19.100000000000001</v>
      </c>
      <c r="Q19" s="44">
        <v>19.100000000000001</v>
      </c>
      <c r="R19" s="44">
        <v>19.100000000000001</v>
      </c>
      <c r="S19" s="44">
        <v>28</v>
      </c>
      <c r="T19" s="44">
        <v>28</v>
      </c>
      <c r="U19" s="44">
        <v>28</v>
      </c>
      <c r="V19" s="44">
        <v>28</v>
      </c>
      <c r="W19" s="44">
        <v>28</v>
      </c>
      <c r="X19" s="44">
        <v>28</v>
      </c>
      <c r="Y19" s="44">
        <v>28</v>
      </c>
      <c r="Z19" s="44">
        <v>28</v>
      </c>
      <c r="AA19" s="44">
        <v>28</v>
      </c>
      <c r="AB19" s="44">
        <v>28</v>
      </c>
      <c r="AC19" s="44">
        <v>28</v>
      </c>
      <c r="AD19" s="44">
        <v>28</v>
      </c>
      <c r="AE19" s="44">
        <v>28</v>
      </c>
      <c r="AF19" s="44">
        <v>28</v>
      </c>
      <c r="AG19" s="48">
        <v>52.4</v>
      </c>
      <c r="AH19" s="46">
        <f t="shared" si="2"/>
        <v>28</v>
      </c>
      <c r="AI19" s="47">
        <f t="shared" si="3"/>
        <v>13.1</v>
      </c>
      <c r="AK19" s="49"/>
      <c r="AL19" s="52" t="s">
        <v>33</v>
      </c>
      <c r="AM19" s="57">
        <f t="shared" ref="AM19:AR19" si="10">B108</f>
        <v>211</v>
      </c>
      <c r="AN19" s="57">
        <f t="shared" si="10"/>
        <v>211</v>
      </c>
      <c r="AO19" s="57">
        <f t="shared" si="10"/>
        <v>253.9</v>
      </c>
      <c r="AP19" s="57">
        <f t="shared" si="10"/>
        <v>239.9</v>
      </c>
      <c r="AQ19" s="57">
        <f t="shared" si="10"/>
        <v>288.7</v>
      </c>
      <c r="AR19" s="57">
        <f t="shared" si="10"/>
        <v>225.9</v>
      </c>
      <c r="AS19" s="57">
        <f>I108</f>
        <v>263.60000000000002</v>
      </c>
      <c r="AT19" s="57">
        <f>K108</f>
        <v>204.8</v>
      </c>
      <c r="AU19" s="57">
        <f t="shared" ref="AU19:BD19" si="11">M108</f>
        <v>195.79999999999998</v>
      </c>
      <c r="AV19" s="57">
        <f t="shared" si="11"/>
        <v>490.09999999999997</v>
      </c>
      <c r="AW19" s="57">
        <f t="shared" si="11"/>
        <v>394.40000000000003</v>
      </c>
      <c r="AX19" s="57">
        <f t="shared" si="11"/>
        <v>469.5</v>
      </c>
      <c r="AY19" s="57">
        <f t="shared" si="11"/>
        <v>516</v>
      </c>
      <c r="AZ19" s="57">
        <f t="shared" si="11"/>
        <v>541.90000000000009</v>
      </c>
      <c r="BA19" s="57">
        <f t="shared" si="11"/>
        <v>571.4</v>
      </c>
      <c r="BB19" s="57">
        <f t="shared" si="11"/>
        <v>641.59999999999991</v>
      </c>
      <c r="BC19" s="57">
        <f t="shared" si="11"/>
        <v>633.5</v>
      </c>
      <c r="BD19" s="57">
        <f t="shared" si="11"/>
        <v>630.94999999999993</v>
      </c>
      <c r="BE19" s="58">
        <f>X108</f>
        <v>396.20000000000005</v>
      </c>
      <c r="BF19" s="58">
        <f>Z108</f>
        <v>297.7</v>
      </c>
      <c r="BG19" s="58">
        <f>AB108</f>
        <v>296</v>
      </c>
      <c r="BH19" s="58">
        <f>AD108</f>
        <v>326</v>
      </c>
      <c r="BI19" s="58">
        <f>AE108</f>
        <v>315</v>
      </c>
      <c r="BJ19" s="58">
        <f>AF108</f>
        <v>269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13.2</v>
      </c>
      <c r="C20" s="44">
        <v>13.2</v>
      </c>
      <c r="D20" s="44">
        <v>13.2</v>
      </c>
      <c r="E20" s="44">
        <v>13.2</v>
      </c>
      <c r="F20" s="44">
        <v>13.2</v>
      </c>
      <c r="G20" s="44">
        <v>13.2</v>
      </c>
      <c r="H20" s="44">
        <v>13.2</v>
      </c>
      <c r="I20" s="44">
        <v>13.2</v>
      </c>
      <c r="J20" s="44">
        <v>13.2</v>
      </c>
      <c r="K20" s="44">
        <v>13.2</v>
      </c>
      <c r="L20" s="44">
        <v>13.2</v>
      </c>
      <c r="M20" s="44">
        <v>13.2</v>
      </c>
      <c r="N20" s="44">
        <v>13.2</v>
      </c>
      <c r="O20" s="44">
        <v>13.2</v>
      </c>
      <c r="P20" s="44">
        <v>13.2</v>
      </c>
      <c r="Q20" s="44">
        <v>13.2</v>
      </c>
      <c r="R20" s="44">
        <v>13.2</v>
      </c>
      <c r="S20" s="44">
        <v>13.1</v>
      </c>
      <c r="T20" s="44">
        <v>13.1</v>
      </c>
      <c r="U20" s="44">
        <v>13.1</v>
      </c>
      <c r="V20" s="44">
        <v>13.1</v>
      </c>
      <c r="W20" s="44">
        <v>13.1</v>
      </c>
      <c r="X20" s="44">
        <v>13.1</v>
      </c>
      <c r="Y20" s="44">
        <v>13.1</v>
      </c>
      <c r="Z20" s="44">
        <v>13.1</v>
      </c>
      <c r="AA20" s="44">
        <v>13.1</v>
      </c>
      <c r="AB20" s="44">
        <v>13.1</v>
      </c>
      <c r="AC20" s="44">
        <v>13.1</v>
      </c>
      <c r="AD20" s="44">
        <v>13.1</v>
      </c>
      <c r="AE20" s="44">
        <v>13.1</v>
      </c>
      <c r="AF20" s="44">
        <v>13.1</v>
      </c>
      <c r="AG20" s="48">
        <v>50</v>
      </c>
      <c r="AH20" s="46">
        <f t="shared" si="2"/>
        <v>13.2</v>
      </c>
      <c r="AI20" s="47">
        <f t="shared" si="3"/>
        <v>13.1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21.5</v>
      </c>
      <c r="BB20" s="57">
        <f t="shared" si="13"/>
        <v>21.5</v>
      </c>
      <c r="BC20" s="57">
        <f t="shared" si="13"/>
        <v>26.200000000000003</v>
      </c>
      <c r="BD20" s="57">
        <f t="shared" si="13"/>
        <v>26.200000000000003</v>
      </c>
      <c r="BE20" s="58">
        <f>X96</f>
        <v>21.400000000000002</v>
      </c>
      <c r="BF20" s="58">
        <f>Z96</f>
        <v>17.399999999999999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24.3</v>
      </c>
      <c r="C21" s="44">
        <v>24.3</v>
      </c>
      <c r="D21" s="44">
        <v>24.3</v>
      </c>
      <c r="E21" s="44">
        <v>24.3</v>
      </c>
      <c r="F21" s="44">
        <v>24.3</v>
      </c>
      <c r="G21" s="44">
        <v>24.3</v>
      </c>
      <c r="H21" s="44">
        <v>24.3</v>
      </c>
      <c r="I21" s="44">
        <v>24.3</v>
      </c>
      <c r="J21" s="44">
        <v>24.3</v>
      </c>
      <c r="K21" s="44">
        <v>24.3</v>
      </c>
      <c r="L21" s="44">
        <v>24.3</v>
      </c>
      <c r="M21" s="44">
        <v>24.3</v>
      </c>
      <c r="N21" s="44">
        <v>24.3</v>
      </c>
      <c r="O21" s="44">
        <v>24.3</v>
      </c>
      <c r="P21" s="44">
        <v>24.3</v>
      </c>
      <c r="Q21" s="44">
        <v>24.3</v>
      </c>
      <c r="R21" s="44">
        <v>24.3</v>
      </c>
      <c r="S21" s="44">
        <v>21</v>
      </c>
      <c r="T21" s="44">
        <v>21</v>
      </c>
      <c r="U21" s="44">
        <v>21</v>
      </c>
      <c r="V21" s="44">
        <v>21</v>
      </c>
      <c r="W21" s="44">
        <v>21</v>
      </c>
      <c r="X21" s="44">
        <v>21</v>
      </c>
      <c r="Y21" s="44">
        <v>21</v>
      </c>
      <c r="Z21" s="44">
        <v>21</v>
      </c>
      <c r="AA21" s="44">
        <v>21</v>
      </c>
      <c r="AB21" s="44">
        <v>21</v>
      </c>
      <c r="AC21" s="44">
        <v>21</v>
      </c>
      <c r="AD21" s="44">
        <v>21</v>
      </c>
      <c r="AE21" s="44">
        <v>21</v>
      </c>
      <c r="AF21" s="44">
        <v>21</v>
      </c>
      <c r="AG21" s="48">
        <v>45</v>
      </c>
      <c r="AH21" s="46">
        <f t="shared" si="2"/>
        <v>24.3</v>
      </c>
      <c r="AI21" s="47">
        <f t="shared" si="3"/>
        <v>21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23</v>
      </c>
      <c r="C22" s="44">
        <v>23</v>
      </c>
      <c r="D22" s="44">
        <v>17.399999999999999</v>
      </c>
      <c r="E22" s="44">
        <v>17.399999999999999</v>
      </c>
      <c r="F22" s="44">
        <v>17.399999999999999</v>
      </c>
      <c r="G22" s="44">
        <v>17.399999999999999</v>
      </c>
      <c r="H22" s="44">
        <v>17.399999999999999</v>
      </c>
      <c r="I22" s="44">
        <v>17.399999999999999</v>
      </c>
      <c r="J22" s="44">
        <v>17.399999999999999</v>
      </c>
      <c r="K22" s="44">
        <v>17.399999999999999</v>
      </c>
      <c r="L22" s="44">
        <v>17.399999999999999</v>
      </c>
      <c r="M22" s="44">
        <v>17.399999999999999</v>
      </c>
      <c r="N22" s="44">
        <v>17.399999999999999</v>
      </c>
      <c r="O22" s="44">
        <v>17.399999999999999</v>
      </c>
      <c r="P22" s="44">
        <v>17.399999999999999</v>
      </c>
      <c r="Q22" s="44">
        <v>17.399999999999999</v>
      </c>
      <c r="R22" s="44">
        <v>17.399999999999999</v>
      </c>
      <c r="S22" s="44">
        <v>16.5</v>
      </c>
      <c r="T22" s="44">
        <v>16.5</v>
      </c>
      <c r="U22" s="44">
        <v>16.5</v>
      </c>
      <c r="V22" s="44">
        <v>16.5</v>
      </c>
      <c r="W22" s="44">
        <v>16.5</v>
      </c>
      <c r="X22" s="44">
        <v>16.5</v>
      </c>
      <c r="Y22" s="44">
        <v>16.5</v>
      </c>
      <c r="Z22" s="44">
        <v>16.5</v>
      </c>
      <c r="AA22" s="44">
        <v>16.5</v>
      </c>
      <c r="AB22" s="44">
        <v>16.5</v>
      </c>
      <c r="AC22" s="44">
        <v>16.5</v>
      </c>
      <c r="AD22" s="44">
        <v>16.5</v>
      </c>
      <c r="AE22" s="44">
        <v>16.5</v>
      </c>
      <c r="AF22" s="44">
        <v>16.5</v>
      </c>
      <c r="AG22" s="48">
        <v>44</v>
      </c>
      <c r="AH22" s="46">
        <f t="shared" si="2"/>
        <v>23</v>
      </c>
      <c r="AI22" s="47">
        <f t="shared" si="3"/>
        <v>16.5</v>
      </c>
      <c r="AK22" s="49"/>
      <c r="AL22" s="59" t="s">
        <v>39</v>
      </c>
      <c r="AM22" s="60">
        <f t="shared" ref="AM22:BJ22" si="16">SUM(AM16:AM21)</f>
        <v>1203.9999999999998</v>
      </c>
      <c r="AN22" s="60">
        <f t="shared" si="16"/>
        <v>1227.9999999999998</v>
      </c>
      <c r="AO22" s="60">
        <f t="shared" si="16"/>
        <v>1209.5</v>
      </c>
      <c r="AP22" s="60">
        <f t="shared" si="16"/>
        <v>1195.5</v>
      </c>
      <c r="AQ22" s="60">
        <f t="shared" si="16"/>
        <v>1244.3</v>
      </c>
      <c r="AR22" s="60">
        <f t="shared" si="16"/>
        <v>1287.7</v>
      </c>
      <c r="AS22" s="60">
        <f t="shared" si="16"/>
        <v>1492.4</v>
      </c>
      <c r="AT22" s="60">
        <f t="shared" si="16"/>
        <v>1834.3</v>
      </c>
      <c r="AU22" s="60">
        <f t="shared" si="16"/>
        <v>1825.2</v>
      </c>
      <c r="AV22" s="60">
        <f t="shared" si="16"/>
        <v>1604.5</v>
      </c>
      <c r="AW22" s="60">
        <f t="shared" si="16"/>
        <v>1583.3000000000002</v>
      </c>
      <c r="AX22" s="60">
        <f t="shared" si="16"/>
        <v>1517.8000000000002</v>
      </c>
      <c r="AY22" s="60">
        <f t="shared" si="16"/>
        <v>1515.6</v>
      </c>
      <c r="AZ22" s="60">
        <f t="shared" si="16"/>
        <v>1462.4</v>
      </c>
      <c r="BA22" s="60">
        <f t="shared" si="16"/>
        <v>1458.7239999999999</v>
      </c>
      <c r="BB22" s="60">
        <f t="shared" si="16"/>
        <v>1528.924</v>
      </c>
      <c r="BC22" s="60">
        <f t="shared" si="16"/>
        <v>1554.2439999999999</v>
      </c>
      <c r="BD22" s="60">
        <f t="shared" si="16"/>
        <v>1584.5939999999998</v>
      </c>
      <c r="BE22" s="60">
        <f t="shared" si="16"/>
        <v>1664.644</v>
      </c>
      <c r="BF22" s="60">
        <f t="shared" si="16"/>
        <v>1822.944</v>
      </c>
      <c r="BG22" s="60">
        <f t="shared" si="16"/>
        <v>1657.3440000000001</v>
      </c>
      <c r="BH22" s="60">
        <f t="shared" si="16"/>
        <v>1572.1439999999998</v>
      </c>
      <c r="BI22" s="60">
        <f t="shared" si="16"/>
        <v>1337.8440000000001</v>
      </c>
      <c r="BJ22" s="60">
        <f t="shared" si="16"/>
        <v>1291.8440000000001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11</v>
      </c>
      <c r="C23" s="44">
        <v>11</v>
      </c>
      <c r="D23" s="44">
        <v>11</v>
      </c>
      <c r="E23" s="44">
        <v>11</v>
      </c>
      <c r="F23" s="44">
        <v>11</v>
      </c>
      <c r="G23" s="44">
        <v>11</v>
      </c>
      <c r="H23" s="44">
        <v>11</v>
      </c>
      <c r="I23" s="44">
        <v>11</v>
      </c>
      <c r="J23" s="44">
        <v>11</v>
      </c>
      <c r="K23" s="44">
        <v>11</v>
      </c>
      <c r="L23" s="44">
        <v>11</v>
      </c>
      <c r="M23" s="44">
        <v>11</v>
      </c>
      <c r="N23" s="44">
        <v>11</v>
      </c>
      <c r="O23" s="44">
        <v>11</v>
      </c>
      <c r="P23" s="44">
        <v>11</v>
      </c>
      <c r="Q23" s="44">
        <v>11</v>
      </c>
      <c r="R23" s="44">
        <v>11</v>
      </c>
      <c r="S23" s="44">
        <v>9.5</v>
      </c>
      <c r="T23" s="44">
        <v>9.5</v>
      </c>
      <c r="U23" s="44">
        <v>9.5</v>
      </c>
      <c r="V23" s="44">
        <v>9.5</v>
      </c>
      <c r="W23" s="44">
        <v>9.5</v>
      </c>
      <c r="X23" s="44">
        <v>9.5</v>
      </c>
      <c r="Y23" s="44">
        <v>9.5</v>
      </c>
      <c r="Z23" s="44">
        <v>9.5</v>
      </c>
      <c r="AA23" s="44">
        <v>9.5</v>
      </c>
      <c r="AB23" s="44">
        <v>9.5</v>
      </c>
      <c r="AC23" s="44">
        <v>9.5</v>
      </c>
      <c r="AD23" s="44">
        <v>9.5</v>
      </c>
      <c r="AE23" s="44">
        <v>9.5</v>
      </c>
      <c r="AF23" s="44">
        <v>9.5</v>
      </c>
      <c r="AG23" s="48">
        <v>42</v>
      </c>
      <c r="AH23" s="46">
        <f t="shared" si="2"/>
        <v>11</v>
      </c>
      <c r="AI23" s="47">
        <f t="shared" si="3"/>
        <v>9.5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-135.6</v>
      </c>
      <c r="AU23" s="60">
        <f t="shared" ref="AU23:BD23" si="18">M123*-1</f>
        <v>-90.1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14.5</v>
      </c>
      <c r="C24" s="44">
        <v>14.5</v>
      </c>
      <c r="D24" s="44">
        <v>13.2</v>
      </c>
      <c r="E24" s="44">
        <v>13.2</v>
      </c>
      <c r="F24" s="44">
        <v>13.2</v>
      </c>
      <c r="G24" s="44">
        <v>13.2</v>
      </c>
      <c r="H24" s="44">
        <v>13.2</v>
      </c>
      <c r="I24" s="44">
        <v>13.2</v>
      </c>
      <c r="J24" s="44">
        <v>13.2</v>
      </c>
      <c r="K24" s="44">
        <v>13.2</v>
      </c>
      <c r="L24" s="44">
        <v>13.2</v>
      </c>
      <c r="M24" s="44">
        <v>13.2</v>
      </c>
      <c r="N24" s="44">
        <v>13.2</v>
      </c>
      <c r="O24" s="44">
        <v>13.2</v>
      </c>
      <c r="P24" s="44">
        <v>13.2</v>
      </c>
      <c r="Q24" s="44">
        <v>13.2</v>
      </c>
      <c r="R24" s="44">
        <v>13.2</v>
      </c>
      <c r="S24" s="44">
        <v>13</v>
      </c>
      <c r="T24" s="44">
        <v>13</v>
      </c>
      <c r="U24" s="44">
        <v>13</v>
      </c>
      <c r="V24" s="44">
        <v>13</v>
      </c>
      <c r="W24" s="44">
        <v>13</v>
      </c>
      <c r="X24" s="44">
        <v>13</v>
      </c>
      <c r="Y24" s="44">
        <v>13</v>
      </c>
      <c r="Z24" s="44">
        <v>13</v>
      </c>
      <c r="AA24" s="44">
        <v>13</v>
      </c>
      <c r="AB24" s="44">
        <v>13</v>
      </c>
      <c r="AC24" s="44">
        <v>13</v>
      </c>
      <c r="AD24" s="44">
        <v>13</v>
      </c>
      <c r="AE24" s="44">
        <v>13</v>
      </c>
      <c r="AF24" s="44">
        <v>13</v>
      </c>
      <c r="AG24" s="48">
        <v>40</v>
      </c>
      <c r="AH24" s="46">
        <f t="shared" si="2"/>
        <v>14.5</v>
      </c>
      <c r="AI24" s="47">
        <f t="shared" si="3"/>
        <v>13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10.7</v>
      </c>
      <c r="C25" s="44">
        <v>10.7</v>
      </c>
      <c r="D25" s="44">
        <v>10.7</v>
      </c>
      <c r="E25" s="44">
        <v>10.7</v>
      </c>
      <c r="F25" s="44">
        <v>10.7</v>
      </c>
      <c r="G25" s="44">
        <v>10.7</v>
      </c>
      <c r="H25" s="44">
        <v>10.7</v>
      </c>
      <c r="I25" s="44">
        <v>10.7</v>
      </c>
      <c r="J25" s="44">
        <v>10.7</v>
      </c>
      <c r="K25" s="44">
        <v>10.7</v>
      </c>
      <c r="L25" s="44">
        <v>10.7</v>
      </c>
      <c r="M25" s="44">
        <v>10.7</v>
      </c>
      <c r="N25" s="44">
        <v>10.7</v>
      </c>
      <c r="O25" s="44">
        <v>10.7</v>
      </c>
      <c r="P25" s="44">
        <v>10.7</v>
      </c>
      <c r="Q25" s="44">
        <v>10.7</v>
      </c>
      <c r="R25" s="44">
        <v>10.7</v>
      </c>
      <c r="S25" s="44">
        <v>9.6</v>
      </c>
      <c r="T25" s="44">
        <v>9.6</v>
      </c>
      <c r="U25" s="44">
        <v>9.6</v>
      </c>
      <c r="V25" s="44">
        <v>9.6</v>
      </c>
      <c r="W25" s="44">
        <v>9.6</v>
      </c>
      <c r="X25" s="44">
        <v>9.6</v>
      </c>
      <c r="Y25" s="44">
        <v>9.6</v>
      </c>
      <c r="Z25" s="44">
        <v>9.6</v>
      </c>
      <c r="AA25" s="44">
        <v>9.6</v>
      </c>
      <c r="AB25" s="44">
        <v>9.6</v>
      </c>
      <c r="AC25" s="44">
        <v>9.6</v>
      </c>
      <c r="AD25" s="44">
        <v>9.6</v>
      </c>
      <c r="AE25" s="44">
        <v>9.6</v>
      </c>
      <c r="AF25" s="44">
        <v>9.6</v>
      </c>
      <c r="AG25" s="48">
        <v>38.46</v>
      </c>
      <c r="AH25" s="46">
        <f t="shared" si="2"/>
        <v>10.7</v>
      </c>
      <c r="AI25" s="47">
        <f t="shared" si="3"/>
        <v>9.6</v>
      </c>
      <c r="AK25" s="49"/>
      <c r="AL25" s="59" t="s">
        <v>44</v>
      </c>
      <c r="AM25" s="60">
        <f t="shared" ref="AM25:BJ25" si="19">AM22+AM23</f>
        <v>1203.9999999999998</v>
      </c>
      <c r="AN25" s="60">
        <f t="shared" si="19"/>
        <v>1227.9999999999998</v>
      </c>
      <c r="AO25" s="60">
        <f t="shared" si="19"/>
        <v>1209.5</v>
      </c>
      <c r="AP25" s="60">
        <f t="shared" si="19"/>
        <v>1195.5</v>
      </c>
      <c r="AQ25" s="60">
        <f t="shared" si="19"/>
        <v>1244.3</v>
      </c>
      <c r="AR25" s="60">
        <f t="shared" si="19"/>
        <v>1287.7</v>
      </c>
      <c r="AS25" s="60">
        <f t="shared" si="19"/>
        <v>1492.4</v>
      </c>
      <c r="AT25" s="60">
        <f t="shared" si="19"/>
        <v>1698.7</v>
      </c>
      <c r="AU25" s="60">
        <f t="shared" si="19"/>
        <v>1735.1000000000001</v>
      </c>
      <c r="AV25" s="60">
        <f t="shared" si="19"/>
        <v>1604.5</v>
      </c>
      <c r="AW25" s="60">
        <f t="shared" si="19"/>
        <v>1583.3000000000002</v>
      </c>
      <c r="AX25" s="60">
        <f t="shared" si="19"/>
        <v>1517.8000000000002</v>
      </c>
      <c r="AY25" s="60">
        <f t="shared" si="19"/>
        <v>1515.6</v>
      </c>
      <c r="AZ25" s="60">
        <f t="shared" si="19"/>
        <v>1462.4</v>
      </c>
      <c r="BA25" s="60">
        <f t="shared" si="19"/>
        <v>1458.7239999999999</v>
      </c>
      <c r="BB25" s="60">
        <f t="shared" si="19"/>
        <v>1528.924</v>
      </c>
      <c r="BC25" s="60">
        <f t="shared" si="19"/>
        <v>1554.2439999999999</v>
      </c>
      <c r="BD25" s="60">
        <f t="shared" si="19"/>
        <v>1584.5939999999998</v>
      </c>
      <c r="BE25" s="60">
        <f t="shared" si="19"/>
        <v>1664.644</v>
      </c>
      <c r="BF25" s="60">
        <f t="shared" si="19"/>
        <v>1822.944</v>
      </c>
      <c r="BG25" s="60">
        <f t="shared" si="19"/>
        <v>1657.3440000000001</v>
      </c>
      <c r="BH25" s="60">
        <f t="shared" si="19"/>
        <v>1572.1439999999998</v>
      </c>
      <c r="BI25" s="60">
        <f t="shared" si="19"/>
        <v>1337.8440000000001</v>
      </c>
      <c r="BJ25" s="60">
        <f t="shared" si="19"/>
        <v>1291.8440000000001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4.7</v>
      </c>
      <c r="C26" s="44">
        <v>4.7</v>
      </c>
      <c r="D26" s="44">
        <v>4.7</v>
      </c>
      <c r="E26" s="44">
        <v>4.7</v>
      </c>
      <c r="F26" s="44">
        <v>4.7</v>
      </c>
      <c r="G26" s="44">
        <v>4.7</v>
      </c>
      <c r="H26" s="44">
        <v>4.7</v>
      </c>
      <c r="I26" s="44">
        <v>4.7</v>
      </c>
      <c r="J26" s="44">
        <v>4.7</v>
      </c>
      <c r="K26" s="44">
        <v>4.7</v>
      </c>
      <c r="L26" s="44">
        <v>4.7</v>
      </c>
      <c r="M26" s="44">
        <v>4.7</v>
      </c>
      <c r="N26" s="44">
        <v>4.7</v>
      </c>
      <c r="O26" s="44">
        <v>4.7</v>
      </c>
      <c r="P26" s="44">
        <v>4.7</v>
      </c>
      <c r="Q26" s="44">
        <v>4.7</v>
      </c>
      <c r="R26" s="44">
        <v>4.7</v>
      </c>
      <c r="S26" s="44">
        <v>4</v>
      </c>
      <c r="T26" s="44">
        <v>4</v>
      </c>
      <c r="U26" s="44">
        <v>4</v>
      </c>
      <c r="V26" s="44">
        <v>4</v>
      </c>
      <c r="W26" s="44">
        <v>4</v>
      </c>
      <c r="X26" s="44">
        <v>4</v>
      </c>
      <c r="Y26" s="44">
        <v>4</v>
      </c>
      <c r="Z26" s="44">
        <v>4</v>
      </c>
      <c r="AA26" s="44">
        <v>4</v>
      </c>
      <c r="AB26" s="44">
        <v>4</v>
      </c>
      <c r="AC26" s="44">
        <v>4</v>
      </c>
      <c r="AD26" s="44">
        <v>4</v>
      </c>
      <c r="AE26" s="44">
        <v>4</v>
      </c>
      <c r="AF26" s="44">
        <v>4</v>
      </c>
      <c r="AG26" s="61">
        <v>38</v>
      </c>
      <c r="AH26" s="46">
        <f t="shared" si="2"/>
        <v>4.7</v>
      </c>
      <c r="AI26" s="47">
        <f t="shared" si="3"/>
        <v>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13</v>
      </c>
      <c r="C27" s="44">
        <v>13</v>
      </c>
      <c r="D27" s="44">
        <v>13</v>
      </c>
      <c r="E27" s="44">
        <v>13</v>
      </c>
      <c r="F27" s="44">
        <v>13</v>
      </c>
      <c r="G27" s="44">
        <v>13</v>
      </c>
      <c r="H27" s="44">
        <v>13</v>
      </c>
      <c r="I27" s="44">
        <v>13</v>
      </c>
      <c r="J27" s="44">
        <v>13</v>
      </c>
      <c r="K27" s="44">
        <v>13</v>
      </c>
      <c r="L27" s="44">
        <v>13</v>
      </c>
      <c r="M27" s="44">
        <v>13</v>
      </c>
      <c r="N27" s="44">
        <v>13</v>
      </c>
      <c r="O27" s="44">
        <v>13</v>
      </c>
      <c r="P27" s="44">
        <v>13</v>
      </c>
      <c r="Q27" s="44">
        <v>13</v>
      </c>
      <c r="R27" s="44">
        <v>13</v>
      </c>
      <c r="S27" s="44">
        <v>12.5</v>
      </c>
      <c r="T27" s="44">
        <v>12.5</v>
      </c>
      <c r="U27" s="44">
        <v>12.5</v>
      </c>
      <c r="V27" s="44">
        <v>12.5</v>
      </c>
      <c r="W27" s="44">
        <v>12.5</v>
      </c>
      <c r="X27" s="44">
        <v>12.5</v>
      </c>
      <c r="Y27" s="44">
        <v>12.5</v>
      </c>
      <c r="Z27" s="44">
        <v>12.5</v>
      </c>
      <c r="AA27" s="44">
        <v>12.5</v>
      </c>
      <c r="AB27" s="44">
        <v>12.5</v>
      </c>
      <c r="AC27" s="44">
        <v>12.5</v>
      </c>
      <c r="AD27" s="44">
        <v>12.5</v>
      </c>
      <c r="AE27" s="44">
        <v>12.5</v>
      </c>
      <c r="AF27" s="44">
        <v>12.5</v>
      </c>
      <c r="AG27" s="48">
        <v>36</v>
      </c>
      <c r="AH27" s="46">
        <f t="shared" si="2"/>
        <v>13</v>
      </c>
      <c r="AI27" s="47">
        <f t="shared" si="3"/>
        <v>12.5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14.5</v>
      </c>
      <c r="C28" s="44">
        <v>14.5</v>
      </c>
      <c r="D28" s="44">
        <v>13.5</v>
      </c>
      <c r="E28" s="44">
        <v>13.5</v>
      </c>
      <c r="F28" s="44">
        <v>13.5</v>
      </c>
      <c r="G28" s="44">
        <v>13.5</v>
      </c>
      <c r="H28" s="44">
        <v>13.5</v>
      </c>
      <c r="I28" s="44">
        <v>13.5</v>
      </c>
      <c r="J28" s="44">
        <v>13.5</v>
      </c>
      <c r="K28" s="44">
        <v>13.5</v>
      </c>
      <c r="L28" s="44">
        <v>13.5</v>
      </c>
      <c r="M28" s="44">
        <v>13.5</v>
      </c>
      <c r="N28" s="44">
        <v>13.5</v>
      </c>
      <c r="O28" s="44">
        <v>13.5</v>
      </c>
      <c r="P28" s="44">
        <v>13.5</v>
      </c>
      <c r="Q28" s="44">
        <v>13.5</v>
      </c>
      <c r="R28" s="44">
        <v>13.5</v>
      </c>
      <c r="S28" s="44">
        <v>15.3</v>
      </c>
      <c r="T28" s="44">
        <v>15.3</v>
      </c>
      <c r="U28" s="44">
        <v>15.3</v>
      </c>
      <c r="V28" s="44">
        <v>15.3</v>
      </c>
      <c r="W28" s="44">
        <v>15.3</v>
      </c>
      <c r="X28" s="44">
        <v>15.3</v>
      </c>
      <c r="Y28" s="44">
        <v>15.3</v>
      </c>
      <c r="Z28" s="44">
        <v>15.3</v>
      </c>
      <c r="AA28" s="44">
        <v>15.3</v>
      </c>
      <c r="AB28" s="44">
        <v>15.3</v>
      </c>
      <c r="AC28" s="44">
        <v>15.3</v>
      </c>
      <c r="AD28" s="44">
        <v>15.3</v>
      </c>
      <c r="AE28" s="44">
        <v>15.3</v>
      </c>
      <c r="AF28" s="44">
        <v>15.3</v>
      </c>
      <c r="AG28" s="48">
        <v>35.5</v>
      </c>
      <c r="AH28" s="46">
        <f t="shared" si="2"/>
        <v>15.3</v>
      </c>
      <c r="AI28" s="47">
        <f t="shared" si="3"/>
        <v>13.5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v>0</v>
      </c>
      <c r="L29" s="44">
        <v>0</v>
      </c>
      <c r="M29" s="44">
        <v>0</v>
      </c>
      <c r="N29" s="44">
        <v>0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4">
        <v>0</v>
      </c>
      <c r="Z29" s="44">
        <v>0</v>
      </c>
      <c r="AA29" s="44">
        <v>0</v>
      </c>
      <c r="AB29" s="44">
        <v>0</v>
      </c>
      <c r="AC29" s="44">
        <v>0</v>
      </c>
      <c r="AD29" s="44">
        <v>0</v>
      </c>
      <c r="AE29" s="44">
        <v>0</v>
      </c>
      <c r="AF29" s="44">
        <v>0</v>
      </c>
      <c r="AG29" s="61">
        <v>32</v>
      </c>
      <c r="AH29" s="46">
        <f t="shared" si="2"/>
        <v>11.5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15</v>
      </c>
      <c r="C30" s="44">
        <v>15</v>
      </c>
      <c r="D30" s="44">
        <v>8.1</v>
      </c>
      <c r="E30" s="44">
        <v>8.1</v>
      </c>
      <c r="F30" s="44">
        <v>8.1</v>
      </c>
      <c r="G30" s="44">
        <v>8.1</v>
      </c>
      <c r="H30" s="44">
        <v>8.1</v>
      </c>
      <c r="I30" s="44">
        <v>8.1</v>
      </c>
      <c r="J30" s="44">
        <v>8.1</v>
      </c>
      <c r="K30" s="44">
        <v>8.1</v>
      </c>
      <c r="L30" s="44">
        <v>8.1</v>
      </c>
      <c r="M30" s="44">
        <v>8.1</v>
      </c>
      <c r="N30" s="44">
        <v>8.1</v>
      </c>
      <c r="O30" s="44">
        <v>8.1</v>
      </c>
      <c r="P30" s="44">
        <v>8.1</v>
      </c>
      <c r="Q30" s="44">
        <v>8.1</v>
      </c>
      <c r="R30" s="44">
        <v>8.1</v>
      </c>
      <c r="S30" s="44">
        <v>7.9</v>
      </c>
      <c r="T30" s="44">
        <v>7.9</v>
      </c>
      <c r="U30" s="44">
        <v>7.9</v>
      </c>
      <c r="V30" s="44">
        <v>7.9</v>
      </c>
      <c r="W30" s="44">
        <v>7.9</v>
      </c>
      <c r="X30" s="44">
        <v>7.9</v>
      </c>
      <c r="Y30" s="44">
        <v>7.9</v>
      </c>
      <c r="Z30" s="44">
        <v>7.9</v>
      </c>
      <c r="AA30" s="44">
        <v>7.9</v>
      </c>
      <c r="AB30" s="44">
        <v>7.9</v>
      </c>
      <c r="AC30" s="44">
        <v>7.9</v>
      </c>
      <c r="AD30" s="44">
        <v>7.9</v>
      </c>
      <c r="AE30" s="44">
        <v>7.9</v>
      </c>
      <c r="AF30" s="44">
        <v>7.9</v>
      </c>
      <c r="AG30" s="48">
        <v>30</v>
      </c>
      <c r="AH30" s="46">
        <f t="shared" si="2"/>
        <v>15</v>
      </c>
      <c r="AI30" s="47">
        <f t="shared" si="3"/>
        <v>7.9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7.5</v>
      </c>
      <c r="C31" s="44">
        <v>7.5</v>
      </c>
      <c r="D31" s="44">
        <v>7.5</v>
      </c>
      <c r="E31" s="44">
        <v>7.5</v>
      </c>
      <c r="F31" s="44">
        <v>7.5</v>
      </c>
      <c r="G31" s="44">
        <v>7.5</v>
      </c>
      <c r="H31" s="44">
        <v>7.5</v>
      </c>
      <c r="I31" s="44">
        <v>7.5</v>
      </c>
      <c r="J31" s="44">
        <v>7.5</v>
      </c>
      <c r="K31" s="44">
        <v>7.5</v>
      </c>
      <c r="L31" s="44">
        <v>7.5</v>
      </c>
      <c r="M31" s="44">
        <v>7.5</v>
      </c>
      <c r="N31" s="44">
        <v>7.5</v>
      </c>
      <c r="O31" s="44">
        <v>7.5</v>
      </c>
      <c r="P31" s="44">
        <v>7.5</v>
      </c>
      <c r="Q31" s="44">
        <v>7.5</v>
      </c>
      <c r="R31" s="44">
        <v>7.5</v>
      </c>
      <c r="S31" s="44">
        <v>7</v>
      </c>
      <c r="T31" s="44">
        <v>7</v>
      </c>
      <c r="U31" s="44">
        <v>7</v>
      </c>
      <c r="V31" s="44">
        <v>7</v>
      </c>
      <c r="W31" s="44">
        <v>7</v>
      </c>
      <c r="X31" s="44">
        <v>7</v>
      </c>
      <c r="Y31" s="44">
        <v>7</v>
      </c>
      <c r="Z31" s="44">
        <v>7</v>
      </c>
      <c r="AA31" s="44">
        <v>7</v>
      </c>
      <c r="AB31" s="44">
        <v>7</v>
      </c>
      <c r="AC31" s="44">
        <v>7</v>
      </c>
      <c r="AD31" s="44">
        <v>7</v>
      </c>
      <c r="AE31" s="44">
        <v>7</v>
      </c>
      <c r="AF31" s="44">
        <v>7</v>
      </c>
      <c r="AG31" s="48">
        <v>29.04</v>
      </c>
      <c r="AH31" s="46">
        <f t="shared" si="2"/>
        <v>7.5</v>
      </c>
      <c r="AI31" s="47">
        <f t="shared" si="3"/>
        <v>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9.6</v>
      </c>
      <c r="C32" s="44">
        <v>9.6</v>
      </c>
      <c r="D32" s="44">
        <v>9.6</v>
      </c>
      <c r="E32" s="44">
        <v>9.6</v>
      </c>
      <c r="F32" s="44">
        <v>9.6</v>
      </c>
      <c r="G32" s="44">
        <v>9.6</v>
      </c>
      <c r="H32" s="44">
        <v>9.6</v>
      </c>
      <c r="I32" s="44">
        <v>9.6</v>
      </c>
      <c r="J32" s="44">
        <v>9.6</v>
      </c>
      <c r="K32" s="44">
        <v>9.6</v>
      </c>
      <c r="L32" s="44">
        <v>9.6</v>
      </c>
      <c r="M32" s="44">
        <v>9.6</v>
      </c>
      <c r="N32" s="44">
        <v>9.6</v>
      </c>
      <c r="O32" s="44">
        <v>9.6</v>
      </c>
      <c r="P32" s="44">
        <v>9.6</v>
      </c>
      <c r="Q32" s="44">
        <v>9.6</v>
      </c>
      <c r="R32" s="44">
        <v>9.6</v>
      </c>
      <c r="S32" s="44">
        <v>7.9</v>
      </c>
      <c r="T32" s="44">
        <v>7.9</v>
      </c>
      <c r="U32" s="44">
        <v>7.9</v>
      </c>
      <c r="V32" s="44">
        <v>7.9</v>
      </c>
      <c r="W32" s="44">
        <v>7.9</v>
      </c>
      <c r="X32" s="44">
        <v>7.9</v>
      </c>
      <c r="Y32" s="44">
        <v>7.9</v>
      </c>
      <c r="Z32" s="44">
        <v>7.9</v>
      </c>
      <c r="AA32" s="44">
        <v>7.9</v>
      </c>
      <c r="AB32" s="44">
        <v>7.9</v>
      </c>
      <c r="AC32" s="44">
        <v>7.9</v>
      </c>
      <c r="AD32" s="44">
        <v>7.9</v>
      </c>
      <c r="AE32" s="44">
        <v>7.9</v>
      </c>
      <c r="AF32" s="44">
        <v>7.9</v>
      </c>
      <c r="AG32" s="48">
        <v>28.1</v>
      </c>
      <c r="AH32" s="46">
        <f t="shared" si="2"/>
        <v>9.6</v>
      </c>
      <c r="AI32" s="47">
        <f t="shared" si="3"/>
        <v>7.9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6.7</v>
      </c>
      <c r="T33" s="44">
        <v>6.7</v>
      </c>
      <c r="U33" s="44">
        <v>6.7</v>
      </c>
      <c r="V33" s="44">
        <v>6.7</v>
      </c>
      <c r="W33" s="44">
        <v>6.7</v>
      </c>
      <c r="X33" s="44">
        <v>6.7</v>
      </c>
      <c r="Y33" s="44">
        <v>6.7</v>
      </c>
      <c r="Z33" s="44">
        <v>6.7</v>
      </c>
      <c r="AA33" s="44">
        <v>6.7</v>
      </c>
      <c r="AB33" s="44">
        <v>6.7</v>
      </c>
      <c r="AC33" s="44">
        <v>6.7</v>
      </c>
      <c r="AD33" s="44">
        <v>6.7</v>
      </c>
      <c r="AE33" s="44">
        <v>6.7</v>
      </c>
      <c r="AF33" s="44">
        <v>6.7</v>
      </c>
      <c r="AG33" s="48">
        <v>27</v>
      </c>
      <c r="AH33" s="46">
        <f t="shared" si="2"/>
        <v>16.2</v>
      </c>
      <c r="AI33" s="47">
        <f t="shared" si="3"/>
        <v>6.7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7.1</v>
      </c>
      <c r="C34" s="44">
        <v>7.1</v>
      </c>
      <c r="D34" s="44">
        <v>7.1</v>
      </c>
      <c r="E34" s="44">
        <v>7.1</v>
      </c>
      <c r="F34" s="44">
        <v>7.1</v>
      </c>
      <c r="G34" s="44">
        <v>7.1</v>
      </c>
      <c r="H34" s="44">
        <v>7.1</v>
      </c>
      <c r="I34" s="44">
        <v>7.1</v>
      </c>
      <c r="J34" s="44">
        <v>7.1</v>
      </c>
      <c r="K34" s="44">
        <v>7.1</v>
      </c>
      <c r="L34" s="44">
        <v>7.1</v>
      </c>
      <c r="M34" s="44">
        <v>7.1</v>
      </c>
      <c r="N34" s="44">
        <v>7.1</v>
      </c>
      <c r="O34" s="44">
        <v>7.1</v>
      </c>
      <c r="P34" s="44">
        <v>7.1</v>
      </c>
      <c r="Q34" s="44">
        <v>7.1</v>
      </c>
      <c r="R34" s="44">
        <v>7.1</v>
      </c>
      <c r="S34" s="44">
        <v>12.8</v>
      </c>
      <c r="T34" s="44">
        <v>12.8</v>
      </c>
      <c r="U34" s="44">
        <v>12.8</v>
      </c>
      <c r="V34" s="44">
        <v>12.8</v>
      </c>
      <c r="W34" s="44">
        <v>12.8</v>
      </c>
      <c r="X34" s="44">
        <v>12.8</v>
      </c>
      <c r="Y34" s="44">
        <v>12.8</v>
      </c>
      <c r="Z34" s="44">
        <v>12.8</v>
      </c>
      <c r="AA34" s="44">
        <v>12.8</v>
      </c>
      <c r="AB34" s="44">
        <v>12.8</v>
      </c>
      <c r="AC34" s="44">
        <v>12.8</v>
      </c>
      <c r="AD34" s="44">
        <v>12.8</v>
      </c>
      <c r="AE34" s="44">
        <v>12.8</v>
      </c>
      <c r="AF34" s="44">
        <v>12.8</v>
      </c>
      <c r="AG34" s="48">
        <v>25</v>
      </c>
      <c r="AH34" s="46">
        <f t="shared" si="2"/>
        <v>12.8</v>
      </c>
      <c r="AI34" s="47">
        <f t="shared" si="3"/>
        <v>7.1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12.5</v>
      </c>
      <c r="C35" s="44">
        <v>12.5</v>
      </c>
      <c r="D35" s="44">
        <v>12.5</v>
      </c>
      <c r="E35" s="44">
        <v>12.5</v>
      </c>
      <c r="F35" s="44">
        <v>12.5</v>
      </c>
      <c r="G35" s="44">
        <v>12.5</v>
      </c>
      <c r="H35" s="44">
        <v>12.5</v>
      </c>
      <c r="I35" s="44">
        <v>12.5</v>
      </c>
      <c r="J35" s="44">
        <v>12.5</v>
      </c>
      <c r="K35" s="44">
        <v>12.5</v>
      </c>
      <c r="L35" s="44">
        <v>12.5</v>
      </c>
      <c r="M35" s="44">
        <v>12.5</v>
      </c>
      <c r="N35" s="44">
        <v>12.5</v>
      </c>
      <c r="O35" s="44">
        <v>12.5</v>
      </c>
      <c r="P35" s="44">
        <v>12.5</v>
      </c>
      <c r="Q35" s="44">
        <v>12.5</v>
      </c>
      <c r="R35" s="44">
        <v>12.5</v>
      </c>
      <c r="S35" s="44">
        <v>7.5</v>
      </c>
      <c r="T35" s="44">
        <v>7.5</v>
      </c>
      <c r="U35" s="44">
        <v>7.5</v>
      </c>
      <c r="V35" s="44">
        <v>7.5</v>
      </c>
      <c r="W35" s="44">
        <v>7.5</v>
      </c>
      <c r="X35" s="44">
        <v>7.5</v>
      </c>
      <c r="Y35" s="44">
        <v>7.5</v>
      </c>
      <c r="Z35" s="44">
        <v>7.5</v>
      </c>
      <c r="AA35" s="44">
        <v>7.5</v>
      </c>
      <c r="AB35" s="44">
        <v>7.5</v>
      </c>
      <c r="AC35" s="44">
        <v>7.5</v>
      </c>
      <c r="AD35" s="44">
        <v>7.5</v>
      </c>
      <c r="AE35" s="44">
        <v>7.5</v>
      </c>
      <c r="AF35" s="44">
        <v>7.5</v>
      </c>
      <c r="AG35" s="48">
        <v>25</v>
      </c>
      <c r="AH35" s="46">
        <f t="shared" si="2"/>
        <v>12.5</v>
      </c>
      <c r="AI35" s="47">
        <f t="shared" si="3"/>
        <v>7.5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7.4</v>
      </c>
      <c r="C36" s="44">
        <v>7.4</v>
      </c>
      <c r="D36" s="44">
        <v>7.4</v>
      </c>
      <c r="E36" s="44">
        <v>7.4</v>
      </c>
      <c r="F36" s="44">
        <v>7.4</v>
      </c>
      <c r="G36" s="44">
        <v>7.4</v>
      </c>
      <c r="H36" s="44">
        <v>7.4</v>
      </c>
      <c r="I36" s="44">
        <v>7.4</v>
      </c>
      <c r="J36" s="44">
        <v>7.4</v>
      </c>
      <c r="K36" s="44">
        <v>7.4</v>
      </c>
      <c r="L36" s="44">
        <v>7.4</v>
      </c>
      <c r="M36" s="44">
        <v>7.4</v>
      </c>
      <c r="N36" s="44">
        <v>7.4</v>
      </c>
      <c r="O36" s="44">
        <v>7.4</v>
      </c>
      <c r="P36" s="44">
        <v>7.4</v>
      </c>
      <c r="Q36" s="44">
        <v>7.4</v>
      </c>
      <c r="R36" s="44">
        <v>7.4</v>
      </c>
      <c r="S36" s="44">
        <v>7.6</v>
      </c>
      <c r="T36" s="44">
        <v>7.6</v>
      </c>
      <c r="U36" s="44">
        <v>7.6</v>
      </c>
      <c r="V36" s="44">
        <v>7.6</v>
      </c>
      <c r="W36" s="44">
        <v>7.6</v>
      </c>
      <c r="X36" s="44">
        <v>7.6</v>
      </c>
      <c r="Y36" s="44">
        <v>7.6</v>
      </c>
      <c r="Z36" s="44">
        <v>7.6</v>
      </c>
      <c r="AA36" s="44">
        <v>7.6</v>
      </c>
      <c r="AB36" s="44">
        <v>7.6</v>
      </c>
      <c r="AC36" s="44">
        <v>7.6</v>
      </c>
      <c r="AD36" s="44">
        <v>7.6</v>
      </c>
      <c r="AE36" s="44">
        <v>7.6</v>
      </c>
      <c r="AF36" s="44">
        <v>7.6</v>
      </c>
      <c r="AG36" s="48">
        <v>25</v>
      </c>
      <c r="AH36" s="46">
        <f t="shared" si="2"/>
        <v>7.6</v>
      </c>
      <c r="AI36" s="47">
        <f t="shared" si="3"/>
        <v>7.4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14.5</v>
      </c>
      <c r="C37" s="44">
        <v>14.5</v>
      </c>
      <c r="D37" s="44">
        <v>8.6999999999999993</v>
      </c>
      <c r="E37" s="44">
        <v>8.6999999999999993</v>
      </c>
      <c r="F37" s="44">
        <v>8.6999999999999993</v>
      </c>
      <c r="G37" s="44">
        <v>8.6999999999999993</v>
      </c>
      <c r="H37" s="44">
        <v>8.6999999999999993</v>
      </c>
      <c r="I37" s="44">
        <v>8.6999999999999993</v>
      </c>
      <c r="J37" s="44">
        <v>8.6999999999999993</v>
      </c>
      <c r="K37" s="44">
        <v>8.6999999999999993</v>
      </c>
      <c r="L37" s="44">
        <v>8.6999999999999993</v>
      </c>
      <c r="M37" s="44">
        <v>8.6999999999999993</v>
      </c>
      <c r="N37" s="44">
        <v>8.6999999999999993</v>
      </c>
      <c r="O37" s="44">
        <v>8.6999999999999993</v>
      </c>
      <c r="P37" s="44">
        <v>8.6999999999999993</v>
      </c>
      <c r="Q37" s="44">
        <v>8.6999999999999993</v>
      </c>
      <c r="R37" s="44">
        <v>8.6999999999999993</v>
      </c>
      <c r="S37" s="44">
        <v>8.1</v>
      </c>
      <c r="T37" s="44">
        <v>8.1</v>
      </c>
      <c r="U37" s="44">
        <v>8.1</v>
      </c>
      <c r="V37" s="44">
        <v>8.1</v>
      </c>
      <c r="W37" s="44">
        <v>8.1</v>
      </c>
      <c r="X37" s="44">
        <v>8.1</v>
      </c>
      <c r="Y37" s="44">
        <v>8.1</v>
      </c>
      <c r="Z37" s="44">
        <v>8.1</v>
      </c>
      <c r="AA37" s="44">
        <v>8.1</v>
      </c>
      <c r="AB37" s="44">
        <v>8.1</v>
      </c>
      <c r="AC37" s="44">
        <v>8.1</v>
      </c>
      <c r="AD37" s="44">
        <v>8.1</v>
      </c>
      <c r="AE37" s="44">
        <v>8.1</v>
      </c>
      <c r="AF37" s="44">
        <v>8.1</v>
      </c>
      <c r="AG37" s="48">
        <v>25</v>
      </c>
      <c r="AH37" s="46">
        <f t="shared" si="2"/>
        <v>14.5</v>
      </c>
      <c r="AI37" s="47">
        <f t="shared" si="3"/>
        <v>8.1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</v>
      </c>
      <c r="C38" s="44">
        <v>10</v>
      </c>
      <c r="D38" s="44">
        <v>10</v>
      </c>
      <c r="E38" s="44">
        <v>10</v>
      </c>
      <c r="F38" s="44">
        <v>10</v>
      </c>
      <c r="G38" s="44">
        <v>10</v>
      </c>
      <c r="H38" s="44">
        <v>10</v>
      </c>
      <c r="I38" s="44">
        <v>10</v>
      </c>
      <c r="J38" s="44">
        <v>10</v>
      </c>
      <c r="K38" s="44">
        <v>10</v>
      </c>
      <c r="L38" s="44">
        <v>10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8.9</v>
      </c>
      <c r="T38" s="44">
        <v>8.9</v>
      </c>
      <c r="U38" s="44">
        <v>8.9</v>
      </c>
      <c r="V38" s="44">
        <v>8.9</v>
      </c>
      <c r="W38" s="44">
        <v>8.9</v>
      </c>
      <c r="X38" s="44">
        <v>8.9</v>
      </c>
      <c r="Y38" s="44">
        <v>8.9</v>
      </c>
      <c r="Z38" s="44">
        <v>8.9</v>
      </c>
      <c r="AA38" s="44">
        <v>8.9</v>
      </c>
      <c r="AB38" s="44">
        <v>8.9</v>
      </c>
      <c r="AC38" s="44">
        <v>8.9</v>
      </c>
      <c r="AD38" s="44">
        <v>8.9</v>
      </c>
      <c r="AE38" s="44">
        <v>8.9</v>
      </c>
      <c r="AF38" s="44">
        <v>8.9</v>
      </c>
      <c r="AG38" s="48">
        <v>25</v>
      </c>
      <c r="AH38" s="46">
        <f t="shared" si="2"/>
        <v>10</v>
      </c>
      <c r="AI38" s="47">
        <f t="shared" si="3"/>
        <v>8.9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8</v>
      </c>
      <c r="C39" s="44">
        <v>8</v>
      </c>
      <c r="D39" s="44">
        <v>8.1999999999999993</v>
      </c>
      <c r="E39" s="44">
        <v>8.1999999999999993</v>
      </c>
      <c r="F39" s="44">
        <v>8.1999999999999993</v>
      </c>
      <c r="G39" s="44">
        <v>8.1999999999999993</v>
      </c>
      <c r="H39" s="44">
        <v>8.1999999999999993</v>
      </c>
      <c r="I39" s="44">
        <v>8.1999999999999993</v>
      </c>
      <c r="J39" s="44">
        <v>8.1999999999999993</v>
      </c>
      <c r="K39" s="44">
        <v>8.1999999999999993</v>
      </c>
      <c r="L39" s="44">
        <v>8.1999999999999993</v>
      </c>
      <c r="M39" s="44">
        <v>8.1999999999999993</v>
      </c>
      <c r="N39" s="44">
        <v>8.1999999999999993</v>
      </c>
      <c r="O39" s="44">
        <v>8.1999999999999993</v>
      </c>
      <c r="P39" s="44">
        <v>8.1999999999999993</v>
      </c>
      <c r="Q39" s="44">
        <v>8.1999999999999993</v>
      </c>
      <c r="R39" s="44">
        <v>8.1999999999999993</v>
      </c>
      <c r="S39" s="44">
        <v>7</v>
      </c>
      <c r="T39" s="44">
        <v>7</v>
      </c>
      <c r="U39" s="44">
        <v>7</v>
      </c>
      <c r="V39" s="44">
        <v>7</v>
      </c>
      <c r="W39" s="44">
        <v>7</v>
      </c>
      <c r="X39" s="44">
        <v>7</v>
      </c>
      <c r="Y39" s="44">
        <v>7</v>
      </c>
      <c r="Z39" s="44">
        <v>7</v>
      </c>
      <c r="AA39" s="44">
        <v>7</v>
      </c>
      <c r="AB39" s="44">
        <v>7</v>
      </c>
      <c r="AC39" s="44">
        <v>7</v>
      </c>
      <c r="AD39" s="44">
        <v>7</v>
      </c>
      <c r="AE39" s="44">
        <v>7</v>
      </c>
      <c r="AF39" s="44">
        <v>7</v>
      </c>
      <c r="AG39" s="48">
        <v>23.5</v>
      </c>
      <c r="AH39" s="46">
        <f t="shared" si="2"/>
        <v>8.1999999999999993</v>
      </c>
      <c r="AI39" s="47">
        <f t="shared" si="3"/>
        <v>7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3.4</v>
      </c>
      <c r="T40" s="44">
        <v>3.4</v>
      </c>
      <c r="U40" s="44">
        <v>3.4</v>
      </c>
      <c r="V40" s="44">
        <v>3.4</v>
      </c>
      <c r="W40" s="44">
        <v>3.4</v>
      </c>
      <c r="X40" s="44">
        <v>3.4</v>
      </c>
      <c r="Y40" s="44">
        <v>3.4</v>
      </c>
      <c r="Z40" s="44">
        <v>3.4</v>
      </c>
      <c r="AA40" s="44">
        <v>3.4</v>
      </c>
      <c r="AB40" s="44">
        <v>3.4</v>
      </c>
      <c r="AC40" s="44">
        <v>3.4</v>
      </c>
      <c r="AD40" s="44">
        <v>3.4</v>
      </c>
      <c r="AE40" s="44">
        <v>3.4</v>
      </c>
      <c r="AF40" s="44">
        <v>3.4</v>
      </c>
      <c r="AG40" s="48">
        <v>22.2</v>
      </c>
      <c r="AH40" s="46">
        <f t="shared" si="2"/>
        <v>3.5</v>
      </c>
      <c r="AI40" s="47">
        <f t="shared" si="3"/>
        <v>3.4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4.0999999999999996</v>
      </c>
      <c r="C41" s="44">
        <v>4.0999999999999996</v>
      </c>
      <c r="D41" s="44">
        <v>4.0999999999999996</v>
      </c>
      <c r="E41" s="44">
        <v>4.0999999999999996</v>
      </c>
      <c r="F41" s="44">
        <v>4.0999999999999996</v>
      </c>
      <c r="G41" s="44">
        <v>4.0999999999999996</v>
      </c>
      <c r="H41" s="44">
        <v>4.0999999999999996</v>
      </c>
      <c r="I41" s="44">
        <v>4.0999999999999996</v>
      </c>
      <c r="J41" s="44">
        <v>4.0999999999999996</v>
      </c>
      <c r="K41" s="44">
        <v>4.0999999999999996</v>
      </c>
      <c r="L41" s="44">
        <v>4.0999999999999996</v>
      </c>
      <c r="M41" s="44">
        <v>4.0999999999999996</v>
      </c>
      <c r="N41" s="44">
        <v>4.0999999999999996</v>
      </c>
      <c r="O41" s="44">
        <v>4.0999999999999996</v>
      </c>
      <c r="P41" s="44">
        <v>4.0999999999999996</v>
      </c>
      <c r="Q41" s="44">
        <v>4.0999999999999996</v>
      </c>
      <c r="R41" s="44">
        <v>4.0999999999999996</v>
      </c>
      <c r="S41" s="44">
        <v>4</v>
      </c>
      <c r="T41" s="44">
        <v>4</v>
      </c>
      <c r="U41" s="44">
        <v>4</v>
      </c>
      <c r="V41" s="44">
        <v>4</v>
      </c>
      <c r="W41" s="44">
        <v>4</v>
      </c>
      <c r="X41" s="44">
        <v>4</v>
      </c>
      <c r="Y41" s="44">
        <v>4</v>
      </c>
      <c r="Z41" s="44">
        <v>4</v>
      </c>
      <c r="AA41" s="44">
        <v>4</v>
      </c>
      <c r="AB41" s="44">
        <v>4</v>
      </c>
      <c r="AC41" s="44">
        <v>4</v>
      </c>
      <c r="AD41" s="44">
        <v>4</v>
      </c>
      <c r="AE41" s="44">
        <v>4</v>
      </c>
      <c r="AF41" s="44">
        <v>4</v>
      </c>
      <c r="AG41" s="48">
        <v>22.1</v>
      </c>
      <c r="AH41" s="46">
        <f t="shared" si="2"/>
        <v>4.0999999999999996</v>
      </c>
      <c r="AI41" s="47">
        <f t="shared" si="3"/>
        <v>4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5.8</v>
      </c>
      <c r="C42" s="44">
        <v>5.8</v>
      </c>
      <c r="D42" s="44">
        <v>8.4</v>
      </c>
      <c r="E42" s="44">
        <v>8.4</v>
      </c>
      <c r="F42" s="44">
        <v>8.4</v>
      </c>
      <c r="G42" s="44">
        <v>8.4</v>
      </c>
      <c r="H42" s="44">
        <v>8.4</v>
      </c>
      <c r="I42" s="44">
        <v>8.4</v>
      </c>
      <c r="J42" s="44">
        <v>8.4</v>
      </c>
      <c r="K42" s="44">
        <v>8.4</v>
      </c>
      <c r="L42" s="44">
        <v>8.4</v>
      </c>
      <c r="M42" s="44">
        <v>8.4</v>
      </c>
      <c r="N42" s="44">
        <v>8.4</v>
      </c>
      <c r="O42" s="44">
        <v>8.4</v>
      </c>
      <c r="P42" s="44">
        <v>8.4</v>
      </c>
      <c r="Q42" s="44">
        <v>8.4</v>
      </c>
      <c r="R42" s="44">
        <v>8.4</v>
      </c>
      <c r="S42" s="44">
        <v>10.199999999999999</v>
      </c>
      <c r="T42" s="44">
        <v>10.199999999999999</v>
      </c>
      <c r="U42" s="44">
        <v>10.199999999999999</v>
      </c>
      <c r="V42" s="44">
        <v>10.199999999999999</v>
      </c>
      <c r="W42" s="44">
        <v>10.199999999999999</v>
      </c>
      <c r="X42" s="44">
        <v>10.199999999999999</v>
      </c>
      <c r="Y42" s="44">
        <v>10.199999999999999</v>
      </c>
      <c r="Z42" s="44">
        <v>10.199999999999999</v>
      </c>
      <c r="AA42" s="44">
        <v>10.199999999999999</v>
      </c>
      <c r="AB42" s="44">
        <v>10.199999999999999</v>
      </c>
      <c r="AC42" s="44">
        <v>10.199999999999999</v>
      </c>
      <c r="AD42" s="44">
        <v>10.199999999999999</v>
      </c>
      <c r="AE42" s="44">
        <v>10.199999999999999</v>
      </c>
      <c r="AF42" s="44">
        <v>10.199999999999999</v>
      </c>
      <c r="AG42" s="48">
        <v>22</v>
      </c>
      <c r="AH42" s="46">
        <f t="shared" si="2"/>
        <v>10.199999999999999</v>
      </c>
      <c r="AI42" s="47">
        <f t="shared" si="3"/>
        <v>5.8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</v>
      </c>
      <c r="C43" s="44">
        <v>6</v>
      </c>
      <c r="D43" s="44">
        <v>6</v>
      </c>
      <c r="E43" s="44">
        <v>6</v>
      </c>
      <c r="F43" s="44">
        <v>6</v>
      </c>
      <c r="G43" s="44">
        <v>6</v>
      </c>
      <c r="H43" s="44">
        <v>6</v>
      </c>
      <c r="I43" s="44">
        <v>6</v>
      </c>
      <c r="J43" s="44">
        <v>6</v>
      </c>
      <c r="K43" s="44">
        <v>6</v>
      </c>
      <c r="L43" s="44">
        <v>6</v>
      </c>
      <c r="M43" s="44">
        <v>6</v>
      </c>
      <c r="N43" s="44">
        <v>6</v>
      </c>
      <c r="O43" s="44">
        <v>6</v>
      </c>
      <c r="P43" s="44">
        <v>6</v>
      </c>
      <c r="Q43" s="44">
        <v>6</v>
      </c>
      <c r="R43" s="44">
        <v>6</v>
      </c>
      <c r="S43" s="44">
        <v>6</v>
      </c>
      <c r="T43" s="44">
        <v>6</v>
      </c>
      <c r="U43" s="44">
        <v>6</v>
      </c>
      <c r="V43" s="44">
        <v>6</v>
      </c>
      <c r="W43" s="44">
        <v>6</v>
      </c>
      <c r="X43" s="44">
        <v>6</v>
      </c>
      <c r="Y43" s="44">
        <v>6</v>
      </c>
      <c r="Z43" s="44">
        <v>6</v>
      </c>
      <c r="AA43" s="44">
        <v>6</v>
      </c>
      <c r="AB43" s="44">
        <v>6</v>
      </c>
      <c r="AC43" s="44">
        <v>6</v>
      </c>
      <c r="AD43" s="44">
        <v>6</v>
      </c>
      <c r="AE43" s="44">
        <v>6</v>
      </c>
      <c r="AF43" s="44">
        <v>6</v>
      </c>
      <c r="AG43" s="48">
        <v>22</v>
      </c>
      <c r="AH43" s="46">
        <f t="shared" si="2"/>
        <v>6</v>
      </c>
      <c r="AI43" s="47">
        <f t="shared" si="3"/>
        <v>6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9</v>
      </c>
      <c r="C44" s="44">
        <v>9</v>
      </c>
      <c r="D44" s="44">
        <v>15.6</v>
      </c>
      <c r="E44" s="44">
        <v>15.6</v>
      </c>
      <c r="F44" s="44">
        <v>15.6</v>
      </c>
      <c r="G44" s="44">
        <v>15.6</v>
      </c>
      <c r="H44" s="44">
        <v>15.6</v>
      </c>
      <c r="I44" s="44">
        <v>15.6</v>
      </c>
      <c r="J44" s="44">
        <v>15.6</v>
      </c>
      <c r="K44" s="44">
        <v>15.6</v>
      </c>
      <c r="L44" s="44">
        <v>15.6</v>
      </c>
      <c r="M44" s="44">
        <v>15.6</v>
      </c>
      <c r="N44" s="44">
        <v>15.6</v>
      </c>
      <c r="O44" s="44">
        <v>15.6</v>
      </c>
      <c r="P44" s="44">
        <v>15.6</v>
      </c>
      <c r="Q44" s="44">
        <v>15.6</v>
      </c>
      <c r="R44" s="44">
        <v>15.6</v>
      </c>
      <c r="S44" s="44">
        <v>10.9</v>
      </c>
      <c r="T44" s="44">
        <v>10.9</v>
      </c>
      <c r="U44" s="44">
        <v>10.9</v>
      </c>
      <c r="V44" s="44">
        <v>10.9</v>
      </c>
      <c r="W44" s="44">
        <v>10.9</v>
      </c>
      <c r="X44" s="44">
        <v>10.9</v>
      </c>
      <c r="Y44" s="44">
        <v>10.9</v>
      </c>
      <c r="Z44" s="44">
        <v>10.9</v>
      </c>
      <c r="AA44" s="44">
        <v>10.9</v>
      </c>
      <c r="AB44" s="44">
        <v>10.9</v>
      </c>
      <c r="AC44" s="44">
        <v>10.9</v>
      </c>
      <c r="AD44" s="44">
        <v>10.9</v>
      </c>
      <c r="AE44" s="44">
        <v>10.9</v>
      </c>
      <c r="AF44" s="44">
        <v>10.9</v>
      </c>
      <c r="AG44" s="48">
        <v>21.93</v>
      </c>
      <c r="AH44" s="46">
        <f t="shared" si="2"/>
        <v>15.6</v>
      </c>
      <c r="AI44" s="47">
        <f t="shared" si="3"/>
        <v>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8.6999999999999993</v>
      </c>
      <c r="C45" s="44">
        <v>8.6999999999999993</v>
      </c>
      <c r="D45" s="44">
        <v>8.4</v>
      </c>
      <c r="E45" s="44">
        <v>8.4</v>
      </c>
      <c r="F45" s="44">
        <v>8.4</v>
      </c>
      <c r="G45" s="44">
        <v>8.4</v>
      </c>
      <c r="H45" s="44">
        <v>8.4</v>
      </c>
      <c r="I45" s="44">
        <v>8.4</v>
      </c>
      <c r="J45" s="44">
        <v>8.4</v>
      </c>
      <c r="K45" s="44">
        <v>8.4</v>
      </c>
      <c r="L45" s="44">
        <v>8.4</v>
      </c>
      <c r="M45" s="44">
        <v>8.4</v>
      </c>
      <c r="N45" s="44">
        <v>8.4</v>
      </c>
      <c r="O45" s="44">
        <v>8.4</v>
      </c>
      <c r="P45" s="44">
        <v>8.4</v>
      </c>
      <c r="Q45" s="44">
        <v>8.4</v>
      </c>
      <c r="R45" s="44">
        <v>8.4</v>
      </c>
      <c r="S45" s="44">
        <v>9.5</v>
      </c>
      <c r="T45" s="44">
        <v>9.5</v>
      </c>
      <c r="U45" s="44">
        <v>9.5</v>
      </c>
      <c r="V45" s="44">
        <v>9.5</v>
      </c>
      <c r="W45" s="44">
        <v>9.5</v>
      </c>
      <c r="X45" s="44">
        <v>9.5</v>
      </c>
      <c r="Y45" s="44">
        <v>9.5</v>
      </c>
      <c r="Z45" s="44">
        <v>9.5</v>
      </c>
      <c r="AA45" s="44">
        <v>9.5</v>
      </c>
      <c r="AB45" s="44">
        <v>9.5</v>
      </c>
      <c r="AC45" s="44">
        <v>9.5</v>
      </c>
      <c r="AD45" s="44">
        <v>9.5</v>
      </c>
      <c r="AE45" s="44">
        <v>9.5</v>
      </c>
      <c r="AF45" s="44">
        <v>9.5</v>
      </c>
      <c r="AG45" s="48">
        <v>21.3</v>
      </c>
      <c r="AH45" s="46">
        <f t="shared" si="2"/>
        <v>9.5</v>
      </c>
      <c r="AI45" s="47">
        <f t="shared" si="3"/>
        <v>8.4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5.2</v>
      </c>
      <c r="C46" s="44">
        <v>5.2</v>
      </c>
      <c r="D46" s="44">
        <v>8.1</v>
      </c>
      <c r="E46" s="44">
        <v>8.1</v>
      </c>
      <c r="F46" s="44">
        <v>8.1</v>
      </c>
      <c r="G46" s="44">
        <v>8.1</v>
      </c>
      <c r="H46" s="44">
        <v>8.1</v>
      </c>
      <c r="I46" s="44">
        <v>8.1</v>
      </c>
      <c r="J46" s="44">
        <v>8.1</v>
      </c>
      <c r="K46" s="44">
        <v>8.1</v>
      </c>
      <c r="L46" s="44">
        <v>8.1</v>
      </c>
      <c r="M46" s="44">
        <v>8.1</v>
      </c>
      <c r="N46" s="44">
        <v>8.1</v>
      </c>
      <c r="O46" s="44">
        <v>8.1</v>
      </c>
      <c r="P46" s="44">
        <v>8.1</v>
      </c>
      <c r="Q46" s="44">
        <v>8.1</v>
      </c>
      <c r="R46" s="44">
        <v>8.1</v>
      </c>
      <c r="S46" s="44">
        <v>6.5</v>
      </c>
      <c r="T46" s="44">
        <v>6.5</v>
      </c>
      <c r="U46" s="44">
        <v>6.5</v>
      </c>
      <c r="V46" s="44">
        <v>6.5</v>
      </c>
      <c r="W46" s="44">
        <v>6.5</v>
      </c>
      <c r="X46" s="44">
        <v>6.5</v>
      </c>
      <c r="Y46" s="44">
        <v>6.5</v>
      </c>
      <c r="Z46" s="44">
        <v>6.5</v>
      </c>
      <c r="AA46" s="44">
        <v>6.5</v>
      </c>
      <c r="AB46" s="44">
        <v>6.5</v>
      </c>
      <c r="AC46" s="44">
        <v>6.5</v>
      </c>
      <c r="AD46" s="44">
        <v>6.5</v>
      </c>
      <c r="AE46" s="44">
        <v>6.5</v>
      </c>
      <c r="AF46" s="44">
        <v>6.5</v>
      </c>
      <c r="AG46" s="48">
        <v>20</v>
      </c>
      <c r="AH46" s="46">
        <f t="shared" si="2"/>
        <v>8.1</v>
      </c>
      <c r="AI46" s="47">
        <f t="shared" si="3"/>
        <v>5.2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4.5</v>
      </c>
      <c r="C47" s="44">
        <v>4.5</v>
      </c>
      <c r="D47" s="44">
        <v>5</v>
      </c>
      <c r="E47" s="44">
        <v>5</v>
      </c>
      <c r="F47" s="44">
        <v>5</v>
      </c>
      <c r="G47" s="44">
        <v>5</v>
      </c>
      <c r="H47" s="44">
        <v>5</v>
      </c>
      <c r="I47" s="44">
        <v>5</v>
      </c>
      <c r="J47" s="44">
        <v>5</v>
      </c>
      <c r="K47" s="44">
        <v>5</v>
      </c>
      <c r="L47" s="44">
        <v>5</v>
      </c>
      <c r="M47" s="44">
        <v>5</v>
      </c>
      <c r="N47" s="44">
        <v>5</v>
      </c>
      <c r="O47" s="44">
        <v>5</v>
      </c>
      <c r="P47" s="44">
        <v>5</v>
      </c>
      <c r="Q47" s="44">
        <v>5</v>
      </c>
      <c r="R47" s="44">
        <v>5</v>
      </c>
      <c r="S47" s="44">
        <v>5</v>
      </c>
      <c r="T47" s="44">
        <v>5</v>
      </c>
      <c r="U47" s="44">
        <v>5</v>
      </c>
      <c r="V47" s="44">
        <v>5</v>
      </c>
      <c r="W47" s="44">
        <v>5</v>
      </c>
      <c r="X47" s="44">
        <v>5</v>
      </c>
      <c r="Y47" s="44">
        <v>5</v>
      </c>
      <c r="Z47" s="44">
        <v>5</v>
      </c>
      <c r="AA47" s="44">
        <v>5</v>
      </c>
      <c r="AB47" s="44">
        <v>5</v>
      </c>
      <c r="AC47" s="44">
        <v>5</v>
      </c>
      <c r="AD47" s="44">
        <v>5</v>
      </c>
      <c r="AE47" s="44">
        <v>5</v>
      </c>
      <c r="AF47" s="44">
        <v>5</v>
      </c>
      <c r="AG47" s="48">
        <v>19.8</v>
      </c>
      <c r="AH47" s="46">
        <f t="shared" si="2"/>
        <v>5</v>
      </c>
      <c r="AI47" s="47">
        <f t="shared" si="3"/>
        <v>4.5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6.4</v>
      </c>
      <c r="C49" s="44">
        <v>6.4</v>
      </c>
      <c r="D49" s="44">
        <v>10.6</v>
      </c>
      <c r="E49" s="44">
        <v>10.6</v>
      </c>
      <c r="F49" s="44">
        <v>10.6</v>
      </c>
      <c r="G49" s="44">
        <v>10.6</v>
      </c>
      <c r="H49" s="44">
        <v>10.6</v>
      </c>
      <c r="I49" s="44">
        <v>10.6</v>
      </c>
      <c r="J49" s="44">
        <v>10.6</v>
      </c>
      <c r="K49" s="44">
        <v>10.6</v>
      </c>
      <c r="L49" s="44">
        <v>10.6</v>
      </c>
      <c r="M49" s="44">
        <v>10.6</v>
      </c>
      <c r="N49" s="44">
        <v>10.6</v>
      </c>
      <c r="O49" s="44">
        <v>10.6</v>
      </c>
      <c r="P49" s="44">
        <v>10.6</v>
      </c>
      <c r="Q49" s="44">
        <v>10.6</v>
      </c>
      <c r="R49" s="44">
        <v>10.6</v>
      </c>
      <c r="S49" s="44">
        <v>6.1</v>
      </c>
      <c r="T49" s="44">
        <v>6.1</v>
      </c>
      <c r="U49" s="44">
        <v>6.1</v>
      </c>
      <c r="V49" s="44">
        <v>6.1</v>
      </c>
      <c r="W49" s="44">
        <v>6.1</v>
      </c>
      <c r="X49" s="44">
        <v>6.1</v>
      </c>
      <c r="Y49" s="44">
        <v>6.1</v>
      </c>
      <c r="Z49" s="44">
        <v>6.1</v>
      </c>
      <c r="AA49" s="44">
        <v>6.1</v>
      </c>
      <c r="AB49" s="44">
        <v>6.1</v>
      </c>
      <c r="AC49" s="44">
        <v>6.1</v>
      </c>
      <c r="AD49" s="44">
        <v>6.1</v>
      </c>
      <c r="AE49" s="44">
        <v>6.1</v>
      </c>
      <c r="AF49" s="44">
        <v>6.1</v>
      </c>
      <c r="AG49" s="48">
        <v>15.33</v>
      </c>
      <c r="AH49" s="46">
        <f t="shared" si="2"/>
        <v>10.6</v>
      </c>
      <c r="AI49" s="47">
        <f t="shared" si="3"/>
        <v>6.1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4.8</v>
      </c>
      <c r="C50" s="44">
        <v>4.8</v>
      </c>
      <c r="D50" s="44">
        <v>4.8</v>
      </c>
      <c r="E50" s="44">
        <v>4.8</v>
      </c>
      <c r="F50" s="44">
        <v>4.8</v>
      </c>
      <c r="G50" s="44">
        <v>4.8</v>
      </c>
      <c r="H50" s="44">
        <v>4.8</v>
      </c>
      <c r="I50" s="44">
        <v>4.8</v>
      </c>
      <c r="J50" s="44">
        <v>4.8</v>
      </c>
      <c r="K50" s="44">
        <v>4.8</v>
      </c>
      <c r="L50" s="44">
        <v>4.8</v>
      </c>
      <c r="M50" s="44">
        <v>4.8</v>
      </c>
      <c r="N50" s="44">
        <v>4.8</v>
      </c>
      <c r="O50" s="44">
        <v>4.8</v>
      </c>
      <c r="P50" s="44">
        <v>4.8</v>
      </c>
      <c r="Q50" s="44">
        <v>4.8</v>
      </c>
      <c r="R50" s="44">
        <v>4.8</v>
      </c>
      <c r="S50" s="44">
        <v>4.5999999999999996</v>
      </c>
      <c r="T50" s="44">
        <v>4.5999999999999996</v>
      </c>
      <c r="U50" s="44">
        <v>4.5999999999999996</v>
      </c>
      <c r="V50" s="44">
        <v>4.5999999999999996</v>
      </c>
      <c r="W50" s="44">
        <v>4.5999999999999996</v>
      </c>
      <c r="X50" s="44">
        <v>4.5999999999999996</v>
      </c>
      <c r="Y50" s="44">
        <v>4.5999999999999996</v>
      </c>
      <c r="Z50" s="44">
        <v>4.5999999999999996</v>
      </c>
      <c r="AA50" s="44">
        <v>4.5999999999999996</v>
      </c>
      <c r="AB50" s="44">
        <v>4.5999999999999996</v>
      </c>
      <c r="AC50" s="44">
        <v>4.5999999999999996</v>
      </c>
      <c r="AD50" s="44">
        <v>4.5999999999999996</v>
      </c>
      <c r="AE50" s="44">
        <v>4.5999999999999996</v>
      </c>
      <c r="AF50" s="44">
        <v>4.5999999999999996</v>
      </c>
      <c r="AG50" s="48">
        <v>14.9</v>
      </c>
      <c r="AH50" s="46">
        <f t="shared" si="2"/>
        <v>4.8</v>
      </c>
      <c r="AI50" s="47">
        <f t="shared" si="3"/>
        <v>4.5999999999999996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</v>
      </c>
      <c r="C51" s="44">
        <v>6</v>
      </c>
      <c r="D51" s="44">
        <v>6</v>
      </c>
      <c r="E51" s="44">
        <v>6</v>
      </c>
      <c r="F51" s="44">
        <v>6</v>
      </c>
      <c r="G51" s="44">
        <v>6</v>
      </c>
      <c r="H51" s="44">
        <v>6</v>
      </c>
      <c r="I51" s="44">
        <v>6</v>
      </c>
      <c r="J51" s="44">
        <v>6</v>
      </c>
      <c r="K51" s="44">
        <v>6</v>
      </c>
      <c r="L51" s="44">
        <v>6</v>
      </c>
      <c r="M51" s="44">
        <v>6</v>
      </c>
      <c r="N51" s="44">
        <v>6</v>
      </c>
      <c r="O51" s="44">
        <v>6</v>
      </c>
      <c r="P51" s="44">
        <v>6</v>
      </c>
      <c r="Q51" s="44">
        <v>6</v>
      </c>
      <c r="R51" s="44">
        <v>6</v>
      </c>
      <c r="S51" s="44">
        <v>4.5</v>
      </c>
      <c r="T51" s="44">
        <v>4.5</v>
      </c>
      <c r="U51" s="44">
        <v>4.5</v>
      </c>
      <c r="V51" s="44">
        <v>4.5</v>
      </c>
      <c r="W51" s="44">
        <v>4.5</v>
      </c>
      <c r="X51" s="44">
        <v>4.5</v>
      </c>
      <c r="Y51" s="44">
        <v>4.5</v>
      </c>
      <c r="Z51" s="44">
        <v>4.5</v>
      </c>
      <c r="AA51" s="44">
        <v>4.5</v>
      </c>
      <c r="AB51" s="44">
        <v>4.5</v>
      </c>
      <c r="AC51" s="44">
        <v>4.5</v>
      </c>
      <c r="AD51" s="44">
        <v>4.5</v>
      </c>
      <c r="AE51" s="44">
        <v>4.5</v>
      </c>
      <c r="AF51" s="44">
        <v>4.5</v>
      </c>
      <c r="AG51" s="48">
        <v>14.9</v>
      </c>
      <c r="AH51" s="46">
        <f t="shared" si="2"/>
        <v>6</v>
      </c>
      <c r="AI51" s="47">
        <f t="shared" si="3"/>
        <v>4.5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11</v>
      </c>
      <c r="C52" s="44">
        <v>11</v>
      </c>
      <c r="D52" s="44">
        <v>11</v>
      </c>
      <c r="E52" s="44">
        <v>11</v>
      </c>
      <c r="F52" s="44">
        <v>11</v>
      </c>
      <c r="G52" s="44">
        <v>11</v>
      </c>
      <c r="H52" s="44">
        <v>11</v>
      </c>
      <c r="I52" s="44">
        <v>11</v>
      </c>
      <c r="J52" s="44">
        <v>11</v>
      </c>
      <c r="K52" s="44">
        <v>11</v>
      </c>
      <c r="L52" s="44">
        <v>11</v>
      </c>
      <c r="M52" s="44">
        <v>11</v>
      </c>
      <c r="N52" s="44">
        <v>11</v>
      </c>
      <c r="O52" s="44">
        <v>11</v>
      </c>
      <c r="P52" s="44">
        <v>11</v>
      </c>
      <c r="Q52" s="44">
        <v>11</v>
      </c>
      <c r="R52" s="44">
        <v>11</v>
      </c>
      <c r="S52" s="44">
        <v>3.5</v>
      </c>
      <c r="T52" s="44">
        <v>3.5</v>
      </c>
      <c r="U52" s="44">
        <v>3.5</v>
      </c>
      <c r="V52" s="44">
        <v>3.5</v>
      </c>
      <c r="W52" s="44">
        <v>3.5</v>
      </c>
      <c r="X52" s="44">
        <v>3.5</v>
      </c>
      <c r="Y52" s="44">
        <v>3.5</v>
      </c>
      <c r="Z52" s="44">
        <v>3.5</v>
      </c>
      <c r="AA52" s="44">
        <v>3.5</v>
      </c>
      <c r="AB52" s="44">
        <v>3.5</v>
      </c>
      <c r="AC52" s="44">
        <v>3.5</v>
      </c>
      <c r="AD52" s="44">
        <v>3.5</v>
      </c>
      <c r="AE52" s="44">
        <v>3.5</v>
      </c>
      <c r="AF52" s="44">
        <v>3.5</v>
      </c>
      <c r="AG52" s="48">
        <v>14.3</v>
      </c>
      <c r="AH52" s="46">
        <f t="shared" si="2"/>
        <v>11</v>
      </c>
      <c r="AI52" s="47">
        <f t="shared" si="3"/>
        <v>3.5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3</v>
      </c>
      <c r="C53" s="44">
        <v>3</v>
      </c>
      <c r="D53" s="44">
        <v>3</v>
      </c>
      <c r="E53" s="44">
        <v>3</v>
      </c>
      <c r="F53" s="44">
        <v>3</v>
      </c>
      <c r="G53" s="44">
        <v>3</v>
      </c>
      <c r="H53" s="44">
        <v>3</v>
      </c>
      <c r="I53" s="44">
        <v>3</v>
      </c>
      <c r="J53" s="44">
        <v>3</v>
      </c>
      <c r="K53" s="44">
        <v>3</v>
      </c>
      <c r="L53" s="44">
        <v>3</v>
      </c>
      <c r="M53" s="44">
        <v>3</v>
      </c>
      <c r="N53" s="44">
        <v>3</v>
      </c>
      <c r="O53" s="44">
        <v>3</v>
      </c>
      <c r="P53" s="44">
        <v>3</v>
      </c>
      <c r="Q53" s="44">
        <v>3</v>
      </c>
      <c r="R53" s="44">
        <v>3</v>
      </c>
      <c r="S53" s="44">
        <v>3.4</v>
      </c>
      <c r="T53" s="44">
        <v>3.4</v>
      </c>
      <c r="U53" s="44">
        <v>3.4</v>
      </c>
      <c r="V53" s="44">
        <v>3.4</v>
      </c>
      <c r="W53" s="44">
        <v>3.4</v>
      </c>
      <c r="X53" s="44">
        <v>3.4</v>
      </c>
      <c r="Y53" s="44">
        <v>3.4</v>
      </c>
      <c r="Z53" s="44">
        <v>3.4</v>
      </c>
      <c r="AA53" s="44">
        <v>3.4</v>
      </c>
      <c r="AB53" s="44">
        <v>3.4</v>
      </c>
      <c r="AC53" s="44">
        <v>3.4</v>
      </c>
      <c r="AD53" s="44">
        <v>3.4</v>
      </c>
      <c r="AE53" s="44">
        <v>3.4</v>
      </c>
      <c r="AF53" s="44">
        <v>3.4</v>
      </c>
      <c r="AG53" s="48">
        <v>14</v>
      </c>
      <c r="AH53" s="46">
        <f t="shared" si="2"/>
        <v>3.4</v>
      </c>
      <c r="AI53" s="47">
        <f t="shared" si="3"/>
        <v>3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3.2</v>
      </c>
      <c r="C54" s="44">
        <v>3.2</v>
      </c>
      <c r="D54" s="44">
        <v>3.2</v>
      </c>
      <c r="E54" s="44">
        <v>3.2</v>
      </c>
      <c r="F54" s="44">
        <v>3.2</v>
      </c>
      <c r="G54" s="44">
        <v>3.2</v>
      </c>
      <c r="H54" s="44">
        <v>3.2</v>
      </c>
      <c r="I54" s="44">
        <v>3.2</v>
      </c>
      <c r="J54" s="44">
        <v>3.2</v>
      </c>
      <c r="K54" s="44">
        <v>3.2</v>
      </c>
      <c r="L54" s="44">
        <v>3.2</v>
      </c>
      <c r="M54" s="44">
        <v>3.2</v>
      </c>
      <c r="N54" s="44">
        <v>3.2</v>
      </c>
      <c r="O54" s="44">
        <v>3.2</v>
      </c>
      <c r="P54" s="44">
        <v>3.2</v>
      </c>
      <c r="Q54" s="44">
        <v>3.2</v>
      </c>
      <c r="R54" s="44">
        <v>3.2</v>
      </c>
      <c r="S54" s="44">
        <v>3.1</v>
      </c>
      <c r="T54" s="44">
        <v>3.1</v>
      </c>
      <c r="U54" s="44">
        <v>3.1</v>
      </c>
      <c r="V54" s="44">
        <v>3.1</v>
      </c>
      <c r="W54" s="44">
        <v>3.1</v>
      </c>
      <c r="X54" s="44">
        <v>3.1</v>
      </c>
      <c r="Y54" s="44">
        <v>3.1</v>
      </c>
      <c r="Z54" s="44">
        <v>3.1</v>
      </c>
      <c r="AA54" s="44">
        <v>3.1</v>
      </c>
      <c r="AB54" s="44">
        <v>3.1</v>
      </c>
      <c r="AC54" s="44">
        <v>3.1</v>
      </c>
      <c r="AD54" s="44">
        <v>3.1</v>
      </c>
      <c r="AE54" s="44">
        <v>3.1</v>
      </c>
      <c r="AF54" s="44">
        <v>3.1</v>
      </c>
      <c r="AG54" s="48">
        <v>13.6</v>
      </c>
      <c r="AH54" s="46">
        <f t="shared" si="2"/>
        <v>3.2</v>
      </c>
      <c r="AI54" s="47">
        <f t="shared" si="3"/>
        <v>3.1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3.8</v>
      </c>
      <c r="C55" s="44">
        <v>3.8</v>
      </c>
      <c r="D55" s="44">
        <v>6.1</v>
      </c>
      <c r="E55" s="44">
        <v>6.1</v>
      </c>
      <c r="F55" s="44">
        <v>6.1</v>
      </c>
      <c r="G55" s="44">
        <v>6.1</v>
      </c>
      <c r="H55" s="44">
        <v>6.1</v>
      </c>
      <c r="I55" s="44">
        <v>6.1</v>
      </c>
      <c r="J55" s="44">
        <v>6.1</v>
      </c>
      <c r="K55" s="44">
        <v>6.1</v>
      </c>
      <c r="L55" s="44">
        <v>6.1</v>
      </c>
      <c r="M55" s="44">
        <v>6.1</v>
      </c>
      <c r="N55" s="44">
        <v>6.1</v>
      </c>
      <c r="O55" s="44">
        <v>6.1</v>
      </c>
      <c r="P55" s="44">
        <v>6.1</v>
      </c>
      <c r="Q55" s="44">
        <v>6.1</v>
      </c>
      <c r="R55" s="44">
        <v>6.1</v>
      </c>
      <c r="S55" s="44">
        <v>5.9</v>
      </c>
      <c r="T55" s="44">
        <v>5.9</v>
      </c>
      <c r="U55" s="44">
        <v>5.9</v>
      </c>
      <c r="V55" s="44">
        <v>5.9</v>
      </c>
      <c r="W55" s="44">
        <v>5.9</v>
      </c>
      <c r="X55" s="44">
        <v>5.9</v>
      </c>
      <c r="Y55" s="44">
        <v>5.9</v>
      </c>
      <c r="Z55" s="44">
        <v>5.9</v>
      </c>
      <c r="AA55" s="44">
        <v>5.9</v>
      </c>
      <c r="AB55" s="44">
        <v>5.9</v>
      </c>
      <c r="AC55" s="44">
        <v>5.9</v>
      </c>
      <c r="AD55" s="44">
        <v>5.9</v>
      </c>
      <c r="AE55" s="44">
        <v>5.9</v>
      </c>
      <c r="AF55" s="44">
        <v>5.9</v>
      </c>
      <c r="AG55" s="48">
        <v>13.5</v>
      </c>
      <c r="AH55" s="46">
        <f t="shared" si="2"/>
        <v>6.1</v>
      </c>
      <c r="AI55" s="47">
        <f t="shared" si="3"/>
        <v>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3.5</v>
      </c>
      <c r="C56" s="44">
        <v>3.5</v>
      </c>
      <c r="D56" s="44">
        <v>3.5</v>
      </c>
      <c r="E56" s="44">
        <v>3.5</v>
      </c>
      <c r="F56" s="44">
        <v>3.5</v>
      </c>
      <c r="G56" s="44">
        <v>3.5</v>
      </c>
      <c r="H56" s="44">
        <v>3.5</v>
      </c>
      <c r="I56" s="44">
        <v>3.5</v>
      </c>
      <c r="J56" s="44">
        <v>3.5</v>
      </c>
      <c r="K56" s="44">
        <v>3.5</v>
      </c>
      <c r="L56" s="44">
        <v>3.5</v>
      </c>
      <c r="M56" s="44">
        <v>3.5</v>
      </c>
      <c r="N56" s="44">
        <v>3.5</v>
      </c>
      <c r="O56" s="44">
        <v>3.5</v>
      </c>
      <c r="P56" s="44">
        <v>3.5</v>
      </c>
      <c r="Q56" s="44">
        <v>3.5</v>
      </c>
      <c r="R56" s="44">
        <v>3.5</v>
      </c>
      <c r="S56" s="44">
        <v>3.4</v>
      </c>
      <c r="T56" s="44">
        <v>3.4</v>
      </c>
      <c r="U56" s="44">
        <v>3.4</v>
      </c>
      <c r="V56" s="44">
        <v>3.4</v>
      </c>
      <c r="W56" s="44">
        <v>3.4</v>
      </c>
      <c r="X56" s="44">
        <v>3.4</v>
      </c>
      <c r="Y56" s="44">
        <v>3.4</v>
      </c>
      <c r="Z56" s="44">
        <v>3.4</v>
      </c>
      <c r="AA56" s="44">
        <v>3.4</v>
      </c>
      <c r="AB56" s="44">
        <v>3.4</v>
      </c>
      <c r="AC56" s="44">
        <v>3.4</v>
      </c>
      <c r="AD56" s="44">
        <v>3.4</v>
      </c>
      <c r="AE56" s="44">
        <v>3.4</v>
      </c>
      <c r="AF56" s="44">
        <v>3.4</v>
      </c>
      <c r="AG56" s="48">
        <v>13</v>
      </c>
      <c r="AH56" s="46">
        <f t="shared" si="2"/>
        <v>3.5</v>
      </c>
      <c r="AI56" s="47">
        <f t="shared" si="3"/>
        <v>3.4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3.2</v>
      </c>
      <c r="T57" s="44">
        <v>3.2</v>
      </c>
      <c r="U57" s="44">
        <v>3.2</v>
      </c>
      <c r="V57" s="44">
        <v>3.2</v>
      </c>
      <c r="W57" s="44">
        <v>3.2</v>
      </c>
      <c r="X57" s="44">
        <v>3.2</v>
      </c>
      <c r="Y57" s="44">
        <v>3.2</v>
      </c>
      <c r="Z57" s="44">
        <v>3.2</v>
      </c>
      <c r="AA57" s="44">
        <v>3.2</v>
      </c>
      <c r="AB57" s="44">
        <v>3.2</v>
      </c>
      <c r="AC57" s="44">
        <v>3.2</v>
      </c>
      <c r="AD57" s="44">
        <v>3.2</v>
      </c>
      <c r="AE57" s="44">
        <v>3.2</v>
      </c>
      <c r="AF57" s="44">
        <v>3.2</v>
      </c>
      <c r="AG57" s="48">
        <v>12</v>
      </c>
      <c r="AH57" s="46">
        <f t="shared" si="2"/>
        <v>6</v>
      </c>
      <c r="AI57" s="47">
        <f t="shared" si="3"/>
        <v>3.2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3.3</v>
      </c>
      <c r="C58" s="44">
        <v>3.3</v>
      </c>
      <c r="D58" s="44">
        <v>3.3</v>
      </c>
      <c r="E58" s="44">
        <v>3.3</v>
      </c>
      <c r="F58" s="44">
        <v>3.3</v>
      </c>
      <c r="G58" s="44">
        <v>3.3</v>
      </c>
      <c r="H58" s="44">
        <v>3.3</v>
      </c>
      <c r="I58" s="44">
        <v>3.3</v>
      </c>
      <c r="J58" s="44">
        <v>3.3</v>
      </c>
      <c r="K58" s="44">
        <v>3.3</v>
      </c>
      <c r="L58" s="44">
        <v>3.3</v>
      </c>
      <c r="M58" s="44">
        <v>3.3</v>
      </c>
      <c r="N58" s="44">
        <v>3.3</v>
      </c>
      <c r="O58" s="44">
        <v>3.3</v>
      </c>
      <c r="P58" s="44">
        <v>3.3</v>
      </c>
      <c r="Q58" s="44">
        <v>3.3</v>
      </c>
      <c r="R58" s="44">
        <v>3.3</v>
      </c>
      <c r="S58" s="44">
        <v>3.3</v>
      </c>
      <c r="T58" s="44">
        <v>3.3</v>
      </c>
      <c r="U58" s="44">
        <v>3.3</v>
      </c>
      <c r="V58" s="44">
        <v>3.3</v>
      </c>
      <c r="W58" s="44">
        <v>3.3</v>
      </c>
      <c r="X58" s="44">
        <v>3.3</v>
      </c>
      <c r="Y58" s="44">
        <v>3.3</v>
      </c>
      <c r="Z58" s="44">
        <v>3.3</v>
      </c>
      <c r="AA58" s="44">
        <v>3.3</v>
      </c>
      <c r="AB58" s="44">
        <v>3.3</v>
      </c>
      <c r="AC58" s="44">
        <v>3.3</v>
      </c>
      <c r="AD58" s="44">
        <v>3.3</v>
      </c>
      <c r="AE58" s="44">
        <v>3.3</v>
      </c>
      <c r="AF58" s="44">
        <v>3.3</v>
      </c>
      <c r="AG58" s="48">
        <v>12</v>
      </c>
      <c r="AH58" s="46">
        <f t="shared" si="2"/>
        <v>3.3</v>
      </c>
      <c r="AI58" s="47">
        <f t="shared" si="3"/>
        <v>3.3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8.5</v>
      </c>
      <c r="C59" s="44">
        <v>8.5</v>
      </c>
      <c r="D59" s="44">
        <v>8.5</v>
      </c>
      <c r="E59" s="44">
        <v>8.5</v>
      </c>
      <c r="F59" s="44">
        <v>8.5</v>
      </c>
      <c r="G59" s="44">
        <v>8.5</v>
      </c>
      <c r="H59" s="44">
        <v>8.5</v>
      </c>
      <c r="I59" s="44">
        <v>8.5</v>
      </c>
      <c r="J59" s="44">
        <v>8.5</v>
      </c>
      <c r="K59" s="44">
        <v>8.5</v>
      </c>
      <c r="L59" s="44">
        <v>8.5</v>
      </c>
      <c r="M59" s="44">
        <v>8.5</v>
      </c>
      <c r="N59" s="44">
        <v>8.5</v>
      </c>
      <c r="O59" s="44">
        <v>8.5</v>
      </c>
      <c r="P59" s="44">
        <v>8.5</v>
      </c>
      <c r="Q59" s="44">
        <v>8.5</v>
      </c>
      <c r="R59" s="44">
        <v>8.5</v>
      </c>
      <c r="S59" s="44">
        <v>8.1999999999999993</v>
      </c>
      <c r="T59" s="44">
        <v>8.1999999999999993</v>
      </c>
      <c r="U59" s="44">
        <v>8.1999999999999993</v>
      </c>
      <c r="V59" s="44">
        <v>8.1999999999999993</v>
      </c>
      <c r="W59" s="44">
        <v>8.1999999999999993</v>
      </c>
      <c r="X59" s="44">
        <v>8.1999999999999993</v>
      </c>
      <c r="Y59" s="44">
        <v>8.1999999999999993</v>
      </c>
      <c r="Z59" s="44">
        <v>8.1999999999999993</v>
      </c>
      <c r="AA59" s="44">
        <v>8.1999999999999993</v>
      </c>
      <c r="AB59" s="44">
        <v>8.1999999999999993</v>
      </c>
      <c r="AC59" s="44">
        <v>8.1999999999999993</v>
      </c>
      <c r="AD59" s="44">
        <v>8.1999999999999993</v>
      </c>
      <c r="AE59" s="44">
        <v>8.1999999999999993</v>
      </c>
      <c r="AF59" s="44">
        <v>8.1999999999999993</v>
      </c>
      <c r="AG59" s="48">
        <v>12</v>
      </c>
      <c r="AH59" s="46">
        <f t="shared" si="2"/>
        <v>8.5</v>
      </c>
      <c r="AI59" s="47">
        <f t="shared" si="3"/>
        <v>8.1999999999999993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3.8</v>
      </c>
      <c r="C60" s="44">
        <v>3.8</v>
      </c>
      <c r="D60" s="44">
        <v>3.8</v>
      </c>
      <c r="E60" s="44">
        <v>3.8</v>
      </c>
      <c r="F60" s="44">
        <v>3.8</v>
      </c>
      <c r="G60" s="44">
        <v>3.8</v>
      </c>
      <c r="H60" s="44">
        <v>3.8</v>
      </c>
      <c r="I60" s="44">
        <v>3.8</v>
      </c>
      <c r="J60" s="44">
        <v>3.8</v>
      </c>
      <c r="K60" s="44">
        <v>3.8</v>
      </c>
      <c r="L60" s="44">
        <v>3.8</v>
      </c>
      <c r="M60" s="44">
        <v>3.8</v>
      </c>
      <c r="N60" s="44">
        <v>3.8</v>
      </c>
      <c r="O60" s="44">
        <v>3.8</v>
      </c>
      <c r="P60" s="44">
        <v>3.8</v>
      </c>
      <c r="Q60" s="44">
        <v>3.8</v>
      </c>
      <c r="R60" s="44">
        <v>3.8</v>
      </c>
      <c r="S60" s="44">
        <v>5.7</v>
      </c>
      <c r="T60" s="44">
        <v>5.7</v>
      </c>
      <c r="U60" s="44">
        <v>5.7</v>
      </c>
      <c r="V60" s="44">
        <v>5.7</v>
      </c>
      <c r="W60" s="44">
        <v>5.7</v>
      </c>
      <c r="X60" s="44">
        <v>5.7</v>
      </c>
      <c r="Y60" s="44">
        <v>5.7</v>
      </c>
      <c r="Z60" s="44">
        <v>5.7</v>
      </c>
      <c r="AA60" s="44">
        <v>5.7</v>
      </c>
      <c r="AB60" s="44">
        <v>5.7</v>
      </c>
      <c r="AC60" s="44">
        <v>5.7</v>
      </c>
      <c r="AD60" s="44">
        <v>5.7</v>
      </c>
      <c r="AE60" s="44">
        <v>5.7</v>
      </c>
      <c r="AF60" s="44">
        <v>5.7</v>
      </c>
      <c r="AG60" s="48">
        <v>12</v>
      </c>
      <c r="AH60" s="46">
        <f t="shared" si="2"/>
        <v>5.7</v>
      </c>
      <c r="AI60" s="47">
        <f t="shared" si="3"/>
        <v>3.8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1.8</v>
      </c>
      <c r="C61" s="44">
        <v>1.8</v>
      </c>
      <c r="D61" s="44">
        <v>1.8</v>
      </c>
      <c r="E61" s="44">
        <v>1.8</v>
      </c>
      <c r="F61" s="44">
        <v>1.8</v>
      </c>
      <c r="G61" s="44">
        <v>1.8</v>
      </c>
      <c r="H61" s="44">
        <v>1.8</v>
      </c>
      <c r="I61" s="44">
        <v>1.8</v>
      </c>
      <c r="J61" s="44">
        <v>1.8</v>
      </c>
      <c r="K61" s="44">
        <v>1.8</v>
      </c>
      <c r="L61" s="44">
        <v>1.8</v>
      </c>
      <c r="M61" s="44">
        <v>1.8</v>
      </c>
      <c r="N61" s="44">
        <v>1.8</v>
      </c>
      <c r="O61" s="44">
        <v>1.8</v>
      </c>
      <c r="P61" s="44">
        <v>1.8</v>
      </c>
      <c r="Q61" s="44">
        <v>1.8</v>
      </c>
      <c r="R61" s="44">
        <v>1.8</v>
      </c>
      <c r="S61" s="44">
        <v>2</v>
      </c>
      <c r="T61" s="44">
        <v>2</v>
      </c>
      <c r="U61" s="44">
        <v>2</v>
      </c>
      <c r="V61" s="44">
        <v>2</v>
      </c>
      <c r="W61" s="44">
        <v>2</v>
      </c>
      <c r="X61" s="44">
        <v>2</v>
      </c>
      <c r="Y61" s="44">
        <v>2</v>
      </c>
      <c r="Z61" s="44">
        <v>2</v>
      </c>
      <c r="AA61" s="44">
        <v>2</v>
      </c>
      <c r="AB61" s="44">
        <v>2</v>
      </c>
      <c r="AC61" s="44">
        <v>2</v>
      </c>
      <c r="AD61" s="44">
        <v>2</v>
      </c>
      <c r="AE61" s="44">
        <v>2</v>
      </c>
      <c r="AF61" s="44">
        <v>2</v>
      </c>
      <c r="AG61" s="48">
        <v>12</v>
      </c>
      <c r="AH61" s="46">
        <f t="shared" si="2"/>
        <v>2</v>
      </c>
      <c r="AI61" s="47">
        <f t="shared" si="3"/>
        <v>1.8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6.8</v>
      </c>
      <c r="C62" s="44">
        <v>6.8</v>
      </c>
      <c r="D62" s="44">
        <v>6.8</v>
      </c>
      <c r="E62" s="44">
        <v>6.8</v>
      </c>
      <c r="F62" s="44">
        <v>6.8</v>
      </c>
      <c r="G62" s="44">
        <v>6.8</v>
      </c>
      <c r="H62" s="44">
        <v>6.8</v>
      </c>
      <c r="I62" s="44">
        <v>6.8</v>
      </c>
      <c r="J62" s="44">
        <v>6.8</v>
      </c>
      <c r="K62" s="44">
        <v>6.8</v>
      </c>
      <c r="L62" s="44">
        <v>6.8</v>
      </c>
      <c r="M62" s="44">
        <v>6.8</v>
      </c>
      <c r="N62" s="44">
        <v>6.8</v>
      </c>
      <c r="O62" s="44">
        <v>6.8</v>
      </c>
      <c r="P62" s="44">
        <v>6.8</v>
      </c>
      <c r="Q62" s="44">
        <v>6.8</v>
      </c>
      <c r="R62" s="44">
        <v>6.8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6.8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1.8</v>
      </c>
      <c r="T64" s="44">
        <v>1.8</v>
      </c>
      <c r="U64" s="44">
        <v>1.8</v>
      </c>
      <c r="V64" s="44">
        <v>1.8</v>
      </c>
      <c r="W64" s="44">
        <v>1.8</v>
      </c>
      <c r="X64" s="44">
        <v>1.8</v>
      </c>
      <c r="Y64" s="44">
        <v>1.8</v>
      </c>
      <c r="Z64" s="44">
        <v>1.8</v>
      </c>
      <c r="AA64" s="44">
        <v>1.8</v>
      </c>
      <c r="AB64" s="44">
        <v>1.8</v>
      </c>
      <c r="AC64" s="44">
        <v>1.8</v>
      </c>
      <c r="AD64" s="44">
        <v>1.8</v>
      </c>
      <c r="AE64" s="44">
        <v>1.8</v>
      </c>
      <c r="AF64" s="44">
        <v>1.8</v>
      </c>
      <c r="AG64" s="48">
        <v>11</v>
      </c>
      <c r="AH64" s="46">
        <f>MAX(B64:AF64)</f>
        <v>2</v>
      </c>
      <c r="AI64" s="47">
        <f>MIN(B64:AF64)</f>
        <v>1.8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2.6</v>
      </c>
      <c r="C65" s="44">
        <v>2.6</v>
      </c>
      <c r="D65" s="44">
        <v>2.6</v>
      </c>
      <c r="E65" s="44">
        <v>2.6</v>
      </c>
      <c r="F65" s="44">
        <v>2.6</v>
      </c>
      <c r="G65" s="44">
        <v>2.6</v>
      </c>
      <c r="H65" s="44">
        <v>2.6</v>
      </c>
      <c r="I65" s="44">
        <v>2.6</v>
      </c>
      <c r="J65" s="44">
        <v>2.6</v>
      </c>
      <c r="K65" s="44">
        <v>2.6</v>
      </c>
      <c r="L65" s="44">
        <v>2.6</v>
      </c>
      <c r="M65" s="44">
        <v>2.6</v>
      </c>
      <c r="N65" s="44">
        <v>2.6</v>
      </c>
      <c r="O65" s="44">
        <v>2.6</v>
      </c>
      <c r="P65" s="44">
        <v>2.6</v>
      </c>
      <c r="Q65" s="44">
        <v>2.6</v>
      </c>
      <c r="R65" s="44">
        <v>2.6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2.6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2.7</v>
      </c>
      <c r="C66" s="44">
        <v>2.7</v>
      </c>
      <c r="D66" s="44">
        <v>2.7</v>
      </c>
      <c r="E66" s="44">
        <v>2.7</v>
      </c>
      <c r="F66" s="44">
        <v>2.7</v>
      </c>
      <c r="G66" s="44">
        <v>2.7</v>
      </c>
      <c r="H66" s="44">
        <v>2.7</v>
      </c>
      <c r="I66" s="44">
        <v>2.7</v>
      </c>
      <c r="J66" s="44">
        <v>2.7</v>
      </c>
      <c r="K66" s="44">
        <v>2.7</v>
      </c>
      <c r="L66" s="44">
        <v>2.7</v>
      </c>
      <c r="M66" s="44">
        <v>2.7</v>
      </c>
      <c r="N66" s="44">
        <v>2.7</v>
      </c>
      <c r="O66" s="44">
        <v>2.7</v>
      </c>
      <c r="P66" s="44">
        <v>2.7</v>
      </c>
      <c r="Q66" s="44">
        <v>2.7</v>
      </c>
      <c r="R66" s="44">
        <v>2.7</v>
      </c>
      <c r="S66" s="44">
        <v>2.5</v>
      </c>
      <c r="T66" s="44">
        <v>2.5</v>
      </c>
      <c r="U66" s="44">
        <v>2.5</v>
      </c>
      <c r="V66" s="44">
        <v>2.5</v>
      </c>
      <c r="W66" s="44">
        <v>2.5</v>
      </c>
      <c r="X66" s="44">
        <v>2.5</v>
      </c>
      <c r="Y66" s="44">
        <v>2.5</v>
      </c>
      <c r="Z66" s="44">
        <v>2.5</v>
      </c>
      <c r="AA66" s="44">
        <v>2.5</v>
      </c>
      <c r="AB66" s="44">
        <v>2.5</v>
      </c>
      <c r="AC66" s="44">
        <v>2.5</v>
      </c>
      <c r="AD66" s="44">
        <v>2.5</v>
      </c>
      <c r="AE66" s="44">
        <v>2.5</v>
      </c>
      <c r="AF66" s="44">
        <v>2.5</v>
      </c>
      <c r="AG66" s="62">
        <v>10.3</v>
      </c>
      <c r="AH66" s="46">
        <f t="shared" si="2"/>
        <v>2.7</v>
      </c>
      <c r="AI66" s="47">
        <f t="shared" si="3"/>
        <v>2.5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0</v>
      </c>
      <c r="C67" s="44">
        <v>0</v>
      </c>
      <c r="D67" s="44">
        <v>0</v>
      </c>
      <c r="E67" s="44">
        <v>0</v>
      </c>
      <c r="F67" s="44">
        <v>0</v>
      </c>
      <c r="G67" s="44">
        <v>0</v>
      </c>
      <c r="H67" s="44">
        <v>0</v>
      </c>
      <c r="I67" s="44">
        <v>0</v>
      </c>
      <c r="J67" s="44">
        <v>0</v>
      </c>
      <c r="K67" s="44">
        <v>0</v>
      </c>
      <c r="L67" s="44">
        <v>0</v>
      </c>
      <c r="M67" s="44">
        <v>0</v>
      </c>
      <c r="N67" s="44">
        <v>0</v>
      </c>
      <c r="O67" s="44">
        <v>0</v>
      </c>
      <c r="P67" s="44">
        <v>0</v>
      </c>
      <c r="Q67" s="44">
        <v>0</v>
      </c>
      <c r="R67" s="44">
        <v>0</v>
      </c>
      <c r="S67" s="44">
        <v>4.3</v>
      </c>
      <c r="T67" s="44">
        <v>4.3</v>
      </c>
      <c r="U67" s="44">
        <v>4.3</v>
      </c>
      <c r="V67" s="44">
        <v>4.3</v>
      </c>
      <c r="W67" s="44">
        <v>4.3</v>
      </c>
      <c r="X67" s="44">
        <v>4.3</v>
      </c>
      <c r="Y67" s="44">
        <v>4.3</v>
      </c>
      <c r="Z67" s="44">
        <v>4.3</v>
      </c>
      <c r="AA67" s="44">
        <v>4.3</v>
      </c>
      <c r="AB67" s="44">
        <v>4.3</v>
      </c>
      <c r="AC67" s="44">
        <v>4.3</v>
      </c>
      <c r="AD67" s="44">
        <v>4.3</v>
      </c>
      <c r="AE67" s="44">
        <v>4.3</v>
      </c>
      <c r="AF67" s="44">
        <v>4.3</v>
      </c>
      <c r="AG67" s="61">
        <v>10</v>
      </c>
      <c r="AH67" s="46">
        <f t="shared" si="2"/>
        <v>4.3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3.9</v>
      </c>
      <c r="C68" s="44">
        <v>3.9</v>
      </c>
      <c r="D68" s="44">
        <v>3.9</v>
      </c>
      <c r="E68" s="44">
        <v>3.9</v>
      </c>
      <c r="F68" s="44">
        <v>3.9</v>
      </c>
      <c r="G68" s="44">
        <v>3.9</v>
      </c>
      <c r="H68" s="44">
        <v>3.9</v>
      </c>
      <c r="I68" s="44">
        <v>3.9</v>
      </c>
      <c r="J68" s="44">
        <v>3.9</v>
      </c>
      <c r="K68" s="44">
        <v>3.9</v>
      </c>
      <c r="L68" s="44">
        <v>3.9</v>
      </c>
      <c r="M68" s="44">
        <v>3.9</v>
      </c>
      <c r="N68" s="44">
        <v>3.9</v>
      </c>
      <c r="O68" s="44">
        <v>3.9</v>
      </c>
      <c r="P68" s="44">
        <v>3.9</v>
      </c>
      <c r="Q68" s="44">
        <v>3.9</v>
      </c>
      <c r="R68" s="44">
        <v>3.9</v>
      </c>
      <c r="S68" s="44">
        <v>3.2</v>
      </c>
      <c r="T68" s="44">
        <v>3.2</v>
      </c>
      <c r="U68" s="44">
        <v>3.2</v>
      </c>
      <c r="V68" s="44">
        <v>3.2</v>
      </c>
      <c r="W68" s="44">
        <v>3.2</v>
      </c>
      <c r="X68" s="44">
        <v>3.2</v>
      </c>
      <c r="Y68" s="44">
        <v>3.2</v>
      </c>
      <c r="Z68" s="44">
        <v>3.2</v>
      </c>
      <c r="AA68" s="44">
        <v>3.2</v>
      </c>
      <c r="AB68" s="44">
        <v>3.2</v>
      </c>
      <c r="AC68" s="44">
        <v>3.2</v>
      </c>
      <c r="AD68" s="44">
        <v>3.2</v>
      </c>
      <c r="AE68" s="44">
        <v>3.2</v>
      </c>
      <c r="AF68" s="44">
        <v>3.2</v>
      </c>
      <c r="AG68" s="64">
        <v>10</v>
      </c>
      <c r="AH68" s="46">
        <f t="shared" si="2"/>
        <v>3.9</v>
      </c>
      <c r="AI68" s="47">
        <f t="shared" si="3"/>
        <v>3.2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8">
        <v>120</v>
      </c>
      <c r="C70" s="68">
        <v>120</v>
      </c>
      <c r="D70" s="68">
        <v>120</v>
      </c>
      <c r="E70" s="68">
        <v>120</v>
      </c>
      <c r="F70" s="68">
        <f>103.3</f>
        <v>103.3</v>
      </c>
      <c r="G70" s="68">
        <f>107.3</f>
        <v>107.3</v>
      </c>
      <c r="H70" s="68">
        <f>102.4</f>
        <v>102.4</v>
      </c>
      <c r="I70" s="68">
        <f>97.5</f>
        <v>97.5</v>
      </c>
      <c r="J70" s="68">
        <f>91</f>
        <v>91</v>
      </c>
      <c r="K70" s="68">
        <f>91.7</f>
        <v>91.7</v>
      </c>
      <c r="L70" s="68">
        <f>91.7</f>
        <v>91.7</v>
      </c>
      <c r="M70" s="68">
        <f t="shared" ref="M70:R70" si="20">79.8</f>
        <v>79.8</v>
      </c>
      <c r="N70" s="68">
        <f t="shared" si="20"/>
        <v>79.8</v>
      </c>
      <c r="O70" s="68">
        <f t="shared" si="20"/>
        <v>79.8</v>
      </c>
      <c r="P70" s="68">
        <f t="shared" si="20"/>
        <v>79.8</v>
      </c>
      <c r="Q70" s="68">
        <f t="shared" si="20"/>
        <v>79.8</v>
      </c>
      <c r="R70" s="68">
        <f t="shared" si="20"/>
        <v>79.8</v>
      </c>
      <c r="S70" s="68">
        <f t="shared" ref="S70:AB70" si="21">88.1</f>
        <v>88.1</v>
      </c>
      <c r="T70" s="68">
        <f t="shared" si="21"/>
        <v>88.1</v>
      </c>
      <c r="U70" s="68">
        <f t="shared" si="21"/>
        <v>88.1</v>
      </c>
      <c r="V70" s="68">
        <f t="shared" si="21"/>
        <v>88.1</v>
      </c>
      <c r="W70" s="68">
        <f t="shared" si="21"/>
        <v>88.1</v>
      </c>
      <c r="X70" s="68">
        <f t="shared" si="21"/>
        <v>88.1</v>
      </c>
      <c r="Y70" s="68">
        <f t="shared" si="21"/>
        <v>88.1</v>
      </c>
      <c r="Z70" s="68">
        <f t="shared" si="21"/>
        <v>88.1</v>
      </c>
      <c r="AA70" s="68">
        <f t="shared" si="21"/>
        <v>88.1</v>
      </c>
      <c r="AB70" s="68">
        <f t="shared" si="21"/>
        <v>88.1</v>
      </c>
      <c r="AC70" s="68">
        <f>88.1</f>
        <v>88.1</v>
      </c>
      <c r="AD70" s="68">
        <f>88.1</f>
        <v>88.1</v>
      </c>
      <c r="AE70" s="68">
        <f>88.1</f>
        <v>88.1</v>
      </c>
      <c r="AF70" s="68">
        <f>88.1</f>
        <v>88.1</v>
      </c>
      <c r="AG70" s="64">
        <v>240</v>
      </c>
      <c r="AH70" s="46">
        <f t="shared" si="2"/>
        <v>120</v>
      </c>
      <c r="AI70" s="47">
        <f t="shared" si="3"/>
        <v>79.8</v>
      </c>
      <c r="AK70" s="49"/>
    </row>
    <row r="71" spans="1:88" ht="15.75" thickBot="1" x14ac:dyDescent="0.3">
      <c r="A71" s="69" t="s">
        <v>90</v>
      </c>
      <c r="B71" s="70">
        <f>SUM(B11:B69)</f>
        <v>732.0999999999998</v>
      </c>
      <c r="C71" s="70">
        <f>SUM(C11:C69)</f>
        <v>732.0999999999998</v>
      </c>
      <c r="D71" s="70">
        <f>SUM(D11:D69)</f>
        <v>715.69999999999993</v>
      </c>
      <c r="E71" s="70">
        <f>SUM(E11:E69)</f>
        <v>715.69999999999993</v>
      </c>
      <c r="F71" s="70">
        <f t="shared" ref="F71:AG71" si="22">SUM(F11:F69)</f>
        <v>715.69999999999993</v>
      </c>
      <c r="G71" s="70">
        <f t="shared" si="22"/>
        <v>715.69999999999993</v>
      </c>
      <c r="H71" s="70">
        <f t="shared" si="22"/>
        <v>715.69999999999993</v>
      </c>
      <c r="I71" s="70">
        <f t="shared" si="22"/>
        <v>715.69999999999993</v>
      </c>
      <c r="J71" s="70">
        <f t="shared" si="22"/>
        <v>715.69999999999993</v>
      </c>
      <c r="K71" s="70">
        <f t="shared" si="22"/>
        <v>715.69999999999993</v>
      </c>
      <c r="L71" s="70">
        <f t="shared" si="22"/>
        <v>715.69999999999993</v>
      </c>
      <c r="M71" s="70">
        <f t="shared" si="22"/>
        <v>707.7</v>
      </c>
      <c r="N71" s="70">
        <f t="shared" si="22"/>
        <v>707.7</v>
      </c>
      <c r="O71" s="70">
        <f t="shared" si="22"/>
        <v>707.7</v>
      </c>
      <c r="P71" s="70">
        <f t="shared" si="22"/>
        <v>707.7</v>
      </c>
      <c r="Q71" s="70">
        <f t="shared" si="22"/>
        <v>700.80000000000007</v>
      </c>
      <c r="R71" s="70">
        <f t="shared" si="22"/>
        <v>700.80000000000007</v>
      </c>
      <c r="S71" s="70">
        <f t="shared" si="22"/>
        <v>650.69999999999993</v>
      </c>
      <c r="T71" s="70">
        <f>SUM(T11:T69)</f>
        <v>650.69999999999993</v>
      </c>
      <c r="U71" s="70">
        <f t="shared" si="22"/>
        <v>657.3</v>
      </c>
      <c r="V71" s="70">
        <f>SUM(V11:V69)</f>
        <v>657.3</v>
      </c>
      <c r="W71" s="70">
        <f t="shared" si="22"/>
        <v>657.3</v>
      </c>
      <c r="X71" s="70">
        <f t="shared" si="22"/>
        <v>657.3</v>
      </c>
      <c r="Y71" s="70">
        <f t="shared" si="22"/>
        <v>657.3</v>
      </c>
      <c r="Z71" s="70">
        <f t="shared" si="22"/>
        <v>657.3</v>
      </c>
      <c r="AA71" s="70">
        <f t="shared" si="22"/>
        <v>657.3</v>
      </c>
      <c r="AB71" s="70">
        <f>SUM(AB11:AB69)</f>
        <v>657.3</v>
      </c>
      <c r="AC71" s="70">
        <f>SUM(AC11:AC69)</f>
        <v>657.3</v>
      </c>
      <c r="AD71" s="70">
        <f>SUM(AD11:AD69)</f>
        <v>657.3</v>
      </c>
      <c r="AE71" s="70">
        <f>SUM(AE11:AE69)</f>
        <v>657.3</v>
      </c>
      <c r="AF71" s="70">
        <f>SUM(AF11:AF69)</f>
        <v>657.3</v>
      </c>
      <c r="AG71" s="70">
        <f t="shared" si="22"/>
        <v>1812.2049999999999</v>
      </c>
      <c r="AH71" s="46">
        <f t="shared" si="2"/>
        <v>732.0999999999998</v>
      </c>
      <c r="AI71" s="47">
        <f t="shared" si="3"/>
        <v>650.69999999999993</v>
      </c>
      <c r="AK71" s="49"/>
    </row>
    <row r="72" spans="1:88" x14ac:dyDescent="0.25">
      <c r="A72" s="71" t="s">
        <v>91</v>
      </c>
      <c r="B72" s="44">
        <v>0</v>
      </c>
      <c r="C72" s="44">
        <v>20</v>
      </c>
      <c r="D72" s="44">
        <v>0</v>
      </c>
      <c r="E72" s="44">
        <v>0</v>
      </c>
      <c r="F72" s="44">
        <v>0</v>
      </c>
      <c r="G72" s="44">
        <v>80.400000000000006</v>
      </c>
      <c r="H72" s="44">
        <v>120.5</v>
      </c>
      <c r="I72" s="44">
        <v>120.7</v>
      </c>
      <c r="J72" s="44">
        <v>380</v>
      </c>
      <c r="K72" s="44">
        <v>440</v>
      </c>
      <c r="L72" s="44">
        <v>421.1</v>
      </c>
      <c r="M72" s="44">
        <v>433.7</v>
      </c>
      <c r="N72" s="44">
        <v>40</v>
      </c>
      <c r="O72" s="44">
        <v>100.7</v>
      </c>
      <c r="P72" s="44">
        <v>0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173</v>
      </c>
      <c r="X72" s="44">
        <v>241</v>
      </c>
      <c r="Y72" s="44">
        <v>241</v>
      </c>
      <c r="Z72" s="44">
        <v>403</v>
      </c>
      <c r="AA72" s="44">
        <v>403</v>
      </c>
      <c r="AB72" s="44">
        <v>261.2</v>
      </c>
      <c r="AC72" s="44">
        <v>228</v>
      </c>
      <c r="AD72" s="44">
        <v>146</v>
      </c>
      <c r="AE72" s="44">
        <v>0</v>
      </c>
      <c r="AF72" s="44">
        <v>0</v>
      </c>
      <c r="AG72" s="61">
        <v>456</v>
      </c>
      <c r="AH72" s="46">
        <f t="shared" si="2"/>
        <v>440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42</v>
      </c>
      <c r="C73" s="43">
        <v>46</v>
      </c>
      <c r="D73" s="43">
        <v>46</v>
      </c>
      <c r="E73" s="43">
        <v>46</v>
      </c>
      <c r="F73" s="43">
        <v>46</v>
      </c>
      <c r="G73" s="43">
        <v>46</v>
      </c>
      <c r="H73" s="43">
        <v>46</v>
      </c>
      <c r="I73" s="43">
        <v>46</v>
      </c>
      <c r="J73" s="43">
        <v>46</v>
      </c>
      <c r="K73" s="43">
        <v>46</v>
      </c>
      <c r="L73" s="43">
        <v>46</v>
      </c>
      <c r="M73" s="43">
        <v>39.9</v>
      </c>
      <c r="N73" s="43">
        <v>39.9</v>
      </c>
      <c r="O73" s="43">
        <v>39.9</v>
      </c>
      <c r="P73" s="43">
        <v>37.9</v>
      </c>
      <c r="Q73" s="43">
        <v>35.9</v>
      </c>
      <c r="R73" s="43">
        <v>36</v>
      </c>
      <c r="S73" s="43">
        <v>37</v>
      </c>
      <c r="T73" s="43">
        <v>37</v>
      </c>
      <c r="U73" s="43">
        <v>37</v>
      </c>
      <c r="V73" s="43">
        <v>40</v>
      </c>
      <c r="W73" s="43">
        <v>40</v>
      </c>
      <c r="X73" s="43">
        <v>40</v>
      </c>
      <c r="Y73" s="43">
        <v>40</v>
      </c>
      <c r="Z73" s="43">
        <v>40</v>
      </c>
      <c r="AA73" s="43">
        <v>40</v>
      </c>
      <c r="AB73" s="43">
        <v>40</v>
      </c>
      <c r="AC73" s="43">
        <v>40</v>
      </c>
      <c r="AD73" s="43">
        <v>40</v>
      </c>
      <c r="AE73" s="43">
        <v>40</v>
      </c>
      <c r="AF73" s="43">
        <v>40</v>
      </c>
      <c r="AG73" s="64">
        <v>111</v>
      </c>
      <c r="AH73" s="46">
        <f t="shared" si="2"/>
        <v>46</v>
      </c>
      <c r="AI73" s="47">
        <f t="shared" si="3"/>
        <v>35.9</v>
      </c>
      <c r="AK73" s="49"/>
    </row>
    <row r="74" spans="1:88" x14ac:dyDescent="0.25">
      <c r="A74" s="73" t="s">
        <v>93</v>
      </c>
      <c r="B74" s="43">
        <v>35</v>
      </c>
      <c r="C74" s="43">
        <v>35</v>
      </c>
      <c r="D74" s="43">
        <v>35</v>
      </c>
      <c r="E74" s="43">
        <v>35</v>
      </c>
      <c r="F74" s="43">
        <v>35</v>
      </c>
      <c r="G74" s="43">
        <v>35</v>
      </c>
      <c r="H74" s="43">
        <v>35</v>
      </c>
      <c r="I74" s="43">
        <v>35</v>
      </c>
      <c r="J74" s="43">
        <v>35</v>
      </c>
      <c r="K74" s="43">
        <v>35</v>
      </c>
      <c r="L74" s="43">
        <v>35</v>
      </c>
      <c r="M74" s="43">
        <v>30.6</v>
      </c>
      <c r="N74" s="43">
        <v>29.8</v>
      </c>
      <c r="O74" s="43">
        <v>30.3</v>
      </c>
      <c r="P74" s="43">
        <v>30.2</v>
      </c>
      <c r="Q74" s="43">
        <v>29.8</v>
      </c>
      <c r="R74" s="43">
        <v>29.3</v>
      </c>
      <c r="S74" s="43">
        <v>27.7</v>
      </c>
      <c r="T74" s="43">
        <v>27.7</v>
      </c>
      <c r="U74" s="43">
        <v>27.7</v>
      </c>
      <c r="V74" s="43">
        <v>27.7</v>
      </c>
      <c r="W74" s="43">
        <v>27.7</v>
      </c>
      <c r="X74" s="43">
        <v>27.7</v>
      </c>
      <c r="Y74" s="43">
        <v>27.7</v>
      </c>
      <c r="Z74" s="43">
        <v>27.7</v>
      </c>
      <c r="AA74" s="43">
        <v>27.7</v>
      </c>
      <c r="AB74" s="43">
        <v>27.7</v>
      </c>
      <c r="AC74" s="43">
        <v>27.7</v>
      </c>
      <c r="AD74" s="43">
        <v>27.7</v>
      </c>
      <c r="AE74" s="43">
        <v>27.7</v>
      </c>
      <c r="AF74" s="43">
        <v>27.7</v>
      </c>
      <c r="AG74" s="64">
        <v>60</v>
      </c>
      <c r="AH74" s="46">
        <f t="shared" si="2"/>
        <v>35</v>
      </c>
      <c r="AI74" s="47">
        <f t="shared" si="3"/>
        <v>27.7</v>
      </c>
      <c r="AK74" s="49"/>
    </row>
    <row r="75" spans="1:88" x14ac:dyDescent="0.25">
      <c r="A75" s="74" t="s">
        <v>94</v>
      </c>
      <c r="B75" s="43">
        <v>11.4</v>
      </c>
      <c r="C75" s="43">
        <v>11.4</v>
      </c>
      <c r="D75" s="43">
        <v>11.4</v>
      </c>
      <c r="E75" s="43">
        <v>11.4</v>
      </c>
      <c r="F75" s="43">
        <v>11.4</v>
      </c>
      <c r="G75" s="43">
        <v>11.4</v>
      </c>
      <c r="H75" s="43">
        <v>11.4</v>
      </c>
      <c r="I75" s="43">
        <v>11.4</v>
      </c>
      <c r="J75" s="43">
        <v>11.4</v>
      </c>
      <c r="K75" s="43">
        <v>11.4</v>
      </c>
      <c r="L75" s="43">
        <v>11.4</v>
      </c>
      <c r="M75" s="43">
        <v>14.2</v>
      </c>
      <c r="N75" s="43">
        <v>14.2</v>
      </c>
      <c r="O75" s="43">
        <v>14.2</v>
      </c>
      <c r="P75" s="43">
        <v>13.9</v>
      </c>
      <c r="Q75" s="43">
        <v>13.9</v>
      </c>
      <c r="R75" s="43">
        <v>14.1</v>
      </c>
      <c r="S75" s="43">
        <v>14.744</v>
      </c>
      <c r="T75" s="43">
        <v>14.744</v>
      </c>
      <c r="U75" s="43">
        <v>14.744</v>
      </c>
      <c r="V75" s="43">
        <v>14.744</v>
      </c>
      <c r="W75" s="43">
        <v>14.744</v>
      </c>
      <c r="X75" s="43">
        <v>14.744</v>
      </c>
      <c r="Y75" s="43">
        <v>14.744</v>
      </c>
      <c r="Z75" s="43">
        <v>14.744</v>
      </c>
      <c r="AA75" s="43">
        <v>14.744</v>
      </c>
      <c r="AB75" s="43">
        <v>14.744</v>
      </c>
      <c r="AC75" s="43">
        <v>14.744</v>
      </c>
      <c r="AD75" s="43">
        <v>14.744</v>
      </c>
      <c r="AE75" s="43">
        <v>14.744</v>
      </c>
      <c r="AF75" s="43">
        <v>14.744</v>
      </c>
      <c r="AG75" s="75">
        <v>42.5</v>
      </c>
      <c r="AH75" s="46">
        <f t="shared" ref="AH75:AH138" si="23">MAX(B75:AF75)</f>
        <v>14.744</v>
      </c>
      <c r="AI75" s="47">
        <f t="shared" ref="AI75:AI138" si="24">MIN(B75:AF75)</f>
        <v>11.4</v>
      </c>
      <c r="AK75" s="49"/>
    </row>
    <row r="76" spans="1:88" x14ac:dyDescent="0.25">
      <c r="A76" s="74" t="s">
        <v>95</v>
      </c>
      <c r="B76" s="43">
        <v>12.7</v>
      </c>
      <c r="C76" s="43">
        <v>12.7</v>
      </c>
      <c r="D76" s="43">
        <v>12.7</v>
      </c>
      <c r="E76" s="43">
        <v>12.7</v>
      </c>
      <c r="F76" s="43">
        <v>12.7</v>
      </c>
      <c r="G76" s="43">
        <v>12.7</v>
      </c>
      <c r="H76" s="43">
        <v>12.7</v>
      </c>
      <c r="I76" s="43">
        <v>12.7</v>
      </c>
      <c r="J76" s="43">
        <v>12.7</v>
      </c>
      <c r="K76" s="43">
        <v>12.7</v>
      </c>
      <c r="L76" s="43">
        <v>12.7</v>
      </c>
      <c r="M76" s="43">
        <v>12.6</v>
      </c>
      <c r="N76" s="43">
        <v>14.6</v>
      </c>
      <c r="O76" s="43">
        <v>14.6</v>
      </c>
      <c r="P76" s="43">
        <v>14.6</v>
      </c>
      <c r="Q76" s="43">
        <v>14.6</v>
      </c>
      <c r="R76" s="43">
        <v>14.7</v>
      </c>
      <c r="S76" s="43">
        <v>14.7</v>
      </c>
      <c r="T76" s="43">
        <v>14.7</v>
      </c>
      <c r="U76" s="43">
        <v>14.7</v>
      </c>
      <c r="V76" s="43">
        <v>14.7</v>
      </c>
      <c r="W76" s="43">
        <v>14.7</v>
      </c>
      <c r="X76" s="43">
        <v>14.7</v>
      </c>
      <c r="Y76" s="43">
        <v>14.7</v>
      </c>
      <c r="Z76" s="43">
        <v>14.7</v>
      </c>
      <c r="AA76" s="43">
        <v>14.7</v>
      </c>
      <c r="AB76" s="43">
        <v>14.7</v>
      </c>
      <c r="AC76" s="43">
        <v>14.7</v>
      </c>
      <c r="AD76" s="43">
        <v>14.7</v>
      </c>
      <c r="AE76" s="43">
        <v>14.7</v>
      </c>
      <c r="AF76" s="43">
        <v>14.7</v>
      </c>
      <c r="AG76" s="75">
        <v>22.1</v>
      </c>
      <c r="AH76" s="46">
        <f t="shared" si="23"/>
        <v>14.7</v>
      </c>
      <c r="AI76" s="47">
        <f t="shared" si="24"/>
        <v>12.6</v>
      </c>
      <c r="AK76" s="49"/>
    </row>
    <row r="77" spans="1:88" ht="15.75" thickBot="1" x14ac:dyDescent="0.3">
      <c r="A77" s="76" t="s">
        <v>96</v>
      </c>
      <c r="B77" s="77">
        <v>3</v>
      </c>
      <c r="C77" s="77">
        <v>3</v>
      </c>
      <c r="D77" s="77">
        <v>3</v>
      </c>
      <c r="E77" s="77">
        <v>3</v>
      </c>
      <c r="F77" s="77">
        <v>3</v>
      </c>
      <c r="G77" s="77">
        <v>3</v>
      </c>
      <c r="H77" s="77">
        <v>3</v>
      </c>
      <c r="I77" s="77">
        <v>3</v>
      </c>
      <c r="J77" s="77">
        <v>3</v>
      </c>
      <c r="K77" s="77">
        <v>3</v>
      </c>
      <c r="L77" s="77">
        <v>3</v>
      </c>
      <c r="M77" s="77">
        <v>4.0999999999999996</v>
      </c>
      <c r="N77" s="77">
        <v>4.0999999999999996</v>
      </c>
      <c r="O77" s="77">
        <v>4.0999999999999996</v>
      </c>
      <c r="P77" s="77">
        <v>4.0999999999999996</v>
      </c>
      <c r="Q77" s="77">
        <v>4.0999999999999996</v>
      </c>
      <c r="R77" s="77">
        <v>4.0999999999999996</v>
      </c>
      <c r="S77" s="77">
        <v>4.0999999999999996</v>
      </c>
      <c r="T77" s="77">
        <v>4.0999999999999996</v>
      </c>
      <c r="U77" s="77">
        <v>4.0999999999999996</v>
      </c>
      <c r="V77" s="77">
        <v>4.0999999999999996</v>
      </c>
      <c r="W77" s="77">
        <v>4.0999999999999996</v>
      </c>
      <c r="X77" s="77">
        <v>4.0999999999999996</v>
      </c>
      <c r="Y77" s="77">
        <v>4.0999999999999996</v>
      </c>
      <c r="Z77" s="77">
        <v>4.0999999999999996</v>
      </c>
      <c r="AA77" s="77">
        <v>4.0999999999999996</v>
      </c>
      <c r="AB77" s="77">
        <v>4.0999999999999996</v>
      </c>
      <c r="AC77" s="77">
        <v>4.0999999999999996</v>
      </c>
      <c r="AD77" s="77">
        <v>4.0999999999999996</v>
      </c>
      <c r="AE77" s="77">
        <v>4.0999999999999996</v>
      </c>
      <c r="AF77" s="77">
        <v>4.0999999999999996</v>
      </c>
      <c r="AG77" s="78">
        <v>14.8</v>
      </c>
      <c r="AH77" s="46">
        <f t="shared" si="23"/>
        <v>4.0999999999999996</v>
      </c>
      <c r="AI77" s="47">
        <f t="shared" si="24"/>
        <v>3</v>
      </c>
      <c r="AK77" s="49"/>
    </row>
    <row r="78" spans="1:88" ht="15.75" thickBot="1" x14ac:dyDescent="0.3">
      <c r="A78" s="79" t="s">
        <v>97</v>
      </c>
      <c r="B78" s="70">
        <f>SUM(B72:B77)</f>
        <v>104.10000000000001</v>
      </c>
      <c r="C78" s="70">
        <f>SUM(C72:C77)</f>
        <v>128.10000000000002</v>
      </c>
      <c r="D78" s="70">
        <f>SUM(D72:D77)</f>
        <v>108.10000000000001</v>
      </c>
      <c r="E78" s="70">
        <f>SUM(E72:E77)</f>
        <v>108.10000000000001</v>
      </c>
      <c r="F78" s="70">
        <f t="shared" ref="F78:AG78" si="25">SUM(F72:F77)</f>
        <v>108.10000000000001</v>
      </c>
      <c r="G78" s="70">
        <f t="shared" si="25"/>
        <v>188.5</v>
      </c>
      <c r="H78" s="70">
        <f t="shared" si="25"/>
        <v>228.6</v>
      </c>
      <c r="I78" s="70">
        <f t="shared" si="25"/>
        <v>228.79999999999998</v>
      </c>
      <c r="J78" s="70">
        <f t="shared" si="25"/>
        <v>488.09999999999997</v>
      </c>
      <c r="K78" s="70">
        <f t="shared" si="25"/>
        <v>548.1</v>
      </c>
      <c r="L78" s="70">
        <f t="shared" si="25"/>
        <v>529.20000000000005</v>
      </c>
      <c r="M78" s="70">
        <f t="shared" si="25"/>
        <v>535.1</v>
      </c>
      <c r="N78" s="70">
        <f t="shared" si="25"/>
        <v>142.6</v>
      </c>
      <c r="O78" s="70">
        <f t="shared" si="25"/>
        <v>203.79999999999998</v>
      </c>
      <c r="P78" s="70">
        <f t="shared" si="25"/>
        <v>100.69999999999999</v>
      </c>
      <c r="Q78" s="70">
        <f t="shared" si="25"/>
        <v>98.3</v>
      </c>
      <c r="R78" s="70">
        <f t="shared" si="25"/>
        <v>98.199999999999989</v>
      </c>
      <c r="S78" s="70">
        <f t="shared" si="25"/>
        <v>98.244</v>
      </c>
      <c r="T78" s="70">
        <f>SUM(T72:T77)</f>
        <v>98.244</v>
      </c>
      <c r="U78" s="70">
        <f t="shared" si="25"/>
        <v>98.244</v>
      </c>
      <c r="V78" s="70">
        <f>SUM(V72:V77)</f>
        <v>101.244</v>
      </c>
      <c r="W78" s="70">
        <f t="shared" si="25"/>
        <v>274.24400000000003</v>
      </c>
      <c r="X78" s="70">
        <f t="shared" si="25"/>
        <v>342.24399999999997</v>
      </c>
      <c r="Y78" s="70">
        <f t="shared" si="25"/>
        <v>342.24399999999997</v>
      </c>
      <c r="Z78" s="70">
        <f t="shared" si="25"/>
        <v>504.24399999999997</v>
      </c>
      <c r="AA78" s="70">
        <f t="shared" si="25"/>
        <v>504.24399999999997</v>
      </c>
      <c r="AB78" s="70">
        <f>SUM(AB72:AB77)</f>
        <v>362.44400000000002</v>
      </c>
      <c r="AC78" s="70">
        <f>SUM(AC72:AC77)</f>
        <v>329.24399999999997</v>
      </c>
      <c r="AD78" s="70">
        <f>SUM(AD72:AD77)</f>
        <v>247.24399999999997</v>
      </c>
      <c r="AE78" s="70">
        <f>SUM(AE72:AE77)</f>
        <v>101.244</v>
      </c>
      <c r="AF78" s="70">
        <f>SUM(AF72:AF77)</f>
        <v>101.244</v>
      </c>
      <c r="AG78" s="80">
        <f t="shared" si="25"/>
        <v>706.4</v>
      </c>
      <c r="AH78" s="46">
        <f t="shared" si="23"/>
        <v>548.1</v>
      </c>
      <c r="AI78" s="47">
        <f t="shared" si="24"/>
        <v>98.199999999999989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25</v>
      </c>
      <c r="C79" s="44">
        <v>25</v>
      </c>
      <c r="D79" s="44">
        <v>25</v>
      </c>
      <c r="E79" s="44">
        <v>25</v>
      </c>
      <c r="F79" s="44">
        <v>25</v>
      </c>
      <c r="G79" s="44">
        <v>48</v>
      </c>
      <c r="H79" s="44">
        <v>74</v>
      </c>
      <c r="I79" s="44">
        <v>90</v>
      </c>
      <c r="J79" s="44">
        <v>140</v>
      </c>
      <c r="K79" s="44">
        <v>140</v>
      </c>
      <c r="L79" s="44">
        <v>140</v>
      </c>
      <c r="M79" s="44">
        <v>140</v>
      </c>
      <c r="N79" s="44">
        <v>82</v>
      </c>
      <c r="O79" s="44">
        <v>70</v>
      </c>
      <c r="P79" s="44">
        <v>72</v>
      </c>
      <c r="Q79" s="44">
        <v>75</v>
      </c>
      <c r="R79" s="44">
        <v>0</v>
      </c>
      <c r="S79" s="44">
        <v>0</v>
      </c>
      <c r="T79" s="44">
        <v>0</v>
      </c>
      <c r="U79" s="44">
        <v>30</v>
      </c>
      <c r="V79" s="44">
        <v>45</v>
      </c>
      <c r="W79" s="44">
        <v>76</v>
      </c>
      <c r="X79" s="44">
        <v>76</v>
      </c>
      <c r="Y79" s="44">
        <v>96</v>
      </c>
      <c r="Z79" s="44">
        <v>135</v>
      </c>
      <c r="AA79" s="44">
        <v>135</v>
      </c>
      <c r="AB79" s="44">
        <v>136</v>
      </c>
      <c r="AC79" s="44">
        <v>136</v>
      </c>
      <c r="AD79" s="44">
        <v>136</v>
      </c>
      <c r="AE79" s="44">
        <v>110</v>
      </c>
      <c r="AF79" s="44">
        <v>110</v>
      </c>
      <c r="AG79" s="61">
        <v>144</v>
      </c>
      <c r="AH79" s="46">
        <f t="shared" si="23"/>
        <v>140</v>
      </c>
      <c r="AI79" s="47">
        <f t="shared" si="24"/>
        <v>0</v>
      </c>
      <c r="AK79" s="49"/>
      <c r="AY79" s="1" t="s">
        <v>99</v>
      </c>
      <c r="AZ79" s="82">
        <f>ROUND(C97,0)</f>
        <v>60</v>
      </c>
      <c r="BA79" s="81">
        <f t="shared" ref="BA79:BD83" si="26">D97</f>
        <v>79</v>
      </c>
      <c r="BB79" s="81">
        <f t="shared" si="26"/>
        <v>81</v>
      </c>
      <c r="BC79" s="81">
        <f t="shared" si="26"/>
        <v>118</v>
      </c>
      <c r="BD79" s="81">
        <f t="shared" si="26"/>
        <v>73.3</v>
      </c>
      <c r="BE79" s="82">
        <f>I97</f>
        <v>63.6</v>
      </c>
      <c r="BF79" s="82">
        <f>K97</f>
        <v>-135.6</v>
      </c>
      <c r="BG79" s="82">
        <f t="shared" ref="BG79:BP83" si="27">M97</f>
        <v>-90.1</v>
      </c>
      <c r="BH79" s="82">
        <f t="shared" si="27"/>
        <v>273</v>
      </c>
      <c r="BI79" s="82">
        <f t="shared" si="27"/>
        <v>183</v>
      </c>
      <c r="BJ79" s="82">
        <f t="shared" si="27"/>
        <v>270</v>
      </c>
      <c r="BK79" s="82">
        <f t="shared" si="27"/>
        <v>311</v>
      </c>
      <c r="BL79" s="82">
        <f t="shared" si="27"/>
        <v>330</v>
      </c>
      <c r="BM79" s="82">
        <f t="shared" si="27"/>
        <v>347.2</v>
      </c>
      <c r="BN79" s="82">
        <f t="shared" si="27"/>
        <v>365.3</v>
      </c>
      <c r="BO79" s="82">
        <f t="shared" si="27"/>
        <v>336.9</v>
      </c>
      <c r="BP79" s="82">
        <f t="shared" si="27"/>
        <v>359.1</v>
      </c>
      <c r="BQ79" s="82">
        <f>X97</f>
        <v>150</v>
      </c>
      <c r="BR79" s="82">
        <f>Z97</f>
        <v>56</v>
      </c>
      <c r="BS79" s="81">
        <f>AB97</f>
        <v>90</v>
      </c>
      <c r="BT79" s="81">
        <f t="shared" ref="BT79:BV83" si="28">AD97</f>
        <v>120</v>
      </c>
      <c r="BU79" s="81">
        <f t="shared" si="28"/>
        <v>122</v>
      </c>
      <c r="BV79" s="81">
        <f t="shared" si="28"/>
        <v>120</v>
      </c>
      <c r="BW79" s="81">
        <f>B97</f>
        <v>60</v>
      </c>
    </row>
    <row r="80" spans="1:88" x14ac:dyDescent="0.25">
      <c r="A80" s="63" t="s">
        <v>100</v>
      </c>
      <c r="B80" s="43">
        <v>25</v>
      </c>
      <c r="C80" s="43">
        <v>25</v>
      </c>
      <c r="D80" s="43">
        <v>0</v>
      </c>
      <c r="E80" s="43">
        <v>0</v>
      </c>
      <c r="F80" s="43">
        <v>0</v>
      </c>
      <c r="G80" s="43">
        <v>0</v>
      </c>
      <c r="H80" s="43">
        <v>24.6</v>
      </c>
      <c r="I80" s="43">
        <v>49.5</v>
      </c>
      <c r="J80" s="43">
        <v>47.3</v>
      </c>
      <c r="K80" s="43">
        <v>69.2</v>
      </c>
      <c r="L80" s="43">
        <v>69.2</v>
      </c>
      <c r="M80" s="43">
        <v>69.2</v>
      </c>
      <c r="N80" s="43">
        <v>34.4</v>
      </c>
      <c r="O80" s="43">
        <v>34.5</v>
      </c>
      <c r="P80" s="43">
        <v>24.5</v>
      </c>
      <c r="Q80" s="43">
        <v>0</v>
      </c>
      <c r="R80" s="43">
        <v>0</v>
      </c>
      <c r="S80" s="43">
        <v>0</v>
      </c>
      <c r="T80" s="43">
        <v>0</v>
      </c>
      <c r="U80" s="43">
        <v>0</v>
      </c>
      <c r="V80" s="43">
        <v>0</v>
      </c>
      <c r="W80" s="43">
        <v>55.2</v>
      </c>
      <c r="X80" s="43">
        <v>55.2</v>
      </c>
      <c r="Y80" s="43">
        <v>68</v>
      </c>
      <c r="Z80" s="43">
        <v>68</v>
      </c>
      <c r="AA80" s="43">
        <v>68</v>
      </c>
      <c r="AB80" s="43">
        <v>68.900000000000006</v>
      </c>
      <c r="AC80" s="43">
        <v>68.900000000000006</v>
      </c>
      <c r="AD80" s="43">
        <v>68.900000000000006</v>
      </c>
      <c r="AE80" s="43">
        <v>54</v>
      </c>
      <c r="AF80" s="43">
        <v>54</v>
      </c>
      <c r="AG80" s="64">
        <v>70</v>
      </c>
      <c r="AH80" s="46">
        <f t="shared" si="23"/>
        <v>69.2</v>
      </c>
      <c r="AI80" s="47">
        <f t="shared" si="24"/>
        <v>0</v>
      </c>
      <c r="AK80" s="49"/>
      <c r="AY80" s="1" t="s">
        <v>101</v>
      </c>
      <c r="AZ80" s="82">
        <f>ROUND(C98,0)</f>
        <v>0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0</v>
      </c>
    </row>
    <row r="81" spans="1:75" x14ac:dyDescent="0.25">
      <c r="A81" s="63" t="s">
        <v>102</v>
      </c>
      <c r="B81" s="43">
        <v>30</v>
      </c>
      <c r="C81" s="43">
        <v>30</v>
      </c>
      <c r="D81" s="43">
        <v>30</v>
      </c>
      <c r="E81" s="43">
        <v>30</v>
      </c>
      <c r="F81" s="43">
        <v>30</v>
      </c>
      <c r="G81" s="43">
        <v>32.799999999999997</v>
      </c>
      <c r="H81" s="43">
        <v>56.4</v>
      </c>
      <c r="I81" s="43">
        <v>57.5</v>
      </c>
      <c r="J81" s="43">
        <v>57.2</v>
      </c>
      <c r="K81" s="43">
        <v>69.2</v>
      </c>
      <c r="L81" s="43">
        <v>69.2</v>
      </c>
      <c r="M81" s="43">
        <v>69.900000000000006</v>
      </c>
      <c r="N81" s="43">
        <v>53.8</v>
      </c>
      <c r="O81" s="43">
        <v>69.3</v>
      </c>
      <c r="P81" s="43">
        <v>52</v>
      </c>
      <c r="Q81" s="43">
        <v>34.5</v>
      </c>
      <c r="R81" s="43">
        <v>33</v>
      </c>
      <c r="S81" s="43">
        <v>33.200000000000003</v>
      </c>
      <c r="T81" s="43">
        <v>33.200000000000003</v>
      </c>
      <c r="U81" s="43">
        <v>33.200000000000003</v>
      </c>
      <c r="V81" s="43">
        <v>45.6</v>
      </c>
      <c r="W81" s="43">
        <v>33</v>
      </c>
      <c r="X81" s="43">
        <v>33</v>
      </c>
      <c r="Y81" s="43">
        <v>33</v>
      </c>
      <c r="Z81" s="43">
        <v>60</v>
      </c>
      <c r="AA81" s="43">
        <v>43</v>
      </c>
      <c r="AB81" s="43">
        <v>40.200000000000003</v>
      </c>
      <c r="AC81" s="43">
        <v>40.200000000000003</v>
      </c>
      <c r="AD81" s="43">
        <v>40.200000000000003</v>
      </c>
      <c r="AE81" s="43">
        <v>22</v>
      </c>
      <c r="AF81" s="43">
        <v>22</v>
      </c>
      <c r="AG81" s="64">
        <v>69</v>
      </c>
      <c r="AH81" s="46">
        <f t="shared" si="23"/>
        <v>69.900000000000006</v>
      </c>
      <c r="AI81" s="47">
        <f t="shared" si="24"/>
        <v>22</v>
      </c>
      <c r="AK81" s="49"/>
      <c r="AL81" s="83"/>
      <c r="AO81" s="83"/>
      <c r="AY81" s="1" t="s">
        <v>103</v>
      </c>
      <c r="AZ81" s="82">
        <f>ROUND(C99,0)</f>
        <v>109</v>
      </c>
      <c r="BA81" s="81">
        <f t="shared" si="26"/>
        <v>127</v>
      </c>
      <c r="BB81" s="81">
        <f t="shared" si="26"/>
        <v>107</v>
      </c>
      <c r="BC81" s="81">
        <f t="shared" si="26"/>
        <v>117.8</v>
      </c>
      <c r="BD81" s="81">
        <f t="shared" si="26"/>
        <v>96.3</v>
      </c>
      <c r="BE81" s="82">
        <f>I99</f>
        <v>108.8</v>
      </c>
      <c r="BF81" s="82">
        <f>K99</f>
        <v>107</v>
      </c>
      <c r="BG81" s="82">
        <f t="shared" si="27"/>
        <v>98.3</v>
      </c>
      <c r="BH81" s="82">
        <f t="shared" si="27"/>
        <v>110.2</v>
      </c>
      <c r="BI81" s="82">
        <f t="shared" si="27"/>
        <v>107.3</v>
      </c>
      <c r="BJ81" s="82">
        <f t="shared" si="27"/>
        <v>92</v>
      </c>
      <c r="BK81" s="82">
        <f t="shared" si="27"/>
        <v>104</v>
      </c>
      <c r="BL81" s="82">
        <f t="shared" si="27"/>
        <v>104</v>
      </c>
      <c r="BM81" s="82">
        <f t="shared" si="27"/>
        <v>88.3</v>
      </c>
      <c r="BN81" s="82">
        <f t="shared" si="27"/>
        <v>125.1</v>
      </c>
      <c r="BO81" s="82">
        <f t="shared" si="27"/>
        <v>140.4</v>
      </c>
      <c r="BP81" s="82">
        <f t="shared" si="27"/>
        <v>124.5</v>
      </c>
      <c r="BQ81" s="82">
        <f>X99</f>
        <v>135</v>
      </c>
      <c r="BR81" s="82">
        <f>Z99</f>
        <v>144.30000000000001</v>
      </c>
      <c r="BS81" s="81">
        <f>AB99</f>
        <v>126.1</v>
      </c>
      <c r="BT81" s="81">
        <f t="shared" si="28"/>
        <v>126.1</v>
      </c>
      <c r="BU81" s="81">
        <f t="shared" si="28"/>
        <v>120</v>
      </c>
      <c r="BV81" s="81">
        <f t="shared" si="28"/>
        <v>125</v>
      </c>
      <c r="BW81" s="81">
        <f>B99</f>
        <v>109</v>
      </c>
    </row>
    <row r="82" spans="1:75" s="83" customFormat="1" x14ac:dyDescent="0.25">
      <c r="A82" s="63" t="s">
        <v>104</v>
      </c>
      <c r="B82" s="43">
        <v>45</v>
      </c>
      <c r="C82" s="43">
        <v>45</v>
      </c>
      <c r="D82" s="43">
        <v>45</v>
      </c>
      <c r="E82" s="43">
        <v>45</v>
      </c>
      <c r="F82" s="43">
        <v>45</v>
      </c>
      <c r="G82" s="43">
        <v>45</v>
      </c>
      <c r="H82" s="43">
        <v>45</v>
      </c>
      <c r="I82" s="43">
        <v>45</v>
      </c>
      <c r="J82" s="43">
        <v>45</v>
      </c>
      <c r="K82" s="43">
        <v>45</v>
      </c>
      <c r="L82" s="43">
        <v>45</v>
      </c>
      <c r="M82" s="43">
        <v>45</v>
      </c>
      <c r="N82" s="66">
        <v>46.5</v>
      </c>
      <c r="O82" s="66">
        <v>46.5</v>
      </c>
      <c r="P82" s="43">
        <v>46.5</v>
      </c>
      <c r="Q82" s="43">
        <v>46.5</v>
      </c>
      <c r="R82" s="43">
        <v>45.5</v>
      </c>
      <c r="S82" s="43">
        <v>45</v>
      </c>
      <c r="T82" s="43">
        <v>45</v>
      </c>
      <c r="U82" s="43">
        <v>45</v>
      </c>
      <c r="V82" s="43">
        <v>45</v>
      </c>
      <c r="W82" s="43">
        <v>45</v>
      </c>
      <c r="X82" s="43">
        <v>45</v>
      </c>
      <c r="Y82" s="43">
        <v>45</v>
      </c>
      <c r="Z82" s="43">
        <v>45</v>
      </c>
      <c r="AA82" s="43">
        <v>45</v>
      </c>
      <c r="AB82" s="43">
        <v>45</v>
      </c>
      <c r="AC82" s="43">
        <v>45</v>
      </c>
      <c r="AD82" s="43">
        <v>45</v>
      </c>
      <c r="AE82" s="43">
        <v>45</v>
      </c>
      <c r="AF82" s="43">
        <v>45</v>
      </c>
      <c r="AG82" s="64">
        <v>60</v>
      </c>
      <c r="AH82" s="46">
        <f t="shared" si="23"/>
        <v>46.5</v>
      </c>
      <c r="AI82" s="47">
        <f t="shared" si="24"/>
        <v>45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6"/>
        <v>12.9</v>
      </c>
      <c r="BB82" s="81">
        <f t="shared" si="26"/>
        <v>12.9</v>
      </c>
      <c r="BC82" s="81">
        <f t="shared" si="26"/>
        <v>12.7</v>
      </c>
      <c r="BD82" s="81">
        <f t="shared" si="26"/>
        <v>13.4</v>
      </c>
      <c r="BE82" s="82">
        <f>I100</f>
        <v>14</v>
      </c>
      <c r="BF82" s="82">
        <f>K100</f>
        <v>14.4</v>
      </c>
      <c r="BG82" s="82">
        <f t="shared" si="27"/>
        <v>13.6</v>
      </c>
      <c r="BH82" s="82">
        <f t="shared" si="27"/>
        <v>9.1999999999999993</v>
      </c>
      <c r="BI82" s="82">
        <f t="shared" si="27"/>
        <v>7.8</v>
      </c>
      <c r="BJ82" s="82">
        <f t="shared" si="27"/>
        <v>24</v>
      </c>
      <c r="BK82" s="82">
        <f t="shared" si="27"/>
        <v>24.5</v>
      </c>
      <c r="BL82" s="82">
        <f t="shared" si="27"/>
        <v>24.8</v>
      </c>
      <c r="BM82" s="82">
        <f t="shared" si="27"/>
        <v>44</v>
      </c>
      <c r="BN82" s="82">
        <f t="shared" si="27"/>
        <v>41</v>
      </c>
      <c r="BO82" s="82">
        <f t="shared" si="27"/>
        <v>46.7</v>
      </c>
      <c r="BP82" s="82">
        <f t="shared" si="27"/>
        <v>43.9</v>
      </c>
      <c r="BQ82" s="82">
        <f>X100</f>
        <v>22.3</v>
      </c>
      <c r="BR82" s="82">
        <f>Z100</f>
        <v>23.5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0</v>
      </c>
    </row>
    <row r="83" spans="1:75" x14ac:dyDescent="0.2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0</v>
      </c>
      <c r="I83" s="43">
        <v>10.5</v>
      </c>
      <c r="J83" s="43">
        <v>10.5</v>
      </c>
      <c r="K83" s="43">
        <v>10.1</v>
      </c>
      <c r="L83" s="43">
        <v>28.7</v>
      </c>
      <c r="M83" s="43">
        <v>28.7</v>
      </c>
      <c r="N83" s="43">
        <v>10.199999999999999</v>
      </c>
      <c r="O83" s="43">
        <v>14.6</v>
      </c>
      <c r="P83" s="43">
        <v>0</v>
      </c>
      <c r="Q83" s="43">
        <v>0</v>
      </c>
      <c r="R83" s="43">
        <v>0</v>
      </c>
      <c r="S83" s="43">
        <v>0</v>
      </c>
      <c r="T83" s="43">
        <v>0</v>
      </c>
      <c r="U83" s="43">
        <v>0</v>
      </c>
      <c r="V83" s="43">
        <v>10</v>
      </c>
      <c r="W83" s="43">
        <v>15</v>
      </c>
      <c r="X83" s="43">
        <v>15</v>
      </c>
      <c r="Y83" s="43">
        <v>15</v>
      </c>
      <c r="Z83" s="43">
        <v>15</v>
      </c>
      <c r="AA83" s="43">
        <v>15</v>
      </c>
      <c r="AB83" s="43">
        <v>28.2</v>
      </c>
      <c r="AC83" s="43">
        <v>28.2</v>
      </c>
      <c r="AD83" s="43">
        <v>28.2</v>
      </c>
      <c r="AE83" s="43">
        <v>10</v>
      </c>
      <c r="AF83" s="43">
        <v>10</v>
      </c>
      <c r="AG83" s="64">
        <v>30</v>
      </c>
      <c r="AH83" s="46">
        <f t="shared" si="23"/>
        <v>28.7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48.5</v>
      </c>
      <c r="BF83" s="82">
        <f>K101</f>
        <v>46.2</v>
      </c>
      <c r="BG83" s="82">
        <f t="shared" si="27"/>
        <v>40</v>
      </c>
      <c r="BH83" s="82">
        <f t="shared" si="27"/>
        <v>35.200000000000003</v>
      </c>
      <c r="BI83" s="82">
        <f t="shared" si="27"/>
        <v>31</v>
      </c>
      <c r="BJ83" s="82">
        <f t="shared" si="27"/>
        <v>34.5</v>
      </c>
      <c r="BK83" s="82">
        <f t="shared" si="27"/>
        <v>33</v>
      </c>
      <c r="BL83" s="82">
        <f t="shared" si="27"/>
        <v>36.1</v>
      </c>
      <c r="BM83" s="82">
        <f t="shared" si="27"/>
        <v>45.3</v>
      </c>
      <c r="BN83" s="82">
        <f t="shared" si="27"/>
        <v>50.4</v>
      </c>
      <c r="BO83" s="82">
        <f t="shared" si="27"/>
        <v>48.3</v>
      </c>
      <c r="BP83" s="82">
        <f t="shared" si="27"/>
        <v>42.65</v>
      </c>
      <c r="BQ83" s="82">
        <f>X101</f>
        <v>33.6</v>
      </c>
      <c r="BR83" s="82">
        <f>Z101</f>
        <v>35.200000000000003</v>
      </c>
      <c r="BS83" s="81">
        <f>AB101</f>
        <v>35.6</v>
      </c>
      <c r="BT83" s="81">
        <f t="shared" si="28"/>
        <v>35.6</v>
      </c>
      <c r="BU83" s="81">
        <f t="shared" si="28"/>
        <v>41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0.4</v>
      </c>
      <c r="L84" s="44">
        <v>0.4</v>
      </c>
      <c r="M84" s="44">
        <v>2</v>
      </c>
      <c r="N84" s="44">
        <v>11</v>
      </c>
      <c r="O84" s="44">
        <v>16.3</v>
      </c>
      <c r="P84" s="43">
        <v>18.899999999999999</v>
      </c>
      <c r="Q84" s="43">
        <v>18.899999999999999</v>
      </c>
      <c r="R84" s="43">
        <v>18.100000000000001</v>
      </c>
      <c r="S84" s="43">
        <v>15.38</v>
      </c>
      <c r="T84" s="43">
        <v>15.38</v>
      </c>
      <c r="U84" s="43">
        <v>7.5</v>
      </c>
      <c r="V84" s="43">
        <v>0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3"/>
        <v>18.899999999999999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9.6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8.8000000000000007</v>
      </c>
      <c r="O85" s="43">
        <v>8.3000000000000007</v>
      </c>
      <c r="P85" s="43">
        <v>8.1999999999999993</v>
      </c>
      <c r="Q85" s="43">
        <v>8.4</v>
      </c>
      <c r="R85" s="43">
        <v>7.9</v>
      </c>
      <c r="S85" s="43">
        <v>7.7</v>
      </c>
      <c r="T85" s="43">
        <v>7.7</v>
      </c>
      <c r="U85" s="43">
        <v>7.7</v>
      </c>
      <c r="V85" s="43">
        <v>7.7</v>
      </c>
      <c r="W85" s="43">
        <v>7.7</v>
      </c>
      <c r="X85" s="43">
        <v>7.7</v>
      </c>
      <c r="Y85" s="43">
        <v>7.7</v>
      </c>
      <c r="Z85" s="43">
        <v>7.7</v>
      </c>
      <c r="AA85" s="43">
        <v>7.7</v>
      </c>
      <c r="AB85" s="43">
        <v>7.7</v>
      </c>
      <c r="AC85" s="43">
        <v>7.7</v>
      </c>
      <c r="AD85" s="43">
        <v>7.7</v>
      </c>
      <c r="AE85" s="43">
        <v>7.7</v>
      </c>
      <c r="AF85" s="43">
        <v>7.7</v>
      </c>
      <c r="AG85" s="64">
        <v>24</v>
      </c>
      <c r="AH85" s="46">
        <f t="shared" si="23"/>
        <v>9.6</v>
      </c>
      <c r="AI85" s="47">
        <f t="shared" si="24"/>
        <v>7.7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1.6</v>
      </c>
      <c r="C86" s="43">
        <v>1.6</v>
      </c>
      <c r="D86" s="43">
        <v>1.6</v>
      </c>
      <c r="E86" s="43">
        <v>1.6</v>
      </c>
      <c r="F86" s="43">
        <v>1.6</v>
      </c>
      <c r="G86" s="43">
        <v>1.6</v>
      </c>
      <c r="H86" s="43">
        <v>1.6</v>
      </c>
      <c r="I86" s="43">
        <v>1.6</v>
      </c>
      <c r="J86" s="43">
        <v>1.6</v>
      </c>
      <c r="K86" s="43">
        <v>1.6</v>
      </c>
      <c r="L86" s="43">
        <v>1.6</v>
      </c>
      <c r="M86" s="43">
        <v>1.6</v>
      </c>
      <c r="N86" s="43">
        <v>1.6</v>
      </c>
      <c r="O86" s="43">
        <v>1.6</v>
      </c>
      <c r="P86" s="43">
        <v>1.6</v>
      </c>
      <c r="Q86" s="43">
        <v>1.6</v>
      </c>
      <c r="R86" s="43">
        <v>1.6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3"/>
        <v>1.6</v>
      </c>
      <c r="AI86" s="47">
        <f t="shared" si="24"/>
        <v>0</v>
      </c>
      <c r="AK86" s="49"/>
      <c r="AZ86" s="82">
        <f t="shared" ref="AZ86:BW91" si="30">VALUE(AZ79)</f>
        <v>60</v>
      </c>
      <c r="BA86" s="82">
        <f t="shared" si="30"/>
        <v>79</v>
      </c>
      <c r="BB86" s="82">
        <f t="shared" si="30"/>
        <v>81</v>
      </c>
      <c r="BC86" s="82">
        <f t="shared" si="30"/>
        <v>118</v>
      </c>
      <c r="BD86" s="82">
        <f t="shared" si="30"/>
        <v>73.3</v>
      </c>
      <c r="BE86" s="82">
        <f t="shared" si="30"/>
        <v>63.6</v>
      </c>
      <c r="BF86" s="82">
        <f t="shared" si="30"/>
        <v>-135.6</v>
      </c>
      <c r="BG86" s="82">
        <f t="shared" si="30"/>
        <v>-90.1</v>
      </c>
      <c r="BH86" s="82">
        <f t="shared" si="30"/>
        <v>273</v>
      </c>
      <c r="BI86" s="82">
        <f t="shared" si="30"/>
        <v>183</v>
      </c>
      <c r="BJ86" s="82">
        <f t="shared" si="30"/>
        <v>270</v>
      </c>
      <c r="BK86" s="82">
        <f t="shared" si="30"/>
        <v>311</v>
      </c>
      <c r="BL86" s="82">
        <f t="shared" si="30"/>
        <v>330</v>
      </c>
      <c r="BM86" s="82">
        <f t="shared" si="30"/>
        <v>347.2</v>
      </c>
      <c r="BN86" s="82">
        <f t="shared" si="30"/>
        <v>365.3</v>
      </c>
      <c r="BO86" s="82">
        <f t="shared" si="30"/>
        <v>336.9</v>
      </c>
      <c r="BP86" s="82">
        <f t="shared" si="30"/>
        <v>359.1</v>
      </c>
      <c r="BQ86" s="82">
        <f t="shared" si="30"/>
        <v>150</v>
      </c>
      <c r="BR86" s="82">
        <f t="shared" si="30"/>
        <v>56</v>
      </c>
      <c r="BS86" s="82">
        <f t="shared" si="30"/>
        <v>90</v>
      </c>
      <c r="BT86" s="82">
        <f t="shared" si="30"/>
        <v>120</v>
      </c>
      <c r="BU86" s="82">
        <f t="shared" si="30"/>
        <v>122</v>
      </c>
      <c r="BV86" s="82">
        <f t="shared" si="30"/>
        <v>120</v>
      </c>
      <c r="BW86" s="82">
        <f t="shared" si="30"/>
        <v>60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6.1</v>
      </c>
      <c r="O87" s="43">
        <v>6.5</v>
      </c>
      <c r="P87" s="43">
        <v>6.3</v>
      </c>
      <c r="Q87" s="43">
        <v>5.7</v>
      </c>
      <c r="R87" s="43">
        <v>5.5</v>
      </c>
      <c r="S87" s="43">
        <v>5.8</v>
      </c>
      <c r="T87" s="43">
        <v>5.8</v>
      </c>
      <c r="U87" s="43">
        <v>5.8</v>
      </c>
      <c r="V87" s="43">
        <v>5.8</v>
      </c>
      <c r="W87" s="43">
        <v>5.8</v>
      </c>
      <c r="X87" s="43">
        <v>5.8</v>
      </c>
      <c r="Y87" s="43">
        <v>5.8</v>
      </c>
      <c r="Z87" s="43">
        <v>5.8</v>
      </c>
      <c r="AA87" s="43">
        <v>5.8</v>
      </c>
      <c r="AB87" s="43">
        <v>5.8</v>
      </c>
      <c r="AC87" s="43">
        <v>5.8</v>
      </c>
      <c r="AD87" s="43">
        <v>5.8</v>
      </c>
      <c r="AE87" s="43">
        <v>5.8</v>
      </c>
      <c r="AF87" s="43">
        <v>5.8</v>
      </c>
      <c r="AG87" s="64">
        <v>14.1</v>
      </c>
      <c r="AH87" s="46">
        <f t="shared" si="23"/>
        <v>8.6999999999999993</v>
      </c>
      <c r="AI87" s="47">
        <f t="shared" si="24"/>
        <v>5.5</v>
      </c>
      <c r="AK87" s="49"/>
      <c r="AZ87" s="82">
        <f t="shared" si="30"/>
        <v>0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0</v>
      </c>
    </row>
    <row r="88" spans="1:75" x14ac:dyDescent="0.25">
      <c r="A88" s="84" t="s">
        <v>113</v>
      </c>
      <c r="B88" s="43">
        <v>0</v>
      </c>
      <c r="C88" s="43">
        <v>0</v>
      </c>
      <c r="D88" s="43">
        <v>0</v>
      </c>
      <c r="E88" s="43">
        <v>0</v>
      </c>
      <c r="F88" s="43">
        <v>0</v>
      </c>
      <c r="G88" s="43">
        <v>0</v>
      </c>
      <c r="H88" s="43">
        <v>0</v>
      </c>
      <c r="I88" s="43">
        <v>0</v>
      </c>
      <c r="J88" s="43">
        <v>0</v>
      </c>
      <c r="K88" s="43">
        <v>0</v>
      </c>
      <c r="L88" s="43">
        <v>0</v>
      </c>
      <c r="M88" s="43">
        <v>0</v>
      </c>
      <c r="N88" s="43">
        <v>0</v>
      </c>
      <c r="O88" s="43">
        <v>0</v>
      </c>
      <c r="P88" s="43">
        <v>0</v>
      </c>
      <c r="Q88" s="43">
        <v>0</v>
      </c>
      <c r="R88" s="43">
        <v>0</v>
      </c>
      <c r="S88" s="43">
        <v>0</v>
      </c>
      <c r="T88" s="43">
        <v>0</v>
      </c>
      <c r="U88" s="43">
        <v>0</v>
      </c>
      <c r="V88" s="43">
        <v>0</v>
      </c>
      <c r="W88" s="43">
        <v>0</v>
      </c>
      <c r="X88" s="43">
        <v>0</v>
      </c>
      <c r="Y88" s="43">
        <v>0</v>
      </c>
      <c r="Z88" s="43">
        <v>0</v>
      </c>
      <c r="AA88" s="43">
        <v>0</v>
      </c>
      <c r="AB88" s="43">
        <v>0</v>
      </c>
      <c r="AC88" s="43">
        <v>0</v>
      </c>
      <c r="AD88" s="43">
        <v>0</v>
      </c>
      <c r="AE88" s="43">
        <v>0</v>
      </c>
      <c r="AF88" s="43">
        <v>0</v>
      </c>
      <c r="AG88" s="64">
        <v>14</v>
      </c>
      <c r="AH88" s="46">
        <f t="shared" si="23"/>
        <v>0</v>
      </c>
      <c r="AI88" s="47">
        <f t="shared" si="24"/>
        <v>0</v>
      </c>
      <c r="AK88" s="49"/>
      <c r="AZ88" s="82">
        <f t="shared" si="30"/>
        <v>109</v>
      </c>
      <c r="BA88" s="82">
        <f t="shared" si="30"/>
        <v>127</v>
      </c>
      <c r="BB88" s="82">
        <f t="shared" si="30"/>
        <v>107</v>
      </c>
      <c r="BC88" s="82">
        <f t="shared" si="30"/>
        <v>117.8</v>
      </c>
      <c r="BD88" s="82">
        <f t="shared" si="30"/>
        <v>96.3</v>
      </c>
      <c r="BE88" s="82">
        <f t="shared" si="30"/>
        <v>108.8</v>
      </c>
      <c r="BF88" s="82">
        <f t="shared" si="30"/>
        <v>107</v>
      </c>
      <c r="BG88" s="82">
        <f t="shared" si="30"/>
        <v>98.3</v>
      </c>
      <c r="BH88" s="82">
        <f t="shared" si="30"/>
        <v>110.2</v>
      </c>
      <c r="BI88" s="82">
        <f t="shared" si="30"/>
        <v>107.3</v>
      </c>
      <c r="BJ88" s="82">
        <f t="shared" si="30"/>
        <v>92</v>
      </c>
      <c r="BK88" s="82">
        <f t="shared" si="30"/>
        <v>104</v>
      </c>
      <c r="BL88" s="82">
        <f t="shared" si="30"/>
        <v>104</v>
      </c>
      <c r="BM88" s="82">
        <f t="shared" si="30"/>
        <v>88.3</v>
      </c>
      <c r="BN88" s="82">
        <f t="shared" si="30"/>
        <v>125.1</v>
      </c>
      <c r="BO88" s="82">
        <f t="shared" si="30"/>
        <v>140.4</v>
      </c>
      <c r="BP88" s="82">
        <f t="shared" si="30"/>
        <v>124.5</v>
      </c>
      <c r="BQ88" s="82">
        <f t="shared" si="30"/>
        <v>135</v>
      </c>
      <c r="BR88" s="82">
        <f t="shared" si="30"/>
        <v>144.30000000000001</v>
      </c>
      <c r="BS88" s="82">
        <f t="shared" si="30"/>
        <v>126.1</v>
      </c>
      <c r="BT88" s="82">
        <f t="shared" si="30"/>
        <v>126.1</v>
      </c>
      <c r="BU88" s="82">
        <f t="shared" si="30"/>
        <v>120</v>
      </c>
      <c r="BV88" s="82">
        <f t="shared" si="30"/>
        <v>125</v>
      </c>
      <c r="BW88" s="82">
        <f t="shared" si="30"/>
        <v>109</v>
      </c>
    </row>
    <row r="89" spans="1:75" x14ac:dyDescent="0.25">
      <c r="A89" s="63" t="s">
        <v>114</v>
      </c>
      <c r="B89" s="43">
        <v>7.4</v>
      </c>
      <c r="C89" s="43">
        <v>7.4</v>
      </c>
      <c r="D89" s="43">
        <v>7.4</v>
      </c>
      <c r="E89" s="43">
        <v>7.4</v>
      </c>
      <c r="F89" s="43">
        <v>7.4</v>
      </c>
      <c r="G89" s="43">
        <v>7.4</v>
      </c>
      <c r="H89" s="43">
        <v>7.4</v>
      </c>
      <c r="I89" s="43">
        <v>7.4</v>
      </c>
      <c r="J89" s="43">
        <v>7.4</v>
      </c>
      <c r="K89" s="43">
        <v>7.4</v>
      </c>
      <c r="L89" s="43">
        <v>7.4</v>
      </c>
      <c r="M89" s="43">
        <v>7.4</v>
      </c>
      <c r="N89" s="43">
        <v>5.2</v>
      </c>
      <c r="O89" s="43">
        <v>5.3</v>
      </c>
      <c r="P89" s="43">
        <v>5.4</v>
      </c>
      <c r="Q89" s="43">
        <v>5.4</v>
      </c>
      <c r="R89" s="43">
        <v>5.4</v>
      </c>
      <c r="S89" s="43">
        <v>5.3</v>
      </c>
      <c r="T89" s="43">
        <v>5.3</v>
      </c>
      <c r="U89" s="43">
        <v>5.3</v>
      </c>
      <c r="V89" s="43">
        <v>5.3</v>
      </c>
      <c r="W89" s="43">
        <v>5.3</v>
      </c>
      <c r="X89" s="43">
        <v>5.3</v>
      </c>
      <c r="Y89" s="43">
        <v>5.3</v>
      </c>
      <c r="Z89" s="43">
        <v>5.3</v>
      </c>
      <c r="AA89" s="43">
        <v>5.3</v>
      </c>
      <c r="AB89" s="43">
        <v>5.3</v>
      </c>
      <c r="AC89" s="43">
        <v>5.3</v>
      </c>
      <c r="AD89" s="43">
        <v>5.3</v>
      </c>
      <c r="AE89" s="43">
        <v>5.3</v>
      </c>
      <c r="AF89" s="43">
        <v>5.3</v>
      </c>
      <c r="AG89" s="64">
        <v>10.050000000000001</v>
      </c>
      <c r="AH89" s="46">
        <f t="shared" si="23"/>
        <v>7.4</v>
      </c>
      <c r="AI89" s="47">
        <f t="shared" si="24"/>
        <v>5.2</v>
      </c>
      <c r="AK89" s="49"/>
      <c r="AZ89" s="82">
        <f t="shared" si="30"/>
        <v>0</v>
      </c>
      <c r="BA89" s="82">
        <f t="shared" si="30"/>
        <v>12.9</v>
      </c>
      <c r="BB89" s="82">
        <f t="shared" si="30"/>
        <v>12.9</v>
      </c>
      <c r="BC89" s="82">
        <f t="shared" si="30"/>
        <v>12.7</v>
      </c>
      <c r="BD89" s="82">
        <f t="shared" si="30"/>
        <v>13.4</v>
      </c>
      <c r="BE89" s="82">
        <f t="shared" si="30"/>
        <v>14</v>
      </c>
      <c r="BF89" s="82">
        <f t="shared" si="30"/>
        <v>14.4</v>
      </c>
      <c r="BG89" s="82">
        <f t="shared" si="30"/>
        <v>13.6</v>
      </c>
      <c r="BH89" s="82">
        <f t="shared" si="30"/>
        <v>9.1999999999999993</v>
      </c>
      <c r="BI89" s="82">
        <f t="shared" si="30"/>
        <v>7.8</v>
      </c>
      <c r="BJ89" s="82">
        <f t="shared" si="30"/>
        <v>24</v>
      </c>
      <c r="BK89" s="82">
        <f t="shared" si="30"/>
        <v>24.5</v>
      </c>
      <c r="BL89" s="82">
        <f t="shared" si="30"/>
        <v>24.8</v>
      </c>
      <c r="BM89" s="82">
        <f t="shared" si="30"/>
        <v>44</v>
      </c>
      <c r="BN89" s="82">
        <f t="shared" si="30"/>
        <v>41</v>
      </c>
      <c r="BO89" s="82">
        <f t="shared" si="30"/>
        <v>46.7</v>
      </c>
      <c r="BP89" s="82">
        <f t="shared" si="30"/>
        <v>43.9</v>
      </c>
      <c r="BQ89" s="82">
        <f t="shared" si="30"/>
        <v>22.3</v>
      </c>
      <c r="BR89" s="82">
        <f t="shared" si="30"/>
        <v>23.5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0</v>
      </c>
    </row>
    <row r="90" spans="1:75" x14ac:dyDescent="0.25">
      <c r="A90" s="63" t="s">
        <v>115</v>
      </c>
      <c r="B90" s="43">
        <v>2.5</v>
      </c>
      <c r="C90" s="43">
        <v>2.5</v>
      </c>
      <c r="D90" s="43">
        <v>2.5</v>
      </c>
      <c r="E90" s="43">
        <v>2.5</v>
      </c>
      <c r="F90" s="43">
        <v>2.5</v>
      </c>
      <c r="G90" s="43">
        <v>2.5</v>
      </c>
      <c r="H90" s="43">
        <v>2.5</v>
      </c>
      <c r="I90" s="43">
        <v>2.5</v>
      </c>
      <c r="J90" s="43">
        <v>2.5</v>
      </c>
      <c r="K90" s="43">
        <v>2.5</v>
      </c>
      <c r="L90" s="43">
        <v>2.5</v>
      </c>
      <c r="M90" s="43">
        <v>2.5</v>
      </c>
      <c r="N90" s="43">
        <v>2.5</v>
      </c>
      <c r="O90" s="43">
        <v>2.5</v>
      </c>
      <c r="P90" s="43">
        <v>2.5</v>
      </c>
      <c r="Q90" s="43">
        <v>2.5</v>
      </c>
      <c r="R90" s="43">
        <v>2.5</v>
      </c>
      <c r="S90" s="43">
        <v>2.5</v>
      </c>
      <c r="T90" s="43">
        <v>2.5</v>
      </c>
      <c r="U90" s="43">
        <v>2.5</v>
      </c>
      <c r="V90" s="43">
        <v>2.5</v>
      </c>
      <c r="W90" s="43">
        <v>2.5</v>
      </c>
      <c r="X90" s="43">
        <v>2.5</v>
      </c>
      <c r="Y90" s="43">
        <v>2.5</v>
      </c>
      <c r="Z90" s="43">
        <v>2.5</v>
      </c>
      <c r="AA90" s="43">
        <v>2.5</v>
      </c>
      <c r="AB90" s="43">
        <v>2.5</v>
      </c>
      <c r="AC90" s="43">
        <v>2.5</v>
      </c>
      <c r="AD90" s="43">
        <v>2.5</v>
      </c>
      <c r="AE90" s="43">
        <v>2.5</v>
      </c>
      <c r="AF90" s="43">
        <v>2.5</v>
      </c>
      <c r="AG90" s="64">
        <v>6.2</v>
      </c>
      <c r="AH90" s="46">
        <f t="shared" si="23"/>
        <v>2.5</v>
      </c>
      <c r="AI90" s="47">
        <f t="shared" si="24"/>
        <v>2.5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48.5</v>
      </c>
      <c r="BF90" s="82">
        <f t="shared" si="30"/>
        <v>46.2</v>
      </c>
      <c r="BG90" s="82">
        <f t="shared" si="30"/>
        <v>40</v>
      </c>
      <c r="BH90" s="82">
        <f t="shared" si="30"/>
        <v>35.200000000000003</v>
      </c>
      <c r="BI90" s="82">
        <f t="shared" si="30"/>
        <v>31</v>
      </c>
      <c r="BJ90" s="82">
        <f t="shared" si="30"/>
        <v>34.5</v>
      </c>
      <c r="BK90" s="82">
        <f t="shared" si="30"/>
        <v>33</v>
      </c>
      <c r="BL90" s="82">
        <f t="shared" si="30"/>
        <v>36.1</v>
      </c>
      <c r="BM90" s="82">
        <f t="shared" si="30"/>
        <v>45.3</v>
      </c>
      <c r="BN90" s="82">
        <f t="shared" si="30"/>
        <v>50.4</v>
      </c>
      <c r="BO90" s="82">
        <f t="shared" si="30"/>
        <v>48.3</v>
      </c>
      <c r="BP90" s="82">
        <f t="shared" si="30"/>
        <v>42.65</v>
      </c>
      <c r="BQ90" s="82">
        <f t="shared" si="30"/>
        <v>33.6</v>
      </c>
      <c r="BR90" s="82">
        <f t="shared" si="30"/>
        <v>35.200000000000003</v>
      </c>
      <c r="BS90" s="82">
        <f t="shared" si="30"/>
        <v>35.6</v>
      </c>
      <c r="BT90" s="82">
        <f t="shared" si="30"/>
        <v>35.6</v>
      </c>
      <c r="BU90" s="82">
        <f t="shared" si="30"/>
        <v>41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>SUM(B79:B91)</f>
        <v>156.79999999999998</v>
      </c>
      <c r="C92" s="70">
        <f>SUM(C79:C91)</f>
        <v>156.79999999999998</v>
      </c>
      <c r="D92" s="70">
        <f>SUM(D79:D91)</f>
        <v>131.80000000000001</v>
      </c>
      <c r="E92" s="70">
        <f>SUM(E79:E91)</f>
        <v>131.80000000000001</v>
      </c>
      <c r="F92" s="70">
        <f t="shared" ref="F92:AG92" si="31">SUM(F79:F91)</f>
        <v>131.80000000000001</v>
      </c>
      <c r="G92" s="70">
        <f t="shared" si="31"/>
        <v>157.6</v>
      </c>
      <c r="H92" s="70">
        <f t="shared" si="31"/>
        <v>231.79999999999998</v>
      </c>
      <c r="I92" s="70">
        <f t="shared" si="31"/>
        <v>284.3</v>
      </c>
      <c r="J92" s="70">
        <f t="shared" si="31"/>
        <v>331.8</v>
      </c>
      <c r="K92" s="70">
        <f t="shared" si="31"/>
        <v>365.7</v>
      </c>
      <c r="L92" s="70">
        <f t="shared" si="31"/>
        <v>384.29999999999995</v>
      </c>
      <c r="M92" s="70">
        <f t="shared" si="31"/>
        <v>386.6</v>
      </c>
      <c r="N92" s="70">
        <f t="shared" si="31"/>
        <v>264.09999999999997</v>
      </c>
      <c r="O92" s="70">
        <f t="shared" si="31"/>
        <v>277.40000000000003</v>
      </c>
      <c r="P92" s="70">
        <f t="shared" si="31"/>
        <v>239.9</v>
      </c>
      <c r="Q92" s="70">
        <f t="shared" si="31"/>
        <v>200.5</v>
      </c>
      <c r="R92" s="70">
        <f t="shared" si="31"/>
        <v>121.5</v>
      </c>
      <c r="S92" s="70">
        <f t="shared" si="31"/>
        <v>116.88</v>
      </c>
      <c r="T92" s="70">
        <f>SUM(T79:T91)</f>
        <v>116.88</v>
      </c>
      <c r="U92" s="70">
        <f t="shared" si="31"/>
        <v>139.00000000000003</v>
      </c>
      <c r="V92" s="70">
        <f>SUM(V79:V91)</f>
        <v>168.9</v>
      </c>
      <c r="W92" s="70">
        <f t="shared" si="31"/>
        <v>247.5</v>
      </c>
      <c r="X92" s="70">
        <f t="shared" si="31"/>
        <v>247.5</v>
      </c>
      <c r="Y92" s="70">
        <f t="shared" si="31"/>
        <v>280.3</v>
      </c>
      <c r="Z92" s="70">
        <f t="shared" si="31"/>
        <v>346.3</v>
      </c>
      <c r="AA92" s="70">
        <f t="shared" si="31"/>
        <v>329.3</v>
      </c>
      <c r="AB92" s="70">
        <f>SUM(AB79:AB91)</f>
        <v>341.6</v>
      </c>
      <c r="AC92" s="70">
        <f>SUM(AC79:AC91)</f>
        <v>341.6</v>
      </c>
      <c r="AD92" s="70">
        <f>SUM(AD79:AD91)</f>
        <v>341.6</v>
      </c>
      <c r="AE92" s="70">
        <f>SUM(AE79:AE91)</f>
        <v>264.3</v>
      </c>
      <c r="AF92" s="70">
        <f>SUM(AF79:AF91)</f>
        <v>264.3</v>
      </c>
      <c r="AG92" s="80">
        <f t="shared" si="31"/>
        <v>489.91</v>
      </c>
      <c r="AH92" s="46">
        <f t="shared" si="23"/>
        <v>386.6</v>
      </c>
      <c r="AI92" s="47">
        <f t="shared" si="24"/>
        <v>116.88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/>
      <c r="N93" s="44"/>
      <c r="O93" s="44"/>
      <c r="P93" s="44"/>
      <c r="Q93" s="44"/>
      <c r="R93" s="44"/>
      <c r="S93" s="44">
        <v>14</v>
      </c>
      <c r="T93" s="44">
        <v>14</v>
      </c>
      <c r="U93" s="44">
        <v>14</v>
      </c>
      <c r="V93" s="44">
        <v>14</v>
      </c>
      <c r="W93" s="44">
        <v>10</v>
      </c>
      <c r="X93" s="44">
        <v>14</v>
      </c>
      <c r="Y93" s="44">
        <v>10</v>
      </c>
      <c r="Z93" s="44">
        <v>10</v>
      </c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14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6.8</v>
      </c>
      <c r="K94" s="43">
        <v>0</v>
      </c>
      <c r="L94" s="43">
        <v>0</v>
      </c>
      <c r="M94" s="43"/>
      <c r="N94" s="43"/>
      <c r="O94" s="43"/>
      <c r="P94" s="43"/>
      <c r="Q94" s="43"/>
      <c r="R94" s="43"/>
      <c r="S94" s="43">
        <v>5</v>
      </c>
      <c r="T94" s="43">
        <v>5</v>
      </c>
      <c r="U94" s="43">
        <v>8.6</v>
      </c>
      <c r="V94" s="43">
        <v>8.6</v>
      </c>
      <c r="W94" s="43">
        <v>5</v>
      </c>
      <c r="X94" s="43">
        <v>5.0999999999999996</v>
      </c>
      <c r="Y94" s="43">
        <v>5.0999999999999996</v>
      </c>
      <c r="Z94" s="43">
        <v>5.0999999999999996</v>
      </c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8.6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2.9</v>
      </c>
      <c r="K95" s="77">
        <v>0</v>
      </c>
      <c r="L95" s="77">
        <v>0</v>
      </c>
      <c r="M95" s="77"/>
      <c r="N95" s="77"/>
      <c r="O95" s="77"/>
      <c r="P95" s="77"/>
      <c r="Q95" s="77"/>
      <c r="R95" s="77"/>
      <c r="S95" s="77">
        <v>2.5</v>
      </c>
      <c r="T95" s="77">
        <v>2.5</v>
      </c>
      <c r="U95" s="77">
        <v>3.6</v>
      </c>
      <c r="V95" s="77">
        <v>3.6</v>
      </c>
      <c r="W95" s="77">
        <v>2</v>
      </c>
      <c r="X95" s="77">
        <v>2.2999999999999998</v>
      </c>
      <c r="Y95" s="77">
        <v>2.2999999999999998</v>
      </c>
      <c r="Z95" s="77">
        <v>2.2999999999999998</v>
      </c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3.6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60</v>
      </c>
      <c r="BH95" s="82">
        <v>0</v>
      </c>
      <c r="BI95" s="82">
        <v>109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>B93+B94+B95</f>
        <v>0</v>
      </c>
      <c r="C96" s="70">
        <f>C93+C94+C95</f>
        <v>0</v>
      </c>
      <c r="D96" s="70">
        <f>D93+D94+D95</f>
        <v>0</v>
      </c>
      <c r="E96" s="70">
        <f>E93+E94+E95</f>
        <v>0</v>
      </c>
      <c r="F96" s="70">
        <f t="shared" ref="F96:AA96" si="32">F93+F94+F95</f>
        <v>0</v>
      </c>
      <c r="G96" s="70">
        <f t="shared" si="32"/>
        <v>0</v>
      </c>
      <c r="H96" s="70">
        <f t="shared" si="32"/>
        <v>0</v>
      </c>
      <c r="I96" s="70">
        <f t="shared" si="32"/>
        <v>0</v>
      </c>
      <c r="J96" s="70">
        <f t="shared" si="32"/>
        <v>9.6999999999999993</v>
      </c>
      <c r="K96" s="70">
        <f t="shared" si="32"/>
        <v>0</v>
      </c>
      <c r="L96" s="70">
        <f t="shared" si="32"/>
        <v>0</v>
      </c>
      <c r="M96" s="70">
        <f t="shared" si="32"/>
        <v>0</v>
      </c>
      <c r="N96" s="70">
        <f t="shared" si="32"/>
        <v>0</v>
      </c>
      <c r="O96" s="70">
        <f t="shared" si="32"/>
        <v>0</v>
      </c>
      <c r="P96" s="70">
        <f t="shared" si="32"/>
        <v>0</v>
      </c>
      <c r="Q96" s="70">
        <f t="shared" si="32"/>
        <v>0</v>
      </c>
      <c r="R96" s="70">
        <f t="shared" si="32"/>
        <v>0</v>
      </c>
      <c r="S96" s="70">
        <f t="shared" si="32"/>
        <v>21.5</v>
      </c>
      <c r="T96" s="70">
        <f t="shared" si="32"/>
        <v>21.5</v>
      </c>
      <c r="U96" s="70">
        <f t="shared" si="32"/>
        <v>26.200000000000003</v>
      </c>
      <c r="V96" s="70">
        <f t="shared" si="32"/>
        <v>26.200000000000003</v>
      </c>
      <c r="W96" s="70">
        <f t="shared" si="32"/>
        <v>17</v>
      </c>
      <c r="X96" s="70">
        <f t="shared" si="32"/>
        <v>21.400000000000002</v>
      </c>
      <c r="Y96" s="70">
        <f t="shared" si="32"/>
        <v>17.399999999999999</v>
      </c>
      <c r="Z96" s="70">
        <f t="shared" si="32"/>
        <v>17.399999999999999</v>
      </c>
      <c r="AA96" s="70">
        <f t="shared" si="32"/>
        <v>0</v>
      </c>
      <c r="AB96" s="70">
        <f>AB93+AB94+AB95</f>
        <v>0</v>
      </c>
      <c r="AC96" s="70">
        <f>AC93+AC94+AC95</f>
        <v>0</v>
      </c>
      <c r="AD96" s="70">
        <f>AD93+AD94+AD95</f>
        <v>0</v>
      </c>
      <c r="AE96" s="70">
        <f>AE93+AE94+AE95</f>
        <v>0</v>
      </c>
      <c r="AF96" s="70">
        <f>AF93+AF94+AF95</f>
        <v>0</v>
      </c>
      <c r="AG96" s="80">
        <f>SUM(AG93:AG95)</f>
        <v>106</v>
      </c>
      <c r="AH96" s="46">
        <f t="shared" si="23"/>
        <v>26.200000000000003</v>
      </c>
      <c r="AI96" s="47">
        <f t="shared" si="24"/>
        <v>0</v>
      </c>
      <c r="AK96" s="49"/>
      <c r="AY96" s="82"/>
      <c r="BF96" s="81"/>
      <c r="BG96" s="82">
        <v>79</v>
      </c>
      <c r="BH96" s="82">
        <v>0</v>
      </c>
      <c r="BI96" s="82">
        <v>127</v>
      </c>
      <c r="BJ96" s="82">
        <v>12.9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60</v>
      </c>
      <c r="C97" s="44">
        <v>60</v>
      </c>
      <c r="D97" s="44">
        <v>79</v>
      </c>
      <c r="E97" s="44">
        <v>81</v>
      </c>
      <c r="F97" s="44">
        <v>118</v>
      </c>
      <c r="G97" s="44">
        <v>73.3</v>
      </c>
      <c r="H97" s="44">
        <v>64.3</v>
      </c>
      <c r="I97" s="44">
        <v>63.6</v>
      </c>
      <c r="J97" s="44">
        <v>-140</v>
      </c>
      <c r="K97" s="44">
        <v>-135.6</v>
      </c>
      <c r="L97" s="44">
        <v>-81.900000000000006</v>
      </c>
      <c r="M97" s="44">
        <v>-90.1</v>
      </c>
      <c r="N97" s="44">
        <v>273</v>
      </c>
      <c r="O97" s="44">
        <v>183</v>
      </c>
      <c r="P97" s="44">
        <v>270</v>
      </c>
      <c r="Q97" s="44">
        <v>311</v>
      </c>
      <c r="R97" s="44">
        <v>330</v>
      </c>
      <c r="S97" s="44">
        <v>347.2</v>
      </c>
      <c r="T97" s="44">
        <v>365.3</v>
      </c>
      <c r="U97" s="44">
        <v>336.9</v>
      </c>
      <c r="V97" s="44">
        <v>359.1</v>
      </c>
      <c r="W97" s="44">
        <v>157</v>
      </c>
      <c r="X97" s="44">
        <v>150</v>
      </c>
      <c r="Y97" s="44">
        <v>142</v>
      </c>
      <c r="Z97" s="44">
        <v>56</v>
      </c>
      <c r="AA97" s="44">
        <v>68</v>
      </c>
      <c r="AB97" s="44">
        <v>90</v>
      </c>
      <c r="AC97" s="44">
        <v>90</v>
      </c>
      <c r="AD97" s="44">
        <v>120</v>
      </c>
      <c r="AE97" s="44">
        <v>122</v>
      </c>
      <c r="AF97" s="44">
        <v>120</v>
      </c>
      <c r="AG97" s="61"/>
      <c r="AH97" s="46">
        <f t="shared" si="23"/>
        <v>365.3</v>
      </c>
      <c r="AI97" s="47">
        <f t="shared" si="24"/>
        <v>-140</v>
      </c>
      <c r="AK97" s="49"/>
      <c r="AY97" s="82"/>
      <c r="BF97" s="81"/>
      <c r="BG97" s="82">
        <v>81</v>
      </c>
      <c r="BH97" s="82">
        <v>0</v>
      </c>
      <c r="BI97" s="82">
        <v>107</v>
      </c>
      <c r="BJ97" s="82">
        <v>12.9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118</v>
      </c>
      <c r="BH98" s="82">
        <v>0</v>
      </c>
      <c r="BI98" s="82">
        <v>117.8</v>
      </c>
      <c r="BJ98" s="82">
        <v>12.7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109</v>
      </c>
      <c r="C99" s="43">
        <v>109</v>
      </c>
      <c r="D99" s="43">
        <v>127</v>
      </c>
      <c r="E99" s="43">
        <v>107</v>
      </c>
      <c r="F99" s="43">
        <v>117.8</v>
      </c>
      <c r="G99" s="43">
        <v>96.3</v>
      </c>
      <c r="H99" s="43">
        <v>93.7</v>
      </c>
      <c r="I99" s="43">
        <v>108.8</v>
      </c>
      <c r="J99" s="43">
        <v>97.7</v>
      </c>
      <c r="K99" s="43">
        <v>107</v>
      </c>
      <c r="L99" s="43">
        <v>93.6</v>
      </c>
      <c r="M99" s="43">
        <v>98.3</v>
      </c>
      <c r="N99" s="43">
        <v>110.2</v>
      </c>
      <c r="O99" s="43">
        <v>107.3</v>
      </c>
      <c r="P99" s="43">
        <v>92</v>
      </c>
      <c r="Q99" s="43">
        <v>104</v>
      </c>
      <c r="R99" s="43">
        <v>104</v>
      </c>
      <c r="S99" s="43">
        <v>88.3</v>
      </c>
      <c r="T99" s="43">
        <v>125.1</v>
      </c>
      <c r="U99" s="43">
        <v>140.4</v>
      </c>
      <c r="V99" s="43">
        <v>124.5</v>
      </c>
      <c r="W99" s="43">
        <v>118</v>
      </c>
      <c r="X99" s="43">
        <v>135</v>
      </c>
      <c r="Y99" s="43">
        <v>138.19999999999999</v>
      </c>
      <c r="Z99" s="43">
        <v>144.30000000000001</v>
      </c>
      <c r="AA99" s="43">
        <v>128</v>
      </c>
      <c r="AB99" s="43">
        <v>126.1</v>
      </c>
      <c r="AC99" s="43">
        <v>126.1</v>
      </c>
      <c r="AD99" s="43">
        <v>126.1</v>
      </c>
      <c r="AE99" s="43">
        <v>120</v>
      </c>
      <c r="AF99" s="43">
        <v>125</v>
      </c>
      <c r="AG99" s="89"/>
      <c r="AH99" s="46">
        <f t="shared" si="23"/>
        <v>144.30000000000001</v>
      </c>
      <c r="AI99" s="47">
        <f t="shared" si="24"/>
        <v>88.3</v>
      </c>
      <c r="AK99" s="90"/>
      <c r="AL99" s="91"/>
      <c r="AM99" s="91"/>
      <c r="AN99" s="92"/>
      <c r="AY99" s="82"/>
      <c r="BF99" s="82"/>
      <c r="BG99" s="82">
        <v>73.3</v>
      </c>
      <c r="BH99" s="82">
        <v>0</v>
      </c>
      <c r="BI99" s="82">
        <v>96.3</v>
      </c>
      <c r="BJ99" s="82">
        <v>13.4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12.9</v>
      </c>
      <c r="E100" s="43">
        <v>12.9</v>
      </c>
      <c r="F100" s="93">
        <v>12.7</v>
      </c>
      <c r="G100" s="93">
        <v>13.4</v>
      </c>
      <c r="H100" s="93">
        <v>13.4</v>
      </c>
      <c r="I100" s="93">
        <v>14</v>
      </c>
      <c r="J100" s="93">
        <v>15</v>
      </c>
      <c r="K100" s="93">
        <v>14.4</v>
      </c>
      <c r="L100" s="93">
        <v>14.3</v>
      </c>
      <c r="M100" s="93">
        <v>13.6</v>
      </c>
      <c r="N100" s="93">
        <v>9.1999999999999993</v>
      </c>
      <c r="O100" s="93">
        <v>7.8</v>
      </c>
      <c r="P100" s="93">
        <v>24</v>
      </c>
      <c r="Q100" s="93">
        <v>24.5</v>
      </c>
      <c r="R100" s="93">
        <v>24.8</v>
      </c>
      <c r="S100" s="93">
        <v>44</v>
      </c>
      <c r="T100" s="93">
        <v>41</v>
      </c>
      <c r="U100" s="93">
        <v>46.7</v>
      </c>
      <c r="V100" s="93">
        <v>43.9</v>
      </c>
      <c r="W100" s="93">
        <v>18.8</v>
      </c>
      <c r="X100" s="93">
        <v>22.3</v>
      </c>
      <c r="Y100" s="93">
        <v>24.7</v>
      </c>
      <c r="Z100" s="93">
        <v>23.5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3"/>
        <v>46.7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63.6</v>
      </c>
      <c r="BH100" s="82">
        <v>0</v>
      </c>
      <c r="BI100" s="82">
        <v>108.8</v>
      </c>
      <c r="BJ100" s="82">
        <v>14</v>
      </c>
      <c r="BK100" s="82">
        <v>48.5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48.5</v>
      </c>
      <c r="J101" s="44">
        <v>47.7</v>
      </c>
      <c r="K101" s="44">
        <v>46.2</v>
      </c>
      <c r="L101" s="44">
        <v>45.3</v>
      </c>
      <c r="M101" s="44">
        <v>40</v>
      </c>
      <c r="N101" s="44">
        <v>35.200000000000003</v>
      </c>
      <c r="O101" s="44">
        <v>31</v>
      </c>
      <c r="P101" s="44">
        <v>34.5</v>
      </c>
      <c r="Q101" s="44">
        <v>33</v>
      </c>
      <c r="R101" s="44">
        <v>36.1</v>
      </c>
      <c r="S101" s="44">
        <v>45.3</v>
      </c>
      <c r="T101" s="44">
        <v>50.4</v>
      </c>
      <c r="U101" s="44">
        <v>48.3</v>
      </c>
      <c r="V101" s="44">
        <v>42.65</v>
      </c>
      <c r="W101" s="44">
        <v>39</v>
      </c>
      <c r="X101" s="44">
        <v>33.6</v>
      </c>
      <c r="Y101" s="44">
        <v>32.700000000000003</v>
      </c>
      <c r="Z101" s="44">
        <v>35.200000000000003</v>
      </c>
      <c r="AA101" s="44">
        <v>34.1</v>
      </c>
      <c r="AB101" s="44">
        <v>35.6</v>
      </c>
      <c r="AC101" s="44">
        <v>35.6</v>
      </c>
      <c r="AD101" s="44">
        <v>35.6</v>
      </c>
      <c r="AE101" s="44">
        <v>41</v>
      </c>
      <c r="AF101" s="44">
        <v>0</v>
      </c>
      <c r="AG101" s="89"/>
      <c r="AH101" s="46">
        <f t="shared" si="23"/>
        <v>50.4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-135.6</v>
      </c>
      <c r="BH101" s="82">
        <v>0</v>
      </c>
      <c r="BI101" s="82">
        <v>107</v>
      </c>
      <c r="BJ101" s="82">
        <v>14.4</v>
      </c>
      <c r="BK101" s="82">
        <v>46.2</v>
      </c>
      <c r="BL101" s="82">
        <v>0</v>
      </c>
    </row>
    <row r="102" spans="1:64" ht="15.75" thickBot="1" x14ac:dyDescent="0.3">
      <c r="A102" s="96" t="s">
        <v>130</v>
      </c>
      <c r="B102" s="97">
        <v>42</v>
      </c>
      <c r="C102" s="97">
        <v>42</v>
      </c>
      <c r="D102" s="97">
        <v>35</v>
      </c>
      <c r="E102" s="97">
        <v>39</v>
      </c>
      <c r="F102" s="97">
        <v>40.200000000000003</v>
      </c>
      <c r="G102" s="97">
        <v>42.9</v>
      </c>
      <c r="H102" s="97">
        <v>44.7</v>
      </c>
      <c r="I102" s="97">
        <v>28.7</v>
      </c>
      <c r="J102" s="97">
        <v>40</v>
      </c>
      <c r="K102" s="97">
        <v>37.200000000000003</v>
      </c>
      <c r="L102" s="97">
        <v>48</v>
      </c>
      <c r="M102" s="97">
        <v>43.9</v>
      </c>
      <c r="N102" s="97">
        <v>62.5</v>
      </c>
      <c r="O102" s="97">
        <v>65.3</v>
      </c>
      <c r="P102" s="97">
        <v>49</v>
      </c>
      <c r="Q102" s="97">
        <v>43.5</v>
      </c>
      <c r="R102" s="97">
        <v>47</v>
      </c>
      <c r="S102" s="97">
        <v>46.6</v>
      </c>
      <c r="T102" s="97">
        <v>59.8</v>
      </c>
      <c r="U102" s="97">
        <v>61.2</v>
      </c>
      <c r="V102" s="97">
        <v>60.8</v>
      </c>
      <c r="W102" s="97">
        <v>56</v>
      </c>
      <c r="X102" s="97">
        <v>55.3</v>
      </c>
      <c r="Y102" s="97">
        <v>47.5</v>
      </c>
      <c r="Z102" s="97">
        <v>38.700000000000003</v>
      </c>
      <c r="AA102" s="97">
        <v>48.1</v>
      </c>
      <c r="AB102" s="97">
        <v>44.3</v>
      </c>
      <c r="AC102" s="97">
        <v>44.3</v>
      </c>
      <c r="AD102" s="97">
        <v>44.3</v>
      </c>
      <c r="AE102" s="97">
        <v>32</v>
      </c>
      <c r="AF102" s="97">
        <v>24</v>
      </c>
      <c r="AG102" s="89"/>
      <c r="AH102" s="46">
        <f t="shared" si="23"/>
        <v>65.3</v>
      </c>
      <c r="AI102" s="47">
        <f t="shared" si="24"/>
        <v>24</v>
      </c>
      <c r="AK102" s="94"/>
      <c r="AL102" s="44"/>
      <c r="AM102" s="44"/>
      <c r="AN102" s="98"/>
      <c r="AY102" s="82"/>
      <c r="BF102" s="82"/>
      <c r="BG102" s="82">
        <v>-90.1</v>
      </c>
      <c r="BH102" s="82">
        <v>0</v>
      </c>
      <c r="BI102" s="82">
        <v>98.3</v>
      </c>
      <c r="BJ102" s="82">
        <v>13.6</v>
      </c>
      <c r="BK102" s="82">
        <v>40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4"/>
      <c r="AY103" s="82"/>
      <c r="BF103" s="82"/>
      <c r="BG103" s="82">
        <v>273</v>
      </c>
      <c r="BH103" s="82">
        <v>0</v>
      </c>
      <c r="BI103" s="82">
        <v>110.2</v>
      </c>
      <c r="BJ103" s="82">
        <v>9.1999999999999993</v>
      </c>
      <c r="BK103" s="82">
        <v>35.200000000000003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5"/>
      <c r="BF104" s="82"/>
      <c r="BG104" s="82">
        <v>183</v>
      </c>
      <c r="BH104" s="82">
        <v>0</v>
      </c>
      <c r="BI104" s="82">
        <v>107.3</v>
      </c>
      <c r="BJ104" s="82">
        <v>7.8</v>
      </c>
      <c r="BK104" s="82">
        <v>31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270</v>
      </c>
      <c r="BH105" s="82">
        <v>0</v>
      </c>
      <c r="BI105" s="82">
        <v>92</v>
      </c>
      <c r="BJ105" s="82">
        <v>24</v>
      </c>
      <c r="BK105" s="82">
        <v>34.5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311</v>
      </c>
      <c r="BH106" s="82">
        <v>0</v>
      </c>
      <c r="BI106" s="82">
        <v>104</v>
      </c>
      <c r="BJ106" s="82">
        <v>24.5</v>
      </c>
      <c r="BK106" s="82">
        <v>33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330</v>
      </c>
      <c r="BH107" s="82">
        <v>0</v>
      </c>
      <c r="BI107" s="82">
        <v>104</v>
      </c>
      <c r="BJ107" s="82">
        <v>24.8</v>
      </c>
      <c r="BK107" s="82">
        <v>36.1</v>
      </c>
      <c r="BL107" s="82">
        <v>0</v>
      </c>
    </row>
    <row r="108" spans="1:64" ht="15.75" thickBot="1" x14ac:dyDescent="0.3">
      <c r="A108" s="87" t="s">
        <v>136</v>
      </c>
      <c r="B108" s="70">
        <f>SUMIF(B97:B107,"&gt;0")</f>
        <v>211</v>
      </c>
      <c r="C108" s="70">
        <f>SUMIF(C97:C107,"&gt;0")</f>
        <v>211</v>
      </c>
      <c r="D108" s="70">
        <f>SUMIF(D97:D107,"&gt;0")</f>
        <v>253.9</v>
      </c>
      <c r="E108" s="70">
        <f t="shared" ref="E108:AA108" si="33">SUMIF(E97:E107,"&gt;0")</f>
        <v>239.9</v>
      </c>
      <c r="F108" s="70">
        <f t="shared" si="33"/>
        <v>288.7</v>
      </c>
      <c r="G108" s="70">
        <f t="shared" si="33"/>
        <v>225.9</v>
      </c>
      <c r="H108" s="70">
        <f t="shared" si="33"/>
        <v>216.10000000000002</v>
      </c>
      <c r="I108" s="70">
        <f t="shared" si="33"/>
        <v>263.60000000000002</v>
      </c>
      <c r="J108" s="70">
        <f t="shared" si="33"/>
        <v>200.4</v>
      </c>
      <c r="K108" s="70">
        <f t="shared" si="33"/>
        <v>204.8</v>
      </c>
      <c r="L108" s="70">
        <f t="shared" si="33"/>
        <v>201.2</v>
      </c>
      <c r="M108" s="70">
        <f t="shared" si="33"/>
        <v>195.79999999999998</v>
      </c>
      <c r="N108" s="70">
        <f t="shared" si="33"/>
        <v>490.09999999999997</v>
      </c>
      <c r="O108" s="70">
        <f t="shared" si="33"/>
        <v>394.40000000000003</v>
      </c>
      <c r="P108" s="70">
        <f t="shared" si="33"/>
        <v>469.5</v>
      </c>
      <c r="Q108" s="70">
        <f t="shared" si="33"/>
        <v>516</v>
      </c>
      <c r="R108" s="70">
        <f t="shared" si="33"/>
        <v>541.90000000000009</v>
      </c>
      <c r="S108" s="70">
        <f t="shared" si="33"/>
        <v>571.4</v>
      </c>
      <c r="T108" s="70">
        <f t="shared" si="33"/>
        <v>641.59999999999991</v>
      </c>
      <c r="U108" s="70">
        <f t="shared" si="33"/>
        <v>633.5</v>
      </c>
      <c r="V108" s="70">
        <f t="shared" si="33"/>
        <v>630.94999999999993</v>
      </c>
      <c r="W108" s="70">
        <f t="shared" si="33"/>
        <v>388.8</v>
      </c>
      <c r="X108" s="70">
        <f t="shared" si="33"/>
        <v>396.20000000000005</v>
      </c>
      <c r="Y108" s="70">
        <f t="shared" si="33"/>
        <v>385.09999999999997</v>
      </c>
      <c r="Z108" s="70">
        <f t="shared" si="33"/>
        <v>297.7</v>
      </c>
      <c r="AA108" s="70">
        <f t="shared" si="33"/>
        <v>278.2</v>
      </c>
      <c r="AB108" s="70">
        <f>SUMIF(AB97:AB107,"&gt;0")</f>
        <v>296</v>
      </c>
      <c r="AC108" s="70">
        <f>SUMIF(AC97:AC107,"&gt;0")</f>
        <v>296</v>
      </c>
      <c r="AD108" s="70">
        <f>SUMIF(AD97:AD107,"&gt;0")</f>
        <v>326</v>
      </c>
      <c r="AE108" s="70">
        <f>SUMIF(AE97:AE107,"&gt;0")</f>
        <v>315</v>
      </c>
      <c r="AF108" s="70">
        <f>SUMIF(AF97:AF107,"&gt;0")</f>
        <v>269</v>
      </c>
      <c r="AG108" s="104">
        <f>SUM(AG97:AG107)</f>
        <v>0</v>
      </c>
      <c r="AH108" s="46">
        <f t="shared" si="23"/>
        <v>641.59999999999991</v>
      </c>
      <c r="AI108" s="47">
        <f t="shared" si="24"/>
        <v>195.79999999999998</v>
      </c>
      <c r="AJ108" s="105">
        <f t="array" ref="AJ108">MIN(IF(B108:AF108&lt;&gt;0,B108:AF108))</f>
        <v>195.79999999999998</v>
      </c>
      <c r="BF108" s="82"/>
      <c r="BG108" s="82">
        <v>347.2</v>
      </c>
      <c r="BH108" s="82">
        <v>0</v>
      </c>
      <c r="BI108" s="82">
        <v>88.3</v>
      </c>
      <c r="BJ108" s="82">
        <v>44</v>
      </c>
      <c r="BK108" s="82">
        <v>45.3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365.3</v>
      </c>
      <c r="BH109" s="82">
        <v>0</v>
      </c>
      <c r="BI109" s="82">
        <v>125.1</v>
      </c>
      <c r="BJ109" s="82">
        <v>41</v>
      </c>
      <c r="BK109" s="82">
        <v>50.4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336.9</v>
      </c>
      <c r="BH110" s="82">
        <v>0</v>
      </c>
      <c r="BI110" s="82">
        <v>140.4</v>
      </c>
      <c r="BJ110" s="82">
        <v>46.7</v>
      </c>
      <c r="BK110" s="82">
        <v>48.3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359.1</v>
      </c>
      <c r="BH111" s="82">
        <v>0</v>
      </c>
      <c r="BI111" s="82">
        <v>124.5</v>
      </c>
      <c r="BJ111" s="82">
        <v>43.9</v>
      </c>
      <c r="BK111" s="82">
        <v>42.65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150</v>
      </c>
      <c r="BH112" s="82">
        <v>0</v>
      </c>
      <c r="BI112" s="82">
        <v>135</v>
      </c>
      <c r="BJ112" s="82">
        <v>22.3</v>
      </c>
      <c r="BK112" s="82">
        <v>33.6</v>
      </c>
      <c r="BL112" s="82">
        <v>0</v>
      </c>
    </row>
    <row r="113" spans="1:64" ht="15.75" thickBot="1" x14ac:dyDescent="0.3">
      <c r="A113" s="87" t="s">
        <v>141</v>
      </c>
      <c r="B113" s="108">
        <f>B71+B78+B96+B92+B108+B112</f>
        <v>1203.9999999999998</v>
      </c>
      <c r="C113" s="108">
        <f>C71+C78+C96+C92+C108+C112</f>
        <v>1227.9999999999998</v>
      </c>
      <c r="D113" s="108">
        <f>D71+D78+D96+D92+D108+D112</f>
        <v>1209.5</v>
      </c>
      <c r="E113" s="108">
        <f t="shared" ref="E113:AG113" si="34">E71+E78+E96+E92+E108+E112</f>
        <v>1195.5</v>
      </c>
      <c r="F113" s="108">
        <f t="shared" si="34"/>
        <v>1244.3</v>
      </c>
      <c r="G113" s="108">
        <f t="shared" si="34"/>
        <v>1287.7</v>
      </c>
      <c r="H113" s="108">
        <f t="shared" si="34"/>
        <v>1392.1999999999998</v>
      </c>
      <c r="I113" s="108">
        <f t="shared" si="34"/>
        <v>1492.4</v>
      </c>
      <c r="J113" s="108">
        <f t="shared" si="34"/>
        <v>1745.7</v>
      </c>
      <c r="K113" s="108">
        <f t="shared" si="34"/>
        <v>1834.3</v>
      </c>
      <c r="L113" s="108">
        <f t="shared" si="34"/>
        <v>1830.4</v>
      </c>
      <c r="M113" s="108">
        <f t="shared" si="34"/>
        <v>1825.2</v>
      </c>
      <c r="N113" s="108">
        <f t="shared" si="34"/>
        <v>1604.5</v>
      </c>
      <c r="O113" s="108">
        <f t="shared" si="34"/>
        <v>1583.3000000000002</v>
      </c>
      <c r="P113" s="108">
        <f t="shared" si="34"/>
        <v>1517.8000000000002</v>
      </c>
      <c r="Q113" s="108">
        <f t="shared" si="34"/>
        <v>1515.6</v>
      </c>
      <c r="R113" s="108">
        <f t="shared" si="34"/>
        <v>1462.4</v>
      </c>
      <c r="S113" s="108">
        <f t="shared" si="34"/>
        <v>1458.7239999999999</v>
      </c>
      <c r="T113" s="108">
        <f t="shared" si="34"/>
        <v>1528.924</v>
      </c>
      <c r="U113" s="108">
        <f t="shared" si="34"/>
        <v>1554.2440000000001</v>
      </c>
      <c r="V113" s="108">
        <f t="shared" si="34"/>
        <v>1584.5940000000001</v>
      </c>
      <c r="W113" s="108">
        <f t="shared" si="34"/>
        <v>1584.8439999999998</v>
      </c>
      <c r="X113" s="108">
        <f t="shared" si="34"/>
        <v>1664.644</v>
      </c>
      <c r="Y113" s="108">
        <f t="shared" si="34"/>
        <v>1682.3439999999998</v>
      </c>
      <c r="Z113" s="108">
        <f t="shared" si="34"/>
        <v>1822.944</v>
      </c>
      <c r="AA113" s="108">
        <f t="shared" si="34"/>
        <v>1769.0439999999999</v>
      </c>
      <c r="AB113" s="108">
        <f>AB71+AB78+AB96+AB92+AB108+AB112</f>
        <v>1657.3440000000001</v>
      </c>
      <c r="AC113" s="108">
        <f>AC71+AC78+AC96+AC92+AC108+AC112</f>
        <v>1624.1439999999998</v>
      </c>
      <c r="AD113" s="108">
        <f>AD71+AD78+AD96+AD92+AD108+AD112</f>
        <v>1572.1439999999998</v>
      </c>
      <c r="AE113" s="108">
        <f>AE71+AE78+AE96+AE92+AE108+AE112</f>
        <v>1337.8440000000001</v>
      </c>
      <c r="AF113" s="108">
        <f>AF71+AF78+AF96+AF92+AF108+AF112</f>
        <v>1291.8440000000001</v>
      </c>
      <c r="AG113" s="80">
        <f t="shared" si="34"/>
        <v>3169.915</v>
      </c>
      <c r="AH113" s="46">
        <f t="shared" si="23"/>
        <v>1834.3</v>
      </c>
      <c r="AI113" s="47">
        <f t="shared" si="24"/>
        <v>1195.5</v>
      </c>
      <c r="BF113" s="81"/>
      <c r="BG113" s="82">
        <v>56</v>
      </c>
      <c r="BH113" s="82">
        <v>0</v>
      </c>
      <c r="BI113" s="82">
        <v>144.30000000000001</v>
      </c>
      <c r="BJ113" s="82">
        <v>23.5</v>
      </c>
      <c r="BK113" s="82">
        <v>35.200000000000003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90</v>
      </c>
      <c r="BH114" s="82">
        <v>0</v>
      </c>
      <c r="BI114" s="82">
        <v>126.1</v>
      </c>
      <c r="BJ114" s="82">
        <v>0</v>
      </c>
      <c r="BK114" s="82">
        <v>35.6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1203.9999999999998</v>
      </c>
      <c r="C115" s="108">
        <f>C113+C114</f>
        <v>1227.9999999999998</v>
      </c>
      <c r="D115" s="108">
        <f>D113+D114</f>
        <v>1209.5</v>
      </c>
      <c r="E115" s="108">
        <f t="shared" ref="E115:AA115" si="35">E113+E114</f>
        <v>1195.5</v>
      </c>
      <c r="F115" s="108">
        <f t="shared" si="35"/>
        <v>1244.3</v>
      </c>
      <c r="G115" s="108">
        <f t="shared" si="35"/>
        <v>1287.7</v>
      </c>
      <c r="H115" s="108">
        <f t="shared" si="35"/>
        <v>1392.1999999999998</v>
      </c>
      <c r="I115" s="108">
        <f t="shared" si="35"/>
        <v>1492.4</v>
      </c>
      <c r="J115" s="108">
        <f t="shared" si="35"/>
        <v>1745.7</v>
      </c>
      <c r="K115" s="108">
        <f t="shared" si="35"/>
        <v>1834.3</v>
      </c>
      <c r="L115" s="108">
        <f t="shared" si="35"/>
        <v>1830.4</v>
      </c>
      <c r="M115" s="108">
        <f t="shared" si="35"/>
        <v>1825.2</v>
      </c>
      <c r="N115" s="108">
        <f t="shared" si="35"/>
        <v>1604.5</v>
      </c>
      <c r="O115" s="108">
        <f t="shared" si="35"/>
        <v>1583.3000000000002</v>
      </c>
      <c r="P115" s="108">
        <f t="shared" si="35"/>
        <v>1517.8000000000002</v>
      </c>
      <c r="Q115" s="108">
        <f t="shared" si="35"/>
        <v>1515.6</v>
      </c>
      <c r="R115" s="108">
        <f t="shared" si="35"/>
        <v>1462.4</v>
      </c>
      <c r="S115" s="108">
        <f t="shared" si="35"/>
        <v>1458.7239999999999</v>
      </c>
      <c r="T115" s="108">
        <f t="shared" si="35"/>
        <v>1528.924</v>
      </c>
      <c r="U115" s="108">
        <f t="shared" si="35"/>
        <v>1554.2440000000001</v>
      </c>
      <c r="V115" s="108">
        <f t="shared" si="35"/>
        <v>1584.5940000000001</v>
      </c>
      <c r="W115" s="108">
        <f t="shared" si="35"/>
        <v>1584.8439999999998</v>
      </c>
      <c r="X115" s="108">
        <f t="shared" si="35"/>
        <v>1664.644</v>
      </c>
      <c r="Y115" s="108">
        <f t="shared" si="35"/>
        <v>1682.3439999999998</v>
      </c>
      <c r="Z115" s="108">
        <f t="shared" si="35"/>
        <v>1822.944</v>
      </c>
      <c r="AA115" s="108">
        <f t="shared" si="35"/>
        <v>1769.0439999999999</v>
      </c>
      <c r="AB115" s="108">
        <f>AB113+AB114</f>
        <v>1657.3440000000001</v>
      </c>
      <c r="AC115" s="108">
        <f>AC113+AC114</f>
        <v>1624.1439999999998</v>
      </c>
      <c r="AD115" s="108">
        <f>AD113+AD114</f>
        <v>1572.1439999999998</v>
      </c>
      <c r="AE115" s="108">
        <f>AE113+AE114</f>
        <v>1337.8440000000001</v>
      </c>
      <c r="AF115" s="108">
        <f>AF113+AF114</f>
        <v>1291.8440000000001</v>
      </c>
      <c r="AG115" s="104">
        <f>AG112+AG108+AG96+AG92+AG71+AG114</f>
        <v>2463.5149999999999</v>
      </c>
      <c r="AH115" s="46">
        <f t="shared" si="23"/>
        <v>1834.3</v>
      </c>
      <c r="AI115" s="47">
        <f t="shared" si="24"/>
        <v>1195.5</v>
      </c>
      <c r="BF115" s="81"/>
      <c r="BG115" s="82">
        <v>120</v>
      </c>
      <c r="BH115" s="82">
        <v>0</v>
      </c>
      <c r="BI115" s="82">
        <v>126.1</v>
      </c>
      <c r="BJ115" s="82">
        <v>0</v>
      </c>
      <c r="BK115" s="82">
        <v>35.6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1203.9999999999998</v>
      </c>
      <c r="C116" s="108">
        <f>C115-(C123)</f>
        <v>1227.9999999999998</v>
      </c>
      <c r="D116" s="108">
        <f>D115-(D123)</f>
        <v>1209.5</v>
      </c>
      <c r="E116" s="108">
        <f t="shared" ref="E116:AA116" si="36">E115-(E123)</f>
        <v>1195.5</v>
      </c>
      <c r="F116" s="108">
        <f t="shared" si="36"/>
        <v>1244.3</v>
      </c>
      <c r="G116" s="108">
        <f t="shared" si="36"/>
        <v>1287.7</v>
      </c>
      <c r="H116" s="108">
        <f t="shared" si="36"/>
        <v>1392.1999999999998</v>
      </c>
      <c r="I116" s="108">
        <f t="shared" si="36"/>
        <v>1492.4</v>
      </c>
      <c r="J116" s="108">
        <f t="shared" si="36"/>
        <v>1605.7</v>
      </c>
      <c r="K116" s="108">
        <f t="shared" si="36"/>
        <v>1698.7</v>
      </c>
      <c r="L116" s="108">
        <f t="shared" si="36"/>
        <v>1748.5</v>
      </c>
      <c r="M116" s="108">
        <f t="shared" si="36"/>
        <v>1735.1000000000001</v>
      </c>
      <c r="N116" s="108">
        <f t="shared" si="36"/>
        <v>1604.5</v>
      </c>
      <c r="O116" s="108">
        <f t="shared" si="36"/>
        <v>1583.3000000000002</v>
      </c>
      <c r="P116" s="108">
        <f t="shared" si="36"/>
        <v>1517.8000000000002</v>
      </c>
      <c r="Q116" s="108">
        <f t="shared" si="36"/>
        <v>1515.6</v>
      </c>
      <c r="R116" s="108">
        <f t="shared" si="36"/>
        <v>1462.4</v>
      </c>
      <c r="S116" s="108">
        <f t="shared" si="36"/>
        <v>1458.7239999999999</v>
      </c>
      <c r="T116" s="108">
        <f t="shared" si="36"/>
        <v>1528.924</v>
      </c>
      <c r="U116" s="108">
        <f t="shared" si="36"/>
        <v>1554.2440000000001</v>
      </c>
      <c r="V116" s="108">
        <f t="shared" si="36"/>
        <v>1584.5940000000001</v>
      </c>
      <c r="W116" s="108">
        <f t="shared" si="36"/>
        <v>1584.8439999999998</v>
      </c>
      <c r="X116" s="108">
        <f t="shared" si="36"/>
        <v>1664.644</v>
      </c>
      <c r="Y116" s="108">
        <f t="shared" si="36"/>
        <v>1682.3439999999998</v>
      </c>
      <c r="Z116" s="108">
        <f t="shared" si="36"/>
        <v>1822.944</v>
      </c>
      <c r="AA116" s="108">
        <f t="shared" si="36"/>
        <v>1769.0439999999999</v>
      </c>
      <c r="AB116" s="108">
        <f>AB115-(AB123)</f>
        <v>1657.3440000000001</v>
      </c>
      <c r="AC116" s="108">
        <f>AC115-(AC123)</f>
        <v>1624.1439999999998</v>
      </c>
      <c r="AD116" s="108">
        <f>AD115-(AD123)</f>
        <v>1572.1439999999998</v>
      </c>
      <c r="AE116" s="108">
        <f>AE115-(AE123)</f>
        <v>1337.8440000000001</v>
      </c>
      <c r="AF116" s="108">
        <f>AF115-(AF123)</f>
        <v>1291.8440000000001</v>
      </c>
      <c r="AG116" s="104"/>
      <c r="AH116" s="46">
        <f t="shared" si="23"/>
        <v>1822.944</v>
      </c>
      <c r="AI116" s="47">
        <f t="shared" si="24"/>
        <v>1195.5</v>
      </c>
      <c r="BF116" s="81"/>
      <c r="BG116" s="82">
        <v>122</v>
      </c>
      <c r="BH116" s="82">
        <v>0</v>
      </c>
      <c r="BI116" s="82">
        <v>120</v>
      </c>
      <c r="BJ116" s="82">
        <v>0</v>
      </c>
      <c r="BK116" s="82">
        <v>41</v>
      </c>
      <c r="BL116" s="82">
        <v>0</v>
      </c>
    </row>
    <row r="117" spans="1:64" x14ac:dyDescent="0.25">
      <c r="A117" s="42" t="s">
        <v>122</v>
      </c>
      <c r="B117" s="93">
        <f t="shared" ref="B117:C122" si="37">IF(B97&lt;0,B97*-1,0)</f>
        <v>0</v>
      </c>
      <c r="C117" s="93">
        <f t="shared" si="37"/>
        <v>0</v>
      </c>
      <c r="D117" s="93">
        <f t="shared" ref="D117:D122" si="38">IF(D97&lt;0,D97*-1,0)</f>
        <v>0</v>
      </c>
      <c r="E117" s="93">
        <f t="shared" ref="E117:AA122" si="39">IF(E97&lt;0,E97*-1,0)</f>
        <v>0</v>
      </c>
      <c r="F117" s="93">
        <f t="shared" si="39"/>
        <v>0</v>
      </c>
      <c r="G117" s="93">
        <f t="shared" si="39"/>
        <v>0</v>
      </c>
      <c r="H117" s="93">
        <f t="shared" si="39"/>
        <v>0</v>
      </c>
      <c r="I117" s="93">
        <f t="shared" si="39"/>
        <v>0</v>
      </c>
      <c r="J117" s="93">
        <f t="shared" si="39"/>
        <v>140</v>
      </c>
      <c r="K117" s="93">
        <f t="shared" si="39"/>
        <v>135.6</v>
      </c>
      <c r="L117" s="93">
        <f t="shared" si="39"/>
        <v>81.900000000000006</v>
      </c>
      <c r="M117" s="93">
        <f t="shared" si="39"/>
        <v>90.1</v>
      </c>
      <c r="N117" s="93">
        <f t="shared" si="39"/>
        <v>0</v>
      </c>
      <c r="O117" s="93">
        <f t="shared" si="39"/>
        <v>0</v>
      </c>
      <c r="P117" s="93">
        <f t="shared" si="39"/>
        <v>0</v>
      </c>
      <c r="Q117" s="93">
        <f t="shared" si="39"/>
        <v>0</v>
      </c>
      <c r="R117" s="93">
        <f t="shared" si="39"/>
        <v>0</v>
      </c>
      <c r="S117" s="93">
        <f t="shared" si="39"/>
        <v>0</v>
      </c>
      <c r="T117" s="93">
        <f t="shared" si="39"/>
        <v>0</v>
      </c>
      <c r="U117" s="93">
        <f t="shared" si="39"/>
        <v>0</v>
      </c>
      <c r="V117" s="93">
        <f t="shared" si="39"/>
        <v>0</v>
      </c>
      <c r="W117" s="93">
        <f t="shared" si="39"/>
        <v>0</v>
      </c>
      <c r="X117" s="93">
        <f t="shared" si="39"/>
        <v>0</v>
      </c>
      <c r="Y117" s="93">
        <f t="shared" si="39"/>
        <v>0</v>
      </c>
      <c r="Z117" s="93">
        <f t="shared" si="39"/>
        <v>0</v>
      </c>
      <c r="AA117" s="93">
        <f t="shared" si="39"/>
        <v>0</v>
      </c>
      <c r="AB117" s="93">
        <f t="shared" ref="AB117:AF122" si="40">IF(AB97&lt;0,AB97*-1,0)</f>
        <v>0</v>
      </c>
      <c r="AC117" s="93">
        <f t="shared" si="40"/>
        <v>0</v>
      </c>
      <c r="AD117" s="93">
        <f t="shared" si="40"/>
        <v>0</v>
      </c>
      <c r="AE117" s="93">
        <f t="shared" si="40"/>
        <v>0</v>
      </c>
      <c r="AF117" s="93">
        <f t="shared" si="40"/>
        <v>0</v>
      </c>
      <c r="AG117" s="61"/>
      <c r="AH117" s="46">
        <f t="shared" si="23"/>
        <v>140</v>
      </c>
      <c r="AI117" s="47">
        <f t="shared" si="24"/>
        <v>0</v>
      </c>
      <c r="BG117" s="82">
        <v>120</v>
      </c>
      <c r="BH117" s="82">
        <v>0</v>
      </c>
      <c r="BI117" s="82">
        <v>125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7"/>
        <v>0</v>
      </c>
      <c r="C118" s="93">
        <f t="shared" si="37"/>
        <v>0</v>
      </c>
      <c r="D118" s="93">
        <f t="shared" si="38"/>
        <v>0</v>
      </c>
      <c r="E118" s="93">
        <f t="shared" si="39"/>
        <v>0</v>
      </c>
      <c r="F118" s="93">
        <f t="shared" si="39"/>
        <v>0</v>
      </c>
      <c r="G118" s="93">
        <f t="shared" si="39"/>
        <v>0</v>
      </c>
      <c r="H118" s="93">
        <f t="shared" si="39"/>
        <v>0</v>
      </c>
      <c r="I118" s="93">
        <f t="shared" si="39"/>
        <v>0</v>
      </c>
      <c r="J118" s="93">
        <f t="shared" si="39"/>
        <v>0</v>
      </c>
      <c r="K118" s="93">
        <f t="shared" si="39"/>
        <v>0</v>
      </c>
      <c r="L118" s="93">
        <f t="shared" si="39"/>
        <v>0</v>
      </c>
      <c r="M118" s="93">
        <f t="shared" si="39"/>
        <v>0</v>
      </c>
      <c r="N118" s="93">
        <f t="shared" si="39"/>
        <v>0</v>
      </c>
      <c r="O118" s="93">
        <f t="shared" si="39"/>
        <v>0</v>
      </c>
      <c r="P118" s="93">
        <f t="shared" si="39"/>
        <v>0</v>
      </c>
      <c r="Q118" s="93">
        <f t="shared" si="39"/>
        <v>0</v>
      </c>
      <c r="R118" s="93">
        <f t="shared" si="39"/>
        <v>0</v>
      </c>
      <c r="S118" s="93">
        <f t="shared" si="39"/>
        <v>0</v>
      </c>
      <c r="T118" s="93">
        <f t="shared" si="39"/>
        <v>0</v>
      </c>
      <c r="U118" s="93">
        <f t="shared" si="39"/>
        <v>0</v>
      </c>
      <c r="V118" s="93">
        <f t="shared" si="39"/>
        <v>0</v>
      </c>
      <c r="W118" s="93">
        <f t="shared" si="39"/>
        <v>0</v>
      </c>
      <c r="X118" s="93">
        <f t="shared" si="39"/>
        <v>0</v>
      </c>
      <c r="Y118" s="93">
        <f t="shared" si="39"/>
        <v>0</v>
      </c>
      <c r="Z118" s="93">
        <f t="shared" si="39"/>
        <v>0</v>
      </c>
      <c r="AA118" s="93">
        <f t="shared" si="39"/>
        <v>0</v>
      </c>
      <c r="AB118" s="93">
        <f t="shared" si="40"/>
        <v>0</v>
      </c>
      <c r="AC118" s="93">
        <f t="shared" si="40"/>
        <v>0</v>
      </c>
      <c r="AD118" s="93">
        <f t="shared" si="40"/>
        <v>0</v>
      </c>
      <c r="AE118" s="93">
        <f t="shared" si="40"/>
        <v>0</v>
      </c>
      <c r="AF118" s="93">
        <f t="shared" si="40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60</v>
      </c>
      <c r="BH118" s="82">
        <v>0</v>
      </c>
      <c r="BI118" s="82">
        <v>109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7"/>
        <v>0</v>
      </c>
      <c r="C119" s="93">
        <f t="shared" si="37"/>
        <v>0</v>
      </c>
      <c r="D119" s="93">
        <f t="shared" si="38"/>
        <v>0</v>
      </c>
      <c r="E119" s="93">
        <f t="shared" si="39"/>
        <v>0</v>
      </c>
      <c r="F119" s="93">
        <f t="shared" si="39"/>
        <v>0</v>
      </c>
      <c r="G119" s="93">
        <f t="shared" si="39"/>
        <v>0</v>
      </c>
      <c r="H119" s="93">
        <f t="shared" si="39"/>
        <v>0</v>
      </c>
      <c r="I119" s="93">
        <f t="shared" si="39"/>
        <v>0</v>
      </c>
      <c r="J119" s="93">
        <f t="shared" si="39"/>
        <v>0</v>
      </c>
      <c r="K119" s="93">
        <f t="shared" si="39"/>
        <v>0</v>
      </c>
      <c r="L119" s="93">
        <f t="shared" si="39"/>
        <v>0</v>
      </c>
      <c r="M119" s="93">
        <f t="shared" si="39"/>
        <v>0</v>
      </c>
      <c r="N119" s="93">
        <f t="shared" si="39"/>
        <v>0</v>
      </c>
      <c r="O119" s="93">
        <f t="shared" si="39"/>
        <v>0</v>
      </c>
      <c r="P119" s="93">
        <f t="shared" si="39"/>
        <v>0</v>
      </c>
      <c r="Q119" s="93">
        <f t="shared" si="39"/>
        <v>0</v>
      </c>
      <c r="R119" s="93">
        <f t="shared" si="39"/>
        <v>0</v>
      </c>
      <c r="S119" s="93">
        <f t="shared" si="39"/>
        <v>0</v>
      </c>
      <c r="T119" s="93">
        <f t="shared" si="39"/>
        <v>0</v>
      </c>
      <c r="U119" s="93">
        <f t="shared" si="39"/>
        <v>0</v>
      </c>
      <c r="V119" s="93">
        <f t="shared" si="39"/>
        <v>0</v>
      </c>
      <c r="W119" s="93">
        <f t="shared" si="39"/>
        <v>0</v>
      </c>
      <c r="X119" s="93">
        <f t="shared" si="39"/>
        <v>0</v>
      </c>
      <c r="Y119" s="93">
        <f t="shared" si="39"/>
        <v>0</v>
      </c>
      <c r="Z119" s="93">
        <f t="shared" si="39"/>
        <v>0</v>
      </c>
      <c r="AA119" s="93">
        <f t="shared" si="39"/>
        <v>0</v>
      </c>
      <c r="AB119" s="93">
        <f t="shared" si="40"/>
        <v>0</v>
      </c>
      <c r="AC119" s="93">
        <f t="shared" si="40"/>
        <v>0</v>
      </c>
      <c r="AD119" s="93">
        <f t="shared" si="40"/>
        <v>0</v>
      </c>
      <c r="AE119" s="93">
        <f t="shared" si="40"/>
        <v>0</v>
      </c>
      <c r="AF119" s="93">
        <f t="shared" si="40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37"/>
        <v>0</v>
      </c>
      <c r="C120" s="93">
        <f t="shared" si="37"/>
        <v>0</v>
      </c>
      <c r="D120" s="93">
        <f t="shared" si="38"/>
        <v>0</v>
      </c>
      <c r="E120" s="93">
        <f t="shared" si="39"/>
        <v>0</v>
      </c>
      <c r="F120" s="93">
        <f t="shared" si="39"/>
        <v>0</v>
      </c>
      <c r="G120" s="93">
        <f t="shared" si="39"/>
        <v>0</v>
      </c>
      <c r="H120" s="93">
        <f t="shared" si="39"/>
        <v>0</v>
      </c>
      <c r="I120" s="93">
        <f t="shared" si="39"/>
        <v>0</v>
      </c>
      <c r="J120" s="93">
        <f t="shared" si="39"/>
        <v>0</v>
      </c>
      <c r="K120" s="93">
        <f t="shared" si="39"/>
        <v>0</v>
      </c>
      <c r="L120" s="93">
        <f t="shared" si="39"/>
        <v>0</v>
      </c>
      <c r="M120" s="93">
        <f t="shared" si="39"/>
        <v>0</v>
      </c>
      <c r="N120" s="93">
        <f t="shared" si="39"/>
        <v>0</v>
      </c>
      <c r="O120" s="93">
        <f t="shared" si="39"/>
        <v>0</v>
      </c>
      <c r="P120" s="93">
        <f t="shared" si="39"/>
        <v>0</v>
      </c>
      <c r="Q120" s="93">
        <f t="shared" si="39"/>
        <v>0</v>
      </c>
      <c r="R120" s="93">
        <f t="shared" si="39"/>
        <v>0</v>
      </c>
      <c r="S120" s="93">
        <f t="shared" si="39"/>
        <v>0</v>
      </c>
      <c r="T120" s="93">
        <f t="shared" si="39"/>
        <v>0</v>
      </c>
      <c r="U120" s="93">
        <f t="shared" si="39"/>
        <v>0</v>
      </c>
      <c r="V120" s="93">
        <f t="shared" si="39"/>
        <v>0</v>
      </c>
      <c r="W120" s="93">
        <f t="shared" si="39"/>
        <v>0</v>
      </c>
      <c r="X120" s="93">
        <f t="shared" si="39"/>
        <v>0</v>
      </c>
      <c r="Y120" s="93">
        <f t="shared" si="39"/>
        <v>0</v>
      </c>
      <c r="Z120" s="93">
        <f t="shared" si="39"/>
        <v>0</v>
      </c>
      <c r="AA120" s="93">
        <f t="shared" si="39"/>
        <v>0</v>
      </c>
      <c r="AB120" s="93">
        <f t="shared" si="40"/>
        <v>0</v>
      </c>
      <c r="AC120" s="93">
        <f t="shared" si="40"/>
        <v>0</v>
      </c>
      <c r="AD120" s="93">
        <f t="shared" si="40"/>
        <v>0</v>
      </c>
      <c r="AE120" s="93">
        <f t="shared" si="40"/>
        <v>0</v>
      </c>
      <c r="AF120" s="93">
        <f t="shared" si="40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37"/>
        <v>0</v>
      </c>
      <c r="C121" s="93">
        <f t="shared" si="37"/>
        <v>0</v>
      </c>
      <c r="D121" s="93">
        <f t="shared" si="38"/>
        <v>0</v>
      </c>
      <c r="E121" s="93">
        <f t="shared" si="39"/>
        <v>0</v>
      </c>
      <c r="F121" s="93">
        <f t="shared" si="39"/>
        <v>0</v>
      </c>
      <c r="G121" s="93">
        <f t="shared" si="39"/>
        <v>0</v>
      </c>
      <c r="H121" s="93">
        <f t="shared" si="39"/>
        <v>0</v>
      </c>
      <c r="I121" s="93">
        <f t="shared" si="39"/>
        <v>0</v>
      </c>
      <c r="J121" s="93">
        <f t="shared" si="39"/>
        <v>0</v>
      </c>
      <c r="K121" s="93">
        <f t="shared" si="39"/>
        <v>0</v>
      </c>
      <c r="L121" s="93">
        <f t="shared" si="39"/>
        <v>0</v>
      </c>
      <c r="M121" s="93">
        <f t="shared" si="39"/>
        <v>0</v>
      </c>
      <c r="N121" s="93">
        <f t="shared" si="39"/>
        <v>0</v>
      </c>
      <c r="O121" s="93">
        <f t="shared" si="39"/>
        <v>0</v>
      </c>
      <c r="P121" s="93">
        <f t="shared" si="39"/>
        <v>0</v>
      </c>
      <c r="Q121" s="93">
        <f t="shared" si="39"/>
        <v>0</v>
      </c>
      <c r="R121" s="93">
        <f t="shared" si="39"/>
        <v>0</v>
      </c>
      <c r="S121" s="93">
        <f t="shared" si="39"/>
        <v>0</v>
      </c>
      <c r="T121" s="93">
        <f t="shared" si="39"/>
        <v>0</v>
      </c>
      <c r="U121" s="93">
        <f t="shared" si="39"/>
        <v>0</v>
      </c>
      <c r="V121" s="93">
        <f t="shared" si="39"/>
        <v>0</v>
      </c>
      <c r="W121" s="93">
        <f t="shared" si="39"/>
        <v>0</v>
      </c>
      <c r="X121" s="93">
        <f t="shared" si="39"/>
        <v>0</v>
      </c>
      <c r="Y121" s="93">
        <f t="shared" si="39"/>
        <v>0</v>
      </c>
      <c r="Z121" s="93">
        <f t="shared" si="39"/>
        <v>0</v>
      </c>
      <c r="AA121" s="93">
        <f t="shared" si="39"/>
        <v>0</v>
      </c>
      <c r="AB121" s="93">
        <f t="shared" si="40"/>
        <v>0</v>
      </c>
      <c r="AC121" s="93">
        <f t="shared" si="40"/>
        <v>0</v>
      </c>
      <c r="AD121" s="93">
        <f t="shared" si="40"/>
        <v>0</v>
      </c>
      <c r="AE121" s="93">
        <f t="shared" si="40"/>
        <v>0</v>
      </c>
      <c r="AF121" s="93">
        <f t="shared" si="40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37"/>
        <v>0</v>
      </c>
      <c r="C122" s="93">
        <f t="shared" si="37"/>
        <v>0</v>
      </c>
      <c r="D122" s="93">
        <f t="shared" si="38"/>
        <v>0</v>
      </c>
      <c r="E122" s="93">
        <f t="shared" si="39"/>
        <v>0</v>
      </c>
      <c r="F122" s="93">
        <f t="shared" si="39"/>
        <v>0</v>
      </c>
      <c r="G122" s="93">
        <f t="shared" si="39"/>
        <v>0</v>
      </c>
      <c r="H122" s="93">
        <f t="shared" si="39"/>
        <v>0</v>
      </c>
      <c r="I122" s="93">
        <f t="shared" si="39"/>
        <v>0</v>
      </c>
      <c r="J122" s="93">
        <f t="shared" si="39"/>
        <v>0</v>
      </c>
      <c r="K122" s="93">
        <f t="shared" si="39"/>
        <v>0</v>
      </c>
      <c r="L122" s="93">
        <f t="shared" si="39"/>
        <v>0</v>
      </c>
      <c r="M122" s="93">
        <f t="shared" si="39"/>
        <v>0</v>
      </c>
      <c r="N122" s="93">
        <f t="shared" si="39"/>
        <v>0</v>
      </c>
      <c r="O122" s="93">
        <f t="shared" si="39"/>
        <v>0</v>
      </c>
      <c r="P122" s="93">
        <f t="shared" si="39"/>
        <v>0</v>
      </c>
      <c r="Q122" s="93">
        <f t="shared" si="39"/>
        <v>0</v>
      </c>
      <c r="R122" s="93">
        <f t="shared" si="39"/>
        <v>0</v>
      </c>
      <c r="S122" s="93">
        <f t="shared" si="39"/>
        <v>0</v>
      </c>
      <c r="T122" s="93">
        <f t="shared" si="39"/>
        <v>0</v>
      </c>
      <c r="U122" s="93">
        <f t="shared" si="39"/>
        <v>0</v>
      </c>
      <c r="V122" s="93">
        <f t="shared" si="39"/>
        <v>0</v>
      </c>
      <c r="W122" s="93">
        <f t="shared" si="39"/>
        <v>0</v>
      </c>
      <c r="X122" s="93">
        <f t="shared" si="39"/>
        <v>0</v>
      </c>
      <c r="Y122" s="93">
        <f t="shared" si="39"/>
        <v>0</v>
      </c>
      <c r="Z122" s="93">
        <f t="shared" si="39"/>
        <v>0</v>
      </c>
      <c r="AA122" s="93">
        <f t="shared" si="39"/>
        <v>0</v>
      </c>
      <c r="AB122" s="93">
        <f t="shared" si="40"/>
        <v>0</v>
      </c>
      <c r="AC122" s="93">
        <f t="shared" si="40"/>
        <v>0</v>
      </c>
      <c r="AD122" s="93">
        <f t="shared" si="40"/>
        <v>0</v>
      </c>
      <c r="AE122" s="93">
        <f t="shared" si="40"/>
        <v>0</v>
      </c>
      <c r="AF122" s="93">
        <f t="shared" si="40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>SUM(B117:B122)</f>
        <v>0</v>
      </c>
      <c r="C123" s="70">
        <f>SUM(C117:C122)</f>
        <v>0</v>
      </c>
      <c r="D123" s="70">
        <f>SUM(D117:D122)</f>
        <v>0</v>
      </c>
      <c r="E123" s="70">
        <f t="shared" ref="E123:AA123" si="41">SUM(E117:E122)</f>
        <v>0</v>
      </c>
      <c r="F123" s="70">
        <f t="shared" si="41"/>
        <v>0</v>
      </c>
      <c r="G123" s="70">
        <f t="shared" si="41"/>
        <v>0</v>
      </c>
      <c r="H123" s="70">
        <f t="shared" si="41"/>
        <v>0</v>
      </c>
      <c r="I123" s="70">
        <f t="shared" si="41"/>
        <v>0</v>
      </c>
      <c r="J123" s="70">
        <f t="shared" si="41"/>
        <v>140</v>
      </c>
      <c r="K123" s="70">
        <f t="shared" si="41"/>
        <v>135.6</v>
      </c>
      <c r="L123" s="70">
        <f t="shared" si="41"/>
        <v>81.900000000000006</v>
      </c>
      <c r="M123" s="70">
        <f t="shared" si="41"/>
        <v>90.1</v>
      </c>
      <c r="N123" s="70">
        <f t="shared" si="41"/>
        <v>0</v>
      </c>
      <c r="O123" s="70">
        <f t="shared" si="41"/>
        <v>0</v>
      </c>
      <c r="P123" s="70">
        <f t="shared" si="41"/>
        <v>0</v>
      </c>
      <c r="Q123" s="70">
        <f t="shared" si="41"/>
        <v>0</v>
      </c>
      <c r="R123" s="70">
        <f t="shared" si="41"/>
        <v>0</v>
      </c>
      <c r="S123" s="70">
        <f t="shared" si="41"/>
        <v>0</v>
      </c>
      <c r="T123" s="70">
        <f t="shared" si="41"/>
        <v>0</v>
      </c>
      <c r="U123" s="70">
        <f t="shared" si="41"/>
        <v>0</v>
      </c>
      <c r="V123" s="70">
        <f t="shared" si="41"/>
        <v>0</v>
      </c>
      <c r="W123" s="70">
        <f t="shared" si="41"/>
        <v>0</v>
      </c>
      <c r="X123" s="70">
        <f t="shared" si="41"/>
        <v>0</v>
      </c>
      <c r="Y123" s="70">
        <f t="shared" si="41"/>
        <v>0</v>
      </c>
      <c r="Z123" s="70">
        <f t="shared" si="41"/>
        <v>0</v>
      </c>
      <c r="AA123" s="70">
        <f t="shared" si="41"/>
        <v>0</v>
      </c>
      <c r="AB123" s="70">
        <f>SUM(AB117:AB122)</f>
        <v>0</v>
      </c>
      <c r="AC123" s="70">
        <f>SUM(AC117:AC122)</f>
        <v>0</v>
      </c>
      <c r="AD123" s="70">
        <f>SUM(AD117:AD122)</f>
        <v>0</v>
      </c>
      <c r="AE123" s="70">
        <f>SUM(AE117:AE122)</f>
        <v>0</v>
      </c>
      <c r="AF123" s="70">
        <f>SUM(AF117:AF122)</f>
        <v>0</v>
      </c>
      <c r="AG123" s="104"/>
      <c r="AH123" s="46">
        <f t="shared" si="23"/>
        <v>140</v>
      </c>
      <c r="AI123" s="47">
        <f t="shared" si="24"/>
        <v>0</v>
      </c>
      <c r="AJ123" s="105">
        <f t="array" ref="AJ123">MIN(IF(B123:AF123&lt;&gt;0,B123:AF123))</f>
        <v>81.900000000000006</v>
      </c>
    </row>
    <row r="124" spans="1:64" ht="15.75" thickBot="1" x14ac:dyDescent="0.3">
      <c r="A124" s="87" t="s">
        <v>146</v>
      </c>
      <c r="B124" s="70">
        <f>B108-B123</f>
        <v>211</v>
      </c>
      <c r="C124" s="70">
        <f>C108-C123</f>
        <v>211</v>
      </c>
      <c r="D124" s="70">
        <f>D108-D123</f>
        <v>253.9</v>
      </c>
      <c r="E124" s="70">
        <f t="shared" ref="E124:AA124" si="42">E108-E123</f>
        <v>239.9</v>
      </c>
      <c r="F124" s="70">
        <f t="shared" si="42"/>
        <v>288.7</v>
      </c>
      <c r="G124" s="70">
        <f t="shared" si="42"/>
        <v>225.9</v>
      </c>
      <c r="H124" s="70">
        <f t="shared" si="42"/>
        <v>216.10000000000002</v>
      </c>
      <c r="I124" s="70">
        <f t="shared" si="42"/>
        <v>263.60000000000002</v>
      </c>
      <c r="J124" s="70">
        <f t="shared" si="42"/>
        <v>60.400000000000006</v>
      </c>
      <c r="K124" s="70">
        <f t="shared" si="42"/>
        <v>69.200000000000017</v>
      </c>
      <c r="L124" s="70">
        <f t="shared" si="42"/>
        <v>119.29999999999998</v>
      </c>
      <c r="M124" s="70">
        <f t="shared" si="42"/>
        <v>105.69999999999999</v>
      </c>
      <c r="N124" s="70">
        <f t="shared" si="42"/>
        <v>490.09999999999997</v>
      </c>
      <c r="O124" s="70">
        <f t="shared" si="42"/>
        <v>394.40000000000003</v>
      </c>
      <c r="P124" s="70">
        <f t="shared" si="42"/>
        <v>469.5</v>
      </c>
      <c r="Q124" s="70">
        <f t="shared" si="42"/>
        <v>516</v>
      </c>
      <c r="R124" s="70">
        <f t="shared" si="42"/>
        <v>541.90000000000009</v>
      </c>
      <c r="S124" s="70">
        <f t="shared" si="42"/>
        <v>571.4</v>
      </c>
      <c r="T124" s="70">
        <f t="shared" si="42"/>
        <v>641.59999999999991</v>
      </c>
      <c r="U124" s="70">
        <f t="shared" si="42"/>
        <v>633.5</v>
      </c>
      <c r="V124" s="70">
        <f t="shared" si="42"/>
        <v>630.94999999999993</v>
      </c>
      <c r="W124" s="70">
        <f t="shared" si="42"/>
        <v>388.8</v>
      </c>
      <c r="X124" s="70">
        <f t="shared" si="42"/>
        <v>396.20000000000005</v>
      </c>
      <c r="Y124" s="70">
        <f t="shared" si="42"/>
        <v>385.09999999999997</v>
      </c>
      <c r="Z124" s="70">
        <f t="shared" si="42"/>
        <v>297.7</v>
      </c>
      <c r="AA124" s="70">
        <f t="shared" si="42"/>
        <v>278.2</v>
      </c>
      <c r="AB124" s="70">
        <f>AB108-AB123</f>
        <v>296</v>
      </c>
      <c r="AC124" s="70">
        <f>AC108-AC123</f>
        <v>296</v>
      </c>
      <c r="AD124" s="70">
        <f>AD108-AD123</f>
        <v>326</v>
      </c>
      <c r="AE124" s="70">
        <f>AE108-AE123</f>
        <v>315</v>
      </c>
      <c r="AF124" s="70">
        <f>AF108-AF123</f>
        <v>269</v>
      </c>
      <c r="AG124" s="104"/>
      <c r="AH124" s="46">
        <f t="shared" si="23"/>
        <v>641.59999999999991</v>
      </c>
      <c r="AI124" s="47">
        <f t="shared" si="24"/>
        <v>60.400000000000006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50.01</v>
      </c>
      <c r="C126" s="117">
        <v>50.01</v>
      </c>
      <c r="D126" s="117">
        <v>50.036999999999999</v>
      </c>
      <c r="E126" s="117">
        <v>50.036999999999999</v>
      </c>
      <c r="F126" s="117">
        <v>50.003</v>
      </c>
      <c r="G126" s="117">
        <v>49.98</v>
      </c>
      <c r="H126" s="117">
        <v>49.95</v>
      </c>
      <c r="I126" s="117">
        <v>50.006999999999998</v>
      </c>
      <c r="J126" s="117">
        <v>49.936</v>
      </c>
      <c r="K126" s="117">
        <v>50.033000000000001</v>
      </c>
      <c r="L126" s="117">
        <v>50.59</v>
      </c>
      <c r="M126" s="117">
        <v>49.942</v>
      </c>
      <c r="N126" s="117">
        <v>50.116</v>
      </c>
      <c r="O126" s="117">
        <v>49.993000000000002</v>
      </c>
      <c r="P126" s="117">
        <v>49.978000000000002</v>
      </c>
      <c r="Q126" s="117">
        <v>50.226999999999997</v>
      </c>
      <c r="R126" s="117">
        <v>49.97</v>
      </c>
      <c r="S126" s="117">
        <v>49.98</v>
      </c>
      <c r="T126" s="117">
        <v>49.9771</v>
      </c>
      <c r="U126" s="117">
        <v>50.01</v>
      </c>
      <c r="V126" s="117">
        <v>49.898000000000003</v>
      </c>
      <c r="W126" s="117">
        <v>49.898000000000003</v>
      </c>
      <c r="X126" s="117">
        <v>49.898000000000003</v>
      </c>
      <c r="Y126" s="117">
        <v>49.898000000000003</v>
      </c>
      <c r="Z126" s="117">
        <v>49.898000000000003</v>
      </c>
      <c r="AA126" s="117">
        <v>49.898000000000003</v>
      </c>
      <c r="AB126" s="117">
        <v>50.097000000000001</v>
      </c>
      <c r="AC126" s="117">
        <v>50.097000000000001</v>
      </c>
      <c r="AD126" s="117">
        <v>50.097000000000001</v>
      </c>
      <c r="AE126" s="117">
        <v>49.98</v>
      </c>
      <c r="AF126" s="117">
        <v>49.97</v>
      </c>
      <c r="AG126" s="118"/>
      <c r="AH126" s="46">
        <f t="shared" si="23"/>
        <v>50.59</v>
      </c>
      <c r="AI126" s="47">
        <f t="shared" si="24"/>
        <v>49.898000000000003</v>
      </c>
    </row>
    <row r="127" spans="1:64" x14ac:dyDescent="0.25">
      <c r="A127" s="119" t="s">
        <v>149</v>
      </c>
      <c r="B127" s="43">
        <v>131.80000000000001</v>
      </c>
      <c r="C127" s="43">
        <v>131.80000000000001</v>
      </c>
      <c r="D127" s="43">
        <v>132</v>
      </c>
      <c r="E127" s="43">
        <v>132</v>
      </c>
      <c r="F127" s="43">
        <v>131.19999999999999</v>
      </c>
      <c r="G127" s="43">
        <v>132.1</v>
      </c>
      <c r="H127" s="43">
        <v>131.6</v>
      </c>
      <c r="I127" s="43">
        <v>131.19999999999999</v>
      </c>
      <c r="J127" s="43">
        <v>127.6</v>
      </c>
      <c r="K127" s="43">
        <v>129</v>
      </c>
      <c r="L127" s="43">
        <v>127.2</v>
      </c>
      <c r="M127" s="43">
        <v>128.80000000000001</v>
      </c>
      <c r="N127" s="43">
        <v>133.1</v>
      </c>
      <c r="O127" s="43">
        <v>132.5</v>
      </c>
      <c r="P127" s="43">
        <v>133.1</v>
      </c>
      <c r="Q127" s="43">
        <v>135</v>
      </c>
      <c r="R127" s="43">
        <v>132.9</v>
      </c>
      <c r="S127" s="43">
        <v>130.1</v>
      </c>
      <c r="T127" s="43">
        <v>129.30000000000001</v>
      </c>
      <c r="U127" s="43">
        <v>131.69999999999999</v>
      </c>
      <c r="V127" s="43">
        <v>131.30000000000001</v>
      </c>
      <c r="W127" s="43">
        <v>131.30000000000001</v>
      </c>
      <c r="X127" s="43">
        <v>131.30000000000001</v>
      </c>
      <c r="Y127" s="43">
        <v>131.30000000000001</v>
      </c>
      <c r="Z127" s="43">
        <v>131.30000000000001</v>
      </c>
      <c r="AA127" s="43">
        <v>131.30000000000001</v>
      </c>
      <c r="AB127" s="43">
        <v>132.30000000000001</v>
      </c>
      <c r="AC127" s="43">
        <v>132.30000000000001</v>
      </c>
      <c r="AD127" s="43">
        <v>132.30000000000001</v>
      </c>
      <c r="AE127" s="43">
        <v>132.30000000000001</v>
      </c>
      <c r="AF127" s="43">
        <v>132.30000000000001</v>
      </c>
      <c r="AG127" s="120"/>
      <c r="AH127" s="46">
        <f t="shared" si="23"/>
        <v>135</v>
      </c>
      <c r="AI127" s="47">
        <f t="shared" si="24"/>
        <v>127.2</v>
      </c>
    </row>
    <row r="128" spans="1:64" x14ac:dyDescent="0.25">
      <c r="A128" s="119" t="s">
        <v>150</v>
      </c>
      <c r="B128" s="43">
        <v>128.30000000000001</v>
      </c>
      <c r="C128" s="43">
        <v>128.30000000000001</v>
      </c>
      <c r="D128" s="43">
        <v>126.1</v>
      </c>
      <c r="E128" s="43">
        <v>126.1</v>
      </c>
      <c r="F128" s="43">
        <v>131.9</v>
      </c>
      <c r="G128" s="43">
        <v>131.4</v>
      </c>
      <c r="H128" s="43">
        <v>131.11000000000001</v>
      </c>
      <c r="I128" s="43">
        <v>131</v>
      </c>
      <c r="J128" s="43">
        <v>128.69999999999999</v>
      </c>
      <c r="K128" s="43">
        <v>129.1</v>
      </c>
      <c r="L128" s="43">
        <v>128.55000000000001</v>
      </c>
      <c r="M128" s="43">
        <v>129.5</v>
      </c>
      <c r="N128" s="43">
        <v>130.69999999999999</v>
      </c>
      <c r="O128" s="43">
        <v>130.1</v>
      </c>
      <c r="P128" s="43">
        <v>131.6</v>
      </c>
      <c r="Q128" s="43">
        <v>133.30000000000001</v>
      </c>
      <c r="R128" s="43">
        <v>132.30000000000001</v>
      </c>
      <c r="S128" s="43">
        <v>131.19999999999999</v>
      </c>
      <c r="T128" s="43">
        <v>130.80000000000001</v>
      </c>
      <c r="U128" s="43">
        <v>132.80000000000001</v>
      </c>
      <c r="V128" s="43">
        <v>131.9</v>
      </c>
      <c r="W128" s="43">
        <v>131.9</v>
      </c>
      <c r="X128" s="43">
        <v>131.9</v>
      </c>
      <c r="Y128" s="43">
        <v>131.9</v>
      </c>
      <c r="Z128" s="43">
        <v>131.9</v>
      </c>
      <c r="AA128" s="43">
        <v>131.9</v>
      </c>
      <c r="AB128" s="43">
        <v>132.4</v>
      </c>
      <c r="AC128" s="43">
        <v>132.4</v>
      </c>
      <c r="AD128" s="43">
        <v>132.4</v>
      </c>
      <c r="AE128" s="43">
        <v>132.4</v>
      </c>
      <c r="AF128" s="43">
        <v>132.4</v>
      </c>
      <c r="AG128" s="120"/>
      <c r="AH128" s="46">
        <f t="shared" si="23"/>
        <v>133.30000000000001</v>
      </c>
      <c r="AI128" s="47">
        <f t="shared" si="24"/>
        <v>126.1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137</v>
      </c>
      <c r="C130" s="43">
        <v>137</v>
      </c>
      <c r="D130" s="43">
        <v>138</v>
      </c>
      <c r="E130" s="43">
        <v>138</v>
      </c>
      <c r="F130" s="43">
        <v>138.19999999999999</v>
      </c>
      <c r="G130" s="43">
        <v>138.19999999999999</v>
      </c>
      <c r="H130" s="43">
        <v>137.6</v>
      </c>
      <c r="I130" s="43">
        <v>138.30000000000001</v>
      </c>
      <c r="J130" s="43">
        <v>135.69999999999999</v>
      </c>
      <c r="K130" s="43">
        <v>134.4</v>
      </c>
      <c r="L130" s="43">
        <v>132.4</v>
      </c>
      <c r="M130" s="43">
        <v>132.4</v>
      </c>
      <c r="N130" s="43">
        <v>131.9</v>
      </c>
      <c r="O130" s="43">
        <v>133.19999999999999</v>
      </c>
      <c r="P130" s="43">
        <v>135</v>
      </c>
      <c r="Q130" s="43">
        <v>135.1</v>
      </c>
      <c r="R130" s="43">
        <v>133.9</v>
      </c>
      <c r="S130" s="43">
        <v>134.1</v>
      </c>
      <c r="T130" s="43">
        <v>134.85</v>
      </c>
      <c r="U130" s="43">
        <v>134.25</v>
      </c>
      <c r="V130" s="43">
        <v>135.69999999999999</v>
      </c>
      <c r="W130" s="43">
        <v>135.69999999999999</v>
      </c>
      <c r="X130" s="43">
        <v>135.69999999999999</v>
      </c>
      <c r="Y130" s="43">
        <v>135.69999999999999</v>
      </c>
      <c r="Z130" s="43">
        <v>135.69999999999999</v>
      </c>
      <c r="AA130" s="43">
        <v>135.69999999999999</v>
      </c>
      <c r="AB130" s="43">
        <v>136.9</v>
      </c>
      <c r="AC130" s="43">
        <v>136.9</v>
      </c>
      <c r="AD130" s="43">
        <v>136.9</v>
      </c>
      <c r="AE130" s="43">
        <v>136.9</v>
      </c>
      <c r="AF130" s="43">
        <v>136.9</v>
      </c>
      <c r="AG130" s="120"/>
      <c r="AH130" s="46">
        <f t="shared" si="23"/>
        <v>138.30000000000001</v>
      </c>
      <c r="AI130" s="47">
        <f t="shared" si="24"/>
        <v>131.9</v>
      </c>
    </row>
    <row r="131" spans="1:35" x14ac:dyDescent="0.25">
      <c r="A131" s="121" t="s">
        <v>153</v>
      </c>
      <c r="B131" s="122">
        <v>134.1</v>
      </c>
      <c r="C131" s="122">
        <v>134.1</v>
      </c>
      <c r="D131" s="122">
        <v>134.1</v>
      </c>
      <c r="E131" s="122">
        <v>134.1</v>
      </c>
      <c r="F131" s="122">
        <v>132.30000000000001</v>
      </c>
      <c r="G131" s="122">
        <v>135.1</v>
      </c>
      <c r="H131" s="122">
        <v>133.69999999999999</v>
      </c>
      <c r="I131" s="122">
        <v>134.9</v>
      </c>
      <c r="J131" s="122">
        <v>132.69999999999999</v>
      </c>
      <c r="K131" s="122">
        <v>132.19999999999999</v>
      </c>
      <c r="L131" s="122">
        <v>132.19999999999999</v>
      </c>
      <c r="M131" s="122">
        <v>132.9</v>
      </c>
      <c r="N131" s="122">
        <v>130.80000000000001</v>
      </c>
      <c r="O131" s="122">
        <v>133.5</v>
      </c>
      <c r="P131" s="122">
        <v>134.5</v>
      </c>
      <c r="Q131" s="122">
        <v>133.30000000000001</v>
      </c>
      <c r="R131" s="122">
        <v>131.80000000000001</v>
      </c>
      <c r="S131" s="122">
        <v>131.6</v>
      </c>
      <c r="T131" s="122">
        <v>133.87</v>
      </c>
      <c r="U131" s="122">
        <v>131.69999999999999</v>
      </c>
      <c r="V131" s="122">
        <v>133.30000000000001</v>
      </c>
      <c r="W131" s="122">
        <v>133.30000000000001</v>
      </c>
      <c r="X131" s="122">
        <v>133.30000000000001</v>
      </c>
      <c r="Y131" s="122">
        <v>133.30000000000001</v>
      </c>
      <c r="Z131" s="122">
        <v>133.30000000000001</v>
      </c>
      <c r="AA131" s="122">
        <v>133.30000000000001</v>
      </c>
      <c r="AB131" s="122">
        <v>134.69999999999999</v>
      </c>
      <c r="AC131" s="122">
        <v>134.69999999999999</v>
      </c>
      <c r="AD131" s="122">
        <v>134.69999999999999</v>
      </c>
      <c r="AE131" s="122">
        <v>134.69999999999999</v>
      </c>
      <c r="AF131" s="122">
        <v>134.69999999999999</v>
      </c>
      <c r="AG131" s="123"/>
      <c r="AH131" s="46">
        <f t="shared" si="23"/>
        <v>135.1</v>
      </c>
      <c r="AI131" s="47">
        <f t="shared" si="24"/>
        <v>130.80000000000001</v>
      </c>
    </row>
    <row r="132" spans="1:35" x14ac:dyDescent="0.25">
      <c r="A132" s="119" t="s">
        <v>154</v>
      </c>
      <c r="B132" s="43">
        <v>133.80000000000001</v>
      </c>
      <c r="C132" s="43">
        <v>133.80000000000001</v>
      </c>
      <c r="D132" s="43">
        <v>133.80000000000001</v>
      </c>
      <c r="E132" s="43">
        <v>133.80000000000001</v>
      </c>
      <c r="F132" s="43">
        <v>131.9</v>
      </c>
      <c r="G132" s="43">
        <v>131</v>
      </c>
      <c r="H132" s="43">
        <v>129.9</v>
      </c>
      <c r="I132" s="43">
        <v>134.19999999999999</v>
      </c>
      <c r="J132" s="43">
        <v>130.19999999999999</v>
      </c>
      <c r="K132" s="43">
        <v>129</v>
      </c>
      <c r="L132" s="43">
        <v>133.1</v>
      </c>
      <c r="M132" s="43">
        <v>134.19999999999999</v>
      </c>
      <c r="N132" s="43">
        <v>128.69999999999999</v>
      </c>
      <c r="O132" s="43">
        <v>133.80000000000001</v>
      </c>
      <c r="P132" s="43">
        <v>130</v>
      </c>
      <c r="Q132" s="43">
        <v>130</v>
      </c>
      <c r="R132" s="43">
        <v>127.5</v>
      </c>
      <c r="S132" s="43">
        <v>130.6</v>
      </c>
      <c r="T132" s="43">
        <v>127.3</v>
      </c>
      <c r="U132" s="43">
        <v>126</v>
      </c>
      <c r="V132" s="43">
        <v>134.9</v>
      </c>
      <c r="W132" s="43">
        <v>134.9</v>
      </c>
      <c r="X132" s="43">
        <v>134.9</v>
      </c>
      <c r="Y132" s="43">
        <v>134.9</v>
      </c>
      <c r="Z132" s="43">
        <v>134.9</v>
      </c>
      <c r="AA132" s="43">
        <v>134.9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129.6</v>
      </c>
      <c r="AG132" s="120"/>
      <c r="AH132" s="46">
        <f t="shared" si="23"/>
        <v>134.9</v>
      </c>
      <c r="AI132" s="47">
        <f t="shared" si="24"/>
        <v>126</v>
      </c>
    </row>
    <row r="133" spans="1:35" ht="15.75" thickBot="1" x14ac:dyDescent="0.3">
      <c r="A133" s="119" t="s">
        <v>155</v>
      </c>
      <c r="B133" s="101">
        <v>66.7</v>
      </c>
      <c r="C133" s="101">
        <v>66.7</v>
      </c>
      <c r="D133" s="101">
        <v>66.7</v>
      </c>
      <c r="E133" s="101">
        <v>66.7</v>
      </c>
      <c r="F133" s="101">
        <v>68.2</v>
      </c>
      <c r="G133" s="101">
        <v>68.2</v>
      </c>
      <c r="H133" s="101">
        <v>68.2</v>
      </c>
      <c r="I133" s="101">
        <v>68.2</v>
      </c>
      <c r="J133" s="101">
        <v>68.2</v>
      </c>
      <c r="K133" s="101">
        <v>66.66</v>
      </c>
      <c r="L133" s="101">
        <v>66.599999999999994</v>
      </c>
      <c r="M133" s="101">
        <v>65.099999999999994</v>
      </c>
      <c r="N133" s="101">
        <v>65.099999999999994</v>
      </c>
      <c r="O133" s="101">
        <v>65.099999999999994</v>
      </c>
      <c r="P133" s="101">
        <v>66.599999999999994</v>
      </c>
      <c r="Q133" s="101">
        <v>66.599999999999994</v>
      </c>
      <c r="R133" s="101">
        <v>66.599999999999994</v>
      </c>
      <c r="S133" s="101">
        <v>66.599999999999994</v>
      </c>
      <c r="T133" s="101">
        <v>66.599999999999994</v>
      </c>
      <c r="U133" s="101">
        <v>66.599999999999994</v>
      </c>
      <c r="V133" s="101">
        <v>66.599999999999994</v>
      </c>
      <c r="W133" s="101">
        <v>66.599999999999994</v>
      </c>
      <c r="X133" s="101">
        <v>66.599999999999994</v>
      </c>
      <c r="Y133" s="101">
        <v>66.599999999999994</v>
      </c>
      <c r="Z133" s="101">
        <v>66.599999999999994</v>
      </c>
      <c r="AA133" s="101">
        <v>66.599999999999994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23"/>
        <v>68.2</v>
      </c>
      <c r="AI133" s="47">
        <f t="shared" si="24"/>
        <v>65.099999999999994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159.04000000000002</v>
      </c>
      <c r="C135" s="114">
        <f>SUM(C26,C32,C45:C46,C82,C84:C85,C87,C89,C137:C142,C177,C183,C189,C198,C200,C212,C219,C222:C223,C230,C232,C234,C238:C240,C242:C244,C249,C255:C256,C258:C260,C161,C166)</f>
        <v>159.04000000000002</v>
      </c>
      <c r="D135" s="114">
        <f>SUM(D26,D32,D45:D46,D82,D84:D85,D87,D89,D137:D142,D177,D183,D189,D198,D200,D212,D219,D222:D223,D230,D232,D234,D238:D240,D242:D244,D249,D255:D256,D258:D260,D161,D166)</f>
        <v>108.94000000000001</v>
      </c>
      <c r="E135" s="114">
        <f t="shared" ref="E135:O135" si="43">SUM(E26,E32,E45:E46,E82,E84:E85,E87,E89,E137:E142,E177,E183,E189,E198,E200,E212,E219,E222:E223,E230,E232,E234,E238:E240,E242:E244,E249,E255:E256,E258:E260,E161,E166)</f>
        <v>108.94000000000001</v>
      </c>
      <c r="F135" s="114">
        <f t="shared" si="43"/>
        <v>100.54</v>
      </c>
      <c r="G135" s="114">
        <f t="shared" si="43"/>
        <v>119.94</v>
      </c>
      <c r="H135" s="114">
        <f t="shared" si="43"/>
        <v>155.34</v>
      </c>
      <c r="I135" s="114">
        <f t="shared" si="43"/>
        <v>211.04000000000002</v>
      </c>
      <c r="J135" s="114">
        <f t="shared" si="43"/>
        <v>255.73999999999998</v>
      </c>
      <c r="K135" s="114">
        <f t="shared" si="43"/>
        <v>295.24</v>
      </c>
      <c r="L135" s="114">
        <f t="shared" si="43"/>
        <v>321.04000000000002</v>
      </c>
      <c r="M135" s="114">
        <f t="shared" si="43"/>
        <v>335.34</v>
      </c>
      <c r="N135" s="114">
        <f t="shared" si="43"/>
        <v>269.39</v>
      </c>
      <c r="O135" s="114">
        <f t="shared" si="43"/>
        <v>278.44</v>
      </c>
      <c r="P135" s="114">
        <v>42</v>
      </c>
      <c r="Q135" s="114">
        <f t="shared" ref="Q135:X135" si="44">SUM(Q26,Q32,Q45:Q46,Q82,Q84:Q85,Q87,Q89,Q137:Q142,Q177,Q183,Q189,Q198,Q200,Q212,Q219,Q222:Q223,Q230,Q232,Q234,Q238:Q240,Q242:Q244,Q249,Q255:Q256,Q258:Q260,Q161,Q166)</f>
        <v>229.84000000000003</v>
      </c>
      <c r="R135" s="114">
        <f t="shared" si="44"/>
        <v>210.94</v>
      </c>
      <c r="S135" s="114">
        <f t="shared" si="44"/>
        <v>227.82999999999998</v>
      </c>
      <c r="T135" s="114">
        <f t="shared" si="44"/>
        <v>239.42</v>
      </c>
      <c r="U135" s="114">
        <f t="shared" si="44"/>
        <v>239.79</v>
      </c>
      <c r="V135" s="114">
        <f t="shared" si="44"/>
        <v>240.32</v>
      </c>
      <c r="W135" s="114">
        <f t="shared" si="44"/>
        <v>285.14000000000004</v>
      </c>
      <c r="X135" s="114">
        <f t="shared" si="44"/>
        <v>285.14000000000004</v>
      </c>
      <c r="Y135" s="114">
        <f>SUM(Y23,Y30,Y51:Y52,Y82,Y84:Y85,Y87,Y89,Y137:Y142,Y170,Y176,Y182,Y191,Y193,Y205,Y212,Y215:Y216,Y223,Y225,Y227,Y231:Y233,Y235:Y237,Y242,Y248:Y249,Y251:Y253,Y261,Y266)</f>
        <v>281.70000000000005</v>
      </c>
      <c r="Z135" s="114">
        <f>SUM(Z23,Z30,Z51:Z52,Z82,Z84:Z85,Z87,Z89,Z137:Z142,Z170,Z176,Z182,Z191,Z193,Z205,Z212,Z215:Z216,Z223,Z225,Z227,Z231:Z233,Z235:Z237,Z242,Z248:Z249,Z251:Z253,Z261,Z266)</f>
        <v>281.70000000000005</v>
      </c>
      <c r="AA135" s="114">
        <f t="shared" ref="AA135:AF135" si="45">SUM(AA26,AA32,AA45:AA46,AA82,AA84:AA85,AA87,AA89,AA137:AA142,AA177,AA183,AA189,AA198,AA200,AA212,AA219,AA222:AA223,AA230,AA232,AA234,AA238:AA240,AA242:AA244,AA249,AA255:AA256,AA258:AA260,AA161,AA166)</f>
        <v>285.14000000000004</v>
      </c>
      <c r="AB135" s="114">
        <f t="shared" si="45"/>
        <v>285.14000000000004</v>
      </c>
      <c r="AC135" s="114">
        <f t="shared" si="45"/>
        <v>285.14000000000004</v>
      </c>
      <c r="AD135" s="114">
        <f t="shared" si="45"/>
        <v>285.14000000000004</v>
      </c>
      <c r="AE135" s="114">
        <f t="shared" si="45"/>
        <v>285.14000000000004</v>
      </c>
      <c r="AF135" s="114">
        <f t="shared" si="45"/>
        <v>285.14000000000004</v>
      </c>
      <c r="AG135" s="127"/>
      <c r="AH135" s="46">
        <f t="shared" si="23"/>
        <v>335.34</v>
      </c>
      <c r="AI135" s="47">
        <f t="shared" si="24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3">
        <v>50</v>
      </c>
      <c r="C137" s="133">
        <v>50</v>
      </c>
      <c r="D137" s="132">
        <v>4.0999999999999996</v>
      </c>
      <c r="E137" s="132">
        <v>4.0999999999999996</v>
      </c>
      <c r="F137" s="132">
        <v>-6.2</v>
      </c>
      <c r="G137" s="133">
        <v>2.2999999999999998</v>
      </c>
      <c r="H137" s="133">
        <v>22.6</v>
      </c>
      <c r="I137" s="133">
        <v>36.9</v>
      </c>
      <c r="J137" s="133">
        <v>40.5</v>
      </c>
      <c r="K137" s="133">
        <v>47.4</v>
      </c>
      <c r="L137" s="133">
        <v>52.9</v>
      </c>
      <c r="M137" s="133">
        <v>55.2</v>
      </c>
      <c r="N137" s="133">
        <v>39.1</v>
      </c>
      <c r="O137" s="133">
        <v>42</v>
      </c>
      <c r="P137" s="133">
        <v>30</v>
      </c>
      <c r="Q137" s="133">
        <v>15.9</v>
      </c>
      <c r="R137" s="133">
        <v>10.9</v>
      </c>
      <c r="S137" s="133">
        <v>10.69</v>
      </c>
      <c r="T137" s="133">
        <v>13.8</v>
      </c>
      <c r="U137" s="133">
        <v>12.56</v>
      </c>
      <c r="V137" s="133">
        <v>17.78</v>
      </c>
      <c r="W137" s="133">
        <v>26</v>
      </c>
      <c r="X137" s="133">
        <v>26</v>
      </c>
      <c r="Y137" s="133">
        <v>26</v>
      </c>
      <c r="Z137" s="133">
        <v>26</v>
      </c>
      <c r="AA137" s="133">
        <v>26</v>
      </c>
      <c r="AB137" s="133">
        <v>26</v>
      </c>
      <c r="AC137" s="133">
        <v>26</v>
      </c>
      <c r="AD137" s="133">
        <v>26</v>
      </c>
      <c r="AE137" s="133">
        <v>26</v>
      </c>
      <c r="AF137" s="133">
        <v>26</v>
      </c>
      <c r="AG137" s="134">
        <v>75</v>
      </c>
      <c r="AH137" s="46">
        <f t="shared" si="23"/>
        <v>55.2</v>
      </c>
      <c r="AI137" s="47">
        <f t="shared" si="24"/>
        <v>-6.2</v>
      </c>
    </row>
    <row r="138" spans="1:35" x14ac:dyDescent="0.25">
      <c r="A138" s="135" t="s">
        <v>160</v>
      </c>
      <c r="B138" s="136">
        <v>0</v>
      </c>
      <c r="C138" s="136">
        <v>0</v>
      </c>
      <c r="D138" s="132">
        <v>0</v>
      </c>
      <c r="E138" s="132">
        <v>0</v>
      </c>
      <c r="F138" s="132">
        <v>0</v>
      </c>
      <c r="G138" s="136">
        <v>0</v>
      </c>
      <c r="H138" s="136">
        <v>0</v>
      </c>
      <c r="I138" s="136">
        <v>17.100000000000001</v>
      </c>
      <c r="J138" s="136">
        <v>22.4</v>
      </c>
      <c r="K138" s="136">
        <v>36</v>
      </c>
      <c r="L138" s="136">
        <v>40.6</v>
      </c>
      <c r="M138" s="136">
        <v>46.6</v>
      </c>
      <c r="N138" s="136">
        <v>24.2</v>
      </c>
      <c r="O138" s="136">
        <v>27.8</v>
      </c>
      <c r="P138" s="136">
        <v>28</v>
      </c>
      <c r="Q138" s="136">
        <v>-11.9</v>
      </c>
      <c r="R138" s="136">
        <v>-19</v>
      </c>
      <c r="S138" s="136">
        <v>-16.78</v>
      </c>
      <c r="T138" s="136">
        <v>-13.8</v>
      </c>
      <c r="U138" s="136">
        <v>-14.11</v>
      </c>
      <c r="V138" s="136">
        <v>-9.5</v>
      </c>
      <c r="W138" s="136">
        <v>9</v>
      </c>
      <c r="X138" s="136">
        <v>9</v>
      </c>
      <c r="Y138" s="136">
        <v>9</v>
      </c>
      <c r="Z138" s="136">
        <v>9</v>
      </c>
      <c r="AA138" s="136">
        <v>9</v>
      </c>
      <c r="AB138" s="136">
        <v>9</v>
      </c>
      <c r="AC138" s="136">
        <v>9</v>
      </c>
      <c r="AD138" s="136">
        <v>9</v>
      </c>
      <c r="AE138" s="136">
        <v>9</v>
      </c>
      <c r="AF138" s="136">
        <v>9</v>
      </c>
      <c r="AG138" s="134">
        <v>240</v>
      </c>
      <c r="AH138" s="46">
        <f t="shared" si="23"/>
        <v>46.6</v>
      </c>
      <c r="AI138" s="47">
        <f t="shared" si="24"/>
        <v>-19</v>
      </c>
    </row>
    <row r="139" spans="1:35" x14ac:dyDescent="0.25">
      <c r="A139" s="135" t="s">
        <v>161</v>
      </c>
      <c r="B139" s="136">
        <v>-39.200000000000003</v>
      </c>
      <c r="C139" s="136">
        <v>-39.200000000000003</v>
      </c>
      <c r="D139" s="132">
        <v>-22</v>
      </c>
      <c r="E139" s="132">
        <v>-22</v>
      </c>
      <c r="F139" s="132">
        <v>-15.4</v>
      </c>
      <c r="G139" s="136">
        <v>-11.8</v>
      </c>
      <c r="H139" s="136">
        <v>-11.5</v>
      </c>
      <c r="I139" s="136">
        <v>-13.7</v>
      </c>
      <c r="J139" s="136">
        <v>-0.3</v>
      </c>
      <c r="K139" s="136">
        <v>-2.2000000000000002</v>
      </c>
      <c r="L139" s="136">
        <v>3.3</v>
      </c>
      <c r="M139" s="136">
        <v>-1</v>
      </c>
      <c r="N139" s="136">
        <v>15.5</v>
      </c>
      <c r="O139" s="136">
        <v>10.5</v>
      </c>
      <c r="P139" s="136">
        <v>12</v>
      </c>
      <c r="Q139" s="136">
        <v>12</v>
      </c>
      <c r="R139" s="136">
        <v>16.8</v>
      </c>
      <c r="S139" s="136">
        <v>12.8</v>
      </c>
      <c r="T139" s="136">
        <v>6.8</v>
      </c>
      <c r="U139" s="136">
        <v>9.3000000000000007</v>
      </c>
      <c r="V139" s="136">
        <v>4.7</v>
      </c>
      <c r="W139" s="136">
        <v>-9.1</v>
      </c>
      <c r="X139" s="136">
        <v>-9.1</v>
      </c>
      <c r="Y139" s="136">
        <v>-9.1</v>
      </c>
      <c r="Z139" s="136">
        <v>-9.1</v>
      </c>
      <c r="AA139" s="136">
        <v>-9.1</v>
      </c>
      <c r="AB139" s="136">
        <v>-9.1</v>
      </c>
      <c r="AC139" s="136">
        <v>-9.1</v>
      </c>
      <c r="AD139" s="136">
        <v>-9.1</v>
      </c>
      <c r="AE139" s="136">
        <v>-9.1</v>
      </c>
      <c r="AF139" s="136">
        <v>-9.1</v>
      </c>
      <c r="AG139" s="134">
        <v>240</v>
      </c>
      <c r="AH139" s="46">
        <f t="shared" ref="AH139:AH145" si="46">MAX(B139:AF139)</f>
        <v>16.8</v>
      </c>
      <c r="AI139" s="47">
        <f t="shared" ref="AI139:AI145" si="47">MIN(B139:AF139)</f>
        <v>-39.200000000000003</v>
      </c>
    </row>
    <row r="140" spans="1:35" x14ac:dyDescent="0.25">
      <c r="A140" s="135" t="s">
        <v>162</v>
      </c>
      <c r="B140" s="137">
        <v>36.1</v>
      </c>
      <c r="C140" s="137">
        <v>36.1</v>
      </c>
      <c r="D140" s="132">
        <v>20</v>
      </c>
      <c r="E140" s="132">
        <v>20</v>
      </c>
      <c r="F140" s="132">
        <v>13.9</v>
      </c>
      <c r="G140" s="137">
        <v>11.1</v>
      </c>
      <c r="H140" s="137">
        <v>10.9</v>
      </c>
      <c r="I140" s="137">
        <v>12.1</v>
      </c>
      <c r="J140" s="137">
        <v>5</v>
      </c>
      <c r="K140" s="137">
        <v>3</v>
      </c>
      <c r="L140" s="137">
        <v>-3.9</v>
      </c>
      <c r="M140" s="137">
        <v>1.5</v>
      </c>
      <c r="N140" s="137">
        <v>-14.55</v>
      </c>
      <c r="O140" s="137">
        <v>-5.5</v>
      </c>
      <c r="P140" s="137">
        <v>-8</v>
      </c>
      <c r="Q140" s="137">
        <v>-11.5</v>
      </c>
      <c r="R140" s="137">
        <v>-16.100000000000001</v>
      </c>
      <c r="S140" s="137">
        <v>-7.8</v>
      </c>
      <c r="T140" s="137">
        <v>-0.3</v>
      </c>
      <c r="U140" s="137">
        <v>-0.5</v>
      </c>
      <c r="V140" s="137">
        <v>-3.5</v>
      </c>
      <c r="W140" s="137">
        <v>13</v>
      </c>
      <c r="X140" s="137">
        <v>13</v>
      </c>
      <c r="Y140" s="137">
        <v>13</v>
      </c>
      <c r="Z140" s="137">
        <v>13</v>
      </c>
      <c r="AA140" s="137">
        <v>13</v>
      </c>
      <c r="AB140" s="137">
        <v>13</v>
      </c>
      <c r="AC140" s="137">
        <v>13</v>
      </c>
      <c r="AD140" s="137">
        <v>13</v>
      </c>
      <c r="AE140" s="137">
        <v>13</v>
      </c>
      <c r="AF140" s="137">
        <v>13</v>
      </c>
      <c r="AG140" s="134"/>
      <c r="AH140" s="46">
        <f t="shared" si="46"/>
        <v>36.1</v>
      </c>
      <c r="AI140" s="47">
        <f t="shared" si="47"/>
        <v>-16.100000000000001</v>
      </c>
    </row>
    <row r="141" spans="1:35" x14ac:dyDescent="0.25">
      <c r="A141" s="135" t="s">
        <v>163</v>
      </c>
      <c r="B141" s="136">
        <v>13.9</v>
      </c>
      <c r="C141" s="136">
        <v>13.9</v>
      </c>
      <c r="D141" s="132">
        <v>15.4</v>
      </c>
      <c r="E141" s="132">
        <v>15.4</v>
      </c>
      <c r="F141" s="132">
        <v>14.7</v>
      </c>
      <c r="G141" s="136">
        <v>12.8</v>
      </c>
      <c r="H141" s="136">
        <v>11.7</v>
      </c>
      <c r="I141" s="136">
        <v>11.3</v>
      </c>
      <c r="J141" s="136">
        <v>11.1</v>
      </c>
      <c r="K141" s="136">
        <v>11</v>
      </c>
      <c r="L141" s="136">
        <v>10.6</v>
      </c>
      <c r="M141" s="136">
        <v>9</v>
      </c>
      <c r="N141" s="136">
        <v>8.8000000000000007</v>
      </c>
      <c r="O141" s="136">
        <v>8.5</v>
      </c>
      <c r="P141" s="136">
        <v>8.5</v>
      </c>
      <c r="Q141" s="136">
        <v>9.4</v>
      </c>
      <c r="R141" s="136">
        <v>9.1999999999999993</v>
      </c>
      <c r="S141" s="136">
        <v>22.2</v>
      </c>
      <c r="T141" s="136">
        <v>22.4</v>
      </c>
      <c r="U141" s="136">
        <v>22.8</v>
      </c>
      <c r="V141" s="136">
        <v>23</v>
      </c>
      <c r="W141" s="136">
        <v>23.6</v>
      </c>
      <c r="X141" s="136">
        <v>23.6</v>
      </c>
      <c r="Y141" s="136">
        <v>23.6</v>
      </c>
      <c r="Z141" s="136">
        <v>23.6</v>
      </c>
      <c r="AA141" s="136">
        <v>23.6</v>
      </c>
      <c r="AB141" s="136">
        <v>23.6</v>
      </c>
      <c r="AC141" s="136">
        <v>23.6</v>
      </c>
      <c r="AD141" s="136">
        <v>23.6</v>
      </c>
      <c r="AE141" s="136">
        <v>23.6</v>
      </c>
      <c r="AF141" s="136">
        <v>23.6</v>
      </c>
      <c r="AG141" s="134">
        <v>60</v>
      </c>
      <c r="AH141" s="46">
        <f t="shared" si="46"/>
        <v>23.6</v>
      </c>
      <c r="AI141" s="47">
        <f t="shared" si="47"/>
        <v>8.5</v>
      </c>
    </row>
    <row r="142" spans="1:35" x14ac:dyDescent="0.25">
      <c r="A142" s="135" t="s">
        <v>164</v>
      </c>
      <c r="B142" s="137">
        <v>-1.6</v>
      </c>
      <c r="C142" s="137">
        <v>-1.6</v>
      </c>
      <c r="D142" s="132">
        <v>-11</v>
      </c>
      <c r="E142" s="132">
        <v>-11</v>
      </c>
      <c r="F142" s="132">
        <v>-8.9</v>
      </c>
      <c r="G142" s="137">
        <v>3.1</v>
      </c>
      <c r="H142" s="137">
        <v>19.2</v>
      </c>
      <c r="I142" s="137">
        <v>44.9</v>
      </c>
      <c r="J142" s="137">
        <v>74.599999999999994</v>
      </c>
      <c r="K142" s="137">
        <v>97.2</v>
      </c>
      <c r="L142" s="137">
        <v>114.7</v>
      </c>
      <c r="M142" s="137">
        <v>119.6</v>
      </c>
      <c r="N142" s="137">
        <v>87</v>
      </c>
      <c r="O142" s="137">
        <v>80.5</v>
      </c>
      <c r="P142" s="137">
        <v>86</v>
      </c>
      <c r="Q142" s="137">
        <v>99.3</v>
      </c>
      <c r="R142" s="137">
        <v>95</v>
      </c>
      <c r="S142" s="137">
        <v>98.7</v>
      </c>
      <c r="T142" s="137">
        <v>102.5</v>
      </c>
      <c r="U142" s="137">
        <v>109.6</v>
      </c>
      <c r="V142" s="137">
        <v>115.2</v>
      </c>
      <c r="W142" s="137">
        <v>130</v>
      </c>
      <c r="X142" s="137">
        <v>130</v>
      </c>
      <c r="Y142" s="137">
        <v>130</v>
      </c>
      <c r="Z142" s="137">
        <v>130</v>
      </c>
      <c r="AA142" s="137">
        <v>130</v>
      </c>
      <c r="AB142" s="137">
        <v>130</v>
      </c>
      <c r="AC142" s="137">
        <v>130</v>
      </c>
      <c r="AD142" s="137">
        <v>130</v>
      </c>
      <c r="AE142" s="137">
        <v>130</v>
      </c>
      <c r="AF142" s="137">
        <v>130</v>
      </c>
      <c r="AG142" s="138">
        <v>120</v>
      </c>
      <c r="AH142" s="46">
        <f t="shared" si="46"/>
        <v>130</v>
      </c>
      <c r="AI142" s="47">
        <f t="shared" si="47"/>
        <v>-11</v>
      </c>
    </row>
    <row r="143" spans="1:35" x14ac:dyDescent="0.25">
      <c r="A143" s="135" t="s">
        <v>165</v>
      </c>
      <c r="B143" s="137">
        <v>34.6</v>
      </c>
      <c r="C143" s="137">
        <v>34.6</v>
      </c>
      <c r="D143" s="132">
        <v>28</v>
      </c>
      <c r="E143" s="132">
        <v>28</v>
      </c>
      <c r="F143" s="132">
        <v>28.7</v>
      </c>
      <c r="G143" s="137">
        <v>34.9</v>
      </c>
      <c r="H143" s="137">
        <v>43.2</v>
      </c>
      <c r="I143" s="137">
        <v>56.3</v>
      </c>
      <c r="J143" s="137">
        <v>70.3</v>
      </c>
      <c r="K143" s="137">
        <v>81.2</v>
      </c>
      <c r="L143" s="137">
        <v>89.2</v>
      </c>
      <c r="M143" s="137">
        <v>90.1</v>
      </c>
      <c r="N143" s="137">
        <v>75</v>
      </c>
      <c r="O143" s="137">
        <v>71</v>
      </c>
      <c r="P143" s="137">
        <v>85</v>
      </c>
      <c r="Q143" s="137">
        <v>79.900000000000006</v>
      </c>
      <c r="R143" s="137">
        <v>77</v>
      </c>
      <c r="S143" s="137">
        <v>77.7</v>
      </c>
      <c r="T143" s="137">
        <v>82.5</v>
      </c>
      <c r="U143" s="137">
        <v>86</v>
      </c>
      <c r="V143" s="137">
        <v>88.5</v>
      </c>
      <c r="W143" s="137">
        <v>95.4</v>
      </c>
      <c r="X143" s="137">
        <v>95.4</v>
      </c>
      <c r="Y143" s="137">
        <v>95.4</v>
      </c>
      <c r="Z143" s="137">
        <v>95.4</v>
      </c>
      <c r="AA143" s="137">
        <v>95.4</v>
      </c>
      <c r="AB143" s="137">
        <v>95.4</v>
      </c>
      <c r="AC143" s="137">
        <v>95.4</v>
      </c>
      <c r="AD143" s="137">
        <v>95.4</v>
      </c>
      <c r="AE143" s="137">
        <v>95.4</v>
      </c>
      <c r="AF143" s="137">
        <v>95.4</v>
      </c>
      <c r="AG143" s="138"/>
      <c r="AH143" s="46">
        <f t="shared" si="46"/>
        <v>95.4</v>
      </c>
      <c r="AI143" s="47">
        <f t="shared" si="47"/>
        <v>28</v>
      </c>
    </row>
    <row r="144" spans="1:35" x14ac:dyDescent="0.25">
      <c r="A144" s="135" t="s">
        <v>166</v>
      </c>
      <c r="B144" s="137">
        <v>-19.399999999999999</v>
      </c>
      <c r="C144" s="137">
        <v>-19.399999999999999</v>
      </c>
      <c r="D144" s="132">
        <v>1</v>
      </c>
      <c r="E144" s="132">
        <v>1</v>
      </c>
      <c r="F144" s="132">
        <v>-14.1</v>
      </c>
      <c r="G144" s="137">
        <v>-18</v>
      </c>
      <c r="H144" s="137">
        <v>-22.9</v>
      </c>
      <c r="I144" s="137">
        <v>-31.4</v>
      </c>
      <c r="J144" s="137">
        <v>-40</v>
      </c>
      <c r="K144" s="137">
        <v>-47.1</v>
      </c>
      <c r="L144" s="137">
        <v>-51</v>
      </c>
      <c r="M144" s="137">
        <v>-50.2</v>
      </c>
      <c r="N144" s="137">
        <v>-10</v>
      </c>
      <c r="O144" s="137">
        <v>-10.8</v>
      </c>
      <c r="P144" s="137">
        <v>6</v>
      </c>
      <c r="Q144" s="137">
        <v>7.1</v>
      </c>
      <c r="R144" s="137">
        <v>5.2</v>
      </c>
      <c r="S144" s="137">
        <v>-11.8</v>
      </c>
      <c r="T144" s="137">
        <v>-11.7</v>
      </c>
      <c r="U144" s="137">
        <v>-12.5</v>
      </c>
      <c r="V144" s="137">
        <v>-12.4</v>
      </c>
      <c r="W144" s="137">
        <v>-13</v>
      </c>
      <c r="X144" s="137">
        <v>-13</v>
      </c>
      <c r="Y144" s="137">
        <v>-13</v>
      </c>
      <c r="Z144" s="137">
        <v>-13</v>
      </c>
      <c r="AA144" s="137">
        <v>-13</v>
      </c>
      <c r="AB144" s="137">
        <v>-13</v>
      </c>
      <c r="AC144" s="137">
        <v>-13</v>
      </c>
      <c r="AD144" s="137">
        <v>-13</v>
      </c>
      <c r="AE144" s="137">
        <v>-13</v>
      </c>
      <c r="AF144" s="137">
        <v>-13</v>
      </c>
      <c r="AG144" s="138"/>
      <c r="AH144" s="46">
        <f t="shared" si="46"/>
        <v>7.1</v>
      </c>
      <c r="AI144" s="47">
        <f t="shared" si="47"/>
        <v>-51</v>
      </c>
    </row>
    <row r="145" spans="1:37" x14ac:dyDescent="0.25">
      <c r="A145" s="135" t="s">
        <v>167</v>
      </c>
      <c r="B145" s="137">
        <v>-35</v>
      </c>
      <c r="C145" s="137">
        <v>-35</v>
      </c>
      <c r="D145" s="132">
        <v>-106</v>
      </c>
      <c r="E145" s="132">
        <v>-106</v>
      </c>
      <c r="F145" s="132">
        <v>-149.1</v>
      </c>
      <c r="G145" s="137">
        <v>-153</v>
      </c>
      <c r="H145" s="137">
        <v>-130.1</v>
      </c>
      <c r="I145" s="137">
        <v>-96.9</v>
      </c>
      <c r="J145" s="137">
        <v>-101.9</v>
      </c>
      <c r="K145" s="137">
        <v>-118.4</v>
      </c>
      <c r="L145" s="137">
        <v>-118.1</v>
      </c>
      <c r="M145" s="137">
        <v>-35.6</v>
      </c>
      <c r="N145" s="137">
        <v>-38.1</v>
      </c>
      <c r="O145" s="137">
        <v>-39.6</v>
      </c>
      <c r="P145" s="137">
        <v>-40</v>
      </c>
      <c r="Q145" s="137">
        <v>-43.6</v>
      </c>
      <c r="R145" s="137">
        <v>-41</v>
      </c>
      <c r="S145" s="137">
        <v>-210.5</v>
      </c>
      <c r="T145" s="137">
        <v>-196.3</v>
      </c>
      <c r="U145" s="137">
        <v>-195.9</v>
      </c>
      <c r="V145" s="137">
        <v>-181.36</v>
      </c>
      <c r="W145" s="137">
        <v>-41</v>
      </c>
      <c r="X145" s="137">
        <v>-41</v>
      </c>
      <c r="Y145" s="137">
        <v>-41</v>
      </c>
      <c r="Z145" s="137">
        <v>-41</v>
      </c>
      <c r="AA145" s="137">
        <v>-41</v>
      </c>
      <c r="AB145" s="137">
        <v>-41</v>
      </c>
      <c r="AC145" s="137">
        <v>-41</v>
      </c>
      <c r="AD145" s="137">
        <v>-41</v>
      </c>
      <c r="AE145" s="137">
        <v>-41</v>
      </c>
      <c r="AF145" s="137">
        <v>-41</v>
      </c>
      <c r="AG145" s="138"/>
      <c r="AH145" s="46">
        <f t="shared" si="46"/>
        <v>-35</v>
      </c>
      <c r="AI145" s="47">
        <f t="shared" si="47"/>
        <v>-210.5</v>
      </c>
    </row>
    <row r="146" spans="1:37" x14ac:dyDescent="0.25">
      <c r="A146" s="135" t="s">
        <v>168</v>
      </c>
      <c r="B146" s="137">
        <v>-86.9</v>
      </c>
      <c r="C146" s="137">
        <v>-86.9</v>
      </c>
      <c r="D146" s="132">
        <v>21.6</v>
      </c>
      <c r="E146" s="132">
        <v>21.6</v>
      </c>
      <c r="F146" s="132">
        <v>-68.599999999999994</v>
      </c>
      <c r="G146" s="137">
        <v>-101</v>
      </c>
      <c r="H146" s="137">
        <v>-111.7</v>
      </c>
      <c r="I146" s="137">
        <v>-97.1</v>
      </c>
      <c r="J146" s="137">
        <v>-207</v>
      </c>
      <c r="K146" s="137">
        <v>-223.9</v>
      </c>
      <c r="L146" s="137">
        <v>-201.2</v>
      </c>
      <c r="M146" s="137">
        <v>-197.5</v>
      </c>
      <c r="N146" s="137">
        <v>-33.1</v>
      </c>
      <c r="O146" s="137">
        <v>-65</v>
      </c>
      <c r="P146" s="137">
        <v>-50</v>
      </c>
      <c r="Q146" s="137">
        <v>-2.2000000000000002</v>
      </c>
      <c r="R146" s="137">
        <v>-5.5</v>
      </c>
      <c r="S146" s="137">
        <v>-8.6</v>
      </c>
      <c r="T146" s="137">
        <v>-4.5</v>
      </c>
      <c r="U146" s="137">
        <v>-11.2</v>
      </c>
      <c r="V146" s="137">
        <v>-4.3</v>
      </c>
      <c r="W146" s="137">
        <v>-80</v>
      </c>
      <c r="X146" s="137">
        <v>-80</v>
      </c>
      <c r="Y146" s="137">
        <v>-80</v>
      </c>
      <c r="Z146" s="137">
        <v>-80</v>
      </c>
      <c r="AA146" s="137">
        <v>-80</v>
      </c>
      <c r="AB146" s="137">
        <v>-80</v>
      </c>
      <c r="AC146" s="137">
        <v>-80</v>
      </c>
      <c r="AD146" s="137">
        <v>-80</v>
      </c>
      <c r="AE146" s="137">
        <v>-80</v>
      </c>
      <c r="AF146" s="137">
        <v>-80</v>
      </c>
      <c r="AG146" s="138"/>
      <c r="AH146" s="46">
        <f t="shared" ref="AH146:AH158" si="48">MAX(B146:AF146)</f>
        <v>21.6</v>
      </c>
      <c r="AI146" s="47">
        <f t="shared" ref="AI146:AI158" si="49">MIN(B146:AF146)</f>
        <v>-223.9</v>
      </c>
    </row>
    <row r="147" spans="1:37" x14ac:dyDescent="0.25">
      <c r="A147" s="135" t="s">
        <v>169</v>
      </c>
      <c r="B147" s="137">
        <v>78.099999999999994</v>
      </c>
      <c r="C147" s="137">
        <v>78.099999999999994</v>
      </c>
      <c r="D147" s="132">
        <v>76</v>
      </c>
      <c r="E147" s="132">
        <v>76</v>
      </c>
      <c r="F147" s="132">
        <v>65</v>
      </c>
      <c r="G147" s="137">
        <v>64.3</v>
      </c>
      <c r="H147" s="137">
        <v>53.2</v>
      </c>
      <c r="I147" s="137">
        <v>41</v>
      </c>
      <c r="J147" s="137">
        <v>26.6</v>
      </c>
      <c r="K147" s="137">
        <v>22.2</v>
      </c>
      <c r="L147" s="137">
        <v>14.1</v>
      </c>
      <c r="M147" s="137">
        <v>7.2</v>
      </c>
      <c r="N147" s="137">
        <v>32.1</v>
      </c>
      <c r="O147" s="137">
        <v>13.1</v>
      </c>
      <c r="P147" s="137">
        <v>20</v>
      </c>
      <c r="Q147" s="137">
        <v>35.6</v>
      </c>
      <c r="R147" s="137">
        <v>31.5</v>
      </c>
      <c r="S147" s="137">
        <v>30</v>
      </c>
      <c r="T147" s="137">
        <v>24</v>
      </c>
      <c r="U147" s="137">
        <v>15.3</v>
      </c>
      <c r="V147" s="137">
        <v>15.9</v>
      </c>
      <c r="W147" s="137">
        <v>7.3</v>
      </c>
      <c r="X147" s="137">
        <v>7.3</v>
      </c>
      <c r="Y147" s="137">
        <v>7.3</v>
      </c>
      <c r="Z147" s="137">
        <v>7.3</v>
      </c>
      <c r="AA147" s="137">
        <v>7.3</v>
      </c>
      <c r="AB147" s="137">
        <v>7.3</v>
      </c>
      <c r="AC147" s="137">
        <v>7.3</v>
      </c>
      <c r="AD147" s="137">
        <v>7.3</v>
      </c>
      <c r="AE147" s="137">
        <v>7.3</v>
      </c>
      <c r="AF147" s="137">
        <v>7.3</v>
      </c>
      <c r="AG147" s="138"/>
      <c r="AH147" s="46">
        <f t="shared" si="48"/>
        <v>78.099999999999994</v>
      </c>
      <c r="AI147" s="47">
        <f t="shared" si="49"/>
        <v>7.2</v>
      </c>
    </row>
    <row r="148" spans="1:37" x14ac:dyDescent="0.25">
      <c r="A148" s="135" t="s">
        <v>170</v>
      </c>
      <c r="B148" s="137">
        <v>24.9</v>
      </c>
      <c r="C148" s="137">
        <v>24.9</v>
      </c>
      <c r="D148" s="132">
        <v>16.899999999999999</v>
      </c>
      <c r="E148" s="132">
        <v>16.899999999999999</v>
      </c>
      <c r="F148" s="132">
        <v>20.399999999999999</v>
      </c>
      <c r="G148" s="137">
        <v>17.3</v>
      </c>
      <c r="H148" s="137">
        <v>8.8000000000000007</v>
      </c>
      <c r="I148" s="137">
        <v>17.8</v>
      </c>
      <c r="J148" s="137">
        <v>18.5</v>
      </c>
      <c r="K148" s="137">
        <v>17.8</v>
      </c>
      <c r="L148" s="137">
        <v>14.6</v>
      </c>
      <c r="M148" s="137">
        <v>15.3</v>
      </c>
      <c r="N148" s="137">
        <v>20.5</v>
      </c>
      <c r="O148" s="137">
        <v>21.5</v>
      </c>
      <c r="P148" s="137">
        <v>20</v>
      </c>
      <c r="Q148" s="137">
        <v>20.6</v>
      </c>
      <c r="R148" s="137">
        <v>16.100000000000001</v>
      </c>
      <c r="S148" s="137">
        <v>14.2</v>
      </c>
      <c r="T148" s="137">
        <v>14.8</v>
      </c>
      <c r="U148" s="137">
        <v>11.5</v>
      </c>
      <c r="V148" s="137">
        <v>11</v>
      </c>
      <c r="W148" s="137">
        <v>7</v>
      </c>
      <c r="X148" s="137">
        <v>7</v>
      </c>
      <c r="Y148" s="137">
        <v>7</v>
      </c>
      <c r="Z148" s="137">
        <v>7</v>
      </c>
      <c r="AA148" s="137">
        <v>7</v>
      </c>
      <c r="AB148" s="137">
        <v>7</v>
      </c>
      <c r="AC148" s="137">
        <v>7</v>
      </c>
      <c r="AD148" s="137">
        <v>7</v>
      </c>
      <c r="AE148" s="137">
        <v>7</v>
      </c>
      <c r="AF148" s="137">
        <v>7</v>
      </c>
      <c r="AG148" s="134"/>
      <c r="AH148" s="46">
        <f t="shared" si="48"/>
        <v>24.9</v>
      </c>
      <c r="AI148" s="47">
        <f t="shared" si="49"/>
        <v>7</v>
      </c>
    </row>
    <row r="149" spans="1:37" x14ac:dyDescent="0.25">
      <c r="A149" s="135" t="s">
        <v>171</v>
      </c>
      <c r="B149" s="122">
        <v>112.2</v>
      </c>
      <c r="C149" s="122">
        <v>112.2</v>
      </c>
      <c r="D149" s="132">
        <v>110</v>
      </c>
      <c r="E149" s="132">
        <v>110</v>
      </c>
      <c r="F149" s="132">
        <f>55+55</f>
        <v>110</v>
      </c>
      <c r="G149" s="122">
        <v>110.4</v>
      </c>
      <c r="H149" s="122">
        <v>111.4</v>
      </c>
      <c r="I149" s="122">
        <v>113</v>
      </c>
      <c r="J149" s="122">
        <f>56.2*2</f>
        <v>112.4</v>
      </c>
      <c r="K149" s="122">
        <f>55.9*2</f>
        <v>111.8</v>
      </c>
      <c r="L149" s="122">
        <v>112</v>
      </c>
      <c r="M149" s="122">
        <f>55.9*2</f>
        <v>111.8</v>
      </c>
      <c r="N149" s="122">
        <v>55.6</v>
      </c>
      <c r="O149" s="122">
        <v>55.5</v>
      </c>
      <c r="P149" s="122">
        <v>55</v>
      </c>
      <c r="Q149" s="122">
        <v>56.6</v>
      </c>
      <c r="R149" s="122">
        <v>57.5</v>
      </c>
      <c r="S149" s="122">
        <f>55+61</f>
        <v>116</v>
      </c>
      <c r="T149" s="122">
        <f>57.7+60</f>
        <v>117.7</v>
      </c>
      <c r="U149" s="122">
        <v>115.5</v>
      </c>
      <c r="V149" s="122">
        <f>57.5+58</f>
        <v>115.5</v>
      </c>
      <c r="W149" s="122">
        <v>57.2</v>
      </c>
      <c r="X149" s="122">
        <v>57.2</v>
      </c>
      <c r="Y149" s="122">
        <v>57.2</v>
      </c>
      <c r="Z149" s="122">
        <v>57.2</v>
      </c>
      <c r="AA149" s="122">
        <v>57.2</v>
      </c>
      <c r="AB149" s="122">
        <v>57.2</v>
      </c>
      <c r="AC149" s="122">
        <v>57.2</v>
      </c>
      <c r="AD149" s="122">
        <v>57.2</v>
      </c>
      <c r="AE149" s="122">
        <v>57.2</v>
      </c>
      <c r="AF149" s="122">
        <v>57.2</v>
      </c>
      <c r="AG149" s="134"/>
      <c r="AH149" s="46">
        <f t="shared" si="48"/>
        <v>117.7</v>
      </c>
      <c r="AI149" s="47">
        <f t="shared" si="49"/>
        <v>55</v>
      </c>
    </row>
    <row r="150" spans="1:37" x14ac:dyDescent="0.25">
      <c r="A150" s="135" t="s">
        <v>172</v>
      </c>
      <c r="B150" s="122">
        <v>22.9</v>
      </c>
      <c r="C150" s="122">
        <v>22.9</v>
      </c>
      <c r="D150" s="132">
        <v>20.6</v>
      </c>
      <c r="E150" s="132">
        <v>20.6</v>
      </c>
      <c r="F150" s="132">
        <v>18</v>
      </c>
      <c r="G150" s="122">
        <v>17.8</v>
      </c>
      <c r="H150" s="122">
        <v>17.3</v>
      </c>
      <c r="I150" s="122">
        <v>16.5</v>
      </c>
      <c r="J150" s="122">
        <v>15.6</v>
      </c>
      <c r="K150" s="122">
        <v>15.55</v>
      </c>
      <c r="L150" s="122">
        <v>17.600000000000001</v>
      </c>
      <c r="M150" s="122">
        <f>8.7*2</f>
        <v>17.399999999999999</v>
      </c>
      <c r="N150" s="122">
        <v>19.5</v>
      </c>
      <c r="O150" s="122">
        <v>19.350000000000001</v>
      </c>
      <c r="P150" s="122">
        <v>20</v>
      </c>
      <c r="Q150" s="122">
        <v>20.5</v>
      </c>
      <c r="R150" s="122">
        <v>19.3</v>
      </c>
      <c r="S150" s="122">
        <v>18.5</v>
      </c>
      <c r="T150" s="122">
        <v>18</v>
      </c>
      <c r="U150" s="122">
        <v>15.2</v>
      </c>
      <c r="V150" s="122">
        <v>15.2</v>
      </c>
      <c r="W150" s="122">
        <v>14</v>
      </c>
      <c r="X150" s="122">
        <v>14</v>
      </c>
      <c r="Y150" s="122">
        <v>14</v>
      </c>
      <c r="Z150" s="122">
        <v>14</v>
      </c>
      <c r="AA150" s="122">
        <v>14</v>
      </c>
      <c r="AB150" s="122">
        <v>14</v>
      </c>
      <c r="AC150" s="122">
        <v>14</v>
      </c>
      <c r="AD150" s="122">
        <v>14</v>
      </c>
      <c r="AE150" s="122">
        <v>14</v>
      </c>
      <c r="AF150" s="122">
        <v>14</v>
      </c>
      <c r="AG150" s="134"/>
      <c r="AH150" s="46">
        <f t="shared" si="48"/>
        <v>22.9</v>
      </c>
      <c r="AI150" s="47">
        <f t="shared" si="49"/>
        <v>14</v>
      </c>
    </row>
    <row r="151" spans="1:37" ht="15.75" thickBot="1" x14ac:dyDescent="0.3">
      <c r="A151" s="139" t="s">
        <v>173</v>
      </c>
      <c r="B151" s="122">
        <v>6.6</v>
      </c>
      <c r="C151" s="122">
        <v>6.6</v>
      </c>
      <c r="D151" s="132">
        <v>7.3</v>
      </c>
      <c r="E151" s="132">
        <v>7.3</v>
      </c>
      <c r="F151" s="132">
        <v>7</v>
      </c>
      <c r="G151" s="122">
        <v>6.2</v>
      </c>
      <c r="H151" s="122">
        <v>6.22</v>
      </c>
      <c r="I151" s="122">
        <v>5.0999999999999996</v>
      </c>
      <c r="J151" s="122">
        <v>4.2</v>
      </c>
      <c r="K151" s="122">
        <v>7.2</v>
      </c>
      <c r="L151" s="122">
        <v>4.4000000000000004</v>
      </c>
      <c r="M151" s="122">
        <v>4.0999999999999996</v>
      </c>
      <c r="N151" s="122">
        <v>13.6</v>
      </c>
      <c r="O151" s="122">
        <v>19.5</v>
      </c>
      <c r="P151" s="122">
        <v>20</v>
      </c>
      <c r="Q151" s="122">
        <v>21.8</v>
      </c>
      <c r="R151" s="122">
        <v>21.1</v>
      </c>
      <c r="S151" s="122">
        <v>17.63</v>
      </c>
      <c r="T151" s="122">
        <v>13.5</v>
      </c>
      <c r="U151" s="122">
        <v>9.9</v>
      </c>
      <c r="V151" s="122">
        <v>9.9</v>
      </c>
      <c r="W151" s="122">
        <v>2.5</v>
      </c>
      <c r="X151" s="122">
        <v>2.5</v>
      </c>
      <c r="Y151" s="122">
        <v>2.5</v>
      </c>
      <c r="Z151" s="122">
        <v>2.5</v>
      </c>
      <c r="AA151" s="122">
        <v>2.5</v>
      </c>
      <c r="AB151" s="122">
        <v>2.5</v>
      </c>
      <c r="AC151" s="122">
        <v>2.5</v>
      </c>
      <c r="AD151" s="122">
        <v>2.5</v>
      </c>
      <c r="AE151" s="122">
        <v>2.5</v>
      </c>
      <c r="AF151" s="122">
        <v>2.5</v>
      </c>
      <c r="AG151" s="134"/>
      <c r="AH151" s="46">
        <f t="shared" si="48"/>
        <v>21.8</v>
      </c>
      <c r="AI151" s="47">
        <f t="shared" si="49"/>
        <v>2.5</v>
      </c>
    </row>
    <row r="152" spans="1:37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8"/>
        <v>0</v>
      </c>
      <c r="AI152" s="47">
        <f t="shared" si="49"/>
        <v>0</v>
      </c>
    </row>
    <row r="153" spans="1:37" x14ac:dyDescent="0.25">
      <c r="A153" s="144" t="s">
        <v>175</v>
      </c>
      <c r="B153" s="145"/>
      <c r="C153" s="146"/>
      <c r="D153" s="146"/>
      <c r="E153" s="146"/>
      <c r="F153" s="146">
        <v>1986.2</v>
      </c>
      <c r="G153" s="146"/>
      <c r="H153" s="146"/>
      <c r="I153" s="146"/>
      <c r="J153" s="146"/>
      <c r="K153" s="146">
        <v>1984.97</v>
      </c>
      <c r="L153" s="146"/>
      <c r="M153" s="146"/>
      <c r="N153" s="146"/>
      <c r="O153" s="146"/>
      <c r="P153" s="146"/>
      <c r="Q153" s="146"/>
      <c r="R153" s="146"/>
      <c r="S153" s="146">
        <v>1984.9</v>
      </c>
      <c r="T153" s="146"/>
      <c r="U153" s="146">
        <v>1985.5</v>
      </c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48"/>
        <v>1986.2</v>
      </c>
      <c r="AI153" s="47">
        <f t="shared" si="49"/>
        <v>1984.9</v>
      </c>
    </row>
    <row r="154" spans="1:37" x14ac:dyDescent="0.25">
      <c r="A154" s="135" t="s">
        <v>176</v>
      </c>
      <c r="B154" s="149"/>
      <c r="C154" s="150"/>
      <c r="D154" s="150"/>
      <c r="E154" s="150"/>
      <c r="F154" s="150">
        <v>522.88</v>
      </c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>
        <v>522.41999999999996</v>
      </c>
      <c r="T154" s="150"/>
      <c r="U154" s="150">
        <v>523.05999999999995</v>
      </c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48"/>
        <v>523.05999999999995</v>
      </c>
      <c r="AI154" s="47">
        <f t="shared" si="49"/>
        <v>522.41999999999996</v>
      </c>
      <c r="AK154" s="49"/>
    </row>
    <row r="155" spans="1:37" x14ac:dyDescent="0.25">
      <c r="A155" s="135" t="s">
        <v>177</v>
      </c>
      <c r="B155" s="149"/>
      <c r="C155" s="150"/>
      <c r="D155" s="150"/>
      <c r="E155" s="150"/>
      <c r="F155" s="150">
        <v>624.36</v>
      </c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>
        <v>624.33000000000004</v>
      </c>
      <c r="T155" s="150"/>
      <c r="U155" s="150">
        <v>625</v>
      </c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48"/>
        <v>625</v>
      </c>
      <c r="AI155" s="47">
        <f t="shared" si="49"/>
        <v>624.33000000000004</v>
      </c>
      <c r="AK155" s="49"/>
    </row>
    <row r="156" spans="1:37" x14ac:dyDescent="0.25">
      <c r="A156" s="135" t="s">
        <v>178</v>
      </c>
      <c r="B156" s="149"/>
      <c r="C156" s="150"/>
      <c r="D156" s="150"/>
      <c r="E156" s="150"/>
      <c r="F156" s="150">
        <v>336.66</v>
      </c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>
        <v>335.42</v>
      </c>
      <c r="T156" s="150"/>
      <c r="U156" s="150">
        <v>335.5</v>
      </c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48"/>
        <v>336.66</v>
      </c>
      <c r="AI156" s="47">
        <f t="shared" si="49"/>
        <v>335.42</v>
      </c>
      <c r="AK156" s="49"/>
    </row>
    <row r="157" spans="1:37" x14ac:dyDescent="0.25">
      <c r="A157" s="135" t="s">
        <v>179</v>
      </c>
      <c r="B157" s="149"/>
      <c r="C157" s="150"/>
      <c r="D157" s="150"/>
      <c r="E157" s="150"/>
      <c r="F157" s="150">
        <v>885.2</v>
      </c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>
        <v>886.5</v>
      </c>
      <c r="T157" s="150"/>
      <c r="U157" s="150">
        <v>887.5</v>
      </c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48"/>
        <v>887.5</v>
      </c>
      <c r="AI157" s="47">
        <f t="shared" si="49"/>
        <v>885.2</v>
      </c>
      <c r="AK157" s="49"/>
    </row>
    <row r="158" spans="1:37" x14ac:dyDescent="0.25">
      <c r="A158" s="152" t="s">
        <v>180</v>
      </c>
      <c r="B158" s="153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48"/>
        <v>0</v>
      </c>
      <c r="AI158" s="47">
        <f t="shared" si="49"/>
        <v>0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R166" si="50">B161</f>
        <v>0.3</v>
      </c>
      <c r="D161" s="161">
        <f t="shared" si="50"/>
        <v>0.3</v>
      </c>
      <c r="E161" s="161">
        <f t="shared" si="50"/>
        <v>0.3</v>
      </c>
      <c r="F161" s="161">
        <f t="shared" si="50"/>
        <v>0.3</v>
      </c>
      <c r="G161" s="161">
        <f t="shared" si="50"/>
        <v>0.3</v>
      </c>
      <c r="H161" s="161">
        <f t="shared" si="50"/>
        <v>0.3</v>
      </c>
      <c r="I161" s="161">
        <f t="shared" si="50"/>
        <v>0.3</v>
      </c>
      <c r="J161" s="161">
        <f t="shared" si="50"/>
        <v>0.3</v>
      </c>
      <c r="K161" s="161">
        <f t="shared" si="50"/>
        <v>0.3</v>
      </c>
      <c r="L161" s="161">
        <f t="shared" si="50"/>
        <v>0.3</v>
      </c>
      <c r="M161" s="161">
        <f t="shared" si="50"/>
        <v>0.3</v>
      </c>
      <c r="N161" s="161">
        <f t="shared" si="50"/>
        <v>0.3</v>
      </c>
      <c r="O161" s="161">
        <f t="shared" si="50"/>
        <v>0.3</v>
      </c>
      <c r="P161" s="161">
        <f t="shared" si="50"/>
        <v>0.3</v>
      </c>
      <c r="Q161" s="161">
        <f t="shared" si="50"/>
        <v>0.3</v>
      </c>
      <c r="R161" s="161">
        <f t="shared" si="50"/>
        <v>0.3</v>
      </c>
      <c r="S161" s="161">
        <f t="shared" ref="S161:AF166" si="51">R161</f>
        <v>0.3</v>
      </c>
      <c r="T161" s="161">
        <f t="shared" si="51"/>
        <v>0.3</v>
      </c>
      <c r="U161" s="161">
        <f t="shared" si="51"/>
        <v>0.3</v>
      </c>
      <c r="V161" s="161">
        <f t="shared" si="51"/>
        <v>0.3</v>
      </c>
      <c r="W161" s="161">
        <f t="shared" si="51"/>
        <v>0.3</v>
      </c>
      <c r="X161" s="161">
        <f t="shared" si="51"/>
        <v>0.3</v>
      </c>
      <c r="Y161" s="161">
        <f t="shared" si="51"/>
        <v>0.3</v>
      </c>
      <c r="Z161" s="161">
        <f t="shared" si="51"/>
        <v>0.3</v>
      </c>
      <c r="AA161" s="161">
        <f t="shared" si="51"/>
        <v>0.3</v>
      </c>
      <c r="AB161" s="161">
        <f t="shared" si="51"/>
        <v>0.3</v>
      </c>
      <c r="AC161" s="161">
        <f t="shared" si="51"/>
        <v>0.3</v>
      </c>
      <c r="AD161" s="161">
        <f t="shared" si="51"/>
        <v>0.3</v>
      </c>
      <c r="AE161" s="161">
        <f t="shared" si="51"/>
        <v>0.3</v>
      </c>
      <c r="AF161" s="161">
        <f t="shared" si="51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50"/>
        <v>0.4</v>
      </c>
      <c r="D162" s="163">
        <f t="shared" si="50"/>
        <v>0.4</v>
      </c>
      <c r="E162" s="163">
        <f t="shared" si="50"/>
        <v>0.4</v>
      </c>
      <c r="F162" s="163">
        <f t="shared" si="50"/>
        <v>0.4</v>
      </c>
      <c r="G162" s="163">
        <f t="shared" si="50"/>
        <v>0.4</v>
      </c>
      <c r="H162" s="163">
        <f t="shared" si="50"/>
        <v>0.4</v>
      </c>
      <c r="I162" s="163">
        <f t="shared" si="50"/>
        <v>0.4</v>
      </c>
      <c r="J162" s="163">
        <f t="shared" si="50"/>
        <v>0.4</v>
      </c>
      <c r="K162" s="163">
        <f t="shared" si="50"/>
        <v>0.4</v>
      </c>
      <c r="L162" s="163">
        <f t="shared" si="50"/>
        <v>0.4</v>
      </c>
      <c r="M162" s="163">
        <f t="shared" si="50"/>
        <v>0.4</v>
      </c>
      <c r="N162" s="163">
        <f t="shared" si="50"/>
        <v>0.4</v>
      </c>
      <c r="O162" s="163">
        <f t="shared" si="50"/>
        <v>0.4</v>
      </c>
      <c r="P162" s="163">
        <f t="shared" si="50"/>
        <v>0.4</v>
      </c>
      <c r="Q162" s="163">
        <f t="shared" si="50"/>
        <v>0.4</v>
      </c>
      <c r="R162" s="163">
        <f t="shared" si="50"/>
        <v>0.4</v>
      </c>
      <c r="S162" s="163">
        <f t="shared" si="51"/>
        <v>0.4</v>
      </c>
      <c r="T162" s="163">
        <f t="shared" si="51"/>
        <v>0.4</v>
      </c>
      <c r="U162" s="163">
        <f t="shared" si="51"/>
        <v>0.4</v>
      </c>
      <c r="V162" s="163">
        <f t="shared" si="51"/>
        <v>0.4</v>
      </c>
      <c r="W162" s="163">
        <f t="shared" si="51"/>
        <v>0.4</v>
      </c>
      <c r="X162" s="163">
        <f t="shared" si="51"/>
        <v>0.4</v>
      </c>
      <c r="Y162" s="163">
        <f t="shared" si="51"/>
        <v>0.4</v>
      </c>
      <c r="Z162" s="163">
        <f t="shared" si="51"/>
        <v>0.4</v>
      </c>
      <c r="AA162" s="163">
        <f t="shared" si="51"/>
        <v>0.4</v>
      </c>
      <c r="AB162" s="163">
        <f t="shared" si="51"/>
        <v>0.4</v>
      </c>
      <c r="AC162" s="163">
        <f t="shared" si="51"/>
        <v>0.4</v>
      </c>
      <c r="AD162" s="163">
        <f t="shared" si="51"/>
        <v>0.4</v>
      </c>
      <c r="AE162" s="163">
        <f t="shared" si="51"/>
        <v>0.4</v>
      </c>
      <c r="AF162" s="163">
        <f t="shared" si="51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50"/>
        <v>1.5</v>
      </c>
      <c r="D163" s="163">
        <f t="shared" si="50"/>
        <v>1.5</v>
      </c>
      <c r="E163" s="163">
        <f t="shared" si="50"/>
        <v>1.5</v>
      </c>
      <c r="F163" s="163">
        <f t="shared" si="50"/>
        <v>1.5</v>
      </c>
      <c r="G163" s="163">
        <f t="shared" si="50"/>
        <v>1.5</v>
      </c>
      <c r="H163" s="163">
        <f t="shared" si="50"/>
        <v>1.5</v>
      </c>
      <c r="I163" s="163">
        <f t="shared" si="50"/>
        <v>1.5</v>
      </c>
      <c r="J163" s="163">
        <f t="shared" si="50"/>
        <v>1.5</v>
      </c>
      <c r="K163" s="163">
        <f t="shared" si="50"/>
        <v>1.5</v>
      </c>
      <c r="L163" s="163">
        <f t="shared" si="50"/>
        <v>1.5</v>
      </c>
      <c r="M163" s="163">
        <f t="shared" si="50"/>
        <v>1.5</v>
      </c>
      <c r="N163" s="163">
        <f t="shared" si="50"/>
        <v>1.5</v>
      </c>
      <c r="O163" s="163">
        <f t="shared" si="50"/>
        <v>1.5</v>
      </c>
      <c r="P163" s="163">
        <f t="shared" si="50"/>
        <v>1.5</v>
      </c>
      <c r="Q163" s="163">
        <f t="shared" si="50"/>
        <v>1.5</v>
      </c>
      <c r="R163" s="163">
        <f t="shared" si="50"/>
        <v>1.5</v>
      </c>
      <c r="S163" s="163">
        <f t="shared" si="51"/>
        <v>1.5</v>
      </c>
      <c r="T163" s="163">
        <f t="shared" si="51"/>
        <v>1.5</v>
      </c>
      <c r="U163" s="163">
        <f t="shared" si="51"/>
        <v>1.5</v>
      </c>
      <c r="V163" s="163">
        <f t="shared" si="51"/>
        <v>1.5</v>
      </c>
      <c r="W163" s="163">
        <f t="shared" si="51"/>
        <v>1.5</v>
      </c>
      <c r="X163" s="163">
        <f t="shared" si="51"/>
        <v>1.5</v>
      </c>
      <c r="Y163" s="163">
        <f t="shared" si="51"/>
        <v>1.5</v>
      </c>
      <c r="Z163" s="163">
        <f t="shared" si="51"/>
        <v>1.5</v>
      </c>
      <c r="AA163" s="163">
        <f t="shared" si="51"/>
        <v>1.5</v>
      </c>
      <c r="AB163" s="163">
        <f t="shared" si="51"/>
        <v>1.5</v>
      </c>
      <c r="AC163" s="163">
        <f t="shared" si="51"/>
        <v>1.5</v>
      </c>
      <c r="AD163" s="163">
        <f t="shared" si="51"/>
        <v>1.5</v>
      </c>
      <c r="AE163" s="163">
        <f t="shared" si="51"/>
        <v>1.5</v>
      </c>
      <c r="AF163" s="163">
        <f t="shared" si="51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50"/>
        <v>0.3</v>
      </c>
      <c r="D164" s="163">
        <f t="shared" si="50"/>
        <v>0.3</v>
      </c>
      <c r="E164" s="163">
        <f t="shared" si="50"/>
        <v>0.3</v>
      </c>
      <c r="F164" s="163">
        <f t="shared" si="50"/>
        <v>0.3</v>
      </c>
      <c r="G164" s="163">
        <f t="shared" si="50"/>
        <v>0.3</v>
      </c>
      <c r="H164" s="163">
        <f t="shared" si="50"/>
        <v>0.3</v>
      </c>
      <c r="I164" s="163">
        <f t="shared" si="50"/>
        <v>0.3</v>
      </c>
      <c r="J164" s="163">
        <f t="shared" si="50"/>
        <v>0.3</v>
      </c>
      <c r="K164" s="163">
        <f t="shared" si="50"/>
        <v>0.3</v>
      </c>
      <c r="L164" s="163">
        <f t="shared" si="50"/>
        <v>0.3</v>
      </c>
      <c r="M164" s="163">
        <f t="shared" si="50"/>
        <v>0.3</v>
      </c>
      <c r="N164" s="163">
        <f t="shared" si="50"/>
        <v>0.3</v>
      </c>
      <c r="O164" s="163">
        <f t="shared" si="50"/>
        <v>0.3</v>
      </c>
      <c r="P164" s="163">
        <f t="shared" si="50"/>
        <v>0.3</v>
      </c>
      <c r="Q164" s="163">
        <f t="shared" si="50"/>
        <v>0.3</v>
      </c>
      <c r="R164" s="163">
        <f t="shared" si="50"/>
        <v>0.3</v>
      </c>
      <c r="S164" s="163">
        <f t="shared" si="51"/>
        <v>0.3</v>
      </c>
      <c r="T164" s="163">
        <f t="shared" si="51"/>
        <v>0.3</v>
      </c>
      <c r="U164" s="163">
        <f t="shared" si="51"/>
        <v>0.3</v>
      </c>
      <c r="V164" s="163">
        <f t="shared" si="51"/>
        <v>0.3</v>
      </c>
      <c r="W164" s="163">
        <f t="shared" si="51"/>
        <v>0.3</v>
      </c>
      <c r="X164" s="163">
        <f t="shared" si="51"/>
        <v>0.3</v>
      </c>
      <c r="Y164" s="163">
        <f t="shared" si="51"/>
        <v>0.3</v>
      </c>
      <c r="Z164" s="163">
        <f t="shared" si="51"/>
        <v>0.3</v>
      </c>
      <c r="AA164" s="163">
        <f t="shared" si="51"/>
        <v>0.3</v>
      </c>
      <c r="AB164" s="163">
        <f t="shared" si="51"/>
        <v>0.3</v>
      </c>
      <c r="AC164" s="163">
        <f t="shared" si="51"/>
        <v>0.3</v>
      </c>
      <c r="AD164" s="163">
        <f t="shared" si="51"/>
        <v>0.3</v>
      </c>
      <c r="AE164" s="163">
        <f t="shared" si="51"/>
        <v>0.3</v>
      </c>
      <c r="AF164" s="163">
        <f t="shared" si="51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50"/>
        <v>0.4</v>
      </c>
      <c r="D165" s="163">
        <f t="shared" si="50"/>
        <v>0.4</v>
      </c>
      <c r="E165" s="163">
        <f t="shared" si="50"/>
        <v>0.4</v>
      </c>
      <c r="F165" s="163">
        <f t="shared" si="50"/>
        <v>0.4</v>
      </c>
      <c r="G165" s="163">
        <f t="shared" si="50"/>
        <v>0.4</v>
      </c>
      <c r="H165" s="163">
        <f t="shared" si="50"/>
        <v>0.4</v>
      </c>
      <c r="I165" s="163">
        <f t="shared" si="50"/>
        <v>0.4</v>
      </c>
      <c r="J165" s="163">
        <f t="shared" si="50"/>
        <v>0.4</v>
      </c>
      <c r="K165" s="163">
        <f t="shared" si="50"/>
        <v>0.4</v>
      </c>
      <c r="L165" s="163">
        <f t="shared" si="50"/>
        <v>0.4</v>
      </c>
      <c r="M165" s="163">
        <f t="shared" si="50"/>
        <v>0.4</v>
      </c>
      <c r="N165" s="163">
        <f t="shared" si="50"/>
        <v>0.4</v>
      </c>
      <c r="O165" s="163">
        <f t="shared" si="50"/>
        <v>0.4</v>
      </c>
      <c r="P165" s="163">
        <f t="shared" si="50"/>
        <v>0.4</v>
      </c>
      <c r="Q165" s="163">
        <f t="shared" si="50"/>
        <v>0.4</v>
      </c>
      <c r="R165" s="163">
        <f t="shared" si="50"/>
        <v>0.4</v>
      </c>
      <c r="S165" s="163">
        <f t="shared" si="51"/>
        <v>0.4</v>
      </c>
      <c r="T165" s="163">
        <f t="shared" si="51"/>
        <v>0.4</v>
      </c>
      <c r="U165" s="163">
        <f t="shared" si="51"/>
        <v>0.4</v>
      </c>
      <c r="V165" s="163">
        <f t="shared" si="51"/>
        <v>0.4</v>
      </c>
      <c r="W165" s="163">
        <f t="shared" si="51"/>
        <v>0.4</v>
      </c>
      <c r="X165" s="163">
        <f t="shared" si="51"/>
        <v>0.4</v>
      </c>
      <c r="Y165" s="163">
        <f t="shared" si="51"/>
        <v>0.4</v>
      </c>
      <c r="Z165" s="163">
        <f t="shared" si="51"/>
        <v>0.4</v>
      </c>
      <c r="AA165" s="163">
        <f t="shared" si="51"/>
        <v>0.4</v>
      </c>
      <c r="AB165" s="163">
        <f t="shared" si="51"/>
        <v>0.4</v>
      </c>
      <c r="AC165" s="163">
        <f t="shared" si="51"/>
        <v>0.4</v>
      </c>
      <c r="AD165" s="163">
        <f t="shared" si="51"/>
        <v>0.4</v>
      </c>
      <c r="AE165" s="163">
        <f t="shared" si="51"/>
        <v>0.4</v>
      </c>
      <c r="AF165" s="163">
        <f t="shared" si="51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50"/>
        <v>0.64</v>
      </c>
      <c r="D166" s="166">
        <f t="shared" si="50"/>
        <v>0.64</v>
      </c>
      <c r="E166" s="166">
        <f t="shared" si="50"/>
        <v>0.64</v>
      </c>
      <c r="F166" s="166">
        <f t="shared" si="50"/>
        <v>0.64</v>
      </c>
      <c r="G166" s="166">
        <f t="shared" si="50"/>
        <v>0.64</v>
      </c>
      <c r="H166" s="166">
        <f t="shared" si="50"/>
        <v>0.64</v>
      </c>
      <c r="I166" s="166">
        <f t="shared" si="50"/>
        <v>0.64</v>
      </c>
      <c r="J166" s="166">
        <f t="shared" si="50"/>
        <v>0.64</v>
      </c>
      <c r="K166" s="166">
        <f t="shared" si="50"/>
        <v>0.64</v>
      </c>
      <c r="L166" s="166">
        <f t="shared" si="50"/>
        <v>0.64</v>
      </c>
      <c r="M166" s="166">
        <f t="shared" si="50"/>
        <v>0.64</v>
      </c>
      <c r="N166" s="166">
        <f t="shared" si="50"/>
        <v>0.64</v>
      </c>
      <c r="O166" s="166">
        <f t="shared" si="50"/>
        <v>0.64</v>
      </c>
      <c r="P166" s="166">
        <f t="shared" si="50"/>
        <v>0.64</v>
      </c>
      <c r="Q166" s="166">
        <f t="shared" si="50"/>
        <v>0.64</v>
      </c>
      <c r="R166" s="166">
        <f t="shared" si="50"/>
        <v>0.64</v>
      </c>
      <c r="S166" s="166">
        <f t="shared" si="51"/>
        <v>0.64</v>
      </c>
      <c r="T166" s="166">
        <f t="shared" si="51"/>
        <v>0.64</v>
      </c>
      <c r="U166" s="166">
        <f t="shared" si="51"/>
        <v>0.64</v>
      </c>
      <c r="V166" s="166">
        <f t="shared" si="51"/>
        <v>0.64</v>
      </c>
      <c r="W166" s="166">
        <f t="shared" si="51"/>
        <v>0.64</v>
      </c>
      <c r="X166" s="166">
        <f t="shared" si="51"/>
        <v>0.64</v>
      </c>
      <c r="Y166" s="166">
        <f t="shared" si="51"/>
        <v>0.64</v>
      </c>
      <c r="Z166" s="166">
        <f t="shared" si="51"/>
        <v>0.64</v>
      </c>
      <c r="AA166" s="166">
        <f t="shared" si="51"/>
        <v>0.64</v>
      </c>
      <c r="AB166" s="166">
        <f t="shared" si="51"/>
        <v>0.64</v>
      </c>
      <c r="AC166" s="166">
        <f t="shared" si="51"/>
        <v>0.64</v>
      </c>
      <c r="AD166" s="166">
        <f t="shared" si="51"/>
        <v>0.64</v>
      </c>
      <c r="AE166" s="166">
        <f t="shared" si="51"/>
        <v>0.64</v>
      </c>
      <c r="AF166" s="166">
        <f t="shared" si="51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52">SUM(C161:C166)</f>
        <v>3.54</v>
      </c>
      <c r="D167" s="169">
        <f t="shared" si="52"/>
        <v>3.54</v>
      </c>
      <c r="E167" s="169">
        <f t="shared" si="52"/>
        <v>3.54</v>
      </c>
      <c r="F167" s="169">
        <f t="shared" si="52"/>
        <v>3.54</v>
      </c>
      <c r="G167" s="169">
        <f t="shared" si="52"/>
        <v>3.54</v>
      </c>
      <c r="H167" s="169">
        <f t="shared" si="52"/>
        <v>3.54</v>
      </c>
      <c r="I167" s="169">
        <f t="shared" si="52"/>
        <v>3.54</v>
      </c>
      <c r="J167" s="169">
        <f t="shared" si="52"/>
        <v>3.54</v>
      </c>
      <c r="K167" s="169">
        <f t="shared" si="52"/>
        <v>3.54</v>
      </c>
      <c r="L167" s="169">
        <f t="shared" si="52"/>
        <v>3.54</v>
      </c>
      <c r="M167" s="169">
        <f t="shared" si="52"/>
        <v>3.54</v>
      </c>
      <c r="N167" s="169">
        <f t="shared" si="52"/>
        <v>3.54</v>
      </c>
      <c r="O167" s="169">
        <f t="shared" si="52"/>
        <v>3.54</v>
      </c>
      <c r="P167" s="169">
        <f t="shared" si="52"/>
        <v>3.54</v>
      </c>
      <c r="Q167" s="169">
        <f t="shared" si="52"/>
        <v>3.54</v>
      </c>
      <c r="R167" s="169">
        <f t="shared" si="52"/>
        <v>3.54</v>
      </c>
      <c r="S167" s="169">
        <f t="shared" si="52"/>
        <v>3.54</v>
      </c>
      <c r="T167" s="169">
        <f t="shared" si="52"/>
        <v>3.54</v>
      </c>
      <c r="U167" s="169">
        <f t="shared" si="52"/>
        <v>3.54</v>
      </c>
      <c r="V167" s="169">
        <f t="shared" si="52"/>
        <v>3.54</v>
      </c>
      <c r="W167" s="169">
        <f t="shared" si="52"/>
        <v>3.54</v>
      </c>
      <c r="X167" s="169">
        <f t="shared" si="52"/>
        <v>3.54</v>
      </c>
      <c r="Y167" s="169">
        <f t="shared" si="52"/>
        <v>3.54</v>
      </c>
      <c r="Z167" s="169">
        <f t="shared" si="52"/>
        <v>3.54</v>
      </c>
      <c r="AA167" s="169">
        <f t="shared" si="52"/>
        <v>3.54</v>
      </c>
      <c r="AB167" s="169">
        <f>SUM(AB161:AB166)</f>
        <v>3.54</v>
      </c>
      <c r="AC167" s="169">
        <f t="shared" si="52"/>
        <v>3.54</v>
      </c>
      <c r="AD167" s="169">
        <f t="shared" si="52"/>
        <v>3.54</v>
      </c>
      <c r="AE167" s="169">
        <f t="shared" si="52"/>
        <v>3.54</v>
      </c>
      <c r="AF167" s="169">
        <f t="shared" si="52"/>
        <v>3.54</v>
      </c>
      <c r="AG167" s="170">
        <f t="shared" si="52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R184" si="53">B169</f>
        <v>0</v>
      </c>
      <c r="D169" s="161">
        <f t="shared" si="53"/>
        <v>0</v>
      </c>
      <c r="E169" s="161">
        <f t="shared" si="53"/>
        <v>0</v>
      </c>
      <c r="F169" s="161">
        <f t="shared" si="53"/>
        <v>0</v>
      </c>
      <c r="G169" s="161">
        <f t="shared" si="53"/>
        <v>0</v>
      </c>
      <c r="H169" s="161">
        <f t="shared" si="53"/>
        <v>0</v>
      </c>
      <c r="I169" s="161">
        <f t="shared" si="53"/>
        <v>0</v>
      </c>
      <c r="J169" s="161">
        <f t="shared" si="53"/>
        <v>0</v>
      </c>
      <c r="K169" s="161">
        <f t="shared" si="53"/>
        <v>0</v>
      </c>
      <c r="L169" s="161">
        <f t="shared" si="53"/>
        <v>0</v>
      </c>
      <c r="M169" s="161">
        <f t="shared" si="53"/>
        <v>0</v>
      </c>
      <c r="N169" s="161">
        <f t="shared" si="53"/>
        <v>0</v>
      </c>
      <c r="O169" s="161">
        <f t="shared" si="53"/>
        <v>0</v>
      </c>
      <c r="P169" s="161">
        <f t="shared" si="53"/>
        <v>0</v>
      </c>
      <c r="Q169" s="161">
        <f t="shared" si="53"/>
        <v>0</v>
      </c>
      <c r="R169" s="161">
        <f t="shared" si="53"/>
        <v>0</v>
      </c>
      <c r="S169" s="161">
        <f t="shared" ref="S169:AF184" si="54">R169</f>
        <v>0</v>
      </c>
      <c r="T169" s="161">
        <f t="shared" si="54"/>
        <v>0</v>
      </c>
      <c r="U169" s="161">
        <f t="shared" si="54"/>
        <v>0</v>
      </c>
      <c r="V169" s="161">
        <f t="shared" si="54"/>
        <v>0</v>
      </c>
      <c r="W169" s="161">
        <f t="shared" si="54"/>
        <v>0</v>
      </c>
      <c r="X169" s="161">
        <f t="shared" si="54"/>
        <v>0</v>
      </c>
      <c r="Y169" s="161">
        <f t="shared" si="54"/>
        <v>0</v>
      </c>
      <c r="Z169" s="161">
        <f t="shared" si="54"/>
        <v>0</v>
      </c>
      <c r="AA169" s="161">
        <f t="shared" si="54"/>
        <v>0</v>
      </c>
      <c r="AB169" s="161">
        <f t="shared" si="54"/>
        <v>0</v>
      </c>
      <c r="AC169" s="161">
        <f t="shared" si="54"/>
        <v>0</v>
      </c>
      <c r="AD169" s="161">
        <f t="shared" si="54"/>
        <v>0</v>
      </c>
      <c r="AE169" s="161">
        <f t="shared" si="54"/>
        <v>0</v>
      </c>
      <c r="AF169" s="174">
        <f t="shared" si="54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53"/>
        <v>0</v>
      </c>
      <c r="D170" s="163">
        <f t="shared" si="53"/>
        <v>0</v>
      </c>
      <c r="E170" s="163">
        <f t="shared" si="53"/>
        <v>0</v>
      </c>
      <c r="F170" s="163">
        <f t="shared" si="53"/>
        <v>0</v>
      </c>
      <c r="G170" s="163">
        <f t="shared" si="53"/>
        <v>0</v>
      </c>
      <c r="H170" s="163">
        <f t="shared" si="53"/>
        <v>0</v>
      </c>
      <c r="I170" s="163">
        <f t="shared" si="53"/>
        <v>0</v>
      </c>
      <c r="J170" s="163">
        <f t="shared" si="53"/>
        <v>0</v>
      </c>
      <c r="K170" s="163">
        <f t="shared" si="53"/>
        <v>0</v>
      </c>
      <c r="L170" s="163">
        <f t="shared" si="53"/>
        <v>0</v>
      </c>
      <c r="M170" s="163">
        <f t="shared" si="53"/>
        <v>0</v>
      </c>
      <c r="N170" s="163">
        <f t="shared" si="53"/>
        <v>0</v>
      </c>
      <c r="O170" s="163">
        <f t="shared" si="53"/>
        <v>0</v>
      </c>
      <c r="P170" s="163">
        <f t="shared" si="53"/>
        <v>0</v>
      </c>
      <c r="Q170" s="163">
        <f t="shared" si="53"/>
        <v>0</v>
      </c>
      <c r="R170" s="163">
        <f t="shared" si="53"/>
        <v>0</v>
      </c>
      <c r="S170" s="163">
        <f t="shared" si="54"/>
        <v>0</v>
      </c>
      <c r="T170" s="163">
        <f t="shared" si="54"/>
        <v>0</v>
      </c>
      <c r="U170" s="163">
        <f t="shared" si="54"/>
        <v>0</v>
      </c>
      <c r="V170" s="163">
        <f t="shared" si="54"/>
        <v>0</v>
      </c>
      <c r="W170" s="163">
        <f t="shared" si="54"/>
        <v>0</v>
      </c>
      <c r="X170" s="163">
        <f t="shared" si="54"/>
        <v>0</v>
      </c>
      <c r="Y170" s="163">
        <f t="shared" si="54"/>
        <v>0</v>
      </c>
      <c r="Z170" s="163">
        <f t="shared" si="54"/>
        <v>0</v>
      </c>
      <c r="AA170" s="163">
        <f t="shared" si="54"/>
        <v>0</v>
      </c>
      <c r="AB170" s="163">
        <f t="shared" si="54"/>
        <v>0</v>
      </c>
      <c r="AC170" s="163">
        <f t="shared" si="54"/>
        <v>0</v>
      </c>
      <c r="AD170" s="163">
        <f t="shared" si="54"/>
        <v>0</v>
      </c>
      <c r="AE170" s="163">
        <f t="shared" si="54"/>
        <v>0</v>
      </c>
      <c r="AF170" s="176">
        <f t="shared" si="54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53"/>
        <v>0</v>
      </c>
      <c r="D171" s="163">
        <f t="shared" si="53"/>
        <v>0</v>
      </c>
      <c r="E171" s="163">
        <f t="shared" si="53"/>
        <v>0</v>
      </c>
      <c r="F171" s="163">
        <f t="shared" si="53"/>
        <v>0</v>
      </c>
      <c r="G171" s="163">
        <f t="shared" si="53"/>
        <v>0</v>
      </c>
      <c r="H171" s="163">
        <f t="shared" si="53"/>
        <v>0</v>
      </c>
      <c r="I171" s="163">
        <f t="shared" si="53"/>
        <v>0</v>
      </c>
      <c r="J171" s="163">
        <f t="shared" si="53"/>
        <v>0</v>
      </c>
      <c r="K171" s="163">
        <f t="shared" si="53"/>
        <v>0</v>
      </c>
      <c r="L171" s="163">
        <f t="shared" si="53"/>
        <v>0</v>
      </c>
      <c r="M171" s="163">
        <f t="shared" si="53"/>
        <v>0</v>
      </c>
      <c r="N171" s="163">
        <f t="shared" si="53"/>
        <v>0</v>
      </c>
      <c r="O171" s="163">
        <f t="shared" si="53"/>
        <v>0</v>
      </c>
      <c r="P171" s="163">
        <f t="shared" si="53"/>
        <v>0</v>
      </c>
      <c r="Q171" s="163">
        <f t="shared" si="53"/>
        <v>0</v>
      </c>
      <c r="R171" s="163">
        <f t="shared" si="53"/>
        <v>0</v>
      </c>
      <c r="S171" s="163">
        <f t="shared" si="54"/>
        <v>0</v>
      </c>
      <c r="T171" s="163">
        <f t="shared" si="54"/>
        <v>0</v>
      </c>
      <c r="U171" s="163">
        <f t="shared" si="54"/>
        <v>0</v>
      </c>
      <c r="V171" s="163">
        <f t="shared" si="54"/>
        <v>0</v>
      </c>
      <c r="W171" s="163">
        <f t="shared" si="54"/>
        <v>0</v>
      </c>
      <c r="X171" s="163">
        <f t="shared" si="54"/>
        <v>0</v>
      </c>
      <c r="Y171" s="163">
        <f t="shared" si="54"/>
        <v>0</v>
      </c>
      <c r="Z171" s="163">
        <f t="shared" si="54"/>
        <v>0</v>
      </c>
      <c r="AA171" s="163">
        <f t="shared" si="54"/>
        <v>0</v>
      </c>
      <c r="AB171" s="163">
        <f t="shared" si="54"/>
        <v>0</v>
      </c>
      <c r="AC171" s="163">
        <f t="shared" si="54"/>
        <v>0</v>
      </c>
      <c r="AD171" s="163">
        <f t="shared" si="54"/>
        <v>0</v>
      </c>
      <c r="AE171" s="163">
        <f t="shared" si="54"/>
        <v>0</v>
      </c>
      <c r="AF171" s="176">
        <f t="shared" si="54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53"/>
        <v>0</v>
      </c>
      <c r="D172" s="163">
        <f t="shared" si="53"/>
        <v>0</v>
      </c>
      <c r="E172" s="163">
        <f t="shared" si="53"/>
        <v>0</v>
      </c>
      <c r="F172" s="163">
        <f t="shared" si="53"/>
        <v>0</v>
      </c>
      <c r="G172" s="163">
        <f t="shared" si="53"/>
        <v>0</v>
      </c>
      <c r="H172" s="163">
        <f t="shared" si="53"/>
        <v>0</v>
      </c>
      <c r="I172" s="163">
        <f t="shared" si="53"/>
        <v>0</v>
      </c>
      <c r="J172" s="163">
        <f t="shared" si="53"/>
        <v>0</v>
      </c>
      <c r="K172" s="163">
        <f t="shared" si="53"/>
        <v>0</v>
      </c>
      <c r="L172" s="163">
        <f t="shared" si="53"/>
        <v>0</v>
      </c>
      <c r="M172" s="163">
        <f t="shared" si="53"/>
        <v>0</v>
      </c>
      <c r="N172" s="163">
        <f t="shared" si="53"/>
        <v>0</v>
      </c>
      <c r="O172" s="163">
        <f t="shared" si="53"/>
        <v>0</v>
      </c>
      <c r="P172" s="163">
        <f t="shared" si="53"/>
        <v>0</v>
      </c>
      <c r="Q172" s="163">
        <f t="shared" si="53"/>
        <v>0</v>
      </c>
      <c r="R172" s="163">
        <f t="shared" si="53"/>
        <v>0</v>
      </c>
      <c r="S172" s="163">
        <f t="shared" si="54"/>
        <v>0</v>
      </c>
      <c r="T172" s="163">
        <f t="shared" si="54"/>
        <v>0</v>
      </c>
      <c r="U172" s="163">
        <f t="shared" si="54"/>
        <v>0</v>
      </c>
      <c r="V172" s="163">
        <f t="shared" si="54"/>
        <v>0</v>
      </c>
      <c r="W172" s="163">
        <f t="shared" si="54"/>
        <v>0</v>
      </c>
      <c r="X172" s="163">
        <f t="shared" si="54"/>
        <v>0</v>
      </c>
      <c r="Y172" s="163">
        <f t="shared" si="54"/>
        <v>0</v>
      </c>
      <c r="Z172" s="163">
        <f t="shared" si="54"/>
        <v>0</v>
      </c>
      <c r="AA172" s="163">
        <f t="shared" si="54"/>
        <v>0</v>
      </c>
      <c r="AB172" s="163">
        <f t="shared" si="54"/>
        <v>0</v>
      </c>
      <c r="AC172" s="163">
        <f t="shared" si="54"/>
        <v>0</v>
      </c>
      <c r="AD172" s="163">
        <f t="shared" si="54"/>
        <v>0</v>
      </c>
      <c r="AE172" s="163">
        <f t="shared" si="54"/>
        <v>0</v>
      </c>
      <c r="AF172" s="176">
        <f t="shared" si="54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53"/>
        <v>0</v>
      </c>
      <c r="D173" s="163">
        <f t="shared" si="53"/>
        <v>0</v>
      </c>
      <c r="E173" s="163">
        <f t="shared" si="53"/>
        <v>0</v>
      </c>
      <c r="F173" s="163">
        <f t="shared" si="53"/>
        <v>0</v>
      </c>
      <c r="G173" s="163">
        <f t="shared" si="53"/>
        <v>0</v>
      </c>
      <c r="H173" s="163">
        <f t="shared" si="53"/>
        <v>0</v>
      </c>
      <c r="I173" s="163">
        <f t="shared" si="53"/>
        <v>0</v>
      </c>
      <c r="J173" s="163">
        <f t="shared" si="53"/>
        <v>0</v>
      </c>
      <c r="K173" s="163">
        <f t="shared" si="53"/>
        <v>0</v>
      </c>
      <c r="L173" s="163">
        <f t="shared" si="53"/>
        <v>0</v>
      </c>
      <c r="M173" s="163">
        <f t="shared" si="53"/>
        <v>0</v>
      </c>
      <c r="N173" s="163">
        <f t="shared" si="53"/>
        <v>0</v>
      </c>
      <c r="O173" s="163">
        <f t="shared" si="53"/>
        <v>0</v>
      </c>
      <c r="P173" s="163">
        <f t="shared" si="53"/>
        <v>0</v>
      </c>
      <c r="Q173" s="163">
        <f t="shared" si="53"/>
        <v>0</v>
      </c>
      <c r="R173" s="163">
        <f t="shared" si="53"/>
        <v>0</v>
      </c>
      <c r="S173" s="163">
        <f t="shared" si="54"/>
        <v>0</v>
      </c>
      <c r="T173" s="163">
        <f t="shared" si="54"/>
        <v>0</v>
      </c>
      <c r="U173" s="163">
        <f t="shared" si="54"/>
        <v>0</v>
      </c>
      <c r="V173" s="163">
        <f t="shared" si="54"/>
        <v>0</v>
      </c>
      <c r="W173" s="163">
        <f t="shared" si="54"/>
        <v>0</v>
      </c>
      <c r="X173" s="163">
        <f t="shared" si="54"/>
        <v>0</v>
      </c>
      <c r="Y173" s="163">
        <f t="shared" si="54"/>
        <v>0</v>
      </c>
      <c r="Z173" s="163">
        <f t="shared" si="54"/>
        <v>0</v>
      </c>
      <c r="AA173" s="163">
        <f t="shared" si="54"/>
        <v>0</v>
      </c>
      <c r="AB173" s="163">
        <f t="shared" si="54"/>
        <v>0</v>
      </c>
      <c r="AC173" s="163">
        <f t="shared" si="54"/>
        <v>0</v>
      </c>
      <c r="AD173" s="163">
        <f t="shared" si="54"/>
        <v>0</v>
      </c>
      <c r="AE173" s="163">
        <f t="shared" si="54"/>
        <v>0</v>
      </c>
      <c r="AF173" s="176">
        <f t="shared" si="54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53"/>
        <v>0</v>
      </c>
      <c r="D174" s="163">
        <f t="shared" si="53"/>
        <v>0</v>
      </c>
      <c r="E174" s="163">
        <f t="shared" si="53"/>
        <v>0</v>
      </c>
      <c r="F174" s="163">
        <f t="shared" si="53"/>
        <v>0</v>
      </c>
      <c r="G174" s="163">
        <f t="shared" si="53"/>
        <v>0</v>
      </c>
      <c r="H174" s="163">
        <f t="shared" si="53"/>
        <v>0</v>
      </c>
      <c r="I174" s="163">
        <f t="shared" si="53"/>
        <v>0</v>
      </c>
      <c r="J174" s="163">
        <f t="shared" si="53"/>
        <v>0</v>
      </c>
      <c r="K174" s="163">
        <f t="shared" si="53"/>
        <v>0</v>
      </c>
      <c r="L174" s="163">
        <f t="shared" si="53"/>
        <v>0</v>
      </c>
      <c r="M174" s="163">
        <f t="shared" si="53"/>
        <v>0</v>
      </c>
      <c r="N174" s="163">
        <f t="shared" si="53"/>
        <v>0</v>
      </c>
      <c r="O174" s="163">
        <f t="shared" si="53"/>
        <v>0</v>
      </c>
      <c r="P174" s="163">
        <f t="shared" si="53"/>
        <v>0</v>
      </c>
      <c r="Q174" s="163">
        <f t="shared" si="53"/>
        <v>0</v>
      </c>
      <c r="R174" s="163">
        <f t="shared" si="53"/>
        <v>0</v>
      </c>
      <c r="S174" s="163">
        <f t="shared" si="54"/>
        <v>0</v>
      </c>
      <c r="T174" s="163">
        <f t="shared" si="54"/>
        <v>0</v>
      </c>
      <c r="U174" s="163">
        <f t="shared" si="54"/>
        <v>0</v>
      </c>
      <c r="V174" s="163">
        <f t="shared" si="54"/>
        <v>0</v>
      </c>
      <c r="W174" s="163">
        <f t="shared" si="54"/>
        <v>0</v>
      </c>
      <c r="X174" s="163">
        <f t="shared" si="54"/>
        <v>0</v>
      </c>
      <c r="Y174" s="163">
        <f t="shared" si="54"/>
        <v>0</v>
      </c>
      <c r="Z174" s="163">
        <f t="shared" si="54"/>
        <v>0</v>
      </c>
      <c r="AA174" s="163">
        <f t="shared" si="54"/>
        <v>0</v>
      </c>
      <c r="AB174" s="163">
        <f t="shared" si="54"/>
        <v>0</v>
      </c>
      <c r="AC174" s="163">
        <f t="shared" si="54"/>
        <v>0</v>
      </c>
      <c r="AD174" s="163">
        <f t="shared" si="54"/>
        <v>0</v>
      </c>
      <c r="AE174" s="163">
        <f t="shared" si="54"/>
        <v>0</v>
      </c>
      <c r="AF174" s="176">
        <f t="shared" si="54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53"/>
        <v>0</v>
      </c>
      <c r="D175" s="163">
        <f t="shared" si="53"/>
        <v>0</v>
      </c>
      <c r="E175" s="163">
        <f t="shared" si="53"/>
        <v>0</v>
      </c>
      <c r="F175" s="163">
        <f t="shared" si="53"/>
        <v>0</v>
      </c>
      <c r="G175" s="163">
        <f t="shared" si="53"/>
        <v>0</v>
      </c>
      <c r="H175" s="163">
        <f t="shared" si="53"/>
        <v>0</v>
      </c>
      <c r="I175" s="163">
        <f t="shared" si="53"/>
        <v>0</v>
      </c>
      <c r="J175" s="163">
        <f t="shared" si="53"/>
        <v>0</v>
      </c>
      <c r="K175" s="163">
        <f t="shared" si="53"/>
        <v>0</v>
      </c>
      <c r="L175" s="163">
        <f t="shared" si="53"/>
        <v>0</v>
      </c>
      <c r="M175" s="163">
        <f t="shared" si="53"/>
        <v>0</v>
      </c>
      <c r="N175" s="163">
        <f t="shared" si="53"/>
        <v>0</v>
      </c>
      <c r="O175" s="163">
        <f t="shared" si="53"/>
        <v>0</v>
      </c>
      <c r="P175" s="163">
        <f t="shared" si="53"/>
        <v>0</v>
      </c>
      <c r="Q175" s="163">
        <f t="shared" si="53"/>
        <v>0</v>
      </c>
      <c r="R175" s="163">
        <f t="shared" si="53"/>
        <v>0</v>
      </c>
      <c r="S175" s="163">
        <f t="shared" si="54"/>
        <v>0</v>
      </c>
      <c r="T175" s="163">
        <f t="shared" si="54"/>
        <v>0</v>
      </c>
      <c r="U175" s="163">
        <f t="shared" si="54"/>
        <v>0</v>
      </c>
      <c r="V175" s="163">
        <f t="shared" si="54"/>
        <v>0</v>
      </c>
      <c r="W175" s="163">
        <f t="shared" si="54"/>
        <v>0</v>
      </c>
      <c r="X175" s="163">
        <f t="shared" si="54"/>
        <v>0</v>
      </c>
      <c r="Y175" s="163">
        <f t="shared" si="54"/>
        <v>0</v>
      </c>
      <c r="Z175" s="163">
        <f t="shared" si="54"/>
        <v>0</v>
      </c>
      <c r="AA175" s="163">
        <f t="shared" si="54"/>
        <v>0</v>
      </c>
      <c r="AB175" s="163">
        <f t="shared" si="54"/>
        <v>0</v>
      </c>
      <c r="AC175" s="163">
        <f t="shared" si="54"/>
        <v>0</v>
      </c>
      <c r="AD175" s="163">
        <f t="shared" si="54"/>
        <v>0</v>
      </c>
      <c r="AE175" s="163">
        <f t="shared" si="54"/>
        <v>0</v>
      </c>
      <c r="AF175" s="176">
        <f t="shared" si="54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53"/>
        <v>0</v>
      </c>
      <c r="D176" s="163">
        <f t="shared" si="53"/>
        <v>0</v>
      </c>
      <c r="E176" s="163">
        <f t="shared" si="53"/>
        <v>0</v>
      </c>
      <c r="F176" s="163">
        <f t="shared" si="53"/>
        <v>0</v>
      </c>
      <c r="G176" s="163">
        <f t="shared" si="53"/>
        <v>0</v>
      </c>
      <c r="H176" s="163">
        <f t="shared" si="53"/>
        <v>0</v>
      </c>
      <c r="I176" s="163">
        <f t="shared" si="53"/>
        <v>0</v>
      </c>
      <c r="J176" s="163">
        <f t="shared" si="53"/>
        <v>0</v>
      </c>
      <c r="K176" s="163">
        <f t="shared" si="53"/>
        <v>0</v>
      </c>
      <c r="L176" s="163">
        <f t="shared" si="53"/>
        <v>0</v>
      </c>
      <c r="M176" s="163">
        <f t="shared" si="53"/>
        <v>0</v>
      </c>
      <c r="N176" s="163">
        <f t="shared" si="53"/>
        <v>0</v>
      </c>
      <c r="O176" s="163">
        <f t="shared" si="53"/>
        <v>0</v>
      </c>
      <c r="P176" s="163">
        <f t="shared" si="53"/>
        <v>0</v>
      </c>
      <c r="Q176" s="163">
        <f t="shared" si="53"/>
        <v>0</v>
      </c>
      <c r="R176" s="163">
        <f t="shared" si="53"/>
        <v>0</v>
      </c>
      <c r="S176" s="163">
        <f t="shared" si="54"/>
        <v>0</v>
      </c>
      <c r="T176" s="163">
        <f t="shared" si="54"/>
        <v>0</v>
      </c>
      <c r="U176" s="163">
        <f t="shared" si="54"/>
        <v>0</v>
      </c>
      <c r="V176" s="163">
        <f t="shared" si="54"/>
        <v>0</v>
      </c>
      <c r="W176" s="163">
        <f t="shared" si="54"/>
        <v>0</v>
      </c>
      <c r="X176" s="163">
        <f t="shared" si="54"/>
        <v>0</v>
      </c>
      <c r="Y176" s="163">
        <f t="shared" si="54"/>
        <v>0</v>
      </c>
      <c r="Z176" s="163">
        <f t="shared" si="54"/>
        <v>0</v>
      </c>
      <c r="AA176" s="163">
        <f t="shared" si="54"/>
        <v>0</v>
      </c>
      <c r="AB176" s="163">
        <f t="shared" si="54"/>
        <v>0</v>
      </c>
      <c r="AC176" s="163">
        <f t="shared" si="54"/>
        <v>0</v>
      </c>
      <c r="AD176" s="163">
        <f t="shared" si="54"/>
        <v>0</v>
      </c>
      <c r="AE176" s="163">
        <f t="shared" si="54"/>
        <v>0</v>
      </c>
      <c r="AF176" s="176">
        <f t="shared" si="54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53"/>
        <v>0</v>
      </c>
      <c r="D177" s="163">
        <f t="shared" si="53"/>
        <v>0</v>
      </c>
      <c r="E177" s="163">
        <f t="shared" si="53"/>
        <v>0</v>
      </c>
      <c r="F177" s="163">
        <f t="shared" si="53"/>
        <v>0</v>
      </c>
      <c r="G177" s="163">
        <f t="shared" si="53"/>
        <v>0</v>
      </c>
      <c r="H177" s="163">
        <f t="shared" si="53"/>
        <v>0</v>
      </c>
      <c r="I177" s="163">
        <f t="shared" si="53"/>
        <v>0</v>
      </c>
      <c r="J177" s="163">
        <f t="shared" si="53"/>
        <v>0</v>
      </c>
      <c r="K177" s="163">
        <f t="shared" si="53"/>
        <v>0</v>
      </c>
      <c r="L177" s="163">
        <f t="shared" si="53"/>
        <v>0</v>
      </c>
      <c r="M177" s="163">
        <f t="shared" si="53"/>
        <v>0</v>
      </c>
      <c r="N177" s="163">
        <f t="shared" si="53"/>
        <v>0</v>
      </c>
      <c r="O177" s="163">
        <f t="shared" si="53"/>
        <v>0</v>
      </c>
      <c r="P177" s="163">
        <f t="shared" si="53"/>
        <v>0</v>
      </c>
      <c r="Q177" s="163">
        <f t="shared" si="53"/>
        <v>0</v>
      </c>
      <c r="R177" s="163">
        <f t="shared" si="53"/>
        <v>0</v>
      </c>
      <c r="S177" s="163">
        <f t="shared" si="54"/>
        <v>0</v>
      </c>
      <c r="T177" s="163">
        <f t="shared" si="54"/>
        <v>0</v>
      </c>
      <c r="U177" s="163">
        <f t="shared" si="54"/>
        <v>0</v>
      </c>
      <c r="V177" s="163">
        <f t="shared" si="54"/>
        <v>0</v>
      </c>
      <c r="W177" s="163">
        <f t="shared" si="54"/>
        <v>0</v>
      </c>
      <c r="X177" s="163">
        <f t="shared" si="54"/>
        <v>0</v>
      </c>
      <c r="Y177" s="163">
        <f t="shared" si="54"/>
        <v>0</v>
      </c>
      <c r="Z177" s="163">
        <f t="shared" si="54"/>
        <v>0</v>
      </c>
      <c r="AA177" s="163">
        <f t="shared" si="54"/>
        <v>0</v>
      </c>
      <c r="AB177" s="163">
        <f t="shared" si="54"/>
        <v>0</v>
      </c>
      <c r="AC177" s="163">
        <f t="shared" si="54"/>
        <v>0</v>
      </c>
      <c r="AD177" s="163">
        <f t="shared" si="54"/>
        <v>0</v>
      </c>
      <c r="AE177" s="163">
        <f t="shared" si="54"/>
        <v>0</v>
      </c>
      <c r="AF177" s="176">
        <f t="shared" si="54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53"/>
        <v>0</v>
      </c>
      <c r="D178" s="163">
        <f t="shared" si="53"/>
        <v>0</v>
      </c>
      <c r="E178" s="163">
        <f t="shared" si="53"/>
        <v>0</v>
      </c>
      <c r="F178" s="163">
        <f t="shared" si="53"/>
        <v>0</v>
      </c>
      <c r="G178" s="163">
        <f t="shared" si="53"/>
        <v>0</v>
      </c>
      <c r="H178" s="163">
        <f t="shared" si="53"/>
        <v>0</v>
      </c>
      <c r="I178" s="163">
        <f t="shared" si="53"/>
        <v>0</v>
      </c>
      <c r="J178" s="163">
        <f t="shared" si="53"/>
        <v>0</v>
      </c>
      <c r="K178" s="163">
        <f t="shared" si="53"/>
        <v>0</v>
      </c>
      <c r="L178" s="163">
        <f t="shared" si="53"/>
        <v>0</v>
      </c>
      <c r="M178" s="163">
        <f t="shared" si="53"/>
        <v>0</v>
      </c>
      <c r="N178" s="163">
        <f t="shared" si="53"/>
        <v>0</v>
      </c>
      <c r="O178" s="163">
        <f t="shared" si="53"/>
        <v>0</v>
      </c>
      <c r="P178" s="163">
        <f t="shared" si="53"/>
        <v>0</v>
      </c>
      <c r="Q178" s="163">
        <f t="shared" si="53"/>
        <v>0</v>
      </c>
      <c r="R178" s="163">
        <f t="shared" si="53"/>
        <v>0</v>
      </c>
      <c r="S178" s="163">
        <f t="shared" si="54"/>
        <v>0</v>
      </c>
      <c r="T178" s="163">
        <f t="shared" si="54"/>
        <v>0</v>
      </c>
      <c r="U178" s="163">
        <f t="shared" si="54"/>
        <v>0</v>
      </c>
      <c r="V178" s="163">
        <f t="shared" si="54"/>
        <v>0</v>
      </c>
      <c r="W178" s="163">
        <f t="shared" si="54"/>
        <v>0</v>
      </c>
      <c r="X178" s="163">
        <f t="shared" si="54"/>
        <v>0</v>
      </c>
      <c r="Y178" s="163">
        <f t="shared" si="54"/>
        <v>0</v>
      </c>
      <c r="Z178" s="163">
        <f t="shared" si="54"/>
        <v>0</v>
      </c>
      <c r="AA178" s="163">
        <f t="shared" si="54"/>
        <v>0</v>
      </c>
      <c r="AB178" s="163">
        <f t="shared" si="54"/>
        <v>0</v>
      </c>
      <c r="AC178" s="163">
        <f t="shared" si="54"/>
        <v>0</v>
      </c>
      <c r="AD178" s="163">
        <f t="shared" si="54"/>
        <v>0</v>
      </c>
      <c r="AE178" s="163">
        <f t="shared" si="54"/>
        <v>0</v>
      </c>
      <c r="AF178" s="176">
        <f t="shared" si="54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53"/>
        <v>0</v>
      </c>
      <c r="D179" s="163">
        <f t="shared" si="53"/>
        <v>0</v>
      </c>
      <c r="E179" s="163">
        <f t="shared" si="53"/>
        <v>0</v>
      </c>
      <c r="F179" s="163">
        <f t="shared" si="53"/>
        <v>0</v>
      </c>
      <c r="G179" s="163">
        <f t="shared" si="53"/>
        <v>0</v>
      </c>
      <c r="H179" s="163">
        <f t="shared" si="53"/>
        <v>0</v>
      </c>
      <c r="I179" s="163">
        <f t="shared" si="53"/>
        <v>0</v>
      </c>
      <c r="J179" s="163">
        <f t="shared" si="53"/>
        <v>0</v>
      </c>
      <c r="K179" s="163">
        <f t="shared" si="53"/>
        <v>0</v>
      </c>
      <c r="L179" s="163">
        <f t="shared" si="53"/>
        <v>0</v>
      </c>
      <c r="M179" s="163">
        <f t="shared" si="53"/>
        <v>0</v>
      </c>
      <c r="N179" s="163">
        <f t="shared" si="53"/>
        <v>0</v>
      </c>
      <c r="O179" s="163">
        <f t="shared" si="53"/>
        <v>0</v>
      </c>
      <c r="P179" s="163">
        <f t="shared" si="53"/>
        <v>0</v>
      </c>
      <c r="Q179" s="163">
        <f t="shared" si="53"/>
        <v>0</v>
      </c>
      <c r="R179" s="163">
        <f t="shared" si="53"/>
        <v>0</v>
      </c>
      <c r="S179" s="163">
        <f t="shared" si="54"/>
        <v>0</v>
      </c>
      <c r="T179" s="163">
        <f t="shared" si="54"/>
        <v>0</v>
      </c>
      <c r="U179" s="163">
        <f t="shared" si="54"/>
        <v>0</v>
      </c>
      <c r="V179" s="163">
        <f t="shared" si="54"/>
        <v>0</v>
      </c>
      <c r="W179" s="163">
        <f t="shared" si="54"/>
        <v>0</v>
      </c>
      <c r="X179" s="163">
        <f t="shared" si="54"/>
        <v>0</v>
      </c>
      <c r="Y179" s="163">
        <f t="shared" si="54"/>
        <v>0</v>
      </c>
      <c r="Z179" s="163">
        <f t="shared" si="54"/>
        <v>0</v>
      </c>
      <c r="AA179" s="163">
        <f t="shared" si="54"/>
        <v>0</v>
      </c>
      <c r="AB179" s="163">
        <f t="shared" si="54"/>
        <v>0</v>
      </c>
      <c r="AC179" s="163">
        <f t="shared" si="54"/>
        <v>0</v>
      </c>
      <c r="AD179" s="163">
        <f t="shared" si="54"/>
        <v>0</v>
      </c>
      <c r="AE179" s="163">
        <f t="shared" si="54"/>
        <v>0</v>
      </c>
      <c r="AF179" s="176">
        <f t="shared" si="54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53"/>
        <v>0</v>
      </c>
      <c r="D180" s="163">
        <f t="shared" si="53"/>
        <v>0</v>
      </c>
      <c r="E180" s="163">
        <f t="shared" si="53"/>
        <v>0</v>
      </c>
      <c r="F180" s="163">
        <f t="shared" si="53"/>
        <v>0</v>
      </c>
      <c r="G180" s="163">
        <f t="shared" si="53"/>
        <v>0</v>
      </c>
      <c r="H180" s="163">
        <f t="shared" si="53"/>
        <v>0</v>
      </c>
      <c r="I180" s="163">
        <f t="shared" si="53"/>
        <v>0</v>
      </c>
      <c r="J180" s="163">
        <f t="shared" si="53"/>
        <v>0</v>
      </c>
      <c r="K180" s="163">
        <f t="shared" si="53"/>
        <v>0</v>
      </c>
      <c r="L180" s="163">
        <f t="shared" si="53"/>
        <v>0</v>
      </c>
      <c r="M180" s="163">
        <f t="shared" si="53"/>
        <v>0</v>
      </c>
      <c r="N180" s="163">
        <f t="shared" si="53"/>
        <v>0</v>
      </c>
      <c r="O180" s="163">
        <f t="shared" si="53"/>
        <v>0</v>
      </c>
      <c r="P180" s="163">
        <f t="shared" si="53"/>
        <v>0</v>
      </c>
      <c r="Q180" s="163">
        <f t="shared" si="53"/>
        <v>0</v>
      </c>
      <c r="R180" s="163">
        <f t="shared" si="53"/>
        <v>0</v>
      </c>
      <c r="S180" s="163">
        <f t="shared" si="54"/>
        <v>0</v>
      </c>
      <c r="T180" s="163">
        <f t="shared" si="54"/>
        <v>0</v>
      </c>
      <c r="U180" s="163">
        <f t="shared" si="54"/>
        <v>0</v>
      </c>
      <c r="V180" s="163">
        <f t="shared" si="54"/>
        <v>0</v>
      </c>
      <c r="W180" s="163">
        <f t="shared" si="54"/>
        <v>0</v>
      </c>
      <c r="X180" s="163">
        <f t="shared" si="54"/>
        <v>0</v>
      </c>
      <c r="Y180" s="163">
        <f t="shared" si="54"/>
        <v>0</v>
      </c>
      <c r="Z180" s="163">
        <f t="shared" si="54"/>
        <v>0</v>
      </c>
      <c r="AA180" s="163">
        <f t="shared" si="54"/>
        <v>0</v>
      </c>
      <c r="AB180" s="163">
        <f t="shared" si="54"/>
        <v>0</v>
      </c>
      <c r="AC180" s="163">
        <f t="shared" si="54"/>
        <v>0</v>
      </c>
      <c r="AD180" s="163">
        <f t="shared" si="54"/>
        <v>0</v>
      </c>
      <c r="AE180" s="163">
        <f t="shared" si="54"/>
        <v>0</v>
      </c>
      <c r="AF180" s="176">
        <f t="shared" si="54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53"/>
        <v>0</v>
      </c>
      <c r="D181" s="163">
        <f t="shared" si="53"/>
        <v>0</v>
      </c>
      <c r="E181" s="163">
        <f t="shared" si="53"/>
        <v>0</v>
      </c>
      <c r="F181" s="163">
        <f t="shared" si="53"/>
        <v>0</v>
      </c>
      <c r="G181" s="163">
        <f t="shared" si="53"/>
        <v>0</v>
      </c>
      <c r="H181" s="163">
        <f t="shared" si="53"/>
        <v>0</v>
      </c>
      <c r="I181" s="163">
        <f t="shared" si="53"/>
        <v>0</v>
      </c>
      <c r="J181" s="163">
        <f t="shared" si="53"/>
        <v>0</v>
      </c>
      <c r="K181" s="163">
        <f t="shared" si="53"/>
        <v>0</v>
      </c>
      <c r="L181" s="163">
        <f t="shared" si="53"/>
        <v>0</v>
      </c>
      <c r="M181" s="163">
        <f t="shared" si="53"/>
        <v>0</v>
      </c>
      <c r="N181" s="163">
        <f t="shared" si="53"/>
        <v>0</v>
      </c>
      <c r="O181" s="163">
        <f t="shared" si="53"/>
        <v>0</v>
      </c>
      <c r="P181" s="163">
        <f t="shared" si="53"/>
        <v>0</v>
      </c>
      <c r="Q181" s="163">
        <f t="shared" si="53"/>
        <v>0</v>
      </c>
      <c r="R181" s="163">
        <f t="shared" si="53"/>
        <v>0</v>
      </c>
      <c r="S181" s="163">
        <f t="shared" si="54"/>
        <v>0</v>
      </c>
      <c r="T181" s="163">
        <f t="shared" si="54"/>
        <v>0</v>
      </c>
      <c r="U181" s="163">
        <f t="shared" si="54"/>
        <v>0</v>
      </c>
      <c r="V181" s="163">
        <f t="shared" si="54"/>
        <v>0</v>
      </c>
      <c r="W181" s="163">
        <f t="shared" si="54"/>
        <v>0</v>
      </c>
      <c r="X181" s="163">
        <f t="shared" si="54"/>
        <v>0</v>
      </c>
      <c r="Y181" s="163">
        <f t="shared" si="54"/>
        <v>0</v>
      </c>
      <c r="Z181" s="163">
        <f t="shared" si="54"/>
        <v>0</v>
      </c>
      <c r="AA181" s="163">
        <f t="shared" si="54"/>
        <v>0</v>
      </c>
      <c r="AB181" s="163">
        <f t="shared" si="54"/>
        <v>0</v>
      </c>
      <c r="AC181" s="163">
        <f t="shared" si="54"/>
        <v>0</v>
      </c>
      <c r="AD181" s="163">
        <f t="shared" si="54"/>
        <v>0</v>
      </c>
      <c r="AE181" s="163">
        <f t="shared" si="54"/>
        <v>0</v>
      </c>
      <c r="AF181" s="176">
        <f t="shared" si="54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53"/>
        <v>0</v>
      </c>
      <c r="D182" s="163">
        <f t="shared" si="53"/>
        <v>0</v>
      </c>
      <c r="E182" s="163">
        <f t="shared" si="53"/>
        <v>0</v>
      </c>
      <c r="F182" s="163">
        <f t="shared" si="53"/>
        <v>0</v>
      </c>
      <c r="G182" s="163">
        <f t="shared" si="53"/>
        <v>0</v>
      </c>
      <c r="H182" s="163">
        <f t="shared" si="53"/>
        <v>0</v>
      </c>
      <c r="I182" s="163">
        <f t="shared" si="53"/>
        <v>0</v>
      </c>
      <c r="J182" s="163">
        <f t="shared" si="53"/>
        <v>0</v>
      </c>
      <c r="K182" s="163">
        <f t="shared" si="53"/>
        <v>0</v>
      </c>
      <c r="L182" s="163">
        <f t="shared" si="53"/>
        <v>0</v>
      </c>
      <c r="M182" s="163">
        <f t="shared" si="53"/>
        <v>0</v>
      </c>
      <c r="N182" s="163">
        <f t="shared" si="53"/>
        <v>0</v>
      </c>
      <c r="O182" s="163">
        <f t="shared" si="53"/>
        <v>0</v>
      </c>
      <c r="P182" s="163">
        <f t="shared" si="53"/>
        <v>0</v>
      </c>
      <c r="Q182" s="163">
        <f t="shared" si="53"/>
        <v>0</v>
      </c>
      <c r="R182" s="163">
        <f t="shared" si="53"/>
        <v>0</v>
      </c>
      <c r="S182" s="163">
        <f t="shared" si="54"/>
        <v>0</v>
      </c>
      <c r="T182" s="163">
        <f t="shared" si="54"/>
        <v>0</v>
      </c>
      <c r="U182" s="163">
        <f t="shared" si="54"/>
        <v>0</v>
      </c>
      <c r="V182" s="163">
        <f t="shared" si="54"/>
        <v>0</v>
      </c>
      <c r="W182" s="163">
        <f t="shared" si="54"/>
        <v>0</v>
      </c>
      <c r="X182" s="163">
        <f t="shared" si="54"/>
        <v>0</v>
      </c>
      <c r="Y182" s="163">
        <f t="shared" si="54"/>
        <v>0</v>
      </c>
      <c r="Z182" s="163">
        <f t="shared" si="54"/>
        <v>0</v>
      </c>
      <c r="AA182" s="163">
        <f t="shared" si="54"/>
        <v>0</v>
      </c>
      <c r="AB182" s="163">
        <f t="shared" si="54"/>
        <v>0</v>
      </c>
      <c r="AC182" s="163">
        <f t="shared" si="54"/>
        <v>0</v>
      </c>
      <c r="AD182" s="163">
        <f t="shared" si="54"/>
        <v>0</v>
      </c>
      <c r="AE182" s="163">
        <f t="shared" si="54"/>
        <v>0</v>
      </c>
      <c r="AF182" s="176">
        <f t="shared" si="54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53"/>
        <v>0</v>
      </c>
      <c r="D183" s="163">
        <f t="shared" si="53"/>
        <v>0</v>
      </c>
      <c r="E183" s="163">
        <f t="shared" si="53"/>
        <v>0</v>
      </c>
      <c r="F183" s="163">
        <f t="shared" si="53"/>
        <v>0</v>
      </c>
      <c r="G183" s="163">
        <f t="shared" si="53"/>
        <v>0</v>
      </c>
      <c r="H183" s="163">
        <f t="shared" si="53"/>
        <v>0</v>
      </c>
      <c r="I183" s="163">
        <f t="shared" si="53"/>
        <v>0</v>
      </c>
      <c r="J183" s="163">
        <f t="shared" si="53"/>
        <v>0</v>
      </c>
      <c r="K183" s="163">
        <f t="shared" si="53"/>
        <v>0</v>
      </c>
      <c r="L183" s="163">
        <f t="shared" si="53"/>
        <v>0</v>
      </c>
      <c r="M183" s="163">
        <f t="shared" si="53"/>
        <v>0</v>
      </c>
      <c r="N183" s="163">
        <f t="shared" si="53"/>
        <v>0</v>
      </c>
      <c r="O183" s="163">
        <f t="shared" si="53"/>
        <v>0</v>
      </c>
      <c r="P183" s="163">
        <f t="shared" si="53"/>
        <v>0</v>
      </c>
      <c r="Q183" s="163">
        <f t="shared" si="53"/>
        <v>0</v>
      </c>
      <c r="R183" s="163">
        <f t="shared" si="53"/>
        <v>0</v>
      </c>
      <c r="S183" s="163">
        <f t="shared" si="54"/>
        <v>0</v>
      </c>
      <c r="T183" s="163">
        <f t="shared" si="54"/>
        <v>0</v>
      </c>
      <c r="U183" s="163">
        <f t="shared" si="54"/>
        <v>0</v>
      </c>
      <c r="V183" s="163">
        <f t="shared" si="54"/>
        <v>0</v>
      </c>
      <c r="W183" s="163">
        <f t="shared" si="54"/>
        <v>0</v>
      </c>
      <c r="X183" s="163">
        <f t="shared" si="54"/>
        <v>0</v>
      </c>
      <c r="Y183" s="163">
        <f t="shared" si="54"/>
        <v>0</v>
      </c>
      <c r="Z183" s="163">
        <f t="shared" si="54"/>
        <v>0</v>
      </c>
      <c r="AA183" s="163">
        <f t="shared" si="54"/>
        <v>0</v>
      </c>
      <c r="AB183" s="163">
        <f t="shared" si="54"/>
        <v>0</v>
      </c>
      <c r="AC183" s="163">
        <f t="shared" si="54"/>
        <v>0</v>
      </c>
      <c r="AD183" s="163">
        <f t="shared" si="54"/>
        <v>0</v>
      </c>
      <c r="AE183" s="163">
        <f t="shared" si="54"/>
        <v>0</v>
      </c>
      <c r="AF183" s="176">
        <f t="shared" si="54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53"/>
        <v>0</v>
      </c>
      <c r="D184" s="163">
        <f t="shared" si="53"/>
        <v>0</v>
      </c>
      <c r="E184" s="163">
        <f t="shared" si="53"/>
        <v>0</v>
      </c>
      <c r="F184" s="163">
        <f t="shared" si="53"/>
        <v>0</v>
      </c>
      <c r="G184" s="163">
        <f t="shared" si="53"/>
        <v>0</v>
      </c>
      <c r="H184" s="163">
        <f t="shared" si="53"/>
        <v>0</v>
      </c>
      <c r="I184" s="163">
        <f t="shared" si="53"/>
        <v>0</v>
      </c>
      <c r="J184" s="163">
        <f t="shared" si="53"/>
        <v>0</v>
      </c>
      <c r="K184" s="163">
        <f t="shared" si="53"/>
        <v>0</v>
      </c>
      <c r="L184" s="163">
        <f t="shared" si="53"/>
        <v>0</v>
      </c>
      <c r="M184" s="163">
        <f t="shared" si="53"/>
        <v>0</v>
      </c>
      <c r="N184" s="163">
        <f t="shared" si="53"/>
        <v>0</v>
      </c>
      <c r="O184" s="163">
        <f t="shared" si="53"/>
        <v>0</v>
      </c>
      <c r="P184" s="163">
        <f t="shared" si="53"/>
        <v>0</v>
      </c>
      <c r="Q184" s="163">
        <f t="shared" si="53"/>
        <v>0</v>
      </c>
      <c r="R184" s="163">
        <f t="shared" ref="R184:AF199" si="55">Q184</f>
        <v>0</v>
      </c>
      <c r="S184" s="163">
        <f t="shared" si="55"/>
        <v>0</v>
      </c>
      <c r="T184" s="163">
        <f t="shared" si="55"/>
        <v>0</v>
      </c>
      <c r="U184" s="163">
        <f t="shared" si="55"/>
        <v>0</v>
      </c>
      <c r="V184" s="163">
        <f t="shared" si="55"/>
        <v>0</v>
      </c>
      <c r="W184" s="163">
        <f t="shared" si="55"/>
        <v>0</v>
      </c>
      <c r="X184" s="163">
        <f t="shared" si="55"/>
        <v>0</v>
      </c>
      <c r="Y184" s="163">
        <f t="shared" si="55"/>
        <v>0</v>
      </c>
      <c r="Z184" s="163">
        <f t="shared" si="55"/>
        <v>0</v>
      </c>
      <c r="AA184" s="163">
        <f t="shared" si="55"/>
        <v>0</v>
      </c>
      <c r="AB184" s="163">
        <f t="shared" si="55"/>
        <v>0</v>
      </c>
      <c r="AC184" s="163">
        <f t="shared" si="54"/>
        <v>0</v>
      </c>
      <c r="AD184" s="163">
        <f t="shared" si="55"/>
        <v>0</v>
      </c>
      <c r="AE184" s="163">
        <f t="shared" si="55"/>
        <v>0</v>
      </c>
      <c r="AF184" s="176">
        <f t="shared" si="55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R200" si="56">B185</f>
        <v>0</v>
      </c>
      <c r="D185" s="163">
        <f t="shared" si="56"/>
        <v>0</v>
      </c>
      <c r="E185" s="163">
        <f t="shared" si="56"/>
        <v>0</v>
      </c>
      <c r="F185" s="163">
        <f t="shared" si="56"/>
        <v>0</v>
      </c>
      <c r="G185" s="163">
        <f t="shared" si="56"/>
        <v>0</v>
      </c>
      <c r="H185" s="163">
        <f t="shared" si="56"/>
        <v>0</v>
      </c>
      <c r="I185" s="163">
        <f t="shared" si="56"/>
        <v>0</v>
      </c>
      <c r="J185" s="163">
        <f t="shared" si="56"/>
        <v>0</v>
      </c>
      <c r="K185" s="163">
        <f t="shared" si="56"/>
        <v>0</v>
      </c>
      <c r="L185" s="163">
        <f t="shared" si="56"/>
        <v>0</v>
      </c>
      <c r="M185" s="163">
        <f t="shared" si="56"/>
        <v>0</v>
      </c>
      <c r="N185" s="163">
        <f t="shared" si="56"/>
        <v>0</v>
      </c>
      <c r="O185" s="163">
        <f t="shared" si="56"/>
        <v>0</v>
      </c>
      <c r="P185" s="163">
        <f t="shared" si="56"/>
        <v>0</v>
      </c>
      <c r="Q185" s="163">
        <f t="shared" si="56"/>
        <v>0</v>
      </c>
      <c r="R185" s="163">
        <f t="shared" si="56"/>
        <v>0</v>
      </c>
      <c r="S185" s="163">
        <f t="shared" si="55"/>
        <v>0</v>
      </c>
      <c r="T185" s="163">
        <f t="shared" si="55"/>
        <v>0</v>
      </c>
      <c r="U185" s="163">
        <f t="shared" si="55"/>
        <v>0</v>
      </c>
      <c r="V185" s="163">
        <f t="shared" si="55"/>
        <v>0</v>
      </c>
      <c r="W185" s="163">
        <f t="shared" si="55"/>
        <v>0</v>
      </c>
      <c r="X185" s="163">
        <f t="shared" si="55"/>
        <v>0</v>
      </c>
      <c r="Y185" s="163">
        <f t="shared" si="55"/>
        <v>0</v>
      </c>
      <c r="Z185" s="163">
        <f t="shared" si="55"/>
        <v>0</v>
      </c>
      <c r="AA185" s="163">
        <f t="shared" si="55"/>
        <v>0</v>
      </c>
      <c r="AB185" s="163">
        <f t="shared" si="55"/>
        <v>0</v>
      </c>
      <c r="AC185" s="163">
        <f t="shared" si="55"/>
        <v>0</v>
      </c>
      <c r="AD185" s="163">
        <f t="shared" si="55"/>
        <v>0</v>
      </c>
      <c r="AE185" s="163">
        <f t="shared" si="55"/>
        <v>0</v>
      </c>
      <c r="AF185" s="176">
        <f t="shared" si="55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56"/>
        <v>0</v>
      </c>
      <c r="D186" s="163">
        <f t="shared" si="56"/>
        <v>0</v>
      </c>
      <c r="E186" s="163">
        <f t="shared" si="56"/>
        <v>0</v>
      </c>
      <c r="F186" s="163">
        <f t="shared" si="56"/>
        <v>0</v>
      </c>
      <c r="G186" s="163">
        <f t="shared" si="56"/>
        <v>0</v>
      </c>
      <c r="H186" s="163">
        <f t="shared" si="56"/>
        <v>0</v>
      </c>
      <c r="I186" s="163">
        <f t="shared" si="56"/>
        <v>0</v>
      </c>
      <c r="J186" s="163">
        <f t="shared" si="56"/>
        <v>0</v>
      </c>
      <c r="K186" s="163">
        <f t="shared" si="56"/>
        <v>0</v>
      </c>
      <c r="L186" s="163">
        <f t="shared" si="56"/>
        <v>0</v>
      </c>
      <c r="M186" s="163">
        <f t="shared" si="56"/>
        <v>0</v>
      </c>
      <c r="N186" s="163">
        <f t="shared" si="56"/>
        <v>0</v>
      </c>
      <c r="O186" s="163">
        <f t="shared" si="56"/>
        <v>0</v>
      </c>
      <c r="P186" s="163">
        <f t="shared" si="56"/>
        <v>0</v>
      </c>
      <c r="Q186" s="163">
        <f t="shared" si="56"/>
        <v>0</v>
      </c>
      <c r="R186" s="163">
        <f t="shared" si="56"/>
        <v>0</v>
      </c>
      <c r="S186" s="163">
        <f t="shared" si="55"/>
        <v>0</v>
      </c>
      <c r="T186" s="163">
        <f t="shared" si="55"/>
        <v>0</v>
      </c>
      <c r="U186" s="163">
        <f t="shared" si="55"/>
        <v>0</v>
      </c>
      <c r="V186" s="163">
        <f t="shared" si="55"/>
        <v>0</v>
      </c>
      <c r="W186" s="163">
        <f t="shared" si="55"/>
        <v>0</v>
      </c>
      <c r="X186" s="163">
        <f t="shared" si="55"/>
        <v>0</v>
      </c>
      <c r="Y186" s="163">
        <f t="shared" si="55"/>
        <v>0</v>
      </c>
      <c r="Z186" s="163">
        <f t="shared" si="55"/>
        <v>0</v>
      </c>
      <c r="AA186" s="163">
        <f t="shared" si="55"/>
        <v>0</v>
      </c>
      <c r="AB186" s="163">
        <f t="shared" si="55"/>
        <v>0</v>
      </c>
      <c r="AC186" s="163">
        <f t="shared" si="55"/>
        <v>0</v>
      </c>
      <c r="AD186" s="163">
        <f t="shared" si="55"/>
        <v>0</v>
      </c>
      <c r="AE186" s="163">
        <f t="shared" si="55"/>
        <v>0</v>
      </c>
      <c r="AF186" s="176">
        <f t="shared" si="55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56"/>
        <v>0</v>
      </c>
      <c r="D187" s="163">
        <f t="shared" si="56"/>
        <v>0</v>
      </c>
      <c r="E187" s="163">
        <f t="shared" si="56"/>
        <v>0</v>
      </c>
      <c r="F187" s="163">
        <f t="shared" si="56"/>
        <v>0</v>
      </c>
      <c r="G187" s="163">
        <f t="shared" si="56"/>
        <v>0</v>
      </c>
      <c r="H187" s="163">
        <f t="shared" si="56"/>
        <v>0</v>
      </c>
      <c r="I187" s="163">
        <f t="shared" si="56"/>
        <v>0</v>
      </c>
      <c r="J187" s="163">
        <f t="shared" si="56"/>
        <v>0</v>
      </c>
      <c r="K187" s="163">
        <f t="shared" si="56"/>
        <v>0</v>
      </c>
      <c r="L187" s="163">
        <f t="shared" si="56"/>
        <v>0</v>
      </c>
      <c r="M187" s="163">
        <f t="shared" si="56"/>
        <v>0</v>
      </c>
      <c r="N187" s="163">
        <f t="shared" si="56"/>
        <v>0</v>
      </c>
      <c r="O187" s="163">
        <f t="shared" si="56"/>
        <v>0</v>
      </c>
      <c r="P187" s="163">
        <f t="shared" si="56"/>
        <v>0</v>
      </c>
      <c r="Q187" s="163">
        <f t="shared" si="56"/>
        <v>0</v>
      </c>
      <c r="R187" s="163">
        <f t="shared" si="56"/>
        <v>0</v>
      </c>
      <c r="S187" s="163">
        <f t="shared" si="55"/>
        <v>0</v>
      </c>
      <c r="T187" s="163">
        <f t="shared" si="55"/>
        <v>0</v>
      </c>
      <c r="U187" s="163">
        <f t="shared" si="55"/>
        <v>0</v>
      </c>
      <c r="V187" s="163">
        <f t="shared" si="55"/>
        <v>0</v>
      </c>
      <c r="W187" s="163">
        <f t="shared" si="55"/>
        <v>0</v>
      </c>
      <c r="X187" s="163">
        <f t="shared" si="55"/>
        <v>0</v>
      </c>
      <c r="Y187" s="163">
        <f t="shared" si="55"/>
        <v>0</v>
      </c>
      <c r="Z187" s="163">
        <f t="shared" si="55"/>
        <v>0</v>
      </c>
      <c r="AA187" s="163">
        <f t="shared" si="55"/>
        <v>0</v>
      </c>
      <c r="AB187" s="163">
        <f t="shared" si="55"/>
        <v>0</v>
      </c>
      <c r="AC187" s="163">
        <f t="shared" si="55"/>
        <v>0</v>
      </c>
      <c r="AD187" s="163">
        <f t="shared" si="55"/>
        <v>0</v>
      </c>
      <c r="AE187" s="163">
        <f t="shared" si="55"/>
        <v>0</v>
      </c>
      <c r="AF187" s="176">
        <f t="shared" si="55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56"/>
        <v>0</v>
      </c>
      <c r="D188" s="163">
        <f t="shared" si="56"/>
        <v>0</v>
      </c>
      <c r="E188" s="163">
        <f t="shared" si="56"/>
        <v>0</v>
      </c>
      <c r="F188" s="163">
        <f t="shared" si="56"/>
        <v>0</v>
      </c>
      <c r="G188" s="163">
        <f t="shared" si="56"/>
        <v>0</v>
      </c>
      <c r="H188" s="163">
        <f t="shared" si="56"/>
        <v>0</v>
      </c>
      <c r="I188" s="163">
        <f t="shared" si="56"/>
        <v>0</v>
      </c>
      <c r="J188" s="163">
        <f t="shared" si="56"/>
        <v>0</v>
      </c>
      <c r="K188" s="163">
        <f t="shared" si="56"/>
        <v>0</v>
      </c>
      <c r="L188" s="163">
        <f t="shared" si="56"/>
        <v>0</v>
      </c>
      <c r="M188" s="163">
        <f t="shared" si="56"/>
        <v>0</v>
      </c>
      <c r="N188" s="163">
        <f t="shared" si="56"/>
        <v>0</v>
      </c>
      <c r="O188" s="163">
        <f t="shared" si="56"/>
        <v>0</v>
      </c>
      <c r="P188" s="163">
        <f t="shared" si="56"/>
        <v>0</v>
      </c>
      <c r="Q188" s="163">
        <f t="shared" si="56"/>
        <v>0</v>
      </c>
      <c r="R188" s="163">
        <f t="shared" si="56"/>
        <v>0</v>
      </c>
      <c r="S188" s="163">
        <f t="shared" si="55"/>
        <v>0</v>
      </c>
      <c r="T188" s="163">
        <f t="shared" si="55"/>
        <v>0</v>
      </c>
      <c r="U188" s="163">
        <f t="shared" si="55"/>
        <v>0</v>
      </c>
      <c r="V188" s="163">
        <f t="shared" si="55"/>
        <v>0</v>
      </c>
      <c r="W188" s="163">
        <f t="shared" si="55"/>
        <v>0</v>
      </c>
      <c r="X188" s="163">
        <f t="shared" si="55"/>
        <v>0</v>
      </c>
      <c r="Y188" s="163">
        <f t="shared" si="55"/>
        <v>0</v>
      </c>
      <c r="Z188" s="163">
        <f t="shared" si="55"/>
        <v>0</v>
      </c>
      <c r="AA188" s="163">
        <f t="shared" si="55"/>
        <v>0</v>
      </c>
      <c r="AB188" s="163">
        <f t="shared" si="55"/>
        <v>0</v>
      </c>
      <c r="AC188" s="163">
        <f t="shared" si="55"/>
        <v>0</v>
      </c>
      <c r="AD188" s="163">
        <f t="shared" si="55"/>
        <v>0</v>
      </c>
      <c r="AE188" s="163">
        <f t="shared" si="55"/>
        <v>0</v>
      </c>
      <c r="AF188" s="176">
        <f t="shared" si="55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56"/>
        <v>0</v>
      </c>
      <c r="D189" s="163">
        <f t="shared" si="56"/>
        <v>0</v>
      </c>
      <c r="E189" s="163">
        <f t="shared" si="56"/>
        <v>0</v>
      </c>
      <c r="F189" s="163">
        <f t="shared" si="56"/>
        <v>0</v>
      </c>
      <c r="G189" s="163">
        <f t="shared" si="56"/>
        <v>0</v>
      </c>
      <c r="H189" s="163">
        <f t="shared" si="56"/>
        <v>0</v>
      </c>
      <c r="I189" s="163">
        <f t="shared" si="56"/>
        <v>0</v>
      </c>
      <c r="J189" s="163">
        <f t="shared" si="56"/>
        <v>0</v>
      </c>
      <c r="K189" s="163">
        <f t="shared" si="56"/>
        <v>0</v>
      </c>
      <c r="L189" s="163">
        <f t="shared" si="56"/>
        <v>0</v>
      </c>
      <c r="M189" s="163">
        <f t="shared" si="56"/>
        <v>0</v>
      </c>
      <c r="N189" s="163">
        <f t="shared" si="56"/>
        <v>0</v>
      </c>
      <c r="O189" s="163">
        <f t="shared" si="56"/>
        <v>0</v>
      </c>
      <c r="P189" s="163">
        <f t="shared" si="56"/>
        <v>0</v>
      </c>
      <c r="Q189" s="163">
        <f t="shared" si="56"/>
        <v>0</v>
      </c>
      <c r="R189" s="163">
        <f t="shared" si="56"/>
        <v>0</v>
      </c>
      <c r="S189" s="163">
        <f t="shared" si="55"/>
        <v>0</v>
      </c>
      <c r="T189" s="163">
        <f t="shared" si="55"/>
        <v>0</v>
      </c>
      <c r="U189" s="163">
        <f t="shared" si="55"/>
        <v>0</v>
      </c>
      <c r="V189" s="163">
        <f t="shared" si="55"/>
        <v>0</v>
      </c>
      <c r="W189" s="163">
        <f t="shared" si="55"/>
        <v>0</v>
      </c>
      <c r="X189" s="163">
        <f t="shared" si="55"/>
        <v>0</v>
      </c>
      <c r="Y189" s="163">
        <f t="shared" si="55"/>
        <v>0</v>
      </c>
      <c r="Z189" s="163">
        <f t="shared" si="55"/>
        <v>0</v>
      </c>
      <c r="AA189" s="163">
        <f t="shared" si="55"/>
        <v>0</v>
      </c>
      <c r="AB189" s="163">
        <f t="shared" si="55"/>
        <v>0</v>
      </c>
      <c r="AC189" s="163">
        <f t="shared" si="55"/>
        <v>0</v>
      </c>
      <c r="AD189" s="163">
        <f t="shared" si="55"/>
        <v>0</v>
      </c>
      <c r="AE189" s="163">
        <f t="shared" si="55"/>
        <v>0</v>
      </c>
      <c r="AF189" s="176">
        <f t="shared" si="55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56"/>
        <v>0</v>
      </c>
      <c r="D190" s="163">
        <f t="shared" si="56"/>
        <v>0</v>
      </c>
      <c r="E190" s="163">
        <f t="shared" si="56"/>
        <v>0</v>
      </c>
      <c r="F190" s="163">
        <f t="shared" si="56"/>
        <v>0</v>
      </c>
      <c r="G190" s="163">
        <f t="shared" si="56"/>
        <v>0</v>
      </c>
      <c r="H190" s="163">
        <f t="shared" si="56"/>
        <v>0</v>
      </c>
      <c r="I190" s="163">
        <f t="shared" si="56"/>
        <v>0</v>
      </c>
      <c r="J190" s="163">
        <f t="shared" si="56"/>
        <v>0</v>
      </c>
      <c r="K190" s="163">
        <f t="shared" si="56"/>
        <v>0</v>
      </c>
      <c r="L190" s="163">
        <f t="shared" si="56"/>
        <v>0</v>
      </c>
      <c r="M190" s="163">
        <f t="shared" si="56"/>
        <v>0</v>
      </c>
      <c r="N190" s="163">
        <f t="shared" si="56"/>
        <v>0</v>
      </c>
      <c r="O190" s="163">
        <f t="shared" si="56"/>
        <v>0</v>
      </c>
      <c r="P190" s="163">
        <f t="shared" si="56"/>
        <v>0</v>
      </c>
      <c r="Q190" s="163">
        <f t="shared" si="56"/>
        <v>0</v>
      </c>
      <c r="R190" s="163">
        <f t="shared" si="56"/>
        <v>0</v>
      </c>
      <c r="S190" s="163">
        <f t="shared" si="55"/>
        <v>0</v>
      </c>
      <c r="T190" s="163">
        <f t="shared" si="55"/>
        <v>0</v>
      </c>
      <c r="U190" s="163">
        <f t="shared" si="55"/>
        <v>0</v>
      </c>
      <c r="V190" s="163">
        <f t="shared" si="55"/>
        <v>0</v>
      </c>
      <c r="W190" s="163">
        <f t="shared" si="55"/>
        <v>0</v>
      </c>
      <c r="X190" s="163">
        <f t="shared" si="55"/>
        <v>0</v>
      </c>
      <c r="Y190" s="163">
        <f t="shared" si="55"/>
        <v>0</v>
      </c>
      <c r="Z190" s="163">
        <f t="shared" si="55"/>
        <v>0</v>
      </c>
      <c r="AA190" s="163">
        <f t="shared" si="55"/>
        <v>0</v>
      </c>
      <c r="AB190" s="163">
        <f t="shared" si="55"/>
        <v>0</v>
      </c>
      <c r="AC190" s="163">
        <f t="shared" si="55"/>
        <v>0</v>
      </c>
      <c r="AD190" s="163">
        <f t="shared" si="55"/>
        <v>0</v>
      </c>
      <c r="AE190" s="163">
        <f t="shared" si="55"/>
        <v>0</v>
      </c>
      <c r="AF190" s="176">
        <f t="shared" si="55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56"/>
        <v>0</v>
      </c>
      <c r="D191" s="163">
        <f t="shared" si="56"/>
        <v>0</v>
      </c>
      <c r="E191" s="163">
        <f t="shared" si="56"/>
        <v>0</v>
      </c>
      <c r="F191" s="163">
        <f t="shared" si="56"/>
        <v>0</v>
      </c>
      <c r="G191" s="163">
        <f t="shared" si="56"/>
        <v>0</v>
      </c>
      <c r="H191" s="163">
        <f t="shared" si="56"/>
        <v>0</v>
      </c>
      <c r="I191" s="163">
        <f t="shared" si="56"/>
        <v>0</v>
      </c>
      <c r="J191" s="163">
        <f t="shared" si="56"/>
        <v>0</v>
      </c>
      <c r="K191" s="163">
        <f t="shared" si="56"/>
        <v>0</v>
      </c>
      <c r="L191" s="163">
        <f t="shared" si="56"/>
        <v>0</v>
      </c>
      <c r="M191" s="163">
        <f t="shared" si="56"/>
        <v>0</v>
      </c>
      <c r="N191" s="163">
        <f t="shared" si="56"/>
        <v>0</v>
      </c>
      <c r="O191" s="163">
        <f t="shared" si="56"/>
        <v>0</v>
      </c>
      <c r="P191" s="163">
        <f t="shared" si="56"/>
        <v>0</v>
      </c>
      <c r="Q191" s="163">
        <f t="shared" si="56"/>
        <v>0</v>
      </c>
      <c r="R191" s="163">
        <f t="shared" si="56"/>
        <v>0</v>
      </c>
      <c r="S191" s="163">
        <f t="shared" si="55"/>
        <v>0</v>
      </c>
      <c r="T191" s="163">
        <f t="shared" si="55"/>
        <v>0</v>
      </c>
      <c r="U191" s="163">
        <f t="shared" si="55"/>
        <v>0</v>
      </c>
      <c r="V191" s="163">
        <f t="shared" si="55"/>
        <v>0</v>
      </c>
      <c r="W191" s="163">
        <f t="shared" si="55"/>
        <v>0</v>
      </c>
      <c r="X191" s="163">
        <f t="shared" si="55"/>
        <v>0</v>
      </c>
      <c r="Y191" s="163">
        <f t="shared" si="55"/>
        <v>0</v>
      </c>
      <c r="Z191" s="163">
        <f t="shared" si="55"/>
        <v>0</v>
      </c>
      <c r="AA191" s="163">
        <f t="shared" si="55"/>
        <v>0</v>
      </c>
      <c r="AB191" s="163">
        <f t="shared" si="55"/>
        <v>0</v>
      </c>
      <c r="AC191" s="163">
        <f t="shared" si="55"/>
        <v>0</v>
      </c>
      <c r="AD191" s="163">
        <f t="shared" si="55"/>
        <v>0</v>
      </c>
      <c r="AE191" s="163">
        <f t="shared" si="55"/>
        <v>0</v>
      </c>
      <c r="AF191" s="176">
        <f t="shared" si="55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56"/>
        <v>0</v>
      </c>
      <c r="D192" s="163">
        <f t="shared" si="56"/>
        <v>0</v>
      </c>
      <c r="E192" s="163">
        <f t="shared" si="56"/>
        <v>0</v>
      </c>
      <c r="F192" s="163">
        <f t="shared" si="56"/>
        <v>0</v>
      </c>
      <c r="G192" s="163">
        <f t="shared" si="56"/>
        <v>0</v>
      </c>
      <c r="H192" s="163">
        <f t="shared" si="56"/>
        <v>0</v>
      </c>
      <c r="I192" s="163">
        <f t="shared" si="56"/>
        <v>0</v>
      </c>
      <c r="J192" s="163">
        <f t="shared" si="56"/>
        <v>0</v>
      </c>
      <c r="K192" s="163">
        <f t="shared" si="56"/>
        <v>0</v>
      </c>
      <c r="L192" s="163">
        <f t="shared" si="56"/>
        <v>0</v>
      </c>
      <c r="M192" s="163">
        <f t="shared" si="56"/>
        <v>0</v>
      </c>
      <c r="N192" s="163">
        <f t="shared" si="56"/>
        <v>0</v>
      </c>
      <c r="O192" s="163">
        <f t="shared" si="56"/>
        <v>0</v>
      </c>
      <c r="P192" s="163">
        <f t="shared" si="56"/>
        <v>0</v>
      </c>
      <c r="Q192" s="163">
        <f t="shared" si="56"/>
        <v>0</v>
      </c>
      <c r="R192" s="163">
        <f t="shared" si="56"/>
        <v>0</v>
      </c>
      <c r="S192" s="163">
        <f t="shared" si="55"/>
        <v>0</v>
      </c>
      <c r="T192" s="163">
        <f t="shared" si="55"/>
        <v>0</v>
      </c>
      <c r="U192" s="163">
        <f t="shared" si="55"/>
        <v>0</v>
      </c>
      <c r="V192" s="163">
        <f t="shared" si="55"/>
        <v>0</v>
      </c>
      <c r="W192" s="163">
        <f t="shared" si="55"/>
        <v>0</v>
      </c>
      <c r="X192" s="163">
        <f t="shared" si="55"/>
        <v>0</v>
      </c>
      <c r="Y192" s="163">
        <f t="shared" si="55"/>
        <v>0</v>
      </c>
      <c r="Z192" s="163">
        <f t="shared" si="55"/>
        <v>0</v>
      </c>
      <c r="AA192" s="163">
        <f t="shared" si="55"/>
        <v>0</v>
      </c>
      <c r="AB192" s="163">
        <f t="shared" si="55"/>
        <v>0</v>
      </c>
      <c r="AC192" s="163">
        <f t="shared" si="55"/>
        <v>0</v>
      </c>
      <c r="AD192" s="163">
        <f t="shared" si="55"/>
        <v>0</v>
      </c>
      <c r="AE192" s="163">
        <f t="shared" si="55"/>
        <v>0</v>
      </c>
      <c r="AF192" s="176">
        <f t="shared" si="55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56"/>
        <v>0</v>
      </c>
      <c r="D193" s="163">
        <f t="shared" si="56"/>
        <v>0</v>
      </c>
      <c r="E193" s="163">
        <f t="shared" si="56"/>
        <v>0</v>
      </c>
      <c r="F193" s="163">
        <f t="shared" si="56"/>
        <v>0</v>
      </c>
      <c r="G193" s="163">
        <f t="shared" si="56"/>
        <v>0</v>
      </c>
      <c r="H193" s="163">
        <f t="shared" si="56"/>
        <v>0</v>
      </c>
      <c r="I193" s="163">
        <f t="shared" si="56"/>
        <v>0</v>
      </c>
      <c r="J193" s="163">
        <f t="shared" si="56"/>
        <v>0</v>
      </c>
      <c r="K193" s="163">
        <f t="shared" si="56"/>
        <v>0</v>
      </c>
      <c r="L193" s="163">
        <f t="shared" si="56"/>
        <v>0</v>
      </c>
      <c r="M193" s="163">
        <f t="shared" si="56"/>
        <v>0</v>
      </c>
      <c r="N193" s="163">
        <f t="shared" si="56"/>
        <v>0</v>
      </c>
      <c r="O193" s="163">
        <f t="shared" si="56"/>
        <v>0</v>
      </c>
      <c r="P193" s="163">
        <f t="shared" si="56"/>
        <v>0</v>
      </c>
      <c r="Q193" s="163">
        <f t="shared" si="56"/>
        <v>0</v>
      </c>
      <c r="R193" s="163">
        <f t="shared" si="56"/>
        <v>0</v>
      </c>
      <c r="S193" s="163">
        <f t="shared" si="55"/>
        <v>0</v>
      </c>
      <c r="T193" s="163">
        <f t="shared" si="55"/>
        <v>0</v>
      </c>
      <c r="U193" s="163">
        <f t="shared" si="55"/>
        <v>0</v>
      </c>
      <c r="V193" s="163">
        <f t="shared" si="55"/>
        <v>0</v>
      </c>
      <c r="W193" s="163">
        <f t="shared" si="55"/>
        <v>0</v>
      </c>
      <c r="X193" s="163">
        <f t="shared" si="55"/>
        <v>0</v>
      </c>
      <c r="Y193" s="163">
        <f t="shared" si="55"/>
        <v>0</v>
      </c>
      <c r="Z193" s="163">
        <f t="shared" si="55"/>
        <v>0</v>
      </c>
      <c r="AA193" s="163">
        <f t="shared" si="55"/>
        <v>0</v>
      </c>
      <c r="AB193" s="163">
        <f t="shared" si="55"/>
        <v>0</v>
      </c>
      <c r="AC193" s="163">
        <f t="shared" si="55"/>
        <v>0</v>
      </c>
      <c r="AD193" s="163">
        <f t="shared" si="55"/>
        <v>0</v>
      </c>
      <c r="AE193" s="163">
        <f t="shared" si="55"/>
        <v>0</v>
      </c>
      <c r="AF193" s="176">
        <f t="shared" si="55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56"/>
        <v>0</v>
      </c>
      <c r="D194" s="163">
        <f t="shared" si="56"/>
        <v>0</v>
      </c>
      <c r="E194" s="163">
        <f t="shared" si="56"/>
        <v>0</v>
      </c>
      <c r="F194" s="163">
        <f t="shared" si="56"/>
        <v>0</v>
      </c>
      <c r="G194" s="163">
        <f t="shared" si="56"/>
        <v>0</v>
      </c>
      <c r="H194" s="163">
        <f t="shared" si="56"/>
        <v>0</v>
      </c>
      <c r="I194" s="163">
        <f t="shared" si="56"/>
        <v>0</v>
      </c>
      <c r="J194" s="163">
        <f t="shared" si="56"/>
        <v>0</v>
      </c>
      <c r="K194" s="163">
        <f t="shared" si="56"/>
        <v>0</v>
      </c>
      <c r="L194" s="163">
        <f t="shared" si="56"/>
        <v>0</v>
      </c>
      <c r="M194" s="163">
        <f t="shared" si="56"/>
        <v>0</v>
      </c>
      <c r="N194" s="163">
        <f t="shared" si="56"/>
        <v>0</v>
      </c>
      <c r="O194" s="163">
        <f t="shared" si="56"/>
        <v>0</v>
      </c>
      <c r="P194" s="163">
        <f t="shared" si="56"/>
        <v>0</v>
      </c>
      <c r="Q194" s="163">
        <f t="shared" si="56"/>
        <v>0</v>
      </c>
      <c r="R194" s="163">
        <f t="shared" si="56"/>
        <v>0</v>
      </c>
      <c r="S194" s="163">
        <f t="shared" si="55"/>
        <v>0</v>
      </c>
      <c r="T194" s="163">
        <f t="shared" si="55"/>
        <v>0</v>
      </c>
      <c r="U194" s="163">
        <f t="shared" si="55"/>
        <v>0</v>
      </c>
      <c r="V194" s="163">
        <f t="shared" si="55"/>
        <v>0</v>
      </c>
      <c r="W194" s="163">
        <f t="shared" si="55"/>
        <v>0</v>
      </c>
      <c r="X194" s="163">
        <f t="shared" si="55"/>
        <v>0</v>
      </c>
      <c r="Y194" s="163">
        <f t="shared" si="55"/>
        <v>0</v>
      </c>
      <c r="Z194" s="163">
        <f t="shared" si="55"/>
        <v>0</v>
      </c>
      <c r="AA194" s="163">
        <f t="shared" si="55"/>
        <v>0</v>
      </c>
      <c r="AB194" s="163">
        <f t="shared" si="55"/>
        <v>0</v>
      </c>
      <c r="AC194" s="163">
        <f t="shared" si="55"/>
        <v>0</v>
      </c>
      <c r="AD194" s="163">
        <f t="shared" si="55"/>
        <v>0</v>
      </c>
      <c r="AE194" s="163">
        <f t="shared" si="55"/>
        <v>0</v>
      </c>
      <c r="AF194" s="176">
        <f t="shared" si="55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56"/>
        <v>0</v>
      </c>
      <c r="D195" s="163">
        <f t="shared" si="56"/>
        <v>0</v>
      </c>
      <c r="E195" s="163">
        <f t="shared" si="56"/>
        <v>0</v>
      </c>
      <c r="F195" s="163">
        <f t="shared" si="56"/>
        <v>0</v>
      </c>
      <c r="G195" s="163">
        <f t="shared" si="56"/>
        <v>0</v>
      </c>
      <c r="H195" s="163">
        <f t="shared" si="56"/>
        <v>0</v>
      </c>
      <c r="I195" s="163">
        <f t="shared" si="56"/>
        <v>0</v>
      </c>
      <c r="J195" s="163">
        <f t="shared" si="56"/>
        <v>0</v>
      </c>
      <c r="K195" s="163">
        <f t="shared" si="56"/>
        <v>0</v>
      </c>
      <c r="L195" s="163">
        <f t="shared" si="56"/>
        <v>0</v>
      </c>
      <c r="M195" s="163">
        <f t="shared" si="56"/>
        <v>0</v>
      </c>
      <c r="N195" s="163">
        <f t="shared" si="56"/>
        <v>0</v>
      </c>
      <c r="O195" s="163">
        <f t="shared" si="56"/>
        <v>0</v>
      </c>
      <c r="P195" s="163">
        <f t="shared" si="56"/>
        <v>0</v>
      </c>
      <c r="Q195" s="163">
        <f t="shared" si="56"/>
        <v>0</v>
      </c>
      <c r="R195" s="163">
        <f t="shared" si="56"/>
        <v>0</v>
      </c>
      <c r="S195" s="163">
        <f t="shared" si="55"/>
        <v>0</v>
      </c>
      <c r="T195" s="163">
        <f t="shared" si="55"/>
        <v>0</v>
      </c>
      <c r="U195" s="163">
        <f t="shared" si="55"/>
        <v>0</v>
      </c>
      <c r="V195" s="163">
        <f t="shared" si="55"/>
        <v>0</v>
      </c>
      <c r="W195" s="163">
        <f t="shared" si="55"/>
        <v>0</v>
      </c>
      <c r="X195" s="163">
        <f t="shared" si="55"/>
        <v>0</v>
      </c>
      <c r="Y195" s="163">
        <f t="shared" si="55"/>
        <v>0</v>
      </c>
      <c r="Z195" s="163">
        <f t="shared" si="55"/>
        <v>0</v>
      </c>
      <c r="AA195" s="163">
        <f t="shared" si="55"/>
        <v>0</v>
      </c>
      <c r="AB195" s="163">
        <f t="shared" si="55"/>
        <v>0</v>
      </c>
      <c r="AC195" s="163">
        <f t="shared" si="55"/>
        <v>0</v>
      </c>
      <c r="AD195" s="163">
        <f t="shared" si="55"/>
        <v>0</v>
      </c>
      <c r="AE195" s="163">
        <f t="shared" si="55"/>
        <v>0</v>
      </c>
      <c r="AF195" s="176">
        <f t="shared" si="55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56"/>
        <v>0</v>
      </c>
      <c r="D196" s="163">
        <f t="shared" si="56"/>
        <v>0</v>
      </c>
      <c r="E196" s="163">
        <f t="shared" si="56"/>
        <v>0</v>
      </c>
      <c r="F196" s="163">
        <f t="shared" si="56"/>
        <v>0</v>
      </c>
      <c r="G196" s="163">
        <f t="shared" si="56"/>
        <v>0</v>
      </c>
      <c r="H196" s="163">
        <f t="shared" si="56"/>
        <v>0</v>
      </c>
      <c r="I196" s="163">
        <f t="shared" si="56"/>
        <v>0</v>
      </c>
      <c r="J196" s="163">
        <f t="shared" si="56"/>
        <v>0</v>
      </c>
      <c r="K196" s="163">
        <f t="shared" si="56"/>
        <v>0</v>
      </c>
      <c r="L196" s="163">
        <f t="shared" si="56"/>
        <v>0</v>
      </c>
      <c r="M196" s="163">
        <f t="shared" si="56"/>
        <v>0</v>
      </c>
      <c r="N196" s="163">
        <f t="shared" si="56"/>
        <v>0</v>
      </c>
      <c r="O196" s="163">
        <f t="shared" si="56"/>
        <v>0</v>
      </c>
      <c r="P196" s="163">
        <f t="shared" si="56"/>
        <v>0</v>
      </c>
      <c r="Q196" s="163">
        <f t="shared" si="56"/>
        <v>0</v>
      </c>
      <c r="R196" s="163">
        <f t="shared" si="56"/>
        <v>0</v>
      </c>
      <c r="S196" s="163">
        <f t="shared" si="55"/>
        <v>0</v>
      </c>
      <c r="T196" s="163">
        <f t="shared" si="55"/>
        <v>0</v>
      </c>
      <c r="U196" s="163">
        <f t="shared" si="55"/>
        <v>0</v>
      </c>
      <c r="V196" s="163">
        <f t="shared" si="55"/>
        <v>0</v>
      </c>
      <c r="W196" s="163">
        <f t="shared" si="55"/>
        <v>0</v>
      </c>
      <c r="X196" s="163">
        <f t="shared" si="55"/>
        <v>0</v>
      </c>
      <c r="Y196" s="163">
        <f t="shared" si="55"/>
        <v>0</v>
      </c>
      <c r="Z196" s="163">
        <f t="shared" si="55"/>
        <v>0</v>
      </c>
      <c r="AA196" s="163">
        <f t="shared" si="55"/>
        <v>0</v>
      </c>
      <c r="AB196" s="163">
        <f t="shared" si="55"/>
        <v>0</v>
      </c>
      <c r="AC196" s="163">
        <f t="shared" si="55"/>
        <v>0</v>
      </c>
      <c r="AD196" s="163">
        <f t="shared" si="55"/>
        <v>0</v>
      </c>
      <c r="AE196" s="163">
        <f t="shared" si="55"/>
        <v>0</v>
      </c>
      <c r="AF196" s="176">
        <f t="shared" si="55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56"/>
        <v>0</v>
      </c>
      <c r="D197" s="163">
        <f t="shared" si="56"/>
        <v>0</v>
      </c>
      <c r="E197" s="163">
        <f t="shared" si="56"/>
        <v>0</v>
      </c>
      <c r="F197" s="163">
        <f t="shared" si="56"/>
        <v>0</v>
      </c>
      <c r="G197" s="163">
        <f t="shared" si="56"/>
        <v>0</v>
      </c>
      <c r="H197" s="163">
        <f t="shared" si="56"/>
        <v>0</v>
      </c>
      <c r="I197" s="163">
        <f t="shared" si="56"/>
        <v>0</v>
      </c>
      <c r="J197" s="163">
        <f t="shared" si="56"/>
        <v>0</v>
      </c>
      <c r="K197" s="163">
        <f t="shared" si="56"/>
        <v>0</v>
      </c>
      <c r="L197" s="163">
        <f t="shared" si="56"/>
        <v>0</v>
      </c>
      <c r="M197" s="163">
        <f t="shared" si="56"/>
        <v>0</v>
      </c>
      <c r="N197" s="163">
        <f t="shared" si="56"/>
        <v>0</v>
      </c>
      <c r="O197" s="163">
        <f t="shared" si="56"/>
        <v>0</v>
      </c>
      <c r="P197" s="163">
        <f t="shared" si="56"/>
        <v>0</v>
      </c>
      <c r="Q197" s="163">
        <f t="shared" si="56"/>
        <v>0</v>
      </c>
      <c r="R197" s="163">
        <f t="shared" si="56"/>
        <v>0</v>
      </c>
      <c r="S197" s="163">
        <f t="shared" si="55"/>
        <v>0</v>
      </c>
      <c r="T197" s="163">
        <f t="shared" si="55"/>
        <v>0</v>
      </c>
      <c r="U197" s="163">
        <f t="shared" si="55"/>
        <v>0</v>
      </c>
      <c r="V197" s="163">
        <f t="shared" si="55"/>
        <v>0</v>
      </c>
      <c r="W197" s="163">
        <f t="shared" si="55"/>
        <v>0</v>
      </c>
      <c r="X197" s="163">
        <f t="shared" si="55"/>
        <v>0</v>
      </c>
      <c r="Y197" s="163">
        <f t="shared" si="55"/>
        <v>0</v>
      </c>
      <c r="Z197" s="163">
        <f t="shared" si="55"/>
        <v>0</v>
      </c>
      <c r="AA197" s="163">
        <f t="shared" si="55"/>
        <v>0</v>
      </c>
      <c r="AB197" s="163">
        <f t="shared" si="55"/>
        <v>0</v>
      </c>
      <c r="AC197" s="163">
        <f t="shared" si="55"/>
        <v>0</v>
      </c>
      <c r="AD197" s="163">
        <f t="shared" si="55"/>
        <v>0</v>
      </c>
      <c r="AE197" s="163">
        <f t="shared" si="55"/>
        <v>0</v>
      </c>
      <c r="AF197" s="176">
        <f t="shared" si="55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56"/>
        <v>0</v>
      </c>
      <c r="D198" s="163">
        <f t="shared" si="56"/>
        <v>0</v>
      </c>
      <c r="E198" s="163">
        <f t="shared" si="56"/>
        <v>0</v>
      </c>
      <c r="F198" s="163">
        <f t="shared" si="56"/>
        <v>0</v>
      </c>
      <c r="G198" s="163">
        <f t="shared" si="56"/>
        <v>0</v>
      </c>
      <c r="H198" s="163">
        <f t="shared" si="56"/>
        <v>0</v>
      </c>
      <c r="I198" s="163">
        <f t="shared" si="56"/>
        <v>0</v>
      </c>
      <c r="J198" s="163">
        <f t="shared" si="56"/>
        <v>0</v>
      </c>
      <c r="K198" s="163">
        <f t="shared" si="56"/>
        <v>0</v>
      </c>
      <c r="L198" s="163">
        <f t="shared" si="56"/>
        <v>0</v>
      </c>
      <c r="M198" s="163">
        <f t="shared" si="56"/>
        <v>0</v>
      </c>
      <c r="N198" s="163">
        <f t="shared" si="56"/>
        <v>0</v>
      </c>
      <c r="O198" s="163">
        <f t="shared" si="56"/>
        <v>0</v>
      </c>
      <c r="P198" s="163">
        <f t="shared" si="56"/>
        <v>0</v>
      </c>
      <c r="Q198" s="163">
        <f t="shared" si="56"/>
        <v>0</v>
      </c>
      <c r="R198" s="163">
        <f t="shared" si="56"/>
        <v>0</v>
      </c>
      <c r="S198" s="163">
        <f t="shared" si="55"/>
        <v>0</v>
      </c>
      <c r="T198" s="163">
        <f t="shared" si="55"/>
        <v>0</v>
      </c>
      <c r="U198" s="163">
        <f t="shared" si="55"/>
        <v>0</v>
      </c>
      <c r="V198" s="163">
        <f t="shared" si="55"/>
        <v>0</v>
      </c>
      <c r="W198" s="163">
        <f t="shared" si="55"/>
        <v>0</v>
      </c>
      <c r="X198" s="163">
        <f t="shared" si="55"/>
        <v>0</v>
      </c>
      <c r="Y198" s="163">
        <f t="shared" si="55"/>
        <v>0</v>
      </c>
      <c r="Z198" s="163">
        <f t="shared" si="55"/>
        <v>0</v>
      </c>
      <c r="AA198" s="163">
        <f t="shared" si="55"/>
        <v>0</v>
      </c>
      <c r="AB198" s="163">
        <f t="shared" si="55"/>
        <v>0</v>
      </c>
      <c r="AC198" s="163">
        <f t="shared" si="55"/>
        <v>0</v>
      </c>
      <c r="AD198" s="163">
        <f t="shared" si="55"/>
        <v>0</v>
      </c>
      <c r="AE198" s="163">
        <f t="shared" si="55"/>
        <v>0</v>
      </c>
      <c r="AF198" s="176">
        <f t="shared" si="55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56"/>
        <v>0</v>
      </c>
      <c r="D199" s="163">
        <f t="shared" si="56"/>
        <v>0</v>
      </c>
      <c r="E199" s="163">
        <f t="shared" si="56"/>
        <v>0</v>
      </c>
      <c r="F199" s="163">
        <f t="shared" si="56"/>
        <v>0</v>
      </c>
      <c r="G199" s="163">
        <f t="shared" si="56"/>
        <v>0</v>
      </c>
      <c r="H199" s="163">
        <f t="shared" si="56"/>
        <v>0</v>
      </c>
      <c r="I199" s="163">
        <f t="shared" si="56"/>
        <v>0</v>
      </c>
      <c r="J199" s="163">
        <f t="shared" si="56"/>
        <v>0</v>
      </c>
      <c r="K199" s="163">
        <f t="shared" si="56"/>
        <v>0</v>
      </c>
      <c r="L199" s="163">
        <f t="shared" si="56"/>
        <v>0</v>
      </c>
      <c r="M199" s="163">
        <f t="shared" si="56"/>
        <v>0</v>
      </c>
      <c r="N199" s="163">
        <f t="shared" si="56"/>
        <v>0</v>
      </c>
      <c r="O199" s="163">
        <f t="shared" si="56"/>
        <v>0</v>
      </c>
      <c r="P199" s="163">
        <f t="shared" si="56"/>
        <v>0</v>
      </c>
      <c r="Q199" s="163">
        <f t="shared" si="56"/>
        <v>0</v>
      </c>
      <c r="R199" s="163">
        <f t="shared" si="56"/>
        <v>0</v>
      </c>
      <c r="S199" s="163">
        <f t="shared" si="55"/>
        <v>0</v>
      </c>
      <c r="T199" s="163">
        <f t="shared" si="55"/>
        <v>0</v>
      </c>
      <c r="U199" s="163">
        <f t="shared" si="55"/>
        <v>0</v>
      </c>
      <c r="V199" s="163">
        <f t="shared" si="55"/>
        <v>0</v>
      </c>
      <c r="W199" s="163">
        <f t="shared" si="55"/>
        <v>0</v>
      </c>
      <c r="X199" s="163">
        <f t="shared" si="55"/>
        <v>0</v>
      </c>
      <c r="Y199" s="163">
        <f t="shared" si="55"/>
        <v>0</v>
      </c>
      <c r="Z199" s="163">
        <f t="shared" si="55"/>
        <v>0</v>
      </c>
      <c r="AA199" s="163">
        <f t="shared" si="55"/>
        <v>0</v>
      </c>
      <c r="AB199" s="163">
        <f t="shared" si="55"/>
        <v>0</v>
      </c>
      <c r="AC199" s="163">
        <f t="shared" si="55"/>
        <v>0</v>
      </c>
      <c r="AD199" s="163">
        <f t="shared" si="55"/>
        <v>0</v>
      </c>
      <c r="AE199" s="163">
        <f t="shared" si="55"/>
        <v>0</v>
      </c>
      <c r="AF199" s="176">
        <f t="shared" si="55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56"/>
        <v>0</v>
      </c>
      <c r="D200" s="163">
        <f t="shared" si="56"/>
        <v>0</v>
      </c>
      <c r="E200" s="163">
        <f t="shared" si="56"/>
        <v>0</v>
      </c>
      <c r="F200" s="163">
        <f t="shared" si="56"/>
        <v>0</v>
      </c>
      <c r="G200" s="163">
        <f t="shared" si="56"/>
        <v>0</v>
      </c>
      <c r="H200" s="163">
        <f t="shared" si="56"/>
        <v>0</v>
      </c>
      <c r="I200" s="163">
        <f t="shared" si="56"/>
        <v>0</v>
      </c>
      <c r="J200" s="163">
        <f t="shared" si="56"/>
        <v>0</v>
      </c>
      <c r="K200" s="163">
        <f t="shared" si="56"/>
        <v>0</v>
      </c>
      <c r="L200" s="163">
        <f t="shared" si="56"/>
        <v>0</v>
      </c>
      <c r="M200" s="163">
        <f t="shared" si="56"/>
        <v>0</v>
      </c>
      <c r="N200" s="163">
        <f t="shared" si="56"/>
        <v>0</v>
      </c>
      <c r="O200" s="163">
        <f t="shared" si="56"/>
        <v>0</v>
      </c>
      <c r="P200" s="163">
        <f t="shared" si="56"/>
        <v>0</v>
      </c>
      <c r="Q200" s="163">
        <f t="shared" si="56"/>
        <v>0</v>
      </c>
      <c r="R200" s="163">
        <f t="shared" ref="R200:AF215" si="57">Q200</f>
        <v>0</v>
      </c>
      <c r="S200" s="163">
        <f t="shared" si="57"/>
        <v>0</v>
      </c>
      <c r="T200" s="163">
        <f t="shared" si="57"/>
        <v>0</v>
      </c>
      <c r="U200" s="163">
        <f t="shared" si="57"/>
        <v>0</v>
      </c>
      <c r="V200" s="163">
        <f t="shared" si="57"/>
        <v>0</v>
      </c>
      <c r="W200" s="163">
        <f t="shared" si="57"/>
        <v>0</v>
      </c>
      <c r="X200" s="163">
        <f t="shared" si="57"/>
        <v>0</v>
      </c>
      <c r="Y200" s="163">
        <f t="shared" si="57"/>
        <v>0</v>
      </c>
      <c r="Z200" s="163">
        <f t="shared" si="57"/>
        <v>0</v>
      </c>
      <c r="AA200" s="163">
        <f t="shared" si="57"/>
        <v>0</v>
      </c>
      <c r="AB200" s="163">
        <f t="shared" si="57"/>
        <v>0</v>
      </c>
      <c r="AC200" s="163">
        <f t="shared" si="57"/>
        <v>0</v>
      </c>
      <c r="AD200" s="163">
        <f t="shared" si="57"/>
        <v>0</v>
      </c>
      <c r="AE200" s="163">
        <f t="shared" si="57"/>
        <v>0</v>
      </c>
      <c r="AF200" s="176">
        <f t="shared" si="57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R216" si="58">B201</f>
        <v>0</v>
      </c>
      <c r="D201" s="163">
        <f t="shared" si="58"/>
        <v>0</v>
      </c>
      <c r="E201" s="163">
        <f t="shared" si="58"/>
        <v>0</v>
      </c>
      <c r="F201" s="163">
        <f t="shared" si="58"/>
        <v>0</v>
      </c>
      <c r="G201" s="163">
        <f t="shared" si="58"/>
        <v>0</v>
      </c>
      <c r="H201" s="163">
        <f t="shared" si="58"/>
        <v>0</v>
      </c>
      <c r="I201" s="163">
        <f t="shared" si="58"/>
        <v>0</v>
      </c>
      <c r="J201" s="163">
        <f t="shared" si="58"/>
        <v>0</v>
      </c>
      <c r="K201" s="163">
        <f t="shared" si="58"/>
        <v>0</v>
      </c>
      <c r="L201" s="163">
        <f t="shared" si="58"/>
        <v>0</v>
      </c>
      <c r="M201" s="163">
        <f t="shared" si="58"/>
        <v>0</v>
      </c>
      <c r="N201" s="163">
        <f t="shared" si="58"/>
        <v>0</v>
      </c>
      <c r="O201" s="163">
        <f t="shared" si="58"/>
        <v>0</v>
      </c>
      <c r="P201" s="163">
        <f t="shared" si="58"/>
        <v>0</v>
      </c>
      <c r="Q201" s="163">
        <f t="shared" si="58"/>
        <v>0</v>
      </c>
      <c r="R201" s="163">
        <f t="shared" si="58"/>
        <v>0</v>
      </c>
      <c r="S201" s="163">
        <f t="shared" si="57"/>
        <v>0</v>
      </c>
      <c r="T201" s="163">
        <f t="shared" si="57"/>
        <v>0</v>
      </c>
      <c r="U201" s="163">
        <f t="shared" si="57"/>
        <v>0</v>
      </c>
      <c r="V201" s="163">
        <f t="shared" si="57"/>
        <v>0</v>
      </c>
      <c r="W201" s="163">
        <f t="shared" si="57"/>
        <v>0</v>
      </c>
      <c r="X201" s="163">
        <f t="shared" si="57"/>
        <v>0</v>
      </c>
      <c r="Y201" s="163">
        <f t="shared" si="57"/>
        <v>0</v>
      </c>
      <c r="Z201" s="163">
        <f t="shared" si="57"/>
        <v>0</v>
      </c>
      <c r="AA201" s="163">
        <f t="shared" si="57"/>
        <v>0</v>
      </c>
      <c r="AB201" s="163">
        <f t="shared" si="57"/>
        <v>0</v>
      </c>
      <c r="AC201" s="163">
        <f t="shared" si="57"/>
        <v>0</v>
      </c>
      <c r="AD201" s="163">
        <f t="shared" si="57"/>
        <v>0</v>
      </c>
      <c r="AE201" s="163">
        <f t="shared" si="57"/>
        <v>0</v>
      </c>
      <c r="AF201" s="176">
        <f t="shared" si="57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58"/>
        <v>0</v>
      </c>
      <c r="D202" s="163">
        <f t="shared" si="58"/>
        <v>0</v>
      </c>
      <c r="E202" s="163">
        <f t="shared" si="58"/>
        <v>0</v>
      </c>
      <c r="F202" s="163">
        <f t="shared" si="58"/>
        <v>0</v>
      </c>
      <c r="G202" s="163">
        <f t="shared" si="58"/>
        <v>0</v>
      </c>
      <c r="H202" s="163">
        <f t="shared" si="58"/>
        <v>0</v>
      </c>
      <c r="I202" s="163">
        <f t="shared" si="58"/>
        <v>0</v>
      </c>
      <c r="J202" s="163">
        <f t="shared" si="58"/>
        <v>0</v>
      </c>
      <c r="K202" s="163">
        <f t="shared" si="58"/>
        <v>0</v>
      </c>
      <c r="L202" s="163">
        <f t="shared" si="58"/>
        <v>0</v>
      </c>
      <c r="M202" s="163">
        <f t="shared" si="58"/>
        <v>0</v>
      </c>
      <c r="N202" s="163">
        <f t="shared" si="58"/>
        <v>0</v>
      </c>
      <c r="O202" s="163">
        <f t="shared" si="58"/>
        <v>0</v>
      </c>
      <c r="P202" s="163">
        <f t="shared" si="58"/>
        <v>0</v>
      </c>
      <c r="Q202" s="163">
        <f t="shared" si="58"/>
        <v>0</v>
      </c>
      <c r="R202" s="163">
        <f t="shared" si="58"/>
        <v>0</v>
      </c>
      <c r="S202" s="163">
        <f t="shared" si="57"/>
        <v>0</v>
      </c>
      <c r="T202" s="163">
        <f t="shared" si="57"/>
        <v>0</v>
      </c>
      <c r="U202" s="163">
        <f t="shared" si="57"/>
        <v>0</v>
      </c>
      <c r="V202" s="163">
        <f t="shared" si="57"/>
        <v>0</v>
      </c>
      <c r="W202" s="163">
        <f t="shared" si="57"/>
        <v>0</v>
      </c>
      <c r="X202" s="163">
        <f t="shared" si="57"/>
        <v>0</v>
      </c>
      <c r="Y202" s="163">
        <f t="shared" si="57"/>
        <v>0</v>
      </c>
      <c r="Z202" s="163">
        <f t="shared" si="57"/>
        <v>0</v>
      </c>
      <c r="AA202" s="163">
        <f t="shared" si="57"/>
        <v>0</v>
      </c>
      <c r="AB202" s="163">
        <f t="shared" si="57"/>
        <v>0</v>
      </c>
      <c r="AC202" s="163">
        <f t="shared" si="57"/>
        <v>0</v>
      </c>
      <c r="AD202" s="163">
        <f t="shared" si="57"/>
        <v>0</v>
      </c>
      <c r="AE202" s="163">
        <f t="shared" si="57"/>
        <v>0</v>
      </c>
      <c r="AF202" s="176">
        <f t="shared" si="57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58"/>
        <v>0</v>
      </c>
      <c r="D203" s="163">
        <f t="shared" si="58"/>
        <v>0</v>
      </c>
      <c r="E203" s="163">
        <f t="shared" si="58"/>
        <v>0</v>
      </c>
      <c r="F203" s="163">
        <f t="shared" si="58"/>
        <v>0</v>
      </c>
      <c r="G203" s="163">
        <f t="shared" si="58"/>
        <v>0</v>
      </c>
      <c r="H203" s="163">
        <f t="shared" si="58"/>
        <v>0</v>
      </c>
      <c r="I203" s="163">
        <f t="shared" si="58"/>
        <v>0</v>
      </c>
      <c r="J203" s="163">
        <f t="shared" si="58"/>
        <v>0</v>
      </c>
      <c r="K203" s="163">
        <f t="shared" si="58"/>
        <v>0</v>
      </c>
      <c r="L203" s="163">
        <f t="shared" si="58"/>
        <v>0</v>
      </c>
      <c r="M203" s="163">
        <f t="shared" si="58"/>
        <v>0</v>
      </c>
      <c r="N203" s="163">
        <f t="shared" si="58"/>
        <v>0</v>
      </c>
      <c r="O203" s="163">
        <f t="shared" si="58"/>
        <v>0</v>
      </c>
      <c r="P203" s="163">
        <f t="shared" si="58"/>
        <v>0</v>
      </c>
      <c r="Q203" s="163">
        <f t="shared" si="58"/>
        <v>0</v>
      </c>
      <c r="R203" s="163">
        <f t="shared" si="58"/>
        <v>0</v>
      </c>
      <c r="S203" s="163">
        <f t="shared" si="57"/>
        <v>0</v>
      </c>
      <c r="T203" s="163">
        <f t="shared" si="57"/>
        <v>0</v>
      </c>
      <c r="U203" s="163">
        <f t="shared" si="57"/>
        <v>0</v>
      </c>
      <c r="V203" s="163">
        <f t="shared" si="57"/>
        <v>0</v>
      </c>
      <c r="W203" s="163">
        <f t="shared" si="57"/>
        <v>0</v>
      </c>
      <c r="X203" s="163">
        <f t="shared" si="57"/>
        <v>0</v>
      </c>
      <c r="Y203" s="163">
        <f t="shared" si="57"/>
        <v>0</v>
      </c>
      <c r="Z203" s="163">
        <f t="shared" si="57"/>
        <v>0</v>
      </c>
      <c r="AA203" s="163">
        <f t="shared" si="57"/>
        <v>0</v>
      </c>
      <c r="AB203" s="163">
        <f t="shared" si="57"/>
        <v>0</v>
      </c>
      <c r="AC203" s="163">
        <f t="shared" si="57"/>
        <v>0</v>
      </c>
      <c r="AD203" s="163">
        <f t="shared" si="57"/>
        <v>0</v>
      </c>
      <c r="AE203" s="163">
        <f t="shared" si="57"/>
        <v>0</v>
      </c>
      <c r="AF203" s="176">
        <f t="shared" si="57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58"/>
        <v>0</v>
      </c>
      <c r="D204" s="163">
        <f t="shared" si="58"/>
        <v>0</v>
      </c>
      <c r="E204" s="163">
        <f t="shared" si="58"/>
        <v>0</v>
      </c>
      <c r="F204" s="163">
        <f t="shared" si="58"/>
        <v>0</v>
      </c>
      <c r="G204" s="163">
        <f t="shared" si="58"/>
        <v>0</v>
      </c>
      <c r="H204" s="163">
        <f t="shared" si="58"/>
        <v>0</v>
      </c>
      <c r="I204" s="163">
        <f t="shared" si="58"/>
        <v>0</v>
      </c>
      <c r="J204" s="163">
        <f t="shared" si="58"/>
        <v>0</v>
      </c>
      <c r="K204" s="163">
        <f t="shared" si="58"/>
        <v>0</v>
      </c>
      <c r="L204" s="163">
        <f t="shared" si="58"/>
        <v>0</v>
      </c>
      <c r="M204" s="163">
        <f t="shared" si="58"/>
        <v>0</v>
      </c>
      <c r="N204" s="163">
        <f t="shared" si="58"/>
        <v>0</v>
      </c>
      <c r="O204" s="163">
        <f t="shared" si="58"/>
        <v>0</v>
      </c>
      <c r="P204" s="163">
        <f t="shared" si="58"/>
        <v>0</v>
      </c>
      <c r="Q204" s="163">
        <f t="shared" si="58"/>
        <v>0</v>
      </c>
      <c r="R204" s="163">
        <f t="shared" si="58"/>
        <v>0</v>
      </c>
      <c r="S204" s="163">
        <f t="shared" si="57"/>
        <v>0</v>
      </c>
      <c r="T204" s="163">
        <f t="shared" si="57"/>
        <v>0</v>
      </c>
      <c r="U204" s="163">
        <f t="shared" si="57"/>
        <v>0</v>
      </c>
      <c r="V204" s="163">
        <f t="shared" si="57"/>
        <v>0</v>
      </c>
      <c r="W204" s="163">
        <f t="shared" si="57"/>
        <v>0</v>
      </c>
      <c r="X204" s="163">
        <f t="shared" si="57"/>
        <v>0</v>
      </c>
      <c r="Y204" s="163">
        <f t="shared" si="57"/>
        <v>0</v>
      </c>
      <c r="Z204" s="163">
        <f t="shared" si="57"/>
        <v>0</v>
      </c>
      <c r="AA204" s="163">
        <f t="shared" si="57"/>
        <v>0</v>
      </c>
      <c r="AB204" s="163">
        <f t="shared" si="57"/>
        <v>0</v>
      </c>
      <c r="AC204" s="163">
        <f t="shared" si="57"/>
        <v>0</v>
      </c>
      <c r="AD204" s="163">
        <f t="shared" si="57"/>
        <v>0</v>
      </c>
      <c r="AE204" s="163">
        <f t="shared" si="57"/>
        <v>0</v>
      </c>
      <c r="AF204" s="176">
        <f t="shared" si="57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58"/>
        <v>0</v>
      </c>
      <c r="D205" s="163">
        <f t="shared" si="58"/>
        <v>0</v>
      </c>
      <c r="E205" s="163">
        <f t="shared" si="58"/>
        <v>0</v>
      </c>
      <c r="F205" s="163">
        <f t="shared" si="58"/>
        <v>0</v>
      </c>
      <c r="G205" s="163">
        <f t="shared" si="58"/>
        <v>0</v>
      </c>
      <c r="H205" s="163">
        <f t="shared" si="58"/>
        <v>0</v>
      </c>
      <c r="I205" s="163">
        <f t="shared" si="58"/>
        <v>0</v>
      </c>
      <c r="J205" s="163">
        <f t="shared" si="58"/>
        <v>0</v>
      </c>
      <c r="K205" s="163">
        <f t="shared" si="58"/>
        <v>0</v>
      </c>
      <c r="L205" s="163">
        <f t="shared" si="58"/>
        <v>0</v>
      </c>
      <c r="M205" s="163">
        <f t="shared" si="58"/>
        <v>0</v>
      </c>
      <c r="N205" s="163">
        <f t="shared" si="58"/>
        <v>0</v>
      </c>
      <c r="O205" s="163">
        <f t="shared" si="58"/>
        <v>0</v>
      </c>
      <c r="P205" s="163">
        <f t="shared" si="58"/>
        <v>0</v>
      </c>
      <c r="Q205" s="163">
        <f t="shared" si="58"/>
        <v>0</v>
      </c>
      <c r="R205" s="163">
        <f t="shared" si="58"/>
        <v>0</v>
      </c>
      <c r="S205" s="163">
        <f t="shared" si="57"/>
        <v>0</v>
      </c>
      <c r="T205" s="163">
        <f t="shared" si="57"/>
        <v>0</v>
      </c>
      <c r="U205" s="163">
        <f t="shared" si="57"/>
        <v>0</v>
      </c>
      <c r="V205" s="163">
        <f t="shared" si="57"/>
        <v>0</v>
      </c>
      <c r="W205" s="163">
        <f t="shared" si="57"/>
        <v>0</v>
      </c>
      <c r="X205" s="163">
        <f t="shared" si="57"/>
        <v>0</v>
      </c>
      <c r="Y205" s="163">
        <f t="shared" si="57"/>
        <v>0</v>
      </c>
      <c r="Z205" s="163">
        <f t="shared" si="57"/>
        <v>0</v>
      </c>
      <c r="AA205" s="163">
        <f t="shared" si="57"/>
        <v>0</v>
      </c>
      <c r="AB205" s="163">
        <f t="shared" si="57"/>
        <v>0</v>
      </c>
      <c r="AC205" s="163">
        <f t="shared" si="57"/>
        <v>0</v>
      </c>
      <c r="AD205" s="163">
        <f t="shared" si="57"/>
        <v>0</v>
      </c>
      <c r="AE205" s="163">
        <f t="shared" si="57"/>
        <v>0</v>
      </c>
      <c r="AF205" s="176">
        <f t="shared" si="57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58"/>
        <v>0</v>
      </c>
      <c r="D206" s="163">
        <f t="shared" si="58"/>
        <v>0</v>
      </c>
      <c r="E206" s="163">
        <f t="shared" si="58"/>
        <v>0</v>
      </c>
      <c r="F206" s="163">
        <f t="shared" si="58"/>
        <v>0</v>
      </c>
      <c r="G206" s="163">
        <f t="shared" si="58"/>
        <v>0</v>
      </c>
      <c r="H206" s="163">
        <f t="shared" si="58"/>
        <v>0</v>
      </c>
      <c r="I206" s="163">
        <f t="shared" si="58"/>
        <v>0</v>
      </c>
      <c r="J206" s="163">
        <f t="shared" si="58"/>
        <v>0</v>
      </c>
      <c r="K206" s="163">
        <f t="shared" si="58"/>
        <v>0</v>
      </c>
      <c r="L206" s="163">
        <f t="shared" si="58"/>
        <v>0</v>
      </c>
      <c r="M206" s="163">
        <f t="shared" si="58"/>
        <v>0</v>
      </c>
      <c r="N206" s="163">
        <f t="shared" si="58"/>
        <v>0</v>
      </c>
      <c r="O206" s="163">
        <f t="shared" si="58"/>
        <v>0</v>
      </c>
      <c r="P206" s="163">
        <f t="shared" si="58"/>
        <v>0</v>
      </c>
      <c r="Q206" s="163">
        <f t="shared" si="58"/>
        <v>0</v>
      </c>
      <c r="R206" s="163">
        <f t="shared" si="58"/>
        <v>0</v>
      </c>
      <c r="S206" s="163">
        <f t="shared" si="57"/>
        <v>0</v>
      </c>
      <c r="T206" s="163">
        <f t="shared" si="57"/>
        <v>0</v>
      </c>
      <c r="U206" s="163">
        <f t="shared" si="57"/>
        <v>0</v>
      </c>
      <c r="V206" s="163">
        <f t="shared" si="57"/>
        <v>0</v>
      </c>
      <c r="W206" s="163">
        <f t="shared" si="57"/>
        <v>0</v>
      </c>
      <c r="X206" s="163">
        <f t="shared" si="57"/>
        <v>0</v>
      </c>
      <c r="Y206" s="163">
        <f t="shared" si="57"/>
        <v>0</v>
      </c>
      <c r="Z206" s="163">
        <f t="shared" si="57"/>
        <v>0</v>
      </c>
      <c r="AA206" s="163">
        <f t="shared" si="57"/>
        <v>0</v>
      </c>
      <c r="AB206" s="163">
        <f t="shared" si="57"/>
        <v>0</v>
      </c>
      <c r="AC206" s="163">
        <f t="shared" si="57"/>
        <v>0</v>
      </c>
      <c r="AD206" s="163">
        <f t="shared" si="57"/>
        <v>0</v>
      </c>
      <c r="AE206" s="163">
        <f t="shared" si="57"/>
        <v>0</v>
      </c>
      <c r="AF206" s="176">
        <f t="shared" si="57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58"/>
        <v>0</v>
      </c>
      <c r="D207" s="163">
        <f t="shared" si="58"/>
        <v>0</v>
      </c>
      <c r="E207" s="163">
        <f t="shared" si="58"/>
        <v>0</v>
      </c>
      <c r="F207" s="163">
        <f t="shared" si="58"/>
        <v>0</v>
      </c>
      <c r="G207" s="163">
        <f t="shared" si="58"/>
        <v>0</v>
      </c>
      <c r="H207" s="163">
        <f t="shared" si="58"/>
        <v>0</v>
      </c>
      <c r="I207" s="163">
        <f t="shared" si="58"/>
        <v>0</v>
      </c>
      <c r="J207" s="163">
        <f t="shared" si="58"/>
        <v>0</v>
      </c>
      <c r="K207" s="163">
        <f t="shared" si="58"/>
        <v>0</v>
      </c>
      <c r="L207" s="163">
        <f t="shared" si="58"/>
        <v>0</v>
      </c>
      <c r="M207" s="163">
        <f t="shared" si="58"/>
        <v>0</v>
      </c>
      <c r="N207" s="163">
        <f t="shared" si="58"/>
        <v>0</v>
      </c>
      <c r="O207" s="163">
        <f t="shared" si="58"/>
        <v>0</v>
      </c>
      <c r="P207" s="163">
        <f t="shared" si="58"/>
        <v>0</v>
      </c>
      <c r="Q207" s="163">
        <f t="shared" si="58"/>
        <v>0</v>
      </c>
      <c r="R207" s="163">
        <f t="shared" si="58"/>
        <v>0</v>
      </c>
      <c r="S207" s="163">
        <f t="shared" si="57"/>
        <v>0</v>
      </c>
      <c r="T207" s="163">
        <f t="shared" si="57"/>
        <v>0</v>
      </c>
      <c r="U207" s="163">
        <f t="shared" si="57"/>
        <v>0</v>
      </c>
      <c r="V207" s="163">
        <f t="shared" si="57"/>
        <v>0</v>
      </c>
      <c r="W207" s="163">
        <f t="shared" si="57"/>
        <v>0</v>
      </c>
      <c r="X207" s="163">
        <f t="shared" si="57"/>
        <v>0</v>
      </c>
      <c r="Y207" s="163">
        <f t="shared" si="57"/>
        <v>0</v>
      </c>
      <c r="Z207" s="163">
        <f t="shared" si="57"/>
        <v>0</v>
      </c>
      <c r="AA207" s="163">
        <f t="shared" si="57"/>
        <v>0</v>
      </c>
      <c r="AB207" s="163">
        <f t="shared" si="57"/>
        <v>0</v>
      </c>
      <c r="AC207" s="163">
        <f t="shared" si="57"/>
        <v>0</v>
      </c>
      <c r="AD207" s="163">
        <f t="shared" si="57"/>
        <v>0</v>
      </c>
      <c r="AE207" s="163">
        <f t="shared" si="57"/>
        <v>0</v>
      </c>
      <c r="AF207" s="176">
        <f t="shared" si="57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58"/>
        <v>0</v>
      </c>
      <c r="D208" s="163">
        <f t="shared" si="58"/>
        <v>0</v>
      </c>
      <c r="E208" s="163">
        <f t="shared" si="58"/>
        <v>0</v>
      </c>
      <c r="F208" s="163">
        <f t="shared" si="58"/>
        <v>0</v>
      </c>
      <c r="G208" s="163">
        <f t="shared" si="58"/>
        <v>0</v>
      </c>
      <c r="H208" s="163">
        <f t="shared" si="58"/>
        <v>0</v>
      </c>
      <c r="I208" s="163">
        <f t="shared" si="58"/>
        <v>0</v>
      </c>
      <c r="J208" s="163">
        <f t="shared" si="58"/>
        <v>0</v>
      </c>
      <c r="K208" s="163">
        <f t="shared" si="58"/>
        <v>0</v>
      </c>
      <c r="L208" s="163">
        <f t="shared" si="58"/>
        <v>0</v>
      </c>
      <c r="M208" s="163">
        <f t="shared" si="58"/>
        <v>0</v>
      </c>
      <c r="N208" s="163">
        <f t="shared" si="58"/>
        <v>0</v>
      </c>
      <c r="O208" s="163">
        <f t="shared" si="58"/>
        <v>0</v>
      </c>
      <c r="P208" s="163">
        <f t="shared" si="58"/>
        <v>0</v>
      </c>
      <c r="Q208" s="163">
        <f t="shared" si="58"/>
        <v>0</v>
      </c>
      <c r="R208" s="163">
        <f t="shared" si="58"/>
        <v>0</v>
      </c>
      <c r="S208" s="163">
        <f t="shared" si="57"/>
        <v>0</v>
      </c>
      <c r="T208" s="163">
        <f t="shared" si="57"/>
        <v>0</v>
      </c>
      <c r="U208" s="163">
        <f t="shared" si="57"/>
        <v>0</v>
      </c>
      <c r="V208" s="163">
        <f t="shared" si="57"/>
        <v>0</v>
      </c>
      <c r="W208" s="163">
        <f t="shared" si="57"/>
        <v>0</v>
      </c>
      <c r="X208" s="163">
        <f t="shared" si="57"/>
        <v>0</v>
      </c>
      <c r="Y208" s="163">
        <f t="shared" si="57"/>
        <v>0</v>
      </c>
      <c r="Z208" s="163">
        <f t="shared" si="57"/>
        <v>0</v>
      </c>
      <c r="AA208" s="163">
        <f t="shared" si="57"/>
        <v>0</v>
      </c>
      <c r="AB208" s="163">
        <f t="shared" si="57"/>
        <v>0</v>
      </c>
      <c r="AC208" s="163">
        <f t="shared" si="57"/>
        <v>0</v>
      </c>
      <c r="AD208" s="163">
        <f t="shared" si="57"/>
        <v>0</v>
      </c>
      <c r="AE208" s="163">
        <f t="shared" si="57"/>
        <v>0</v>
      </c>
      <c r="AF208" s="176">
        <f t="shared" si="57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58"/>
        <v>0</v>
      </c>
      <c r="D209" s="163">
        <f t="shared" si="58"/>
        <v>0</v>
      </c>
      <c r="E209" s="163">
        <f t="shared" si="58"/>
        <v>0</v>
      </c>
      <c r="F209" s="163">
        <f t="shared" si="58"/>
        <v>0</v>
      </c>
      <c r="G209" s="163">
        <f t="shared" si="58"/>
        <v>0</v>
      </c>
      <c r="H209" s="163">
        <f t="shared" si="58"/>
        <v>0</v>
      </c>
      <c r="I209" s="163">
        <f t="shared" si="58"/>
        <v>0</v>
      </c>
      <c r="J209" s="163">
        <f t="shared" si="58"/>
        <v>0</v>
      </c>
      <c r="K209" s="163">
        <f t="shared" si="58"/>
        <v>0</v>
      </c>
      <c r="L209" s="163">
        <f t="shared" si="58"/>
        <v>0</v>
      </c>
      <c r="M209" s="163">
        <f t="shared" si="58"/>
        <v>0</v>
      </c>
      <c r="N209" s="163">
        <f t="shared" si="58"/>
        <v>0</v>
      </c>
      <c r="O209" s="163">
        <f t="shared" si="58"/>
        <v>0</v>
      </c>
      <c r="P209" s="163">
        <f t="shared" si="58"/>
        <v>0</v>
      </c>
      <c r="Q209" s="163">
        <f t="shared" si="58"/>
        <v>0</v>
      </c>
      <c r="R209" s="163">
        <f t="shared" si="58"/>
        <v>0</v>
      </c>
      <c r="S209" s="163">
        <f t="shared" si="57"/>
        <v>0</v>
      </c>
      <c r="T209" s="163">
        <f t="shared" si="57"/>
        <v>0</v>
      </c>
      <c r="U209" s="163">
        <f t="shared" si="57"/>
        <v>0</v>
      </c>
      <c r="V209" s="163">
        <f t="shared" si="57"/>
        <v>0</v>
      </c>
      <c r="W209" s="163">
        <f t="shared" si="57"/>
        <v>0</v>
      </c>
      <c r="X209" s="163">
        <f t="shared" si="57"/>
        <v>0</v>
      </c>
      <c r="Y209" s="163">
        <f t="shared" si="57"/>
        <v>0</v>
      </c>
      <c r="Z209" s="163">
        <f t="shared" si="57"/>
        <v>0</v>
      </c>
      <c r="AA209" s="163">
        <f t="shared" si="57"/>
        <v>0</v>
      </c>
      <c r="AB209" s="163">
        <f t="shared" si="57"/>
        <v>0</v>
      </c>
      <c r="AC209" s="163">
        <f t="shared" si="57"/>
        <v>0</v>
      </c>
      <c r="AD209" s="163">
        <f t="shared" si="57"/>
        <v>0</v>
      </c>
      <c r="AE209" s="163">
        <f t="shared" si="57"/>
        <v>0</v>
      </c>
      <c r="AF209" s="176">
        <f t="shared" si="57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58"/>
        <v>0</v>
      </c>
      <c r="D210" s="163">
        <f t="shared" si="58"/>
        <v>0</v>
      </c>
      <c r="E210" s="163">
        <f t="shared" si="58"/>
        <v>0</v>
      </c>
      <c r="F210" s="163">
        <f t="shared" si="58"/>
        <v>0</v>
      </c>
      <c r="G210" s="163">
        <f t="shared" si="58"/>
        <v>0</v>
      </c>
      <c r="H210" s="163">
        <f t="shared" si="58"/>
        <v>0</v>
      </c>
      <c r="I210" s="163">
        <f t="shared" si="58"/>
        <v>0</v>
      </c>
      <c r="J210" s="163">
        <f t="shared" si="58"/>
        <v>0</v>
      </c>
      <c r="K210" s="163">
        <f t="shared" si="58"/>
        <v>0</v>
      </c>
      <c r="L210" s="163">
        <f t="shared" si="58"/>
        <v>0</v>
      </c>
      <c r="M210" s="163">
        <f t="shared" si="58"/>
        <v>0</v>
      </c>
      <c r="N210" s="163">
        <f t="shared" si="58"/>
        <v>0</v>
      </c>
      <c r="O210" s="163">
        <f t="shared" si="58"/>
        <v>0</v>
      </c>
      <c r="P210" s="163">
        <f t="shared" si="58"/>
        <v>0</v>
      </c>
      <c r="Q210" s="163">
        <f t="shared" si="58"/>
        <v>0</v>
      </c>
      <c r="R210" s="163">
        <f t="shared" si="58"/>
        <v>0</v>
      </c>
      <c r="S210" s="163">
        <f t="shared" si="57"/>
        <v>0</v>
      </c>
      <c r="T210" s="163">
        <f t="shared" si="57"/>
        <v>0</v>
      </c>
      <c r="U210" s="163">
        <f t="shared" si="57"/>
        <v>0</v>
      </c>
      <c r="V210" s="163">
        <f t="shared" si="57"/>
        <v>0</v>
      </c>
      <c r="W210" s="163">
        <f t="shared" si="57"/>
        <v>0</v>
      </c>
      <c r="X210" s="163">
        <f t="shared" si="57"/>
        <v>0</v>
      </c>
      <c r="Y210" s="163">
        <f t="shared" si="57"/>
        <v>0</v>
      </c>
      <c r="Z210" s="163">
        <f t="shared" si="57"/>
        <v>0</v>
      </c>
      <c r="AA210" s="163">
        <f t="shared" si="57"/>
        <v>0</v>
      </c>
      <c r="AB210" s="163">
        <f t="shared" si="57"/>
        <v>0</v>
      </c>
      <c r="AC210" s="163">
        <f t="shared" si="57"/>
        <v>0</v>
      </c>
      <c r="AD210" s="163">
        <f t="shared" si="57"/>
        <v>0</v>
      </c>
      <c r="AE210" s="163">
        <f t="shared" si="57"/>
        <v>0</v>
      </c>
      <c r="AF210" s="176">
        <f t="shared" si="57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58"/>
        <v>0</v>
      </c>
      <c r="D211" s="163">
        <f t="shared" si="58"/>
        <v>0</v>
      </c>
      <c r="E211" s="163">
        <f t="shared" si="58"/>
        <v>0</v>
      </c>
      <c r="F211" s="163">
        <f t="shared" si="58"/>
        <v>0</v>
      </c>
      <c r="G211" s="163">
        <f t="shared" si="58"/>
        <v>0</v>
      </c>
      <c r="H211" s="163">
        <f t="shared" si="58"/>
        <v>0</v>
      </c>
      <c r="I211" s="163">
        <f t="shared" si="58"/>
        <v>0</v>
      </c>
      <c r="J211" s="163">
        <f t="shared" si="58"/>
        <v>0</v>
      </c>
      <c r="K211" s="163">
        <f t="shared" si="58"/>
        <v>0</v>
      </c>
      <c r="L211" s="163">
        <f t="shared" si="58"/>
        <v>0</v>
      </c>
      <c r="M211" s="163">
        <f t="shared" si="58"/>
        <v>0</v>
      </c>
      <c r="N211" s="163">
        <f t="shared" si="58"/>
        <v>0</v>
      </c>
      <c r="O211" s="163">
        <f t="shared" si="58"/>
        <v>0</v>
      </c>
      <c r="P211" s="163">
        <f t="shared" si="58"/>
        <v>0</v>
      </c>
      <c r="Q211" s="163">
        <f t="shared" si="58"/>
        <v>0</v>
      </c>
      <c r="R211" s="163">
        <f t="shared" si="58"/>
        <v>0</v>
      </c>
      <c r="S211" s="163">
        <f t="shared" si="57"/>
        <v>0</v>
      </c>
      <c r="T211" s="163">
        <f t="shared" si="57"/>
        <v>0</v>
      </c>
      <c r="U211" s="163">
        <f t="shared" si="57"/>
        <v>0</v>
      </c>
      <c r="V211" s="163">
        <f t="shared" si="57"/>
        <v>0</v>
      </c>
      <c r="W211" s="163">
        <f t="shared" si="57"/>
        <v>0</v>
      </c>
      <c r="X211" s="163">
        <f t="shared" si="57"/>
        <v>0</v>
      </c>
      <c r="Y211" s="163">
        <f t="shared" si="57"/>
        <v>0</v>
      </c>
      <c r="Z211" s="163">
        <f t="shared" si="57"/>
        <v>0</v>
      </c>
      <c r="AA211" s="163">
        <f t="shared" si="57"/>
        <v>0</v>
      </c>
      <c r="AB211" s="163">
        <f t="shared" si="57"/>
        <v>0</v>
      </c>
      <c r="AC211" s="163">
        <f t="shared" si="57"/>
        <v>0</v>
      </c>
      <c r="AD211" s="163">
        <f t="shared" si="57"/>
        <v>0</v>
      </c>
      <c r="AE211" s="163">
        <f t="shared" si="57"/>
        <v>0</v>
      </c>
      <c r="AF211" s="176">
        <f t="shared" si="57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58"/>
        <v>0</v>
      </c>
      <c r="D212" s="163">
        <f t="shared" si="58"/>
        <v>0</v>
      </c>
      <c r="E212" s="163">
        <f t="shared" si="58"/>
        <v>0</v>
      </c>
      <c r="F212" s="163">
        <f t="shared" si="58"/>
        <v>0</v>
      </c>
      <c r="G212" s="163">
        <f t="shared" si="58"/>
        <v>0</v>
      </c>
      <c r="H212" s="163">
        <f t="shared" si="58"/>
        <v>0</v>
      </c>
      <c r="I212" s="163">
        <f t="shared" si="58"/>
        <v>0</v>
      </c>
      <c r="J212" s="163">
        <f t="shared" si="58"/>
        <v>0</v>
      </c>
      <c r="K212" s="163">
        <f t="shared" si="58"/>
        <v>0</v>
      </c>
      <c r="L212" s="163">
        <f t="shared" si="58"/>
        <v>0</v>
      </c>
      <c r="M212" s="163">
        <f t="shared" si="58"/>
        <v>0</v>
      </c>
      <c r="N212" s="163">
        <f t="shared" si="58"/>
        <v>0</v>
      </c>
      <c r="O212" s="163">
        <f t="shared" si="58"/>
        <v>0</v>
      </c>
      <c r="P212" s="163">
        <f t="shared" si="58"/>
        <v>0</v>
      </c>
      <c r="Q212" s="163">
        <f t="shared" si="58"/>
        <v>0</v>
      </c>
      <c r="R212" s="163">
        <f t="shared" si="58"/>
        <v>0</v>
      </c>
      <c r="S212" s="163">
        <f t="shared" si="57"/>
        <v>0</v>
      </c>
      <c r="T212" s="163">
        <f t="shared" si="57"/>
        <v>0</v>
      </c>
      <c r="U212" s="163">
        <f t="shared" si="57"/>
        <v>0</v>
      </c>
      <c r="V212" s="163">
        <f t="shared" si="57"/>
        <v>0</v>
      </c>
      <c r="W212" s="163">
        <f t="shared" si="57"/>
        <v>0</v>
      </c>
      <c r="X212" s="163">
        <f t="shared" si="57"/>
        <v>0</v>
      </c>
      <c r="Y212" s="163">
        <f t="shared" si="57"/>
        <v>0</v>
      </c>
      <c r="Z212" s="163">
        <f t="shared" si="57"/>
        <v>0</v>
      </c>
      <c r="AA212" s="163">
        <f t="shared" si="57"/>
        <v>0</v>
      </c>
      <c r="AB212" s="163">
        <f t="shared" si="57"/>
        <v>0</v>
      </c>
      <c r="AC212" s="163">
        <f t="shared" si="57"/>
        <v>0</v>
      </c>
      <c r="AD212" s="163">
        <f t="shared" si="57"/>
        <v>0</v>
      </c>
      <c r="AE212" s="163">
        <f t="shared" si="57"/>
        <v>0</v>
      </c>
      <c r="AF212" s="176">
        <f t="shared" si="57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58"/>
        <v>0</v>
      </c>
      <c r="D213" s="163">
        <f t="shared" si="58"/>
        <v>0</v>
      </c>
      <c r="E213" s="163">
        <f t="shared" si="58"/>
        <v>0</v>
      </c>
      <c r="F213" s="163">
        <f t="shared" si="58"/>
        <v>0</v>
      </c>
      <c r="G213" s="163">
        <f t="shared" si="58"/>
        <v>0</v>
      </c>
      <c r="H213" s="163">
        <f t="shared" si="58"/>
        <v>0</v>
      </c>
      <c r="I213" s="163">
        <f t="shared" si="58"/>
        <v>0</v>
      </c>
      <c r="J213" s="163">
        <f t="shared" si="58"/>
        <v>0</v>
      </c>
      <c r="K213" s="163">
        <f t="shared" si="58"/>
        <v>0</v>
      </c>
      <c r="L213" s="163">
        <f t="shared" si="58"/>
        <v>0</v>
      </c>
      <c r="M213" s="163">
        <f t="shared" si="58"/>
        <v>0</v>
      </c>
      <c r="N213" s="163">
        <f t="shared" si="58"/>
        <v>0</v>
      </c>
      <c r="O213" s="163">
        <f t="shared" si="58"/>
        <v>0</v>
      </c>
      <c r="P213" s="163">
        <f t="shared" si="58"/>
        <v>0</v>
      </c>
      <c r="Q213" s="163">
        <f t="shared" si="58"/>
        <v>0</v>
      </c>
      <c r="R213" s="163">
        <f t="shared" si="58"/>
        <v>0</v>
      </c>
      <c r="S213" s="163">
        <f t="shared" si="57"/>
        <v>0</v>
      </c>
      <c r="T213" s="163">
        <f t="shared" si="57"/>
        <v>0</v>
      </c>
      <c r="U213" s="163">
        <f t="shared" si="57"/>
        <v>0</v>
      </c>
      <c r="V213" s="163">
        <f t="shared" si="57"/>
        <v>0</v>
      </c>
      <c r="W213" s="163">
        <f t="shared" si="57"/>
        <v>0</v>
      </c>
      <c r="X213" s="163">
        <f t="shared" si="57"/>
        <v>0</v>
      </c>
      <c r="Y213" s="163">
        <f t="shared" si="57"/>
        <v>0</v>
      </c>
      <c r="Z213" s="163">
        <f t="shared" si="57"/>
        <v>0</v>
      </c>
      <c r="AA213" s="163">
        <f t="shared" si="57"/>
        <v>0</v>
      </c>
      <c r="AB213" s="163">
        <f t="shared" si="57"/>
        <v>0</v>
      </c>
      <c r="AC213" s="163">
        <f t="shared" si="57"/>
        <v>0</v>
      </c>
      <c r="AD213" s="163">
        <f t="shared" si="57"/>
        <v>0</v>
      </c>
      <c r="AE213" s="163">
        <f t="shared" si="57"/>
        <v>0</v>
      </c>
      <c r="AF213" s="176">
        <f t="shared" si="57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58"/>
        <v>0</v>
      </c>
      <c r="D214" s="163">
        <f t="shared" si="58"/>
        <v>0</v>
      </c>
      <c r="E214" s="163">
        <f t="shared" si="58"/>
        <v>0</v>
      </c>
      <c r="F214" s="163">
        <f t="shared" si="58"/>
        <v>0</v>
      </c>
      <c r="G214" s="163">
        <f t="shared" si="58"/>
        <v>0</v>
      </c>
      <c r="H214" s="163">
        <f t="shared" si="58"/>
        <v>0</v>
      </c>
      <c r="I214" s="163">
        <f t="shared" si="58"/>
        <v>0</v>
      </c>
      <c r="J214" s="163">
        <f t="shared" si="58"/>
        <v>0</v>
      </c>
      <c r="K214" s="163">
        <f t="shared" si="58"/>
        <v>0</v>
      </c>
      <c r="L214" s="163">
        <f t="shared" si="58"/>
        <v>0</v>
      </c>
      <c r="M214" s="163">
        <f t="shared" si="58"/>
        <v>0</v>
      </c>
      <c r="N214" s="163">
        <f t="shared" si="58"/>
        <v>0</v>
      </c>
      <c r="O214" s="163">
        <f t="shared" si="58"/>
        <v>0</v>
      </c>
      <c r="P214" s="163">
        <f t="shared" si="58"/>
        <v>0</v>
      </c>
      <c r="Q214" s="163">
        <f t="shared" si="58"/>
        <v>0</v>
      </c>
      <c r="R214" s="163">
        <f t="shared" si="58"/>
        <v>0</v>
      </c>
      <c r="S214" s="163">
        <f t="shared" si="57"/>
        <v>0</v>
      </c>
      <c r="T214" s="163">
        <f t="shared" si="57"/>
        <v>0</v>
      </c>
      <c r="U214" s="163">
        <f t="shared" si="57"/>
        <v>0</v>
      </c>
      <c r="V214" s="163">
        <f t="shared" si="57"/>
        <v>0</v>
      </c>
      <c r="W214" s="163">
        <f t="shared" si="57"/>
        <v>0</v>
      </c>
      <c r="X214" s="163">
        <f t="shared" si="57"/>
        <v>0</v>
      </c>
      <c r="Y214" s="163">
        <f t="shared" si="57"/>
        <v>0</v>
      </c>
      <c r="Z214" s="163">
        <f t="shared" si="57"/>
        <v>0</v>
      </c>
      <c r="AA214" s="163">
        <f t="shared" si="57"/>
        <v>0</v>
      </c>
      <c r="AB214" s="163">
        <f t="shared" si="57"/>
        <v>0</v>
      </c>
      <c r="AC214" s="163">
        <f t="shared" si="57"/>
        <v>0</v>
      </c>
      <c r="AD214" s="163">
        <f t="shared" si="57"/>
        <v>0</v>
      </c>
      <c r="AE214" s="163">
        <f t="shared" si="57"/>
        <v>0</v>
      </c>
      <c r="AF214" s="176">
        <f t="shared" si="57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58"/>
        <v>0</v>
      </c>
      <c r="D215" s="163">
        <f t="shared" si="58"/>
        <v>0</v>
      </c>
      <c r="E215" s="163">
        <f t="shared" si="58"/>
        <v>0</v>
      </c>
      <c r="F215" s="163">
        <f t="shared" si="58"/>
        <v>0</v>
      </c>
      <c r="G215" s="163">
        <f t="shared" si="58"/>
        <v>0</v>
      </c>
      <c r="H215" s="163">
        <f t="shared" si="58"/>
        <v>0</v>
      </c>
      <c r="I215" s="163">
        <f t="shared" si="58"/>
        <v>0</v>
      </c>
      <c r="J215" s="163">
        <f t="shared" si="58"/>
        <v>0</v>
      </c>
      <c r="K215" s="163">
        <f t="shared" si="58"/>
        <v>0</v>
      </c>
      <c r="L215" s="163">
        <f t="shared" si="58"/>
        <v>0</v>
      </c>
      <c r="M215" s="163">
        <f t="shared" si="58"/>
        <v>0</v>
      </c>
      <c r="N215" s="163">
        <f t="shared" si="58"/>
        <v>0</v>
      </c>
      <c r="O215" s="163">
        <f t="shared" si="58"/>
        <v>0</v>
      </c>
      <c r="P215" s="163">
        <f t="shared" si="58"/>
        <v>0</v>
      </c>
      <c r="Q215" s="163">
        <f t="shared" si="58"/>
        <v>0</v>
      </c>
      <c r="R215" s="163">
        <f t="shared" si="58"/>
        <v>0</v>
      </c>
      <c r="S215" s="163">
        <f t="shared" si="57"/>
        <v>0</v>
      </c>
      <c r="T215" s="163">
        <f t="shared" si="57"/>
        <v>0</v>
      </c>
      <c r="U215" s="163">
        <f t="shared" si="57"/>
        <v>0</v>
      </c>
      <c r="V215" s="163">
        <f t="shared" si="57"/>
        <v>0</v>
      </c>
      <c r="W215" s="163">
        <f t="shared" si="57"/>
        <v>0</v>
      </c>
      <c r="X215" s="163">
        <f t="shared" si="57"/>
        <v>0</v>
      </c>
      <c r="Y215" s="163">
        <f t="shared" si="57"/>
        <v>0</v>
      </c>
      <c r="Z215" s="163">
        <f t="shared" si="57"/>
        <v>0</v>
      </c>
      <c r="AA215" s="163">
        <f t="shared" si="57"/>
        <v>0</v>
      </c>
      <c r="AB215" s="163">
        <f t="shared" si="57"/>
        <v>0</v>
      </c>
      <c r="AC215" s="163">
        <f t="shared" si="57"/>
        <v>0</v>
      </c>
      <c r="AD215" s="163">
        <f t="shared" si="57"/>
        <v>0</v>
      </c>
      <c r="AE215" s="163">
        <f t="shared" si="57"/>
        <v>0</v>
      </c>
      <c r="AF215" s="176">
        <f t="shared" si="57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58"/>
        <v>0</v>
      </c>
      <c r="D216" s="163">
        <f t="shared" si="58"/>
        <v>0</v>
      </c>
      <c r="E216" s="163">
        <f t="shared" si="58"/>
        <v>0</v>
      </c>
      <c r="F216" s="163">
        <f t="shared" si="58"/>
        <v>0</v>
      </c>
      <c r="G216" s="163">
        <f t="shared" si="58"/>
        <v>0</v>
      </c>
      <c r="H216" s="163">
        <f t="shared" si="58"/>
        <v>0</v>
      </c>
      <c r="I216" s="163">
        <f t="shared" si="58"/>
        <v>0</v>
      </c>
      <c r="J216" s="163">
        <f t="shared" si="58"/>
        <v>0</v>
      </c>
      <c r="K216" s="163">
        <f t="shared" si="58"/>
        <v>0</v>
      </c>
      <c r="L216" s="163">
        <f t="shared" si="58"/>
        <v>0</v>
      </c>
      <c r="M216" s="163">
        <f t="shared" si="58"/>
        <v>0</v>
      </c>
      <c r="N216" s="163">
        <f t="shared" si="58"/>
        <v>0</v>
      </c>
      <c r="O216" s="163">
        <f t="shared" si="58"/>
        <v>0</v>
      </c>
      <c r="P216" s="163">
        <f t="shared" si="58"/>
        <v>0</v>
      </c>
      <c r="Q216" s="163">
        <f t="shared" si="58"/>
        <v>0</v>
      </c>
      <c r="R216" s="163">
        <f t="shared" ref="R216:AF231" si="59">Q216</f>
        <v>0</v>
      </c>
      <c r="S216" s="163">
        <f t="shared" si="59"/>
        <v>0</v>
      </c>
      <c r="T216" s="163">
        <f t="shared" si="59"/>
        <v>0</v>
      </c>
      <c r="U216" s="163">
        <f t="shared" si="59"/>
        <v>0</v>
      </c>
      <c r="V216" s="163">
        <f t="shared" si="59"/>
        <v>0</v>
      </c>
      <c r="W216" s="163">
        <f t="shared" si="59"/>
        <v>0</v>
      </c>
      <c r="X216" s="163">
        <f t="shared" si="59"/>
        <v>0</v>
      </c>
      <c r="Y216" s="163">
        <f t="shared" si="59"/>
        <v>0</v>
      </c>
      <c r="Z216" s="163">
        <f t="shared" si="59"/>
        <v>0</v>
      </c>
      <c r="AA216" s="163">
        <f t="shared" si="59"/>
        <v>0</v>
      </c>
      <c r="AB216" s="163">
        <f t="shared" si="59"/>
        <v>0</v>
      </c>
      <c r="AC216" s="163">
        <f t="shared" si="59"/>
        <v>0</v>
      </c>
      <c r="AD216" s="163">
        <f t="shared" si="59"/>
        <v>0</v>
      </c>
      <c r="AE216" s="163">
        <f t="shared" si="59"/>
        <v>0</v>
      </c>
      <c r="AF216" s="176">
        <f t="shared" si="59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R232" si="60">B217</f>
        <v>0</v>
      </c>
      <c r="D217" s="163">
        <f t="shared" si="60"/>
        <v>0</v>
      </c>
      <c r="E217" s="163">
        <f t="shared" si="60"/>
        <v>0</v>
      </c>
      <c r="F217" s="163">
        <f t="shared" si="60"/>
        <v>0</v>
      </c>
      <c r="G217" s="163">
        <f t="shared" si="60"/>
        <v>0</v>
      </c>
      <c r="H217" s="163">
        <f t="shared" si="60"/>
        <v>0</v>
      </c>
      <c r="I217" s="163">
        <f t="shared" si="60"/>
        <v>0</v>
      </c>
      <c r="J217" s="163">
        <f t="shared" si="60"/>
        <v>0</v>
      </c>
      <c r="K217" s="163">
        <f t="shared" si="60"/>
        <v>0</v>
      </c>
      <c r="L217" s="163">
        <f t="shared" si="60"/>
        <v>0</v>
      </c>
      <c r="M217" s="163">
        <f t="shared" si="60"/>
        <v>0</v>
      </c>
      <c r="N217" s="163">
        <f t="shared" si="60"/>
        <v>0</v>
      </c>
      <c r="O217" s="163">
        <f t="shared" si="60"/>
        <v>0</v>
      </c>
      <c r="P217" s="163">
        <f t="shared" si="60"/>
        <v>0</v>
      </c>
      <c r="Q217" s="163">
        <f t="shared" si="60"/>
        <v>0</v>
      </c>
      <c r="R217" s="163">
        <f t="shared" si="60"/>
        <v>0</v>
      </c>
      <c r="S217" s="163">
        <f t="shared" si="59"/>
        <v>0</v>
      </c>
      <c r="T217" s="163">
        <f t="shared" si="59"/>
        <v>0</v>
      </c>
      <c r="U217" s="163">
        <f t="shared" si="59"/>
        <v>0</v>
      </c>
      <c r="V217" s="163">
        <f t="shared" si="59"/>
        <v>0</v>
      </c>
      <c r="W217" s="163">
        <f t="shared" si="59"/>
        <v>0</v>
      </c>
      <c r="X217" s="163">
        <f t="shared" si="59"/>
        <v>0</v>
      </c>
      <c r="Y217" s="163">
        <f t="shared" si="59"/>
        <v>0</v>
      </c>
      <c r="Z217" s="163">
        <f t="shared" si="59"/>
        <v>0</v>
      </c>
      <c r="AA217" s="163">
        <f t="shared" si="59"/>
        <v>0</v>
      </c>
      <c r="AB217" s="163">
        <f t="shared" si="59"/>
        <v>0</v>
      </c>
      <c r="AC217" s="163">
        <f t="shared" si="59"/>
        <v>0</v>
      </c>
      <c r="AD217" s="163">
        <f t="shared" si="59"/>
        <v>0</v>
      </c>
      <c r="AE217" s="163">
        <f t="shared" si="59"/>
        <v>0</v>
      </c>
      <c r="AF217" s="176">
        <f t="shared" si="59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60"/>
        <v>0</v>
      </c>
      <c r="D218" s="163">
        <f t="shared" si="60"/>
        <v>0</v>
      </c>
      <c r="E218" s="163">
        <f t="shared" si="60"/>
        <v>0</v>
      </c>
      <c r="F218" s="163">
        <f t="shared" si="60"/>
        <v>0</v>
      </c>
      <c r="G218" s="163">
        <f t="shared" si="60"/>
        <v>0</v>
      </c>
      <c r="H218" s="163">
        <f t="shared" si="60"/>
        <v>0</v>
      </c>
      <c r="I218" s="163">
        <f t="shared" si="60"/>
        <v>0</v>
      </c>
      <c r="J218" s="163">
        <f t="shared" si="60"/>
        <v>0</v>
      </c>
      <c r="K218" s="163">
        <f t="shared" si="60"/>
        <v>0</v>
      </c>
      <c r="L218" s="163">
        <f t="shared" si="60"/>
        <v>0</v>
      </c>
      <c r="M218" s="163">
        <f t="shared" si="60"/>
        <v>0</v>
      </c>
      <c r="N218" s="163">
        <f t="shared" si="60"/>
        <v>0</v>
      </c>
      <c r="O218" s="163">
        <f t="shared" si="60"/>
        <v>0</v>
      </c>
      <c r="P218" s="163">
        <f t="shared" si="60"/>
        <v>0</v>
      </c>
      <c r="Q218" s="163">
        <f t="shared" si="60"/>
        <v>0</v>
      </c>
      <c r="R218" s="163">
        <f t="shared" si="60"/>
        <v>0</v>
      </c>
      <c r="S218" s="163">
        <f t="shared" si="59"/>
        <v>0</v>
      </c>
      <c r="T218" s="163">
        <f t="shared" si="59"/>
        <v>0</v>
      </c>
      <c r="U218" s="163">
        <f t="shared" si="59"/>
        <v>0</v>
      </c>
      <c r="V218" s="163">
        <f t="shared" si="59"/>
        <v>0</v>
      </c>
      <c r="W218" s="163">
        <f t="shared" si="59"/>
        <v>0</v>
      </c>
      <c r="X218" s="163">
        <f t="shared" si="59"/>
        <v>0</v>
      </c>
      <c r="Y218" s="163">
        <f t="shared" si="59"/>
        <v>0</v>
      </c>
      <c r="Z218" s="163">
        <f t="shared" si="59"/>
        <v>0</v>
      </c>
      <c r="AA218" s="163">
        <f t="shared" si="59"/>
        <v>0</v>
      </c>
      <c r="AB218" s="163">
        <f t="shared" si="59"/>
        <v>0</v>
      </c>
      <c r="AC218" s="163">
        <f t="shared" si="59"/>
        <v>0</v>
      </c>
      <c r="AD218" s="163">
        <f t="shared" si="59"/>
        <v>0</v>
      </c>
      <c r="AE218" s="163">
        <f t="shared" si="59"/>
        <v>0</v>
      </c>
      <c r="AF218" s="176">
        <f t="shared" si="59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60"/>
        <v>0</v>
      </c>
      <c r="D219" s="163">
        <f t="shared" si="60"/>
        <v>0</v>
      </c>
      <c r="E219" s="163">
        <f t="shared" si="60"/>
        <v>0</v>
      </c>
      <c r="F219" s="163">
        <f t="shared" si="60"/>
        <v>0</v>
      </c>
      <c r="G219" s="163">
        <f t="shared" si="60"/>
        <v>0</v>
      </c>
      <c r="H219" s="163">
        <f t="shared" si="60"/>
        <v>0</v>
      </c>
      <c r="I219" s="163">
        <f t="shared" si="60"/>
        <v>0</v>
      </c>
      <c r="J219" s="163">
        <f t="shared" si="60"/>
        <v>0</v>
      </c>
      <c r="K219" s="163">
        <f t="shared" si="60"/>
        <v>0</v>
      </c>
      <c r="L219" s="163">
        <f t="shared" si="60"/>
        <v>0</v>
      </c>
      <c r="M219" s="163">
        <f t="shared" si="60"/>
        <v>0</v>
      </c>
      <c r="N219" s="163">
        <f t="shared" si="60"/>
        <v>0</v>
      </c>
      <c r="O219" s="163">
        <f t="shared" si="60"/>
        <v>0</v>
      </c>
      <c r="P219" s="163">
        <f t="shared" si="60"/>
        <v>0</v>
      </c>
      <c r="Q219" s="163">
        <f t="shared" si="60"/>
        <v>0</v>
      </c>
      <c r="R219" s="163">
        <f t="shared" si="60"/>
        <v>0</v>
      </c>
      <c r="S219" s="163">
        <f t="shared" si="59"/>
        <v>0</v>
      </c>
      <c r="T219" s="163">
        <f t="shared" si="59"/>
        <v>0</v>
      </c>
      <c r="U219" s="163">
        <f t="shared" si="59"/>
        <v>0</v>
      </c>
      <c r="V219" s="163">
        <f t="shared" si="59"/>
        <v>0</v>
      </c>
      <c r="W219" s="163">
        <f t="shared" si="59"/>
        <v>0</v>
      </c>
      <c r="X219" s="163">
        <f t="shared" si="59"/>
        <v>0</v>
      </c>
      <c r="Y219" s="163">
        <f t="shared" si="59"/>
        <v>0</v>
      </c>
      <c r="Z219" s="163">
        <f t="shared" si="59"/>
        <v>0</v>
      </c>
      <c r="AA219" s="163">
        <f t="shared" si="59"/>
        <v>0</v>
      </c>
      <c r="AB219" s="163">
        <f t="shared" si="59"/>
        <v>0</v>
      </c>
      <c r="AC219" s="163">
        <f t="shared" si="59"/>
        <v>0</v>
      </c>
      <c r="AD219" s="163">
        <f t="shared" si="59"/>
        <v>0</v>
      </c>
      <c r="AE219" s="163">
        <f t="shared" si="59"/>
        <v>0</v>
      </c>
      <c r="AF219" s="176">
        <f t="shared" si="59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60"/>
        <v>0</v>
      </c>
      <c r="D220" s="163">
        <f t="shared" si="60"/>
        <v>0</v>
      </c>
      <c r="E220" s="163">
        <f t="shared" si="60"/>
        <v>0</v>
      </c>
      <c r="F220" s="163">
        <f t="shared" si="60"/>
        <v>0</v>
      </c>
      <c r="G220" s="163">
        <f t="shared" si="60"/>
        <v>0</v>
      </c>
      <c r="H220" s="163">
        <f t="shared" si="60"/>
        <v>0</v>
      </c>
      <c r="I220" s="163">
        <f t="shared" si="60"/>
        <v>0</v>
      </c>
      <c r="J220" s="163">
        <f t="shared" si="60"/>
        <v>0</v>
      </c>
      <c r="K220" s="163">
        <f t="shared" si="60"/>
        <v>0</v>
      </c>
      <c r="L220" s="163">
        <f t="shared" si="60"/>
        <v>0</v>
      </c>
      <c r="M220" s="163">
        <f t="shared" si="60"/>
        <v>0</v>
      </c>
      <c r="N220" s="163">
        <f t="shared" si="60"/>
        <v>0</v>
      </c>
      <c r="O220" s="163">
        <f t="shared" si="60"/>
        <v>0</v>
      </c>
      <c r="P220" s="163">
        <f t="shared" si="60"/>
        <v>0</v>
      </c>
      <c r="Q220" s="163">
        <f t="shared" si="60"/>
        <v>0</v>
      </c>
      <c r="R220" s="163">
        <f t="shared" si="60"/>
        <v>0</v>
      </c>
      <c r="S220" s="163">
        <f t="shared" si="59"/>
        <v>0</v>
      </c>
      <c r="T220" s="163">
        <f t="shared" si="59"/>
        <v>0</v>
      </c>
      <c r="U220" s="163">
        <f t="shared" si="59"/>
        <v>0</v>
      </c>
      <c r="V220" s="163">
        <f t="shared" si="59"/>
        <v>0</v>
      </c>
      <c r="W220" s="163">
        <f t="shared" si="59"/>
        <v>0</v>
      </c>
      <c r="X220" s="163">
        <f t="shared" si="59"/>
        <v>0</v>
      </c>
      <c r="Y220" s="163">
        <f t="shared" si="59"/>
        <v>0</v>
      </c>
      <c r="Z220" s="163">
        <f t="shared" si="59"/>
        <v>0</v>
      </c>
      <c r="AA220" s="163">
        <f t="shared" si="59"/>
        <v>0</v>
      </c>
      <c r="AB220" s="163">
        <f t="shared" si="59"/>
        <v>0</v>
      </c>
      <c r="AC220" s="163">
        <f t="shared" si="59"/>
        <v>0</v>
      </c>
      <c r="AD220" s="163">
        <f t="shared" si="59"/>
        <v>0</v>
      </c>
      <c r="AE220" s="163">
        <f t="shared" si="59"/>
        <v>0</v>
      </c>
      <c r="AF220" s="176">
        <f t="shared" si="59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60"/>
        <v>0</v>
      </c>
      <c r="D221" s="163">
        <f t="shared" si="60"/>
        <v>0</v>
      </c>
      <c r="E221" s="163">
        <f t="shared" si="60"/>
        <v>0</v>
      </c>
      <c r="F221" s="163">
        <f t="shared" si="60"/>
        <v>0</v>
      </c>
      <c r="G221" s="163">
        <f t="shared" si="60"/>
        <v>0</v>
      </c>
      <c r="H221" s="163">
        <f t="shared" si="60"/>
        <v>0</v>
      </c>
      <c r="I221" s="163">
        <f t="shared" si="60"/>
        <v>0</v>
      </c>
      <c r="J221" s="163">
        <f t="shared" si="60"/>
        <v>0</v>
      </c>
      <c r="K221" s="163">
        <f t="shared" si="60"/>
        <v>0</v>
      </c>
      <c r="L221" s="163">
        <f t="shared" si="60"/>
        <v>0</v>
      </c>
      <c r="M221" s="163">
        <f t="shared" si="60"/>
        <v>0</v>
      </c>
      <c r="N221" s="163">
        <f t="shared" si="60"/>
        <v>0</v>
      </c>
      <c r="O221" s="163">
        <f t="shared" si="60"/>
        <v>0</v>
      </c>
      <c r="P221" s="163">
        <f t="shared" si="60"/>
        <v>0</v>
      </c>
      <c r="Q221" s="163">
        <f t="shared" si="60"/>
        <v>0</v>
      </c>
      <c r="R221" s="163">
        <f t="shared" si="60"/>
        <v>0</v>
      </c>
      <c r="S221" s="163">
        <f t="shared" si="59"/>
        <v>0</v>
      </c>
      <c r="T221" s="163">
        <f t="shared" si="59"/>
        <v>0</v>
      </c>
      <c r="U221" s="163">
        <f t="shared" si="59"/>
        <v>0</v>
      </c>
      <c r="V221" s="163">
        <f t="shared" si="59"/>
        <v>0</v>
      </c>
      <c r="W221" s="163">
        <f t="shared" si="59"/>
        <v>0</v>
      </c>
      <c r="X221" s="163">
        <f t="shared" si="59"/>
        <v>0</v>
      </c>
      <c r="Y221" s="163">
        <f t="shared" si="59"/>
        <v>0</v>
      </c>
      <c r="Z221" s="163">
        <f t="shared" si="59"/>
        <v>0</v>
      </c>
      <c r="AA221" s="163">
        <f t="shared" si="59"/>
        <v>0</v>
      </c>
      <c r="AB221" s="163">
        <f t="shared" si="59"/>
        <v>0</v>
      </c>
      <c r="AC221" s="163">
        <f t="shared" si="59"/>
        <v>0</v>
      </c>
      <c r="AD221" s="163">
        <f t="shared" si="59"/>
        <v>0</v>
      </c>
      <c r="AE221" s="163">
        <f t="shared" si="59"/>
        <v>0</v>
      </c>
      <c r="AF221" s="176">
        <f t="shared" si="59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60"/>
        <v>0</v>
      </c>
      <c r="D222" s="163">
        <f t="shared" si="60"/>
        <v>0</v>
      </c>
      <c r="E222" s="163">
        <f t="shared" si="60"/>
        <v>0</v>
      </c>
      <c r="F222" s="163">
        <f t="shared" si="60"/>
        <v>0</v>
      </c>
      <c r="G222" s="163">
        <f t="shared" si="60"/>
        <v>0</v>
      </c>
      <c r="H222" s="163">
        <f t="shared" si="60"/>
        <v>0</v>
      </c>
      <c r="I222" s="163">
        <f t="shared" si="60"/>
        <v>0</v>
      </c>
      <c r="J222" s="163">
        <f t="shared" si="60"/>
        <v>0</v>
      </c>
      <c r="K222" s="163">
        <f t="shared" si="60"/>
        <v>0</v>
      </c>
      <c r="L222" s="163">
        <f t="shared" si="60"/>
        <v>0</v>
      </c>
      <c r="M222" s="163">
        <f t="shared" si="60"/>
        <v>0</v>
      </c>
      <c r="N222" s="163">
        <f t="shared" si="60"/>
        <v>0</v>
      </c>
      <c r="O222" s="163">
        <f t="shared" si="60"/>
        <v>0</v>
      </c>
      <c r="P222" s="163">
        <f t="shared" si="60"/>
        <v>0</v>
      </c>
      <c r="Q222" s="163">
        <f t="shared" si="60"/>
        <v>0</v>
      </c>
      <c r="R222" s="163">
        <f t="shared" si="60"/>
        <v>0</v>
      </c>
      <c r="S222" s="163">
        <f t="shared" si="59"/>
        <v>0</v>
      </c>
      <c r="T222" s="163">
        <f t="shared" si="59"/>
        <v>0</v>
      </c>
      <c r="U222" s="163">
        <f t="shared" si="59"/>
        <v>0</v>
      </c>
      <c r="V222" s="163">
        <f t="shared" si="59"/>
        <v>0</v>
      </c>
      <c r="W222" s="163">
        <f t="shared" si="59"/>
        <v>0</v>
      </c>
      <c r="X222" s="163">
        <f t="shared" si="59"/>
        <v>0</v>
      </c>
      <c r="Y222" s="163">
        <f t="shared" si="59"/>
        <v>0</v>
      </c>
      <c r="Z222" s="163">
        <f t="shared" si="59"/>
        <v>0</v>
      </c>
      <c r="AA222" s="163">
        <f t="shared" si="59"/>
        <v>0</v>
      </c>
      <c r="AB222" s="163">
        <f t="shared" si="59"/>
        <v>0</v>
      </c>
      <c r="AC222" s="163">
        <f t="shared" si="59"/>
        <v>0</v>
      </c>
      <c r="AD222" s="163">
        <f t="shared" si="59"/>
        <v>0</v>
      </c>
      <c r="AE222" s="163">
        <f t="shared" si="59"/>
        <v>0</v>
      </c>
      <c r="AF222" s="176">
        <f t="shared" si="59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60"/>
        <v>0</v>
      </c>
      <c r="D223" s="163">
        <f t="shared" si="60"/>
        <v>0</v>
      </c>
      <c r="E223" s="163">
        <f t="shared" si="60"/>
        <v>0</v>
      </c>
      <c r="F223" s="163">
        <f t="shared" si="60"/>
        <v>0</v>
      </c>
      <c r="G223" s="163">
        <f t="shared" si="60"/>
        <v>0</v>
      </c>
      <c r="H223" s="163">
        <f t="shared" si="60"/>
        <v>0</v>
      </c>
      <c r="I223" s="163">
        <f t="shared" si="60"/>
        <v>0</v>
      </c>
      <c r="J223" s="163">
        <f t="shared" si="60"/>
        <v>0</v>
      </c>
      <c r="K223" s="163">
        <f t="shared" si="60"/>
        <v>0</v>
      </c>
      <c r="L223" s="163">
        <f t="shared" si="60"/>
        <v>0</v>
      </c>
      <c r="M223" s="163">
        <f t="shared" si="60"/>
        <v>0</v>
      </c>
      <c r="N223" s="163">
        <f t="shared" si="60"/>
        <v>0</v>
      </c>
      <c r="O223" s="163">
        <f t="shared" si="60"/>
        <v>0</v>
      </c>
      <c r="P223" s="163">
        <f t="shared" si="60"/>
        <v>0</v>
      </c>
      <c r="Q223" s="163">
        <f t="shared" si="60"/>
        <v>0</v>
      </c>
      <c r="R223" s="163">
        <f t="shared" si="60"/>
        <v>0</v>
      </c>
      <c r="S223" s="163">
        <f t="shared" si="59"/>
        <v>0</v>
      </c>
      <c r="T223" s="163">
        <f t="shared" si="59"/>
        <v>0</v>
      </c>
      <c r="U223" s="163">
        <f t="shared" si="59"/>
        <v>0</v>
      </c>
      <c r="V223" s="163">
        <f t="shared" si="59"/>
        <v>0</v>
      </c>
      <c r="W223" s="163">
        <f t="shared" si="59"/>
        <v>0</v>
      </c>
      <c r="X223" s="163">
        <f t="shared" si="59"/>
        <v>0</v>
      </c>
      <c r="Y223" s="163">
        <f t="shared" si="59"/>
        <v>0</v>
      </c>
      <c r="Z223" s="163">
        <f t="shared" si="59"/>
        <v>0</v>
      </c>
      <c r="AA223" s="163">
        <f t="shared" si="59"/>
        <v>0</v>
      </c>
      <c r="AB223" s="163">
        <f t="shared" si="59"/>
        <v>0</v>
      </c>
      <c r="AC223" s="163">
        <f t="shared" si="59"/>
        <v>0</v>
      </c>
      <c r="AD223" s="163">
        <f t="shared" si="59"/>
        <v>0</v>
      </c>
      <c r="AE223" s="163">
        <f t="shared" si="59"/>
        <v>0</v>
      </c>
      <c r="AF223" s="176">
        <f t="shared" si="59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60"/>
        <v>0</v>
      </c>
      <c r="D224" s="163">
        <f t="shared" si="60"/>
        <v>0</v>
      </c>
      <c r="E224" s="163">
        <f t="shared" si="60"/>
        <v>0</v>
      </c>
      <c r="F224" s="163">
        <f t="shared" si="60"/>
        <v>0</v>
      </c>
      <c r="G224" s="163">
        <f t="shared" si="60"/>
        <v>0</v>
      </c>
      <c r="H224" s="163">
        <f t="shared" si="60"/>
        <v>0</v>
      </c>
      <c r="I224" s="163">
        <f t="shared" si="60"/>
        <v>0</v>
      </c>
      <c r="J224" s="163">
        <f t="shared" si="60"/>
        <v>0</v>
      </c>
      <c r="K224" s="163">
        <f t="shared" si="60"/>
        <v>0</v>
      </c>
      <c r="L224" s="163">
        <f t="shared" si="60"/>
        <v>0</v>
      </c>
      <c r="M224" s="163">
        <f t="shared" si="60"/>
        <v>0</v>
      </c>
      <c r="N224" s="163">
        <f t="shared" si="60"/>
        <v>0</v>
      </c>
      <c r="O224" s="163">
        <f t="shared" si="60"/>
        <v>0</v>
      </c>
      <c r="P224" s="163">
        <f t="shared" si="60"/>
        <v>0</v>
      </c>
      <c r="Q224" s="163">
        <f t="shared" si="60"/>
        <v>0</v>
      </c>
      <c r="R224" s="163">
        <f t="shared" si="60"/>
        <v>0</v>
      </c>
      <c r="S224" s="163">
        <f t="shared" si="59"/>
        <v>0</v>
      </c>
      <c r="T224" s="163">
        <f t="shared" si="59"/>
        <v>0</v>
      </c>
      <c r="U224" s="163">
        <f t="shared" si="59"/>
        <v>0</v>
      </c>
      <c r="V224" s="163">
        <f t="shared" si="59"/>
        <v>0</v>
      </c>
      <c r="W224" s="163">
        <f t="shared" si="59"/>
        <v>0</v>
      </c>
      <c r="X224" s="163">
        <f t="shared" si="59"/>
        <v>0</v>
      </c>
      <c r="Y224" s="163">
        <f t="shared" si="59"/>
        <v>0</v>
      </c>
      <c r="Z224" s="163">
        <f t="shared" si="59"/>
        <v>0</v>
      </c>
      <c r="AA224" s="163">
        <f t="shared" si="59"/>
        <v>0</v>
      </c>
      <c r="AB224" s="163">
        <f t="shared" si="59"/>
        <v>0</v>
      </c>
      <c r="AC224" s="163">
        <f t="shared" si="59"/>
        <v>0</v>
      </c>
      <c r="AD224" s="163">
        <f t="shared" si="59"/>
        <v>0</v>
      </c>
      <c r="AE224" s="163">
        <f t="shared" si="59"/>
        <v>0</v>
      </c>
      <c r="AF224" s="176">
        <f t="shared" si="59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60"/>
        <v>0</v>
      </c>
      <c r="D225" s="163">
        <f t="shared" si="60"/>
        <v>0</v>
      </c>
      <c r="E225" s="163">
        <f t="shared" si="60"/>
        <v>0</v>
      </c>
      <c r="F225" s="163">
        <f t="shared" si="60"/>
        <v>0</v>
      </c>
      <c r="G225" s="163">
        <f t="shared" si="60"/>
        <v>0</v>
      </c>
      <c r="H225" s="163">
        <f t="shared" si="60"/>
        <v>0</v>
      </c>
      <c r="I225" s="163">
        <f t="shared" si="60"/>
        <v>0</v>
      </c>
      <c r="J225" s="163">
        <f t="shared" si="60"/>
        <v>0</v>
      </c>
      <c r="K225" s="163">
        <f t="shared" si="60"/>
        <v>0</v>
      </c>
      <c r="L225" s="163">
        <f t="shared" si="60"/>
        <v>0</v>
      </c>
      <c r="M225" s="163">
        <f t="shared" si="60"/>
        <v>0</v>
      </c>
      <c r="N225" s="163">
        <f t="shared" si="60"/>
        <v>0</v>
      </c>
      <c r="O225" s="163">
        <f t="shared" si="60"/>
        <v>0</v>
      </c>
      <c r="P225" s="163">
        <f t="shared" si="60"/>
        <v>0</v>
      </c>
      <c r="Q225" s="163">
        <f t="shared" si="60"/>
        <v>0</v>
      </c>
      <c r="R225" s="163">
        <f t="shared" si="60"/>
        <v>0</v>
      </c>
      <c r="S225" s="163">
        <f t="shared" si="59"/>
        <v>0</v>
      </c>
      <c r="T225" s="163">
        <f t="shared" si="59"/>
        <v>0</v>
      </c>
      <c r="U225" s="163">
        <f t="shared" si="59"/>
        <v>0</v>
      </c>
      <c r="V225" s="163">
        <f t="shared" si="59"/>
        <v>0</v>
      </c>
      <c r="W225" s="163">
        <f t="shared" si="59"/>
        <v>0</v>
      </c>
      <c r="X225" s="163">
        <f t="shared" si="59"/>
        <v>0</v>
      </c>
      <c r="Y225" s="163">
        <f t="shared" si="59"/>
        <v>0</v>
      </c>
      <c r="Z225" s="163">
        <f t="shared" si="59"/>
        <v>0</v>
      </c>
      <c r="AA225" s="163">
        <f t="shared" si="59"/>
        <v>0</v>
      </c>
      <c r="AB225" s="163">
        <f t="shared" si="59"/>
        <v>0</v>
      </c>
      <c r="AC225" s="163">
        <f t="shared" si="59"/>
        <v>0</v>
      </c>
      <c r="AD225" s="163">
        <f t="shared" si="59"/>
        <v>0</v>
      </c>
      <c r="AE225" s="163">
        <f t="shared" si="59"/>
        <v>0</v>
      </c>
      <c r="AF225" s="176">
        <f t="shared" si="59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60"/>
        <v>0</v>
      </c>
      <c r="D226" s="163">
        <f t="shared" si="60"/>
        <v>0</v>
      </c>
      <c r="E226" s="163">
        <f t="shared" si="60"/>
        <v>0</v>
      </c>
      <c r="F226" s="163">
        <f t="shared" si="60"/>
        <v>0</v>
      </c>
      <c r="G226" s="163">
        <f t="shared" si="60"/>
        <v>0</v>
      </c>
      <c r="H226" s="163">
        <f t="shared" si="60"/>
        <v>0</v>
      </c>
      <c r="I226" s="163">
        <f t="shared" si="60"/>
        <v>0</v>
      </c>
      <c r="J226" s="163">
        <f t="shared" si="60"/>
        <v>0</v>
      </c>
      <c r="K226" s="163">
        <f t="shared" si="60"/>
        <v>0</v>
      </c>
      <c r="L226" s="163">
        <f t="shared" si="60"/>
        <v>0</v>
      </c>
      <c r="M226" s="163">
        <f t="shared" si="60"/>
        <v>0</v>
      </c>
      <c r="N226" s="163">
        <f t="shared" si="60"/>
        <v>0</v>
      </c>
      <c r="O226" s="163">
        <f t="shared" si="60"/>
        <v>0</v>
      </c>
      <c r="P226" s="163">
        <f t="shared" si="60"/>
        <v>0</v>
      </c>
      <c r="Q226" s="163">
        <f t="shared" si="60"/>
        <v>0</v>
      </c>
      <c r="R226" s="163">
        <f t="shared" si="60"/>
        <v>0</v>
      </c>
      <c r="S226" s="163">
        <f t="shared" si="59"/>
        <v>0</v>
      </c>
      <c r="T226" s="163">
        <f t="shared" si="59"/>
        <v>0</v>
      </c>
      <c r="U226" s="163">
        <f t="shared" si="59"/>
        <v>0</v>
      </c>
      <c r="V226" s="163">
        <f t="shared" si="59"/>
        <v>0</v>
      </c>
      <c r="W226" s="163">
        <f t="shared" si="59"/>
        <v>0</v>
      </c>
      <c r="X226" s="163">
        <f t="shared" si="59"/>
        <v>0</v>
      </c>
      <c r="Y226" s="163">
        <f t="shared" si="59"/>
        <v>0</v>
      </c>
      <c r="Z226" s="163">
        <f t="shared" si="59"/>
        <v>0</v>
      </c>
      <c r="AA226" s="163">
        <f t="shared" si="59"/>
        <v>0</v>
      </c>
      <c r="AB226" s="163">
        <f t="shared" si="59"/>
        <v>0</v>
      </c>
      <c r="AC226" s="163">
        <f t="shared" si="59"/>
        <v>0</v>
      </c>
      <c r="AD226" s="163">
        <f t="shared" si="59"/>
        <v>0</v>
      </c>
      <c r="AE226" s="163">
        <f t="shared" si="59"/>
        <v>0</v>
      </c>
      <c r="AF226" s="176">
        <f t="shared" si="59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60"/>
        <v>0</v>
      </c>
      <c r="D227" s="163">
        <f t="shared" si="60"/>
        <v>0</v>
      </c>
      <c r="E227" s="163">
        <f t="shared" si="60"/>
        <v>0</v>
      </c>
      <c r="F227" s="163">
        <f t="shared" si="60"/>
        <v>0</v>
      </c>
      <c r="G227" s="163">
        <f t="shared" si="60"/>
        <v>0</v>
      </c>
      <c r="H227" s="163">
        <f t="shared" si="60"/>
        <v>0</v>
      </c>
      <c r="I227" s="163">
        <f t="shared" si="60"/>
        <v>0</v>
      </c>
      <c r="J227" s="163">
        <f t="shared" si="60"/>
        <v>0</v>
      </c>
      <c r="K227" s="163">
        <f t="shared" si="60"/>
        <v>0</v>
      </c>
      <c r="L227" s="163">
        <f t="shared" si="60"/>
        <v>0</v>
      </c>
      <c r="M227" s="163">
        <f t="shared" si="60"/>
        <v>0</v>
      </c>
      <c r="N227" s="163">
        <f t="shared" si="60"/>
        <v>0</v>
      </c>
      <c r="O227" s="163">
        <f t="shared" si="60"/>
        <v>0</v>
      </c>
      <c r="P227" s="163">
        <f t="shared" si="60"/>
        <v>0</v>
      </c>
      <c r="Q227" s="163">
        <f t="shared" si="60"/>
        <v>0</v>
      </c>
      <c r="R227" s="163">
        <f t="shared" si="60"/>
        <v>0</v>
      </c>
      <c r="S227" s="163">
        <f t="shared" si="59"/>
        <v>0</v>
      </c>
      <c r="T227" s="163">
        <f t="shared" si="59"/>
        <v>0</v>
      </c>
      <c r="U227" s="163">
        <f t="shared" si="59"/>
        <v>0</v>
      </c>
      <c r="V227" s="163">
        <f t="shared" si="59"/>
        <v>0</v>
      </c>
      <c r="W227" s="163">
        <f t="shared" si="59"/>
        <v>0</v>
      </c>
      <c r="X227" s="163">
        <f t="shared" si="59"/>
        <v>0</v>
      </c>
      <c r="Y227" s="163">
        <f t="shared" si="59"/>
        <v>0</v>
      </c>
      <c r="Z227" s="163">
        <f t="shared" si="59"/>
        <v>0</v>
      </c>
      <c r="AA227" s="163">
        <f t="shared" si="59"/>
        <v>0</v>
      </c>
      <c r="AB227" s="163">
        <f t="shared" si="59"/>
        <v>0</v>
      </c>
      <c r="AC227" s="163">
        <f t="shared" si="59"/>
        <v>0</v>
      </c>
      <c r="AD227" s="163">
        <f t="shared" si="59"/>
        <v>0</v>
      </c>
      <c r="AE227" s="163">
        <f t="shared" si="59"/>
        <v>0</v>
      </c>
      <c r="AF227" s="176">
        <f t="shared" si="59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60"/>
        <v>0</v>
      </c>
      <c r="D228" s="163">
        <f t="shared" si="60"/>
        <v>0</v>
      </c>
      <c r="E228" s="163">
        <f t="shared" si="60"/>
        <v>0</v>
      </c>
      <c r="F228" s="163">
        <f t="shared" si="60"/>
        <v>0</v>
      </c>
      <c r="G228" s="163">
        <f t="shared" si="60"/>
        <v>0</v>
      </c>
      <c r="H228" s="163">
        <f t="shared" si="60"/>
        <v>0</v>
      </c>
      <c r="I228" s="163">
        <f t="shared" si="60"/>
        <v>0</v>
      </c>
      <c r="J228" s="163">
        <f t="shared" si="60"/>
        <v>0</v>
      </c>
      <c r="K228" s="163">
        <f t="shared" si="60"/>
        <v>0</v>
      </c>
      <c r="L228" s="163">
        <f t="shared" si="60"/>
        <v>0</v>
      </c>
      <c r="M228" s="163">
        <f t="shared" si="60"/>
        <v>0</v>
      </c>
      <c r="N228" s="163">
        <f t="shared" si="60"/>
        <v>0</v>
      </c>
      <c r="O228" s="163">
        <f t="shared" si="60"/>
        <v>0</v>
      </c>
      <c r="P228" s="163">
        <f t="shared" si="60"/>
        <v>0</v>
      </c>
      <c r="Q228" s="163">
        <f t="shared" si="60"/>
        <v>0</v>
      </c>
      <c r="R228" s="163">
        <f t="shared" si="60"/>
        <v>0</v>
      </c>
      <c r="S228" s="163">
        <f t="shared" si="59"/>
        <v>0</v>
      </c>
      <c r="T228" s="163">
        <f t="shared" si="59"/>
        <v>0</v>
      </c>
      <c r="U228" s="163">
        <f t="shared" si="59"/>
        <v>0</v>
      </c>
      <c r="V228" s="163">
        <f t="shared" si="59"/>
        <v>0</v>
      </c>
      <c r="W228" s="163">
        <f t="shared" si="59"/>
        <v>0</v>
      </c>
      <c r="X228" s="163">
        <f t="shared" si="59"/>
        <v>0</v>
      </c>
      <c r="Y228" s="163">
        <f t="shared" si="59"/>
        <v>0</v>
      </c>
      <c r="Z228" s="163">
        <f t="shared" si="59"/>
        <v>0</v>
      </c>
      <c r="AA228" s="163">
        <f t="shared" si="59"/>
        <v>0</v>
      </c>
      <c r="AB228" s="163">
        <f t="shared" si="59"/>
        <v>0</v>
      </c>
      <c r="AC228" s="163">
        <f t="shared" si="59"/>
        <v>0</v>
      </c>
      <c r="AD228" s="163">
        <f t="shared" si="59"/>
        <v>0</v>
      </c>
      <c r="AE228" s="163">
        <f t="shared" si="59"/>
        <v>0</v>
      </c>
      <c r="AF228" s="176">
        <f t="shared" si="59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60"/>
        <v>0</v>
      </c>
      <c r="D229" s="163">
        <f t="shared" si="60"/>
        <v>0</v>
      </c>
      <c r="E229" s="163">
        <f t="shared" si="60"/>
        <v>0</v>
      </c>
      <c r="F229" s="163">
        <f t="shared" si="60"/>
        <v>0</v>
      </c>
      <c r="G229" s="163">
        <f t="shared" si="60"/>
        <v>0</v>
      </c>
      <c r="H229" s="163">
        <f t="shared" si="60"/>
        <v>0</v>
      </c>
      <c r="I229" s="163">
        <f t="shared" si="60"/>
        <v>0</v>
      </c>
      <c r="J229" s="163">
        <f t="shared" si="60"/>
        <v>0</v>
      </c>
      <c r="K229" s="163">
        <f t="shared" si="60"/>
        <v>0</v>
      </c>
      <c r="L229" s="163">
        <f t="shared" si="60"/>
        <v>0</v>
      </c>
      <c r="M229" s="163">
        <f t="shared" si="60"/>
        <v>0</v>
      </c>
      <c r="N229" s="163">
        <f t="shared" si="60"/>
        <v>0</v>
      </c>
      <c r="O229" s="163">
        <f t="shared" si="60"/>
        <v>0</v>
      </c>
      <c r="P229" s="163">
        <f t="shared" si="60"/>
        <v>0</v>
      </c>
      <c r="Q229" s="163">
        <f t="shared" si="60"/>
        <v>0</v>
      </c>
      <c r="R229" s="163">
        <f t="shared" si="60"/>
        <v>0</v>
      </c>
      <c r="S229" s="163">
        <f t="shared" si="59"/>
        <v>0</v>
      </c>
      <c r="T229" s="163">
        <f t="shared" si="59"/>
        <v>0</v>
      </c>
      <c r="U229" s="163">
        <f t="shared" si="59"/>
        <v>0</v>
      </c>
      <c r="V229" s="163">
        <f t="shared" si="59"/>
        <v>0</v>
      </c>
      <c r="W229" s="163">
        <f t="shared" si="59"/>
        <v>0</v>
      </c>
      <c r="X229" s="163">
        <f t="shared" si="59"/>
        <v>0</v>
      </c>
      <c r="Y229" s="163">
        <f t="shared" si="59"/>
        <v>0</v>
      </c>
      <c r="Z229" s="163">
        <f t="shared" si="59"/>
        <v>0</v>
      </c>
      <c r="AA229" s="163">
        <f t="shared" si="59"/>
        <v>0</v>
      </c>
      <c r="AB229" s="163">
        <f t="shared" si="59"/>
        <v>0</v>
      </c>
      <c r="AC229" s="163">
        <f t="shared" si="59"/>
        <v>0</v>
      </c>
      <c r="AD229" s="163">
        <f t="shared" si="59"/>
        <v>0</v>
      </c>
      <c r="AE229" s="163">
        <f t="shared" si="59"/>
        <v>0</v>
      </c>
      <c r="AF229" s="176">
        <f t="shared" si="59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60"/>
        <v>0</v>
      </c>
      <c r="D230" s="163">
        <f t="shared" si="60"/>
        <v>0</v>
      </c>
      <c r="E230" s="163">
        <f t="shared" si="60"/>
        <v>0</v>
      </c>
      <c r="F230" s="163">
        <f t="shared" si="60"/>
        <v>0</v>
      </c>
      <c r="G230" s="163">
        <f t="shared" si="60"/>
        <v>0</v>
      </c>
      <c r="H230" s="163">
        <f t="shared" si="60"/>
        <v>0</v>
      </c>
      <c r="I230" s="163">
        <f t="shared" si="60"/>
        <v>0</v>
      </c>
      <c r="J230" s="163">
        <f t="shared" si="60"/>
        <v>0</v>
      </c>
      <c r="K230" s="163">
        <f t="shared" si="60"/>
        <v>0</v>
      </c>
      <c r="L230" s="163">
        <f t="shared" si="60"/>
        <v>0</v>
      </c>
      <c r="M230" s="163">
        <f t="shared" si="60"/>
        <v>0</v>
      </c>
      <c r="N230" s="163">
        <f t="shared" si="60"/>
        <v>0</v>
      </c>
      <c r="O230" s="163">
        <f t="shared" si="60"/>
        <v>0</v>
      </c>
      <c r="P230" s="163">
        <f t="shared" si="60"/>
        <v>0</v>
      </c>
      <c r="Q230" s="163">
        <f t="shared" si="60"/>
        <v>0</v>
      </c>
      <c r="R230" s="163">
        <f t="shared" si="60"/>
        <v>0</v>
      </c>
      <c r="S230" s="163">
        <f t="shared" si="59"/>
        <v>0</v>
      </c>
      <c r="T230" s="163">
        <f t="shared" si="59"/>
        <v>0</v>
      </c>
      <c r="U230" s="163">
        <f t="shared" si="59"/>
        <v>0</v>
      </c>
      <c r="V230" s="163">
        <f t="shared" si="59"/>
        <v>0</v>
      </c>
      <c r="W230" s="163">
        <f t="shared" si="59"/>
        <v>0</v>
      </c>
      <c r="X230" s="163">
        <f t="shared" si="59"/>
        <v>0</v>
      </c>
      <c r="Y230" s="163">
        <f t="shared" si="59"/>
        <v>0</v>
      </c>
      <c r="Z230" s="163">
        <f t="shared" si="59"/>
        <v>0</v>
      </c>
      <c r="AA230" s="163">
        <f t="shared" si="59"/>
        <v>0</v>
      </c>
      <c r="AB230" s="163">
        <f t="shared" si="59"/>
        <v>0</v>
      </c>
      <c r="AC230" s="163">
        <f t="shared" si="59"/>
        <v>0</v>
      </c>
      <c r="AD230" s="163">
        <f t="shared" si="59"/>
        <v>0</v>
      </c>
      <c r="AE230" s="163">
        <f t="shared" si="59"/>
        <v>0</v>
      </c>
      <c r="AF230" s="176">
        <f t="shared" si="59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60"/>
        <v>0</v>
      </c>
      <c r="D231" s="163">
        <f t="shared" si="60"/>
        <v>0</v>
      </c>
      <c r="E231" s="163">
        <f t="shared" si="60"/>
        <v>0</v>
      </c>
      <c r="F231" s="163">
        <f t="shared" si="60"/>
        <v>0</v>
      </c>
      <c r="G231" s="163">
        <f t="shared" si="60"/>
        <v>0</v>
      </c>
      <c r="H231" s="163">
        <f t="shared" si="60"/>
        <v>0</v>
      </c>
      <c r="I231" s="163">
        <f t="shared" si="60"/>
        <v>0</v>
      </c>
      <c r="J231" s="163">
        <f t="shared" si="60"/>
        <v>0</v>
      </c>
      <c r="K231" s="163">
        <f t="shared" si="60"/>
        <v>0</v>
      </c>
      <c r="L231" s="163">
        <f t="shared" si="60"/>
        <v>0</v>
      </c>
      <c r="M231" s="163">
        <f t="shared" si="60"/>
        <v>0</v>
      </c>
      <c r="N231" s="163">
        <f t="shared" si="60"/>
        <v>0</v>
      </c>
      <c r="O231" s="163">
        <f t="shared" si="60"/>
        <v>0</v>
      </c>
      <c r="P231" s="163">
        <f t="shared" si="60"/>
        <v>0</v>
      </c>
      <c r="Q231" s="163">
        <f t="shared" si="60"/>
        <v>0</v>
      </c>
      <c r="R231" s="163">
        <f t="shared" si="60"/>
        <v>0</v>
      </c>
      <c r="S231" s="163">
        <f t="shared" si="59"/>
        <v>0</v>
      </c>
      <c r="T231" s="163">
        <f t="shared" si="59"/>
        <v>0</v>
      </c>
      <c r="U231" s="163">
        <f t="shared" si="59"/>
        <v>0</v>
      </c>
      <c r="V231" s="163">
        <f t="shared" si="59"/>
        <v>0</v>
      </c>
      <c r="W231" s="163">
        <f t="shared" si="59"/>
        <v>0</v>
      </c>
      <c r="X231" s="163">
        <f t="shared" si="59"/>
        <v>0</v>
      </c>
      <c r="Y231" s="163">
        <f t="shared" si="59"/>
        <v>0</v>
      </c>
      <c r="Z231" s="163">
        <f t="shared" si="59"/>
        <v>0</v>
      </c>
      <c r="AA231" s="163">
        <f t="shared" si="59"/>
        <v>0</v>
      </c>
      <c r="AB231" s="163">
        <f t="shared" si="59"/>
        <v>0</v>
      </c>
      <c r="AC231" s="163">
        <f t="shared" si="59"/>
        <v>0</v>
      </c>
      <c r="AD231" s="163">
        <f t="shared" si="59"/>
        <v>0</v>
      </c>
      <c r="AE231" s="163">
        <f t="shared" si="59"/>
        <v>0</v>
      </c>
      <c r="AF231" s="176">
        <f t="shared" si="59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60"/>
        <v>0</v>
      </c>
      <c r="D232" s="163">
        <f t="shared" si="60"/>
        <v>0</v>
      </c>
      <c r="E232" s="163">
        <f t="shared" si="60"/>
        <v>0</v>
      </c>
      <c r="F232" s="163">
        <f t="shared" si="60"/>
        <v>0</v>
      </c>
      <c r="G232" s="163">
        <f t="shared" si="60"/>
        <v>0</v>
      </c>
      <c r="H232" s="163">
        <f t="shared" si="60"/>
        <v>0</v>
      </c>
      <c r="I232" s="163">
        <f t="shared" si="60"/>
        <v>0</v>
      </c>
      <c r="J232" s="163">
        <f t="shared" si="60"/>
        <v>0</v>
      </c>
      <c r="K232" s="163">
        <f t="shared" si="60"/>
        <v>0</v>
      </c>
      <c r="L232" s="163">
        <f t="shared" si="60"/>
        <v>0</v>
      </c>
      <c r="M232" s="163">
        <f t="shared" si="60"/>
        <v>0</v>
      </c>
      <c r="N232" s="163">
        <f t="shared" si="60"/>
        <v>0</v>
      </c>
      <c r="O232" s="163">
        <f t="shared" si="60"/>
        <v>0</v>
      </c>
      <c r="P232" s="163">
        <f t="shared" si="60"/>
        <v>0</v>
      </c>
      <c r="Q232" s="163">
        <f t="shared" si="60"/>
        <v>0</v>
      </c>
      <c r="R232" s="163">
        <f t="shared" ref="R232:AF247" si="61">Q232</f>
        <v>0</v>
      </c>
      <c r="S232" s="163">
        <f t="shared" si="61"/>
        <v>0</v>
      </c>
      <c r="T232" s="163">
        <f t="shared" si="61"/>
        <v>0</v>
      </c>
      <c r="U232" s="163">
        <f t="shared" si="61"/>
        <v>0</v>
      </c>
      <c r="V232" s="163">
        <f t="shared" si="61"/>
        <v>0</v>
      </c>
      <c r="W232" s="163">
        <f t="shared" si="61"/>
        <v>0</v>
      </c>
      <c r="X232" s="163">
        <f t="shared" si="61"/>
        <v>0</v>
      </c>
      <c r="Y232" s="163">
        <f t="shared" si="61"/>
        <v>0</v>
      </c>
      <c r="Z232" s="163">
        <f t="shared" si="61"/>
        <v>0</v>
      </c>
      <c r="AA232" s="163">
        <f t="shared" si="61"/>
        <v>0</v>
      </c>
      <c r="AB232" s="163">
        <f t="shared" si="61"/>
        <v>0</v>
      </c>
      <c r="AC232" s="163">
        <f t="shared" si="61"/>
        <v>0</v>
      </c>
      <c r="AD232" s="163">
        <f t="shared" si="61"/>
        <v>0</v>
      </c>
      <c r="AE232" s="163">
        <f t="shared" si="61"/>
        <v>0</v>
      </c>
      <c r="AF232" s="176">
        <f t="shared" si="61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R248" si="62">B233</f>
        <v>0</v>
      </c>
      <c r="D233" s="163">
        <f t="shared" si="62"/>
        <v>0</v>
      </c>
      <c r="E233" s="163">
        <f t="shared" si="62"/>
        <v>0</v>
      </c>
      <c r="F233" s="163">
        <f t="shared" si="62"/>
        <v>0</v>
      </c>
      <c r="G233" s="163">
        <f t="shared" si="62"/>
        <v>0</v>
      </c>
      <c r="H233" s="163">
        <f t="shared" si="62"/>
        <v>0</v>
      </c>
      <c r="I233" s="163">
        <f t="shared" si="62"/>
        <v>0</v>
      </c>
      <c r="J233" s="163">
        <f t="shared" si="62"/>
        <v>0</v>
      </c>
      <c r="K233" s="163">
        <f t="shared" si="62"/>
        <v>0</v>
      </c>
      <c r="L233" s="163">
        <f t="shared" si="62"/>
        <v>0</v>
      </c>
      <c r="M233" s="163">
        <f t="shared" si="62"/>
        <v>0</v>
      </c>
      <c r="N233" s="163">
        <f t="shared" si="62"/>
        <v>0</v>
      </c>
      <c r="O233" s="163">
        <f t="shared" si="62"/>
        <v>0</v>
      </c>
      <c r="P233" s="163">
        <f t="shared" si="62"/>
        <v>0</v>
      </c>
      <c r="Q233" s="163">
        <f t="shared" si="62"/>
        <v>0</v>
      </c>
      <c r="R233" s="163">
        <f t="shared" si="62"/>
        <v>0</v>
      </c>
      <c r="S233" s="163">
        <f t="shared" si="61"/>
        <v>0</v>
      </c>
      <c r="T233" s="163">
        <f t="shared" si="61"/>
        <v>0</v>
      </c>
      <c r="U233" s="163">
        <f t="shared" si="61"/>
        <v>0</v>
      </c>
      <c r="V233" s="163">
        <f t="shared" si="61"/>
        <v>0</v>
      </c>
      <c r="W233" s="163">
        <f t="shared" si="61"/>
        <v>0</v>
      </c>
      <c r="X233" s="163">
        <f t="shared" si="61"/>
        <v>0</v>
      </c>
      <c r="Y233" s="163">
        <f t="shared" si="61"/>
        <v>0</v>
      </c>
      <c r="Z233" s="163">
        <f t="shared" si="61"/>
        <v>0</v>
      </c>
      <c r="AA233" s="163">
        <f t="shared" si="61"/>
        <v>0</v>
      </c>
      <c r="AB233" s="163">
        <f t="shared" si="61"/>
        <v>0</v>
      </c>
      <c r="AC233" s="163">
        <f t="shared" si="61"/>
        <v>0</v>
      </c>
      <c r="AD233" s="163">
        <f t="shared" si="61"/>
        <v>0</v>
      </c>
      <c r="AE233" s="163">
        <f t="shared" si="61"/>
        <v>0</v>
      </c>
      <c r="AF233" s="176">
        <f t="shared" si="61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62"/>
        <v>0</v>
      </c>
      <c r="D234" s="163">
        <f t="shared" si="62"/>
        <v>0</v>
      </c>
      <c r="E234" s="163">
        <f t="shared" si="62"/>
        <v>0</v>
      </c>
      <c r="F234" s="163">
        <f t="shared" si="62"/>
        <v>0</v>
      </c>
      <c r="G234" s="163">
        <f t="shared" si="62"/>
        <v>0</v>
      </c>
      <c r="H234" s="163">
        <f t="shared" si="62"/>
        <v>0</v>
      </c>
      <c r="I234" s="163">
        <f t="shared" si="62"/>
        <v>0</v>
      </c>
      <c r="J234" s="163">
        <f t="shared" si="62"/>
        <v>0</v>
      </c>
      <c r="K234" s="163">
        <f t="shared" si="62"/>
        <v>0</v>
      </c>
      <c r="L234" s="163">
        <f t="shared" si="62"/>
        <v>0</v>
      </c>
      <c r="M234" s="163">
        <f t="shared" si="62"/>
        <v>0</v>
      </c>
      <c r="N234" s="163">
        <f t="shared" si="62"/>
        <v>0</v>
      </c>
      <c r="O234" s="163">
        <f t="shared" si="62"/>
        <v>0</v>
      </c>
      <c r="P234" s="163">
        <f t="shared" si="62"/>
        <v>0</v>
      </c>
      <c r="Q234" s="163">
        <f t="shared" si="62"/>
        <v>0</v>
      </c>
      <c r="R234" s="163">
        <f t="shared" si="62"/>
        <v>0</v>
      </c>
      <c r="S234" s="163">
        <f t="shared" si="61"/>
        <v>0</v>
      </c>
      <c r="T234" s="163">
        <f t="shared" si="61"/>
        <v>0</v>
      </c>
      <c r="U234" s="163">
        <f t="shared" si="61"/>
        <v>0</v>
      </c>
      <c r="V234" s="163">
        <f t="shared" si="61"/>
        <v>0</v>
      </c>
      <c r="W234" s="163">
        <f t="shared" si="61"/>
        <v>0</v>
      </c>
      <c r="X234" s="163">
        <f t="shared" si="61"/>
        <v>0</v>
      </c>
      <c r="Y234" s="163">
        <f t="shared" si="61"/>
        <v>0</v>
      </c>
      <c r="Z234" s="163">
        <f t="shared" si="61"/>
        <v>0</v>
      </c>
      <c r="AA234" s="163">
        <f t="shared" si="61"/>
        <v>0</v>
      </c>
      <c r="AB234" s="163">
        <f t="shared" si="61"/>
        <v>0</v>
      </c>
      <c r="AC234" s="163">
        <f t="shared" si="61"/>
        <v>0</v>
      </c>
      <c r="AD234" s="163">
        <f t="shared" si="61"/>
        <v>0</v>
      </c>
      <c r="AE234" s="163">
        <f t="shared" si="61"/>
        <v>0</v>
      </c>
      <c r="AF234" s="176">
        <f t="shared" si="61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62"/>
        <v>0</v>
      </c>
      <c r="D235" s="163">
        <f t="shared" si="62"/>
        <v>0</v>
      </c>
      <c r="E235" s="163">
        <f t="shared" si="62"/>
        <v>0</v>
      </c>
      <c r="F235" s="163">
        <f t="shared" si="62"/>
        <v>0</v>
      </c>
      <c r="G235" s="163">
        <f t="shared" si="62"/>
        <v>0</v>
      </c>
      <c r="H235" s="163">
        <f t="shared" si="62"/>
        <v>0</v>
      </c>
      <c r="I235" s="163">
        <f t="shared" si="62"/>
        <v>0</v>
      </c>
      <c r="J235" s="163">
        <f t="shared" si="62"/>
        <v>0</v>
      </c>
      <c r="K235" s="163">
        <f t="shared" si="62"/>
        <v>0</v>
      </c>
      <c r="L235" s="163">
        <f t="shared" si="62"/>
        <v>0</v>
      </c>
      <c r="M235" s="163">
        <f t="shared" si="62"/>
        <v>0</v>
      </c>
      <c r="N235" s="163">
        <f t="shared" si="62"/>
        <v>0</v>
      </c>
      <c r="O235" s="163">
        <f t="shared" si="62"/>
        <v>0</v>
      </c>
      <c r="P235" s="163">
        <f t="shared" si="62"/>
        <v>0</v>
      </c>
      <c r="Q235" s="163">
        <f t="shared" si="62"/>
        <v>0</v>
      </c>
      <c r="R235" s="163">
        <f t="shared" si="62"/>
        <v>0</v>
      </c>
      <c r="S235" s="163">
        <f t="shared" si="61"/>
        <v>0</v>
      </c>
      <c r="T235" s="163">
        <f t="shared" si="61"/>
        <v>0</v>
      </c>
      <c r="U235" s="163">
        <f t="shared" si="61"/>
        <v>0</v>
      </c>
      <c r="V235" s="163">
        <f t="shared" si="61"/>
        <v>0</v>
      </c>
      <c r="W235" s="163">
        <f t="shared" si="61"/>
        <v>0</v>
      </c>
      <c r="X235" s="163">
        <f t="shared" si="61"/>
        <v>0</v>
      </c>
      <c r="Y235" s="163">
        <f t="shared" si="61"/>
        <v>0</v>
      </c>
      <c r="Z235" s="163">
        <f t="shared" si="61"/>
        <v>0</v>
      </c>
      <c r="AA235" s="163">
        <f t="shared" si="61"/>
        <v>0</v>
      </c>
      <c r="AB235" s="163">
        <f t="shared" si="61"/>
        <v>0</v>
      </c>
      <c r="AC235" s="163">
        <f t="shared" si="61"/>
        <v>0</v>
      </c>
      <c r="AD235" s="163">
        <f t="shared" si="61"/>
        <v>0</v>
      </c>
      <c r="AE235" s="163">
        <f t="shared" si="61"/>
        <v>0</v>
      </c>
      <c r="AF235" s="176">
        <f t="shared" si="61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62"/>
        <v>0</v>
      </c>
      <c r="D236" s="163">
        <f t="shared" si="62"/>
        <v>0</v>
      </c>
      <c r="E236" s="163">
        <f t="shared" si="62"/>
        <v>0</v>
      </c>
      <c r="F236" s="163">
        <f t="shared" si="62"/>
        <v>0</v>
      </c>
      <c r="G236" s="163">
        <f t="shared" si="62"/>
        <v>0</v>
      </c>
      <c r="H236" s="163">
        <f t="shared" si="62"/>
        <v>0</v>
      </c>
      <c r="I236" s="163">
        <f t="shared" si="62"/>
        <v>0</v>
      </c>
      <c r="J236" s="163">
        <f t="shared" si="62"/>
        <v>0</v>
      </c>
      <c r="K236" s="163">
        <f t="shared" si="62"/>
        <v>0</v>
      </c>
      <c r="L236" s="163">
        <f t="shared" si="62"/>
        <v>0</v>
      </c>
      <c r="M236" s="163">
        <f t="shared" si="62"/>
        <v>0</v>
      </c>
      <c r="N236" s="163">
        <f t="shared" si="62"/>
        <v>0</v>
      </c>
      <c r="O236" s="163">
        <f t="shared" si="62"/>
        <v>0</v>
      </c>
      <c r="P236" s="163">
        <f t="shared" si="62"/>
        <v>0</v>
      </c>
      <c r="Q236" s="163">
        <f t="shared" si="62"/>
        <v>0</v>
      </c>
      <c r="R236" s="163">
        <f t="shared" si="62"/>
        <v>0</v>
      </c>
      <c r="S236" s="163">
        <f t="shared" si="61"/>
        <v>0</v>
      </c>
      <c r="T236" s="163">
        <f t="shared" si="61"/>
        <v>0</v>
      </c>
      <c r="U236" s="163">
        <f t="shared" si="61"/>
        <v>0</v>
      </c>
      <c r="V236" s="163">
        <f t="shared" si="61"/>
        <v>0</v>
      </c>
      <c r="W236" s="163">
        <f t="shared" si="61"/>
        <v>0</v>
      </c>
      <c r="X236" s="163">
        <f t="shared" si="61"/>
        <v>0</v>
      </c>
      <c r="Y236" s="163">
        <f t="shared" si="61"/>
        <v>0</v>
      </c>
      <c r="Z236" s="163">
        <f t="shared" si="61"/>
        <v>0</v>
      </c>
      <c r="AA236" s="163">
        <f t="shared" si="61"/>
        <v>0</v>
      </c>
      <c r="AB236" s="163">
        <f t="shared" si="61"/>
        <v>0</v>
      </c>
      <c r="AC236" s="163">
        <f t="shared" si="61"/>
        <v>0</v>
      </c>
      <c r="AD236" s="163">
        <f t="shared" si="61"/>
        <v>0</v>
      </c>
      <c r="AE236" s="163">
        <f t="shared" si="61"/>
        <v>0</v>
      </c>
      <c r="AF236" s="176">
        <f t="shared" si="61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62"/>
        <v>0</v>
      </c>
      <c r="D237" s="163">
        <f t="shared" si="62"/>
        <v>0</v>
      </c>
      <c r="E237" s="163">
        <f t="shared" si="62"/>
        <v>0</v>
      </c>
      <c r="F237" s="163">
        <f t="shared" si="62"/>
        <v>0</v>
      </c>
      <c r="G237" s="163">
        <f t="shared" si="62"/>
        <v>0</v>
      </c>
      <c r="H237" s="163">
        <f t="shared" si="62"/>
        <v>0</v>
      </c>
      <c r="I237" s="163">
        <f t="shared" si="62"/>
        <v>0</v>
      </c>
      <c r="J237" s="163">
        <f t="shared" si="62"/>
        <v>0</v>
      </c>
      <c r="K237" s="163">
        <f t="shared" si="62"/>
        <v>0</v>
      </c>
      <c r="L237" s="163">
        <f t="shared" si="62"/>
        <v>0</v>
      </c>
      <c r="M237" s="163">
        <f t="shared" si="62"/>
        <v>0</v>
      </c>
      <c r="N237" s="163">
        <f t="shared" si="62"/>
        <v>0</v>
      </c>
      <c r="O237" s="163">
        <f t="shared" si="62"/>
        <v>0</v>
      </c>
      <c r="P237" s="163">
        <f t="shared" si="62"/>
        <v>0</v>
      </c>
      <c r="Q237" s="163">
        <f t="shared" si="62"/>
        <v>0</v>
      </c>
      <c r="R237" s="163">
        <f t="shared" si="62"/>
        <v>0</v>
      </c>
      <c r="S237" s="163">
        <f t="shared" si="61"/>
        <v>0</v>
      </c>
      <c r="T237" s="163">
        <f t="shared" si="61"/>
        <v>0</v>
      </c>
      <c r="U237" s="163">
        <f t="shared" si="61"/>
        <v>0</v>
      </c>
      <c r="V237" s="163">
        <f t="shared" si="61"/>
        <v>0</v>
      </c>
      <c r="W237" s="163">
        <f t="shared" si="61"/>
        <v>0</v>
      </c>
      <c r="X237" s="163">
        <f t="shared" si="61"/>
        <v>0</v>
      </c>
      <c r="Y237" s="163">
        <f t="shared" si="61"/>
        <v>0</v>
      </c>
      <c r="Z237" s="163">
        <f t="shared" si="61"/>
        <v>0</v>
      </c>
      <c r="AA237" s="163">
        <f t="shared" si="61"/>
        <v>0</v>
      </c>
      <c r="AB237" s="163">
        <f t="shared" si="61"/>
        <v>0</v>
      </c>
      <c r="AC237" s="163">
        <f t="shared" si="61"/>
        <v>0</v>
      </c>
      <c r="AD237" s="163">
        <f t="shared" si="61"/>
        <v>0</v>
      </c>
      <c r="AE237" s="163">
        <f t="shared" si="61"/>
        <v>0</v>
      </c>
      <c r="AF237" s="176">
        <f t="shared" si="61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62"/>
        <v>0</v>
      </c>
      <c r="D238" s="163">
        <f t="shared" si="62"/>
        <v>0</v>
      </c>
      <c r="E238" s="163">
        <f t="shared" si="62"/>
        <v>0</v>
      </c>
      <c r="F238" s="163">
        <f t="shared" si="62"/>
        <v>0</v>
      </c>
      <c r="G238" s="163">
        <f t="shared" si="62"/>
        <v>0</v>
      </c>
      <c r="H238" s="163">
        <f t="shared" si="62"/>
        <v>0</v>
      </c>
      <c r="I238" s="163">
        <f t="shared" si="62"/>
        <v>0</v>
      </c>
      <c r="J238" s="163">
        <f t="shared" si="62"/>
        <v>0</v>
      </c>
      <c r="K238" s="163">
        <f t="shared" si="62"/>
        <v>0</v>
      </c>
      <c r="L238" s="163">
        <f t="shared" si="62"/>
        <v>0</v>
      </c>
      <c r="M238" s="163">
        <f t="shared" si="62"/>
        <v>0</v>
      </c>
      <c r="N238" s="163">
        <f t="shared" si="62"/>
        <v>0</v>
      </c>
      <c r="O238" s="163">
        <f t="shared" si="62"/>
        <v>0</v>
      </c>
      <c r="P238" s="163">
        <f t="shared" si="62"/>
        <v>0</v>
      </c>
      <c r="Q238" s="163">
        <f t="shared" si="62"/>
        <v>0</v>
      </c>
      <c r="R238" s="163">
        <f t="shared" si="62"/>
        <v>0</v>
      </c>
      <c r="S238" s="163">
        <f t="shared" si="61"/>
        <v>0</v>
      </c>
      <c r="T238" s="163">
        <f t="shared" si="61"/>
        <v>0</v>
      </c>
      <c r="U238" s="163">
        <f t="shared" si="61"/>
        <v>0</v>
      </c>
      <c r="V238" s="163">
        <f t="shared" si="61"/>
        <v>0</v>
      </c>
      <c r="W238" s="163">
        <f t="shared" si="61"/>
        <v>0</v>
      </c>
      <c r="X238" s="163">
        <f t="shared" si="61"/>
        <v>0</v>
      </c>
      <c r="Y238" s="163">
        <f t="shared" si="61"/>
        <v>0</v>
      </c>
      <c r="Z238" s="163">
        <f t="shared" si="61"/>
        <v>0</v>
      </c>
      <c r="AA238" s="163">
        <f t="shared" si="61"/>
        <v>0</v>
      </c>
      <c r="AB238" s="163">
        <f t="shared" si="61"/>
        <v>0</v>
      </c>
      <c r="AC238" s="163">
        <f t="shared" si="61"/>
        <v>0</v>
      </c>
      <c r="AD238" s="163">
        <f t="shared" si="61"/>
        <v>0</v>
      </c>
      <c r="AE238" s="163">
        <f t="shared" si="61"/>
        <v>0</v>
      </c>
      <c r="AF238" s="176">
        <f t="shared" si="61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62"/>
        <v>0</v>
      </c>
      <c r="D239" s="163">
        <f t="shared" si="62"/>
        <v>0</v>
      </c>
      <c r="E239" s="163">
        <f t="shared" si="62"/>
        <v>0</v>
      </c>
      <c r="F239" s="163">
        <f t="shared" si="62"/>
        <v>0</v>
      </c>
      <c r="G239" s="163">
        <f t="shared" si="62"/>
        <v>0</v>
      </c>
      <c r="H239" s="163">
        <f t="shared" si="62"/>
        <v>0</v>
      </c>
      <c r="I239" s="163">
        <f t="shared" si="62"/>
        <v>0</v>
      </c>
      <c r="J239" s="163">
        <f t="shared" si="62"/>
        <v>0</v>
      </c>
      <c r="K239" s="163">
        <f t="shared" si="62"/>
        <v>0</v>
      </c>
      <c r="L239" s="163">
        <f t="shared" si="62"/>
        <v>0</v>
      </c>
      <c r="M239" s="163">
        <f t="shared" si="62"/>
        <v>0</v>
      </c>
      <c r="N239" s="163">
        <f t="shared" si="62"/>
        <v>0</v>
      </c>
      <c r="O239" s="163">
        <f t="shared" si="62"/>
        <v>0</v>
      </c>
      <c r="P239" s="163">
        <f t="shared" si="62"/>
        <v>0</v>
      </c>
      <c r="Q239" s="163">
        <f t="shared" si="62"/>
        <v>0</v>
      </c>
      <c r="R239" s="163">
        <f t="shared" si="62"/>
        <v>0</v>
      </c>
      <c r="S239" s="163">
        <f t="shared" si="61"/>
        <v>0</v>
      </c>
      <c r="T239" s="163">
        <f t="shared" si="61"/>
        <v>0</v>
      </c>
      <c r="U239" s="163">
        <f t="shared" si="61"/>
        <v>0</v>
      </c>
      <c r="V239" s="163">
        <f t="shared" si="61"/>
        <v>0</v>
      </c>
      <c r="W239" s="163">
        <f t="shared" si="61"/>
        <v>0</v>
      </c>
      <c r="X239" s="163">
        <f t="shared" si="61"/>
        <v>0</v>
      </c>
      <c r="Y239" s="163">
        <f t="shared" si="61"/>
        <v>0</v>
      </c>
      <c r="Z239" s="163">
        <f t="shared" si="61"/>
        <v>0</v>
      </c>
      <c r="AA239" s="163">
        <f t="shared" si="61"/>
        <v>0</v>
      </c>
      <c r="AB239" s="163">
        <f t="shared" si="61"/>
        <v>0</v>
      </c>
      <c r="AC239" s="163">
        <f t="shared" si="61"/>
        <v>0</v>
      </c>
      <c r="AD239" s="163">
        <f t="shared" si="61"/>
        <v>0</v>
      </c>
      <c r="AE239" s="163">
        <f t="shared" si="61"/>
        <v>0</v>
      </c>
      <c r="AF239" s="176">
        <f t="shared" si="61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62"/>
        <v>0</v>
      </c>
      <c r="D240" s="163">
        <f t="shared" si="62"/>
        <v>0</v>
      </c>
      <c r="E240" s="163">
        <f t="shared" si="62"/>
        <v>0</v>
      </c>
      <c r="F240" s="163">
        <f t="shared" si="62"/>
        <v>0</v>
      </c>
      <c r="G240" s="163">
        <f t="shared" si="62"/>
        <v>0</v>
      </c>
      <c r="H240" s="163">
        <f t="shared" si="62"/>
        <v>0</v>
      </c>
      <c r="I240" s="163">
        <f t="shared" si="62"/>
        <v>0</v>
      </c>
      <c r="J240" s="163">
        <f t="shared" si="62"/>
        <v>0</v>
      </c>
      <c r="K240" s="163">
        <f t="shared" si="62"/>
        <v>0</v>
      </c>
      <c r="L240" s="163">
        <f t="shared" si="62"/>
        <v>0</v>
      </c>
      <c r="M240" s="163">
        <f t="shared" si="62"/>
        <v>0</v>
      </c>
      <c r="N240" s="163">
        <f t="shared" si="62"/>
        <v>0</v>
      </c>
      <c r="O240" s="163">
        <f t="shared" si="62"/>
        <v>0</v>
      </c>
      <c r="P240" s="163">
        <f t="shared" si="62"/>
        <v>0</v>
      </c>
      <c r="Q240" s="163">
        <f t="shared" si="62"/>
        <v>0</v>
      </c>
      <c r="R240" s="163">
        <f t="shared" si="62"/>
        <v>0</v>
      </c>
      <c r="S240" s="163">
        <f t="shared" si="61"/>
        <v>0</v>
      </c>
      <c r="T240" s="163">
        <f t="shared" si="61"/>
        <v>0</v>
      </c>
      <c r="U240" s="163">
        <f t="shared" si="61"/>
        <v>0</v>
      </c>
      <c r="V240" s="163">
        <f t="shared" si="61"/>
        <v>0</v>
      </c>
      <c r="W240" s="163">
        <f t="shared" si="61"/>
        <v>0</v>
      </c>
      <c r="X240" s="163">
        <f t="shared" si="61"/>
        <v>0</v>
      </c>
      <c r="Y240" s="163">
        <f t="shared" si="61"/>
        <v>0</v>
      </c>
      <c r="Z240" s="163">
        <f t="shared" si="61"/>
        <v>0</v>
      </c>
      <c r="AA240" s="163">
        <f t="shared" si="61"/>
        <v>0</v>
      </c>
      <c r="AB240" s="163">
        <f t="shared" si="61"/>
        <v>0</v>
      </c>
      <c r="AC240" s="163">
        <f t="shared" si="61"/>
        <v>0</v>
      </c>
      <c r="AD240" s="163">
        <f t="shared" si="61"/>
        <v>0</v>
      </c>
      <c r="AE240" s="163">
        <f t="shared" si="61"/>
        <v>0</v>
      </c>
      <c r="AF240" s="176">
        <f t="shared" si="61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62"/>
        <v>0</v>
      </c>
      <c r="D241" s="163">
        <f t="shared" si="62"/>
        <v>0</v>
      </c>
      <c r="E241" s="163">
        <f t="shared" si="62"/>
        <v>0</v>
      </c>
      <c r="F241" s="163">
        <f t="shared" si="62"/>
        <v>0</v>
      </c>
      <c r="G241" s="163">
        <f t="shared" si="62"/>
        <v>0</v>
      </c>
      <c r="H241" s="163">
        <f t="shared" si="62"/>
        <v>0</v>
      </c>
      <c r="I241" s="163">
        <f t="shared" si="62"/>
        <v>0</v>
      </c>
      <c r="J241" s="163">
        <f t="shared" si="62"/>
        <v>0</v>
      </c>
      <c r="K241" s="163">
        <f t="shared" si="62"/>
        <v>0</v>
      </c>
      <c r="L241" s="163">
        <f t="shared" si="62"/>
        <v>0</v>
      </c>
      <c r="M241" s="163">
        <f t="shared" si="62"/>
        <v>0</v>
      </c>
      <c r="N241" s="163">
        <f t="shared" si="62"/>
        <v>0</v>
      </c>
      <c r="O241" s="163">
        <f t="shared" si="62"/>
        <v>0</v>
      </c>
      <c r="P241" s="163">
        <f t="shared" si="62"/>
        <v>0</v>
      </c>
      <c r="Q241" s="163">
        <f t="shared" si="62"/>
        <v>0</v>
      </c>
      <c r="R241" s="163">
        <f t="shared" si="62"/>
        <v>0</v>
      </c>
      <c r="S241" s="163">
        <f t="shared" si="61"/>
        <v>0</v>
      </c>
      <c r="T241" s="163">
        <f t="shared" si="61"/>
        <v>0</v>
      </c>
      <c r="U241" s="163">
        <f t="shared" si="61"/>
        <v>0</v>
      </c>
      <c r="V241" s="163">
        <f t="shared" si="61"/>
        <v>0</v>
      </c>
      <c r="W241" s="163">
        <f t="shared" si="61"/>
        <v>0</v>
      </c>
      <c r="X241" s="163">
        <f t="shared" si="61"/>
        <v>0</v>
      </c>
      <c r="Y241" s="163">
        <f t="shared" si="61"/>
        <v>0</v>
      </c>
      <c r="Z241" s="163">
        <f t="shared" si="61"/>
        <v>0</v>
      </c>
      <c r="AA241" s="163">
        <f t="shared" si="61"/>
        <v>0</v>
      </c>
      <c r="AB241" s="163">
        <f t="shared" si="61"/>
        <v>0</v>
      </c>
      <c r="AC241" s="163">
        <f t="shared" si="61"/>
        <v>0</v>
      </c>
      <c r="AD241" s="163">
        <f t="shared" si="61"/>
        <v>0</v>
      </c>
      <c r="AE241" s="163">
        <f t="shared" si="61"/>
        <v>0</v>
      </c>
      <c r="AF241" s="176">
        <f t="shared" si="61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62"/>
        <v>0</v>
      </c>
      <c r="D242" s="163">
        <f t="shared" si="62"/>
        <v>0</v>
      </c>
      <c r="E242" s="163">
        <f t="shared" si="62"/>
        <v>0</v>
      </c>
      <c r="F242" s="163">
        <f t="shared" si="62"/>
        <v>0</v>
      </c>
      <c r="G242" s="163">
        <f t="shared" si="62"/>
        <v>0</v>
      </c>
      <c r="H242" s="163">
        <f t="shared" si="62"/>
        <v>0</v>
      </c>
      <c r="I242" s="163">
        <f t="shared" si="62"/>
        <v>0</v>
      </c>
      <c r="J242" s="163">
        <f t="shared" si="62"/>
        <v>0</v>
      </c>
      <c r="K242" s="163">
        <f t="shared" si="62"/>
        <v>0</v>
      </c>
      <c r="L242" s="163">
        <f t="shared" si="62"/>
        <v>0</v>
      </c>
      <c r="M242" s="163">
        <f t="shared" si="62"/>
        <v>0</v>
      </c>
      <c r="N242" s="163">
        <f t="shared" si="62"/>
        <v>0</v>
      </c>
      <c r="O242" s="163">
        <f t="shared" si="62"/>
        <v>0</v>
      </c>
      <c r="P242" s="163">
        <f t="shared" si="62"/>
        <v>0</v>
      </c>
      <c r="Q242" s="163">
        <f t="shared" si="62"/>
        <v>0</v>
      </c>
      <c r="R242" s="163">
        <f t="shared" si="62"/>
        <v>0</v>
      </c>
      <c r="S242" s="163">
        <f t="shared" si="61"/>
        <v>0</v>
      </c>
      <c r="T242" s="163">
        <f t="shared" si="61"/>
        <v>0</v>
      </c>
      <c r="U242" s="163">
        <f t="shared" si="61"/>
        <v>0</v>
      </c>
      <c r="V242" s="163">
        <f t="shared" si="61"/>
        <v>0</v>
      </c>
      <c r="W242" s="163">
        <f t="shared" si="61"/>
        <v>0</v>
      </c>
      <c r="X242" s="163">
        <f t="shared" si="61"/>
        <v>0</v>
      </c>
      <c r="Y242" s="163">
        <f t="shared" si="61"/>
        <v>0</v>
      </c>
      <c r="Z242" s="163">
        <f t="shared" si="61"/>
        <v>0</v>
      </c>
      <c r="AA242" s="163">
        <f t="shared" si="61"/>
        <v>0</v>
      </c>
      <c r="AB242" s="163">
        <f t="shared" si="61"/>
        <v>0</v>
      </c>
      <c r="AC242" s="163">
        <f t="shared" si="61"/>
        <v>0</v>
      </c>
      <c r="AD242" s="163">
        <f t="shared" si="61"/>
        <v>0</v>
      </c>
      <c r="AE242" s="163">
        <f t="shared" si="61"/>
        <v>0</v>
      </c>
      <c r="AF242" s="176">
        <f t="shared" si="61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62"/>
        <v>0</v>
      </c>
      <c r="D243" s="163">
        <f t="shared" si="62"/>
        <v>0</v>
      </c>
      <c r="E243" s="163">
        <f t="shared" si="62"/>
        <v>0</v>
      </c>
      <c r="F243" s="163">
        <f t="shared" si="62"/>
        <v>0</v>
      </c>
      <c r="G243" s="163">
        <f t="shared" si="62"/>
        <v>0</v>
      </c>
      <c r="H243" s="163">
        <f t="shared" si="62"/>
        <v>0</v>
      </c>
      <c r="I243" s="163">
        <f t="shared" si="62"/>
        <v>0</v>
      </c>
      <c r="J243" s="163">
        <f t="shared" si="62"/>
        <v>0</v>
      </c>
      <c r="K243" s="163">
        <f t="shared" si="62"/>
        <v>0</v>
      </c>
      <c r="L243" s="163">
        <f t="shared" si="62"/>
        <v>0</v>
      </c>
      <c r="M243" s="163">
        <f t="shared" si="62"/>
        <v>0</v>
      </c>
      <c r="N243" s="163">
        <f t="shared" si="62"/>
        <v>0</v>
      </c>
      <c r="O243" s="163">
        <f t="shared" si="62"/>
        <v>0</v>
      </c>
      <c r="P243" s="163">
        <f t="shared" si="62"/>
        <v>0</v>
      </c>
      <c r="Q243" s="163">
        <f t="shared" si="62"/>
        <v>0</v>
      </c>
      <c r="R243" s="163">
        <f t="shared" si="62"/>
        <v>0</v>
      </c>
      <c r="S243" s="163">
        <f t="shared" si="61"/>
        <v>0</v>
      </c>
      <c r="T243" s="163">
        <f t="shared" si="61"/>
        <v>0</v>
      </c>
      <c r="U243" s="163">
        <f t="shared" si="61"/>
        <v>0</v>
      </c>
      <c r="V243" s="163">
        <f t="shared" si="61"/>
        <v>0</v>
      </c>
      <c r="W243" s="163">
        <f t="shared" si="61"/>
        <v>0</v>
      </c>
      <c r="X243" s="163">
        <f t="shared" si="61"/>
        <v>0</v>
      </c>
      <c r="Y243" s="163">
        <f t="shared" si="61"/>
        <v>0</v>
      </c>
      <c r="Z243" s="163">
        <f t="shared" si="61"/>
        <v>0</v>
      </c>
      <c r="AA243" s="163">
        <f t="shared" si="61"/>
        <v>0</v>
      </c>
      <c r="AB243" s="163">
        <f t="shared" si="61"/>
        <v>0</v>
      </c>
      <c r="AC243" s="163">
        <f t="shared" si="61"/>
        <v>0</v>
      </c>
      <c r="AD243" s="163">
        <f t="shared" si="61"/>
        <v>0</v>
      </c>
      <c r="AE243" s="163">
        <f t="shared" si="61"/>
        <v>0</v>
      </c>
      <c r="AF243" s="176">
        <f t="shared" si="61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62"/>
        <v>0</v>
      </c>
      <c r="D244" s="163">
        <f t="shared" si="62"/>
        <v>0</v>
      </c>
      <c r="E244" s="163">
        <f t="shared" si="62"/>
        <v>0</v>
      </c>
      <c r="F244" s="163">
        <f t="shared" si="62"/>
        <v>0</v>
      </c>
      <c r="G244" s="163">
        <f t="shared" si="62"/>
        <v>0</v>
      </c>
      <c r="H244" s="163">
        <f t="shared" si="62"/>
        <v>0</v>
      </c>
      <c r="I244" s="163">
        <f t="shared" si="62"/>
        <v>0</v>
      </c>
      <c r="J244" s="163">
        <f t="shared" si="62"/>
        <v>0</v>
      </c>
      <c r="K244" s="163">
        <f t="shared" si="62"/>
        <v>0</v>
      </c>
      <c r="L244" s="163">
        <f t="shared" si="62"/>
        <v>0</v>
      </c>
      <c r="M244" s="163">
        <f t="shared" si="62"/>
        <v>0</v>
      </c>
      <c r="N244" s="163">
        <f t="shared" si="62"/>
        <v>0</v>
      </c>
      <c r="O244" s="163">
        <f t="shared" si="62"/>
        <v>0</v>
      </c>
      <c r="P244" s="163">
        <f t="shared" si="62"/>
        <v>0</v>
      </c>
      <c r="Q244" s="163">
        <f t="shared" si="62"/>
        <v>0</v>
      </c>
      <c r="R244" s="163">
        <f t="shared" si="62"/>
        <v>0</v>
      </c>
      <c r="S244" s="163">
        <f t="shared" si="61"/>
        <v>0</v>
      </c>
      <c r="T244" s="163">
        <f t="shared" si="61"/>
        <v>0</v>
      </c>
      <c r="U244" s="163">
        <f t="shared" si="61"/>
        <v>0</v>
      </c>
      <c r="V244" s="163">
        <f t="shared" si="61"/>
        <v>0</v>
      </c>
      <c r="W244" s="163">
        <f t="shared" si="61"/>
        <v>0</v>
      </c>
      <c r="X244" s="163">
        <f t="shared" si="61"/>
        <v>0</v>
      </c>
      <c r="Y244" s="163">
        <f t="shared" si="61"/>
        <v>0</v>
      </c>
      <c r="Z244" s="163">
        <f t="shared" si="61"/>
        <v>0</v>
      </c>
      <c r="AA244" s="163">
        <f t="shared" si="61"/>
        <v>0</v>
      </c>
      <c r="AB244" s="163">
        <f t="shared" si="61"/>
        <v>0</v>
      </c>
      <c r="AC244" s="163">
        <f t="shared" si="61"/>
        <v>0</v>
      </c>
      <c r="AD244" s="163">
        <f t="shared" si="61"/>
        <v>0</v>
      </c>
      <c r="AE244" s="163">
        <f t="shared" si="61"/>
        <v>0</v>
      </c>
      <c r="AF244" s="176">
        <f t="shared" si="61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62"/>
        <v>0</v>
      </c>
      <c r="D245" s="163">
        <f t="shared" si="62"/>
        <v>0</v>
      </c>
      <c r="E245" s="163">
        <f t="shared" si="62"/>
        <v>0</v>
      </c>
      <c r="F245" s="163">
        <f t="shared" si="62"/>
        <v>0</v>
      </c>
      <c r="G245" s="163">
        <f t="shared" si="62"/>
        <v>0</v>
      </c>
      <c r="H245" s="163">
        <f t="shared" si="62"/>
        <v>0</v>
      </c>
      <c r="I245" s="163">
        <f t="shared" si="62"/>
        <v>0</v>
      </c>
      <c r="J245" s="163">
        <f t="shared" si="62"/>
        <v>0</v>
      </c>
      <c r="K245" s="163">
        <f t="shared" si="62"/>
        <v>0</v>
      </c>
      <c r="L245" s="163">
        <f t="shared" si="62"/>
        <v>0</v>
      </c>
      <c r="M245" s="163">
        <f t="shared" si="62"/>
        <v>0</v>
      </c>
      <c r="N245" s="163">
        <f t="shared" si="62"/>
        <v>0</v>
      </c>
      <c r="O245" s="163">
        <f t="shared" si="62"/>
        <v>0</v>
      </c>
      <c r="P245" s="163">
        <f t="shared" si="62"/>
        <v>0</v>
      </c>
      <c r="Q245" s="163">
        <f t="shared" si="62"/>
        <v>0</v>
      </c>
      <c r="R245" s="163">
        <f t="shared" si="62"/>
        <v>0</v>
      </c>
      <c r="S245" s="163">
        <f t="shared" si="61"/>
        <v>0</v>
      </c>
      <c r="T245" s="163">
        <f t="shared" si="61"/>
        <v>0</v>
      </c>
      <c r="U245" s="163">
        <f t="shared" si="61"/>
        <v>0</v>
      </c>
      <c r="V245" s="163">
        <f t="shared" si="61"/>
        <v>0</v>
      </c>
      <c r="W245" s="163">
        <f t="shared" si="61"/>
        <v>0</v>
      </c>
      <c r="X245" s="163">
        <f t="shared" si="61"/>
        <v>0</v>
      </c>
      <c r="Y245" s="163">
        <f t="shared" si="61"/>
        <v>0</v>
      </c>
      <c r="Z245" s="163">
        <f t="shared" si="61"/>
        <v>0</v>
      </c>
      <c r="AA245" s="163">
        <f t="shared" si="61"/>
        <v>0</v>
      </c>
      <c r="AB245" s="163">
        <f t="shared" si="61"/>
        <v>0</v>
      </c>
      <c r="AC245" s="163">
        <f t="shared" si="61"/>
        <v>0</v>
      </c>
      <c r="AD245" s="163">
        <f t="shared" si="61"/>
        <v>0</v>
      </c>
      <c r="AE245" s="163">
        <f t="shared" si="61"/>
        <v>0</v>
      </c>
      <c r="AF245" s="176">
        <f t="shared" si="61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62"/>
        <v>0</v>
      </c>
      <c r="D246" s="163">
        <f t="shared" si="62"/>
        <v>0</v>
      </c>
      <c r="E246" s="163">
        <f t="shared" si="62"/>
        <v>0</v>
      </c>
      <c r="F246" s="163">
        <f t="shared" si="62"/>
        <v>0</v>
      </c>
      <c r="G246" s="163">
        <f t="shared" si="62"/>
        <v>0</v>
      </c>
      <c r="H246" s="163">
        <f t="shared" si="62"/>
        <v>0</v>
      </c>
      <c r="I246" s="163">
        <f t="shared" si="62"/>
        <v>0</v>
      </c>
      <c r="J246" s="163">
        <f t="shared" si="62"/>
        <v>0</v>
      </c>
      <c r="K246" s="163">
        <f t="shared" si="62"/>
        <v>0</v>
      </c>
      <c r="L246" s="163">
        <f t="shared" si="62"/>
        <v>0</v>
      </c>
      <c r="M246" s="163">
        <f t="shared" si="62"/>
        <v>0</v>
      </c>
      <c r="N246" s="163">
        <f t="shared" si="62"/>
        <v>0</v>
      </c>
      <c r="O246" s="163">
        <f t="shared" si="62"/>
        <v>0</v>
      </c>
      <c r="P246" s="163">
        <f t="shared" si="62"/>
        <v>0</v>
      </c>
      <c r="Q246" s="163">
        <f t="shared" si="62"/>
        <v>0</v>
      </c>
      <c r="R246" s="163">
        <f t="shared" si="62"/>
        <v>0</v>
      </c>
      <c r="S246" s="163">
        <f t="shared" si="61"/>
        <v>0</v>
      </c>
      <c r="T246" s="163">
        <f t="shared" si="61"/>
        <v>0</v>
      </c>
      <c r="U246" s="163">
        <f t="shared" si="61"/>
        <v>0</v>
      </c>
      <c r="V246" s="163">
        <f t="shared" si="61"/>
        <v>0</v>
      </c>
      <c r="W246" s="163">
        <f t="shared" si="61"/>
        <v>0</v>
      </c>
      <c r="X246" s="163">
        <f t="shared" si="61"/>
        <v>0</v>
      </c>
      <c r="Y246" s="163">
        <f t="shared" si="61"/>
        <v>0</v>
      </c>
      <c r="Z246" s="163">
        <f t="shared" si="61"/>
        <v>0</v>
      </c>
      <c r="AA246" s="163">
        <f t="shared" si="61"/>
        <v>0</v>
      </c>
      <c r="AB246" s="163">
        <f t="shared" si="61"/>
        <v>0</v>
      </c>
      <c r="AC246" s="163">
        <f t="shared" si="61"/>
        <v>0</v>
      </c>
      <c r="AD246" s="163">
        <f t="shared" si="61"/>
        <v>0</v>
      </c>
      <c r="AE246" s="163">
        <f t="shared" si="61"/>
        <v>0</v>
      </c>
      <c r="AF246" s="176">
        <f t="shared" si="61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62"/>
        <v>0</v>
      </c>
      <c r="D247" s="163">
        <f t="shared" si="62"/>
        <v>0</v>
      </c>
      <c r="E247" s="163">
        <f t="shared" si="62"/>
        <v>0</v>
      </c>
      <c r="F247" s="163">
        <f t="shared" si="62"/>
        <v>0</v>
      </c>
      <c r="G247" s="163">
        <f t="shared" si="62"/>
        <v>0</v>
      </c>
      <c r="H247" s="163">
        <f t="shared" si="62"/>
        <v>0</v>
      </c>
      <c r="I247" s="163">
        <f t="shared" si="62"/>
        <v>0</v>
      </c>
      <c r="J247" s="163">
        <f t="shared" si="62"/>
        <v>0</v>
      </c>
      <c r="K247" s="163">
        <f t="shared" si="62"/>
        <v>0</v>
      </c>
      <c r="L247" s="163">
        <f t="shared" si="62"/>
        <v>0</v>
      </c>
      <c r="M247" s="163">
        <f t="shared" si="62"/>
        <v>0</v>
      </c>
      <c r="N247" s="163">
        <f t="shared" si="62"/>
        <v>0</v>
      </c>
      <c r="O247" s="163">
        <f t="shared" si="62"/>
        <v>0</v>
      </c>
      <c r="P247" s="163">
        <f t="shared" si="62"/>
        <v>0</v>
      </c>
      <c r="Q247" s="163">
        <f t="shared" si="62"/>
        <v>0</v>
      </c>
      <c r="R247" s="163">
        <f t="shared" si="62"/>
        <v>0</v>
      </c>
      <c r="S247" s="163">
        <f t="shared" si="61"/>
        <v>0</v>
      </c>
      <c r="T247" s="163">
        <f t="shared" si="61"/>
        <v>0</v>
      </c>
      <c r="U247" s="163">
        <f t="shared" si="61"/>
        <v>0</v>
      </c>
      <c r="V247" s="163">
        <f t="shared" si="61"/>
        <v>0</v>
      </c>
      <c r="W247" s="163">
        <f t="shared" si="61"/>
        <v>0</v>
      </c>
      <c r="X247" s="163">
        <f t="shared" si="61"/>
        <v>0</v>
      </c>
      <c r="Y247" s="163">
        <f t="shared" si="61"/>
        <v>0</v>
      </c>
      <c r="Z247" s="163">
        <f t="shared" si="61"/>
        <v>0</v>
      </c>
      <c r="AA247" s="163">
        <f t="shared" si="61"/>
        <v>0</v>
      </c>
      <c r="AB247" s="163">
        <f t="shared" si="61"/>
        <v>0</v>
      </c>
      <c r="AC247" s="163">
        <f t="shared" si="61"/>
        <v>0</v>
      </c>
      <c r="AD247" s="163">
        <f t="shared" si="61"/>
        <v>0</v>
      </c>
      <c r="AE247" s="163">
        <f t="shared" si="61"/>
        <v>0</v>
      </c>
      <c r="AF247" s="176">
        <f t="shared" si="61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62"/>
        <v>0</v>
      </c>
      <c r="D248" s="163">
        <f t="shared" si="62"/>
        <v>0</v>
      </c>
      <c r="E248" s="163">
        <f t="shared" si="62"/>
        <v>0</v>
      </c>
      <c r="F248" s="163">
        <f t="shared" si="62"/>
        <v>0</v>
      </c>
      <c r="G248" s="163">
        <f t="shared" si="62"/>
        <v>0</v>
      </c>
      <c r="H248" s="163">
        <f t="shared" si="62"/>
        <v>0</v>
      </c>
      <c r="I248" s="163">
        <f t="shared" si="62"/>
        <v>0</v>
      </c>
      <c r="J248" s="163">
        <f t="shared" si="62"/>
        <v>0</v>
      </c>
      <c r="K248" s="163">
        <f t="shared" si="62"/>
        <v>0</v>
      </c>
      <c r="L248" s="163">
        <f t="shared" si="62"/>
        <v>0</v>
      </c>
      <c r="M248" s="163">
        <f t="shared" si="62"/>
        <v>0</v>
      </c>
      <c r="N248" s="163">
        <f t="shared" si="62"/>
        <v>0</v>
      </c>
      <c r="O248" s="163">
        <f t="shared" si="62"/>
        <v>0</v>
      </c>
      <c r="P248" s="163">
        <f t="shared" si="62"/>
        <v>0</v>
      </c>
      <c r="Q248" s="163">
        <f t="shared" si="62"/>
        <v>0</v>
      </c>
      <c r="R248" s="163">
        <f t="shared" ref="R248:AF263" si="63">Q248</f>
        <v>0</v>
      </c>
      <c r="S248" s="163">
        <f t="shared" si="63"/>
        <v>0</v>
      </c>
      <c r="T248" s="163">
        <f t="shared" si="63"/>
        <v>0</v>
      </c>
      <c r="U248" s="163">
        <f t="shared" si="63"/>
        <v>0</v>
      </c>
      <c r="V248" s="163">
        <f t="shared" si="63"/>
        <v>0</v>
      </c>
      <c r="W248" s="163">
        <f t="shared" si="63"/>
        <v>0</v>
      </c>
      <c r="X248" s="163">
        <f t="shared" si="63"/>
        <v>0</v>
      </c>
      <c r="Y248" s="163">
        <f t="shared" si="63"/>
        <v>0</v>
      </c>
      <c r="Z248" s="163">
        <f t="shared" si="63"/>
        <v>0</v>
      </c>
      <c r="AA248" s="163">
        <f t="shared" si="63"/>
        <v>0</v>
      </c>
      <c r="AB248" s="163">
        <f t="shared" si="63"/>
        <v>0</v>
      </c>
      <c r="AC248" s="163">
        <f t="shared" si="63"/>
        <v>0</v>
      </c>
      <c r="AD248" s="163">
        <f t="shared" si="63"/>
        <v>0</v>
      </c>
      <c r="AE248" s="163">
        <f t="shared" si="63"/>
        <v>0</v>
      </c>
      <c r="AF248" s="176">
        <f t="shared" si="63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R264" si="64">B249</f>
        <v>0</v>
      </c>
      <c r="D249" s="163">
        <f t="shared" si="64"/>
        <v>0</v>
      </c>
      <c r="E249" s="163">
        <f t="shared" si="64"/>
        <v>0</v>
      </c>
      <c r="F249" s="163">
        <f t="shared" si="64"/>
        <v>0</v>
      </c>
      <c r="G249" s="163">
        <f t="shared" si="64"/>
        <v>0</v>
      </c>
      <c r="H249" s="163">
        <f t="shared" si="64"/>
        <v>0</v>
      </c>
      <c r="I249" s="163">
        <f t="shared" si="64"/>
        <v>0</v>
      </c>
      <c r="J249" s="163">
        <f t="shared" si="64"/>
        <v>0</v>
      </c>
      <c r="K249" s="163">
        <f t="shared" si="64"/>
        <v>0</v>
      </c>
      <c r="L249" s="163">
        <f t="shared" si="64"/>
        <v>0</v>
      </c>
      <c r="M249" s="163">
        <f t="shared" si="64"/>
        <v>0</v>
      </c>
      <c r="N249" s="163">
        <f t="shared" si="64"/>
        <v>0</v>
      </c>
      <c r="O249" s="163">
        <f t="shared" si="64"/>
        <v>0</v>
      </c>
      <c r="P249" s="163">
        <f t="shared" si="64"/>
        <v>0</v>
      </c>
      <c r="Q249" s="163">
        <f t="shared" si="64"/>
        <v>0</v>
      </c>
      <c r="R249" s="163">
        <f t="shared" si="63"/>
        <v>0</v>
      </c>
      <c r="S249" s="163">
        <f t="shared" si="63"/>
        <v>0</v>
      </c>
      <c r="T249" s="163">
        <f t="shared" si="63"/>
        <v>0</v>
      </c>
      <c r="U249" s="163">
        <f t="shared" si="63"/>
        <v>0</v>
      </c>
      <c r="V249" s="163">
        <f t="shared" si="63"/>
        <v>0</v>
      </c>
      <c r="W249" s="163">
        <f t="shared" si="63"/>
        <v>0</v>
      </c>
      <c r="X249" s="163">
        <f t="shared" si="63"/>
        <v>0</v>
      </c>
      <c r="Y249" s="163">
        <f t="shared" si="63"/>
        <v>0</v>
      </c>
      <c r="Z249" s="163">
        <f t="shared" si="63"/>
        <v>0</v>
      </c>
      <c r="AA249" s="163">
        <f t="shared" si="63"/>
        <v>0</v>
      </c>
      <c r="AB249" s="163">
        <f t="shared" si="63"/>
        <v>0</v>
      </c>
      <c r="AC249" s="163">
        <f t="shared" si="63"/>
        <v>0</v>
      </c>
      <c r="AD249" s="163">
        <f t="shared" si="63"/>
        <v>0</v>
      </c>
      <c r="AE249" s="163">
        <f t="shared" si="63"/>
        <v>0</v>
      </c>
      <c r="AF249" s="176">
        <f t="shared" si="63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64"/>
        <v>0</v>
      </c>
      <c r="D250" s="163">
        <f t="shared" si="64"/>
        <v>0</v>
      </c>
      <c r="E250" s="163">
        <f t="shared" si="64"/>
        <v>0</v>
      </c>
      <c r="F250" s="163">
        <f t="shared" si="64"/>
        <v>0</v>
      </c>
      <c r="G250" s="163">
        <f t="shared" si="64"/>
        <v>0</v>
      </c>
      <c r="H250" s="163">
        <f t="shared" si="64"/>
        <v>0</v>
      </c>
      <c r="I250" s="163">
        <f t="shared" si="64"/>
        <v>0</v>
      </c>
      <c r="J250" s="163">
        <f t="shared" si="64"/>
        <v>0</v>
      </c>
      <c r="K250" s="163">
        <f t="shared" si="64"/>
        <v>0</v>
      </c>
      <c r="L250" s="163">
        <f t="shared" si="64"/>
        <v>0</v>
      </c>
      <c r="M250" s="163">
        <f t="shared" si="64"/>
        <v>0</v>
      </c>
      <c r="N250" s="163">
        <f t="shared" si="64"/>
        <v>0</v>
      </c>
      <c r="O250" s="163">
        <f t="shared" si="64"/>
        <v>0</v>
      </c>
      <c r="P250" s="163">
        <f t="shared" si="64"/>
        <v>0</v>
      </c>
      <c r="Q250" s="163">
        <f t="shared" si="64"/>
        <v>0</v>
      </c>
      <c r="R250" s="163">
        <f t="shared" si="64"/>
        <v>0</v>
      </c>
      <c r="S250" s="163">
        <f t="shared" si="63"/>
        <v>0</v>
      </c>
      <c r="T250" s="163">
        <f t="shared" si="63"/>
        <v>0</v>
      </c>
      <c r="U250" s="163">
        <f t="shared" si="63"/>
        <v>0</v>
      </c>
      <c r="V250" s="163">
        <f t="shared" si="63"/>
        <v>0</v>
      </c>
      <c r="W250" s="163">
        <f t="shared" si="63"/>
        <v>0</v>
      </c>
      <c r="X250" s="163">
        <f t="shared" si="63"/>
        <v>0</v>
      </c>
      <c r="Y250" s="163">
        <f t="shared" si="63"/>
        <v>0</v>
      </c>
      <c r="Z250" s="163">
        <f t="shared" si="63"/>
        <v>0</v>
      </c>
      <c r="AA250" s="163">
        <f t="shared" si="63"/>
        <v>0</v>
      </c>
      <c r="AB250" s="163">
        <f t="shared" si="63"/>
        <v>0</v>
      </c>
      <c r="AC250" s="163">
        <f t="shared" si="63"/>
        <v>0</v>
      </c>
      <c r="AD250" s="163">
        <f t="shared" si="63"/>
        <v>0</v>
      </c>
      <c r="AE250" s="163">
        <f t="shared" si="63"/>
        <v>0</v>
      </c>
      <c r="AF250" s="176">
        <f t="shared" si="63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64"/>
        <v>0</v>
      </c>
      <c r="D251" s="163">
        <f t="shared" si="64"/>
        <v>0</v>
      </c>
      <c r="E251" s="163">
        <f t="shared" si="64"/>
        <v>0</v>
      </c>
      <c r="F251" s="163">
        <f t="shared" si="64"/>
        <v>0</v>
      </c>
      <c r="G251" s="163">
        <f t="shared" si="64"/>
        <v>0</v>
      </c>
      <c r="H251" s="163">
        <f t="shared" si="64"/>
        <v>0</v>
      </c>
      <c r="I251" s="163">
        <f t="shared" si="64"/>
        <v>0</v>
      </c>
      <c r="J251" s="163">
        <f t="shared" si="64"/>
        <v>0</v>
      </c>
      <c r="K251" s="163">
        <f t="shared" si="64"/>
        <v>0</v>
      </c>
      <c r="L251" s="163">
        <f t="shared" si="64"/>
        <v>0</v>
      </c>
      <c r="M251" s="163">
        <f t="shared" si="64"/>
        <v>0</v>
      </c>
      <c r="N251" s="163">
        <f t="shared" si="64"/>
        <v>0</v>
      </c>
      <c r="O251" s="163">
        <f t="shared" si="64"/>
        <v>0</v>
      </c>
      <c r="P251" s="163">
        <f t="shared" si="64"/>
        <v>0</v>
      </c>
      <c r="Q251" s="163">
        <f t="shared" si="64"/>
        <v>0</v>
      </c>
      <c r="R251" s="163">
        <f t="shared" si="64"/>
        <v>0</v>
      </c>
      <c r="S251" s="163">
        <f t="shared" si="63"/>
        <v>0</v>
      </c>
      <c r="T251" s="163">
        <f t="shared" si="63"/>
        <v>0</v>
      </c>
      <c r="U251" s="163">
        <f t="shared" si="63"/>
        <v>0</v>
      </c>
      <c r="V251" s="163">
        <f t="shared" si="63"/>
        <v>0</v>
      </c>
      <c r="W251" s="163">
        <f t="shared" si="63"/>
        <v>0</v>
      </c>
      <c r="X251" s="163">
        <f t="shared" si="63"/>
        <v>0</v>
      </c>
      <c r="Y251" s="163">
        <f t="shared" si="63"/>
        <v>0</v>
      </c>
      <c r="Z251" s="163">
        <f t="shared" si="63"/>
        <v>0</v>
      </c>
      <c r="AA251" s="163">
        <f t="shared" si="63"/>
        <v>0</v>
      </c>
      <c r="AB251" s="163">
        <f t="shared" si="63"/>
        <v>0</v>
      </c>
      <c r="AC251" s="163">
        <f t="shared" si="63"/>
        <v>0</v>
      </c>
      <c r="AD251" s="163">
        <f t="shared" si="63"/>
        <v>0</v>
      </c>
      <c r="AE251" s="163">
        <f t="shared" si="63"/>
        <v>0</v>
      </c>
      <c r="AF251" s="176">
        <f t="shared" si="63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64"/>
        <v>0</v>
      </c>
      <c r="D252" s="163">
        <f t="shared" si="64"/>
        <v>0</v>
      </c>
      <c r="E252" s="163">
        <f t="shared" si="64"/>
        <v>0</v>
      </c>
      <c r="F252" s="163">
        <f t="shared" si="64"/>
        <v>0</v>
      </c>
      <c r="G252" s="163">
        <f t="shared" si="64"/>
        <v>0</v>
      </c>
      <c r="H252" s="163">
        <f t="shared" si="64"/>
        <v>0</v>
      </c>
      <c r="I252" s="163">
        <f t="shared" si="64"/>
        <v>0</v>
      </c>
      <c r="J252" s="163">
        <f t="shared" si="64"/>
        <v>0</v>
      </c>
      <c r="K252" s="163">
        <f t="shared" si="64"/>
        <v>0</v>
      </c>
      <c r="L252" s="163">
        <f t="shared" si="64"/>
        <v>0</v>
      </c>
      <c r="M252" s="163">
        <f t="shared" si="64"/>
        <v>0</v>
      </c>
      <c r="N252" s="163">
        <f t="shared" si="64"/>
        <v>0</v>
      </c>
      <c r="O252" s="163">
        <f t="shared" si="64"/>
        <v>0</v>
      </c>
      <c r="P252" s="163">
        <f t="shared" si="64"/>
        <v>0</v>
      </c>
      <c r="Q252" s="163">
        <f t="shared" si="64"/>
        <v>0</v>
      </c>
      <c r="R252" s="163">
        <f t="shared" si="64"/>
        <v>0</v>
      </c>
      <c r="S252" s="163">
        <f t="shared" si="63"/>
        <v>0</v>
      </c>
      <c r="T252" s="163">
        <f t="shared" si="63"/>
        <v>0</v>
      </c>
      <c r="U252" s="163">
        <f t="shared" si="63"/>
        <v>0</v>
      </c>
      <c r="V252" s="163">
        <f t="shared" si="63"/>
        <v>0</v>
      </c>
      <c r="W252" s="163">
        <f t="shared" si="63"/>
        <v>0</v>
      </c>
      <c r="X252" s="163">
        <f t="shared" si="63"/>
        <v>0</v>
      </c>
      <c r="Y252" s="163">
        <f t="shared" si="63"/>
        <v>0</v>
      </c>
      <c r="Z252" s="163">
        <f t="shared" si="63"/>
        <v>0</v>
      </c>
      <c r="AA252" s="163">
        <f t="shared" si="63"/>
        <v>0</v>
      </c>
      <c r="AB252" s="163">
        <f t="shared" si="63"/>
        <v>0</v>
      </c>
      <c r="AC252" s="163">
        <f t="shared" si="63"/>
        <v>0</v>
      </c>
      <c r="AD252" s="163">
        <f t="shared" si="63"/>
        <v>0</v>
      </c>
      <c r="AE252" s="163">
        <f t="shared" si="63"/>
        <v>0</v>
      </c>
      <c r="AF252" s="176">
        <f t="shared" si="63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64"/>
        <v>0</v>
      </c>
      <c r="D253" s="163">
        <f t="shared" si="64"/>
        <v>0</v>
      </c>
      <c r="E253" s="163">
        <f t="shared" si="64"/>
        <v>0</v>
      </c>
      <c r="F253" s="163">
        <f t="shared" si="64"/>
        <v>0</v>
      </c>
      <c r="G253" s="163">
        <f t="shared" si="64"/>
        <v>0</v>
      </c>
      <c r="H253" s="163">
        <f t="shared" si="64"/>
        <v>0</v>
      </c>
      <c r="I253" s="163">
        <f t="shared" si="64"/>
        <v>0</v>
      </c>
      <c r="J253" s="163">
        <f t="shared" si="64"/>
        <v>0</v>
      </c>
      <c r="K253" s="163">
        <f t="shared" si="64"/>
        <v>0</v>
      </c>
      <c r="L253" s="163">
        <f t="shared" si="64"/>
        <v>0</v>
      </c>
      <c r="M253" s="163">
        <f t="shared" si="64"/>
        <v>0</v>
      </c>
      <c r="N253" s="163">
        <f t="shared" si="64"/>
        <v>0</v>
      </c>
      <c r="O253" s="163">
        <f t="shared" si="64"/>
        <v>0</v>
      </c>
      <c r="P253" s="163">
        <f t="shared" si="64"/>
        <v>0</v>
      </c>
      <c r="Q253" s="163">
        <f t="shared" si="64"/>
        <v>0</v>
      </c>
      <c r="R253" s="163">
        <f t="shared" si="64"/>
        <v>0</v>
      </c>
      <c r="S253" s="163">
        <f t="shared" si="63"/>
        <v>0</v>
      </c>
      <c r="T253" s="163">
        <f t="shared" si="63"/>
        <v>0</v>
      </c>
      <c r="U253" s="163">
        <f t="shared" si="63"/>
        <v>0</v>
      </c>
      <c r="V253" s="163">
        <f t="shared" si="63"/>
        <v>0</v>
      </c>
      <c r="W253" s="163">
        <f t="shared" si="63"/>
        <v>0</v>
      </c>
      <c r="X253" s="163">
        <f t="shared" si="63"/>
        <v>0</v>
      </c>
      <c r="Y253" s="163">
        <f t="shared" si="63"/>
        <v>0</v>
      </c>
      <c r="Z253" s="163">
        <f t="shared" si="63"/>
        <v>0</v>
      </c>
      <c r="AA253" s="163">
        <f t="shared" si="63"/>
        <v>0</v>
      </c>
      <c r="AB253" s="163">
        <f t="shared" si="63"/>
        <v>0</v>
      </c>
      <c r="AC253" s="163">
        <f t="shared" si="63"/>
        <v>0</v>
      </c>
      <c r="AD253" s="163">
        <f t="shared" si="63"/>
        <v>0</v>
      </c>
      <c r="AE253" s="163">
        <f t="shared" si="63"/>
        <v>0</v>
      </c>
      <c r="AF253" s="176">
        <f t="shared" si="63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64"/>
        <v>0</v>
      </c>
      <c r="D254" s="163">
        <f t="shared" si="64"/>
        <v>0</v>
      </c>
      <c r="E254" s="163">
        <f t="shared" si="64"/>
        <v>0</v>
      </c>
      <c r="F254" s="163">
        <f t="shared" si="64"/>
        <v>0</v>
      </c>
      <c r="G254" s="163">
        <f t="shared" si="64"/>
        <v>0</v>
      </c>
      <c r="H254" s="163">
        <f t="shared" si="64"/>
        <v>0</v>
      </c>
      <c r="I254" s="163">
        <f t="shared" si="64"/>
        <v>0</v>
      </c>
      <c r="J254" s="163">
        <f t="shared" si="64"/>
        <v>0</v>
      </c>
      <c r="K254" s="163">
        <f t="shared" si="64"/>
        <v>0</v>
      </c>
      <c r="L254" s="163">
        <f t="shared" si="64"/>
        <v>0</v>
      </c>
      <c r="M254" s="163">
        <f t="shared" si="64"/>
        <v>0</v>
      </c>
      <c r="N254" s="163">
        <f t="shared" si="64"/>
        <v>0</v>
      </c>
      <c r="O254" s="163">
        <f t="shared" si="64"/>
        <v>0</v>
      </c>
      <c r="P254" s="163">
        <f t="shared" si="64"/>
        <v>0</v>
      </c>
      <c r="Q254" s="163">
        <f t="shared" si="64"/>
        <v>0</v>
      </c>
      <c r="R254" s="163">
        <f t="shared" si="64"/>
        <v>0</v>
      </c>
      <c r="S254" s="163">
        <f t="shared" si="63"/>
        <v>0</v>
      </c>
      <c r="T254" s="163">
        <f t="shared" si="63"/>
        <v>0</v>
      </c>
      <c r="U254" s="163">
        <f t="shared" si="63"/>
        <v>0</v>
      </c>
      <c r="V254" s="163">
        <f t="shared" si="63"/>
        <v>0</v>
      </c>
      <c r="W254" s="163">
        <f t="shared" si="63"/>
        <v>0</v>
      </c>
      <c r="X254" s="163">
        <f t="shared" si="63"/>
        <v>0</v>
      </c>
      <c r="Y254" s="163">
        <f t="shared" si="63"/>
        <v>0</v>
      </c>
      <c r="Z254" s="163">
        <f t="shared" si="63"/>
        <v>0</v>
      </c>
      <c r="AA254" s="163">
        <f t="shared" si="63"/>
        <v>0</v>
      </c>
      <c r="AB254" s="163">
        <f t="shared" si="63"/>
        <v>0</v>
      </c>
      <c r="AC254" s="163">
        <f t="shared" si="63"/>
        <v>0</v>
      </c>
      <c r="AD254" s="163">
        <f t="shared" si="63"/>
        <v>0</v>
      </c>
      <c r="AE254" s="163">
        <f t="shared" si="63"/>
        <v>0</v>
      </c>
      <c r="AF254" s="176">
        <f t="shared" si="63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64"/>
        <v>0</v>
      </c>
      <c r="D255" s="163">
        <f t="shared" si="64"/>
        <v>0</v>
      </c>
      <c r="E255" s="163">
        <f t="shared" si="64"/>
        <v>0</v>
      </c>
      <c r="F255" s="163">
        <f t="shared" si="64"/>
        <v>0</v>
      </c>
      <c r="G255" s="163">
        <f t="shared" si="64"/>
        <v>0</v>
      </c>
      <c r="H255" s="163">
        <f t="shared" si="64"/>
        <v>0</v>
      </c>
      <c r="I255" s="163">
        <f t="shared" si="64"/>
        <v>0</v>
      </c>
      <c r="J255" s="163">
        <f t="shared" si="64"/>
        <v>0</v>
      </c>
      <c r="K255" s="163">
        <f t="shared" si="64"/>
        <v>0</v>
      </c>
      <c r="L255" s="163">
        <f t="shared" si="64"/>
        <v>0</v>
      </c>
      <c r="M255" s="163">
        <f t="shared" si="64"/>
        <v>0</v>
      </c>
      <c r="N255" s="163">
        <f t="shared" si="64"/>
        <v>0</v>
      </c>
      <c r="O255" s="163">
        <f t="shared" si="64"/>
        <v>0</v>
      </c>
      <c r="P255" s="163">
        <f t="shared" si="64"/>
        <v>0</v>
      </c>
      <c r="Q255" s="163">
        <f t="shared" si="64"/>
        <v>0</v>
      </c>
      <c r="R255" s="163">
        <f t="shared" si="64"/>
        <v>0</v>
      </c>
      <c r="S255" s="163">
        <f t="shared" si="63"/>
        <v>0</v>
      </c>
      <c r="T255" s="163">
        <f t="shared" si="63"/>
        <v>0</v>
      </c>
      <c r="U255" s="163">
        <f t="shared" si="63"/>
        <v>0</v>
      </c>
      <c r="V255" s="163">
        <f t="shared" si="63"/>
        <v>0</v>
      </c>
      <c r="W255" s="163">
        <f t="shared" si="63"/>
        <v>0</v>
      </c>
      <c r="X255" s="163">
        <f t="shared" si="63"/>
        <v>0</v>
      </c>
      <c r="Y255" s="163">
        <f t="shared" si="63"/>
        <v>0</v>
      </c>
      <c r="Z255" s="163">
        <f t="shared" si="63"/>
        <v>0</v>
      </c>
      <c r="AA255" s="163">
        <f t="shared" si="63"/>
        <v>0</v>
      </c>
      <c r="AB255" s="163">
        <f t="shared" si="63"/>
        <v>0</v>
      </c>
      <c r="AC255" s="163">
        <f t="shared" si="63"/>
        <v>0</v>
      </c>
      <c r="AD255" s="163">
        <f t="shared" si="63"/>
        <v>0</v>
      </c>
      <c r="AE255" s="163">
        <f t="shared" si="63"/>
        <v>0</v>
      </c>
      <c r="AF255" s="176">
        <f t="shared" si="63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64"/>
        <v>0</v>
      </c>
      <c r="D256" s="163">
        <f t="shared" si="64"/>
        <v>0</v>
      </c>
      <c r="E256" s="163">
        <f t="shared" si="64"/>
        <v>0</v>
      </c>
      <c r="F256" s="163">
        <f t="shared" si="64"/>
        <v>0</v>
      </c>
      <c r="G256" s="163">
        <f t="shared" si="64"/>
        <v>0</v>
      </c>
      <c r="H256" s="163">
        <f t="shared" si="64"/>
        <v>0</v>
      </c>
      <c r="I256" s="163">
        <f t="shared" si="64"/>
        <v>0</v>
      </c>
      <c r="J256" s="163">
        <f t="shared" si="64"/>
        <v>0</v>
      </c>
      <c r="K256" s="163">
        <f t="shared" si="64"/>
        <v>0</v>
      </c>
      <c r="L256" s="163">
        <f t="shared" si="64"/>
        <v>0</v>
      </c>
      <c r="M256" s="163">
        <f t="shared" si="64"/>
        <v>0</v>
      </c>
      <c r="N256" s="163">
        <f t="shared" si="64"/>
        <v>0</v>
      </c>
      <c r="O256" s="163">
        <f t="shared" si="64"/>
        <v>0</v>
      </c>
      <c r="P256" s="163">
        <f t="shared" si="64"/>
        <v>0</v>
      </c>
      <c r="Q256" s="163">
        <f t="shared" si="64"/>
        <v>0</v>
      </c>
      <c r="R256" s="163">
        <f t="shared" si="64"/>
        <v>0</v>
      </c>
      <c r="S256" s="163">
        <f t="shared" si="63"/>
        <v>0</v>
      </c>
      <c r="T256" s="163">
        <f t="shared" si="63"/>
        <v>0</v>
      </c>
      <c r="U256" s="163">
        <f t="shared" si="63"/>
        <v>0</v>
      </c>
      <c r="V256" s="163">
        <f t="shared" si="63"/>
        <v>0</v>
      </c>
      <c r="W256" s="163">
        <f t="shared" si="63"/>
        <v>0</v>
      </c>
      <c r="X256" s="163">
        <f t="shared" si="63"/>
        <v>0</v>
      </c>
      <c r="Y256" s="163">
        <f t="shared" si="63"/>
        <v>0</v>
      </c>
      <c r="Z256" s="163">
        <f t="shared" si="63"/>
        <v>0</v>
      </c>
      <c r="AA256" s="163">
        <f t="shared" si="63"/>
        <v>0</v>
      </c>
      <c r="AB256" s="163">
        <f t="shared" si="63"/>
        <v>0</v>
      </c>
      <c r="AC256" s="163">
        <f t="shared" si="63"/>
        <v>0</v>
      </c>
      <c r="AD256" s="163">
        <f t="shared" si="63"/>
        <v>0</v>
      </c>
      <c r="AE256" s="163">
        <f t="shared" si="63"/>
        <v>0</v>
      </c>
      <c r="AF256" s="176">
        <f t="shared" si="63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64"/>
        <v>0</v>
      </c>
      <c r="D257" s="163">
        <f t="shared" si="64"/>
        <v>0</v>
      </c>
      <c r="E257" s="163">
        <f t="shared" si="64"/>
        <v>0</v>
      </c>
      <c r="F257" s="163">
        <f t="shared" si="64"/>
        <v>0</v>
      </c>
      <c r="G257" s="163">
        <f t="shared" si="64"/>
        <v>0</v>
      </c>
      <c r="H257" s="163">
        <f t="shared" si="64"/>
        <v>0</v>
      </c>
      <c r="I257" s="163">
        <f t="shared" si="64"/>
        <v>0</v>
      </c>
      <c r="J257" s="163">
        <f t="shared" si="64"/>
        <v>0</v>
      </c>
      <c r="K257" s="163">
        <f t="shared" si="64"/>
        <v>0</v>
      </c>
      <c r="L257" s="163">
        <f t="shared" si="64"/>
        <v>0</v>
      </c>
      <c r="M257" s="163">
        <f t="shared" si="64"/>
        <v>0</v>
      </c>
      <c r="N257" s="163">
        <f t="shared" si="64"/>
        <v>0</v>
      </c>
      <c r="O257" s="163">
        <f t="shared" si="64"/>
        <v>0</v>
      </c>
      <c r="P257" s="163">
        <f t="shared" si="64"/>
        <v>0</v>
      </c>
      <c r="Q257" s="163">
        <f t="shared" si="64"/>
        <v>0</v>
      </c>
      <c r="R257" s="163">
        <f t="shared" si="64"/>
        <v>0</v>
      </c>
      <c r="S257" s="163">
        <f t="shared" si="63"/>
        <v>0</v>
      </c>
      <c r="T257" s="163">
        <f t="shared" si="63"/>
        <v>0</v>
      </c>
      <c r="U257" s="163">
        <f t="shared" si="63"/>
        <v>0</v>
      </c>
      <c r="V257" s="163">
        <f t="shared" si="63"/>
        <v>0</v>
      </c>
      <c r="W257" s="163">
        <f t="shared" si="63"/>
        <v>0</v>
      </c>
      <c r="X257" s="163">
        <f t="shared" si="63"/>
        <v>0</v>
      </c>
      <c r="Y257" s="163">
        <f t="shared" si="63"/>
        <v>0</v>
      </c>
      <c r="Z257" s="163">
        <f t="shared" si="63"/>
        <v>0</v>
      </c>
      <c r="AA257" s="163">
        <f t="shared" si="63"/>
        <v>0</v>
      </c>
      <c r="AB257" s="163">
        <f t="shared" si="63"/>
        <v>0</v>
      </c>
      <c r="AC257" s="163">
        <f t="shared" si="63"/>
        <v>0</v>
      </c>
      <c r="AD257" s="163">
        <f t="shared" si="63"/>
        <v>0</v>
      </c>
      <c r="AE257" s="163">
        <f t="shared" si="63"/>
        <v>0</v>
      </c>
      <c r="AF257" s="176">
        <f t="shared" si="63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64"/>
        <v>0</v>
      </c>
      <c r="D258" s="163">
        <f t="shared" si="64"/>
        <v>0</v>
      </c>
      <c r="E258" s="163">
        <f t="shared" si="64"/>
        <v>0</v>
      </c>
      <c r="F258" s="163">
        <f t="shared" si="64"/>
        <v>0</v>
      </c>
      <c r="G258" s="163">
        <f t="shared" si="64"/>
        <v>0</v>
      </c>
      <c r="H258" s="163">
        <f t="shared" si="64"/>
        <v>0</v>
      </c>
      <c r="I258" s="163">
        <f t="shared" si="64"/>
        <v>0</v>
      </c>
      <c r="J258" s="163">
        <f t="shared" si="64"/>
        <v>0</v>
      </c>
      <c r="K258" s="163">
        <f t="shared" si="64"/>
        <v>0</v>
      </c>
      <c r="L258" s="163">
        <f t="shared" si="64"/>
        <v>0</v>
      </c>
      <c r="M258" s="163">
        <f t="shared" si="64"/>
        <v>0</v>
      </c>
      <c r="N258" s="163">
        <f t="shared" si="64"/>
        <v>0</v>
      </c>
      <c r="O258" s="163">
        <f t="shared" si="64"/>
        <v>0</v>
      </c>
      <c r="P258" s="163">
        <f t="shared" si="64"/>
        <v>0</v>
      </c>
      <c r="Q258" s="163">
        <f t="shared" si="64"/>
        <v>0</v>
      </c>
      <c r="R258" s="163">
        <f t="shared" si="64"/>
        <v>0</v>
      </c>
      <c r="S258" s="163">
        <f t="shared" si="63"/>
        <v>0</v>
      </c>
      <c r="T258" s="163">
        <f t="shared" si="63"/>
        <v>0</v>
      </c>
      <c r="U258" s="163">
        <f t="shared" si="63"/>
        <v>0</v>
      </c>
      <c r="V258" s="163">
        <f t="shared" si="63"/>
        <v>0</v>
      </c>
      <c r="W258" s="163">
        <f t="shared" si="63"/>
        <v>0</v>
      </c>
      <c r="X258" s="163">
        <f t="shared" si="63"/>
        <v>0</v>
      </c>
      <c r="Y258" s="163">
        <f t="shared" si="63"/>
        <v>0</v>
      </c>
      <c r="Z258" s="163">
        <f t="shared" si="63"/>
        <v>0</v>
      </c>
      <c r="AA258" s="163">
        <f t="shared" si="63"/>
        <v>0</v>
      </c>
      <c r="AB258" s="163">
        <f t="shared" si="63"/>
        <v>0</v>
      </c>
      <c r="AC258" s="163">
        <f t="shared" si="63"/>
        <v>0</v>
      </c>
      <c r="AD258" s="163">
        <f t="shared" si="63"/>
        <v>0</v>
      </c>
      <c r="AE258" s="163">
        <f t="shared" si="63"/>
        <v>0</v>
      </c>
      <c r="AF258" s="176">
        <f t="shared" si="63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64"/>
        <v>0</v>
      </c>
      <c r="D259" s="163">
        <f t="shared" si="64"/>
        <v>0</v>
      </c>
      <c r="E259" s="163">
        <f t="shared" si="64"/>
        <v>0</v>
      </c>
      <c r="F259" s="163">
        <f t="shared" si="64"/>
        <v>0</v>
      </c>
      <c r="G259" s="163">
        <f t="shared" si="64"/>
        <v>0</v>
      </c>
      <c r="H259" s="163">
        <f t="shared" si="64"/>
        <v>0</v>
      </c>
      <c r="I259" s="163">
        <f t="shared" si="64"/>
        <v>0</v>
      </c>
      <c r="J259" s="163">
        <f t="shared" si="64"/>
        <v>0</v>
      </c>
      <c r="K259" s="163">
        <f t="shared" si="64"/>
        <v>0</v>
      </c>
      <c r="L259" s="163">
        <f t="shared" si="64"/>
        <v>0</v>
      </c>
      <c r="M259" s="163">
        <f t="shared" si="64"/>
        <v>0</v>
      </c>
      <c r="N259" s="163">
        <f t="shared" si="64"/>
        <v>0</v>
      </c>
      <c r="O259" s="163">
        <f t="shared" si="64"/>
        <v>0</v>
      </c>
      <c r="P259" s="163">
        <f t="shared" si="64"/>
        <v>0</v>
      </c>
      <c r="Q259" s="163">
        <f t="shared" si="64"/>
        <v>0</v>
      </c>
      <c r="R259" s="163">
        <f t="shared" si="64"/>
        <v>0</v>
      </c>
      <c r="S259" s="163">
        <f t="shared" si="63"/>
        <v>0</v>
      </c>
      <c r="T259" s="163">
        <f t="shared" si="63"/>
        <v>0</v>
      </c>
      <c r="U259" s="163">
        <f t="shared" si="63"/>
        <v>0</v>
      </c>
      <c r="V259" s="163">
        <f t="shared" si="63"/>
        <v>0</v>
      </c>
      <c r="W259" s="163">
        <f t="shared" si="63"/>
        <v>0</v>
      </c>
      <c r="X259" s="163">
        <f t="shared" si="63"/>
        <v>0</v>
      </c>
      <c r="Y259" s="163">
        <f t="shared" si="63"/>
        <v>0</v>
      </c>
      <c r="Z259" s="163">
        <f t="shared" si="63"/>
        <v>0</v>
      </c>
      <c r="AA259" s="163">
        <f t="shared" si="63"/>
        <v>0</v>
      </c>
      <c r="AB259" s="163">
        <f t="shared" si="63"/>
        <v>0</v>
      </c>
      <c r="AC259" s="163">
        <f t="shared" si="63"/>
        <v>0</v>
      </c>
      <c r="AD259" s="163">
        <f t="shared" si="63"/>
        <v>0</v>
      </c>
      <c r="AE259" s="163">
        <f t="shared" si="63"/>
        <v>0</v>
      </c>
      <c r="AF259" s="176">
        <f t="shared" si="63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64"/>
        <v>0</v>
      </c>
      <c r="D260" s="163">
        <f t="shared" si="64"/>
        <v>0</v>
      </c>
      <c r="E260" s="163">
        <f t="shared" si="64"/>
        <v>0</v>
      </c>
      <c r="F260" s="163">
        <f t="shared" si="64"/>
        <v>0</v>
      </c>
      <c r="G260" s="163">
        <f t="shared" si="64"/>
        <v>0</v>
      </c>
      <c r="H260" s="163">
        <f t="shared" si="64"/>
        <v>0</v>
      </c>
      <c r="I260" s="163">
        <f t="shared" si="64"/>
        <v>0</v>
      </c>
      <c r="J260" s="163">
        <f t="shared" si="64"/>
        <v>0</v>
      </c>
      <c r="K260" s="163">
        <f t="shared" si="64"/>
        <v>0</v>
      </c>
      <c r="L260" s="163">
        <f t="shared" si="64"/>
        <v>0</v>
      </c>
      <c r="M260" s="163">
        <f t="shared" si="64"/>
        <v>0</v>
      </c>
      <c r="N260" s="163">
        <f t="shared" si="64"/>
        <v>0</v>
      </c>
      <c r="O260" s="163">
        <f t="shared" si="64"/>
        <v>0</v>
      </c>
      <c r="P260" s="163">
        <f t="shared" si="64"/>
        <v>0</v>
      </c>
      <c r="Q260" s="163">
        <f t="shared" si="64"/>
        <v>0</v>
      </c>
      <c r="R260" s="163">
        <f t="shared" si="64"/>
        <v>0</v>
      </c>
      <c r="S260" s="163">
        <f t="shared" si="63"/>
        <v>0</v>
      </c>
      <c r="T260" s="163">
        <f t="shared" si="63"/>
        <v>0</v>
      </c>
      <c r="U260" s="163">
        <f t="shared" si="63"/>
        <v>0</v>
      </c>
      <c r="V260" s="163">
        <f t="shared" si="63"/>
        <v>0</v>
      </c>
      <c r="W260" s="163">
        <f t="shared" si="63"/>
        <v>0</v>
      </c>
      <c r="X260" s="163">
        <f t="shared" si="63"/>
        <v>0</v>
      </c>
      <c r="Y260" s="163">
        <f t="shared" si="63"/>
        <v>0</v>
      </c>
      <c r="Z260" s="163">
        <f t="shared" si="63"/>
        <v>0</v>
      </c>
      <c r="AA260" s="163">
        <f t="shared" si="63"/>
        <v>0</v>
      </c>
      <c r="AB260" s="163">
        <f t="shared" si="63"/>
        <v>0</v>
      </c>
      <c r="AC260" s="163">
        <f t="shared" si="63"/>
        <v>0</v>
      </c>
      <c r="AD260" s="163">
        <f t="shared" si="63"/>
        <v>0</v>
      </c>
      <c r="AE260" s="163">
        <f t="shared" si="63"/>
        <v>0</v>
      </c>
      <c r="AF260" s="176">
        <f t="shared" si="63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64"/>
        <v>0</v>
      </c>
      <c r="D261" s="163">
        <f t="shared" si="64"/>
        <v>0</v>
      </c>
      <c r="E261" s="163">
        <f t="shared" si="64"/>
        <v>0</v>
      </c>
      <c r="F261" s="163">
        <f t="shared" si="64"/>
        <v>0</v>
      </c>
      <c r="G261" s="163">
        <f t="shared" si="64"/>
        <v>0</v>
      </c>
      <c r="H261" s="163">
        <f t="shared" si="64"/>
        <v>0</v>
      </c>
      <c r="I261" s="163">
        <f t="shared" si="64"/>
        <v>0</v>
      </c>
      <c r="J261" s="163">
        <f t="shared" si="64"/>
        <v>0</v>
      </c>
      <c r="K261" s="163">
        <f t="shared" si="64"/>
        <v>0</v>
      </c>
      <c r="L261" s="163">
        <f t="shared" si="64"/>
        <v>0</v>
      </c>
      <c r="M261" s="163">
        <f t="shared" si="64"/>
        <v>0</v>
      </c>
      <c r="N261" s="163">
        <f t="shared" si="64"/>
        <v>0</v>
      </c>
      <c r="O261" s="163">
        <f t="shared" si="64"/>
        <v>0</v>
      </c>
      <c r="P261" s="163">
        <f t="shared" si="64"/>
        <v>0</v>
      </c>
      <c r="Q261" s="163">
        <f t="shared" si="64"/>
        <v>0</v>
      </c>
      <c r="R261" s="163">
        <f t="shared" si="64"/>
        <v>0</v>
      </c>
      <c r="S261" s="163">
        <f t="shared" si="63"/>
        <v>0</v>
      </c>
      <c r="T261" s="163">
        <f t="shared" si="63"/>
        <v>0</v>
      </c>
      <c r="U261" s="163">
        <f t="shared" si="63"/>
        <v>0</v>
      </c>
      <c r="V261" s="163">
        <f t="shared" si="63"/>
        <v>0</v>
      </c>
      <c r="W261" s="163">
        <f t="shared" si="63"/>
        <v>0</v>
      </c>
      <c r="X261" s="163">
        <f t="shared" si="63"/>
        <v>0</v>
      </c>
      <c r="Y261" s="163">
        <f t="shared" si="63"/>
        <v>0</v>
      </c>
      <c r="Z261" s="163">
        <f t="shared" si="63"/>
        <v>0</v>
      </c>
      <c r="AA261" s="163">
        <f t="shared" si="63"/>
        <v>0</v>
      </c>
      <c r="AB261" s="163">
        <f t="shared" si="63"/>
        <v>0</v>
      </c>
      <c r="AC261" s="163">
        <f t="shared" si="63"/>
        <v>0</v>
      </c>
      <c r="AD261" s="163">
        <f t="shared" si="63"/>
        <v>0</v>
      </c>
      <c r="AE261" s="163">
        <f t="shared" si="63"/>
        <v>0</v>
      </c>
      <c r="AF261" s="176">
        <f t="shared" si="63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64"/>
        <v>0</v>
      </c>
      <c r="D262" s="163">
        <f t="shared" si="64"/>
        <v>0</v>
      </c>
      <c r="E262" s="163">
        <f t="shared" si="64"/>
        <v>0</v>
      </c>
      <c r="F262" s="163">
        <f t="shared" si="64"/>
        <v>0</v>
      </c>
      <c r="G262" s="163">
        <f t="shared" si="64"/>
        <v>0</v>
      </c>
      <c r="H262" s="163">
        <f t="shared" si="64"/>
        <v>0</v>
      </c>
      <c r="I262" s="163">
        <f t="shared" si="64"/>
        <v>0</v>
      </c>
      <c r="J262" s="163">
        <f t="shared" si="64"/>
        <v>0</v>
      </c>
      <c r="K262" s="163">
        <f t="shared" si="64"/>
        <v>0</v>
      </c>
      <c r="L262" s="163">
        <f t="shared" si="64"/>
        <v>0</v>
      </c>
      <c r="M262" s="163">
        <f t="shared" si="64"/>
        <v>0</v>
      </c>
      <c r="N262" s="163">
        <f t="shared" si="64"/>
        <v>0</v>
      </c>
      <c r="O262" s="163">
        <f t="shared" si="64"/>
        <v>0</v>
      </c>
      <c r="P262" s="163">
        <f t="shared" si="64"/>
        <v>0</v>
      </c>
      <c r="Q262" s="163">
        <f t="shared" si="64"/>
        <v>0</v>
      </c>
      <c r="R262" s="163">
        <f t="shared" si="64"/>
        <v>0</v>
      </c>
      <c r="S262" s="163">
        <f t="shared" si="63"/>
        <v>0</v>
      </c>
      <c r="T262" s="163">
        <f t="shared" si="63"/>
        <v>0</v>
      </c>
      <c r="U262" s="163">
        <f t="shared" si="63"/>
        <v>0</v>
      </c>
      <c r="V262" s="163">
        <f t="shared" si="63"/>
        <v>0</v>
      </c>
      <c r="W262" s="163">
        <f t="shared" si="63"/>
        <v>0</v>
      </c>
      <c r="X262" s="163">
        <f t="shared" si="63"/>
        <v>0</v>
      </c>
      <c r="Y262" s="163">
        <f t="shared" si="63"/>
        <v>0</v>
      </c>
      <c r="Z262" s="163">
        <f t="shared" si="63"/>
        <v>0</v>
      </c>
      <c r="AA262" s="163">
        <f t="shared" si="63"/>
        <v>0</v>
      </c>
      <c r="AB262" s="163">
        <f t="shared" si="63"/>
        <v>0</v>
      </c>
      <c r="AC262" s="163">
        <f t="shared" si="63"/>
        <v>0</v>
      </c>
      <c r="AD262" s="163">
        <f t="shared" si="63"/>
        <v>0</v>
      </c>
      <c r="AE262" s="163">
        <f t="shared" si="63"/>
        <v>0</v>
      </c>
      <c r="AF262" s="176">
        <f t="shared" si="63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64"/>
        <v>0</v>
      </c>
      <c r="D263" s="163">
        <f t="shared" si="64"/>
        <v>0</v>
      </c>
      <c r="E263" s="163">
        <f t="shared" si="64"/>
        <v>0</v>
      </c>
      <c r="F263" s="163">
        <f t="shared" si="64"/>
        <v>0</v>
      </c>
      <c r="G263" s="163">
        <f t="shared" si="64"/>
        <v>0</v>
      </c>
      <c r="H263" s="163">
        <f t="shared" si="64"/>
        <v>0</v>
      </c>
      <c r="I263" s="163">
        <f t="shared" si="64"/>
        <v>0</v>
      </c>
      <c r="J263" s="163">
        <f t="shared" si="64"/>
        <v>0</v>
      </c>
      <c r="K263" s="163">
        <f t="shared" si="64"/>
        <v>0</v>
      </c>
      <c r="L263" s="163">
        <f t="shared" si="64"/>
        <v>0</v>
      </c>
      <c r="M263" s="163">
        <f t="shared" si="64"/>
        <v>0</v>
      </c>
      <c r="N263" s="163">
        <f t="shared" si="64"/>
        <v>0</v>
      </c>
      <c r="O263" s="163">
        <f t="shared" si="64"/>
        <v>0</v>
      </c>
      <c r="P263" s="163">
        <f t="shared" si="64"/>
        <v>0</v>
      </c>
      <c r="Q263" s="163">
        <f t="shared" si="64"/>
        <v>0</v>
      </c>
      <c r="R263" s="163">
        <f t="shared" si="64"/>
        <v>0</v>
      </c>
      <c r="S263" s="163">
        <f t="shared" si="63"/>
        <v>0</v>
      </c>
      <c r="T263" s="163">
        <f t="shared" si="63"/>
        <v>0</v>
      </c>
      <c r="U263" s="163">
        <f t="shared" si="63"/>
        <v>0</v>
      </c>
      <c r="V263" s="163">
        <f t="shared" si="63"/>
        <v>0</v>
      </c>
      <c r="W263" s="163">
        <f t="shared" si="63"/>
        <v>0</v>
      </c>
      <c r="X263" s="163">
        <f t="shared" si="63"/>
        <v>0</v>
      </c>
      <c r="Y263" s="163">
        <f t="shared" si="63"/>
        <v>0</v>
      </c>
      <c r="Z263" s="163">
        <f t="shared" si="63"/>
        <v>0</v>
      </c>
      <c r="AA263" s="163">
        <f t="shared" si="63"/>
        <v>0</v>
      </c>
      <c r="AB263" s="163">
        <f t="shared" si="63"/>
        <v>0</v>
      </c>
      <c r="AC263" s="163">
        <f t="shared" si="63"/>
        <v>0</v>
      </c>
      <c r="AD263" s="163">
        <f t="shared" si="63"/>
        <v>0</v>
      </c>
      <c r="AE263" s="163">
        <f t="shared" si="63"/>
        <v>0</v>
      </c>
      <c r="AF263" s="176">
        <f t="shared" si="63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64"/>
        <v>0</v>
      </c>
      <c r="D264" s="163">
        <f t="shared" si="64"/>
        <v>0</v>
      </c>
      <c r="E264" s="163">
        <f t="shared" si="64"/>
        <v>0</v>
      </c>
      <c r="F264" s="163">
        <f t="shared" si="64"/>
        <v>0</v>
      </c>
      <c r="G264" s="163">
        <f t="shared" si="64"/>
        <v>0</v>
      </c>
      <c r="H264" s="163">
        <f t="shared" si="64"/>
        <v>0</v>
      </c>
      <c r="I264" s="163">
        <f t="shared" si="64"/>
        <v>0</v>
      </c>
      <c r="J264" s="163">
        <f t="shared" si="64"/>
        <v>0</v>
      </c>
      <c r="K264" s="163">
        <f t="shared" si="64"/>
        <v>0</v>
      </c>
      <c r="L264" s="163">
        <f t="shared" si="64"/>
        <v>0</v>
      </c>
      <c r="M264" s="163">
        <f t="shared" si="64"/>
        <v>0</v>
      </c>
      <c r="N264" s="163">
        <f t="shared" si="64"/>
        <v>0</v>
      </c>
      <c r="O264" s="163">
        <f t="shared" si="64"/>
        <v>0</v>
      </c>
      <c r="P264" s="163">
        <f t="shared" si="64"/>
        <v>0</v>
      </c>
      <c r="Q264" s="163">
        <f t="shared" si="64"/>
        <v>0</v>
      </c>
      <c r="R264" s="163">
        <f t="shared" si="64"/>
        <v>0</v>
      </c>
      <c r="S264" s="163">
        <f t="shared" ref="S264:AF273" si="65">R264</f>
        <v>0</v>
      </c>
      <c r="T264" s="163">
        <f t="shared" si="65"/>
        <v>0</v>
      </c>
      <c r="U264" s="163">
        <f t="shared" si="65"/>
        <v>0</v>
      </c>
      <c r="V264" s="163">
        <f t="shared" si="65"/>
        <v>0</v>
      </c>
      <c r="W264" s="163">
        <f t="shared" si="65"/>
        <v>0</v>
      </c>
      <c r="X264" s="163">
        <f t="shared" si="65"/>
        <v>0</v>
      </c>
      <c r="Y264" s="163">
        <f t="shared" si="65"/>
        <v>0</v>
      </c>
      <c r="Z264" s="163">
        <f t="shared" si="65"/>
        <v>0</v>
      </c>
      <c r="AA264" s="163">
        <f t="shared" si="65"/>
        <v>0</v>
      </c>
      <c r="AB264" s="163">
        <f t="shared" si="65"/>
        <v>0</v>
      </c>
      <c r="AC264" s="163">
        <f t="shared" si="65"/>
        <v>0</v>
      </c>
      <c r="AD264" s="163">
        <f t="shared" si="65"/>
        <v>0</v>
      </c>
      <c r="AE264" s="163">
        <f t="shared" si="65"/>
        <v>0</v>
      </c>
      <c r="AF264" s="176">
        <f t="shared" si="65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R273" si="66">B265</f>
        <v>0</v>
      </c>
      <c r="D265" s="163">
        <f t="shared" si="66"/>
        <v>0</v>
      </c>
      <c r="E265" s="163">
        <f t="shared" si="66"/>
        <v>0</v>
      </c>
      <c r="F265" s="163">
        <f t="shared" si="66"/>
        <v>0</v>
      </c>
      <c r="G265" s="163">
        <f t="shared" si="66"/>
        <v>0</v>
      </c>
      <c r="H265" s="163">
        <f t="shared" si="66"/>
        <v>0</v>
      </c>
      <c r="I265" s="163">
        <f t="shared" si="66"/>
        <v>0</v>
      </c>
      <c r="J265" s="163">
        <f t="shared" si="66"/>
        <v>0</v>
      </c>
      <c r="K265" s="163">
        <f t="shared" si="66"/>
        <v>0</v>
      </c>
      <c r="L265" s="163">
        <f t="shared" si="66"/>
        <v>0</v>
      </c>
      <c r="M265" s="163">
        <f t="shared" si="66"/>
        <v>0</v>
      </c>
      <c r="N265" s="163">
        <f t="shared" si="66"/>
        <v>0</v>
      </c>
      <c r="O265" s="163">
        <f t="shared" si="66"/>
        <v>0</v>
      </c>
      <c r="P265" s="163">
        <f t="shared" si="66"/>
        <v>0</v>
      </c>
      <c r="Q265" s="163">
        <f t="shared" si="66"/>
        <v>0</v>
      </c>
      <c r="R265" s="163">
        <f t="shared" si="66"/>
        <v>0</v>
      </c>
      <c r="S265" s="163">
        <f t="shared" si="65"/>
        <v>0</v>
      </c>
      <c r="T265" s="163">
        <f t="shared" si="65"/>
        <v>0</v>
      </c>
      <c r="U265" s="163">
        <f t="shared" si="65"/>
        <v>0</v>
      </c>
      <c r="V265" s="163">
        <f t="shared" si="65"/>
        <v>0</v>
      </c>
      <c r="W265" s="163">
        <f t="shared" si="65"/>
        <v>0</v>
      </c>
      <c r="X265" s="163">
        <f t="shared" si="65"/>
        <v>0</v>
      </c>
      <c r="Y265" s="163">
        <f t="shared" si="65"/>
        <v>0</v>
      </c>
      <c r="Z265" s="163">
        <f t="shared" si="65"/>
        <v>0</v>
      </c>
      <c r="AA265" s="163">
        <f t="shared" si="65"/>
        <v>0</v>
      </c>
      <c r="AB265" s="163">
        <f t="shared" si="65"/>
        <v>0</v>
      </c>
      <c r="AC265" s="163">
        <f t="shared" si="65"/>
        <v>0</v>
      </c>
      <c r="AD265" s="163">
        <f t="shared" si="65"/>
        <v>0</v>
      </c>
      <c r="AE265" s="163">
        <f t="shared" si="65"/>
        <v>0</v>
      </c>
      <c r="AF265" s="176">
        <f t="shared" si="65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66"/>
        <v>0</v>
      </c>
      <c r="D266" s="163">
        <f t="shared" si="66"/>
        <v>0</v>
      </c>
      <c r="E266" s="163">
        <f t="shared" si="66"/>
        <v>0</v>
      </c>
      <c r="F266" s="163">
        <f t="shared" si="66"/>
        <v>0</v>
      </c>
      <c r="G266" s="163">
        <f t="shared" si="66"/>
        <v>0</v>
      </c>
      <c r="H266" s="163">
        <f t="shared" si="66"/>
        <v>0</v>
      </c>
      <c r="I266" s="163">
        <f t="shared" si="66"/>
        <v>0</v>
      </c>
      <c r="J266" s="163">
        <f t="shared" si="66"/>
        <v>0</v>
      </c>
      <c r="K266" s="163">
        <f t="shared" si="66"/>
        <v>0</v>
      </c>
      <c r="L266" s="163">
        <f t="shared" si="66"/>
        <v>0</v>
      </c>
      <c r="M266" s="163">
        <f t="shared" si="66"/>
        <v>0</v>
      </c>
      <c r="N266" s="163">
        <f t="shared" si="66"/>
        <v>0</v>
      </c>
      <c r="O266" s="163">
        <f t="shared" si="66"/>
        <v>0</v>
      </c>
      <c r="P266" s="163">
        <f t="shared" si="66"/>
        <v>0</v>
      </c>
      <c r="Q266" s="163">
        <f t="shared" si="66"/>
        <v>0</v>
      </c>
      <c r="R266" s="163">
        <f t="shared" si="66"/>
        <v>0</v>
      </c>
      <c r="S266" s="163">
        <f t="shared" si="65"/>
        <v>0</v>
      </c>
      <c r="T266" s="163">
        <f t="shared" si="65"/>
        <v>0</v>
      </c>
      <c r="U266" s="163">
        <f t="shared" si="65"/>
        <v>0</v>
      </c>
      <c r="V266" s="163">
        <f t="shared" si="65"/>
        <v>0</v>
      </c>
      <c r="W266" s="163">
        <f t="shared" si="65"/>
        <v>0</v>
      </c>
      <c r="X266" s="163">
        <f t="shared" si="65"/>
        <v>0</v>
      </c>
      <c r="Y266" s="163">
        <f t="shared" si="65"/>
        <v>0</v>
      </c>
      <c r="Z266" s="163">
        <f t="shared" si="65"/>
        <v>0</v>
      </c>
      <c r="AA266" s="163">
        <f t="shared" si="65"/>
        <v>0</v>
      </c>
      <c r="AB266" s="163">
        <f t="shared" si="65"/>
        <v>0</v>
      </c>
      <c r="AC266" s="163">
        <f t="shared" si="65"/>
        <v>0</v>
      </c>
      <c r="AD266" s="163">
        <f t="shared" si="65"/>
        <v>0</v>
      </c>
      <c r="AE266" s="163">
        <f t="shared" si="65"/>
        <v>0</v>
      </c>
      <c r="AF266" s="176">
        <f t="shared" si="65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66"/>
        <v>0</v>
      </c>
      <c r="D267" s="163">
        <f t="shared" si="66"/>
        <v>0</v>
      </c>
      <c r="E267" s="163">
        <f t="shared" si="66"/>
        <v>0</v>
      </c>
      <c r="F267" s="163">
        <f t="shared" si="66"/>
        <v>0</v>
      </c>
      <c r="G267" s="163">
        <f t="shared" si="66"/>
        <v>0</v>
      </c>
      <c r="H267" s="163">
        <f t="shared" si="66"/>
        <v>0</v>
      </c>
      <c r="I267" s="163">
        <f t="shared" si="66"/>
        <v>0</v>
      </c>
      <c r="J267" s="163">
        <f t="shared" si="66"/>
        <v>0</v>
      </c>
      <c r="K267" s="163">
        <f t="shared" si="66"/>
        <v>0</v>
      </c>
      <c r="L267" s="163">
        <f t="shared" si="66"/>
        <v>0</v>
      </c>
      <c r="M267" s="163">
        <f t="shared" si="66"/>
        <v>0</v>
      </c>
      <c r="N267" s="163">
        <f t="shared" si="66"/>
        <v>0</v>
      </c>
      <c r="O267" s="163">
        <f t="shared" si="66"/>
        <v>0</v>
      </c>
      <c r="P267" s="163">
        <f t="shared" si="66"/>
        <v>0</v>
      </c>
      <c r="Q267" s="163">
        <f t="shared" si="66"/>
        <v>0</v>
      </c>
      <c r="R267" s="163">
        <f t="shared" si="66"/>
        <v>0</v>
      </c>
      <c r="S267" s="163">
        <f t="shared" si="65"/>
        <v>0</v>
      </c>
      <c r="T267" s="163">
        <f t="shared" si="65"/>
        <v>0</v>
      </c>
      <c r="U267" s="163">
        <f t="shared" si="65"/>
        <v>0</v>
      </c>
      <c r="V267" s="163">
        <f t="shared" si="65"/>
        <v>0</v>
      </c>
      <c r="W267" s="163">
        <f t="shared" si="65"/>
        <v>0</v>
      </c>
      <c r="X267" s="163">
        <f t="shared" si="65"/>
        <v>0</v>
      </c>
      <c r="Y267" s="163">
        <f t="shared" si="65"/>
        <v>0</v>
      </c>
      <c r="Z267" s="163">
        <f t="shared" si="65"/>
        <v>0</v>
      </c>
      <c r="AA267" s="163">
        <f t="shared" si="65"/>
        <v>0</v>
      </c>
      <c r="AB267" s="163">
        <f t="shared" si="65"/>
        <v>0</v>
      </c>
      <c r="AC267" s="163">
        <f t="shared" si="65"/>
        <v>0</v>
      </c>
      <c r="AD267" s="163">
        <f t="shared" si="65"/>
        <v>0</v>
      </c>
      <c r="AE267" s="163">
        <f t="shared" si="65"/>
        <v>0</v>
      </c>
      <c r="AF267" s="176">
        <f t="shared" si="65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66"/>
        <v>0</v>
      </c>
      <c r="D268" s="163">
        <f t="shared" si="66"/>
        <v>0</v>
      </c>
      <c r="E268" s="163">
        <f t="shared" si="66"/>
        <v>0</v>
      </c>
      <c r="F268" s="163">
        <f t="shared" si="66"/>
        <v>0</v>
      </c>
      <c r="G268" s="163">
        <f t="shared" si="66"/>
        <v>0</v>
      </c>
      <c r="H268" s="163">
        <f t="shared" si="66"/>
        <v>0</v>
      </c>
      <c r="I268" s="163">
        <f t="shared" si="66"/>
        <v>0</v>
      </c>
      <c r="J268" s="163">
        <f t="shared" si="66"/>
        <v>0</v>
      </c>
      <c r="K268" s="163">
        <f t="shared" si="66"/>
        <v>0</v>
      </c>
      <c r="L268" s="163">
        <f t="shared" si="66"/>
        <v>0</v>
      </c>
      <c r="M268" s="163">
        <f t="shared" si="66"/>
        <v>0</v>
      </c>
      <c r="N268" s="163">
        <f t="shared" si="66"/>
        <v>0</v>
      </c>
      <c r="O268" s="163">
        <f t="shared" si="66"/>
        <v>0</v>
      </c>
      <c r="P268" s="163">
        <f t="shared" si="66"/>
        <v>0</v>
      </c>
      <c r="Q268" s="163">
        <f t="shared" si="66"/>
        <v>0</v>
      </c>
      <c r="R268" s="163">
        <f t="shared" si="66"/>
        <v>0</v>
      </c>
      <c r="S268" s="163">
        <f t="shared" si="65"/>
        <v>0</v>
      </c>
      <c r="T268" s="163">
        <f t="shared" si="65"/>
        <v>0</v>
      </c>
      <c r="U268" s="163">
        <f t="shared" si="65"/>
        <v>0</v>
      </c>
      <c r="V268" s="163">
        <f t="shared" si="65"/>
        <v>0</v>
      </c>
      <c r="W268" s="163">
        <f t="shared" si="65"/>
        <v>0</v>
      </c>
      <c r="X268" s="163">
        <f t="shared" si="65"/>
        <v>0</v>
      </c>
      <c r="Y268" s="163">
        <f t="shared" si="65"/>
        <v>0</v>
      </c>
      <c r="Z268" s="163">
        <f t="shared" si="65"/>
        <v>0</v>
      </c>
      <c r="AA268" s="163">
        <f t="shared" si="65"/>
        <v>0</v>
      </c>
      <c r="AB268" s="163">
        <f t="shared" si="65"/>
        <v>0</v>
      </c>
      <c r="AC268" s="163">
        <f t="shared" si="65"/>
        <v>0</v>
      </c>
      <c r="AD268" s="163">
        <f t="shared" si="65"/>
        <v>0</v>
      </c>
      <c r="AE268" s="163">
        <f t="shared" si="65"/>
        <v>0</v>
      </c>
      <c r="AF268" s="176">
        <f t="shared" si="65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66"/>
        <v>0</v>
      </c>
      <c r="D269" s="163">
        <f t="shared" si="66"/>
        <v>0</v>
      </c>
      <c r="E269" s="163">
        <f t="shared" si="66"/>
        <v>0</v>
      </c>
      <c r="F269" s="163">
        <f t="shared" si="66"/>
        <v>0</v>
      </c>
      <c r="G269" s="163">
        <f t="shared" si="66"/>
        <v>0</v>
      </c>
      <c r="H269" s="163">
        <f t="shared" si="66"/>
        <v>0</v>
      </c>
      <c r="I269" s="163">
        <f t="shared" si="66"/>
        <v>0</v>
      </c>
      <c r="J269" s="163">
        <f t="shared" si="66"/>
        <v>0</v>
      </c>
      <c r="K269" s="163">
        <f t="shared" si="66"/>
        <v>0</v>
      </c>
      <c r="L269" s="163">
        <f t="shared" si="66"/>
        <v>0</v>
      </c>
      <c r="M269" s="163">
        <f t="shared" si="66"/>
        <v>0</v>
      </c>
      <c r="N269" s="163">
        <f t="shared" si="66"/>
        <v>0</v>
      </c>
      <c r="O269" s="163">
        <f t="shared" si="66"/>
        <v>0</v>
      </c>
      <c r="P269" s="163">
        <f t="shared" si="66"/>
        <v>0</v>
      </c>
      <c r="Q269" s="163">
        <f t="shared" si="66"/>
        <v>0</v>
      </c>
      <c r="R269" s="163">
        <f t="shared" si="66"/>
        <v>0</v>
      </c>
      <c r="S269" s="163">
        <f t="shared" si="65"/>
        <v>0</v>
      </c>
      <c r="T269" s="163">
        <f t="shared" si="65"/>
        <v>0</v>
      </c>
      <c r="U269" s="163">
        <f t="shared" si="65"/>
        <v>0</v>
      </c>
      <c r="V269" s="163">
        <f t="shared" si="65"/>
        <v>0</v>
      </c>
      <c r="W269" s="163">
        <f t="shared" si="65"/>
        <v>0</v>
      </c>
      <c r="X269" s="163">
        <f t="shared" si="65"/>
        <v>0</v>
      </c>
      <c r="Y269" s="163">
        <f t="shared" si="65"/>
        <v>0</v>
      </c>
      <c r="Z269" s="163">
        <f t="shared" si="65"/>
        <v>0</v>
      </c>
      <c r="AA269" s="163">
        <f t="shared" si="65"/>
        <v>0</v>
      </c>
      <c r="AB269" s="163">
        <f t="shared" si="65"/>
        <v>0</v>
      </c>
      <c r="AC269" s="163">
        <f t="shared" si="65"/>
        <v>0</v>
      </c>
      <c r="AD269" s="163">
        <f t="shared" si="65"/>
        <v>0</v>
      </c>
      <c r="AE269" s="163">
        <f t="shared" si="65"/>
        <v>0</v>
      </c>
      <c r="AF269" s="176">
        <f t="shared" si="65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66"/>
        <v>0</v>
      </c>
      <c r="D270" s="163">
        <f t="shared" si="66"/>
        <v>0</v>
      </c>
      <c r="E270" s="163">
        <f t="shared" si="66"/>
        <v>0</v>
      </c>
      <c r="F270" s="163">
        <f t="shared" si="66"/>
        <v>0</v>
      </c>
      <c r="G270" s="163">
        <f t="shared" si="66"/>
        <v>0</v>
      </c>
      <c r="H270" s="163">
        <f t="shared" si="66"/>
        <v>0</v>
      </c>
      <c r="I270" s="163">
        <f t="shared" si="66"/>
        <v>0</v>
      </c>
      <c r="J270" s="163">
        <f t="shared" si="66"/>
        <v>0</v>
      </c>
      <c r="K270" s="163">
        <f t="shared" si="66"/>
        <v>0</v>
      </c>
      <c r="L270" s="163">
        <f t="shared" si="66"/>
        <v>0</v>
      </c>
      <c r="M270" s="163">
        <f t="shared" si="66"/>
        <v>0</v>
      </c>
      <c r="N270" s="163">
        <f t="shared" si="66"/>
        <v>0</v>
      </c>
      <c r="O270" s="163">
        <f t="shared" si="66"/>
        <v>0</v>
      </c>
      <c r="P270" s="163">
        <f t="shared" si="66"/>
        <v>0</v>
      </c>
      <c r="Q270" s="163">
        <f t="shared" si="66"/>
        <v>0</v>
      </c>
      <c r="R270" s="163">
        <f t="shared" si="66"/>
        <v>0</v>
      </c>
      <c r="S270" s="163">
        <f t="shared" si="65"/>
        <v>0</v>
      </c>
      <c r="T270" s="163">
        <f t="shared" si="65"/>
        <v>0</v>
      </c>
      <c r="U270" s="163">
        <f t="shared" si="65"/>
        <v>0</v>
      </c>
      <c r="V270" s="163">
        <f t="shared" si="65"/>
        <v>0</v>
      </c>
      <c r="W270" s="163">
        <f t="shared" si="65"/>
        <v>0</v>
      </c>
      <c r="X270" s="163">
        <f t="shared" si="65"/>
        <v>0</v>
      </c>
      <c r="Y270" s="163">
        <f t="shared" si="65"/>
        <v>0</v>
      </c>
      <c r="Z270" s="163">
        <f t="shared" si="65"/>
        <v>0</v>
      </c>
      <c r="AA270" s="163">
        <f t="shared" si="65"/>
        <v>0</v>
      </c>
      <c r="AB270" s="163">
        <f t="shared" si="65"/>
        <v>0</v>
      </c>
      <c r="AC270" s="163">
        <f t="shared" si="65"/>
        <v>0</v>
      </c>
      <c r="AD270" s="163">
        <f t="shared" si="65"/>
        <v>0</v>
      </c>
      <c r="AE270" s="163">
        <f t="shared" si="65"/>
        <v>0</v>
      </c>
      <c r="AF270" s="176">
        <f t="shared" si="65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66"/>
        <v>0</v>
      </c>
      <c r="D271" s="163">
        <f t="shared" si="66"/>
        <v>0</v>
      </c>
      <c r="E271" s="163">
        <f t="shared" si="66"/>
        <v>0</v>
      </c>
      <c r="F271" s="163">
        <f t="shared" si="66"/>
        <v>0</v>
      </c>
      <c r="G271" s="163">
        <f t="shared" si="66"/>
        <v>0</v>
      </c>
      <c r="H271" s="163">
        <f t="shared" si="66"/>
        <v>0</v>
      </c>
      <c r="I271" s="163">
        <f t="shared" si="66"/>
        <v>0</v>
      </c>
      <c r="J271" s="163">
        <f t="shared" si="66"/>
        <v>0</v>
      </c>
      <c r="K271" s="163">
        <f t="shared" si="66"/>
        <v>0</v>
      </c>
      <c r="L271" s="163">
        <f t="shared" si="66"/>
        <v>0</v>
      </c>
      <c r="M271" s="163">
        <f t="shared" si="66"/>
        <v>0</v>
      </c>
      <c r="N271" s="163">
        <f t="shared" si="66"/>
        <v>0</v>
      </c>
      <c r="O271" s="163">
        <f t="shared" si="66"/>
        <v>0</v>
      </c>
      <c r="P271" s="163">
        <f t="shared" si="66"/>
        <v>0</v>
      </c>
      <c r="Q271" s="163">
        <f t="shared" si="66"/>
        <v>0</v>
      </c>
      <c r="R271" s="163">
        <f t="shared" si="66"/>
        <v>0</v>
      </c>
      <c r="S271" s="163">
        <f t="shared" si="65"/>
        <v>0</v>
      </c>
      <c r="T271" s="163">
        <f t="shared" si="65"/>
        <v>0</v>
      </c>
      <c r="U271" s="163">
        <f t="shared" si="65"/>
        <v>0</v>
      </c>
      <c r="V271" s="163">
        <f t="shared" si="65"/>
        <v>0</v>
      </c>
      <c r="W271" s="163">
        <f t="shared" si="65"/>
        <v>0</v>
      </c>
      <c r="X271" s="163">
        <f t="shared" si="65"/>
        <v>0</v>
      </c>
      <c r="Y271" s="163">
        <f t="shared" si="65"/>
        <v>0</v>
      </c>
      <c r="Z271" s="163">
        <f t="shared" si="65"/>
        <v>0</v>
      </c>
      <c r="AA271" s="163">
        <f t="shared" si="65"/>
        <v>0</v>
      </c>
      <c r="AB271" s="163">
        <f t="shared" si="65"/>
        <v>0</v>
      </c>
      <c r="AC271" s="163">
        <f t="shared" si="65"/>
        <v>0</v>
      </c>
      <c r="AD271" s="163">
        <f t="shared" si="65"/>
        <v>0</v>
      </c>
      <c r="AE271" s="163">
        <f t="shared" si="65"/>
        <v>0</v>
      </c>
      <c r="AF271" s="176">
        <f t="shared" si="65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66"/>
        <v>0</v>
      </c>
      <c r="D272" s="163">
        <f t="shared" si="66"/>
        <v>0</v>
      </c>
      <c r="E272" s="163">
        <f t="shared" si="66"/>
        <v>0</v>
      </c>
      <c r="F272" s="163">
        <f t="shared" si="66"/>
        <v>0</v>
      </c>
      <c r="G272" s="163">
        <f t="shared" si="66"/>
        <v>0</v>
      </c>
      <c r="H272" s="163">
        <f t="shared" si="66"/>
        <v>0</v>
      </c>
      <c r="I272" s="163">
        <f t="shared" si="66"/>
        <v>0</v>
      </c>
      <c r="J272" s="163">
        <f t="shared" si="66"/>
        <v>0</v>
      </c>
      <c r="K272" s="163">
        <f t="shared" si="66"/>
        <v>0</v>
      </c>
      <c r="L272" s="163">
        <f t="shared" si="66"/>
        <v>0</v>
      </c>
      <c r="M272" s="163">
        <f t="shared" si="66"/>
        <v>0</v>
      </c>
      <c r="N272" s="163">
        <f t="shared" si="66"/>
        <v>0</v>
      </c>
      <c r="O272" s="163">
        <f t="shared" si="66"/>
        <v>0</v>
      </c>
      <c r="P272" s="163">
        <f t="shared" si="66"/>
        <v>0</v>
      </c>
      <c r="Q272" s="163">
        <f t="shared" si="66"/>
        <v>0</v>
      </c>
      <c r="R272" s="163">
        <f t="shared" si="66"/>
        <v>0</v>
      </c>
      <c r="S272" s="163">
        <f t="shared" si="65"/>
        <v>0</v>
      </c>
      <c r="T272" s="163">
        <f t="shared" si="65"/>
        <v>0</v>
      </c>
      <c r="U272" s="163">
        <f t="shared" si="65"/>
        <v>0</v>
      </c>
      <c r="V272" s="163">
        <f t="shared" si="65"/>
        <v>0</v>
      </c>
      <c r="W272" s="163">
        <f t="shared" si="65"/>
        <v>0</v>
      </c>
      <c r="X272" s="163">
        <f t="shared" si="65"/>
        <v>0</v>
      </c>
      <c r="Y272" s="163">
        <f t="shared" si="65"/>
        <v>0</v>
      </c>
      <c r="Z272" s="163">
        <f t="shared" si="65"/>
        <v>0</v>
      </c>
      <c r="AA272" s="163">
        <f t="shared" si="65"/>
        <v>0</v>
      </c>
      <c r="AB272" s="163">
        <f t="shared" si="65"/>
        <v>0</v>
      </c>
      <c r="AC272" s="163">
        <f t="shared" si="65"/>
        <v>0</v>
      </c>
      <c r="AD272" s="163">
        <f t="shared" si="65"/>
        <v>0</v>
      </c>
      <c r="AE272" s="163">
        <f t="shared" si="65"/>
        <v>0</v>
      </c>
      <c r="AF272" s="176">
        <f t="shared" si="65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66"/>
        <v>0</v>
      </c>
      <c r="D273" s="179">
        <f t="shared" si="66"/>
        <v>0</v>
      </c>
      <c r="E273" s="179">
        <f t="shared" si="66"/>
        <v>0</v>
      </c>
      <c r="F273" s="179">
        <f t="shared" si="66"/>
        <v>0</v>
      </c>
      <c r="G273" s="179">
        <f t="shared" si="66"/>
        <v>0</v>
      </c>
      <c r="H273" s="179">
        <f t="shared" si="66"/>
        <v>0</v>
      </c>
      <c r="I273" s="179">
        <f t="shared" si="66"/>
        <v>0</v>
      </c>
      <c r="J273" s="179">
        <f t="shared" si="66"/>
        <v>0</v>
      </c>
      <c r="K273" s="179">
        <f t="shared" si="66"/>
        <v>0</v>
      </c>
      <c r="L273" s="179">
        <f t="shared" si="66"/>
        <v>0</v>
      </c>
      <c r="M273" s="179">
        <f t="shared" si="66"/>
        <v>0</v>
      </c>
      <c r="N273" s="179">
        <f t="shared" si="66"/>
        <v>0</v>
      </c>
      <c r="O273" s="179">
        <f t="shared" si="66"/>
        <v>0</v>
      </c>
      <c r="P273" s="179">
        <f t="shared" si="66"/>
        <v>0</v>
      </c>
      <c r="Q273" s="179">
        <f t="shared" si="66"/>
        <v>0</v>
      </c>
      <c r="R273" s="179">
        <f t="shared" si="66"/>
        <v>0</v>
      </c>
      <c r="S273" s="179">
        <f t="shared" si="65"/>
        <v>0</v>
      </c>
      <c r="T273" s="179">
        <f t="shared" si="65"/>
        <v>0</v>
      </c>
      <c r="U273" s="179">
        <f t="shared" si="65"/>
        <v>0</v>
      </c>
      <c r="V273" s="179">
        <f t="shared" si="65"/>
        <v>0</v>
      </c>
      <c r="W273" s="179">
        <f t="shared" si="65"/>
        <v>0</v>
      </c>
      <c r="X273" s="179">
        <f t="shared" si="65"/>
        <v>0</v>
      </c>
      <c r="Y273" s="179">
        <f t="shared" si="65"/>
        <v>0</v>
      </c>
      <c r="Z273" s="179">
        <f t="shared" si="65"/>
        <v>0</v>
      </c>
      <c r="AA273" s="179">
        <f t="shared" si="65"/>
        <v>0</v>
      </c>
      <c r="AB273" s="179">
        <f t="shared" si="65"/>
        <v>0</v>
      </c>
      <c r="AC273" s="179">
        <f t="shared" si="65"/>
        <v>0</v>
      </c>
      <c r="AD273" s="179">
        <f t="shared" si="65"/>
        <v>0</v>
      </c>
      <c r="AE273" s="179">
        <f t="shared" si="65"/>
        <v>0</v>
      </c>
      <c r="AF273" s="180">
        <f t="shared" si="65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67">SUM(B169:B273)</f>
        <v>0</v>
      </c>
      <c r="C274" s="182">
        <f t="shared" si="67"/>
        <v>0</v>
      </c>
      <c r="D274" s="182">
        <f t="shared" si="67"/>
        <v>0</v>
      </c>
      <c r="E274" s="182">
        <f t="shared" si="67"/>
        <v>0</v>
      </c>
      <c r="F274" s="182">
        <f t="shared" si="67"/>
        <v>0</v>
      </c>
      <c r="G274" s="182">
        <f t="shared" si="67"/>
        <v>0</v>
      </c>
      <c r="H274" s="182">
        <f t="shared" si="67"/>
        <v>0</v>
      </c>
      <c r="I274" s="182">
        <f t="shared" si="67"/>
        <v>0</v>
      </c>
      <c r="J274" s="182">
        <f t="shared" si="67"/>
        <v>0</v>
      </c>
      <c r="K274" s="182">
        <f t="shared" si="67"/>
        <v>0</v>
      </c>
      <c r="L274" s="182">
        <f t="shared" si="67"/>
        <v>0</v>
      </c>
      <c r="M274" s="182">
        <f t="shared" si="67"/>
        <v>0</v>
      </c>
      <c r="N274" s="182">
        <f t="shared" si="67"/>
        <v>0</v>
      </c>
      <c r="O274" s="182">
        <f t="shared" si="67"/>
        <v>0</v>
      </c>
      <c r="P274" s="182">
        <f t="shared" si="67"/>
        <v>0</v>
      </c>
      <c r="Q274" s="182">
        <f t="shared" si="67"/>
        <v>0</v>
      </c>
      <c r="R274" s="182">
        <f t="shared" si="67"/>
        <v>0</v>
      </c>
      <c r="S274" s="182">
        <f t="shared" si="67"/>
        <v>0</v>
      </c>
      <c r="T274" s="182">
        <f t="shared" si="67"/>
        <v>0</v>
      </c>
      <c r="U274" s="182">
        <f t="shared" si="67"/>
        <v>0</v>
      </c>
      <c r="V274" s="182">
        <f t="shared" si="67"/>
        <v>0</v>
      </c>
      <c r="W274" s="182">
        <f t="shared" si="67"/>
        <v>0</v>
      </c>
      <c r="X274" s="182">
        <f t="shared" si="67"/>
        <v>0</v>
      </c>
      <c r="Y274" s="182">
        <f t="shared" si="67"/>
        <v>0</v>
      </c>
      <c r="Z274" s="182">
        <f t="shared" si="67"/>
        <v>0</v>
      </c>
      <c r="AA274" s="182">
        <f t="shared" si="67"/>
        <v>0</v>
      </c>
      <c r="AB274" s="182">
        <f>SUM(AB169:AB273)</f>
        <v>0</v>
      </c>
      <c r="AC274" s="182">
        <f t="shared" si="67"/>
        <v>0</v>
      </c>
      <c r="AD274" s="182">
        <f t="shared" si="67"/>
        <v>0</v>
      </c>
      <c r="AE274" s="182">
        <f t="shared" si="67"/>
        <v>0</v>
      </c>
      <c r="AF274" s="183">
        <f t="shared" si="67"/>
        <v>0</v>
      </c>
      <c r="AG274" s="184">
        <f t="shared" si="6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016" priority="58">
      <formula>$AH11=0</formula>
    </cfRule>
  </conditionalFormatting>
  <conditionalFormatting sqref="A101:A102">
    <cfRule type="expression" dxfId="3015" priority="226">
      <formula>$AH106=0</formula>
    </cfRule>
  </conditionalFormatting>
  <conditionalFormatting sqref="A103:A107">
    <cfRule type="expression" dxfId="3014" priority="174">
      <formula>$AH102=0</formula>
    </cfRule>
  </conditionalFormatting>
  <conditionalFormatting sqref="A160:A167">
    <cfRule type="expression" dxfId="3013" priority="227">
      <formula>$AH267=0</formula>
    </cfRule>
  </conditionalFormatting>
  <conditionalFormatting sqref="A168:A275">
    <cfRule type="expression" dxfId="3012" priority="97">
      <formula>$AH168=0</formula>
    </cfRule>
  </conditionalFormatting>
  <conditionalFormatting sqref="B8">
    <cfRule type="expression" dxfId="3011" priority="222">
      <formula>AND(C$9&gt;=14/24,C$9&lt;20/24)</formula>
    </cfRule>
    <cfRule type="expression" dxfId="3010" priority="223">
      <formula>AND(C$9&gt;=8/24,C$9&lt;14/24)</formula>
    </cfRule>
    <cfRule type="expression" dxfId="3009" priority="224">
      <formula>C$9&lt;8/24</formula>
    </cfRule>
    <cfRule type="expression" dxfId="3008" priority="225">
      <formula>C$9&gt;=20/24</formula>
    </cfRule>
  </conditionalFormatting>
  <conditionalFormatting sqref="N85:S85 E103:AA115 B9:AF10 E117:AA125 E134:AA134 N87:S90 S86 F93:AA102 G126:AA133 C152:AF159 AB93:AF115 S11:AF13 N76:AF77 T85:AF90 AB117:AF134 G137:AF151">
    <cfRule type="expression" dxfId="3007" priority="139">
      <formula>B$9&gt;=20/24</formula>
    </cfRule>
  </conditionalFormatting>
  <conditionalFormatting sqref="B9:AF10 N85:S85 E103:AA115 E117:AA125 E134:AA134 N87:S90 S86 F93:AA102 G126:AA133 C152:AF159 AB93:AF115 S11:AF13 N76:AF77 T85:AF90 AB117:AF134 G137:AF151">
    <cfRule type="expression" dxfId="3006" priority="140">
      <formula>AND(B$9&gt;=14/24,B$9&lt;20/24)</formula>
    </cfRule>
    <cfRule type="expression" dxfId="3005" priority="141">
      <formula>AND(B$9&gt;=8/24,B$9&lt;14/24)</formula>
    </cfRule>
    <cfRule type="expression" dxfId="3004" priority="142">
      <formula>B$9&lt;8/24</formula>
    </cfRule>
  </conditionalFormatting>
  <conditionalFormatting sqref="S14:AF53">
    <cfRule type="expression" dxfId="3003" priority="82">
      <formula>S14&gt;$AG14*1</formula>
    </cfRule>
    <cfRule type="expression" dxfId="3002" priority="83">
      <formula>S$9&gt;=20/24</formula>
    </cfRule>
    <cfRule type="expression" dxfId="3001" priority="84">
      <formula>AND(S$9&gt;=14/24,S$9&lt;20/24)</formula>
    </cfRule>
    <cfRule type="expression" dxfId="3000" priority="85">
      <formula>AND(S$9&gt;=8/24,S$9&lt;14/24)</formula>
    </cfRule>
    <cfRule type="expression" dxfId="2999" priority="86">
      <formula>S$9&lt;8/24</formula>
    </cfRule>
  </conditionalFormatting>
  <conditionalFormatting sqref="S54:AF68">
    <cfRule type="expression" dxfId="2998" priority="75">
      <formula>S$9&lt;8/24</formula>
    </cfRule>
  </conditionalFormatting>
  <conditionalFormatting sqref="S54:AF70">
    <cfRule type="expression" dxfId="2997" priority="72">
      <formula>S$9&gt;=20/24</formula>
    </cfRule>
    <cfRule type="expression" dxfId="2996" priority="73">
      <formula>AND(S$9&gt;=14/24,S$9&lt;20/24)</formula>
    </cfRule>
    <cfRule type="expression" dxfId="2995" priority="74">
      <formula>AND(S$9&gt;=8/24,S$9&lt;14/24)</formula>
    </cfRule>
  </conditionalFormatting>
  <conditionalFormatting sqref="S63:AF65">
    <cfRule type="expression" dxfId="2994" priority="76">
      <formula>S63&gt;$AG63</formula>
    </cfRule>
  </conditionalFormatting>
  <conditionalFormatting sqref="S69:AF70">
    <cfRule type="expression" dxfId="2993" priority="147">
      <formula>S$9&lt;8/24</formula>
    </cfRule>
  </conditionalFormatting>
  <conditionalFormatting sqref="G72:W72 N73:W75 X72:AF75">
    <cfRule type="expression" dxfId="2992" priority="63">
      <formula>G72&gt;$AG72*1</formula>
    </cfRule>
  </conditionalFormatting>
  <conditionalFormatting sqref="N73:AF75">
    <cfRule type="expression" dxfId="2991" priority="64">
      <formula>N$9&gt;=20/24</formula>
    </cfRule>
    <cfRule type="expression" dxfId="2990" priority="65">
      <formula>AND(N$9&gt;=14/24,N$9&lt;20/24)</formula>
    </cfRule>
    <cfRule type="expression" dxfId="2989" priority="66">
      <formula>AND(N$9&gt;=8/24,N$9&lt;14/24)</formula>
    </cfRule>
    <cfRule type="expression" dxfId="2988" priority="67">
      <formula>N$9&lt;8/24</formula>
    </cfRule>
  </conditionalFormatting>
  <conditionalFormatting sqref="C161:AF167">
    <cfRule type="expression" dxfId="2987" priority="98">
      <formula>C$9&gt;=20/24</formula>
    </cfRule>
    <cfRule type="expression" dxfId="2986" priority="99">
      <formula>AND(C$9&gt;=14/24,C$9&lt;20/24)</formula>
    </cfRule>
    <cfRule type="expression" dxfId="2985" priority="100">
      <formula>AND(C$9&gt;=8/24,C$9&lt;14/24)</formula>
    </cfRule>
    <cfRule type="expression" dxfId="2984" priority="101">
      <formula>C$9&lt;8/24</formula>
    </cfRule>
  </conditionalFormatting>
  <conditionalFormatting sqref="C169:AF274">
    <cfRule type="expression" dxfId="2983" priority="59">
      <formula>C$9&gt;=20/24</formula>
    </cfRule>
    <cfRule type="expression" dxfId="2982" priority="60">
      <formula>AND(C$9&gt;=14/24,C$9&lt;20/24)</formula>
    </cfRule>
    <cfRule type="expression" dxfId="2981" priority="61">
      <formula>AND(C$9&gt;=8/24,C$9&lt;14/24)</formula>
    </cfRule>
    <cfRule type="expression" dxfId="2980" priority="62">
      <formula>C$9&lt;8/24</formula>
    </cfRule>
  </conditionalFormatting>
  <conditionalFormatting sqref="F78:S78 N76:S77 I80:I83 G79:I79 N79:S85 F96:AA96 J79:M83 N87:S90 S86 F91:S95 T76:AA95 AG78 AG96 F71:AG71 S11:AF13 S69:AF69 AB76:AF96">
    <cfRule type="expression" dxfId="2979" priority="138">
      <formula>F11&gt;$AG11*1</formula>
    </cfRule>
  </conditionalFormatting>
  <conditionalFormatting sqref="N83:O83 I80:I83 G79:I79 J79:M83">
    <cfRule type="expression" dxfId="2978" priority="148">
      <formula>G$9&gt;=20/24</formula>
    </cfRule>
    <cfRule type="expression" dxfId="2977" priority="149">
      <formula>AND(G$9&gt;=14/24,G$9&lt;20/24)</formula>
    </cfRule>
    <cfRule type="expression" dxfId="2976" priority="150">
      <formula>AND(G$9&gt;=8/24,G$9&lt;14/24)</formula>
    </cfRule>
    <cfRule type="expression" dxfId="2975" priority="151">
      <formula>G$9&lt;8/24</formula>
    </cfRule>
  </conditionalFormatting>
  <conditionalFormatting sqref="N84:O84">
    <cfRule type="expression" dxfId="2974" priority="143">
      <formula>N$9&gt;=20/24</formula>
    </cfRule>
    <cfRule type="expression" dxfId="2973" priority="144">
      <formula>AND(N$9&gt;=14/24,N$9&lt;20/24)</formula>
    </cfRule>
    <cfRule type="expression" dxfId="2972" priority="145">
      <formula>AND(N$9&gt;=8/24,N$9&lt;14/24)</formula>
    </cfRule>
    <cfRule type="expression" dxfId="2971" priority="146">
      <formula>N$9&lt;8/24</formula>
    </cfRule>
  </conditionalFormatting>
  <conditionalFormatting sqref="F78:AA78 N76:AA77 G72:AF72 AB76:AF78">
    <cfRule type="expression" dxfId="2970" priority="158">
      <formula>F$9&gt;=20/24</formula>
    </cfRule>
    <cfRule type="expression" dxfId="2969" priority="159">
      <formula>AND(F$9&gt;=14/24,F$9&lt;20/24)</formula>
    </cfRule>
    <cfRule type="expression" dxfId="2968" priority="160">
      <formula>AND(F$9&gt;=8/24,F$9&lt;14/24)</formula>
    </cfRule>
    <cfRule type="expression" dxfId="2967" priority="161">
      <formula>F$9&lt;8/24</formula>
    </cfRule>
  </conditionalFormatting>
  <conditionalFormatting sqref="N73:AF75">
    <cfRule type="expression" dxfId="2966" priority="68">
      <formula>N$9&gt;=20/24</formula>
    </cfRule>
    <cfRule type="expression" dxfId="2965" priority="69">
      <formula>AND(N$9&gt;=14/24,N$9&lt;20/24)</formula>
    </cfRule>
    <cfRule type="expression" dxfId="2964" priority="70">
      <formula>AND(N$9&gt;=8/24,N$9&lt;14/24)</formula>
    </cfRule>
    <cfRule type="expression" dxfId="2963" priority="71">
      <formula>N$9&lt;8/24</formula>
    </cfRule>
  </conditionalFormatting>
  <conditionalFormatting sqref="G79:H79 I79:O81">
    <cfRule type="expression" dxfId="2962" priority="166">
      <formula>G$9&gt;=20/24</formula>
    </cfRule>
    <cfRule type="expression" dxfId="2961" priority="167">
      <formula>AND(G$9&gt;=14/24,G$9&lt;20/24)</formula>
    </cfRule>
    <cfRule type="expression" dxfId="2960" priority="168">
      <formula>AND(G$9&gt;=8/24,G$9&lt;14/24)</formula>
    </cfRule>
    <cfRule type="expression" dxfId="2959" priority="169">
      <formula>G$9&lt;8/24</formula>
    </cfRule>
  </conditionalFormatting>
  <conditionalFormatting sqref="N84:AF84">
    <cfRule type="expression" dxfId="2958" priority="162">
      <formula>N$9&gt;=20/24</formula>
    </cfRule>
    <cfRule type="expression" dxfId="2957" priority="163">
      <formula>AND(N$9&gt;=14/24,N$9&lt;20/24)</formula>
    </cfRule>
    <cfRule type="expression" dxfId="2956" priority="164">
      <formula>AND(N$9&gt;=8/24,N$9&lt;14/24)</formula>
    </cfRule>
    <cfRule type="expression" dxfId="2955" priority="165">
      <formula>N$9&lt;8/24</formula>
    </cfRule>
  </conditionalFormatting>
  <conditionalFormatting sqref="M8 S8 AB8">
    <cfRule type="expression" dxfId="2954" priority="215">
      <formula>AND(N$9&gt;=14/24,N$9&lt;20/24)</formula>
    </cfRule>
    <cfRule type="expression" dxfId="2953" priority="216">
      <formula>AND(N$9&gt;=8/24,N$9&lt;14/24)</formula>
    </cfRule>
    <cfRule type="expression" dxfId="2952" priority="217">
      <formula>N$9&lt;8/24</formula>
    </cfRule>
  </conditionalFormatting>
  <conditionalFormatting sqref="N79:AF83">
    <cfRule type="expression" dxfId="2951" priority="170">
      <formula>N$9&gt;=20/24</formula>
    </cfRule>
    <cfRule type="expression" dxfId="2950" priority="171">
      <formula>AND(N$9&gt;=14/24,N$9&lt;20/24)</formula>
    </cfRule>
    <cfRule type="expression" dxfId="2949" priority="172">
      <formula>AND(N$9&gt;=8/24,N$9&lt;14/24)</formula>
    </cfRule>
    <cfRule type="expression" dxfId="2948" priority="173">
      <formula>N$9&lt;8/24</formula>
    </cfRule>
  </conditionalFormatting>
  <conditionalFormatting sqref="O3:P3">
    <cfRule type="iconSet" priority="212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7" priority="214">
      <formula>N$9&gt;=20/24</formula>
    </cfRule>
  </conditionalFormatting>
  <conditionalFormatting sqref="S8">
    <cfRule type="expression" dxfId="2946" priority="205">
      <formula>U$9&gt;=20/24</formula>
    </cfRule>
    <cfRule type="expression" dxfId="2945" priority="206">
      <formula>AND(U$9&gt;=14/24,U$9&lt;20/24)</formula>
    </cfRule>
    <cfRule type="expression" dxfId="2944" priority="207">
      <formula>AND(U$9&gt;=8/24,U$9&lt;14/24)</formula>
    </cfRule>
    <cfRule type="expression" dxfId="2943" priority="208">
      <formula>U$9&lt;8/24</formula>
    </cfRule>
  </conditionalFormatting>
  <conditionalFormatting sqref="V3 AB3">
    <cfRule type="iconSet" priority="213">
      <iconSet iconSet="3TrafficLights2" reverse="1">
        <cfvo type="percent" val="0"/>
        <cfvo type="num" val="1"/>
        <cfvo type="num" val="1"/>
      </iconSet>
    </cfRule>
  </conditionalFormatting>
  <conditionalFormatting sqref="S66:AF70 S54:AF62">
    <cfRule type="expression" dxfId="2942" priority="152">
      <formula>S54&gt;$AG54</formula>
    </cfRule>
  </conditionalFormatting>
  <conditionalFormatting sqref="AB8">
    <cfRule type="expression" dxfId="2941" priority="201">
      <formula>AD$9&gt;=20/24</formula>
    </cfRule>
    <cfRule type="expression" dxfId="2940" priority="202">
      <formula>AND(AD$9&gt;=14/24,AD$9&lt;20/24)</formula>
    </cfRule>
    <cfRule type="expression" dxfId="2939" priority="203">
      <formula>AND(AD$9&gt;=8/24,AD$9&lt;14/24)</formula>
    </cfRule>
    <cfRule type="expression" dxfId="2938" priority="204">
      <formula>AD$9&lt;8/24</formula>
    </cfRule>
  </conditionalFormatting>
  <conditionalFormatting sqref="AG78">
    <cfRule type="expression" dxfId="2937" priority="180">
      <formula>AG$9&gt;=20/24</formula>
    </cfRule>
    <cfRule type="expression" dxfId="2936" priority="181">
      <formula>AND(AG$9&gt;=14/24,AG$9&lt;20/24)</formula>
    </cfRule>
    <cfRule type="expression" dxfId="2935" priority="182">
      <formula>AND(AG$9&gt;=8/24,AG$9&lt;14/24)</formula>
    </cfRule>
    <cfRule type="expression" dxfId="2934" priority="183">
      <formula>AG$9&lt;8/24</formula>
    </cfRule>
  </conditionalFormatting>
  <conditionalFormatting sqref="AG91:AG92">
    <cfRule type="expression" dxfId="2933" priority="175">
      <formula>AG91&gt;$AG91</formula>
    </cfRule>
  </conditionalFormatting>
  <conditionalFormatting sqref="AG96">
    <cfRule type="expression" dxfId="2932" priority="176">
      <formula>AG$9&gt;=20/24</formula>
    </cfRule>
    <cfRule type="expression" dxfId="2931" priority="177">
      <formula>AND(AG$9&gt;=14/24,AG$9&lt;20/24)</formula>
    </cfRule>
    <cfRule type="expression" dxfId="2930" priority="178">
      <formula>AND(AG$9&gt;=8/24,AG$9&lt;14/24)</formula>
    </cfRule>
    <cfRule type="expression" dxfId="2929" priority="179">
      <formula>AG$9&lt;8/24</formula>
    </cfRule>
  </conditionalFormatting>
  <conditionalFormatting sqref="AG113">
    <cfRule type="expression" dxfId="2928" priority="197">
      <formula>AG$9&gt;=20/24</formula>
    </cfRule>
    <cfRule type="expression" dxfId="2927" priority="198">
      <formula>AND(AG$9&gt;=14/24,AG$9&lt;20/24)</formula>
    </cfRule>
    <cfRule type="expression" dxfId="2926" priority="199">
      <formula>AND(AG$9&gt;=8/24,AG$9&lt;14/24)</formula>
    </cfRule>
    <cfRule type="expression" dxfId="2925" priority="200">
      <formula>AG$9&lt;8/24</formula>
    </cfRule>
  </conditionalFormatting>
  <conditionalFormatting sqref="AH8:AI10">
    <cfRule type="expression" dxfId="2924" priority="88">
      <formula>AH$9&gt;=20/24</formula>
    </cfRule>
    <cfRule type="expression" dxfId="2923" priority="89">
      <formula>AND(AH$9&gt;=14/24,AH$9&lt;20/24)</formula>
    </cfRule>
    <cfRule type="expression" dxfId="2922" priority="90">
      <formula>AND(AH$9&gt;=8/24,AH$9&lt;14/24)</formula>
    </cfRule>
    <cfRule type="expression" dxfId="2921" priority="91">
      <formula>AH$9&lt;8/24</formula>
    </cfRule>
  </conditionalFormatting>
  <conditionalFormatting sqref="AL4:AL6">
    <cfRule type="iconSet" priority="211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95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87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94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29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10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96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81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09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920" priority="218">
      <formula>AJ$9&gt;=20/24</formula>
    </cfRule>
    <cfRule type="expression" dxfId="2919" priority="219">
      <formula>AND(AJ$9&gt;=14/24,AJ$9&lt;20/24)</formula>
    </cfRule>
    <cfRule type="expression" dxfId="2918" priority="220">
      <formula>AND(AJ$9&gt;=8/24,AJ$9&lt;14/24)</formula>
    </cfRule>
    <cfRule type="expression" dxfId="2917" priority="221">
      <formula>AJ$9&lt;8/24</formula>
    </cfRule>
  </conditionalFormatting>
  <conditionalFormatting sqref="AL99:AN99 AL105:AN105">
    <cfRule type="expression" dxfId="2916" priority="190">
      <formula>AL$9&gt;=20/24</formula>
    </cfRule>
    <cfRule type="expression" dxfId="2915" priority="191">
      <formula>AND(AL$9&gt;=14/24,AL$9&lt;20/24)</formula>
    </cfRule>
    <cfRule type="expression" dxfId="2914" priority="192">
      <formula>AND(AL$9&gt;=8/24,AL$9&lt;14/24)</formula>
    </cfRule>
    <cfRule type="expression" dxfId="2913" priority="193">
      <formula>AL$9&lt;8/24</formula>
    </cfRule>
  </conditionalFormatting>
  <conditionalFormatting sqref="AM15:AM21 AN16:AR21">
    <cfRule type="expression" dxfId="2912" priority="114">
      <formula>AX$9&gt;=20/24</formula>
    </cfRule>
    <cfRule type="expression" dxfId="2911" priority="115">
      <formula>AND(AX$9&gt;=14/24,AX$9&lt;20/24)</formula>
    </cfRule>
    <cfRule type="expression" dxfId="2910" priority="116">
      <formula>AND(AX$9&gt;=8/24,AX$9&lt;14/24)</formula>
    </cfRule>
    <cfRule type="expression" dxfId="2909" priority="117">
      <formula>AX$9&lt;8/24</formula>
    </cfRule>
  </conditionalFormatting>
  <conditionalFormatting sqref="AN100:AN103">
    <cfRule type="expression" dxfId="2908" priority="186">
      <formula>AN$9&gt;=20/24</formula>
    </cfRule>
    <cfRule type="expression" dxfId="2907" priority="187">
      <formula>AND(AN$9&gt;=14/24,AN$9&lt;20/24)</formula>
    </cfRule>
    <cfRule type="expression" dxfId="2906" priority="188">
      <formula>AND(AN$9&gt;=8/24,AN$9&lt;14/24)</formula>
    </cfRule>
    <cfRule type="expression" dxfId="2905" priority="189">
      <formula>AN$9&lt;8/24</formula>
    </cfRule>
  </conditionalFormatting>
  <conditionalFormatting sqref="AN15:AR15">
    <cfRule type="expression" dxfId="2904" priority="102">
      <formula>U$9&gt;=20/24</formula>
    </cfRule>
    <cfRule type="expression" dxfId="2903" priority="103">
      <formula>AND(U$9&gt;=14/24,U$9&lt;20/24)</formula>
    </cfRule>
    <cfRule type="expression" dxfId="2902" priority="104">
      <formula>AND(U$9&gt;=8/24,U$9&lt;14/24)</formula>
    </cfRule>
    <cfRule type="expression" dxfId="2901" priority="105">
      <formula>U$9&lt;8/24</formula>
    </cfRule>
  </conditionalFormatting>
  <conditionalFormatting sqref="AS15">
    <cfRule type="expression" dxfId="2900" priority="110">
      <formula>AA$9&gt;=20/24</formula>
    </cfRule>
    <cfRule type="expression" dxfId="2899" priority="111">
      <formula>AND(AA$9&gt;=14/24,AA$9&lt;20/24)</formula>
    </cfRule>
    <cfRule type="expression" dxfId="2898" priority="112">
      <formula>AND(AA$9&gt;=8/24,AA$9&lt;14/24)</formula>
    </cfRule>
    <cfRule type="expression" dxfId="2897" priority="113">
      <formula>AA$9&lt;8/24</formula>
    </cfRule>
  </conditionalFormatting>
  <conditionalFormatting sqref="AS16:AS21">
    <cfRule type="expression" dxfId="2896" priority="118">
      <formula>BE$9&gt;=20/24</formula>
    </cfRule>
    <cfRule type="expression" dxfId="2895" priority="119">
      <formula>AND(BE$9&gt;=14/24,BE$9&lt;20/24)</formula>
    </cfRule>
    <cfRule type="expression" dxfId="2894" priority="120">
      <formula>AND(BE$9&gt;=8/24,BE$9&lt;14/24)</formula>
    </cfRule>
    <cfRule type="expression" dxfId="2893" priority="121">
      <formula>BE$9&lt;8/24</formula>
    </cfRule>
  </conditionalFormatting>
  <conditionalFormatting sqref="AT15 AX15:BJ15">
    <cfRule type="expression" dxfId="2892" priority="122">
      <formula>AC$9&gt;=20/24</formula>
    </cfRule>
    <cfRule type="expression" dxfId="2891" priority="123">
      <formula>AND(AC$9&gt;=14/24,AC$9&lt;20/24)</formula>
    </cfRule>
    <cfRule type="expression" dxfId="2890" priority="124">
      <formula>AND(AC$9&gt;=8/24,AC$9&lt;14/24)</formula>
    </cfRule>
    <cfRule type="expression" dxfId="2889" priority="125">
      <formula>AC$9&lt;8/24</formula>
    </cfRule>
  </conditionalFormatting>
  <conditionalFormatting sqref="AT16:AT21">
    <cfRule type="expression" dxfId="2888" priority="126">
      <formula>BG$9&gt;=20/24</formula>
    </cfRule>
    <cfRule type="expression" dxfId="2887" priority="127">
      <formula>AND(BG$9&gt;=14/24,BG$9&lt;20/24)</formula>
    </cfRule>
    <cfRule type="expression" dxfId="2886" priority="128">
      <formula>AND(BG$9&gt;=8/24,BG$9&lt;14/24)</formula>
    </cfRule>
    <cfRule type="expression" dxfId="2885" priority="129">
      <formula>BG$9&lt;8/24</formula>
    </cfRule>
  </conditionalFormatting>
  <conditionalFormatting sqref="AU15:AV15">
    <cfRule type="expression" dxfId="2884" priority="130">
      <formula>AE$9&gt;=20/24</formula>
    </cfRule>
    <cfRule type="expression" dxfId="2883" priority="131">
      <formula>AND(AE$9&gt;=14/24,AE$9&lt;20/24)</formula>
    </cfRule>
    <cfRule type="expression" dxfId="2882" priority="132">
      <formula>AND(AE$9&gt;=8/24,AE$9&lt;14/24)</formula>
    </cfRule>
    <cfRule type="expression" dxfId="2881" priority="133">
      <formula>AE$9&lt;8/24</formula>
    </cfRule>
  </conditionalFormatting>
  <conditionalFormatting sqref="AU16:BJ21">
    <cfRule type="expression" dxfId="2880" priority="134">
      <formula>BI$9&gt;=20/24</formula>
    </cfRule>
    <cfRule type="expression" dxfId="2879" priority="135">
      <formula>AND(BI$9&gt;=14/24,BI$9&lt;20/24)</formula>
    </cfRule>
    <cfRule type="expression" dxfId="2878" priority="136">
      <formula>AND(BI$9&gt;=8/24,BI$9&lt;14/24)</formula>
    </cfRule>
    <cfRule type="expression" dxfId="2877" priority="137">
      <formula>BI$9&lt;8/24</formula>
    </cfRule>
  </conditionalFormatting>
  <conditionalFormatting sqref="AW15">
    <cfRule type="expression" dxfId="2876" priority="106">
      <formula>B$9&gt;=20/24</formula>
    </cfRule>
    <cfRule type="expression" dxfId="2875" priority="107">
      <formula>AND(B$9&gt;=14/24,B$9&lt;20/24)</formula>
    </cfRule>
    <cfRule type="expression" dxfId="2874" priority="108">
      <formula>AND(B$9&gt;=8/24,B$9&lt;14/24)</formula>
    </cfRule>
    <cfRule type="expression" dxfId="2873" priority="109">
      <formula>B$9&lt;8/24</formula>
    </cfRule>
  </conditionalFormatting>
  <conditionalFormatting sqref="A73">
    <cfRule type="expression" dxfId="2872" priority="57">
      <formula>$AH73=0</formula>
    </cfRule>
  </conditionalFormatting>
  <conditionalFormatting sqref="B152:B159 B117:D134 B93:D115 E93:E102 B76:E90 B72:F72 F79:F90 E126:F133 D137:F151 G80:H90 F76:M77 I84:M90 N86:R86">
    <cfRule type="expression" dxfId="2871" priority="51">
      <formula>B$9&gt;=20/24</formula>
    </cfRule>
  </conditionalFormatting>
  <conditionalFormatting sqref="B152:B159 B117:D134 B93:D115 E93:E102 B76:E90 B72:F72 F79:F90 E126:F133 D137:F151 G80:H90 F76:M77 I84:M90 N86:R86">
    <cfRule type="expression" dxfId="2870" priority="52">
      <formula>AND(B$9&gt;=14/24,B$9&lt;20/24)</formula>
    </cfRule>
    <cfRule type="expression" dxfId="2869" priority="53">
      <formula>AND(B$9&gt;=8/24,B$9&lt;14/24)</formula>
    </cfRule>
    <cfRule type="expression" dxfId="2868" priority="54">
      <formula>B$9&lt;8/24</formula>
    </cfRule>
  </conditionalFormatting>
  <conditionalFormatting sqref="B72:F75 G73:M75">
    <cfRule type="expression" dxfId="2867" priority="31">
      <formula>B72&gt;$AG72*1</formula>
    </cfRule>
  </conditionalFormatting>
  <conditionalFormatting sqref="B73:M75">
    <cfRule type="expression" dxfId="2866" priority="32">
      <formula>B$9&gt;=20/24</formula>
    </cfRule>
    <cfRule type="expression" dxfId="2865" priority="33">
      <formula>AND(B$9&gt;=14/24,B$9&lt;20/24)</formula>
    </cfRule>
    <cfRule type="expression" dxfId="2864" priority="34">
      <formula>AND(B$9&gt;=8/24,B$9&lt;14/24)</formula>
    </cfRule>
    <cfRule type="expression" dxfId="2863" priority="35">
      <formula>B$9&lt;8/24</formula>
    </cfRule>
  </conditionalFormatting>
  <conditionalFormatting sqref="B161:B167">
    <cfRule type="expression" dxfId="2862" priority="46">
      <formula>B$9&gt;=20/24</formula>
    </cfRule>
    <cfRule type="expression" dxfId="2861" priority="47">
      <formula>AND(B$9&gt;=14/24,B$9&lt;20/24)</formula>
    </cfRule>
    <cfRule type="expression" dxfId="2860" priority="48">
      <formula>AND(B$9&gt;=8/24,B$9&lt;14/24)</formula>
    </cfRule>
    <cfRule type="expression" dxfId="2859" priority="49">
      <formula>B$9&lt;8/24</formula>
    </cfRule>
  </conditionalFormatting>
  <conditionalFormatting sqref="B169:B274">
    <cfRule type="expression" dxfId="2858" priority="27">
      <formula>B$9&gt;=20/24</formula>
    </cfRule>
    <cfRule type="expression" dxfId="2857" priority="28">
      <formula>AND(B$9&gt;=14/24,B$9&lt;20/24)</formula>
    </cfRule>
    <cfRule type="expression" dxfId="2856" priority="29">
      <formula>AND(B$9&gt;=8/24,B$9&lt;14/24)</formula>
    </cfRule>
    <cfRule type="expression" dxfId="2855" priority="30">
      <formula>B$9&lt;8/24</formula>
    </cfRule>
  </conditionalFormatting>
  <conditionalFormatting sqref="B71:E71 B76:E96 F79:F90 G80:H90 F76:M77 I84:M90 N86:R86">
    <cfRule type="expression" dxfId="2854" priority="50">
      <formula>B71&gt;$AG71*1</formula>
    </cfRule>
  </conditionalFormatting>
  <conditionalFormatting sqref="B70:R70">
    <cfRule type="expression" dxfId="2853" priority="22">
      <formula>B$9&gt;=20/24</formula>
    </cfRule>
    <cfRule type="expression" dxfId="2852" priority="23">
      <formula>AND(B$9&gt;=14/24,B$9&lt;20/24)</formula>
    </cfRule>
    <cfRule type="expression" dxfId="2851" priority="24">
      <formula>AND(B$9&gt;=8/24,B$9&lt;14/24)</formula>
    </cfRule>
  </conditionalFormatting>
  <conditionalFormatting sqref="B70:R70">
    <cfRule type="expression" dxfId="2850" priority="25">
      <formula>B$9&lt;8/24</formula>
    </cfRule>
  </conditionalFormatting>
  <conditionalFormatting sqref="B70:R70">
    <cfRule type="expression" dxfId="2849" priority="26">
      <formula>B70&gt;$AG70</formula>
    </cfRule>
  </conditionalFormatting>
  <conditionalFormatting sqref="B11:R13">
    <cfRule type="expression" dxfId="2848" priority="16">
      <formula>B$9&gt;=20/24</formula>
    </cfRule>
  </conditionalFormatting>
  <conditionalFormatting sqref="B11:R13">
    <cfRule type="expression" dxfId="2847" priority="17">
      <formula>AND(B$9&gt;=14/24,B$9&lt;20/24)</formula>
    </cfRule>
    <cfRule type="expression" dxfId="2846" priority="18">
      <formula>AND(B$9&gt;=8/24,B$9&lt;14/24)</formula>
    </cfRule>
    <cfRule type="expression" dxfId="2845" priority="19">
      <formula>B$9&lt;8/24</formula>
    </cfRule>
  </conditionalFormatting>
  <conditionalFormatting sqref="B14:R53">
    <cfRule type="expression" dxfId="2844" priority="10">
      <formula>B14&gt;$AG14*1</formula>
    </cfRule>
    <cfRule type="expression" dxfId="2843" priority="11">
      <formula>B$9&gt;=20/24</formula>
    </cfRule>
    <cfRule type="expression" dxfId="2842" priority="12">
      <formula>AND(B$9&gt;=14/24,B$9&lt;20/24)</formula>
    </cfRule>
    <cfRule type="expression" dxfId="2841" priority="13">
      <formula>AND(B$9&gt;=8/24,B$9&lt;14/24)</formula>
    </cfRule>
    <cfRule type="expression" dxfId="2840" priority="14">
      <formula>B$9&lt;8/24</formula>
    </cfRule>
  </conditionalFormatting>
  <conditionalFormatting sqref="B54:R68">
    <cfRule type="expression" dxfId="2839" priority="8">
      <formula>B$9&lt;8/24</formula>
    </cfRule>
  </conditionalFormatting>
  <conditionalFormatting sqref="B54:R69">
    <cfRule type="expression" dxfId="2838" priority="5">
      <formula>B$9&gt;=20/24</formula>
    </cfRule>
    <cfRule type="expression" dxfId="2837" priority="6">
      <formula>AND(B$9&gt;=14/24,B$9&lt;20/24)</formula>
    </cfRule>
    <cfRule type="expression" dxfId="2836" priority="7">
      <formula>AND(B$9&gt;=8/24,B$9&lt;14/24)</formula>
    </cfRule>
  </conditionalFormatting>
  <conditionalFormatting sqref="B63:R65">
    <cfRule type="expression" dxfId="2835" priority="9">
      <formula>B63&gt;$AG63</formula>
    </cfRule>
  </conditionalFormatting>
  <conditionalFormatting sqref="B69:R69">
    <cfRule type="expression" dxfId="2834" priority="20">
      <formula>B$9&lt;8/24</formula>
    </cfRule>
  </conditionalFormatting>
  <conditionalFormatting sqref="B69:R69 B11:R13">
    <cfRule type="expression" dxfId="2833" priority="15">
      <formula>B11&gt;$AG11*1</formula>
    </cfRule>
  </conditionalFormatting>
  <conditionalFormatting sqref="B54:R62 B66:R69">
    <cfRule type="expression" dxfId="2832" priority="21">
      <formula>B54&gt;$AG54</formula>
    </cfRule>
  </conditionalFormatting>
  <conditionalFormatting sqref="B137:C151">
    <cfRule type="expression" dxfId="2831" priority="1">
      <formula>B$9&gt;=20/24</formula>
    </cfRule>
  </conditionalFormatting>
  <conditionalFormatting sqref="B137:C151">
    <cfRule type="expression" dxfId="2830" priority="2">
      <formula>AND(B$9&gt;=14/24,B$9&lt;20/24)</formula>
    </cfRule>
    <cfRule type="expression" dxfId="2829" priority="3">
      <formula>AND(B$9&gt;=8/24,B$9&lt;14/24)</formula>
    </cfRule>
    <cfRule type="expression" dxfId="2828" priority="4">
      <formula>B$9&lt;8/24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06" zoomScaleNormal="106" workbookViewId="0">
      <pane xSplit="1" ySplit="10" topLeftCell="B41" activePane="bottomRight" state="frozen"/>
      <selection activeCell="C158" sqref="C158"/>
      <selection pane="topRight" activeCell="C158" sqref="C158"/>
      <selection pane="bottomLeft" activeCell="C158" sqref="C158"/>
      <selection pane="bottomRight" activeCell="Y72" sqref="Y72:AB72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2080/10/12</v>
      </c>
      <c r="C4" s="222"/>
      <c r="D4" s="222"/>
      <c r="E4" s="223" t="str">
        <f ca="1">"2080/"&amp;"10/"&amp;INT(MID(CELL("filename",G6),FIND("]",CELL("filename",G6))+1,200))</f>
        <v>2080/10/12</v>
      </c>
      <c r="F4" s="223"/>
      <c r="G4" s="223"/>
      <c r="H4" s="223" t="str">
        <f ca="1">TEXT(E4,"dddd")</f>
        <v>Saturday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288.7</v>
      </c>
      <c r="C5" s="30">
        <f t="shared" si="0"/>
        <v>260.40000000000003</v>
      </c>
      <c r="D5" s="30">
        <f t="shared" si="0"/>
        <v>296.7</v>
      </c>
      <c r="E5" s="30">
        <f t="shared" si="0"/>
        <v>296.7</v>
      </c>
      <c r="F5" s="30">
        <f t="shared" si="0"/>
        <v>339</v>
      </c>
      <c r="G5" s="30">
        <f t="shared" si="0"/>
        <v>339</v>
      </c>
      <c r="H5" s="30">
        <f t="shared" si="0"/>
        <v>239</v>
      </c>
      <c r="I5" s="30">
        <f t="shared" si="0"/>
        <v>279</v>
      </c>
      <c r="J5" s="30">
        <f t="shared" si="0"/>
        <v>263.3</v>
      </c>
      <c r="K5" s="30">
        <f t="shared" si="0"/>
        <v>325</v>
      </c>
      <c r="L5" s="30">
        <f t="shared" si="0"/>
        <v>281</v>
      </c>
      <c r="M5" s="30">
        <f t="shared" si="0"/>
        <v>471.1</v>
      </c>
      <c r="N5" s="30">
        <f t="shared" si="0"/>
        <v>437</v>
      </c>
      <c r="O5" s="30">
        <f t="shared" si="0"/>
        <v>518.59999999999991</v>
      </c>
      <c r="P5" s="30">
        <f t="shared" si="0"/>
        <v>537.6</v>
      </c>
      <c r="Q5" s="30">
        <f t="shared" si="0"/>
        <v>600.9</v>
      </c>
      <c r="R5" s="30">
        <f t="shared" si="0"/>
        <v>643.79999999999984</v>
      </c>
      <c r="S5" s="30">
        <f t="shared" si="0"/>
        <v>668.5</v>
      </c>
      <c r="T5" s="30">
        <f t="shared" si="0"/>
        <v>627.20000000000005</v>
      </c>
      <c r="U5" s="30">
        <f t="shared" si="0"/>
        <v>555.30000000000007</v>
      </c>
      <c r="V5" s="30">
        <f t="shared" si="0"/>
        <v>433.4</v>
      </c>
      <c r="W5" s="30">
        <f t="shared" si="0"/>
        <v>419</v>
      </c>
      <c r="X5" s="30">
        <f t="shared" si="0"/>
        <v>459.2</v>
      </c>
      <c r="Y5" s="30">
        <f t="shared" si="0"/>
        <v>207.4</v>
      </c>
      <c r="Z5" s="30">
        <f t="shared" si="0"/>
        <v>199.6</v>
      </c>
      <c r="AA5" s="30">
        <f>AB108</f>
        <v>360.90000000000003</v>
      </c>
      <c r="AB5" s="30">
        <f t="shared" si="0"/>
        <v>334</v>
      </c>
      <c r="AC5" s="30">
        <f t="shared" si="0"/>
        <v>369</v>
      </c>
      <c r="AD5" s="30">
        <f t="shared" si="0"/>
        <v>274</v>
      </c>
      <c r="AE5" s="30">
        <f t="shared" si="0"/>
        <v>289</v>
      </c>
      <c r="AF5" s="30">
        <f>B108</f>
        <v>278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Load=1260</v>
      </c>
      <c r="B7" s="35">
        <f t="shared" ref="B7:AF7" si="1">B116</f>
        <v>1299.8</v>
      </c>
      <c r="C7" s="35">
        <f t="shared" si="1"/>
        <v>1319</v>
      </c>
      <c r="D7" s="35">
        <f t="shared" si="1"/>
        <v>1259.8</v>
      </c>
      <c r="E7" s="35">
        <f t="shared" si="1"/>
        <v>1260.55</v>
      </c>
      <c r="F7" s="35">
        <f t="shared" si="1"/>
        <v>1264.3499999999999</v>
      </c>
      <c r="G7" s="35">
        <f t="shared" si="1"/>
        <v>1351.1</v>
      </c>
      <c r="H7" s="35">
        <f t="shared" si="1"/>
        <v>1361.1</v>
      </c>
      <c r="I7" s="35">
        <f t="shared" si="1"/>
        <v>1523.4</v>
      </c>
      <c r="J7" s="35">
        <f t="shared" si="1"/>
        <v>1596.6999999999998</v>
      </c>
      <c r="K7" s="35">
        <f t="shared" si="1"/>
        <v>1722.5999999999997</v>
      </c>
      <c r="L7" s="35">
        <f t="shared" si="1"/>
        <v>1757.1</v>
      </c>
      <c r="M7" s="35">
        <f t="shared" si="1"/>
        <v>1720.1999999999998</v>
      </c>
      <c r="N7" s="35">
        <f t="shared" si="1"/>
        <v>1607.6</v>
      </c>
      <c r="O7" s="35">
        <f t="shared" si="1"/>
        <v>1572.1</v>
      </c>
      <c r="P7" s="35">
        <f t="shared" si="1"/>
        <v>1468.5</v>
      </c>
      <c r="Q7" s="35">
        <f t="shared" si="1"/>
        <v>1487.5</v>
      </c>
      <c r="R7" s="35">
        <f t="shared" si="1"/>
        <v>1513.1</v>
      </c>
      <c r="S7" s="35">
        <f t="shared" si="1"/>
        <v>1546</v>
      </c>
      <c r="T7" s="35">
        <f t="shared" si="1"/>
        <v>1582.6000000000001</v>
      </c>
      <c r="U7" s="35">
        <f t="shared" si="1"/>
        <v>1602.1000000000001</v>
      </c>
      <c r="V7" s="35">
        <f t="shared" si="1"/>
        <v>1602.9</v>
      </c>
      <c r="W7" s="35">
        <f t="shared" si="1"/>
        <v>1580.9</v>
      </c>
      <c r="X7" s="35">
        <f t="shared" si="1"/>
        <v>1543.8500000000001</v>
      </c>
      <c r="Y7" s="35">
        <f t="shared" si="1"/>
        <v>1748.0000000000002</v>
      </c>
      <c r="Z7" s="35">
        <f t="shared" si="1"/>
        <v>1758.8800000000006</v>
      </c>
      <c r="AA7" s="35">
        <f t="shared" si="1"/>
        <v>1728.48</v>
      </c>
      <c r="AB7" s="35">
        <f>AB116</f>
        <v>1834.2800000000004</v>
      </c>
      <c r="AC7" s="35">
        <f t="shared" si="1"/>
        <v>1608.38</v>
      </c>
      <c r="AD7" s="35">
        <f t="shared" si="1"/>
        <v>1616.28</v>
      </c>
      <c r="AE7" s="35">
        <f t="shared" si="1"/>
        <v>1418.28</v>
      </c>
      <c r="AF7" s="35">
        <f t="shared" si="1"/>
        <v>1290.2800000000002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1834.28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1834.28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192" t="s">
        <v>19</v>
      </c>
      <c r="AI10" s="192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38.1</v>
      </c>
      <c r="C11" s="43">
        <v>38.1</v>
      </c>
      <c r="D11" s="43">
        <v>38.1</v>
      </c>
      <c r="E11" s="43">
        <v>38.1</v>
      </c>
      <c r="F11" s="43">
        <v>38.1</v>
      </c>
      <c r="G11" s="43">
        <v>38.1</v>
      </c>
      <c r="H11" s="43">
        <v>38.1</v>
      </c>
      <c r="I11" s="43">
        <v>38.1</v>
      </c>
      <c r="J11" s="43">
        <v>38.1</v>
      </c>
      <c r="K11" s="43">
        <v>38.1</v>
      </c>
      <c r="L11" s="43">
        <v>38.1</v>
      </c>
      <c r="M11" s="43">
        <v>38.1</v>
      </c>
      <c r="N11" s="43">
        <v>30</v>
      </c>
      <c r="O11" s="43">
        <v>30</v>
      </c>
      <c r="P11" s="43">
        <v>30</v>
      </c>
      <c r="Q11" s="43">
        <v>30</v>
      </c>
      <c r="R11" s="43">
        <v>30</v>
      </c>
      <c r="S11" s="43">
        <v>30.6</v>
      </c>
      <c r="T11" s="43">
        <v>30.6</v>
      </c>
      <c r="U11" s="43">
        <v>30.6</v>
      </c>
      <c r="V11" s="43">
        <v>30.6</v>
      </c>
      <c r="W11" s="43">
        <v>30.6</v>
      </c>
      <c r="X11" s="43">
        <v>30.6</v>
      </c>
      <c r="Y11" s="43">
        <v>30.6</v>
      </c>
      <c r="Z11" s="43">
        <v>30.6</v>
      </c>
      <c r="AA11" s="43">
        <v>30.6</v>
      </c>
      <c r="AB11" s="43">
        <v>30.6</v>
      </c>
      <c r="AC11" s="43">
        <v>30.6</v>
      </c>
      <c r="AD11" s="43">
        <v>30.6</v>
      </c>
      <c r="AE11" s="43">
        <v>30.6</v>
      </c>
      <c r="AF11" s="43">
        <v>30.6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30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29</v>
      </c>
      <c r="C12" s="43">
        <v>29</v>
      </c>
      <c r="D12" s="43">
        <v>29</v>
      </c>
      <c r="E12" s="43">
        <v>29</v>
      </c>
      <c r="F12" s="43">
        <v>29</v>
      </c>
      <c r="G12" s="43">
        <v>29</v>
      </c>
      <c r="H12" s="43">
        <v>29</v>
      </c>
      <c r="I12" s="43">
        <v>29</v>
      </c>
      <c r="J12" s="43">
        <v>29</v>
      </c>
      <c r="K12" s="43">
        <v>29</v>
      </c>
      <c r="L12" s="43">
        <v>29</v>
      </c>
      <c r="M12" s="43">
        <v>29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19</v>
      </c>
      <c r="T12" s="43">
        <v>19</v>
      </c>
      <c r="U12" s="43">
        <v>19</v>
      </c>
      <c r="V12" s="43">
        <v>19</v>
      </c>
      <c r="W12" s="43">
        <v>19</v>
      </c>
      <c r="X12" s="43">
        <v>19</v>
      </c>
      <c r="Y12" s="43">
        <v>19</v>
      </c>
      <c r="Z12" s="43">
        <v>19</v>
      </c>
      <c r="AA12" s="43">
        <v>19</v>
      </c>
      <c r="AB12" s="43">
        <v>19</v>
      </c>
      <c r="AC12" s="43">
        <v>19</v>
      </c>
      <c r="AD12" s="43">
        <v>19</v>
      </c>
      <c r="AE12" s="43">
        <v>19</v>
      </c>
      <c r="AF12" s="43">
        <v>19</v>
      </c>
      <c r="AG12" s="48">
        <v>82</v>
      </c>
      <c r="AH12" s="46">
        <f t="shared" si="2"/>
        <v>29</v>
      </c>
      <c r="AI12" s="47">
        <f t="shared" si="3"/>
        <v>19</v>
      </c>
      <c r="AK12" s="49"/>
      <c r="AL12" s="50" t="str">
        <f ca="1">MID(CELL("filename",C7),FIND("]",CELL("filename",C7))+1,600)</f>
        <v>12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19.3</v>
      </c>
      <c r="C13" s="43">
        <v>19.3</v>
      </c>
      <c r="D13" s="43">
        <v>19.3</v>
      </c>
      <c r="E13" s="43">
        <v>19.3</v>
      </c>
      <c r="F13" s="43">
        <v>19.3</v>
      </c>
      <c r="G13" s="43">
        <v>19.3</v>
      </c>
      <c r="H13" s="43">
        <v>19.3</v>
      </c>
      <c r="I13" s="43">
        <v>19.3</v>
      </c>
      <c r="J13" s="43">
        <v>19.3</v>
      </c>
      <c r="K13" s="43">
        <v>19.3</v>
      </c>
      <c r="L13" s="43">
        <v>19.3</v>
      </c>
      <c r="M13" s="43">
        <v>19.3</v>
      </c>
      <c r="N13" s="43">
        <v>17.100000000000001</v>
      </c>
      <c r="O13" s="43">
        <v>17.100000000000001</v>
      </c>
      <c r="P13" s="43">
        <v>17.100000000000001</v>
      </c>
      <c r="Q13" s="43">
        <v>17.100000000000001</v>
      </c>
      <c r="R13" s="43">
        <v>17.100000000000001</v>
      </c>
      <c r="S13" s="43">
        <v>17.100000000000001</v>
      </c>
      <c r="T13" s="43">
        <v>17.100000000000001</v>
      </c>
      <c r="U13" s="43">
        <v>17.100000000000001</v>
      </c>
      <c r="V13" s="43">
        <v>17.100000000000001</v>
      </c>
      <c r="W13" s="43">
        <v>17.100000000000001</v>
      </c>
      <c r="X13" s="43">
        <v>17.100000000000001</v>
      </c>
      <c r="Y13" s="43">
        <v>17.100000000000001</v>
      </c>
      <c r="Z13" s="43">
        <v>17.100000000000001</v>
      </c>
      <c r="AA13" s="43">
        <v>17.100000000000001</v>
      </c>
      <c r="AB13" s="43">
        <v>17.100000000000001</v>
      </c>
      <c r="AC13" s="43">
        <v>17.100000000000001</v>
      </c>
      <c r="AD13" s="43">
        <v>17.100000000000001</v>
      </c>
      <c r="AE13" s="43">
        <v>17.100000000000001</v>
      </c>
      <c r="AF13" s="43">
        <v>17.100000000000001</v>
      </c>
      <c r="AG13" s="48">
        <v>78</v>
      </c>
      <c r="AH13" s="46">
        <f t="shared" si="2"/>
        <v>19.3</v>
      </c>
      <c r="AI13" s="47">
        <f t="shared" si="3"/>
        <v>17.100000000000001</v>
      </c>
      <c r="AK13" s="49"/>
      <c r="AL13" s="50" t="str">
        <f ca="1">"Daily Load Curve(Excluding of Export) of Nepal ("&amp;A4&amp;" "&amp;B4&amp;")"</f>
        <v>Daily Load Curve(Excluding of Export) of Nepal (Nepali Date: 2080/10/12)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15.1</v>
      </c>
      <c r="C14" s="43">
        <v>15.1</v>
      </c>
      <c r="D14" s="43">
        <v>15.1</v>
      </c>
      <c r="E14" s="43">
        <v>15.1</v>
      </c>
      <c r="F14" s="43">
        <v>15.1</v>
      </c>
      <c r="G14" s="43">
        <v>15.1</v>
      </c>
      <c r="H14" s="43">
        <v>15.1</v>
      </c>
      <c r="I14" s="43">
        <v>15.1</v>
      </c>
      <c r="J14" s="43">
        <v>15.1</v>
      </c>
      <c r="K14" s="43">
        <v>15.1</v>
      </c>
      <c r="L14" s="43">
        <v>15.1</v>
      </c>
      <c r="M14" s="43">
        <v>15.1</v>
      </c>
      <c r="N14" s="43">
        <v>14.4</v>
      </c>
      <c r="O14" s="43">
        <v>14.4</v>
      </c>
      <c r="P14" s="43">
        <v>14.4</v>
      </c>
      <c r="Q14" s="43">
        <v>14.4</v>
      </c>
      <c r="R14" s="43">
        <v>14.4</v>
      </c>
      <c r="S14" s="43">
        <v>13.3</v>
      </c>
      <c r="T14" s="43">
        <v>13.3</v>
      </c>
      <c r="U14" s="43">
        <v>13.3</v>
      </c>
      <c r="V14" s="43">
        <v>13.3</v>
      </c>
      <c r="W14" s="43">
        <v>13.3</v>
      </c>
      <c r="X14" s="43">
        <v>13.3</v>
      </c>
      <c r="Y14" s="43">
        <v>13.3</v>
      </c>
      <c r="Z14" s="43">
        <v>13.3</v>
      </c>
      <c r="AA14" s="43">
        <v>13.3</v>
      </c>
      <c r="AB14" s="43">
        <v>13.3</v>
      </c>
      <c r="AC14" s="43">
        <v>13.3</v>
      </c>
      <c r="AD14" s="43">
        <v>13.3</v>
      </c>
      <c r="AE14" s="43">
        <v>13.3</v>
      </c>
      <c r="AF14" s="43">
        <v>13.3</v>
      </c>
      <c r="AG14" s="48">
        <v>77</v>
      </c>
      <c r="AH14" s="46">
        <f t="shared" si="2"/>
        <v>15.1</v>
      </c>
      <c r="AI14" s="47">
        <f t="shared" si="3"/>
        <v>13.3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29.5</v>
      </c>
      <c r="C15" s="43">
        <v>29.5</v>
      </c>
      <c r="D15" s="43">
        <v>29.5</v>
      </c>
      <c r="E15" s="43">
        <v>29.5</v>
      </c>
      <c r="F15" s="43">
        <v>29.5</v>
      </c>
      <c r="G15" s="43">
        <v>29.5</v>
      </c>
      <c r="H15" s="43">
        <v>29.5</v>
      </c>
      <c r="I15" s="43">
        <v>29.5</v>
      </c>
      <c r="J15" s="43">
        <v>29.5</v>
      </c>
      <c r="K15" s="43">
        <v>29.5</v>
      </c>
      <c r="L15" s="43">
        <v>29.5</v>
      </c>
      <c r="M15" s="43">
        <v>29.5</v>
      </c>
      <c r="N15" s="43">
        <v>29.5</v>
      </c>
      <c r="O15" s="43">
        <v>29.5</v>
      </c>
      <c r="P15" s="43">
        <v>29.5</v>
      </c>
      <c r="Q15" s="43">
        <v>29.5</v>
      </c>
      <c r="R15" s="43">
        <v>29.5</v>
      </c>
      <c r="S15" s="43">
        <v>29.5</v>
      </c>
      <c r="T15" s="43">
        <v>29.5</v>
      </c>
      <c r="U15" s="43">
        <v>29.5</v>
      </c>
      <c r="V15" s="43">
        <v>29.5</v>
      </c>
      <c r="W15" s="43">
        <v>29.5</v>
      </c>
      <c r="X15" s="43">
        <v>29.5</v>
      </c>
      <c r="Y15" s="43">
        <v>29.5</v>
      </c>
      <c r="Z15" s="43">
        <v>29.5</v>
      </c>
      <c r="AA15" s="43">
        <v>29.5</v>
      </c>
      <c r="AB15" s="43">
        <v>29.5</v>
      </c>
      <c r="AC15" s="43">
        <v>29.5</v>
      </c>
      <c r="AD15" s="43">
        <v>29.5</v>
      </c>
      <c r="AE15" s="43">
        <v>29.5</v>
      </c>
      <c r="AF15" s="43">
        <v>29.5</v>
      </c>
      <c r="AG15" s="48">
        <v>73</v>
      </c>
      <c r="AH15" s="46">
        <f t="shared" si="2"/>
        <v>29.5</v>
      </c>
      <c r="AI15" s="47">
        <f t="shared" si="3"/>
        <v>29.5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11.6</v>
      </c>
      <c r="C16" s="43">
        <v>11.6</v>
      </c>
      <c r="D16" s="43">
        <v>11.6</v>
      </c>
      <c r="E16" s="43">
        <v>11.6</v>
      </c>
      <c r="F16" s="43">
        <v>11.6</v>
      </c>
      <c r="G16" s="43">
        <v>11.6</v>
      </c>
      <c r="H16" s="43">
        <v>11.6</v>
      </c>
      <c r="I16" s="43">
        <v>11.6</v>
      </c>
      <c r="J16" s="43">
        <v>11.6</v>
      </c>
      <c r="K16" s="43">
        <v>11.6</v>
      </c>
      <c r="L16" s="43">
        <v>11.6</v>
      </c>
      <c r="M16" s="43">
        <v>11.6</v>
      </c>
      <c r="N16" s="43">
        <v>11.6</v>
      </c>
      <c r="O16" s="43">
        <v>11.6</v>
      </c>
      <c r="P16" s="43">
        <v>11.6</v>
      </c>
      <c r="Q16" s="43">
        <v>11.6</v>
      </c>
      <c r="R16" s="43">
        <v>11.6</v>
      </c>
      <c r="S16" s="43">
        <v>11.6</v>
      </c>
      <c r="T16" s="43">
        <v>11.6</v>
      </c>
      <c r="U16" s="43">
        <v>11.6</v>
      </c>
      <c r="V16" s="43">
        <v>11.6</v>
      </c>
      <c r="W16" s="43">
        <v>11.6</v>
      </c>
      <c r="X16" s="43">
        <v>11.6</v>
      </c>
      <c r="Y16" s="43">
        <v>11.6</v>
      </c>
      <c r="Z16" s="43">
        <v>11.6</v>
      </c>
      <c r="AA16" s="43">
        <v>11.6</v>
      </c>
      <c r="AB16" s="43">
        <v>11.6</v>
      </c>
      <c r="AC16" s="43">
        <v>11.6</v>
      </c>
      <c r="AD16" s="43">
        <v>11.6</v>
      </c>
      <c r="AE16" s="43">
        <v>11.6</v>
      </c>
      <c r="AF16" s="43">
        <v>11.6</v>
      </c>
      <c r="AG16" s="48">
        <v>71</v>
      </c>
      <c r="AH16" s="46">
        <f t="shared" si="2"/>
        <v>11.6</v>
      </c>
      <c r="AI16" s="47">
        <f t="shared" si="3"/>
        <v>11.6</v>
      </c>
      <c r="AK16" s="49"/>
      <c r="AL16" s="52" t="s">
        <v>7</v>
      </c>
      <c r="AM16" s="57">
        <f t="shared" ref="AM16:AR16" si="4">B71</f>
        <v>707.3</v>
      </c>
      <c r="AN16" s="57">
        <f t="shared" si="4"/>
        <v>715.8</v>
      </c>
      <c r="AO16" s="57">
        <f t="shared" si="4"/>
        <v>715.8</v>
      </c>
      <c r="AP16" s="57">
        <f t="shared" si="4"/>
        <v>715.8</v>
      </c>
      <c r="AQ16" s="57">
        <f t="shared" si="4"/>
        <v>719.59999999999991</v>
      </c>
      <c r="AR16" s="57">
        <f t="shared" si="4"/>
        <v>699.59999999999991</v>
      </c>
      <c r="AS16" s="57">
        <f>I71</f>
        <v>699.59999999999991</v>
      </c>
      <c r="AT16" s="57">
        <f>K71</f>
        <v>699.59999999999991</v>
      </c>
      <c r="AU16" s="57">
        <f t="shared" ref="AU16:BD16" si="5">M71</f>
        <v>706.69999999999982</v>
      </c>
      <c r="AV16" s="57">
        <f t="shared" si="5"/>
        <v>687.5</v>
      </c>
      <c r="AW16" s="57">
        <f t="shared" si="5"/>
        <v>687.5</v>
      </c>
      <c r="AX16" s="57">
        <f t="shared" si="5"/>
        <v>687.5</v>
      </c>
      <c r="AY16" s="57">
        <f t="shared" si="5"/>
        <v>687.5</v>
      </c>
      <c r="AZ16" s="57">
        <f t="shared" si="5"/>
        <v>687.5</v>
      </c>
      <c r="BA16" s="57">
        <f t="shared" si="5"/>
        <v>680.00000000000011</v>
      </c>
      <c r="BB16" s="57">
        <f t="shared" si="5"/>
        <v>680.00000000000011</v>
      </c>
      <c r="BC16" s="57">
        <f t="shared" si="5"/>
        <v>680.00000000000011</v>
      </c>
      <c r="BD16" s="57">
        <f t="shared" si="5"/>
        <v>680.00000000000011</v>
      </c>
      <c r="BE16" s="58">
        <f>X71</f>
        <v>680.00000000000011</v>
      </c>
      <c r="BF16" s="58">
        <f>Z71</f>
        <v>680.00000000000011</v>
      </c>
      <c r="BG16" s="58">
        <f>AB71</f>
        <v>680.00000000000011</v>
      </c>
      <c r="BH16" s="58">
        <f>AD71</f>
        <v>680.00000000000011</v>
      </c>
      <c r="BI16" s="58">
        <f>AE71</f>
        <v>680.00000000000011</v>
      </c>
      <c r="BJ16" s="58">
        <f>AF71</f>
        <v>680.00000000000011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13.5</v>
      </c>
      <c r="C17" s="44">
        <v>13.5</v>
      </c>
      <c r="D17" s="44">
        <v>13.5</v>
      </c>
      <c r="E17" s="44">
        <v>13.5</v>
      </c>
      <c r="F17" s="44">
        <v>13.5</v>
      </c>
      <c r="G17" s="44">
        <v>13.5</v>
      </c>
      <c r="H17" s="44">
        <v>13.5</v>
      </c>
      <c r="I17" s="44">
        <v>13.5</v>
      </c>
      <c r="J17" s="44">
        <v>13.5</v>
      </c>
      <c r="K17" s="44">
        <v>13.5</v>
      </c>
      <c r="L17" s="44">
        <v>13.5</v>
      </c>
      <c r="M17" s="44">
        <v>13.5</v>
      </c>
      <c r="N17" s="44">
        <v>11.4</v>
      </c>
      <c r="O17" s="44">
        <v>11.4</v>
      </c>
      <c r="P17" s="44">
        <v>11.4</v>
      </c>
      <c r="Q17" s="44">
        <v>11.4</v>
      </c>
      <c r="R17" s="44">
        <v>11.4</v>
      </c>
      <c r="S17" s="44">
        <v>11.4</v>
      </c>
      <c r="T17" s="44">
        <v>11.4</v>
      </c>
      <c r="U17" s="44">
        <v>11.4</v>
      </c>
      <c r="V17" s="44">
        <v>11.4</v>
      </c>
      <c r="W17" s="44">
        <v>11.4</v>
      </c>
      <c r="X17" s="44">
        <v>11.4</v>
      </c>
      <c r="Y17" s="44">
        <v>11.4</v>
      </c>
      <c r="Z17" s="44">
        <v>11.4</v>
      </c>
      <c r="AA17" s="44">
        <v>11.4</v>
      </c>
      <c r="AB17" s="44">
        <v>11.4</v>
      </c>
      <c r="AC17" s="44">
        <v>11.4</v>
      </c>
      <c r="AD17" s="44">
        <v>11.4</v>
      </c>
      <c r="AE17" s="44">
        <v>11.4</v>
      </c>
      <c r="AF17" s="44">
        <v>11.4</v>
      </c>
      <c r="AG17" s="45">
        <v>54</v>
      </c>
      <c r="AH17" s="46">
        <f t="shared" si="2"/>
        <v>13.5</v>
      </c>
      <c r="AI17" s="47">
        <f t="shared" si="3"/>
        <v>11.4</v>
      </c>
      <c r="AK17" s="49"/>
      <c r="AL17" s="52" t="s">
        <v>29</v>
      </c>
      <c r="AM17" s="57">
        <f t="shared" ref="AM17:AR17" si="6">B78</f>
        <v>105.6</v>
      </c>
      <c r="AN17" s="57">
        <f t="shared" si="6"/>
        <v>105.6</v>
      </c>
      <c r="AO17" s="57">
        <f t="shared" si="6"/>
        <v>105.6</v>
      </c>
      <c r="AP17" s="57">
        <f t="shared" si="6"/>
        <v>105.6</v>
      </c>
      <c r="AQ17" s="57">
        <f t="shared" si="6"/>
        <v>105.6</v>
      </c>
      <c r="AR17" s="57">
        <f t="shared" si="6"/>
        <v>145.6</v>
      </c>
      <c r="AS17" s="57">
        <f>I78</f>
        <v>305.60000000000002</v>
      </c>
      <c r="AT17" s="57">
        <f>K78</f>
        <v>450.6</v>
      </c>
      <c r="AU17" s="57">
        <f t="shared" ref="AU17:BD17" si="7">M78</f>
        <v>425.6</v>
      </c>
      <c r="AV17" s="57">
        <f t="shared" si="7"/>
        <v>175.59999999999997</v>
      </c>
      <c r="AW17" s="57">
        <f t="shared" si="7"/>
        <v>200.59999999999997</v>
      </c>
      <c r="AX17" s="57">
        <f t="shared" si="7"/>
        <v>100.6</v>
      </c>
      <c r="AY17" s="57">
        <f t="shared" si="7"/>
        <v>100.6</v>
      </c>
      <c r="AZ17" s="57">
        <f t="shared" si="7"/>
        <v>100.6</v>
      </c>
      <c r="BA17" s="57">
        <f t="shared" si="7"/>
        <v>92.7</v>
      </c>
      <c r="BB17" s="57">
        <f t="shared" si="7"/>
        <v>92.7</v>
      </c>
      <c r="BC17" s="57">
        <f t="shared" si="7"/>
        <v>148.39999999999998</v>
      </c>
      <c r="BD17" s="57">
        <f t="shared" si="7"/>
        <v>209.39999999999998</v>
      </c>
      <c r="BE17" s="58">
        <f>X78</f>
        <v>229.04999999999998</v>
      </c>
      <c r="BF17" s="58">
        <f>Z78</f>
        <v>502.20000000000005</v>
      </c>
      <c r="BG17" s="58">
        <f>AB78</f>
        <v>489.20000000000005</v>
      </c>
      <c r="BH17" s="58">
        <f>AD78</f>
        <v>259.2</v>
      </c>
      <c r="BI17" s="58">
        <f>AE78</f>
        <v>229.2</v>
      </c>
      <c r="BJ17" s="58">
        <f>AF78</f>
        <v>169.2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9.8000000000000007</v>
      </c>
      <c r="C18" s="44">
        <v>9.8000000000000007</v>
      </c>
      <c r="D18" s="44">
        <v>9.8000000000000007</v>
      </c>
      <c r="E18" s="44">
        <v>9.8000000000000007</v>
      </c>
      <c r="F18" s="44">
        <v>9.8000000000000007</v>
      </c>
      <c r="G18" s="44">
        <v>9.8000000000000007</v>
      </c>
      <c r="H18" s="44">
        <v>9.8000000000000007</v>
      </c>
      <c r="I18" s="44">
        <v>9.8000000000000007</v>
      </c>
      <c r="J18" s="44">
        <v>9.8000000000000007</v>
      </c>
      <c r="K18" s="44">
        <v>9.8000000000000007</v>
      </c>
      <c r="L18" s="44">
        <v>9.8000000000000007</v>
      </c>
      <c r="M18" s="44">
        <v>9.8000000000000007</v>
      </c>
      <c r="N18" s="44">
        <v>9.8000000000000007</v>
      </c>
      <c r="O18" s="44">
        <v>9.8000000000000007</v>
      </c>
      <c r="P18" s="44">
        <v>9.8000000000000007</v>
      </c>
      <c r="Q18" s="44">
        <v>9.8000000000000007</v>
      </c>
      <c r="R18" s="44">
        <v>9.8000000000000007</v>
      </c>
      <c r="S18" s="44">
        <v>9.8000000000000007</v>
      </c>
      <c r="T18" s="44">
        <v>9.8000000000000007</v>
      </c>
      <c r="U18" s="44">
        <v>9.8000000000000007</v>
      </c>
      <c r="V18" s="44">
        <v>9.8000000000000007</v>
      </c>
      <c r="W18" s="44">
        <v>9.8000000000000007</v>
      </c>
      <c r="X18" s="44">
        <v>9.8000000000000007</v>
      </c>
      <c r="Y18" s="44">
        <v>9.8000000000000007</v>
      </c>
      <c r="Z18" s="44">
        <v>9.8000000000000007</v>
      </c>
      <c r="AA18" s="44">
        <v>9.8000000000000007</v>
      </c>
      <c r="AB18" s="44">
        <v>9.8000000000000007</v>
      </c>
      <c r="AC18" s="44">
        <v>9.8000000000000007</v>
      </c>
      <c r="AD18" s="44">
        <v>9.8000000000000007</v>
      </c>
      <c r="AE18" s="44">
        <v>9.8000000000000007</v>
      </c>
      <c r="AF18" s="44">
        <v>9.8000000000000007</v>
      </c>
      <c r="AG18" s="48">
        <v>52.465000000000003</v>
      </c>
      <c r="AH18" s="46">
        <f t="shared" si="2"/>
        <v>9.8000000000000007</v>
      </c>
      <c r="AI18" s="47">
        <f t="shared" si="3"/>
        <v>9.8000000000000007</v>
      </c>
      <c r="AK18" s="49"/>
      <c r="AL18" s="52" t="s">
        <v>31</v>
      </c>
      <c r="AM18" s="57">
        <f t="shared" ref="AM18:AR18" si="8">B92</f>
        <v>208.89999999999998</v>
      </c>
      <c r="AN18" s="57">
        <f t="shared" si="8"/>
        <v>208.89999999999998</v>
      </c>
      <c r="AO18" s="57">
        <f t="shared" si="8"/>
        <v>178</v>
      </c>
      <c r="AP18" s="57">
        <f t="shared" si="8"/>
        <v>142.45000000000002</v>
      </c>
      <c r="AQ18" s="57">
        <f t="shared" si="8"/>
        <v>142.45000000000002</v>
      </c>
      <c r="AR18" s="57">
        <f t="shared" si="8"/>
        <v>166.89999999999998</v>
      </c>
      <c r="AS18" s="57">
        <f>I92</f>
        <v>279.20000000000005</v>
      </c>
      <c r="AT18" s="57">
        <f>K92</f>
        <v>309.10000000000002</v>
      </c>
      <c r="AU18" s="57">
        <f t="shared" ref="AU18:BD18" si="9">M92</f>
        <v>306.90000000000003</v>
      </c>
      <c r="AV18" s="57">
        <f t="shared" si="9"/>
        <v>273.40000000000003</v>
      </c>
      <c r="AW18" s="57">
        <f t="shared" si="9"/>
        <v>247</v>
      </c>
      <c r="AX18" s="57">
        <f t="shared" si="9"/>
        <v>161.80000000000001</v>
      </c>
      <c r="AY18" s="57">
        <f t="shared" si="9"/>
        <v>161.80000000000001</v>
      </c>
      <c r="AZ18" s="57">
        <f t="shared" si="9"/>
        <v>124.1</v>
      </c>
      <c r="BA18" s="57">
        <f t="shared" si="9"/>
        <v>129.5</v>
      </c>
      <c r="BB18" s="57">
        <f t="shared" si="9"/>
        <v>89.5</v>
      </c>
      <c r="BC18" s="57">
        <f t="shared" si="9"/>
        <v>109.7</v>
      </c>
      <c r="BD18" s="57">
        <f t="shared" si="9"/>
        <v>114.1</v>
      </c>
      <c r="BE18" s="58">
        <f>X92</f>
        <v>173.1</v>
      </c>
      <c r="BF18" s="58">
        <f>Z92</f>
        <v>340.88</v>
      </c>
      <c r="BG18" s="58">
        <f>AB92</f>
        <v>304.18</v>
      </c>
      <c r="BH18" s="58">
        <f>AD92</f>
        <v>308.08</v>
      </c>
      <c r="BI18" s="58">
        <f>AE92</f>
        <v>235.08</v>
      </c>
      <c r="BJ18" s="58">
        <f>AF92</f>
        <v>152.08000000000001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12.4</v>
      </c>
      <c r="C19" s="44">
        <v>12.4</v>
      </c>
      <c r="D19" s="44">
        <v>12.4</v>
      </c>
      <c r="E19" s="44">
        <v>12.4</v>
      </c>
      <c r="F19" s="44">
        <v>12.4</v>
      </c>
      <c r="G19" s="44">
        <v>12.4</v>
      </c>
      <c r="H19" s="44">
        <v>12.4</v>
      </c>
      <c r="I19" s="44">
        <v>12.4</v>
      </c>
      <c r="J19" s="44">
        <v>12.4</v>
      </c>
      <c r="K19" s="44">
        <v>12.4</v>
      </c>
      <c r="L19" s="44">
        <v>12.4</v>
      </c>
      <c r="M19" s="44">
        <v>12.4</v>
      </c>
      <c r="N19" s="44">
        <v>12.4</v>
      </c>
      <c r="O19" s="44">
        <v>12.4</v>
      </c>
      <c r="P19" s="44">
        <v>12.4</v>
      </c>
      <c r="Q19" s="44">
        <v>12.4</v>
      </c>
      <c r="R19" s="44">
        <v>12.4</v>
      </c>
      <c r="S19" s="44">
        <v>12.4</v>
      </c>
      <c r="T19" s="44">
        <v>12.4</v>
      </c>
      <c r="U19" s="44">
        <v>12.4</v>
      </c>
      <c r="V19" s="44">
        <v>12.4</v>
      </c>
      <c r="W19" s="44">
        <v>12.4</v>
      </c>
      <c r="X19" s="44">
        <v>12.4</v>
      </c>
      <c r="Y19" s="44">
        <v>12.4</v>
      </c>
      <c r="Z19" s="44">
        <v>12.4</v>
      </c>
      <c r="AA19" s="44">
        <v>12.4</v>
      </c>
      <c r="AB19" s="44">
        <v>12.4</v>
      </c>
      <c r="AC19" s="44">
        <v>12.4</v>
      </c>
      <c r="AD19" s="44">
        <v>12.4</v>
      </c>
      <c r="AE19" s="44">
        <v>12.4</v>
      </c>
      <c r="AF19" s="44">
        <v>12.4</v>
      </c>
      <c r="AG19" s="48">
        <v>52.4</v>
      </c>
      <c r="AH19" s="46">
        <f t="shared" si="2"/>
        <v>12.4</v>
      </c>
      <c r="AI19" s="47">
        <f t="shared" si="3"/>
        <v>12.4</v>
      </c>
      <c r="AK19" s="49"/>
      <c r="AL19" s="52" t="s">
        <v>33</v>
      </c>
      <c r="AM19" s="57">
        <f t="shared" ref="AM19:AR19" si="10">B108</f>
        <v>278</v>
      </c>
      <c r="AN19" s="57">
        <f t="shared" si="10"/>
        <v>288.7</v>
      </c>
      <c r="AO19" s="57">
        <f t="shared" si="10"/>
        <v>260.40000000000003</v>
      </c>
      <c r="AP19" s="57">
        <f t="shared" si="10"/>
        <v>296.7</v>
      </c>
      <c r="AQ19" s="57">
        <f t="shared" si="10"/>
        <v>296.7</v>
      </c>
      <c r="AR19" s="57">
        <f t="shared" si="10"/>
        <v>339</v>
      </c>
      <c r="AS19" s="57">
        <f>I108</f>
        <v>239</v>
      </c>
      <c r="AT19" s="57">
        <f>K108</f>
        <v>263.3</v>
      </c>
      <c r="AU19" s="57">
        <f t="shared" ref="AU19:BD19" si="11">M108</f>
        <v>281</v>
      </c>
      <c r="AV19" s="57">
        <f t="shared" si="11"/>
        <v>471.1</v>
      </c>
      <c r="AW19" s="57">
        <f t="shared" si="11"/>
        <v>437</v>
      </c>
      <c r="AX19" s="57">
        <f t="shared" si="11"/>
        <v>518.59999999999991</v>
      </c>
      <c r="AY19" s="57">
        <f t="shared" si="11"/>
        <v>537.6</v>
      </c>
      <c r="AZ19" s="57">
        <f t="shared" si="11"/>
        <v>600.9</v>
      </c>
      <c r="BA19" s="57">
        <f t="shared" si="11"/>
        <v>643.79999999999984</v>
      </c>
      <c r="BB19" s="57">
        <f t="shared" si="11"/>
        <v>668.5</v>
      </c>
      <c r="BC19" s="57">
        <f t="shared" si="11"/>
        <v>627.20000000000005</v>
      </c>
      <c r="BD19" s="57">
        <f t="shared" si="11"/>
        <v>555.30000000000007</v>
      </c>
      <c r="BE19" s="58">
        <f>X108</f>
        <v>419</v>
      </c>
      <c r="BF19" s="58">
        <f>Z108</f>
        <v>207.4</v>
      </c>
      <c r="BG19" s="58">
        <f>AB108</f>
        <v>360.90000000000003</v>
      </c>
      <c r="BH19" s="58">
        <f>AD108</f>
        <v>369</v>
      </c>
      <c r="BI19" s="58">
        <f>AE108</f>
        <v>274</v>
      </c>
      <c r="BJ19" s="58">
        <f>AF108</f>
        <v>289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9.5</v>
      </c>
      <c r="C20" s="44">
        <v>9.5</v>
      </c>
      <c r="D20" s="44">
        <v>9.5</v>
      </c>
      <c r="E20" s="44">
        <v>9.5</v>
      </c>
      <c r="F20" s="44">
        <v>9.5</v>
      </c>
      <c r="G20" s="44">
        <v>9.5</v>
      </c>
      <c r="H20" s="44">
        <v>9.5</v>
      </c>
      <c r="I20" s="44">
        <v>9.5</v>
      </c>
      <c r="J20" s="44">
        <v>9.5</v>
      </c>
      <c r="K20" s="44">
        <v>9.5</v>
      </c>
      <c r="L20" s="44">
        <v>9.5</v>
      </c>
      <c r="M20" s="44">
        <v>9.5</v>
      </c>
      <c r="N20" s="44">
        <v>9.5</v>
      </c>
      <c r="O20" s="44">
        <v>9.5</v>
      </c>
      <c r="P20" s="44">
        <v>9.5</v>
      </c>
      <c r="Q20" s="44">
        <v>9.5</v>
      </c>
      <c r="R20" s="44">
        <v>9.5</v>
      </c>
      <c r="S20" s="44">
        <v>9.5</v>
      </c>
      <c r="T20" s="44">
        <v>9.5</v>
      </c>
      <c r="U20" s="44">
        <v>9.5</v>
      </c>
      <c r="V20" s="44">
        <v>9.5</v>
      </c>
      <c r="W20" s="44">
        <v>9.5</v>
      </c>
      <c r="X20" s="44">
        <v>9.5</v>
      </c>
      <c r="Y20" s="44">
        <v>9.5</v>
      </c>
      <c r="Z20" s="44">
        <v>9.5</v>
      </c>
      <c r="AA20" s="44">
        <v>9.5</v>
      </c>
      <c r="AB20" s="44">
        <v>9.5</v>
      </c>
      <c r="AC20" s="44">
        <v>9.5</v>
      </c>
      <c r="AD20" s="44">
        <v>9.5</v>
      </c>
      <c r="AE20" s="44">
        <v>9.5</v>
      </c>
      <c r="AF20" s="44">
        <v>9.5</v>
      </c>
      <c r="AG20" s="48">
        <v>50</v>
      </c>
      <c r="AH20" s="46">
        <f t="shared" si="2"/>
        <v>9.5</v>
      </c>
      <c r="AI20" s="47">
        <f t="shared" si="3"/>
        <v>9.5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51.9</v>
      </c>
      <c r="BC20" s="57">
        <f t="shared" si="13"/>
        <v>36.799999999999997</v>
      </c>
      <c r="BD20" s="57">
        <f t="shared" si="13"/>
        <v>44.099999999999994</v>
      </c>
      <c r="BE20" s="58">
        <f>X96</f>
        <v>42.699999999999996</v>
      </c>
      <c r="BF20" s="58">
        <f>Z96</f>
        <v>28.4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23.1</v>
      </c>
      <c r="C21" s="44">
        <v>23.1</v>
      </c>
      <c r="D21" s="44">
        <v>23.1</v>
      </c>
      <c r="E21" s="44">
        <v>23.1</v>
      </c>
      <c r="F21" s="44">
        <v>23.1</v>
      </c>
      <c r="G21" s="44">
        <v>23.1</v>
      </c>
      <c r="H21" s="44">
        <v>23.1</v>
      </c>
      <c r="I21" s="44">
        <v>23.1</v>
      </c>
      <c r="J21" s="44">
        <v>23.1</v>
      </c>
      <c r="K21" s="44">
        <v>23.1</v>
      </c>
      <c r="L21" s="44">
        <v>23.1</v>
      </c>
      <c r="M21" s="44">
        <v>23.1</v>
      </c>
      <c r="N21" s="44">
        <v>23.1</v>
      </c>
      <c r="O21" s="44">
        <v>23.1</v>
      </c>
      <c r="P21" s="44">
        <v>23.1</v>
      </c>
      <c r="Q21" s="44">
        <v>23.1</v>
      </c>
      <c r="R21" s="44">
        <v>23.1</v>
      </c>
      <c r="S21" s="44">
        <v>23.1</v>
      </c>
      <c r="T21" s="44">
        <v>23.1</v>
      </c>
      <c r="U21" s="44">
        <v>23.1</v>
      </c>
      <c r="V21" s="44">
        <v>23.1</v>
      </c>
      <c r="W21" s="44">
        <v>23.1</v>
      </c>
      <c r="X21" s="44">
        <v>23.1</v>
      </c>
      <c r="Y21" s="44">
        <v>23.1</v>
      </c>
      <c r="Z21" s="44">
        <v>23.1</v>
      </c>
      <c r="AA21" s="44">
        <v>23.1</v>
      </c>
      <c r="AB21" s="44">
        <v>23.1</v>
      </c>
      <c r="AC21" s="44">
        <v>23.1</v>
      </c>
      <c r="AD21" s="44">
        <v>23.1</v>
      </c>
      <c r="AE21" s="44">
        <v>23.1</v>
      </c>
      <c r="AF21" s="44">
        <v>23.1</v>
      </c>
      <c r="AG21" s="48">
        <v>45</v>
      </c>
      <c r="AH21" s="46">
        <f t="shared" si="2"/>
        <v>23.1</v>
      </c>
      <c r="AI21" s="47">
        <f t="shared" si="3"/>
        <v>23.1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16.399999999999999</v>
      </c>
      <c r="C22" s="44">
        <v>16.399999999999999</v>
      </c>
      <c r="D22" s="44">
        <v>16.399999999999999</v>
      </c>
      <c r="E22" s="44">
        <v>16.399999999999999</v>
      </c>
      <c r="F22" s="44">
        <v>16.399999999999999</v>
      </c>
      <c r="G22" s="44">
        <v>16.399999999999999</v>
      </c>
      <c r="H22" s="44">
        <v>16.399999999999999</v>
      </c>
      <c r="I22" s="44">
        <v>16.399999999999999</v>
      </c>
      <c r="J22" s="44">
        <v>16.399999999999999</v>
      </c>
      <c r="K22" s="44">
        <v>16.399999999999999</v>
      </c>
      <c r="L22" s="44">
        <v>16.399999999999999</v>
      </c>
      <c r="M22" s="44">
        <v>16.399999999999999</v>
      </c>
      <c r="N22" s="44">
        <v>16.399999999999999</v>
      </c>
      <c r="O22" s="44">
        <v>16.399999999999999</v>
      </c>
      <c r="P22" s="44">
        <v>16.399999999999999</v>
      </c>
      <c r="Q22" s="44">
        <v>16.399999999999999</v>
      </c>
      <c r="R22" s="44">
        <v>16.399999999999999</v>
      </c>
      <c r="S22" s="44">
        <v>16.399999999999999</v>
      </c>
      <c r="T22" s="44">
        <v>16.399999999999999</v>
      </c>
      <c r="U22" s="44">
        <v>16.399999999999999</v>
      </c>
      <c r="V22" s="44">
        <v>16.399999999999999</v>
      </c>
      <c r="W22" s="44">
        <v>16.399999999999999</v>
      </c>
      <c r="X22" s="44">
        <v>16.399999999999999</v>
      </c>
      <c r="Y22" s="44">
        <v>16.399999999999999</v>
      </c>
      <c r="Z22" s="44">
        <v>16.399999999999999</v>
      </c>
      <c r="AA22" s="44">
        <v>16.399999999999999</v>
      </c>
      <c r="AB22" s="44">
        <v>16.399999999999999</v>
      </c>
      <c r="AC22" s="44">
        <v>16.399999999999999</v>
      </c>
      <c r="AD22" s="44">
        <v>16.399999999999999</v>
      </c>
      <c r="AE22" s="44">
        <v>16.399999999999999</v>
      </c>
      <c r="AF22" s="44">
        <v>16.399999999999999</v>
      </c>
      <c r="AG22" s="48">
        <v>44</v>
      </c>
      <c r="AH22" s="46">
        <f t="shared" si="2"/>
        <v>16.399999999999999</v>
      </c>
      <c r="AI22" s="47">
        <f t="shared" si="3"/>
        <v>16.399999999999999</v>
      </c>
      <c r="AK22" s="49"/>
      <c r="AL22" s="59" t="s">
        <v>39</v>
      </c>
      <c r="AM22" s="60">
        <f t="shared" ref="AM22:BJ22" si="16">SUM(AM16:AM21)</f>
        <v>1299.8</v>
      </c>
      <c r="AN22" s="60">
        <f t="shared" si="16"/>
        <v>1319</v>
      </c>
      <c r="AO22" s="60">
        <f t="shared" si="16"/>
        <v>1259.8</v>
      </c>
      <c r="AP22" s="60">
        <f t="shared" si="16"/>
        <v>1260.55</v>
      </c>
      <c r="AQ22" s="60">
        <f t="shared" si="16"/>
        <v>1264.3499999999999</v>
      </c>
      <c r="AR22" s="60">
        <f t="shared" si="16"/>
        <v>1351.1</v>
      </c>
      <c r="AS22" s="60">
        <f t="shared" si="16"/>
        <v>1523.4</v>
      </c>
      <c r="AT22" s="60">
        <f t="shared" si="16"/>
        <v>1722.5999999999997</v>
      </c>
      <c r="AU22" s="60">
        <f t="shared" si="16"/>
        <v>1720.1999999999998</v>
      </c>
      <c r="AV22" s="60">
        <f t="shared" si="16"/>
        <v>1607.6</v>
      </c>
      <c r="AW22" s="60">
        <f t="shared" si="16"/>
        <v>1572.1</v>
      </c>
      <c r="AX22" s="60">
        <f t="shared" si="16"/>
        <v>1468.5</v>
      </c>
      <c r="AY22" s="60">
        <f t="shared" si="16"/>
        <v>1487.5</v>
      </c>
      <c r="AZ22" s="60">
        <f t="shared" si="16"/>
        <v>1513.1</v>
      </c>
      <c r="BA22" s="60">
        <f t="shared" si="16"/>
        <v>1546</v>
      </c>
      <c r="BB22" s="60">
        <f t="shared" si="16"/>
        <v>1582.6000000000004</v>
      </c>
      <c r="BC22" s="60">
        <f t="shared" si="16"/>
        <v>1602.1000000000001</v>
      </c>
      <c r="BD22" s="60">
        <f t="shared" si="16"/>
        <v>1602.9</v>
      </c>
      <c r="BE22" s="60">
        <f t="shared" si="16"/>
        <v>1543.8500000000001</v>
      </c>
      <c r="BF22" s="60">
        <f t="shared" si="16"/>
        <v>1758.8800000000006</v>
      </c>
      <c r="BG22" s="60">
        <f t="shared" si="16"/>
        <v>1834.2800000000004</v>
      </c>
      <c r="BH22" s="60">
        <f t="shared" si="16"/>
        <v>1616.28</v>
      </c>
      <c r="BI22" s="60">
        <f t="shared" si="16"/>
        <v>1418.28</v>
      </c>
      <c r="BJ22" s="60">
        <f t="shared" si="16"/>
        <v>1290.2800000000002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10</v>
      </c>
      <c r="C23" s="44">
        <v>10</v>
      </c>
      <c r="D23" s="44">
        <v>10</v>
      </c>
      <c r="E23" s="44">
        <v>10</v>
      </c>
      <c r="F23" s="44">
        <v>10</v>
      </c>
      <c r="G23" s="44">
        <v>10</v>
      </c>
      <c r="H23" s="44">
        <v>10</v>
      </c>
      <c r="I23" s="44">
        <v>10</v>
      </c>
      <c r="J23" s="44">
        <v>10</v>
      </c>
      <c r="K23" s="44">
        <v>10</v>
      </c>
      <c r="L23" s="44">
        <v>10</v>
      </c>
      <c r="M23" s="44">
        <v>10</v>
      </c>
      <c r="N23" s="44">
        <v>10</v>
      </c>
      <c r="O23" s="44">
        <v>10</v>
      </c>
      <c r="P23" s="44">
        <v>10</v>
      </c>
      <c r="Q23" s="44">
        <v>10</v>
      </c>
      <c r="R23" s="44">
        <v>10</v>
      </c>
      <c r="S23" s="44">
        <v>10</v>
      </c>
      <c r="T23" s="44">
        <v>10</v>
      </c>
      <c r="U23" s="44">
        <v>10</v>
      </c>
      <c r="V23" s="44">
        <v>10</v>
      </c>
      <c r="W23" s="44">
        <v>10</v>
      </c>
      <c r="X23" s="44">
        <v>10</v>
      </c>
      <c r="Y23" s="44">
        <v>10</v>
      </c>
      <c r="Z23" s="44">
        <v>10</v>
      </c>
      <c r="AA23" s="44">
        <v>10</v>
      </c>
      <c r="AB23" s="44">
        <v>10</v>
      </c>
      <c r="AC23" s="44">
        <v>10</v>
      </c>
      <c r="AD23" s="44">
        <v>10</v>
      </c>
      <c r="AE23" s="44">
        <v>10</v>
      </c>
      <c r="AF23" s="44">
        <v>10</v>
      </c>
      <c r="AG23" s="48">
        <v>42</v>
      </c>
      <c r="AH23" s="46">
        <f t="shared" si="2"/>
        <v>10</v>
      </c>
      <c r="AI23" s="47">
        <f t="shared" si="3"/>
        <v>10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14.8</v>
      </c>
      <c r="C24" s="44">
        <v>14.8</v>
      </c>
      <c r="D24" s="44">
        <v>14.8</v>
      </c>
      <c r="E24" s="44">
        <v>14.8</v>
      </c>
      <c r="F24" s="44">
        <v>14.8</v>
      </c>
      <c r="G24" s="44">
        <v>14.8</v>
      </c>
      <c r="H24" s="44">
        <v>14.8</v>
      </c>
      <c r="I24" s="44">
        <v>14.8</v>
      </c>
      <c r="J24" s="44">
        <v>14.8</v>
      </c>
      <c r="K24" s="44">
        <v>14.8</v>
      </c>
      <c r="L24" s="44">
        <v>14.8</v>
      </c>
      <c r="M24" s="44">
        <v>14.8</v>
      </c>
      <c r="N24" s="44">
        <v>14.8</v>
      </c>
      <c r="O24" s="44">
        <v>14.8</v>
      </c>
      <c r="P24" s="44">
        <v>14.8</v>
      </c>
      <c r="Q24" s="44">
        <v>14.8</v>
      </c>
      <c r="R24" s="44">
        <v>14.8</v>
      </c>
      <c r="S24" s="44">
        <v>14.8</v>
      </c>
      <c r="T24" s="44">
        <v>14.8</v>
      </c>
      <c r="U24" s="44">
        <v>14.8</v>
      </c>
      <c r="V24" s="44">
        <v>14.8</v>
      </c>
      <c r="W24" s="44">
        <v>14.8</v>
      </c>
      <c r="X24" s="44">
        <v>14.8</v>
      </c>
      <c r="Y24" s="44">
        <v>14.8</v>
      </c>
      <c r="Z24" s="44">
        <v>14.8</v>
      </c>
      <c r="AA24" s="44">
        <v>14.8</v>
      </c>
      <c r="AB24" s="44">
        <v>14.8</v>
      </c>
      <c r="AC24" s="44">
        <v>14.8</v>
      </c>
      <c r="AD24" s="44">
        <v>14.8</v>
      </c>
      <c r="AE24" s="44">
        <v>14.8</v>
      </c>
      <c r="AF24" s="44">
        <v>14.8</v>
      </c>
      <c r="AG24" s="48">
        <v>40</v>
      </c>
      <c r="AH24" s="46">
        <f t="shared" si="2"/>
        <v>14.8</v>
      </c>
      <c r="AI24" s="47">
        <f t="shared" si="3"/>
        <v>14.8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11.7</v>
      </c>
      <c r="C25" s="44">
        <v>11.7</v>
      </c>
      <c r="D25" s="44">
        <v>11.7</v>
      </c>
      <c r="E25" s="44">
        <v>11.7</v>
      </c>
      <c r="F25" s="44">
        <v>11.7</v>
      </c>
      <c r="G25" s="44">
        <v>11.7</v>
      </c>
      <c r="H25" s="44">
        <v>11.7</v>
      </c>
      <c r="I25" s="44">
        <v>11.7</v>
      </c>
      <c r="J25" s="44">
        <v>11.7</v>
      </c>
      <c r="K25" s="44">
        <v>11.7</v>
      </c>
      <c r="L25" s="44">
        <v>11.7</v>
      </c>
      <c r="M25" s="44">
        <v>11.7</v>
      </c>
      <c r="N25" s="44">
        <v>11.7</v>
      </c>
      <c r="O25" s="44">
        <v>11.7</v>
      </c>
      <c r="P25" s="44">
        <v>11.7</v>
      </c>
      <c r="Q25" s="44">
        <v>11.7</v>
      </c>
      <c r="R25" s="44">
        <v>11.7</v>
      </c>
      <c r="S25" s="44">
        <v>11.7</v>
      </c>
      <c r="T25" s="44">
        <v>11.7</v>
      </c>
      <c r="U25" s="44">
        <v>11.7</v>
      </c>
      <c r="V25" s="44">
        <v>11.7</v>
      </c>
      <c r="W25" s="44">
        <v>11.7</v>
      </c>
      <c r="X25" s="44">
        <v>11.7</v>
      </c>
      <c r="Y25" s="44">
        <v>11.7</v>
      </c>
      <c r="Z25" s="44">
        <v>11.7</v>
      </c>
      <c r="AA25" s="44">
        <v>11.7</v>
      </c>
      <c r="AB25" s="44">
        <v>11.7</v>
      </c>
      <c r="AC25" s="44">
        <v>11.7</v>
      </c>
      <c r="AD25" s="44">
        <v>11.7</v>
      </c>
      <c r="AE25" s="44">
        <v>11.7</v>
      </c>
      <c r="AF25" s="44">
        <v>11.7</v>
      </c>
      <c r="AG25" s="48">
        <v>38.46</v>
      </c>
      <c r="AH25" s="46">
        <f t="shared" si="2"/>
        <v>11.7</v>
      </c>
      <c r="AI25" s="47">
        <f t="shared" si="3"/>
        <v>11.7</v>
      </c>
      <c r="AK25" s="49"/>
      <c r="AL25" s="59" t="s">
        <v>44</v>
      </c>
      <c r="AM25" s="60">
        <f t="shared" ref="AM25:BJ25" si="19">AM22+AM23</f>
        <v>1299.8</v>
      </c>
      <c r="AN25" s="60">
        <f t="shared" si="19"/>
        <v>1319</v>
      </c>
      <c r="AO25" s="60">
        <f t="shared" si="19"/>
        <v>1259.8</v>
      </c>
      <c r="AP25" s="60">
        <f t="shared" si="19"/>
        <v>1260.55</v>
      </c>
      <c r="AQ25" s="60">
        <f t="shared" si="19"/>
        <v>1264.3499999999999</v>
      </c>
      <c r="AR25" s="60">
        <f t="shared" si="19"/>
        <v>1351.1</v>
      </c>
      <c r="AS25" s="60">
        <f t="shared" si="19"/>
        <v>1523.4</v>
      </c>
      <c r="AT25" s="60">
        <f t="shared" si="19"/>
        <v>1722.5999999999997</v>
      </c>
      <c r="AU25" s="60">
        <f t="shared" si="19"/>
        <v>1720.1999999999998</v>
      </c>
      <c r="AV25" s="60">
        <f t="shared" si="19"/>
        <v>1607.6</v>
      </c>
      <c r="AW25" s="60">
        <f t="shared" si="19"/>
        <v>1572.1</v>
      </c>
      <c r="AX25" s="60">
        <f t="shared" si="19"/>
        <v>1468.5</v>
      </c>
      <c r="AY25" s="60">
        <f t="shared" si="19"/>
        <v>1487.5</v>
      </c>
      <c r="AZ25" s="60">
        <f t="shared" si="19"/>
        <v>1513.1</v>
      </c>
      <c r="BA25" s="60">
        <f t="shared" si="19"/>
        <v>1546</v>
      </c>
      <c r="BB25" s="60">
        <f t="shared" si="19"/>
        <v>1582.6000000000004</v>
      </c>
      <c r="BC25" s="60">
        <f t="shared" si="19"/>
        <v>1602.1000000000001</v>
      </c>
      <c r="BD25" s="60">
        <f t="shared" si="19"/>
        <v>1602.9</v>
      </c>
      <c r="BE25" s="60">
        <f t="shared" si="19"/>
        <v>1543.8500000000001</v>
      </c>
      <c r="BF25" s="60">
        <f t="shared" si="19"/>
        <v>1758.8800000000006</v>
      </c>
      <c r="BG25" s="60">
        <f t="shared" si="19"/>
        <v>1834.2800000000004</v>
      </c>
      <c r="BH25" s="60">
        <f t="shared" si="19"/>
        <v>1616.28</v>
      </c>
      <c r="BI25" s="60">
        <f t="shared" si="19"/>
        <v>1418.28</v>
      </c>
      <c r="BJ25" s="60">
        <f t="shared" si="19"/>
        <v>1290.2800000000002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5.5</v>
      </c>
      <c r="C26" s="44">
        <v>5.5</v>
      </c>
      <c r="D26" s="44">
        <v>5.5</v>
      </c>
      <c r="E26" s="44">
        <v>5.5</v>
      </c>
      <c r="F26" s="44">
        <v>5.5</v>
      </c>
      <c r="G26" s="44">
        <v>5.5</v>
      </c>
      <c r="H26" s="44">
        <v>5.5</v>
      </c>
      <c r="I26" s="44">
        <v>5.5</v>
      </c>
      <c r="J26" s="44">
        <v>5.5</v>
      </c>
      <c r="K26" s="44">
        <v>5.5</v>
      </c>
      <c r="L26" s="44">
        <v>5.5</v>
      </c>
      <c r="M26" s="44">
        <v>5.5</v>
      </c>
      <c r="N26" s="44">
        <v>5.5</v>
      </c>
      <c r="O26" s="44">
        <v>5.5</v>
      </c>
      <c r="P26" s="44">
        <v>5.5</v>
      </c>
      <c r="Q26" s="44">
        <v>5.5</v>
      </c>
      <c r="R26" s="44">
        <v>5.5</v>
      </c>
      <c r="S26" s="44">
        <v>5.5</v>
      </c>
      <c r="T26" s="44">
        <v>5.5</v>
      </c>
      <c r="U26" s="44">
        <v>5.5</v>
      </c>
      <c r="V26" s="44">
        <v>5.5</v>
      </c>
      <c r="W26" s="44">
        <v>5.5</v>
      </c>
      <c r="X26" s="44">
        <v>5.5</v>
      </c>
      <c r="Y26" s="44">
        <v>5.5</v>
      </c>
      <c r="Z26" s="44">
        <v>5.5</v>
      </c>
      <c r="AA26" s="44">
        <v>5.5</v>
      </c>
      <c r="AB26" s="44">
        <v>5.5</v>
      </c>
      <c r="AC26" s="44">
        <v>5.5</v>
      </c>
      <c r="AD26" s="44">
        <v>5.5</v>
      </c>
      <c r="AE26" s="44">
        <v>5.5</v>
      </c>
      <c r="AF26" s="44">
        <v>5.5</v>
      </c>
      <c r="AG26" s="61">
        <v>38</v>
      </c>
      <c r="AH26" s="46">
        <f t="shared" si="2"/>
        <v>5.5</v>
      </c>
      <c r="AI26" s="47">
        <f t="shared" si="3"/>
        <v>5.5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31.5</v>
      </c>
      <c r="C27" s="44">
        <v>31.5</v>
      </c>
      <c r="D27" s="44">
        <v>31.5</v>
      </c>
      <c r="E27" s="44">
        <v>31.5</v>
      </c>
      <c r="F27" s="44">
        <v>31.5</v>
      </c>
      <c r="G27" s="44">
        <v>31.5</v>
      </c>
      <c r="H27" s="44">
        <v>31.5</v>
      </c>
      <c r="I27" s="44">
        <v>31.5</v>
      </c>
      <c r="J27" s="44">
        <v>31.5</v>
      </c>
      <c r="K27" s="44">
        <v>31.5</v>
      </c>
      <c r="L27" s="44">
        <v>31.5</v>
      </c>
      <c r="M27" s="44">
        <v>31.5</v>
      </c>
      <c r="N27" s="44">
        <v>31.5</v>
      </c>
      <c r="O27" s="44">
        <v>31.5</v>
      </c>
      <c r="P27" s="44">
        <v>31.5</v>
      </c>
      <c r="Q27" s="44">
        <v>31.5</v>
      </c>
      <c r="R27" s="44">
        <v>31.5</v>
      </c>
      <c r="S27" s="44">
        <v>31.5</v>
      </c>
      <c r="T27" s="44">
        <v>31.5</v>
      </c>
      <c r="U27" s="44">
        <v>31.5</v>
      </c>
      <c r="V27" s="44">
        <v>31.5</v>
      </c>
      <c r="W27" s="44">
        <v>31.5</v>
      </c>
      <c r="X27" s="44">
        <v>31.5</v>
      </c>
      <c r="Y27" s="44">
        <v>31.5</v>
      </c>
      <c r="Z27" s="44">
        <v>31.5</v>
      </c>
      <c r="AA27" s="44">
        <v>31.5</v>
      </c>
      <c r="AB27" s="44">
        <v>31.5</v>
      </c>
      <c r="AC27" s="44">
        <v>31.5</v>
      </c>
      <c r="AD27" s="44">
        <v>31.5</v>
      </c>
      <c r="AE27" s="44">
        <v>31.5</v>
      </c>
      <c r="AF27" s="44">
        <v>31.5</v>
      </c>
      <c r="AG27" s="48">
        <v>36</v>
      </c>
      <c r="AH27" s="46">
        <f t="shared" si="2"/>
        <v>31.5</v>
      </c>
      <c r="AI27" s="47">
        <f t="shared" si="3"/>
        <v>31.5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14.5</v>
      </c>
      <c r="C28" s="44">
        <v>14.5</v>
      </c>
      <c r="D28" s="44">
        <v>14.5</v>
      </c>
      <c r="E28" s="44">
        <v>14.5</v>
      </c>
      <c r="F28" s="44">
        <v>14.5</v>
      </c>
      <c r="G28" s="44">
        <v>14.5</v>
      </c>
      <c r="H28" s="44">
        <v>14.5</v>
      </c>
      <c r="I28" s="44">
        <v>14.5</v>
      </c>
      <c r="J28" s="44">
        <v>14.5</v>
      </c>
      <c r="K28" s="44">
        <v>14.5</v>
      </c>
      <c r="L28" s="44">
        <v>14.5</v>
      </c>
      <c r="M28" s="44">
        <v>14.5</v>
      </c>
      <c r="N28" s="44">
        <v>13</v>
      </c>
      <c r="O28" s="44">
        <v>13</v>
      </c>
      <c r="P28" s="44">
        <v>13</v>
      </c>
      <c r="Q28" s="44">
        <v>13</v>
      </c>
      <c r="R28" s="44">
        <v>13</v>
      </c>
      <c r="S28" s="44">
        <v>13</v>
      </c>
      <c r="T28" s="44">
        <v>13</v>
      </c>
      <c r="U28" s="44">
        <v>13</v>
      </c>
      <c r="V28" s="44">
        <v>13</v>
      </c>
      <c r="W28" s="44">
        <v>13</v>
      </c>
      <c r="X28" s="44">
        <v>13</v>
      </c>
      <c r="Y28" s="44">
        <v>13</v>
      </c>
      <c r="Z28" s="44">
        <v>13</v>
      </c>
      <c r="AA28" s="44">
        <v>13</v>
      </c>
      <c r="AB28" s="44">
        <v>13</v>
      </c>
      <c r="AC28" s="44">
        <v>13</v>
      </c>
      <c r="AD28" s="44">
        <v>13</v>
      </c>
      <c r="AE28" s="44">
        <v>13</v>
      </c>
      <c r="AF28" s="44">
        <v>13</v>
      </c>
      <c r="AG28" s="48">
        <v>35.5</v>
      </c>
      <c r="AH28" s="46">
        <f t="shared" si="2"/>
        <v>14.5</v>
      </c>
      <c r="AI28" s="47">
        <f t="shared" si="3"/>
        <v>13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0</v>
      </c>
      <c r="C29" s="44">
        <v>7.4</v>
      </c>
      <c r="D29" s="44">
        <v>7.4</v>
      </c>
      <c r="E29" s="44">
        <v>7.4</v>
      </c>
      <c r="F29" s="44">
        <v>7.4</v>
      </c>
      <c r="G29" s="44">
        <v>7.4</v>
      </c>
      <c r="H29" s="44">
        <v>7.4</v>
      </c>
      <c r="I29" s="44">
        <v>7.4</v>
      </c>
      <c r="J29" s="44">
        <v>7.4</v>
      </c>
      <c r="K29" s="44">
        <v>7.4</v>
      </c>
      <c r="L29" s="44">
        <v>7.4</v>
      </c>
      <c r="M29" s="44">
        <v>7.4</v>
      </c>
      <c r="N29" s="44">
        <v>7.4</v>
      </c>
      <c r="O29" s="44">
        <v>7.4</v>
      </c>
      <c r="P29" s="44">
        <v>7.4</v>
      </c>
      <c r="Q29" s="44">
        <v>7.4</v>
      </c>
      <c r="R29" s="44">
        <v>7.4</v>
      </c>
      <c r="S29" s="44">
        <v>7.4</v>
      </c>
      <c r="T29" s="44">
        <v>7.4</v>
      </c>
      <c r="U29" s="44">
        <v>7.4</v>
      </c>
      <c r="V29" s="44">
        <v>7.4</v>
      </c>
      <c r="W29" s="44">
        <v>7.4</v>
      </c>
      <c r="X29" s="44">
        <v>7.4</v>
      </c>
      <c r="Y29" s="44">
        <v>7.4</v>
      </c>
      <c r="Z29" s="44">
        <v>7.4</v>
      </c>
      <c r="AA29" s="44">
        <v>7.4</v>
      </c>
      <c r="AB29" s="44">
        <v>7.4</v>
      </c>
      <c r="AC29" s="44">
        <v>7.4</v>
      </c>
      <c r="AD29" s="44">
        <v>7.4</v>
      </c>
      <c r="AE29" s="44">
        <v>7.4</v>
      </c>
      <c r="AF29" s="44">
        <v>7.4</v>
      </c>
      <c r="AG29" s="61">
        <v>32</v>
      </c>
      <c r="AH29" s="46">
        <f t="shared" si="2"/>
        <v>7.4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8.6999999999999993</v>
      </c>
      <c r="C30" s="44">
        <v>8.6999999999999993</v>
      </c>
      <c r="D30" s="44">
        <v>8.6999999999999993</v>
      </c>
      <c r="E30" s="44">
        <v>8.6999999999999993</v>
      </c>
      <c r="F30" s="44">
        <v>8.6999999999999993</v>
      </c>
      <c r="G30" s="44">
        <v>8.6999999999999993</v>
      </c>
      <c r="H30" s="44">
        <v>8.6999999999999993</v>
      </c>
      <c r="I30" s="44">
        <v>8.6999999999999993</v>
      </c>
      <c r="J30" s="44">
        <v>8.6999999999999993</v>
      </c>
      <c r="K30" s="44">
        <v>8.6999999999999993</v>
      </c>
      <c r="L30" s="44">
        <v>8.6999999999999993</v>
      </c>
      <c r="M30" s="44">
        <v>8.6999999999999993</v>
      </c>
      <c r="N30" s="44">
        <v>8.4</v>
      </c>
      <c r="O30" s="44">
        <v>8.4</v>
      </c>
      <c r="P30" s="44">
        <v>8.4</v>
      </c>
      <c r="Q30" s="44">
        <v>8.4</v>
      </c>
      <c r="R30" s="44">
        <v>8.4</v>
      </c>
      <c r="S30" s="44">
        <v>8.4</v>
      </c>
      <c r="T30" s="44">
        <v>8.4</v>
      </c>
      <c r="U30" s="44">
        <v>8.4</v>
      </c>
      <c r="V30" s="44">
        <v>8.4</v>
      </c>
      <c r="W30" s="44">
        <v>8.4</v>
      </c>
      <c r="X30" s="44">
        <v>8.4</v>
      </c>
      <c r="Y30" s="44">
        <v>8.4</v>
      </c>
      <c r="Z30" s="44">
        <v>8.4</v>
      </c>
      <c r="AA30" s="44">
        <v>8.4</v>
      </c>
      <c r="AB30" s="44">
        <v>8.4</v>
      </c>
      <c r="AC30" s="44">
        <v>8.4</v>
      </c>
      <c r="AD30" s="44">
        <v>8.4</v>
      </c>
      <c r="AE30" s="44">
        <v>8.4</v>
      </c>
      <c r="AF30" s="44">
        <v>8.4</v>
      </c>
      <c r="AG30" s="48">
        <v>30</v>
      </c>
      <c r="AH30" s="46">
        <f t="shared" si="2"/>
        <v>8.6999999999999993</v>
      </c>
      <c r="AI30" s="47">
        <f t="shared" si="3"/>
        <v>8.4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7.5</v>
      </c>
      <c r="C31" s="44">
        <v>7.5</v>
      </c>
      <c r="D31" s="44">
        <v>7.5</v>
      </c>
      <c r="E31" s="44">
        <v>7.5</v>
      </c>
      <c r="F31" s="44">
        <v>7.5</v>
      </c>
      <c r="G31" s="44">
        <v>7.5</v>
      </c>
      <c r="H31" s="44">
        <v>7.5</v>
      </c>
      <c r="I31" s="44">
        <v>7.5</v>
      </c>
      <c r="J31" s="44">
        <v>7.5</v>
      </c>
      <c r="K31" s="44">
        <v>7.5</v>
      </c>
      <c r="L31" s="44">
        <v>7.5</v>
      </c>
      <c r="M31" s="44">
        <v>7.5</v>
      </c>
      <c r="N31" s="44">
        <v>8.6999999999999993</v>
      </c>
      <c r="O31" s="44">
        <v>8.6999999999999993</v>
      </c>
      <c r="P31" s="44">
        <v>8.6999999999999993</v>
      </c>
      <c r="Q31" s="44">
        <v>8.6999999999999993</v>
      </c>
      <c r="R31" s="44">
        <v>8.6999999999999993</v>
      </c>
      <c r="S31" s="44">
        <v>8.6999999999999993</v>
      </c>
      <c r="T31" s="44">
        <v>8.6999999999999993</v>
      </c>
      <c r="U31" s="44">
        <v>8.6999999999999993</v>
      </c>
      <c r="V31" s="44">
        <v>8.6999999999999993</v>
      </c>
      <c r="W31" s="44">
        <v>8.6999999999999993</v>
      </c>
      <c r="X31" s="44">
        <v>8.6999999999999993</v>
      </c>
      <c r="Y31" s="44">
        <v>8.6999999999999993</v>
      </c>
      <c r="Z31" s="44">
        <v>8.6999999999999993</v>
      </c>
      <c r="AA31" s="44">
        <v>8.6999999999999993</v>
      </c>
      <c r="AB31" s="44">
        <v>8.6999999999999993</v>
      </c>
      <c r="AC31" s="44">
        <v>8.6999999999999993</v>
      </c>
      <c r="AD31" s="44">
        <v>8.6999999999999993</v>
      </c>
      <c r="AE31" s="44">
        <v>8.6999999999999993</v>
      </c>
      <c r="AF31" s="44">
        <v>8.6999999999999993</v>
      </c>
      <c r="AG31" s="48">
        <v>29.04</v>
      </c>
      <c r="AH31" s="46">
        <f t="shared" si="2"/>
        <v>8.6999999999999993</v>
      </c>
      <c r="AI31" s="47">
        <f t="shared" si="3"/>
        <v>7.5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9.1</v>
      </c>
      <c r="C32" s="44">
        <v>9.1</v>
      </c>
      <c r="D32" s="44">
        <v>9.1</v>
      </c>
      <c r="E32" s="44">
        <v>9.1</v>
      </c>
      <c r="F32" s="44">
        <v>9.1</v>
      </c>
      <c r="G32" s="44">
        <v>9.1</v>
      </c>
      <c r="H32" s="44">
        <v>9.1</v>
      </c>
      <c r="I32" s="44">
        <v>9.1</v>
      </c>
      <c r="J32" s="44">
        <v>9.1</v>
      </c>
      <c r="K32" s="44">
        <v>9.1</v>
      </c>
      <c r="L32" s="44">
        <v>9.1</v>
      </c>
      <c r="M32" s="44">
        <v>9.1</v>
      </c>
      <c r="N32" s="44">
        <v>8.1</v>
      </c>
      <c r="O32" s="44">
        <v>8.1</v>
      </c>
      <c r="P32" s="44">
        <v>8.1</v>
      </c>
      <c r="Q32" s="44">
        <v>8.1</v>
      </c>
      <c r="R32" s="44">
        <v>8.1</v>
      </c>
      <c r="S32" s="44">
        <v>8.1</v>
      </c>
      <c r="T32" s="44">
        <v>8.1</v>
      </c>
      <c r="U32" s="44">
        <v>8.1</v>
      </c>
      <c r="V32" s="44">
        <v>8.1</v>
      </c>
      <c r="W32" s="44">
        <v>8.1</v>
      </c>
      <c r="X32" s="44">
        <v>8.1</v>
      </c>
      <c r="Y32" s="44">
        <v>8.1</v>
      </c>
      <c r="Z32" s="44">
        <v>8.1</v>
      </c>
      <c r="AA32" s="44">
        <v>8.1</v>
      </c>
      <c r="AB32" s="44">
        <v>8.1</v>
      </c>
      <c r="AC32" s="44">
        <v>8.1</v>
      </c>
      <c r="AD32" s="44">
        <v>8.1</v>
      </c>
      <c r="AE32" s="44">
        <v>8.1</v>
      </c>
      <c r="AF32" s="44">
        <v>8.1</v>
      </c>
      <c r="AG32" s="48">
        <v>28.1</v>
      </c>
      <c r="AH32" s="46">
        <f t="shared" si="2"/>
        <v>9.1</v>
      </c>
      <c r="AI32" s="47">
        <f t="shared" si="3"/>
        <v>8.1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7.6</v>
      </c>
      <c r="C33" s="44">
        <v>7.6</v>
      </c>
      <c r="D33" s="44">
        <v>7.6</v>
      </c>
      <c r="E33" s="44">
        <v>7.6</v>
      </c>
      <c r="F33" s="44">
        <v>7.6</v>
      </c>
      <c r="G33" s="44">
        <v>7.6</v>
      </c>
      <c r="H33" s="44">
        <v>7.6</v>
      </c>
      <c r="I33" s="44">
        <v>7.6</v>
      </c>
      <c r="J33" s="44">
        <v>7.6</v>
      </c>
      <c r="K33" s="44">
        <v>7.6</v>
      </c>
      <c r="L33" s="44">
        <v>7.6</v>
      </c>
      <c r="M33" s="44">
        <v>7.6</v>
      </c>
      <c r="N33" s="44">
        <v>6.6</v>
      </c>
      <c r="O33" s="44">
        <v>6.6</v>
      </c>
      <c r="P33" s="44">
        <v>6.6</v>
      </c>
      <c r="Q33" s="44">
        <v>6.6</v>
      </c>
      <c r="R33" s="44">
        <v>6.6</v>
      </c>
      <c r="S33" s="44">
        <v>6.6</v>
      </c>
      <c r="T33" s="44">
        <v>6.6</v>
      </c>
      <c r="U33" s="44">
        <v>6.6</v>
      </c>
      <c r="V33" s="44">
        <v>6.6</v>
      </c>
      <c r="W33" s="44">
        <v>6.6</v>
      </c>
      <c r="X33" s="44">
        <v>6.6</v>
      </c>
      <c r="Y33" s="44">
        <v>6.6</v>
      </c>
      <c r="Z33" s="44">
        <v>6.6</v>
      </c>
      <c r="AA33" s="44">
        <v>6.6</v>
      </c>
      <c r="AB33" s="44">
        <v>6.6</v>
      </c>
      <c r="AC33" s="44">
        <v>6.6</v>
      </c>
      <c r="AD33" s="44">
        <v>6.6</v>
      </c>
      <c r="AE33" s="44">
        <v>6.6</v>
      </c>
      <c r="AF33" s="44">
        <v>6.6</v>
      </c>
      <c r="AG33" s="48">
        <v>27</v>
      </c>
      <c r="AH33" s="46">
        <f t="shared" si="2"/>
        <v>7.6</v>
      </c>
      <c r="AI33" s="47">
        <f t="shared" si="3"/>
        <v>6.6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12.2</v>
      </c>
      <c r="C34" s="44">
        <v>12.2</v>
      </c>
      <c r="D34" s="44">
        <v>12.2</v>
      </c>
      <c r="E34" s="44">
        <v>12.2</v>
      </c>
      <c r="F34" s="44">
        <v>12.2</v>
      </c>
      <c r="G34" s="44">
        <v>12.2</v>
      </c>
      <c r="H34" s="44">
        <v>12.2</v>
      </c>
      <c r="I34" s="44">
        <v>12.2</v>
      </c>
      <c r="J34" s="44">
        <v>12.2</v>
      </c>
      <c r="K34" s="44">
        <v>12.2</v>
      </c>
      <c r="L34" s="44">
        <v>12.2</v>
      </c>
      <c r="M34" s="44">
        <v>12.2</v>
      </c>
      <c r="N34" s="44">
        <v>11.7</v>
      </c>
      <c r="O34" s="44">
        <v>11.7</v>
      </c>
      <c r="P34" s="44">
        <v>11.7</v>
      </c>
      <c r="Q34" s="44">
        <v>11.7</v>
      </c>
      <c r="R34" s="44">
        <v>11.7</v>
      </c>
      <c r="S34" s="44">
        <v>11.7</v>
      </c>
      <c r="T34" s="44">
        <v>11.7</v>
      </c>
      <c r="U34" s="44">
        <v>11.7</v>
      </c>
      <c r="V34" s="44">
        <v>11.7</v>
      </c>
      <c r="W34" s="44">
        <v>11.7</v>
      </c>
      <c r="X34" s="44">
        <v>11.7</v>
      </c>
      <c r="Y34" s="44">
        <v>11.7</v>
      </c>
      <c r="Z34" s="44">
        <v>11.7</v>
      </c>
      <c r="AA34" s="44">
        <v>11.7</v>
      </c>
      <c r="AB34" s="44">
        <v>11.7</v>
      </c>
      <c r="AC34" s="44">
        <v>11.7</v>
      </c>
      <c r="AD34" s="44">
        <v>11.7</v>
      </c>
      <c r="AE34" s="44">
        <v>11.7</v>
      </c>
      <c r="AF34" s="44">
        <v>11.7</v>
      </c>
      <c r="AG34" s="48">
        <v>25</v>
      </c>
      <c r="AH34" s="46">
        <f t="shared" si="2"/>
        <v>12.2</v>
      </c>
      <c r="AI34" s="47">
        <f t="shared" si="3"/>
        <v>11.7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v>0</v>
      </c>
      <c r="L35" s="44">
        <v>0</v>
      </c>
      <c r="M35" s="44">
        <v>7.1</v>
      </c>
      <c r="N35" s="44">
        <v>7.1</v>
      </c>
      <c r="O35" s="44">
        <v>7.1</v>
      </c>
      <c r="P35" s="44">
        <v>7.1</v>
      </c>
      <c r="Q35" s="44">
        <v>7.1</v>
      </c>
      <c r="R35" s="44">
        <v>7.1</v>
      </c>
      <c r="S35" s="44">
        <v>7.1</v>
      </c>
      <c r="T35" s="44">
        <v>7.1</v>
      </c>
      <c r="U35" s="44">
        <v>7.1</v>
      </c>
      <c r="V35" s="44">
        <v>7.1</v>
      </c>
      <c r="W35" s="44">
        <v>7.1</v>
      </c>
      <c r="X35" s="44">
        <v>7.1</v>
      </c>
      <c r="Y35" s="44">
        <v>7.1</v>
      </c>
      <c r="Z35" s="44">
        <v>7.1</v>
      </c>
      <c r="AA35" s="44">
        <v>7.1</v>
      </c>
      <c r="AB35" s="44">
        <v>7.1</v>
      </c>
      <c r="AC35" s="44">
        <v>7.1</v>
      </c>
      <c r="AD35" s="44">
        <v>7.1</v>
      </c>
      <c r="AE35" s="44">
        <v>7.1</v>
      </c>
      <c r="AF35" s="44">
        <v>7.1</v>
      </c>
      <c r="AG35" s="48">
        <v>25</v>
      </c>
      <c r="AH35" s="46">
        <f t="shared" si="2"/>
        <v>7.1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7.4</v>
      </c>
      <c r="C36" s="44">
        <v>7.4</v>
      </c>
      <c r="D36" s="44">
        <v>7.4</v>
      </c>
      <c r="E36" s="44">
        <v>7.4</v>
      </c>
      <c r="F36" s="44">
        <v>7.4</v>
      </c>
      <c r="G36" s="44">
        <v>7.4</v>
      </c>
      <c r="H36" s="44">
        <v>7.4</v>
      </c>
      <c r="I36" s="44">
        <v>7.4</v>
      </c>
      <c r="J36" s="44">
        <v>7.4</v>
      </c>
      <c r="K36" s="44">
        <v>7.4</v>
      </c>
      <c r="L36" s="44">
        <v>7.4</v>
      </c>
      <c r="M36" s="44">
        <v>7.4</v>
      </c>
      <c r="N36" s="44">
        <v>7.4</v>
      </c>
      <c r="O36" s="44">
        <v>7.4</v>
      </c>
      <c r="P36" s="44">
        <v>7.4</v>
      </c>
      <c r="Q36" s="44">
        <v>7.4</v>
      </c>
      <c r="R36" s="44">
        <v>7.4</v>
      </c>
      <c r="S36" s="44">
        <v>7.4</v>
      </c>
      <c r="T36" s="44">
        <v>7.4</v>
      </c>
      <c r="U36" s="44">
        <v>7.4</v>
      </c>
      <c r="V36" s="44">
        <v>7.4</v>
      </c>
      <c r="W36" s="44">
        <v>7.4</v>
      </c>
      <c r="X36" s="44">
        <v>7.4</v>
      </c>
      <c r="Y36" s="44">
        <v>7.4</v>
      </c>
      <c r="Z36" s="44">
        <v>7.4</v>
      </c>
      <c r="AA36" s="44">
        <v>7.4</v>
      </c>
      <c r="AB36" s="44">
        <v>7.4</v>
      </c>
      <c r="AC36" s="44">
        <v>7.4</v>
      </c>
      <c r="AD36" s="44">
        <v>7.4</v>
      </c>
      <c r="AE36" s="44">
        <v>7.4</v>
      </c>
      <c r="AF36" s="44">
        <v>7.4</v>
      </c>
      <c r="AG36" s="48">
        <v>25</v>
      </c>
      <c r="AH36" s="46">
        <f t="shared" si="2"/>
        <v>7.4</v>
      </c>
      <c r="AI36" s="47">
        <f t="shared" si="3"/>
        <v>7.4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8.9</v>
      </c>
      <c r="C37" s="44">
        <v>8.9</v>
      </c>
      <c r="D37" s="44">
        <v>8.9</v>
      </c>
      <c r="E37" s="44">
        <v>8.9</v>
      </c>
      <c r="F37" s="44">
        <v>8.9</v>
      </c>
      <c r="G37" s="44">
        <v>8.9</v>
      </c>
      <c r="H37" s="44">
        <v>8.9</v>
      </c>
      <c r="I37" s="44">
        <v>8.9</v>
      </c>
      <c r="J37" s="44">
        <v>8.9</v>
      </c>
      <c r="K37" s="44">
        <v>8.9</v>
      </c>
      <c r="L37" s="44">
        <v>8.9</v>
      </c>
      <c r="M37" s="44">
        <v>8.9</v>
      </c>
      <c r="N37" s="44">
        <v>8.9</v>
      </c>
      <c r="O37" s="44">
        <v>8.9</v>
      </c>
      <c r="P37" s="44">
        <v>8.9</v>
      </c>
      <c r="Q37" s="44">
        <v>8.9</v>
      </c>
      <c r="R37" s="44">
        <v>8.9</v>
      </c>
      <c r="S37" s="44">
        <v>8.9</v>
      </c>
      <c r="T37" s="44">
        <v>8.9</v>
      </c>
      <c r="U37" s="44">
        <v>8.9</v>
      </c>
      <c r="V37" s="44">
        <v>8.9</v>
      </c>
      <c r="W37" s="44">
        <v>8.9</v>
      </c>
      <c r="X37" s="44">
        <v>8.9</v>
      </c>
      <c r="Y37" s="44">
        <v>8.9</v>
      </c>
      <c r="Z37" s="44">
        <v>8.9</v>
      </c>
      <c r="AA37" s="44">
        <v>8.9</v>
      </c>
      <c r="AB37" s="44">
        <v>8.9</v>
      </c>
      <c r="AC37" s="44">
        <v>8.9</v>
      </c>
      <c r="AD37" s="44">
        <v>8.9</v>
      </c>
      <c r="AE37" s="44">
        <v>8.9</v>
      </c>
      <c r="AF37" s="44">
        <v>8.9</v>
      </c>
      <c r="AG37" s="48">
        <v>25</v>
      </c>
      <c r="AH37" s="46">
        <f t="shared" si="2"/>
        <v>8.9</v>
      </c>
      <c r="AI37" s="47">
        <f t="shared" si="3"/>
        <v>8.9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9.6</v>
      </c>
      <c r="C39" s="44">
        <v>9.6</v>
      </c>
      <c r="D39" s="44">
        <v>9.6</v>
      </c>
      <c r="E39" s="44">
        <v>9.6</v>
      </c>
      <c r="F39" s="44">
        <v>9.6</v>
      </c>
      <c r="G39" s="44">
        <v>9.6</v>
      </c>
      <c r="H39" s="44">
        <v>9.6</v>
      </c>
      <c r="I39" s="44">
        <v>9.6</v>
      </c>
      <c r="J39" s="44">
        <v>9.6</v>
      </c>
      <c r="K39" s="44">
        <v>9.6</v>
      </c>
      <c r="L39" s="44">
        <v>9.6</v>
      </c>
      <c r="M39" s="44">
        <v>9.6</v>
      </c>
      <c r="N39" s="44">
        <v>9.6</v>
      </c>
      <c r="O39" s="44">
        <v>9.6</v>
      </c>
      <c r="P39" s="44">
        <v>9.6</v>
      </c>
      <c r="Q39" s="44">
        <v>9.6</v>
      </c>
      <c r="R39" s="44">
        <v>9.6</v>
      </c>
      <c r="S39" s="44">
        <v>9.6</v>
      </c>
      <c r="T39" s="44">
        <v>9.6</v>
      </c>
      <c r="U39" s="44">
        <v>9.6</v>
      </c>
      <c r="V39" s="44">
        <v>9.6</v>
      </c>
      <c r="W39" s="44">
        <v>9.6</v>
      </c>
      <c r="X39" s="44">
        <v>9.6</v>
      </c>
      <c r="Y39" s="44">
        <v>9.6</v>
      </c>
      <c r="Z39" s="44">
        <v>9.6</v>
      </c>
      <c r="AA39" s="44">
        <v>9.6</v>
      </c>
      <c r="AB39" s="44">
        <v>9.6</v>
      </c>
      <c r="AC39" s="44">
        <v>9.6</v>
      </c>
      <c r="AD39" s="44">
        <v>9.6</v>
      </c>
      <c r="AE39" s="44">
        <v>9.6</v>
      </c>
      <c r="AF39" s="44">
        <v>9.6</v>
      </c>
      <c r="AG39" s="48">
        <v>23.5</v>
      </c>
      <c r="AH39" s="46">
        <f t="shared" si="2"/>
        <v>9.6</v>
      </c>
      <c r="AI39" s="47">
        <f t="shared" si="3"/>
        <v>9.6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4.0999999999999996</v>
      </c>
      <c r="C41" s="44">
        <v>4.0999999999999996</v>
      </c>
      <c r="D41" s="44">
        <v>4.0999999999999996</v>
      </c>
      <c r="E41" s="44">
        <v>4.0999999999999996</v>
      </c>
      <c r="F41" s="44">
        <v>4.0999999999999996</v>
      </c>
      <c r="G41" s="44">
        <v>4.0999999999999996</v>
      </c>
      <c r="H41" s="44">
        <v>4.0999999999999996</v>
      </c>
      <c r="I41" s="44">
        <v>4.0999999999999996</v>
      </c>
      <c r="J41" s="44">
        <v>4.0999999999999996</v>
      </c>
      <c r="K41" s="44">
        <v>4.0999999999999996</v>
      </c>
      <c r="L41" s="44">
        <v>4.0999999999999996</v>
      </c>
      <c r="M41" s="44">
        <v>4.0999999999999996</v>
      </c>
      <c r="N41" s="44">
        <v>4.0999999999999996</v>
      </c>
      <c r="O41" s="44">
        <v>4.0999999999999996</v>
      </c>
      <c r="P41" s="44">
        <v>4.0999999999999996</v>
      </c>
      <c r="Q41" s="44">
        <v>4.0999999999999996</v>
      </c>
      <c r="R41" s="44">
        <v>4.0999999999999996</v>
      </c>
      <c r="S41" s="44">
        <v>4.0999999999999996</v>
      </c>
      <c r="T41" s="44">
        <v>4.0999999999999996</v>
      </c>
      <c r="U41" s="44">
        <v>4.0999999999999996</v>
      </c>
      <c r="V41" s="44">
        <v>4.0999999999999996</v>
      </c>
      <c r="W41" s="44">
        <v>4.0999999999999996</v>
      </c>
      <c r="X41" s="44">
        <v>4.0999999999999996</v>
      </c>
      <c r="Y41" s="44">
        <v>4.0999999999999996</v>
      </c>
      <c r="Z41" s="44">
        <v>4.0999999999999996</v>
      </c>
      <c r="AA41" s="44">
        <v>4.0999999999999996</v>
      </c>
      <c r="AB41" s="44">
        <v>4.0999999999999996</v>
      </c>
      <c r="AC41" s="44">
        <v>4.0999999999999996</v>
      </c>
      <c r="AD41" s="44">
        <v>4.0999999999999996</v>
      </c>
      <c r="AE41" s="44">
        <v>4.0999999999999996</v>
      </c>
      <c r="AF41" s="44">
        <v>4.0999999999999996</v>
      </c>
      <c r="AG41" s="48">
        <v>22.1</v>
      </c>
      <c r="AH41" s="46">
        <f t="shared" si="2"/>
        <v>4.0999999999999996</v>
      </c>
      <c r="AI41" s="47">
        <f t="shared" si="3"/>
        <v>4.0999999999999996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6.9</v>
      </c>
      <c r="C42" s="44">
        <v>6.9</v>
      </c>
      <c r="D42" s="44">
        <v>6.9</v>
      </c>
      <c r="E42" s="44">
        <v>6.9</v>
      </c>
      <c r="F42" s="44">
        <v>6.9</v>
      </c>
      <c r="G42" s="44">
        <v>6.9</v>
      </c>
      <c r="H42" s="44">
        <v>6.9</v>
      </c>
      <c r="I42" s="44">
        <v>6.9</v>
      </c>
      <c r="J42" s="44">
        <v>6.9</v>
      </c>
      <c r="K42" s="44">
        <v>6.9</v>
      </c>
      <c r="L42" s="44">
        <v>6.9</v>
      </c>
      <c r="M42" s="44">
        <v>6.9</v>
      </c>
      <c r="N42" s="44">
        <v>6.9</v>
      </c>
      <c r="O42" s="44">
        <v>6.9</v>
      </c>
      <c r="P42" s="44">
        <v>6.9</v>
      </c>
      <c r="Q42" s="44">
        <v>6.9</v>
      </c>
      <c r="R42" s="44">
        <v>6.9</v>
      </c>
      <c r="S42" s="44">
        <v>6.9</v>
      </c>
      <c r="T42" s="44">
        <v>6.9</v>
      </c>
      <c r="U42" s="44">
        <v>6.9</v>
      </c>
      <c r="V42" s="44">
        <v>6.9</v>
      </c>
      <c r="W42" s="44">
        <v>6.9</v>
      </c>
      <c r="X42" s="44">
        <v>6.9</v>
      </c>
      <c r="Y42" s="44">
        <v>6.9</v>
      </c>
      <c r="Z42" s="44">
        <v>6.9</v>
      </c>
      <c r="AA42" s="44">
        <v>6.9</v>
      </c>
      <c r="AB42" s="44">
        <v>6.9</v>
      </c>
      <c r="AC42" s="44">
        <v>6.9</v>
      </c>
      <c r="AD42" s="44">
        <v>6.9</v>
      </c>
      <c r="AE42" s="44">
        <v>6.9</v>
      </c>
      <c r="AF42" s="44">
        <v>6.9</v>
      </c>
      <c r="AG42" s="48">
        <v>22</v>
      </c>
      <c r="AH42" s="46">
        <f t="shared" si="2"/>
        <v>6.9</v>
      </c>
      <c r="AI42" s="47">
        <f t="shared" si="3"/>
        <v>6.9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</v>
      </c>
      <c r="C43" s="44">
        <v>6</v>
      </c>
      <c r="D43" s="44">
        <v>6</v>
      </c>
      <c r="E43" s="44">
        <v>6</v>
      </c>
      <c r="F43" s="44">
        <v>6</v>
      </c>
      <c r="G43" s="44">
        <v>6</v>
      </c>
      <c r="H43" s="44">
        <v>6</v>
      </c>
      <c r="I43" s="44">
        <v>6</v>
      </c>
      <c r="J43" s="44">
        <v>6</v>
      </c>
      <c r="K43" s="44">
        <v>6</v>
      </c>
      <c r="L43" s="44">
        <v>6</v>
      </c>
      <c r="M43" s="44">
        <v>6</v>
      </c>
      <c r="N43" s="44">
        <v>6</v>
      </c>
      <c r="O43" s="44">
        <v>6</v>
      </c>
      <c r="P43" s="44">
        <v>6</v>
      </c>
      <c r="Q43" s="44">
        <v>6</v>
      </c>
      <c r="R43" s="44">
        <v>6</v>
      </c>
      <c r="S43" s="44">
        <v>6</v>
      </c>
      <c r="T43" s="44">
        <v>6</v>
      </c>
      <c r="U43" s="44">
        <v>6</v>
      </c>
      <c r="V43" s="44">
        <v>6</v>
      </c>
      <c r="W43" s="44">
        <v>6</v>
      </c>
      <c r="X43" s="44">
        <v>6</v>
      </c>
      <c r="Y43" s="44">
        <v>6</v>
      </c>
      <c r="Z43" s="44">
        <v>6</v>
      </c>
      <c r="AA43" s="44">
        <v>6</v>
      </c>
      <c r="AB43" s="44">
        <v>6</v>
      </c>
      <c r="AC43" s="44">
        <v>6</v>
      </c>
      <c r="AD43" s="44">
        <v>6</v>
      </c>
      <c r="AE43" s="44">
        <v>6</v>
      </c>
      <c r="AF43" s="44">
        <v>6</v>
      </c>
      <c r="AG43" s="48">
        <v>22</v>
      </c>
      <c r="AH43" s="46">
        <f t="shared" si="2"/>
        <v>6</v>
      </c>
      <c r="AI43" s="47">
        <f t="shared" si="3"/>
        <v>6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9</v>
      </c>
      <c r="C44" s="44">
        <v>9</v>
      </c>
      <c r="D44" s="44">
        <v>9</v>
      </c>
      <c r="E44" s="44">
        <v>9</v>
      </c>
      <c r="F44" s="44">
        <v>9</v>
      </c>
      <c r="G44" s="44">
        <v>9</v>
      </c>
      <c r="H44" s="44">
        <v>9</v>
      </c>
      <c r="I44" s="44">
        <v>9</v>
      </c>
      <c r="J44" s="44">
        <v>9</v>
      </c>
      <c r="K44" s="44">
        <v>9</v>
      </c>
      <c r="L44" s="44">
        <v>9</v>
      </c>
      <c r="M44" s="44">
        <v>9</v>
      </c>
      <c r="N44" s="44">
        <v>9</v>
      </c>
      <c r="O44" s="44">
        <v>9</v>
      </c>
      <c r="P44" s="44">
        <v>9</v>
      </c>
      <c r="Q44" s="44">
        <v>9</v>
      </c>
      <c r="R44" s="44">
        <v>9</v>
      </c>
      <c r="S44" s="44">
        <v>9</v>
      </c>
      <c r="T44" s="44">
        <v>9</v>
      </c>
      <c r="U44" s="44">
        <v>9</v>
      </c>
      <c r="V44" s="44">
        <v>9</v>
      </c>
      <c r="W44" s="44">
        <v>9</v>
      </c>
      <c r="X44" s="44">
        <v>9</v>
      </c>
      <c r="Y44" s="44">
        <v>9</v>
      </c>
      <c r="Z44" s="44">
        <v>9</v>
      </c>
      <c r="AA44" s="44">
        <v>9</v>
      </c>
      <c r="AB44" s="44">
        <v>9</v>
      </c>
      <c r="AC44" s="44">
        <v>9</v>
      </c>
      <c r="AD44" s="44">
        <v>9</v>
      </c>
      <c r="AE44" s="44">
        <v>9</v>
      </c>
      <c r="AF44" s="44">
        <v>9</v>
      </c>
      <c r="AG44" s="48">
        <v>21.93</v>
      </c>
      <c r="AH44" s="46">
        <f t="shared" si="2"/>
        <v>9</v>
      </c>
      <c r="AI44" s="47">
        <f t="shared" si="3"/>
        <v>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8.6999999999999993</v>
      </c>
      <c r="C45" s="44">
        <v>8.6999999999999993</v>
      </c>
      <c r="D45" s="44">
        <v>8.6999999999999993</v>
      </c>
      <c r="E45" s="44">
        <v>8.6999999999999993</v>
      </c>
      <c r="F45" s="44">
        <v>8.6999999999999993</v>
      </c>
      <c r="G45" s="44">
        <v>8.6999999999999993</v>
      </c>
      <c r="H45" s="44">
        <v>8.6999999999999993</v>
      </c>
      <c r="I45" s="44">
        <v>8.6999999999999993</v>
      </c>
      <c r="J45" s="44">
        <v>8.6999999999999993</v>
      </c>
      <c r="K45" s="44">
        <v>8.6999999999999993</v>
      </c>
      <c r="L45" s="44">
        <v>8.6999999999999993</v>
      </c>
      <c r="M45" s="44">
        <v>8.6999999999999993</v>
      </c>
      <c r="N45" s="44">
        <v>8.6999999999999993</v>
      </c>
      <c r="O45" s="44">
        <v>8.6999999999999993</v>
      </c>
      <c r="P45" s="44">
        <v>8.6999999999999993</v>
      </c>
      <c r="Q45" s="44">
        <v>8.6999999999999993</v>
      </c>
      <c r="R45" s="44">
        <v>8.6999999999999993</v>
      </c>
      <c r="S45" s="44">
        <v>8.6999999999999993</v>
      </c>
      <c r="T45" s="44">
        <v>8.6999999999999993</v>
      </c>
      <c r="U45" s="44">
        <v>8.6999999999999993</v>
      </c>
      <c r="V45" s="44">
        <v>8.6999999999999993</v>
      </c>
      <c r="W45" s="44">
        <v>8.6999999999999993</v>
      </c>
      <c r="X45" s="44">
        <v>8.6999999999999993</v>
      </c>
      <c r="Y45" s="44">
        <v>8.6999999999999993</v>
      </c>
      <c r="Z45" s="44">
        <v>8.6999999999999993</v>
      </c>
      <c r="AA45" s="44">
        <v>8.6999999999999993</v>
      </c>
      <c r="AB45" s="44">
        <v>8.6999999999999993</v>
      </c>
      <c r="AC45" s="44">
        <v>8.6999999999999993</v>
      </c>
      <c r="AD45" s="44">
        <v>8.6999999999999993</v>
      </c>
      <c r="AE45" s="44">
        <v>8.6999999999999993</v>
      </c>
      <c r="AF45" s="44">
        <v>8.6999999999999993</v>
      </c>
      <c r="AG45" s="48">
        <v>21.3</v>
      </c>
      <c r="AH45" s="46">
        <f t="shared" si="2"/>
        <v>8.6999999999999993</v>
      </c>
      <c r="AI45" s="47">
        <f t="shared" si="3"/>
        <v>8.6999999999999993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10.7</v>
      </c>
      <c r="C46" s="44">
        <v>10.7</v>
      </c>
      <c r="D46" s="44">
        <v>10.7</v>
      </c>
      <c r="E46" s="44">
        <v>10.7</v>
      </c>
      <c r="F46" s="44">
        <v>10.7</v>
      </c>
      <c r="G46" s="44">
        <v>10.7</v>
      </c>
      <c r="H46" s="44">
        <v>10.7</v>
      </c>
      <c r="I46" s="44">
        <v>10.7</v>
      </c>
      <c r="J46" s="44">
        <v>10.7</v>
      </c>
      <c r="K46" s="44">
        <v>10.7</v>
      </c>
      <c r="L46" s="44">
        <v>10.7</v>
      </c>
      <c r="M46" s="44">
        <v>10.7</v>
      </c>
      <c r="N46" s="44">
        <v>10.7</v>
      </c>
      <c r="O46" s="44">
        <v>10.7</v>
      </c>
      <c r="P46" s="44">
        <v>10.7</v>
      </c>
      <c r="Q46" s="44">
        <v>10.7</v>
      </c>
      <c r="R46" s="44">
        <v>10.7</v>
      </c>
      <c r="S46" s="44">
        <v>10.7</v>
      </c>
      <c r="T46" s="44">
        <v>10.7</v>
      </c>
      <c r="U46" s="44">
        <v>10.7</v>
      </c>
      <c r="V46" s="44">
        <v>10.7</v>
      </c>
      <c r="W46" s="44">
        <v>10.7</v>
      </c>
      <c r="X46" s="44">
        <v>10.7</v>
      </c>
      <c r="Y46" s="44">
        <v>10.7</v>
      </c>
      <c r="Z46" s="44">
        <v>10.7</v>
      </c>
      <c r="AA46" s="44">
        <v>10.7</v>
      </c>
      <c r="AB46" s="44">
        <v>10.7</v>
      </c>
      <c r="AC46" s="44">
        <v>10.7</v>
      </c>
      <c r="AD46" s="44">
        <v>10.7</v>
      </c>
      <c r="AE46" s="44">
        <v>10.7</v>
      </c>
      <c r="AF46" s="44">
        <v>10.7</v>
      </c>
      <c r="AG46" s="48">
        <v>20</v>
      </c>
      <c r="AH46" s="46">
        <f t="shared" si="2"/>
        <v>10.7</v>
      </c>
      <c r="AI46" s="47">
        <f t="shared" si="3"/>
        <v>10.7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4.5</v>
      </c>
      <c r="C47" s="44">
        <v>4.5</v>
      </c>
      <c r="D47" s="44">
        <v>4.5</v>
      </c>
      <c r="E47" s="44">
        <v>4.5</v>
      </c>
      <c r="F47" s="44">
        <v>4.5</v>
      </c>
      <c r="G47" s="44">
        <v>4.5</v>
      </c>
      <c r="H47" s="44">
        <v>4.5</v>
      </c>
      <c r="I47" s="44">
        <v>4.5</v>
      </c>
      <c r="J47" s="44">
        <v>4.5</v>
      </c>
      <c r="K47" s="44">
        <v>4.5</v>
      </c>
      <c r="L47" s="44">
        <v>4.5</v>
      </c>
      <c r="M47" s="44">
        <v>4.5</v>
      </c>
      <c r="N47" s="44">
        <v>4.5</v>
      </c>
      <c r="O47" s="44">
        <v>4.5</v>
      </c>
      <c r="P47" s="44">
        <v>4.5</v>
      </c>
      <c r="Q47" s="44">
        <v>4.5</v>
      </c>
      <c r="R47" s="44">
        <v>4.5</v>
      </c>
      <c r="S47" s="44">
        <v>4.5</v>
      </c>
      <c r="T47" s="44">
        <v>4.5</v>
      </c>
      <c r="U47" s="44">
        <v>4.5</v>
      </c>
      <c r="V47" s="44">
        <v>4.5</v>
      </c>
      <c r="W47" s="44">
        <v>4.5</v>
      </c>
      <c r="X47" s="44">
        <v>4.5</v>
      </c>
      <c r="Y47" s="44">
        <v>4.5</v>
      </c>
      <c r="Z47" s="44">
        <v>4.5</v>
      </c>
      <c r="AA47" s="44">
        <v>4.5</v>
      </c>
      <c r="AB47" s="44">
        <v>4.5</v>
      </c>
      <c r="AC47" s="44">
        <v>4.5</v>
      </c>
      <c r="AD47" s="44">
        <v>4.5</v>
      </c>
      <c r="AE47" s="44">
        <v>4.5</v>
      </c>
      <c r="AF47" s="44">
        <v>4.5</v>
      </c>
      <c r="AG47" s="48">
        <v>19.8</v>
      </c>
      <c r="AH47" s="46">
        <f t="shared" si="2"/>
        <v>4.5</v>
      </c>
      <c r="AI47" s="47">
        <f t="shared" si="3"/>
        <v>4.5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5.7</v>
      </c>
      <c r="C49" s="44">
        <v>5.7</v>
      </c>
      <c r="D49" s="44">
        <v>5.7</v>
      </c>
      <c r="E49" s="44">
        <v>5.7</v>
      </c>
      <c r="F49" s="44">
        <v>5.7</v>
      </c>
      <c r="G49" s="44">
        <v>5.7</v>
      </c>
      <c r="H49" s="44">
        <v>5.7</v>
      </c>
      <c r="I49" s="44">
        <v>5.7</v>
      </c>
      <c r="J49" s="44">
        <v>5.7</v>
      </c>
      <c r="K49" s="44">
        <v>5.7</v>
      </c>
      <c r="L49" s="44">
        <v>5.7</v>
      </c>
      <c r="M49" s="44">
        <v>5.7</v>
      </c>
      <c r="N49" s="44">
        <v>5.7</v>
      </c>
      <c r="O49" s="44">
        <v>5.7</v>
      </c>
      <c r="P49" s="44">
        <v>5.7</v>
      </c>
      <c r="Q49" s="44">
        <v>5.7</v>
      </c>
      <c r="R49" s="44">
        <v>5.7</v>
      </c>
      <c r="S49" s="44">
        <v>5.7</v>
      </c>
      <c r="T49" s="44">
        <v>5.7</v>
      </c>
      <c r="U49" s="44">
        <v>5.7</v>
      </c>
      <c r="V49" s="44">
        <v>5.7</v>
      </c>
      <c r="W49" s="44">
        <v>5.7</v>
      </c>
      <c r="X49" s="44">
        <v>5.7</v>
      </c>
      <c r="Y49" s="44">
        <v>5.7</v>
      </c>
      <c r="Z49" s="44">
        <v>5.7</v>
      </c>
      <c r="AA49" s="44">
        <v>5.7</v>
      </c>
      <c r="AB49" s="44">
        <v>5.7</v>
      </c>
      <c r="AC49" s="44">
        <v>5.7</v>
      </c>
      <c r="AD49" s="44">
        <v>5.7</v>
      </c>
      <c r="AE49" s="44">
        <v>5.7</v>
      </c>
      <c r="AF49" s="44">
        <v>5.7</v>
      </c>
      <c r="AG49" s="48">
        <v>15.33</v>
      </c>
      <c r="AH49" s="46">
        <f t="shared" si="2"/>
        <v>5.7</v>
      </c>
      <c r="AI49" s="47">
        <f t="shared" si="3"/>
        <v>5.7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4.8</v>
      </c>
      <c r="C50" s="44">
        <v>4.8</v>
      </c>
      <c r="D50" s="44">
        <v>4.8</v>
      </c>
      <c r="E50" s="44">
        <v>4.8</v>
      </c>
      <c r="F50" s="44">
        <v>4.8</v>
      </c>
      <c r="G50" s="44">
        <v>4.8</v>
      </c>
      <c r="H50" s="44">
        <v>4.8</v>
      </c>
      <c r="I50" s="44">
        <v>4.8</v>
      </c>
      <c r="J50" s="44">
        <v>4.8</v>
      </c>
      <c r="K50" s="44">
        <v>4.8</v>
      </c>
      <c r="L50" s="44">
        <v>4.8</v>
      </c>
      <c r="M50" s="44">
        <v>4.8</v>
      </c>
      <c r="N50" s="44">
        <v>4.8</v>
      </c>
      <c r="O50" s="44">
        <v>4.8</v>
      </c>
      <c r="P50" s="44">
        <v>4.8</v>
      </c>
      <c r="Q50" s="44">
        <v>4.8</v>
      </c>
      <c r="R50" s="44">
        <v>4.8</v>
      </c>
      <c r="S50" s="44">
        <v>4.8</v>
      </c>
      <c r="T50" s="44">
        <v>4.8</v>
      </c>
      <c r="U50" s="44">
        <v>4.8</v>
      </c>
      <c r="V50" s="44">
        <v>4.8</v>
      </c>
      <c r="W50" s="44">
        <v>4.8</v>
      </c>
      <c r="X50" s="44">
        <v>4.8</v>
      </c>
      <c r="Y50" s="44">
        <v>4.8</v>
      </c>
      <c r="Z50" s="44">
        <v>4.8</v>
      </c>
      <c r="AA50" s="44">
        <v>4.8</v>
      </c>
      <c r="AB50" s="44">
        <v>4.8</v>
      </c>
      <c r="AC50" s="44">
        <v>4.8</v>
      </c>
      <c r="AD50" s="44">
        <v>4.8</v>
      </c>
      <c r="AE50" s="44">
        <v>4.8</v>
      </c>
      <c r="AF50" s="44">
        <v>4.8</v>
      </c>
      <c r="AG50" s="48">
        <v>14.9</v>
      </c>
      <c r="AH50" s="46">
        <f t="shared" si="2"/>
        <v>4.8</v>
      </c>
      <c r="AI50" s="47">
        <f t="shared" si="3"/>
        <v>4.8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</v>
      </c>
      <c r="C51" s="44">
        <v>6</v>
      </c>
      <c r="D51" s="44">
        <v>6</v>
      </c>
      <c r="E51" s="44">
        <v>6</v>
      </c>
      <c r="F51" s="44">
        <v>6</v>
      </c>
      <c r="G51" s="44">
        <v>6</v>
      </c>
      <c r="H51" s="44">
        <v>6</v>
      </c>
      <c r="I51" s="44">
        <v>6</v>
      </c>
      <c r="J51" s="44">
        <v>6</v>
      </c>
      <c r="K51" s="44">
        <v>6</v>
      </c>
      <c r="L51" s="44">
        <v>6</v>
      </c>
      <c r="M51" s="44">
        <v>6</v>
      </c>
      <c r="N51" s="44">
        <v>6</v>
      </c>
      <c r="O51" s="44">
        <v>6</v>
      </c>
      <c r="P51" s="44">
        <v>6</v>
      </c>
      <c r="Q51" s="44">
        <v>6</v>
      </c>
      <c r="R51" s="44">
        <v>6</v>
      </c>
      <c r="S51" s="44">
        <v>6</v>
      </c>
      <c r="T51" s="44">
        <v>6</v>
      </c>
      <c r="U51" s="44">
        <v>6</v>
      </c>
      <c r="V51" s="44">
        <v>6</v>
      </c>
      <c r="W51" s="44">
        <v>6</v>
      </c>
      <c r="X51" s="44">
        <v>6</v>
      </c>
      <c r="Y51" s="44">
        <v>6</v>
      </c>
      <c r="Z51" s="44">
        <v>6</v>
      </c>
      <c r="AA51" s="44">
        <v>6</v>
      </c>
      <c r="AB51" s="44">
        <v>6</v>
      </c>
      <c r="AC51" s="44">
        <v>6</v>
      </c>
      <c r="AD51" s="44">
        <v>6</v>
      </c>
      <c r="AE51" s="44">
        <v>6</v>
      </c>
      <c r="AF51" s="44">
        <v>6</v>
      </c>
      <c r="AG51" s="48">
        <v>14.9</v>
      </c>
      <c r="AH51" s="46">
        <f t="shared" si="2"/>
        <v>6</v>
      </c>
      <c r="AI51" s="47">
        <f t="shared" si="3"/>
        <v>6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11</v>
      </c>
      <c r="C52" s="44">
        <v>11</v>
      </c>
      <c r="D52" s="44">
        <v>11</v>
      </c>
      <c r="E52" s="44">
        <v>11</v>
      </c>
      <c r="F52" s="44">
        <v>11</v>
      </c>
      <c r="G52" s="44">
        <v>11</v>
      </c>
      <c r="H52" s="44">
        <v>11</v>
      </c>
      <c r="I52" s="44">
        <v>11</v>
      </c>
      <c r="J52" s="44">
        <v>11</v>
      </c>
      <c r="K52" s="44">
        <v>11</v>
      </c>
      <c r="L52" s="44">
        <v>11</v>
      </c>
      <c r="M52" s="44">
        <v>11</v>
      </c>
      <c r="N52" s="44">
        <v>11</v>
      </c>
      <c r="O52" s="44">
        <v>11</v>
      </c>
      <c r="P52" s="44">
        <v>11</v>
      </c>
      <c r="Q52" s="44">
        <v>11</v>
      </c>
      <c r="R52" s="44">
        <v>11</v>
      </c>
      <c r="S52" s="44">
        <v>11</v>
      </c>
      <c r="T52" s="44">
        <v>11</v>
      </c>
      <c r="U52" s="44">
        <v>11</v>
      </c>
      <c r="V52" s="44">
        <v>11</v>
      </c>
      <c r="W52" s="44">
        <v>11</v>
      </c>
      <c r="X52" s="44">
        <v>11</v>
      </c>
      <c r="Y52" s="44">
        <v>11</v>
      </c>
      <c r="Z52" s="44">
        <v>11</v>
      </c>
      <c r="AA52" s="44">
        <v>11</v>
      </c>
      <c r="AB52" s="44">
        <v>11</v>
      </c>
      <c r="AC52" s="44">
        <v>11</v>
      </c>
      <c r="AD52" s="44">
        <v>11</v>
      </c>
      <c r="AE52" s="44">
        <v>11</v>
      </c>
      <c r="AF52" s="44">
        <v>11</v>
      </c>
      <c r="AG52" s="48">
        <v>14.3</v>
      </c>
      <c r="AH52" s="46">
        <f t="shared" si="2"/>
        <v>11</v>
      </c>
      <c r="AI52" s="47">
        <f t="shared" si="3"/>
        <v>11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3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3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3.2</v>
      </c>
      <c r="C54" s="44">
        <v>3.2</v>
      </c>
      <c r="D54" s="44">
        <v>3.2</v>
      </c>
      <c r="E54" s="44">
        <v>3.2</v>
      </c>
      <c r="F54" s="44">
        <v>3.2</v>
      </c>
      <c r="G54" s="44">
        <v>3.2</v>
      </c>
      <c r="H54" s="44">
        <v>3.2</v>
      </c>
      <c r="I54" s="44">
        <v>3.2</v>
      </c>
      <c r="J54" s="44">
        <v>3.2</v>
      </c>
      <c r="K54" s="44">
        <v>3.2</v>
      </c>
      <c r="L54" s="44">
        <v>3.2</v>
      </c>
      <c r="M54" s="44">
        <v>3.2</v>
      </c>
      <c r="N54" s="44">
        <v>3.2</v>
      </c>
      <c r="O54" s="44">
        <v>3.2</v>
      </c>
      <c r="P54" s="44">
        <v>3.2</v>
      </c>
      <c r="Q54" s="44">
        <v>3.2</v>
      </c>
      <c r="R54" s="44">
        <v>3.2</v>
      </c>
      <c r="S54" s="44">
        <v>3.2</v>
      </c>
      <c r="T54" s="44">
        <v>3.2</v>
      </c>
      <c r="U54" s="44">
        <v>3.2</v>
      </c>
      <c r="V54" s="44">
        <v>3.2</v>
      </c>
      <c r="W54" s="44">
        <v>3.2</v>
      </c>
      <c r="X54" s="44">
        <v>3.2</v>
      </c>
      <c r="Y54" s="44">
        <v>3.2</v>
      </c>
      <c r="Z54" s="44">
        <v>3.2</v>
      </c>
      <c r="AA54" s="44">
        <v>3.2</v>
      </c>
      <c r="AB54" s="44">
        <v>3.2</v>
      </c>
      <c r="AC54" s="44">
        <v>3.2</v>
      </c>
      <c r="AD54" s="44">
        <v>3.2</v>
      </c>
      <c r="AE54" s="44">
        <v>3.2</v>
      </c>
      <c r="AF54" s="44">
        <v>3.2</v>
      </c>
      <c r="AG54" s="48">
        <v>13.6</v>
      </c>
      <c r="AH54" s="46">
        <f t="shared" si="2"/>
        <v>3.2</v>
      </c>
      <c r="AI54" s="47">
        <f t="shared" si="3"/>
        <v>3.2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3.8</v>
      </c>
      <c r="C55" s="44">
        <v>3.8</v>
      </c>
      <c r="D55" s="44">
        <v>3.8</v>
      </c>
      <c r="E55" s="44">
        <v>3.8</v>
      </c>
      <c r="F55" s="44">
        <v>3.8</v>
      </c>
      <c r="G55" s="44">
        <v>3.8</v>
      </c>
      <c r="H55" s="44">
        <v>3.8</v>
      </c>
      <c r="I55" s="44">
        <v>3.8</v>
      </c>
      <c r="J55" s="44">
        <v>3.8</v>
      </c>
      <c r="K55" s="44">
        <v>3.8</v>
      </c>
      <c r="L55" s="44">
        <v>3.8</v>
      </c>
      <c r="M55" s="44">
        <v>3.8</v>
      </c>
      <c r="N55" s="44">
        <v>3.8</v>
      </c>
      <c r="O55" s="44">
        <v>3.8</v>
      </c>
      <c r="P55" s="44">
        <v>3.8</v>
      </c>
      <c r="Q55" s="44">
        <v>3.8</v>
      </c>
      <c r="R55" s="44">
        <v>3.8</v>
      </c>
      <c r="S55" s="44">
        <v>3.8</v>
      </c>
      <c r="T55" s="44">
        <v>3.8</v>
      </c>
      <c r="U55" s="44">
        <v>3.8</v>
      </c>
      <c r="V55" s="44">
        <v>3.8</v>
      </c>
      <c r="W55" s="44">
        <v>3.8</v>
      </c>
      <c r="X55" s="44">
        <v>3.8</v>
      </c>
      <c r="Y55" s="44">
        <v>3.8</v>
      </c>
      <c r="Z55" s="44">
        <v>3.8</v>
      </c>
      <c r="AA55" s="44">
        <v>3.8</v>
      </c>
      <c r="AB55" s="44">
        <v>3.8</v>
      </c>
      <c r="AC55" s="44">
        <v>3.8</v>
      </c>
      <c r="AD55" s="44">
        <v>3.8</v>
      </c>
      <c r="AE55" s="44">
        <v>3.8</v>
      </c>
      <c r="AF55" s="44">
        <v>3.8</v>
      </c>
      <c r="AG55" s="48">
        <v>13.5</v>
      </c>
      <c r="AH55" s="46">
        <f t="shared" si="2"/>
        <v>3.8</v>
      </c>
      <c r="AI55" s="47">
        <f t="shared" si="3"/>
        <v>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3.5</v>
      </c>
      <c r="C56" s="44">
        <v>3.5</v>
      </c>
      <c r="D56" s="44">
        <v>3.5</v>
      </c>
      <c r="E56" s="44">
        <v>3.5</v>
      </c>
      <c r="F56" s="44">
        <v>3.5</v>
      </c>
      <c r="G56" s="44">
        <v>3.5</v>
      </c>
      <c r="H56" s="44">
        <v>3.5</v>
      </c>
      <c r="I56" s="44">
        <v>3.5</v>
      </c>
      <c r="J56" s="44">
        <v>3.5</v>
      </c>
      <c r="K56" s="44">
        <v>3.5</v>
      </c>
      <c r="L56" s="44">
        <v>3.5</v>
      </c>
      <c r="M56" s="44">
        <v>3.5</v>
      </c>
      <c r="N56" s="44">
        <v>3.5</v>
      </c>
      <c r="O56" s="44">
        <v>3.5</v>
      </c>
      <c r="P56" s="44">
        <v>3.5</v>
      </c>
      <c r="Q56" s="44">
        <v>3.5</v>
      </c>
      <c r="R56" s="44">
        <v>3.5</v>
      </c>
      <c r="S56" s="44">
        <v>3.5</v>
      </c>
      <c r="T56" s="44">
        <v>3.5</v>
      </c>
      <c r="U56" s="44">
        <v>3.5</v>
      </c>
      <c r="V56" s="44">
        <v>3.5</v>
      </c>
      <c r="W56" s="44">
        <v>3.5</v>
      </c>
      <c r="X56" s="44">
        <v>3.5</v>
      </c>
      <c r="Y56" s="44">
        <v>3.5</v>
      </c>
      <c r="Z56" s="44">
        <v>3.5</v>
      </c>
      <c r="AA56" s="44">
        <v>3.5</v>
      </c>
      <c r="AB56" s="44">
        <v>3.5</v>
      </c>
      <c r="AC56" s="44">
        <v>3.5</v>
      </c>
      <c r="AD56" s="44">
        <v>3.5</v>
      </c>
      <c r="AE56" s="44">
        <v>3.5</v>
      </c>
      <c r="AF56" s="44">
        <v>3.5</v>
      </c>
      <c r="AG56" s="48">
        <v>13</v>
      </c>
      <c r="AH56" s="46">
        <f t="shared" si="2"/>
        <v>3.5</v>
      </c>
      <c r="AI56" s="47">
        <f t="shared" si="3"/>
        <v>3.5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3.3</v>
      </c>
      <c r="C58" s="44">
        <v>3.3</v>
      </c>
      <c r="D58" s="44">
        <v>3.3</v>
      </c>
      <c r="E58" s="44">
        <v>3.3</v>
      </c>
      <c r="F58" s="44">
        <v>3.3</v>
      </c>
      <c r="G58" s="44">
        <v>3.3</v>
      </c>
      <c r="H58" s="44">
        <v>3.3</v>
      </c>
      <c r="I58" s="44">
        <v>3.3</v>
      </c>
      <c r="J58" s="44">
        <v>3.3</v>
      </c>
      <c r="K58" s="44">
        <v>3.3</v>
      </c>
      <c r="L58" s="44">
        <v>3.3</v>
      </c>
      <c r="M58" s="44">
        <v>3.3</v>
      </c>
      <c r="N58" s="44">
        <v>3.3</v>
      </c>
      <c r="O58" s="44">
        <v>3.3</v>
      </c>
      <c r="P58" s="44">
        <v>3.3</v>
      </c>
      <c r="Q58" s="44">
        <v>3.3</v>
      </c>
      <c r="R58" s="44">
        <v>3.3</v>
      </c>
      <c r="S58" s="44">
        <v>3.3</v>
      </c>
      <c r="T58" s="44">
        <v>3.3</v>
      </c>
      <c r="U58" s="44">
        <v>3.3</v>
      </c>
      <c r="V58" s="44">
        <v>3.3</v>
      </c>
      <c r="W58" s="44">
        <v>3.3</v>
      </c>
      <c r="X58" s="44">
        <v>3.3</v>
      </c>
      <c r="Y58" s="44">
        <v>3.3</v>
      </c>
      <c r="Z58" s="44">
        <v>3.3</v>
      </c>
      <c r="AA58" s="44">
        <v>3.3</v>
      </c>
      <c r="AB58" s="44">
        <v>3.3</v>
      </c>
      <c r="AC58" s="44">
        <v>3.3</v>
      </c>
      <c r="AD58" s="44">
        <v>3.3</v>
      </c>
      <c r="AE58" s="44">
        <v>3.3</v>
      </c>
      <c r="AF58" s="44">
        <v>3.3</v>
      </c>
      <c r="AG58" s="48">
        <v>12</v>
      </c>
      <c r="AH58" s="46">
        <f t="shared" si="2"/>
        <v>3.3</v>
      </c>
      <c r="AI58" s="47">
        <f t="shared" si="3"/>
        <v>3.3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8.5</v>
      </c>
      <c r="C59" s="44">
        <v>8.5</v>
      </c>
      <c r="D59" s="44">
        <v>8.5</v>
      </c>
      <c r="E59" s="44">
        <v>8.5</v>
      </c>
      <c r="F59" s="44">
        <v>8.5</v>
      </c>
      <c r="G59" s="44">
        <v>8.5</v>
      </c>
      <c r="H59" s="44">
        <v>8.5</v>
      </c>
      <c r="I59" s="44">
        <v>8.5</v>
      </c>
      <c r="J59" s="44">
        <v>8.5</v>
      </c>
      <c r="K59" s="44">
        <v>8.5</v>
      </c>
      <c r="L59" s="44">
        <v>8.5</v>
      </c>
      <c r="M59" s="44">
        <v>8.5</v>
      </c>
      <c r="N59" s="44">
        <v>8.5</v>
      </c>
      <c r="O59" s="44">
        <v>8.5</v>
      </c>
      <c r="P59" s="44">
        <v>8.5</v>
      </c>
      <c r="Q59" s="44">
        <v>8.5</v>
      </c>
      <c r="R59" s="44">
        <v>8.5</v>
      </c>
      <c r="S59" s="44">
        <v>8.5</v>
      </c>
      <c r="T59" s="44">
        <v>8.5</v>
      </c>
      <c r="U59" s="44">
        <v>8.5</v>
      </c>
      <c r="V59" s="44">
        <v>8.5</v>
      </c>
      <c r="W59" s="44">
        <v>8.5</v>
      </c>
      <c r="X59" s="44">
        <v>8.5</v>
      </c>
      <c r="Y59" s="44">
        <v>8.5</v>
      </c>
      <c r="Z59" s="44">
        <v>8.5</v>
      </c>
      <c r="AA59" s="44">
        <v>8.5</v>
      </c>
      <c r="AB59" s="44">
        <v>8.5</v>
      </c>
      <c r="AC59" s="44">
        <v>8.5</v>
      </c>
      <c r="AD59" s="44">
        <v>8.5</v>
      </c>
      <c r="AE59" s="44">
        <v>8.5</v>
      </c>
      <c r="AF59" s="44">
        <v>8.5</v>
      </c>
      <c r="AG59" s="48">
        <v>12</v>
      </c>
      <c r="AH59" s="46">
        <f t="shared" si="2"/>
        <v>8.5</v>
      </c>
      <c r="AI59" s="47">
        <f t="shared" si="3"/>
        <v>8.5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3.8</v>
      </c>
      <c r="C60" s="44">
        <v>3.8</v>
      </c>
      <c r="D60" s="44">
        <v>3.8</v>
      </c>
      <c r="E60" s="44">
        <v>3.8</v>
      </c>
      <c r="F60" s="44">
        <v>3.8</v>
      </c>
      <c r="G60" s="44">
        <v>3.8</v>
      </c>
      <c r="H60" s="44">
        <v>3.8</v>
      </c>
      <c r="I60" s="44">
        <v>3.8</v>
      </c>
      <c r="J60" s="44">
        <v>3.8</v>
      </c>
      <c r="K60" s="44">
        <v>3.8</v>
      </c>
      <c r="L60" s="44">
        <v>3.8</v>
      </c>
      <c r="M60" s="44">
        <v>3.8</v>
      </c>
      <c r="N60" s="44">
        <v>3.8</v>
      </c>
      <c r="O60" s="44">
        <v>3.8</v>
      </c>
      <c r="P60" s="44">
        <v>3.8</v>
      </c>
      <c r="Q60" s="44">
        <v>3.8</v>
      </c>
      <c r="R60" s="44">
        <v>3.8</v>
      </c>
      <c r="S60" s="44">
        <v>3.8</v>
      </c>
      <c r="T60" s="44">
        <v>3.8</v>
      </c>
      <c r="U60" s="44">
        <v>3.8</v>
      </c>
      <c r="V60" s="44">
        <v>3.8</v>
      </c>
      <c r="W60" s="44">
        <v>3.8</v>
      </c>
      <c r="X60" s="44">
        <v>3.8</v>
      </c>
      <c r="Y60" s="44">
        <v>3.8</v>
      </c>
      <c r="Z60" s="44">
        <v>3.8</v>
      </c>
      <c r="AA60" s="44">
        <v>3.8</v>
      </c>
      <c r="AB60" s="44">
        <v>3.8</v>
      </c>
      <c r="AC60" s="44">
        <v>3.8</v>
      </c>
      <c r="AD60" s="44">
        <v>3.8</v>
      </c>
      <c r="AE60" s="44">
        <v>3.8</v>
      </c>
      <c r="AF60" s="44">
        <v>3.8</v>
      </c>
      <c r="AG60" s="48">
        <v>12</v>
      </c>
      <c r="AH60" s="46">
        <f t="shared" si="2"/>
        <v>3.8</v>
      </c>
      <c r="AI60" s="47">
        <f t="shared" si="3"/>
        <v>3.8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1.8</v>
      </c>
      <c r="C61" s="44">
        <v>1.8</v>
      </c>
      <c r="D61" s="44">
        <v>1.8</v>
      </c>
      <c r="E61" s="44">
        <v>1.8</v>
      </c>
      <c r="F61" s="44">
        <v>1.8</v>
      </c>
      <c r="G61" s="44">
        <v>1.8</v>
      </c>
      <c r="H61" s="44">
        <v>1.8</v>
      </c>
      <c r="I61" s="44">
        <v>1.8</v>
      </c>
      <c r="J61" s="44">
        <v>1.8</v>
      </c>
      <c r="K61" s="44">
        <v>1.8</v>
      </c>
      <c r="L61" s="44">
        <v>1.8</v>
      </c>
      <c r="M61" s="44">
        <v>1.8</v>
      </c>
      <c r="N61" s="44">
        <v>1.8</v>
      </c>
      <c r="O61" s="44">
        <v>1.8</v>
      </c>
      <c r="P61" s="44">
        <v>1.8</v>
      </c>
      <c r="Q61" s="44">
        <v>1.8</v>
      </c>
      <c r="R61" s="44">
        <v>1.8</v>
      </c>
      <c r="S61" s="44">
        <v>1.8</v>
      </c>
      <c r="T61" s="44">
        <v>1.8</v>
      </c>
      <c r="U61" s="44">
        <v>1.8</v>
      </c>
      <c r="V61" s="44">
        <v>1.8</v>
      </c>
      <c r="W61" s="44">
        <v>1.8</v>
      </c>
      <c r="X61" s="44">
        <v>1.8</v>
      </c>
      <c r="Y61" s="44">
        <v>1.8</v>
      </c>
      <c r="Z61" s="44">
        <v>1.8</v>
      </c>
      <c r="AA61" s="44">
        <v>1.8</v>
      </c>
      <c r="AB61" s="44">
        <v>1.8</v>
      </c>
      <c r="AC61" s="44">
        <v>1.8</v>
      </c>
      <c r="AD61" s="44">
        <v>1.8</v>
      </c>
      <c r="AE61" s="44">
        <v>1.8</v>
      </c>
      <c r="AF61" s="44">
        <v>1.8</v>
      </c>
      <c r="AG61" s="48">
        <v>12</v>
      </c>
      <c r="AH61" s="46">
        <f t="shared" si="2"/>
        <v>1.8</v>
      </c>
      <c r="AI61" s="47">
        <f t="shared" si="3"/>
        <v>1.8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6.8</v>
      </c>
      <c r="C62" s="44">
        <v>6.8</v>
      </c>
      <c r="D62" s="44">
        <v>6.8</v>
      </c>
      <c r="E62" s="44">
        <v>6.8</v>
      </c>
      <c r="F62" s="44">
        <v>6.8</v>
      </c>
      <c r="G62" s="44">
        <v>6.8</v>
      </c>
      <c r="H62" s="44">
        <v>6.8</v>
      </c>
      <c r="I62" s="44">
        <v>6.8</v>
      </c>
      <c r="J62" s="44">
        <v>6.8</v>
      </c>
      <c r="K62" s="44">
        <v>6.8</v>
      </c>
      <c r="L62" s="44">
        <v>6.8</v>
      </c>
      <c r="M62" s="44">
        <v>6.8</v>
      </c>
      <c r="N62" s="44">
        <v>6.8</v>
      </c>
      <c r="O62" s="44">
        <v>6.8</v>
      </c>
      <c r="P62" s="44">
        <v>6.8</v>
      </c>
      <c r="Q62" s="44">
        <v>6.8</v>
      </c>
      <c r="R62" s="44">
        <v>6.8</v>
      </c>
      <c r="S62" s="44">
        <v>6.8</v>
      </c>
      <c r="T62" s="44">
        <v>6.8</v>
      </c>
      <c r="U62" s="44">
        <v>6.8</v>
      </c>
      <c r="V62" s="44">
        <v>6.8</v>
      </c>
      <c r="W62" s="44">
        <v>6.8</v>
      </c>
      <c r="X62" s="44">
        <v>6.8</v>
      </c>
      <c r="Y62" s="44">
        <v>6.8</v>
      </c>
      <c r="Z62" s="44">
        <v>6.8</v>
      </c>
      <c r="AA62" s="44">
        <v>6.8</v>
      </c>
      <c r="AB62" s="44">
        <v>6.8</v>
      </c>
      <c r="AC62" s="44">
        <v>6.8</v>
      </c>
      <c r="AD62" s="44">
        <v>6.8</v>
      </c>
      <c r="AE62" s="44">
        <v>6.8</v>
      </c>
      <c r="AF62" s="44">
        <v>6.8</v>
      </c>
      <c r="AG62" s="48">
        <v>11.88</v>
      </c>
      <c r="AH62" s="46">
        <f t="shared" si="2"/>
        <v>6.8</v>
      </c>
      <c r="AI62" s="47">
        <f t="shared" si="3"/>
        <v>6.8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2.6</v>
      </c>
      <c r="C65" s="44">
        <v>2.6</v>
      </c>
      <c r="D65" s="44">
        <v>2.6</v>
      </c>
      <c r="E65" s="44">
        <v>2.6</v>
      </c>
      <c r="F65" s="44">
        <v>2.6</v>
      </c>
      <c r="G65" s="44">
        <v>2.6</v>
      </c>
      <c r="H65" s="44">
        <v>2.6</v>
      </c>
      <c r="I65" s="44">
        <v>2.6</v>
      </c>
      <c r="J65" s="44">
        <v>2.6</v>
      </c>
      <c r="K65" s="44">
        <v>2.6</v>
      </c>
      <c r="L65" s="44">
        <v>2.6</v>
      </c>
      <c r="M65" s="44">
        <v>2.6</v>
      </c>
      <c r="N65" s="44">
        <v>2.6</v>
      </c>
      <c r="O65" s="44">
        <v>2.6</v>
      </c>
      <c r="P65" s="44">
        <v>2.6</v>
      </c>
      <c r="Q65" s="44">
        <v>2.6</v>
      </c>
      <c r="R65" s="44">
        <v>2.6</v>
      </c>
      <c r="S65" s="44">
        <v>2.6</v>
      </c>
      <c r="T65" s="44">
        <v>2.6</v>
      </c>
      <c r="U65" s="44">
        <v>2.6</v>
      </c>
      <c r="V65" s="44">
        <v>2.6</v>
      </c>
      <c r="W65" s="44">
        <v>2.6</v>
      </c>
      <c r="X65" s="44">
        <v>2.6</v>
      </c>
      <c r="Y65" s="44">
        <v>2.6</v>
      </c>
      <c r="Z65" s="44">
        <v>2.6</v>
      </c>
      <c r="AA65" s="44">
        <v>2.6</v>
      </c>
      <c r="AB65" s="44">
        <v>2.6</v>
      </c>
      <c r="AC65" s="44">
        <v>2.6</v>
      </c>
      <c r="AD65" s="44">
        <v>2.6</v>
      </c>
      <c r="AE65" s="44">
        <v>2.6</v>
      </c>
      <c r="AF65" s="44">
        <v>2.6</v>
      </c>
      <c r="AG65" s="48">
        <v>10.7</v>
      </c>
      <c r="AH65" s="46">
        <f t="shared" si="2"/>
        <v>2.6</v>
      </c>
      <c r="AI65" s="47">
        <f t="shared" si="3"/>
        <v>2.6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2.7</v>
      </c>
      <c r="C66" s="44">
        <v>2.7</v>
      </c>
      <c r="D66" s="44">
        <v>2.7</v>
      </c>
      <c r="E66" s="44">
        <v>2.7</v>
      </c>
      <c r="F66" s="44">
        <v>2.7</v>
      </c>
      <c r="G66" s="44">
        <v>2.7</v>
      </c>
      <c r="H66" s="44">
        <v>2.7</v>
      </c>
      <c r="I66" s="44">
        <v>2.7</v>
      </c>
      <c r="J66" s="44">
        <v>2.7</v>
      </c>
      <c r="K66" s="44">
        <v>2.7</v>
      </c>
      <c r="L66" s="44">
        <v>2.7</v>
      </c>
      <c r="M66" s="44">
        <v>2.7</v>
      </c>
      <c r="N66" s="44">
        <v>2.7</v>
      </c>
      <c r="O66" s="44">
        <v>2.7</v>
      </c>
      <c r="P66" s="44">
        <v>2.7</v>
      </c>
      <c r="Q66" s="44">
        <v>2.7</v>
      </c>
      <c r="R66" s="44">
        <v>2.7</v>
      </c>
      <c r="S66" s="44">
        <v>2.7</v>
      </c>
      <c r="T66" s="44">
        <v>2.7</v>
      </c>
      <c r="U66" s="44">
        <v>2.7</v>
      </c>
      <c r="V66" s="44">
        <v>2.7</v>
      </c>
      <c r="W66" s="44">
        <v>2.7</v>
      </c>
      <c r="X66" s="44">
        <v>2.7</v>
      </c>
      <c r="Y66" s="44">
        <v>2.7</v>
      </c>
      <c r="Z66" s="44">
        <v>2.7</v>
      </c>
      <c r="AA66" s="44">
        <v>2.7</v>
      </c>
      <c r="AB66" s="44">
        <v>2.7</v>
      </c>
      <c r="AC66" s="44">
        <v>2.7</v>
      </c>
      <c r="AD66" s="44">
        <v>2.7</v>
      </c>
      <c r="AE66" s="44">
        <v>2.7</v>
      </c>
      <c r="AF66" s="44">
        <v>2.7</v>
      </c>
      <c r="AG66" s="62">
        <v>10.3</v>
      </c>
      <c r="AH66" s="46">
        <f t="shared" si="2"/>
        <v>2.7</v>
      </c>
      <c r="AI66" s="47">
        <f t="shared" si="3"/>
        <v>2.7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0</v>
      </c>
      <c r="C67" s="44">
        <v>0</v>
      </c>
      <c r="D67" s="44">
        <v>0</v>
      </c>
      <c r="E67" s="44">
        <v>0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3.9</v>
      </c>
      <c r="C68" s="44">
        <v>3.9</v>
      </c>
      <c r="D68" s="44">
        <v>3.9</v>
      </c>
      <c r="E68" s="44">
        <v>3.9</v>
      </c>
      <c r="F68" s="44">
        <v>3.9</v>
      </c>
      <c r="G68" s="44">
        <v>3.9</v>
      </c>
      <c r="H68" s="44">
        <v>3.9</v>
      </c>
      <c r="I68" s="44">
        <v>3.9</v>
      </c>
      <c r="J68" s="44">
        <v>3.9</v>
      </c>
      <c r="K68" s="44">
        <v>3.9</v>
      </c>
      <c r="L68" s="44">
        <v>3.9</v>
      </c>
      <c r="M68" s="44">
        <v>3.9</v>
      </c>
      <c r="N68" s="44">
        <v>3.9</v>
      </c>
      <c r="O68" s="44">
        <v>3.9</v>
      </c>
      <c r="P68" s="44">
        <v>3.9</v>
      </c>
      <c r="Q68" s="44">
        <v>3.9</v>
      </c>
      <c r="R68" s="44">
        <v>3.9</v>
      </c>
      <c r="S68" s="44">
        <v>3.9</v>
      </c>
      <c r="T68" s="44">
        <v>3.9</v>
      </c>
      <c r="U68" s="44">
        <v>3.9</v>
      </c>
      <c r="V68" s="44">
        <v>3.9</v>
      </c>
      <c r="W68" s="44">
        <v>3.9</v>
      </c>
      <c r="X68" s="44">
        <v>3.9</v>
      </c>
      <c r="Y68" s="44">
        <v>3.9</v>
      </c>
      <c r="Z68" s="44">
        <v>3.9</v>
      </c>
      <c r="AA68" s="44">
        <v>3.9</v>
      </c>
      <c r="AB68" s="44">
        <v>3.9</v>
      </c>
      <c r="AC68" s="44">
        <v>3.9</v>
      </c>
      <c r="AD68" s="44">
        <v>3.9</v>
      </c>
      <c r="AE68" s="44">
        <v>3.9</v>
      </c>
      <c r="AF68" s="44">
        <v>3.9</v>
      </c>
      <c r="AG68" s="64">
        <v>10</v>
      </c>
      <c r="AH68" s="46">
        <f t="shared" si="2"/>
        <v>3.9</v>
      </c>
      <c r="AI68" s="47">
        <f t="shared" si="3"/>
        <v>3.9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120</v>
      </c>
      <c r="C70" s="66">
        <v>120</v>
      </c>
      <c r="D70" s="66">
        <v>120</v>
      </c>
      <c r="E70" s="66">
        <v>120</v>
      </c>
      <c r="F70" s="66">
        <v>120</v>
      </c>
      <c r="G70" s="66">
        <v>76.3</v>
      </c>
      <c r="H70" s="66">
        <v>76.3</v>
      </c>
      <c r="I70" s="66">
        <v>76.3</v>
      </c>
      <c r="J70" s="66">
        <v>76</v>
      </c>
      <c r="K70" s="68">
        <v>74.2</v>
      </c>
      <c r="L70" s="68">
        <v>74.3</v>
      </c>
      <c r="M70" s="68">
        <v>74.3</v>
      </c>
      <c r="N70" s="68">
        <v>74.3</v>
      </c>
      <c r="O70" s="68">
        <v>74.3</v>
      </c>
      <c r="P70" s="68">
        <v>74.3</v>
      </c>
      <c r="Q70" s="68">
        <v>74.3</v>
      </c>
      <c r="R70" s="68">
        <v>74.3</v>
      </c>
      <c r="S70" s="68">
        <v>74.3</v>
      </c>
      <c r="T70" s="68">
        <v>74.3</v>
      </c>
      <c r="U70" s="68">
        <v>74.3</v>
      </c>
      <c r="V70" s="68">
        <v>74.3</v>
      </c>
      <c r="W70" s="68">
        <v>74.3</v>
      </c>
      <c r="X70" s="68">
        <v>74.3</v>
      </c>
      <c r="Y70" s="68">
        <v>74.3</v>
      </c>
      <c r="Z70" s="68">
        <v>74.3</v>
      </c>
      <c r="AA70" s="68">
        <v>74.3</v>
      </c>
      <c r="AB70" s="68">
        <v>74.3</v>
      </c>
      <c r="AC70" s="68">
        <v>74.3</v>
      </c>
      <c r="AD70" s="68">
        <v>74.3</v>
      </c>
      <c r="AE70" s="68">
        <v>74.3</v>
      </c>
      <c r="AF70" s="68">
        <v>74.3</v>
      </c>
      <c r="AG70" s="64">
        <v>240</v>
      </c>
      <c r="AH70" s="46">
        <f t="shared" si="2"/>
        <v>120</v>
      </c>
      <c r="AI70" s="47">
        <f t="shared" si="3"/>
        <v>74.2</v>
      </c>
      <c r="AK70" s="49"/>
    </row>
    <row r="71" spans="1:88" ht="15.75" thickBot="1" x14ac:dyDescent="0.3">
      <c r="A71" s="69" t="s">
        <v>90</v>
      </c>
      <c r="B71" s="70">
        <f>SUM(B11:B69)</f>
        <v>707.3</v>
      </c>
      <c r="C71" s="70">
        <f>SUM(C11:C69)</f>
        <v>715.8</v>
      </c>
      <c r="D71" s="70">
        <f>SUM(D11:D69)</f>
        <v>715.8</v>
      </c>
      <c r="E71" s="70">
        <f>SUM(E11:E69)</f>
        <v>715.8</v>
      </c>
      <c r="F71" s="70">
        <f>SUM(F11:F69)</f>
        <v>719.59999999999991</v>
      </c>
      <c r="G71" s="70">
        <f t="shared" ref="G71:AG71" si="20">SUM(G11:G69)</f>
        <v>699.59999999999991</v>
      </c>
      <c r="H71" s="70">
        <f t="shared" si="20"/>
        <v>699.59999999999991</v>
      </c>
      <c r="I71" s="70">
        <f t="shared" si="20"/>
        <v>699.59999999999991</v>
      </c>
      <c r="J71" s="70">
        <f t="shared" si="20"/>
        <v>699.59999999999991</v>
      </c>
      <c r="K71" s="70">
        <f t="shared" si="20"/>
        <v>699.59999999999991</v>
      </c>
      <c r="L71" s="70">
        <f t="shared" si="20"/>
        <v>699.59999999999991</v>
      </c>
      <c r="M71" s="70">
        <f t="shared" ref="M71:R71" si="21">SUM(M11:M69)</f>
        <v>706.69999999999982</v>
      </c>
      <c r="N71" s="70">
        <f t="shared" si="21"/>
        <v>687.5</v>
      </c>
      <c r="O71" s="70">
        <f t="shared" si="21"/>
        <v>687.5</v>
      </c>
      <c r="P71" s="70">
        <f t="shared" si="21"/>
        <v>687.5</v>
      </c>
      <c r="Q71" s="70">
        <f t="shared" si="21"/>
        <v>687.5</v>
      </c>
      <c r="R71" s="70">
        <f t="shared" si="21"/>
        <v>687.5</v>
      </c>
      <c r="S71" s="70">
        <f t="shared" si="20"/>
        <v>680.00000000000011</v>
      </c>
      <c r="T71" s="70">
        <f t="shared" si="20"/>
        <v>680.00000000000011</v>
      </c>
      <c r="U71" s="70">
        <f t="shared" si="20"/>
        <v>680.00000000000011</v>
      </c>
      <c r="V71" s="70">
        <f t="shared" si="20"/>
        <v>680.00000000000011</v>
      </c>
      <c r="W71" s="70">
        <f t="shared" si="20"/>
        <v>680.00000000000011</v>
      </c>
      <c r="X71" s="70">
        <f t="shared" si="20"/>
        <v>680.00000000000011</v>
      </c>
      <c r="Y71" s="70">
        <f t="shared" si="20"/>
        <v>680.00000000000011</v>
      </c>
      <c r="Z71" s="70">
        <f t="shared" si="20"/>
        <v>680.00000000000011</v>
      </c>
      <c r="AA71" s="70">
        <f t="shared" si="20"/>
        <v>680.00000000000011</v>
      </c>
      <c r="AB71" s="70">
        <f>SUM(AB11:AB69)</f>
        <v>680.00000000000011</v>
      </c>
      <c r="AC71" s="70">
        <f t="shared" si="20"/>
        <v>680.00000000000011</v>
      </c>
      <c r="AD71" s="70">
        <f t="shared" si="20"/>
        <v>680.00000000000011</v>
      </c>
      <c r="AE71" s="70">
        <f t="shared" si="20"/>
        <v>680.00000000000011</v>
      </c>
      <c r="AF71" s="70">
        <f t="shared" si="20"/>
        <v>680.00000000000011</v>
      </c>
      <c r="AG71" s="70">
        <f t="shared" si="20"/>
        <v>1812.2049999999999</v>
      </c>
      <c r="AH71" s="46">
        <f t="shared" si="2"/>
        <v>719.59999999999991</v>
      </c>
      <c r="AI71" s="47">
        <f t="shared" si="3"/>
        <v>680.00000000000011</v>
      </c>
      <c r="AK71" s="49"/>
    </row>
    <row r="72" spans="1:88" x14ac:dyDescent="0.25">
      <c r="A72" s="71" t="s">
        <v>91</v>
      </c>
      <c r="B72" s="44">
        <v>0</v>
      </c>
      <c r="C72" s="44">
        <v>0</v>
      </c>
      <c r="D72" s="44">
        <v>0</v>
      </c>
      <c r="E72" s="44">
        <v>0</v>
      </c>
      <c r="F72" s="44">
        <v>0</v>
      </c>
      <c r="G72" s="44">
        <v>40</v>
      </c>
      <c r="H72" s="44">
        <v>40</v>
      </c>
      <c r="I72" s="44">
        <v>200</v>
      </c>
      <c r="J72" s="44">
        <v>233</v>
      </c>
      <c r="K72" s="44">
        <v>345</v>
      </c>
      <c r="L72" s="44">
        <v>320</v>
      </c>
      <c r="M72" s="44">
        <v>320</v>
      </c>
      <c r="N72" s="44">
        <v>70</v>
      </c>
      <c r="O72" s="44">
        <v>100</v>
      </c>
      <c r="P72" s="44">
        <v>0</v>
      </c>
      <c r="Q72" s="44">
        <v>0</v>
      </c>
      <c r="R72" s="44">
        <v>0</v>
      </c>
      <c r="S72" s="44">
        <v>0</v>
      </c>
      <c r="T72" s="44">
        <v>0</v>
      </c>
      <c r="U72" s="44">
        <v>50</v>
      </c>
      <c r="V72" s="44">
        <v>110</v>
      </c>
      <c r="W72" s="44">
        <v>160.9</v>
      </c>
      <c r="X72" s="44">
        <v>132.55000000000001</v>
      </c>
      <c r="Y72" s="44">
        <v>230</v>
      </c>
      <c r="Z72" s="44">
        <v>393</v>
      </c>
      <c r="AA72" s="44">
        <v>380</v>
      </c>
      <c r="AB72" s="44">
        <v>380</v>
      </c>
      <c r="AC72" s="44">
        <v>181</v>
      </c>
      <c r="AD72" s="44">
        <v>150</v>
      </c>
      <c r="AE72" s="44">
        <v>120</v>
      </c>
      <c r="AF72" s="44">
        <v>60</v>
      </c>
      <c r="AG72" s="61">
        <v>456</v>
      </c>
      <c r="AH72" s="46">
        <f t="shared" si="2"/>
        <v>393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42</v>
      </c>
      <c r="C73" s="43">
        <v>42</v>
      </c>
      <c r="D73" s="43">
        <v>42</v>
      </c>
      <c r="E73" s="43">
        <v>42</v>
      </c>
      <c r="F73" s="43">
        <v>42</v>
      </c>
      <c r="G73" s="43">
        <v>42</v>
      </c>
      <c r="H73" s="43">
        <v>42</v>
      </c>
      <c r="I73" s="43">
        <v>42</v>
      </c>
      <c r="J73" s="43">
        <v>42</v>
      </c>
      <c r="K73" s="43">
        <v>42</v>
      </c>
      <c r="L73" s="43">
        <v>42</v>
      </c>
      <c r="M73" s="43">
        <v>42</v>
      </c>
      <c r="N73" s="43">
        <v>42</v>
      </c>
      <c r="O73" s="43">
        <v>37</v>
      </c>
      <c r="P73" s="43">
        <v>37</v>
      </c>
      <c r="Q73" s="43">
        <v>37</v>
      </c>
      <c r="R73" s="43">
        <v>37</v>
      </c>
      <c r="S73" s="43">
        <v>37</v>
      </c>
      <c r="T73" s="43">
        <v>37</v>
      </c>
      <c r="U73" s="43">
        <v>40</v>
      </c>
      <c r="V73" s="43">
        <v>40</v>
      </c>
      <c r="W73" s="43">
        <v>36</v>
      </c>
      <c r="X73" s="43">
        <v>36</v>
      </c>
      <c r="Y73" s="43">
        <v>37</v>
      </c>
      <c r="Z73" s="43">
        <v>40</v>
      </c>
      <c r="AA73" s="43">
        <v>40</v>
      </c>
      <c r="AB73" s="43">
        <v>40</v>
      </c>
      <c r="AC73" s="43">
        <v>40</v>
      </c>
      <c r="AD73" s="43">
        <v>40</v>
      </c>
      <c r="AE73" s="43">
        <v>40</v>
      </c>
      <c r="AF73" s="43">
        <v>40</v>
      </c>
      <c r="AG73" s="64">
        <v>111</v>
      </c>
      <c r="AH73" s="46">
        <f t="shared" si="2"/>
        <v>42</v>
      </c>
      <c r="AI73" s="47">
        <f t="shared" si="3"/>
        <v>36</v>
      </c>
      <c r="AK73" s="49"/>
    </row>
    <row r="74" spans="1:88" x14ac:dyDescent="0.25">
      <c r="A74" s="73" t="s">
        <v>93</v>
      </c>
      <c r="B74" s="43">
        <v>29.2</v>
      </c>
      <c r="C74" s="43">
        <v>29.2</v>
      </c>
      <c r="D74" s="43">
        <v>29.2</v>
      </c>
      <c r="E74" s="43">
        <v>29.2</v>
      </c>
      <c r="F74" s="43">
        <v>29.2</v>
      </c>
      <c r="G74" s="43">
        <v>29.2</v>
      </c>
      <c r="H74" s="43">
        <v>29.2</v>
      </c>
      <c r="I74" s="43">
        <v>29.2</v>
      </c>
      <c r="J74" s="43">
        <v>29.2</v>
      </c>
      <c r="K74" s="43">
        <v>29.2</v>
      </c>
      <c r="L74" s="43">
        <v>29.2</v>
      </c>
      <c r="M74" s="43">
        <v>29.2</v>
      </c>
      <c r="N74" s="43">
        <v>29.2</v>
      </c>
      <c r="O74" s="43">
        <v>29.2</v>
      </c>
      <c r="P74" s="43">
        <v>29.2</v>
      </c>
      <c r="Q74" s="43">
        <v>29.2</v>
      </c>
      <c r="R74" s="43">
        <v>29.2</v>
      </c>
      <c r="S74" s="43">
        <v>30.7</v>
      </c>
      <c r="T74" s="43">
        <v>30.7</v>
      </c>
      <c r="U74" s="43">
        <v>31.1</v>
      </c>
      <c r="V74" s="43">
        <v>31.1</v>
      </c>
      <c r="W74" s="43">
        <v>29</v>
      </c>
      <c r="X74" s="43">
        <v>31.6</v>
      </c>
      <c r="Y74" s="43">
        <v>30.7</v>
      </c>
      <c r="Z74" s="43">
        <v>32.1</v>
      </c>
      <c r="AA74" s="43">
        <v>32.1</v>
      </c>
      <c r="AB74" s="43">
        <v>32.1</v>
      </c>
      <c r="AC74" s="43">
        <v>32.1</v>
      </c>
      <c r="AD74" s="43">
        <v>32.1</v>
      </c>
      <c r="AE74" s="43">
        <v>32.1</v>
      </c>
      <c r="AF74" s="43">
        <v>32.1</v>
      </c>
      <c r="AG74" s="64">
        <v>60</v>
      </c>
      <c r="AH74" s="46">
        <f t="shared" si="2"/>
        <v>32.1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14.2</v>
      </c>
      <c r="C75" s="43">
        <v>14.2</v>
      </c>
      <c r="D75" s="43">
        <v>14.2</v>
      </c>
      <c r="E75" s="43">
        <v>14.2</v>
      </c>
      <c r="F75" s="43">
        <v>14.2</v>
      </c>
      <c r="G75" s="43">
        <v>14.2</v>
      </c>
      <c r="H75" s="43">
        <v>14.2</v>
      </c>
      <c r="I75" s="43">
        <v>14.2</v>
      </c>
      <c r="J75" s="43">
        <v>14.2</v>
      </c>
      <c r="K75" s="43">
        <v>14.2</v>
      </c>
      <c r="L75" s="43">
        <v>14.2</v>
      </c>
      <c r="M75" s="43">
        <v>14.2</v>
      </c>
      <c r="N75" s="43">
        <v>14.2</v>
      </c>
      <c r="O75" s="43">
        <v>14.2</v>
      </c>
      <c r="P75" s="43">
        <v>14.2</v>
      </c>
      <c r="Q75" s="43">
        <v>14.2</v>
      </c>
      <c r="R75" s="43">
        <v>14.2</v>
      </c>
      <c r="S75" s="43">
        <v>12.5</v>
      </c>
      <c r="T75" s="43">
        <v>12.5</v>
      </c>
      <c r="U75" s="43">
        <v>12.9</v>
      </c>
      <c r="V75" s="43">
        <v>12.9</v>
      </c>
      <c r="W75" s="43">
        <v>12.9</v>
      </c>
      <c r="X75" s="43">
        <v>13</v>
      </c>
      <c r="Y75" s="43">
        <v>14.7</v>
      </c>
      <c r="Z75" s="43">
        <v>14.8</v>
      </c>
      <c r="AA75" s="43">
        <v>14.8</v>
      </c>
      <c r="AB75" s="43">
        <v>14.8</v>
      </c>
      <c r="AC75" s="43">
        <v>14.8</v>
      </c>
      <c r="AD75" s="43">
        <v>14.8</v>
      </c>
      <c r="AE75" s="43">
        <v>14.8</v>
      </c>
      <c r="AF75" s="43">
        <v>14.8</v>
      </c>
      <c r="AG75" s="75">
        <v>42.5</v>
      </c>
      <c r="AH75" s="46">
        <f t="shared" ref="AH75:AH138" si="22">MAX(B75:AF75)</f>
        <v>14.8</v>
      </c>
      <c r="AI75" s="47">
        <f t="shared" ref="AI75:AI138" si="23">MIN(B75:AF75)</f>
        <v>12.5</v>
      </c>
      <c r="AK75" s="49"/>
    </row>
    <row r="76" spans="1:88" x14ac:dyDescent="0.25">
      <c r="A76" s="74" t="s">
        <v>95</v>
      </c>
      <c r="B76" s="43">
        <v>16.100000000000001</v>
      </c>
      <c r="C76" s="43">
        <v>16.100000000000001</v>
      </c>
      <c r="D76" s="43">
        <v>16.100000000000001</v>
      </c>
      <c r="E76" s="43">
        <v>16.100000000000001</v>
      </c>
      <c r="F76" s="43">
        <v>16.100000000000001</v>
      </c>
      <c r="G76" s="43">
        <v>16.100000000000001</v>
      </c>
      <c r="H76" s="43">
        <v>16.100000000000001</v>
      </c>
      <c r="I76" s="43">
        <v>16.100000000000001</v>
      </c>
      <c r="J76" s="43">
        <v>16.100000000000001</v>
      </c>
      <c r="K76" s="43">
        <v>16.100000000000001</v>
      </c>
      <c r="L76" s="43">
        <v>16.100000000000001</v>
      </c>
      <c r="M76" s="43">
        <v>16.100000000000001</v>
      </c>
      <c r="N76" s="43">
        <v>16.100000000000001</v>
      </c>
      <c r="O76" s="43">
        <v>16.100000000000001</v>
      </c>
      <c r="P76" s="43">
        <v>16.100000000000001</v>
      </c>
      <c r="Q76" s="43">
        <v>16.100000000000001</v>
      </c>
      <c r="R76" s="43">
        <v>16.100000000000001</v>
      </c>
      <c r="S76" s="43">
        <v>9.1999999999999993</v>
      </c>
      <c r="T76" s="43">
        <v>9.1999999999999993</v>
      </c>
      <c r="U76" s="43">
        <v>11.2</v>
      </c>
      <c r="V76" s="43">
        <v>12.2</v>
      </c>
      <c r="W76" s="43">
        <v>12.1</v>
      </c>
      <c r="X76" s="43">
        <v>12.2</v>
      </c>
      <c r="Y76" s="43">
        <v>12.2</v>
      </c>
      <c r="Z76" s="43">
        <v>18.100000000000001</v>
      </c>
      <c r="AA76" s="43">
        <v>18.100000000000001</v>
      </c>
      <c r="AB76" s="43">
        <v>18.100000000000001</v>
      </c>
      <c r="AC76" s="43">
        <v>18.100000000000001</v>
      </c>
      <c r="AD76" s="43">
        <v>18.100000000000001</v>
      </c>
      <c r="AE76" s="43">
        <v>18.100000000000001</v>
      </c>
      <c r="AF76" s="43">
        <v>18.100000000000001</v>
      </c>
      <c r="AG76" s="75">
        <v>22.1</v>
      </c>
      <c r="AH76" s="46">
        <f t="shared" si="22"/>
        <v>18.100000000000001</v>
      </c>
      <c r="AI76" s="47">
        <f t="shared" si="23"/>
        <v>9.1999999999999993</v>
      </c>
      <c r="AK76" s="49"/>
    </row>
    <row r="77" spans="1:88" ht="15.75" thickBot="1" x14ac:dyDescent="0.3">
      <c r="A77" s="76" t="s">
        <v>96</v>
      </c>
      <c r="B77" s="77">
        <v>4.0999999999999996</v>
      </c>
      <c r="C77" s="77">
        <v>4.0999999999999996</v>
      </c>
      <c r="D77" s="77">
        <v>4.0999999999999996</v>
      </c>
      <c r="E77" s="77">
        <v>4.0999999999999996</v>
      </c>
      <c r="F77" s="77">
        <v>4.0999999999999996</v>
      </c>
      <c r="G77" s="77">
        <v>4.0999999999999996</v>
      </c>
      <c r="H77" s="77">
        <v>4.0999999999999996</v>
      </c>
      <c r="I77" s="77">
        <v>4.0999999999999996</v>
      </c>
      <c r="J77" s="77">
        <v>4.0999999999999996</v>
      </c>
      <c r="K77" s="77">
        <v>4.0999999999999996</v>
      </c>
      <c r="L77" s="77">
        <v>4.0999999999999996</v>
      </c>
      <c r="M77" s="77">
        <v>4.0999999999999996</v>
      </c>
      <c r="N77" s="77">
        <v>4.0999999999999996</v>
      </c>
      <c r="O77" s="77">
        <v>4.0999999999999996</v>
      </c>
      <c r="P77" s="77">
        <v>4.0999999999999996</v>
      </c>
      <c r="Q77" s="77">
        <v>4.0999999999999996</v>
      </c>
      <c r="R77" s="77">
        <v>4.0999999999999996</v>
      </c>
      <c r="S77" s="77">
        <v>3.3</v>
      </c>
      <c r="T77" s="77">
        <v>3.3</v>
      </c>
      <c r="U77" s="77">
        <v>3.2</v>
      </c>
      <c r="V77" s="77">
        <v>3.2</v>
      </c>
      <c r="W77" s="77">
        <v>3.2</v>
      </c>
      <c r="X77" s="77">
        <v>3.7</v>
      </c>
      <c r="Y77" s="77">
        <v>4.2</v>
      </c>
      <c r="Z77" s="77">
        <v>4.2</v>
      </c>
      <c r="AA77" s="77">
        <v>4.2</v>
      </c>
      <c r="AB77" s="77">
        <v>4.2</v>
      </c>
      <c r="AC77" s="77">
        <v>4.2</v>
      </c>
      <c r="AD77" s="77">
        <v>4.2</v>
      </c>
      <c r="AE77" s="77">
        <v>4.2</v>
      </c>
      <c r="AF77" s="77">
        <v>4.2</v>
      </c>
      <c r="AG77" s="78">
        <v>14.8</v>
      </c>
      <c r="AH77" s="46">
        <f t="shared" si="22"/>
        <v>4.2</v>
      </c>
      <c r="AI77" s="47">
        <f t="shared" si="23"/>
        <v>3.2</v>
      </c>
      <c r="AK77" s="49"/>
    </row>
    <row r="78" spans="1:88" ht="15.75" thickBot="1" x14ac:dyDescent="0.3">
      <c r="A78" s="79" t="s">
        <v>97</v>
      </c>
      <c r="B78" s="70">
        <f>SUM(B72:B77)</f>
        <v>105.6</v>
      </c>
      <c r="C78" s="70">
        <f>SUM(C72:C77)</f>
        <v>105.6</v>
      </c>
      <c r="D78" s="70">
        <f>SUM(D72:D77)</f>
        <v>105.6</v>
      </c>
      <c r="E78" s="70">
        <f>SUM(E72:E77)</f>
        <v>105.6</v>
      </c>
      <c r="F78" s="70">
        <f>SUM(F72:F77)</f>
        <v>105.6</v>
      </c>
      <c r="G78" s="70">
        <f t="shared" ref="G78:AG78" si="24">SUM(G72:G77)</f>
        <v>145.6</v>
      </c>
      <c r="H78" s="70">
        <f t="shared" si="24"/>
        <v>145.6</v>
      </c>
      <c r="I78" s="70">
        <f t="shared" si="24"/>
        <v>305.60000000000002</v>
      </c>
      <c r="J78" s="70">
        <f t="shared" si="24"/>
        <v>338.6</v>
      </c>
      <c r="K78" s="70">
        <f t="shared" si="24"/>
        <v>450.6</v>
      </c>
      <c r="L78" s="70">
        <f t="shared" si="24"/>
        <v>425.6</v>
      </c>
      <c r="M78" s="70">
        <f t="shared" ref="M78:R78" si="25">SUM(M72:M77)</f>
        <v>425.6</v>
      </c>
      <c r="N78" s="70">
        <f t="shared" si="25"/>
        <v>175.59999999999997</v>
      </c>
      <c r="O78" s="70">
        <f t="shared" si="25"/>
        <v>200.59999999999997</v>
      </c>
      <c r="P78" s="70">
        <f t="shared" si="25"/>
        <v>100.6</v>
      </c>
      <c r="Q78" s="70">
        <f t="shared" si="25"/>
        <v>100.6</v>
      </c>
      <c r="R78" s="70">
        <f t="shared" si="25"/>
        <v>100.6</v>
      </c>
      <c r="S78" s="70">
        <f t="shared" si="24"/>
        <v>92.7</v>
      </c>
      <c r="T78" s="70">
        <f t="shared" si="24"/>
        <v>92.7</v>
      </c>
      <c r="U78" s="70">
        <f t="shared" si="24"/>
        <v>148.39999999999998</v>
      </c>
      <c r="V78" s="70">
        <f t="shared" si="24"/>
        <v>209.39999999999998</v>
      </c>
      <c r="W78" s="70">
        <f t="shared" si="24"/>
        <v>254.1</v>
      </c>
      <c r="X78" s="70">
        <f t="shared" si="24"/>
        <v>229.04999999999998</v>
      </c>
      <c r="Y78" s="70">
        <f t="shared" si="24"/>
        <v>328.79999999999995</v>
      </c>
      <c r="Z78" s="70">
        <f t="shared" si="24"/>
        <v>502.20000000000005</v>
      </c>
      <c r="AA78" s="70">
        <f t="shared" si="24"/>
        <v>489.20000000000005</v>
      </c>
      <c r="AB78" s="70">
        <f t="shared" si="24"/>
        <v>489.20000000000005</v>
      </c>
      <c r="AC78" s="70">
        <f t="shared" si="24"/>
        <v>290.2</v>
      </c>
      <c r="AD78" s="70">
        <f t="shared" si="24"/>
        <v>259.2</v>
      </c>
      <c r="AE78" s="70">
        <f t="shared" si="24"/>
        <v>229.2</v>
      </c>
      <c r="AF78" s="70">
        <f t="shared" si="24"/>
        <v>169.2</v>
      </c>
      <c r="AG78" s="80">
        <f t="shared" si="24"/>
        <v>706.4</v>
      </c>
      <c r="AH78" s="46">
        <f t="shared" si="22"/>
        <v>502.20000000000005</v>
      </c>
      <c r="AI78" s="47">
        <f t="shared" si="23"/>
        <v>92.7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90</v>
      </c>
      <c r="C79" s="44">
        <v>90</v>
      </c>
      <c r="D79" s="44">
        <v>90</v>
      </c>
      <c r="E79" s="44">
        <v>47</v>
      </c>
      <c r="F79" s="44">
        <v>47</v>
      </c>
      <c r="G79" s="44">
        <v>48</v>
      </c>
      <c r="H79" s="44">
        <v>48</v>
      </c>
      <c r="I79" s="44">
        <v>75</v>
      </c>
      <c r="J79" s="44">
        <v>75</v>
      </c>
      <c r="K79" s="44">
        <v>75</v>
      </c>
      <c r="L79" s="44">
        <v>90</v>
      </c>
      <c r="M79" s="44">
        <v>90</v>
      </c>
      <c r="N79" s="44">
        <v>70</v>
      </c>
      <c r="O79" s="44">
        <v>70</v>
      </c>
      <c r="P79" s="44">
        <v>30</v>
      </c>
      <c r="Q79" s="44">
        <v>30</v>
      </c>
      <c r="R79" s="44">
        <v>40</v>
      </c>
      <c r="S79" s="44">
        <v>40</v>
      </c>
      <c r="T79" s="44">
        <v>0</v>
      </c>
      <c r="U79" s="44">
        <v>0</v>
      </c>
      <c r="V79" s="44">
        <v>0</v>
      </c>
      <c r="W79" s="44">
        <v>0</v>
      </c>
      <c r="X79" s="44">
        <v>0</v>
      </c>
      <c r="Y79" s="44">
        <v>42</v>
      </c>
      <c r="Z79" s="44">
        <v>105</v>
      </c>
      <c r="AA79" s="44">
        <v>120</v>
      </c>
      <c r="AB79" s="44">
        <v>102</v>
      </c>
      <c r="AC79" s="44">
        <v>102</v>
      </c>
      <c r="AD79" s="44">
        <v>90</v>
      </c>
      <c r="AE79" s="44">
        <v>60</v>
      </c>
      <c r="AF79" s="44">
        <v>30</v>
      </c>
      <c r="AG79" s="61">
        <v>144</v>
      </c>
      <c r="AH79" s="46">
        <f t="shared" si="22"/>
        <v>120</v>
      </c>
      <c r="AI79" s="47">
        <f t="shared" si="23"/>
        <v>0</v>
      </c>
      <c r="AK79" s="49"/>
      <c r="AY79" s="1" t="s">
        <v>99</v>
      </c>
      <c r="AZ79" s="82">
        <f>ROUND(C97,0)</f>
        <v>127</v>
      </c>
      <c r="BA79" s="81">
        <f t="shared" ref="BA79:BD83" si="26">D97</f>
        <v>119.6</v>
      </c>
      <c r="BB79" s="81">
        <f t="shared" si="26"/>
        <v>166.5</v>
      </c>
      <c r="BC79" s="81">
        <f t="shared" si="26"/>
        <v>166.5</v>
      </c>
      <c r="BD79" s="81">
        <f t="shared" si="26"/>
        <v>200</v>
      </c>
      <c r="BE79" s="82">
        <f>I97</f>
        <v>70</v>
      </c>
      <c r="BF79" s="82">
        <f>K97</f>
        <v>70</v>
      </c>
      <c r="BG79" s="82">
        <f t="shared" ref="BG79:BP83" si="27">M97</f>
        <v>70</v>
      </c>
      <c r="BH79" s="82">
        <f t="shared" si="27"/>
        <v>256</v>
      </c>
      <c r="BI79" s="82">
        <f t="shared" si="27"/>
        <v>254</v>
      </c>
      <c r="BJ79" s="82">
        <f t="shared" si="27"/>
        <v>328</v>
      </c>
      <c r="BK79" s="82">
        <f t="shared" si="27"/>
        <v>327</v>
      </c>
      <c r="BL79" s="82">
        <f t="shared" si="27"/>
        <v>343</v>
      </c>
      <c r="BM79" s="82">
        <f t="shared" si="27"/>
        <v>387.7</v>
      </c>
      <c r="BN79" s="82">
        <f t="shared" si="27"/>
        <v>413</v>
      </c>
      <c r="BO79" s="82">
        <f t="shared" si="27"/>
        <v>344</v>
      </c>
      <c r="BP79" s="82">
        <f t="shared" si="27"/>
        <v>318.60000000000002</v>
      </c>
      <c r="BQ79" s="82">
        <f>X97</f>
        <v>246.8</v>
      </c>
      <c r="BR79" s="82">
        <f>Z97</f>
        <v>39.5</v>
      </c>
      <c r="BS79" s="81">
        <f>AB97</f>
        <v>153</v>
      </c>
      <c r="BT79" s="81">
        <f t="shared" ref="BT79:BV83" si="28">AD97</f>
        <v>160</v>
      </c>
      <c r="BU79" s="81">
        <f t="shared" si="28"/>
        <v>150</v>
      </c>
      <c r="BV79" s="81">
        <f t="shared" si="28"/>
        <v>165</v>
      </c>
      <c r="BW79" s="81">
        <f>B97</f>
        <v>139.1</v>
      </c>
    </row>
    <row r="80" spans="1:88" x14ac:dyDescent="0.25">
      <c r="A80" s="63" t="s">
        <v>100</v>
      </c>
      <c r="B80" s="43">
        <v>24.7</v>
      </c>
      <c r="C80" s="43">
        <v>24.6</v>
      </c>
      <c r="D80" s="43">
        <v>0</v>
      </c>
      <c r="E80" s="43">
        <v>0</v>
      </c>
      <c r="F80" s="43">
        <v>0</v>
      </c>
      <c r="G80" s="43">
        <v>25</v>
      </c>
      <c r="H80" s="43">
        <v>25</v>
      </c>
      <c r="I80" s="43">
        <v>58.3</v>
      </c>
      <c r="J80" s="43">
        <v>58.6</v>
      </c>
      <c r="K80" s="43">
        <v>69.2</v>
      </c>
      <c r="L80" s="43">
        <v>60</v>
      </c>
      <c r="M80" s="43">
        <v>60</v>
      </c>
      <c r="N80" s="43">
        <v>53.8</v>
      </c>
      <c r="O80" s="43">
        <v>24.7</v>
      </c>
      <c r="P80" s="43">
        <v>0</v>
      </c>
      <c r="Q80" s="43">
        <v>0</v>
      </c>
      <c r="R80" s="43">
        <v>0</v>
      </c>
      <c r="S80" s="43">
        <v>0</v>
      </c>
      <c r="T80" s="43">
        <v>0</v>
      </c>
      <c r="U80" s="43">
        <v>0</v>
      </c>
      <c r="V80" s="43">
        <v>0</v>
      </c>
      <c r="W80" s="43">
        <v>44.8</v>
      </c>
      <c r="X80" s="43">
        <v>54</v>
      </c>
      <c r="Y80" s="43">
        <v>68.099999999999994</v>
      </c>
      <c r="Z80" s="43">
        <v>68.7</v>
      </c>
      <c r="AA80" s="43">
        <v>60</v>
      </c>
      <c r="AB80" s="43">
        <v>50.9</v>
      </c>
      <c r="AC80" s="43">
        <v>50.9</v>
      </c>
      <c r="AD80" s="44">
        <v>68</v>
      </c>
      <c r="AE80" s="44">
        <v>35</v>
      </c>
      <c r="AF80" s="44">
        <v>35</v>
      </c>
      <c r="AG80" s="64">
        <v>70</v>
      </c>
      <c r="AH80" s="46">
        <f t="shared" si="22"/>
        <v>69.2</v>
      </c>
      <c r="AI80" s="47">
        <f t="shared" si="23"/>
        <v>0</v>
      </c>
      <c r="AK80" s="49"/>
      <c r="AY80" s="1" t="s">
        <v>101</v>
      </c>
      <c r="AZ80" s="82">
        <f>ROUND(C98,0)</f>
        <v>0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0</v>
      </c>
    </row>
    <row r="81" spans="1:75" x14ac:dyDescent="0.25">
      <c r="A81" s="63" t="s">
        <v>102</v>
      </c>
      <c r="B81" s="43">
        <v>22.3</v>
      </c>
      <c r="C81" s="43">
        <v>22.4</v>
      </c>
      <c r="D81" s="43">
        <v>16.100000000000001</v>
      </c>
      <c r="E81" s="43">
        <v>23.55</v>
      </c>
      <c r="F81" s="43">
        <v>23.55</v>
      </c>
      <c r="G81" s="43">
        <v>22</v>
      </c>
      <c r="H81" s="43">
        <v>22</v>
      </c>
      <c r="I81" s="43">
        <v>52</v>
      </c>
      <c r="J81" s="43">
        <v>52</v>
      </c>
      <c r="K81" s="43">
        <v>71</v>
      </c>
      <c r="L81" s="43">
        <v>63</v>
      </c>
      <c r="M81" s="43">
        <v>63</v>
      </c>
      <c r="N81" s="43">
        <v>54.4</v>
      </c>
      <c r="O81" s="43">
        <v>53</v>
      </c>
      <c r="P81" s="43">
        <v>32.5</v>
      </c>
      <c r="Q81" s="43">
        <v>32.5</v>
      </c>
      <c r="R81" s="43">
        <v>0</v>
      </c>
      <c r="S81" s="43">
        <v>0</v>
      </c>
      <c r="T81" s="43">
        <v>0</v>
      </c>
      <c r="U81" s="43">
        <v>20.5</v>
      </c>
      <c r="V81" s="43">
        <v>22.8</v>
      </c>
      <c r="W81" s="43">
        <v>31.5</v>
      </c>
      <c r="X81" s="43">
        <v>33.700000000000003</v>
      </c>
      <c r="Y81" s="43">
        <v>51.2</v>
      </c>
      <c r="Z81" s="43">
        <v>69.5</v>
      </c>
      <c r="AA81" s="43">
        <v>61</v>
      </c>
      <c r="AB81" s="43">
        <v>61.2</v>
      </c>
      <c r="AC81" s="43">
        <v>61.2</v>
      </c>
      <c r="AD81" s="44">
        <v>60</v>
      </c>
      <c r="AE81" s="44">
        <v>50</v>
      </c>
      <c r="AF81" s="44">
        <v>17</v>
      </c>
      <c r="AG81" s="64">
        <v>69</v>
      </c>
      <c r="AH81" s="46">
        <f t="shared" si="22"/>
        <v>71</v>
      </c>
      <c r="AI81" s="47">
        <f t="shared" si="23"/>
        <v>0</v>
      </c>
      <c r="AK81" s="49"/>
      <c r="AL81" s="83"/>
      <c r="AO81" s="83"/>
      <c r="AY81" s="1" t="s">
        <v>103</v>
      </c>
      <c r="AZ81" s="82">
        <f>ROUND(C99,0)</f>
        <v>137</v>
      </c>
      <c r="BA81" s="81">
        <f t="shared" si="26"/>
        <v>116.7</v>
      </c>
      <c r="BB81" s="81">
        <f t="shared" si="26"/>
        <v>108.2</v>
      </c>
      <c r="BC81" s="81">
        <f t="shared" si="26"/>
        <v>108.2</v>
      </c>
      <c r="BD81" s="81">
        <f t="shared" si="26"/>
        <v>111</v>
      </c>
      <c r="BE81" s="82">
        <f>I99</f>
        <v>134</v>
      </c>
      <c r="BF81" s="82">
        <f>K99</f>
        <v>107</v>
      </c>
      <c r="BG81" s="82">
        <f t="shared" si="27"/>
        <v>108</v>
      </c>
      <c r="BH81" s="82">
        <f t="shared" si="27"/>
        <v>105</v>
      </c>
      <c r="BI81" s="82">
        <f t="shared" si="27"/>
        <v>83</v>
      </c>
      <c r="BJ81" s="82">
        <f t="shared" si="27"/>
        <v>113</v>
      </c>
      <c r="BK81" s="82">
        <f t="shared" si="27"/>
        <v>113</v>
      </c>
      <c r="BL81" s="82">
        <f t="shared" si="27"/>
        <v>126.9</v>
      </c>
      <c r="BM81" s="82">
        <f t="shared" si="27"/>
        <v>111.6</v>
      </c>
      <c r="BN81" s="82">
        <f t="shared" si="27"/>
        <v>112.1</v>
      </c>
      <c r="BO81" s="82">
        <f t="shared" si="27"/>
        <v>128</v>
      </c>
      <c r="BP81" s="82">
        <f t="shared" si="27"/>
        <v>101.6</v>
      </c>
      <c r="BQ81" s="82">
        <f>X99</f>
        <v>40.5</v>
      </c>
      <c r="BR81" s="82">
        <f>Z99</f>
        <v>96.3</v>
      </c>
      <c r="BS81" s="81">
        <f>AB99</f>
        <v>119.6</v>
      </c>
      <c r="BT81" s="81">
        <f t="shared" si="28"/>
        <v>113</v>
      </c>
      <c r="BU81" s="81">
        <f t="shared" si="28"/>
        <v>83</v>
      </c>
      <c r="BV81" s="81">
        <f t="shared" si="28"/>
        <v>83</v>
      </c>
      <c r="BW81" s="81">
        <f>B99</f>
        <v>110.8</v>
      </c>
    </row>
    <row r="82" spans="1:75" s="83" customFormat="1" x14ac:dyDescent="0.25">
      <c r="A82" s="63" t="s">
        <v>104</v>
      </c>
      <c r="B82" s="43">
        <v>46.2</v>
      </c>
      <c r="C82" s="43">
        <v>46.2</v>
      </c>
      <c r="D82" s="43">
        <v>46.2</v>
      </c>
      <c r="E82" s="43">
        <v>46.2</v>
      </c>
      <c r="F82" s="43">
        <v>46.2</v>
      </c>
      <c r="G82" s="43">
        <v>46.2</v>
      </c>
      <c r="H82" s="43">
        <v>46.2</v>
      </c>
      <c r="I82" s="43">
        <v>46.2</v>
      </c>
      <c r="J82" s="43">
        <v>46.2</v>
      </c>
      <c r="K82" s="43">
        <v>46.2</v>
      </c>
      <c r="L82" s="43">
        <v>46.2</v>
      </c>
      <c r="M82" s="43">
        <v>46.2</v>
      </c>
      <c r="N82" s="43">
        <v>46.2</v>
      </c>
      <c r="O82" s="43">
        <v>46.2</v>
      </c>
      <c r="P82" s="43">
        <v>46.2</v>
      </c>
      <c r="Q82" s="43">
        <v>46.2</v>
      </c>
      <c r="R82" s="43">
        <v>38</v>
      </c>
      <c r="S82" s="43">
        <v>41</v>
      </c>
      <c r="T82" s="43">
        <v>41</v>
      </c>
      <c r="U82" s="43">
        <v>43</v>
      </c>
      <c r="V82" s="43">
        <v>43</v>
      </c>
      <c r="W82" s="43">
        <v>42.5</v>
      </c>
      <c r="X82" s="43">
        <v>42.5</v>
      </c>
      <c r="Y82" s="43">
        <v>41.5</v>
      </c>
      <c r="Z82" s="43">
        <v>41.9</v>
      </c>
      <c r="AA82" s="43">
        <v>41.9</v>
      </c>
      <c r="AB82" s="43">
        <v>41.9</v>
      </c>
      <c r="AC82" s="43">
        <v>41.9</v>
      </c>
      <c r="AD82" s="43">
        <v>41.9</v>
      </c>
      <c r="AE82" s="43">
        <v>41.9</v>
      </c>
      <c r="AF82" s="43">
        <v>41.9</v>
      </c>
      <c r="AG82" s="64">
        <v>60</v>
      </c>
      <c r="AH82" s="46">
        <f t="shared" si="22"/>
        <v>46.2</v>
      </c>
      <c r="AI82" s="47">
        <f t="shared" si="23"/>
        <v>38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6"/>
        <v>0</v>
      </c>
      <c r="BB82" s="81">
        <f t="shared" si="26"/>
        <v>0</v>
      </c>
      <c r="BC82" s="81">
        <f t="shared" si="26"/>
        <v>0</v>
      </c>
      <c r="BD82" s="81">
        <f t="shared" si="26"/>
        <v>0</v>
      </c>
      <c r="BE82" s="82">
        <f>I100</f>
        <v>0</v>
      </c>
      <c r="BF82" s="82">
        <f>K100</f>
        <v>0</v>
      </c>
      <c r="BG82" s="82">
        <f t="shared" si="27"/>
        <v>14</v>
      </c>
      <c r="BH82" s="82">
        <f t="shared" si="27"/>
        <v>27.1</v>
      </c>
      <c r="BI82" s="82">
        <f t="shared" si="27"/>
        <v>10</v>
      </c>
      <c r="BJ82" s="82">
        <f t="shared" si="27"/>
        <v>12.9</v>
      </c>
      <c r="BK82" s="82">
        <f t="shared" si="27"/>
        <v>26.4</v>
      </c>
      <c r="BL82" s="82">
        <f t="shared" si="27"/>
        <v>25.7</v>
      </c>
      <c r="BM82" s="82">
        <f t="shared" si="27"/>
        <v>41.8</v>
      </c>
      <c r="BN82" s="82">
        <f t="shared" si="27"/>
        <v>44</v>
      </c>
      <c r="BO82" s="82">
        <f t="shared" si="27"/>
        <v>45</v>
      </c>
      <c r="BP82" s="82">
        <f t="shared" si="27"/>
        <v>43.3</v>
      </c>
      <c r="BQ82" s="82">
        <f>X100</f>
        <v>48.8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0</v>
      </c>
    </row>
    <row r="83" spans="1:75" x14ac:dyDescent="0.2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10</v>
      </c>
      <c r="I83" s="44">
        <v>22</v>
      </c>
      <c r="J83" s="44">
        <v>22</v>
      </c>
      <c r="K83" s="44">
        <v>22</v>
      </c>
      <c r="L83" s="44">
        <v>22</v>
      </c>
      <c r="M83" s="44">
        <v>22</v>
      </c>
      <c r="N83" s="44">
        <v>14.5</v>
      </c>
      <c r="O83" s="44">
        <v>9.9</v>
      </c>
      <c r="P83" s="44">
        <v>9.9</v>
      </c>
      <c r="Q83" s="44">
        <v>9.9</v>
      </c>
      <c r="R83" s="44">
        <v>0</v>
      </c>
      <c r="S83" s="44">
        <v>10</v>
      </c>
      <c r="T83" s="44">
        <v>10</v>
      </c>
      <c r="U83" s="43">
        <v>12.4</v>
      </c>
      <c r="V83" s="43">
        <v>12.4</v>
      </c>
      <c r="W83" s="43">
        <v>10.4</v>
      </c>
      <c r="X83" s="43">
        <v>13.1</v>
      </c>
      <c r="Y83" s="43">
        <v>12.9</v>
      </c>
      <c r="Z83" s="43">
        <v>27.6</v>
      </c>
      <c r="AA83" s="43">
        <v>20</v>
      </c>
      <c r="AB83" s="43">
        <v>20</v>
      </c>
      <c r="AC83" s="43">
        <v>20</v>
      </c>
      <c r="AD83" s="43">
        <v>20</v>
      </c>
      <c r="AE83" s="43">
        <v>20</v>
      </c>
      <c r="AF83" s="43">
        <v>0</v>
      </c>
      <c r="AG83" s="64">
        <v>30</v>
      </c>
      <c r="AH83" s="46">
        <f t="shared" si="22"/>
        <v>27.6</v>
      </c>
      <c r="AI83" s="47">
        <f t="shared" si="23"/>
        <v>0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39.6</v>
      </c>
      <c r="BG83" s="82">
        <f t="shared" si="27"/>
        <v>41</v>
      </c>
      <c r="BH83" s="82">
        <f t="shared" si="27"/>
        <v>35</v>
      </c>
      <c r="BI83" s="82">
        <f t="shared" si="27"/>
        <v>32</v>
      </c>
      <c r="BJ83" s="82">
        <f t="shared" si="27"/>
        <v>21.7</v>
      </c>
      <c r="BK83" s="82">
        <f t="shared" si="27"/>
        <v>22.1</v>
      </c>
      <c r="BL83" s="82">
        <f t="shared" si="27"/>
        <v>35.299999999999997</v>
      </c>
      <c r="BM83" s="82">
        <f t="shared" si="27"/>
        <v>42.4</v>
      </c>
      <c r="BN83" s="82">
        <f t="shared" si="27"/>
        <v>39.1</v>
      </c>
      <c r="BO83" s="82">
        <f t="shared" si="27"/>
        <v>49.1</v>
      </c>
      <c r="BP83" s="82">
        <f t="shared" si="27"/>
        <v>49.8</v>
      </c>
      <c r="BQ83" s="82">
        <f>X101</f>
        <v>50.2</v>
      </c>
      <c r="BR83" s="82">
        <f>Z101</f>
        <v>32.6</v>
      </c>
      <c r="BS83" s="81">
        <f>AB101</f>
        <v>45</v>
      </c>
      <c r="BT83" s="81">
        <f t="shared" si="28"/>
        <v>43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5.6</v>
      </c>
      <c r="O84" s="44">
        <v>14.3</v>
      </c>
      <c r="P84" s="44">
        <v>14.3</v>
      </c>
      <c r="Q84" s="44">
        <v>14.3</v>
      </c>
      <c r="R84" s="44">
        <v>15</v>
      </c>
      <c r="S84" s="44">
        <v>7.4</v>
      </c>
      <c r="T84" s="44">
        <v>7.4</v>
      </c>
      <c r="U84" s="43">
        <v>0.9</v>
      </c>
      <c r="V84" s="43">
        <v>3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2"/>
        <v>15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6.7</v>
      </c>
      <c r="C85" s="43">
        <v>6.7</v>
      </c>
      <c r="D85" s="43">
        <v>6.7</v>
      </c>
      <c r="E85" s="43">
        <v>6.7</v>
      </c>
      <c r="F85" s="43">
        <v>6.7</v>
      </c>
      <c r="G85" s="43">
        <v>6.7</v>
      </c>
      <c r="H85" s="43">
        <v>6.7</v>
      </c>
      <c r="I85" s="43">
        <v>6.7</v>
      </c>
      <c r="J85" s="43">
        <v>6.7</v>
      </c>
      <c r="K85" s="43">
        <v>6.7</v>
      </c>
      <c r="L85" s="43">
        <v>6.7</v>
      </c>
      <c r="M85" s="43">
        <v>6.7</v>
      </c>
      <c r="N85" s="43">
        <v>10</v>
      </c>
      <c r="O85" s="43">
        <v>10</v>
      </c>
      <c r="P85" s="43">
        <v>10</v>
      </c>
      <c r="Q85" s="43">
        <v>10</v>
      </c>
      <c r="R85" s="43">
        <v>10</v>
      </c>
      <c r="S85" s="43">
        <v>10</v>
      </c>
      <c r="T85" s="43">
        <v>10</v>
      </c>
      <c r="U85" s="43">
        <v>10.5</v>
      </c>
      <c r="V85" s="43">
        <v>10.5</v>
      </c>
      <c r="W85" s="43">
        <v>9.3000000000000007</v>
      </c>
      <c r="X85" s="43">
        <v>9.4</v>
      </c>
      <c r="Y85" s="43">
        <v>9.4</v>
      </c>
      <c r="Z85" s="43">
        <v>8.8800000000000008</v>
      </c>
      <c r="AA85" s="43">
        <v>8.8800000000000008</v>
      </c>
      <c r="AB85" s="43">
        <v>8.8800000000000008</v>
      </c>
      <c r="AC85" s="43">
        <v>8.8800000000000008</v>
      </c>
      <c r="AD85" s="43">
        <v>8.8800000000000008</v>
      </c>
      <c r="AE85" s="43">
        <v>8.8800000000000008</v>
      </c>
      <c r="AF85" s="43">
        <v>8.8800000000000008</v>
      </c>
      <c r="AG85" s="64">
        <v>24</v>
      </c>
      <c r="AH85" s="46">
        <f t="shared" si="22"/>
        <v>10.5</v>
      </c>
      <c r="AI85" s="47">
        <f t="shared" si="23"/>
        <v>6.7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0">VALUE(AZ79)</f>
        <v>127</v>
      </c>
      <c r="BA86" s="82">
        <f t="shared" si="30"/>
        <v>119.6</v>
      </c>
      <c r="BB86" s="82">
        <f t="shared" si="30"/>
        <v>166.5</v>
      </c>
      <c r="BC86" s="82">
        <f t="shared" si="30"/>
        <v>166.5</v>
      </c>
      <c r="BD86" s="82">
        <f t="shared" si="30"/>
        <v>200</v>
      </c>
      <c r="BE86" s="82">
        <f t="shared" si="30"/>
        <v>70</v>
      </c>
      <c r="BF86" s="82">
        <f t="shared" si="30"/>
        <v>70</v>
      </c>
      <c r="BG86" s="82">
        <f t="shared" si="30"/>
        <v>70</v>
      </c>
      <c r="BH86" s="82">
        <f t="shared" si="30"/>
        <v>256</v>
      </c>
      <c r="BI86" s="82">
        <f t="shared" si="30"/>
        <v>254</v>
      </c>
      <c r="BJ86" s="82">
        <f t="shared" si="30"/>
        <v>328</v>
      </c>
      <c r="BK86" s="82">
        <f t="shared" si="30"/>
        <v>327</v>
      </c>
      <c r="BL86" s="82">
        <f t="shared" si="30"/>
        <v>343</v>
      </c>
      <c r="BM86" s="82">
        <f t="shared" si="30"/>
        <v>387.7</v>
      </c>
      <c r="BN86" s="82">
        <f t="shared" si="30"/>
        <v>413</v>
      </c>
      <c r="BO86" s="82">
        <f t="shared" si="30"/>
        <v>344</v>
      </c>
      <c r="BP86" s="82">
        <f t="shared" si="30"/>
        <v>318.60000000000002</v>
      </c>
      <c r="BQ86" s="82">
        <f t="shared" si="30"/>
        <v>246.8</v>
      </c>
      <c r="BR86" s="82">
        <f t="shared" si="30"/>
        <v>39.5</v>
      </c>
      <c r="BS86" s="82">
        <f t="shared" si="30"/>
        <v>153</v>
      </c>
      <c r="BT86" s="82">
        <f t="shared" si="30"/>
        <v>160</v>
      </c>
      <c r="BU86" s="82">
        <f t="shared" si="30"/>
        <v>150</v>
      </c>
      <c r="BV86" s="82">
        <f t="shared" si="30"/>
        <v>165</v>
      </c>
      <c r="BW86" s="82">
        <f t="shared" si="30"/>
        <v>139.1</v>
      </c>
    </row>
    <row r="87" spans="1:75" x14ac:dyDescent="0.25">
      <c r="A87" s="63" t="s">
        <v>112</v>
      </c>
      <c r="B87" s="43">
        <v>5.6</v>
      </c>
      <c r="C87" s="43">
        <v>5.6</v>
      </c>
      <c r="D87" s="43">
        <v>5.6</v>
      </c>
      <c r="E87" s="43">
        <v>5.6</v>
      </c>
      <c r="F87" s="43">
        <v>5.6</v>
      </c>
      <c r="G87" s="43">
        <v>5.6</v>
      </c>
      <c r="H87" s="43">
        <v>5.6</v>
      </c>
      <c r="I87" s="43">
        <v>5.6</v>
      </c>
      <c r="J87" s="43">
        <v>5.6</v>
      </c>
      <c r="K87" s="43">
        <v>5.6</v>
      </c>
      <c r="L87" s="43">
        <v>5.6</v>
      </c>
      <c r="M87" s="43">
        <v>5.6</v>
      </c>
      <c r="N87" s="43">
        <v>5.5</v>
      </c>
      <c r="O87" s="43">
        <v>5.5</v>
      </c>
      <c r="P87" s="43">
        <v>5.5</v>
      </c>
      <c r="Q87" s="43">
        <v>5.5</v>
      </c>
      <c r="R87" s="43">
        <v>7.7</v>
      </c>
      <c r="S87" s="43">
        <v>7.7</v>
      </c>
      <c r="T87" s="43">
        <v>7.7</v>
      </c>
      <c r="U87" s="43">
        <v>7.5</v>
      </c>
      <c r="V87" s="43">
        <v>7.5</v>
      </c>
      <c r="W87" s="43">
        <v>8</v>
      </c>
      <c r="X87" s="43">
        <v>7.4</v>
      </c>
      <c r="Y87" s="43">
        <v>6.1</v>
      </c>
      <c r="Z87" s="43">
        <v>6.5</v>
      </c>
      <c r="AA87" s="43">
        <v>6.5</v>
      </c>
      <c r="AB87" s="43">
        <v>6.5</v>
      </c>
      <c r="AC87" s="43">
        <v>6.5</v>
      </c>
      <c r="AD87" s="43">
        <v>6.5</v>
      </c>
      <c r="AE87" s="43">
        <v>6.5</v>
      </c>
      <c r="AF87" s="43">
        <v>6.5</v>
      </c>
      <c r="AG87" s="64">
        <v>14.1</v>
      </c>
      <c r="AH87" s="46">
        <f t="shared" si="22"/>
        <v>8</v>
      </c>
      <c r="AI87" s="47">
        <f t="shared" si="23"/>
        <v>5.5</v>
      </c>
      <c r="AK87" s="49"/>
      <c r="AZ87" s="82">
        <f t="shared" si="30"/>
        <v>0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0</v>
      </c>
    </row>
    <row r="88" spans="1:75" x14ac:dyDescent="0.25">
      <c r="A88" s="84" t="s">
        <v>113</v>
      </c>
      <c r="B88" s="43">
        <v>3.6</v>
      </c>
      <c r="C88" s="43">
        <v>3.6</v>
      </c>
      <c r="D88" s="43">
        <v>3.6</v>
      </c>
      <c r="E88" s="43">
        <v>3.6</v>
      </c>
      <c r="F88" s="43">
        <v>3.6</v>
      </c>
      <c r="G88" s="43">
        <v>3.6</v>
      </c>
      <c r="H88" s="43">
        <v>3.6</v>
      </c>
      <c r="I88" s="43">
        <v>3.6</v>
      </c>
      <c r="J88" s="43">
        <v>3.6</v>
      </c>
      <c r="K88" s="43">
        <v>3.6</v>
      </c>
      <c r="L88" s="43">
        <v>3.6</v>
      </c>
      <c r="M88" s="43">
        <v>3.6</v>
      </c>
      <c r="N88" s="43">
        <v>3.6</v>
      </c>
      <c r="O88" s="43">
        <v>3.6</v>
      </c>
      <c r="P88" s="43">
        <v>3.6</v>
      </c>
      <c r="Q88" s="43">
        <v>3.6</v>
      </c>
      <c r="R88" s="43">
        <v>3.6</v>
      </c>
      <c r="S88" s="43">
        <v>3.6</v>
      </c>
      <c r="T88" s="43">
        <v>3.6</v>
      </c>
      <c r="U88" s="43">
        <v>5.0999999999999996</v>
      </c>
      <c r="V88" s="43">
        <v>5.0999999999999996</v>
      </c>
      <c r="W88" s="43">
        <v>3.2</v>
      </c>
      <c r="X88" s="43">
        <v>3.2</v>
      </c>
      <c r="Y88" s="43">
        <v>3.3</v>
      </c>
      <c r="Z88" s="43">
        <v>3.3</v>
      </c>
      <c r="AA88" s="43">
        <v>3.3</v>
      </c>
      <c r="AB88" s="43">
        <v>3.3</v>
      </c>
      <c r="AC88" s="43">
        <v>3.3</v>
      </c>
      <c r="AD88" s="43">
        <v>3.3</v>
      </c>
      <c r="AE88" s="43">
        <v>3.3</v>
      </c>
      <c r="AF88" s="43">
        <v>3.3</v>
      </c>
      <c r="AG88" s="64">
        <v>14</v>
      </c>
      <c r="AH88" s="46">
        <f t="shared" si="22"/>
        <v>5.0999999999999996</v>
      </c>
      <c r="AI88" s="47">
        <f t="shared" si="23"/>
        <v>3.2</v>
      </c>
      <c r="AK88" s="49"/>
      <c r="AZ88" s="82">
        <f t="shared" si="30"/>
        <v>137</v>
      </c>
      <c r="BA88" s="82">
        <f t="shared" si="30"/>
        <v>116.7</v>
      </c>
      <c r="BB88" s="82">
        <f t="shared" si="30"/>
        <v>108.2</v>
      </c>
      <c r="BC88" s="82">
        <f t="shared" si="30"/>
        <v>108.2</v>
      </c>
      <c r="BD88" s="82">
        <f t="shared" si="30"/>
        <v>111</v>
      </c>
      <c r="BE88" s="82">
        <f t="shared" si="30"/>
        <v>134</v>
      </c>
      <c r="BF88" s="82">
        <f t="shared" si="30"/>
        <v>107</v>
      </c>
      <c r="BG88" s="82">
        <f t="shared" si="30"/>
        <v>108</v>
      </c>
      <c r="BH88" s="82">
        <f t="shared" si="30"/>
        <v>105</v>
      </c>
      <c r="BI88" s="82">
        <f t="shared" si="30"/>
        <v>83</v>
      </c>
      <c r="BJ88" s="82">
        <f t="shared" si="30"/>
        <v>113</v>
      </c>
      <c r="BK88" s="82">
        <f t="shared" si="30"/>
        <v>113</v>
      </c>
      <c r="BL88" s="82">
        <f t="shared" si="30"/>
        <v>126.9</v>
      </c>
      <c r="BM88" s="82">
        <f t="shared" si="30"/>
        <v>111.6</v>
      </c>
      <c r="BN88" s="82">
        <f t="shared" si="30"/>
        <v>112.1</v>
      </c>
      <c r="BO88" s="82">
        <f t="shared" si="30"/>
        <v>128</v>
      </c>
      <c r="BP88" s="82">
        <f t="shared" si="30"/>
        <v>101.6</v>
      </c>
      <c r="BQ88" s="82">
        <f t="shared" si="30"/>
        <v>40.5</v>
      </c>
      <c r="BR88" s="82">
        <f t="shared" si="30"/>
        <v>96.3</v>
      </c>
      <c r="BS88" s="82">
        <f t="shared" si="30"/>
        <v>119.6</v>
      </c>
      <c r="BT88" s="82">
        <f t="shared" si="30"/>
        <v>113</v>
      </c>
      <c r="BU88" s="82">
        <f t="shared" si="30"/>
        <v>83</v>
      </c>
      <c r="BV88" s="82">
        <f t="shared" si="30"/>
        <v>83</v>
      </c>
      <c r="BW88" s="82">
        <f t="shared" si="30"/>
        <v>110.8</v>
      </c>
    </row>
    <row r="89" spans="1:75" x14ac:dyDescent="0.25">
      <c r="A89" s="63" t="s">
        <v>114</v>
      </c>
      <c r="B89" s="43">
        <v>5.3</v>
      </c>
      <c r="C89" s="43">
        <v>5.3</v>
      </c>
      <c r="D89" s="43">
        <v>5.3</v>
      </c>
      <c r="E89" s="43">
        <v>5.3</v>
      </c>
      <c r="F89" s="43">
        <v>5.3</v>
      </c>
      <c r="G89" s="43">
        <v>5.3</v>
      </c>
      <c r="H89" s="43">
        <v>5.3</v>
      </c>
      <c r="I89" s="43">
        <v>5.3</v>
      </c>
      <c r="J89" s="43">
        <v>5.3</v>
      </c>
      <c r="K89" s="43">
        <v>5.3</v>
      </c>
      <c r="L89" s="43">
        <v>5.3</v>
      </c>
      <c r="M89" s="43">
        <v>5.3</v>
      </c>
      <c r="N89" s="43">
        <v>5.3</v>
      </c>
      <c r="O89" s="43">
        <v>5.3</v>
      </c>
      <c r="P89" s="43">
        <v>5.3</v>
      </c>
      <c r="Q89" s="43">
        <v>5.3</v>
      </c>
      <c r="R89" s="43">
        <v>5.3</v>
      </c>
      <c r="S89" s="43">
        <v>5.3</v>
      </c>
      <c r="T89" s="43">
        <v>5.3</v>
      </c>
      <c r="U89" s="43">
        <v>5.3</v>
      </c>
      <c r="V89" s="43">
        <v>5.3</v>
      </c>
      <c r="W89" s="43">
        <v>5.3</v>
      </c>
      <c r="X89" s="43">
        <v>5.3</v>
      </c>
      <c r="Y89" s="43">
        <v>5.0999999999999996</v>
      </c>
      <c r="Z89" s="43">
        <v>5</v>
      </c>
      <c r="AA89" s="43">
        <v>5</v>
      </c>
      <c r="AB89" s="43">
        <v>5</v>
      </c>
      <c r="AC89" s="43">
        <v>5</v>
      </c>
      <c r="AD89" s="43">
        <v>5</v>
      </c>
      <c r="AE89" s="43">
        <v>5</v>
      </c>
      <c r="AF89" s="43">
        <v>5</v>
      </c>
      <c r="AG89" s="64">
        <v>10.050000000000001</v>
      </c>
      <c r="AH89" s="46">
        <f t="shared" si="22"/>
        <v>5.3</v>
      </c>
      <c r="AI89" s="47">
        <f t="shared" si="23"/>
        <v>5</v>
      </c>
      <c r="AK89" s="49"/>
      <c r="AZ89" s="82">
        <f t="shared" si="30"/>
        <v>0</v>
      </c>
      <c r="BA89" s="82">
        <f t="shared" si="30"/>
        <v>0</v>
      </c>
      <c r="BB89" s="82">
        <f t="shared" si="30"/>
        <v>0</v>
      </c>
      <c r="BC89" s="82">
        <f t="shared" si="30"/>
        <v>0</v>
      </c>
      <c r="BD89" s="82">
        <f t="shared" si="30"/>
        <v>0</v>
      </c>
      <c r="BE89" s="82">
        <f t="shared" si="30"/>
        <v>0</v>
      </c>
      <c r="BF89" s="82">
        <f t="shared" si="30"/>
        <v>0</v>
      </c>
      <c r="BG89" s="82">
        <f t="shared" si="30"/>
        <v>14</v>
      </c>
      <c r="BH89" s="82">
        <f t="shared" si="30"/>
        <v>27.1</v>
      </c>
      <c r="BI89" s="82">
        <f t="shared" si="30"/>
        <v>10</v>
      </c>
      <c r="BJ89" s="82">
        <f t="shared" si="30"/>
        <v>12.9</v>
      </c>
      <c r="BK89" s="82">
        <f t="shared" si="30"/>
        <v>26.4</v>
      </c>
      <c r="BL89" s="82">
        <f t="shared" si="30"/>
        <v>25.7</v>
      </c>
      <c r="BM89" s="82">
        <f t="shared" si="30"/>
        <v>41.8</v>
      </c>
      <c r="BN89" s="82">
        <f t="shared" si="30"/>
        <v>44</v>
      </c>
      <c r="BO89" s="82">
        <f t="shared" si="30"/>
        <v>45</v>
      </c>
      <c r="BP89" s="82">
        <f t="shared" si="30"/>
        <v>43.3</v>
      </c>
      <c r="BQ89" s="82">
        <f t="shared" si="30"/>
        <v>48.8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0</v>
      </c>
    </row>
    <row r="90" spans="1:75" x14ac:dyDescent="0.25">
      <c r="A90" s="63" t="s">
        <v>115</v>
      </c>
      <c r="B90" s="43">
        <v>2.5</v>
      </c>
      <c r="C90" s="43">
        <v>2.5</v>
      </c>
      <c r="D90" s="43">
        <v>2.5</v>
      </c>
      <c r="E90" s="43">
        <v>2.5</v>
      </c>
      <c r="F90" s="43">
        <v>2.5</v>
      </c>
      <c r="G90" s="43">
        <v>2.5</v>
      </c>
      <c r="H90" s="43">
        <v>2.5</v>
      </c>
      <c r="I90" s="43">
        <v>2.5</v>
      </c>
      <c r="J90" s="43">
        <v>2.5</v>
      </c>
      <c r="K90" s="43">
        <v>2.5</v>
      </c>
      <c r="L90" s="43">
        <v>2.5</v>
      </c>
      <c r="M90" s="43">
        <v>2.5</v>
      </c>
      <c r="N90" s="43">
        <v>2.5</v>
      </c>
      <c r="O90" s="43">
        <v>2.5</v>
      </c>
      <c r="P90" s="43">
        <v>2.5</v>
      </c>
      <c r="Q90" s="43">
        <v>2.5</v>
      </c>
      <c r="R90" s="43">
        <v>2.5</v>
      </c>
      <c r="S90" s="43">
        <v>2.5</v>
      </c>
      <c r="T90" s="43">
        <v>2.5</v>
      </c>
      <c r="U90" s="43">
        <v>2.5</v>
      </c>
      <c r="V90" s="43">
        <v>2.5</v>
      </c>
      <c r="W90" s="43">
        <v>2.5</v>
      </c>
      <c r="X90" s="43">
        <v>2.5</v>
      </c>
      <c r="Y90" s="43">
        <v>2.5</v>
      </c>
      <c r="Z90" s="43">
        <v>2.5</v>
      </c>
      <c r="AA90" s="43">
        <v>2.5</v>
      </c>
      <c r="AB90" s="43">
        <v>2.5</v>
      </c>
      <c r="AC90" s="43">
        <v>2.5</v>
      </c>
      <c r="AD90" s="43">
        <v>2.5</v>
      </c>
      <c r="AE90" s="43">
        <v>2.5</v>
      </c>
      <c r="AF90" s="43">
        <v>2.5</v>
      </c>
      <c r="AG90" s="64">
        <v>6.2</v>
      </c>
      <c r="AH90" s="46">
        <f t="shared" si="22"/>
        <v>2.5</v>
      </c>
      <c r="AI90" s="47">
        <f t="shared" si="23"/>
        <v>2.5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39.6</v>
      </c>
      <c r="BG90" s="82">
        <f t="shared" si="30"/>
        <v>41</v>
      </c>
      <c r="BH90" s="82">
        <f t="shared" si="30"/>
        <v>35</v>
      </c>
      <c r="BI90" s="82">
        <f t="shared" si="30"/>
        <v>32</v>
      </c>
      <c r="BJ90" s="82">
        <f t="shared" si="30"/>
        <v>21.7</v>
      </c>
      <c r="BK90" s="82">
        <f t="shared" si="30"/>
        <v>22.1</v>
      </c>
      <c r="BL90" s="82">
        <f t="shared" si="30"/>
        <v>35.299999999999997</v>
      </c>
      <c r="BM90" s="82">
        <f t="shared" si="30"/>
        <v>42.4</v>
      </c>
      <c r="BN90" s="82">
        <f t="shared" si="30"/>
        <v>39.1</v>
      </c>
      <c r="BO90" s="82">
        <f t="shared" si="30"/>
        <v>49.1</v>
      </c>
      <c r="BP90" s="82">
        <f t="shared" si="30"/>
        <v>49.8</v>
      </c>
      <c r="BQ90" s="82">
        <f t="shared" si="30"/>
        <v>50.2</v>
      </c>
      <c r="BR90" s="82">
        <f t="shared" si="30"/>
        <v>32.6</v>
      </c>
      <c r="BS90" s="82">
        <f t="shared" si="30"/>
        <v>45</v>
      </c>
      <c r="BT90" s="82">
        <f t="shared" si="30"/>
        <v>43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>SUM(B79:B91)</f>
        <v>208.89999999999998</v>
      </c>
      <c r="C92" s="70">
        <f>SUM(C79:C91)</f>
        <v>208.89999999999998</v>
      </c>
      <c r="D92" s="70">
        <f>SUM(D79:D91)</f>
        <v>178</v>
      </c>
      <c r="E92" s="70">
        <f>SUM(E79:E91)</f>
        <v>142.45000000000002</v>
      </c>
      <c r="F92" s="70">
        <f>SUM(F79:F91)</f>
        <v>142.45000000000002</v>
      </c>
      <c r="G92" s="70">
        <f t="shared" ref="G92:AG92" si="31">SUM(G79:G91)</f>
        <v>166.89999999999998</v>
      </c>
      <c r="H92" s="70">
        <f t="shared" si="31"/>
        <v>176.89999999999998</v>
      </c>
      <c r="I92" s="70">
        <f t="shared" si="31"/>
        <v>279.20000000000005</v>
      </c>
      <c r="J92" s="70">
        <f t="shared" si="31"/>
        <v>279.50000000000006</v>
      </c>
      <c r="K92" s="70">
        <f t="shared" si="31"/>
        <v>309.10000000000002</v>
      </c>
      <c r="L92" s="70">
        <f t="shared" si="31"/>
        <v>306.90000000000003</v>
      </c>
      <c r="M92" s="70">
        <f t="shared" ref="M92:R92" si="32">SUM(M79:M91)</f>
        <v>306.90000000000003</v>
      </c>
      <c r="N92" s="70">
        <f t="shared" si="32"/>
        <v>273.40000000000003</v>
      </c>
      <c r="O92" s="70">
        <f t="shared" si="32"/>
        <v>247</v>
      </c>
      <c r="P92" s="70">
        <f t="shared" si="32"/>
        <v>161.80000000000001</v>
      </c>
      <c r="Q92" s="70">
        <f t="shared" si="32"/>
        <v>161.80000000000001</v>
      </c>
      <c r="R92" s="70">
        <f t="shared" si="32"/>
        <v>124.1</v>
      </c>
      <c r="S92" s="70">
        <f t="shared" si="31"/>
        <v>129.5</v>
      </c>
      <c r="T92" s="70">
        <f t="shared" si="31"/>
        <v>89.5</v>
      </c>
      <c r="U92" s="70">
        <f t="shared" si="31"/>
        <v>109.7</v>
      </c>
      <c r="V92" s="70">
        <f t="shared" si="31"/>
        <v>114.1</v>
      </c>
      <c r="W92" s="70">
        <f t="shared" si="31"/>
        <v>159.5</v>
      </c>
      <c r="X92" s="70">
        <f t="shared" si="31"/>
        <v>173.1</v>
      </c>
      <c r="Y92" s="70">
        <f t="shared" si="31"/>
        <v>244.10000000000002</v>
      </c>
      <c r="Z92" s="70">
        <f t="shared" si="31"/>
        <v>340.88</v>
      </c>
      <c r="AA92" s="70">
        <f t="shared" si="31"/>
        <v>331.08</v>
      </c>
      <c r="AB92" s="70">
        <f t="shared" si="31"/>
        <v>304.18</v>
      </c>
      <c r="AC92" s="70">
        <f t="shared" si="31"/>
        <v>304.18</v>
      </c>
      <c r="AD92" s="70">
        <f t="shared" si="31"/>
        <v>308.08</v>
      </c>
      <c r="AE92" s="70">
        <f t="shared" si="31"/>
        <v>235.08</v>
      </c>
      <c r="AF92" s="70">
        <f t="shared" si="31"/>
        <v>152.08000000000001</v>
      </c>
      <c r="AG92" s="80">
        <f t="shared" si="31"/>
        <v>489.91</v>
      </c>
      <c r="AH92" s="46">
        <f t="shared" si="22"/>
        <v>340.88</v>
      </c>
      <c r="AI92" s="47">
        <f t="shared" si="23"/>
        <v>89.5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30</v>
      </c>
      <c r="U93" s="44">
        <v>14</v>
      </c>
      <c r="V93" s="44">
        <v>25</v>
      </c>
      <c r="W93" s="44">
        <v>32</v>
      </c>
      <c r="X93" s="44">
        <v>20</v>
      </c>
      <c r="Y93" s="44">
        <v>20</v>
      </c>
      <c r="Z93" s="44">
        <v>14</v>
      </c>
      <c r="AA93" s="44">
        <v>10</v>
      </c>
      <c r="AB93" s="44"/>
      <c r="AC93" s="44"/>
      <c r="AD93" s="44"/>
      <c r="AE93" s="44"/>
      <c r="AF93" s="44"/>
      <c r="AG93" s="61">
        <v>60</v>
      </c>
      <c r="AH93" s="46">
        <f t="shared" si="22"/>
        <v>32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15.3</v>
      </c>
      <c r="U94" s="43">
        <v>15.9</v>
      </c>
      <c r="V94" s="43">
        <v>13.3</v>
      </c>
      <c r="W94" s="43">
        <v>15.2</v>
      </c>
      <c r="X94" s="43">
        <v>15.8</v>
      </c>
      <c r="Y94" s="43">
        <v>11.1</v>
      </c>
      <c r="Z94" s="43">
        <v>10</v>
      </c>
      <c r="AA94" s="43">
        <v>13</v>
      </c>
      <c r="AB94" s="43"/>
      <c r="AC94" s="43"/>
      <c r="AD94" s="43"/>
      <c r="AE94" s="43"/>
      <c r="AF94" s="43"/>
      <c r="AG94" s="64">
        <v>32</v>
      </c>
      <c r="AH94" s="46">
        <f t="shared" si="22"/>
        <v>15.9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6.6</v>
      </c>
      <c r="U95" s="77">
        <v>6.9</v>
      </c>
      <c r="V95" s="77">
        <v>5.8</v>
      </c>
      <c r="W95" s="77">
        <v>6.7</v>
      </c>
      <c r="X95" s="77">
        <v>6.9</v>
      </c>
      <c r="Y95" s="77">
        <v>4.8</v>
      </c>
      <c r="Z95" s="77">
        <v>4.4000000000000004</v>
      </c>
      <c r="AA95" s="77">
        <v>5.6</v>
      </c>
      <c r="AB95" s="77"/>
      <c r="AC95" s="77"/>
      <c r="AD95" s="77"/>
      <c r="AE95" s="77"/>
      <c r="AF95" s="77"/>
      <c r="AG95" s="78">
        <v>14</v>
      </c>
      <c r="AH95" s="46">
        <f t="shared" si="22"/>
        <v>6.9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127</v>
      </c>
      <c r="BH95" s="82">
        <v>0</v>
      </c>
      <c r="BI95" s="82">
        <v>137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>B93+B94+B95</f>
        <v>0</v>
      </c>
      <c r="C96" s="70">
        <f>C93+C94+C95</f>
        <v>0</v>
      </c>
      <c r="D96" s="70">
        <f>D93+D94+D95</f>
        <v>0</v>
      </c>
      <c r="E96" s="70">
        <f>E93+E94+E95</f>
        <v>0</v>
      </c>
      <c r="F96" s="70">
        <f>F93+F94+F95</f>
        <v>0</v>
      </c>
      <c r="G96" s="70">
        <f t="shared" ref="G96:AF96" si="33">G93+G94+G95</f>
        <v>0</v>
      </c>
      <c r="H96" s="70">
        <f t="shared" si="33"/>
        <v>0</v>
      </c>
      <c r="I96" s="70">
        <f t="shared" si="33"/>
        <v>0</v>
      </c>
      <c r="J96" s="70">
        <f t="shared" si="33"/>
        <v>0</v>
      </c>
      <c r="K96" s="70">
        <f t="shared" si="33"/>
        <v>0</v>
      </c>
      <c r="L96" s="70">
        <f t="shared" si="33"/>
        <v>0</v>
      </c>
      <c r="M96" s="70">
        <f t="shared" ref="M96:R96" si="34">M93+M94+M95</f>
        <v>0</v>
      </c>
      <c r="N96" s="70">
        <f t="shared" si="34"/>
        <v>0</v>
      </c>
      <c r="O96" s="70">
        <f t="shared" si="34"/>
        <v>0</v>
      </c>
      <c r="P96" s="70">
        <f t="shared" si="34"/>
        <v>0</v>
      </c>
      <c r="Q96" s="70">
        <f t="shared" si="34"/>
        <v>0</v>
      </c>
      <c r="R96" s="70">
        <f t="shared" si="34"/>
        <v>0</v>
      </c>
      <c r="S96" s="70">
        <f t="shared" si="33"/>
        <v>0</v>
      </c>
      <c r="T96" s="70">
        <f t="shared" si="33"/>
        <v>51.9</v>
      </c>
      <c r="U96" s="70">
        <f t="shared" si="33"/>
        <v>36.799999999999997</v>
      </c>
      <c r="V96" s="70">
        <f t="shared" si="33"/>
        <v>44.099999999999994</v>
      </c>
      <c r="W96" s="70">
        <f t="shared" si="33"/>
        <v>53.900000000000006</v>
      </c>
      <c r="X96" s="70">
        <f t="shared" si="33"/>
        <v>42.699999999999996</v>
      </c>
      <c r="Y96" s="70">
        <f t="shared" si="33"/>
        <v>35.9</v>
      </c>
      <c r="Z96" s="70">
        <f t="shared" si="33"/>
        <v>28.4</v>
      </c>
      <c r="AA96" s="70">
        <f t="shared" si="33"/>
        <v>28.6</v>
      </c>
      <c r="AB96" s="70">
        <f t="shared" si="33"/>
        <v>0</v>
      </c>
      <c r="AC96" s="70">
        <f t="shared" si="33"/>
        <v>0</v>
      </c>
      <c r="AD96" s="70">
        <f t="shared" si="33"/>
        <v>0</v>
      </c>
      <c r="AE96" s="70">
        <f t="shared" si="33"/>
        <v>0</v>
      </c>
      <c r="AF96" s="70">
        <f t="shared" si="33"/>
        <v>0</v>
      </c>
      <c r="AG96" s="80">
        <f>SUM(AG93:AG95)</f>
        <v>106</v>
      </c>
      <c r="AH96" s="46">
        <f t="shared" si="22"/>
        <v>53.900000000000006</v>
      </c>
      <c r="AI96" s="47">
        <f t="shared" si="23"/>
        <v>0</v>
      </c>
      <c r="AK96" s="49"/>
      <c r="AY96" s="82"/>
      <c r="BF96" s="81"/>
      <c r="BG96" s="82">
        <v>119.6</v>
      </c>
      <c r="BH96" s="82">
        <v>0</v>
      </c>
      <c r="BI96" s="82">
        <v>116.7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139.1</v>
      </c>
      <c r="C97" s="44">
        <v>126.7</v>
      </c>
      <c r="D97" s="44">
        <v>119.6</v>
      </c>
      <c r="E97" s="44">
        <v>166.5</v>
      </c>
      <c r="F97" s="44">
        <v>166.5</v>
      </c>
      <c r="G97" s="44">
        <v>200</v>
      </c>
      <c r="H97" s="44">
        <v>200</v>
      </c>
      <c r="I97" s="44">
        <v>70</v>
      </c>
      <c r="J97" s="44">
        <v>72</v>
      </c>
      <c r="K97" s="44">
        <v>70</v>
      </c>
      <c r="L97" s="44">
        <v>114</v>
      </c>
      <c r="M97" s="44">
        <v>70</v>
      </c>
      <c r="N97" s="44">
        <v>256</v>
      </c>
      <c r="O97" s="44">
        <v>254</v>
      </c>
      <c r="P97" s="44">
        <v>328</v>
      </c>
      <c r="Q97" s="44">
        <v>327</v>
      </c>
      <c r="R97" s="44">
        <v>343</v>
      </c>
      <c r="S97" s="44">
        <v>387.7</v>
      </c>
      <c r="T97" s="44">
        <v>413</v>
      </c>
      <c r="U97" s="44">
        <v>344</v>
      </c>
      <c r="V97" s="44">
        <v>318.60000000000002</v>
      </c>
      <c r="W97" s="44">
        <v>205</v>
      </c>
      <c r="X97" s="44">
        <v>246.8</v>
      </c>
      <c r="Y97" s="44">
        <v>240</v>
      </c>
      <c r="Z97" s="44">
        <v>39.5</v>
      </c>
      <c r="AA97" s="44">
        <v>44.6</v>
      </c>
      <c r="AB97" s="44">
        <v>153</v>
      </c>
      <c r="AC97" s="44">
        <v>125</v>
      </c>
      <c r="AD97" s="44">
        <v>160</v>
      </c>
      <c r="AE97" s="44">
        <v>150</v>
      </c>
      <c r="AF97" s="44">
        <v>165</v>
      </c>
      <c r="AG97" s="61"/>
      <c r="AH97" s="46">
        <f t="shared" si="22"/>
        <v>413</v>
      </c>
      <c r="AI97" s="47">
        <f t="shared" si="23"/>
        <v>39.5</v>
      </c>
      <c r="AK97" s="49"/>
      <c r="AY97" s="82"/>
      <c r="BF97" s="81"/>
      <c r="BG97" s="82">
        <v>166.5</v>
      </c>
      <c r="BH97" s="82">
        <v>0</v>
      </c>
      <c r="BI97" s="82">
        <v>108.2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>
        <v>0</v>
      </c>
      <c r="L98" s="43">
        <v>0</v>
      </c>
      <c r="M98" s="43">
        <v>0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0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166.5</v>
      </c>
      <c r="BH98" s="82">
        <v>0</v>
      </c>
      <c r="BI98" s="82">
        <v>108.2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110.8</v>
      </c>
      <c r="C99" s="43">
        <v>136.69999999999999</v>
      </c>
      <c r="D99" s="43">
        <v>116.7</v>
      </c>
      <c r="E99" s="43">
        <v>108.2</v>
      </c>
      <c r="F99" s="43">
        <v>108.2</v>
      </c>
      <c r="G99" s="43">
        <v>111</v>
      </c>
      <c r="H99" s="43">
        <v>111</v>
      </c>
      <c r="I99" s="43">
        <v>134</v>
      </c>
      <c r="J99" s="43">
        <v>135</v>
      </c>
      <c r="K99" s="43">
        <v>107</v>
      </c>
      <c r="L99" s="43">
        <v>108</v>
      </c>
      <c r="M99" s="43">
        <v>108</v>
      </c>
      <c r="N99" s="43">
        <v>105</v>
      </c>
      <c r="O99" s="43">
        <v>83</v>
      </c>
      <c r="P99" s="43">
        <v>113</v>
      </c>
      <c r="Q99" s="43">
        <v>113</v>
      </c>
      <c r="R99" s="43">
        <v>126.9</v>
      </c>
      <c r="S99" s="43">
        <v>111.6</v>
      </c>
      <c r="T99" s="43">
        <v>112.1</v>
      </c>
      <c r="U99" s="43">
        <v>128</v>
      </c>
      <c r="V99" s="43">
        <v>101.6</v>
      </c>
      <c r="W99" s="43">
        <v>96.4</v>
      </c>
      <c r="X99" s="43">
        <v>40.5</v>
      </c>
      <c r="Y99" s="43">
        <v>106</v>
      </c>
      <c r="Z99" s="43">
        <v>96.3</v>
      </c>
      <c r="AA99" s="43">
        <v>99.5</v>
      </c>
      <c r="AB99" s="43">
        <v>119.6</v>
      </c>
      <c r="AC99" s="43">
        <v>113</v>
      </c>
      <c r="AD99" s="43">
        <v>113</v>
      </c>
      <c r="AE99" s="43">
        <v>83</v>
      </c>
      <c r="AF99" s="43">
        <v>83</v>
      </c>
      <c r="AG99" s="89"/>
      <c r="AH99" s="46">
        <f t="shared" si="22"/>
        <v>136.69999999999999</v>
      </c>
      <c r="AI99" s="47">
        <f t="shared" si="23"/>
        <v>40.5</v>
      </c>
      <c r="AK99" s="90"/>
      <c r="AL99" s="91"/>
      <c r="AM99" s="91"/>
      <c r="AN99" s="92"/>
      <c r="AY99" s="82"/>
      <c r="BF99" s="82"/>
      <c r="BG99" s="82">
        <v>200</v>
      </c>
      <c r="BH99" s="82">
        <v>0</v>
      </c>
      <c r="BI99" s="82">
        <v>111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43">
        <v>0</v>
      </c>
      <c r="F100" s="43">
        <v>0</v>
      </c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14</v>
      </c>
      <c r="M100" s="93">
        <v>14</v>
      </c>
      <c r="N100" s="93">
        <v>27.1</v>
      </c>
      <c r="O100" s="93">
        <v>10</v>
      </c>
      <c r="P100" s="93">
        <v>12.9</v>
      </c>
      <c r="Q100" s="93">
        <v>26.4</v>
      </c>
      <c r="R100" s="93">
        <v>25.7</v>
      </c>
      <c r="S100" s="93">
        <v>41.8</v>
      </c>
      <c r="T100" s="93">
        <v>44</v>
      </c>
      <c r="U100" s="93">
        <v>45</v>
      </c>
      <c r="V100" s="93">
        <v>43.3</v>
      </c>
      <c r="W100" s="93">
        <v>38.5</v>
      </c>
      <c r="X100" s="93">
        <v>48.8</v>
      </c>
      <c r="Y100" s="93">
        <v>45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2"/>
        <v>48.8</v>
      </c>
      <c r="AI100" s="47">
        <f t="shared" si="23"/>
        <v>0</v>
      </c>
      <c r="AK100" s="94" t="s">
        <v>127</v>
      </c>
      <c r="AL100" s="43"/>
      <c r="AM100" s="93"/>
      <c r="AN100" s="95"/>
      <c r="AY100" s="82"/>
      <c r="BF100" s="82"/>
      <c r="BG100" s="82">
        <v>70</v>
      </c>
      <c r="BH100" s="82">
        <v>0</v>
      </c>
      <c r="BI100" s="82">
        <v>134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40</v>
      </c>
      <c r="K101" s="44">
        <v>39.6</v>
      </c>
      <c r="L101" s="44">
        <v>41</v>
      </c>
      <c r="M101" s="44">
        <v>41</v>
      </c>
      <c r="N101" s="44">
        <v>35</v>
      </c>
      <c r="O101" s="44">
        <v>32</v>
      </c>
      <c r="P101" s="44">
        <v>21.7</v>
      </c>
      <c r="Q101" s="44">
        <v>22.1</v>
      </c>
      <c r="R101" s="44">
        <v>35.299999999999997</v>
      </c>
      <c r="S101" s="44">
        <v>42.4</v>
      </c>
      <c r="T101" s="44">
        <v>39.1</v>
      </c>
      <c r="U101" s="44">
        <v>49.1</v>
      </c>
      <c r="V101" s="44">
        <v>49.8</v>
      </c>
      <c r="W101" s="44">
        <v>51</v>
      </c>
      <c r="X101" s="44">
        <v>50.2</v>
      </c>
      <c r="Y101" s="44">
        <v>19.8</v>
      </c>
      <c r="Z101" s="44">
        <v>32.6</v>
      </c>
      <c r="AA101" s="44">
        <v>42.5</v>
      </c>
      <c r="AB101" s="44">
        <v>45</v>
      </c>
      <c r="AC101" s="44">
        <v>43</v>
      </c>
      <c r="AD101" s="44">
        <v>43</v>
      </c>
      <c r="AE101" s="44">
        <v>0</v>
      </c>
      <c r="AF101" s="44">
        <v>0</v>
      </c>
      <c r="AG101" s="89"/>
      <c r="AH101" s="46">
        <f t="shared" si="22"/>
        <v>51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70</v>
      </c>
      <c r="BH101" s="82">
        <v>0</v>
      </c>
      <c r="BI101" s="82">
        <v>107</v>
      </c>
      <c r="BJ101" s="82">
        <v>0</v>
      </c>
      <c r="BK101" s="82">
        <v>39.6</v>
      </c>
      <c r="BL101" s="82">
        <v>0</v>
      </c>
    </row>
    <row r="102" spans="1:64" ht="15.75" thickBot="1" x14ac:dyDescent="0.3">
      <c r="A102" s="96" t="s">
        <v>130</v>
      </c>
      <c r="B102" s="97">
        <v>28.1</v>
      </c>
      <c r="C102" s="97">
        <v>25.3</v>
      </c>
      <c r="D102" s="97">
        <v>24.1</v>
      </c>
      <c r="E102" s="97">
        <v>22</v>
      </c>
      <c r="F102" s="97">
        <v>22</v>
      </c>
      <c r="G102" s="97">
        <v>28</v>
      </c>
      <c r="H102" s="97">
        <v>28</v>
      </c>
      <c r="I102" s="97">
        <v>35</v>
      </c>
      <c r="J102" s="97">
        <v>32</v>
      </c>
      <c r="K102" s="97">
        <v>46.7</v>
      </c>
      <c r="L102" s="97">
        <v>48</v>
      </c>
      <c r="M102" s="97">
        <v>48</v>
      </c>
      <c r="N102" s="97">
        <v>48</v>
      </c>
      <c r="O102" s="97">
        <v>58</v>
      </c>
      <c r="P102" s="97">
        <v>43</v>
      </c>
      <c r="Q102" s="97">
        <v>49.1</v>
      </c>
      <c r="R102" s="97">
        <v>70</v>
      </c>
      <c r="S102" s="97">
        <v>60.3</v>
      </c>
      <c r="T102" s="97">
        <v>60.3</v>
      </c>
      <c r="U102" s="97">
        <v>61.1</v>
      </c>
      <c r="V102" s="97">
        <v>42</v>
      </c>
      <c r="W102" s="97">
        <v>42.5</v>
      </c>
      <c r="X102" s="97">
        <v>32.700000000000003</v>
      </c>
      <c r="Y102" s="97">
        <v>48.4</v>
      </c>
      <c r="Z102" s="97">
        <v>39</v>
      </c>
      <c r="AA102" s="97">
        <v>13</v>
      </c>
      <c r="AB102" s="97">
        <v>43.3</v>
      </c>
      <c r="AC102" s="97">
        <v>53</v>
      </c>
      <c r="AD102" s="97">
        <v>53</v>
      </c>
      <c r="AE102" s="97">
        <v>41</v>
      </c>
      <c r="AF102" s="97">
        <v>41</v>
      </c>
      <c r="AG102" s="89"/>
      <c r="AH102" s="46">
        <f t="shared" si="22"/>
        <v>70</v>
      </c>
      <c r="AI102" s="47">
        <f t="shared" si="23"/>
        <v>13</v>
      </c>
      <c r="AK102" s="94"/>
      <c r="AL102" s="44"/>
      <c r="AM102" s="44"/>
      <c r="AN102" s="98"/>
      <c r="AY102" s="82"/>
      <c r="BF102" s="82"/>
      <c r="BG102" s="82">
        <v>70</v>
      </c>
      <c r="BH102" s="82">
        <v>0</v>
      </c>
      <c r="BI102" s="82">
        <v>108</v>
      </c>
      <c r="BJ102" s="82">
        <v>14</v>
      </c>
      <c r="BK102" s="82">
        <v>41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4"/>
      <c r="AY103" s="82"/>
      <c r="BF103" s="82"/>
      <c r="BG103" s="82">
        <v>256</v>
      </c>
      <c r="BH103" s="82">
        <v>0</v>
      </c>
      <c r="BI103" s="82">
        <v>105</v>
      </c>
      <c r="BJ103" s="82">
        <v>27.1</v>
      </c>
      <c r="BK103" s="82">
        <v>35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5"/>
      <c r="BF104" s="82"/>
      <c r="BG104" s="82">
        <v>254</v>
      </c>
      <c r="BH104" s="82">
        <v>0</v>
      </c>
      <c r="BI104" s="82">
        <v>83</v>
      </c>
      <c r="BJ104" s="82">
        <v>10</v>
      </c>
      <c r="BK104" s="82">
        <v>32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328</v>
      </c>
      <c r="BH105" s="82">
        <v>0</v>
      </c>
      <c r="BI105" s="82">
        <v>113</v>
      </c>
      <c r="BJ105" s="82">
        <v>12.9</v>
      </c>
      <c r="BK105" s="82">
        <v>21.7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327</v>
      </c>
      <c r="BH106" s="82">
        <v>0</v>
      </c>
      <c r="BI106" s="82">
        <v>113</v>
      </c>
      <c r="BJ106" s="82">
        <v>26.4</v>
      </c>
      <c r="BK106" s="82">
        <v>22.1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343</v>
      </c>
      <c r="BH107" s="82">
        <v>0</v>
      </c>
      <c r="BI107" s="82">
        <v>126.9</v>
      </c>
      <c r="BJ107" s="82">
        <v>25.7</v>
      </c>
      <c r="BK107" s="82">
        <v>35.299999999999997</v>
      </c>
      <c r="BL107" s="82">
        <v>0</v>
      </c>
    </row>
    <row r="108" spans="1:64" ht="15.75" thickBot="1" x14ac:dyDescent="0.3">
      <c r="A108" s="87" t="s">
        <v>136</v>
      </c>
      <c r="B108" s="70">
        <f>SUMIF(B97:B107,"&gt;0")</f>
        <v>278</v>
      </c>
      <c r="C108" s="70">
        <f>SUMIF(C97:C107,"&gt;0")</f>
        <v>288.7</v>
      </c>
      <c r="D108" s="70">
        <f>SUMIF(D97:D107,"&gt;0")</f>
        <v>260.40000000000003</v>
      </c>
      <c r="E108" s="70">
        <f>SUMIF(E97:E107,"&gt;0")</f>
        <v>296.7</v>
      </c>
      <c r="F108" s="70">
        <f>SUMIF(F97:F107,"&gt;0")</f>
        <v>296.7</v>
      </c>
      <c r="G108" s="70">
        <f t="shared" ref="G108:AF108" si="35">SUMIF(G97:G107,"&gt;0")</f>
        <v>339</v>
      </c>
      <c r="H108" s="70">
        <f t="shared" si="35"/>
        <v>339</v>
      </c>
      <c r="I108" s="70">
        <f t="shared" si="35"/>
        <v>239</v>
      </c>
      <c r="J108" s="70">
        <f t="shared" si="35"/>
        <v>279</v>
      </c>
      <c r="K108" s="70">
        <f t="shared" si="35"/>
        <v>263.3</v>
      </c>
      <c r="L108" s="70">
        <f t="shared" si="35"/>
        <v>325</v>
      </c>
      <c r="M108" s="70">
        <f t="shared" ref="M108:R108" si="36">SUMIF(M97:M107,"&gt;0")</f>
        <v>281</v>
      </c>
      <c r="N108" s="70">
        <f t="shared" si="36"/>
        <v>471.1</v>
      </c>
      <c r="O108" s="70">
        <f t="shared" si="36"/>
        <v>437</v>
      </c>
      <c r="P108" s="70">
        <f t="shared" si="36"/>
        <v>518.59999999999991</v>
      </c>
      <c r="Q108" s="70">
        <f t="shared" si="36"/>
        <v>537.6</v>
      </c>
      <c r="R108" s="70">
        <f t="shared" si="36"/>
        <v>600.9</v>
      </c>
      <c r="S108" s="70">
        <f t="shared" si="35"/>
        <v>643.79999999999984</v>
      </c>
      <c r="T108" s="70">
        <f t="shared" si="35"/>
        <v>668.5</v>
      </c>
      <c r="U108" s="70">
        <f t="shared" si="35"/>
        <v>627.20000000000005</v>
      </c>
      <c r="V108" s="70">
        <f t="shared" si="35"/>
        <v>555.30000000000007</v>
      </c>
      <c r="W108" s="70">
        <f t="shared" si="35"/>
        <v>433.4</v>
      </c>
      <c r="X108" s="70">
        <f t="shared" si="35"/>
        <v>419</v>
      </c>
      <c r="Y108" s="70">
        <f t="shared" si="35"/>
        <v>459.2</v>
      </c>
      <c r="Z108" s="70">
        <f t="shared" si="35"/>
        <v>207.4</v>
      </c>
      <c r="AA108" s="70">
        <f t="shared" si="35"/>
        <v>199.6</v>
      </c>
      <c r="AB108" s="70">
        <f t="shared" si="35"/>
        <v>360.90000000000003</v>
      </c>
      <c r="AC108" s="70">
        <f t="shared" si="35"/>
        <v>334</v>
      </c>
      <c r="AD108" s="70">
        <f t="shared" si="35"/>
        <v>369</v>
      </c>
      <c r="AE108" s="70">
        <f t="shared" si="35"/>
        <v>274</v>
      </c>
      <c r="AF108" s="70">
        <f t="shared" si="35"/>
        <v>289</v>
      </c>
      <c r="AG108" s="104">
        <f>SUM(AG97:AG107)</f>
        <v>0</v>
      </c>
      <c r="AH108" s="46">
        <f t="shared" si="22"/>
        <v>668.5</v>
      </c>
      <c r="AI108" s="47">
        <f t="shared" si="23"/>
        <v>199.6</v>
      </c>
      <c r="AJ108" s="105">
        <f t="array" ref="AJ108">MIN(IF(B108:AF108&lt;&gt;0,B108:AF108))</f>
        <v>199.6</v>
      </c>
      <c r="BF108" s="82"/>
      <c r="BG108" s="82">
        <v>387.7</v>
      </c>
      <c r="BH108" s="82">
        <v>0</v>
      </c>
      <c r="BI108" s="82">
        <v>111.6</v>
      </c>
      <c r="BJ108" s="82">
        <v>41.8</v>
      </c>
      <c r="BK108" s="82">
        <v>42.4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413</v>
      </c>
      <c r="BH109" s="82">
        <v>0</v>
      </c>
      <c r="BI109" s="82">
        <v>112.1</v>
      </c>
      <c r="BJ109" s="82">
        <v>44</v>
      </c>
      <c r="BK109" s="82">
        <v>39.1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344</v>
      </c>
      <c r="BH110" s="82">
        <v>0</v>
      </c>
      <c r="BI110" s="82">
        <v>128</v>
      </c>
      <c r="BJ110" s="82">
        <v>45</v>
      </c>
      <c r="BK110" s="82">
        <v>49.1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318.60000000000002</v>
      </c>
      <c r="BH111" s="82">
        <v>0</v>
      </c>
      <c r="BI111" s="82">
        <v>101.6</v>
      </c>
      <c r="BJ111" s="82">
        <v>43.3</v>
      </c>
      <c r="BK111" s="82">
        <v>49.8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246.8</v>
      </c>
      <c r="BH112" s="82">
        <v>0</v>
      </c>
      <c r="BI112" s="82">
        <v>40.5</v>
      </c>
      <c r="BJ112" s="82">
        <v>48.8</v>
      </c>
      <c r="BK112" s="82">
        <v>50.2</v>
      </c>
      <c r="BL112" s="82">
        <v>0</v>
      </c>
    </row>
    <row r="113" spans="1:64" ht="15.75" thickBot="1" x14ac:dyDescent="0.3">
      <c r="A113" s="87" t="s">
        <v>141</v>
      </c>
      <c r="B113" s="108">
        <f>B71+B78+B96+B92+B108+B112</f>
        <v>1299.8</v>
      </c>
      <c r="C113" s="108">
        <f>C71+C78+C96+C92+C108+C112</f>
        <v>1319</v>
      </c>
      <c r="D113" s="108">
        <f>D71+D78+D96+D92+D108+D112</f>
        <v>1259.8</v>
      </c>
      <c r="E113" s="108">
        <f>E71+E78+E96+E92+E108+E112</f>
        <v>1260.55</v>
      </c>
      <c r="F113" s="108">
        <f>F71+F78+F96+F92+F108+F112</f>
        <v>1264.3499999999999</v>
      </c>
      <c r="G113" s="108">
        <f t="shared" ref="G113:AG113" si="37">G71+G78+G96+G92+G108+G112</f>
        <v>1351.1</v>
      </c>
      <c r="H113" s="108">
        <f t="shared" si="37"/>
        <v>1361.1</v>
      </c>
      <c r="I113" s="108">
        <f t="shared" si="37"/>
        <v>1523.4</v>
      </c>
      <c r="J113" s="108">
        <f t="shared" si="37"/>
        <v>1596.6999999999998</v>
      </c>
      <c r="K113" s="108">
        <f t="shared" si="37"/>
        <v>1722.5999999999997</v>
      </c>
      <c r="L113" s="108">
        <f t="shared" si="37"/>
        <v>1757.1</v>
      </c>
      <c r="M113" s="108">
        <f t="shared" ref="M113:R113" si="38">M71+M78+M96+M92+M108+M112</f>
        <v>1720.1999999999998</v>
      </c>
      <c r="N113" s="108">
        <f t="shared" si="38"/>
        <v>1607.6</v>
      </c>
      <c r="O113" s="108">
        <f t="shared" si="38"/>
        <v>1572.1</v>
      </c>
      <c r="P113" s="108">
        <f t="shared" si="38"/>
        <v>1468.5</v>
      </c>
      <c r="Q113" s="108">
        <f t="shared" si="38"/>
        <v>1487.5</v>
      </c>
      <c r="R113" s="108">
        <f t="shared" si="38"/>
        <v>1513.1</v>
      </c>
      <c r="S113" s="108">
        <f t="shared" si="37"/>
        <v>1546</v>
      </c>
      <c r="T113" s="108">
        <f t="shared" si="37"/>
        <v>1582.6000000000001</v>
      </c>
      <c r="U113" s="108">
        <f t="shared" si="37"/>
        <v>1602.1000000000001</v>
      </c>
      <c r="V113" s="108">
        <f t="shared" si="37"/>
        <v>1602.9</v>
      </c>
      <c r="W113" s="108">
        <f t="shared" si="37"/>
        <v>1580.9</v>
      </c>
      <c r="X113" s="108">
        <f t="shared" si="37"/>
        <v>1543.8500000000001</v>
      </c>
      <c r="Y113" s="108">
        <f t="shared" si="37"/>
        <v>1748.0000000000002</v>
      </c>
      <c r="Z113" s="108">
        <f t="shared" si="37"/>
        <v>1758.8800000000006</v>
      </c>
      <c r="AA113" s="108">
        <f t="shared" si="37"/>
        <v>1728.48</v>
      </c>
      <c r="AB113" s="108">
        <f t="shared" si="37"/>
        <v>1834.2800000000004</v>
      </c>
      <c r="AC113" s="108">
        <f t="shared" si="37"/>
        <v>1608.38</v>
      </c>
      <c r="AD113" s="108">
        <f t="shared" si="37"/>
        <v>1616.28</v>
      </c>
      <c r="AE113" s="108">
        <f t="shared" si="37"/>
        <v>1418.28</v>
      </c>
      <c r="AF113" s="108">
        <f t="shared" si="37"/>
        <v>1290.2800000000002</v>
      </c>
      <c r="AG113" s="80">
        <f t="shared" si="37"/>
        <v>3169.915</v>
      </c>
      <c r="AH113" s="46">
        <f t="shared" si="22"/>
        <v>1834.2800000000004</v>
      </c>
      <c r="AI113" s="47">
        <f t="shared" si="23"/>
        <v>1259.8</v>
      </c>
      <c r="BF113" s="81"/>
      <c r="BG113" s="82">
        <v>39.5</v>
      </c>
      <c r="BH113" s="82">
        <v>0</v>
      </c>
      <c r="BI113" s="82">
        <v>96.3</v>
      </c>
      <c r="BJ113" s="82">
        <v>0</v>
      </c>
      <c r="BK113" s="82">
        <v>32.6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153</v>
      </c>
      <c r="BH114" s="82">
        <v>0</v>
      </c>
      <c r="BI114" s="82">
        <v>119.6</v>
      </c>
      <c r="BJ114" s="82">
        <v>0</v>
      </c>
      <c r="BK114" s="82">
        <v>45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1299.8</v>
      </c>
      <c r="C115" s="108">
        <f>C113+C114</f>
        <v>1319</v>
      </c>
      <c r="D115" s="108">
        <f>D113+D114</f>
        <v>1259.8</v>
      </c>
      <c r="E115" s="108">
        <f>E113+E114</f>
        <v>1260.55</v>
      </c>
      <c r="F115" s="108">
        <f>F113+F114</f>
        <v>1264.3499999999999</v>
      </c>
      <c r="G115" s="108">
        <f t="shared" ref="G115:AF115" si="39">G113+G114</f>
        <v>1351.1</v>
      </c>
      <c r="H115" s="108">
        <f t="shared" si="39"/>
        <v>1361.1</v>
      </c>
      <c r="I115" s="108">
        <f t="shared" si="39"/>
        <v>1523.4</v>
      </c>
      <c r="J115" s="108">
        <f t="shared" si="39"/>
        <v>1596.6999999999998</v>
      </c>
      <c r="K115" s="108">
        <f t="shared" si="39"/>
        <v>1722.5999999999997</v>
      </c>
      <c r="L115" s="108">
        <f t="shared" si="39"/>
        <v>1757.1</v>
      </c>
      <c r="M115" s="108">
        <f t="shared" ref="M115:R115" si="40">M113+M114</f>
        <v>1720.1999999999998</v>
      </c>
      <c r="N115" s="108">
        <f t="shared" si="40"/>
        <v>1607.6</v>
      </c>
      <c r="O115" s="108">
        <f t="shared" si="40"/>
        <v>1572.1</v>
      </c>
      <c r="P115" s="108">
        <f t="shared" si="40"/>
        <v>1468.5</v>
      </c>
      <c r="Q115" s="108">
        <f t="shared" si="40"/>
        <v>1487.5</v>
      </c>
      <c r="R115" s="108">
        <f t="shared" si="40"/>
        <v>1513.1</v>
      </c>
      <c r="S115" s="108">
        <f t="shared" si="39"/>
        <v>1546</v>
      </c>
      <c r="T115" s="108">
        <f t="shared" si="39"/>
        <v>1582.6000000000001</v>
      </c>
      <c r="U115" s="108">
        <f t="shared" si="39"/>
        <v>1602.1000000000001</v>
      </c>
      <c r="V115" s="108">
        <f t="shared" si="39"/>
        <v>1602.9</v>
      </c>
      <c r="W115" s="108">
        <f t="shared" si="39"/>
        <v>1580.9</v>
      </c>
      <c r="X115" s="108">
        <f t="shared" si="39"/>
        <v>1543.8500000000001</v>
      </c>
      <c r="Y115" s="108">
        <f t="shared" si="39"/>
        <v>1748.0000000000002</v>
      </c>
      <c r="Z115" s="108">
        <f t="shared" si="39"/>
        <v>1758.8800000000006</v>
      </c>
      <c r="AA115" s="108">
        <f t="shared" si="39"/>
        <v>1728.48</v>
      </c>
      <c r="AB115" s="108">
        <f t="shared" si="39"/>
        <v>1834.2800000000004</v>
      </c>
      <c r="AC115" s="108">
        <f t="shared" si="39"/>
        <v>1608.38</v>
      </c>
      <c r="AD115" s="108">
        <f t="shared" si="39"/>
        <v>1616.28</v>
      </c>
      <c r="AE115" s="108">
        <f t="shared" si="39"/>
        <v>1418.28</v>
      </c>
      <c r="AF115" s="108">
        <f t="shared" si="39"/>
        <v>1290.2800000000002</v>
      </c>
      <c r="AG115" s="104">
        <f>AG112+AG108+AG96+AG92+AG71+AG114</f>
        <v>2463.5149999999999</v>
      </c>
      <c r="AH115" s="46">
        <f t="shared" si="22"/>
        <v>1834.2800000000004</v>
      </c>
      <c r="AI115" s="47">
        <f t="shared" si="23"/>
        <v>1259.8</v>
      </c>
      <c r="BF115" s="81"/>
      <c r="BG115" s="82">
        <v>160</v>
      </c>
      <c r="BH115" s="82">
        <v>0</v>
      </c>
      <c r="BI115" s="82">
        <v>113</v>
      </c>
      <c r="BJ115" s="82">
        <v>0</v>
      </c>
      <c r="BK115" s="82">
        <v>43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1299.8</v>
      </c>
      <c r="C116" s="108">
        <f>C115-(C123)</f>
        <v>1319</v>
      </c>
      <c r="D116" s="108">
        <f>D115-(D123)</f>
        <v>1259.8</v>
      </c>
      <c r="E116" s="108">
        <f>E115-(E123)</f>
        <v>1260.55</v>
      </c>
      <c r="F116" s="108">
        <f>F115-(F123)</f>
        <v>1264.3499999999999</v>
      </c>
      <c r="G116" s="108">
        <f t="shared" ref="G116:AF116" si="41">G115-(G123)</f>
        <v>1351.1</v>
      </c>
      <c r="H116" s="108">
        <f t="shared" si="41"/>
        <v>1361.1</v>
      </c>
      <c r="I116" s="108">
        <f t="shared" si="41"/>
        <v>1523.4</v>
      </c>
      <c r="J116" s="108">
        <f t="shared" si="41"/>
        <v>1596.6999999999998</v>
      </c>
      <c r="K116" s="108">
        <f t="shared" si="41"/>
        <v>1722.5999999999997</v>
      </c>
      <c r="L116" s="108">
        <f t="shared" si="41"/>
        <v>1757.1</v>
      </c>
      <c r="M116" s="108">
        <f t="shared" ref="M116:R116" si="42">M115-(M123)</f>
        <v>1720.1999999999998</v>
      </c>
      <c r="N116" s="108">
        <f t="shared" si="42"/>
        <v>1607.6</v>
      </c>
      <c r="O116" s="108">
        <f t="shared" si="42"/>
        <v>1572.1</v>
      </c>
      <c r="P116" s="108">
        <f t="shared" si="42"/>
        <v>1468.5</v>
      </c>
      <c r="Q116" s="108">
        <f t="shared" si="42"/>
        <v>1487.5</v>
      </c>
      <c r="R116" s="108">
        <f t="shared" si="42"/>
        <v>1513.1</v>
      </c>
      <c r="S116" s="108">
        <f t="shared" si="41"/>
        <v>1546</v>
      </c>
      <c r="T116" s="108">
        <f t="shared" si="41"/>
        <v>1582.6000000000001</v>
      </c>
      <c r="U116" s="108">
        <f t="shared" si="41"/>
        <v>1602.1000000000001</v>
      </c>
      <c r="V116" s="108">
        <f t="shared" si="41"/>
        <v>1602.9</v>
      </c>
      <c r="W116" s="108">
        <f t="shared" si="41"/>
        <v>1580.9</v>
      </c>
      <c r="X116" s="108">
        <f t="shared" si="41"/>
        <v>1543.8500000000001</v>
      </c>
      <c r="Y116" s="108">
        <f t="shared" si="41"/>
        <v>1748.0000000000002</v>
      </c>
      <c r="Z116" s="108">
        <f t="shared" si="41"/>
        <v>1758.8800000000006</v>
      </c>
      <c r="AA116" s="108">
        <f t="shared" si="41"/>
        <v>1728.48</v>
      </c>
      <c r="AB116" s="108">
        <f t="shared" si="41"/>
        <v>1834.2800000000004</v>
      </c>
      <c r="AC116" s="108">
        <f t="shared" si="41"/>
        <v>1608.38</v>
      </c>
      <c r="AD116" s="108">
        <f t="shared" si="41"/>
        <v>1616.28</v>
      </c>
      <c r="AE116" s="108">
        <f t="shared" si="41"/>
        <v>1418.28</v>
      </c>
      <c r="AF116" s="108">
        <f t="shared" si="41"/>
        <v>1290.2800000000002</v>
      </c>
      <c r="AG116" s="104"/>
      <c r="AH116" s="46">
        <f t="shared" si="22"/>
        <v>1834.2800000000004</v>
      </c>
      <c r="AI116" s="47">
        <f t="shared" si="23"/>
        <v>1259.8</v>
      </c>
      <c r="BF116" s="81"/>
      <c r="BG116" s="82">
        <v>150</v>
      </c>
      <c r="BH116" s="82">
        <v>0</v>
      </c>
      <c r="BI116" s="82">
        <v>83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3">IF(B97&lt;0,B97*-1,0)</f>
        <v>0</v>
      </c>
      <c r="C117" s="93">
        <f t="shared" ref="C117:F122" si="44">IF(C97&lt;0,C97*-1,0)</f>
        <v>0</v>
      </c>
      <c r="D117" s="93">
        <f t="shared" si="44"/>
        <v>0</v>
      </c>
      <c r="E117" s="93">
        <f t="shared" si="44"/>
        <v>0</v>
      </c>
      <c r="F117" s="93">
        <f t="shared" si="44"/>
        <v>0</v>
      </c>
      <c r="G117" s="93">
        <f t="shared" ref="G117:AF122" si="45">IF(G97&lt;0,G97*-1,0)</f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ref="M117:R122" si="46">IF(M97&lt;0,M97*-1,0)</f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2"/>
        <v>0</v>
      </c>
      <c r="AI117" s="47">
        <f t="shared" si="23"/>
        <v>0</v>
      </c>
      <c r="BG117" s="82">
        <v>165</v>
      </c>
      <c r="BH117" s="82">
        <v>0</v>
      </c>
      <c r="BI117" s="82">
        <v>83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3"/>
        <v>0</v>
      </c>
      <c r="C118" s="93">
        <f t="shared" si="44"/>
        <v>0</v>
      </c>
      <c r="D118" s="93">
        <f t="shared" si="44"/>
        <v>0</v>
      </c>
      <c r="E118" s="93">
        <f t="shared" si="44"/>
        <v>0</v>
      </c>
      <c r="F118" s="93">
        <f t="shared" si="44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139.1</v>
      </c>
      <c r="BH118" s="82">
        <v>0</v>
      </c>
      <c r="BI118" s="82">
        <v>110.8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3"/>
        <v>0</v>
      </c>
      <c r="C119" s="93">
        <f t="shared" si="44"/>
        <v>0</v>
      </c>
      <c r="D119" s="93">
        <f t="shared" si="44"/>
        <v>0</v>
      </c>
      <c r="E119" s="93">
        <f t="shared" si="44"/>
        <v>0</v>
      </c>
      <c r="F119" s="93">
        <f t="shared" si="44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f t="shared" si="43"/>
        <v>0</v>
      </c>
      <c r="C120" s="93">
        <f t="shared" si="44"/>
        <v>0</v>
      </c>
      <c r="D120" s="93">
        <f t="shared" si="44"/>
        <v>0</v>
      </c>
      <c r="E120" s="93">
        <f t="shared" si="44"/>
        <v>0</v>
      </c>
      <c r="F120" s="93">
        <f t="shared" si="44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2"/>
        <v>0</v>
      </c>
      <c r="AI120" s="47">
        <f t="shared" si="23"/>
        <v>0</v>
      </c>
    </row>
    <row r="121" spans="1:64" x14ac:dyDescent="0.25">
      <c r="A121" s="96" t="s">
        <v>128</v>
      </c>
      <c r="B121" s="93">
        <f t="shared" si="43"/>
        <v>0</v>
      </c>
      <c r="C121" s="93">
        <f t="shared" si="44"/>
        <v>0</v>
      </c>
      <c r="D121" s="93">
        <f t="shared" si="44"/>
        <v>0</v>
      </c>
      <c r="E121" s="93">
        <f t="shared" si="44"/>
        <v>0</v>
      </c>
      <c r="F121" s="93">
        <f t="shared" si="44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f t="shared" si="43"/>
        <v>0</v>
      </c>
      <c r="C122" s="93">
        <f t="shared" si="44"/>
        <v>0</v>
      </c>
      <c r="D122" s="93">
        <f t="shared" si="44"/>
        <v>0</v>
      </c>
      <c r="E122" s="93">
        <f t="shared" si="44"/>
        <v>0</v>
      </c>
      <c r="F122" s="93">
        <f t="shared" si="44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f>SUM(B117:B122)</f>
        <v>0</v>
      </c>
      <c r="C123" s="70">
        <f>SUM(C117:C122)</f>
        <v>0</v>
      </c>
      <c r="D123" s="70">
        <f>SUM(D117:D122)</f>
        <v>0</v>
      </c>
      <c r="E123" s="70">
        <f>SUM(E117:E122)</f>
        <v>0</v>
      </c>
      <c r="F123" s="70">
        <f>SUM(F117:F122)</f>
        <v>0</v>
      </c>
      <c r="G123" s="70">
        <f t="shared" ref="G123:AF123" si="47">SUM(G117:G122)</f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ref="M123:R123" si="48">SUM(M117:M122)</f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2"/>
        <v>0</v>
      </c>
      <c r="AI123" s="47">
        <f t="shared" si="23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>B108-B123</f>
        <v>278</v>
      </c>
      <c r="C124" s="70">
        <f>C108-C123</f>
        <v>288.7</v>
      </c>
      <c r="D124" s="70">
        <f>D108-D123</f>
        <v>260.40000000000003</v>
      </c>
      <c r="E124" s="70">
        <f>E108-E123</f>
        <v>296.7</v>
      </c>
      <c r="F124" s="70">
        <f>F108-F123</f>
        <v>296.7</v>
      </c>
      <c r="G124" s="70">
        <f t="shared" ref="G124:AF124" si="49">G108-G123</f>
        <v>339</v>
      </c>
      <c r="H124" s="70">
        <f t="shared" si="49"/>
        <v>339</v>
      </c>
      <c r="I124" s="70">
        <f t="shared" si="49"/>
        <v>239</v>
      </c>
      <c r="J124" s="70">
        <f t="shared" si="49"/>
        <v>279</v>
      </c>
      <c r="K124" s="70">
        <f t="shared" si="49"/>
        <v>263.3</v>
      </c>
      <c r="L124" s="70">
        <f t="shared" si="49"/>
        <v>325</v>
      </c>
      <c r="M124" s="70">
        <f t="shared" ref="M124:R124" si="50">M108-M123</f>
        <v>281</v>
      </c>
      <c r="N124" s="70">
        <f t="shared" si="50"/>
        <v>471.1</v>
      </c>
      <c r="O124" s="70">
        <f t="shared" si="50"/>
        <v>437</v>
      </c>
      <c r="P124" s="70">
        <f t="shared" si="50"/>
        <v>518.59999999999991</v>
      </c>
      <c r="Q124" s="70">
        <f t="shared" si="50"/>
        <v>537.6</v>
      </c>
      <c r="R124" s="70">
        <f t="shared" si="50"/>
        <v>600.9</v>
      </c>
      <c r="S124" s="70">
        <f t="shared" si="49"/>
        <v>643.79999999999984</v>
      </c>
      <c r="T124" s="70">
        <f t="shared" si="49"/>
        <v>668.5</v>
      </c>
      <c r="U124" s="70">
        <f t="shared" si="49"/>
        <v>627.20000000000005</v>
      </c>
      <c r="V124" s="70">
        <f t="shared" si="49"/>
        <v>555.30000000000007</v>
      </c>
      <c r="W124" s="70">
        <f t="shared" si="49"/>
        <v>433.4</v>
      </c>
      <c r="X124" s="70">
        <f t="shared" si="49"/>
        <v>419</v>
      </c>
      <c r="Y124" s="70">
        <f t="shared" si="49"/>
        <v>459.2</v>
      </c>
      <c r="Z124" s="70">
        <f t="shared" si="49"/>
        <v>207.4</v>
      </c>
      <c r="AA124" s="70">
        <f t="shared" si="49"/>
        <v>199.6</v>
      </c>
      <c r="AB124" s="70">
        <f t="shared" si="49"/>
        <v>360.90000000000003</v>
      </c>
      <c r="AC124" s="70">
        <f t="shared" si="49"/>
        <v>334</v>
      </c>
      <c r="AD124" s="70">
        <f t="shared" si="49"/>
        <v>369</v>
      </c>
      <c r="AE124" s="70">
        <f t="shared" si="49"/>
        <v>274</v>
      </c>
      <c r="AF124" s="70">
        <f t="shared" si="49"/>
        <v>289</v>
      </c>
      <c r="AG124" s="104"/>
      <c r="AH124" s="46">
        <f t="shared" si="22"/>
        <v>668.5</v>
      </c>
      <c r="AI124" s="47">
        <f t="shared" si="23"/>
        <v>199.6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49.911999999999999</v>
      </c>
      <c r="C126" s="117">
        <v>50.057000000000002</v>
      </c>
      <c r="D126" s="117">
        <v>49.951999999999998</v>
      </c>
      <c r="E126" s="117">
        <v>49.997999999999998</v>
      </c>
      <c r="F126" s="117">
        <v>49.997999999999998</v>
      </c>
      <c r="G126" s="117">
        <v>50.05</v>
      </c>
      <c r="H126" s="117">
        <v>50.05</v>
      </c>
      <c r="I126" s="117">
        <v>50.1</v>
      </c>
      <c r="J126" s="117">
        <v>50.06</v>
      </c>
      <c r="K126" s="117">
        <v>50.04</v>
      </c>
      <c r="L126" s="117">
        <v>50.2</v>
      </c>
      <c r="M126" s="117">
        <v>50.2</v>
      </c>
      <c r="N126" s="117">
        <v>50.06</v>
      </c>
      <c r="O126" s="117">
        <v>50.06</v>
      </c>
      <c r="P126" s="117">
        <v>49.98</v>
      </c>
      <c r="Q126" s="117">
        <v>49.98</v>
      </c>
      <c r="R126" s="117">
        <v>49.98</v>
      </c>
      <c r="S126" s="117">
        <v>49.920999999999999</v>
      </c>
      <c r="T126" s="117">
        <v>50.048000000000002</v>
      </c>
      <c r="U126" s="117">
        <v>50.006999999999998</v>
      </c>
      <c r="V126" s="117">
        <v>50.205500000000001</v>
      </c>
      <c r="W126" s="117">
        <v>50.057000000000002</v>
      </c>
      <c r="X126" s="117">
        <v>50.08</v>
      </c>
      <c r="Y126" s="117">
        <v>50.098999999999997</v>
      </c>
      <c r="Z126" s="117">
        <v>50.098999999999997</v>
      </c>
      <c r="AA126" s="117">
        <v>50.042000000000002</v>
      </c>
      <c r="AB126" s="117">
        <v>50.042000000000002</v>
      </c>
      <c r="AC126" s="117">
        <v>50.042000000000002</v>
      </c>
      <c r="AD126" s="117">
        <v>50.042000000000002</v>
      </c>
      <c r="AE126" s="117">
        <v>49.93</v>
      </c>
      <c r="AF126" s="117">
        <v>49.93</v>
      </c>
      <c r="AG126" s="118"/>
      <c r="AH126" s="46">
        <f t="shared" si="22"/>
        <v>50.205500000000001</v>
      </c>
      <c r="AI126" s="47">
        <f t="shared" si="23"/>
        <v>49.911999999999999</v>
      </c>
    </row>
    <row r="127" spans="1:64" x14ac:dyDescent="0.25">
      <c r="A127" s="119" t="s">
        <v>149</v>
      </c>
      <c r="B127" s="43">
        <v>131.6</v>
      </c>
      <c r="C127" s="43">
        <v>132.1</v>
      </c>
      <c r="D127" s="43">
        <v>132.30000000000001</v>
      </c>
      <c r="E127" s="43">
        <v>132.69999999999999</v>
      </c>
      <c r="F127" s="43">
        <v>132.69999999999999</v>
      </c>
      <c r="G127" s="43">
        <v>130</v>
      </c>
      <c r="H127" s="43">
        <v>130</v>
      </c>
      <c r="I127" s="43">
        <v>129.69999999999999</v>
      </c>
      <c r="J127" s="43">
        <v>128</v>
      </c>
      <c r="K127" s="43">
        <v>131.19999999999999</v>
      </c>
      <c r="L127" s="43">
        <v>130</v>
      </c>
      <c r="M127" s="43">
        <v>130</v>
      </c>
      <c r="N127" s="43">
        <v>130</v>
      </c>
      <c r="O127" s="43">
        <v>130</v>
      </c>
      <c r="P127" s="43">
        <v>130</v>
      </c>
      <c r="Q127" s="43">
        <v>130</v>
      </c>
      <c r="R127" s="43">
        <v>130</v>
      </c>
      <c r="S127" s="43">
        <v>130</v>
      </c>
      <c r="T127" s="43">
        <v>129.9</v>
      </c>
      <c r="U127" s="43">
        <v>129</v>
      </c>
      <c r="V127" s="43">
        <v>129</v>
      </c>
      <c r="W127" s="43"/>
      <c r="X127" s="43">
        <v>134.19999999999999</v>
      </c>
      <c r="Y127" s="43">
        <v>131.1</v>
      </c>
      <c r="Z127" s="43">
        <v>131.1</v>
      </c>
      <c r="AA127" s="43">
        <v>131.1</v>
      </c>
      <c r="AB127" s="43">
        <v>131.1</v>
      </c>
      <c r="AC127" s="43">
        <v>131.1</v>
      </c>
      <c r="AD127" s="43">
        <v>131.1</v>
      </c>
      <c r="AE127" s="43">
        <v>134.5</v>
      </c>
      <c r="AF127" s="43">
        <v>134.5</v>
      </c>
      <c r="AG127" s="120"/>
      <c r="AH127" s="46">
        <f t="shared" si="22"/>
        <v>134.5</v>
      </c>
      <c r="AI127" s="47">
        <f t="shared" si="23"/>
        <v>128</v>
      </c>
    </row>
    <row r="128" spans="1:64" x14ac:dyDescent="0.25">
      <c r="A128" s="119" t="s">
        <v>150</v>
      </c>
      <c r="B128" s="43">
        <v>131.1</v>
      </c>
      <c r="C128" s="43">
        <v>131.69999999999999</v>
      </c>
      <c r="D128" s="43">
        <v>131.9</v>
      </c>
      <c r="E128" s="43">
        <v>132.19999999999999</v>
      </c>
      <c r="F128" s="43">
        <v>132.19999999999999</v>
      </c>
      <c r="G128" s="43">
        <v>131.19999999999999</v>
      </c>
      <c r="H128" s="43">
        <v>131.19999999999999</v>
      </c>
      <c r="I128" s="43">
        <v>130.6</v>
      </c>
      <c r="J128" s="43">
        <v>129.5</v>
      </c>
      <c r="K128" s="43">
        <v>131.6</v>
      </c>
      <c r="L128" s="43">
        <v>131.19999999999999</v>
      </c>
      <c r="M128" s="43">
        <v>131.19999999999999</v>
      </c>
      <c r="N128" s="43">
        <v>129</v>
      </c>
      <c r="O128" s="43">
        <v>129</v>
      </c>
      <c r="P128" s="43">
        <v>129</v>
      </c>
      <c r="Q128" s="43">
        <v>129</v>
      </c>
      <c r="R128" s="43">
        <v>129</v>
      </c>
      <c r="S128" s="43">
        <v>129</v>
      </c>
      <c r="T128" s="43">
        <v>129.1</v>
      </c>
      <c r="U128" s="43">
        <v>129</v>
      </c>
      <c r="V128" s="43">
        <v>129</v>
      </c>
      <c r="W128" s="43"/>
      <c r="X128" s="43">
        <v>131.1</v>
      </c>
      <c r="Y128" s="43">
        <v>131.30000000000001</v>
      </c>
      <c r="Z128" s="43">
        <v>131.30000000000001</v>
      </c>
      <c r="AA128" s="43">
        <v>131.30000000000001</v>
      </c>
      <c r="AB128" s="43">
        <v>131.30000000000001</v>
      </c>
      <c r="AC128" s="43">
        <v>131.30000000000001</v>
      </c>
      <c r="AD128" s="43">
        <v>131.30000000000001</v>
      </c>
      <c r="AE128" s="43">
        <v>132.9</v>
      </c>
      <c r="AF128" s="43">
        <v>132.9</v>
      </c>
      <c r="AG128" s="120"/>
      <c r="AH128" s="46">
        <f t="shared" si="22"/>
        <v>132.9</v>
      </c>
      <c r="AI128" s="47">
        <f t="shared" si="23"/>
        <v>129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 x14ac:dyDescent="0.25">
      <c r="A130" s="119" t="s">
        <v>152</v>
      </c>
      <c r="B130" s="43">
        <v>136.30000000000001</v>
      </c>
      <c r="C130" s="43">
        <v>137</v>
      </c>
      <c r="D130" s="43">
        <v>137.69999999999999</v>
      </c>
      <c r="E130" s="43">
        <v>137.4</v>
      </c>
      <c r="F130" s="43">
        <v>137.4</v>
      </c>
      <c r="G130" s="43">
        <v>1377</v>
      </c>
      <c r="H130" s="43">
        <v>1377</v>
      </c>
      <c r="I130" s="43">
        <v>134.5</v>
      </c>
      <c r="J130" s="43">
        <v>133.19999999999999</v>
      </c>
      <c r="K130" s="43">
        <v>132.80000000000001</v>
      </c>
      <c r="L130" s="43">
        <v>131.6</v>
      </c>
      <c r="M130" s="43">
        <v>131.6</v>
      </c>
      <c r="N130" s="43">
        <v>135</v>
      </c>
      <c r="O130" s="43">
        <v>135</v>
      </c>
      <c r="P130" s="43">
        <v>135</v>
      </c>
      <c r="Q130" s="43">
        <v>135</v>
      </c>
      <c r="R130" s="43">
        <v>134.6</v>
      </c>
      <c r="S130" s="43">
        <v>134.6</v>
      </c>
      <c r="T130" s="43">
        <v>134.80000000000001</v>
      </c>
      <c r="U130" s="43">
        <v>135.6</v>
      </c>
      <c r="V130" s="43">
        <v>135.6</v>
      </c>
      <c r="W130" s="43">
        <v>136.19999999999999</v>
      </c>
      <c r="X130" s="43">
        <v>136.19999999999999</v>
      </c>
      <c r="Y130" s="43">
        <v>135.5</v>
      </c>
      <c r="Z130" s="43">
        <v>135.5</v>
      </c>
      <c r="AA130" s="43">
        <v>135.5</v>
      </c>
      <c r="AB130" s="43">
        <v>135.5</v>
      </c>
      <c r="AC130" s="43">
        <v>135.5</v>
      </c>
      <c r="AD130" s="43">
        <v>135.5</v>
      </c>
      <c r="AE130" s="43">
        <v>136.1</v>
      </c>
      <c r="AF130" s="43">
        <v>136.1</v>
      </c>
      <c r="AG130" s="120"/>
      <c r="AH130" s="46">
        <f t="shared" si="22"/>
        <v>1377</v>
      </c>
      <c r="AI130" s="47">
        <f t="shared" si="23"/>
        <v>131.6</v>
      </c>
    </row>
    <row r="131" spans="1:35" x14ac:dyDescent="0.25">
      <c r="A131" s="121" t="s">
        <v>153</v>
      </c>
      <c r="B131" s="122">
        <v>131.4</v>
      </c>
      <c r="C131" s="122">
        <v>132.5</v>
      </c>
      <c r="D131" s="122">
        <v>134.1</v>
      </c>
      <c r="E131" s="122">
        <v>132.4</v>
      </c>
      <c r="F131" s="122">
        <v>132.4</v>
      </c>
      <c r="G131" s="122">
        <v>134.4</v>
      </c>
      <c r="H131" s="122">
        <v>134.4</v>
      </c>
      <c r="I131" s="122">
        <v>132.30000000000001</v>
      </c>
      <c r="J131" s="122">
        <v>130.19999999999999</v>
      </c>
      <c r="K131" s="122">
        <v>131.69999999999999</v>
      </c>
      <c r="L131" s="122">
        <v>131.6</v>
      </c>
      <c r="M131" s="122">
        <v>131.6</v>
      </c>
      <c r="N131" s="122">
        <v>134</v>
      </c>
      <c r="O131" s="122">
        <v>134</v>
      </c>
      <c r="P131" s="122">
        <v>134</v>
      </c>
      <c r="Q131" s="122">
        <v>134</v>
      </c>
      <c r="R131" s="122">
        <v>133</v>
      </c>
      <c r="S131" s="122">
        <v>133</v>
      </c>
      <c r="T131" s="122">
        <v>131.30000000000001</v>
      </c>
      <c r="U131" s="122">
        <v>132.69999999999999</v>
      </c>
      <c r="V131" s="122">
        <v>132.69999999999999</v>
      </c>
      <c r="W131" s="122">
        <v>131.5</v>
      </c>
      <c r="X131" s="122">
        <v>132.80000000000001</v>
      </c>
      <c r="Y131" s="122">
        <v>133.9</v>
      </c>
      <c r="Z131" s="122">
        <v>133.9</v>
      </c>
      <c r="AA131" s="122">
        <v>133.9</v>
      </c>
      <c r="AB131" s="122">
        <v>133.9</v>
      </c>
      <c r="AC131" s="122">
        <v>133.9</v>
      </c>
      <c r="AD131" s="122">
        <v>133.9</v>
      </c>
      <c r="AE131" s="122">
        <v>132.1</v>
      </c>
      <c r="AF131" s="122">
        <v>132.1</v>
      </c>
      <c r="AG131" s="123"/>
      <c r="AH131" s="46">
        <f t="shared" si="22"/>
        <v>134.4</v>
      </c>
      <c r="AI131" s="47">
        <f t="shared" si="23"/>
        <v>130.19999999999999</v>
      </c>
    </row>
    <row r="132" spans="1:35" x14ac:dyDescent="0.25">
      <c r="A132" s="119" t="s">
        <v>154</v>
      </c>
      <c r="B132" s="43">
        <v>134.19999999999999</v>
      </c>
      <c r="C132" s="43">
        <v>136</v>
      </c>
      <c r="D132" s="43">
        <v>138.1</v>
      </c>
      <c r="E132" s="43">
        <v>135.69999999999999</v>
      </c>
      <c r="F132" s="43">
        <v>135.69999999999999</v>
      </c>
      <c r="G132" s="43">
        <v>134.9</v>
      </c>
      <c r="H132" s="43">
        <v>134.9</v>
      </c>
      <c r="I132" s="43">
        <v>131</v>
      </c>
      <c r="J132" s="43">
        <v>133.80000000000001</v>
      </c>
      <c r="K132" s="43">
        <v>131.9</v>
      </c>
      <c r="L132" s="43">
        <v>137.30000000000001</v>
      </c>
      <c r="M132" s="43">
        <v>137.30000000000001</v>
      </c>
      <c r="N132" s="43">
        <v>133</v>
      </c>
      <c r="O132" s="43">
        <v>133</v>
      </c>
      <c r="P132" s="43">
        <v>133</v>
      </c>
      <c r="Q132" s="43">
        <v>133</v>
      </c>
      <c r="R132" s="43">
        <v>133</v>
      </c>
      <c r="S132" s="43">
        <v>135.4</v>
      </c>
      <c r="T132" s="43">
        <v>130</v>
      </c>
      <c r="U132" s="43">
        <v>130</v>
      </c>
      <c r="V132" s="43">
        <v>130</v>
      </c>
      <c r="W132" s="43">
        <v>130.69999999999999</v>
      </c>
      <c r="X132" s="43">
        <v>131.5</v>
      </c>
      <c r="Y132" s="43">
        <v>132.1</v>
      </c>
      <c r="Z132" s="43">
        <v>132.1</v>
      </c>
      <c r="AA132" s="43">
        <v>132.1</v>
      </c>
      <c r="AB132" s="43">
        <v>132.1</v>
      </c>
      <c r="AC132" s="43">
        <v>132.1</v>
      </c>
      <c r="AD132" s="43">
        <v>132.1</v>
      </c>
      <c r="AE132" s="43">
        <v>132.19999999999999</v>
      </c>
      <c r="AF132" s="43">
        <v>132.19999999999999</v>
      </c>
      <c r="AG132" s="120"/>
      <c r="AH132" s="46">
        <f t="shared" si="22"/>
        <v>138.1</v>
      </c>
      <c r="AI132" s="47">
        <f t="shared" si="23"/>
        <v>130</v>
      </c>
    </row>
    <row r="133" spans="1:35" ht="15.75" thickBot="1" x14ac:dyDescent="0.3">
      <c r="A133" s="119" t="s">
        <v>155</v>
      </c>
      <c r="B133" s="101">
        <v>67.5</v>
      </c>
      <c r="C133" s="101">
        <v>68</v>
      </c>
      <c r="D133" s="101">
        <v>68.3</v>
      </c>
      <c r="E133" s="101">
        <v>68.099999999999994</v>
      </c>
      <c r="F133" s="101">
        <v>68.099999999999994</v>
      </c>
      <c r="G133" s="101">
        <v>67.8</v>
      </c>
      <c r="H133" s="101">
        <v>67.8</v>
      </c>
      <c r="I133" s="101">
        <v>67.8</v>
      </c>
      <c r="J133" s="101">
        <v>66.2</v>
      </c>
      <c r="K133" s="101">
        <v>66.2</v>
      </c>
      <c r="L133" s="101">
        <v>66.2</v>
      </c>
      <c r="M133" s="101">
        <v>66.2</v>
      </c>
      <c r="N133" s="101">
        <v>66.2</v>
      </c>
      <c r="O133" s="101">
        <v>66.2</v>
      </c>
      <c r="P133" s="101">
        <v>66.2</v>
      </c>
      <c r="Q133" s="101">
        <v>66.2</v>
      </c>
      <c r="R133" s="101">
        <v>66.2</v>
      </c>
      <c r="S133" s="101">
        <v>66.7</v>
      </c>
      <c r="T133" s="101">
        <v>66.7</v>
      </c>
      <c r="U133" s="101">
        <v>66.7</v>
      </c>
      <c r="V133" s="101">
        <v>66.7</v>
      </c>
      <c r="W133" s="101">
        <v>66.5</v>
      </c>
      <c r="X133" s="101">
        <v>66.5</v>
      </c>
      <c r="Y133" s="101">
        <v>66.5</v>
      </c>
      <c r="Z133" s="101">
        <v>66.5</v>
      </c>
      <c r="AA133" s="101">
        <v>66.5</v>
      </c>
      <c r="AB133" s="101">
        <v>66.5</v>
      </c>
      <c r="AC133" s="101">
        <v>66.5</v>
      </c>
      <c r="AD133" s="101">
        <v>66.5</v>
      </c>
      <c r="AE133" s="101">
        <v>68.099999999999994</v>
      </c>
      <c r="AF133" s="101">
        <v>68.099999999999994</v>
      </c>
      <c r="AG133" s="124"/>
      <c r="AH133" s="46">
        <f t="shared" si="22"/>
        <v>68.3</v>
      </c>
      <c r="AI133" s="47">
        <f t="shared" si="23"/>
        <v>66.2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133.94</v>
      </c>
      <c r="C135" s="114">
        <f>SUM(C26,C32,C45:C46,C82,C84:C85,C87,C89,C137:C142,C177,C183,C189,C198,C200,C212,C219,C222:C223,C230,C232,C234,C238:C240,C242:C244,C249,C255:C256,C258:C260,C161,C166)</f>
        <v>133.94</v>
      </c>
      <c r="D135" s="114">
        <f>SUM(D26,D32,D45:D46,D82,D84:D85,D87,D89,D137:D142,D177,D183,D189,D198,D200,D212,D219,D222:D223,D230,D232,D234,D238:D240,D242:D244,D249,D255:D256,D258:D260,D161,D166)</f>
        <v>133.94</v>
      </c>
      <c r="E135" s="114">
        <f>SUM(E26,E32,E45:E46,E82,E84:E85,E87,E89,E137:E142,E177,E183,E189,E198,E200,E212,E219,E222:E223,E230,E232,E234,E238:E240,E242:E244,E249,E255:E256,E258:E260,E161,E166)</f>
        <v>133.94</v>
      </c>
      <c r="F135" s="114">
        <f>SUM(F26,F32,F45:F46,F82,F84:F85,F87,F89,F137:F142,F177,F183,F189,F198,F200,F212,F219,F222:F223,F230,F232,F234,F238:F240,F242:F244,F249,F255:F256,F258:F260,F161,F166)</f>
        <v>133.94</v>
      </c>
      <c r="G135" s="114">
        <f t="shared" ref="G135:L135" si="51">SUM(G26,G32,G45:G46,G82,G84:G85,G87,G89,G137:G142,G177,G183,G189,G198,G200,G212,G219,G222:G223,G230,G232,G234,G238:G240,G242:G244,G249,G255:G256,G258:G260,G161,G166)</f>
        <v>142.64000000000001</v>
      </c>
      <c r="H135" s="114">
        <f t="shared" si="51"/>
        <v>142.64000000000001</v>
      </c>
      <c r="I135" s="114">
        <f t="shared" si="51"/>
        <v>224.33999999999997</v>
      </c>
      <c r="J135" s="114">
        <f t="shared" si="51"/>
        <v>231.94</v>
      </c>
      <c r="K135" s="114">
        <f t="shared" si="51"/>
        <v>284.24</v>
      </c>
      <c r="L135" s="114">
        <f t="shared" si="51"/>
        <v>300.74</v>
      </c>
      <c r="M135" s="114">
        <f t="shared" ref="M135:R135" si="52">SUM(M26,M32,M45:M46,M82,M84:M85,M87,M89,M137:M142,M177,M183,M189,M198,M200,M212,M219,M222:M223,M230,M232,M234,M238:M240,M242:M244,M249,M255:M256,M258:M260,M161,M166)</f>
        <v>300.74</v>
      </c>
      <c r="N135" s="114">
        <f t="shared" si="52"/>
        <v>290.14</v>
      </c>
      <c r="O135" s="114">
        <f t="shared" si="52"/>
        <v>298.83999999999997</v>
      </c>
      <c r="P135" s="114">
        <f t="shared" si="52"/>
        <v>248.44</v>
      </c>
      <c r="Q135" s="114">
        <f t="shared" si="52"/>
        <v>248.44</v>
      </c>
      <c r="R135" s="114">
        <f t="shared" si="52"/>
        <v>218.94</v>
      </c>
      <c r="S135" s="114">
        <f t="shared" ref="S135:X135" si="53">SUM(S26,S32,S45:S46,S82,S84:S85,S87,S89,S137:S142,S177,S183,S189,S198,S200,S212,S219,S222:S223,S230,S232,S234,S238:S240,S242:S244,S249,S255:S256,S258:S260,S161,S166)</f>
        <v>244.94</v>
      </c>
      <c r="T135" s="114">
        <f t="shared" si="53"/>
        <v>245.94</v>
      </c>
      <c r="U135" s="114">
        <f t="shared" si="53"/>
        <v>280.44</v>
      </c>
      <c r="V135" s="114">
        <f t="shared" si="53"/>
        <v>282.54000000000002</v>
      </c>
      <c r="W135" s="114">
        <f t="shared" si="53"/>
        <v>270.14</v>
      </c>
      <c r="X135" s="114">
        <f t="shared" si="53"/>
        <v>272.54000000000002</v>
      </c>
      <c r="Y135" s="114">
        <f>SUM(Y23,Y30,Y51:Y52,Y82,Y84:Y85,Y87,Y89,Y137:Y142,Y170,Y176,Y182,Y191,Y193,Y205,Y212,Y215:Y216,Y223,Y225,Y227,Y231:Y233,Y235:Y237,Y242,Y248:Y249,Y251:Y253,Y261,Y266)</f>
        <v>324.7</v>
      </c>
      <c r="Z135" s="114">
        <f>SUM(Z23,Z30,Z51:Z52,Z82,Z84:Z85,Z87,Z89,Z137:Z142,Z170,Z176,Z182,Z191,Z193,Z205,Z212,Z215:Z216,Z223,Z225,Z227,Z231:Z233,Z235:Z237,Z242,Z248:Z249,Z251:Z253,Z261,Z266)</f>
        <v>301.88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300.42</v>
      </c>
      <c r="AB135" s="114">
        <f t="shared" si="54"/>
        <v>300.42</v>
      </c>
      <c r="AC135" s="114">
        <f t="shared" si="54"/>
        <v>300.42</v>
      </c>
      <c r="AD135" s="114">
        <f t="shared" si="54"/>
        <v>300.42</v>
      </c>
      <c r="AE135" s="114">
        <f t="shared" si="54"/>
        <v>126.32</v>
      </c>
      <c r="AF135" s="114">
        <f t="shared" si="54"/>
        <v>126.32</v>
      </c>
      <c r="AG135" s="127"/>
      <c r="AH135" s="46">
        <f t="shared" si="22"/>
        <v>324.7</v>
      </c>
      <c r="AI135" s="47">
        <f t="shared" si="23"/>
        <v>126.32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18.8</v>
      </c>
      <c r="C137" s="132">
        <v>18.8</v>
      </c>
      <c r="D137" s="132">
        <v>18.8</v>
      </c>
      <c r="E137" s="132">
        <v>18.8</v>
      </c>
      <c r="F137" s="132">
        <v>18.8</v>
      </c>
      <c r="G137" s="133">
        <v>14</v>
      </c>
      <c r="H137" s="133">
        <v>14</v>
      </c>
      <c r="I137" s="133">
        <v>46.7</v>
      </c>
      <c r="J137" s="133">
        <v>43.8</v>
      </c>
      <c r="K137" s="133">
        <v>45.6</v>
      </c>
      <c r="L137" s="133">
        <v>46</v>
      </c>
      <c r="M137" s="133">
        <v>46</v>
      </c>
      <c r="N137" s="133">
        <v>38</v>
      </c>
      <c r="O137" s="133">
        <v>38</v>
      </c>
      <c r="P137" s="133">
        <v>25</v>
      </c>
      <c r="Q137" s="133">
        <v>25</v>
      </c>
      <c r="R137" s="133">
        <v>17.899999999999999</v>
      </c>
      <c r="S137" s="133">
        <v>13.5</v>
      </c>
      <c r="T137" s="133">
        <v>14.5</v>
      </c>
      <c r="U137" s="133">
        <v>12</v>
      </c>
      <c r="V137" s="133">
        <v>12</v>
      </c>
      <c r="W137" s="133">
        <v>19.600000000000001</v>
      </c>
      <c r="X137" s="133">
        <v>23.1</v>
      </c>
      <c r="Y137" s="133">
        <v>37.1</v>
      </c>
      <c r="Z137" s="133">
        <v>41.8</v>
      </c>
      <c r="AA137" s="133">
        <v>41.8</v>
      </c>
      <c r="AB137" s="133">
        <v>41.8</v>
      </c>
      <c r="AC137" s="133">
        <v>41.8</v>
      </c>
      <c r="AD137" s="133">
        <v>41.8</v>
      </c>
      <c r="AE137" s="133">
        <v>7.2</v>
      </c>
      <c r="AF137" s="133">
        <v>7.2</v>
      </c>
      <c r="AG137" s="134">
        <v>75</v>
      </c>
      <c r="AH137" s="46">
        <f t="shared" si="22"/>
        <v>46.7</v>
      </c>
      <c r="AI137" s="47">
        <f t="shared" si="23"/>
        <v>7.2</v>
      </c>
    </row>
    <row r="138" spans="1:35" x14ac:dyDescent="0.25">
      <c r="A138" s="135" t="s">
        <v>160</v>
      </c>
      <c r="B138" s="132">
        <v>0</v>
      </c>
      <c r="C138" s="132">
        <v>0</v>
      </c>
      <c r="D138" s="132">
        <v>0</v>
      </c>
      <c r="E138" s="132">
        <v>0</v>
      </c>
      <c r="F138" s="132">
        <v>0</v>
      </c>
      <c r="G138" s="136">
        <v>0</v>
      </c>
      <c r="H138" s="136">
        <v>0</v>
      </c>
      <c r="I138" s="136">
        <v>0</v>
      </c>
      <c r="J138" s="136">
        <v>0</v>
      </c>
      <c r="K138" s="136">
        <v>28</v>
      </c>
      <c r="L138" s="136">
        <v>27</v>
      </c>
      <c r="M138" s="136">
        <v>27</v>
      </c>
      <c r="N138" s="136">
        <v>19</v>
      </c>
      <c r="O138" s="136">
        <v>19</v>
      </c>
      <c r="P138" s="136">
        <v>0</v>
      </c>
      <c r="Q138" s="136">
        <v>0</v>
      </c>
      <c r="R138" s="136">
        <v>-9</v>
      </c>
      <c r="S138" s="136">
        <f>-9.6*2</f>
        <v>-19.2</v>
      </c>
      <c r="T138" s="136">
        <f>-9.6*2</f>
        <v>-19.2</v>
      </c>
      <c r="U138" s="136">
        <v>12.5</v>
      </c>
      <c r="V138" s="136">
        <v>12.5</v>
      </c>
      <c r="W138" s="136">
        <v>0.3</v>
      </c>
      <c r="X138" s="136">
        <v>2.2000000000000002</v>
      </c>
      <c r="Y138" s="136">
        <v>14.6</v>
      </c>
      <c r="Z138" s="136">
        <v>16.8</v>
      </c>
      <c r="AA138" s="136">
        <v>16.8</v>
      </c>
      <c r="AB138" s="136">
        <v>16.8</v>
      </c>
      <c r="AC138" s="136">
        <v>16.8</v>
      </c>
      <c r="AD138" s="136">
        <v>16.8</v>
      </c>
      <c r="AE138" s="136">
        <v>0</v>
      </c>
      <c r="AF138" s="136">
        <v>0</v>
      </c>
      <c r="AG138" s="134">
        <v>240</v>
      </c>
      <c r="AH138" s="46">
        <f t="shared" si="22"/>
        <v>28</v>
      </c>
      <c r="AI138" s="47">
        <f t="shared" si="23"/>
        <v>-19.2</v>
      </c>
    </row>
    <row r="139" spans="1:35" x14ac:dyDescent="0.25">
      <c r="A139" s="135" t="s">
        <v>161</v>
      </c>
      <c r="B139" s="132">
        <v>-26.1</v>
      </c>
      <c r="C139" s="132">
        <v>-26.1</v>
      </c>
      <c r="D139" s="132">
        <v>-26.1</v>
      </c>
      <c r="E139" s="132">
        <v>-26.1</v>
      </c>
      <c r="F139" s="132">
        <v>-26.1</v>
      </c>
      <c r="G139" s="136">
        <v>-11</v>
      </c>
      <c r="H139" s="136">
        <v>-11</v>
      </c>
      <c r="I139" s="136">
        <v>0</v>
      </c>
      <c r="J139" s="136">
        <v>5.4</v>
      </c>
      <c r="K139" s="136">
        <v>14.5</v>
      </c>
      <c r="L139" s="136">
        <v>18</v>
      </c>
      <c r="M139" s="136">
        <v>18</v>
      </c>
      <c r="N139" s="136">
        <v>7.6</v>
      </c>
      <c r="O139" s="136">
        <v>7.6</v>
      </c>
      <c r="P139" s="136">
        <v>12.1</v>
      </c>
      <c r="Q139" s="136">
        <v>12.1</v>
      </c>
      <c r="R139" s="136">
        <v>11</v>
      </c>
      <c r="S139" s="136">
        <v>10.4</v>
      </c>
      <c r="T139" s="136">
        <v>10.4</v>
      </c>
      <c r="U139" s="136">
        <v>13.1</v>
      </c>
      <c r="V139" s="136">
        <v>13.1</v>
      </c>
      <c r="W139" s="136">
        <v>7.5</v>
      </c>
      <c r="X139" s="136">
        <v>13.3</v>
      </c>
      <c r="Y139" s="136">
        <v>13.2</v>
      </c>
      <c r="Z139" s="136">
        <v>5</v>
      </c>
      <c r="AA139" s="136">
        <v>5</v>
      </c>
      <c r="AB139" s="136">
        <v>5</v>
      </c>
      <c r="AC139" s="136">
        <v>5</v>
      </c>
      <c r="AD139" s="136">
        <v>5</v>
      </c>
      <c r="AE139" s="136">
        <v>-15.6</v>
      </c>
      <c r="AF139" s="136">
        <v>-15.6</v>
      </c>
      <c r="AG139" s="134">
        <v>240</v>
      </c>
      <c r="AH139" s="46">
        <f t="shared" ref="AH139:AH145" si="55">MAX(B139:AF139)</f>
        <v>18</v>
      </c>
      <c r="AI139" s="47">
        <f t="shared" ref="AI139:AI145" si="56">MIN(B139:AF139)</f>
        <v>-26.1</v>
      </c>
    </row>
    <row r="140" spans="1:35" x14ac:dyDescent="0.25">
      <c r="A140" s="135" t="s">
        <v>162</v>
      </c>
      <c r="B140" s="132">
        <v>25.1</v>
      </c>
      <c r="C140" s="132">
        <v>25.1</v>
      </c>
      <c r="D140" s="132">
        <v>25.1</v>
      </c>
      <c r="E140" s="132">
        <v>25.1</v>
      </c>
      <c r="F140" s="132">
        <v>25.1</v>
      </c>
      <c r="G140" s="137">
        <v>10.4</v>
      </c>
      <c r="H140" s="137">
        <v>10.4</v>
      </c>
      <c r="I140" s="137">
        <v>4.2</v>
      </c>
      <c r="J140" s="137">
        <v>-0.3</v>
      </c>
      <c r="K140" s="137">
        <v>-13</v>
      </c>
      <c r="L140" s="137">
        <v>-18</v>
      </c>
      <c r="M140" s="137">
        <v>-18</v>
      </c>
      <c r="N140" s="137">
        <v>-7</v>
      </c>
      <c r="O140" s="137">
        <v>-7</v>
      </c>
      <c r="P140" s="137">
        <v>-10</v>
      </c>
      <c r="Q140" s="137">
        <v>-10</v>
      </c>
      <c r="R140" s="137">
        <v>-10</v>
      </c>
      <c r="S140" s="137">
        <v>4</v>
      </c>
      <c r="T140" s="137">
        <v>4</v>
      </c>
      <c r="U140" s="137">
        <v>-0.2</v>
      </c>
      <c r="V140" s="137">
        <v>-0.2</v>
      </c>
      <c r="W140" s="137">
        <v>9.6999999999999993</v>
      </c>
      <c r="X140" s="137">
        <v>5.5</v>
      </c>
      <c r="Y140" s="137">
        <v>-1.6</v>
      </c>
      <c r="Z140" s="137">
        <v>-4.9000000000000004</v>
      </c>
      <c r="AA140" s="137">
        <v>-4.9000000000000004</v>
      </c>
      <c r="AB140" s="137">
        <v>-4.9000000000000004</v>
      </c>
      <c r="AC140" s="137">
        <v>-4.9000000000000004</v>
      </c>
      <c r="AD140" s="137">
        <v>-4.9000000000000004</v>
      </c>
      <c r="AE140" s="137">
        <v>14.8</v>
      </c>
      <c r="AF140" s="137">
        <v>14.8</v>
      </c>
      <c r="AG140" s="134"/>
      <c r="AH140" s="46">
        <f t="shared" si="55"/>
        <v>25.1</v>
      </c>
      <c r="AI140" s="47">
        <f t="shared" si="56"/>
        <v>-18</v>
      </c>
    </row>
    <row r="141" spans="1:35" x14ac:dyDescent="0.25">
      <c r="A141" s="135" t="s">
        <v>163</v>
      </c>
      <c r="B141" s="132">
        <v>12.5</v>
      </c>
      <c r="C141" s="132">
        <v>12.5</v>
      </c>
      <c r="D141" s="132">
        <v>12.5</v>
      </c>
      <c r="E141" s="132">
        <v>12.5</v>
      </c>
      <c r="F141" s="132">
        <v>12.5</v>
      </c>
      <c r="G141" s="136">
        <v>10.7</v>
      </c>
      <c r="H141" s="136">
        <v>10.7</v>
      </c>
      <c r="I141" s="136">
        <v>9.5</v>
      </c>
      <c r="J141" s="136">
        <v>10</v>
      </c>
      <c r="K141" s="136">
        <v>9</v>
      </c>
      <c r="L141" s="136">
        <v>9</v>
      </c>
      <c r="M141" s="136">
        <v>9</v>
      </c>
      <c r="N141" s="136">
        <v>9</v>
      </c>
      <c r="O141" s="136">
        <v>9</v>
      </c>
      <c r="P141" s="136">
        <v>7.1</v>
      </c>
      <c r="Q141" s="136">
        <v>7.1</v>
      </c>
      <c r="R141" s="136">
        <v>7.1</v>
      </c>
      <c r="S141" s="136">
        <v>30.6</v>
      </c>
      <c r="T141" s="136">
        <v>30.6</v>
      </c>
      <c r="U141" s="136">
        <v>21.9</v>
      </c>
      <c r="V141" s="136">
        <v>21.9</v>
      </c>
      <c r="W141" s="136">
        <v>41</v>
      </c>
      <c r="X141" s="136">
        <v>32.6</v>
      </c>
      <c r="Y141" s="136">
        <v>30.9</v>
      </c>
      <c r="Z141" s="136">
        <v>14.5</v>
      </c>
      <c r="AA141" s="136">
        <v>14.5</v>
      </c>
      <c r="AB141" s="136">
        <v>14.5</v>
      </c>
      <c r="AC141" s="136">
        <v>14.5</v>
      </c>
      <c r="AD141" s="136">
        <v>14.5</v>
      </c>
      <c r="AE141" s="136">
        <v>12.6</v>
      </c>
      <c r="AF141" s="136">
        <v>12.6</v>
      </c>
      <c r="AG141" s="134">
        <v>60</v>
      </c>
      <c r="AH141" s="46">
        <f t="shared" si="55"/>
        <v>41</v>
      </c>
      <c r="AI141" s="47">
        <f t="shared" si="56"/>
        <v>7.1</v>
      </c>
    </row>
    <row r="142" spans="1:35" x14ac:dyDescent="0.25">
      <c r="A142" s="135" t="s">
        <v>164</v>
      </c>
      <c r="B142" s="132">
        <v>4.9000000000000004</v>
      </c>
      <c r="C142" s="132">
        <v>4.9000000000000004</v>
      </c>
      <c r="D142" s="132">
        <v>4.9000000000000004</v>
      </c>
      <c r="E142" s="132">
        <v>4.9000000000000004</v>
      </c>
      <c r="F142" s="132">
        <v>4.9000000000000004</v>
      </c>
      <c r="G142" s="137">
        <v>19.8</v>
      </c>
      <c r="H142" s="137">
        <v>19.8</v>
      </c>
      <c r="I142" s="137">
        <v>65.2</v>
      </c>
      <c r="J142" s="137">
        <v>74.3</v>
      </c>
      <c r="K142" s="137">
        <v>101.4</v>
      </c>
      <c r="L142" s="137">
        <v>120</v>
      </c>
      <c r="M142" s="137">
        <v>120</v>
      </c>
      <c r="N142" s="137">
        <v>117</v>
      </c>
      <c r="O142" s="137">
        <v>117</v>
      </c>
      <c r="P142" s="137">
        <v>99</v>
      </c>
      <c r="Q142" s="137">
        <v>99</v>
      </c>
      <c r="R142" s="137">
        <v>92</v>
      </c>
      <c r="S142" s="137">
        <v>100.3</v>
      </c>
      <c r="T142" s="137">
        <v>100.3</v>
      </c>
      <c r="U142" s="137">
        <v>120</v>
      </c>
      <c r="V142" s="137">
        <v>120</v>
      </c>
      <c r="W142" s="137">
        <v>93</v>
      </c>
      <c r="X142" s="137">
        <v>97.3</v>
      </c>
      <c r="Y142" s="137">
        <v>133</v>
      </c>
      <c r="Z142" s="137">
        <v>131</v>
      </c>
      <c r="AA142" s="137">
        <v>131</v>
      </c>
      <c r="AB142" s="137">
        <v>131</v>
      </c>
      <c r="AC142" s="137">
        <v>131</v>
      </c>
      <c r="AD142" s="137">
        <v>131</v>
      </c>
      <c r="AE142" s="137">
        <v>11.1</v>
      </c>
      <c r="AF142" s="137">
        <v>11.1</v>
      </c>
      <c r="AG142" s="138">
        <v>120</v>
      </c>
      <c r="AH142" s="46">
        <f t="shared" si="55"/>
        <v>133</v>
      </c>
      <c r="AI142" s="47">
        <f t="shared" si="56"/>
        <v>4.9000000000000004</v>
      </c>
    </row>
    <row r="143" spans="1:35" x14ac:dyDescent="0.25">
      <c r="A143" s="135" t="s">
        <v>165</v>
      </c>
      <c r="B143" s="132">
        <v>67.599999999999994</v>
      </c>
      <c r="C143" s="132">
        <v>67.599999999999994</v>
      </c>
      <c r="D143" s="132">
        <v>67.599999999999994</v>
      </c>
      <c r="E143" s="132">
        <v>67.599999999999994</v>
      </c>
      <c r="F143" s="132">
        <v>67.599999999999994</v>
      </c>
      <c r="G143" s="137">
        <v>41</v>
      </c>
      <c r="H143" s="137">
        <v>41</v>
      </c>
      <c r="I143" s="137">
        <v>64.599999999999994</v>
      </c>
      <c r="J143" s="137">
        <v>70</v>
      </c>
      <c r="K143" s="137">
        <v>82.3</v>
      </c>
      <c r="L143" s="137">
        <v>88.6</v>
      </c>
      <c r="M143" s="137">
        <v>88.6</v>
      </c>
      <c r="N143" s="137">
        <v>88.6</v>
      </c>
      <c r="O143" s="137">
        <v>88.6</v>
      </c>
      <c r="P143" s="137">
        <v>81</v>
      </c>
      <c r="Q143" s="137">
        <v>81</v>
      </c>
      <c r="R143" s="137">
        <v>77</v>
      </c>
      <c r="S143" s="137">
        <v>80.8</v>
      </c>
      <c r="T143" s="137">
        <v>80.8</v>
      </c>
      <c r="U143" s="137">
        <v>90</v>
      </c>
      <c r="V143" s="137">
        <v>90</v>
      </c>
      <c r="W143" s="137">
        <v>77.55</v>
      </c>
      <c r="X143" s="137">
        <v>81</v>
      </c>
      <c r="Y143" s="137">
        <v>97</v>
      </c>
      <c r="Z143" s="137">
        <v>98</v>
      </c>
      <c r="AA143" s="137">
        <v>98</v>
      </c>
      <c r="AB143" s="137">
        <v>98</v>
      </c>
      <c r="AC143" s="137">
        <v>98</v>
      </c>
      <c r="AD143" s="137">
        <v>98</v>
      </c>
      <c r="AE143" s="137">
        <v>38.700000000000003</v>
      </c>
      <c r="AF143" s="137">
        <v>38.700000000000003</v>
      </c>
      <c r="AG143" s="138"/>
      <c r="AH143" s="46">
        <f t="shared" si="55"/>
        <v>98</v>
      </c>
      <c r="AI143" s="47">
        <f t="shared" si="56"/>
        <v>38.700000000000003</v>
      </c>
    </row>
    <row r="144" spans="1:35" x14ac:dyDescent="0.25">
      <c r="A144" s="135" t="s">
        <v>166</v>
      </c>
      <c r="B144" s="132">
        <v>1.3</v>
      </c>
      <c r="C144" s="132">
        <v>1.3</v>
      </c>
      <c r="D144" s="132">
        <v>1.3</v>
      </c>
      <c r="E144" s="132">
        <v>1.3</v>
      </c>
      <c r="F144" s="132">
        <v>1.3</v>
      </c>
      <c r="G144" s="137">
        <v>-21</v>
      </c>
      <c r="H144" s="137">
        <v>-21</v>
      </c>
      <c r="I144" s="137">
        <v>-35.200000000000003</v>
      </c>
      <c r="J144" s="137">
        <v>-38.47</v>
      </c>
      <c r="K144" s="137">
        <v>-48</v>
      </c>
      <c r="L144" s="137">
        <v>-50</v>
      </c>
      <c r="M144" s="137">
        <v>-50</v>
      </c>
      <c r="N144" s="137">
        <v>5.7</v>
      </c>
      <c r="O144" s="137">
        <v>5.7</v>
      </c>
      <c r="P144" s="137">
        <v>7.1</v>
      </c>
      <c r="Q144" s="137">
        <v>7.1</v>
      </c>
      <c r="R144" s="137">
        <v>5.7</v>
      </c>
      <c r="S144" s="137">
        <v>-9.6999999999999993</v>
      </c>
      <c r="T144" s="137">
        <v>-9.6999999999999993</v>
      </c>
      <c r="U144" s="137">
        <v>2.8</v>
      </c>
      <c r="V144" s="137">
        <v>2.8</v>
      </c>
      <c r="W144" s="137">
        <v>-17.5</v>
      </c>
      <c r="X144" s="137">
        <v>-16.3</v>
      </c>
      <c r="Y144" s="137">
        <v>-16.8</v>
      </c>
      <c r="Z144" s="137">
        <v>-14.8</v>
      </c>
      <c r="AA144" s="137">
        <v>-14.8</v>
      </c>
      <c r="AB144" s="137">
        <v>-14.8</v>
      </c>
      <c r="AC144" s="137">
        <v>-14.8</v>
      </c>
      <c r="AD144" s="137">
        <v>-14.8</v>
      </c>
      <c r="AE144" s="137">
        <v>-21.1</v>
      </c>
      <c r="AF144" s="137">
        <v>-21.1</v>
      </c>
      <c r="AG144" s="138"/>
      <c r="AH144" s="46">
        <f t="shared" si="55"/>
        <v>7.1</v>
      </c>
      <c r="AI144" s="47">
        <f t="shared" si="56"/>
        <v>-50</v>
      </c>
    </row>
    <row r="145" spans="1:37" x14ac:dyDescent="0.25">
      <c r="A145" s="135" t="s">
        <v>167</v>
      </c>
      <c r="B145" s="132">
        <v>-89.3</v>
      </c>
      <c r="C145" s="132">
        <v>-89.3</v>
      </c>
      <c r="D145" s="132">
        <v>-89.3</v>
      </c>
      <c r="E145" s="132">
        <v>-89.3</v>
      </c>
      <c r="F145" s="132">
        <v>-89.3</v>
      </c>
      <c r="G145" s="137">
        <v>-154.69999999999999</v>
      </c>
      <c r="H145" s="137">
        <v>-154.69999999999999</v>
      </c>
      <c r="I145" s="137">
        <v>-120</v>
      </c>
      <c r="J145" s="137">
        <v>-153</v>
      </c>
      <c r="K145" s="137">
        <v>-156</v>
      </c>
      <c r="L145" s="137">
        <v>-180</v>
      </c>
      <c r="M145" s="137">
        <v>-180</v>
      </c>
      <c r="N145" s="137">
        <v>-153</v>
      </c>
      <c r="O145" s="137">
        <v>-153</v>
      </c>
      <c r="P145" s="137">
        <v>-174</v>
      </c>
      <c r="Q145" s="137">
        <v>-174</v>
      </c>
      <c r="R145" s="137">
        <v>-178</v>
      </c>
      <c r="S145" s="137">
        <v>-188.4</v>
      </c>
      <c r="T145" s="137">
        <v>-188.4</v>
      </c>
      <c r="U145" s="137">
        <v>-44.2</v>
      </c>
      <c r="V145" s="137">
        <v>-44.2</v>
      </c>
      <c r="W145" s="137">
        <v>-42.2</v>
      </c>
      <c r="X145" s="137">
        <v>-38.9</v>
      </c>
      <c r="Y145" s="137">
        <v>-38.9</v>
      </c>
      <c r="Z145" s="137">
        <v>-35</v>
      </c>
      <c r="AA145" s="137">
        <v>-35</v>
      </c>
      <c r="AB145" s="137">
        <v>-35</v>
      </c>
      <c r="AC145" s="137">
        <v>-35</v>
      </c>
      <c r="AD145" s="137">
        <v>-35</v>
      </c>
      <c r="AE145" s="137">
        <v>-140</v>
      </c>
      <c r="AF145" s="137">
        <v>-140</v>
      </c>
      <c r="AG145" s="138"/>
      <c r="AH145" s="46">
        <f t="shared" si="55"/>
        <v>-35</v>
      </c>
      <c r="AI145" s="47">
        <f t="shared" si="56"/>
        <v>-188.4</v>
      </c>
    </row>
    <row r="146" spans="1:37" x14ac:dyDescent="0.25">
      <c r="A146" s="135" t="s">
        <v>168</v>
      </c>
      <c r="B146" s="132">
        <v>-116.7</v>
      </c>
      <c r="C146" s="132">
        <v>-116.7</v>
      </c>
      <c r="D146" s="132">
        <v>-116.7</v>
      </c>
      <c r="E146" s="132">
        <v>-116.7</v>
      </c>
      <c r="F146" s="132">
        <v>-116.7</v>
      </c>
      <c r="G146" s="137">
        <v>-140</v>
      </c>
      <c r="H146" s="137">
        <v>-140</v>
      </c>
      <c r="I146" s="137">
        <v>-124</v>
      </c>
      <c r="J146" s="137">
        <v>-134</v>
      </c>
      <c r="K146" s="137">
        <v>-170</v>
      </c>
      <c r="L146" s="137">
        <v>-156</v>
      </c>
      <c r="M146" s="137">
        <v>-156</v>
      </c>
      <c r="N146" s="137">
        <v>-33</v>
      </c>
      <c r="O146" s="137">
        <v>-33</v>
      </c>
      <c r="P146" s="137">
        <v>-33</v>
      </c>
      <c r="Q146" s="137">
        <v>-33</v>
      </c>
      <c r="R146" s="137">
        <v>-11</v>
      </c>
      <c r="S146" s="137">
        <v>-5.8</v>
      </c>
      <c r="T146" s="137">
        <v>-5.8</v>
      </c>
      <c r="U146" s="137">
        <v>-23.5</v>
      </c>
      <c r="V146" s="137">
        <v>-23.5</v>
      </c>
      <c r="W146" s="137">
        <v>-91</v>
      </c>
      <c r="X146" s="137">
        <v>-71.2</v>
      </c>
      <c r="Y146" s="137">
        <v>-105</v>
      </c>
      <c r="Z146" s="137">
        <v>-190</v>
      </c>
      <c r="AA146" s="137">
        <v>-190</v>
      </c>
      <c r="AB146" s="137">
        <v>-190</v>
      </c>
      <c r="AC146" s="137">
        <v>-190</v>
      </c>
      <c r="AD146" s="137">
        <v>-190</v>
      </c>
      <c r="AE146" s="137">
        <v>-81</v>
      </c>
      <c r="AF146" s="137">
        <v>-81</v>
      </c>
      <c r="AG146" s="138"/>
      <c r="AH146" s="46">
        <f t="shared" ref="AH146:AH158" si="57">MAX(B146:AF146)</f>
        <v>-5.8</v>
      </c>
      <c r="AI146" s="47">
        <f t="shared" ref="AI146:AI158" si="58">MIN(B146:AF146)</f>
        <v>-190</v>
      </c>
    </row>
    <row r="147" spans="1:37" x14ac:dyDescent="0.25">
      <c r="A147" s="135" t="s">
        <v>169</v>
      </c>
      <c r="B147" s="132">
        <v>34.6</v>
      </c>
      <c r="C147" s="132">
        <v>34.6</v>
      </c>
      <c r="D147" s="132">
        <v>34.6</v>
      </c>
      <c r="E147" s="132">
        <v>34.6</v>
      </c>
      <c r="F147" s="132">
        <v>34.6</v>
      </c>
      <c r="G147" s="137">
        <v>28.5</v>
      </c>
      <c r="H147" s="137">
        <v>28.5</v>
      </c>
      <c r="I147" s="137">
        <v>12</v>
      </c>
      <c r="J147" s="137">
        <v>10.8</v>
      </c>
      <c r="K147" s="137">
        <v>1.1000000000000001</v>
      </c>
      <c r="L147" s="137">
        <v>-0.7</v>
      </c>
      <c r="M147" s="137">
        <v>-0.7</v>
      </c>
      <c r="N147" s="137">
        <v>9.3000000000000007</v>
      </c>
      <c r="O147" s="137">
        <v>9.3000000000000007</v>
      </c>
      <c r="P147" s="137">
        <v>9.3000000000000007</v>
      </c>
      <c r="Q147" s="137">
        <v>9.3000000000000007</v>
      </c>
      <c r="R147" s="137">
        <v>9.3000000000000007</v>
      </c>
      <c r="S147" s="137"/>
      <c r="T147" s="137"/>
      <c r="U147" s="137"/>
      <c r="V147" s="137"/>
      <c r="W147" s="137"/>
      <c r="X147" s="137">
        <v>-8.6</v>
      </c>
      <c r="Y147" s="137">
        <v>-27.7</v>
      </c>
      <c r="Z147" s="137">
        <v>-12.8</v>
      </c>
      <c r="AA147" s="137">
        <v>-12.8</v>
      </c>
      <c r="AB147" s="137">
        <v>-12.8</v>
      </c>
      <c r="AC147" s="137">
        <v>-12.8</v>
      </c>
      <c r="AD147" s="137">
        <v>-12.8</v>
      </c>
      <c r="AE147" s="137">
        <v>14</v>
      </c>
      <c r="AF147" s="137">
        <v>14</v>
      </c>
      <c r="AG147" s="138"/>
      <c r="AH147" s="46">
        <f t="shared" si="57"/>
        <v>34.6</v>
      </c>
      <c r="AI147" s="47">
        <f t="shared" si="58"/>
        <v>-27.7</v>
      </c>
    </row>
    <row r="148" spans="1:37" x14ac:dyDescent="0.25">
      <c r="A148" s="135" t="s">
        <v>170</v>
      </c>
      <c r="B148" s="132">
        <v>12.1</v>
      </c>
      <c r="C148" s="132">
        <v>12.1</v>
      </c>
      <c r="D148" s="132">
        <v>12.1</v>
      </c>
      <c r="E148" s="132">
        <v>12.1</v>
      </c>
      <c r="F148" s="132">
        <v>12.1</v>
      </c>
      <c r="G148" s="137">
        <v>8.4</v>
      </c>
      <c r="H148" s="137">
        <v>8.4</v>
      </c>
      <c r="I148" s="137">
        <v>4</v>
      </c>
      <c r="J148" s="137">
        <v>2.2999999999999998</v>
      </c>
      <c r="K148" s="137">
        <v>1.2</v>
      </c>
      <c r="L148" s="137">
        <v>2.8</v>
      </c>
      <c r="M148" s="137">
        <v>2.8</v>
      </c>
      <c r="N148" s="137">
        <v>2.8</v>
      </c>
      <c r="O148" s="137">
        <v>2.8</v>
      </c>
      <c r="P148" s="137">
        <v>-10</v>
      </c>
      <c r="Q148" s="137">
        <v>-10</v>
      </c>
      <c r="R148" s="137">
        <v>-10</v>
      </c>
      <c r="S148" s="137">
        <v>6.9</v>
      </c>
      <c r="T148" s="137">
        <v>6.9</v>
      </c>
      <c r="U148" s="137">
        <v>8.4</v>
      </c>
      <c r="V148" s="137">
        <v>8.4</v>
      </c>
      <c r="W148" s="137">
        <v>4.2</v>
      </c>
      <c r="X148" s="137">
        <v>5.2</v>
      </c>
      <c r="Y148" s="137">
        <v>-5.9</v>
      </c>
      <c r="Z148" s="137">
        <v>-12.5</v>
      </c>
      <c r="AA148" s="137">
        <v>-12.5</v>
      </c>
      <c r="AB148" s="137">
        <v>-12.5</v>
      </c>
      <c r="AC148" s="137">
        <v>-12.5</v>
      </c>
      <c r="AD148" s="137">
        <v>-12.5</v>
      </c>
      <c r="AE148" s="137">
        <v>10.1</v>
      </c>
      <c r="AF148" s="137">
        <v>10.1</v>
      </c>
      <c r="AG148" s="134"/>
      <c r="AH148" s="46">
        <f t="shared" si="57"/>
        <v>12.1</v>
      </c>
      <c r="AI148" s="47">
        <f t="shared" si="58"/>
        <v>-12.5</v>
      </c>
    </row>
    <row r="149" spans="1:37" x14ac:dyDescent="0.25">
      <c r="A149" s="135" t="s">
        <v>171</v>
      </c>
      <c r="B149" s="132">
        <v>118.1</v>
      </c>
      <c r="C149" s="132">
        <v>118.1</v>
      </c>
      <c r="D149" s="132">
        <v>118.1</v>
      </c>
      <c r="E149" s="132">
        <v>118.1</v>
      </c>
      <c r="F149" s="132">
        <v>118.1</v>
      </c>
      <c r="G149" s="122">
        <v>112</v>
      </c>
      <c r="H149" s="122">
        <v>112</v>
      </c>
      <c r="I149" s="122">
        <v>112</v>
      </c>
      <c r="J149" s="122">
        <v>114</v>
      </c>
      <c r="K149" s="122">
        <v>108.2</v>
      </c>
      <c r="L149" s="122">
        <v>107.4</v>
      </c>
      <c r="M149" s="122">
        <v>107.4</v>
      </c>
      <c r="N149" s="122">
        <v>110</v>
      </c>
      <c r="O149" s="122">
        <v>110</v>
      </c>
      <c r="P149" s="122">
        <v>54.4</v>
      </c>
      <c r="Q149" s="122">
        <v>54.4</v>
      </c>
      <c r="R149" s="122">
        <v>54.4</v>
      </c>
      <c r="S149" s="122">
        <f>56.1*2</f>
        <v>112.2</v>
      </c>
      <c r="T149" s="122">
        <f>56.1*2</f>
        <v>112.2</v>
      </c>
      <c r="U149" s="122">
        <v>57</v>
      </c>
      <c r="V149" s="122">
        <v>57</v>
      </c>
      <c r="W149" s="122">
        <v>56.1</v>
      </c>
      <c r="X149" s="122">
        <v>57.5</v>
      </c>
      <c r="Y149" s="122">
        <v>57.9</v>
      </c>
      <c r="Z149" s="122">
        <v>59.9</v>
      </c>
      <c r="AA149" s="122">
        <v>59.9</v>
      </c>
      <c r="AB149" s="122">
        <v>59.9</v>
      </c>
      <c r="AC149" s="122">
        <v>59.9</v>
      </c>
      <c r="AD149" s="122">
        <v>59.9</v>
      </c>
      <c r="AE149" s="122">
        <v>60</v>
      </c>
      <c r="AF149" s="122">
        <v>60</v>
      </c>
      <c r="AG149" s="134"/>
      <c r="AH149" s="46">
        <f t="shared" si="57"/>
        <v>118.1</v>
      </c>
      <c r="AI149" s="47">
        <f t="shared" si="58"/>
        <v>54.4</v>
      </c>
    </row>
    <row r="150" spans="1:37" x14ac:dyDescent="0.25">
      <c r="A150" s="135" t="s">
        <v>172</v>
      </c>
      <c r="B150" s="132">
        <v>10.1</v>
      </c>
      <c r="C150" s="132">
        <v>10.1</v>
      </c>
      <c r="D150" s="132">
        <v>10.1</v>
      </c>
      <c r="E150" s="132">
        <v>10.1</v>
      </c>
      <c r="F150" s="132">
        <v>10.1</v>
      </c>
      <c r="G150" s="122">
        <v>19.600000000000001</v>
      </c>
      <c r="H150" s="122">
        <v>19.600000000000001</v>
      </c>
      <c r="I150" s="122">
        <v>16.600000000000001</v>
      </c>
      <c r="J150" s="122">
        <v>18.2</v>
      </c>
      <c r="K150" s="122">
        <v>18.2</v>
      </c>
      <c r="L150" s="122">
        <v>17.600000000000001</v>
      </c>
      <c r="M150" s="122">
        <v>17.600000000000001</v>
      </c>
      <c r="N150" s="122">
        <v>20</v>
      </c>
      <c r="O150" s="122">
        <v>20</v>
      </c>
      <c r="P150" s="122">
        <v>18</v>
      </c>
      <c r="Q150" s="122">
        <v>18</v>
      </c>
      <c r="R150" s="122">
        <v>18</v>
      </c>
      <c r="S150" s="122">
        <v>14.7</v>
      </c>
      <c r="T150" s="122">
        <v>14.7</v>
      </c>
      <c r="U150" s="122">
        <v>18.7</v>
      </c>
      <c r="V150" s="122">
        <v>18.7</v>
      </c>
      <c r="W150" s="122">
        <v>17.7</v>
      </c>
      <c r="X150" s="122">
        <v>17.399999999999999</v>
      </c>
      <c r="Y150" s="122">
        <v>16.8</v>
      </c>
      <c r="Z150" s="122">
        <v>21.8</v>
      </c>
      <c r="AA150" s="122">
        <v>21.8</v>
      </c>
      <c r="AB150" s="122">
        <v>21.8</v>
      </c>
      <c r="AC150" s="122">
        <v>21.8</v>
      </c>
      <c r="AD150" s="122">
        <v>21.8</v>
      </c>
      <c r="AE150" s="122">
        <v>21.8</v>
      </c>
      <c r="AF150" s="122">
        <v>21.8</v>
      </c>
      <c r="AG150" s="134"/>
      <c r="AH150" s="46">
        <f t="shared" si="57"/>
        <v>21.8</v>
      </c>
      <c r="AI150" s="47">
        <f t="shared" si="58"/>
        <v>10.1</v>
      </c>
    </row>
    <row r="151" spans="1:37" ht="15.75" thickBot="1" x14ac:dyDescent="0.3">
      <c r="A151" s="139" t="s">
        <v>173</v>
      </c>
      <c r="B151" s="132">
        <v>2.4</v>
      </c>
      <c r="C151" s="132">
        <v>2.4</v>
      </c>
      <c r="D151" s="132">
        <v>2.4</v>
      </c>
      <c r="E151" s="132">
        <v>2.4</v>
      </c>
      <c r="F151" s="132">
        <v>2.4</v>
      </c>
      <c r="G151" s="122">
        <v>1.4</v>
      </c>
      <c r="H151" s="122">
        <v>1.4</v>
      </c>
      <c r="I151" s="122">
        <v>2</v>
      </c>
      <c r="J151" s="122">
        <v>2.7</v>
      </c>
      <c r="K151" s="122">
        <v>6</v>
      </c>
      <c r="L151" s="122">
        <v>2.4</v>
      </c>
      <c r="M151" s="122">
        <v>2.4</v>
      </c>
      <c r="N151" s="122">
        <v>9.4</v>
      </c>
      <c r="O151" s="122">
        <v>9.4</v>
      </c>
      <c r="P151" s="122">
        <v>20</v>
      </c>
      <c r="Q151" s="122">
        <v>20</v>
      </c>
      <c r="R151" s="122">
        <v>20</v>
      </c>
      <c r="S151" s="122">
        <v>14.9</v>
      </c>
      <c r="T151" s="122">
        <v>14.9</v>
      </c>
      <c r="U151" s="122">
        <v>3.9</v>
      </c>
      <c r="V151" s="122">
        <v>3.9</v>
      </c>
      <c r="W151" s="122">
        <v>4.7</v>
      </c>
      <c r="X151" s="122">
        <v>4.5</v>
      </c>
      <c r="Y151" s="122">
        <v>1.9</v>
      </c>
      <c r="Z151" s="122">
        <v>1.4</v>
      </c>
      <c r="AA151" s="122">
        <v>1.4</v>
      </c>
      <c r="AB151" s="122">
        <v>1.4</v>
      </c>
      <c r="AC151" s="122">
        <v>1.4</v>
      </c>
      <c r="AD151" s="122">
        <v>1.4</v>
      </c>
      <c r="AE151" s="122">
        <v>1.4</v>
      </c>
      <c r="AF151" s="122">
        <v>1.4</v>
      </c>
      <c r="AG151" s="134"/>
      <c r="AH151" s="46">
        <f t="shared" si="57"/>
        <v>20</v>
      </c>
      <c r="AI151" s="47">
        <f t="shared" si="58"/>
        <v>1.4</v>
      </c>
    </row>
    <row r="152" spans="1:37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7"/>
        <v>0</v>
      </c>
      <c r="AI152" s="47">
        <f t="shared" si="58"/>
        <v>0</v>
      </c>
    </row>
    <row r="153" spans="1:37" x14ac:dyDescent="0.25">
      <c r="A153" s="144" t="s">
        <v>175</v>
      </c>
      <c r="B153" s="132">
        <v>1984.48</v>
      </c>
      <c r="C153" s="132">
        <v>1984.48</v>
      </c>
      <c r="D153" s="132">
        <v>1984.48</v>
      </c>
      <c r="E153" s="132">
        <v>1984.48</v>
      </c>
      <c r="F153" s="132">
        <v>1984.48</v>
      </c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57"/>
        <v>1984.48</v>
      </c>
      <c r="AI153" s="47">
        <f t="shared" si="58"/>
        <v>1984.48</v>
      </c>
    </row>
    <row r="154" spans="1:37" x14ac:dyDescent="0.25">
      <c r="A154" s="135" t="s">
        <v>176</v>
      </c>
      <c r="B154" s="132">
        <v>520.98</v>
      </c>
      <c r="C154" s="132">
        <v>520.98</v>
      </c>
      <c r="D154" s="132">
        <v>520.98</v>
      </c>
      <c r="E154" s="132">
        <v>520.98</v>
      </c>
      <c r="F154" s="132">
        <v>520.98</v>
      </c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57"/>
        <v>520.98</v>
      </c>
      <c r="AI154" s="47">
        <f t="shared" si="58"/>
        <v>520.98</v>
      </c>
      <c r="AK154" s="49"/>
    </row>
    <row r="155" spans="1:37" x14ac:dyDescent="0.25">
      <c r="A155" s="135" t="s">
        <v>177</v>
      </c>
      <c r="B155" s="132">
        <v>622.63</v>
      </c>
      <c r="C155" s="132">
        <v>622.63</v>
      </c>
      <c r="D155" s="132">
        <v>622.63</v>
      </c>
      <c r="E155" s="132">
        <v>622.63</v>
      </c>
      <c r="F155" s="132">
        <v>622.63</v>
      </c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57"/>
        <v>622.63</v>
      </c>
      <c r="AI155" s="47">
        <f t="shared" si="58"/>
        <v>622.63</v>
      </c>
      <c r="AK155" s="49"/>
    </row>
    <row r="156" spans="1:37" x14ac:dyDescent="0.25">
      <c r="A156" s="135" t="s">
        <v>178</v>
      </c>
      <c r="B156" s="132">
        <v>334.73</v>
      </c>
      <c r="C156" s="132">
        <v>334.73</v>
      </c>
      <c r="D156" s="132">
        <v>334.73</v>
      </c>
      <c r="E156" s="132">
        <v>334.73</v>
      </c>
      <c r="F156" s="132">
        <v>334.73</v>
      </c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57"/>
        <v>334.73</v>
      </c>
      <c r="AI156" s="47">
        <f t="shared" si="58"/>
        <v>334.73</v>
      </c>
      <c r="AK156" s="49"/>
    </row>
    <row r="157" spans="1:37" x14ac:dyDescent="0.25">
      <c r="A157" s="135" t="s">
        <v>179</v>
      </c>
      <c r="B157" s="132">
        <v>883.1</v>
      </c>
      <c r="C157" s="132">
        <v>883.1</v>
      </c>
      <c r="D157" s="132">
        <v>883.1</v>
      </c>
      <c r="E157" s="132">
        <v>883.1</v>
      </c>
      <c r="F157" s="132">
        <v>883.1</v>
      </c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57"/>
        <v>883.1</v>
      </c>
      <c r="AI157" s="47">
        <f t="shared" si="58"/>
        <v>883.1</v>
      </c>
      <c r="AK157" s="49"/>
    </row>
    <row r="158" spans="1:37" x14ac:dyDescent="0.25">
      <c r="A158" s="152" t="s">
        <v>180</v>
      </c>
      <c r="B158" s="132"/>
      <c r="C158" s="132"/>
      <c r="D158" s="132"/>
      <c r="E158" s="132"/>
      <c r="F158" s="132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57"/>
        <v>0</v>
      </c>
      <c r="AI158" s="47">
        <f t="shared" si="58"/>
        <v>0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v>0.3</v>
      </c>
      <c r="D161" s="161">
        <v>0.3</v>
      </c>
      <c r="E161" s="161">
        <v>0.3</v>
      </c>
      <c r="F161" s="161">
        <v>0.3</v>
      </c>
      <c r="G161" s="161">
        <f t="shared" ref="G161:R166" si="59">F161</f>
        <v>0.3</v>
      </c>
      <c r="H161" s="161">
        <f t="shared" si="59"/>
        <v>0.3</v>
      </c>
      <c r="I161" s="161">
        <f t="shared" si="59"/>
        <v>0.3</v>
      </c>
      <c r="J161" s="161">
        <f t="shared" si="59"/>
        <v>0.3</v>
      </c>
      <c r="K161" s="161">
        <f t="shared" si="59"/>
        <v>0.3</v>
      </c>
      <c r="L161" s="161">
        <f t="shared" si="59"/>
        <v>0.3</v>
      </c>
      <c r="M161" s="161">
        <f t="shared" si="59"/>
        <v>0.3</v>
      </c>
      <c r="N161" s="161">
        <f t="shared" si="59"/>
        <v>0.3</v>
      </c>
      <c r="O161" s="161">
        <f t="shared" si="59"/>
        <v>0.3</v>
      </c>
      <c r="P161" s="161">
        <f t="shared" si="59"/>
        <v>0.3</v>
      </c>
      <c r="Q161" s="161">
        <f t="shared" si="59"/>
        <v>0.3</v>
      </c>
      <c r="R161" s="161">
        <f t="shared" si="59"/>
        <v>0.3</v>
      </c>
      <c r="S161" s="161">
        <f t="shared" ref="S161:AF166" si="60">R161</f>
        <v>0.3</v>
      </c>
      <c r="T161" s="161">
        <f t="shared" si="60"/>
        <v>0.3</v>
      </c>
      <c r="U161" s="161">
        <f t="shared" si="60"/>
        <v>0.3</v>
      </c>
      <c r="V161" s="161">
        <f t="shared" si="60"/>
        <v>0.3</v>
      </c>
      <c r="W161" s="161">
        <f t="shared" si="60"/>
        <v>0.3</v>
      </c>
      <c r="X161" s="161">
        <f t="shared" si="60"/>
        <v>0.3</v>
      </c>
      <c r="Y161" s="161">
        <f t="shared" si="60"/>
        <v>0.3</v>
      </c>
      <c r="Z161" s="161">
        <f t="shared" si="60"/>
        <v>0.3</v>
      </c>
      <c r="AA161" s="161">
        <f t="shared" si="60"/>
        <v>0.3</v>
      </c>
      <c r="AB161" s="161">
        <f t="shared" si="60"/>
        <v>0.3</v>
      </c>
      <c r="AC161" s="161">
        <f t="shared" si="60"/>
        <v>0.3</v>
      </c>
      <c r="AD161" s="161">
        <f t="shared" si="60"/>
        <v>0.3</v>
      </c>
      <c r="AE161" s="161">
        <f t="shared" si="60"/>
        <v>0.3</v>
      </c>
      <c r="AF161" s="161">
        <f t="shared" si="60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v>0.4</v>
      </c>
      <c r="D162" s="163">
        <v>0.4</v>
      </c>
      <c r="E162" s="163">
        <v>0.4</v>
      </c>
      <c r="F162" s="163">
        <v>0.4</v>
      </c>
      <c r="G162" s="163">
        <f t="shared" si="59"/>
        <v>0.4</v>
      </c>
      <c r="H162" s="163">
        <f t="shared" si="59"/>
        <v>0.4</v>
      </c>
      <c r="I162" s="163">
        <f t="shared" si="59"/>
        <v>0.4</v>
      </c>
      <c r="J162" s="163">
        <f t="shared" si="59"/>
        <v>0.4</v>
      </c>
      <c r="K162" s="163">
        <f t="shared" si="59"/>
        <v>0.4</v>
      </c>
      <c r="L162" s="163">
        <f t="shared" si="59"/>
        <v>0.4</v>
      </c>
      <c r="M162" s="163">
        <f t="shared" si="59"/>
        <v>0.4</v>
      </c>
      <c r="N162" s="163">
        <f t="shared" si="59"/>
        <v>0.4</v>
      </c>
      <c r="O162" s="163">
        <f t="shared" si="59"/>
        <v>0.4</v>
      </c>
      <c r="P162" s="163">
        <f t="shared" si="59"/>
        <v>0.4</v>
      </c>
      <c r="Q162" s="163">
        <f t="shared" si="59"/>
        <v>0.4</v>
      </c>
      <c r="R162" s="163">
        <f t="shared" si="59"/>
        <v>0.4</v>
      </c>
      <c r="S162" s="163">
        <f t="shared" si="60"/>
        <v>0.4</v>
      </c>
      <c r="T162" s="163">
        <f t="shared" si="60"/>
        <v>0.4</v>
      </c>
      <c r="U162" s="163">
        <f t="shared" si="60"/>
        <v>0.4</v>
      </c>
      <c r="V162" s="163">
        <f t="shared" si="60"/>
        <v>0.4</v>
      </c>
      <c r="W162" s="163">
        <f t="shared" si="60"/>
        <v>0.4</v>
      </c>
      <c r="X162" s="163">
        <f t="shared" si="60"/>
        <v>0.4</v>
      </c>
      <c r="Y162" s="163">
        <f t="shared" si="60"/>
        <v>0.4</v>
      </c>
      <c r="Z162" s="163">
        <f t="shared" si="60"/>
        <v>0.4</v>
      </c>
      <c r="AA162" s="163">
        <f t="shared" si="60"/>
        <v>0.4</v>
      </c>
      <c r="AB162" s="163">
        <f t="shared" si="60"/>
        <v>0.4</v>
      </c>
      <c r="AC162" s="163">
        <f t="shared" si="60"/>
        <v>0.4</v>
      </c>
      <c r="AD162" s="163">
        <f t="shared" si="60"/>
        <v>0.4</v>
      </c>
      <c r="AE162" s="163">
        <f t="shared" si="60"/>
        <v>0.4</v>
      </c>
      <c r="AF162" s="163">
        <f t="shared" si="60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v>1.5</v>
      </c>
      <c r="D163" s="163">
        <v>1.5</v>
      </c>
      <c r="E163" s="163">
        <v>1.5</v>
      </c>
      <c r="F163" s="163">
        <v>1.5</v>
      </c>
      <c r="G163" s="163">
        <f t="shared" si="59"/>
        <v>1.5</v>
      </c>
      <c r="H163" s="163">
        <f t="shared" si="59"/>
        <v>1.5</v>
      </c>
      <c r="I163" s="163">
        <f t="shared" si="59"/>
        <v>1.5</v>
      </c>
      <c r="J163" s="163">
        <f t="shared" si="59"/>
        <v>1.5</v>
      </c>
      <c r="K163" s="163">
        <f t="shared" si="59"/>
        <v>1.5</v>
      </c>
      <c r="L163" s="163">
        <f t="shared" si="59"/>
        <v>1.5</v>
      </c>
      <c r="M163" s="163">
        <f t="shared" si="59"/>
        <v>1.5</v>
      </c>
      <c r="N163" s="163">
        <f t="shared" si="59"/>
        <v>1.5</v>
      </c>
      <c r="O163" s="163">
        <f t="shared" si="59"/>
        <v>1.5</v>
      </c>
      <c r="P163" s="163">
        <f t="shared" si="59"/>
        <v>1.5</v>
      </c>
      <c r="Q163" s="163">
        <f t="shared" si="59"/>
        <v>1.5</v>
      </c>
      <c r="R163" s="163">
        <f t="shared" si="59"/>
        <v>1.5</v>
      </c>
      <c r="S163" s="163">
        <f t="shared" si="60"/>
        <v>1.5</v>
      </c>
      <c r="T163" s="163">
        <f t="shared" si="60"/>
        <v>1.5</v>
      </c>
      <c r="U163" s="163">
        <f t="shared" si="60"/>
        <v>1.5</v>
      </c>
      <c r="V163" s="163">
        <f t="shared" si="60"/>
        <v>1.5</v>
      </c>
      <c r="W163" s="163">
        <f t="shared" si="60"/>
        <v>1.5</v>
      </c>
      <c r="X163" s="163">
        <f t="shared" si="60"/>
        <v>1.5</v>
      </c>
      <c r="Y163" s="163">
        <f t="shared" si="60"/>
        <v>1.5</v>
      </c>
      <c r="Z163" s="163">
        <f t="shared" si="60"/>
        <v>1.5</v>
      </c>
      <c r="AA163" s="163">
        <f t="shared" si="60"/>
        <v>1.5</v>
      </c>
      <c r="AB163" s="163">
        <f t="shared" si="60"/>
        <v>1.5</v>
      </c>
      <c r="AC163" s="163">
        <f t="shared" si="60"/>
        <v>1.5</v>
      </c>
      <c r="AD163" s="163">
        <f t="shared" si="60"/>
        <v>1.5</v>
      </c>
      <c r="AE163" s="163">
        <f t="shared" si="60"/>
        <v>1.5</v>
      </c>
      <c r="AF163" s="163">
        <f t="shared" si="60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v>0.3</v>
      </c>
      <c r="D164" s="163">
        <v>0.3</v>
      </c>
      <c r="E164" s="163">
        <v>0.3</v>
      </c>
      <c r="F164" s="163">
        <v>0.3</v>
      </c>
      <c r="G164" s="163">
        <f t="shared" si="59"/>
        <v>0.3</v>
      </c>
      <c r="H164" s="163">
        <f t="shared" si="59"/>
        <v>0.3</v>
      </c>
      <c r="I164" s="163">
        <f t="shared" si="59"/>
        <v>0.3</v>
      </c>
      <c r="J164" s="163">
        <f t="shared" si="59"/>
        <v>0.3</v>
      </c>
      <c r="K164" s="163">
        <f t="shared" si="59"/>
        <v>0.3</v>
      </c>
      <c r="L164" s="163">
        <f t="shared" si="59"/>
        <v>0.3</v>
      </c>
      <c r="M164" s="163">
        <f t="shared" si="59"/>
        <v>0.3</v>
      </c>
      <c r="N164" s="163">
        <f t="shared" si="59"/>
        <v>0.3</v>
      </c>
      <c r="O164" s="163">
        <f t="shared" si="59"/>
        <v>0.3</v>
      </c>
      <c r="P164" s="163">
        <f t="shared" si="59"/>
        <v>0.3</v>
      </c>
      <c r="Q164" s="163">
        <f t="shared" si="59"/>
        <v>0.3</v>
      </c>
      <c r="R164" s="163">
        <f t="shared" si="59"/>
        <v>0.3</v>
      </c>
      <c r="S164" s="163">
        <f t="shared" si="60"/>
        <v>0.3</v>
      </c>
      <c r="T164" s="163">
        <f t="shared" si="60"/>
        <v>0.3</v>
      </c>
      <c r="U164" s="163">
        <f t="shared" si="60"/>
        <v>0.3</v>
      </c>
      <c r="V164" s="163">
        <f t="shared" si="60"/>
        <v>0.3</v>
      </c>
      <c r="W164" s="163">
        <f t="shared" si="60"/>
        <v>0.3</v>
      </c>
      <c r="X164" s="163">
        <f t="shared" si="60"/>
        <v>0.3</v>
      </c>
      <c r="Y164" s="163">
        <f t="shared" si="60"/>
        <v>0.3</v>
      </c>
      <c r="Z164" s="163">
        <f t="shared" si="60"/>
        <v>0.3</v>
      </c>
      <c r="AA164" s="163">
        <f t="shared" si="60"/>
        <v>0.3</v>
      </c>
      <c r="AB164" s="163">
        <f t="shared" si="60"/>
        <v>0.3</v>
      </c>
      <c r="AC164" s="163">
        <f t="shared" si="60"/>
        <v>0.3</v>
      </c>
      <c r="AD164" s="163">
        <f t="shared" si="60"/>
        <v>0.3</v>
      </c>
      <c r="AE164" s="163">
        <f t="shared" si="60"/>
        <v>0.3</v>
      </c>
      <c r="AF164" s="163">
        <f t="shared" si="60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v>0.4</v>
      </c>
      <c r="D165" s="163">
        <v>0.4</v>
      </c>
      <c r="E165" s="163">
        <v>0.4</v>
      </c>
      <c r="F165" s="163">
        <v>0.4</v>
      </c>
      <c r="G165" s="163">
        <f t="shared" si="59"/>
        <v>0.4</v>
      </c>
      <c r="H165" s="163">
        <f t="shared" si="59"/>
        <v>0.4</v>
      </c>
      <c r="I165" s="163">
        <f t="shared" si="59"/>
        <v>0.4</v>
      </c>
      <c r="J165" s="163">
        <f t="shared" si="59"/>
        <v>0.4</v>
      </c>
      <c r="K165" s="163">
        <f t="shared" si="59"/>
        <v>0.4</v>
      </c>
      <c r="L165" s="163">
        <f t="shared" si="59"/>
        <v>0.4</v>
      </c>
      <c r="M165" s="163">
        <f t="shared" si="59"/>
        <v>0.4</v>
      </c>
      <c r="N165" s="163">
        <f t="shared" si="59"/>
        <v>0.4</v>
      </c>
      <c r="O165" s="163">
        <f t="shared" si="59"/>
        <v>0.4</v>
      </c>
      <c r="P165" s="163">
        <f t="shared" si="59"/>
        <v>0.4</v>
      </c>
      <c r="Q165" s="163">
        <f t="shared" si="59"/>
        <v>0.4</v>
      </c>
      <c r="R165" s="163">
        <f t="shared" si="59"/>
        <v>0.4</v>
      </c>
      <c r="S165" s="163">
        <f t="shared" si="60"/>
        <v>0.4</v>
      </c>
      <c r="T165" s="163">
        <f t="shared" si="60"/>
        <v>0.4</v>
      </c>
      <c r="U165" s="163">
        <f t="shared" si="60"/>
        <v>0.4</v>
      </c>
      <c r="V165" s="163">
        <f t="shared" si="60"/>
        <v>0.4</v>
      </c>
      <c r="W165" s="163">
        <f t="shared" si="60"/>
        <v>0.4</v>
      </c>
      <c r="X165" s="163">
        <f t="shared" si="60"/>
        <v>0.4</v>
      </c>
      <c r="Y165" s="163">
        <f t="shared" si="60"/>
        <v>0.4</v>
      </c>
      <c r="Z165" s="163">
        <f t="shared" si="60"/>
        <v>0.4</v>
      </c>
      <c r="AA165" s="163">
        <f t="shared" si="60"/>
        <v>0.4</v>
      </c>
      <c r="AB165" s="163">
        <f t="shared" si="60"/>
        <v>0.4</v>
      </c>
      <c r="AC165" s="163">
        <f t="shared" si="60"/>
        <v>0.4</v>
      </c>
      <c r="AD165" s="163">
        <f t="shared" si="60"/>
        <v>0.4</v>
      </c>
      <c r="AE165" s="163">
        <f t="shared" si="60"/>
        <v>0.4</v>
      </c>
      <c r="AF165" s="163">
        <f t="shared" si="60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v>0.64</v>
      </c>
      <c r="D166" s="166">
        <v>0.64</v>
      </c>
      <c r="E166" s="166">
        <v>0.64</v>
      </c>
      <c r="F166" s="166">
        <v>0.64</v>
      </c>
      <c r="G166" s="166">
        <f t="shared" si="59"/>
        <v>0.64</v>
      </c>
      <c r="H166" s="166">
        <f t="shared" si="59"/>
        <v>0.64</v>
      </c>
      <c r="I166" s="166">
        <f t="shared" si="59"/>
        <v>0.64</v>
      </c>
      <c r="J166" s="166">
        <f t="shared" si="59"/>
        <v>0.64</v>
      </c>
      <c r="K166" s="166">
        <f t="shared" si="59"/>
        <v>0.64</v>
      </c>
      <c r="L166" s="166">
        <f t="shared" si="59"/>
        <v>0.64</v>
      </c>
      <c r="M166" s="166">
        <f t="shared" si="59"/>
        <v>0.64</v>
      </c>
      <c r="N166" s="166">
        <f t="shared" si="59"/>
        <v>0.64</v>
      </c>
      <c r="O166" s="166">
        <f t="shared" si="59"/>
        <v>0.64</v>
      </c>
      <c r="P166" s="166">
        <f t="shared" si="59"/>
        <v>0.64</v>
      </c>
      <c r="Q166" s="166">
        <f t="shared" si="59"/>
        <v>0.64</v>
      </c>
      <c r="R166" s="166">
        <f t="shared" si="59"/>
        <v>0.64</v>
      </c>
      <c r="S166" s="166">
        <f t="shared" si="60"/>
        <v>0.64</v>
      </c>
      <c r="T166" s="166">
        <f t="shared" si="60"/>
        <v>0.64</v>
      </c>
      <c r="U166" s="166">
        <f t="shared" si="60"/>
        <v>0.64</v>
      </c>
      <c r="V166" s="166">
        <f t="shared" si="60"/>
        <v>0.64</v>
      </c>
      <c r="W166" s="166">
        <f t="shared" si="60"/>
        <v>0.64</v>
      </c>
      <c r="X166" s="166">
        <f t="shared" si="60"/>
        <v>0.64</v>
      </c>
      <c r="Y166" s="166">
        <f t="shared" si="60"/>
        <v>0.64</v>
      </c>
      <c r="Z166" s="166">
        <f t="shared" si="60"/>
        <v>0.64</v>
      </c>
      <c r="AA166" s="166">
        <f t="shared" si="60"/>
        <v>0.64</v>
      </c>
      <c r="AB166" s="166">
        <f t="shared" si="60"/>
        <v>0.64</v>
      </c>
      <c r="AC166" s="166">
        <f t="shared" si="60"/>
        <v>0.64</v>
      </c>
      <c r="AD166" s="166">
        <f t="shared" si="60"/>
        <v>0.64</v>
      </c>
      <c r="AE166" s="166">
        <f t="shared" si="60"/>
        <v>0.64</v>
      </c>
      <c r="AF166" s="166">
        <f t="shared" si="60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v>3.54</v>
      </c>
      <c r="D167" s="169">
        <v>3.54</v>
      </c>
      <c r="E167" s="169">
        <v>3.54</v>
      </c>
      <c r="F167" s="169">
        <v>3.54</v>
      </c>
      <c r="G167" s="169">
        <f t="shared" ref="G167:AG167" si="61">SUM(G161:G166)</f>
        <v>3.54</v>
      </c>
      <c r="H167" s="169">
        <f t="shared" si="61"/>
        <v>3.54</v>
      </c>
      <c r="I167" s="169">
        <f t="shared" si="61"/>
        <v>3.54</v>
      </c>
      <c r="J167" s="169">
        <f t="shared" si="61"/>
        <v>3.54</v>
      </c>
      <c r="K167" s="169">
        <f t="shared" si="61"/>
        <v>3.54</v>
      </c>
      <c r="L167" s="169">
        <f t="shared" si="61"/>
        <v>3.54</v>
      </c>
      <c r="M167" s="169">
        <f t="shared" si="61"/>
        <v>3.54</v>
      </c>
      <c r="N167" s="169">
        <f t="shared" si="61"/>
        <v>3.54</v>
      </c>
      <c r="O167" s="169">
        <f t="shared" si="61"/>
        <v>3.54</v>
      </c>
      <c r="P167" s="169">
        <f t="shared" si="61"/>
        <v>3.54</v>
      </c>
      <c r="Q167" s="169">
        <f t="shared" si="61"/>
        <v>3.54</v>
      </c>
      <c r="R167" s="169">
        <f t="shared" si="61"/>
        <v>3.54</v>
      </c>
      <c r="S167" s="169">
        <f t="shared" si="61"/>
        <v>3.54</v>
      </c>
      <c r="T167" s="169">
        <f t="shared" si="61"/>
        <v>3.54</v>
      </c>
      <c r="U167" s="169">
        <f t="shared" si="61"/>
        <v>3.54</v>
      </c>
      <c r="V167" s="169">
        <f t="shared" si="61"/>
        <v>3.54</v>
      </c>
      <c r="W167" s="169">
        <f t="shared" si="61"/>
        <v>3.54</v>
      </c>
      <c r="X167" s="169">
        <f t="shared" si="61"/>
        <v>3.54</v>
      </c>
      <c r="Y167" s="169">
        <f t="shared" si="61"/>
        <v>3.54</v>
      </c>
      <c r="Z167" s="169">
        <f t="shared" si="61"/>
        <v>3.54</v>
      </c>
      <c r="AA167" s="169">
        <f t="shared" si="61"/>
        <v>3.54</v>
      </c>
      <c r="AB167" s="169">
        <f t="shared" si="61"/>
        <v>3.54</v>
      </c>
      <c r="AC167" s="169">
        <f t="shared" si="61"/>
        <v>3.54</v>
      </c>
      <c r="AD167" s="169">
        <f t="shared" si="61"/>
        <v>3.54</v>
      </c>
      <c r="AE167" s="169">
        <f t="shared" si="61"/>
        <v>3.54</v>
      </c>
      <c r="AF167" s="169">
        <f t="shared" si="61"/>
        <v>3.54</v>
      </c>
      <c r="AG167" s="170">
        <f t="shared" si="61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v>0</v>
      </c>
      <c r="D169" s="161">
        <v>0</v>
      </c>
      <c r="E169" s="161">
        <v>0</v>
      </c>
      <c r="F169" s="161">
        <v>0</v>
      </c>
      <c r="G169" s="161">
        <f t="shared" ref="G169:R184" si="62">F169</f>
        <v>0</v>
      </c>
      <c r="H169" s="161">
        <f t="shared" si="62"/>
        <v>0</v>
      </c>
      <c r="I169" s="161">
        <f t="shared" si="62"/>
        <v>0</v>
      </c>
      <c r="J169" s="161">
        <f t="shared" si="62"/>
        <v>0</v>
      </c>
      <c r="K169" s="161">
        <f t="shared" si="62"/>
        <v>0</v>
      </c>
      <c r="L169" s="161">
        <f t="shared" si="62"/>
        <v>0</v>
      </c>
      <c r="M169" s="161">
        <f t="shared" si="62"/>
        <v>0</v>
      </c>
      <c r="N169" s="161">
        <f t="shared" si="62"/>
        <v>0</v>
      </c>
      <c r="O169" s="161">
        <f t="shared" si="62"/>
        <v>0</v>
      </c>
      <c r="P169" s="161">
        <f t="shared" si="62"/>
        <v>0</v>
      </c>
      <c r="Q169" s="161">
        <f t="shared" si="62"/>
        <v>0</v>
      </c>
      <c r="R169" s="161">
        <f t="shared" si="62"/>
        <v>0</v>
      </c>
      <c r="S169" s="161">
        <f t="shared" ref="S169:AF184" si="63">R169</f>
        <v>0</v>
      </c>
      <c r="T169" s="161">
        <f t="shared" si="63"/>
        <v>0</v>
      </c>
      <c r="U169" s="161">
        <f t="shared" si="63"/>
        <v>0</v>
      </c>
      <c r="V169" s="161">
        <f t="shared" si="63"/>
        <v>0</v>
      </c>
      <c r="W169" s="161">
        <f t="shared" si="63"/>
        <v>0</v>
      </c>
      <c r="X169" s="161">
        <f t="shared" si="63"/>
        <v>0</v>
      </c>
      <c r="Y169" s="161">
        <f t="shared" si="63"/>
        <v>0</v>
      </c>
      <c r="Z169" s="161">
        <f t="shared" si="63"/>
        <v>0</v>
      </c>
      <c r="AA169" s="161">
        <f t="shared" si="63"/>
        <v>0</v>
      </c>
      <c r="AB169" s="161">
        <f t="shared" si="63"/>
        <v>0</v>
      </c>
      <c r="AC169" s="161">
        <f t="shared" si="63"/>
        <v>0</v>
      </c>
      <c r="AD169" s="161">
        <f t="shared" si="63"/>
        <v>0</v>
      </c>
      <c r="AE169" s="161">
        <f t="shared" si="63"/>
        <v>0</v>
      </c>
      <c r="AF169" s="174">
        <f t="shared" si="63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v>0</v>
      </c>
      <c r="D170" s="163">
        <v>0</v>
      </c>
      <c r="E170" s="163">
        <v>0</v>
      </c>
      <c r="F170" s="163">
        <v>0</v>
      </c>
      <c r="G170" s="163">
        <f t="shared" si="62"/>
        <v>0</v>
      </c>
      <c r="H170" s="163">
        <f t="shared" si="62"/>
        <v>0</v>
      </c>
      <c r="I170" s="163">
        <f t="shared" si="62"/>
        <v>0</v>
      </c>
      <c r="J170" s="163">
        <f t="shared" si="62"/>
        <v>0</v>
      </c>
      <c r="K170" s="163">
        <f t="shared" si="62"/>
        <v>0</v>
      </c>
      <c r="L170" s="163">
        <f t="shared" si="62"/>
        <v>0</v>
      </c>
      <c r="M170" s="163">
        <f t="shared" si="62"/>
        <v>0</v>
      </c>
      <c r="N170" s="163">
        <f t="shared" si="62"/>
        <v>0</v>
      </c>
      <c r="O170" s="163">
        <f t="shared" si="62"/>
        <v>0</v>
      </c>
      <c r="P170" s="163">
        <f t="shared" si="62"/>
        <v>0</v>
      </c>
      <c r="Q170" s="163">
        <f t="shared" si="62"/>
        <v>0</v>
      </c>
      <c r="R170" s="163">
        <f t="shared" si="62"/>
        <v>0</v>
      </c>
      <c r="S170" s="163">
        <f t="shared" si="63"/>
        <v>0</v>
      </c>
      <c r="T170" s="163">
        <f t="shared" si="63"/>
        <v>0</v>
      </c>
      <c r="U170" s="163">
        <f t="shared" si="63"/>
        <v>0</v>
      </c>
      <c r="V170" s="163">
        <f t="shared" si="63"/>
        <v>0</v>
      </c>
      <c r="W170" s="163">
        <f t="shared" si="63"/>
        <v>0</v>
      </c>
      <c r="X170" s="163">
        <f t="shared" si="63"/>
        <v>0</v>
      </c>
      <c r="Y170" s="163">
        <f t="shared" si="63"/>
        <v>0</v>
      </c>
      <c r="Z170" s="163">
        <f t="shared" si="63"/>
        <v>0</v>
      </c>
      <c r="AA170" s="163">
        <f t="shared" si="63"/>
        <v>0</v>
      </c>
      <c r="AB170" s="163">
        <f t="shared" si="63"/>
        <v>0</v>
      </c>
      <c r="AC170" s="163">
        <f t="shared" si="63"/>
        <v>0</v>
      </c>
      <c r="AD170" s="163">
        <f t="shared" si="63"/>
        <v>0</v>
      </c>
      <c r="AE170" s="163">
        <f t="shared" si="63"/>
        <v>0</v>
      </c>
      <c r="AF170" s="176">
        <f t="shared" si="63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v>0</v>
      </c>
      <c r="D171" s="163">
        <v>0</v>
      </c>
      <c r="E171" s="163">
        <v>0</v>
      </c>
      <c r="F171" s="163">
        <v>0</v>
      </c>
      <c r="G171" s="163">
        <f t="shared" si="62"/>
        <v>0</v>
      </c>
      <c r="H171" s="163">
        <f t="shared" si="62"/>
        <v>0</v>
      </c>
      <c r="I171" s="163">
        <f t="shared" si="62"/>
        <v>0</v>
      </c>
      <c r="J171" s="163">
        <f t="shared" si="62"/>
        <v>0</v>
      </c>
      <c r="K171" s="163">
        <f t="shared" si="62"/>
        <v>0</v>
      </c>
      <c r="L171" s="163">
        <f t="shared" si="62"/>
        <v>0</v>
      </c>
      <c r="M171" s="163">
        <f t="shared" si="62"/>
        <v>0</v>
      </c>
      <c r="N171" s="163">
        <f t="shared" si="62"/>
        <v>0</v>
      </c>
      <c r="O171" s="163">
        <f t="shared" si="62"/>
        <v>0</v>
      </c>
      <c r="P171" s="163">
        <f t="shared" si="62"/>
        <v>0</v>
      </c>
      <c r="Q171" s="163">
        <f t="shared" si="62"/>
        <v>0</v>
      </c>
      <c r="R171" s="163">
        <f t="shared" si="62"/>
        <v>0</v>
      </c>
      <c r="S171" s="163">
        <f t="shared" si="63"/>
        <v>0</v>
      </c>
      <c r="T171" s="163">
        <f t="shared" si="63"/>
        <v>0</v>
      </c>
      <c r="U171" s="163">
        <f t="shared" si="63"/>
        <v>0</v>
      </c>
      <c r="V171" s="163">
        <f t="shared" si="63"/>
        <v>0</v>
      </c>
      <c r="W171" s="163">
        <f t="shared" si="63"/>
        <v>0</v>
      </c>
      <c r="X171" s="163">
        <f t="shared" si="63"/>
        <v>0</v>
      </c>
      <c r="Y171" s="163">
        <f t="shared" si="63"/>
        <v>0</v>
      </c>
      <c r="Z171" s="163">
        <f t="shared" si="63"/>
        <v>0</v>
      </c>
      <c r="AA171" s="163">
        <f t="shared" si="63"/>
        <v>0</v>
      </c>
      <c r="AB171" s="163">
        <f t="shared" si="63"/>
        <v>0</v>
      </c>
      <c r="AC171" s="163">
        <f t="shared" si="63"/>
        <v>0</v>
      </c>
      <c r="AD171" s="163">
        <f t="shared" si="63"/>
        <v>0</v>
      </c>
      <c r="AE171" s="163">
        <f t="shared" si="63"/>
        <v>0</v>
      </c>
      <c r="AF171" s="176">
        <f t="shared" si="63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v>0</v>
      </c>
      <c r="D172" s="163">
        <v>0</v>
      </c>
      <c r="E172" s="163">
        <v>0</v>
      </c>
      <c r="F172" s="163">
        <v>0</v>
      </c>
      <c r="G172" s="163">
        <f t="shared" si="62"/>
        <v>0</v>
      </c>
      <c r="H172" s="163">
        <f t="shared" si="62"/>
        <v>0</v>
      </c>
      <c r="I172" s="163">
        <f t="shared" si="62"/>
        <v>0</v>
      </c>
      <c r="J172" s="163">
        <f t="shared" si="62"/>
        <v>0</v>
      </c>
      <c r="K172" s="163">
        <f t="shared" si="62"/>
        <v>0</v>
      </c>
      <c r="L172" s="163">
        <f t="shared" si="62"/>
        <v>0</v>
      </c>
      <c r="M172" s="163">
        <f t="shared" si="62"/>
        <v>0</v>
      </c>
      <c r="N172" s="163">
        <f t="shared" si="62"/>
        <v>0</v>
      </c>
      <c r="O172" s="163">
        <f t="shared" si="62"/>
        <v>0</v>
      </c>
      <c r="P172" s="163">
        <f t="shared" si="62"/>
        <v>0</v>
      </c>
      <c r="Q172" s="163">
        <f t="shared" si="62"/>
        <v>0</v>
      </c>
      <c r="R172" s="163">
        <f t="shared" si="62"/>
        <v>0</v>
      </c>
      <c r="S172" s="163">
        <f t="shared" si="63"/>
        <v>0</v>
      </c>
      <c r="T172" s="163">
        <f t="shared" si="63"/>
        <v>0</v>
      </c>
      <c r="U172" s="163">
        <f t="shared" si="63"/>
        <v>0</v>
      </c>
      <c r="V172" s="163">
        <f t="shared" si="63"/>
        <v>0</v>
      </c>
      <c r="W172" s="163">
        <f t="shared" si="63"/>
        <v>0</v>
      </c>
      <c r="X172" s="163">
        <f t="shared" si="63"/>
        <v>0</v>
      </c>
      <c r="Y172" s="163">
        <f t="shared" si="63"/>
        <v>0</v>
      </c>
      <c r="Z172" s="163">
        <f t="shared" si="63"/>
        <v>0</v>
      </c>
      <c r="AA172" s="163">
        <f t="shared" si="63"/>
        <v>0</v>
      </c>
      <c r="AB172" s="163">
        <f t="shared" si="63"/>
        <v>0</v>
      </c>
      <c r="AC172" s="163">
        <f t="shared" si="63"/>
        <v>0</v>
      </c>
      <c r="AD172" s="163">
        <f t="shared" si="63"/>
        <v>0</v>
      </c>
      <c r="AE172" s="163">
        <f t="shared" si="63"/>
        <v>0</v>
      </c>
      <c r="AF172" s="176">
        <f t="shared" si="63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v>0</v>
      </c>
      <c r="D173" s="163">
        <v>0</v>
      </c>
      <c r="E173" s="163">
        <v>0</v>
      </c>
      <c r="F173" s="163">
        <v>0</v>
      </c>
      <c r="G173" s="163">
        <f t="shared" si="62"/>
        <v>0</v>
      </c>
      <c r="H173" s="163">
        <f t="shared" si="62"/>
        <v>0</v>
      </c>
      <c r="I173" s="163">
        <f t="shared" si="62"/>
        <v>0</v>
      </c>
      <c r="J173" s="163">
        <f t="shared" si="62"/>
        <v>0</v>
      </c>
      <c r="K173" s="163">
        <f t="shared" si="62"/>
        <v>0</v>
      </c>
      <c r="L173" s="163">
        <f t="shared" si="62"/>
        <v>0</v>
      </c>
      <c r="M173" s="163">
        <f t="shared" si="62"/>
        <v>0</v>
      </c>
      <c r="N173" s="163">
        <f t="shared" si="62"/>
        <v>0</v>
      </c>
      <c r="O173" s="163">
        <f t="shared" si="62"/>
        <v>0</v>
      </c>
      <c r="P173" s="163">
        <f t="shared" si="62"/>
        <v>0</v>
      </c>
      <c r="Q173" s="163">
        <f t="shared" si="62"/>
        <v>0</v>
      </c>
      <c r="R173" s="163">
        <f t="shared" si="62"/>
        <v>0</v>
      </c>
      <c r="S173" s="163">
        <f t="shared" si="63"/>
        <v>0</v>
      </c>
      <c r="T173" s="163">
        <f t="shared" si="63"/>
        <v>0</v>
      </c>
      <c r="U173" s="163">
        <f t="shared" si="63"/>
        <v>0</v>
      </c>
      <c r="V173" s="163">
        <f t="shared" si="63"/>
        <v>0</v>
      </c>
      <c r="W173" s="163">
        <f t="shared" si="63"/>
        <v>0</v>
      </c>
      <c r="X173" s="163">
        <f t="shared" si="63"/>
        <v>0</v>
      </c>
      <c r="Y173" s="163">
        <f t="shared" si="63"/>
        <v>0</v>
      </c>
      <c r="Z173" s="163">
        <f t="shared" si="63"/>
        <v>0</v>
      </c>
      <c r="AA173" s="163">
        <f t="shared" si="63"/>
        <v>0</v>
      </c>
      <c r="AB173" s="163">
        <f t="shared" si="63"/>
        <v>0</v>
      </c>
      <c r="AC173" s="163">
        <f t="shared" si="63"/>
        <v>0</v>
      </c>
      <c r="AD173" s="163">
        <f t="shared" si="63"/>
        <v>0</v>
      </c>
      <c r="AE173" s="163">
        <f t="shared" si="63"/>
        <v>0</v>
      </c>
      <c r="AF173" s="176">
        <f t="shared" si="63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v>0</v>
      </c>
      <c r="D174" s="163">
        <v>0</v>
      </c>
      <c r="E174" s="163">
        <v>0</v>
      </c>
      <c r="F174" s="163">
        <v>0</v>
      </c>
      <c r="G174" s="163">
        <f t="shared" si="62"/>
        <v>0</v>
      </c>
      <c r="H174" s="163">
        <f t="shared" si="62"/>
        <v>0</v>
      </c>
      <c r="I174" s="163">
        <f t="shared" si="62"/>
        <v>0</v>
      </c>
      <c r="J174" s="163">
        <f t="shared" si="62"/>
        <v>0</v>
      </c>
      <c r="K174" s="163">
        <f t="shared" si="62"/>
        <v>0</v>
      </c>
      <c r="L174" s="163">
        <f t="shared" si="62"/>
        <v>0</v>
      </c>
      <c r="M174" s="163">
        <f t="shared" si="62"/>
        <v>0</v>
      </c>
      <c r="N174" s="163">
        <f t="shared" si="62"/>
        <v>0</v>
      </c>
      <c r="O174" s="163">
        <f t="shared" si="62"/>
        <v>0</v>
      </c>
      <c r="P174" s="163">
        <f t="shared" si="62"/>
        <v>0</v>
      </c>
      <c r="Q174" s="163">
        <f t="shared" si="62"/>
        <v>0</v>
      </c>
      <c r="R174" s="163">
        <f t="shared" si="62"/>
        <v>0</v>
      </c>
      <c r="S174" s="163">
        <f t="shared" si="63"/>
        <v>0</v>
      </c>
      <c r="T174" s="163">
        <f t="shared" si="63"/>
        <v>0</v>
      </c>
      <c r="U174" s="163">
        <f t="shared" si="63"/>
        <v>0</v>
      </c>
      <c r="V174" s="163">
        <f t="shared" si="63"/>
        <v>0</v>
      </c>
      <c r="W174" s="163">
        <f t="shared" si="63"/>
        <v>0</v>
      </c>
      <c r="X174" s="163">
        <f t="shared" si="63"/>
        <v>0</v>
      </c>
      <c r="Y174" s="163">
        <f t="shared" si="63"/>
        <v>0</v>
      </c>
      <c r="Z174" s="163">
        <f t="shared" si="63"/>
        <v>0</v>
      </c>
      <c r="AA174" s="163">
        <f t="shared" si="63"/>
        <v>0</v>
      </c>
      <c r="AB174" s="163">
        <f t="shared" si="63"/>
        <v>0</v>
      </c>
      <c r="AC174" s="163">
        <f t="shared" si="63"/>
        <v>0</v>
      </c>
      <c r="AD174" s="163">
        <f t="shared" si="63"/>
        <v>0</v>
      </c>
      <c r="AE174" s="163">
        <f t="shared" si="63"/>
        <v>0</v>
      </c>
      <c r="AF174" s="176">
        <f t="shared" si="63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v>0</v>
      </c>
      <c r="D175" s="163">
        <v>0</v>
      </c>
      <c r="E175" s="163">
        <v>0</v>
      </c>
      <c r="F175" s="163">
        <v>0</v>
      </c>
      <c r="G175" s="163">
        <f t="shared" si="62"/>
        <v>0</v>
      </c>
      <c r="H175" s="163">
        <f t="shared" si="62"/>
        <v>0</v>
      </c>
      <c r="I175" s="163">
        <f t="shared" si="62"/>
        <v>0</v>
      </c>
      <c r="J175" s="163">
        <f t="shared" si="62"/>
        <v>0</v>
      </c>
      <c r="K175" s="163">
        <f t="shared" si="62"/>
        <v>0</v>
      </c>
      <c r="L175" s="163">
        <f t="shared" si="62"/>
        <v>0</v>
      </c>
      <c r="M175" s="163">
        <f t="shared" si="62"/>
        <v>0</v>
      </c>
      <c r="N175" s="163">
        <f t="shared" si="62"/>
        <v>0</v>
      </c>
      <c r="O175" s="163">
        <f t="shared" si="62"/>
        <v>0</v>
      </c>
      <c r="P175" s="163">
        <f t="shared" si="62"/>
        <v>0</v>
      </c>
      <c r="Q175" s="163">
        <f t="shared" si="62"/>
        <v>0</v>
      </c>
      <c r="R175" s="163">
        <f t="shared" si="62"/>
        <v>0</v>
      </c>
      <c r="S175" s="163">
        <f t="shared" si="63"/>
        <v>0</v>
      </c>
      <c r="T175" s="163">
        <f t="shared" si="63"/>
        <v>0</v>
      </c>
      <c r="U175" s="163">
        <f t="shared" si="63"/>
        <v>0</v>
      </c>
      <c r="V175" s="163">
        <f t="shared" si="63"/>
        <v>0</v>
      </c>
      <c r="W175" s="163">
        <f t="shared" si="63"/>
        <v>0</v>
      </c>
      <c r="X175" s="163">
        <f t="shared" si="63"/>
        <v>0</v>
      </c>
      <c r="Y175" s="163">
        <f t="shared" si="63"/>
        <v>0</v>
      </c>
      <c r="Z175" s="163">
        <f t="shared" si="63"/>
        <v>0</v>
      </c>
      <c r="AA175" s="163">
        <f t="shared" si="63"/>
        <v>0</v>
      </c>
      <c r="AB175" s="163">
        <f t="shared" si="63"/>
        <v>0</v>
      </c>
      <c r="AC175" s="163">
        <f t="shared" si="63"/>
        <v>0</v>
      </c>
      <c r="AD175" s="163">
        <f t="shared" si="63"/>
        <v>0</v>
      </c>
      <c r="AE175" s="163">
        <f t="shared" si="63"/>
        <v>0</v>
      </c>
      <c r="AF175" s="176">
        <f t="shared" si="63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v>0</v>
      </c>
      <c r="D176" s="163">
        <v>0</v>
      </c>
      <c r="E176" s="163">
        <v>0</v>
      </c>
      <c r="F176" s="163">
        <v>0</v>
      </c>
      <c r="G176" s="163">
        <f t="shared" si="62"/>
        <v>0</v>
      </c>
      <c r="H176" s="163">
        <f t="shared" si="62"/>
        <v>0</v>
      </c>
      <c r="I176" s="163">
        <f t="shared" si="62"/>
        <v>0</v>
      </c>
      <c r="J176" s="163">
        <f t="shared" si="62"/>
        <v>0</v>
      </c>
      <c r="K176" s="163">
        <f t="shared" si="62"/>
        <v>0</v>
      </c>
      <c r="L176" s="163">
        <f t="shared" si="62"/>
        <v>0</v>
      </c>
      <c r="M176" s="163">
        <f t="shared" si="62"/>
        <v>0</v>
      </c>
      <c r="N176" s="163">
        <f t="shared" si="62"/>
        <v>0</v>
      </c>
      <c r="O176" s="163">
        <f t="shared" si="62"/>
        <v>0</v>
      </c>
      <c r="P176" s="163">
        <f t="shared" si="62"/>
        <v>0</v>
      </c>
      <c r="Q176" s="163">
        <f t="shared" si="62"/>
        <v>0</v>
      </c>
      <c r="R176" s="163">
        <f t="shared" si="62"/>
        <v>0</v>
      </c>
      <c r="S176" s="163">
        <f t="shared" si="63"/>
        <v>0</v>
      </c>
      <c r="T176" s="163">
        <f t="shared" si="63"/>
        <v>0</v>
      </c>
      <c r="U176" s="163">
        <f t="shared" si="63"/>
        <v>0</v>
      </c>
      <c r="V176" s="163">
        <f t="shared" si="63"/>
        <v>0</v>
      </c>
      <c r="W176" s="163">
        <f t="shared" si="63"/>
        <v>0</v>
      </c>
      <c r="X176" s="163">
        <f t="shared" si="63"/>
        <v>0</v>
      </c>
      <c r="Y176" s="163">
        <f t="shared" si="63"/>
        <v>0</v>
      </c>
      <c r="Z176" s="163">
        <f t="shared" si="63"/>
        <v>0</v>
      </c>
      <c r="AA176" s="163">
        <f t="shared" si="63"/>
        <v>0</v>
      </c>
      <c r="AB176" s="163">
        <f t="shared" si="63"/>
        <v>0</v>
      </c>
      <c r="AC176" s="163">
        <f t="shared" si="63"/>
        <v>0</v>
      </c>
      <c r="AD176" s="163">
        <f t="shared" si="63"/>
        <v>0</v>
      </c>
      <c r="AE176" s="163">
        <f t="shared" si="63"/>
        <v>0</v>
      </c>
      <c r="AF176" s="176">
        <f t="shared" si="63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v>0</v>
      </c>
      <c r="D177" s="163">
        <v>0</v>
      </c>
      <c r="E177" s="163">
        <v>0</v>
      </c>
      <c r="F177" s="163">
        <v>0</v>
      </c>
      <c r="G177" s="163">
        <f t="shared" si="62"/>
        <v>0</v>
      </c>
      <c r="H177" s="163">
        <f t="shared" si="62"/>
        <v>0</v>
      </c>
      <c r="I177" s="163">
        <f t="shared" si="62"/>
        <v>0</v>
      </c>
      <c r="J177" s="163">
        <f t="shared" si="62"/>
        <v>0</v>
      </c>
      <c r="K177" s="163">
        <f t="shared" si="62"/>
        <v>0</v>
      </c>
      <c r="L177" s="163">
        <f t="shared" si="62"/>
        <v>0</v>
      </c>
      <c r="M177" s="163">
        <f t="shared" si="62"/>
        <v>0</v>
      </c>
      <c r="N177" s="163">
        <f t="shared" si="62"/>
        <v>0</v>
      </c>
      <c r="O177" s="163">
        <f t="shared" si="62"/>
        <v>0</v>
      </c>
      <c r="P177" s="163">
        <f t="shared" si="62"/>
        <v>0</v>
      </c>
      <c r="Q177" s="163">
        <f t="shared" si="62"/>
        <v>0</v>
      </c>
      <c r="R177" s="163">
        <f t="shared" si="62"/>
        <v>0</v>
      </c>
      <c r="S177" s="163">
        <f t="shared" si="63"/>
        <v>0</v>
      </c>
      <c r="T177" s="163">
        <f t="shared" si="63"/>
        <v>0</v>
      </c>
      <c r="U177" s="163">
        <f t="shared" si="63"/>
        <v>0</v>
      </c>
      <c r="V177" s="163">
        <f t="shared" si="63"/>
        <v>0</v>
      </c>
      <c r="W177" s="163">
        <f t="shared" si="63"/>
        <v>0</v>
      </c>
      <c r="X177" s="163">
        <f t="shared" si="63"/>
        <v>0</v>
      </c>
      <c r="Y177" s="163">
        <f t="shared" si="63"/>
        <v>0</v>
      </c>
      <c r="Z177" s="163">
        <f t="shared" si="63"/>
        <v>0</v>
      </c>
      <c r="AA177" s="163">
        <f t="shared" si="63"/>
        <v>0</v>
      </c>
      <c r="AB177" s="163">
        <f t="shared" si="63"/>
        <v>0</v>
      </c>
      <c r="AC177" s="163">
        <f t="shared" si="63"/>
        <v>0</v>
      </c>
      <c r="AD177" s="163">
        <f t="shared" si="63"/>
        <v>0</v>
      </c>
      <c r="AE177" s="163">
        <f t="shared" si="63"/>
        <v>0</v>
      </c>
      <c r="AF177" s="176">
        <f t="shared" si="63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v>0</v>
      </c>
      <c r="D178" s="163">
        <v>0</v>
      </c>
      <c r="E178" s="163">
        <v>0</v>
      </c>
      <c r="F178" s="163">
        <v>0</v>
      </c>
      <c r="G178" s="163">
        <f t="shared" si="62"/>
        <v>0</v>
      </c>
      <c r="H178" s="163">
        <f t="shared" si="62"/>
        <v>0</v>
      </c>
      <c r="I178" s="163">
        <f t="shared" si="62"/>
        <v>0</v>
      </c>
      <c r="J178" s="163">
        <f t="shared" si="62"/>
        <v>0</v>
      </c>
      <c r="K178" s="163">
        <f t="shared" si="62"/>
        <v>0</v>
      </c>
      <c r="L178" s="163">
        <f t="shared" si="62"/>
        <v>0</v>
      </c>
      <c r="M178" s="163">
        <f t="shared" si="62"/>
        <v>0</v>
      </c>
      <c r="N178" s="163">
        <f t="shared" si="62"/>
        <v>0</v>
      </c>
      <c r="O178" s="163">
        <f t="shared" si="62"/>
        <v>0</v>
      </c>
      <c r="P178" s="163">
        <f t="shared" si="62"/>
        <v>0</v>
      </c>
      <c r="Q178" s="163">
        <f t="shared" si="62"/>
        <v>0</v>
      </c>
      <c r="R178" s="163">
        <f t="shared" si="62"/>
        <v>0</v>
      </c>
      <c r="S178" s="163">
        <f t="shared" si="63"/>
        <v>0</v>
      </c>
      <c r="T178" s="163">
        <f t="shared" si="63"/>
        <v>0</v>
      </c>
      <c r="U178" s="163">
        <f t="shared" si="63"/>
        <v>0</v>
      </c>
      <c r="V178" s="163">
        <f t="shared" si="63"/>
        <v>0</v>
      </c>
      <c r="W178" s="163">
        <f t="shared" si="63"/>
        <v>0</v>
      </c>
      <c r="X178" s="163">
        <f t="shared" si="63"/>
        <v>0</v>
      </c>
      <c r="Y178" s="163">
        <f t="shared" si="63"/>
        <v>0</v>
      </c>
      <c r="Z178" s="163">
        <f t="shared" si="63"/>
        <v>0</v>
      </c>
      <c r="AA178" s="163">
        <f t="shared" si="63"/>
        <v>0</v>
      </c>
      <c r="AB178" s="163">
        <f t="shared" si="63"/>
        <v>0</v>
      </c>
      <c r="AC178" s="163">
        <f t="shared" si="63"/>
        <v>0</v>
      </c>
      <c r="AD178" s="163">
        <f t="shared" si="63"/>
        <v>0</v>
      </c>
      <c r="AE178" s="163">
        <f t="shared" si="63"/>
        <v>0</v>
      </c>
      <c r="AF178" s="176">
        <f t="shared" si="63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v>0</v>
      </c>
      <c r="D179" s="163">
        <v>0</v>
      </c>
      <c r="E179" s="163">
        <v>0</v>
      </c>
      <c r="F179" s="163">
        <v>0</v>
      </c>
      <c r="G179" s="163">
        <f t="shared" si="62"/>
        <v>0</v>
      </c>
      <c r="H179" s="163">
        <f t="shared" si="62"/>
        <v>0</v>
      </c>
      <c r="I179" s="163">
        <f t="shared" si="62"/>
        <v>0</v>
      </c>
      <c r="J179" s="163">
        <f t="shared" si="62"/>
        <v>0</v>
      </c>
      <c r="K179" s="163">
        <f t="shared" si="62"/>
        <v>0</v>
      </c>
      <c r="L179" s="163">
        <f t="shared" si="62"/>
        <v>0</v>
      </c>
      <c r="M179" s="163">
        <f t="shared" si="62"/>
        <v>0</v>
      </c>
      <c r="N179" s="163">
        <f t="shared" si="62"/>
        <v>0</v>
      </c>
      <c r="O179" s="163">
        <f t="shared" si="62"/>
        <v>0</v>
      </c>
      <c r="P179" s="163">
        <f t="shared" si="62"/>
        <v>0</v>
      </c>
      <c r="Q179" s="163">
        <f t="shared" si="62"/>
        <v>0</v>
      </c>
      <c r="R179" s="163">
        <f t="shared" si="62"/>
        <v>0</v>
      </c>
      <c r="S179" s="163">
        <f t="shared" si="63"/>
        <v>0</v>
      </c>
      <c r="T179" s="163">
        <f t="shared" si="63"/>
        <v>0</v>
      </c>
      <c r="U179" s="163">
        <f t="shared" si="63"/>
        <v>0</v>
      </c>
      <c r="V179" s="163">
        <f t="shared" si="63"/>
        <v>0</v>
      </c>
      <c r="W179" s="163">
        <f t="shared" si="63"/>
        <v>0</v>
      </c>
      <c r="X179" s="163">
        <f t="shared" si="63"/>
        <v>0</v>
      </c>
      <c r="Y179" s="163">
        <f t="shared" si="63"/>
        <v>0</v>
      </c>
      <c r="Z179" s="163">
        <f t="shared" si="63"/>
        <v>0</v>
      </c>
      <c r="AA179" s="163">
        <f t="shared" si="63"/>
        <v>0</v>
      </c>
      <c r="AB179" s="163">
        <f t="shared" si="63"/>
        <v>0</v>
      </c>
      <c r="AC179" s="163">
        <f t="shared" si="63"/>
        <v>0</v>
      </c>
      <c r="AD179" s="163">
        <f t="shared" si="63"/>
        <v>0</v>
      </c>
      <c r="AE179" s="163">
        <f t="shared" si="63"/>
        <v>0</v>
      </c>
      <c r="AF179" s="176">
        <f t="shared" si="63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v>0</v>
      </c>
      <c r="D180" s="163">
        <v>0</v>
      </c>
      <c r="E180" s="163">
        <v>0</v>
      </c>
      <c r="F180" s="163">
        <v>0</v>
      </c>
      <c r="G180" s="163">
        <f t="shared" si="62"/>
        <v>0</v>
      </c>
      <c r="H180" s="163">
        <f t="shared" si="62"/>
        <v>0</v>
      </c>
      <c r="I180" s="163">
        <f t="shared" si="62"/>
        <v>0</v>
      </c>
      <c r="J180" s="163">
        <f t="shared" si="62"/>
        <v>0</v>
      </c>
      <c r="K180" s="163">
        <f t="shared" si="62"/>
        <v>0</v>
      </c>
      <c r="L180" s="163">
        <f t="shared" si="62"/>
        <v>0</v>
      </c>
      <c r="M180" s="163">
        <f t="shared" si="62"/>
        <v>0</v>
      </c>
      <c r="N180" s="163">
        <f t="shared" si="62"/>
        <v>0</v>
      </c>
      <c r="O180" s="163">
        <f t="shared" si="62"/>
        <v>0</v>
      </c>
      <c r="P180" s="163">
        <f t="shared" si="62"/>
        <v>0</v>
      </c>
      <c r="Q180" s="163">
        <f t="shared" si="62"/>
        <v>0</v>
      </c>
      <c r="R180" s="163">
        <f t="shared" si="62"/>
        <v>0</v>
      </c>
      <c r="S180" s="163">
        <f t="shared" si="63"/>
        <v>0</v>
      </c>
      <c r="T180" s="163">
        <f t="shared" si="63"/>
        <v>0</v>
      </c>
      <c r="U180" s="163">
        <f t="shared" si="63"/>
        <v>0</v>
      </c>
      <c r="V180" s="163">
        <f t="shared" si="63"/>
        <v>0</v>
      </c>
      <c r="W180" s="163">
        <f t="shared" si="63"/>
        <v>0</v>
      </c>
      <c r="X180" s="163">
        <f t="shared" si="63"/>
        <v>0</v>
      </c>
      <c r="Y180" s="163">
        <f t="shared" si="63"/>
        <v>0</v>
      </c>
      <c r="Z180" s="163">
        <f t="shared" si="63"/>
        <v>0</v>
      </c>
      <c r="AA180" s="163">
        <f t="shared" si="63"/>
        <v>0</v>
      </c>
      <c r="AB180" s="163">
        <f t="shared" si="63"/>
        <v>0</v>
      </c>
      <c r="AC180" s="163">
        <f t="shared" si="63"/>
        <v>0</v>
      </c>
      <c r="AD180" s="163">
        <f t="shared" si="63"/>
        <v>0</v>
      </c>
      <c r="AE180" s="163">
        <f t="shared" si="63"/>
        <v>0</v>
      </c>
      <c r="AF180" s="176">
        <f t="shared" si="63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v>0</v>
      </c>
      <c r="D181" s="163">
        <v>0</v>
      </c>
      <c r="E181" s="163">
        <v>0</v>
      </c>
      <c r="F181" s="163">
        <v>0</v>
      </c>
      <c r="G181" s="163">
        <f t="shared" si="62"/>
        <v>0</v>
      </c>
      <c r="H181" s="163">
        <f t="shared" si="62"/>
        <v>0</v>
      </c>
      <c r="I181" s="163">
        <f t="shared" si="62"/>
        <v>0</v>
      </c>
      <c r="J181" s="163">
        <f t="shared" si="62"/>
        <v>0</v>
      </c>
      <c r="K181" s="163">
        <f t="shared" si="62"/>
        <v>0</v>
      </c>
      <c r="L181" s="163">
        <f t="shared" si="62"/>
        <v>0</v>
      </c>
      <c r="M181" s="163">
        <f t="shared" si="62"/>
        <v>0</v>
      </c>
      <c r="N181" s="163">
        <f t="shared" si="62"/>
        <v>0</v>
      </c>
      <c r="O181" s="163">
        <f t="shared" si="62"/>
        <v>0</v>
      </c>
      <c r="P181" s="163">
        <f t="shared" si="62"/>
        <v>0</v>
      </c>
      <c r="Q181" s="163">
        <f t="shared" si="62"/>
        <v>0</v>
      </c>
      <c r="R181" s="163">
        <f t="shared" si="62"/>
        <v>0</v>
      </c>
      <c r="S181" s="163">
        <f t="shared" si="63"/>
        <v>0</v>
      </c>
      <c r="T181" s="163">
        <f t="shared" si="63"/>
        <v>0</v>
      </c>
      <c r="U181" s="163">
        <f t="shared" si="63"/>
        <v>0</v>
      </c>
      <c r="V181" s="163">
        <f t="shared" si="63"/>
        <v>0</v>
      </c>
      <c r="W181" s="163">
        <f t="shared" si="63"/>
        <v>0</v>
      </c>
      <c r="X181" s="163">
        <f t="shared" si="63"/>
        <v>0</v>
      </c>
      <c r="Y181" s="163">
        <f t="shared" si="63"/>
        <v>0</v>
      </c>
      <c r="Z181" s="163">
        <f t="shared" si="63"/>
        <v>0</v>
      </c>
      <c r="AA181" s="163">
        <f t="shared" si="63"/>
        <v>0</v>
      </c>
      <c r="AB181" s="163">
        <f t="shared" si="63"/>
        <v>0</v>
      </c>
      <c r="AC181" s="163">
        <f t="shared" si="63"/>
        <v>0</v>
      </c>
      <c r="AD181" s="163">
        <f t="shared" si="63"/>
        <v>0</v>
      </c>
      <c r="AE181" s="163">
        <f t="shared" si="63"/>
        <v>0</v>
      </c>
      <c r="AF181" s="176">
        <f t="shared" si="63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v>0</v>
      </c>
      <c r="D182" s="163">
        <v>0</v>
      </c>
      <c r="E182" s="163">
        <v>0</v>
      </c>
      <c r="F182" s="163">
        <v>0</v>
      </c>
      <c r="G182" s="163">
        <f t="shared" si="62"/>
        <v>0</v>
      </c>
      <c r="H182" s="163">
        <f t="shared" si="62"/>
        <v>0</v>
      </c>
      <c r="I182" s="163">
        <f t="shared" si="62"/>
        <v>0</v>
      </c>
      <c r="J182" s="163">
        <f t="shared" si="62"/>
        <v>0</v>
      </c>
      <c r="K182" s="163">
        <f t="shared" si="62"/>
        <v>0</v>
      </c>
      <c r="L182" s="163">
        <f t="shared" si="62"/>
        <v>0</v>
      </c>
      <c r="M182" s="163">
        <f t="shared" si="62"/>
        <v>0</v>
      </c>
      <c r="N182" s="163">
        <f t="shared" si="62"/>
        <v>0</v>
      </c>
      <c r="O182" s="163">
        <f t="shared" si="62"/>
        <v>0</v>
      </c>
      <c r="P182" s="163">
        <f t="shared" si="62"/>
        <v>0</v>
      </c>
      <c r="Q182" s="163">
        <f t="shared" si="62"/>
        <v>0</v>
      </c>
      <c r="R182" s="163">
        <f t="shared" si="62"/>
        <v>0</v>
      </c>
      <c r="S182" s="163">
        <f t="shared" si="63"/>
        <v>0</v>
      </c>
      <c r="T182" s="163">
        <f t="shared" si="63"/>
        <v>0</v>
      </c>
      <c r="U182" s="163">
        <f t="shared" si="63"/>
        <v>0</v>
      </c>
      <c r="V182" s="163">
        <f t="shared" si="63"/>
        <v>0</v>
      </c>
      <c r="W182" s="163">
        <f t="shared" si="63"/>
        <v>0</v>
      </c>
      <c r="X182" s="163">
        <f t="shared" si="63"/>
        <v>0</v>
      </c>
      <c r="Y182" s="163">
        <f t="shared" si="63"/>
        <v>0</v>
      </c>
      <c r="Z182" s="163">
        <f t="shared" si="63"/>
        <v>0</v>
      </c>
      <c r="AA182" s="163">
        <f t="shared" si="63"/>
        <v>0</v>
      </c>
      <c r="AB182" s="163">
        <f t="shared" si="63"/>
        <v>0</v>
      </c>
      <c r="AC182" s="163">
        <f t="shared" si="63"/>
        <v>0</v>
      </c>
      <c r="AD182" s="163">
        <f t="shared" si="63"/>
        <v>0</v>
      </c>
      <c r="AE182" s="163">
        <f t="shared" si="63"/>
        <v>0</v>
      </c>
      <c r="AF182" s="176">
        <f t="shared" si="63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v>0</v>
      </c>
      <c r="D183" s="163">
        <v>0</v>
      </c>
      <c r="E183" s="163">
        <v>0</v>
      </c>
      <c r="F183" s="163">
        <v>0</v>
      </c>
      <c r="G183" s="163">
        <f t="shared" si="62"/>
        <v>0</v>
      </c>
      <c r="H183" s="163">
        <f t="shared" si="62"/>
        <v>0</v>
      </c>
      <c r="I183" s="163">
        <f t="shared" si="62"/>
        <v>0</v>
      </c>
      <c r="J183" s="163">
        <f t="shared" si="62"/>
        <v>0</v>
      </c>
      <c r="K183" s="163">
        <f t="shared" si="62"/>
        <v>0</v>
      </c>
      <c r="L183" s="163">
        <f t="shared" si="62"/>
        <v>0</v>
      </c>
      <c r="M183" s="163">
        <f t="shared" si="62"/>
        <v>0</v>
      </c>
      <c r="N183" s="163">
        <f t="shared" si="62"/>
        <v>0</v>
      </c>
      <c r="O183" s="163">
        <f t="shared" si="62"/>
        <v>0</v>
      </c>
      <c r="P183" s="163">
        <f t="shared" si="62"/>
        <v>0</v>
      </c>
      <c r="Q183" s="163">
        <f t="shared" si="62"/>
        <v>0</v>
      </c>
      <c r="R183" s="163">
        <f t="shared" si="62"/>
        <v>0</v>
      </c>
      <c r="S183" s="163">
        <f t="shared" si="63"/>
        <v>0</v>
      </c>
      <c r="T183" s="163">
        <f t="shared" si="63"/>
        <v>0</v>
      </c>
      <c r="U183" s="163">
        <f t="shared" si="63"/>
        <v>0</v>
      </c>
      <c r="V183" s="163">
        <f t="shared" si="63"/>
        <v>0</v>
      </c>
      <c r="W183" s="163">
        <f t="shared" si="63"/>
        <v>0</v>
      </c>
      <c r="X183" s="163">
        <f t="shared" si="63"/>
        <v>0</v>
      </c>
      <c r="Y183" s="163">
        <f t="shared" si="63"/>
        <v>0</v>
      </c>
      <c r="Z183" s="163">
        <f t="shared" si="63"/>
        <v>0</v>
      </c>
      <c r="AA183" s="163">
        <f t="shared" si="63"/>
        <v>0</v>
      </c>
      <c r="AB183" s="163">
        <f t="shared" si="63"/>
        <v>0</v>
      </c>
      <c r="AC183" s="163">
        <f t="shared" si="63"/>
        <v>0</v>
      </c>
      <c r="AD183" s="163">
        <f t="shared" si="63"/>
        <v>0</v>
      </c>
      <c r="AE183" s="163">
        <f t="shared" si="63"/>
        <v>0</v>
      </c>
      <c r="AF183" s="176">
        <f t="shared" si="63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v>0</v>
      </c>
      <c r="D184" s="163">
        <v>0</v>
      </c>
      <c r="E184" s="163">
        <v>0</v>
      </c>
      <c r="F184" s="163">
        <v>0</v>
      </c>
      <c r="G184" s="163">
        <f t="shared" si="62"/>
        <v>0</v>
      </c>
      <c r="H184" s="163">
        <f t="shared" si="62"/>
        <v>0</v>
      </c>
      <c r="I184" s="163">
        <f t="shared" si="62"/>
        <v>0</v>
      </c>
      <c r="J184" s="163">
        <f t="shared" si="62"/>
        <v>0</v>
      </c>
      <c r="K184" s="163">
        <f t="shared" si="62"/>
        <v>0</v>
      </c>
      <c r="L184" s="163">
        <f t="shared" si="62"/>
        <v>0</v>
      </c>
      <c r="M184" s="163">
        <f t="shared" si="62"/>
        <v>0</v>
      </c>
      <c r="N184" s="163">
        <f t="shared" si="62"/>
        <v>0</v>
      </c>
      <c r="O184" s="163">
        <f t="shared" si="62"/>
        <v>0</v>
      </c>
      <c r="P184" s="163">
        <f t="shared" si="62"/>
        <v>0</v>
      </c>
      <c r="Q184" s="163">
        <f t="shared" si="62"/>
        <v>0</v>
      </c>
      <c r="R184" s="163">
        <f t="shared" ref="R184:AF199" si="64">Q184</f>
        <v>0</v>
      </c>
      <c r="S184" s="163">
        <f t="shared" si="64"/>
        <v>0</v>
      </c>
      <c r="T184" s="163">
        <f t="shared" si="64"/>
        <v>0</v>
      </c>
      <c r="U184" s="163">
        <f t="shared" si="64"/>
        <v>0</v>
      </c>
      <c r="V184" s="163">
        <f t="shared" si="64"/>
        <v>0</v>
      </c>
      <c r="W184" s="163">
        <f t="shared" si="64"/>
        <v>0</v>
      </c>
      <c r="X184" s="163">
        <f t="shared" si="64"/>
        <v>0</v>
      </c>
      <c r="Y184" s="163">
        <f t="shared" si="64"/>
        <v>0</v>
      </c>
      <c r="Z184" s="163">
        <f t="shared" si="64"/>
        <v>0</v>
      </c>
      <c r="AA184" s="163">
        <f t="shared" si="64"/>
        <v>0</v>
      </c>
      <c r="AB184" s="163">
        <f t="shared" si="63"/>
        <v>0</v>
      </c>
      <c r="AC184" s="163">
        <f t="shared" si="63"/>
        <v>0</v>
      </c>
      <c r="AD184" s="163">
        <f t="shared" si="64"/>
        <v>0</v>
      </c>
      <c r="AE184" s="163">
        <f t="shared" si="64"/>
        <v>0</v>
      </c>
      <c r="AF184" s="176">
        <f t="shared" si="64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v>0</v>
      </c>
      <c r="D185" s="163">
        <v>0</v>
      </c>
      <c r="E185" s="163">
        <v>0</v>
      </c>
      <c r="F185" s="163">
        <v>0</v>
      </c>
      <c r="G185" s="163">
        <f t="shared" ref="G185:R200" si="65">F185</f>
        <v>0</v>
      </c>
      <c r="H185" s="163">
        <f t="shared" si="65"/>
        <v>0</v>
      </c>
      <c r="I185" s="163">
        <f t="shared" si="65"/>
        <v>0</v>
      </c>
      <c r="J185" s="163">
        <f t="shared" si="65"/>
        <v>0</v>
      </c>
      <c r="K185" s="163">
        <f t="shared" si="65"/>
        <v>0</v>
      </c>
      <c r="L185" s="163">
        <f t="shared" si="65"/>
        <v>0</v>
      </c>
      <c r="M185" s="163">
        <f t="shared" si="65"/>
        <v>0</v>
      </c>
      <c r="N185" s="163">
        <f t="shared" si="65"/>
        <v>0</v>
      </c>
      <c r="O185" s="163">
        <f t="shared" si="65"/>
        <v>0</v>
      </c>
      <c r="P185" s="163">
        <f t="shared" si="65"/>
        <v>0</v>
      </c>
      <c r="Q185" s="163">
        <f t="shared" si="65"/>
        <v>0</v>
      </c>
      <c r="R185" s="163">
        <f t="shared" si="65"/>
        <v>0</v>
      </c>
      <c r="S185" s="163">
        <f t="shared" si="64"/>
        <v>0</v>
      </c>
      <c r="T185" s="163">
        <f t="shared" si="64"/>
        <v>0</v>
      </c>
      <c r="U185" s="163">
        <f t="shared" si="64"/>
        <v>0</v>
      </c>
      <c r="V185" s="163">
        <f t="shared" si="64"/>
        <v>0</v>
      </c>
      <c r="W185" s="163">
        <f t="shared" si="64"/>
        <v>0</v>
      </c>
      <c r="X185" s="163">
        <f t="shared" si="64"/>
        <v>0</v>
      </c>
      <c r="Y185" s="163">
        <f t="shared" si="64"/>
        <v>0</v>
      </c>
      <c r="Z185" s="163">
        <f t="shared" si="64"/>
        <v>0</v>
      </c>
      <c r="AA185" s="163">
        <f t="shared" si="64"/>
        <v>0</v>
      </c>
      <c r="AB185" s="163">
        <f t="shared" si="64"/>
        <v>0</v>
      </c>
      <c r="AC185" s="163">
        <f t="shared" si="64"/>
        <v>0</v>
      </c>
      <c r="AD185" s="163">
        <f t="shared" si="64"/>
        <v>0</v>
      </c>
      <c r="AE185" s="163">
        <f t="shared" si="64"/>
        <v>0</v>
      </c>
      <c r="AF185" s="176">
        <f t="shared" si="64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v>0</v>
      </c>
      <c r="D186" s="163">
        <v>0</v>
      </c>
      <c r="E186" s="163">
        <v>0</v>
      </c>
      <c r="F186" s="163">
        <v>0</v>
      </c>
      <c r="G186" s="163">
        <f t="shared" si="65"/>
        <v>0</v>
      </c>
      <c r="H186" s="163">
        <f t="shared" si="65"/>
        <v>0</v>
      </c>
      <c r="I186" s="163">
        <f t="shared" si="65"/>
        <v>0</v>
      </c>
      <c r="J186" s="163">
        <f t="shared" si="65"/>
        <v>0</v>
      </c>
      <c r="K186" s="163">
        <f t="shared" si="65"/>
        <v>0</v>
      </c>
      <c r="L186" s="163">
        <f t="shared" si="65"/>
        <v>0</v>
      </c>
      <c r="M186" s="163">
        <f t="shared" si="65"/>
        <v>0</v>
      </c>
      <c r="N186" s="163">
        <f t="shared" si="65"/>
        <v>0</v>
      </c>
      <c r="O186" s="163">
        <f t="shared" si="65"/>
        <v>0</v>
      </c>
      <c r="P186" s="163">
        <f t="shared" si="65"/>
        <v>0</v>
      </c>
      <c r="Q186" s="163">
        <f t="shared" si="65"/>
        <v>0</v>
      </c>
      <c r="R186" s="163">
        <f t="shared" si="65"/>
        <v>0</v>
      </c>
      <c r="S186" s="163">
        <f t="shared" si="64"/>
        <v>0</v>
      </c>
      <c r="T186" s="163">
        <f t="shared" si="64"/>
        <v>0</v>
      </c>
      <c r="U186" s="163">
        <f t="shared" si="64"/>
        <v>0</v>
      </c>
      <c r="V186" s="163">
        <f t="shared" si="64"/>
        <v>0</v>
      </c>
      <c r="W186" s="163">
        <f t="shared" si="64"/>
        <v>0</v>
      </c>
      <c r="X186" s="163">
        <f t="shared" si="64"/>
        <v>0</v>
      </c>
      <c r="Y186" s="163">
        <f t="shared" si="64"/>
        <v>0</v>
      </c>
      <c r="Z186" s="163">
        <f t="shared" si="64"/>
        <v>0</v>
      </c>
      <c r="AA186" s="163">
        <f t="shared" si="64"/>
        <v>0</v>
      </c>
      <c r="AB186" s="163">
        <f t="shared" si="64"/>
        <v>0</v>
      </c>
      <c r="AC186" s="163">
        <f t="shared" si="64"/>
        <v>0</v>
      </c>
      <c r="AD186" s="163">
        <f t="shared" si="64"/>
        <v>0</v>
      </c>
      <c r="AE186" s="163">
        <f t="shared" si="64"/>
        <v>0</v>
      </c>
      <c r="AF186" s="176">
        <f t="shared" si="64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v>0</v>
      </c>
      <c r="D187" s="163">
        <v>0</v>
      </c>
      <c r="E187" s="163">
        <v>0</v>
      </c>
      <c r="F187" s="163">
        <v>0</v>
      </c>
      <c r="G187" s="163">
        <f t="shared" si="65"/>
        <v>0</v>
      </c>
      <c r="H187" s="163">
        <f t="shared" si="65"/>
        <v>0</v>
      </c>
      <c r="I187" s="163">
        <f t="shared" si="65"/>
        <v>0</v>
      </c>
      <c r="J187" s="163">
        <f t="shared" si="65"/>
        <v>0</v>
      </c>
      <c r="K187" s="163">
        <f t="shared" si="65"/>
        <v>0</v>
      </c>
      <c r="L187" s="163">
        <f t="shared" si="65"/>
        <v>0</v>
      </c>
      <c r="M187" s="163">
        <f t="shared" si="65"/>
        <v>0</v>
      </c>
      <c r="N187" s="163">
        <f t="shared" si="65"/>
        <v>0</v>
      </c>
      <c r="O187" s="163">
        <f t="shared" si="65"/>
        <v>0</v>
      </c>
      <c r="P187" s="163">
        <f t="shared" si="65"/>
        <v>0</v>
      </c>
      <c r="Q187" s="163">
        <f t="shared" si="65"/>
        <v>0</v>
      </c>
      <c r="R187" s="163">
        <f t="shared" si="65"/>
        <v>0</v>
      </c>
      <c r="S187" s="163">
        <f t="shared" si="64"/>
        <v>0</v>
      </c>
      <c r="T187" s="163">
        <f t="shared" si="64"/>
        <v>0</v>
      </c>
      <c r="U187" s="163">
        <f t="shared" si="64"/>
        <v>0</v>
      </c>
      <c r="V187" s="163">
        <f t="shared" si="64"/>
        <v>0</v>
      </c>
      <c r="W187" s="163">
        <f t="shared" si="64"/>
        <v>0</v>
      </c>
      <c r="X187" s="163">
        <f t="shared" si="64"/>
        <v>0</v>
      </c>
      <c r="Y187" s="163">
        <f t="shared" si="64"/>
        <v>0</v>
      </c>
      <c r="Z187" s="163">
        <f t="shared" si="64"/>
        <v>0</v>
      </c>
      <c r="AA187" s="163">
        <f t="shared" si="64"/>
        <v>0</v>
      </c>
      <c r="AB187" s="163">
        <f t="shared" si="64"/>
        <v>0</v>
      </c>
      <c r="AC187" s="163">
        <f t="shared" si="64"/>
        <v>0</v>
      </c>
      <c r="AD187" s="163">
        <f t="shared" si="64"/>
        <v>0</v>
      </c>
      <c r="AE187" s="163">
        <f t="shared" si="64"/>
        <v>0</v>
      </c>
      <c r="AF187" s="176">
        <f t="shared" si="64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v>0</v>
      </c>
      <c r="D188" s="163">
        <v>0</v>
      </c>
      <c r="E188" s="163">
        <v>0</v>
      </c>
      <c r="F188" s="163">
        <v>0</v>
      </c>
      <c r="G188" s="163">
        <f t="shared" si="65"/>
        <v>0</v>
      </c>
      <c r="H188" s="163">
        <f t="shared" si="65"/>
        <v>0</v>
      </c>
      <c r="I188" s="163">
        <f t="shared" si="65"/>
        <v>0</v>
      </c>
      <c r="J188" s="163">
        <f t="shared" si="65"/>
        <v>0</v>
      </c>
      <c r="K188" s="163">
        <f t="shared" si="65"/>
        <v>0</v>
      </c>
      <c r="L188" s="163">
        <f t="shared" si="65"/>
        <v>0</v>
      </c>
      <c r="M188" s="163">
        <f t="shared" si="65"/>
        <v>0</v>
      </c>
      <c r="N188" s="163">
        <f t="shared" si="65"/>
        <v>0</v>
      </c>
      <c r="O188" s="163">
        <f t="shared" si="65"/>
        <v>0</v>
      </c>
      <c r="P188" s="163">
        <f t="shared" si="65"/>
        <v>0</v>
      </c>
      <c r="Q188" s="163">
        <f t="shared" si="65"/>
        <v>0</v>
      </c>
      <c r="R188" s="163">
        <f t="shared" si="65"/>
        <v>0</v>
      </c>
      <c r="S188" s="163">
        <f t="shared" si="64"/>
        <v>0</v>
      </c>
      <c r="T188" s="163">
        <f t="shared" si="64"/>
        <v>0</v>
      </c>
      <c r="U188" s="163">
        <f t="shared" si="64"/>
        <v>0</v>
      </c>
      <c r="V188" s="163">
        <f t="shared" si="64"/>
        <v>0</v>
      </c>
      <c r="W188" s="163">
        <f t="shared" si="64"/>
        <v>0</v>
      </c>
      <c r="X188" s="163">
        <f t="shared" si="64"/>
        <v>0</v>
      </c>
      <c r="Y188" s="163">
        <f t="shared" si="64"/>
        <v>0</v>
      </c>
      <c r="Z188" s="163">
        <f t="shared" si="64"/>
        <v>0</v>
      </c>
      <c r="AA188" s="163">
        <f t="shared" si="64"/>
        <v>0</v>
      </c>
      <c r="AB188" s="163">
        <f t="shared" si="64"/>
        <v>0</v>
      </c>
      <c r="AC188" s="163">
        <f t="shared" si="64"/>
        <v>0</v>
      </c>
      <c r="AD188" s="163">
        <f t="shared" si="64"/>
        <v>0</v>
      </c>
      <c r="AE188" s="163">
        <f t="shared" si="64"/>
        <v>0</v>
      </c>
      <c r="AF188" s="176">
        <f t="shared" si="64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v>0</v>
      </c>
      <c r="D189" s="163">
        <v>0</v>
      </c>
      <c r="E189" s="163">
        <v>0</v>
      </c>
      <c r="F189" s="163">
        <v>0</v>
      </c>
      <c r="G189" s="163">
        <f t="shared" si="65"/>
        <v>0</v>
      </c>
      <c r="H189" s="163">
        <f t="shared" si="65"/>
        <v>0</v>
      </c>
      <c r="I189" s="163">
        <f t="shared" si="65"/>
        <v>0</v>
      </c>
      <c r="J189" s="163">
        <f t="shared" si="65"/>
        <v>0</v>
      </c>
      <c r="K189" s="163">
        <f t="shared" si="65"/>
        <v>0</v>
      </c>
      <c r="L189" s="163">
        <f t="shared" si="65"/>
        <v>0</v>
      </c>
      <c r="M189" s="163">
        <f t="shared" si="65"/>
        <v>0</v>
      </c>
      <c r="N189" s="163">
        <f t="shared" si="65"/>
        <v>0</v>
      </c>
      <c r="O189" s="163">
        <f t="shared" si="65"/>
        <v>0</v>
      </c>
      <c r="P189" s="163">
        <f t="shared" si="65"/>
        <v>0</v>
      </c>
      <c r="Q189" s="163">
        <f t="shared" si="65"/>
        <v>0</v>
      </c>
      <c r="R189" s="163">
        <f t="shared" si="65"/>
        <v>0</v>
      </c>
      <c r="S189" s="163">
        <f t="shared" si="64"/>
        <v>0</v>
      </c>
      <c r="T189" s="163">
        <f t="shared" si="64"/>
        <v>0</v>
      </c>
      <c r="U189" s="163">
        <f t="shared" si="64"/>
        <v>0</v>
      </c>
      <c r="V189" s="163">
        <f t="shared" si="64"/>
        <v>0</v>
      </c>
      <c r="W189" s="163">
        <f t="shared" si="64"/>
        <v>0</v>
      </c>
      <c r="X189" s="163">
        <f t="shared" si="64"/>
        <v>0</v>
      </c>
      <c r="Y189" s="163">
        <f t="shared" si="64"/>
        <v>0</v>
      </c>
      <c r="Z189" s="163">
        <f t="shared" si="64"/>
        <v>0</v>
      </c>
      <c r="AA189" s="163">
        <f t="shared" si="64"/>
        <v>0</v>
      </c>
      <c r="AB189" s="163">
        <f t="shared" si="64"/>
        <v>0</v>
      </c>
      <c r="AC189" s="163">
        <f t="shared" si="64"/>
        <v>0</v>
      </c>
      <c r="AD189" s="163">
        <f t="shared" si="64"/>
        <v>0</v>
      </c>
      <c r="AE189" s="163">
        <f t="shared" si="64"/>
        <v>0</v>
      </c>
      <c r="AF189" s="176">
        <f t="shared" si="64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v>0</v>
      </c>
      <c r="D190" s="163">
        <v>0</v>
      </c>
      <c r="E190" s="163">
        <v>0</v>
      </c>
      <c r="F190" s="163">
        <v>0</v>
      </c>
      <c r="G190" s="163">
        <f t="shared" si="65"/>
        <v>0</v>
      </c>
      <c r="H190" s="163">
        <f t="shared" si="65"/>
        <v>0</v>
      </c>
      <c r="I190" s="163">
        <f t="shared" si="65"/>
        <v>0</v>
      </c>
      <c r="J190" s="163">
        <f t="shared" si="65"/>
        <v>0</v>
      </c>
      <c r="K190" s="163">
        <f t="shared" si="65"/>
        <v>0</v>
      </c>
      <c r="L190" s="163">
        <f t="shared" si="65"/>
        <v>0</v>
      </c>
      <c r="M190" s="163">
        <f t="shared" si="65"/>
        <v>0</v>
      </c>
      <c r="N190" s="163">
        <f t="shared" si="65"/>
        <v>0</v>
      </c>
      <c r="O190" s="163">
        <f t="shared" si="65"/>
        <v>0</v>
      </c>
      <c r="P190" s="163">
        <f t="shared" si="65"/>
        <v>0</v>
      </c>
      <c r="Q190" s="163">
        <f t="shared" si="65"/>
        <v>0</v>
      </c>
      <c r="R190" s="163">
        <f t="shared" si="65"/>
        <v>0</v>
      </c>
      <c r="S190" s="163">
        <f t="shared" si="64"/>
        <v>0</v>
      </c>
      <c r="T190" s="163">
        <f t="shared" si="64"/>
        <v>0</v>
      </c>
      <c r="U190" s="163">
        <f t="shared" si="64"/>
        <v>0</v>
      </c>
      <c r="V190" s="163">
        <f t="shared" si="64"/>
        <v>0</v>
      </c>
      <c r="W190" s="163">
        <f t="shared" si="64"/>
        <v>0</v>
      </c>
      <c r="X190" s="163">
        <f t="shared" si="64"/>
        <v>0</v>
      </c>
      <c r="Y190" s="163">
        <f t="shared" si="64"/>
        <v>0</v>
      </c>
      <c r="Z190" s="163">
        <f t="shared" si="64"/>
        <v>0</v>
      </c>
      <c r="AA190" s="163">
        <f t="shared" si="64"/>
        <v>0</v>
      </c>
      <c r="AB190" s="163">
        <f t="shared" si="64"/>
        <v>0</v>
      </c>
      <c r="AC190" s="163">
        <f t="shared" si="64"/>
        <v>0</v>
      </c>
      <c r="AD190" s="163">
        <f t="shared" si="64"/>
        <v>0</v>
      </c>
      <c r="AE190" s="163">
        <f t="shared" si="64"/>
        <v>0</v>
      </c>
      <c r="AF190" s="176">
        <f t="shared" si="64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v>0</v>
      </c>
      <c r="D191" s="163">
        <v>0</v>
      </c>
      <c r="E191" s="163">
        <v>0</v>
      </c>
      <c r="F191" s="163">
        <v>0</v>
      </c>
      <c r="G191" s="163">
        <f t="shared" si="65"/>
        <v>0</v>
      </c>
      <c r="H191" s="163">
        <f t="shared" si="65"/>
        <v>0</v>
      </c>
      <c r="I191" s="163">
        <f t="shared" si="65"/>
        <v>0</v>
      </c>
      <c r="J191" s="163">
        <f t="shared" si="65"/>
        <v>0</v>
      </c>
      <c r="K191" s="163">
        <f t="shared" si="65"/>
        <v>0</v>
      </c>
      <c r="L191" s="163">
        <f t="shared" si="65"/>
        <v>0</v>
      </c>
      <c r="M191" s="163">
        <f t="shared" si="65"/>
        <v>0</v>
      </c>
      <c r="N191" s="163">
        <f t="shared" si="65"/>
        <v>0</v>
      </c>
      <c r="O191" s="163">
        <f t="shared" si="65"/>
        <v>0</v>
      </c>
      <c r="P191" s="163">
        <f t="shared" si="65"/>
        <v>0</v>
      </c>
      <c r="Q191" s="163">
        <f t="shared" si="65"/>
        <v>0</v>
      </c>
      <c r="R191" s="163">
        <f t="shared" si="65"/>
        <v>0</v>
      </c>
      <c r="S191" s="163">
        <f t="shared" si="64"/>
        <v>0</v>
      </c>
      <c r="T191" s="163">
        <f t="shared" si="64"/>
        <v>0</v>
      </c>
      <c r="U191" s="163">
        <f t="shared" si="64"/>
        <v>0</v>
      </c>
      <c r="V191" s="163">
        <f t="shared" si="64"/>
        <v>0</v>
      </c>
      <c r="W191" s="163">
        <f t="shared" si="64"/>
        <v>0</v>
      </c>
      <c r="X191" s="163">
        <f t="shared" si="64"/>
        <v>0</v>
      </c>
      <c r="Y191" s="163">
        <f t="shared" si="64"/>
        <v>0</v>
      </c>
      <c r="Z191" s="163">
        <f t="shared" si="64"/>
        <v>0</v>
      </c>
      <c r="AA191" s="163">
        <f t="shared" si="64"/>
        <v>0</v>
      </c>
      <c r="AB191" s="163">
        <f t="shared" si="64"/>
        <v>0</v>
      </c>
      <c r="AC191" s="163">
        <f t="shared" si="64"/>
        <v>0</v>
      </c>
      <c r="AD191" s="163">
        <f t="shared" si="64"/>
        <v>0</v>
      </c>
      <c r="AE191" s="163">
        <f t="shared" si="64"/>
        <v>0</v>
      </c>
      <c r="AF191" s="176">
        <f t="shared" si="64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v>0</v>
      </c>
      <c r="D192" s="163">
        <v>0</v>
      </c>
      <c r="E192" s="163">
        <v>0</v>
      </c>
      <c r="F192" s="163">
        <v>0</v>
      </c>
      <c r="G192" s="163">
        <f t="shared" si="65"/>
        <v>0</v>
      </c>
      <c r="H192" s="163">
        <f t="shared" si="65"/>
        <v>0</v>
      </c>
      <c r="I192" s="163">
        <f t="shared" si="65"/>
        <v>0</v>
      </c>
      <c r="J192" s="163">
        <f t="shared" si="65"/>
        <v>0</v>
      </c>
      <c r="K192" s="163">
        <f t="shared" si="65"/>
        <v>0</v>
      </c>
      <c r="L192" s="163">
        <f t="shared" si="65"/>
        <v>0</v>
      </c>
      <c r="M192" s="163">
        <f t="shared" si="65"/>
        <v>0</v>
      </c>
      <c r="N192" s="163">
        <f t="shared" si="65"/>
        <v>0</v>
      </c>
      <c r="O192" s="163">
        <f t="shared" si="65"/>
        <v>0</v>
      </c>
      <c r="P192" s="163">
        <f t="shared" si="65"/>
        <v>0</v>
      </c>
      <c r="Q192" s="163">
        <f t="shared" si="65"/>
        <v>0</v>
      </c>
      <c r="R192" s="163">
        <f t="shared" si="65"/>
        <v>0</v>
      </c>
      <c r="S192" s="163">
        <f t="shared" si="64"/>
        <v>0</v>
      </c>
      <c r="T192" s="163">
        <f t="shared" si="64"/>
        <v>0</v>
      </c>
      <c r="U192" s="163">
        <f t="shared" si="64"/>
        <v>0</v>
      </c>
      <c r="V192" s="163">
        <f t="shared" si="64"/>
        <v>0</v>
      </c>
      <c r="W192" s="163">
        <f t="shared" si="64"/>
        <v>0</v>
      </c>
      <c r="X192" s="163">
        <f t="shared" si="64"/>
        <v>0</v>
      </c>
      <c r="Y192" s="163">
        <f t="shared" si="64"/>
        <v>0</v>
      </c>
      <c r="Z192" s="163">
        <f t="shared" si="64"/>
        <v>0</v>
      </c>
      <c r="AA192" s="163">
        <f t="shared" si="64"/>
        <v>0</v>
      </c>
      <c r="AB192" s="163">
        <f t="shared" si="64"/>
        <v>0</v>
      </c>
      <c r="AC192" s="163">
        <f t="shared" si="64"/>
        <v>0</v>
      </c>
      <c r="AD192" s="163">
        <f t="shared" si="64"/>
        <v>0</v>
      </c>
      <c r="AE192" s="163">
        <f t="shared" si="64"/>
        <v>0</v>
      </c>
      <c r="AF192" s="176">
        <f t="shared" si="64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v>0</v>
      </c>
      <c r="D193" s="163">
        <v>0</v>
      </c>
      <c r="E193" s="163">
        <v>0</v>
      </c>
      <c r="F193" s="163">
        <v>0</v>
      </c>
      <c r="G193" s="163">
        <f t="shared" si="65"/>
        <v>0</v>
      </c>
      <c r="H193" s="163">
        <f t="shared" si="65"/>
        <v>0</v>
      </c>
      <c r="I193" s="163">
        <f t="shared" si="65"/>
        <v>0</v>
      </c>
      <c r="J193" s="163">
        <f t="shared" si="65"/>
        <v>0</v>
      </c>
      <c r="K193" s="163">
        <f t="shared" si="65"/>
        <v>0</v>
      </c>
      <c r="L193" s="163">
        <f t="shared" si="65"/>
        <v>0</v>
      </c>
      <c r="M193" s="163">
        <f t="shared" si="65"/>
        <v>0</v>
      </c>
      <c r="N193" s="163">
        <f t="shared" si="65"/>
        <v>0</v>
      </c>
      <c r="O193" s="163">
        <f t="shared" si="65"/>
        <v>0</v>
      </c>
      <c r="P193" s="163">
        <f t="shared" si="65"/>
        <v>0</v>
      </c>
      <c r="Q193" s="163">
        <f t="shared" si="65"/>
        <v>0</v>
      </c>
      <c r="R193" s="163">
        <f t="shared" si="65"/>
        <v>0</v>
      </c>
      <c r="S193" s="163">
        <f t="shared" si="64"/>
        <v>0</v>
      </c>
      <c r="T193" s="163">
        <f t="shared" si="64"/>
        <v>0</v>
      </c>
      <c r="U193" s="163">
        <f t="shared" si="64"/>
        <v>0</v>
      </c>
      <c r="V193" s="163">
        <f t="shared" si="64"/>
        <v>0</v>
      </c>
      <c r="W193" s="163">
        <f t="shared" si="64"/>
        <v>0</v>
      </c>
      <c r="X193" s="163">
        <f t="shared" si="64"/>
        <v>0</v>
      </c>
      <c r="Y193" s="163">
        <f t="shared" si="64"/>
        <v>0</v>
      </c>
      <c r="Z193" s="163">
        <f t="shared" si="64"/>
        <v>0</v>
      </c>
      <c r="AA193" s="163">
        <f t="shared" si="64"/>
        <v>0</v>
      </c>
      <c r="AB193" s="163">
        <f t="shared" si="64"/>
        <v>0</v>
      </c>
      <c r="AC193" s="163">
        <f t="shared" si="64"/>
        <v>0</v>
      </c>
      <c r="AD193" s="163">
        <f t="shared" si="64"/>
        <v>0</v>
      </c>
      <c r="AE193" s="163">
        <f t="shared" si="64"/>
        <v>0</v>
      </c>
      <c r="AF193" s="176">
        <f t="shared" si="64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v>0</v>
      </c>
      <c r="D194" s="163">
        <v>0</v>
      </c>
      <c r="E194" s="163">
        <v>0</v>
      </c>
      <c r="F194" s="163">
        <v>0</v>
      </c>
      <c r="G194" s="163">
        <f t="shared" si="65"/>
        <v>0</v>
      </c>
      <c r="H194" s="163">
        <f t="shared" si="65"/>
        <v>0</v>
      </c>
      <c r="I194" s="163">
        <f t="shared" si="65"/>
        <v>0</v>
      </c>
      <c r="J194" s="163">
        <f t="shared" si="65"/>
        <v>0</v>
      </c>
      <c r="K194" s="163">
        <f t="shared" si="65"/>
        <v>0</v>
      </c>
      <c r="L194" s="163">
        <f t="shared" si="65"/>
        <v>0</v>
      </c>
      <c r="M194" s="163">
        <f t="shared" si="65"/>
        <v>0</v>
      </c>
      <c r="N194" s="163">
        <f t="shared" si="65"/>
        <v>0</v>
      </c>
      <c r="O194" s="163">
        <f t="shared" si="65"/>
        <v>0</v>
      </c>
      <c r="P194" s="163">
        <f t="shared" si="65"/>
        <v>0</v>
      </c>
      <c r="Q194" s="163">
        <f t="shared" si="65"/>
        <v>0</v>
      </c>
      <c r="R194" s="163">
        <f t="shared" si="65"/>
        <v>0</v>
      </c>
      <c r="S194" s="163">
        <f t="shared" si="64"/>
        <v>0</v>
      </c>
      <c r="T194" s="163">
        <f t="shared" si="64"/>
        <v>0</v>
      </c>
      <c r="U194" s="163">
        <f t="shared" si="64"/>
        <v>0</v>
      </c>
      <c r="V194" s="163">
        <f t="shared" si="64"/>
        <v>0</v>
      </c>
      <c r="W194" s="163">
        <f t="shared" si="64"/>
        <v>0</v>
      </c>
      <c r="X194" s="163">
        <f t="shared" si="64"/>
        <v>0</v>
      </c>
      <c r="Y194" s="163">
        <f t="shared" si="64"/>
        <v>0</v>
      </c>
      <c r="Z194" s="163">
        <f t="shared" si="64"/>
        <v>0</v>
      </c>
      <c r="AA194" s="163">
        <f t="shared" si="64"/>
        <v>0</v>
      </c>
      <c r="AB194" s="163">
        <f t="shared" si="64"/>
        <v>0</v>
      </c>
      <c r="AC194" s="163">
        <f t="shared" si="64"/>
        <v>0</v>
      </c>
      <c r="AD194" s="163">
        <f t="shared" si="64"/>
        <v>0</v>
      </c>
      <c r="AE194" s="163">
        <f t="shared" si="64"/>
        <v>0</v>
      </c>
      <c r="AF194" s="176">
        <f t="shared" si="64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v>0</v>
      </c>
      <c r="D195" s="163">
        <v>0</v>
      </c>
      <c r="E195" s="163">
        <v>0</v>
      </c>
      <c r="F195" s="163">
        <v>0</v>
      </c>
      <c r="G195" s="163">
        <f t="shared" si="65"/>
        <v>0</v>
      </c>
      <c r="H195" s="163">
        <f t="shared" si="65"/>
        <v>0</v>
      </c>
      <c r="I195" s="163">
        <f t="shared" si="65"/>
        <v>0</v>
      </c>
      <c r="J195" s="163">
        <f t="shared" si="65"/>
        <v>0</v>
      </c>
      <c r="K195" s="163">
        <f t="shared" si="65"/>
        <v>0</v>
      </c>
      <c r="L195" s="163">
        <f t="shared" si="65"/>
        <v>0</v>
      </c>
      <c r="M195" s="163">
        <f t="shared" si="65"/>
        <v>0</v>
      </c>
      <c r="N195" s="163">
        <f t="shared" si="65"/>
        <v>0</v>
      </c>
      <c r="O195" s="163">
        <f t="shared" si="65"/>
        <v>0</v>
      </c>
      <c r="P195" s="163">
        <f t="shared" si="65"/>
        <v>0</v>
      </c>
      <c r="Q195" s="163">
        <f t="shared" si="65"/>
        <v>0</v>
      </c>
      <c r="R195" s="163">
        <f t="shared" si="65"/>
        <v>0</v>
      </c>
      <c r="S195" s="163">
        <f t="shared" si="64"/>
        <v>0</v>
      </c>
      <c r="T195" s="163">
        <f t="shared" si="64"/>
        <v>0</v>
      </c>
      <c r="U195" s="163">
        <f t="shared" si="64"/>
        <v>0</v>
      </c>
      <c r="V195" s="163">
        <f t="shared" si="64"/>
        <v>0</v>
      </c>
      <c r="W195" s="163">
        <f t="shared" si="64"/>
        <v>0</v>
      </c>
      <c r="X195" s="163">
        <f t="shared" si="64"/>
        <v>0</v>
      </c>
      <c r="Y195" s="163">
        <f t="shared" si="64"/>
        <v>0</v>
      </c>
      <c r="Z195" s="163">
        <f t="shared" si="64"/>
        <v>0</v>
      </c>
      <c r="AA195" s="163">
        <f t="shared" si="64"/>
        <v>0</v>
      </c>
      <c r="AB195" s="163">
        <f t="shared" si="64"/>
        <v>0</v>
      </c>
      <c r="AC195" s="163">
        <f t="shared" si="64"/>
        <v>0</v>
      </c>
      <c r="AD195" s="163">
        <f t="shared" si="64"/>
        <v>0</v>
      </c>
      <c r="AE195" s="163">
        <f t="shared" si="64"/>
        <v>0</v>
      </c>
      <c r="AF195" s="176">
        <f t="shared" si="64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v>0</v>
      </c>
      <c r="D196" s="163">
        <v>0</v>
      </c>
      <c r="E196" s="163">
        <v>0</v>
      </c>
      <c r="F196" s="163">
        <v>0</v>
      </c>
      <c r="G196" s="163">
        <f t="shared" si="65"/>
        <v>0</v>
      </c>
      <c r="H196" s="163">
        <f t="shared" si="65"/>
        <v>0</v>
      </c>
      <c r="I196" s="163">
        <f t="shared" si="65"/>
        <v>0</v>
      </c>
      <c r="J196" s="163">
        <f t="shared" si="65"/>
        <v>0</v>
      </c>
      <c r="K196" s="163">
        <f t="shared" si="65"/>
        <v>0</v>
      </c>
      <c r="L196" s="163">
        <f t="shared" si="65"/>
        <v>0</v>
      </c>
      <c r="M196" s="163">
        <f t="shared" si="65"/>
        <v>0</v>
      </c>
      <c r="N196" s="163">
        <f t="shared" si="65"/>
        <v>0</v>
      </c>
      <c r="O196" s="163">
        <f t="shared" si="65"/>
        <v>0</v>
      </c>
      <c r="P196" s="163">
        <f t="shared" si="65"/>
        <v>0</v>
      </c>
      <c r="Q196" s="163">
        <f t="shared" si="65"/>
        <v>0</v>
      </c>
      <c r="R196" s="163">
        <f t="shared" si="65"/>
        <v>0</v>
      </c>
      <c r="S196" s="163">
        <f t="shared" si="64"/>
        <v>0</v>
      </c>
      <c r="T196" s="163">
        <f t="shared" si="64"/>
        <v>0</v>
      </c>
      <c r="U196" s="163">
        <f t="shared" si="64"/>
        <v>0</v>
      </c>
      <c r="V196" s="163">
        <f t="shared" si="64"/>
        <v>0</v>
      </c>
      <c r="W196" s="163">
        <f t="shared" si="64"/>
        <v>0</v>
      </c>
      <c r="X196" s="163">
        <f t="shared" si="64"/>
        <v>0</v>
      </c>
      <c r="Y196" s="163">
        <f t="shared" si="64"/>
        <v>0</v>
      </c>
      <c r="Z196" s="163">
        <f t="shared" si="64"/>
        <v>0</v>
      </c>
      <c r="AA196" s="163">
        <f t="shared" si="64"/>
        <v>0</v>
      </c>
      <c r="AB196" s="163">
        <f t="shared" si="64"/>
        <v>0</v>
      </c>
      <c r="AC196" s="163">
        <f t="shared" si="64"/>
        <v>0</v>
      </c>
      <c r="AD196" s="163">
        <f t="shared" si="64"/>
        <v>0</v>
      </c>
      <c r="AE196" s="163">
        <f t="shared" si="64"/>
        <v>0</v>
      </c>
      <c r="AF196" s="176">
        <f t="shared" si="64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v>0</v>
      </c>
      <c r="D197" s="163">
        <v>0</v>
      </c>
      <c r="E197" s="163">
        <v>0</v>
      </c>
      <c r="F197" s="163">
        <v>0</v>
      </c>
      <c r="G197" s="163">
        <f t="shared" si="65"/>
        <v>0</v>
      </c>
      <c r="H197" s="163">
        <f t="shared" si="65"/>
        <v>0</v>
      </c>
      <c r="I197" s="163">
        <f t="shared" si="65"/>
        <v>0</v>
      </c>
      <c r="J197" s="163">
        <f t="shared" si="65"/>
        <v>0</v>
      </c>
      <c r="K197" s="163">
        <f t="shared" si="65"/>
        <v>0</v>
      </c>
      <c r="L197" s="163">
        <f t="shared" si="65"/>
        <v>0</v>
      </c>
      <c r="M197" s="163">
        <f t="shared" si="65"/>
        <v>0</v>
      </c>
      <c r="N197" s="163">
        <f t="shared" si="65"/>
        <v>0</v>
      </c>
      <c r="O197" s="163">
        <f t="shared" si="65"/>
        <v>0</v>
      </c>
      <c r="P197" s="163">
        <f t="shared" si="65"/>
        <v>0</v>
      </c>
      <c r="Q197" s="163">
        <f t="shared" si="65"/>
        <v>0</v>
      </c>
      <c r="R197" s="163">
        <f t="shared" si="65"/>
        <v>0</v>
      </c>
      <c r="S197" s="163">
        <f t="shared" si="64"/>
        <v>0</v>
      </c>
      <c r="T197" s="163">
        <f t="shared" si="64"/>
        <v>0</v>
      </c>
      <c r="U197" s="163">
        <f t="shared" si="64"/>
        <v>0</v>
      </c>
      <c r="V197" s="163">
        <f t="shared" si="64"/>
        <v>0</v>
      </c>
      <c r="W197" s="163">
        <f t="shared" si="64"/>
        <v>0</v>
      </c>
      <c r="X197" s="163">
        <f t="shared" si="64"/>
        <v>0</v>
      </c>
      <c r="Y197" s="163">
        <f t="shared" si="64"/>
        <v>0</v>
      </c>
      <c r="Z197" s="163">
        <f t="shared" si="64"/>
        <v>0</v>
      </c>
      <c r="AA197" s="163">
        <f t="shared" si="64"/>
        <v>0</v>
      </c>
      <c r="AB197" s="163">
        <f t="shared" si="64"/>
        <v>0</v>
      </c>
      <c r="AC197" s="163">
        <f t="shared" si="64"/>
        <v>0</v>
      </c>
      <c r="AD197" s="163">
        <f t="shared" si="64"/>
        <v>0</v>
      </c>
      <c r="AE197" s="163">
        <f t="shared" si="64"/>
        <v>0</v>
      </c>
      <c r="AF197" s="176">
        <f t="shared" si="64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v>0</v>
      </c>
      <c r="D198" s="163">
        <v>0</v>
      </c>
      <c r="E198" s="163">
        <v>0</v>
      </c>
      <c r="F198" s="163">
        <v>0</v>
      </c>
      <c r="G198" s="163">
        <f t="shared" si="65"/>
        <v>0</v>
      </c>
      <c r="H198" s="163">
        <f t="shared" si="65"/>
        <v>0</v>
      </c>
      <c r="I198" s="163">
        <f t="shared" si="65"/>
        <v>0</v>
      </c>
      <c r="J198" s="163">
        <f t="shared" si="65"/>
        <v>0</v>
      </c>
      <c r="K198" s="163">
        <f t="shared" si="65"/>
        <v>0</v>
      </c>
      <c r="L198" s="163">
        <f t="shared" si="65"/>
        <v>0</v>
      </c>
      <c r="M198" s="163">
        <f t="shared" si="65"/>
        <v>0</v>
      </c>
      <c r="N198" s="163">
        <f t="shared" si="65"/>
        <v>0</v>
      </c>
      <c r="O198" s="163">
        <f t="shared" si="65"/>
        <v>0</v>
      </c>
      <c r="P198" s="163">
        <f t="shared" si="65"/>
        <v>0</v>
      </c>
      <c r="Q198" s="163">
        <f t="shared" si="65"/>
        <v>0</v>
      </c>
      <c r="R198" s="163">
        <f t="shared" si="65"/>
        <v>0</v>
      </c>
      <c r="S198" s="163">
        <f t="shared" si="64"/>
        <v>0</v>
      </c>
      <c r="T198" s="163">
        <f t="shared" si="64"/>
        <v>0</v>
      </c>
      <c r="U198" s="163">
        <f t="shared" si="64"/>
        <v>0</v>
      </c>
      <c r="V198" s="163">
        <f t="shared" si="64"/>
        <v>0</v>
      </c>
      <c r="W198" s="163">
        <f t="shared" si="64"/>
        <v>0</v>
      </c>
      <c r="X198" s="163">
        <f t="shared" si="64"/>
        <v>0</v>
      </c>
      <c r="Y198" s="163">
        <f t="shared" si="64"/>
        <v>0</v>
      </c>
      <c r="Z198" s="163">
        <f t="shared" si="64"/>
        <v>0</v>
      </c>
      <c r="AA198" s="163">
        <f t="shared" si="64"/>
        <v>0</v>
      </c>
      <c r="AB198" s="163">
        <f t="shared" si="64"/>
        <v>0</v>
      </c>
      <c r="AC198" s="163">
        <f t="shared" si="64"/>
        <v>0</v>
      </c>
      <c r="AD198" s="163">
        <f t="shared" si="64"/>
        <v>0</v>
      </c>
      <c r="AE198" s="163">
        <f t="shared" si="64"/>
        <v>0</v>
      </c>
      <c r="AF198" s="176">
        <f t="shared" si="64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v>0</v>
      </c>
      <c r="D199" s="163">
        <v>0</v>
      </c>
      <c r="E199" s="163">
        <v>0</v>
      </c>
      <c r="F199" s="163">
        <v>0</v>
      </c>
      <c r="G199" s="163">
        <f t="shared" si="65"/>
        <v>0</v>
      </c>
      <c r="H199" s="163">
        <f t="shared" si="65"/>
        <v>0</v>
      </c>
      <c r="I199" s="163">
        <f t="shared" si="65"/>
        <v>0</v>
      </c>
      <c r="J199" s="163">
        <f t="shared" si="65"/>
        <v>0</v>
      </c>
      <c r="K199" s="163">
        <f t="shared" si="65"/>
        <v>0</v>
      </c>
      <c r="L199" s="163">
        <f t="shared" si="65"/>
        <v>0</v>
      </c>
      <c r="M199" s="163">
        <f t="shared" si="65"/>
        <v>0</v>
      </c>
      <c r="N199" s="163">
        <f t="shared" si="65"/>
        <v>0</v>
      </c>
      <c r="O199" s="163">
        <f t="shared" si="65"/>
        <v>0</v>
      </c>
      <c r="P199" s="163">
        <f t="shared" si="65"/>
        <v>0</v>
      </c>
      <c r="Q199" s="163">
        <f t="shared" si="65"/>
        <v>0</v>
      </c>
      <c r="R199" s="163">
        <f t="shared" si="65"/>
        <v>0</v>
      </c>
      <c r="S199" s="163">
        <f t="shared" si="64"/>
        <v>0</v>
      </c>
      <c r="T199" s="163">
        <f t="shared" si="64"/>
        <v>0</v>
      </c>
      <c r="U199" s="163">
        <f t="shared" si="64"/>
        <v>0</v>
      </c>
      <c r="V199" s="163">
        <f t="shared" si="64"/>
        <v>0</v>
      </c>
      <c r="W199" s="163">
        <f t="shared" si="64"/>
        <v>0</v>
      </c>
      <c r="X199" s="163">
        <f t="shared" si="64"/>
        <v>0</v>
      </c>
      <c r="Y199" s="163">
        <f t="shared" si="64"/>
        <v>0</v>
      </c>
      <c r="Z199" s="163">
        <f t="shared" si="64"/>
        <v>0</v>
      </c>
      <c r="AA199" s="163">
        <f t="shared" si="64"/>
        <v>0</v>
      </c>
      <c r="AB199" s="163">
        <f t="shared" si="64"/>
        <v>0</v>
      </c>
      <c r="AC199" s="163">
        <f t="shared" si="64"/>
        <v>0</v>
      </c>
      <c r="AD199" s="163">
        <f t="shared" si="64"/>
        <v>0</v>
      </c>
      <c r="AE199" s="163">
        <f t="shared" si="64"/>
        <v>0</v>
      </c>
      <c r="AF199" s="176">
        <f t="shared" si="64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v>0</v>
      </c>
      <c r="D200" s="163">
        <v>0</v>
      </c>
      <c r="E200" s="163">
        <v>0</v>
      </c>
      <c r="F200" s="163">
        <v>0</v>
      </c>
      <c r="G200" s="163">
        <f t="shared" si="65"/>
        <v>0</v>
      </c>
      <c r="H200" s="163">
        <f t="shared" si="65"/>
        <v>0</v>
      </c>
      <c r="I200" s="163">
        <f t="shared" si="65"/>
        <v>0</v>
      </c>
      <c r="J200" s="163">
        <f t="shared" si="65"/>
        <v>0</v>
      </c>
      <c r="K200" s="163">
        <f t="shared" si="65"/>
        <v>0</v>
      </c>
      <c r="L200" s="163">
        <f t="shared" si="65"/>
        <v>0</v>
      </c>
      <c r="M200" s="163">
        <f t="shared" si="65"/>
        <v>0</v>
      </c>
      <c r="N200" s="163">
        <f t="shared" si="65"/>
        <v>0</v>
      </c>
      <c r="O200" s="163">
        <f t="shared" si="65"/>
        <v>0</v>
      </c>
      <c r="P200" s="163">
        <f t="shared" si="65"/>
        <v>0</v>
      </c>
      <c r="Q200" s="163">
        <f t="shared" si="65"/>
        <v>0</v>
      </c>
      <c r="R200" s="163">
        <f t="shared" ref="R200:AF215" si="66">Q200</f>
        <v>0</v>
      </c>
      <c r="S200" s="163">
        <f t="shared" si="66"/>
        <v>0</v>
      </c>
      <c r="T200" s="163">
        <f t="shared" si="66"/>
        <v>0</v>
      </c>
      <c r="U200" s="163">
        <f t="shared" si="66"/>
        <v>0</v>
      </c>
      <c r="V200" s="163">
        <f t="shared" si="66"/>
        <v>0</v>
      </c>
      <c r="W200" s="163">
        <f t="shared" si="66"/>
        <v>0</v>
      </c>
      <c r="X200" s="163">
        <f t="shared" si="66"/>
        <v>0</v>
      </c>
      <c r="Y200" s="163">
        <f t="shared" si="66"/>
        <v>0</v>
      </c>
      <c r="Z200" s="163">
        <f t="shared" si="66"/>
        <v>0</v>
      </c>
      <c r="AA200" s="163">
        <f t="shared" si="66"/>
        <v>0</v>
      </c>
      <c r="AB200" s="163">
        <f t="shared" si="66"/>
        <v>0</v>
      </c>
      <c r="AC200" s="163">
        <f t="shared" si="66"/>
        <v>0</v>
      </c>
      <c r="AD200" s="163">
        <f t="shared" si="66"/>
        <v>0</v>
      </c>
      <c r="AE200" s="163">
        <f t="shared" si="66"/>
        <v>0</v>
      </c>
      <c r="AF200" s="176">
        <f t="shared" si="66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v>0</v>
      </c>
      <c r="D201" s="163">
        <v>0</v>
      </c>
      <c r="E201" s="163">
        <v>0</v>
      </c>
      <c r="F201" s="163">
        <v>0</v>
      </c>
      <c r="G201" s="163">
        <f t="shared" ref="G201:R216" si="67">F201</f>
        <v>0</v>
      </c>
      <c r="H201" s="163">
        <f t="shared" si="67"/>
        <v>0</v>
      </c>
      <c r="I201" s="163">
        <f t="shared" si="67"/>
        <v>0</v>
      </c>
      <c r="J201" s="163">
        <f t="shared" si="67"/>
        <v>0</v>
      </c>
      <c r="K201" s="163">
        <f t="shared" si="67"/>
        <v>0</v>
      </c>
      <c r="L201" s="163">
        <f t="shared" si="67"/>
        <v>0</v>
      </c>
      <c r="M201" s="163">
        <f t="shared" si="67"/>
        <v>0</v>
      </c>
      <c r="N201" s="163">
        <f t="shared" si="67"/>
        <v>0</v>
      </c>
      <c r="O201" s="163">
        <f t="shared" si="67"/>
        <v>0</v>
      </c>
      <c r="P201" s="163">
        <f t="shared" si="67"/>
        <v>0</v>
      </c>
      <c r="Q201" s="163">
        <f t="shared" si="67"/>
        <v>0</v>
      </c>
      <c r="R201" s="163">
        <f t="shared" si="67"/>
        <v>0</v>
      </c>
      <c r="S201" s="163">
        <f t="shared" si="66"/>
        <v>0</v>
      </c>
      <c r="T201" s="163">
        <f t="shared" si="66"/>
        <v>0</v>
      </c>
      <c r="U201" s="163">
        <f t="shared" si="66"/>
        <v>0</v>
      </c>
      <c r="V201" s="163">
        <f t="shared" si="66"/>
        <v>0</v>
      </c>
      <c r="W201" s="163">
        <f t="shared" si="66"/>
        <v>0</v>
      </c>
      <c r="X201" s="163">
        <f t="shared" si="66"/>
        <v>0</v>
      </c>
      <c r="Y201" s="163">
        <f t="shared" si="66"/>
        <v>0</v>
      </c>
      <c r="Z201" s="163">
        <f t="shared" si="66"/>
        <v>0</v>
      </c>
      <c r="AA201" s="163">
        <f t="shared" si="66"/>
        <v>0</v>
      </c>
      <c r="AB201" s="163">
        <f t="shared" si="66"/>
        <v>0</v>
      </c>
      <c r="AC201" s="163">
        <f t="shared" si="66"/>
        <v>0</v>
      </c>
      <c r="AD201" s="163">
        <f t="shared" si="66"/>
        <v>0</v>
      </c>
      <c r="AE201" s="163">
        <f t="shared" si="66"/>
        <v>0</v>
      </c>
      <c r="AF201" s="176">
        <f t="shared" si="66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v>0</v>
      </c>
      <c r="D202" s="163">
        <v>0</v>
      </c>
      <c r="E202" s="163">
        <v>0</v>
      </c>
      <c r="F202" s="163">
        <v>0</v>
      </c>
      <c r="G202" s="163">
        <f t="shared" si="67"/>
        <v>0</v>
      </c>
      <c r="H202" s="163">
        <f t="shared" si="67"/>
        <v>0</v>
      </c>
      <c r="I202" s="163">
        <f t="shared" si="67"/>
        <v>0</v>
      </c>
      <c r="J202" s="163">
        <f t="shared" si="67"/>
        <v>0</v>
      </c>
      <c r="K202" s="163">
        <f t="shared" si="67"/>
        <v>0</v>
      </c>
      <c r="L202" s="163">
        <f t="shared" si="67"/>
        <v>0</v>
      </c>
      <c r="M202" s="163">
        <f t="shared" si="67"/>
        <v>0</v>
      </c>
      <c r="N202" s="163">
        <f t="shared" si="67"/>
        <v>0</v>
      </c>
      <c r="O202" s="163">
        <f t="shared" si="67"/>
        <v>0</v>
      </c>
      <c r="P202" s="163">
        <f t="shared" si="67"/>
        <v>0</v>
      </c>
      <c r="Q202" s="163">
        <f t="shared" si="67"/>
        <v>0</v>
      </c>
      <c r="R202" s="163">
        <f t="shared" si="67"/>
        <v>0</v>
      </c>
      <c r="S202" s="163">
        <f t="shared" si="66"/>
        <v>0</v>
      </c>
      <c r="T202" s="163">
        <f t="shared" si="66"/>
        <v>0</v>
      </c>
      <c r="U202" s="163">
        <f t="shared" si="66"/>
        <v>0</v>
      </c>
      <c r="V202" s="163">
        <f t="shared" si="66"/>
        <v>0</v>
      </c>
      <c r="W202" s="163">
        <f t="shared" si="66"/>
        <v>0</v>
      </c>
      <c r="X202" s="163">
        <f t="shared" si="66"/>
        <v>0</v>
      </c>
      <c r="Y202" s="163">
        <f t="shared" si="66"/>
        <v>0</v>
      </c>
      <c r="Z202" s="163">
        <f t="shared" si="66"/>
        <v>0</v>
      </c>
      <c r="AA202" s="163">
        <f t="shared" si="66"/>
        <v>0</v>
      </c>
      <c r="AB202" s="163">
        <f t="shared" si="66"/>
        <v>0</v>
      </c>
      <c r="AC202" s="163">
        <f t="shared" si="66"/>
        <v>0</v>
      </c>
      <c r="AD202" s="163">
        <f t="shared" si="66"/>
        <v>0</v>
      </c>
      <c r="AE202" s="163">
        <f t="shared" si="66"/>
        <v>0</v>
      </c>
      <c r="AF202" s="176">
        <f t="shared" si="66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v>0</v>
      </c>
      <c r="D203" s="163">
        <v>0</v>
      </c>
      <c r="E203" s="163">
        <v>0</v>
      </c>
      <c r="F203" s="163">
        <v>0</v>
      </c>
      <c r="G203" s="163">
        <f t="shared" si="67"/>
        <v>0</v>
      </c>
      <c r="H203" s="163">
        <f t="shared" si="67"/>
        <v>0</v>
      </c>
      <c r="I203" s="163">
        <f t="shared" si="67"/>
        <v>0</v>
      </c>
      <c r="J203" s="163">
        <f t="shared" si="67"/>
        <v>0</v>
      </c>
      <c r="K203" s="163">
        <f t="shared" si="67"/>
        <v>0</v>
      </c>
      <c r="L203" s="163">
        <f t="shared" si="67"/>
        <v>0</v>
      </c>
      <c r="M203" s="163">
        <f t="shared" si="67"/>
        <v>0</v>
      </c>
      <c r="N203" s="163">
        <f t="shared" si="67"/>
        <v>0</v>
      </c>
      <c r="O203" s="163">
        <f t="shared" si="67"/>
        <v>0</v>
      </c>
      <c r="P203" s="163">
        <f t="shared" si="67"/>
        <v>0</v>
      </c>
      <c r="Q203" s="163">
        <f t="shared" si="67"/>
        <v>0</v>
      </c>
      <c r="R203" s="163">
        <f t="shared" si="67"/>
        <v>0</v>
      </c>
      <c r="S203" s="163">
        <f t="shared" si="66"/>
        <v>0</v>
      </c>
      <c r="T203" s="163">
        <f t="shared" si="66"/>
        <v>0</v>
      </c>
      <c r="U203" s="163">
        <f t="shared" si="66"/>
        <v>0</v>
      </c>
      <c r="V203" s="163">
        <f t="shared" si="66"/>
        <v>0</v>
      </c>
      <c r="W203" s="163">
        <f t="shared" si="66"/>
        <v>0</v>
      </c>
      <c r="X203" s="163">
        <f t="shared" si="66"/>
        <v>0</v>
      </c>
      <c r="Y203" s="163">
        <f t="shared" si="66"/>
        <v>0</v>
      </c>
      <c r="Z203" s="163">
        <f t="shared" si="66"/>
        <v>0</v>
      </c>
      <c r="AA203" s="163">
        <f t="shared" si="66"/>
        <v>0</v>
      </c>
      <c r="AB203" s="163">
        <f t="shared" si="66"/>
        <v>0</v>
      </c>
      <c r="AC203" s="163">
        <f t="shared" si="66"/>
        <v>0</v>
      </c>
      <c r="AD203" s="163">
        <f t="shared" si="66"/>
        <v>0</v>
      </c>
      <c r="AE203" s="163">
        <f t="shared" si="66"/>
        <v>0</v>
      </c>
      <c r="AF203" s="176">
        <f t="shared" si="66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v>0</v>
      </c>
      <c r="D204" s="163">
        <v>0</v>
      </c>
      <c r="E204" s="163">
        <v>0</v>
      </c>
      <c r="F204" s="163">
        <v>0</v>
      </c>
      <c r="G204" s="163">
        <f t="shared" si="67"/>
        <v>0</v>
      </c>
      <c r="H204" s="163">
        <f t="shared" si="67"/>
        <v>0</v>
      </c>
      <c r="I204" s="163">
        <f t="shared" si="67"/>
        <v>0</v>
      </c>
      <c r="J204" s="163">
        <f t="shared" si="67"/>
        <v>0</v>
      </c>
      <c r="K204" s="163">
        <f t="shared" si="67"/>
        <v>0</v>
      </c>
      <c r="L204" s="163">
        <f t="shared" si="67"/>
        <v>0</v>
      </c>
      <c r="M204" s="163">
        <f t="shared" si="67"/>
        <v>0</v>
      </c>
      <c r="N204" s="163">
        <f t="shared" si="67"/>
        <v>0</v>
      </c>
      <c r="O204" s="163">
        <f t="shared" si="67"/>
        <v>0</v>
      </c>
      <c r="P204" s="163">
        <f t="shared" si="67"/>
        <v>0</v>
      </c>
      <c r="Q204" s="163">
        <f t="shared" si="67"/>
        <v>0</v>
      </c>
      <c r="R204" s="163">
        <f t="shared" si="67"/>
        <v>0</v>
      </c>
      <c r="S204" s="163">
        <f t="shared" si="66"/>
        <v>0</v>
      </c>
      <c r="T204" s="163">
        <f t="shared" si="66"/>
        <v>0</v>
      </c>
      <c r="U204" s="163">
        <f t="shared" si="66"/>
        <v>0</v>
      </c>
      <c r="V204" s="163">
        <f t="shared" si="66"/>
        <v>0</v>
      </c>
      <c r="W204" s="163">
        <f t="shared" si="66"/>
        <v>0</v>
      </c>
      <c r="X204" s="163">
        <f t="shared" si="66"/>
        <v>0</v>
      </c>
      <c r="Y204" s="163">
        <f t="shared" si="66"/>
        <v>0</v>
      </c>
      <c r="Z204" s="163">
        <f t="shared" si="66"/>
        <v>0</v>
      </c>
      <c r="AA204" s="163">
        <f t="shared" si="66"/>
        <v>0</v>
      </c>
      <c r="AB204" s="163">
        <f t="shared" si="66"/>
        <v>0</v>
      </c>
      <c r="AC204" s="163">
        <f t="shared" si="66"/>
        <v>0</v>
      </c>
      <c r="AD204" s="163">
        <f t="shared" si="66"/>
        <v>0</v>
      </c>
      <c r="AE204" s="163">
        <f t="shared" si="66"/>
        <v>0</v>
      </c>
      <c r="AF204" s="176">
        <f t="shared" si="66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v>0</v>
      </c>
      <c r="D205" s="163">
        <v>0</v>
      </c>
      <c r="E205" s="163">
        <v>0</v>
      </c>
      <c r="F205" s="163">
        <v>0</v>
      </c>
      <c r="G205" s="163">
        <f t="shared" si="67"/>
        <v>0</v>
      </c>
      <c r="H205" s="163">
        <f t="shared" si="67"/>
        <v>0</v>
      </c>
      <c r="I205" s="163">
        <f t="shared" si="67"/>
        <v>0</v>
      </c>
      <c r="J205" s="163">
        <f t="shared" si="67"/>
        <v>0</v>
      </c>
      <c r="K205" s="163">
        <f t="shared" si="67"/>
        <v>0</v>
      </c>
      <c r="L205" s="163">
        <f t="shared" si="67"/>
        <v>0</v>
      </c>
      <c r="M205" s="163">
        <f t="shared" si="67"/>
        <v>0</v>
      </c>
      <c r="N205" s="163">
        <f t="shared" si="67"/>
        <v>0</v>
      </c>
      <c r="O205" s="163">
        <f t="shared" si="67"/>
        <v>0</v>
      </c>
      <c r="P205" s="163">
        <f t="shared" si="67"/>
        <v>0</v>
      </c>
      <c r="Q205" s="163">
        <f t="shared" si="67"/>
        <v>0</v>
      </c>
      <c r="R205" s="163">
        <f t="shared" si="67"/>
        <v>0</v>
      </c>
      <c r="S205" s="163">
        <f t="shared" si="66"/>
        <v>0</v>
      </c>
      <c r="T205" s="163">
        <f t="shared" si="66"/>
        <v>0</v>
      </c>
      <c r="U205" s="163">
        <f t="shared" si="66"/>
        <v>0</v>
      </c>
      <c r="V205" s="163">
        <f t="shared" si="66"/>
        <v>0</v>
      </c>
      <c r="W205" s="163">
        <f t="shared" si="66"/>
        <v>0</v>
      </c>
      <c r="X205" s="163">
        <f t="shared" si="66"/>
        <v>0</v>
      </c>
      <c r="Y205" s="163">
        <f t="shared" si="66"/>
        <v>0</v>
      </c>
      <c r="Z205" s="163">
        <f t="shared" si="66"/>
        <v>0</v>
      </c>
      <c r="AA205" s="163">
        <f t="shared" si="66"/>
        <v>0</v>
      </c>
      <c r="AB205" s="163">
        <f t="shared" si="66"/>
        <v>0</v>
      </c>
      <c r="AC205" s="163">
        <f t="shared" si="66"/>
        <v>0</v>
      </c>
      <c r="AD205" s="163">
        <f t="shared" si="66"/>
        <v>0</v>
      </c>
      <c r="AE205" s="163">
        <f t="shared" si="66"/>
        <v>0</v>
      </c>
      <c r="AF205" s="176">
        <f t="shared" si="66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v>0</v>
      </c>
      <c r="D206" s="163">
        <v>0</v>
      </c>
      <c r="E206" s="163">
        <v>0</v>
      </c>
      <c r="F206" s="163">
        <v>0</v>
      </c>
      <c r="G206" s="163">
        <f t="shared" si="67"/>
        <v>0</v>
      </c>
      <c r="H206" s="163">
        <f t="shared" si="67"/>
        <v>0</v>
      </c>
      <c r="I206" s="163">
        <f t="shared" si="67"/>
        <v>0</v>
      </c>
      <c r="J206" s="163">
        <f t="shared" si="67"/>
        <v>0</v>
      </c>
      <c r="K206" s="163">
        <f t="shared" si="67"/>
        <v>0</v>
      </c>
      <c r="L206" s="163">
        <f t="shared" si="67"/>
        <v>0</v>
      </c>
      <c r="M206" s="163">
        <f t="shared" si="67"/>
        <v>0</v>
      </c>
      <c r="N206" s="163">
        <f t="shared" si="67"/>
        <v>0</v>
      </c>
      <c r="O206" s="163">
        <f t="shared" si="67"/>
        <v>0</v>
      </c>
      <c r="P206" s="163">
        <f t="shared" si="67"/>
        <v>0</v>
      </c>
      <c r="Q206" s="163">
        <f t="shared" si="67"/>
        <v>0</v>
      </c>
      <c r="R206" s="163">
        <f t="shared" si="67"/>
        <v>0</v>
      </c>
      <c r="S206" s="163">
        <f t="shared" si="66"/>
        <v>0</v>
      </c>
      <c r="T206" s="163">
        <f t="shared" si="66"/>
        <v>0</v>
      </c>
      <c r="U206" s="163">
        <f t="shared" si="66"/>
        <v>0</v>
      </c>
      <c r="V206" s="163">
        <f t="shared" si="66"/>
        <v>0</v>
      </c>
      <c r="W206" s="163">
        <f t="shared" si="66"/>
        <v>0</v>
      </c>
      <c r="X206" s="163">
        <f t="shared" si="66"/>
        <v>0</v>
      </c>
      <c r="Y206" s="163">
        <f t="shared" si="66"/>
        <v>0</v>
      </c>
      <c r="Z206" s="163">
        <f t="shared" si="66"/>
        <v>0</v>
      </c>
      <c r="AA206" s="163">
        <f t="shared" si="66"/>
        <v>0</v>
      </c>
      <c r="AB206" s="163">
        <f t="shared" si="66"/>
        <v>0</v>
      </c>
      <c r="AC206" s="163">
        <f t="shared" si="66"/>
        <v>0</v>
      </c>
      <c r="AD206" s="163">
        <f t="shared" si="66"/>
        <v>0</v>
      </c>
      <c r="AE206" s="163">
        <f t="shared" si="66"/>
        <v>0</v>
      </c>
      <c r="AF206" s="176">
        <f t="shared" si="66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v>0</v>
      </c>
      <c r="D207" s="163">
        <v>0</v>
      </c>
      <c r="E207" s="163">
        <v>0</v>
      </c>
      <c r="F207" s="163">
        <v>0</v>
      </c>
      <c r="G207" s="163">
        <f t="shared" si="67"/>
        <v>0</v>
      </c>
      <c r="H207" s="163">
        <f t="shared" si="67"/>
        <v>0</v>
      </c>
      <c r="I207" s="163">
        <f t="shared" si="67"/>
        <v>0</v>
      </c>
      <c r="J207" s="163">
        <f t="shared" si="67"/>
        <v>0</v>
      </c>
      <c r="K207" s="163">
        <f t="shared" si="67"/>
        <v>0</v>
      </c>
      <c r="L207" s="163">
        <f t="shared" si="67"/>
        <v>0</v>
      </c>
      <c r="M207" s="163">
        <f t="shared" si="67"/>
        <v>0</v>
      </c>
      <c r="N207" s="163">
        <f t="shared" si="67"/>
        <v>0</v>
      </c>
      <c r="O207" s="163">
        <f t="shared" si="67"/>
        <v>0</v>
      </c>
      <c r="P207" s="163">
        <f t="shared" si="67"/>
        <v>0</v>
      </c>
      <c r="Q207" s="163">
        <f t="shared" si="67"/>
        <v>0</v>
      </c>
      <c r="R207" s="163">
        <f t="shared" si="67"/>
        <v>0</v>
      </c>
      <c r="S207" s="163">
        <f t="shared" si="66"/>
        <v>0</v>
      </c>
      <c r="T207" s="163">
        <f t="shared" si="66"/>
        <v>0</v>
      </c>
      <c r="U207" s="163">
        <f t="shared" si="66"/>
        <v>0</v>
      </c>
      <c r="V207" s="163">
        <f t="shared" si="66"/>
        <v>0</v>
      </c>
      <c r="W207" s="163">
        <f t="shared" si="66"/>
        <v>0</v>
      </c>
      <c r="X207" s="163">
        <f t="shared" si="66"/>
        <v>0</v>
      </c>
      <c r="Y207" s="163">
        <f t="shared" si="66"/>
        <v>0</v>
      </c>
      <c r="Z207" s="163">
        <f t="shared" si="66"/>
        <v>0</v>
      </c>
      <c r="AA207" s="163">
        <f t="shared" si="66"/>
        <v>0</v>
      </c>
      <c r="AB207" s="163">
        <f t="shared" si="66"/>
        <v>0</v>
      </c>
      <c r="AC207" s="163">
        <f t="shared" si="66"/>
        <v>0</v>
      </c>
      <c r="AD207" s="163">
        <f t="shared" si="66"/>
        <v>0</v>
      </c>
      <c r="AE207" s="163">
        <f t="shared" si="66"/>
        <v>0</v>
      </c>
      <c r="AF207" s="176">
        <f t="shared" si="66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v>0</v>
      </c>
      <c r="D208" s="163">
        <v>0</v>
      </c>
      <c r="E208" s="163">
        <v>0</v>
      </c>
      <c r="F208" s="163">
        <v>0</v>
      </c>
      <c r="G208" s="163">
        <f t="shared" si="67"/>
        <v>0</v>
      </c>
      <c r="H208" s="163">
        <f t="shared" si="67"/>
        <v>0</v>
      </c>
      <c r="I208" s="163">
        <f t="shared" si="67"/>
        <v>0</v>
      </c>
      <c r="J208" s="163">
        <f t="shared" si="67"/>
        <v>0</v>
      </c>
      <c r="K208" s="163">
        <f t="shared" si="67"/>
        <v>0</v>
      </c>
      <c r="L208" s="163">
        <f t="shared" si="67"/>
        <v>0</v>
      </c>
      <c r="M208" s="163">
        <f t="shared" si="67"/>
        <v>0</v>
      </c>
      <c r="N208" s="163">
        <f t="shared" si="67"/>
        <v>0</v>
      </c>
      <c r="O208" s="163">
        <f t="shared" si="67"/>
        <v>0</v>
      </c>
      <c r="P208" s="163">
        <f t="shared" si="67"/>
        <v>0</v>
      </c>
      <c r="Q208" s="163">
        <f t="shared" si="67"/>
        <v>0</v>
      </c>
      <c r="R208" s="163">
        <f t="shared" si="67"/>
        <v>0</v>
      </c>
      <c r="S208" s="163">
        <f t="shared" si="66"/>
        <v>0</v>
      </c>
      <c r="T208" s="163">
        <f t="shared" si="66"/>
        <v>0</v>
      </c>
      <c r="U208" s="163">
        <f t="shared" si="66"/>
        <v>0</v>
      </c>
      <c r="V208" s="163">
        <f t="shared" si="66"/>
        <v>0</v>
      </c>
      <c r="W208" s="163">
        <f t="shared" si="66"/>
        <v>0</v>
      </c>
      <c r="X208" s="163">
        <f t="shared" si="66"/>
        <v>0</v>
      </c>
      <c r="Y208" s="163">
        <f t="shared" si="66"/>
        <v>0</v>
      </c>
      <c r="Z208" s="163">
        <f t="shared" si="66"/>
        <v>0</v>
      </c>
      <c r="AA208" s="163">
        <f t="shared" si="66"/>
        <v>0</v>
      </c>
      <c r="AB208" s="163">
        <f t="shared" si="66"/>
        <v>0</v>
      </c>
      <c r="AC208" s="163">
        <f t="shared" si="66"/>
        <v>0</v>
      </c>
      <c r="AD208" s="163">
        <f t="shared" si="66"/>
        <v>0</v>
      </c>
      <c r="AE208" s="163">
        <f t="shared" si="66"/>
        <v>0</v>
      </c>
      <c r="AF208" s="176">
        <f t="shared" si="66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v>0</v>
      </c>
      <c r="D209" s="163">
        <v>0</v>
      </c>
      <c r="E209" s="163">
        <v>0</v>
      </c>
      <c r="F209" s="163">
        <v>0</v>
      </c>
      <c r="G209" s="163">
        <f t="shared" si="67"/>
        <v>0</v>
      </c>
      <c r="H209" s="163">
        <f t="shared" si="67"/>
        <v>0</v>
      </c>
      <c r="I209" s="163">
        <f t="shared" si="67"/>
        <v>0</v>
      </c>
      <c r="J209" s="163">
        <f t="shared" si="67"/>
        <v>0</v>
      </c>
      <c r="K209" s="163">
        <f t="shared" si="67"/>
        <v>0</v>
      </c>
      <c r="L209" s="163">
        <f t="shared" si="67"/>
        <v>0</v>
      </c>
      <c r="M209" s="163">
        <f t="shared" si="67"/>
        <v>0</v>
      </c>
      <c r="N209" s="163">
        <f t="shared" si="67"/>
        <v>0</v>
      </c>
      <c r="O209" s="163">
        <f t="shared" si="67"/>
        <v>0</v>
      </c>
      <c r="P209" s="163">
        <f t="shared" si="67"/>
        <v>0</v>
      </c>
      <c r="Q209" s="163">
        <f t="shared" si="67"/>
        <v>0</v>
      </c>
      <c r="R209" s="163">
        <f t="shared" si="67"/>
        <v>0</v>
      </c>
      <c r="S209" s="163">
        <f t="shared" si="66"/>
        <v>0</v>
      </c>
      <c r="T209" s="163">
        <f t="shared" si="66"/>
        <v>0</v>
      </c>
      <c r="U209" s="163">
        <f t="shared" si="66"/>
        <v>0</v>
      </c>
      <c r="V209" s="163">
        <f t="shared" si="66"/>
        <v>0</v>
      </c>
      <c r="W209" s="163">
        <f t="shared" si="66"/>
        <v>0</v>
      </c>
      <c r="X209" s="163">
        <f t="shared" si="66"/>
        <v>0</v>
      </c>
      <c r="Y209" s="163">
        <f t="shared" si="66"/>
        <v>0</v>
      </c>
      <c r="Z209" s="163">
        <f t="shared" si="66"/>
        <v>0</v>
      </c>
      <c r="AA209" s="163">
        <f t="shared" si="66"/>
        <v>0</v>
      </c>
      <c r="AB209" s="163">
        <f t="shared" si="66"/>
        <v>0</v>
      </c>
      <c r="AC209" s="163">
        <f t="shared" si="66"/>
        <v>0</v>
      </c>
      <c r="AD209" s="163">
        <f t="shared" si="66"/>
        <v>0</v>
      </c>
      <c r="AE209" s="163">
        <f t="shared" si="66"/>
        <v>0</v>
      </c>
      <c r="AF209" s="176">
        <f t="shared" si="66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v>0</v>
      </c>
      <c r="D210" s="163">
        <v>0</v>
      </c>
      <c r="E210" s="163">
        <v>0</v>
      </c>
      <c r="F210" s="163">
        <v>0</v>
      </c>
      <c r="G210" s="163">
        <f t="shared" si="67"/>
        <v>0</v>
      </c>
      <c r="H210" s="163">
        <f t="shared" si="67"/>
        <v>0</v>
      </c>
      <c r="I210" s="163">
        <f t="shared" si="67"/>
        <v>0</v>
      </c>
      <c r="J210" s="163">
        <f t="shared" si="67"/>
        <v>0</v>
      </c>
      <c r="K210" s="163">
        <f t="shared" si="67"/>
        <v>0</v>
      </c>
      <c r="L210" s="163">
        <f t="shared" si="67"/>
        <v>0</v>
      </c>
      <c r="M210" s="163">
        <f t="shared" si="67"/>
        <v>0</v>
      </c>
      <c r="N210" s="163">
        <f t="shared" si="67"/>
        <v>0</v>
      </c>
      <c r="O210" s="163">
        <f t="shared" si="67"/>
        <v>0</v>
      </c>
      <c r="P210" s="163">
        <f t="shared" si="67"/>
        <v>0</v>
      </c>
      <c r="Q210" s="163">
        <f t="shared" si="67"/>
        <v>0</v>
      </c>
      <c r="R210" s="163">
        <f t="shared" si="67"/>
        <v>0</v>
      </c>
      <c r="S210" s="163">
        <f t="shared" si="66"/>
        <v>0</v>
      </c>
      <c r="T210" s="163">
        <f t="shared" si="66"/>
        <v>0</v>
      </c>
      <c r="U210" s="163">
        <f t="shared" si="66"/>
        <v>0</v>
      </c>
      <c r="V210" s="163">
        <f t="shared" si="66"/>
        <v>0</v>
      </c>
      <c r="W210" s="163">
        <f t="shared" si="66"/>
        <v>0</v>
      </c>
      <c r="X210" s="163">
        <f t="shared" si="66"/>
        <v>0</v>
      </c>
      <c r="Y210" s="163">
        <f t="shared" si="66"/>
        <v>0</v>
      </c>
      <c r="Z210" s="163">
        <f t="shared" si="66"/>
        <v>0</v>
      </c>
      <c r="AA210" s="163">
        <f t="shared" si="66"/>
        <v>0</v>
      </c>
      <c r="AB210" s="163">
        <f t="shared" si="66"/>
        <v>0</v>
      </c>
      <c r="AC210" s="163">
        <f t="shared" si="66"/>
        <v>0</v>
      </c>
      <c r="AD210" s="163">
        <f t="shared" si="66"/>
        <v>0</v>
      </c>
      <c r="AE210" s="163">
        <f t="shared" si="66"/>
        <v>0</v>
      </c>
      <c r="AF210" s="176">
        <f t="shared" si="66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v>0</v>
      </c>
      <c r="D211" s="163">
        <v>0</v>
      </c>
      <c r="E211" s="163">
        <v>0</v>
      </c>
      <c r="F211" s="163">
        <v>0</v>
      </c>
      <c r="G211" s="163">
        <f t="shared" si="67"/>
        <v>0</v>
      </c>
      <c r="H211" s="163">
        <f t="shared" si="67"/>
        <v>0</v>
      </c>
      <c r="I211" s="163">
        <f t="shared" si="67"/>
        <v>0</v>
      </c>
      <c r="J211" s="163">
        <f t="shared" si="67"/>
        <v>0</v>
      </c>
      <c r="K211" s="163">
        <f t="shared" si="67"/>
        <v>0</v>
      </c>
      <c r="L211" s="163">
        <f t="shared" si="67"/>
        <v>0</v>
      </c>
      <c r="M211" s="163">
        <f t="shared" si="67"/>
        <v>0</v>
      </c>
      <c r="N211" s="163">
        <f t="shared" si="67"/>
        <v>0</v>
      </c>
      <c r="O211" s="163">
        <f t="shared" si="67"/>
        <v>0</v>
      </c>
      <c r="P211" s="163">
        <f t="shared" si="67"/>
        <v>0</v>
      </c>
      <c r="Q211" s="163">
        <f t="shared" si="67"/>
        <v>0</v>
      </c>
      <c r="R211" s="163">
        <f t="shared" si="67"/>
        <v>0</v>
      </c>
      <c r="S211" s="163">
        <f t="shared" si="66"/>
        <v>0</v>
      </c>
      <c r="T211" s="163">
        <f t="shared" si="66"/>
        <v>0</v>
      </c>
      <c r="U211" s="163">
        <f t="shared" si="66"/>
        <v>0</v>
      </c>
      <c r="V211" s="163">
        <f t="shared" si="66"/>
        <v>0</v>
      </c>
      <c r="W211" s="163">
        <f t="shared" si="66"/>
        <v>0</v>
      </c>
      <c r="X211" s="163">
        <f t="shared" si="66"/>
        <v>0</v>
      </c>
      <c r="Y211" s="163">
        <f t="shared" si="66"/>
        <v>0</v>
      </c>
      <c r="Z211" s="163">
        <f t="shared" si="66"/>
        <v>0</v>
      </c>
      <c r="AA211" s="163">
        <f t="shared" si="66"/>
        <v>0</v>
      </c>
      <c r="AB211" s="163">
        <f t="shared" si="66"/>
        <v>0</v>
      </c>
      <c r="AC211" s="163">
        <f t="shared" si="66"/>
        <v>0</v>
      </c>
      <c r="AD211" s="163">
        <f t="shared" si="66"/>
        <v>0</v>
      </c>
      <c r="AE211" s="163">
        <f t="shared" si="66"/>
        <v>0</v>
      </c>
      <c r="AF211" s="176">
        <f t="shared" si="66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v>0</v>
      </c>
      <c r="D212" s="163">
        <v>0</v>
      </c>
      <c r="E212" s="163">
        <v>0</v>
      </c>
      <c r="F212" s="163">
        <v>0</v>
      </c>
      <c r="G212" s="163">
        <f t="shared" si="67"/>
        <v>0</v>
      </c>
      <c r="H212" s="163">
        <f t="shared" si="67"/>
        <v>0</v>
      </c>
      <c r="I212" s="163">
        <f t="shared" si="67"/>
        <v>0</v>
      </c>
      <c r="J212" s="163">
        <f t="shared" si="67"/>
        <v>0</v>
      </c>
      <c r="K212" s="163">
        <f t="shared" si="67"/>
        <v>0</v>
      </c>
      <c r="L212" s="163">
        <f t="shared" si="67"/>
        <v>0</v>
      </c>
      <c r="M212" s="163">
        <f t="shared" si="67"/>
        <v>0</v>
      </c>
      <c r="N212" s="163">
        <f t="shared" si="67"/>
        <v>0</v>
      </c>
      <c r="O212" s="163">
        <f t="shared" si="67"/>
        <v>0</v>
      </c>
      <c r="P212" s="163">
        <f t="shared" si="67"/>
        <v>0</v>
      </c>
      <c r="Q212" s="163">
        <f t="shared" si="67"/>
        <v>0</v>
      </c>
      <c r="R212" s="163">
        <f t="shared" si="67"/>
        <v>0</v>
      </c>
      <c r="S212" s="163">
        <f t="shared" si="66"/>
        <v>0</v>
      </c>
      <c r="T212" s="163">
        <f t="shared" si="66"/>
        <v>0</v>
      </c>
      <c r="U212" s="163">
        <f t="shared" si="66"/>
        <v>0</v>
      </c>
      <c r="V212" s="163">
        <f t="shared" si="66"/>
        <v>0</v>
      </c>
      <c r="W212" s="163">
        <f t="shared" si="66"/>
        <v>0</v>
      </c>
      <c r="X212" s="163">
        <f t="shared" si="66"/>
        <v>0</v>
      </c>
      <c r="Y212" s="163">
        <f t="shared" si="66"/>
        <v>0</v>
      </c>
      <c r="Z212" s="163">
        <f t="shared" si="66"/>
        <v>0</v>
      </c>
      <c r="AA212" s="163">
        <f t="shared" si="66"/>
        <v>0</v>
      </c>
      <c r="AB212" s="163">
        <f t="shared" si="66"/>
        <v>0</v>
      </c>
      <c r="AC212" s="163">
        <f t="shared" si="66"/>
        <v>0</v>
      </c>
      <c r="AD212" s="163">
        <f t="shared" si="66"/>
        <v>0</v>
      </c>
      <c r="AE212" s="163">
        <f t="shared" si="66"/>
        <v>0</v>
      </c>
      <c r="AF212" s="176">
        <f t="shared" si="66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v>0</v>
      </c>
      <c r="D213" s="163">
        <v>0</v>
      </c>
      <c r="E213" s="163">
        <v>0</v>
      </c>
      <c r="F213" s="163">
        <v>0</v>
      </c>
      <c r="G213" s="163">
        <f t="shared" si="67"/>
        <v>0</v>
      </c>
      <c r="H213" s="163">
        <f t="shared" si="67"/>
        <v>0</v>
      </c>
      <c r="I213" s="163">
        <f t="shared" si="67"/>
        <v>0</v>
      </c>
      <c r="J213" s="163">
        <f t="shared" si="67"/>
        <v>0</v>
      </c>
      <c r="K213" s="163">
        <f t="shared" si="67"/>
        <v>0</v>
      </c>
      <c r="L213" s="163">
        <f t="shared" si="67"/>
        <v>0</v>
      </c>
      <c r="M213" s="163">
        <f t="shared" si="67"/>
        <v>0</v>
      </c>
      <c r="N213" s="163">
        <f t="shared" si="67"/>
        <v>0</v>
      </c>
      <c r="O213" s="163">
        <f t="shared" si="67"/>
        <v>0</v>
      </c>
      <c r="P213" s="163">
        <f t="shared" si="67"/>
        <v>0</v>
      </c>
      <c r="Q213" s="163">
        <f t="shared" si="67"/>
        <v>0</v>
      </c>
      <c r="R213" s="163">
        <f t="shared" si="67"/>
        <v>0</v>
      </c>
      <c r="S213" s="163">
        <f t="shared" si="66"/>
        <v>0</v>
      </c>
      <c r="T213" s="163">
        <f t="shared" si="66"/>
        <v>0</v>
      </c>
      <c r="U213" s="163">
        <f t="shared" si="66"/>
        <v>0</v>
      </c>
      <c r="V213" s="163">
        <f t="shared" si="66"/>
        <v>0</v>
      </c>
      <c r="W213" s="163">
        <f t="shared" si="66"/>
        <v>0</v>
      </c>
      <c r="X213" s="163">
        <f t="shared" si="66"/>
        <v>0</v>
      </c>
      <c r="Y213" s="163">
        <f t="shared" si="66"/>
        <v>0</v>
      </c>
      <c r="Z213" s="163">
        <f t="shared" si="66"/>
        <v>0</v>
      </c>
      <c r="AA213" s="163">
        <f t="shared" si="66"/>
        <v>0</v>
      </c>
      <c r="AB213" s="163">
        <f t="shared" si="66"/>
        <v>0</v>
      </c>
      <c r="AC213" s="163">
        <f t="shared" si="66"/>
        <v>0</v>
      </c>
      <c r="AD213" s="163">
        <f t="shared" si="66"/>
        <v>0</v>
      </c>
      <c r="AE213" s="163">
        <f t="shared" si="66"/>
        <v>0</v>
      </c>
      <c r="AF213" s="176">
        <f t="shared" si="66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v>0</v>
      </c>
      <c r="D214" s="163">
        <v>0</v>
      </c>
      <c r="E214" s="163">
        <v>0</v>
      </c>
      <c r="F214" s="163">
        <v>0</v>
      </c>
      <c r="G214" s="163">
        <f t="shared" si="67"/>
        <v>0</v>
      </c>
      <c r="H214" s="163">
        <f t="shared" si="67"/>
        <v>0</v>
      </c>
      <c r="I214" s="163">
        <f t="shared" si="67"/>
        <v>0</v>
      </c>
      <c r="J214" s="163">
        <f t="shared" si="67"/>
        <v>0</v>
      </c>
      <c r="K214" s="163">
        <f t="shared" si="67"/>
        <v>0</v>
      </c>
      <c r="L214" s="163">
        <f t="shared" si="67"/>
        <v>0</v>
      </c>
      <c r="M214" s="163">
        <f t="shared" si="67"/>
        <v>0</v>
      </c>
      <c r="N214" s="163">
        <f t="shared" si="67"/>
        <v>0</v>
      </c>
      <c r="O214" s="163">
        <f t="shared" si="67"/>
        <v>0</v>
      </c>
      <c r="P214" s="163">
        <f t="shared" si="67"/>
        <v>0</v>
      </c>
      <c r="Q214" s="163">
        <f t="shared" si="67"/>
        <v>0</v>
      </c>
      <c r="R214" s="163">
        <f t="shared" si="67"/>
        <v>0</v>
      </c>
      <c r="S214" s="163">
        <f t="shared" si="66"/>
        <v>0</v>
      </c>
      <c r="T214" s="163">
        <f t="shared" si="66"/>
        <v>0</v>
      </c>
      <c r="U214" s="163">
        <f t="shared" si="66"/>
        <v>0</v>
      </c>
      <c r="V214" s="163">
        <f t="shared" si="66"/>
        <v>0</v>
      </c>
      <c r="W214" s="163">
        <f t="shared" si="66"/>
        <v>0</v>
      </c>
      <c r="X214" s="163">
        <f t="shared" si="66"/>
        <v>0</v>
      </c>
      <c r="Y214" s="163">
        <f t="shared" si="66"/>
        <v>0</v>
      </c>
      <c r="Z214" s="163">
        <f t="shared" si="66"/>
        <v>0</v>
      </c>
      <c r="AA214" s="163">
        <f t="shared" si="66"/>
        <v>0</v>
      </c>
      <c r="AB214" s="163">
        <f t="shared" si="66"/>
        <v>0</v>
      </c>
      <c r="AC214" s="163">
        <f t="shared" si="66"/>
        <v>0</v>
      </c>
      <c r="AD214" s="163">
        <f t="shared" si="66"/>
        <v>0</v>
      </c>
      <c r="AE214" s="163">
        <f t="shared" si="66"/>
        <v>0</v>
      </c>
      <c r="AF214" s="176">
        <f t="shared" si="66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v>0</v>
      </c>
      <c r="D215" s="163">
        <v>0</v>
      </c>
      <c r="E215" s="163">
        <v>0</v>
      </c>
      <c r="F215" s="163">
        <v>0</v>
      </c>
      <c r="G215" s="163">
        <f t="shared" si="67"/>
        <v>0</v>
      </c>
      <c r="H215" s="163">
        <f t="shared" si="67"/>
        <v>0</v>
      </c>
      <c r="I215" s="163">
        <f t="shared" si="67"/>
        <v>0</v>
      </c>
      <c r="J215" s="163">
        <f t="shared" si="67"/>
        <v>0</v>
      </c>
      <c r="K215" s="163">
        <f t="shared" si="67"/>
        <v>0</v>
      </c>
      <c r="L215" s="163">
        <f t="shared" si="67"/>
        <v>0</v>
      </c>
      <c r="M215" s="163">
        <f t="shared" si="67"/>
        <v>0</v>
      </c>
      <c r="N215" s="163">
        <f t="shared" si="67"/>
        <v>0</v>
      </c>
      <c r="O215" s="163">
        <f t="shared" si="67"/>
        <v>0</v>
      </c>
      <c r="P215" s="163">
        <f t="shared" si="67"/>
        <v>0</v>
      </c>
      <c r="Q215" s="163">
        <f t="shared" si="67"/>
        <v>0</v>
      </c>
      <c r="R215" s="163">
        <f t="shared" si="67"/>
        <v>0</v>
      </c>
      <c r="S215" s="163">
        <f t="shared" si="66"/>
        <v>0</v>
      </c>
      <c r="T215" s="163">
        <f t="shared" si="66"/>
        <v>0</v>
      </c>
      <c r="U215" s="163">
        <f t="shared" si="66"/>
        <v>0</v>
      </c>
      <c r="V215" s="163">
        <f t="shared" si="66"/>
        <v>0</v>
      </c>
      <c r="W215" s="163">
        <f t="shared" si="66"/>
        <v>0</v>
      </c>
      <c r="X215" s="163">
        <f t="shared" si="66"/>
        <v>0</v>
      </c>
      <c r="Y215" s="163">
        <f t="shared" si="66"/>
        <v>0</v>
      </c>
      <c r="Z215" s="163">
        <f t="shared" si="66"/>
        <v>0</v>
      </c>
      <c r="AA215" s="163">
        <f t="shared" si="66"/>
        <v>0</v>
      </c>
      <c r="AB215" s="163">
        <f t="shared" si="66"/>
        <v>0</v>
      </c>
      <c r="AC215" s="163">
        <f t="shared" si="66"/>
        <v>0</v>
      </c>
      <c r="AD215" s="163">
        <f t="shared" si="66"/>
        <v>0</v>
      </c>
      <c r="AE215" s="163">
        <f t="shared" si="66"/>
        <v>0</v>
      </c>
      <c r="AF215" s="176">
        <f t="shared" si="66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v>0</v>
      </c>
      <c r="D216" s="163">
        <v>0</v>
      </c>
      <c r="E216" s="163">
        <v>0</v>
      </c>
      <c r="F216" s="163">
        <v>0</v>
      </c>
      <c r="G216" s="163">
        <f t="shared" si="67"/>
        <v>0</v>
      </c>
      <c r="H216" s="163">
        <f t="shared" si="67"/>
        <v>0</v>
      </c>
      <c r="I216" s="163">
        <f t="shared" si="67"/>
        <v>0</v>
      </c>
      <c r="J216" s="163">
        <f t="shared" si="67"/>
        <v>0</v>
      </c>
      <c r="K216" s="163">
        <f t="shared" si="67"/>
        <v>0</v>
      </c>
      <c r="L216" s="163">
        <f t="shared" si="67"/>
        <v>0</v>
      </c>
      <c r="M216" s="163">
        <f t="shared" si="67"/>
        <v>0</v>
      </c>
      <c r="N216" s="163">
        <f t="shared" si="67"/>
        <v>0</v>
      </c>
      <c r="O216" s="163">
        <f t="shared" si="67"/>
        <v>0</v>
      </c>
      <c r="P216" s="163">
        <f t="shared" si="67"/>
        <v>0</v>
      </c>
      <c r="Q216" s="163">
        <f t="shared" si="67"/>
        <v>0</v>
      </c>
      <c r="R216" s="163">
        <f t="shared" ref="R216:AF231" si="68">Q216</f>
        <v>0</v>
      </c>
      <c r="S216" s="163">
        <f t="shared" si="68"/>
        <v>0</v>
      </c>
      <c r="T216" s="163">
        <f t="shared" si="68"/>
        <v>0</v>
      </c>
      <c r="U216" s="163">
        <f t="shared" si="68"/>
        <v>0</v>
      </c>
      <c r="V216" s="163">
        <f t="shared" si="68"/>
        <v>0</v>
      </c>
      <c r="W216" s="163">
        <f t="shared" si="68"/>
        <v>0</v>
      </c>
      <c r="X216" s="163">
        <f t="shared" si="68"/>
        <v>0</v>
      </c>
      <c r="Y216" s="163">
        <f t="shared" si="68"/>
        <v>0</v>
      </c>
      <c r="Z216" s="163">
        <f t="shared" si="68"/>
        <v>0</v>
      </c>
      <c r="AA216" s="163">
        <f t="shared" si="68"/>
        <v>0</v>
      </c>
      <c r="AB216" s="163">
        <f t="shared" si="68"/>
        <v>0</v>
      </c>
      <c r="AC216" s="163">
        <f t="shared" si="68"/>
        <v>0</v>
      </c>
      <c r="AD216" s="163">
        <f t="shared" si="68"/>
        <v>0</v>
      </c>
      <c r="AE216" s="163">
        <f t="shared" si="68"/>
        <v>0</v>
      </c>
      <c r="AF216" s="176">
        <f t="shared" si="68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v>0</v>
      </c>
      <c r="D217" s="163">
        <v>0</v>
      </c>
      <c r="E217" s="163">
        <v>0</v>
      </c>
      <c r="F217" s="163">
        <v>0</v>
      </c>
      <c r="G217" s="163">
        <f t="shared" ref="G217:R232" si="69">F217</f>
        <v>0</v>
      </c>
      <c r="H217" s="163">
        <f t="shared" si="69"/>
        <v>0</v>
      </c>
      <c r="I217" s="163">
        <f t="shared" si="69"/>
        <v>0</v>
      </c>
      <c r="J217" s="163">
        <f t="shared" si="69"/>
        <v>0</v>
      </c>
      <c r="K217" s="163">
        <f t="shared" si="69"/>
        <v>0</v>
      </c>
      <c r="L217" s="163">
        <f t="shared" si="69"/>
        <v>0</v>
      </c>
      <c r="M217" s="163">
        <f t="shared" si="69"/>
        <v>0</v>
      </c>
      <c r="N217" s="163">
        <f t="shared" si="69"/>
        <v>0</v>
      </c>
      <c r="O217" s="163">
        <f t="shared" si="69"/>
        <v>0</v>
      </c>
      <c r="P217" s="163">
        <f t="shared" si="69"/>
        <v>0</v>
      </c>
      <c r="Q217" s="163">
        <f t="shared" si="69"/>
        <v>0</v>
      </c>
      <c r="R217" s="163">
        <f t="shared" si="69"/>
        <v>0</v>
      </c>
      <c r="S217" s="163">
        <f t="shared" si="68"/>
        <v>0</v>
      </c>
      <c r="T217" s="163">
        <f t="shared" si="68"/>
        <v>0</v>
      </c>
      <c r="U217" s="163">
        <f t="shared" si="68"/>
        <v>0</v>
      </c>
      <c r="V217" s="163">
        <f t="shared" si="68"/>
        <v>0</v>
      </c>
      <c r="W217" s="163">
        <f t="shared" si="68"/>
        <v>0</v>
      </c>
      <c r="X217" s="163">
        <f t="shared" si="68"/>
        <v>0</v>
      </c>
      <c r="Y217" s="163">
        <f t="shared" si="68"/>
        <v>0</v>
      </c>
      <c r="Z217" s="163">
        <f t="shared" si="68"/>
        <v>0</v>
      </c>
      <c r="AA217" s="163">
        <f t="shared" si="68"/>
        <v>0</v>
      </c>
      <c r="AB217" s="163">
        <f t="shared" si="68"/>
        <v>0</v>
      </c>
      <c r="AC217" s="163">
        <f t="shared" si="68"/>
        <v>0</v>
      </c>
      <c r="AD217" s="163">
        <f t="shared" si="68"/>
        <v>0</v>
      </c>
      <c r="AE217" s="163">
        <f t="shared" si="68"/>
        <v>0</v>
      </c>
      <c r="AF217" s="176">
        <f t="shared" si="68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v>0</v>
      </c>
      <c r="D218" s="163">
        <v>0</v>
      </c>
      <c r="E218" s="163">
        <v>0</v>
      </c>
      <c r="F218" s="163">
        <v>0</v>
      </c>
      <c r="G218" s="163">
        <f t="shared" si="69"/>
        <v>0</v>
      </c>
      <c r="H218" s="163">
        <f t="shared" si="69"/>
        <v>0</v>
      </c>
      <c r="I218" s="163">
        <f t="shared" si="69"/>
        <v>0</v>
      </c>
      <c r="J218" s="163">
        <f t="shared" si="69"/>
        <v>0</v>
      </c>
      <c r="K218" s="163">
        <f t="shared" si="69"/>
        <v>0</v>
      </c>
      <c r="L218" s="163">
        <f t="shared" si="69"/>
        <v>0</v>
      </c>
      <c r="M218" s="163">
        <f t="shared" si="69"/>
        <v>0</v>
      </c>
      <c r="N218" s="163">
        <f t="shared" si="69"/>
        <v>0</v>
      </c>
      <c r="O218" s="163">
        <f t="shared" si="69"/>
        <v>0</v>
      </c>
      <c r="P218" s="163">
        <f t="shared" si="69"/>
        <v>0</v>
      </c>
      <c r="Q218" s="163">
        <f t="shared" si="69"/>
        <v>0</v>
      </c>
      <c r="R218" s="163">
        <f t="shared" si="69"/>
        <v>0</v>
      </c>
      <c r="S218" s="163">
        <f t="shared" si="68"/>
        <v>0</v>
      </c>
      <c r="T218" s="163">
        <f t="shared" si="68"/>
        <v>0</v>
      </c>
      <c r="U218" s="163">
        <f t="shared" si="68"/>
        <v>0</v>
      </c>
      <c r="V218" s="163">
        <f t="shared" si="68"/>
        <v>0</v>
      </c>
      <c r="W218" s="163">
        <f t="shared" si="68"/>
        <v>0</v>
      </c>
      <c r="X218" s="163">
        <f t="shared" si="68"/>
        <v>0</v>
      </c>
      <c r="Y218" s="163">
        <f t="shared" si="68"/>
        <v>0</v>
      </c>
      <c r="Z218" s="163">
        <f t="shared" si="68"/>
        <v>0</v>
      </c>
      <c r="AA218" s="163">
        <f t="shared" si="68"/>
        <v>0</v>
      </c>
      <c r="AB218" s="163">
        <f t="shared" si="68"/>
        <v>0</v>
      </c>
      <c r="AC218" s="163">
        <f t="shared" si="68"/>
        <v>0</v>
      </c>
      <c r="AD218" s="163">
        <f t="shared" si="68"/>
        <v>0</v>
      </c>
      <c r="AE218" s="163">
        <f t="shared" si="68"/>
        <v>0</v>
      </c>
      <c r="AF218" s="176">
        <f t="shared" si="68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v>0</v>
      </c>
      <c r="D219" s="163">
        <v>0</v>
      </c>
      <c r="E219" s="163">
        <v>0</v>
      </c>
      <c r="F219" s="163">
        <v>0</v>
      </c>
      <c r="G219" s="163">
        <f t="shared" si="69"/>
        <v>0</v>
      </c>
      <c r="H219" s="163">
        <f t="shared" si="69"/>
        <v>0</v>
      </c>
      <c r="I219" s="163">
        <f t="shared" si="69"/>
        <v>0</v>
      </c>
      <c r="J219" s="163">
        <f t="shared" si="69"/>
        <v>0</v>
      </c>
      <c r="K219" s="163">
        <f t="shared" si="69"/>
        <v>0</v>
      </c>
      <c r="L219" s="163">
        <f t="shared" si="69"/>
        <v>0</v>
      </c>
      <c r="M219" s="163">
        <f t="shared" si="69"/>
        <v>0</v>
      </c>
      <c r="N219" s="163">
        <f t="shared" si="69"/>
        <v>0</v>
      </c>
      <c r="O219" s="163">
        <f t="shared" si="69"/>
        <v>0</v>
      </c>
      <c r="P219" s="163">
        <f t="shared" si="69"/>
        <v>0</v>
      </c>
      <c r="Q219" s="163">
        <f t="shared" si="69"/>
        <v>0</v>
      </c>
      <c r="R219" s="163">
        <f t="shared" si="69"/>
        <v>0</v>
      </c>
      <c r="S219" s="163">
        <f t="shared" si="68"/>
        <v>0</v>
      </c>
      <c r="T219" s="163">
        <f t="shared" si="68"/>
        <v>0</v>
      </c>
      <c r="U219" s="163">
        <f t="shared" si="68"/>
        <v>0</v>
      </c>
      <c r="V219" s="163">
        <f t="shared" si="68"/>
        <v>0</v>
      </c>
      <c r="W219" s="163">
        <f t="shared" si="68"/>
        <v>0</v>
      </c>
      <c r="X219" s="163">
        <f t="shared" si="68"/>
        <v>0</v>
      </c>
      <c r="Y219" s="163">
        <f t="shared" si="68"/>
        <v>0</v>
      </c>
      <c r="Z219" s="163">
        <f t="shared" si="68"/>
        <v>0</v>
      </c>
      <c r="AA219" s="163">
        <f t="shared" si="68"/>
        <v>0</v>
      </c>
      <c r="AB219" s="163">
        <f t="shared" si="68"/>
        <v>0</v>
      </c>
      <c r="AC219" s="163">
        <f t="shared" si="68"/>
        <v>0</v>
      </c>
      <c r="AD219" s="163">
        <f t="shared" si="68"/>
        <v>0</v>
      </c>
      <c r="AE219" s="163">
        <f t="shared" si="68"/>
        <v>0</v>
      </c>
      <c r="AF219" s="176">
        <f t="shared" si="68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v>0</v>
      </c>
      <c r="D220" s="163">
        <v>0</v>
      </c>
      <c r="E220" s="163">
        <v>0</v>
      </c>
      <c r="F220" s="163">
        <v>0</v>
      </c>
      <c r="G220" s="163">
        <f t="shared" si="69"/>
        <v>0</v>
      </c>
      <c r="H220" s="163">
        <f t="shared" si="69"/>
        <v>0</v>
      </c>
      <c r="I220" s="163">
        <f t="shared" si="69"/>
        <v>0</v>
      </c>
      <c r="J220" s="163">
        <f t="shared" si="69"/>
        <v>0</v>
      </c>
      <c r="K220" s="163">
        <f t="shared" si="69"/>
        <v>0</v>
      </c>
      <c r="L220" s="163">
        <f t="shared" si="69"/>
        <v>0</v>
      </c>
      <c r="M220" s="163">
        <f t="shared" si="69"/>
        <v>0</v>
      </c>
      <c r="N220" s="163">
        <f t="shared" si="69"/>
        <v>0</v>
      </c>
      <c r="O220" s="163">
        <f t="shared" si="69"/>
        <v>0</v>
      </c>
      <c r="P220" s="163">
        <f t="shared" si="69"/>
        <v>0</v>
      </c>
      <c r="Q220" s="163">
        <f t="shared" si="69"/>
        <v>0</v>
      </c>
      <c r="R220" s="163">
        <f t="shared" si="69"/>
        <v>0</v>
      </c>
      <c r="S220" s="163">
        <f t="shared" si="68"/>
        <v>0</v>
      </c>
      <c r="T220" s="163">
        <f t="shared" si="68"/>
        <v>0</v>
      </c>
      <c r="U220" s="163">
        <f t="shared" si="68"/>
        <v>0</v>
      </c>
      <c r="V220" s="163">
        <f t="shared" si="68"/>
        <v>0</v>
      </c>
      <c r="W220" s="163">
        <f t="shared" si="68"/>
        <v>0</v>
      </c>
      <c r="X220" s="163">
        <f t="shared" si="68"/>
        <v>0</v>
      </c>
      <c r="Y220" s="163">
        <f t="shared" si="68"/>
        <v>0</v>
      </c>
      <c r="Z220" s="163">
        <f t="shared" si="68"/>
        <v>0</v>
      </c>
      <c r="AA220" s="163">
        <f t="shared" si="68"/>
        <v>0</v>
      </c>
      <c r="AB220" s="163">
        <f t="shared" si="68"/>
        <v>0</v>
      </c>
      <c r="AC220" s="163">
        <f t="shared" si="68"/>
        <v>0</v>
      </c>
      <c r="AD220" s="163">
        <f t="shared" si="68"/>
        <v>0</v>
      </c>
      <c r="AE220" s="163">
        <f t="shared" si="68"/>
        <v>0</v>
      </c>
      <c r="AF220" s="176">
        <f t="shared" si="68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v>0</v>
      </c>
      <c r="D221" s="163">
        <v>0</v>
      </c>
      <c r="E221" s="163">
        <v>0</v>
      </c>
      <c r="F221" s="163">
        <v>0</v>
      </c>
      <c r="G221" s="163">
        <f t="shared" si="69"/>
        <v>0</v>
      </c>
      <c r="H221" s="163">
        <f t="shared" si="69"/>
        <v>0</v>
      </c>
      <c r="I221" s="163">
        <f t="shared" si="69"/>
        <v>0</v>
      </c>
      <c r="J221" s="163">
        <f t="shared" si="69"/>
        <v>0</v>
      </c>
      <c r="K221" s="163">
        <f t="shared" si="69"/>
        <v>0</v>
      </c>
      <c r="L221" s="163">
        <f t="shared" si="69"/>
        <v>0</v>
      </c>
      <c r="M221" s="163">
        <f t="shared" si="69"/>
        <v>0</v>
      </c>
      <c r="N221" s="163">
        <f t="shared" si="69"/>
        <v>0</v>
      </c>
      <c r="O221" s="163">
        <f t="shared" si="69"/>
        <v>0</v>
      </c>
      <c r="P221" s="163">
        <f t="shared" si="69"/>
        <v>0</v>
      </c>
      <c r="Q221" s="163">
        <f t="shared" si="69"/>
        <v>0</v>
      </c>
      <c r="R221" s="163">
        <f t="shared" si="69"/>
        <v>0</v>
      </c>
      <c r="S221" s="163">
        <f t="shared" si="68"/>
        <v>0</v>
      </c>
      <c r="T221" s="163">
        <f t="shared" si="68"/>
        <v>0</v>
      </c>
      <c r="U221" s="163">
        <f t="shared" si="68"/>
        <v>0</v>
      </c>
      <c r="V221" s="163">
        <f t="shared" si="68"/>
        <v>0</v>
      </c>
      <c r="W221" s="163">
        <f t="shared" si="68"/>
        <v>0</v>
      </c>
      <c r="X221" s="163">
        <f t="shared" si="68"/>
        <v>0</v>
      </c>
      <c r="Y221" s="163">
        <f t="shared" si="68"/>
        <v>0</v>
      </c>
      <c r="Z221" s="163">
        <f t="shared" si="68"/>
        <v>0</v>
      </c>
      <c r="AA221" s="163">
        <f t="shared" si="68"/>
        <v>0</v>
      </c>
      <c r="AB221" s="163">
        <f t="shared" si="68"/>
        <v>0</v>
      </c>
      <c r="AC221" s="163">
        <f t="shared" si="68"/>
        <v>0</v>
      </c>
      <c r="AD221" s="163">
        <f t="shared" si="68"/>
        <v>0</v>
      </c>
      <c r="AE221" s="163">
        <f t="shared" si="68"/>
        <v>0</v>
      </c>
      <c r="AF221" s="176">
        <f t="shared" si="68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v>0</v>
      </c>
      <c r="D222" s="163">
        <v>0</v>
      </c>
      <c r="E222" s="163">
        <v>0</v>
      </c>
      <c r="F222" s="163">
        <v>0</v>
      </c>
      <c r="G222" s="163">
        <f t="shared" si="69"/>
        <v>0</v>
      </c>
      <c r="H222" s="163">
        <f t="shared" si="69"/>
        <v>0</v>
      </c>
      <c r="I222" s="163">
        <f t="shared" si="69"/>
        <v>0</v>
      </c>
      <c r="J222" s="163">
        <f t="shared" si="69"/>
        <v>0</v>
      </c>
      <c r="K222" s="163">
        <f t="shared" si="69"/>
        <v>0</v>
      </c>
      <c r="L222" s="163">
        <f t="shared" si="69"/>
        <v>0</v>
      </c>
      <c r="M222" s="163">
        <f t="shared" si="69"/>
        <v>0</v>
      </c>
      <c r="N222" s="163">
        <f t="shared" si="69"/>
        <v>0</v>
      </c>
      <c r="O222" s="163">
        <f t="shared" si="69"/>
        <v>0</v>
      </c>
      <c r="P222" s="163">
        <f t="shared" si="69"/>
        <v>0</v>
      </c>
      <c r="Q222" s="163">
        <f t="shared" si="69"/>
        <v>0</v>
      </c>
      <c r="R222" s="163">
        <f t="shared" si="69"/>
        <v>0</v>
      </c>
      <c r="S222" s="163">
        <f t="shared" si="68"/>
        <v>0</v>
      </c>
      <c r="T222" s="163">
        <f t="shared" si="68"/>
        <v>0</v>
      </c>
      <c r="U222" s="163">
        <f t="shared" si="68"/>
        <v>0</v>
      </c>
      <c r="V222" s="163">
        <f t="shared" si="68"/>
        <v>0</v>
      </c>
      <c r="W222" s="163">
        <f t="shared" si="68"/>
        <v>0</v>
      </c>
      <c r="X222" s="163">
        <f t="shared" si="68"/>
        <v>0</v>
      </c>
      <c r="Y222" s="163">
        <f t="shared" si="68"/>
        <v>0</v>
      </c>
      <c r="Z222" s="163">
        <f t="shared" si="68"/>
        <v>0</v>
      </c>
      <c r="AA222" s="163">
        <f t="shared" si="68"/>
        <v>0</v>
      </c>
      <c r="AB222" s="163">
        <f t="shared" si="68"/>
        <v>0</v>
      </c>
      <c r="AC222" s="163">
        <f t="shared" si="68"/>
        <v>0</v>
      </c>
      <c r="AD222" s="163">
        <f t="shared" si="68"/>
        <v>0</v>
      </c>
      <c r="AE222" s="163">
        <f t="shared" si="68"/>
        <v>0</v>
      </c>
      <c r="AF222" s="176">
        <f t="shared" si="68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v>0</v>
      </c>
      <c r="D223" s="163">
        <v>0</v>
      </c>
      <c r="E223" s="163">
        <v>0</v>
      </c>
      <c r="F223" s="163">
        <v>0</v>
      </c>
      <c r="G223" s="163">
        <f t="shared" si="69"/>
        <v>0</v>
      </c>
      <c r="H223" s="163">
        <f t="shared" si="69"/>
        <v>0</v>
      </c>
      <c r="I223" s="163">
        <f t="shared" si="69"/>
        <v>0</v>
      </c>
      <c r="J223" s="163">
        <f t="shared" si="69"/>
        <v>0</v>
      </c>
      <c r="K223" s="163">
        <f t="shared" si="69"/>
        <v>0</v>
      </c>
      <c r="L223" s="163">
        <f t="shared" si="69"/>
        <v>0</v>
      </c>
      <c r="M223" s="163">
        <f t="shared" si="69"/>
        <v>0</v>
      </c>
      <c r="N223" s="163">
        <f t="shared" si="69"/>
        <v>0</v>
      </c>
      <c r="O223" s="163">
        <f t="shared" si="69"/>
        <v>0</v>
      </c>
      <c r="P223" s="163">
        <f t="shared" si="69"/>
        <v>0</v>
      </c>
      <c r="Q223" s="163">
        <f t="shared" si="69"/>
        <v>0</v>
      </c>
      <c r="R223" s="163">
        <f t="shared" si="69"/>
        <v>0</v>
      </c>
      <c r="S223" s="163">
        <f t="shared" si="68"/>
        <v>0</v>
      </c>
      <c r="T223" s="163">
        <f t="shared" si="68"/>
        <v>0</v>
      </c>
      <c r="U223" s="163">
        <f t="shared" si="68"/>
        <v>0</v>
      </c>
      <c r="V223" s="163">
        <f t="shared" si="68"/>
        <v>0</v>
      </c>
      <c r="W223" s="163">
        <f t="shared" si="68"/>
        <v>0</v>
      </c>
      <c r="X223" s="163">
        <f t="shared" si="68"/>
        <v>0</v>
      </c>
      <c r="Y223" s="163">
        <f t="shared" si="68"/>
        <v>0</v>
      </c>
      <c r="Z223" s="163">
        <f t="shared" si="68"/>
        <v>0</v>
      </c>
      <c r="AA223" s="163">
        <f t="shared" si="68"/>
        <v>0</v>
      </c>
      <c r="AB223" s="163">
        <f t="shared" si="68"/>
        <v>0</v>
      </c>
      <c r="AC223" s="163">
        <f t="shared" si="68"/>
        <v>0</v>
      </c>
      <c r="AD223" s="163">
        <f t="shared" si="68"/>
        <v>0</v>
      </c>
      <c r="AE223" s="163">
        <f t="shared" si="68"/>
        <v>0</v>
      </c>
      <c r="AF223" s="176">
        <f t="shared" si="68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v>0</v>
      </c>
      <c r="D224" s="163">
        <v>0</v>
      </c>
      <c r="E224" s="163">
        <v>0</v>
      </c>
      <c r="F224" s="163">
        <v>0</v>
      </c>
      <c r="G224" s="163">
        <f t="shared" si="69"/>
        <v>0</v>
      </c>
      <c r="H224" s="163">
        <f t="shared" si="69"/>
        <v>0</v>
      </c>
      <c r="I224" s="163">
        <f t="shared" si="69"/>
        <v>0</v>
      </c>
      <c r="J224" s="163">
        <f t="shared" si="69"/>
        <v>0</v>
      </c>
      <c r="K224" s="163">
        <f t="shared" si="69"/>
        <v>0</v>
      </c>
      <c r="L224" s="163">
        <f t="shared" si="69"/>
        <v>0</v>
      </c>
      <c r="M224" s="163">
        <f t="shared" si="69"/>
        <v>0</v>
      </c>
      <c r="N224" s="163">
        <f t="shared" si="69"/>
        <v>0</v>
      </c>
      <c r="O224" s="163">
        <f t="shared" si="69"/>
        <v>0</v>
      </c>
      <c r="P224" s="163">
        <f t="shared" si="69"/>
        <v>0</v>
      </c>
      <c r="Q224" s="163">
        <f t="shared" si="69"/>
        <v>0</v>
      </c>
      <c r="R224" s="163">
        <f t="shared" si="69"/>
        <v>0</v>
      </c>
      <c r="S224" s="163">
        <f t="shared" si="68"/>
        <v>0</v>
      </c>
      <c r="T224" s="163">
        <f t="shared" si="68"/>
        <v>0</v>
      </c>
      <c r="U224" s="163">
        <f t="shared" si="68"/>
        <v>0</v>
      </c>
      <c r="V224" s="163">
        <f t="shared" si="68"/>
        <v>0</v>
      </c>
      <c r="W224" s="163">
        <f t="shared" si="68"/>
        <v>0</v>
      </c>
      <c r="X224" s="163">
        <f t="shared" si="68"/>
        <v>0</v>
      </c>
      <c r="Y224" s="163">
        <f t="shared" si="68"/>
        <v>0</v>
      </c>
      <c r="Z224" s="163">
        <f t="shared" si="68"/>
        <v>0</v>
      </c>
      <c r="AA224" s="163">
        <f t="shared" si="68"/>
        <v>0</v>
      </c>
      <c r="AB224" s="163">
        <f t="shared" si="68"/>
        <v>0</v>
      </c>
      <c r="AC224" s="163">
        <f t="shared" si="68"/>
        <v>0</v>
      </c>
      <c r="AD224" s="163">
        <f t="shared" si="68"/>
        <v>0</v>
      </c>
      <c r="AE224" s="163">
        <f t="shared" si="68"/>
        <v>0</v>
      </c>
      <c r="AF224" s="176">
        <f t="shared" si="68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v>0</v>
      </c>
      <c r="D225" s="163">
        <v>0</v>
      </c>
      <c r="E225" s="163">
        <v>0</v>
      </c>
      <c r="F225" s="163">
        <v>0</v>
      </c>
      <c r="G225" s="163">
        <f t="shared" si="69"/>
        <v>0</v>
      </c>
      <c r="H225" s="163">
        <f t="shared" si="69"/>
        <v>0</v>
      </c>
      <c r="I225" s="163">
        <f t="shared" si="69"/>
        <v>0</v>
      </c>
      <c r="J225" s="163">
        <f t="shared" si="69"/>
        <v>0</v>
      </c>
      <c r="K225" s="163">
        <f t="shared" si="69"/>
        <v>0</v>
      </c>
      <c r="L225" s="163">
        <f t="shared" si="69"/>
        <v>0</v>
      </c>
      <c r="M225" s="163">
        <f t="shared" si="69"/>
        <v>0</v>
      </c>
      <c r="N225" s="163">
        <f t="shared" si="69"/>
        <v>0</v>
      </c>
      <c r="O225" s="163">
        <f t="shared" si="69"/>
        <v>0</v>
      </c>
      <c r="P225" s="163">
        <f t="shared" si="69"/>
        <v>0</v>
      </c>
      <c r="Q225" s="163">
        <f t="shared" si="69"/>
        <v>0</v>
      </c>
      <c r="R225" s="163">
        <f t="shared" si="69"/>
        <v>0</v>
      </c>
      <c r="S225" s="163">
        <f t="shared" si="68"/>
        <v>0</v>
      </c>
      <c r="T225" s="163">
        <f t="shared" si="68"/>
        <v>0</v>
      </c>
      <c r="U225" s="163">
        <f t="shared" si="68"/>
        <v>0</v>
      </c>
      <c r="V225" s="163">
        <f t="shared" si="68"/>
        <v>0</v>
      </c>
      <c r="W225" s="163">
        <f t="shared" si="68"/>
        <v>0</v>
      </c>
      <c r="X225" s="163">
        <f t="shared" si="68"/>
        <v>0</v>
      </c>
      <c r="Y225" s="163">
        <f t="shared" si="68"/>
        <v>0</v>
      </c>
      <c r="Z225" s="163">
        <f t="shared" si="68"/>
        <v>0</v>
      </c>
      <c r="AA225" s="163">
        <f t="shared" si="68"/>
        <v>0</v>
      </c>
      <c r="AB225" s="163">
        <f t="shared" si="68"/>
        <v>0</v>
      </c>
      <c r="AC225" s="163">
        <f t="shared" si="68"/>
        <v>0</v>
      </c>
      <c r="AD225" s="163">
        <f t="shared" si="68"/>
        <v>0</v>
      </c>
      <c r="AE225" s="163">
        <f t="shared" si="68"/>
        <v>0</v>
      </c>
      <c r="AF225" s="176">
        <f t="shared" si="68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v>0</v>
      </c>
      <c r="D226" s="163">
        <v>0</v>
      </c>
      <c r="E226" s="163">
        <v>0</v>
      </c>
      <c r="F226" s="163">
        <v>0</v>
      </c>
      <c r="G226" s="163">
        <f t="shared" si="69"/>
        <v>0</v>
      </c>
      <c r="H226" s="163">
        <f t="shared" si="69"/>
        <v>0</v>
      </c>
      <c r="I226" s="163">
        <f t="shared" si="69"/>
        <v>0</v>
      </c>
      <c r="J226" s="163">
        <f t="shared" si="69"/>
        <v>0</v>
      </c>
      <c r="K226" s="163">
        <f t="shared" si="69"/>
        <v>0</v>
      </c>
      <c r="L226" s="163">
        <f t="shared" si="69"/>
        <v>0</v>
      </c>
      <c r="M226" s="163">
        <f t="shared" si="69"/>
        <v>0</v>
      </c>
      <c r="N226" s="163">
        <f t="shared" si="69"/>
        <v>0</v>
      </c>
      <c r="O226" s="163">
        <f t="shared" si="69"/>
        <v>0</v>
      </c>
      <c r="P226" s="163">
        <f t="shared" si="69"/>
        <v>0</v>
      </c>
      <c r="Q226" s="163">
        <f t="shared" si="69"/>
        <v>0</v>
      </c>
      <c r="R226" s="163">
        <f t="shared" si="69"/>
        <v>0</v>
      </c>
      <c r="S226" s="163">
        <f t="shared" si="68"/>
        <v>0</v>
      </c>
      <c r="T226" s="163">
        <f t="shared" si="68"/>
        <v>0</v>
      </c>
      <c r="U226" s="163">
        <f t="shared" si="68"/>
        <v>0</v>
      </c>
      <c r="V226" s="163">
        <f t="shared" si="68"/>
        <v>0</v>
      </c>
      <c r="W226" s="163">
        <f t="shared" si="68"/>
        <v>0</v>
      </c>
      <c r="X226" s="163">
        <f t="shared" si="68"/>
        <v>0</v>
      </c>
      <c r="Y226" s="163">
        <f t="shared" si="68"/>
        <v>0</v>
      </c>
      <c r="Z226" s="163">
        <f t="shared" si="68"/>
        <v>0</v>
      </c>
      <c r="AA226" s="163">
        <f t="shared" si="68"/>
        <v>0</v>
      </c>
      <c r="AB226" s="163">
        <f t="shared" si="68"/>
        <v>0</v>
      </c>
      <c r="AC226" s="163">
        <f t="shared" si="68"/>
        <v>0</v>
      </c>
      <c r="AD226" s="163">
        <f t="shared" si="68"/>
        <v>0</v>
      </c>
      <c r="AE226" s="163">
        <f t="shared" si="68"/>
        <v>0</v>
      </c>
      <c r="AF226" s="176">
        <f t="shared" si="68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v>0</v>
      </c>
      <c r="D227" s="163">
        <v>0</v>
      </c>
      <c r="E227" s="163">
        <v>0</v>
      </c>
      <c r="F227" s="163">
        <v>0</v>
      </c>
      <c r="G227" s="163">
        <f t="shared" si="69"/>
        <v>0</v>
      </c>
      <c r="H227" s="163">
        <f t="shared" si="69"/>
        <v>0</v>
      </c>
      <c r="I227" s="163">
        <f t="shared" si="69"/>
        <v>0</v>
      </c>
      <c r="J227" s="163">
        <f t="shared" si="69"/>
        <v>0</v>
      </c>
      <c r="K227" s="163">
        <f t="shared" si="69"/>
        <v>0</v>
      </c>
      <c r="L227" s="163">
        <f t="shared" si="69"/>
        <v>0</v>
      </c>
      <c r="M227" s="163">
        <f t="shared" si="69"/>
        <v>0</v>
      </c>
      <c r="N227" s="163">
        <f t="shared" si="69"/>
        <v>0</v>
      </c>
      <c r="O227" s="163">
        <f t="shared" si="69"/>
        <v>0</v>
      </c>
      <c r="P227" s="163">
        <f t="shared" si="69"/>
        <v>0</v>
      </c>
      <c r="Q227" s="163">
        <f t="shared" si="69"/>
        <v>0</v>
      </c>
      <c r="R227" s="163">
        <f t="shared" si="69"/>
        <v>0</v>
      </c>
      <c r="S227" s="163">
        <f t="shared" si="68"/>
        <v>0</v>
      </c>
      <c r="T227" s="163">
        <f t="shared" si="68"/>
        <v>0</v>
      </c>
      <c r="U227" s="163">
        <f t="shared" si="68"/>
        <v>0</v>
      </c>
      <c r="V227" s="163">
        <f t="shared" si="68"/>
        <v>0</v>
      </c>
      <c r="W227" s="163">
        <f t="shared" si="68"/>
        <v>0</v>
      </c>
      <c r="X227" s="163">
        <f t="shared" si="68"/>
        <v>0</v>
      </c>
      <c r="Y227" s="163">
        <f t="shared" si="68"/>
        <v>0</v>
      </c>
      <c r="Z227" s="163">
        <f t="shared" si="68"/>
        <v>0</v>
      </c>
      <c r="AA227" s="163">
        <f t="shared" si="68"/>
        <v>0</v>
      </c>
      <c r="AB227" s="163">
        <f t="shared" si="68"/>
        <v>0</v>
      </c>
      <c r="AC227" s="163">
        <f t="shared" si="68"/>
        <v>0</v>
      </c>
      <c r="AD227" s="163">
        <f t="shared" si="68"/>
        <v>0</v>
      </c>
      <c r="AE227" s="163">
        <f t="shared" si="68"/>
        <v>0</v>
      </c>
      <c r="AF227" s="176">
        <f t="shared" si="68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v>0</v>
      </c>
      <c r="D228" s="163">
        <v>0</v>
      </c>
      <c r="E228" s="163">
        <v>0</v>
      </c>
      <c r="F228" s="163">
        <v>0</v>
      </c>
      <c r="G228" s="163">
        <f t="shared" si="69"/>
        <v>0</v>
      </c>
      <c r="H228" s="163">
        <f t="shared" si="69"/>
        <v>0</v>
      </c>
      <c r="I228" s="163">
        <f t="shared" si="69"/>
        <v>0</v>
      </c>
      <c r="J228" s="163">
        <f t="shared" si="69"/>
        <v>0</v>
      </c>
      <c r="K228" s="163">
        <f t="shared" si="69"/>
        <v>0</v>
      </c>
      <c r="L228" s="163">
        <f t="shared" si="69"/>
        <v>0</v>
      </c>
      <c r="M228" s="163">
        <f t="shared" si="69"/>
        <v>0</v>
      </c>
      <c r="N228" s="163">
        <f t="shared" si="69"/>
        <v>0</v>
      </c>
      <c r="O228" s="163">
        <f t="shared" si="69"/>
        <v>0</v>
      </c>
      <c r="P228" s="163">
        <f t="shared" si="69"/>
        <v>0</v>
      </c>
      <c r="Q228" s="163">
        <f t="shared" si="69"/>
        <v>0</v>
      </c>
      <c r="R228" s="163">
        <f t="shared" si="69"/>
        <v>0</v>
      </c>
      <c r="S228" s="163">
        <f t="shared" si="68"/>
        <v>0</v>
      </c>
      <c r="T228" s="163">
        <f t="shared" si="68"/>
        <v>0</v>
      </c>
      <c r="U228" s="163">
        <f t="shared" si="68"/>
        <v>0</v>
      </c>
      <c r="V228" s="163">
        <f t="shared" si="68"/>
        <v>0</v>
      </c>
      <c r="W228" s="163">
        <f t="shared" si="68"/>
        <v>0</v>
      </c>
      <c r="X228" s="163">
        <f t="shared" si="68"/>
        <v>0</v>
      </c>
      <c r="Y228" s="163">
        <f t="shared" si="68"/>
        <v>0</v>
      </c>
      <c r="Z228" s="163">
        <f t="shared" si="68"/>
        <v>0</v>
      </c>
      <c r="AA228" s="163">
        <f t="shared" si="68"/>
        <v>0</v>
      </c>
      <c r="AB228" s="163">
        <f t="shared" si="68"/>
        <v>0</v>
      </c>
      <c r="AC228" s="163">
        <f t="shared" si="68"/>
        <v>0</v>
      </c>
      <c r="AD228" s="163">
        <f t="shared" si="68"/>
        <v>0</v>
      </c>
      <c r="AE228" s="163">
        <f t="shared" si="68"/>
        <v>0</v>
      </c>
      <c r="AF228" s="176">
        <f t="shared" si="68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v>0</v>
      </c>
      <c r="D229" s="163">
        <v>0</v>
      </c>
      <c r="E229" s="163">
        <v>0</v>
      </c>
      <c r="F229" s="163">
        <v>0</v>
      </c>
      <c r="G229" s="163">
        <f t="shared" si="69"/>
        <v>0</v>
      </c>
      <c r="H229" s="163">
        <f t="shared" si="69"/>
        <v>0</v>
      </c>
      <c r="I229" s="163">
        <f t="shared" si="69"/>
        <v>0</v>
      </c>
      <c r="J229" s="163">
        <f t="shared" si="69"/>
        <v>0</v>
      </c>
      <c r="K229" s="163">
        <f t="shared" si="69"/>
        <v>0</v>
      </c>
      <c r="L229" s="163">
        <f t="shared" si="69"/>
        <v>0</v>
      </c>
      <c r="M229" s="163">
        <f t="shared" si="69"/>
        <v>0</v>
      </c>
      <c r="N229" s="163">
        <f t="shared" si="69"/>
        <v>0</v>
      </c>
      <c r="O229" s="163">
        <f t="shared" si="69"/>
        <v>0</v>
      </c>
      <c r="P229" s="163">
        <f t="shared" si="69"/>
        <v>0</v>
      </c>
      <c r="Q229" s="163">
        <f t="shared" si="69"/>
        <v>0</v>
      </c>
      <c r="R229" s="163">
        <f t="shared" si="69"/>
        <v>0</v>
      </c>
      <c r="S229" s="163">
        <f t="shared" si="68"/>
        <v>0</v>
      </c>
      <c r="T229" s="163">
        <f t="shared" si="68"/>
        <v>0</v>
      </c>
      <c r="U229" s="163">
        <f t="shared" si="68"/>
        <v>0</v>
      </c>
      <c r="V229" s="163">
        <f t="shared" si="68"/>
        <v>0</v>
      </c>
      <c r="W229" s="163">
        <f t="shared" si="68"/>
        <v>0</v>
      </c>
      <c r="X229" s="163">
        <f t="shared" si="68"/>
        <v>0</v>
      </c>
      <c r="Y229" s="163">
        <f t="shared" si="68"/>
        <v>0</v>
      </c>
      <c r="Z229" s="163">
        <f t="shared" si="68"/>
        <v>0</v>
      </c>
      <c r="AA229" s="163">
        <f t="shared" si="68"/>
        <v>0</v>
      </c>
      <c r="AB229" s="163">
        <f t="shared" si="68"/>
        <v>0</v>
      </c>
      <c r="AC229" s="163">
        <f t="shared" si="68"/>
        <v>0</v>
      </c>
      <c r="AD229" s="163">
        <f t="shared" si="68"/>
        <v>0</v>
      </c>
      <c r="AE229" s="163">
        <f t="shared" si="68"/>
        <v>0</v>
      </c>
      <c r="AF229" s="176">
        <f t="shared" si="68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v>0</v>
      </c>
      <c r="D230" s="163">
        <v>0</v>
      </c>
      <c r="E230" s="163">
        <v>0</v>
      </c>
      <c r="F230" s="163">
        <v>0</v>
      </c>
      <c r="G230" s="163">
        <f t="shared" si="69"/>
        <v>0</v>
      </c>
      <c r="H230" s="163">
        <f t="shared" si="69"/>
        <v>0</v>
      </c>
      <c r="I230" s="163">
        <f t="shared" si="69"/>
        <v>0</v>
      </c>
      <c r="J230" s="163">
        <f t="shared" si="69"/>
        <v>0</v>
      </c>
      <c r="K230" s="163">
        <f t="shared" si="69"/>
        <v>0</v>
      </c>
      <c r="L230" s="163">
        <f t="shared" si="69"/>
        <v>0</v>
      </c>
      <c r="M230" s="163">
        <f t="shared" si="69"/>
        <v>0</v>
      </c>
      <c r="N230" s="163">
        <f t="shared" si="69"/>
        <v>0</v>
      </c>
      <c r="O230" s="163">
        <f t="shared" si="69"/>
        <v>0</v>
      </c>
      <c r="P230" s="163">
        <f t="shared" si="69"/>
        <v>0</v>
      </c>
      <c r="Q230" s="163">
        <f t="shared" si="69"/>
        <v>0</v>
      </c>
      <c r="R230" s="163">
        <f t="shared" si="69"/>
        <v>0</v>
      </c>
      <c r="S230" s="163">
        <f t="shared" si="68"/>
        <v>0</v>
      </c>
      <c r="T230" s="163">
        <f t="shared" si="68"/>
        <v>0</v>
      </c>
      <c r="U230" s="163">
        <f t="shared" si="68"/>
        <v>0</v>
      </c>
      <c r="V230" s="163">
        <f t="shared" si="68"/>
        <v>0</v>
      </c>
      <c r="W230" s="163">
        <f t="shared" si="68"/>
        <v>0</v>
      </c>
      <c r="X230" s="163">
        <f t="shared" si="68"/>
        <v>0</v>
      </c>
      <c r="Y230" s="163">
        <f t="shared" si="68"/>
        <v>0</v>
      </c>
      <c r="Z230" s="163">
        <f t="shared" si="68"/>
        <v>0</v>
      </c>
      <c r="AA230" s="163">
        <f t="shared" si="68"/>
        <v>0</v>
      </c>
      <c r="AB230" s="163">
        <f t="shared" si="68"/>
        <v>0</v>
      </c>
      <c r="AC230" s="163">
        <f t="shared" si="68"/>
        <v>0</v>
      </c>
      <c r="AD230" s="163">
        <f t="shared" si="68"/>
        <v>0</v>
      </c>
      <c r="AE230" s="163">
        <f t="shared" si="68"/>
        <v>0</v>
      </c>
      <c r="AF230" s="176">
        <f t="shared" si="68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v>0</v>
      </c>
      <c r="D231" s="163">
        <v>0</v>
      </c>
      <c r="E231" s="163">
        <v>0</v>
      </c>
      <c r="F231" s="163">
        <v>0</v>
      </c>
      <c r="G231" s="163">
        <f t="shared" si="69"/>
        <v>0</v>
      </c>
      <c r="H231" s="163">
        <f t="shared" si="69"/>
        <v>0</v>
      </c>
      <c r="I231" s="163">
        <f t="shared" si="69"/>
        <v>0</v>
      </c>
      <c r="J231" s="163">
        <f t="shared" si="69"/>
        <v>0</v>
      </c>
      <c r="K231" s="163">
        <f t="shared" si="69"/>
        <v>0</v>
      </c>
      <c r="L231" s="163">
        <f t="shared" si="69"/>
        <v>0</v>
      </c>
      <c r="M231" s="163">
        <f t="shared" si="69"/>
        <v>0</v>
      </c>
      <c r="N231" s="163">
        <f t="shared" si="69"/>
        <v>0</v>
      </c>
      <c r="O231" s="163">
        <f t="shared" si="69"/>
        <v>0</v>
      </c>
      <c r="P231" s="163">
        <f t="shared" si="69"/>
        <v>0</v>
      </c>
      <c r="Q231" s="163">
        <f t="shared" si="69"/>
        <v>0</v>
      </c>
      <c r="R231" s="163">
        <f t="shared" si="69"/>
        <v>0</v>
      </c>
      <c r="S231" s="163">
        <f t="shared" si="68"/>
        <v>0</v>
      </c>
      <c r="T231" s="163">
        <f t="shared" si="68"/>
        <v>0</v>
      </c>
      <c r="U231" s="163">
        <f t="shared" si="68"/>
        <v>0</v>
      </c>
      <c r="V231" s="163">
        <f t="shared" si="68"/>
        <v>0</v>
      </c>
      <c r="W231" s="163">
        <f t="shared" si="68"/>
        <v>0</v>
      </c>
      <c r="X231" s="163">
        <f t="shared" si="68"/>
        <v>0</v>
      </c>
      <c r="Y231" s="163">
        <f t="shared" si="68"/>
        <v>0</v>
      </c>
      <c r="Z231" s="163">
        <f t="shared" si="68"/>
        <v>0</v>
      </c>
      <c r="AA231" s="163">
        <f t="shared" si="68"/>
        <v>0</v>
      </c>
      <c r="AB231" s="163">
        <f t="shared" si="68"/>
        <v>0</v>
      </c>
      <c r="AC231" s="163">
        <f t="shared" si="68"/>
        <v>0</v>
      </c>
      <c r="AD231" s="163">
        <f t="shared" si="68"/>
        <v>0</v>
      </c>
      <c r="AE231" s="163">
        <f t="shared" si="68"/>
        <v>0</v>
      </c>
      <c r="AF231" s="176">
        <f t="shared" si="68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v>0</v>
      </c>
      <c r="D232" s="163">
        <v>0</v>
      </c>
      <c r="E232" s="163">
        <v>0</v>
      </c>
      <c r="F232" s="163">
        <v>0</v>
      </c>
      <c r="G232" s="163">
        <f t="shared" si="69"/>
        <v>0</v>
      </c>
      <c r="H232" s="163">
        <f t="shared" si="69"/>
        <v>0</v>
      </c>
      <c r="I232" s="163">
        <f t="shared" si="69"/>
        <v>0</v>
      </c>
      <c r="J232" s="163">
        <f t="shared" si="69"/>
        <v>0</v>
      </c>
      <c r="K232" s="163">
        <f t="shared" si="69"/>
        <v>0</v>
      </c>
      <c r="L232" s="163">
        <f t="shared" si="69"/>
        <v>0</v>
      </c>
      <c r="M232" s="163">
        <f t="shared" si="69"/>
        <v>0</v>
      </c>
      <c r="N232" s="163">
        <f t="shared" si="69"/>
        <v>0</v>
      </c>
      <c r="O232" s="163">
        <f t="shared" si="69"/>
        <v>0</v>
      </c>
      <c r="P232" s="163">
        <f t="shared" si="69"/>
        <v>0</v>
      </c>
      <c r="Q232" s="163">
        <f t="shared" si="69"/>
        <v>0</v>
      </c>
      <c r="R232" s="163">
        <f t="shared" ref="R232:AF247" si="70">Q232</f>
        <v>0</v>
      </c>
      <c r="S232" s="163">
        <f t="shared" si="70"/>
        <v>0</v>
      </c>
      <c r="T232" s="163">
        <f t="shared" si="70"/>
        <v>0</v>
      </c>
      <c r="U232" s="163">
        <f t="shared" si="70"/>
        <v>0</v>
      </c>
      <c r="V232" s="163">
        <f t="shared" si="70"/>
        <v>0</v>
      </c>
      <c r="W232" s="163">
        <f t="shared" si="70"/>
        <v>0</v>
      </c>
      <c r="X232" s="163">
        <f t="shared" si="70"/>
        <v>0</v>
      </c>
      <c r="Y232" s="163">
        <f t="shared" si="70"/>
        <v>0</v>
      </c>
      <c r="Z232" s="163">
        <f t="shared" si="70"/>
        <v>0</v>
      </c>
      <c r="AA232" s="163">
        <f t="shared" si="70"/>
        <v>0</v>
      </c>
      <c r="AB232" s="163">
        <f t="shared" si="70"/>
        <v>0</v>
      </c>
      <c r="AC232" s="163">
        <f t="shared" si="70"/>
        <v>0</v>
      </c>
      <c r="AD232" s="163">
        <f t="shared" si="70"/>
        <v>0</v>
      </c>
      <c r="AE232" s="163">
        <f t="shared" si="70"/>
        <v>0</v>
      </c>
      <c r="AF232" s="176">
        <f t="shared" si="70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v>0</v>
      </c>
      <c r="D233" s="163">
        <v>0</v>
      </c>
      <c r="E233" s="163">
        <v>0</v>
      </c>
      <c r="F233" s="163">
        <v>0</v>
      </c>
      <c r="G233" s="163">
        <f t="shared" ref="G233:R248" si="71">F233</f>
        <v>0</v>
      </c>
      <c r="H233" s="163">
        <f t="shared" si="71"/>
        <v>0</v>
      </c>
      <c r="I233" s="163">
        <f t="shared" si="71"/>
        <v>0</v>
      </c>
      <c r="J233" s="163">
        <f t="shared" si="71"/>
        <v>0</v>
      </c>
      <c r="K233" s="163">
        <f t="shared" si="71"/>
        <v>0</v>
      </c>
      <c r="L233" s="163">
        <f t="shared" si="71"/>
        <v>0</v>
      </c>
      <c r="M233" s="163">
        <f t="shared" si="71"/>
        <v>0</v>
      </c>
      <c r="N233" s="163">
        <f t="shared" si="71"/>
        <v>0</v>
      </c>
      <c r="O233" s="163">
        <f t="shared" si="71"/>
        <v>0</v>
      </c>
      <c r="P233" s="163">
        <f t="shared" si="71"/>
        <v>0</v>
      </c>
      <c r="Q233" s="163">
        <f t="shared" si="71"/>
        <v>0</v>
      </c>
      <c r="R233" s="163">
        <f t="shared" si="71"/>
        <v>0</v>
      </c>
      <c r="S233" s="163">
        <f t="shared" si="70"/>
        <v>0</v>
      </c>
      <c r="T233" s="163">
        <f t="shared" si="70"/>
        <v>0</v>
      </c>
      <c r="U233" s="163">
        <f t="shared" si="70"/>
        <v>0</v>
      </c>
      <c r="V233" s="163">
        <f t="shared" si="70"/>
        <v>0</v>
      </c>
      <c r="W233" s="163">
        <f t="shared" si="70"/>
        <v>0</v>
      </c>
      <c r="X233" s="163">
        <f t="shared" si="70"/>
        <v>0</v>
      </c>
      <c r="Y233" s="163">
        <f t="shared" si="70"/>
        <v>0</v>
      </c>
      <c r="Z233" s="163">
        <f t="shared" si="70"/>
        <v>0</v>
      </c>
      <c r="AA233" s="163">
        <f t="shared" si="70"/>
        <v>0</v>
      </c>
      <c r="AB233" s="163">
        <f t="shared" si="70"/>
        <v>0</v>
      </c>
      <c r="AC233" s="163">
        <f t="shared" si="70"/>
        <v>0</v>
      </c>
      <c r="AD233" s="163">
        <f t="shared" si="70"/>
        <v>0</v>
      </c>
      <c r="AE233" s="163">
        <f t="shared" si="70"/>
        <v>0</v>
      </c>
      <c r="AF233" s="176">
        <f t="shared" si="70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v>0</v>
      </c>
      <c r="D234" s="163">
        <v>0</v>
      </c>
      <c r="E234" s="163">
        <v>0</v>
      </c>
      <c r="F234" s="163">
        <v>0</v>
      </c>
      <c r="G234" s="163">
        <f t="shared" si="71"/>
        <v>0</v>
      </c>
      <c r="H234" s="163">
        <f t="shared" si="71"/>
        <v>0</v>
      </c>
      <c r="I234" s="163">
        <f t="shared" si="71"/>
        <v>0</v>
      </c>
      <c r="J234" s="163">
        <f t="shared" si="71"/>
        <v>0</v>
      </c>
      <c r="K234" s="163">
        <f t="shared" si="71"/>
        <v>0</v>
      </c>
      <c r="L234" s="163">
        <f t="shared" si="71"/>
        <v>0</v>
      </c>
      <c r="M234" s="163">
        <f t="shared" si="71"/>
        <v>0</v>
      </c>
      <c r="N234" s="163">
        <f t="shared" si="71"/>
        <v>0</v>
      </c>
      <c r="O234" s="163">
        <f t="shared" si="71"/>
        <v>0</v>
      </c>
      <c r="P234" s="163">
        <f t="shared" si="71"/>
        <v>0</v>
      </c>
      <c r="Q234" s="163">
        <f t="shared" si="71"/>
        <v>0</v>
      </c>
      <c r="R234" s="163">
        <f t="shared" si="71"/>
        <v>0</v>
      </c>
      <c r="S234" s="163">
        <f t="shared" si="70"/>
        <v>0</v>
      </c>
      <c r="T234" s="163">
        <f t="shared" si="70"/>
        <v>0</v>
      </c>
      <c r="U234" s="163">
        <f t="shared" si="70"/>
        <v>0</v>
      </c>
      <c r="V234" s="163">
        <f t="shared" si="70"/>
        <v>0</v>
      </c>
      <c r="W234" s="163">
        <f t="shared" si="70"/>
        <v>0</v>
      </c>
      <c r="X234" s="163">
        <f t="shared" si="70"/>
        <v>0</v>
      </c>
      <c r="Y234" s="163">
        <f t="shared" si="70"/>
        <v>0</v>
      </c>
      <c r="Z234" s="163">
        <f t="shared" si="70"/>
        <v>0</v>
      </c>
      <c r="AA234" s="163">
        <f t="shared" si="70"/>
        <v>0</v>
      </c>
      <c r="AB234" s="163">
        <f t="shared" si="70"/>
        <v>0</v>
      </c>
      <c r="AC234" s="163">
        <f t="shared" si="70"/>
        <v>0</v>
      </c>
      <c r="AD234" s="163">
        <f t="shared" si="70"/>
        <v>0</v>
      </c>
      <c r="AE234" s="163">
        <f t="shared" si="70"/>
        <v>0</v>
      </c>
      <c r="AF234" s="176">
        <f t="shared" si="70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v>0</v>
      </c>
      <c r="D235" s="163">
        <v>0</v>
      </c>
      <c r="E235" s="163">
        <v>0</v>
      </c>
      <c r="F235" s="163">
        <v>0</v>
      </c>
      <c r="G235" s="163">
        <f t="shared" si="71"/>
        <v>0</v>
      </c>
      <c r="H235" s="163">
        <f t="shared" si="71"/>
        <v>0</v>
      </c>
      <c r="I235" s="163">
        <f t="shared" si="71"/>
        <v>0</v>
      </c>
      <c r="J235" s="163">
        <f t="shared" si="71"/>
        <v>0</v>
      </c>
      <c r="K235" s="163">
        <f t="shared" si="71"/>
        <v>0</v>
      </c>
      <c r="L235" s="163">
        <f t="shared" si="71"/>
        <v>0</v>
      </c>
      <c r="M235" s="163">
        <f t="shared" si="71"/>
        <v>0</v>
      </c>
      <c r="N235" s="163">
        <f t="shared" si="71"/>
        <v>0</v>
      </c>
      <c r="O235" s="163">
        <f t="shared" si="71"/>
        <v>0</v>
      </c>
      <c r="P235" s="163">
        <f t="shared" si="71"/>
        <v>0</v>
      </c>
      <c r="Q235" s="163">
        <f t="shared" si="71"/>
        <v>0</v>
      </c>
      <c r="R235" s="163">
        <f t="shared" si="71"/>
        <v>0</v>
      </c>
      <c r="S235" s="163">
        <f t="shared" si="70"/>
        <v>0</v>
      </c>
      <c r="T235" s="163">
        <f t="shared" si="70"/>
        <v>0</v>
      </c>
      <c r="U235" s="163">
        <f t="shared" si="70"/>
        <v>0</v>
      </c>
      <c r="V235" s="163">
        <f t="shared" si="70"/>
        <v>0</v>
      </c>
      <c r="W235" s="163">
        <f t="shared" si="70"/>
        <v>0</v>
      </c>
      <c r="X235" s="163">
        <f t="shared" si="70"/>
        <v>0</v>
      </c>
      <c r="Y235" s="163">
        <f t="shared" si="70"/>
        <v>0</v>
      </c>
      <c r="Z235" s="163">
        <f t="shared" si="70"/>
        <v>0</v>
      </c>
      <c r="AA235" s="163">
        <f t="shared" si="70"/>
        <v>0</v>
      </c>
      <c r="AB235" s="163">
        <f t="shared" si="70"/>
        <v>0</v>
      </c>
      <c r="AC235" s="163">
        <f t="shared" si="70"/>
        <v>0</v>
      </c>
      <c r="AD235" s="163">
        <f t="shared" si="70"/>
        <v>0</v>
      </c>
      <c r="AE235" s="163">
        <f t="shared" si="70"/>
        <v>0</v>
      </c>
      <c r="AF235" s="176">
        <f t="shared" si="70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v>0</v>
      </c>
      <c r="D236" s="163">
        <v>0</v>
      </c>
      <c r="E236" s="163">
        <v>0</v>
      </c>
      <c r="F236" s="163">
        <v>0</v>
      </c>
      <c r="G236" s="163">
        <f t="shared" si="71"/>
        <v>0</v>
      </c>
      <c r="H236" s="163">
        <f t="shared" si="71"/>
        <v>0</v>
      </c>
      <c r="I236" s="163">
        <f t="shared" si="71"/>
        <v>0</v>
      </c>
      <c r="J236" s="163">
        <f t="shared" si="71"/>
        <v>0</v>
      </c>
      <c r="K236" s="163">
        <f t="shared" si="71"/>
        <v>0</v>
      </c>
      <c r="L236" s="163">
        <f t="shared" si="71"/>
        <v>0</v>
      </c>
      <c r="M236" s="163">
        <f t="shared" si="71"/>
        <v>0</v>
      </c>
      <c r="N236" s="163">
        <f t="shared" si="71"/>
        <v>0</v>
      </c>
      <c r="O236" s="163">
        <f t="shared" si="71"/>
        <v>0</v>
      </c>
      <c r="P236" s="163">
        <f t="shared" si="71"/>
        <v>0</v>
      </c>
      <c r="Q236" s="163">
        <f t="shared" si="71"/>
        <v>0</v>
      </c>
      <c r="R236" s="163">
        <f t="shared" si="71"/>
        <v>0</v>
      </c>
      <c r="S236" s="163">
        <f t="shared" si="70"/>
        <v>0</v>
      </c>
      <c r="T236" s="163">
        <f t="shared" si="70"/>
        <v>0</v>
      </c>
      <c r="U236" s="163">
        <f t="shared" si="70"/>
        <v>0</v>
      </c>
      <c r="V236" s="163">
        <f t="shared" si="70"/>
        <v>0</v>
      </c>
      <c r="W236" s="163">
        <f t="shared" si="70"/>
        <v>0</v>
      </c>
      <c r="X236" s="163">
        <f t="shared" si="70"/>
        <v>0</v>
      </c>
      <c r="Y236" s="163">
        <f t="shared" si="70"/>
        <v>0</v>
      </c>
      <c r="Z236" s="163">
        <f t="shared" si="70"/>
        <v>0</v>
      </c>
      <c r="AA236" s="163">
        <f t="shared" si="70"/>
        <v>0</v>
      </c>
      <c r="AB236" s="163">
        <f t="shared" si="70"/>
        <v>0</v>
      </c>
      <c r="AC236" s="163">
        <f t="shared" si="70"/>
        <v>0</v>
      </c>
      <c r="AD236" s="163">
        <f t="shared" si="70"/>
        <v>0</v>
      </c>
      <c r="AE236" s="163">
        <f t="shared" si="70"/>
        <v>0</v>
      </c>
      <c r="AF236" s="176">
        <f t="shared" si="70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v>0</v>
      </c>
      <c r="D237" s="163">
        <v>0</v>
      </c>
      <c r="E237" s="163">
        <v>0</v>
      </c>
      <c r="F237" s="163">
        <v>0</v>
      </c>
      <c r="G237" s="163">
        <f t="shared" si="71"/>
        <v>0</v>
      </c>
      <c r="H237" s="163">
        <f t="shared" si="71"/>
        <v>0</v>
      </c>
      <c r="I237" s="163">
        <f t="shared" si="71"/>
        <v>0</v>
      </c>
      <c r="J237" s="163">
        <f t="shared" si="71"/>
        <v>0</v>
      </c>
      <c r="K237" s="163">
        <f t="shared" si="71"/>
        <v>0</v>
      </c>
      <c r="L237" s="163">
        <f t="shared" si="71"/>
        <v>0</v>
      </c>
      <c r="M237" s="163">
        <f t="shared" si="71"/>
        <v>0</v>
      </c>
      <c r="N237" s="163">
        <f t="shared" si="71"/>
        <v>0</v>
      </c>
      <c r="O237" s="163">
        <f t="shared" si="71"/>
        <v>0</v>
      </c>
      <c r="P237" s="163">
        <f t="shared" si="71"/>
        <v>0</v>
      </c>
      <c r="Q237" s="163">
        <f t="shared" si="71"/>
        <v>0</v>
      </c>
      <c r="R237" s="163">
        <f t="shared" si="71"/>
        <v>0</v>
      </c>
      <c r="S237" s="163">
        <f t="shared" si="70"/>
        <v>0</v>
      </c>
      <c r="T237" s="163">
        <f t="shared" si="70"/>
        <v>0</v>
      </c>
      <c r="U237" s="163">
        <f t="shared" si="70"/>
        <v>0</v>
      </c>
      <c r="V237" s="163">
        <f t="shared" si="70"/>
        <v>0</v>
      </c>
      <c r="W237" s="163">
        <f t="shared" si="70"/>
        <v>0</v>
      </c>
      <c r="X237" s="163">
        <f t="shared" si="70"/>
        <v>0</v>
      </c>
      <c r="Y237" s="163">
        <f t="shared" si="70"/>
        <v>0</v>
      </c>
      <c r="Z237" s="163">
        <f t="shared" si="70"/>
        <v>0</v>
      </c>
      <c r="AA237" s="163">
        <f t="shared" si="70"/>
        <v>0</v>
      </c>
      <c r="AB237" s="163">
        <f t="shared" si="70"/>
        <v>0</v>
      </c>
      <c r="AC237" s="163">
        <f t="shared" si="70"/>
        <v>0</v>
      </c>
      <c r="AD237" s="163">
        <f t="shared" si="70"/>
        <v>0</v>
      </c>
      <c r="AE237" s="163">
        <f t="shared" si="70"/>
        <v>0</v>
      </c>
      <c r="AF237" s="176">
        <f t="shared" si="70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v>0</v>
      </c>
      <c r="D238" s="163">
        <v>0</v>
      </c>
      <c r="E238" s="163">
        <v>0</v>
      </c>
      <c r="F238" s="163">
        <v>0</v>
      </c>
      <c r="G238" s="163">
        <f t="shared" si="71"/>
        <v>0</v>
      </c>
      <c r="H238" s="163">
        <f t="shared" si="71"/>
        <v>0</v>
      </c>
      <c r="I238" s="163">
        <f t="shared" si="71"/>
        <v>0</v>
      </c>
      <c r="J238" s="163">
        <f t="shared" si="71"/>
        <v>0</v>
      </c>
      <c r="K238" s="163">
        <f t="shared" si="71"/>
        <v>0</v>
      </c>
      <c r="L238" s="163">
        <f t="shared" si="71"/>
        <v>0</v>
      </c>
      <c r="M238" s="163">
        <f t="shared" si="71"/>
        <v>0</v>
      </c>
      <c r="N238" s="163">
        <f t="shared" si="71"/>
        <v>0</v>
      </c>
      <c r="O238" s="163">
        <f t="shared" si="71"/>
        <v>0</v>
      </c>
      <c r="P238" s="163">
        <f t="shared" si="71"/>
        <v>0</v>
      </c>
      <c r="Q238" s="163">
        <f t="shared" si="71"/>
        <v>0</v>
      </c>
      <c r="R238" s="163">
        <f t="shared" si="71"/>
        <v>0</v>
      </c>
      <c r="S238" s="163">
        <f t="shared" si="70"/>
        <v>0</v>
      </c>
      <c r="T238" s="163">
        <f t="shared" si="70"/>
        <v>0</v>
      </c>
      <c r="U238" s="163">
        <f t="shared" si="70"/>
        <v>0</v>
      </c>
      <c r="V238" s="163">
        <f t="shared" si="70"/>
        <v>0</v>
      </c>
      <c r="W238" s="163">
        <f t="shared" si="70"/>
        <v>0</v>
      </c>
      <c r="X238" s="163">
        <f t="shared" si="70"/>
        <v>0</v>
      </c>
      <c r="Y238" s="163">
        <f t="shared" si="70"/>
        <v>0</v>
      </c>
      <c r="Z238" s="163">
        <f t="shared" si="70"/>
        <v>0</v>
      </c>
      <c r="AA238" s="163">
        <f t="shared" si="70"/>
        <v>0</v>
      </c>
      <c r="AB238" s="163">
        <f t="shared" si="70"/>
        <v>0</v>
      </c>
      <c r="AC238" s="163">
        <f t="shared" si="70"/>
        <v>0</v>
      </c>
      <c r="AD238" s="163">
        <f t="shared" si="70"/>
        <v>0</v>
      </c>
      <c r="AE238" s="163">
        <f t="shared" si="70"/>
        <v>0</v>
      </c>
      <c r="AF238" s="176">
        <f t="shared" si="70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v>0</v>
      </c>
      <c r="D239" s="163">
        <v>0</v>
      </c>
      <c r="E239" s="163">
        <v>0</v>
      </c>
      <c r="F239" s="163">
        <v>0</v>
      </c>
      <c r="G239" s="163">
        <f t="shared" si="71"/>
        <v>0</v>
      </c>
      <c r="H239" s="163">
        <f t="shared" si="71"/>
        <v>0</v>
      </c>
      <c r="I239" s="163">
        <f t="shared" si="71"/>
        <v>0</v>
      </c>
      <c r="J239" s="163">
        <f t="shared" si="71"/>
        <v>0</v>
      </c>
      <c r="K239" s="163">
        <f t="shared" si="71"/>
        <v>0</v>
      </c>
      <c r="L239" s="163">
        <f t="shared" si="71"/>
        <v>0</v>
      </c>
      <c r="M239" s="163">
        <f t="shared" si="71"/>
        <v>0</v>
      </c>
      <c r="N239" s="163">
        <f t="shared" si="71"/>
        <v>0</v>
      </c>
      <c r="O239" s="163">
        <f t="shared" si="71"/>
        <v>0</v>
      </c>
      <c r="P239" s="163">
        <f t="shared" si="71"/>
        <v>0</v>
      </c>
      <c r="Q239" s="163">
        <f t="shared" si="71"/>
        <v>0</v>
      </c>
      <c r="R239" s="163">
        <f t="shared" si="71"/>
        <v>0</v>
      </c>
      <c r="S239" s="163">
        <f t="shared" si="70"/>
        <v>0</v>
      </c>
      <c r="T239" s="163">
        <f t="shared" si="70"/>
        <v>0</v>
      </c>
      <c r="U239" s="163">
        <f t="shared" si="70"/>
        <v>0</v>
      </c>
      <c r="V239" s="163">
        <f t="shared" si="70"/>
        <v>0</v>
      </c>
      <c r="W239" s="163">
        <f t="shared" si="70"/>
        <v>0</v>
      </c>
      <c r="X239" s="163">
        <f t="shared" si="70"/>
        <v>0</v>
      </c>
      <c r="Y239" s="163">
        <f t="shared" si="70"/>
        <v>0</v>
      </c>
      <c r="Z239" s="163">
        <f t="shared" si="70"/>
        <v>0</v>
      </c>
      <c r="AA239" s="163">
        <f t="shared" si="70"/>
        <v>0</v>
      </c>
      <c r="AB239" s="163">
        <f t="shared" si="70"/>
        <v>0</v>
      </c>
      <c r="AC239" s="163">
        <f t="shared" si="70"/>
        <v>0</v>
      </c>
      <c r="AD239" s="163">
        <f t="shared" si="70"/>
        <v>0</v>
      </c>
      <c r="AE239" s="163">
        <f t="shared" si="70"/>
        <v>0</v>
      </c>
      <c r="AF239" s="176">
        <f t="shared" si="70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v>0</v>
      </c>
      <c r="D240" s="163">
        <v>0</v>
      </c>
      <c r="E240" s="163">
        <v>0</v>
      </c>
      <c r="F240" s="163">
        <v>0</v>
      </c>
      <c r="G240" s="163">
        <f t="shared" si="71"/>
        <v>0</v>
      </c>
      <c r="H240" s="163">
        <f t="shared" si="71"/>
        <v>0</v>
      </c>
      <c r="I240" s="163">
        <f t="shared" si="71"/>
        <v>0</v>
      </c>
      <c r="J240" s="163">
        <f t="shared" si="71"/>
        <v>0</v>
      </c>
      <c r="K240" s="163">
        <f t="shared" si="71"/>
        <v>0</v>
      </c>
      <c r="L240" s="163">
        <f t="shared" si="71"/>
        <v>0</v>
      </c>
      <c r="M240" s="163">
        <f t="shared" si="71"/>
        <v>0</v>
      </c>
      <c r="N240" s="163">
        <f t="shared" si="71"/>
        <v>0</v>
      </c>
      <c r="O240" s="163">
        <f t="shared" si="71"/>
        <v>0</v>
      </c>
      <c r="P240" s="163">
        <f t="shared" si="71"/>
        <v>0</v>
      </c>
      <c r="Q240" s="163">
        <f t="shared" si="71"/>
        <v>0</v>
      </c>
      <c r="R240" s="163">
        <f t="shared" si="71"/>
        <v>0</v>
      </c>
      <c r="S240" s="163">
        <f t="shared" si="70"/>
        <v>0</v>
      </c>
      <c r="T240" s="163">
        <f t="shared" si="70"/>
        <v>0</v>
      </c>
      <c r="U240" s="163">
        <f t="shared" si="70"/>
        <v>0</v>
      </c>
      <c r="V240" s="163">
        <f t="shared" si="70"/>
        <v>0</v>
      </c>
      <c r="W240" s="163">
        <f t="shared" si="70"/>
        <v>0</v>
      </c>
      <c r="X240" s="163">
        <f t="shared" si="70"/>
        <v>0</v>
      </c>
      <c r="Y240" s="163">
        <f t="shared" si="70"/>
        <v>0</v>
      </c>
      <c r="Z240" s="163">
        <f t="shared" si="70"/>
        <v>0</v>
      </c>
      <c r="AA240" s="163">
        <f t="shared" si="70"/>
        <v>0</v>
      </c>
      <c r="AB240" s="163">
        <f t="shared" si="70"/>
        <v>0</v>
      </c>
      <c r="AC240" s="163">
        <f t="shared" si="70"/>
        <v>0</v>
      </c>
      <c r="AD240" s="163">
        <f t="shared" si="70"/>
        <v>0</v>
      </c>
      <c r="AE240" s="163">
        <f t="shared" si="70"/>
        <v>0</v>
      </c>
      <c r="AF240" s="176">
        <f t="shared" si="70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v>0</v>
      </c>
      <c r="D241" s="163">
        <v>0</v>
      </c>
      <c r="E241" s="163">
        <v>0</v>
      </c>
      <c r="F241" s="163">
        <v>0</v>
      </c>
      <c r="G241" s="163">
        <f t="shared" si="71"/>
        <v>0</v>
      </c>
      <c r="H241" s="163">
        <f t="shared" si="71"/>
        <v>0</v>
      </c>
      <c r="I241" s="163">
        <f t="shared" si="71"/>
        <v>0</v>
      </c>
      <c r="J241" s="163">
        <f t="shared" si="71"/>
        <v>0</v>
      </c>
      <c r="K241" s="163">
        <f t="shared" si="71"/>
        <v>0</v>
      </c>
      <c r="L241" s="163">
        <f t="shared" si="71"/>
        <v>0</v>
      </c>
      <c r="M241" s="163">
        <f t="shared" si="71"/>
        <v>0</v>
      </c>
      <c r="N241" s="163">
        <f t="shared" si="71"/>
        <v>0</v>
      </c>
      <c r="O241" s="163">
        <f t="shared" si="71"/>
        <v>0</v>
      </c>
      <c r="P241" s="163">
        <f t="shared" si="71"/>
        <v>0</v>
      </c>
      <c r="Q241" s="163">
        <f t="shared" si="71"/>
        <v>0</v>
      </c>
      <c r="R241" s="163">
        <f t="shared" si="71"/>
        <v>0</v>
      </c>
      <c r="S241" s="163">
        <f t="shared" si="70"/>
        <v>0</v>
      </c>
      <c r="T241" s="163">
        <f t="shared" si="70"/>
        <v>0</v>
      </c>
      <c r="U241" s="163">
        <f t="shared" si="70"/>
        <v>0</v>
      </c>
      <c r="V241" s="163">
        <f t="shared" si="70"/>
        <v>0</v>
      </c>
      <c r="W241" s="163">
        <f t="shared" si="70"/>
        <v>0</v>
      </c>
      <c r="X241" s="163">
        <f t="shared" si="70"/>
        <v>0</v>
      </c>
      <c r="Y241" s="163">
        <f t="shared" si="70"/>
        <v>0</v>
      </c>
      <c r="Z241" s="163">
        <f t="shared" si="70"/>
        <v>0</v>
      </c>
      <c r="AA241" s="163">
        <f t="shared" si="70"/>
        <v>0</v>
      </c>
      <c r="AB241" s="163">
        <f t="shared" si="70"/>
        <v>0</v>
      </c>
      <c r="AC241" s="163">
        <f t="shared" si="70"/>
        <v>0</v>
      </c>
      <c r="AD241" s="163">
        <f t="shared" si="70"/>
        <v>0</v>
      </c>
      <c r="AE241" s="163">
        <f t="shared" si="70"/>
        <v>0</v>
      </c>
      <c r="AF241" s="176">
        <f t="shared" si="70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v>0</v>
      </c>
      <c r="D242" s="163">
        <v>0</v>
      </c>
      <c r="E242" s="163">
        <v>0</v>
      </c>
      <c r="F242" s="163">
        <v>0</v>
      </c>
      <c r="G242" s="163">
        <f t="shared" si="71"/>
        <v>0</v>
      </c>
      <c r="H242" s="163">
        <f t="shared" si="71"/>
        <v>0</v>
      </c>
      <c r="I242" s="163">
        <f t="shared" si="71"/>
        <v>0</v>
      </c>
      <c r="J242" s="163">
        <f t="shared" si="71"/>
        <v>0</v>
      </c>
      <c r="K242" s="163">
        <f t="shared" si="71"/>
        <v>0</v>
      </c>
      <c r="L242" s="163">
        <f t="shared" si="71"/>
        <v>0</v>
      </c>
      <c r="M242" s="163">
        <f t="shared" si="71"/>
        <v>0</v>
      </c>
      <c r="N242" s="163">
        <f t="shared" si="71"/>
        <v>0</v>
      </c>
      <c r="O242" s="163">
        <f t="shared" si="71"/>
        <v>0</v>
      </c>
      <c r="P242" s="163">
        <f t="shared" si="71"/>
        <v>0</v>
      </c>
      <c r="Q242" s="163">
        <f t="shared" si="71"/>
        <v>0</v>
      </c>
      <c r="R242" s="163">
        <f t="shared" si="71"/>
        <v>0</v>
      </c>
      <c r="S242" s="163">
        <f t="shared" si="70"/>
        <v>0</v>
      </c>
      <c r="T242" s="163">
        <f t="shared" si="70"/>
        <v>0</v>
      </c>
      <c r="U242" s="163">
        <f t="shared" si="70"/>
        <v>0</v>
      </c>
      <c r="V242" s="163">
        <f t="shared" si="70"/>
        <v>0</v>
      </c>
      <c r="W242" s="163">
        <f t="shared" si="70"/>
        <v>0</v>
      </c>
      <c r="X242" s="163">
        <f t="shared" si="70"/>
        <v>0</v>
      </c>
      <c r="Y242" s="163">
        <f t="shared" si="70"/>
        <v>0</v>
      </c>
      <c r="Z242" s="163">
        <f t="shared" si="70"/>
        <v>0</v>
      </c>
      <c r="AA242" s="163">
        <f t="shared" si="70"/>
        <v>0</v>
      </c>
      <c r="AB242" s="163">
        <f t="shared" si="70"/>
        <v>0</v>
      </c>
      <c r="AC242" s="163">
        <f t="shared" si="70"/>
        <v>0</v>
      </c>
      <c r="AD242" s="163">
        <f t="shared" si="70"/>
        <v>0</v>
      </c>
      <c r="AE242" s="163">
        <f t="shared" si="70"/>
        <v>0</v>
      </c>
      <c r="AF242" s="176">
        <f t="shared" si="70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v>0</v>
      </c>
      <c r="D243" s="163">
        <v>0</v>
      </c>
      <c r="E243" s="163">
        <v>0</v>
      </c>
      <c r="F243" s="163">
        <v>0</v>
      </c>
      <c r="G243" s="163">
        <f t="shared" si="71"/>
        <v>0</v>
      </c>
      <c r="H243" s="163">
        <f t="shared" si="71"/>
        <v>0</v>
      </c>
      <c r="I243" s="163">
        <f t="shared" si="71"/>
        <v>0</v>
      </c>
      <c r="J243" s="163">
        <f t="shared" si="71"/>
        <v>0</v>
      </c>
      <c r="K243" s="163">
        <f t="shared" si="71"/>
        <v>0</v>
      </c>
      <c r="L243" s="163">
        <f t="shared" si="71"/>
        <v>0</v>
      </c>
      <c r="M243" s="163">
        <f t="shared" si="71"/>
        <v>0</v>
      </c>
      <c r="N243" s="163">
        <f t="shared" si="71"/>
        <v>0</v>
      </c>
      <c r="O243" s="163">
        <f t="shared" si="71"/>
        <v>0</v>
      </c>
      <c r="P243" s="163">
        <f t="shared" si="71"/>
        <v>0</v>
      </c>
      <c r="Q243" s="163">
        <f t="shared" si="71"/>
        <v>0</v>
      </c>
      <c r="R243" s="163">
        <f t="shared" si="71"/>
        <v>0</v>
      </c>
      <c r="S243" s="163">
        <f t="shared" si="70"/>
        <v>0</v>
      </c>
      <c r="T243" s="163">
        <f t="shared" si="70"/>
        <v>0</v>
      </c>
      <c r="U243" s="163">
        <f t="shared" si="70"/>
        <v>0</v>
      </c>
      <c r="V243" s="163">
        <f t="shared" si="70"/>
        <v>0</v>
      </c>
      <c r="W243" s="163">
        <f t="shared" si="70"/>
        <v>0</v>
      </c>
      <c r="X243" s="163">
        <f t="shared" si="70"/>
        <v>0</v>
      </c>
      <c r="Y243" s="163">
        <f t="shared" si="70"/>
        <v>0</v>
      </c>
      <c r="Z243" s="163">
        <f t="shared" si="70"/>
        <v>0</v>
      </c>
      <c r="AA243" s="163">
        <f t="shared" si="70"/>
        <v>0</v>
      </c>
      <c r="AB243" s="163">
        <f t="shared" si="70"/>
        <v>0</v>
      </c>
      <c r="AC243" s="163">
        <f t="shared" si="70"/>
        <v>0</v>
      </c>
      <c r="AD243" s="163">
        <f t="shared" si="70"/>
        <v>0</v>
      </c>
      <c r="AE243" s="163">
        <f t="shared" si="70"/>
        <v>0</v>
      </c>
      <c r="AF243" s="176">
        <f t="shared" si="70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v>0</v>
      </c>
      <c r="D244" s="163">
        <v>0</v>
      </c>
      <c r="E244" s="163">
        <v>0</v>
      </c>
      <c r="F244" s="163">
        <v>0</v>
      </c>
      <c r="G244" s="163">
        <f t="shared" si="71"/>
        <v>0</v>
      </c>
      <c r="H244" s="163">
        <f t="shared" si="71"/>
        <v>0</v>
      </c>
      <c r="I244" s="163">
        <f t="shared" si="71"/>
        <v>0</v>
      </c>
      <c r="J244" s="163">
        <f t="shared" si="71"/>
        <v>0</v>
      </c>
      <c r="K244" s="163">
        <f t="shared" si="71"/>
        <v>0</v>
      </c>
      <c r="L244" s="163">
        <f t="shared" si="71"/>
        <v>0</v>
      </c>
      <c r="M244" s="163">
        <f t="shared" si="71"/>
        <v>0</v>
      </c>
      <c r="N244" s="163">
        <f t="shared" si="71"/>
        <v>0</v>
      </c>
      <c r="O244" s="163">
        <f t="shared" si="71"/>
        <v>0</v>
      </c>
      <c r="P244" s="163">
        <f t="shared" si="71"/>
        <v>0</v>
      </c>
      <c r="Q244" s="163">
        <f t="shared" si="71"/>
        <v>0</v>
      </c>
      <c r="R244" s="163">
        <f t="shared" si="71"/>
        <v>0</v>
      </c>
      <c r="S244" s="163">
        <f t="shared" si="70"/>
        <v>0</v>
      </c>
      <c r="T244" s="163">
        <f t="shared" si="70"/>
        <v>0</v>
      </c>
      <c r="U244" s="163">
        <f t="shared" si="70"/>
        <v>0</v>
      </c>
      <c r="V244" s="163">
        <f t="shared" si="70"/>
        <v>0</v>
      </c>
      <c r="W244" s="163">
        <f t="shared" si="70"/>
        <v>0</v>
      </c>
      <c r="X244" s="163">
        <f t="shared" si="70"/>
        <v>0</v>
      </c>
      <c r="Y244" s="163">
        <f t="shared" si="70"/>
        <v>0</v>
      </c>
      <c r="Z244" s="163">
        <f t="shared" si="70"/>
        <v>0</v>
      </c>
      <c r="AA244" s="163">
        <f t="shared" si="70"/>
        <v>0</v>
      </c>
      <c r="AB244" s="163">
        <f t="shared" si="70"/>
        <v>0</v>
      </c>
      <c r="AC244" s="163">
        <f t="shared" si="70"/>
        <v>0</v>
      </c>
      <c r="AD244" s="163">
        <f t="shared" si="70"/>
        <v>0</v>
      </c>
      <c r="AE244" s="163">
        <f t="shared" si="70"/>
        <v>0</v>
      </c>
      <c r="AF244" s="176">
        <f t="shared" si="70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v>0</v>
      </c>
      <c r="D245" s="163">
        <v>0</v>
      </c>
      <c r="E245" s="163">
        <v>0</v>
      </c>
      <c r="F245" s="163">
        <v>0</v>
      </c>
      <c r="G245" s="163">
        <f t="shared" si="71"/>
        <v>0</v>
      </c>
      <c r="H245" s="163">
        <f t="shared" si="71"/>
        <v>0</v>
      </c>
      <c r="I245" s="163">
        <f t="shared" si="71"/>
        <v>0</v>
      </c>
      <c r="J245" s="163">
        <f t="shared" si="71"/>
        <v>0</v>
      </c>
      <c r="K245" s="163">
        <f t="shared" si="71"/>
        <v>0</v>
      </c>
      <c r="L245" s="163">
        <f t="shared" si="71"/>
        <v>0</v>
      </c>
      <c r="M245" s="163">
        <f t="shared" si="71"/>
        <v>0</v>
      </c>
      <c r="N245" s="163">
        <f t="shared" si="71"/>
        <v>0</v>
      </c>
      <c r="O245" s="163">
        <f t="shared" si="71"/>
        <v>0</v>
      </c>
      <c r="P245" s="163">
        <f t="shared" si="71"/>
        <v>0</v>
      </c>
      <c r="Q245" s="163">
        <f t="shared" si="71"/>
        <v>0</v>
      </c>
      <c r="R245" s="163">
        <f t="shared" si="71"/>
        <v>0</v>
      </c>
      <c r="S245" s="163">
        <f t="shared" si="70"/>
        <v>0</v>
      </c>
      <c r="T245" s="163">
        <f t="shared" si="70"/>
        <v>0</v>
      </c>
      <c r="U245" s="163">
        <f t="shared" si="70"/>
        <v>0</v>
      </c>
      <c r="V245" s="163">
        <f t="shared" si="70"/>
        <v>0</v>
      </c>
      <c r="W245" s="163">
        <f t="shared" si="70"/>
        <v>0</v>
      </c>
      <c r="X245" s="163">
        <f t="shared" si="70"/>
        <v>0</v>
      </c>
      <c r="Y245" s="163">
        <f t="shared" si="70"/>
        <v>0</v>
      </c>
      <c r="Z245" s="163">
        <f t="shared" si="70"/>
        <v>0</v>
      </c>
      <c r="AA245" s="163">
        <f t="shared" si="70"/>
        <v>0</v>
      </c>
      <c r="AB245" s="163">
        <f t="shared" si="70"/>
        <v>0</v>
      </c>
      <c r="AC245" s="163">
        <f t="shared" si="70"/>
        <v>0</v>
      </c>
      <c r="AD245" s="163">
        <f t="shared" si="70"/>
        <v>0</v>
      </c>
      <c r="AE245" s="163">
        <f t="shared" si="70"/>
        <v>0</v>
      </c>
      <c r="AF245" s="176">
        <f t="shared" si="70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v>0</v>
      </c>
      <c r="D246" s="163">
        <v>0</v>
      </c>
      <c r="E246" s="163">
        <v>0</v>
      </c>
      <c r="F246" s="163">
        <v>0</v>
      </c>
      <c r="G246" s="163">
        <f t="shared" si="71"/>
        <v>0</v>
      </c>
      <c r="H246" s="163">
        <f t="shared" si="71"/>
        <v>0</v>
      </c>
      <c r="I246" s="163">
        <f t="shared" si="71"/>
        <v>0</v>
      </c>
      <c r="J246" s="163">
        <f t="shared" si="71"/>
        <v>0</v>
      </c>
      <c r="K246" s="163">
        <f t="shared" si="71"/>
        <v>0</v>
      </c>
      <c r="L246" s="163">
        <f t="shared" si="71"/>
        <v>0</v>
      </c>
      <c r="M246" s="163">
        <f t="shared" si="71"/>
        <v>0</v>
      </c>
      <c r="N246" s="163">
        <f t="shared" si="71"/>
        <v>0</v>
      </c>
      <c r="O246" s="163">
        <f t="shared" si="71"/>
        <v>0</v>
      </c>
      <c r="P246" s="163">
        <f t="shared" si="71"/>
        <v>0</v>
      </c>
      <c r="Q246" s="163">
        <f t="shared" si="71"/>
        <v>0</v>
      </c>
      <c r="R246" s="163">
        <f t="shared" si="71"/>
        <v>0</v>
      </c>
      <c r="S246" s="163">
        <f t="shared" si="70"/>
        <v>0</v>
      </c>
      <c r="T246" s="163">
        <f t="shared" si="70"/>
        <v>0</v>
      </c>
      <c r="U246" s="163">
        <f t="shared" si="70"/>
        <v>0</v>
      </c>
      <c r="V246" s="163">
        <f t="shared" si="70"/>
        <v>0</v>
      </c>
      <c r="W246" s="163">
        <f t="shared" si="70"/>
        <v>0</v>
      </c>
      <c r="X246" s="163">
        <f t="shared" si="70"/>
        <v>0</v>
      </c>
      <c r="Y246" s="163">
        <f t="shared" si="70"/>
        <v>0</v>
      </c>
      <c r="Z246" s="163">
        <f t="shared" si="70"/>
        <v>0</v>
      </c>
      <c r="AA246" s="163">
        <f t="shared" si="70"/>
        <v>0</v>
      </c>
      <c r="AB246" s="163">
        <f t="shared" si="70"/>
        <v>0</v>
      </c>
      <c r="AC246" s="163">
        <f t="shared" si="70"/>
        <v>0</v>
      </c>
      <c r="AD246" s="163">
        <f t="shared" si="70"/>
        <v>0</v>
      </c>
      <c r="AE246" s="163">
        <f t="shared" si="70"/>
        <v>0</v>
      </c>
      <c r="AF246" s="176">
        <f t="shared" si="70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v>0</v>
      </c>
      <c r="D247" s="163">
        <v>0</v>
      </c>
      <c r="E247" s="163">
        <v>0</v>
      </c>
      <c r="F247" s="163">
        <v>0</v>
      </c>
      <c r="G247" s="163">
        <f t="shared" si="71"/>
        <v>0</v>
      </c>
      <c r="H247" s="163">
        <f t="shared" si="71"/>
        <v>0</v>
      </c>
      <c r="I247" s="163">
        <f t="shared" si="71"/>
        <v>0</v>
      </c>
      <c r="J247" s="163">
        <f t="shared" si="71"/>
        <v>0</v>
      </c>
      <c r="K247" s="163">
        <f t="shared" si="71"/>
        <v>0</v>
      </c>
      <c r="L247" s="163">
        <f t="shared" si="71"/>
        <v>0</v>
      </c>
      <c r="M247" s="163">
        <f t="shared" si="71"/>
        <v>0</v>
      </c>
      <c r="N247" s="163">
        <f t="shared" si="71"/>
        <v>0</v>
      </c>
      <c r="O247" s="163">
        <f t="shared" si="71"/>
        <v>0</v>
      </c>
      <c r="P247" s="163">
        <f t="shared" si="71"/>
        <v>0</v>
      </c>
      <c r="Q247" s="163">
        <f t="shared" si="71"/>
        <v>0</v>
      </c>
      <c r="R247" s="163">
        <f t="shared" si="71"/>
        <v>0</v>
      </c>
      <c r="S247" s="163">
        <f t="shared" si="70"/>
        <v>0</v>
      </c>
      <c r="T247" s="163">
        <f t="shared" si="70"/>
        <v>0</v>
      </c>
      <c r="U247" s="163">
        <f t="shared" si="70"/>
        <v>0</v>
      </c>
      <c r="V247" s="163">
        <f t="shared" si="70"/>
        <v>0</v>
      </c>
      <c r="W247" s="163">
        <f t="shared" si="70"/>
        <v>0</v>
      </c>
      <c r="X247" s="163">
        <f t="shared" si="70"/>
        <v>0</v>
      </c>
      <c r="Y247" s="163">
        <f t="shared" si="70"/>
        <v>0</v>
      </c>
      <c r="Z247" s="163">
        <f t="shared" si="70"/>
        <v>0</v>
      </c>
      <c r="AA247" s="163">
        <f t="shared" si="70"/>
        <v>0</v>
      </c>
      <c r="AB247" s="163">
        <f t="shared" si="70"/>
        <v>0</v>
      </c>
      <c r="AC247" s="163">
        <f t="shared" si="70"/>
        <v>0</v>
      </c>
      <c r="AD247" s="163">
        <f t="shared" si="70"/>
        <v>0</v>
      </c>
      <c r="AE247" s="163">
        <f t="shared" si="70"/>
        <v>0</v>
      </c>
      <c r="AF247" s="176">
        <f t="shared" si="70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v>0</v>
      </c>
      <c r="D248" s="163">
        <v>0</v>
      </c>
      <c r="E248" s="163">
        <v>0</v>
      </c>
      <c r="F248" s="163">
        <v>0</v>
      </c>
      <c r="G248" s="163">
        <f t="shared" si="71"/>
        <v>0</v>
      </c>
      <c r="H248" s="163">
        <f t="shared" si="71"/>
        <v>0</v>
      </c>
      <c r="I248" s="163">
        <f t="shared" si="71"/>
        <v>0</v>
      </c>
      <c r="J248" s="163">
        <f t="shared" si="71"/>
        <v>0</v>
      </c>
      <c r="K248" s="163">
        <f t="shared" si="71"/>
        <v>0</v>
      </c>
      <c r="L248" s="163">
        <f t="shared" si="71"/>
        <v>0</v>
      </c>
      <c r="M248" s="163">
        <f t="shared" si="71"/>
        <v>0</v>
      </c>
      <c r="N248" s="163">
        <f t="shared" si="71"/>
        <v>0</v>
      </c>
      <c r="O248" s="163">
        <f t="shared" si="71"/>
        <v>0</v>
      </c>
      <c r="P248" s="163">
        <f t="shared" si="71"/>
        <v>0</v>
      </c>
      <c r="Q248" s="163">
        <f t="shared" si="71"/>
        <v>0</v>
      </c>
      <c r="R248" s="163">
        <f t="shared" ref="R248:AF263" si="72">Q248</f>
        <v>0</v>
      </c>
      <c r="S248" s="163">
        <f t="shared" si="72"/>
        <v>0</v>
      </c>
      <c r="T248" s="163">
        <f t="shared" si="72"/>
        <v>0</v>
      </c>
      <c r="U248" s="163">
        <f t="shared" si="72"/>
        <v>0</v>
      </c>
      <c r="V248" s="163">
        <f t="shared" si="72"/>
        <v>0</v>
      </c>
      <c r="W248" s="163">
        <f t="shared" si="72"/>
        <v>0</v>
      </c>
      <c r="X248" s="163">
        <f t="shared" si="72"/>
        <v>0</v>
      </c>
      <c r="Y248" s="163">
        <f t="shared" si="72"/>
        <v>0</v>
      </c>
      <c r="Z248" s="163">
        <f t="shared" si="72"/>
        <v>0</v>
      </c>
      <c r="AA248" s="163">
        <f t="shared" si="72"/>
        <v>0</v>
      </c>
      <c r="AB248" s="163">
        <f t="shared" si="72"/>
        <v>0</v>
      </c>
      <c r="AC248" s="163">
        <f t="shared" si="72"/>
        <v>0</v>
      </c>
      <c r="AD248" s="163">
        <f t="shared" si="72"/>
        <v>0</v>
      </c>
      <c r="AE248" s="163">
        <f t="shared" si="72"/>
        <v>0</v>
      </c>
      <c r="AF248" s="176">
        <f t="shared" si="72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v>0</v>
      </c>
      <c r="D249" s="163">
        <v>0</v>
      </c>
      <c r="E249" s="163">
        <v>0</v>
      </c>
      <c r="F249" s="163">
        <v>0</v>
      </c>
      <c r="G249" s="163">
        <f t="shared" ref="G249:R264" si="73">F249</f>
        <v>0</v>
      </c>
      <c r="H249" s="163">
        <f t="shared" si="73"/>
        <v>0</v>
      </c>
      <c r="I249" s="163">
        <f t="shared" si="73"/>
        <v>0</v>
      </c>
      <c r="J249" s="163">
        <f t="shared" si="73"/>
        <v>0</v>
      </c>
      <c r="K249" s="163">
        <f t="shared" si="73"/>
        <v>0</v>
      </c>
      <c r="L249" s="163">
        <f t="shared" si="73"/>
        <v>0</v>
      </c>
      <c r="M249" s="163">
        <f t="shared" si="73"/>
        <v>0</v>
      </c>
      <c r="N249" s="163">
        <f t="shared" si="73"/>
        <v>0</v>
      </c>
      <c r="O249" s="163">
        <f t="shared" si="73"/>
        <v>0</v>
      </c>
      <c r="P249" s="163">
        <f t="shared" si="73"/>
        <v>0</v>
      </c>
      <c r="Q249" s="163">
        <f t="shared" si="73"/>
        <v>0</v>
      </c>
      <c r="R249" s="163">
        <f t="shared" si="72"/>
        <v>0</v>
      </c>
      <c r="S249" s="163">
        <f t="shared" si="72"/>
        <v>0</v>
      </c>
      <c r="T249" s="163">
        <f t="shared" si="72"/>
        <v>0</v>
      </c>
      <c r="U249" s="163">
        <f t="shared" si="72"/>
        <v>0</v>
      </c>
      <c r="V249" s="163">
        <f t="shared" si="72"/>
        <v>0</v>
      </c>
      <c r="W249" s="163">
        <f t="shared" si="72"/>
        <v>0</v>
      </c>
      <c r="X249" s="163">
        <f t="shared" si="72"/>
        <v>0</v>
      </c>
      <c r="Y249" s="163">
        <f t="shared" si="72"/>
        <v>0</v>
      </c>
      <c r="Z249" s="163">
        <f t="shared" si="72"/>
        <v>0</v>
      </c>
      <c r="AA249" s="163">
        <f t="shared" si="72"/>
        <v>0</v>
      </c>
      <c r="AB249" s="163">
        <f t="shared" si="72"/>
        <v>0</v>
      </c>
      <c r="AC249" s="163">
        <f t="shared" si="72"/>
        <v>0</v>
      </c>
      <c r="AD249" s="163">
        <f t="shared" si="72"/>
        <v>0</v>
      </c>
      <c r="AE249" s="163">
        <f t="shared" si="72"/>
        <v>0</v>
      </c>
      <c r="AF249" s="176">
        <f t="shared" si="72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v>0</v>
      </c>
      <c r="D250" s="163">
        <v>0</v>
      </c>
      <c r="E250" s="163">
        <v>0</v>
      </c>
      <c r="F250" s="163">
        <v>0</v>
      </c>
      <c r="G250" s="163">
        <f t="shared" si="73"/>
        <v>0</v>
      </c>
      <c r="H250" s="163">
        <f t="shared" si="73"/>
        <v>0</v>
      </c>
      <c r="I250" s="163">
        <f t="shared" si="73"/>
        <v>0</v>
      </c>
      <c r="J250" s="163">
        <f t="shared" si="73"/>
        <v>0</v>
      </c>
      <c r="K250" s="163">
        <f t="shared" si="73"/>
        <v>0</v>
      </c>
      <c r="L250" s="163">
        <f t="shared" si="73"/>
        <v>0</v>
      </c>
      <c r="M250" s="163">
        <f t="shared" si="73"/>
        <v>0</v>
      </c>
      <c r="N250" s="163">
        <f t="shared" si="73"/>
        <v>0</v>
      </c>
      <c r="O250" s="163">
        <f t="shared" si="73"/>
        <v>0</v>
      </c>
      <c r="P250" s="163">
        <f t="shared" si="73"/>
        <v>0</v>
      </c>
      <c r="Q250" s="163">
        <f t="shared" si="73"/>
        <v>0</v>
      </c>
      <c r="R250" s="163">
        <f t="shared" si="73"/>
        <v>0</v>
      </c>
      <c r="S250" s="163">
        <f t="shared" si="72"/>
        <v>0</v>
      </c>
      <c r="T250" s="163">
        <f t="shared" si="72"/>
        <v>0</v>
      </c>
      <c r="U250" s="163">
        <f t="shared" si="72"/>
        <v>0</v>
      </c>
      <c r="V250" s="163">
        <f t="shared" si="72"/>
        <v>0</v>
      </c>
      <c r="W250" s="163">
        <f t="shared" si="72"/>
        <v>0</v>
      </c>
      <c r="X250" s="163">
        <f t="shared" si="72"/>
        <v>0</v>
      </c>
      <c r="Y250" s="163">
        <f t="shared" si="72"/>
        <v>0</v>
      </c>
      <c r="Z250" s="163">
        <f t="shared" si="72"/>
        <v>0</v>
      </c>
      <c r="AA250" s="163">
        <f t="shared" si="72"/>
        <v>0</v>
      </c>
      <c r="AB250" s="163">
        <f t="shared" si="72"/>
        <v>0</v>
      </c>
      <c r="AC250" s="163">
        <f t="shared" si="72"/>
        <v>0</v>
      </c>
      <c r="AD250" s="163">
        <f t="shared" si="72"/>
        <v>0</v>
      </c>
      <c r="AE250" s="163">
        <f t="shared" si="72"/>
        <v>0</v>
      </c>
      <c r="AF250" s="176">
        <f t="shared" si="72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v>0</v>
      </c>
      <c r="D251" s="163">
        <v>0</v>
      </c>
      <c r="E251" s="163">
        <v>0</v>
      </c>
      <c r="F251" s="163">
        <v>0</v>
      </c>
      <c r="G251" s="163">
        <f t="shared" si="73"/>
        <v>0</v>
      </c>
      <c r="H251" s="163">
        <f t="shared" si="73"/>
        <v>0</v>
      </c>
      <c r="I251" s="163">
        <f t="shared" si="73"/>
        <v>0</v>
      </c>
      <c r="J251" s="163">
        <f t="shared" si="73"/>
        <v>0</v>
      </c>
      <c r="K251" s="163">
        <f t="shared" si="73"/>
        <v>0</v>
      </c>
      <c r="L251" s="163">
        <f t="shared" si="73"/>
        <v>0</v>
      </c>
      <c r="M251" s="163">
        <f t="shared" si="73"/>
        <v>0</v>
      </c>
      <c r="N251" s="163">
        <f t="shared" si="73"/>
        <v>0</v>
      </c>
      <c r="O251" s="163">
        <f t="shared" si="73"/>
        <v>0</v>
      </c>
      <c r="P251" s="163">
        <f t="shared" si="73"/>
        <v>0</v>
      </c>
      <c r="Q251" s="163">
        <f t="shared" si="73"/>
        <v>0</v>
      </c>
      <c r="R251" s="163">
        <f t="shared" si="73"/>
        <v>0</v>
      </c>
      <c r="S251" s="163">
        <f t="shared" si="72"/>
        <v>0</v>
      </c>
      <c r="T251" s="163">
        <f t="shared" si="72"/>
        <v>0</v>
      </c>
      <c r="U251" s="163">
        <f t="shared" si="72"/>
        <v>0</v>
      </c>
      <c r="V251" s="163">
        <f t="shared" si="72"/>
        <v>0</v>
      </c>
      <c r="W251" s="163">
        <f t="shared" si="72"/>
        <v>0</v>
      </c>
      <c r="X251" s="163">
        <f t="shared" si="72"/>
        <v>0</v>
      </c>
      <c r="Y251" s="163">
        <f t="shared" si="72"/>
        <v>0</v>
      </c>
      <c r="Z251" s="163">
        <f t="shared" si="72"/>
        <v>0</v>
      </c>
      <c r="AA251" s="163">
        <f t="shared" si="72"/>
        <v>0</v>
      </c>
      <c r="AB251" s="163">
        <f t="shared" si="72"/>
        <v>0</v>
      </c>
      <c r="AC251" s="163">
        <f t="shared" si="72"/>
        <v>0</v>
      </c>
      <c r="AD251" s="163">
        <f t="shared" si="72"/>
        <v>0</v>
      </c>
      <c r="AE251" s="163">
        <f t="shared" si="72"/>
        <v>0</v>
      </c>
      <c r="AF251" s="176">
        <f t="shared" si="72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v>0</v>
      </c>
      <c r="D252" s="163">
        <v>0</v>
      </c>
      <c r="E252" s="163">
        <v>0</v>
      </c>
      <c r="F252" s="163">
        <v>0</v>
      </c>
      <c r="G252" s="163">
        <f t="shared" si="73"/>
        <v>0</v>
      </c>
      <c r="H252" s="163">
        <f t="shared" si="73"/>
        <v>0</v>
      </c>
      <c r="I252" s="163">
        <f t="shared" si="73"/>
        <v>0</v>
      </c>
      <c r="J252" s="163">
        <f t="shared" si="73"/>
        <v>0</v>
      </c>
      <c r="K252" s="163">
        <f t="shared" si="73"/>
        <v>0</v>
      </c>
      <c r="L252" s="163">
        <f t="shared" si="73"/>
        <v>0</v>
      </c>
      <c r="M252" s="163">
        <f t="shared" si="73"/>
        <v>0</v>
      </c>
      <c r="N252" s="163">
        <f t="shared" si="73"/>
        <v>0</v>
      </c>
      <c r="O252" s="163">
        <f t="shared" si="73"/>
        <v>0</v>
      </c>
      <c r="P252" s="163">
        <f t="shared" si="73"/>
        <v>0</v>
      </c>
      <c r="Q252" s="163">
        <f t="shared" si="73"/>
        <v>0</v>
      </c>
      <c r="R252" s="163">
        <f t="shared" si="73"/>
        <v>0</v>
      </c>
      <c r="S252" s="163">
        <f t="shared" si="72"/>
        <v>0</v>
      </c>
      <c r="T252" s="163">
        <f t="shared" si="72"/>
        <v>0</v>
      </c>
      <c r="U252" s="163">
        <f t="shared" si="72"/>
        <v>0</v>
      </c>
      <c r="V252" s="163">
        <f t="shared" si="72"/>
        <v>0</v>
      </c>
      <c r="W252" s="163">
        <f t="shared" si="72"/>
        <v>0</v>
      </c>
      <c r="X252" s="163">
        <f t="shared" si="72"/>
        <v>0</v>
      </c>
      <c r="Y252" s="163">
        <f t="shared" si="72"/>
        <v>0</v>
      </c>
      <c r="Z252" s="163">
        <f t="shared" si="72"/>
        <v>0</v>
      </c>
      <c r="AA252" s="163">
        <f t="shared" si="72"/>
        <v>0</v>
      </c>
      <c r="AB252" s="163">
        <f t="shared" si="72"/>
        <v>0</v>
      </c>
      <c r="AC252" s="163">
        <f t="shared" si="72"/>
        <v>0</v>
      </c>
      <c r="AD252" s="163">
        <f t="shared" si="72"/>
        <v>0</v>
      </c>
      <c r="AE252" s="163">
        <f t="shared" si="72"/>
        <v>0</v>
      </c>
      <c r="AF252" s="176">
        <f t="shared" si="72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v>0</v>
      </c>
      <c r="D253" s="163">
        <v>0</v>
      </c>
      <c r="E253" s="163">
        <v>0</v>
      </c>
      <c r="F253" s="163">
        <v>0</v>
      </c>
      <c r="G253" s="163">
        <f t="shared" si="73"/>
        <v>0</v>
      </c>
      <c r="H253" s="163">
        <f t="shared" si="73"/>
        <v>0</v>
      </c>
      <c r="I253" s="163">
        <f t="shared" si="73"/>
        <v>0</v>
      </c>
      <c r="J253" s="163">
        <f t="shared" si="73"/>
        <v>0</v>
      </c>
      <c r="K253" s="163">
        <f t="shared" si="73"/>
        <v>0</v>
      </c>
      <c r="L253" s="163">
        <f t="shared" si="73"/>
        <v>0</v>
      </c>
      <c r="M253" s="163">
        <f t="shared" si="73"/>
        <v>0</v>
      </c>
      <c r="N253" s="163">
        <f t="shared" si="73"/>
        <v>0</v>
      </c>
      <c r="O253" s="163">
        <f t="shared" si="73"/>
        <v>0</v>
      </c>
      <c r="P253" s="163">
        <f t="shared" si="73"/>
        <v>0</v>
      </c>
      <c r="Q253" s="163">
        <f t="shared" si="73"/>
        <v>0</v>
      </c>
      <c r="R253" s="163">
        <f t="shared" si="73"/>
        <v>0</v>
      </c>
      <c r="S253" s="163">
        <f t="shared" si="72"/>
        <v>0</v>
      </c>
      <c r="T253" s="163">
        <f t="shared" si="72"/>
        <v>0</v>
      </c>
      <c r="U253" s="163">
        <f t="shared" si="72"/>
        <v>0</v>
      </c>
      <c r="V253" s="163">
        <f t="shared" si="72"/>
        <v>0</v>
      </c>
      <c r="W253" s="163">
        <f t="shared" si="72"/>
        <v>0</v>
      </c>
      <c r="X253" s="163">
        <f t="shared" si="72"/>
        <v>0</v>
      </c>
      <c r="Y253" s="163">
        <f t="shared" si="72"/>
        <v>0</v>
      </c>
      <c r="Z253" s="163">
        <f t="shared" si="72"/>
        <v>0</v>
      </c>
      <c r="AA253" s="163">
        <f t="shared" si="72"/>
        <v>0</v>
      </c>
      <c r="AB253" s="163">
        <f t="shared" si="72"/>
        <v>0</v>
      </c>
      <c r="AC253" s="163">
        <f t="shared" si="72"/>
        <v>0</v>
      </c>
      <c r="AD253" s="163">
        <f t="shared" si="72"/>
        <v>0</v>
      </c>
      <c r="AE253" s="163">
        <f t="shared" si="72"/>
        <v>0</v>
      </c>
      <c r="AF253" s="176">
        <f t="shared" si="72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v>0</v>
      </c>
      <c r="D254" s="163">
        <v>0</v>
      </c>
      <c r="E254" s="163">
        <v>0</v>
      </c>
      <c r="F254" s="163">
        <v>0</v>
      </c>
      <c r="G254" s="163">
        <f t="shared" si="73"/>
        <v>0</v>
      </c>
      <c r="H254" s="163">
        <f t="shared" si="73"/>
        <v>0</v>
      </c>
      <c r="I254" s="163">
        <f t="shared" si="73"/>
        <v>0</v>
      </c>
      <c r="J254" s="163">
        <f t="shared" si="73"/>
        <v>0</v>
      </c>
      <c r="K254" s="163">
        <f t="shared" si="73"/>
        <v>0</v>
      </c>
      <c r="L254" s="163">
        <f t="shared" si="73"/>
        <v>0</v>
      </c>
      <c r="M254" s="163">
        <f t="shared" si="73"/>
        <v>0</v>
      </c>
      <c r="N254" s="163">
        <f t="shared" si="73"/>
        <v>0</v>
      </c>
      <c r="O254" s="163">
        <f t="shared" si="73"/>
        <v>0</v>
      </c>
      <c r="P254" s="163">
        <f t="shared" si="73"/>
        <v>0</v>
      </c>
      <c r="Q254" s="163">
        <f t="shared" si="73"/>
        <v>0</v>
      </c>
      <c r="R254" s="163">
        <f t="shared" si="73"/>
        <v>0</v>
      </c>
      <c r="S254" s="163">
        <f t="shared" si="72"/>
        <v>0</v>
      </c>
      <c r="T254" s="163">
        <f t="shared" si="72"/>
        <v>0</v>
      </c>
      <c r="U254" s="163">
        <f t="shared" si="72"/>
        <v>0</v>
      </c>
      <c r="V254" s="163">
        <f t="shared" si="72"/>
        <v>0</v>
      </c>
      <c r="W254" s="163">
        <f t="shared" si="72"/>
        <v>0</v>
      </c>
      <c r="X254" s="163">
        <f t="shared" si="72"/>
        <v>0</v>
      </c>
      <c r="Y254" s="163">
        <f t="shared" si="72"/>
        <v>0</v>
      </c>
      <c r="Z254" s="163">
        <f t="shared" si="72"/>
        <v>0</v>
      </c>
      <c r="AA254" s="163">
        <f t="shared" si="72"/>
        <v>0</v>
      </c>
      <c r="AB254" s="163">
        <f t="shared" si="72"/>
        <v>0</v>
      </c>
      <c r="AC254" s="163">
        <f t="shared" si="72"/>
        <v>0</v>
      </c>
      <c r="AD254" s="163">
        <f t="shared" si="72"/>
        <v>0</v>
      </c>
      <c r="AE254" s="163">
        <f t="shared" si="72"/>
        <v>0</v>
      </c>
      <c r="AF254" s="176">
        <f t="shared" si="72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v>0</v>
      </c>
      <c r="D255" s="163">
        <v>0</v>
      </c>
      <c r="E255" s="163">
        <v>0</v>
      </c>
      <c r="F255" s="163">
        <v>0</v>
      </c>
      <c r="G255" s="163">
        <f t="shared" si="73"/>
        <v>0</v>
      </c>
      <c r="H255" s="163">
        <f t="shared" si="73"/>
        <v>0</v>
      </c>
      <c r="I255" s="163">
        <f t="shared" si="73"/>
        <v>0</v>
      </c>
      <c r="J255" s="163">
        <f t="shared" si="73"/>
        <v>0</v>
      </c>
      <c r="K255" s="163">
        <f t="shared" si="73"/>
        <v>0</v>
      </c>
      <c r="L255" s="163">
        <f t="shared" si="73"/>
        <v>0</v>
      </c>
      <c r="M255" s="163">
        <f t="shared" si="73"/>
        <v>0</v>
      </c>
      <c r="N255" s="163">
        <f t="shared" si="73"/>
        <v>0</v>
      </c>
      <c r="O255" s="163">
        <f t="shared" si="73"/>
        <v>0</v>
      </c>
      <c r="P255" s="163">
        <f t="shared" si="73"/>
        <v>0</v>
      </c>
      <c r="Q255" s="163">
        <f t="shared" si="73"/>
        <v>0</v>
      </c>
      <c r="R255" s="163">
        <f t="shared" si="73"/>
        <v>0</v>
      </c>
      <c r="S255" s="163">
        <f t="shared" si="72"/>
        <v>0</v>
      </c>
      <c r="T255" s="163">
        <f t="shared" si="72"/>
        <v>0</v>
      </c>
      <c r="U255" s="163">
        <f t="shared" si="72"/>
        <v>0</v>
      </c>
      <c r="V255" s="163">
        <f t="shared" si="72"/>
        <v>0</v>
      </c>
      <c r="W255" s="163">
        <f t="shared" si="72"/>
        <v>0</v>
      </c>
      <c r="X255" s="163">
        <f t="shared" si="72"/>
        <v>0</v>
      </c>
      <c r="Y255" s="163">
        <f t="shared" si="72"/>
        <v>0</v>
      </c>
      <c r="Z255" s="163">
        <f t="shared" si="72"/>
        <v>0</v>
      </c>
      <c r="AA255" s="163">
        <f t="shared" si="72"/>
        <v>0</v>
      </c>
      <c r="AB255" s="163">
        <f t="shared" si="72"/>
        <v>0</v>
      </c>
      <c r="AC255" s="163">
        <f t="shared" si="72"/>
        <v>0</v>
      </c>
      <c r="AD255" s="163">
        <f t="shared" si="72"/>
        <v>0</v>
      </c>
      <c r="AE255" s="163">
        <f t="shared" si="72"/>
        <v>0</v>
      </c>
      <c r="AF255" s="176">
        <f t="shared" si="72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v>0</v>
      </c>
      <c r="D256" s="163">
        <v>0</v>
      </c>
      <c r="E256" s="163">
        <v>0</v>
      </c>
      <c r="F256" s="163">
        <v>0</v>
      </c>
      <c r="G256" s="163">
        <f t="shared" si="73"/>
        <v>0</v>
      </c>
      <c r="H256" s="163">
        <f t="shared" si="73"/>
        <v>0</v>
      </c>
      <c r="I256" s="163">
        <f t="shared" si="73"/>
        <v>0</v>
      </c>
      <c r="J256" s="163">
        <f t="shared" si="73"/>
        <v>0</v>
      </c>
      <c r="K256" s="163">
        <f t="shared" si="73"/>
        <v>0</v>
      </c>
      <c r="L256" s="163">
        <f t="shared" si="73"/>
        <v>0</v>
      </c>
      <c r="M256" s="163">
        <f t="shared" si="73"/>
        <v>0</v>
      </c>
      <c r="N256" s="163">
        <f t="shared" si="73"/>
        <v>0</v>
      </c>
      <c r="O256" s="163">
        <f t="shared" si="73"/>
        <v>0</v>
      </c>
      <c r="P256" s="163">
        <f t="shared" si="73"/>
        <v>0</v>
      </c>
      <c r="Q256" s="163">
        <f t="shared" si="73"/>
        <v>0</v>
      </c>
      <c r="R256" s="163">
        <f t="shared" si="73"/>
        <v>0</v>
      </c>
      <c r="S256" s="163">
        <f t="shared" si="72"/>
        <v>0</v>
      </c>
      <c r="T256" s="163">
        <f t="shared" si="72"/>
        <v>0</v>
      </c>
      <c r="U256" s="163">
        <f t="shared" si="72"/>
        <v>0</v>
      </c>
      <c r="V256" s="163">
        <f t="shared" si="72"/>
        <v>0</v>
      </c>
      <c r="W256" s="163">
        <f t="shared" si="72"/>
        <v>0</v>
      </c>
      <c r="X256" s="163">
        <f t="shared" si="72"/>
        <v>0</v>
      </c>
      <c r="Y256" s="163">
        <f t="shared" si="72"/>
        <v>0</v>
      </c>
      <c r="Z256" s="163">
        <f t="shared" si="72"/>
        <v>0</v>
      </c>
      <c r="AA256" s="163">
        <f t="shared" si="72"/>
        <v>0</v>
      </c>
      <c r="AB256" s="163">
        <f t="shared" si="72"/>
        <v>0</v>
      </c>
      <c r="AC256" s="163">
        <f t="shared" si="72"/>
        <v>0</v>
      </c>
      <c r="AD256" s="163">
        <f t="shared" si="72"/>
        <v>0</v>
      </c>
      <c r="AE256" s="163">
        <f t="shared" si="72"/>
        <v>0</v>
      </c>
      <c r="AF256" s="176">
        <f t="shared" si="72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v>0</v>
      </c>
      <c r="D257" s="163">
        <v>0</v>
      </c>
      <c r="E257" s="163">
        <v>0</v>
      </c>
      <c r="F257" s="163">
        <v>0</v>
      </c>
      <c r="G257" s="163">
        <f t="shared" si="73"/>
        <v>0</v>
      </c>
      <c r="H257" s="163">
        <f t="shared" si="73"/>
        <v>0</v>
      </c>
      <c r="I257" s="163">
        <f t="shared" si="73"/>
        <v>0</v>
      </c>
      <c r="J257" s="163">
        <f t="shared" si="73"/>
        <v>0</v>
      </c>
      <c r="K257" s="163">
        <f t="shared" si="73"/>
        <v>0</v>
      </c>
      <c r="L257" s="163">
        <f t="shared" si="73"/>
        <v>0</v>
      </c>
      <c r="M257" s="163">
        <f t="shared" si="73"/>
        <v>0</v>
      </c>
      <c r="N257" s="163">
        <f t="shared" si="73"/>
        <v>0</v>
      </c>
      <c r="O257" s="163">
        <f t="shared" si="73"/>
        <v>0</v>
      </c>
      <c r="P257" s="163">
        <f t="shared" si="73"/>
        <v>0</v>
      </c>
      <c r="Q257" s="163">
        <f t="shared" si="73"/>
        <v>0</v>
      </c>
      <c r="R257" s="163">
        <f t="shared" si="73"/>
        <v>0</v>
      </c>
      <c r="S257" s="163">
        <f t="shared" si="72"/>
        <v>0</v>
      </c>
      <c r="T257" s="163">
        <f t="shared" si="72"/>
        <v>0</v>
      </c>
      <c r="U257" s="163">
        <f t="shared" si="72"/>
        <v>0</v>
      </c>
      <c r="V257" s="163">
        <f t="shared" si="72"/>
        <v>0</v>
      </c>
      <c r="W257" s="163">
        <f t="shared" si="72"/>
        <v>0</v>
      </c>
      <c r="X257" s="163">
        <f t="shared" si="72"/>
        <v>0</v>
      </c>
      <c r="Y257" s="163">
        <f t="shared" si="72"/>
        <v>0</v>
      </c>
      <c r="Z257" s="163">
        <f t="shared" si="72"/>
        <v>0</v>
      </c>
      <c r="AA257" s="163">
        <f t="shared" si="72"/>
        <v>0</v>
      </c>
      <c r="AB257" s="163">
        <f t="shared" si="72"/>
        <v>0</v>
      </c>
      <c r="AC257" s="163">
        <f t="shared" si="72"/>
        <v>0</v>
      </c>
      <c r="AD257" s="163">
        <f t="shared" si="72"/>
        <v>0</v>
      </c>
      <c r="AE257" s="163">
        <f t="shared" si="72"/>
        <v>0</v>
      </c>
      <c r="AF257" s="176">
        <f t="shared" si="72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v>0</v>
      </c>
      <c r="D258" s="163">
        <v>0</v>
      </c>
      <c r="E258" s="163">
        <v>0</v>
      </c>
      <c r="F258" s="163">
        <v>0</v>
      </c>
      <c r="G258" s="163">
        <f t="shared" si="73"/>
        <v>0</v>
      </c>
      <c r="H258" s="163">
        <f t="shared" si="73"/>
        <v>0</v>
      </c>
      <c r="I258" s="163">
        <f t="shared" si="73"/>
        <v>0</v>
      </c>
      <c r="J258" s="163">
        <f t="shared" si="73"/>
        <v>0</v>
      </c>
      <c r="K258" s="163">
        <f t="shared" si="73"/>
        <v>0</v>
      </c>
      <c r="L258" s="163">
        <f t="shared" si="73"/>
        <v>0</v>
      </c>
      <c r="M258" s="163">
        <f t="shared" si="73"/>
        <v>0</v>
      </c>
      <c r="N258" s="163">
        <f t="shared" si="73"/>
        <v>0</v>
      </c>
      <c r="O258" s="163">
        <f t="shared" si="73"/>
        <v>0</v>
      </c>
      <c r="P258" s="163">
        <f t="shared" si="73"/>
        <v>0</v>
      </c>
      <c r="Q258" s="163">
        <f t="shared" si="73"/>
        <v>0</v>
      </c>
      <c r="R258" s="163">
        <f t="shared" si="73"/>
        <v>0</v>
      </c>
      <c r="S258" s="163">
        <f t="shared" si="72"/>
        <v>0</v>
      </c>
      <c r="T258" s="163">
        <f t="shared" si="72"/>
        <v>0</v>
      </c>
      <c r="U258" s="163">
        <f t="shared" si="72"/>
        <v>0</v>
      </c>
      <c r="V258" s="163">
        <f t="shared" si="72"/>
        <v>0</v>
      </c>
      <c r="W258" s="163">
        <f t="shared" si="72"/>
        <v>0</v>
      </c>
      <c r="X258" s="163">
        <f t="shared" si="72"/>
        <v>0</v>
      </c>
      <c r="Y258" s="163">
        <f t="shared" si="72"/>
        <v>0</v>
      </c>
      <c r="Z258" s="163">
        <f t="shared" si="72"/>
        <v>0</v>
      </c>
      <c r="AA258" s="163">
        <f t="shared" si="72"/>
        <v>0</v>
      </c>
      <c r="AB258" s="163">
        <f t="shared" si="72"/>
        <v>0</v>
      </c>
      <c r="AC258" s="163">
        <f t="shared" si="72"/>
        <v>0</v>
      </c>
      <c r="AD258" s="163">
        <f t="shared" si="72"/>
        <v>0</v>
      </c>
      <c r="AE258" s="163">
        <f t="shared" si="72"/>
        <v>0</v>
      </c>
      <c r="AF258" s="176">
        <f t="shared" si="72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v>0</v>
      </c>
      <c r="D259" s="163">
        <v>0</v>
      </c>
      <c r="E259" s="163">
        <v>0</v>
      </c>
      <c r="F259" s="163">
        <v>0</v>
      </c>
      <c r="G259" s="163">
        <f t="shared" si="73"/>
        <v>0</v>
      </c>
      <c r="H259" s="163">
        <f t="shared" si="73"/>
        <v>0</v>
      </c>
      <c r="I259" s="163">
        <f t="shared" si="73"/>
        <v>0</v>
      </c>
      <c r="J259" s="163">
        <f t="shared" si="73"/>
        <v>0</v>
      </c>
      <c r="K259" s="163">
        <f t="shared" si="73"/>
        <v>0</v>
      </c>
      <c r="L259" s="163">
        <f t="shared" si="73"/>
        <v>0</v>
      </c>
      <c r="M259" s="163">
        <f t="shared" si="73"/>
        <v>0</v>
      </c>
      <c r="N259" s="163">
        <f t="shared" si="73"/>
        <v>0</v>
      </c>
      <c r="O259" s="163">
        <f t="shared" si="73"/>
        <v>0</v>
      </c>
      <c r="P259" s="163">
        <f t="shared" si="73"/>
        <v>0</v>
      </c>
      <c r="Q259" s="163">
        <f t="shared" si="73"/>
        <v>0</v>
      </c>
      <c r="R259" s="163">
        <f t="shared" si="73"/>
        <v>0</v>
      </c>
      <c r="S259" s="163">
        <f t="shared" si="72"/>
        <v>0</v>
      </c>
      <c r="T259" s="163">
        <f t="shared" si="72"/>
        <v>0</v>
      </c>
      <c r="U259" s="163">
        <f t="shared" si="72"/>
        <v>0</v>
      </c>
      <c r="V259" s="163">
        <f t="shared" si="72"/>
        <v>0</v>
      </c>
      <c r="W259" s="163">
        <f t="shared" si="72"/>
        <v>0</v>
      </c>
      <c r="X259" s="163">
        <f t="shared" si="72"/>
        <v>0</v>
      </c>
      <c r="Y259" s="163">
        <f t="shared" si="72"/>
        <v>0</v>
      </c>
      <c r="Z259" s="163">
        <f t="shared" si="72"/>
        <v>0</v>
      </c>
      <c r="AA259" s="163">
        <f t="shared" si="72"/>
        <v>0</v>
      </c>
      <c r="AB259" s="163">
        <f t="shared" si="72"/>
        <v>0</v>
      </c>
      <c r="AC259" s="163">
        <f t="shared" si="72"/>
        <v>0</v>
      </c>
      <c r="AD259" s="163">
        <f t="shared" si="72"/>
        <v>0</v>
      </c>
      <c r="AE259" s="163">
        <f t="shared" si="72"/>
        <v>0</v>
      </c>
      <c r="AF259" s="176">
        <f t="shared" si="72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v>0</v>
      </c>
      <c r="D260" s="163">
        <v>0</v>
      </c>
      <c r="E260" s="163">
        <v>0</v>
      </c>
      <c r="F260" s="163">
        <v>0</v>
      </c>
      <c r="G260" s="163">
        <f t="shared" si="73"/>
        <v>0</v>
      </c>
      <c r="H260" s="163">
        <f t="shared" si="73"/>
        <v>0</v>
      </c>
      <c r="I260" s="163">
        <f t="shared" si="73"/>
        <v>0</v>
      </c>
      <c r="J260" s="163">
        <f t="shared" si="73"/>
        <v>0</v>
      </c>
      <c r="K260" s="163">
        <f t="shared" si="73"/>
        <v>0</v>
      </c>
      <c r="L260" s="163">
        <f t="shared" si="73"/>
        <v>0</v>
      </c>
      <c r="M260" s="163">
        <f t="shared" si="73"/>
        <v>0</v>
      </c>
      <c r="N260" s="163">
        <f t="shared" si="73"/>
        <v>0</v>
      </c>
      <c r="O260" s="163">
        <f t="shared" si="73"/>
        <v>0</v>
      </c>
      <c r="P260" s="163">
        <f t="shared" si="73"/>
        <v>0</v>
      </c>
      <c r="Q260" s="163">
        <f t="shared" si="73"/>
        <v>0</v>
      </c>
      <c r="R260" s="163">
        <f t="shared" si="73"/>
        <v>0</v>
      </c>
      <c r="S260" s="163">
        <f t="shared" si="72"/>
        <v>0</v>
      </c>
      <c r="T260" s="163">
        <f t="shared" si="72"/>
        <v>0</v>
      </c>
      <c r="U260" s="163">
        <f t="shared" si="72"/>
        <v>0</v>
      </c>
      <c r="V260" s="163">
        <f t="shared" si="72"/>
        <v>0</v>
      </c>
      <c r="W260" s="163">
        <f t="shared" si="72"/>
        <v>0</v>
      </c>
      <c r="X260" s="163">
        <f t="shared" si="72"/>
        <v>0</v>
      </c>
      <c r="Y260" s="163">
        <f t="shared" si="72"/>
        <v>0</v>
      </c>
      <c r="Z260" s="163">
        <f t="shared" si="72"/>
        <v>0</v>
      </c>
      <c r="AA260" s="163">
        <f t="shared" si="72"/>
        <v>0</v>
      </c>
      <c r="AB260" s="163">
        <f t="shared" si="72"/>
        <v>0</v>
      </c>
      <c r="AC260" s="163">
        <f t="shared" si="72"/>
        <v>0</v>
      </c>
      <c r="AD260" s="163">
        <f t="shared" si="72"/>
        <v>0</v>
      </c>
      <c r="AE260" s="163">
        <f t="shared" si="72"/>
        <v>0</v>
      </c>
      <c r="AF260" s="176">
        <f t="shared" si="72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v>0</v>
      </c>
      <c r="D261" s="163">
        <v>0</v>
      </c>
      <c r="E261" s="163">
        <v>0</v>
      </c>
      <c r="F261" s="163">
        <v>0</v>
      </c>
      <c r="G261" s="163">
        <f t="shared" si="73"/>
        <v>0</v>
      </c>
      <c r="H261" s="163">
        <f t="shared" si="73"/>
        <v>0</v>
      </c>
      <c r="I261" s="163">
        <f t="shared" si="73"/>
        <v>0</v>
      </c>
      <c r="J261" s="163">
        <f t="shared" si="73"/>
        <v>0</v>
      </c>
      <c r="K261" s="163">
        <f t="shared" si="73"/>
        <v>0</v>
      </c>
      <c r="L261" s="163">
        <f t="shared" si="73"/>
        <v>0</v>
      </c>
      <c r="M261" s="163">
        <f t="shared" si="73"/>
        <v>0</v>
      </c>
      <c r="N261" s="163">
        <f t="shared" si="73"/>
        <v>0</v>
      </c>
      <c r="O261" s="163">
        <f t="shared" si="73"/>
        <v>0</v>
      </c>
      <c r="P261" s="163">
        <f t="shared" si="73"/>
        <v>0</v>
      </c>
      <c r="Q261" s="163">
        <f t="shared" si="73"/>
        <v>0</v>
      </c>
      <c r="R261" s="163">
        <f t="shared" si="73"/>
        <v>0</v>
      </c>
      <c r="S261" s="163">
        <f t="shared" si="72"/>
        <v>0</v>
      </c>
      <c r="T261" s="163">
        <f t="shared" si="72"/>
        <v>0</v>
      </c>
      <c r="U261" s="163">
        <f t="shared" si="72"/>
        <v>0</v>
      </c>
      <c r="V261" s="163">
        <f t="shared" si="72"/>
        <v>0</v>
      </c>
      <c r="W261" s="163">
        <f t="shared" si="72"/>
        <v>0</v>
      </c>
      <c r="X261" s="163">
        <f t="shared" si="72"/>
        <v>0</v>
      </c>
      <c r="Y261" s="163">
        <f t="shared" si="72"/>
        <v>0</v>
      </c>
      <c r="Z261" s="163">
        <f t="shared" si="72"/>
        <v>0</v>
      </c>
      <c r="AA261" s="163">
        <f t="shared" si="72"/>
        <v>0</v>
      </c>
      <c r="AB261" s="163">
        <f t="shared" si="72"/>
        <v>0</v>
      </c>
      <c r="AC261" s="163">
        <f t="shared" si="72"/>
        <v>0</v>
      </c>
      <c r="AD261" s="163">
        <f t="shared" si="72"/>
        <v>0</v>
      </c>
      <c r="AE261" s="163">
        <f t="shared" si="72"/>
        <v>0</v>
      </c>
      <c r="AF261" s="176">
        <f t="shared" si="72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v>0</v>
      </c>
      <c r="D262" s="163">
        <v>0</v>
      </c>
      <c r="E262" s="163">
        <v>0</v>
      </c>
      <c r="F262" s="163">
        <v>0</v>
      </c>
      <c r="G262" s="163">
        <f t="shared" si="73"/>
        <v>0</v>
      </c>
      <c r="H262" s="163">
        <f t="shared" si="73"/>
        <v>0</v>
      </c>
      <c r="I262" s="163">
        <f t="shared" si="73"/>
        <v>0</v>
      </c>
      <c r="J262" s="163">
        <f t="shared" si="73"/>
        <v>0</v>
      </c>
      <c r="K262" s="163">
        <f t="shared" si="73"/>
        <v>0</v>
      </c>
      <c r="L262" s="163">
        <f t="shared" si="73"/>
        <v>0</v>
      </c>
      <c r="M262" s="163">
        <f t="shared" si="73"/>
        <v>0</v>
      </c>
      <c r="N262" s="163">
        <f t="shared" si="73"/>
        <v>0</v>
      </c>
      <c r="O262" s="163">
        <f t="shared" si="73"/>
        <v>0</v>
      </c>
      <c r="P262" s="163">
        <f t="shared" si="73"/>
        <v>0</v>
      </c>
      <c r="Q262" s="163">
        <f t="shared" si="73"/>
        <v>0</v>
      </c>
      <c r="R262" s="163">
        <f t="shared" si="73"/>
        <v>0</v>
      </c>
      <c r="S262" s="163">
        <f t="shared" si="72"/>
        <v>0</v>
      </c>
      <c r="T262" s="163">
        <f t="shared" si="72"/>
        <v>0</v>
      </c>
      <c r="U262" s="163">
        <f t="shared" si="72"/>
        <v>0</v>
      </c>
      <c r="V262" s="163">
        <f t="shared" si="72"/>
        <v>0</v>
      </c>
      <c r="W262" s="163">
        <f t="shared" si="72"/>
        <v>0</v>
      </c>
      <c r="X262" s="163">
        <f t="shared" si="72"/>
        <v>0</v>
      </c>
      <c r="Y262" s="163">
        <f t="shared" si="72"/>
        <v>0</v>
      </c>
      <c r="Z262" s="163">
        <f t="shared" si="72"/>
        <v>0</v>
      </c>
      <c r="AA262" s="163">
        <f t="shared" si="72"/>
        <v>0</v>
      </c>
      <c r="AB262" s="163">
        <f t="shared" si="72"/>
        <v>0</v>
      </c>
      <c r="AC262" s="163">
        <f t="shared" si="72"/>
        <v>0</v>
      </c>
      <c r="AD262" s="163">
        <f t="shared" si="72"/>
        <v>0</v>
      </c>
      <c r="AE262" s="163">
        <f t="shared" si="72"/>
        <v>0</v>
      </c>
      <c r="AF262" s="176">
        <f t="shared" si="72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v>0</v>
      </c>
      <c r="D263" s="163">
        <v>0</v>
      </c>
      <c r="E263" s="163">
        <v>0</v>
      </c>
      <c r="F263" s="163">
        <v>0</v>
      </c>
      <c r="G263" s="163">
        <f t="shared" si="73"/>
        <v>0</v>
      </c>
      <c r="H263" s="163">
        <f t="shared" si="73"/>
        <v>0</v>
      </c>
      <c r="I263" s="163">
        <f t="shared" si="73"/>
        <v>0</v>
      </c>
      <c r="J263" s="163">
        <f t="shared" si="73"/>
        <v>0</v>
      </c>
      <c r="K263" s="163">
        <f t="shared" si="73"/>
        <v>0</v>
      </c>
      <c r="L263" s="163">
        <f t="shared" si="73"/>
        <v>0</v>
      </c>
      <c r="M263" s="163">
        <f t="shared" si="73"/>
        <v>0</v>
      </c>
      <c r="N263" s="163">
        <f t="shared" si="73"/>
        <v>0</v>
      </c>
      <c r="O263" s="163">
        <f t="shared" si="73"/>
        <v>0</v>
      </c>
      <c r="P263" s="163">
        <f t="shared" si="73"/>
        <v>0</v>
      </c>
      <c r="Q263" s="163">
        <f t="shared" si="73"/>
        <v>0</v>
      </c>
      <c r="R263" s="163">
        <f t="shared" si="73"/>
        <v>0</v>
      </c>
      <c r="S263" s="163">
        <f t="shared" si="72"/>
        <v>0</v>
      </c>
      <c r="T263" s="163">
        <f t="shared" si="72"/>
        <v>0</v>
      </c>
      <c r="U263" s="163">
        <f t="shared" si="72"/>
        <v>0</v>
      </c>
      <c r="V263" s="163">
        <f t="shared" si="72"/>
        <v>0</v>
      </c>
      <c r="W263" s="163">
        <f t="shared" si="72"/>
        <v>0</v>
      </c>
      <c r="X263" s="163">
        <f t="shared" si="72"/>
        <v>0</v>
      </c>
      <c r="Y263" s="163">
        <f t="shared" si="72"/>
        <v>0</v>
      </c>
      <c r="Z263" s="163">
        <f t="shared" si="72"/>
        <v>0</v>
      </c>
      <c r="AA263" s="163">
        <f t="shared" si="72"/>
        <v>0</v>
      </c>
      <c r="AB263" s="163">
        <f t="shared" si="72"/>
        <v>0</v>
      </c>
      <c r="AC263" s="163">
        <f t="shared" si="72"/>
        <v>0</v>
      </c>
      <c r="AD263" s="163">
        <f t="shared" si="72"/>
        <v>0</v>
      </c>
      <c r="AE263" s="163">
        <f t="shared" si="72"/>
        <v>0</v>
      </c>
      <c r="AF263" s="176">
        <f t="shared" si="72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v>0</v>
      </c>
      <c r="D264" s="163">
        <v>0</v>
      </c>
      <c r="E264" s="163">
        <v>0</v>
      </c>
      <c r="F264" s="163">
        <v>0</v>
      </c>
      <c r="G264" s="163">
        <f t="shared" si="73"/>
        <v>0</v>
      </c>
      <c r="H264" s="163">
        <f t="shared" si="73"/>
        <v>0</v>
      </c>
      <c r="I264" s="163">
        <f t="shared" si="73"/>
        <v>0</v>
      </c>
      <c r="J264" s="163">
        <f t="shared" si="73"/>
        <v>0</v>
      </c>
      <c r="K264" s="163">
        <f t="shared" si="73"/>
        <v>0</v>
      </c>
      <c r="L264" s="163">
        <f t="shared" si="73"/>
        <v>0</v>
      </c>
      <c r="M264" s="163">
        <f t="shared" si="73"/>
        <v>0</v>
      </c>
      <c r="N264" s="163">
        <f t="shared" si="73"/>
        <v>0</v>
      </c>
      <c r="O264" s="163">
        <f t="shared" si="73"/>
        <v>0</v>
      </c>
      <c r="P264" s="163">
        <f t="shared" si="73"/>
        <v>0</v>
      </c>
      <c r="Q264" s="163">
        <f t="shared" si="73"/>
        <v>0</v>
      </c>
      <c r="R264" s="163">
        <f t="shared" si="73"/>
        <v>0</v>
      </c>
      <c r="S264" s="163">
        <f t="shared" ref="S264:AF273" si="74">R264</f>
        <v>0</v>
      </c>
      <c r="T264" s="163">
        <f t="shared" si="74"/>
        <v>0</v>
      </c>
      <c r="U264" s="163">
        <f t="shared" si="74"/>
        <v>0</v>
      </c>
      <c r="V264" s="163">
        <f t="shared" si="74"/>
        <v>0</v>
      </c>
      <c r="W264" s="163">
        <f t="shared" si="74"/>
        <v>0</v>
      </c>
      <c r="X264" s="163">
        <f t="shared" si="74"/>
        <v>0</v>
      </c>
      <c r="Y264" s="163">
        <f t="shared" si="74"/>
        <v>0</v>
      </c>
      <c r="Z264" s="163">
        <f t="shared" si="74"/>
        <v>0</v>
      </c>
      <c r="AA264" s="163">
        <f t="shared" si="74"/>
        <v>0</v>
      </c>
      <c r="AB264" s="163">
        <f t="shared" si="74"/>
        <v>0</v>
      </c>
      <c r="AC264" s="163">
        <f t="shared" si="74"/>
        <v>0</v>
      </c>
      <c r="AD264" s="163">
        <f t="shared" si="74"/>
        <v>0</v>
      </c>
      <c r="AE264" s="163">
        <f t="shared" si="74"/>
        <v>0</v>
      </c>
      <c r="AF264" s="176">
        <f t="shared" si="74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v>0</v>
      </c>
      <c r="D265" s="163">
        <v>0</v>
      </c>
      <c r="E265" s="163">
        <v>0</v>
      </c>
      <c r="F265" s="163">
        <v>0</v>
      </c>
      <c r="G265" s="163">
        <f t="shared" ref="G265:R273" si="75">F265</f>
        <v>0</v>
      </c>
      <c r="H265" s="163">
        <f t="shared" si="75"/>
        <v>0</v>
      </c>
      <c r="I265" s="163">
        <f t="shared" si="75"/>
        <v>0</v>
      </c>
      <c r="J265" s="163">
        <f t="shared" si="75"/>
        <v>0</v>
      </c>
      <c r="K265" s="163">
        <f t="shared" si="75"/>
        <v>0</v>
      </c>
      <c r="L265" s="163">
        <f t="shared" si="75"/>
        <v>0</v>
      </c>
      <c r="M265" s="163">
        <f t="shared" si="75"/>
        <v>0</v>
      </c>
      <c r="N265" s="163">
        <f t="shared" si="75"/>
        <v>0</v>
      </c>
      <c r="O265" s="163">
        <f t="shared" si="75"/>
        <v>0</v>
      </c>
      <c r="P265" s="163">
        <f t="shared" si="75"/>
        <v>0</v>
      </c>
      <c r="Q265" s="163">
        <f t="shared" si="75"/>
        <v>0</v>
      </c>
      <c r="R265" s="163">
        <f t="shared" si="75"/>
        <v>0</v>
      </c>
      <c r="S265" s="163">
        <f t="shared" si="74"/>
        <v>0</v>
      </c>
      <c r="T265" s="163">
        <f t="shared" si="74"/>
        <v>0</v>
      </c>
      <c r="U265" s="163">
        <f t="shared" si="74"/>
        <v>0</v>
      </c>
      <c r="V265" s="163">
        <f t="shared" si="74"/>
        <v>0</v>
      </c>
      <c r="W265" s="163">
        <f t="shared" si="74"/>
        <v>0</v>
      </c>
      <c r="X265" s="163">
        <f t="shared" si="74"/>
        <v>0</v>
      </c>
      <c r="Y265" s="163">
        <f t="shared" si="74"/>
        <v>0</v>
      </c>
      <c r="Z265" s="163">
        <f t="shared" si="74"/>
        <v>0</v>
      </c>
      <c r="AA265" s="163">
        <f t="shared" si="74"/>
        <v>0</v>
      </c>
      <c r="AB265" s="163">
        <f t="shared" si="74"/>
        <v>0</v>
      </c>
      <c r="AC265" s="163">
        <f t="shared" si="74"/>
        <v>0</v>
      </c>
      <c r="AD265" s="163">
        <f t="shared" si="74"/>
        <v>0</v>
      </c>
      <c r="AE265" s="163">
        <f t="shared" si="74"/>
        <v>0</v>
      </c>
      <c r="AF265" s="176">
        <f t="shared" si="74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v>0</v>
      </c>
      <c r="D266" s="163">
        <v>0</v>
      </c>
      <c r="E266" s="163">
        <v>0</v>
      </c>
      <c r="F266" s="163">
        <v>0</v>
      </c>
      <c r="G266" s="163">
        <f t="shared" si="75"/>
        <v>0</v>
      </c>
      <c r="H266" s="163">
        <f t="shared" si="75"/>
        <v>0</v>
      </c>
      <c r="I266" s="163">
        <f t="shared" si="75"/>
        <v>0</v>
      </c>
      <c r="J266" s="163">
        <f t="shared" si="75"/>
        <v>0</v>
      </c>
      <c r="K266" s="163">
        <f t="shared" si="75"/>
        <v>0</v>
      </c>
      <c r="L266" s="163">
        <f t="shared" si="75"/>
        <v>0</v>
      </c>
      <c r="M266" s="163">
        <f t="shared" si="75"/>
        <v>0</v>
      </c>
      <c r="N266" s="163">
        <f t="shared" si="75"/>
        <v>0</v>
      </c>
      <c r="O266" s="163">
        <f t="shared" si="75"/>
        <v>0</v>
      </c>
      <c r="P266" s="163">
        <f t="shared" si="75"/>
        <v>0</v>
      </c>
      <c r="Q266" s="163">
        <f t="shared" si="75"/>
        <v>0</v>
      </c>
      <c r="R266" s="163">
        <f t="shared" si="75"/>
        <v>0</v>
      </c>
      <c r="S266" s="163">
        <f t="shared" si="74"/>
        <v>0</v>
      </c>
      <c r="T266" s="163">
        <f t="shared" si="74"/>
        <v>0</v>
      </c>
      <c r="U266" s="163">
        <f t="shared" si="74"/>
        <v>0</v>
      </c>
      <c r="V266" s="163">
        <f t="shared" si="74"/>
        <v>0</v>
      </c>
      <c r="W266" s="163">
        <f t="shared" si="74"/>
        <v>0</v>
      </c>
      <c r="X266" s="163">
        <f t="shared" si="74"/>
        <v>0</v>
      </c>
      <c r="Y266" s="163">
        <f t="shared" si="74"/>
        <v>0</v>
      </c>
      <c r="Z266" s="163">
        <f t="shared" si="74"/>
        <v>0</v>
      </c>
      <c r="AA266" s="163">
        <f t="shared" si="74"/>
        <v>0</v>
      </c>
      <c r="AB266" s="163">
        <f t="shared" si="74"/>
        <v>0</v>
      </c>
      <c r="AC266" s="163">
        <f t="shared" si="74"/>
        <v>0</v>
      </c>
      <c r="AD266" s="163">
        <f t="shared" si="74"/>
        <v>0</v>
      </c>
      <c r="AE266" s="163">
        <f t="shared" si="74"/>
        <v>0</v>
      </c>
      <c r="AF266" s="176">
        <f t="shared" si="74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v>0</v>
      </c>
      <c r="D267" s="163">
        <v>0</v>
      </c>
      <c r="E267" s="163">
        <v>0</v>
      </c>
      <c r="F267" s="163">
        <v>0</v>
      </c>
      <c r="G267" s="163">
        <f t="shared" si="75"/>
        <v>0</v>
      </c>
      <c r="H267" s="163">
        <f t="shared" si="75"/>
        <v>0</v>
      </c>
      <c r="I267" s="163">
        <f t="shared" si="75"/>
        <v>0</v>
      </c>
      <c r="J267" s="163">
        <f t="shared" si="75"/>
        <v>0</v>
      </c>
      <c r="K267" s="163">
        <f t="shared" si="75"/>
        <v>0</v>
      </c>
      <c r="L267" s="163">
        <f t="shared" si="75"/>
        <v>0</v>
      </c>
      <c r="M267" s="163">
        <f t="shared" si="75"/>
        <v>0</v>
      </c>
      <c r="N267" s="163">
        <f t="shared" si="75"/>
        <v>0</v>
      </c>
      <c r="O267" s="163">
        <f t="shared" si="75"/>
        <v>0</v>
      </c>
      <c r="P267" s="163">
        <f t="shared" si="75"/>
        <v>0</v>
      </c>
      <c r="Q267" s="163">
        <f t="shared" si="75"/>
        <v>0</v>
      </c>
      <c r="R267" s="163">
        <f t="shared" si="75"/>
        <v>0</v>
      </c>
      <c r="S267" s="163">
        <f t="shared" si="74"/>
        <v>0</v>
      </c>
      <c r="T267" s="163">
        <f t="shared" si="74"/>
        <v>0</v>
      </c>
      <c r="U267" s="163">
        <f t="shared" si="74"/>
        <v>0</v>
      </c>
      <c r="V267" s="163">
        <f t="shared" si="74"/>
        <v>0</v>
      </c>
      <c r="W267" s="163">
        <f t="shared" si="74"/>
        <v>0</v>
      </c>
      <c r="X267" s="163">
        <f t="shared" si="74"/>
        <v>0</v>
      </c>
      <c r="Y267" s="163">
        <f t="shared" si="74"/>
        <v>0</v>
      </c>
      <c r="Z267" s="163">
        <f t="shared" si="74"/>
        <v>0</v>
      </c>
      <c r="AA267" s="163">
        <f t="shared" si="74"/>
        <v>0</v>
      </c>
      <c r="AB267" s="163">
        <f t="shared" si="74"/>
        <v>0</v>
      </c>
      <c r="AC267" s="163">
        <f t="shared" si="74"/>
        <v>0</v>
      </c>
      <c r="AD267" s="163">
        <f t="shared" si="74"/>
        <v>0</v>
      </c>
      <c r="AE267" s="163">
        <f t="shared" si="74"/>
        <v>0</v>
      </c>
      <c r="AF267" s="176">
        <f t="shared" si="74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v>0</v>
      </c>
      <c r="D268" s="163">
        <v>0</v>
      </c>
      <c r="E268" s="163">
        <v>0</v>
      </c>
      <c r="F268" s="163">
        <v>0</v>
      </c>
      <c r="G268" s="163">
        <f t="shared" si="75"/>
        <v>0</v>
      </c>
      <c r="H268" s="163">
        <f t="shared" si="75"/>
        <v>0</v>
      </c>
      <c r="I268" s="163">
        <f t="shared" si="75"/>
        <v>0</v>
      </c>
      <c r="J268" s="163">
        <f t="shared" si="75"/>
        <v>0</v>
      </c>
      <c r="K268" s="163">
        <f t="shared" si="75"/>
        <v>0</v>
      </c>
      <c r="L268" s="163">
        <f t="shared" si="75"/>
        <v>0</v>
      </c>
      <c r="M268" s="163">
        <f t="shared" si="75"/>
        <v>0</v>
      </c>
      <c r="N268" s="163">
        <f t="shared" si="75"/>
        <v>0</v>
      </c>
      <c r="O268" s="163">
        <f t="shared" si="75"/>
        <v>0</v>
      </c>
      <c r="P268" s="163">
        <f t="shared" si="75"/>
        <v>0</v>
      </c>
      <c r="Q268" s="163">
        <f t="shared" si="75"/>
        <v>0</v>
      </c>
      <c r="R268" s="163">
        <f t="shared" si="75"/>
        <v>0</v>
      </c>
      <c r="S268" s="163">
        <f t="shared" si="74"/>
        <v>0</v>
      </c>
      <c r="T268" s="163">
        <f t="shared" si="74"/>
        <v>0</v>
      </c>
      <c r="U268" s="163">
        <f t="shared" si="74"/>
        <v>0</v>
      </c>
      <c r="V268" s="163">
        <f t="shared" si="74"/>
        <v>0</v>
      </c>
      <c r="W268" s="163">
        <f t="shared" si="74"/>
        <v>0</v>
      </c>
      <c r="X268" s="163">
        <f t="shared" si="74"/>
        <v>0</v>
      </c>
      <c r="Y268" s="163">
        <f t="shared" si="74"/>
        <v>0</v>
      </c>
      <c r="Z268" s="163">
        <f t="shared" si="74"/>
        <v>0</v>
      </c>
      <c r="AA268" s="163">
        <f t="shared" si="74"/>
        <v>0</v>
      </c>
      <c r="AB268" s="163">
        <f t="shared" si="74"/>
        <v>0</v>
      </c>
      <c r="AC268" s="163">
        <f t="shared" si="74"/>
        <v>0</v>
      </c>
      <c r="AD268" s="163">
        <f t="shared" si="74"/>
        <v>0</v>
      </c>
      <c r="AE268" s="163">
        <f t="shared" si="74"/>
        <v>0</v>
      </c>
      <c r="AF268" s="176">
        <f t="shared" si="74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v>0</v>
      </c>
      <c r="D269" s="163">
        <v>0</v>
      </c>
      <c r="E269" s="163">
        <v>0</v>
      </c>
      <c r="F269" s="163">
        <v>0</v>
      </c>
      <c r="G269" s="163">
        <f t="shared" si="75"/>
        <v>0</v>
      </c>
      <c r="H269" s="163">
        <f t="shared" si="75"/>
        <v>0</v>
      </c>
      <c r="I269" s="163">
        <f t="shared" si="75"/>
        <v>0</v>
      </c>
      <c r="J269" s="163">
        <f t="shared" si="75"/>
        <v>0</v>
      </c>
      <c r="K269" s="163">
        <f t="shared" si="75"/>
        <v>0</v>
      </c>
      <c r="L269" s="163">
        <f t="shared" si="75"/>
        <v>0</v>
      </c>
      <c r="M269" s="163">
        <f t="shared" si="75"/>
        <v>0</v>
      </c>
      <c r="N269" s="163">
        <f t="shared" si="75"/>
        <v>0</v>
      </c>
      <c r="O269" s="163">
        <f t="shared" si="75"/>
        <v>0</v>
      </c>
      <c r="P269" s="163">
        <f t="shared" si="75"/>
        <v>0</v>
      </c>
      <c r="Q269" s="163">
        <f t="shared" si="75"/>
        <v>0</v>
      </c>
      <c r="R269" s="163">
        <f t="shared" si="75"/>
        <v>0</v>
      </c>
      <c r="S269" s="163">
        <f t="shared" si="74"/>
        <v>0</v>
      </c>
      <c r="T269" s="163">
        <f t="shared" si="74"/>
        <v>0</v>
      </c>
      <c r="U269" s="163">
        <f t="shared" si="74"/>
        <v>0</v>
      </c>
      <c r="V269" s="163">
        <f t="shared" si="74"/>
        <v>0</v>
      </c>
      <c r="W269" s="163">
        <f t="shared" si="74"/>
        <v>0</v>
      </c>
      <c r="X269" s="163">
        <f t="shared" si="74"/>
        <v>0</v>
      </c>
      <c r="Y269" s="163">
        <f t="shared" si="74"/>
        <v>0</v>
      </c>
      <c r="Z269" s="163">
        <f t="shared" si="74"/>
        <v>0</v>
      </c>
      <c r="AA269" s="163">
        <f t="shared" si="74"/>
        <v>0</v>
      </c>
      <c r="AB269" s="163">
        <f t="shared" si="74"/>
        <v>0</v>
      </c>
      <c r="AC269" s="163">
        <f t="shared" si="74"/>
        <v>0</v>
      </c>
      <c r="AD269" s="163">
        <f t="shared" si="74"/>
        <v>0</v>
      </c>
      <c r="AE269" s="163">
        <f t="shared" si="74"/>
        <v>0</v>
      </c>
      <c r="AF269" s="176">
        <f t="shared" si="74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v>0</v>
      </c>
      <c r="D270" s="163">
        <v>0</v>
      </c>
      <c r="E270" s="163">
        <v>0</v>
      </c>
      <c r="F270" s="163">
        <v>0</v>
      </c>
      <c r="G270" s="163">
        <f t="shared" si="75"/>
        <v>0</v>
      </c>
      <c r="H270" s="163">
        <f t="shared" si="75"/>
        <v>0</v>
      </c>
      <c r="I270" s="163">
        <f t="shared" si="75"/>
        <v>0</v>
      </c>
      <c r="J270" s="163">
        <f t="shared" si="75"/>
        <v>0</v>
      </c>
      <c r="K270" s="163">
        <f t="shared" si="75"/>
        <v>0</v>
      </c>
      <c r="L270" s="163">
        <f t="shared" si="75"/>
        <v>0</v>
      </c>
      <c r="M270" s="163">
        <f t="shared" si="75"/>
        <v>0</v>
      </c>
      <c r="N270" s="163">
        <f t="shared" si="75"/>
        <v>0</v>
      </c>
      <c r="O270" s="163">
        <f t="shared" si="75"/>
        <v>0</v>
      </c>
      <c r="P270" s="163">
        <f t="shared" si="75"/>
        <v>0</v>
      </c>
      <c r="Q270" s="163">
        <f t="shared" si="75"/>
        <v>0</v>
      </c>
      <c r="R270" s="163">
        <f t="shared" si="75"/>
        <v>0</v>
      </c>
      <c r="S270" s="163">
        <f t="shared" si="74"/>
        <v>0</v>
      </c>
      <c r="T270" s="163">
        <f t="shared" si="74"/>
        <v>0</v>
      </c>
      <c r="U270" s="163">
        <f t="shared" si="74"/>
        <v>0</v>
      </c>
      <c r="V270" s="163">
        <f t="shared" si="74"/>
        <v>0</v>
      </c>
      <c r="W270" s="163">
        <f t="shared" si="74"/>
        <v>0</v>
      </c>
      <c r="X270" s="163">
        <f t="shared" si="74"/>
        <v>0</v>
      </c>
      <c r="Y270" s="163">
        <f t="shared" si="74"/>
        <v>0</v>
      </c>
      <c r="Z270" s="163">
        <f t="shared" si="74"/>
        <v>0</v>
      </c>
      <c r="AA270" s="163">
        <f t="shared" si="74"/>
        <v>0</v>
      </c>
      <c r="AB270" s="163">
        <f t="shared" si="74"/>
        <v>0</v>
      </c>
      <c r="AC270" s="163">
        <f t="shared" si="74"/>
        <v>0</v>
      </c>
      <c r="AD270" s="163">
        <f t="shared" si="74"/>
        <v>0</v>
      </c>
      <c r="AE270" s="163">
        <f t="shared" si="74"/>
        <v>0</v>
      </c>
      <c r="AF270" s="176">
        <f t="shared" si="74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v>0</v>
      </c>
      <c r="D271" s="163">
        <v>0</v>
      </c>
      <c r="E271" s="163">
        <v>0</v>
      </c>
      <c r="F271" s="163">
        <v>0</v>
      </c>
      <c r="G271" s="163">
        <f t="shared" si="75"/>
        <v>0</v>
      </c>
      <c r="H271" s="163">
        <f t="shared" si="75"/>
        <v>0</v>
      </c>
      <c r="I271" s="163">
        <f t="shared" si="75"/>
        <v>0</v>
      </c>
      <c r="J271" s="163">
        <f t="shared" si="75"/>
        <v>0</v>
      </c>
      <c r="K271" s="163">
        <f t="shared" si="75"/>
        <v>0</v>
      </c>
      <c r="L271" s="163">
        <f t="shared" si="75"/>
        <v>0</v>
      </c>
      <c r="M271" s="163">
        <f t="shared" si="75"/>
        <v>0</v>
      </c>
      <c r="N271" s="163">
        <f t="shared" si="75"/>
        <v>0</v>
      </c>
      <c r="O271" s="163">
        <f t="shared" si="75"/>
        <v>0</v>
      </c>
      <c r="P271" s="163">
        <f t="shared" si="75"/>
        <v>0</v>
      </c>
      <c r="Q271" s="163">
        <f t="shared" si="75"/>
        <v>0</v>
      </c>
      <c r="R271" s="163">
        <f t="shared" si="75"/>
        <v>0</v>
      </c>
      <c r="S271" s="163">
        <f t="shared" si="74"/>
        <v>0</v>
      </c>
      <c r="T271" s="163">
        <f t="shared" si="74"/>
        <v>0</v>
      </c>
      <c r="U271" s="163">
        <f t="shared" si="74"/>
        <v>0</v>
      </c>
      <c r="V271" s="163">
        <f t="shared" si="74"/>
        <v>0</v>
      </c>
      <c r="W271" s="163">
        <f t="shared" si="74"/>
        <v>0</v>
      </c>
      <c r="X271" s="163">
        <f t="shared" si="74"/>
        <v>0</v>
      </c>
      <c r="Y271" s="163">
        <f t="shared" si="74"/>
        <v>0</v>
      </c>
      <c r="Z271" s="163">
        <f t="shared" si="74"/>
        <v>0</v>
      </c>
      <c r="AA271" s="163">
        <f t="shared" si="74"/>
        <v>0</v>
      </c>
      <c r="AB271" s="163">
        <f t="shared" si="74"/>
        <v>0</v>
      </c>
      <c r="AC271" s="163">
        <f t="shared" si="74"/>
        <v>0</v>
      </c>
      <c r="AD271" s="163">
        <f t="shared" si="74"/>
        <v>0</v>
      </c>
      <c r="AE271" s="163">
        <f t="shared" si="74"/>
        <v>0</v>
      </c>
      <c r="AF271" s="176">
        <f t="shared" si="74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v>0</v>
      </c>
      <c r="D272" s="163">
        <v>0</v>
      </c>
      <c r="E272" s="163">
        <v>0</v>
      </c>
      <c r="F272" s="163">
        <v>0</v>
      </c>
      <c r="G272" s="163">
        <f t="shared" si="75"/>
        <v>0</v>
      </c>
      <c r="H272" s="163">
        <f t="shared" si="75"/>
        <v>0</v>
      </c>
      <c r="I272" s="163">
        <f t="shared" si="75"/>
        <v>0</v>
      </c>
      <c r="J272" s="163">
        <f t="shared" si="75"/>
        <v>0</v>
      </c>
      <c r="K272" s="163">
        <f t="shared" si="75"/>
        <v>0</v>
      </c>
      <c r="L272" s="163">
        <f t="shared" si="75"/>
        <v>0</v>
      </c>
      <c r="M272" s="163">
        <f t="shared" si="75"/>
        <v>0</v>
      </c>
      <c r="N272" s="163">
        <f t="shared" si="75"/>
        <v>0</v>
      </c>
      <c r="O272" s="163">
        <f t="shared" si="75"/>
        <v>0</v>
      </c>
      <c r="P272" s="163">
        <f t="shared" si="75"/>
        <v>0</v>
      </c>
      <c r="Q272" s="163">
        <f t="shared" si="75"/>
        <v>0</v>
      </c>
      <c r="R272" s="163">
        <f t="shared" si="75"/>
        <v>0</v>
      </c>
      <c r="S272" s="163">
        <f t="shared" si="74"/>
        <v>0</v>
      </c>
      <c r="T272" s="163">
        <f t="shared" si="74"/>
        <v>0</v>
      </c>
      <c r="U272" s="163">
        <f t="shared" si="74"/>
        <v>0</v>
      </c>
      <c r="V272" s="163">
        <f t="shared" si="74"/>
        <v>0</v>
      </c>
      <c r="W272" s="163">
        <f t="shared" si="74"/>
        <v>0</v>
      </c>
      <c r="X272" s="163">
        <f t="shared" si="74"/>
        <v>0</v>
      </c>
      <c r="Y272" s="163">
        <f t="shared" si="74"/>
        <v>0</v>
      </c>
      <c r="Z272" s="163">
        <f t="shared" si="74"/>
        <v>0</v>
      </c>
      <c r="AA272" s="163">
        <f t="shared" si="74"/>
        <v>0</v>
      </c>
      <c r="AB272" s="163">
        <f t="shared" si="74"/>
        <v>0</v>
      </c>
      <c r="AC272" s="163">
        <f t="shared" si="74"/>
        <v>0</v>
      </c>
      <c r="AD272" s="163">
        <f t="shared" si="74"/>
        <v>0</v>
      </c>
      <c r="AE272" s="163">
        <f t="shared" si="74"/>
        <v>0</v>
      </c>
      <c r="AF272" s="176">
        <f t="shared" si="74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v>0</v>
      </c>
      <c r="D273" s="179">
        <v>0</v>
      </c>
      <c r="E273" s="179">
        <v>0</v>
      </c>
      <c r="F273" s="179">
        <v>0</v>
      </c>
      <c r="G273" s="179">
        <f t="shared" si="75"/>
        <v>0</v>
      </c>
      <c r="H273" s="179">
        <f t="shared" si="75"/>
        <v>0</v>
      </c>
      <c r="I273" s="179">
        <f t="shared" si="75"/>
        <v>0</v>
      </c>
      <c r="J273" s="179">
        <f t="shared" si="75"/>
        <v>0</v>
      </c>
      <c r="K273" s="179">
        <f t="shared" si="75"/>
        <v>0</v>
      </c>
      <c r="L273" s="179">
        <f t="shared" si="75"/>
        <v>0</v>
      </c>
      <c r="M273" s="179">
        <f t="shared" si="75"/>
        <v>0</v>
      </c>
      <c r="N273" s="179">
        <f t="shared" si="75"/>
        <v>0</v>
      </c>
      <c r="O273" s="179">
        <f t="shared" si="75"/>
        <v>0</v>
      </c>
      <c r="P273" s="179">
        <f t="shared" si="75"/>
        <v>0</v>
      </c>
      <c r="Q273" s="179">
        <f t="shared" si="75"/>
        <v>0</v>
      </c>
      <c r="R273" s="179">
        <f t="shared" si="75"/>
        <v>0</v>
      </c>
      <c r="S273" s="179">
        <f t="shared" si="74"/>
        <v>0</v>
      </c>
      <c r="T273" s="179">
        <f t="shared" si="74"/>
        <v>0</v>
      </c>
      <c r="U273" s="179">
        <f t="shared" si="74"/>
        <v>0</v>
      </c>
      <c r="V273" s="179">
        <f t="shared" si="74"/>
        <v>0</v>
      </c>
      <c r="W273" s="179">
        <f t="shared" si="74"/>
        <v>0</v>
      </c>
      <c r="X273" s="179">
        <f t="shared" si="74"/>
        <v>0</v>
      </c>
      <c r="Y273" s="179">
        <f t="shared" si="74"/>
        <v>0</v>
      </c>
      <c r="Z273" s="179">
        <f t="shared" si="74"/>
        <v>0</v>
      </c>
      <c r="AA273" s="179">
        <f t="shared" si="74"/>
        <v>0</v>
      </c>
      <c r="AB273" s="179">
        <f t="shared" si="74"/>
        <v>0</v>
      </c>
      <c r="AC273" s="179">
        <f t="shared" si="74"/>
        <v>0</v>
      </c>
      <c r="AD273" s="179">
        <f t="shared" si="74"/>
        <v>0</v>
      </c>
      <c r="AE273" s="179">
        <f t="shared" si="74"/>
        <v>0</v>
      </c>
      <c r="AF273" s="180">
        <f t="shared" si="74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>SUM(B169:B273)</f>
        <v>0</v>
      </c>
      <c r="C274" s="182">
        <f>SUM(C169:C273)</f>
        <v>0</v>
      </c>
      <c r="D274" s="182">
        <f>SUM(D169:D273)</f>
        <v>0</v>
      </c>
      <c r="E274" s="182">
        <f>SUM(E169:E273)</f>
        <v>0</v>
      </c>
      <c r="F274" s="182">
        <f>SUM(F169:F273)</f>
        <v>0</v>
      </c>
      <c r="G274" s="182">
        <f t="shared" ref="G274:AG274" si="76">SUM(G169:G273)</f>
        <v>0</v>
      </c>
      <c r="H274" s="182">
        <f t="shared" si="76"/>
        <v>0</v>
      </c>
      <c r="I274" s="182">
        <f t="shared" si="76"/>
        <v>0</v>
      </c>
      <c r="J274" s="182">
        <f t="shared" si="76"/>
        <v>0</v>
      </c>
      <c r="K274" s="182">
        <f t="shared" si="76"/>
        <v>0</v>
      </c>
      <c r="L274" s="182">
        <f t="shared" si="76"/>
        <v>0</v>
      </c>
      <c r="M274" s="182">
        <f t="shared" si="76"/>
        <v>0</v>
      </c>
      <c r="N274" s="182">
        <f t="shared" si="76"/>
        <v>0</v>
      </c>
      <c r="O274" s="182">
        <f t="shared" si="76"/>
        <v>0</v>
      </c>
      <c r="P274" s="182">
        <f t="shared" si="76"/>
        <v>0</v>
      </c>
      <c r="Q274" s="182">
        <f t="shared" si="76"/>
        <v>0</v>
      </c>
      <c r="R274" s="182">
        <f t="shared" si="76"/>
        <v>0</v>
      </c>
      <c r="S274" s="182">
        <f t="shared" si="76"/>
        <v>0</v>
      </c>
      <c r="T274" s="182">
        <f t="shared" si="76"/>
        <v>0</v>
      </c>
      <c r="U274" s="182">
        <f t="shared" si="76"/>
        <v>0</v>
      </c>
      <c r="V274" s="182">
        <f t="shared" si="76"/>
        <v>0</v>
      </c>
      <c r="W274" s="182">
        <f t="shared" si="76"/>
        <v>0</v>
      </c>
      <c r="X274" s="182">
        <f t="shared" si="76"/>
        <v>0</v>
      </c>
      <c r="Y274" s="182">
        <f t="shared" si="76"/>
        <v>0</v>
      </c>
      <c r="Z274" s="182">
        <f t="shared" si="76"/>
        <v>0</v>
      </c>
      <c r="AA274" s="182">
        <f t="shared" si="76"/>
        <v>0</v>
      </c>
      <c r="AB274" s="182">
        <f t="shared" si="76"/>
        <v>0</v>
      </c>
      <c r="AC274" s="182">
        <f t="shared" si="76"/>
        <v>0</v>
      </c>
      <c r="AD274" s="182">
        <f t="shared" si="76"/>
        <v>0</v>
      </c>
      <c r="AE274" s="182">
        <f t="shared" si="76"/>
        <v>0</v>
      </c>
      <c r="AF274" s="183">
        <f t="shared" si="76"/>
        <v>0</v>
      </c>
      <c r="AG274" s="184">
        <f t="shared" si="7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827" priority="32">
      <formula>$AH11=0</formula>
    </cfRule>
  </conditionalFormatting>
  <conditionalFormatting sqref="A101:A102">
    <cfRule type="expression" dxfId="2826" priority="200">
      <formula>$AH106=0</formula>
    </cfRule>
  </conditionalFormatting>
  <conditionalFormatting sqref="A103:A107">
    <cfRule type="expression" dxfId="2825" priority="148">
      <formula>$AH102=0</formula>
    </cfRule>
  </conditionalFormatting>
  <conditionalFormatting sqref="A160:A167">
    <cfRule type="expression" dxfId="2824" priority="201">
      <formula>$AH267=0</formula>
    </cfRule>
  </conditionalFormatting>
  <conditionalFormatting sqref="A168:A275">
    <cfRule type="expression" dxfId="2823" priority="71">
      <formula>$AH168=0</formula>
    </cfRule>
  </conditionalFormatting>
  <conditionalFormatting sqref="B8">
    <cfRule type="expression" dxfId="2822" priority="196">
      <formula>AND(C$9&gt;=14/24,C$9&lt;20/24)</formula>
    </cfRule>
    <cfRule type="expression" dxfId="2821" priority="197">
      <formula>AND(C$9&gt;=8/24,C$9&lt;14/24)</formula>
    </cfRule>
    <cfRule type="expression" dxfId="2820" priority="198">
      <formula>C$9&lt;8/24</formula>
    </cfRule>
    <cfRule type="expression" dxfId="2819" priority="199">
      <formula>C$9&gt;=20/24</formula>
    </cfRule>
  </conditionalFormatting>
  <conditionalFormatting sqref="B9:AF10 U93:AF95 U76:AF77 U85:AF90 G137:AF159 G117:AF134 G96:AF115">
    <cfRule type="expression" dxfId="2818" priority="113">
      <formula>B$9&gt;=20/24</formula>
    </cfRule>
  </conditionalFormatting>
  <conditionalFormatting sqref="B9:AF10 U93:AF95 U76:AF77 U85:AF90 G137:AF159 G117:AF134 G96:AF115">
    <cfRule type="expression" dxfId="2817" priority="114">
      <formula>AND(B$9&gt;=14/24,B$9&lt;20/24)</formula>
    </cfRule>
    <cfRule type="expression" dxfId="2816" priority="115">
      <formula>AND(B$9&gt;=8/24,B$9&lt;14/24)</formula>
    </cfRule>
    <cfRule type="expression" dxfId="2815" priority="116">
      <formula>B$9&lt;8/24</formula>
    </cfRule>
  </conditionalFormatting>
  <conditionalFormatting sqref="G69:AF70">
    <cfRule type="expression" dxfId="2814" priority="46">
      <formula>G$9&gt;=20/24</formula>
    </cfRule>
    <cfRule type="expression" dxfId="2813" priority="47">
      <formula>AND(G$9&gt;=14/24,G$9&lt;20/24)</formula>
    </cfRule>
    <cfRule type="expression" dxfId="2812" priority="48">
      <formula>AND(G$9&gt;=8/24,G$9&lt;14/24)</formula>
    </cfRule>
  </conditionalFormatting>
  <conditionalFormatting sqref="G69:AF70">
    <cfRule type="expression" dxfId="2811" priority="121">
      <formula>G$9&lt;8/24</formula>
    </cfRule>
  </conditionalFormatting>
  <conditionalFormatting sqref="G72:AF72 U73:AF75">
    <cfRule type="expression" dxfId="2810" priority="37">
      <formula>G72&gt;$AG72*1</formula>
    </cfRule>
  </conditionalFormatting>
  <conditionalFormatting sqref="U73:AF75">
    <cfRule type="expression" dxfId="2809" priority="38">
      <formula>U$9&gt;=20/24</formula>
    </cfRule>
    <cfRule type="expression" dxfId="2808" priority="39">
      <formula>AND(U$9&gt;=14/24,U$9&lt;20/24)</formula>
    </cfRule>
    <cfRule type="expression" dxfId="2807" priority="40">
      <formula>AND(U$9&gt;=8/24,U$9&lt;14/24)</formula>
    </cfRule>
    <cfRule type="expression" dxfId="2806" priority="41">
      <formula>U$9&lt;8/24</formula>
    </cfRule>
  </conditionalFormatting>
  <conditionalFormatting sqref="G161:AF167">
    <cfRule type="expression" dxfId="2805" priority="72">
      <formula>G$9&gt;=20/24</formula>
    </cfRule>
    <cfRule type="expression" dxfId="2804" priority="73">
      <formula>AND(G$9&gt;=14/24,G$9&lt;20/24)</formula>
    </cfRule>
    <cfRule type="expression" dxfId="2803" priority="74">
      <formula>AND(G$9&gt;=8/24,G$9&lt;14/24)</formula>
    </cfRule>
    <cfRule type="expression" dxfId="2802" priority="75">
      <formula>G$9&lt;8/24</formula>
    </cfRule>
  </conditionalFormatting>
  <conditionalFormatting sqref="G169:AF274">
    <cfRule type="expression" dxfId="2801" priority="33">
      <formula>G$9&gt;=20/24</formula>
    </cfRule>
    <cfRule type="expression" dxfId="2800" priority="34">
      <formula>AND(G$9&gt;=14/24,G$9&lt;20/24)</formula>
    </cfRule>
    <cfRule type="expression" dxfId="2799" priority="35">
      <formula>AND(G$9&gt;=8/24,G$9&lt;14/24)</formula>
    </cfRule>
    <cfRule type="expression" dxfId="2798" priority="36">
      <formula>G$9&lt;8/24</formula>
    </cfRule>
  </conditionalFormatting>
  <conditionalFormatting sqref="S78:AG78 G71:AG71 G91:AF92 G96:AG96 G78:R81 U93:AF95 S79:T81 U79:AC90 G69:AF69 U76:AF77 AD80:AF90">
    <cfRule type="expression" dxfId="2797" priority="112">
      <formula>G69&gt;$AG69*1</formula>
    </cfRule>
  </conditionalFormatting>
  <conditionalFormatting sqref="G79:K81">
    <cfRule type="expression" dxfId="2796" priority="122">
      <formula>G$9&gt;=20/24</formula>
    </cfRule>
    <cfRule type="expression" dxfId="2795" priority="123">
      <formula>AND(G$9&gt;=14/24,G$9&lt;20/24)</formula>
    </cfRule>
    <cfRule type="expression" dxfId="2794" priority="124">
      <formula>AND(G$9&gt;=8/24,G$9&lt;14/24)</formula>
    </cfRule>
    <cfRule type="expression" dxfId="2793" priority="125">
      <formula>G$9&lt;8/24</formula>
    </cfRule>
  </conditionalFormatting>
  <conditionalFormatting sqref="G78:AF78 G72:AF72 U76:AF77">
    <cfRule type="expression" dxfId="2792" priority="132">
      <formula>G$9&gt;=20/24</formula>
    </cfRule>
    <cfRule type="expression" dxfId="2791" priority="133">
      <formula>AND(G$9&gt;=14/24,G$9&lt;20/24)</formula>
    </cfRule>
    <cfRule type="expression" dxfId="2790" priority="134">
      <formula>AND(G$9&gt;=8/24,G$9&lt;14/24)</formula>
    </cfRule>
    <cfRule type="expression" dxfId="2789" priority="135">
      <formula>G$9&lt;8/24</formula>
    </cfRule>
  </conditionalFormatting>
  <conditionalFormatting sqref="U73:AF75">
    <cfRule type="expression" dxfId="2788" priority="42">
      <formula>U$9&gt;=20/24</formula>
    </cfRule>
    <cfRule type="expression" dxfId="2787" priority="43">
      <formula>AND(U$9&gt;=14/24,U$9&lt;20/24)</formula>
    </cfRule>
    <cfRule type="expression" dxfId="2786" priority="44">
      <formula>AND(U$9&gt;=8/24,U$9&lt;14/24)</formula>
    </cfRule>
    <cfRule type="expression" dxfId="2785" priority="45">
      <formula>U$9&lt;8/24</formula>
    </cfRule>
  </conditionalFormatting>
  <conditionalFormatting sqref="G79:T81">
    <cfRule type="expression" dxfId="2784" priority="140">
      <formula>G$9&gt;=20/24</formula>
    </cfRule>
    <cfRule type="expression" dxfId="2783" priority="141">
      <formula>AND(G$9&gt;=14/24,G$9&lt;20/24)</formula>
    </cfRule>
    <cfRule type="expression" dxfId="2782" priority="142">
      <formula>AND(G$9&gt;=8/24,G$9&lt;14/24)</formula>
    </cfRule>
    <cfRule type="expression" dxfId="2781" priority="143">
      <formula>G$9&lt;8/24</formula>
    </cfRule>
  </conditionalFormatting>
  <conditionalFormatting sqref="U84:AF84">
    <cfRule type="expression" dxfId="2780" priority="136">
      <formula>U$9&gt;=20/24</formula>
    </cfRule>
    <cfRule type="expression" dxfId="2779" priority="137">
      <formula>AND(U$9&gt;=14/24,U$9&lt;20/24)</formula>
    </cfRule>
    <cfRule type="expression" dxfId="2778" priority="138">
      <formula>AND(U$9&gt;=8/24,U$9&lt;14/24)</formula>
    </cfRule>
    <cfRule type="expression" dxfId="2777" priority="139">
      <formula>U$9&lt;8/24</formula>
    </cfRule>
  </conditionalFormatting>
  <conditionalFormatting sqref="M8 S8 AB8">
    <cfRule type="expression" dxfId="2776" priority="189">
      <formula>AND(N$9&gt;=14/24,N$9&lt;20/24)</formula>
    </cfRule>
    <cfRule type="expression" dxfId="2775" priority="190">
      <formula>AND(N$9&gt;=8/24,N$9&lt;14/24)</formula>
    </cfRule>
    <cfRule type="expression" dxfId="2774" priority="191">
      <formula>N$9&lt;8/24</formula>
    </cfRule>
  </conditionalFormatting>
  <conditionalFormatting sqref="U79:Y83 Z80:AC83 AD82:AF83">
    <cfRule type="expression" dxfId="2773" priority="144">
      <formula>U$9&gt;=20/24</formula>
    </cfRule>
    <cfRule type="expression" dxfId="2772" priority="145">
      <formula>AND(U$9&gt;=14/24,U$9&lt;20/24)</formula>
    </cfRule>
    <cfRule type="expression" dxfId="2771" priority="146">
      <formula>AND(U$9&gt;=8/24,U$9&lt;14/24)</formula>
    </cfRule>
    <cfRule type="expression" dxfId="2770" priority="147">
      <formula>U$9&lt;8/24</formula>
    </cfRule>
  </conditionalFormatting>
  <conditionalFormatting sqref="O3:P3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769" priority="188">
      <formula>N$9&gt;=20/24</formula>
    </cfRule>
  </conditionalFormatting>
  <conditionalFormatting sqref="S8">
    <cfRule type="expression" dxfId="2768" priority="179">
      <formula>U$9&gt;=20/24</formula>
    </cfRule>
    <cfRule type="expression" dxfId="2767" priority="180">
      <formula>AND(U$9&gt;=14/24,U$9&lt;20/24)</formula>
    </cfRule>
    <cfRule type="expression" dxfId="2766" priority="181">
      <formula>AND(U$9&gt;=8/24,U$9&lt;14/24)</formula>
    </cfRule>
    <cfRule type="expression" dxfId="2765" priority="182">
      <formula>U$9&lt;8/24</formula>
    </cfRule>
  </conditionalFormatting>
  <conditionalFormatting sqref="U79:AF84">
    <cfRule type="expression" dxfId="2764" priority="66">
      <formula>U$9&gt;=20/24</formula>
    </cfRule>
    <cfRule type="expression" dxfId="2763" priority="67">
      <formula>AND(U$9&gt;=14/24,U$9&lt;20/24)</formula>
    </cfRule>
    <cfRule type="expression" dxfId="2762" priority="68">
      <formula>AND(U$9&gt;=8/24,U$9&lt;14/24)</formula>
    </cfRule>
    <cfRule type="expression" dxfId="2761" priority="69">
      <formula>U$9&lt;8/24</formula>
    </cfRule>
  </conditionalFormatting>
  <conditionalFormatting sqref="V3 AB3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G69:AF70">
    <cfRule type="expression" dxfId="2760" priority="126">
      <formula>G69&gt;$AG69</formula>
    </cfRule>
  </conditionalFormatting>
  <conditionalFormatting sqref="AB8">
    <cfRule type="expression" dxfId="2759" priority="175">
      <formula>AD$9&gt;=20/24</formula>
    </cfRule>
    <cfRule type="expression" dxfId="2758" priority="176">
      <formula>AND(AD$9&gt;=14/24,AD$9&lt;20/24)</formula>
    </cfRule>
    <cfRule type="expression" dxfId="2757" priority="177">
      <formula>AND(AD$9&gt;=8/24,AD$9&lt;14/24)</formula>
    </cfRule>
    <cfRule type="expression" dxfId="2756" priority="178">
      <formula>AD$9&lt;8/24</formula>
    </cfRule>
  </conditionalFormatting>
  <conditionalFormatting sqref="AD79:AF79">
    <cfRule type="expression" dxfId="2755" priority="202">
      <formula>AD79&gt;$AG80*1</formula>
    </cfRule>
  </conditionalFormatting>
  <conditionalFormatting sqref="AG78">
    <cfRule type="expression" dxfId="2754" priority="154">
      <formula>AG$9&gt;=20/24</formula>
    </cfRule>
    <cfRule type="expression" dxfId="2753" priority="155">
      <formula>AND(AG$9&gt;=14/24,AG$9&lt;20/24)</formula>
    </cfRule>
    <cfRule type="expression" dxfId="2752" priority="156">
      <formula>AND(AG$9&gt;=8/24,AG$9&lt;14/24)</formula>
    </cfRule>
    <cfRule type="expression" dxfId="2751" priority="157">
      <formula>AG$9&lt;8/24</formula>
    </cfRule>
  </conditionalFormatting>
  <conditionalFormatting sqref="AG91:AG92">
    <cfRule type="expression" dxfId="2750" priority="149">
      <formula>AG91&gt;$AG91</formula>
    </cfRule>
  </conditionalFormatting>
  <conditionalFormatting sqref="AG96">
    <cfRule type="expression" dxfId="2749" priority="150">
      <formula>AG$9&gt;=20/24</formula>
    </cfRule>
    <cfRule type="expression" dxfId="2748" priority="151">
      <formula>AND(AG$9&gt;=14/24,AG$9&lt;20/24)</formula>
    </cfRule>
    <cfRule type="expression" dxfId="2747" priority="152">
      <formula>AND(AG$9&gt;=8/24,AG$9&lt;14/24)</formula>
    </cfRule>
    <cfRule type="expression" dxfId="2746" priority="153">
      <formula>AG$9&lt;8/24</formula>
    </cfRule>
  </conditionalFormatting>
  <conditionalFormatting sqref="AG113">
    <cfRule type="expression" dxfId="2745" priority="171">
      <formula>AG$9&gt;=20/24</formula>
    </cfRule>
    <cfRule type="expression" dxfId="2744" priority="172">
      <formula>AND(AG$9&gt;=14/24,AG$9&lt;20/24)</formula>
    </cfRule>
    <cfRule type="expression" dxfId="2743" priority="173">
      <formula>AND(AG$9&gt;=8/24,AG$9&lt;14/24)</formula>
    </cfRule>
    <cfRule type="expression" dxfId="2742" priority="174">
      <formula>AG$9&lt;8/24</formula>
    </cfRule>
  </conditionalFormatting>
  <conditionalFormatting sqref="AH8:AI10">
    <cfRule type="expression" dxfId="2741" priority="62">
      <formula>AH$9&gt;=20/24</formula>
    </cfRule>
    <cfRule type="expression" dxfId="2740" priority="63">
      <formula>AND(AH$9&gt;=14/24,AH$9&lt;20/24)</formula>
    </cfRule>
    <cfRule type="expression" dxfId="2739" priority="64">
      <formula>AND(AH$9&gt;=8/24,AH$9&lt;14/24)</formula>
    </cfRule>
    <cfRule type="expression" dxfId="2738" priority="65">
      <formula>AH$9&lt;8/24</formula>
    </cfRule>
  </conditionalFormatting>
  <conditionalFormatting sqref="AL4:AL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737" priority="192">
      <formula>AJ$9&gt;=20/24</formula>
    </cfRule>
    <cfRule type="expression" dxfId="2736" priority="193">
      <formula>AND(AJ$9&gt;=14/24,AJ$9&lt;20/24)</formula>
    </cfRule>
    <cfRule type="expression" dxfId="2735" priority="194">
      <formula>AND(AJ$9&gt;=8/24,AJ$9&lt;14/24)</formula>
    </cfRule>
    <cfRule type="expression" dxfId="2734" priority="195">
      <formula>AJ$9&lt;8/24</formula>
    </cfRule>
  </conditionalFormatting>
  <conditionalFormatting sqref="AL99:AN99 AL105:AN105">
    <cfRule type="expression" dxfId="2733" priority="164">
      <formula>AL$9&gt;=20/24</formula>
    </cfRule>
    <cfRule type="expression" dxfId="2732" priority="165">
      <formula>AND(AL$9&gt;=14/24,AL$9&lt;20/24)</formula>
    </cfRule>
    <cfRule type="expression" dxfId="2731" priority="166">
      <formula>AND(AL$9&gt;=8/24,AL$9&lt;14/24)</formula>
    </cfRule>
    <cfRule type="expression" dxfId="2730" priority="167">
      <formula>AL$9&lt;8/24</formula>
    </cfRule>
  </conditionalFormatting>
  <conditionalFormatting sqref="AM15:AM21 AN16:AR21">
    <cfRule type="expression" dxfId="2729" priority="88">
      <formula>AX$9&gt;=20/24</formula>
    </cfRule>
    <cfRule type="expression" dxfId="2728" priority="89">
      <formula>AND(AX$9&gt;=14/24,AX$9&lt;20/24)</formula>
    </cfRule>
    <cfRule type="expression" dxfId="2727" priority="90">
      <formula>AND(AX$9&gt;=8/24,AX$9&lt;14/24)</formula>
    </cfRule>
    <cfRule type="expression" dxfId="2726" priority="91">
      <formula>AX$9&lt;8/24</formula>
    </cfRule>
  </conditionalFormatting>
  <conditionalFormatting sqref="AN100:AN103">
    <cfRule type="expression" dxfId="2725" priority="160">
      <formula>AN$9&gt;=20/24</formula>
    </cfRule>
    <cfRule type="expression" dxfId="2724" priority="161">
      <formula>AND(AN$9&gt;=14/24,AN$9&lt;20/24)</formula>
    </cfRule>
    <cfRule type="expression" dxfId="2723" priority="162">
      <formula>AND(AN$9&gt;=8/24,AN$9&lt;14/24)</formula>
    </cfRule>
    <cfRule type="expression" dxfId="2722" priority="163">
      <formula>AN$9&lt;8/24</formula>
    </cfRule>
  </conditionalFormatting>
  <conditionalFormatting sqref="AN15:AR15">
    <cfRule type="expression" dxfId="2721" priority="76">
      <formula>U$9&gt;=20/24</formula>
    </cfRule>
    <cfRule type="expression" dxfId="2720" priority="77">
      <formula>AND(U$9&gt;=14/24,U$9&lt;20/24)</formula>
    </cfRule>
    <cfRule type="expression" dxfId="2719" priority="78">
      <formula>AND(U$9&gt;=8/24,U$9&lt;14/24)</formula>
    </cfRule>
    <cfRule type="expression" dxfId="2718" priority="79">
      <formula>U$9&lt;8/24</formula>
    </cfRule>
  </conditionalFormatting>
  <conditionalFormatting sqref="AS15">
    <cfRule type="expression" dxfId="2717" priority="84">
      <formula>AA$9&gt;=20/24</formula>
    </cfRule>
    <cfRule type="expression" dxfId="2716" priority="85">
      <formula>AND(AA$9&gt;=14/24,AA$9&lt;20/24)</formula>
    </cfRule>
    <cfRule type="expression" dxfId="2715" priority="86">
      <formula>AND(AA$9&gt;=8/24,AA$9&lt;14/24)</formula>
    </cfRule>
    <cfRule type="expression" dxfId="2714" priority="87">
      <formula>AA$9&lt;8/24</formula>
    </cfRule>
  </conditionalFormatting>
  <conditionalFormatting sqref="AS16:AS21">
    <cfRule type="expression" dxfId="2713" priority="92">
      <formula>BE$9&gt;=20/24</formula>
    </cfRule>
    <cfRule type="expression" dxfId="2712" priority="93">
      <formula>AND(BE$9&gt;=14/24,BE$9&lt;20/24)</formula>
    </cfRule>
    <cfRule type="expression" dxfId="2711" priority="94">
      <formula>AND(BE$9&gt;=8/24,BE$9&lt;14/24)</formula>
    </cfRule>
    <cfRule type="expression" dxfId="2710" priority="95">
      <formula>BE$9&lt;8/24</formula>
    </cfRule>
  </conditionalFormatting>
  <conditionalFormatting sqref="AT15 AX15:BJ15">
    <cfRule type="expression" dxfId="2709" priority="96">
      <formula>AC$9&gt;=20/24</formula>
    </cfRule>
    <cfRule type="expression" dxfId="2708" priority="97">
      <formula>AND(AC$9&gt;=14/24,AC$9&lt;20/24)</formula>
    </cfRule>
    <cfRule type="expression" dxfId="2707" priority="98">
      <formula>AND(AC$9&gt;=8/24,AC$9&lt;14/24)</formula>
    </cfRule>
    <cfRule type="expression" dxfId="2706" priority="99">
      <formula>AC$9&lt;8/24</formula>
    </cfRule>
  </conditionalFormatting>
  <conditionalFormatting sqref="AT16:AT21">
    <cfRule type="expression" dxfId="2705" priority="100">
      <formula>BG$9&gt;=20/24</formula>
    </cfRule>
    <cfRule type="expression" dxfId="2704" priority="101">
      <formula>AND(BG$9&gt;=14/24,BG$9&lt;20/24)</formula>
    </cfRule>
    <cfRule type="expression" dxfId="2703" priority="102">
      <formula>AND(BG$9&gt;=8/24,BG$9&lt;14/24)</formula>
    </cfRule>
    <cfRule type="expression" dxfId="2702" priority="103">
      <formula>BG$9&lt;8/24</formula>
    </cfRule>
  </conditionalFormatting>
  <conditionalFormatting sqref="AU15:AV15">
    <cfRule type="expression" dxfId="2701" priority="104">
      <formula>AE$9&gt;=20/24</formula>
    </cfRule>
    <cfRule type="expression" dxfId="2700" priority="105">
      <formula>AND(AE$9&gt;=14/24,AE$9&lt;20/24)</formula>
    </cfRule>
    <cfRule type="expression" dxfId="2699" priority="106">
      <formula>AND(AE$9&gt;=8/24,AE$9&lt;14/24)</formula>
    </cfRule>
    <cfRule type="expression" dxfId="2698" priority="107">
      <formula>AE$9&lt;8/24</formula>
    </cfRule>
  </conditionalFormatting>
  <conditionalFormatting sqref="AU16:BJ21">
    <cfRule type="expression" dxfId="2697" priority="108">
      <formula>BI$9&gt;=20/24</formula>
    </cfRule>
    <cfRule type="expression" dxfId="2696" priority="109">
      <formula>AND(BI$9&gt;=14/24,BI$9&lt;20/24)</formula>
    </cfRule>
    <cfRule type="expression" dxfId="2695" priority="110">
      <formula>AND(BI$9&gt;=8/24,BI$9&lt;14/24)</formula>
    </cfRule>
    <cfRule type="expression" dxfId="2694" priority="111">
      <formula>BI$9&lt;8/24</formula>
    </cfRule>
  </conditionalFormatting>
  <conditionalFormatting sqref="AW15">
    <cfRule type="expression" dxfId="2693" priority="80">
      <formula>B$9&gt;=20/24</formula>
    </cfRule>
    <cfRule type="expression" dxfId="2692" priority="81">
      <formula>AND(B$9&gt;=14/24,B$9&lt;20/24)</formula>
    </cfRule>
    <cfRule type="expression" dxfId="2691" priority="82">
      <formula>AND(B$9&gt;=8/24,B$9&lt;14/24)</formula>
    </cfRule>
    <cfRule type="expression" dxfId="2690" priority="83">
      <formula>B$9&lt;8/24</formula>
    </cfRule>
  </conditionalFormatting>
  <conditionalFormatting sqref="A73">
    <cfRule type="expression" dxfId="2689" priority="31">
      <formula>$AH73=0</formula>
    </cfRule>
  </conditionalFormatting>
  <conditionalFormatting sqref="B72:F72 B93:F115 B117:F134 B137:F159 B76:F90 G76:T77 G82:T90 G93:T95 B11:AF13">
    <cfRule type="expression" dxfId="2688" priority="25">
      <formula>B$9&gt;=20/24</formula>
    </cfRule>
  </conditionalFormatting>
  <conditionalFormatting sqref="B72:F72 B93:F115 B117:F134 B137:F159 B76:F90 G76:T77 G82:T90 G93:T95 B11:AF13">
    <cfRule type="expression" dxfId="2687" priority="26">
      <formula>AND(B$9&gt;=14/24,B$9&lt;20/24)</formula>
    </cfRule>
    <cfRule type="expression" dxfId="2686" priority="27">
      <formula>AND(B$9&gt;=8/24,B$9&lt;14/24)</formula>
    </cfRule>
    <cfRule type="expression" dxfId="2685" priority="28">
      <formula>B$9&lt;8/24</formula>
    </cfRule>
  </conditionalFormatting>
  <conditionalFormatting sqref="B14:AF53">
    <cfRule type="expression" dxfId="2684" priority="15">
      <formula>B14&gt;$AG14*1</formula>
    </cfRule>
    <cfRule type="expression" dxfId="2683" priority="16">
      <formula>B$9&gt;=20/24</formula>
    </cfRule>
    <cfRule type="expression" dxfId="2682" priority="17">
      <formula>AND(B$9&gt;=14/24,B$9&lt;20/24)</formula>
    </cfRule>
    <cfRule type="expression" dxfId="2681" priority="18">
      <formula>AND(B$9&gt;=8/24,B$9&lt;14/24)</formula>
    </cfRule>
    <cfRule type="expression" dxfId="2680" priority="19">
      <formula>B$9&lt;8/24</formula>
    </cfRule>
  </conditionalFormatting>
  <conditionalFormatting sqref="B54:AF68">
    <cfRule type="expression" dxfId="2679" priority="13">
      <formula>B$9&lt;8/24</formula>
    </cfRule>
  </conditionalFormatting>
  <conditionalFormatting sqref="B54:F70 G54:AF68">
    <cfRule type="expression" dxfId="2678" priority="10">
      <formula>B$9&gt;=20/24</formula>
    </cfRule>
    <cfRule type="expression" dxfId="2677" priority="11">
      <formula>AND(B$9&gt;=14/24,B$9&lt;20/24)</formula>
    </cfRule>
    <cfRule type="expression" dxfId="2676" priority="12">
      <formula>AND(B$9&gt;=8/24,B$9&lt;14/24)</formula>
    </cfRule>
  </conditionalFormatting>
  <conditionalFormatting sqref="B63:AF65">
    <cfRule type="expression" dxfId="2675" priority="14">
      <formula>B63&gt;$AG63</formula>
    </cfRule>
  </conditionalFormatting>
  <conditionalFormatting sqref="B69:F70">
    <cfRule type="expression" dxfId="2674" priority="29">
      <formula>B$9&lt;8/24</formula>
    </cfRule>
  </conditionalFormatting>
  <conditionalFormatting sqref="B72:F75 G73:T75">
    <cfRule type="expression" dxfId="2673" priority="5">
      <formula>B72&gt;$AG72*1</formula>
    </cfRule>
  </conditionalFormatting>
  <conditionalFormatting sqref="B73:T75">
    <cfRule type="expression" dxfId="2672" priority="6">
      <formula>B$9&gt;=20/24</formula>
    </cfRule>
    <cfRule type="expression" dxfId="2671" priority="7">
      <formula>AND(B$9&gt;=14/24,B$9&lt;20/24)</formula>
    </cfRule>
    <cfRule type="expression" dxfId="2670" priority="8">
      <formula>AND(B$9&gt;=8/24,B$9&lt;14/24)</formula>
    </cfRule>
    <cfRule type="expression" dxfId="2669" priority="9">
      <formula>B$9&lt;8/24</formula>
    </cfRule>
  </conditionalFormatting>
  <conditionalFormatting sqref="B161:F167">
    <cfRule type="expression" dxfId="2668" priority="20">
      <formula>B$9&gt;=20/24</formula>
    </cfRule>
    <cfRule type="expression" dxfId="2667" priority="21">
      <formula>AND(B$9&gt;=14/24,B$9&lt;20/24)</formula>
    </cfRule>
    <cfRule type="expression" dxfId="2666" priority="22">
      <formula>AND(B$9&gt;=8/24,B$9&lt;14/24)</formula>
    </cfRule>
    <cfRule type="expression" dxfId="2665" priority="23">
      <formula>B$9&lt;8/24</formula>
    </cfRule>
  </conditionalFormatting>
  <conditionalFormatting sqref="B169:F274">
    <cfRule type="expression" dxfId="2664" priority="1">
      <formula>B$9&gt;=20/24</formula>
    </cfRule>
    <cfRule type="expression" dxfId="2663" priority="2">
      <formula>AND(B$9&gt;=14/24,B$9&lt;20/24)</formula>
    </cfRule>
    <cfRule type="expression" dxfId="2662" priority="3">
      <formula>AND(B$9&gt;=8/24,B$9&lt;14/24)</formula>
    </cfRule>
    <cfRule type="expression" dxfId="2661" priority="4">
      <formula>B$9&lt;8/24</formula>
    </cfRule>
  </conditionalFormatting>
  <conditionalFormatting sqref="B71:F71 B69:F69 B76:F96 G76:T77 G82:T90 G93:T95 B11:AF13">
    <cfRule type="expression" dxfId="2660" priority="24">
      <formula>B11&gt;$AG11*1</formula>
    </cfRule>
  </conditionalFormatting>
  <conditionalFormatting sqref="B66:F70 B54:AF62 G66:AF68">
    <cfRule type="expression" dxfId="2659" priority="30">
      <formula>B54&gt;$AG54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06" zoomScaleNormal="106" workbookViewId="0">
      <pane xSplit="1" ySplit="10" topLeftCell="B71" activePane="bottomRight" state="frozen"/>
      <selection activeCell="C158" sqref="C158"/>
      <selection pane="topRight" activeCell="C158" sqref="C158"/>
      <selection pane="bottomLeft" activeCell="C158" sqref="C158"/>
      <selection pane="bottomRight" activeCell="AB97" sqref="AB97:AF98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2080/10/13</v>
      </c>
      <c r="C4" s="222"/>
      <c r="D4" s="222"/>
      <c r="E4" s="223" t="str">
        <f ca="1">"2080/"&amp;"10/"&amp;INT(MID(CELL("filename",G6),FIND("]",CELL("filename",G6))+1,200))</f>
        <v>2080/10/13</v>
      </c>
      <c r="F4" s="223"/>
      <c r="G4" s="223"/>
      <c r="H4" s="223" t="str">
        <f ca="1">TEXT(E4,"dddd")</f>
        <v>Sunday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310</v>
      </c>
      <c r="C5" s="30">
        <f t="shared" si="0"/>
        <v>269</v>
      </c>
      <c r="D5" s="30">
        <f t="shared" si="0"/>
        <v>262.8</v>
      </c>
      <c r="E5" s="30">
        <f t="shared" si="0"/>
        <v>258.39999999999998</v>
      </c>
      <c r="F5" s="30">
        <f t="shared" si="0"/>
        <v>172.7</v>
      </c>
      <c r="G5" s="30">
        <f t="shared" si="0"/>
        <v>223.5</v>
      </c>
      <c r="H5" s="30">
        <f t="shared" si="0"/>
        <v>207.50000000000003</v>
      </c>
      <c r="I5" s="30">
        <f t="shared" si="0"/>
        <v>198.4</v>
      </c>
      <c r="J5" s="30">
        <f t="shared" si="0"/>
        <v>222</v>
      </c>
      <c r="K5" s="30">
        <f t="shared" si="0"/>
        <v>215.60000000000002</v>
      </c>
      <c r="L5" s="30">
        <f t="shared" si="0"/>
        <v>301.79999999999995</v>
      </c>
      <c r="M5" s="30">
        <f t="shared" si="0"/>
        <v>217</v>
      </c>
      <c r="N5" s="30">
        <f t="shared" si="0"/>
        <v>194.5</v>
      </c>
      <c r="O5" s="30">
        <f t="shared" si="0"/>
        <v>504</v>
      </c>
      <c r="P5" s="30">
        <f t="shared" si="0"/>
        <v>598.79999999999995</v>
      </c>
      <c r="Q5" s="30">
        <f t="shared" si="0"/>
        <v>579</v>
      </c>
      <c r="R5" s="30">
        <f t="shared" si="0"/>
        <v>560.6</v>
      </c>
      <c r="S5" s="30">
        <f t="shared" si="0"/>
        <v>628.19999999999993</v>
      </c>
      <c r="T5" s="30">
        <f t="shared" si="0"/>
        <v>443.02000000000004</v>
      </c>
      <c r="U5" s="30">
        <f t="shared" si="0"/>
        <v>449.9</v>
      </c>
      <c r="V5" s="30">
        <f t="shared" si="0"/>
        <v>447.57</v>
      </c>
      <c r="W5" s="30">
        <f t="shared" si="0"/>
        <v>278.59999999999997</v>
      </c>
      <c r="X5" s="30">
        <f t="shared" si="0"/>
        <v>294</v>
      </c>
      <c r="Y5" s="30">
        <f t="shared" si="0"/>
        <v>210.9</v>
      </c>
      <c r="Z5" s="30">
        <f t="shared" si="0"/>
        <v>174.5</v>
      </c>
      <c r="AA5" s="30">
        <f>AB108</f>
        <v>177</v>
      </c>
      <c r="AB5" s="30">
        <f t="shared" si="0"/>
        <v>203.29999999999998</v>
      </c>
      <c r="AC5" s="30">
        <f t="shared" si="0"/>
        <v>179.3</v>
      </c>
      <c r="AD5" s="30">
        <f t="shared" si="0"/>
        <v>190.1</v>
      </c>
      <c r="AE5" s="30">
        <f t="shared" si="0"/>
        <v>90</v>
      </c>
      <c r="AF5" s="30">
        <f>B108</f>
        <v>271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Load=423</v>
      </c>
      <c r="B7" s="35">
        <f t="shared" ref="B7:AF7" si="1">B116</f>
        <v>1214.4699999999998</v>
      </c>
      <c r="C7" s="35">
        <f t="shared" si="1"/>
        <v>422.68</v>
      </c>
      <c r="D7" s="35">
        <f t="shared" si="1"/>
        <v>1206.7299999999998</v>
      </c>
      <c r="E7" s="35">
        <f t="shared" si="1"/>
        <v>1200.5299999999997</v>
      </c>
      <c r="F7" s="35">
        <f t="shared" si="1"/>
        <v>1196.1299999999997</v>
      </c>
      <c r="G7" s="35">
        <f t="shared" si="1"/>
        <v>1274.7</v>
      </c>
      <c r="H7" s="35">
        <f t="shared" si="1"/>
        <v>1375</v>
      </c>
      <c r="I7" s="35">
        <f t="shared" si="1"/>
        <v>1407.79</v>
      </c>
      <c r="J7" s="35">
        <f t="shared" si="1"/>
        <v>1478.2</v>
      </c>
      <c r="K7" s="35">
        <f t="shared" si="1"/>
        <v>1648.0500000000002</v>
      </c>
      <c r="L7" s="35">
        <f t="shared" si="1"/>
        <v>1697.4699999999998</v>
      </c>
      <c r="M7" s="35">
        <f t="shared" si="1"/>
        <v>1596.85</v>
      </c>
      <c r="N7" s="35">
        <f t="shared" si="1"/>
        <v>1648.35</v>
      </c>
      <c r="O7" s="35">
        <f t="shared" si="1"/>
        <v>1618.7500000000002</v>
      </c>
      <c r="P7" s="35">
        <f t="shared" si="1"/>
        <v>1555.75</v>
      </c>
      <c r="Q7" s="35">
        <f t="shared" si="1"/>
        <v>1551.45</v>
      </c>
      <c r="R7" s="35">
        <f t="shared" si="1"/>
        <v>1529.9299999999998</v>
      </c>
      <c r="S7" s="35">
        <f t="shared" si="1"/>
        <v>1478.0299999999997</v>
      </c>
      <c r="T7" s="35">
        <f t="shared" si="1"/>
        <v>1535.33</v>
      </c>
      <c r="U7" s="35">
        <f t="shared" si="1"/>
        <v>1354.25</v>
      </c>
      <c r="V7" s="35">
        <f t="shared" si="1"/>
        <v>1418.9299999999998</v>
      </c>
      <c r="W7" s="35">
        <f t="shared" si="1"/>
        <v>1405.8999999999999</v>
      </c>
      <c r="X7" s="35">
        <f t="shared" si="1"/>
        <v>1431.0299999999997</v>
      </c>
      <c r="Y7" s="35">
        <f t="shared" si="1"/>
        <v>1666.9</v>
      </c>
      <c r="Z7" s="35">
        <f t="shared" si="1"/>
        <v>1564.1</v>
      </c>
      <c r="AA7" s="35">
        <f t="shared" si="1"/>
        <v>1491.05</v>
      </c>
      <c r="AB7" s="35">
        <f>AB116</f>
        <v>1453.3999999999999</v>
      </c>
      <c r="AC7" s="35">
        <f t="shared" si="1"/>
        <v>1366.8000000000002</v>
      </c>
      <c r="AD7" s="35">
        <f t="shared" si="1"/>
        <v>1310.5999999999999</v>
      </c>
      <c r="AE7" s="35">
        <f t="shared" si="1"/>
        <v>1112.2</v>
      </c>
      <c r="AF7" s="35">
        <f t="shared" si="1"/>
        <v>1077.9000000000001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1834.05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1648.35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192" t="s">
        <v>19</v>
      </c>
      <c r="AI10" s="192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30.6</v>
      </c>
      <c r="C11" s="43">
        <v>30.6</v>
      </c>
      <c r="D11" s="43">
        <v>30.6</v>
      </c>
      <c r="E11" s="43">
        <v>30.6</v>
      </c>
      <c r="F11" s="43">
        <v>30.6</v>
      </c>
      <c r="G11" s="43">
        <v>38.1</v>
      </c>
      <c r="H11" s="43">
        <v>38.1</v>
      </c>
      <c r="I11" s="43">
        <v>34.1</v>
      </c>
      <c r="J11" s="43">
        <v>34.1</v>
      </c>
      <c r="K11" s="43">
        <v>34.1</v>
      </c>
      <c r="L11" s="43">
        <v>32</v>
      </c>
      <c r="M11" s="43">
        <v>33.5</v>
      </c>
      <c r="N11" s="43">
        <v>33.5</v>
      </c>
      <c r="O11" s="43">
        <v>33.5</v>
      </c>
      <c r="P11" s="43">
        <v>33.5</v>
      </c>
      <c r="Q11" s="43">
        <v>33.5</v>
      </c>
      <c r="R11" s="43">
        <v>28.6</v>
      </c>
      <c r="S11" s="43">
        <v>28.6</v>
      </c>
      <c r="T11" s="43">
        <v>28.6</v>
      </c>
      <c r="U11" s="43">
        <v>28.6</v>
      </c>
      <c r="V11" s="43">
        <v>28.6</v>
      </c>
      <c r="W11" s="43">
        <v>28.6</v>
      </c>
      <c r="X11" s="43">
        <v>28.6</v>
      </c>
      <c r="Y11" s="43">
        <v>36.700000000000003</v>
      </c>
      <c r="Z11" s="43">
        <v>36.700000000000003</v>
      </c>
      <c r="AA11" s="43">
        <v>36.700000000000003</v>
      </c>
      <c r="AB11" s="43">
        <v>37.9</v>
      </c>
      <c r="AC11" s="43">
        <v>50.2</v>
      </c>
      <c r="AD11" s="43">
        <v>50.2</v>
      </c>
      <c r="AE11" s="43">
        <v>50.2</v>
      </c>
      <c r="AF11" s="43">
        <v>60.3</v>
      </c>
      <c r="AG11" s="45">
        <v>86</v>
      </c>
      <c r="AH11" s="46">
        <f t="shared" ref="AH11:AH74" si="2">MAX(B11:AF11)</f>
        <v>60.3</v>
      </c>
      <c r="AI11" s="47">
        <f t="shared" ref="AI11:AI74" si="3">MIN(B11:AF11)</f>
        <v>28.6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19</v>
      </c>
      <c r="C12" s="43">
        <v>19</v>
      </c>
      <c r="D12" s="43">
        <v>19</v>
      </c>
      <c r="E12" s="43">
        <v>19</v>
      </c>
      <c r="F12" s="43">
        <v>19</v>
      </c>
      <c r="G12" s="43">
        <v>30</v>
      </c>
      <c r="H12" s="43">
        <v>30</v>
      </c>
      <c r="I12" s="43">
        <v>26</v>
      </c>
      <c r="J12" s="43">
        <v>26</v>
      </c>
      <c r="K12" s="43">
        <v>26</v>
      </c>
      <c r="L12" s="43">
        <v>26</v>
      </c>
      <c r="M12" s="43">
        <v>27</v>
      </c>
      <c r="N12" s="43">
        <v>27</v>
      </c>
      <c r="O12" s="43">
        <v>27</v>
      </c>
      <c r="P12" s="43">
        <v>27</v>
      </c>
      <c r="Q12" s="43">
        <v>27</v>
      </c>
      <c r="R12" s="43">
        <v>24</v>
      </c>
      <c r="S12" s="43">
        <v>24</v>
      </c>
      <c r="T12" s="43">
        <v>24</v>
      </c>
      <c r="U12" s="43">
        <v>24</v>
      </c>
      <c r="V12" s="43">
        <v>24</v>
      </c>
      <c r="W12" s="43">
        <v>24</v>
      </c>
      <c r="X12" s="43">
        <v>24</v>
      </c>
      <c r="Y12" s="43">
        <v>30</v>
      </c>
      <c r="Z12" s="43">
        <v>30</v>
      </c>
      <c r="AA12" s="43">
        <v>30</v>
      </c>
      <c r="AB12" s="43">
        <v>40.1</v>
      </c>
      <c r="AC12" s="43">
        <v>37</v>
      </c>
      <c r="AD12" s="43">
        <v>37</v>
      </c>
      <c r="AE12" s="43">
        <v>37</v>
      </c>
      <c r="AF12" s="43">
        <v>45.2</v>
      </c>
      <c r="AG12" s="48">
        <v>82</v>
      </c>
      <c r="AH12" s="46">
        <f t="shared" si="2"/>
        <v>45.2</v>
      </c>
      <c r="AI12" s="47">
        <f t="shared" si="3"/>
        <v>19</v>
      </c>
      <c r="AK12" s="49"/>
      <c r="AL12" s="50" t="str">
        <f ca="1">MID(CELL("filename",C7),FIND("]",CELL("filename",C7))+1,600)</f>
        <v>13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17.100000000000001</v>
      </c>
      <c r="C13" s="43">
        <v>17.100000000000001</v>
      </c>
      <c r="D13" s="43">
        <v>17.100000000000001</v>
      </c>
      <c r="E13" s="43">
        <v>17.100000000000001</v>
      </c>
      <c r="F13" s="43">
        <v>17.100000000000001</v>
      </c>
      <c r="G13" s="43">
        <v>18.399999999999999</v>
      </c>
      <c r="H13" s="43">
        <v>18.399999999999999</v>
      </c>
      <c r="I13" s="43">
        <v>18.399999999999999</v>
      </c>
      <c r="J13" s="43">
        <v>18.3</v>
      </c>
      <c r="K13" s="43">
        <v>18.3</v>
      </c>
      <c r="L13" s="43">
        <v>17.52</v>
      </c>
      <c r="M13" s="43">
        <v>17.3</v>
      </c>
      <c r="N13" s="43">
        <v>17.3</v>
      </c>
      <c r="O13" s="43">
        <v>17.3</v>
      </c>
      <c r="P13" s="43">
        <v>17.3</v>
      </c>
      <c r="Q13" s="43">
        <v>17.3</v>
      </c>
      <c r="R13" s="43">
        <v>17.3</v>
      </c>
      <c r="S13" s="43">
        <v>17.3</v>
      </c>
      <c r="T13" s="43">
        <v>17.3</v>
      </c>
      <c r="U13" s="43">
        <v>17.3</v>
      </c>
      <c r="V13" s="43">
        <v>17.3</v>
      </c>
      <c r="W13" s="43">
        <v>17.3</v>
      </c>
      <c r="X13" s="43">
        <v>17.3</v>
      </c>
      <c r="Y13" s="43">
        <v>19.3</v>
      </c>
      <c r="Z13" s="43">
        <v>19.3</v>
      </c>
      <c r="AA13" s="43">
        <v>19.3</v>
      </c>
      <c r="AB13" s="43">
        <v>20.9</v>
      </c>
      <c r="AC13" s="43">
        <v>20.2</v>
      </c>
      <c r="AD13" s="43">
        <v>20.2</v>
      </c>
      <c r="AE13" s="43">
        <v>20.2</v>
      </c>
      <c r="AF13" s="43">
        <v>18.2</v>
      </c>
      <c r="AG13" s="48">
        <v>78</v>
      </c>
      <c r="AH13" s="46">
        <f t="shared" si="2"/>
        <v>20.9</v>
      </c>
      <c r="AI13" s="47">
        <f t="shared" si="3"/>
        <v>17.100000000000001</v>
      </c>
      <c r="AK13" s="49"/>
      <c r="AL13" s="50" t="str">
        <f ca="1">"Daily Load Curve(Excluding of Export) of Nepal ("&amp;A4&amp;" "&amp;B4&amp;")"</f>
        <v>Daily Load Curve(Excluding of Export) of Nepal (Nepali Date: 2080/10/13)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13.3</v>
      </c>
      <c r="C14" s="43">
        <v>13.3</v>
      </c>
      <c r="D14" s="43">
        <v>13.3</v>
      </c>
      <c r="E14" s="43">
        <v>13.3</v>
      </c>
      <c r="F14" s="43">
        <v>13.3</v>
      </c>
      <c r="G14" s="43">
        <v>14.6</v>
      </c>
      <c r="H14" s="43">
        <v>14.6</v>
      </c>
      <c r="I14" s="43">
        <v>14.6</v>
      </c>
      <c r="J14" s="43">
        <v>14.6</v>
      </c>
      <c r="K14" s="43">
        <v>14.6</v>
      </c>
      <c r="L14" s="43">
        <v>14.3</v>
      </c>
      <c r="M14" s="43">
        <v>14.2</v>
      </c>
      <c r="N14" s="43">
        <v>14.2</v>
      </c>
      <c r="O14" s="43">
        <v>14.2</v>
      </c>
      <c r="P14" s="43">
        <v>14.2</v>
      </c>
      <c r="Q14" s="43">
        <v>14.2</v>
      </c>
      <c r="R14" s="43">
        <v>13.2</v>
      </c>
      <c r="S14" s="43">
        <v>13.2</v>
      </c>
      <c r="T14" s="43">
        <v>13.2</v>
      </c>
      <c r="U14" s="43">
        <v>13.2</v>
      </c>
      <c r="V14" s="43">
        <v>13.2</v>
      </c>
      <c r="W14" s="43">
        <v>13.2</v>
      </c>
      <c r="X14" s="43">
        <v>13.2</v>
      </c>
      <c r="Y14" s="43">
        <v>22.1</v>
      </c>
      <c r="Z14" s="43">
        <v>22.1</v>
      </c>
      <c r="AA14" s="43">
        <v>22.1</v>
      </c>
      <c r="AB14" s="43">
        <v>23</v>
      </c>
      <c r="AC14" s="43">
        <v>25.5</v>
      </c>
      <c r="AD14" s="43">
        <v>25.5</v>
      </c>
      <c r="AE14" s="43">
        <v>25.5</v>
      </c>
      <c r="AF14" s="43">
        <v>28</v>
      </c>
      <c r="AG14" s="48">
        <v>77</v>
      </c>
      <c r="AH14" s="46">
        <f t="shared" si="2"/>
        <v>28</v>
      </c>
      <c r="AI14" s="47">
        <f t="shared" si="3"/>
        <v>13.2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29.5</v>
      </c>
      <c r="C15" s="43">
        <v>29.5</v>
      </c>
      <c r="D15" s="43">
        <v>29.5</v>
      </c>
      <c r="E15" s="43">
        <v>29.5</v>
      </c>
      <c r="F15" s="43">
        <v>29.5</v>
      </c>
      <c r="G15" s="43">
        <v>29.1</v>
      </c>
      <c r="H15" s="43">
        <v>29.1</v>
      </c>
      <c r="I15" s="43">
        <v>29.1</v>
      </c>
      <c r="J15" s="43">
        <v>29.1</v>
      </c>
      <c r="K15" s="43">
        <v>29.1</v>
      </c>
      <c r="L15" s="43">
        <v>28.5</v>
      </c>
      <c r="M15" s="43">
        <v>28.3</v>
      </c>
      <c r="N15" s="43">
        <v>28.3</v>
      </c>
      <c r="O15" s="43">
        <v>28.3</v>
      </c>
      <c r="P15" s="43">
        <v>28.3</v>
      </c>
      <c r="Q15" s="43">
        <v>28.3</v>
      </c>
      <c r="R15" s="43">
        <v>28.3</v>
      </c>
      <c r="S15" s="43">
        <v>28.3</v>
      </c>
      <c r="T15" s="43">
        <v>28.3</v>
      </c>
      <c r="U15" s="43">
        <v>28.3</v>
      </c>
      <c r="V15" s="43">
        <v>28.3</v>
      </c>
      <c r="W15" s="43">
        <v>28.3</v>
      </c>
      <c r="X15" s="43">
        <v>28.3</v>
      </c>
      <c r="Y15" s="43">
        <v>28.8</v>
      </c>
      <c r="Z15" s="43">
        <v>28.8</v>
      </c>
      <c r="AA15" s="43">
        <v>28.8</v>
      </c>
      <c r="AB15" s="43">
        <v>34</v>
      </c>
      <c r="AC15" s="43">
        <v>34.200000000000003</v>
      </c>
      <c r="AD15" s="43">
        <v>34.200000000000003</v>
      </c>
      <c r="AE15" s="43">
        <v>34.200000000000003</v>
      </c>
      <c r="AF15" s="43">
        <v>34.200000000000003</v>
      </c>
      <c r="AG15" s="48">
        <v>73</v>
      </c>
      <c r="AH15" s="46">
        <f t="shared" si="2"/>
        <v>34.200000000000003</v>
      </c>
      <c r="AI15" s="47">
        <f t="shared" si="3"/>
        <v>28.3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11.6</v>
      </c>
      <c r="C16" s="43">
        <v>11.6</v>
      </c>
      <c r="D16" s="43">
        <v>11.6</v>
      </c>
      <c r="E16" s="43">
        <v>11.6</v>
      </c>
      <c r="F16" s="43">
        <v>11.6</v>
      </c>
      <c r="G16" s="43">
        <v>9.8000000000000007</v>
      </c>
      <c r="H16" s="43">
        <v>0</v>
      </c>
      <c r="I16" s="43">
        <v>0</v>
      </c>
      <c r="J16" s="43">
        <v>9.8000000000000007</v>
      </c>
      <c r="K16" s="43">
        <v>9.8000000000000007</v>
      </c>
      <c r="L16" s="43">
        <v>9.8000000000000007</v>
      </c>
      <c r="M16" s="43">
        <v>9.8000000000000007</v>
      </c>
      <c r="N16" s="43">
        <v>9.8000000000000007</v>
      </c>
      <c r="O16" s="43">
        <v>9.8000000000000007</v>
      </c>
      <c r="P16" s="43">
        <v>9.8000000000000007</v>
      </c>
      <c r="Q16" s="43">
        <v>9.8000000000000007</v>
      </c>
      <c r="R16" s="43">
        <v>9.8000000000000007</v>
      </c>
      <c r="S16" s="43">
        <v>9.8000000000000007</v>
      </c>
      <c r="T16" s="43">
        <v>9.8000000000000007</v>
      </c>
      <c r="U16" s="43">
        <v>9.8000000000000007</v>
      </c>
      <c r="V16" s="43">
        <v>9.8000000000000007</v>
      </c>
      <c r="W16" s="43">
        <v>9.8000000000000007</v>
      </c>
      <c r="X16" s="43">
        <v>9.8000000000000007</v>
      </c>
      <c r="Y16" s="43">
        <v>11.3</v>
      </c>
      <c r="Z16" s="43">
        <v>11.3</v>
      </c>
      <c r="AA16" s="43">
        <v>11.3</v>
      </c>
      <c r="AB16" s="43">
        <v>11.3</v>
      </c>
      <c r="AC16" s="43">
        <v>11.3</v>
      </c>
      <c r="AD16" s="43">
        <v>11.3</v>
      </c>
      <c r="AE16" s="43">
        <v>11.3</v>
      </c>
      <c r="AF16" s="43">
        <v>11.3</v>
      </c>
      <c r="AG16" s="48">
        <v>71</v>
      </c>
      <c r="AH16" s="46">
        <f t="shared" si="2"/>
        <v>11.6</v>
      </c>
      <c r="AI16" s="47">
        <f t="shared" si="3"/>
        <v>0</v>
      </c>
      <c r="AK16" s="49"/>
      <c r="AL16" s="52" t="s">
        <v>7</v>
      </c>
      <c r="AM16" s="57">
        <f t="shared" ref="AM16:AR16" si="4">B71</f>
        <v>0</v>
      </c>
      <c r="AN16" s="57">
        <f t="shared" si="4"/>
        <v>0</v>
      </c>
      <c r="AO16" s="57">
        <f t="shared" si="4"/>
        <v>690.44999999999982</v>
      </c>
      <c r="AP16" s="57">
        <f t="shared" si="4"/>
        <v>690.44999999999982</v>
      </c>
      <c r="AQ16" s="57">
        <f t="shared" si="4"/>
        <v>690.44999999999982</v>
      </c>
      <c r="AR16" s="57">
        <f t="shared" si="4"/>
        <v>739.00000000000011</v>
      </c>
      <c r="AS16" s="57">
        <f>I71</f>
        <v>692.1</v>
      </c>
      <c r="AT16" s="57">
        <f>K71</f>
        <v>717.55000000000007</v>
      </c>
      <c r="AU16" s="57">
        <f t="shared" ref="AU16:BD16" si="5">M71</f>
        <v>711.94999999999993</v>
      </c>
      <c r="AV16" s="57">
        <f t="shared" si="5"/>
        <v>711.94999999999993</v>
      </c>
      <c r="AW16" s="57">
        <f t="shared" si="5"/>
        <v>711.94999999999993</v>
      </c>
      <c r="AX16" s="57">
        <f t="shared" si="5"/>
        <v>693.95</v>
      </c>
      <c r="AY16" s="57">
        <f t="shared" si="5"/>
        <v>693.95</v>
      </c>
      <c r="AZ16" s="57">
        <f t="shared" si="5"/>
        <v>685.82999999999993</v>
      </c>
      <c r="BA16" s="57">
        <f t="shared" si="5"/>
        <v>685.82999999999993</v>
      </c>
      <c r="BB16" s="57">
        <f t="shared" si="5"/>
        <v>685.82999999999993</v>
      </c>
      <c r="BC16" s="57">
        <f t="shared" si="5"/>
        <v>685.82999999999993</v>
      </c>
      <c r="BD16" s="57">
        <f t="shared" si="5"/>
        <v>685.82999999999993</v>
      </c>
      <c r="BE16" s="58">
        <f>X71</f>
        <v>685.82999999999993</v>
      </c>
      <c r="BF16" s="58">
        <f>Z71</f>
        <v>802.3</v>
      </c>
      <c r="BG16" s="58">
        <f>AB71</f>
        <v>931.89999999999986</v>
      </c>
      <c r="BH16" s="58">
        <f>AD71</f>
        <v>943.1</v>
      </c>
      <c r="BI16" s="58">
        <f>AE71</f>
        <v>943.1</v>
      </c>
      <c r="BJ16" s="58">
        <f>AF71</f>
        <v>961.9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11.4</v>
      </c>
      <c r="C17" s="44">
        <v>11.4</v>
      </c>
      <c r="D17" s="44">
        <v>11.4</v>
      </c>
      <c r="E17" s="44">
        <v>11.4</v>
      </c>
      <c r="F17" s="44">
        <v>11.4</v>
      </c>
      <c r="G17" s="44">
        <v>10.4</v>
      </c>
      <c r="H17" s="44">
        <v>10.4</v>
      </c>
      <c r="I17" s="44">
        <v>10.4</v>
      </c>
      <c r="J17" s="44">
        <v>10.4</v>
      </c>
      <c r="K17" s="44">
        <v>10.4</v>
      </c>
      <c r="L17" s="44">
        <v>10.4</v>
      </c>
      <c r="M17" s="44">
        <v>10.4</v>
      </c>
      <c r="N17" s="44">
        <v>10.4</v>
      </c>
      <c r="O17" s="44">
        <v>10.4</v>
      </c>
      <c r="P17" s="44">
        <v>10.4</v>
      </c>
      <c r="Q17" s="44">
        <v>10.4</v>
      </c>
      <c r="R17" s="44">
        <v>12.98</v>
      </c>
      <c r="S17" s="44">
        <v>12.98</v>
      </c>
      <c r="T17" s="44">
        <v>12.98</v>
      </c>
      <c r="U17" s="44">
        <v>12.98</v>
      </c>
      <c r="V17" s="44">
        <v>12.98</v>
      </c>
      <c r="W17" s="44">
        <v>12.98</v>
      </c>
      <c r="X17" s="44">
        <v>12.98</v>
      </c>
      <c r="Y17" s="44">
        <v>19.8</v>
      </c>
      <c r="Z17" s="44">
        <v>19.8</v>
      </c>
      <c r="AA17" s="44">
        <v>19.8</v>
      </c>
      <c r="AB17" s="44">
        <v>26.9</v>
      </c>
      <c r="AC17" s="44">
        <v>26.9</v>
      </c>
      <c r="AD17" s="44">
        <v>26.9</v>
      </c>
      <c r="AE17" s="44">
        <v>26.9</v>
      </c>
      <c r="AF17" s="44">
        <v>26.9</v>
      </c>
      <c r="AG17" s="45">
        <v>54</v>
      </c>
      <c r="AH17" s="46">
        <f t="shared" si="2"/>
        <v>26.9</v>
      </c>
      <c r="AI17" s="47">
        <f t="shared" si="3"/>
        <v>10.4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104.6</v>
      </c>
      <c r="AP17" s="57">
        <f t="shared" si="6"/>
        <v>104.6</v>
      </c>
      <c r="AQ17" s="57">
        <f t="shared" si="6"/>
        <v>104.6</v>
      </c>
      <c r="AR17" s="57">
        <f t="shared" si="6"/>
        <v>205.2</v>
      </c>
      <c r="AS17" s="57">
        <f>I78</f>
        <v>245.49</v>
      </c>
      <c r="AT17" s="57">
        <f>K78</f>
        <v>512.5</v>
      </c>
      <c r="AU17" s="57">
        <f t="shared" ref="AU17:BD17" si="7">M78</f>
        <v>262.3</v>
      </c>
      <c r="AV17" s="57">
        <f t="shared" si="7"/>
        <v>448.40000000000003</v>
      </c>
      <c r="AW17" s="57">
        <f t="shared" si="7"/>
        <v>443.70000000000005</v>
      </c>
      <c r="AX17" s="57">
        <f t="shared" si="7"/>
        <v>107.39999999999998</v>
      </c>
      <c r="AY17" s="57">
        <f t="shared" si="7"/>
        <v>107.39999999999998</v>
      </c>
      <c r="AZ17" s="57">
        <f t="shared" si="7"/>
        <v>107.39999999999998</v>
      </c>
      <c r="BA17" s="57">
        <f t="shared" si="7"/>
        <v>103.29999999999998</v>
      </c>
      <c r="BB17" s="57">
        <f t="shared" si="7"/>
        <v>99.4</v>
      </c>
      <c r="BC17" s="57">
        <f t="shared" si="7"/>
        <v>108.4</v>
      </c>
      <c r="BD17" s="57">
        <f t="shared" si="7"/>
        <v>152.09999999999997</v>
      </c>
      <c r="BE17" s="58">
        <f>X78</f>
        <v>191.39999999999998</v>
      </c>
      <c r="BF17" s="58">
        <f>Z78</f>
        <v>223.3</v>
      </c>
      <c r="BG17" s="58">
        <f>AB78</f>
        <v>292.50000000000006</v>
      </c>
      <c r="BH17" s="58">
        <f>AD78</f>
        <v>227.5</v>
      </c>
      <c r="BI17" s="58">
        <f>AE78</f>
        <v>228.1</v>
      </c>
      <c r="BJ17" s="58">
        <f>AF78</f>
        <v>228.1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9.8000000000000007</v>
      </c>
      <c r="C18" s="44">
        <v>9.8000000000000007</v>
      </c>
      <c r="D18" s="44">
        <v>9.8000000000000007</v>
      </c>
      <c r="E18" s="44">
        <v>9.8000000000000007</v>
      </c>
      <c r="F18" s="44">
        <v>9.8000000000000007</v>
      </c>
      <c r="G18" s="44">
        <v>9</v>
      </c>
      <c r="H18" s="44">
        <v>9</v>
      </c>
      <c r="I18" s="44">
        <v>9</v>
      </c>
      <c r="J18" s="44">
        <v>9</v>
      </c>
      <c r="K18" s="44">
        <v>9</v>
      </c>
      <c r="L18" s="44">
        <v>9</v>
      </c>
      <c r="M18" s="44">
        <v>9.6999999999999993</v>
      </c>
      <c r="N18" s="44">
        <v>9.6999999999999993</v>
      </c>
      <c r="O18" s="44">
        <v>9.6999999999999993</v>
      </c>
      <c r="P18" s="44">
        <v>9.6999999999999993</v>
      </c>
      <c r="Q18" s="44">
        <v>9.6999999999999993</v>
      </c>
      <c r="R18" s="44">
        <v>9</v>
      </c>
      <c r="S18" s="44">
        <v>9</v>
      </c>
      <c r="T18" s="44">
        <v>9</v>
      </c>
      <c r="U18" s="44">
        <v>9</v>
      </c>
      <c r="V18" s="44">
        <v>9</v>
      </c>
      <c r="W18" s="44">
        <v>9</v>
      </c>
      <c r="X18" s="44">
        <v>9</v>
      </c>
      <c r="Y18" s="44">
        <v>18</v>
      </c>
      <c r="Z18" s="44">
        <v>18</v>
      </c>
      <c r="AA18" s="44">
        <v>18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9</v>
      </c>
      <c r="AK18" s="49"/>
      <c r="AL18" s="52" t="s">
        <v>31</v>
      </c>
      <c r="AM18" s="57">
        <f t="shared" ref="AM18:AR18" si="8">B92</f>
        <v>134.79999999999998</v>
      </c>
      <c r="AN18" s="57">
        <f t="shared" si="8"/>
        <v>112.67999999999999</v>
      </c>
      <c r="AO18" s="57">
        <f t="shared" si="8"/>
        <v>142.68</v>
      </c>
      <c r="AP18" s="57">
        <f t="shared" si="8"/>
        <v>142.68</v>
      </c>
      <c r="AQ18" s="57">
        <f t="shared" si="8"/>
        <v>142.68</v>
      </c>
      <c r="AR18" s="57">
        <f t="shared" si="8"/>
        <v>157.80000000000001</v>
      </c>
      <c r="AS18" s="57">
        <f>I92</f>
        <v>262.70000000000005</v>
      </c>
      <c r="AT18" s="57">
        <f>K92</f>
        <v>381.99999999999994</v>
      </c>
      <c r="AU18" s="57">
        <f t="shared" ref="AU18:BD18" si="9">M92</f>
        <v>320.8</v>
      </c>
      <c r="AV18" s="57">
        <f t="shared" si="9"/>
        <v>346.00000000000006</v>
      </c>
      <c r="AW18" s="57">
        <f t="shared" si="9"/>
        <v>360.90000000000009</v>
      </c>
      <c r="AX18" s="57">
        <f t="shared" si="9"/>
        <v>250.39999999999998</v>
      </c>
      <c r="AY18" s="57">
        <f t="shared" si="9"/>
        <v>151.30000000000001</v>
      </c>
      <c r="AZ18" s="57">
        <f t="shared" si="9"/>
        <v>157.69999999999999</v>
      </c>
      <c r="BA18" s="57">
        <f t="shared" si="9"/>
        <v>105.19999999999999</v>
      </c>
      <c r="BB18" s="57">
        <f t="shared" si="9"/>
        <v>101.8</v>
      </c>
      <c r="BC18" s="57">
        <f t="shared" si="9"/>
        <v>116.99999999999999</v>
      </c>
      <c r="BD18" s="57">
        <f t="shared" si="9"/>
        <v>131.1</v>
      </c>
      <c r="BE18" s="58">
        <f>X92</f>
        <v>256.8</v>
      </c>
      <c r="BF18" s="58">
        <f>Z92</f>
        <v>311.30000000000007</v>
      </c>
      <c r="BG18" s="58">
        <f>AB92</f>
        <v>308</v>
      </c>
      <c r="BH18" s="58">
        <f>AD92</f>
        <v>308</v>
      </c>
      <c r="BI18" s="58">
        <f>AE92</f>
        <v>240.9</v>
      </c>
      <c r="BJ18" s="58">
        <f>AF92</f>
        <v>240.9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12.4</v>
      </c>
      <c r="C19" s="44">
        <v>12.4</v>
      </c>
      <c r="D19" s="44">
        <v>12.4</v>
      </c>
      <c r="E19" s="44">
        <v>12.4</v>
      </c>
      <c r="F19" s="44">
        <v>12.4</v>
      </c>
      <c r="G19" s="44">
        <v>17.5</v>
      </c>
      <c r="H19" s="44">
        <v>17.5</v>
      </c>
      <c r="I19" s="44">
        <v>17.5</v>
      </c>
      <c r="J19" s="44">
        <v>17.5</v>
      </c>
      <c r="K19" s="44">
        <v>17.5</v>
      </c>
      <c r="L19" s="44">
        <v>17.5</v>
      </c>
      <c r="M19" s="44">
        <v>15.5</v>
      </c>
      <c r="N19" s="44">
        <v>15.5</v>
      </c>
      <c r="O19" s="44">
        <v>15.5</v>
      </c>
      <c r="P19" s="44">
        <v>15.5</v>
      </c>
      <c r="Q19" s="44">
        <v>15.5</v>
      </c>
      <c r="R19" s="44">
        <v>14.4</v>
      </c>
      <c r="S19" s="44">
        <v>14.4</v>
      </c>
      <c r="T19" s="44">
        <v>14.4</v>
      </c>
      <c r="U19" s="44">
        <v>14.4</v>
      </c>
      <c r="V19" s="44">
        <v>14.4</v>
      </c>
      <c r="W19" s="44">
        <v>14.4</v>
      </c>
      <c r="X19" s="44">
        <v>14.4</v>
      </c>
      <c r="Y19" s="44">
        <v>14.1</v>
      </c>
      <c r="Z19" s="44">
        <v>14.1</v>
      </c>
      <c r="AA19" s="44">
        <v>14.1</v>
      </c>
      <c r="AB19" s="44">
        <v>27.6</v>
      </c>
      <c r="AC19" s="44">
        <v>27.6</v>
      </c>
      <c r="AD19" s="44">
        <v>27.6</v>
      </c>
      <c r="AE19" s="44">
        <v>27.6</v>
      </c>
      <c r="AF19" s="44">
        <v>27.6</v>
      </c>
      <c r="AG19" s="48">
        <v>52.4</v>
      </c>
      <c r="AH19" s="46">
        <f t="shared" si="2"/>
        <v>27.6</v>
      </c>
      <c r="AI19" s="47">
        <f t="shared" si="3"/>
        <v>12.4</v>
      </c>
      <c r="AK19" s="49"/>
      <c r="AL19" s="52" t="s">
        <v>33</v>
      </c>
      <c r="AM19" s="57">
        <f t="shared" ref="AM19:AR19" si="10">B108</f>
        <v>271</v>
      </c>
      <c r="AN19" s="57">
        <f t="shared" si="10"/>
        <v>310</v>
      </c>
      <c r="AO19" s="57">
        <f t="shared" si="10"/>
        <v>269</v>
      </c>
      <c r="AP19" s="57">
        <f t="shared" si="10"/>
        <v>262.8</v>
      </c>
      <c r="AQ19" s="57">
        <f t="shared" si="10"/>
        <v>258.39999999999998</v>
      </c>
      <c r="AR19" s="57">
        <f t="shared" si="10"/>
        <v>172.7</v>
      </c>
      <c r="AS19" s="57">
        <f>I108</f>
        <v>207.50000000000003</v>
      </c>
      <c r="AT19" s="57">
        <f>K108</f>
        <v>222</v>
      </c>
      <c r="AU19" s="57">
        <f t="shared" ref="AU19:BD19" si="11">M108</f>
        <v>301.79999999999995</v>
      </c>
      <c r="AV19" s="57">
        <f t="shared" si="11"/>
        <v>217</v>
      </c>
      <c r="AW19" s="57">
        <f t="shared" si="11"/>
        <v>194.5</v>
      </c>
      <c r="AX19" s="57">
        <f t="shared" si="11"/>
        <v>504</v>
      </c>
      <c r="AY19" s="57">
        <f t="shared" si="11"/>
        <v>598.79999999999995</v>
      </c>
      <c r="AZ19" s="57">
        <f t="shared" si="11"/>
        <v>579</v>
      </c>
      <c r="BA19" s="57">
        <f t="shared" si="11"/>
        <v>560.6</v>
      </c>
      <c r="BB19" s="57">
        <f t="shared" si="11"/>
        <v>628.19999999999993</v>
      </c>
      <c r="BC19" s="57">
        <f t="shared" si="11"/>
        <v>443.02000000000004</v>
      </c>
      <c r="BD19" s="57">
        <f t="shared" si="11"/>
        <v>449.9</v>
      </c>
      <c r="BE19" s="58">
        <f>X108</f>
        <v>278.59999999999997</v>
      </c>
      <c r="BF19" s="58">
        <f>Z108</f>
        <v>210.9</v>
      </c>
      <c r="BG19" s="58">
        <f>AB108</f>
        <v>177</v>
      </c>
      <c r="BH19" s="58">
        <f>AD108</f>
        <v>179.3</v>
      </c>
      <c r="BI19" s="58">
        <f>AE108</f>
        <v>190.1</v>
      </c>
      <c r="BJ19" s="58">
        <f>AF108</f>
        <v>90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25.6</v>
      </c>
      <c r="C20" s="44">
        <v>25.6</v>
      </c>
      <c r="D20" s="44">
        <v>25.6</v>
      </c>
      <c r="E20" s="44">
        <v>25.6</v>
      </c>
      <c r="F20" s="44">
        <v>25.6</v>
      </c>
      <c r="G20" s="44">
        <v>25.6</v>
      </c>
      <c r="H20" s="44">
        <v>25.6</v>
      </c>
      <c r="I20" s="44">
        <v>25.6</v>
      </c>
      <c r="J20" s="44">
        <v>25.6</v>
      </c>
      <c r="K20" s="44">
        <v>25.6</v>
      </c>
      <c r="L20" s="44">
        <v>25.6</v>
      </c>
      <c r="M20" s="44">
        <v>25.6</v>
      </c>
      <c r="N20" s="44">
        <v>25.6</v>
      </c>
      <c r="O20" s="44">
        <v>25.6</v>
      </c>
      <c r="P20" s="44">
        <v>25.6</v>
      </c>
      <c r="Q20" s="44">
        <v>25.6</v>
      </c>
      <c r="R20" s="44">
        <v>25.6</v>
      </c>
      <c r="S20" s="44">
        <v>25.6</v>
      </c>
      <c r="T20" s="44">
        <v>25.6</v>
      </c>
      <c r="U20" s="44">
        <v>25.6</v>
      </c>
      <c r="V20" s="44">
        <v>25.6</v>
      </c>
      <c r="W20" s="44">
        <v>25.6</v>
      </c>
      <c r="X20" s="44">
        <v>25.6</v>
      </c>
      <c r="Y20" s="44">
        <v>9.5</v>
      </c>
      <c r="Z20" s="44">
        <v>9.5</v>
      </c>
      <c r="AA20" s="44">
        <v>9.5</v>
      </c>
      <c r="AB20" s="44">
        <v>25.6</v>
      </c>
      <c r="AC20" s="44">
        <v>25.6</v>
      </c>
      <c r="AD20" s="44">
        <v>25.6</v>
      </c>
      <c r="AE20" s="44">
        <v>25.6</v>
      </c>
      <c r="AF20" s="44">
        <v>25.6</v>
      </c>
      <c r="AG20" s="48">
        <v>50</v>
      </c>
      <c r="AH20" s="46">
        <f t="shared" si="2"/>
        <v>25.6</v>
      </c>
      <c r="AI20" s="47">
        <f t="shared" si="3"/>
        <v>9.5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23.099999999999998</v>
      </c>
      <c r="BB20" s="57">
        <f t="shared" si="13"/>
        <v>20.099999999999998</v>
      </c>
      <c r="BC20" s="57">
        <f t="shared" si="13"/>
        <v>0</v>
      </c>
      <c r="BD20" s="57">
        <f t="shared" si="13"/>
        <v>0</v>
      </c>
      <c r="BE20" s="58">
        <f>X96</f>
        <v>18.399999999999999</v>
      </c>
      <c r="BF20" s="58">
        <f>Z96</f>
        <v>16.3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23.1</v>
      </c>
      <c r="C21" s="44">
        <v>23.1</v>
      </c>
      <c r="D21" s="44">
        <v>23.1</v>
      </c>
      <c r="E21" s="44">
        <v>23.1</v>
      </c>
      <c r="F21" s="44">
        <v>23.1</v>
      </c>
      <c r="G21" s="44">
        <v>21.6</v>
      </c>
      <c r="H21" s="44">
        <v>21.6</v>
      </c>
      <c r="I21" s="44">
        <v>21.6</v>
      </c>
      <c r="J21" s="44">
        <v>21.6</v>
      </c>
      <c r="K21" s="44">
        <v>21.6</v>
      </c>
      <c r="L21" s="44">
        <v>21.6</v>
      </c>
      <c r="M21" s="44">
        <v>21.6</v>
      </c>
      <c r="N21" s="44">
        <v>21.6</v>
      </c>
      <c r="O21" s="44">
        <v>21.6</v>
      </c>
      <c r="P21" s="44">
        <v>21.6</v>
      </c>
      <c r="Q21" s="44">
        <v>21.6</v>
      </c>
      <c r="R21" s="44">
        <v>21.6</v>
      </c>
      <c r="S21" s="44">
        <v>21.6</v>
      </c>
      <c r="T21" s="44">
        <v>21.6</v>
      </c>
      <c r="U21" s="44">
        <v>21.6</v>
      </c>
      <c r="V21" s="44">
        <v>21.6</v>
      </c>
      <c r="W21" s="44">
        <v>21.6</v>
      </c>
      <c r="X21" s="44">
        <v>21.6</v>
      </c>
      <c r="Y21" s="44">
        <v>24.1</v>
      </c>
      <c r="Z21" s="44">
        <v>24.1</v>
      </c>
      <c r="AA21" s="44">
        <v>24.1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24.1</v>
      </c>
      <c r="AI21" s="47">
        <f t="shared" si="3"/>
        <v>21.6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16.399999999999999</v>
      </c>
      <c r="C22" s="44">
        <v>16.399999999999999</v>
      </c>
      <c r="D22" s="44">
        <v>16.399999999999999</v>
      </c>
      <c r="E22" s="44">
        <v>16.399999999999999</v>
      </c>
      <c r="F22" s="44">
        <v>16.399999999999999</v>
      </c>
      <c r="G22" s="44">
        <v>24.3</v>
      </c>
      <c r="H22" s="44">
        <v>24.3</v>
      </c>
      <c r="I22" s="44">
        <v>24.3</v>
      </c>
      <c r="J22" s="44">
        <v>20.5</v>
      </c>
      <c r="K22" s="44">
        <v>20.5</v>
      </c>
      <c r="L22" s="44">
        <v>20.5</v>
      </c>
      <c r="M22" s="44">
        <v>18</v>
      </c>
      <c r="N22" s="44">
        <v>18</v>
      </c>
      <c r="O22" s="44">
        <v>18</v>
      </c>
      <c r="P22" s="44">
        <v>0</v>
      </c>
      <c r="Q22" s="44">
        <v>0</v>
      </c>
      <c r="R22" s="44">
        <v>0</v>
      </c>
      <c r="S22" s="44">
        <v>0</v>
      </c>
      <c r="T22" s="44">
        <v>0</v>
      </c>
      <c r="U22" s="44">
        <v>0</v>
      </c>
      <c r="V22" s="44">
        <v>0</v>
      </c>
      <c r="W22" s="44">
        <v>0</v>
      </c>
      <c r="X22" s="44">
        <v>0</v>
      </c>
      <c r="Y22" s="44">
        <v>38</v>
      </c>
      <c r="Z22" s="44">
        <v>38</v>
      </c>
      <c r="AA22" s="44">
        <v>38</v>
      </c>
      <c r="AB22" s="44">
        <v>36.9</v>
      </c>
      <c r="AC22" s="44">
        <v>36.9</v>
      </c>
      <c r="AD22" s="44">
        <v>36.9</v>
      </c>
      <c r="AE22" s="44">
        <v>36.9</v>
      </c>
      <c r="AF22" s="44">
        <v>36.9</v>
      </c>
      <c r="AG22" s="48">
        <v>44</v>
      </c>
      <c r="AH22" s="46">
        <f t="shared" si="2"/>
        <v>38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405.79999999999995</v>
      </c>
      <c r="AN22" s="60">
        <f t="shared" si="16"/>
        <v>422.68</v>
      </c>
      <c r="AO22" s="60">
        <f t="shared" si="16"/>
        <v>1206.7299999999998</v>
      </c>
      <c r="AP22" s="60">
        <f t="shared" si="16"/>
        <v>1200.5299999999997</v>
      </c>
      <c r="AQ22" s="60">
        <f t="shared" si="16"/>
        <v>1196.1299999999997</v>
      </c>
      <c r="AR22" s="60">
        <f t="shared" si="16"/>
        <v>1274.7</v>
      </c>
      <c r="AS22" s="60">
        <f t="shared" si="16"/>
        <v>1407.79</v>
      </c>
      <c r="AT22" s="60">
        <f t="shared" si="16"/>
        <v>1834.0500000000002</v>
      </c>
      <c r="AU22" s="60">
        <f t="shared" si="16"/>
        <v>1596.85</v>
      </c>
      <c r="AV22" s="60">
        <f t="shared" si="16"/>
        <v>1723.35</v>
      </c>
      <c r="AW22" s="60">
        <f t="shared" si="16"/>
        <v>1711.0500000000002</v>
      </c>
      <c r="AX22" s="60">
        <f t="shared" si="16"/>
        <v>1555.75</v>
      </c>
      <c r="AY22" s="60">
        <f t="shared" si="16"/>
        <v>1551.45</v>
      </c>
      <c r="AZ22" s="60">
        <f t="shared" si="16"/>
        <v>1529.9299999999998</v>
      </c>
      <c r="BA22" s="60">
        <f t="shared" si="16"/>
        <v>1478.0299999999997</v>
      </c>
      <c r="BB22" s="60">
        <f t="shared" si="16"/>
        <v>1535.3299999999997</v>
      </c>
      <c r="BC22" s="60">
        <f t="shared" si="16"/>
        <v>1354.25</v>
      </c>
      <c r="BD22" s="60">
        <f t="shared" si="16"/>
        <v>1418.9299999999998</v>
      </c>
      <c r="BE22" s="60">
        <f t="shared" si="16"/>
        <v>1431.03</v>
      </c>
      <c r="BF22" s="60">
        <f t="shared" si="16"/>
        <v>1564.1000000000001</v>
      </c>
      <c r="BG22" s="60">
        <f t="shared" si="16"/>
        <v>1709.3999999999999</v>
      </c>
      <c r="BH22" s="60">
        <f t="shared" si="16"/>
        <v>1657.8999999999999</v>
      </c>
      <c r="BI22" s="60">
        <f t="shared" si="16"/>
        <v>1602.2</v>
      </c>
      <c r="BJ22" s="60">
        <f t="shared" si="16"/>
        <v>1520.9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10</v>
      </c>
      <c r="C23" s="44">
        <v>10</v>
      </c>
      <c r="D23" s="44">
        <v>10</v>
      </c>
      <c r="E23" s="44">
        <v>10</v>
      </c>
      <c r="F23" s="44">
        <v>10</v>
      </c>
      <c r="G23" s="44">
        <v>9</v>
      </c>
      <c r="H23" s="44">
        <v>9</v>
      </c>
      <c r="I23" s="44">
        <v>9</v>
      </c>
      <c r="J23" s="44">
        <v>9</v>
      </c>
      <c r="K23" s="44">
        <v>9</v>
      </c>
      <c r="L23" s="44">
        <v>9</v>
      </c>
      <c r="M23" s="44">
        <v>9</v>
      </c>
      <c r="N23" s="44">
        <v>9</v>
      </c>
      <c r="O23" s="44">
        <v>9</v>
      </c>
      <c r="P23" s="44">
        <v>9</v>
      </c>
      <c r="Q23" s="44">
        <v>9</v>
      </c>
      <c r="R23" s="44">
        <v>9</v>
      </c>
      <c r="S23" s="44">
        <v>9</v>
      </c>
      <c r="T23" s="44">
        <v>9</v>
      </c>
      <c r="U23" s="44">
        <v>9</v>
      </c>
      <c r="V23" s="44">
        <v>9</v>
      </c>
      <c r="W23" s="44">
        <v>9</v>
      </c>
      <c r="X23" s="44">
        <v>9</v>
      </c>
      <c r="Y23" s="44">
        <v>26</v>
      </c>
      <c r="Z23" s="44">
        <v>26</v>
      </c>
      <c r="AA23" s="44">
        <v>26</v>
      </c>
      <c r="AB23" s="44">
        <v>28.4</v>
      </c>
      <c r="AC23" s="44">
        <v>28.4</v>
      </c>
      <c r="AD23" s="44">
        <v>28.4</v>
      </c>
      <c r="AE23" s="44">
        <v>28.4</v>
      </c>
      <c r="AF23" s="44">
        <v>28.4</v>
      </c>
      <c r="AG23" s="48">
        <v>42</v>
      </c>
      <c r="AH23" s="46">
        <f t="shared" si="2"/>
        <v>28.4</v>
      </c>
      <c r="AI23" s="47">
        <f t="shared" si="3"/>
        <v>9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-186</v>
      </c>
      <c r="AU23" s="60">
        <f t="shared" ref="AU23:BD23" si="18">M123*-1</f>
        <v>0</v>
      </c>
      <c r="AV23" s="60">
        <f t="shared" si="18"/>
        <v>-75</v>
      </c>
      <c r="AW23" s="60">
        <f t="shared" si="18"/>
        <v>-92.3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-256</v>
      </c>
      <c r="BH23" s="60">
        <f>AD123*-1</f>
        <v>-347.3</v>
      </c>
      <c r="BI23" s="60">
        <f>AE123*-1</f>
        <v>-490</v>
      </c>
      <c r="BJ23" s="60">
        <f>AF123*-1</f>
        <v>-443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14.8</v>
      </c>
      <c r="C24" s="44">
        <v>14.8</v>
      </c>
      <c r="D24" s="44">
        <v>14.8</v>
      </c>
      <c r="E24" s="44">
        <v>14.8</v>
      </c>
      <c r="F24" s="44">
        <v>14.8</v>
      </c>
      <c r="G24" s="44">
        <v>13.85</v>
      </c>
      <c r="H24" s="44">
        <v>13.85</v>
      </c>
      <c r="I24" s="44">
        <v>13.85</v>
      </c>
      <c r="J24" s="44">
        <v>13.85</v>
      </c>
      <c r="K24" s="44">
        <v>13.85</v>
      </c>
      <c r="L24" s="44">
        <v>13.85</v>
      </c>
      <c r="M24" s="44">
        <v>13.85</v>
      </c>
      <c r="N24" s="44">
        <v>13.85</v>
      </c>
      <c r="O24" s="44">
        <v>13.85</v>
      </c>
      <c r="P24" s="44">
        <v>13.85</v>
      </c>
      <c r="Q24" s="44">
        <v>13.85</v>
      </c>
      <c r="R24" s="44">
        <v>13.85</v>
      </c>
      <c r="S24" s="44">
        <v>13.85</v>
      </c>
      <c r="T24" s="44">
        <v>13.85</v>
      </c>
      <c r="U24" s="44">
        <v>13.85</v>
      </c>
      <c r="V24" s="44">
        <v>13.85</v>
      </c>
      <c r="W24" s="44">
        <v>13.85</v>
      </c>
      <c r="X24" s="44">
        <v>13.85</v>
      </c>
      <c r="Y24" s="44">
        <v>13.8</v>
      </c>
      <c r="Z24" s="44">
        <v>13.8</v>
      </c>
      <c r="AA24" s="44">
        <v>13.8</v>
      </c>
      <c r="AB24" s="44">
        <v>13.7</v>
      </c>
      <c r="AC24" s="44">
        <v>13.7</v>
      </c>
      <c r="AD24" s="44">
        <v>13.7</v>
      </c>
      <c r="AE24" s="44">
        <v>13.7</v>
      </c>
      <c r="AF24" s="44">
        <v>13.7</v>
      </c>
      <c r="AG24" s="48">
        <v>40</v>
      </c>
      <c r="AH24" s="46">
        <f t="shared" si="2"/>
        <v>14.8</v>
      </c>
      <c r="AI24" s="47">
        <f t="shared" si="3"/>
        <v>13.7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11.7</v>
      </c>
      <c r="C25" s="44">
        <v>11.7</v>
      </c>
      <c r="D25" s="44">
        <v>11.7</v>
      </c>
      <c r="E25" s="44">
        <v>11.7</v>
      </c>
      <c r="F25" s="44">
        <v>11.7</v>
      </c>
      <c r="G25" s="44">
        <v>11.3</v>
      </c>
      <c r="H25" s="44">
        <v>11.3</v>
      </c>
      <c r="I25" s="44">
        <v>11.3</v>
      </c>
      <c r="J25" s="44">
        <v>11.3</v>
      </c>
      <c r="K25" s="44">
        <v>11.3</v>
      </c>
      <c r="L25" s="44">
        <v>11.3</v>
      </c>
      <c r="M25" s="44">
        <v>11.3</v>
      </c>
      <c r="N25" s="44">
        <v>11.3</v>
      </c>
      <c r="O25" s="44">
        <v>11.3</v>
      </c>
      <c r="P25" s="44">
        <v>11.3</v>
      </c>
      <c r="Q25" s="44">
        <v>11.3</v>
      </c>
      <c r="R25" s="44">
        <v>11.3</v>
      </c>
      <c r="S25" s="44">
        <v>11.3</v>
      </c>
      <c r="T25" s="44">
        <v>11.3</v>
      </c>
      <c r="U25" s="44">
        <v>11.3</v>
      </c>
      <c r="V25" s="44">
        <v>11.3</v>
      </c>
      <c r="W25" s="44">
        <v>11.3</v>
      </c>
      <c r="X25" s="44">
        <v>11.3</v>
      </c>
      <c r="Y25" s="44">
        <v>10.199999999999999</v>
      </c>
      <c r="Z25" s="44">
        <v>10.199999999999999</v>
      </c>
      <c r="AA25" s="44">
        <v>10.199999999999999</v>
      </c>
      <c r="AB25" s="44">
        <v>10.3</v>
      </c>
      <c r="AC25" s="44">
        <v>10.3</v>
      </c>
      <c r="AD25" s="44">
        <v>10.3</v>
      </c>
      <c r="AE25" s="44">
        <v>10.3</v>
      </c>
      <c r="AF25" s="44">
        <v>10.3</v>
      </c>
      <c r="AG25" s="48">
        <v>38.46</v>
      </c>
      <c r="AH25" s="46">
        <f t="shared" si="2"/>
        <v>11.7</v>
      </c>
      <c r="AI25" s="47">
        <f t="shared" si="3"/>
        <v>10.199999999999999</v>
      </c>
      <c r="AK25" s="49"/>
      <c r="AL25" s="59" t="s">
        <v>44</v>
      </c>
      <c r="AM25" s="60">
        <f t="shared" ref="AM25:BJ25" si="19">AM22+AM23</f>
        <v>405.79999999999995</v>
      </c>
      <c r="AN25" s="60">
        <f t="shared" si="19"/>
        <v>422.68</v>
      </c>
      <c r="AO25" s="60">
        <f t="shared" si="19"/>
        <v>1206.7299999999998</v>
      </c>
      <c r="AP25" s="60">
        <f t="shared" si="19"/>
        <v>1200.5299999999997</v>
      </c>
      <c r="AQ25" s="60">
        <f t="shared" si="19"/>
        <v>1196.1299999999997</v>
      </c>
      <c r="AR25" s="60">
        <f t="shared" si="19"/>
        <v>1274.7</v>
      </c>
      <c r="AS25" s="60">
        <f t="shared" si="19"/>
        <v>1407.79</v>
      </c>
      <c r="AT25" s="60">
        <f t="shared" si="19"/>
        <v>1648.0500000000002</v>
      </c>
      <c r="AU25" s="60">
        <f t="shared" si="19"/>
        <v>1596.85</v>
      </c>
      <c r="AV25" s="60">
        <f t="shared" si="19"/>
        <v>1648.35</v>
      </c>
      <c r="AW25" s="60">
        <f t="shared" si="19"/>
        <v>1618.7500000000002</v>
      </c>
      <c r="AX25" s="60">
        <f t="shared" si="19"/>
        <v>1555.75</v>
      </c>
      <c r="AY25" s="60">
        <f t="shared" si="19"/>
        <v>1551.45</v>
      </c>
      <c r="AZ25" s="60">
        <f t="shared" si="19"/>
        <v>1529.9299999999998</v>
      </c>
      <c r="BA25" s="60">
        <f t="shared" si="19"/>
        <v>1478.0299999999997</v>
      </c>
      <c r="BB25" s="60">
        <f t="shared" si="19"/>
        <v>1535.3299999999997</v>
      </c>
      <c r="BC25" s="60">
        <f t="shared" si="19"/>
        <v>1354.25</v>
      </c>
      <c r="BD25" s="60">
        <f t="shared" si="19"/>
        <v>1418.9299999999998</v>
      </c>
      <c r="BE25" s="60">
        <f t="shared" si="19"/>
        <v>1431.03</v>
      </c>
      <c r="BF25" s="60">
        <f t="shared" si="19"/>
        <v>1564.1000000000001</v>
      </c>
      <c r="BG25" s="60">
        <f t="shared" si="19"/>
        <v>1453.3999999999999</v>
      </c>
      <c r="BH25" s="60">
        <f t="shared" si="19"/>
        <v>1310.5999999999999</v>
      </c>
      <c r="BI25" s="60">
        <f t="shared" si="19"/>
        <v>1112.2</v>
      </c>
      <c r="BJ25" s="60">
        <f t="shared" si="19"/>
        <v>1077.9000000000001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5.5</v>
      </c>
      <c r="C26" s="44">
        <v>5.5</v>
      </c>
      <c r="D26" s="44">
        <v>5.5</v>
      </c>
      <c r="E26" s="44">
        <v>5.5</v>
      </c>
      <c r="F26" s="44">
        <v>5.5</v>
      </c>
      <c r="G26" s="44">
        <v>5.0999999999999996</v>
      </c>
      <c r="H26" s="44">
        <v>0</v>
      </c>
      <c r="I26" s="44">
        <v>0</v>
      </c>
      <c r="J26" s="44">
        <v>5.0999999999999996</v>
      </c>
      <c r="K26" s="44">
        <v>5.0999999999999996</v>
      </c>
      <c r="L26" s="44">
        <v>5.0999999999999996</v>
      </c>
      <c r="M26" s="44">
        <v>5.0999999999999996</v>
      </c>
      <c r="N26" s="44">
        <v>5.0999999999999996</v>
      </c>
      <c r="O26" s="44">
        <v>5.0999999999999996</v>
      </c>
      <c r="P26" s="44">
        <v>5.0999999999999996</v>
      </c>
      <c r="Q26" s="44">
        <v>5.0999999999999996</v>
      </c>
      <c r="R26" s="44">
        <v>5.0999999999999996</v>
      </c>
      <c r="S26" s="44">
        <v>5.0999999999999996</v>
      </c>
      <c r="T26" s="44">
        <v>5.0999999999999996</v>
      </c>
      <c r="U26" s="44">
        <v>5.0999999999999996</v>
      </c>
      <c r="V26" s="44">
        <v>5.0999999999999996</v>
      </c>
      <c r="W26" s="44">
        <v>5.0999999999999996</v>
      </c>
      <c r="X26" s="44">
        <v>5.0999999999999996</v>
      </c>
      <c r="Y26" s="44">
        <v>5.5</v>
      </c>
      <c r="Z26" s="44">
        <v>5.5</v>
      </c>
      <c r="AA26" s="44">
        <v>5.5</v>
      </c>
      <c r="AB26" s="44">
        <v>5.7</v>
      </c>
      <c r="AC26" s="44">
        <v>5.7</v>
      </c>
      <c r="AD26" s="44">
        <v>5.7</v>
      </c>
      <c r="AE26" s="44">
        <v>5.7</v>
      </c>
      <c r="AF26" s="44">
        <v>5.7</v>
      </c>
      <c r="AG26" s="61">
        <v>38</v>
      </c>
      <c r="AH26" s="46">
        <f t="shared" si="2"/>
        <v>5.7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13</v>
      </c>
      <c r="C27" s="44">
        <v>13</v>
      </c>
      <c r="D27" s="44">
        <v>13</v>
      </c>
      <c r="E27" s="44">
        <v>13</v>
      </c>
      <c r="F27" s="44">
        <v>13</v>
      </c>
      <c r="G27" s="44">
        <v>13</v>
      </c>
      <c r="H27" s="44">
        <v>13</v>
      </c>
      <c r="I27" s="44">
        <v>13</v>
      </c>
      <c r="J27" s="44">
        <v>13</v>
      </c>
      <c r="K27" s="44">
        <v>13</v>
      </c>
      <c r="L27" s="44">
        <v>13</v>
      </c>
      <c r="M27" s="44">
        <v>13</v>
      </c>
      <c r="N27" s="44">
        <v>13</v>
      </c>
      <c r="O27" s="44">
        <v>13</v>
      </c>
      <c r="P27" s="44">
        <v>13</v>
      </c>
      <c r="Q27" s="44">
        <v>13</v>
      </c>
      <c r="R27" s="44">
        <v>13</v>
      </c>
      <c r="S27" s="44">
        <v>13</v>
      </c>
      <c r="T27" s="44">
        <v>13</v>
      </c>
      <c r="U27" s="44">
        <v>13</v>
      </c>
      <c r="V27" s="44">
        <v>13</v>
      </c>
      <c r="W27" s="44">
        <v>13</v>
      </c>
      <c r="X27" s="44">
        <v>13</v>
      </c>
      <c r="Y27" s="44">
        <v>31.5</v>
      </c>
      <c r="Z27" s="44">
        <v>31.5</v>
      </c>
      <c r="AA27" s="44">
        <v>31.5</v>
      </c>
      <c r="AB27" s="44">
        <v>31.5</v>
      </c>
      <c r="AC27" s="44">
        <v>31.5</v>
      </c>
      <c r="AD27" s="44">
        <v>31.5</v>
      </c>
      <c r="AE27" s="44">
        <v>31.5</v>
      </c>
      <c r="AF27" s="44">
        <v>31.5</v>
      </c>
      <c r="AG27" s="48">
        <v>36</v>
      </c>
      <c r="AH27" s="46">
        <f t="shared" si="2"/>
        <v>31.5</v>
      </c>
      <c r="AI27" s="47">
        <f t="shared" si="3"/>
        <v>13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13</v>
      </c>
      <c r="C28" s="44">
        <v>13</v>
      </c>
      <c r="D28" s="44">
        <v>13</v>
      </c>
      <c r="E28" s="44">
        <v>13</v>
      </c>
      <c r="F28" s="44">
        <v>13</v>
      </c>
      <c r="G28" s="44">
        <v>14</v>
      </c>
      <c r="H28" s="44">
        <v>0</v>
      </c>
      <c r="I28" s="44">
        <v>0</v>
      </c>
      <c r="J28" s="44">
        <v>7.5</v>
      </c>
      <c r="K28" s="44">
        <v>7.5</v>
      </c>
      <c r="L28" s="44">
        <v>7.5</v>
      </c>
      <c r="M28" s="44">
        <v>7.5</v>
      </c>
      <c r="N28" s="44">
        <v>7.5</v>
      </c>
      <c r="O28" s="44">
        <v>7.5</v>
      </c>
      <c r="P28" s="44">
        <v>7.5</v>
      </c>
      <c r="Q28" s="44">
        <v>7.5</v>
      </c>
      <c r="R28" s="44">
        <v>7.5</v>
      </c>
      <c r="S28" s="44">
        <v>7.5</v>
      </c>
      <c r="T28" s="44">
        <v>7.5</v>
      </c>
      <c r="U28" s="44">
        <v>7.5</v>
      </c>
      <c r="V28" s="44">
        <v>7.5</v>
      </c>
      <c r="W28" s="44">
        <v>7.5</v>
      </c>
      <c r="X28" s="44">
        <v>7.5</v>
      </c>
      <c r="Y28" s="44">
        <v>17</v>
      </c>
      <c r="Z28" s="44">
        <v>17</v>
      </c>
      <c r="AA28" s="44">
        <v>17</v>
      </c>
      <c r="AB28" s="44">
        <v>23</v>
      </c>
      <c r="AC28" s="44">
        <v>23</v>
      </c>
      <c r="AD28" s="44">
        <v>23</v>
      </c>
      <c r="AE28" s="44">
        <v>23</v>
      </c>
      <c r="AF28" s="44">
        <v>23</v>
      </c>
      <c r="AG28" s="48">
        <v>35.5</v>
      </c>
      <c r="AH28" s="46">
        <f t="shared" si="2"/>
        <v>23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7.4</v>
      </c>
      <c r="C29" s="44">
        <v>7.4</v>
      </c>
      <c r="D29" s="44">
        <v>7.4</v>
      </c>
      <c r="E29" s="44">
        <v>7.4</v>
      </c>
      <c r="F29" s="44">
        <v>7.4</v>
      </c>
      <c r="G29" s="44">
        <v>10.4</v>
      </c>
      <c r="H29" s="44">
        <v>10.4</v>
      </c>
      <c r="I29" s="44">
        <v>10.4</v>
      </c>
      <c r="J29" s="44">
        <v>10.4</v>
      </c>
      <c r="K29" s="44">
        <v>10.4</v>
      </c>
      <c r="L29" s="44">
        <v>10.4</v>
      </c>
      <c r="M29" s="44">
        <v>10.4</v>
      </c>
      <c r="N29" s="44">
        <v>10.4</v>
      </c>
      <c r="O29" s="44">
        <v>10.4</v>
      </c>
      <c r="P29" s="44">
        <v>10.4</v>
      </c>
      <c r="Q29" s="44">
        <v>10.4</v>
      </c>
      <c r="R29" s="44">
        <v>10.4</v>
      </c>
      <c r="S29" s="44">
        <v>10.4</v>
      </c>
      <c r="T29" s="44">
        <v>10.4</v>
      </c>
      <c r="U29" s="44">
        <v>10.4</v>
      </c>
      <c r="V29" s="44">
        <v>10.4</v>
      </c>
      <c r="W29" s="44">
        <v>10.4</v>
      </c>
      <c r="X29" s="44">
        <v>10.4</v>
      </c>
      <c r="Y29" s="44">
        <v>16.7</v>
      </c>
      <c r="Z29" s="44">
        <v>16.7</v>
      </c>
      <c r="AA29" s="44">
        <v>16.7</v>
      </c>
      <c r="AB29" s="44">
        <v>14.8</v>
      </c>
      <c r="AC29" s="44">
        <v>14.8</v>
      </c>
      <c r="AD29" s="44">
        <v>14.8</v>
      </c>
      <c r="AE29" s="44">
        <v>14.8</v>
      </c>
      <c r="AF29" s="44">
        <v>14.8</v>
      </c>
      <c r="AG29" s="61">
        <v>32</v>
      </c>
      <c r="AH29" s="46">
        <f t="shared" si="2"/>
        <v>16.7</v>
      </c>
      <c r="AI29" s="47">
        <f t="shared" si="3"/>
        <v>7.4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8.4</v>
      </c>
      <c r="C30" s="44">
        <v>8.4</v>
      </c>
      <c r="D30" s="44">
        <v>8.4</v>
      </c>
      <c r="E30" s="44">
        <v>8.4</v>
      </c>
      <c r="F30" s="44">
        <v>8.4</v>
      </c>
      <c r="G30" s="44">
        <v>9.3000000000000007</v>
      </c>
      <c r="H30" s="44">
        <v>9.3000000000000007</v>
      </c>
      <c r="I30" s="44">
        <v>9.3000000000000007</v>
      </c>
      <c r="J30" s="44">
        <v>9.3000000000000007</v>
      </c>
      <c r="K30" s="44">
        <v>9.3000000000000007</v>
      </c>
      <c r="L30" s="44">
        <v>9.3000000000000007</v>
      </c>
      <c r="M30" s="44">
        <v>9.3000000000000007</v>
      </c>
      <c r="N30" s="44">
        <v>9.3000000000000007</v>
      </c>
      <c r="O30" s="44">
        <v>9.3000000000000007</v>
      </c>
      <c r="P30" s="44">
        <v>9.3000000000000007</v>
      </c>
      <c r="Q30" s="44">
        <v>9.3000000000000007</v>
      </c>
      <c r="R30" s="44">
        <v>9.3000000000000007</v>
      </c>
      <c r="S30" s="44">
        <v>9.3000000000000007</v>
      </c>
      <c r="T30" s="44">
        <v>9.3000000000000007</v>
      </c>
      <c r="U30" s="44">
        <v>9.3000000000000007</v>
      </c>
      <c r="V30" s="44">
        <v>9.3000000000000007</v>
      </c>
      <c r="W30" s="44">
        <v>9.3000000000000007</v>
      </c>
      <c r="X30" s="44">
        <v>9.3000000000000007</v>
      </c>
      <c r="Y30" s="44">
        <v>12.6</v>
      </c>
      <c r="Z30" s="44">
        <v>12.6</v>
      </c>
      <c r="AA30" s="44">
        <v>12.6</v>
      </c>
      <c r="AB30" s="44">
        <v>14.4</v>
      </c>
      <c r="AC30" s="44">
        <v>14.4</v>
      </c>
      <c r="AD30" s="44">
        <v>14.4</v>
      </c>
      <c r="AE30" s="44">
        <v>14.4</v>
      </c>
      <c r="AF30" s="44">
        <v>14.4</v>
      </c>
      <c r="AG30" s="48">
        <v>30</v>
      </c>
      <c r="AH30" s="46">
        <f t="shared" si="2"/>
        <v>14.4</v>
      </c>
      <c r="AI30" s="47">
        <f t="shared" si="3"/>
        <v>8.4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8.6999999999999993</v>
      </c>
      <c r="C31" s="44">
        <v>8.6999999999999993</v>
      </c>
      <c r="D31" s="44">
        <v>8.6999999999999993</v>
      </c>
      <c r="E31" s="44">
        <v>8.6999999999999993</v>
      </c>
      <c r="F31" s="44">
        <v>8.6999999999999993</v>
      </c>
      <c r="G31" s="44">
        <v>9.3000000000000007</v>
      </c>
      <c r="H31" s="44">
        <v>9.3000000000000007</v>
      </c>
      <c r="I31" s="44">
        <v>9.3000000000000007</v>
      </c>
      <c r="J31" s="44">
        <v>9.3000000000000007</v>
      </c>
      <c r="K31" s="44">
        <v>9.3000000000000007</v>
      </c>
      <c r="L31" s="44">
        <v>9.3000000000000007</v>
      </c>
      <c r="M31" s="44">
        <v>9.3000000000000007</v>
      </c>
      <c r="N31" s="44">
        <v>9.3000000000000007</v>
      </c>
      <c r="O31" s="44">
        <v>9.3000000000000007</v>
      </c>
      <c r="P31" s="44">
        <v>9.3000000000000007</v>
      </c>
      <c r="Q31" s="44">
        <v>9.3000000000000007</v>
      </c>
      <c r="R31" s="44">
        <v>9.3000000000000007</v>
      </c>
      <c r="S31" s="44">
        <v>9.3000000000000007</v>
      </c>
      <c r="T31" s="44">
        <v>9.3000000000000007</v>
      </c>
      <c r="U31" s="44">
        <v>9.3000000000000007</v>
      </c>
      <c r="V31" s="44">
        <v>9.3000000000000007</v>
      </c>
      <c r="W31" s="44">
        <v>9.3000000000000007</v>
      </c>
      <c r="X31" s="44">
        <v>9.3000000000000007</v>
      </c>
      <c r="Y31" s="44">
        <v>13.1</v>
      </c>
      <c r="Z31" s="44">
        <v>13.1</v>
      </c>
      <c r="AA31" s="44">
        <v>13.1</v>
      </c>
      <c r="AB31" s="44">
        <v>14.5</v>
      </c>
      <c r="AC31" s="44">
        <v>14.5</v>
      </c>
      <c r="AD31" s="44">
        <v>14.5</v>
      </c>
      <c r="AE31" s="44">
        <v>14.5</v>
      </c>
      <c r="AF31" s="44">
        <v>14.5</v>
      </c>
      <c r="AG31" s="48">
        <v>29.04</v>
      </c>
      <c r="AH31" s="46">
        <f t="shared" si="2"/>
        <v>14.5</v>
      </c>
      <c r="AI31" s="47">
        <f t="shared" si="3"/>
        <v>8.6999999999999993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8.1</v>
      </c>
      <c r="C32" s="44">
        <v>8.1</v>
      </c>
      <c r="D32" s="44">
        <v>8.1</v>
      </c>
      <c r="E32" s="44">
        <v>8.1</v>
      </c>
      <c r="F32" s="44">
        <v>8.1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9.9</v>
      </c>
      <c r="Z32" s="44">
        <v>9.9</v>
      </c>
      <c r="AA32" s="44">
        <v>9.9</v>
      </c>
      <c r="AB32" s="44">
        <v>18</v>
      </c>
      <c r="AC32" s="44">
        <v>18</v>
      </c>
      <c r="AD32" s="44">
        <v>18</v>
      </c>
      <c r="AE32" s="44">
        <v>18</v>
      </c>
      <c r="AF32" s="44">
        <v>18</v>
      </c>
      <c r="AG32" s="48">
        <v>28.1</v>
      </c>
      <c r="AH32" s="46">
        <f t="shared" si="2"/>
        <v>18</v>
      </c>
      <c r="AI32" s="47">
        <f t="shared" si="3"/>
        <v>8.1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6.6</v>
      </c>
      <c r="C33" s="44">
        <v>6.6</v>
      </c>
      <c r="D33" s="44">
        <v>6.6</v>
      </c>
      <c r="E33" s="44">
        <v>6.6</v>
      </c>
      <c r="F33" s="44">
        <v>6.6</v>
      </c>
      <c r="G33" s="44">
        <v>9.1</v>
      </c>
      <c r="H33" s="44">
        <v>9.1</v>
      </c>
      <c r="I33" s="44">
        <v>9.1</v>
      </c>
      <c r="J33" s="44">
        <v>9.1</v>
      </c>
      <c r="K33" s="44">
        <v>9.1</v>
      </c>
      <c r="L33" s="44">
        <v>9.1</v>
      </c>
      <c r="M33" s="44">
        <v>9.1</v>
      </c>
      <c r="N33" s="44">
        <v>9.1</v>
      </c>
      <c r="O33" s="44">
        <v>9.1</v>
      </c>
      <c r="P33" s="44">
        <v>9.1</v>
      </c>
      <c r="Q33" s="44">
        <v>9.1</v>
      </c>
      <c r="R33" s="44">
        <v>9.1</v>
      </c>
      <c r="S33" s="44">
        <v>9.1</v>
      </c>
      <c r="T33" s="44">
        <v>9.1</v>
      </c>
      <c r="U33" s="44">
        <v>9.1</v>
      </c>
      <c r="V33" s="44">
        <v>9.1</v>
      </c>
      <c r="W33" s="44">
        <v>9.1</v>
      </c>
      <c r="X33" s="44">
        <v>9.1</v>
      </c>
      <c r="Y33" s="44">
        <v>13.7</v>
      </c>
      <c r="Z33" s="44">
        <v>13.7</v>
      </c>
      <c r="AA33" s="44">
        <v>13.7</v>
      </c>
      <c r="AB33" s="44">
        <v>16.2</v>
      </c>
      <c r="AC33" s="44">
        <v>16.2</v>
      </c>
      <c r="AD33" s="44">
        <v>16.2</v>
      </c>
      <c r="AE33" s="44">
        <v>16.2</v>
      </c>
      <c r="AF33" s="44">
        <v>16.2</v>
      </c>
      <c r="AG33" s="48">
        <v>27</v>
      </c>
      <c r="AH33" s="46">
        <f t="shared" si="2"/>
        <v>16.2</v>
      </c>
      <c r="AI33" s="47">
        <f t="shared" si="3"/>
        <v>6.6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11.7</v>
      </c>
      <c r="C34" s="44">
        <v>11.7</v>
      </c>
      <c r="D34" s="44">
        <v>11.7</v>
      </c>
      <c r="E34" s="44">
        <v>11.7</v>
      </c>
      <c r="F34" s="44">
        <v>11.7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12.8</v>
      </c>
      <c r="T34" s="44">
        <v>12.8</v>
      </c>
      <c r="U34" s="44">
        <v>12.8</v>
      </c>
      <c r="V34" s="44">
        <v>12.8</v>
      </c>
      <c r="W34" s="44">
        <v>12.8</v>
      </c>
      <c r="X34" s="44">
        <v>12.8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11.7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6.9</v>
      </c>
      <c r="C36" s="44">
        <v>6.9</v>
      </c>
      <c r="D36" s="44">
        <v>6.9</v>
      </c>
      <c r="E36" s="44">
        <v>6.9</v>
      </c>
      <c r="F36" s="44">
        <v>6.9</v>
      </c>
      <c r="G36" s="44">
        <v>6.9</v>
      </c>
      <c r="H36" s="44">
        <v>6.9</v>
      </c>
      <c r="I36" s="44">
        <v>6.9</v>
      </c>
      <c r="J36" s="44">
        <v>6.9</v>
      </c>
      <c r="K36" s="44">
        <v>6.9</v>
      </c>
      <c r="L36" s="44">
        <v>6.9</v>
      </c>
      <c r="M36" s="44">
        <v>6.9</v>
      </c>
      <c r="N36" s="44">
        <v>6.9</v>
      </c>
      <c r="O36" s="44">
        <v>6.9</v>
      </c>
      <c r="P36" s="44">
        <v>6.9</v>
      </c>
      <c r="Q36" s="44">
        <v>6.9</v>
      </c>
      <c r="R36" s="44">
        <v>6.9</v>
      </c>
      <c r="S36" s="44">
        <v>6.9</v>
      </c>
      <c r="T36" s="44">
        <v>6.9</v>
      </c>
      <c r="U36" s="44">
        <v>6.9</v>
      </c>
      <c r="V36" s="44">
        <v>6.9</v>
      </c>
      <c r="W36" s="44">
        <v>6.9</v>
      </c>
      <c r="X36" s="44">
        <v>6.9</v>
      </c>
      <c r="Y36" s="44">
        <v>7.4</v>
      </c>
      <c r="Z36" s="44">
        <v>7.4</v>
      </c>
      <c r="AA36" s="44">
        <v>7.4</v>
      </c>
      <c r="AB36" s="44">
        <v>7.4</v>
      </c>
      <c r="AC36" s="44">
        <v>7.4</v>
      </c>
      <c r="AD36" s="44">
        <v>7.4</v>
      </c>
      <c r="AE36" s="44">
        <v>7.4</v>
      </c>
      <c r="AF36" s="44">
        <v>7.4</v>
      </c>
      <c r="AG36" s="48">
        <v>25</v>
      </c>
      <c r="AH36" s="46">
        <f t="shared" si="2"/>
        <v>7.4</v>
      </c>
      <c r="AI36" s="47">
        <f t="shared" si="3"/>
        <v>6.9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8.9</v>
      </c>
      <c r="C37" s="44">
        <v>8.9</v>
      </c>
      <c r="D37" s="44">
        <v>8.9</v>
      </c>
      <c r="E37" s="44">
        <v>8.9</v>
      </c>
      <c r="F37" s="44">
        <v>8.9</v>
      </c>
      <c r="G37" s="44">
        <v>9.4</v>
      </c>
      <c r="H37" s="44">
        <v>9.4</v>
      </c>
      <c r="I37" s="44">
        <v>9.4</v>
      </c>
      <c r="J37" s="44">
        <v>9.4</v>
      </c>
      <c r="K37" s="44">
        <v>9.4</v>
      </c>
      <c r="L37" s="44">
        <v>9.4</v>
      </c>
      <c r="M37" s="44">
        <v>9.4</v>
      </c>
      <c r="N37" s="44">
        <v>9.4</v>
      </c>
      <c r="O37" s="44">
        <v>9.4</v>
      </c>
      <c r="P37" s="44">
        <v>9.4</v>
      </c>
      <c r="Q37" s="44">
        <v>9.4</v>
      </c>
      <c r="R37" s="44">
        <v>9.4</v>
      </c>
      <c r="S37" s="44">
        <v>9.4</v>
      </c>
      <c r="T37" s="44">
        <v>9.4</v>
      </c>
      <c r="U37" s="44">
        <v>9.4</v>
      </c>
      <c r="V37" s="44">
        <v>9.4</v>
      </c>
      <c r="W37" s="44">
        <v>9.4</v>
      </c>
      <c r="X37" s="44">
        <v>9.4</v>
      </c>
      <c r="Y37" s="44">
        <v>15.9</v>
      </c>
      <c r="Z37" s="44">
        <v>15.9</v>
      </c>
      <c r="AA37" s="44">
        <v>15.9</v>
      </c>
      <c r="AB37" s="44">
        <v>18.5</v>
      </c>
      <c r="AC37" s="44">
        <v>18.5</v>
      </c>
      <c r="AD37" s="44">
        <v>18.5</v>
      </c>
      <c r="AE37" s="44">
        <v>18.5</v>
      </c>
      <c r="AF37" s="44">
        <v>18.5</v>
      </c>
      <c r="AG37" s="48">
        <v>25</v>
      </c>
      <c r="AH37" s="46">
        <f t="shared" si="2"/>
        <v>18.5</v>
      </c>
      <c r="AI37" s="47">
        <f t="shared" si="3"/>
        <v>8.9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16.55</v>
      </c>
      <c r="C38" s="44">
        <v>16.55</v>
      </c>
      <c r="D38" s="44">
        <v>16.55</v>
      </c>
      <c r="E38" s="44">
        <v>16.55</v>
      </c>
      <c r="F38" s="44">
        <v>16.55</v>
      </c>
      <c r="G38" s="44">
        <v>16.55</v>
      </c>
      <c r="H38" s="44">
        <v>16.55</v>
      </c>
      <c r="I38" s="44">
        <v>16.55</v>
      </c>
      <c r="J38" s="44">
        <v>16.55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16.55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9.6</v>
      </c>
      <c r="C39" s="44">
        <v>9.6</v>
      </c>
      <c r="D39" s="44">
        <v>9.6</v>
      </c>
      <c r="E39" s="44">
        <v>9.6</v>
      </c>
      <c r="F39" s="44">
        <v>9.6</v>
      </c>
      <c r="G39" s="44">
        <v>8.9</v>
      </c>
      <c r="H39" s="44">
        <v>8.9</v>
      </c>
      <c r="I39" s="44">
        <v>8.9</v>
      </c>
      <c r="J39" s="44">
        <v>8.9</v>
      </c>
      <c r="K39" s="44">
        <v>8.9</v>
      </c>
      <c r="L39" s="44">
        <v>8.9</v>
      </c>
      <c r="M39" s="44">
        <v>8.9</v>
      </c>
      <c r="N39" s="44">
        <v>8.9</v>
      </c>
      <c r="O39" s="44">
        <v>8.9</v>
      </c>
      <c r="P39" s="44">
        <v>8.9</v>
      </c>
      <c r="Q39" s="44">
        <v>8.9</v>
      </c>
      <c r="R39" s="44">
        <v>8.9</v>
      </c>
      <c r="S39" s="44">
        <v>8.9</v>
      </c>
      <c r="T39" s="44">
        <v>8.9</v>
      </c>
      <c r="U39" s="44">
        <v>8.9</v>
      </c>
      <c r="V39" s="44">
        <v>8.9</v>
      </c>
      <c r="W39" s="44">
        <v>8.9</v>
      </c>
      <c r="X39" s="44">
        <v>8.9</v>
      </c>
      <c r="Y39" s="44">
        <v>3.8</v>
      </c>
      <c r="Z39" s="44">
        <v>3.8</v>
      </c>
      <c r="AA39" s="44">
        <v>3.8</v>
      </c>
      <c r="AB39" s="44">
        <v>3.8</v>
      </c>
      <c r="AC39" s="44">
        <v>3.8</v>
      </c>
      <c r="AD39" s="44">
        <v>3.8</v>
      </c>
      <c r="AE39" s="44">
        <v>3.8</v>
      </c>
      <c r="AF39" s="44">
        <v>3.8</v>
      </c>
      <c r="AG39" s="48">
        <v>23.5</v>
      </c>
      <c r="AH39" s="46">
        <f t="shared" si="2"/>
        <v>9.6</v>
      </c>
      <c r="AI39" s="47">
        <f t="shared" si="3"/>
        <v>3.8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3.8</v>
      </c>
      <c r="H40" s="44">
        <v>3.8</v>
      </c>
      <c r="I40" s="44">
        <v>3.8</v>
      </c>
      <c r="J40" s="44">
        <v>3.8</v>
      </c>
      <c r="K40" s="44">
        <v>3.8</v>
      </c>
      <c r="L40" s="44">
        <v>3.8</v>
      </c>
      <c r="M40" s="44">
        <v>3.8</v>
      </c>
      <c r="N40" s="44">
        <v>3.8</v>
      </c>
      <c r="O40" s="44">
        <v>3.8</v>
      </c>
      <c r="P40" s="44">
        <v>3.8</v>
      </c>
      <c r="Q40" s="44">
        <v>3.8</v>
      </c>
      <c r="R40" s="44">
        <v>3.8</v>
      </c>
      <c r="S40" s="44">
        <v>3.8</v>
      </c>
      <c r="T40" s="44">
        <v>3.8</v>
      </c>
      <c r="U40" s="44">
        <v>3.8</v>
      </c>
      <c r="V40" s="44">
        <v>3.8</v>
      </c>
      <c r="W40" s="44">
        <v>3.8</v>
      </c>
      <c r="X40" s="44">
        <v>3.8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3.8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8</v>
      </c>
      <c r="C41" s="44">
        <v>8</v>
      </c>
      <c r="D41" s="44">
        <v>8</v>
      </c>
      <c r="E41" s="44">
        <v>8</v>
      </c>
      <c r="F41" s="44">
        <v>8</v>
      </c>
      <c r="G41" s="44">
        <v>8</v>
      </c>
      <c r="H41" s="44">
        <v>8</v>
      </c>
      <c r="I41" s="44">
        <v>8</v>
      </c>
      <c r="J41" s="44">
        <v>8</v>
      </c>
      <c r="K41" s="44">
        <v>8</v>
      </c>
      <c r="L41" s="44">
        <v>8</v>
      </c>
      <c r="M41" s="44">
        <v>8</v>
      </c>
      <c r="N41" s="44">
        <v>8</v>
      </c>
      <c r="O41" s="44">
        <v>8</v>
      </c>
      <c r="P41" s="44">
        <v>8</v>
      </c>
      <c r="Q41" s="44">
        <v>8</v>
      </c>
      <c r="R41" s="44">
        <v>8</v>
      </c>
      <c r="S41" s="44">
        <v>8</v>
      </c>
      <c r="T41" s="44">
        <v>8</v>
      </c>
      <c r="U41" s="44">
        <v>8</v>
      </c>
      <c r="V41" s="44">
        <v>8</v>
      </c>
      <c r="W41" s="44">
        <v>8</v>
      </c>
      <c r="X41" s="44">
        <v>8</v>
      </c>
      <c r="Y41" s="44">
        <v>4.0999999999999996</v>
      </c>
      <c r="Z41" s="44">
        <v>4.0999999999999996</v>
      </c>
      <c r="AA41" s="44">
        <v>4.0999999999999996</v>
      </c>
      <c r="AB41" s="44">
        <v>4.0999999999999996</v>
      </c>
      <c r="AC41" s="44">
        <v>4.0999999999999996</v>
      </c>
      <c r="AD41" s="44">
        <v>4.0999999999999996</v>
      </c>
      <c r="AE41" s="44">
        <v>4.0999999999999996</v>
      </c>
      <c r="AF41" s="44">
        <v>4.0999999999999996</v>
      </c>
      <c r="AG41" s="48">
        <v>22.1</v>
      </c>
      <c r="AH41" s="46">
        <f t="shared" si="2"/>
        <v>8</v>
      </c>
      <c r="AI41" s="47">
        <f t="shared" si="3"/>
        <v>4.0999999999999996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6.9</v>
      </c>
      <c r="C42" s="44">
        <v>6.9</v>
      </c>
      <c r="D42" s="44">
        <v>6.9</v>
      </c>
      <c r="E42" s="44">
        <v>6.9</v>
      </c>
      <c r="F42" s="44">
        <v>6.9</v>
      </c>
      <c r="G42" s="44">
        <v>12</v>
      </c>
      <c r="H42" s="44">
        <v>12</v>
      </c>
      <c r="I42" s="44">
        <v>12</v>
      </c>
      <c r="J42" s="44">
        <v>12</v>
      </c>
      <c r="K42" s="44">
        <v>12</v>
      </c>
      <c r="L42" s="44">
        <v>12</v>
      </c>
      <c r="M42" s="44">
        <v>12</v>
      </c>
      <c r="N42" s="44">
        <v>12</v>
      </c>
      <c r="O42" s="44">
        <v>12</v>
      </c>
      <c r="P42" s="44">
        <v>12</v>
      </c>
      <c r="Q42" s="44">
        <v>12</v>
      </c>
      <c r="R42" s="44">
        <v>12</v>
      </c>
      <c r="S42" s="44">
        <v>12</v>
      </c>
      <c r="T42" s="44">
        <v>12</v>
      </c>
      <c r="U42" s="44">
        <v>12</v>
      </c>
      <c r="V42" s="44">
        <v>12</v>
      </c>
      <c r="W42" s="44">
        <v>12</v>
      </c>
      <c r="X42" s="44">
        <v>12</v>
      </c>
      <c r="Y42" s="44">
        <v>6</v>
      </c>
      <c r="Z42" s="44">
        <v>6</v>
      </c>
      <c r="AA42" s="44">
        <v>6</v>
      </c>
      <c r="AB42" s="44">
        <v>6</v>
      </c>
      <c r="AC42" s="44">
        <v>6</v>
      </c>
      <c r="AD42" s="44">
        <v>6</v>
      </c>
      <c r="AE42" s="44">
        <v>6</v>
      </c>
      <c r="AF42" s="44">
        <v>6</v>
      </c>
      <c r="AG42" s="48">
        <v>22</v>
      </c>
      <c r="AH42" s="46">
        <f t="shared" si="2"/>
        <v>12</v>
      </c>
      <c r="AI42" s="47">
        <f t="shared" si="3"/>
        <v>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10</v>
      </c>
      <c r="C43" s="44">
        <v>10</v>
      </c>
      <c r="D43" s="44">
        <v>10</v>
      </c>
      <c r="E43" s="44">
        <v>10</v>
      </c>
      <c r="F43" s="44">
        <v>10</v>
      </c>
      <c r="G43" s="44">
        <v>10</v>
      </c>
      <c r="H43" s="44">
        <v>10</v>
      </c>
      <c r="I43" s="44">
        <v>10</v>
      </c>
      <c r="J43" s="44">
        <v>10</v>
      </c>
      <c r="K43" s="44">
        <v>10</v>
      </c>
      <c r="L43" s="44">
        <v>10</v>
      </c>
      <c r="M43" s="44">
        <v>10</v>
      </c>
      <c r="N43" s="44">
        <v>10</v>
      </c>
      <c r="O43" s="44">
        <v>10</v>
      </c>
      <c r="P43" s="44">
        <v>10</v>
      </c>
      <c r="Q43" s="44">
        <v>10</v>
      </c>
      <c r="R43" s="44">
        <v>10</v>
      </c>
      <c r="S43" s="44">
        <v>10</v>
      </c>
      <c r="T43" s="44">
        <v>10</v>
      </c>
      <c r="U43" s="44">
        <v>10</v>
      </c>
      <c r="V43" s="44">
        <v>10</v>
      </c>
      <c r="W43" s="44">
        <v>10</v>
      </c>
      <c r="X43" s="44">
        <v>10</v>
      </c>
      <c r="Y43" s="44">
        <v>6</v>
      </c>
      <c r="Z43" s="44">
        <v>6</v>
      </c>
      <c r="AA43" s="44">
        <v>6</v>
      </c>
      <c r="AB43" s="44">
        <v>6</v>
      </c>
      <c r="AC43" s="44">
        <v>6</v>
      </c>
      <c r="AD43" s="44">
        <v>6</v>
      </c>
      <c r="AE43" s="44">
        <v>6</v>
      </c>
      <c r="AF43" s="44">
        <v>6</v>
      </c>
      <c r="AG43" s="48">
        <v>22</v>
      </c>
      <c r="AH43" s="46">
        <f t="shared" si="2"/>
        <v>10</v>
      </c>
      <c r="AI43" s="47">
        <f t="shared" si="3"/>
        <v>6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9</v>
      </c>
      <c r="C44" s="44">
        <v>9</v>
      </c>
      <c r="D44" s="44">
        <v>9</v>
      </c>
      <c r="E44" s="44">
        <v>9</v>
      </c>
      <c r="F44" s="44">
        <v>9</v>
      </c>
      <c r="G44" s="44">
        <v>9.8000000000000007</v>
      </c>
      <c r="H44" s="44">
        <v>9.8000000000000007</v>
      </c>
      <c r="I44" s="44">
        <v>9.8000000000000007</v>
      </c>
      <c r="J44" s="44">
        <v>9.8000000000000007</v>
      </c>
      <c r="K44" s="44">
        <v>9.8000000000000007</v>
      </c>
      <c r="L44" s="44">
        <v>9.8000000000000007</v>
      </c>
      <c r="M44" s="44">
        <v>9.8000000000000007</v>
      </c>
      <c r="N44" s="44">
        <v>9.8000000000000007</v>
      </c>
      <c r="O44" s="44">
        <v>9.8000000000000007</v>
      </c>
      <c r="P44" s="44">
        <v>9.8000000000000007</v>
      </c>
      <c r="Q44" s="44">
        <v>9.8000000000000007</v>
      </c>
      <c r="R44" s="44">
        <v>9.8000000000000007</v>
      </c>
      <c r="S44" s="44">
        <v>9.8000000000000007</v>
      </c>
      <c r="T44" s="44">
        <v>9.8000000000000007</v>
      </c>
      <c r="U44" s="44">
        <v>9.8000000000000007</v>
      </c>
      <c r="V44" s="44">
        <v>9.8000000000000007</v>
      </c>
      <c r="W44" s="44">
        <v>9.8000000000000007</v>
      </c>
      <c r="X44" s="44">
        <v>9.8000000000000007</v>
      </c>
      <c r="Y44" s="44">
        <v>10</v>
      </c>
      <c r="Z44" s="44">
        <v>10</v>
      </c>
      <c r="AA44" s="44">
        <v>10</v>
      </c>
      <c r="AB44" s="44">
        <v>10</v>
      </c>
      <c r="AC44" s="44">
        <v>10</v>
      </c>
      <c r="AD44" s="44">
        <v>10</v>
      </c>
      <c r="AE44" s="44">
        <v>10</v>
      </c>
      <c r="AF44" s="44">
        <v>10</v>
      </c>
      <c r="AG44" s="48">
        <v>21.93</v>
      </c>
      <c r="AH44" s="46">
        <f t="shared" si="2"/>
        <v>10</v>
      </c>
      <c r="AI44" s="47">
        <f t="shared" si="3"/>
        <v>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8.6999999999999993</v>
      </c>
      <c r="C45" s="44">
        <v>8.6999999999999993</v>
      </c>
      <c r="D45" s="44">
        <v>8.6999999999999993</v>
      </c>
      <c r="E45" s="44">
        <v>8.6999999999999993</v>
      </c>
      <c r="F45" s="44">
        <v>8.6999999999999993</v>
      </c>
      <c r="G45" s="44">
        <v>10</v>
      </c>
      <c r="H45" s="44">
        <v>0</v>
      </c>
      <c r="I45" s="44">
        <v>0</v>
      </c>
      <c r="J45" s="44">
        <v>11.5</v>
      </c>
      <c r="K45" s="44">
        <v>11.5</v>
      </c>
      <c r="L45" s="44">
        <v>11.5</v>
      </c>
      <c r="M45" s="44">
        <v>11.5</v>
      </c>
      <c r="N45" s="44">
        <v>11.5</v>
      </c>
      <c r="O45" s="44">
        <v>11.5</v>
      </c>
      <c r="P45" s="44">
        <v>11.5</v>
      </c>
      <c r="Q45" s="44">
        <v>11.5</v>
      </c>
      <c r="R45" s="44">
        <v>11.5</v>
      </c>
      <c r="S45" s="44">
        <v>11.5</v>
      </c>
      <c r="T45" s="44">
        <v>11.5</v>
      </c>
      <c r="U45" s="44">
        <v>11.5</v>
      </c>
      <c r="V45" s="44">
        <v>11.5</v>
      </c>
      <c r="W45" s="44">
        <v>11.5</v>
      </c>
      <c r="X45" s="44">
        <v>11.5</v>
      </c>
      <c r="Y45" s="44">
        <v>13.2</v>
      </c>
      <c r="Z45" s="44">
        <v>13.2</v>
      </c>
      <c r="AA45" s="44">
        <v>13.2</v>
      </c>
      <c r="AB45" s="44">
        <v>13.2</v>
      </c>
      <c r="AC45" s="44">
        <v>13.2</v>
      </c>
      <c r="AD45" s="44">
        <v>13.2</v>
      </c>
      <c r="AE45" s="44">
        <v>13.2</v>
      </c>
      <c r="AF45" s="44">
        <v>13.2</v>
      </c>
      <c r="AG45" s="48">
        <v>21.3</v>
      </c>
      <c r="AH45" s="46">
        <f t="shared" si="2"/>
        <v>13.2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9</v>
      </c>
      <c r="C46" s="44">
        <v>9</v>
      </c>
      <c r="D46" s="44">
        <v>9</v>
      </c>
      <c r="E46" s="44">
        <v>9</v>
      </c>
      <c r="F46" s="44">
        <v>9</v>
      </c>
      <c r="G46" s="44">
        <v>9</v>
      </c>
      <c r="H46" s="44">
        <v>9</v>
      </c>
      <c r="I46" s="44">
        <v>9</v>
      </c>
      <c r="J46" s="44">
        <v>9</v>
      </c>
      <c r="K46" s="44">
        <v>9</v>
      </c>
      <c r="L46" s="44">
        <v>9</v>
      </c>
      <c r="M46" s="44">
        <v>9</v>
      </c>
      <c r="N46" s="44">
        <v>9</v>
      </c>
      <c r="O46" s="44">
        <v>9</v>
      </c>
      <c r="P46" s="44">
        <v>9</v>
      </c>
      <c r="Q46" s="44">
        <v>9</v>
      </c>
      <c r="R46" s="44">
        <v>9</v>
      </c>
      <c r="S46" s="44">
        <v>9</v>
      </c>
      <c r="T46" s="44">
        <v>9</v>
      </c>
      <c r="U46" s="44">
        <v>9</v>
      </c>
      <c r="V46" s="44">
        <v>9</v>
      </c>
      <c r="W46" s="44">
        <v>9</v>
      </c>
      <c r="X46" s="44">
        <v>9</v>
      </c>
      <c r="Y46" s="44">
        <v>8.4</v>
      </c>
      <c r="Z46" s="44">
        <v>8.4</v>
      </c>
      <c r="AA46" s="44">
        <v>8.4</v>
      </c>
      <c r="AB46" s="44">
        <v>8.4</v>
      </c>
      <c r="AC46" s="44">
        <v>8.4</v>
      </c>
      <c r="AD46" s="44">
        <v>8.4</v>
      </c>
      <c r="AE46" s="44">
        <v>8.4</v>
      </c>
      <c r="AF46" s="44">
        <v>8.4</v>
      </c>
      <c r="AG46" s="48">
        <v>20</v>
      </c>
      <c r="AH46" s="46">
        <f t="shared" si="2"/>
        <v>9</v>
      </c>
      <c r="AI46" s="47">
        <f t="shared" si="3"/>
        <v>8.4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5.3</v>
      </c>
      <c r="C47" s="44">
        <v>5.3</v>
      </c>
      <c r="D47" s="44">
        <v>5.3</v>
      </c>
      <c r="E47" s="44">
        <v>5.3</v>
      </c>
      <c r="F47" s="44">
        <v>5.3</v>
      </c>
      <c r="G47" s="44">
        <v>5.3</v>
      </c>
      <c r="H47" s="44">
        <v>5.3</v>
      </c>
      <c r="I47" s="44">
        <v>5.3</v>
      </c>
      <c r="J47" s="44">
        <v>5.3</v>
      </c>
      <c r="K47" s="44">
        <v>5.3</v>
      </c>
      <c r="L47" s="44">
        <v>5.3</v>
      </c>
      <c r="M47" s="44">
        <v>5.3</v>
      </c>
      <c r="N47" s="44">
        <v>5.3</v>
      </c>
      <c r="O47" s="44">
        <v>5.3</v>
      </c>
      <c r="P47" s="44">
        <v>5.3</v>
      </c>
      <c r="Q47" s="44">
        <v>5.3</v>
      </c>
      <c r="R47" s="44">
        <v>5.3</v>
      </c>
      <c r="S47" s="44">
        <v>5.3</v>
      </c>
      <c r="T47" s="44">
        <v>5.3</v>
      </c>
      <c r="U47" s="44">
        <v>5.3</v>
      </c>
      <c r="V47" s="44">
        <v>5.3</v>
      </c>
      <c r="W47" s="44">
        <v>5.3</v>
      </c>
      <c r="X47" s="44">
        <v>5.3</v>
      </c>
      <c r="Y47" s="44">
        <v>6.7</v>
      </c>
      <c r="Z47" s="44">
        <v>6.7</v>
      </c>
      <c r="AA47" s="44">
        <v>6.7</v>
      </c>
      <c r="AB47" s="44">
        <v>6.7</v>
      </c>
      <c r="AC47" s="44">
        <v>6.7</v>
      </c>
      <c r="AD47" s="44">
        <v>6.7</v>
      </c>
      <c r="AE47" s="44">
        <v>6.7</v>
      </c>
      <c r="AF47" s="44">
        <v>6.7</v>
      </c>
      <c r="AG47" s="48">
        <v>19.8</v>
      </c>
      <c r="AH47" s="46">
        <f t="shared" si="2"/>
        <v>6.7</v>
      </c>
      <c r="AI47" s="47">
        <f t="shared" si="3"/>
        <v>5.3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5.7</v>
      </c>
      <c r="C49" s="44">
        <v>5.7</v>
      </c>
      <c r="D49" s="44">
        <v>5.7</v>
      </c>
      <c r="E49" s="44">
        <v>5.7</v>
      </c>
      <c r="F49" s="44">
        <v>5.7</v>
      </c>
      <c r="G49" s="44">
        <v>5.9</v>
      </c>
      <c r="H49" s="44">
        <v>5.9</v>
      </c>
      <c r="I49" s="44">
        <v>5.9</v>
      </c>
      <c r="J49" s="44">
        <v>5.9</v>
      </c>
      <c r="K49" s="44">
        <v>5.9</v>
      </c>
      <c r="L49" s="44">
        <v>5.9</v>
      </c>
      <c r="M49" s="44">
        <v>5.9</v>
      </c>
      <c r="N49" s="44">
        <v>5.9</v>
      </c>
      <c r="O49" s="44">
        <v>5.9</v>
      </c>
      <c r="P49" s="44">
        <v>5.9</v>
      </c>
      <c r="Q49" s="44">
        <v>5.9</v>
      </c>
      <c r="R49" s="44">
        <v>5.9</v>
      </c>
      <c r="S49" s="44">
        <v>5.9</v>
      </c>
      <c r="T49" s="44">
        <v>5.9</v>
      </c>
      <c r="U49" s="44">
        <v>5.9</v>
      </c>
      <c r="V49" s="44">
        <v>5.9</v>
      </c>
      <c r="W49" s="44">
        <v>5.9</v>
      </c>
      <c r="X49" s="44">
        <v>5.9</v>
      </c>
      <c r="Y49" s="44">
        <v>5.7</v>
      </c>
      <c r="Z49" s="44">
        <v>5.7</v>
      </c>
      <c r="AA49" s="44">
        <v>5.7</v>
      </c>
      <c r="AB49" s="44">
        <v>5.7</v>
      </c>
      <c r="AC49" s="44">
        <v>5.7</v>
      </c>
      <c r="AD49" s="44">
        <v>5.7</v>
      </c>
      <c r="AE49" s="44">
        <v>5.7</v>
      </c>
      <c r="AF49" s="44">
        <v>5.7</v>
      </c>
      <c r="AG49" s="48">
        <v>15.33</v>
      </c>
      <c r="AH49" s="46">
        <f t="shared" si="2"/>
        <v>5.9</v>
      </c>
      <c r="AI49" s="47">
        <f t="shared" si="3"/>
        <v>5.7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4.8</v>
      </c>
      <c r="C50" s="44">
        <v>4.8</v>
      </c>
      <c r="D50" s="44">
        <v>4.8</v>
      </c>
      <c r="E50" s="44">
        <v>4.8</v>
      </c>
      <c r="F50" s="44">
        <v>4.8</v>
      </c>
      <c r="G50" s="44">
        <v>4.5</v>
      </c>
      <c r="H50" s="44">
        <v>4.5</v>
      </c>
      <c r="I50" s="44">
        <v>4.5</v>
      </c>
      <c r="J50" s="44">
        <v>4.5</v>
      </c>
      <c r="K50" s="44">
        <v>4.5</v>
      </c>
      <c r="L50" s="44">
        <v>4.5</v>
      </c>
      <c r="M50" s="44">
        <v>4.5</v>
      </c>
      <c r="N50" s="44">
        <v>4.5</v>
      </c>
      <c r="O50" s="44">
        <v>4.5</v>
      </c>
      <c r="P50" s="44">
        <v>4.5</v>
      </c>
      <c r="Q50" s="44">
        <v>4.5</v>
      </c>
      <c r="R50" s="44">
        <v>4.5</v>
      </c>
      <c r="S50" s="44">
        <v>4.5</v>
      </c>
      <c r="T50" s="44">
        <v>4.5</v>
      </c>
      <c r="U50" s="44">
        <v>4.5</v>
      </c>
      <c r="V50" s="44">
        <v>4.5</v>
      </c>
      <c r="W50" s="44">
        <v>4.5</v>
      </c>
      <c r="X50" s="44">
        <v>4.5</v>
      </c>
      <c r="Y50" s="44">
        <v>4.8</v>
      </c>
      <c r="Z50" s="44">
        <v>4.8</v>
      </c>
      <c r="AA50" s="44">
        <v>4.8</v>
      </c>
      <c r="AB50" s="44">
        <v>4.8</v>
      </c>
      <c r="AC50" s="44">
        <v>4.8</v>
      </c>
      <c r="AD50" s="44">
        <v>4.8</v>
      </c>
      <c r="AE50" s="44">
        <v>4.8</v>
      </c>
      <c r="AF50" s="44">
        <v>4.8</v>
      </c>
      <c r="AG50" s="48">
        <v>14.9</v>
      </c>
      <c r="AH50" s="46">
        <f t="shared" si="2"/>
        <v>4.8</v>
      </c>
      <c r="AI50" s="47">
        <f t="shared" si="3"/>
        <v>4.5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</v>
      </c>
      <c r="C51" s="44">
        <v>6</v>
      </c>
      <c r="D51" s="44">
        <v>6</v>
      </c>
      <c r="E51" s="44">
        <v>6</v>
      </c>
      <c r="F51" s="44">
        <v>6</v>
      </c>
      <c r="G51" s="44">
        <v>5.5</v>
      </c>
      <c r="H51" s="44">
        <v>5.5</v>
      </c>
      <c r="I51" s="44">
        <v>5.5</v>
      </c>
      <c r="J51" s="44">
        <v>5.5</v>
      </c>
      <c r="K51" s="44">
        <v>5.5</v>
      </c>
      <c r="L51" s="44">
        <v>5.5</v>
      </c>
      <c r="M51" s="44">
        <v>5.5</v>
      </c>
      <c r="N51" s="44">
        <v>5.5</v>
      </c>
      <c r="O51" s="44">
        <v>5.5</v>
      </c>
      <c r="P51" s="44">
        <v>5.5</v>
      </c>
      <c r="Q51" s="44">
        <v>5.5</v>
      </c>
      <c r="R51" s="44">
        <v>5.5</v>
      </c>
      <c r="S51" s="44">
        <v>5.5</v>
      </c>
      <c r="T51" s="44">
        <v>5.5</v>
      </c>
      <c r="U51" s="44">
        <v>5.5</v>
      </c>
      <c r="V51" s="44">
        <v>5.5</v>
      </c>
      <c r="W51" s="44">
        <v>5.5</v>
      </c>
      <c r="X51" s="44">
        <v>5.5</v>
      </c>
      <c r="Y51" s="44">
        <v>6</v>
      </c>
      <c r="Z51" s="44">
        <v>6</v>
      </c>
      <c r="AA51" s="44">
        <v>6</v>
      </c>
      <c r="AB51" s="44">
        <v>6</v>
      </c>
      <c r="AC51" s="44">
        <v>6</v>
      </c>
      <c r="AD51" s="44">
        <v>6</v>
      </c>
      <c r="AE51" s="44">
        <v>6</v>
      </c>
      <c r="AF51" s="44">
        <v>6</v>
      </c>
      <c r="AG51" s="48">
        <v>14.9</v>
      </c>
      <c r="AH51" s="46">
        <f t="shared" si="2"/>
        <v>6</v>
      </c>
      <c r="AI51" s="47">
        <f t="shared" si="3"/>
        <v>5.5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5.2</v>
      </c>
      <c r="C52" s="44">
        <v>5.2</v>
      </c>
      <c r="D52" s="44">
        <v>5.2</v>
      </c>
      <c r="E52" s="44">
        <v>5.2</v>
      </c>
      <c r="F52" s="44">
        <v>5.2</v>
      </c>
      <c r="G52" s="44">
        <v>5.2</v>
      </c>
      <c r="H52" s="44">
        <v>5.2</v>
      </c>
      <c r="I52" s="44">
        <v>5.2</v>
      </c>
      <c r="J52" s="44">
        <v>5.2</v>
      </c>
      <c r="K52" s="44">
        <v>5.2</v>
      </c>
      <c r="L52" s="44">
        <v>5.2</v>
      </c>
      <c r="M52" s="44">
        <v>5.2</v>
      </c>
      <c r="N52" s="44">
        <v>5.2</v>
      </c>
      <c r="O52" s="44">
        <v>5.2</v>
      </c>
      <c r="P52" s="44">
        <v>5.2</v>
      </c>
      <c r="Q52" s="44">
        <v>5.2</v>
      </c>
      <c r="R52" s="44">
        <v>5.2</v>
      </c>
      <c r="S52" s="44">
        <v>5.2</v>
      </c>
      <c r="T52" s="44">
        <v>5.2</v>
      </c>
      <c r="U52" s="44">
        <v>5.2</v>
      </c>
      <c r="V52" s="44">
        <v>5.2</v>
      </c>
      <c r="W52" s="44">
        <v>5.2</v>
      </c>
      <c r="X52" s="44">
        <v>5.2</v>
      </c>
      <c r="Y52" s="44">
        <v>11</v>
      </c>
      <c r="Z52" s="44">
        <v>11</v>
      </c>
      <c r="AA52" s="44">
        <v>11</v>
      </c>
      <c r="AB52" s="44">
        <v>11</v>
      </c>
      <c r="AC52" s="44">
        <v>11</v>
      </c>
      <c r="AD52" s="44">
        <v>11</v>
      </c>
      <c r="AE52" s="44">
        <v>11</v>
      </c>
      <c r="AF52" s="44">
        <v>11</v>
      </c>
      <c r="AG52" s="48">
        <v>14.3</v>
      </c>
      <c r="AH52" s="46">
        <f t="shared" si="2"/>
        <v>11</v>
      </c>
      <c r="AI52" s="47">
        <f t="shared" si="3"/>
        <v>5.2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3.5</v>
      </c>
      <c r="H53" s="44">
        <v>3.5</v>
      </c>
      <c r="I53" s="44">
        <v>3.5</v>
      </c>
      <c r="J53" s="44">
        <v>3.5</v>
      </c>
      <c r="K53" s="44">
        <v>3.5</v>
      </c>
      <c r="L53" s="44">
        <v>3.5</v>
      </c>
      <c r="M53" s="44">
        <v>3.5</v>
      </c>
      <c r="N53" s="44">
        <v>3.5</v>
      </c>
      <c r="O53" s="44">
        <v>3.5</v>
      </c>
      <c r="P53" s="44">
        <v>3.5</v>
      </c>
      <c r="Q53" s="44">
        <v>3.5</v>
      </c>
      <c r="R53" s="44">
        <v>3.5</v>
      </c>
      <c r="S53" s="44">
        <v>3.5</v>
      </c>
      <c r="T53" s="44">
        <v>3.5</v>
      </c>
      <c r="U53" s="44">
        <v>3.5</v>
      </c>
      <c r="V53" s="44">
        <v>3.5</v>
      </c>
      <c r="W53" s="44">
        <v>3.5</v>
      </c>
      <c r="X53" s="44">
        <v>3.5</v>
      </c>
      <c r="Y53" s="44">
        <v>3.1</v>
      </c>
      <c r="Z53" s="44">
        <v>3.1</v>
      </c>
      <c r="AA53" s="44">
        <v>3.1</v>
      </c>
      <c r="AB53" s="44">
        <v>3.1</v>
      </c>
      <c r="AC53" s="44">
        <v>3.1</v>
      </c>
      <c r="AD53" s="44">
        <v>3.1</v>
      </c>
      <c r="AE53" s="44">
        <v>3.1</v>
      </c>
      <c r="AF53" s="44">
        <v>3.1</v>
      </c>
      <c r="AG53" s="48">
        <v>14</v>
      </c>
      <c r="AH53" s="46">
        <f t="shared" si="2"/>
        <v>4.0999999999999996</v>
      </c>
      <c r="AI53" s="47">
        <f t="shared" si="3"/>
        <v>3.1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3.2</v>
      </c>
      <c r="C54" s="44">
        <v>3.2</v>
      </c>
      <c r="D54" s="44">
        <v>3.2</v>
      </c>
      <c r="E54" s="44">
        <v>3.2</v>
      </c>
      <c r="F54" s="44">
        <v>3.2</v>
      </c>
      <c r="G54" s="44">
        <v>3.2</v>
      </c>
      <c r="H54" s="44">
        <v>3.2</v>
      </c>
      <c r="I54" s="44">
        <v>3.2</v>
      </c>
      <c r="J54" s="44">
        <v>3.2</v>
      </c>
      <c r="K54" s="44">
        <v>3.2</v>
      </c>
      <c r="L54" s="44">
        <v>3.2</v>
      </c>
      <c r="M54" s="44">
        <v>3.2</v>
      </c>
      <c r="N54" s="44">
        <v>3.2</v>
      </c>
      <c r="O54" s="44">
        <v>3.2</v>
      </c>
      <c r="P54" s="44">
        <v>3.2</v>
      </c>
      <c r="Q54" s="44">
        <v>3.2</v>
      </c>
      <c r="R54" s="44">
        <v>3.2</v>
      </c>
      <c r="S54" s="44">
        <v>3.2</v>
      </c>
      <c r="T54" s="44">
        <v>3.2</v>
      </c>
      <c r="U54" s="44">
        <v>3.2</v>
      </c>
      <c r="V54" s="44">
        <v>3.2</v>
      </c>
      <c r="W54" s="44">
        <v>3.2</v>
      </c>
      <c r="X54" s="44">
        <v>3.2</v>
      </c>
      <c r="Y54" s="44">
        <v>3.2</v>
      </c>
      <c r="Z54" s="44">
        <v>3.2</v>
      </c>
      <c r="AA54" s="44">
        <v>3.2</v>
      </c>
      <c r="AB54" s="44">
        <v>3.2</v>
      </c>
      <c r="AC54" s="44">
        <v>3.2</v>
      </c>
      <c r="AD54" s="44">
        <v>3.2</v>
      </c>
      <c r="AE54" s="44">
        <v>3.2</v>
      </c>
      <c r="AF54" s="44">
        <v>3.2</v>
      </c>
      <c r="AG54" s="48">
        <v>13.6</v>
      </c>
      <c r="AH54" s="46">
        <f t="shared" si="2"/>
        <v>3.2</v>
      </c>
      <c r="AI54" s="47">
        <f t="shared" si="3"/>
        <v>3.2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3.8</v>
      </c>
      <c r="C55" s="44">
        <v>3.8</v>
      </c>
      <c r="D55" s="44">
        <v>3.8</v>
      </c>
      <c r="E55" s="44">
        <v>3.8</v>
      </c>
      <c r="F55" s="44">
        <v>3.8</v>
      </c>
      <c r="G55" s="44">
        <v>5.4</v>
      </c>
      <c r="H55" s="44">
        <v>5.4</v>
      </c>
      <c r="I55" s="44">
        <v>5.4</v>
      </c>
      <c r="J55" s="44">
        <v>5.4</v>
      </c>
      <c r="K55" s="44">
        <v>5.4</v>
      </c>
      <c r="L55" s="44">
        <v>5.4</v>
      </c>
      <c r="M55" s="44">
        <v>5.4</v>
      </c>
      <c r="N55" s="44">
        <v>5.4</v>
      </c>
      <c r="O55" s="44">
        <v>5.4</v>
      </c>
      <c r="P55" s="44">
        <v>5.4</v>
      </c>
      <c r="Q55" s="44">
        <v>5.4</v>
      </c>
      <c r="R55" s="44">
        <v>5.4</v>
      </c>
      <c r="S55" s="44">
        <v>5.4</v>
      </c>
      <c r="T55" s="44">
        <v>5.4</v>
      </c>
      <c r="U55" s="44">
        <v>5.4</v>
      </c>
      <c r="V55" s="44">
        <v>5.4</v>
      </c>
      <c r="W55" s="44">
        <v>5.4</v>
      </c>
      <c r="X55" s="44">
        <v>5.4</v>
      </c>
      <c r="Y55" s="44">
        <v>6.2</v>
      </c>
      <c r="Z55" s="44">
        <v>6.2</v>
      </c>
      <c r="AA55" s="44">
        <v>6.2</v>
      </c>
      <c r="AB55" s="44">
        <v>6.2</v>
      </c>
      <c r="AC55" s="44">
        <v>6.2</v>
      </c>
      <c r="AD55" s="44">
        <v>6.2</v>
      </c>
      <c r="AE55" s="44">
        <v>6.2</v>
      </c>
      <c r="AF55" s="44">
        <v>6.2</v>
      </c>
      <c r="AG55" s="48">
        <v>13.5</v>
      </c>
      <c r="AH55" s="46">
        <f t="shared" si="2"/>
        <v>6.2</v>
      </c>
      <c r="AI55" s="47">
        <f t="shared" si="3"/>
        <v>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3.5</v>
      </c>
      <c r="C56" s="44">
        <v>3.5</v>
      </c>
      <c r="D56" s="44">
        <v>3.5</v>
      </c>
      <c r="E56" s="44">
        <v>3.5</v>
      </c>
      <c r="F56" s="44">
        <v>3.5</v>
      </c>
      <c r="G56" s="44">
        <v>4.8</v>
      </c>
      <c r="H56" s="44">
        <v>4.8</v>
      </c>
      <c r="I56" s="44">
        <v>4.8</v>
      </c>
      <c r="J56" s="44">
        <v>4.8</v>
      </c>
      <c r="K56" s="44">
        <v>4.8</v>
      </c>
      <c r="L56" s="44">
        <v>4.8</v>
      </c>
      <c r="M56" s="44">
        <v>4.8</v>
      </c>
      <c r="N56" s="44">
        <v>4.8</v>
      </c>
      <c r="O56" s="44">
        <v>4.8</v>
      </c>
      <c r="P56" s="44">
        <v>4.8</v>
      </c>
      <c r="Q56" s="44">
        <v>4.8</v>
      </c>
      <c r="R56" s="44">
        <v>4.8</v>
      </c>
      <c r="S56" s="44">
        <v>4.8</v>
      </c>
      <c r="T56" s="44">
        <v>4.8</v>
      </c>
      <c r="U56" s="44">
        <v>4.8</v>
      </c>
      <c r="V56" s="44">
        <v>4.8</v>
      </c>
      <c r="W56" s="44">
        <v>4.8</v>
      </c>
      <c r="X56" s="44">
        <v>4.8</v>
      </c>
      <c r="Y56" s="44">
        <v>3.5</v>
      </c>
      <c r="Z56" s="44">
        <v>3.5</v>
      </c>
      <c r="AA56" s="44">
        <v>3.5</v>
      </c>
      <c r="AB56" s="44">
        <v>3.5</v>
      </c>
      <c r="AC56" s="44">
        <v>3.5</v>
      </c>
      <c r="AD56" s="44">
        <v>3.5</v>
      </c>
      <c r="AE56" s="44">
        <v>3.5</v>
      </c>
      <c r="AF56" s="44">
        <v>3.5</v>
      </c>
      <c r="AG56" s="48">
        <v>13</v>
      </c>
      <c r="AH56" s="46">
        <f t="shared" si="2"/>
        <v>4.8</v>
      </c>
      <c r="AI56" s="47">
        <f t="shared" si="3"/>
        <v>3.5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4</v>
      </c>
      <c r="H57" s="44">
        <v>4</v>
      </c>
      <c r="I57" s="44">
        <v>4</v>
      </c>
      <c r="J57" s="44">
        <v>4</v>
      </c>
      <c r="K57" s="44">
        <v>4</v>
      </c>
      <c r="L57" s="44">
        <v>4</v>
      </c>
      <c r="M57" s="44">
        <v>4</v>
      </c>
      <c r="N57" s="44">
        <v>4</v>
      </c>
      <c r="O57" s="44">
        <v>4</v>
      </c>
      <c r="P57" s="44">
        <v>4</v>
      </c>
      <c r="Q57" s="44">
        <v>4</v>
      </c>
      <c r="R57" s="44">
        <v>4</v>
      </c>
      <c r="S57" s="44">
        <v>4</v>
      </c>
      <c r="T57" s="44">
        <v>4</v>
      </c>
      <c r="U57" s="44">
        <v>4</v>
      </c>
      <c r="V57" s="44">
        <v>4</v>
      </c>
      <c r="W57" s="44">
        <v>4</v>
      </c>
      <c r="X57" s="44">
        <v>4</v>
      </c>
      <c r="Y57" s="44">
        <v>5.4</v>
      </c>
      <c r="Z57" s="44">
        <v>5.4</v>
      </c>
      <c r="AA57" s="44">
        <v>5.4</v>
      </c>
      <c r="AB57" s="44">
        <v>5.4</v>
      </c>
      <c r="AC57" s="44">
        <v>5.4</v>
      </c>
      <c r="AD57" s="44">
        <v>5.4</v>
      </c>
      <c r="AE57" s="44">
        <v>5.4</v>
      </c>
      <c r="AF57" s="44">
        <v>5.4</v>
      </c>
      <c r="AG57" s="48">
        <v>12</v>
      </c>
      <c r="AH57" s="46">
        <f t="shared" si="2"/>
        <v>6</v>
      </c>
      <c r="AI57" s="47">
        <f t="shared" si="3"/>
        <v>4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3.3</v>
      </c>
      <c r="C58" s="44">
        <v>3.3</v>
      </c>
      <c r="D58" s="44">
        <v>3.3</v>
      </c>
      <c r="E58" s="44">
        <v>3.3</v>
      </c>
      <c r="F58" s="44">
        <v>3.3</v>
      </c>
      <c r="G58" s="44">
        <v>3.3</v>
      </c>
      <c r="H58" s="44">
        <v>3.3</v>
      </c>
      <c r="I58" s="44">
        <v>3.3</v>
      </c>
      <c r="J58" s="44">
        <v>3.3</v>
      </c>
      <c r="K58" s="44">
        <v>3.3</v>
      </c>
      <c r="L58" s="44">
        <v>3.3</v>
      </c>
      <c r="M58" s="44">
        <v>3.3</v>
      </c>
      <c r="N58" s="44">
        <v>3.3</v>
      </c>
      <c r="O58" s="44">
        <v>3.3</v>
      </c>
      <c r="P58" s="44">
        <v>3.3</v>
      </c>
      <c r="Q58" s="44">
        <v>3.3</v>
      </c>
      <c r="R58" s="44">
        <v>3.3</v>
      </c>
      <c r="S58" s="44">
        <v>3.3</v>
      </c>
      <c r="T58" s="44">
        <v>3.3</v>
      </c>
      <c r="U58" s="44">
        <v>3.3</v>
      </c>
      <c r="V58" s="44">
        <v>3.3</v>
      </c>
      <c r="W58" s="44">
        <v>3.3</v>
      </c>
      <c r="X58" s="44">
        <v>3.3</v>
      </c>
      <c r="Y58" s="44">
        <v>4.3</v>
      </c>
      <c r="Z58" s="44">
        <v>4.3</v>
      </c>
      <c r="AA58" s="44">
        <v>4.3</v>
      </c>
      <c r="AB58" s="44">
        <v>4.3</v>
      </c>
      <c r="AC58" s="44">
        <v>4.3</v>
      </c>
      <c r="AD58" s="44">
        <v>4.3</v>
      </c>
      <c r="AE58" s="44">
        <v>4.3</v>
      </c>
      <c r="AF58" s="44">
        <v>4.3</v>
      </c>
      <c r="AG58" s="48">
        <v>12</v>
      </c>
      <c r="AH58" s="46">
        <f t="shared" si="2"/>
        <v>4.3</v>
      </c>
      <c r="AI58" s="47">
        <f t="shared" si="3"/>
        <v>3.3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81">
        <f>13.29*7</f>
        <v>93.03</v>
      </c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8.5</v>
      </c>
      <c r="C59" s="44">
        <v>8.5</v>
      </c>
      <c r="D59" s="44">
        <v>8.5</v>
      </c>
      <c r="E59" s="44">
        <v>8.5</v>
      </c>
      <c r="F59" s="44">
        <v>8.5</v>
      </c>
      <c r="G59" s="44">
        <v>8.1999999999999993</v>
      </c>
      <c r="H59" s="44">
        <v>8.1999999999999993</v>
      </c>
      <c r="I59" s="44">
        <v>8.1999999999999993</v>
      </c>
      <c r="J59" s="44">
        <v>8.1999999999999993</v>
      </c>
      <c r="K59" s="44">
        <v>8.1999999999999993</v>
      </c>
      <c r="L59" s="44">
        <v>8.1999999999999993</v>
      </c>
      <c r="M59" s="44">
        <v>8.1999999999999993</v>
      </c>
      <c r="N59" s="44">
        <v>8.1999999999999993</v>
      </c>
      <c r="O59" s="44">
        <v>8.1999999999999993</v>
      </c>
      <c r="P59" s="44">
        <v>8.1999999999999993</v>
      </c>
      <c r="Q59" s="44">
        <v>8.1999999999999993</v>
      </c>
      <c r="R59" s="44">
        <v>8.1999999999999993</v>
      </c>
      <c r="S59" s="44">
        <v>8.1999999999999993</v>
      </c>
      <c r="T59" s="44">
        <v>8.1999999999999993</v>
      </c>
      <c r="U59" s="44">
        <v>8.1999999999999993</v>
      </c>
      <c r="V59" s="44">
        <v>8.1999999999999993</v>
      </c>
      <c r="W59" s="44">
        <v>8.1999999999999993</v>
      </c>
      <c r="X59" s="44">
        <v>8.1999999999999993</v>
      </c>
      <c r="Y59" s="44">
        <v>4.3</v>
      </c>
      <c r="Z59" s="44">
        <v>4.3</v>
      </c>
      <c r="AA59" s="44">
        <v>4.3</v>
      </c>
      <c r="AB59" s="44">
        <v>4.3</v>
      </c>
      <c r="AC59" s="44">
        <v>4.3</v>
      </c>
      <c r="AD59" s="44">
        <v>4.3</v>
      </c>
      <c r="AE59" s="44">
        <v>4.3</v>
      </c>
      <c r="AF59" s="44">
        <v>4.3</v>
      </c>
      <c r="AG59" s="48">
        <v>12</v>
      </c>
      <c r="AH59" s="46">
        <f t="shared" si="2"/>
        <v>8.5</v>
      </c>
      <c r="AI59" s="47">
        <f t="shared" si="3"/>
        <v>4.3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3.8</v>
      </c>
      <c r="C60" s="44">
        <v>3.8</v>
      </c>
      <c r="D60" s="44">
        <v>3.8</v>
      </c>
      <c r="E60" s="44">
        <v>3.8</v>
      </c>
      <c r="F60" s="44">
        <v>3.8</v>
      </c>
      <c r="G60" s="44">
        <v>5.0999999999999996</v>
      </c>
      <c r="H60" s="44">
        <v>5.0999999999999996</v>
      </c>
      <c r="I60" s="44">
        <v>5.0999999999999996</v>
      </c>
      <c r="J60" s="44">
        <v>5.0999999999999996</v>
      </c>
      <c r="K60" s="44">
        <v>5.0999999999999996</v>
      </c>
      <c r="L60" s="44">
        <v>5.0999999999999996</v>
      </c>
      <c r="M60" s="44">
        <v>5.0999999999999996</v>
      </c>
      <c r="N60" s="44">
        <v>5.0999999999999996</v>
      </c>
      <c r="O60" s="44">
        <v>5.0999999999999996</v>
      </c>
      <c r="P60" s="44">
        <v>5.0999999999999996</v>
      </c>
      <c r="Q60" s="44">
        <v>5.0999999999999996</v>
      </c>
      <c r="R60" s="44">
        <v>5.0999999999999996</v>
      </c>
      <c r="S60" s="44">
        <v>5.0999999999999996</v>
      </c>
      <c r="T60" s="44">
        <v>5.0999999999999996</v>
      </c>
      <c r="U60" s="44">
        <v>5.0999999999999996</v>
      </c>
      <c r="V60" s="44">
        <v>5.0999999999999996</v>
      </c>
      <c r="W60" s="44">
        <v>5.0999999999999996</v>
      </c>
      <c r="X60" s="44">
        <v>5.0999999999999996</v>
      </c>
      <c r="Y60" s="44">
        <v>5.5</v>
      </c>
      <c r="Z60" s="44">
        <v>5.5</v>
      </c>
      <c r="AA60" s="44">
        <v>5.5</v>
      </c>
      <c r="AB60" s="44">
        <v>5.5</v>
      </c>
      <c r="AC60" s="44">
        <v>5.5</v>
      </c>
      <c r="AD60" s="44">
        <v>5.5</v>
      </c>
      <c r="AE60" s="44">
        <v>5.5</v>
      </c>
      <c r="AF60" s="44">
        <v>5.5</v>
      </c>
      <c r="AG60" s="48">
        <v>12</v>
      </c>
      <c r="AH60" s="46">
        <f t="shared" si="2"/>
        <v>5.5</v>
      </c>
      <c r="AI60" s="47">
        <f t="shared" si="3"/>
        <v>3.8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1.8</v>
      </c>
      <c r="C61" s="44">
        <v>1.8</v>
      </c>
      <c r="D61" s="44">
        <v>1.8</v>
      </c>
      <c r="E61" s="44">
        <v>1.8</v>
      </c>
      <c r="F61" s="44">
        <v>1.8</v>
      </c>
      <c r="G61" s="44">
        <v>2.6</v>
      </c>
      <c r="H61" s="44">
        <v>2.6</v>
      </c>
      <c r="I61" s="44">
        <v>2.6</v>
      </c>
      <c r="J61" s="44">
        <v>2.6</v>
      </c>
      <c r="K61" s="44">
        <v>2.6</v>
      </c>
      <c r="L61" s="44">
        <v>2.6</v>
      </c>
      <c r="M61" s="44">
        <v>2.6</v>
      </c>
      <c r="N61" s="44">
        <v>2.6</v>
      </c>
      <c r="O61" s="44">
        <v>2.6</v>
      </c>
      <c r="P61" s="44">
        <v>2.6</v>
      </c>
      <c r="Q61" s="44">
        <v>2.6</v>
      </c>
      <c r="R61" s="44">
        <v>2.6</v>
      </c>
      <c r="S61" s="44">
        <v>2.6</v>
      </c>
      <c r="T61" s="44">
        <v>2.6</v>
      </c>
      <c r="U61" s="44">
        <v>2.6</v>
      </c>
      <c r="V61" s="44">
        <v>2.6</v>
      </c>
      <c r="W61" s="44">
        <v>2.6</v>
      </c>
      <c r="X61" s="44">
        <v>2.6</v>
      </c>
      <c r="Y61" s="44">
        <v>1.8</v>
      </c>
      <c r="Z61" s="44">
        <v>1.8</v>
      </c>
      <c r="AA61" s="44">
        <v>1.8</v>
      </c>
      <c r="AB61" s="44">
        <v>1.8</v>
      </c>
      <c r="AC61" s="44">
        <v>1.8</v>
      </c>
      <c r="AD61" s="44">
        <v>1.8</v>
      </c>
      <c r="AE61" s="44">
        <v>1.8</v>
      </c>
      <c r="AF61" s="44">
        <v>1.8</v>
      </c>
      <c r="AG61" s="48">
        <v>12</v>
      </c>
      <c r="AH61" s="46">
        <f t="shared" si="2"/>
        <v>2.6</v>
      </c>
      <c r="AI61" s="47">
        <f t="shared" si="3"/>
        <v>1.8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6.8</v>
      </c>
      <c r="C62" s="44">
        <v>6.8</v>
      </c>
      <c r="D62" s="44">
        <v>6.8</v>
      </c>
      <c r="E62" s="44">
        <v>6.8</v>
      </c>
      <c r="F62" s="44">
        <v>6.8</v>
      </c>
      <c r="G62" s="44">
        <v>7.2</v>
      </c>
      <c r="H62" s="44">
        <v>7.2</v>
      </c>
      <c r="I62" s="44">
        <v>7.2</v>
      </c>
      <c r="J62" s="44">
        <v>7.2</v>
      </c>
      <c r="K62" s="44">
        <v>7.2</v>
      </c>
      <c r="L62" s="44">
        <v>7.2</v>
      </c>
      <c r="M62" s="44">
        <v>7.2</v>
      </c>
      <c r="N62" s="44">
        <v>7.2</v>
      </c>
      <c r="O62" s="44">
        <v>7.2</v>
      </c>
      <c r="P62" s="44">
        <v>7.2</v>
      </c>
      <c r="Q62" s="44">
        <v>7.2</v>
      </c>
      <c r="R62" s="44">
        <v>7.2</v>
      </c>
      <c r="S62" s="44">
        <v>7.2</v>
      </c>
      <c r="T62" s="44">
        <v>7.2</v>
      </c>
      <c r="U62" s="44">
        <v>7.2</v>
      </c>
      <c r="V62" s="44">
        <v>7.2</v>
      </c>
      <c r="W62" s="44">
        <v>7.2</v>
      </c>
      <c r="X62" s="44">
        <v>7.2</v>
      </c>
      <c r="Y62" s="44">
        <v>6.8</v>
      </c>
      <c r="Z62" s="44">
        <v>6.8</v>
      </c>
      <c r="AA62" s="44">
        <v>6.8</v>
      </c>
      <c r="AB62" s="44">
        <v>6.8</v>
      </c>
      <c r="AC62" s="44">
        <v>6.8</v>
      </c>
      <c r="AD62" s="44">
        <v>6.8</v>
      </c>
      <c r="AE62" s="44">
        <v>6.8</v>
      </c>
      <c r="AF62" s="44">
        <v>6.8</v>
      </c>
      <c r="AG62" s="48">
        <v>11.88</v>
      </c>
      <c r="AH62" s="46">
        <f t="shared" si="2"/>
        <v>7.2</v>
      </c>
      <c r="AI62" s="47">
        <f t="shared" si="3"/>
        <v>6.8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2.6</v>
      </c>
      <c r="C65" s="44">
        <v>2.6</v>
      </c>
      <c r="D65" s="44">
        <v>2.6</v>
      </c>
      <c r="E65" s="44">
        <v>2.6</v>
      </c>
      <c r="F65" s="44">
        <v>2.6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2.6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2.7</v>
      </c>
      <c r="C66" s="44">
        <v>2.7</v>
      </c>
      <c r="D66" s="44">
        <v>2.7</v>
      </c>
      <c r="E66" s="44">
        <v>2.7</v>
      </c>
      <c r="F66" s="44">
        <v>2.7</v>
      </c>
      <c r="G66" s="44">
        <v>2.8</v>
      </c>
      <c r="H66" s="44">
        <v>2.8</v>
      </c>
      <c r="I66" s="44">
        <v>2.8</v>
      </c>
      <c r="J66" s="44">
        <v>2.8</v>
      </c>
      <c r="K66" s="44">
        <v>2.8</v>
      </c>
      <c r="L66" s="44">
        <v>2.8</v>
      </c>
      <c r="M66" s="44">
        <v>2.8</v>
      </c>
      <c r="N66" s="44">
        <v>2.8</v>
      </c>
      <c r="O66" s="44">
        <v>2.8</v>
      </c>
      <c r="P66" s="44">
        <v>2.8</v>
      </c>
      <c r="Q66" s="44">
        <v>2.8</v>
      </c>
      <c r="R66" s="44">
        <v>2.8</v>
      </c>
      <c r="S66" s="44">
        <v>2.8</v>
      </c>
      <c r="T66" s="44">
        <v>2.8</v>
      </c>
      <c r="U66" s="44">
        <v>2.8</v>
      </c>
      <c r="V66" s="44">
        <v>2.8</v>
      </c>
      <c r="W66" s="44">
        <v>2.8</v>
      </c>
      <c r="X66" s="44">
        <v>2.8</v>
      </c>
      <c r="Y66" s="44">
        <v>2.7</v>
      </c>
      <c r="Z66" s="44">
        <v>2.7</v>
      </c>
      <c r="AA66" s="44">
        <v>2.7</v>
      </c>
      <c r="AB66" s="44">
        <v>2.7</v>
      </c>
      <c r="AC66" s="44">
        <v>2.7</v>
      </c>
      <c r="AD66" s="44">
        <v>2.7</v>
      </c>
      <c r="AE66" s="44">
        <v>2.7</v>
      </c>
      <c r="AF66" s="44">
        <v>2.7</v>
      </c>
      <c r="AG66" s="62">
        <v>10.3</v>
      </c>
      <c r="AH66" s="46">
        <f t="shared" si="2"/>
        <v>2.8</v>
      </c>
      <c r="AI66" s="47">
        <f t="shared" si="3"/>
        <v>2.7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2.1</v>
      </c>
      <c r="Z67" s="44">
        <v>2.1</v>
      </c>
      <c r="AA67" s="44">
        <v>2.1</v>
      </c>
      <c r="AB67" s="44">
        <v>2.1</v>
      </c>
      <c r="AC67" s="44">
        <v>2.1</v>
      </c>
      <c r="AD67" s="44">
        <v>2.1</v>
      </c>
      <c r="AE67" s="44">
        <v>2.1</v>
      </c>
      <c r="AF67" s="44">
        <v>2.1</v>
      </c>
      <c r="AG67" s="61">
        <v>10</v>
      </c>
      <c r="AH67" s="46">
        <f t="shared" si="2"/>
        <v>4</v>
      </c>
      <c r="AI67" s="47">
        <f t="shared" si="3"/>
        <v>2.1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3.9</v>
      </c>
      <c r="C68" s="44">
        <v>3.9</v>
      </c>
      <c r="D68" s="44">
        <v>3.9</v>
      </c>
      <c r="E68" s="44">
        <v>3.9</v>
      </c>
      <c r="F68" s="44">
        <v>3.9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3.9</v>
      </c>
      <c r="Z68" s="44">
        <v>3.9</v>
      </c>
      <c r="AA68" s="44">
        <v>3.9</v>
      </c>
      <c r="AB68" s="44">
        <v>3.9</v>
      </c>
      <c r="AC68" s="44">
        <v>3.9</v>
      </c>
      <c r="AD68" s="44">
        <v>3.9</v>
      </c>
      <c r="AE68" s="44">
        <v>3.9</v>
      </c>
      <c r="AF68" s="44">
        <v>3.9</v>
      </c>
      <c r="AG68" s="64">
        <v>10</v>
      </c>
      <c r="AH68" s="46">
        <f t="shared" si="2"/>
        <v>4</v>
      </c>
      <c r="AI68" s="47">
        <f t="shared" si="3"/>
        <v>3.9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74.3</v>
      </c>
      <c r="C70" s="66">
        <v>74.3</v>
      </c>
      <c r="D70" s="66">
        <v>74.3</v>
      </c>
      <c r="E70" s="66">
        <v>74.3</v>
      </c>
      <c r="F70" s="66">
        <v>74.3</v>
      </c>
      <c r="G70" s="66">
        <f>41.8+52.2</f>
        <v>94</v>
      </c>
      <c r="H70" s="66">
        <f>41.8+52.2</f>
        <v>94</v>
      </c>
      <c r="I70" s="66">
        <f>41.8+52.2</f>
        <v>94</v>
      </c>
      <c r="J70" s="66">
        <f>41.8+52.2</f>
        <v>94</v>
      </c>
      <c r="K70" s="66">
        <f>41.2+50.5</f>
        <v>91.7</v>
      </c>
      <c r="L70" s="66">
        <f>41.2+50.5</f>
        <v>91.7</v>
      </c>
      <c r="M70" s="66">
        <v>94.8</v>
      </c>
      <c r="N70" s="66">
        <v>94.8</v>
      </c>
      <c r="O70" s="66">
        <v>94.8</v>
      </c>
      <c r="P70" s="66">
        <v>94.8</v>
      </c>
      <c r="Q70" s="66">
        <f t="shared" ref="Q70:X70" si="20">49.6+39.9</f>
        <v>89.5</v>
      </c>
      <c r="R70" s="66">
        <f t="shared" si="20"/>
        <v>89.5</v>
      </c>
      <c r="S70" s="66">
        <f t="shared" si="20"/>
        <v>89.5</v>
      </c>
      <c r="T70" s="66">
        <f t="shared" si="20"/>
        <v>89.5</v>
      </c>
      <c r="U70" s="66">
        <f t="shared" si="20"/>
        <v>89.5</v>
      </c>
      <c r="V70" s="66">
        <f t="shared" si="20"/>
        <v>89.5</v>
      </c>
      <c r="W70" s="66">
        <f t="shared" si="20"/>
        <v>89.5</v>
      </c>
      <c r="X70" s="66">
        <f t="shared" si="20"/>
        <v>89.5</v>
      </c>
      <c r="Y70" s="66">
        <v>87.1</v>
      </c>
      <c r="Z70" s="66">
        <v>87.1</v>
      </c>
      <c r="AA70" s="66">
        <v>87.1</v>
      </c>
      <c r="AB70" s="66">
        <f>44.2+52.9</f>
        <v>97.1</v>
      </c>
      <c r="AC70" s="66">
        <f>51.5+59.8</f>
        <v>111.3</v>
      </c>
      <c r="AD70" s="66">
        <f>55.9+64.4</f>
        <v>120.30000000000001</v>
      </c>
      <c r="AE70" s="66">
        <f>55.9+64.4</f>
        <v>120.30000000000001</v>
      </c>
      <c r="AF70" s="66">
        <f>55.9+64.4</f>
        <v>120.30000000000001</v>
      </c>
      <c r="AG70" s="64">
        <v>240</v>
      </c>
      <c r="AH70" s="46">
        <f t="shared" si="2"/>
        <v>120.30000000000001</v>
      </c>
      <c r="AI70" s="47">
        <f t="shared" si="3"/>
        <v>74.3</v>
      </c>
      <c r="AK70" s="49"/>
    </row>
    <row r="71" spans="1:88" ht="15.75" thickBot="1" x14ac:dyDescent="0.3">
      <c r="A71" s="69" t="s">
        <v>90</v>
      </c>
      <c r="B71" s="70"/>
      <c r="C71" s="70"/>
      <c r="D71" s="70">
        <f t="shared" ref="D71:AG71" si="21">SUM(D11:D69)</f>
        <v>690.44999999999982</v>
      </c>
      <c r="E71" s="70">
        <f t="shared" si="21"/>
        <v>690.44999999999982</v>
      </c>
      <c r="F71" s="70">
        <f t="shared" si="21"/>
        <v>690.44999999999982</v>
      </c>
      <c r="G71" s="70">
        <f t="shared" si="21"/>
        <v>739.00000000000011</v>
      </c>
      <c r="H71" s="70">
        <f t="shared" si="21"/>
        <v>700.1</v>
      </c>
      <c r="I71" s="70">
        <f t="shared" si="21"/>
        <v>692.1</v>
      </c>
      <c r="J71" s="70">
        <f t="shared" si="21"/>
        <v>722.1</v>
      </c>
      <c r="K71" s="70">
        <f t="shared" si="21"/>
        <v>717.55000000000007</v>
      </c>
      <c r="L71" s="70">
        <f t="shared" si="21"/>
        <v>713.77</v>
      </c>
      <c r="M71" s="70">
        <f t="shared" si="21"/>
        <v>711.94999999999993</v>
      </c>
      <c r="N71" s="70">
        <f t="shared" si="21"/>
        <v>711.94999999999993</v>
      </c>
      <c r="O71" s="70">
        <f t="shared" si="21"/>
        <v>711.94999999999993</v>
      </c>
      <c r="P71" s="70">
        <f t="shared" si="21"/>
        <v>693.95</v>
      </c>
      <c r="Q71" s="70">
        <f t="shared" si="21"/>
        <v>693.95</v>
      </c>
      <c r="R71" s="70">
        <f t="shared" si="21"/>
        <v>685.82999999999993</v>
      </c>
      <c r="S71" s="70">
        <f t="shared" si="21"/>
        <v>685.82999999999993</v>
      </c>
      <c r="T71" s="70">
        <f t="shared" si="21"/>
        <v>685.82999999999993</v>
      </c>
      <c r="U71" s="70">
        <f t="shared" si="21"/>
        <v>685.82999999999993</v>
      </c>
      <c r="V71" s="70">
        <f t="shared" si="21"/>
        <v>685.82999999999993</v>
      </c>
      <c r="W71" s="70">
        <f t="shared" si="21"/>
        <v>685.82999999999993</v>
      </c>
      <c r="X71" s="70">
        <f t="shared" si="21"/>
        <v>685.82999999999993</v>
      </c>
      <c r="Y71" s="70">
        <f t="shared" si="21"/>
        <v>802.3</v>
      </c>
      <c r="Z71" s="70">
        <f t="shared" si="21"/>
        <v>802.3</v>
      </c>
      <c r="AA71" s="70">
        <f t="shared" si="21"/>
        <v>802.3</v>
      </c>
      <c r="AB71" s="70">
        <f t="shared" si="21"/>
        <v>931.89999999999986</v>
      </c>
      <c r="AC71" s="70">
        <f t="shared" si="21"/>
        <v>943.1</v>
      </c>
      <c r="AD71" s="70">
        <f t="shared" si="21"/>
        <v>943.1</v>
      </c>
      <c r="AE71" s="70">
        <f t="shared" si="21"/>
        <v>943.1</v>
      </c>
      <c r="AF71" s="70">
        <f t="shared" si="21"/>
        <v>961.9</v>
      </c>
      <c r="AG71" s="70">
        <f t="shared" si="21"/>
        <v>1812.2049999999999</v>
      </c>
      <c r="AH71" s="46">
        <f t="shared" si="2"/>
        <v>961.9</v>
      </c>
      <c r="AI71" s="47">
        <f t="shared" si="3"/>
        <v>685.82999999999993</v>
      </c>
      <c r="AK71" s="49"/>
    </row>
    <row r="72" spans="1:88" x14ac:dyDescent="0.25">
      <c r="A72" s="71" t="s">
        <v>91</v>
      </c>
      <c r="B72" s="44">
        <v>0</v>
      </c>
      <c r="C72" s="44">
        <v>0</v>
      </c>
      <c r="D72" s="44">
        <v>0</v>
      </c>
      <c r="E72" s="44">
        <v>0</v>
      </c>
      <c r="F72" s="44">
        <v>0</v>
      </c>
      <c r="G72" s="44">
        <v>100.6</v>
      </c>
      <c r="H72" s="44">
        <v>120</v>
      </c>
      <c r="I72" s="44">
        <v>140.88999999999999</v>
      </c>
      <c r="J72" s="44">
        <v>350</v>
      </c>
      <c r="K72" s="44">
        <v>400</v>
      </c>
      <c r="L72" s="44">
        <v>400</v>
      </c>
      <c r="M72" s="44">
        <v>150.30000000000001</v>
      </c>
      <c r="N72" s="44">
        <v>341</v>
      </c>
      <c r="O72" s="44">
        <v>336.3</v>
      </c>
      <c r="P72" s="44">
        <v>0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62.8</v>
      </c>
      <c r="Y72" s="44">
        <v>164.7</v>
      </c>
      <c r="Z72" s="44">
        <v>120.9</v>
      </c>
      <c r="AA72" s="44">
        <v>258.89999999999998</v>
      </c>
      <c r="AB72" s="44">
        <v>150.80000000000001</v>
      </c>
      <c r="AC72" s="44">
        <v>133</v>
      </c>
      <c r="AD72" s="44">
        <v>80.599999999999994</v>
      </c>
      <c r="AE72" s="44">
        <v>80.5</v>
      </c>
      <c r="AF72" s="44">
        <v>80.5</v>
      </c>
      <c r="AG72" s="61">
        <v>456</v>
      </c>
      <c r="AH72" s="46">
        <f t="shared" si="2"/>
        <v>400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37.799999999999997</v>
      </c>
      <c r="C73" s="43">
        <v>37.799999999999997</v>
      </c>
      <c r="D73" s="43">
        <v>37.799999999999997</v>
      </c>
      <c r="E73" s="43">
        <v>37.799999999999997</v>
      </c>
      <c r="F73" s="43">
        <v>37.799999999999997</v>
      </c>
      <c r="G73" s="43">
        <v>37.799999999999997</v>
      </c>
      <c r="H73" s="43">
        <v>37.799999999999997</v>
      </c>
      <c r="I73" s="43">
        <v>37.799999999999997</v>
      </c>
      <c r="J73" s="43">
        <v>37.799999999999997</v>
      </c>
      <c r="K73" s="43">
        <v>42.8</v>
      </c>
      <c r="L73" s="43">
        <v>42.8</v>
      </c>
      <c r="M73" s="43">
        <v>42.8</v>
      </c>
      <c r="N73" s="43">
        <v>39.799999999999997</v>
      </c>
      <c r="O73" s="43">
        <v>39.799999999999997</v>
      </c>
      <c r="P73" s="43">
        <v>39.799999999999997</v>
      </c>
      <c r="Q73" s="43">
        <v>39.799999999999997</v>
      </c>
      <c r="R73" s="43">
        <v>39.799999999999997</v>
      </c>
      <c r="S73" s="43">
        <v>39.9</v>
      </c>
      <c r="T73" s="43">
        <v>37</v>
      </c>
      <c r="U73" s="43">
        <v>43.7</v>
      </c>
      <c r="V73" s="43">
        <v>86.8</v>
      </c>
      <c r="W73" s="43">
        <v>80.7</v>
      </c>
      <c r="X73" s="43">
        <v>74.8</v>
      </c>
      <c r="Y73" s="43">
        <v>68.8</v>
      </c>
      <c r="Z73" s="43">
        <v>35.799999999999997</v>
      </c>
      <c r="AA73" s="43">
        <v>66.8</v>
      </c>
      <c r="AB73" s="43">
        <v>65.8</v>
      </c>
      <c r="AC73" s="43">
        <v>68</v>
      </c>
      <c r="AD73" s="43">
        <v>68</v>
      </c>
      <c r="AE73" s="43">
        <v>68</v>
      </c>
      <c r="AF73" s="43">
        <v>68</v>
      </c>
      <c r="AG73" s="64">
        <v>111</v>
      </c>
      <c r="AH73" s="46">
        <f t="shared" si="2"/>
        <v>86.8</v>
      </c>
      <c r="AI73" s="47">
        <f t="shared" si="3"/>
        <v>35.799999999999997</v>
      </c>
      <c r="AK73" s="49"/>
    </row>
    <row r="74" spans="1:88" x14ac:dyDescent="0.25">
      <c r="A74" s="73" t="s">
        <v>93</v>
      </c>
      <c r="B74" s="43">
        <v>37.799999999999997</v>
      </c>
      <c r="C74" s="43">
        <v>37.799999999999997</v>
      </c>
      <c r="D74" s="43">
        <v>37.799999999999997</v>
      </c>
      <c r="E74" s="43">
        <v>37.799999999999997</v>
      </c>
      <c r="F74" s="43">
        <v>37.799999999999997</v>
      </c>
      <c r="G74" s="43">
        <v>37.799999999999997</v>
      </c>
      <c r="H74" s="43">
        <v>37.799999999999997</v>
      </c>
      <c r="I74" s="43">
        <v>37.799999999999997</v>
      </c>
      <c r="J74" s="43">
        <v>37.799999999999997</v>
      </c>
      <c r="K74" s="43">
        <v>36.9</v>
      </c>
      <c r="L74" s="43">
        <v>36.5</v>
      </c>
      <c r="M74" s="43">
        <v>36.5</v>
      </c>
      <c r="N74" s="43">
        <v>34.9</v>
      </c>
      <c r="O74" s="43">
        <v>34.9</v>
      </c>
      <c r="P74" s="43">
        <v>34.9</v>
      </c>
      <c r="Q74" s="43">
        <v>34.9</v>
      </c>
      <c r="R74" s="43">
        <v>34.9</v>
      </c>
      <c r="S74" s="43">
        <v>32.799999999999997</v>
      </c>
      <c r="T74" s="43">
        <v>31.4</v>
      </c>
      <c r="U74" s="43">
        <v>31.6</v>
      </c>
      <c r="V74" s="43">
        <v>30.4</v>
      </c>
      <c r="W74" s="43">
        <v>30.9</v>
      </c>
      <c r="X74" s="43">
        <v>36.1</v>
      </c>
      <c r="Y74" s="43">
        <v>48.6</v>
      </c>
      <c r="Z74" s="43">
        <v>48.8</v>
      </c>
      <c r="AA74" s="43">
        <v>49.2</v>
      </c>
      <c r="AB74" s="43">
        <v>55</v>
      </c>
      <c r="AC74" s="43">
        <v>60.3</v>
      </c>
      <c r="AD74" s="43">
        <v>58</v>
      </c>
      <c r="AE74" s="43">
        <v>58.7</v>
      </c>
      <c r="AF74" s="43">
        <v>58.7</v>
      </c>
      <c r="AG74" s="64">
        <v>60</v>
      </c>
      <c r="AH74" s="46">
        <f t="shared" si="2"/>
        <v>60.3</v>
      </c>
      <c r="AI74" s="47">
        <f t="shared" si="3"/>
        <v>30.4</v>
      </c>
      <c r="AK74" s="49"/>
    </row>
    <row r="75" spans="1:88" x14ac:dyDescent="0.25">
      <c r="A75" s="74" t="s">
        <v>94</v>
      </c>
      <c r="B75" s="43">
        <v>13.1</v>
      </c>
      <c r="C75" s="43">
        <v>13.1</v>
      </c>
      <c r="D75" s="43">
        <v>13.1</v>
      </c>
      <c r="E75" s="43">
        <v>13.1</v>
      </c>
      <c r="F75" s="43">
        <v>13.1</v>
      </c>
      <c r="G75" s="43">
        <v>13.1</v>
      </c>
      <c r="H75" s="43">
        <v>13.1</v>
      </c>
      <c r="I75" s="43">
        <v>13.1</v>
      </c>
      <c r="J75" s="43">
        <v>13.1</v>
      </c>
      <c r="K75" s="43">
        <v>14.6</v>
      </c>
      <c r="L75" s="43">
        <v>14.6</v>
      </c>
      <c r="M75" s="43">
        <v>14.6</v>
      </c>
      <c r="N75" s="43">
        <v>14.6</v>
      </c>
      <c r="O75" s="43">
        <v>14.6</v>
      </c>
      <c r="P75" s="43">
        <v>14.6</v>
      </c>
      <c r="Q75" s="43">
        <v>14.6</v>
      </c>
      <c r="R75" s="43">
        <v>14.6</v>
      </c>
      <c r="S75" s="43">
        <v>14.3</v>
      </c>
      <c r="T75" s="43">
        <v>14.7</v>
      </c>
      <c r="U75" s="43">
        <v>14.7</v>
      </c>
      <c r="V75" s="43">
        <v>14.7</v>
      </c>
      <c r="W75" s="43">
        <v>14.5</v>
      </c>
      <c r="X75" s="43">
        <v>14.5</v>
      </c>
      <c r="Y75" s="43">
        <v>14.5</v>
      </c>
      <c r="Z75" s="43">
        <v>14.5</v>
      </c>
      <c r="AA75" s="43">
        <v>14.7</v>
      </c>
      <c r="AB75" s="43">
        <v>16.8</v>
      </c>
      <c r="AC75" s="43">
        <v>16.8</v>
      </c>
      <c r="AD75" s="43">
        <v>16.8</v>
      </c>
      <c r="AE75" s="43">
        <v>16.8</v>
      </c>
      <c r="AF75" s="43">
        <v>16.8</v>
      </c>
      <c r="AG75" s="75">
        <v>42.5</v>
      </c>
      <c r="AH75" s="46">
        <f t="shared" ref="AH75:AH138" si="22">MAX(B75:AF75)</f>
        <v>16.8</v>
      </c>
      <c r="AI75" s="47">
        <f t="shared" ref="AI75:AI138" si="23">MIN(B75:AF75)</f>
        <v>13.1</v>
      </c>
      <c r="AK75" s="49"/>
    </row>
    <row r="76" spans="1:88" x14ac:dyDescent="0.25">
      <c r="A76" s="74" t="s">
        <v>95</v>
      </c>
      <c r="B76" s="43">
        <v>12.5</v>
      </c>
      <c r="C76" s="43">
        <v>12.5</v>
      </c>
      <c r="D76" s="43">
        <v>12.5</v>
      </c>
      <c r="E76" s="43">
        <v>12.5</v>
      </c>
      <c r="F76" s="43">
        <v>12.5</v>
      </c>
      <c r="G76" s="43">
        <v>12.5</v>
      </c>
      <c r="H76" s="43">
        <v>12.5</v>
      </c>
      <c r="I76" s="43">
        <v>12.5</v>
      </c>
      <c r="J76" s="43">
        <v>12.5</v>
      </c>
      <c r="K76" s="43">
        <v>14.1</v>
      </c>
      <c r="L76" s="43">
        <v>14.1</v>
      </c>
      <c r="M76" s="43">
        <v>14.1</v>
      </c>
      <c r="N76" s="43">
        <v>14.1</v>
      </c>
      <c r="O76" s="43">
        <v>14.1</v>
      </c>
      <c r="P76" s="43">
        <v>14.1</v>
      </c>
      <c r="Q76" s="43">
        <v>14.1</v>
      </c>
      <c r="R76" s="43">
        <v>14.1</v>
      </c>
      <c r="S76" s="43">
        <v>12.2</v>
      </c>
      <c r="T76" s="43">
        <v>12.2</v>
      </c>
      <c r="U76" s="43">
        <v>14.3</v>
      </c>
      <c r="V76" s="43">
        <v>16.100000000000001</v>
      </c>
      <c r="W76" s="43">
        <v>0</v>
      </c>
      <c r="X76" s="43">
        <v>0</v>
      </c>
      <c r="Y76" s="43">
        <v>0</v>
      </c>
      <c r="Z76" s="43">
        <v>0</v>
      </c>
      <c r="AA76" s="43">
        <v>0</v>
      </c>
      <c r="AB76" s="43">
        <v>0</v>
      </c>
      <c r="AC76" s="43">
        <v>0</v>
      </c>
      <c r="AD76" s="43">
        <v>0</v>
      </c>
      <c r="AE76" s="43">
        <v>0</v>
      </c>
      <c r="AF76" s="43">
        <v>0</v>
      </c>
      <c r="AG76" s="75">
        <v>22.1</v>
      </c>
      <c r="AH76" s="46">
        <f t="shared" si="22"/>
        <v>16.100000000000001</v>
      </c>
      <c r="AI76" s="47">
        <f t="shared" si="23"/>
        <v>0</v>
      </c>
      <c r="AK76" s="49"/>
    </row>
    <row r="77" spans="1:88" ht="15.75" thickBot="1" x14ac:dyDescent="0.3">
      <c r="A77" s="76" t="s">
        <v>96</v>
      </c>
      <c r="B77" s="77">
        <v>3.4</v>
      </c>
      <c r="C77" s="77">
        <v>3.4</v>
      </c>
      <c r="D77" s="77">
        <v>3.4</v>
      </c>
      <c r="E77" s="77">
        <v>3.4</v>
      </c>
      <c r="F77" s="77">
        <v>3.4</v>
      </c>
      <c r="G77" s="77">
        <v>3.4</v>
      </c>
      <c r="H77" s="77">
        <v>3.4</v>
      </c>
      <c r="I77" s="77">
        <v>3.4</v>
      </c>
      <c r="J77" s="77">
        <v>3.4</v>
      </c>
      <c r="K77" s="77">
        <v>4.0999999999999996</v>
      </c>
      <c r="L77" s="77">
        <v>4</v>
      </c>
      <c r="M77" s="77">
        <v>4</v>
      </c>
      <c r="N77" s="77">
        <v>4</v>
      </c>
      <c r="O77" s="77">
        <v>4</v>
      </c>
      <c r="P77" s="77">
        <v>4</v>
      </c>
      <c r="Q77" s="77">
        <v>4</v>
      </c>
      <c r="R77" s="77">
        <v>4</v>
      </c>
      <c r="S77" s="77">
        <v>4.0999999999999996</v>
      </c>
      <c r="T77" s="77">
        <v>4.0999999999999996</v>
      </c>
      <c r="U77" s="77">
        <v>4.0999999999999996</v>
      </c>
      <c r="V77" s="77">
        <v>4.0999999999999996</v>
      </c>
      <c r="W77" s="77">
        <v>3.2</v>
      </c>
      <c r="X77" s="77">
        <v>3.2</v>
      </c>
      <c r="Y77" s="77">
        <v>3.3</v>
      </c>
      <c r="Z77" s="77">
        <v>3.3</v>
      </c>
      <c r="AA77" s="77">
        <v>4.0999999999999996</v>
      </c>
      <c r="AB77" s="77">
        <v>4.0999999999999996</v>
      </c>
      <c r="AC77" s="77">
        <v>4.0999999999999996</v>
      </c>
      <c r="AD77" s="77">
        <v>4.0999999999999996</v>
      </c>
      <c r="AE77" s="77">
        <v>4.0999999999999996</v>
      </c>
      <c r="AF77" s="77">
        <v>4.0999999999999996</v>
      </c>
      <c r="AG77" s="78">
        <v>14.8</v>
      </c>
      <c r="AH77" s="46">
        <f t="shared" si="22"/>
        <v>4.0999999999999996</v>
      </c>
      <c r="AI77" s="47">
        <f t="shared" si="23"/>
        <v>3.2</v>
      </c>
      <c r="AK77" s="49"/>
    </row>
    <row r="78" spans="1:88" ht="15.75" thickBot="1" x14ac:dyDescent="0.3">
      <c r="A78" s="79" t="s">
        <v>97</v>
      </c>
      <c r="B78" s="70"/>
      <c r="C78" s="70"/>
      <c r="D78" s="70">
        <f t="shared" ref="D78:AG78" si="24">SUM(D72:D77)</f>
        <v>104.6</v>
      </c>
      <c r="E78" s="70">
        <f t="shared" si="24"/>
        <v>104.6</v>
      </c>
      <c r="F78" s="70">
        <f t="shared" si="24"/>
        <v>104.6</v>
      </c>
      <c r="G78" s="70">
        <f t="shared" si="24"/>
        <v>205.2</v>
      </c>
      <c r="H78" s="70">
        <f t="shared" si="24"/>
        <v>224.60000000000002</v>
      </c>
      <c r="I78" s="70">
        <f t="shared" si="24"/>
        <v>245.49</v>
      </c>
      <c r="J78" s="70">
        <f t="shared" si="24"/>
        <v>454.6</v>
      </c>
      <c r="K78" s="70">
        <f t="shared" si="24"/>
        <v>512.5</v>
      </c>
      <c r="L78" s="70">
        <f t="shared" si="24"/>
        <v>512</v>
      </c>
      <c r="M78" s="70">
        <f t="shared" si="24"/>
        <v>262.3</v>
      </c>
      <c r="N78" s="70">
        <f t="shared" si="24"/>
        <v>448.40000000000003</v>
      </c>
      <c r="O78" s="70">
        <f t="shared" si="24"/>
        <v>443.70000000000005</v>
      </c>
      <c r="P78" s="70">
        <f t="shared" si="24"/>
        <v>107.39999999999998</v>
      </c>
      <c r="Q78" s="70">
        <f t="shared" si="24"/>
        <v>107.39999999999998</v>
      </c>
      <c r="R78" s="70">
        <f t="shared" si="24"/>
        <v>107.39999999999998</v>
      </c>
      <c r="S78" s="70">
        <f t="shared" si="24"/>
        <v>103.29999999999998</v>
      </c>
      <c r="T78" s="70">
        <f t="shared" si="24"/>
        <v>99.4</v>
      </c>
      <c r="U78" s="70">
        <f t="shared" si="24"/>
        <v>108.4</v>
      </c>
      <c r="V78" s="70">
        <f t="shared" si="24"/>
        <v>152.09999999999997</v>
      </c>
      <c r="W78" s="70">
        <f t="shared" si="24"/>
        <v>129.29999999999998</v>
      </c>
      <c r="X78" s="70">
        <f t="shared" si="24"/>
        <v>191.39999999999998</v>
      </c>
      <c r="Y78" s="70">
        <f t="shared" si="24"/>
        <v>299.90000000000003</v>
      </c>
      <c r="Z78" s="70">
        <f t="shared" si="24"/>
        <v>223.3</v>
      </c>
      <c r="AA78" s="70">
        <f t="shared" si="24"/>
        <v>393.7</v>
      </c>
      <c r="AB78" s="70">
        <f t="shared" si="24"/>
        <v>292.50000000000006</v>
      </c>
      <c r="AC78" s="70">
        <f t="shared" si="24"/>
        <v>282.20000000000005</v>
      </c>
      <c r="AD78" s="70">
        <f t="shared" si="24"/>
        <v>227.5</v>
      </c>
      <c r="AE78" s="70">
        <f t="shared" si="24"/>
        <v>228.1</v>
      </c>
      <c r="AF78" s="70">
        <f t="shared" si="24"/>
        <v>228.1</v>
      </c>
      <c r="AG78" s="80">
        <f t="shared" si="24"/>
        <v>706.4</v>
      </c>
      <c r="AH78" s="46">
        <f t="shared" si="22"/>
        <v>512.5</v>
      </c>
      <c r="AI78" s="47">
        <f t="shared" si="23"/>
        <v>99.4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0</v>
      </c>
      <c r="C79" s="44">
        <v>0</v>
      </c>
      <c r="D79" s="44">
        <v>30</v>
      </c>
      <c r="E79" s="44">
        <v>30</v>
      </c>
      <c r="F79" s="44">
        <v>30</v>
      </c>
      <c r="G79" s="44">
        <v>30</v>
      </c>
      <c r="H79" s="44">
        <v>72</v>
      </c>
      <c r="I79" s="44">
        <v>102.3</v>
      </c>
      <c r="J79" s="44">
        <v>120</v>
      </c>
      <c r="K79" s="44">
        <v>144</v>
      </c>
      <c r="L79" s="44">
        <v>144</v>
      </c>
      <c r="M79" s="44">
        <v>110</v>
      </c>
      <c r="N79" s="44">
        <v>122</v>
      </c>
      <c r="O79" s="44">
        <v>130.30000000000001</v>
      </c>
      <c r="P79" s="44">
        <v>70</v>
      </c>
      <c r="Q79" s="44">
        <v>30</v>
      </c>
      <c r="R79" s="44">
        <v>35</v>
      </c>
      <c r="S79" s="44">
        <v>0</v>
      </c>
      <c r="T79" s="44">
        <v>0</v>
      </c>
      <c r="U79" s="44">
        <v>0</v>
      </c>
      <c r="V79" s="44">
        <v>0</v>
      </c>
      <c r="W79" s="44">
        <v>0</v>
      </c>
      <c r="X79" s="44">
        <v>72</v>
      </c>
      <c r="Y79" s="44">
        <v>72</v>
      </c>
      <c r="Z79" s="44">
        <v>116</v>
      </c>
      <c r="AA79" s="44">
        <v>115</v>
      </c>
      <c r="AB79" s="44">
        <v>102</v>
      </c>
      <c r="AC79" s="44">
        <v>102</v>
      </c>
      <c r="AD79" s="44">
        <v>102</v>
      </c>
      <c r="AE79" s="44">
        <v>72</v>
      </c>
      <c r="AF79" s="44">
        <v>72</v>
      </c>
      <c r="AG79" s="61">
        <v>144</v>
      </c>
      <c r="AH79" s="46">
        <f t="shared" si="22"/>
        <v>144</v>
      </c>
      <c r="AI79" s="47">
        <f t="shared" si="23"/>
        <v>0</v>
      </c>
      <c r="AK79" s="49"/>
      <c r="AY79" s="1" t="s">
        <v>99</v>
      </c>
      <c r="AZ79" s="82">
        <f>ROUND(C97,0)</f>
        <v>143</v>
      </c>
      <c r="BA79" s="81">
        <f t="shared" ref="BA79:BD83" si="25">D97</f>
        <v>120</v>
      </c>
      <c r="BB79" s="81">
        <f t="shared" si="25"/>
        <v>115.7</v>
      </c>
      <c r="BC79" s="81">
        <f t="shared" si="25"/>
        <v>111</v>
      </c>
      <c r="BD79" s="81">
        <f t="shared" si="25"/>
        <v>46.8</v>
      </c>
      <c r="BE79" s="82">
        <f>I97</f>
        <v>79.2</v>
      </c>
      <c r="BF79" s="82">
        <f>K97</f>
        <v>-186</v>
      </c>
      <c r="BG79" s="82">
        <f t="shared" ref="BG79:BP83" si="26">M97</f>
        <v>108.3</v>
      </c>
      <c r="BH79" s="82">
        <f t="shared" si="26"/>
        <v>-75</v>
      </c>
      <c r="BI79" s="82">
        <f t="shared" si="26"/>
        <v>-92.3</v>
      </c>
      <c r="BJ79" s="82">
        <f t="shared" si="26"/>
        <v>250</v>
      </c>
      <c r="BK79" s="82">
        <f t="shared" si="26"/>
        <v>344.3</v>
      </c>
      <c r="BL79" s="82">
        <f t="shared" si="26"/>
        <v>334</v>
      </c>
      <c r="BM79" s="82">
        <f t="shared" si="26"/>
        <v>328.9</v>
      </c>
      <c r="BN79" s="82">
        <f t="shared" si="26"/>
        <v>349.9</v>
      </c>
      <c r="BO79" s="82">
        <f t="shared" si="26"/>
        <v>212.5</v>
      </c>
      <c r="BP79" s="82">
        <f t="shared" si="26"/>
        <v>232.9</v>
      </c>
      <c r="BQ79" s="82">
        <f>X97</f>
        <v>40.799999999999997</v>
      </c>
      <c r="BR79" s="82">
        <f>Z97</f>
        <v>0</v>
      </c>
      <c r="BS79" s="81">
        <f>AB97</f>
        <v>-256</v>
      </c>
      <c r="BT79" s="81">
        <f t="shared" ref="BT79:BV83" si="27">AD97</f>
        <v>-347.3</v>
      </c>
      <c r="BU79" s="81">
        <f t="shared" si="27"/>
        <v>-490</v>
      </c>
      <c r="BV79" s="81">
        <f t="shared" si="27"/>
        <v>-443</v>
      </c>
      <c r="BW79" s="81">
        <f>B97</f>
        <v>155</v>
      </c>
    </row>
    <row r="80" spans="1:88" x14ac:dyDescent="0.25">
      <c r="A80" s="63" t="s">
        <v>100</v>
      </c>
      <c r="B80" s="43">
        <v>25</v>
      </c>
      <c r="C80" s="43">
        <v>25</v>
      </c>
      <c r="D80" s="43">
        <v>25</v>
      </c>
      <c r="E80" s="43">
        <v>25</v>
      </c>
      <c r="F80" s="43">
        <v>25</v>
      </c>
      <c r="G80" s="43">
        <v>0</v>
      </c>
      <c r="H80" s="43">
        <v>0</v>
      </c>
      <c r="I80" s="43">
        <v>20</v>
      </c>
      <c r="J80" s="43">
        <v>20</v>
      </c>
      <c r="K80" s="43">
        <v>68.099999999999994</v>
      </c>
      <c r="L80" s="43">
        <v>68.099999999999994</v>
      </c>
      <c r="M80" s="43">
        <v>68.900000000000006</v>
      </c>
      <c r="N80" s="43">
        <v>59.2</v>
      </c>
      <c r="O80" s="43">
        <v>59.3</v>
      </c>
      <c r="P80" s="43">
        <v>29</v>
      </c>
      <c r="Q80" s="43">
        <v>0</v>
      </c>
      <c r="R80" s="43">
        <v>0</v>
      </c>
      <c r="S80" s="43">
        <v>0</v>
      </c>
      <c r="T80" s="43">
        <v>0</v>
      </c>
      <c r="U80" s="43">
        <v>24.6</v>
      </c>
      <c r="V80" s="43">
        <v>0</v>
      </c>
      <c r="W80" s="43">
        <v>24.7</v>
      </c>
      <c r="X80" s="43">
        <v>52.2</v>
      </c>
      <c r="Y80" s="43">
        <v>55.1</v>
      </c>
      <c r="Z80" s="43">
        <v>56.1</v>
      </c>
      <c r="AA80" s="43">
        <v>55.4</v>
      </c>
      <c r="AB80" s="43">
        <v>55.6</v>
      </c>
      <c r="AC80" s="43">
        <v>55.6</v>
      </c>
      <c r="AD80" s="43">
        <v>55.6</v>
      </c>
      <c r="AE80" s="44">
        <v>34</v>
      </c>
      <c r="AF80" s="44">
        <v>34</v>
      </c>
      <c r="AG80" s="64">
        <v>70</v>
      </c>
      <c r="AH80" s="46">
        <f t="shared" si="22"/>
        <v>68.900000000000006</v>
      </c>
      <c r="AI80" s="47">
        <f t="shared" si="23"/>
        <v>0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0</v>
      </c>
    </row>
    <row r="81" spans="1:75" x14ac:dyDescent="0.25">
      <c r="A81" s="63" t="s">
        <v>102</v>
      </c>
      <c r="B81" s="43">
        <v>17</v>
      </c>
      <c r="C81" s="43">
        <v>17</v>
      </c>
      <c r="D81" s="43">
        <v>17</v>
      </c>
      <c r="E81" s="43">
        <v>17</v>
      </c>
      <c r="F81" s="43">
        <v>17</v>
      </c>
      <c r="G81" s="43">
        <v>55.2</v>
      </c>
      <c r="H81" s="43">
        <v>70</v>
      </c>
      <c r="I81" s="43">
        <v>55.6</v>
      </c>
      <c r="J81" s="43">
        <v>70</v>
      </c>
      <c r="K81" s="43">
        <v>72.3</v>
      </c>
      <c r="L81" s="43">
        <v>72.3</v>
      </c>
      <c r="M81" s="43">
        <v>61.2</v>
      </c>
      <c r="N81" s="43">
        <v>69</v>
      </c>
      <c r="O81" s="43">
        <v>72.3</v>
      </c>
      <c r="P81" s="43">
        <v>66</v>
      </c>
      <c r="Q81" s="43">
        <v>33.6</v>
      </c>
      <c r="R81" s="43">
        <v>35</v>
      </c>
      <c r="S81" s="43">
        <v>22.8</v>
      </c>
      <c r="T81" s="43">
        <v>22.1</v>
      </c>
      <c r="U81" s="43">
        <v>22.7</v>
      </c>
      <c r="V81" s="43">
        <v>40.5</v>
      </c>
      <c r="W81" s="43">
        <v>41.5</v>
      </c>
      <c r="X81" s="43">
        <v>46.2</v>
      </c>
      <c r="Y81" s="43">
        <v>45.9</v>
      </c>
      <c r="Z81" s="43">
        <v>45.9</v>
      </c>
      <c r="AA81" s="43">
        <v>45.8</v>
      </c>
      <c r="AB81" s="43">
        <v>45.8</v>
      </c>
      <c r="AC81" s="43">
        <v>45.8</v>
      </c>
      <c r="AD81" s="43">
        <v>45.8</v>
      </c>
      <c r="AE81" s="44">
        <v>45.6</v>
      </c>
      <c r="AF81" s="44">
        <v>45.6</v>
      </c>
      <c r="AG81" s="64">
        <v>69</v>
      </c>
      <c r="AH81" s="46">
        <f t="shared" si="22"/>
        <v>72.3</v>
      </c>
      <c r="AI81" s="47">
        <f t="shared" si="23"/>
        <v>17</v>
      </c>
      <c r="AK81" s="49"/>
      <c r="AL81" s="83"/>
      <c r="AO81" s="83"/>
      <c r="AY81" s="1" t="s">
        <v>103</v>
      </c>
      <c r="AZ81" s="82">
        <f>ROUND(C99,0)</f>
        <v>131</v>
      </c>
      <c r="BA81" s="81">
        <f t="shared" si="25"/>
        <v>115</v>
      </c>
      <c r="BB81" s="81">
        <f t="shared" si="25"/>
        <v>114</v>
      </c>
      <c r="BC81" s="81">
        <f t="shared" si="25"/>
        <v>117</v>
      </c>
      <c r="BD81" s="81">
        <f t="shared" si="25"/>
        <v>97.1</v>
      </c>
      <c r="BE81" s="82">
        <f>I99</f>
        <v>103.9</v>
      </c>
      <c r="BF81" s="82">
        <f>K99</f>
        <v>126.2</v>
      </c>
      <c r="BG81" s="82">
        <f t="shared" si="26"/>
        <v>92.3</v>
      </c>
      <c r="BH81" s="82">
        <f t="shared" si="26"/>
        <v>110</v>
      </c>
      <c r="BI81" s="82">
        <f t="shared" si="26"/>
        <v>101.3</v>
      </c>
      <c r="BJ81" s="82">
        <f t="shared" si="26"/>
        <v>125</v>
      </c>
      <c r="BK81" s="82">
        <f t="shared" si="26"/>
        <v>112.3</v>
      </c>
      <c r="BL81" s="82">
        <f t="shared" si="26"/>
        <v>122</v>
      </c>
      <c r="BM81" s="82">
        <f t="shared" si="26"/>
        <v>99.5</v>
      </c>
      <c r="BN81" s="82">
        <f t="shared" si="26"/>
        <v>136.80000000000001</v>
      </c>
      <c r="BO81" s="82">
        <f t="shared" si="26"/>
        <v>112.22</v>
      </c>
      <c r="BP81" s="82">
        <f t="shared" si="26"/>
        <v>127.5</v>
      </c>
      <c r="BQ81" s="82">
        <f>X99</f>
        <v>136.9</v>
      </c>
      <c r="BR81" s="82">
        <f>Z99</f>
        <v>121.2</v>
      </c>
      <c r="BS81" s="81">
        <f>AB99</f>
        <v>117.3</v>
      </c>
      <c r="BT81" s="81">
        <f t="shared" si="27"/>
        <v>117.8</v>
      </c>
      <c r="BU81" s="81">
        <f t="shared" si="27"/>
        <v>121</v>
      </c>
      <c r="BV81" s="81">
        <f t="shared" si="27"/>
        <v>42.6</v>
      </c>
      <c r="BW81" s="81">
        <f>B99</f>
        <v>120</v>
      </c>
    </row>
    <row r="82" spans="1:75" s="83" customFormat="1" x14ac:dyDescent="0.25">
      <c r="A82" s="63" t="s">
        <v>104</v>
      </c>
      <c r="B82" s="43">
        <v>41.9</v>
      </c>
      <c r="C82" s="43">
        <v>41.9</v>
      </c>
      <c r="D82" s="43">
        <v>41.9</v>
      </c>
      <c r="E82" s="43">
        <v>41.9</v>
      </c>
      <c r="F82" s="43">
        <v>41.9</v>
      </c>
      <c r="G82" s="43">
        <v>42.2</v>
      </c>
      <c r="H82" s="43">
        <v>42.2</v>
      </c>
      <c r="I82" s="43">
        <v>42.2</v>
      </c>
      <c r="J82" s="43">
        <v>42.2</v>
      </c>
      <c r="K82" s="43">
        <v>42.2</v>
      </c>
      <c r="L82" s="43">
        <v>42.2</v>
      </c>
      <c r="M82" s="43">
        <v>42.2</v>
      </c>
      <c r="N82" s="43">
        <v>42.2</v>
      </c>
      <c r="O82" s="43">
        <v>42.2</v>
      </c>
      <c r="P82" s="43">
        <v>42.2</v>
      </c>
      <c r="Q82" s="43">
        <v>42.2</v>
      </c>
      <c r="R82" s="43">
        <v>42.2</v>
      </c>
      <c r="S82" s="43">
        <v>42.2</v>
      </c>
      <c r="T82" s="43">
        <v>42.2</v>
      </c>
      <c r="U82" s="43">
        <v>42.2</v>
      </c>
      <c r="V82" s="43">
        <v>42.2</v>
      </c>
      <c r="W82" s="43">
        <v>42.2</v>
      </c>
      <c r="X82" s="43">
        <v>42.2</v>
      </c>
      <c r="Y82" s="43">
        <v>42.2</v>
      </c>
      <c r="Z82" s="43">
        <v>42.2</v>
      </c>
      <c r="AA82" s="43">
        <v>42.2</v>
      </c>
      <c r="AB82" s="43">
        <v>42.2</v>
      </c>
      <c r="AC82" s="43">
        <v>42.2</v>
      </c>
      <c r="AD82" s="43">
        <v>42.2</v>
      </c>
      <c r="AE82" s="43">
        <v>42.2</v>
      </c>
      <c r="AF82" s="43">
        <v>42.2</v>
      </c>
      <c r="AG82" s="64">
        <v>60</v>
      </c>
      <c r="AH82" s="46">
        <f t="shared" si="22"/>
        <v>42.2</v>
      </c>
      <c r="AI82" s="47">
        <f t="shared" si="23"/>
        <v>41.9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5"/>
        <v>0</v>
      </c>
      <c r="BB82" s="81">
        <f t="shared" si="25"/>
        <v>0</v>
      </c>
      <c r="BC82" s="81">
        <f t="shared" si="25"/>
        <v>0</v>
      </c>
      <c r="BD82" s="81">
        <f t="shared" si="25"/>
        <v>0</v>
      </c>
      <c r="BE82" s="82">
        <f>I100</f>
        <v>0</v>
      </c>
      <c r="BF82" s="82">
        <f>K100</f>
        <v>0</v>
      </c>
      <c r="BG82" s="82">
        <f t="shared" si="26"/>
        <v>0</v>
      </c>
      <c r="BH82" s="82">
        <f t="shared" si="26"/>
        <v>0</v>
      </c>
      <c r="BI82" s="82">
        <f t="shared" si="26"/>
        <v>8.9</v>
      </c>
      <c r="BJ82" s="82">
        <f t="shared" si="26"/>
        <v>26</v>
      </c>
      <c r="BK82" s="82">
        <f t="shared" si="26"/>
        <v>28.3</v>
      </c>
      <c r="BL82" s="82">
        <f t="shared" si="26"/>
        <v>25</v>
      </c>
      <c r="BM82" s="82">
        <f t="shared" si="26"/>
        <v>30.3</v>
      </c>
      <c r="BN82" s="82">
        <f t="shared" si="26"/>
        <v>27.6</v>
      </c>
      <c r="BO82" s="82">
        <f t="shared" si="26"/>
        <v>31.5</v>
      </c>
      <c r="BP82" s="82">
        <f t="shared" si="26"/>
        <v>13</v>
      </c>
      <c r="BQ82" s="82">
        <f>X100</f>
        <v>15.6</v>
      </c>
      <c r="BR82" s="82">
        <f>Z100</f>
        <v>17.3</v>
      </c>
      <c r="BS82" s="81">
        <f>AB100</f>
        <v>0</v>
      </c>
      <c r="BT82" s="81">
        <f t="shared" si="27"/>
        <v>0</v>
      </c>
      <c r="BU82" s="81">
        <f t="shared" si="27"/>
        <v>0</v>
      </c>
      <c r="BV82" s="81">
        <f t="shared" si="27"/>
        <v>41.8</v>
      </c>
      <c r="BW82" s="81">
        <f>B100</f>
        <v>0</v>
      </c>
    </row>
    <row r="83" spans="1:75" x14ac:dyDescent="0.2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3">
        <v>12.2</v>
      </c>
      <c r="I83" s="43">
        <v>12.2</v>
      </c>
      <c r="J83" s="43">
        <v>20.5</v>
      </c>
      <c r="K83" s="43">
        <v>25</v>
      </c>
      <c r="L83" s="43">
        <v>25</v>
      </c>
      <c r="M83" s="43">
        <v>2.2999999999999998</v>
      </c>
      <c r="N83" s="43">
        <v>14.3</v>
      </c>
      <c r="O83" s="43">
        <v>14.3</v>
      </c>
      <c r="P83" s="43">
        <v>0</v>
      </c>
      <c r="Q83" s="43">
        <v>0</v>
      </c>
      <c r="R83" s="43">
        <v>0</v>
      </c>
      <c r="S83" s="43">
        <v>0</v>
      </c>
      <c r="T83" s="43">
        <v>0</v>
      </c>
      <c r="U83" s="43">
        <v>0</v>
      </c>
      <c r="V83" s="43">
        <v>10.8</v>
      </c>
      <c r="W83" s="43">
        <v>10.7</v>
      </c>
      <c r="X83" s="43">
        <v>10.7</v>
      </c>
      <c r="Y83" s="43">
        <v>10.5</v>
      </c>
      <c r="Z83" s="43">
        <v>15.1</v>
      </c>
      <c r="AA83" s="43">
        <v>25.6</v>
      </c>
      <c r="AB83" s="43">
        <v>25.6</v>
      </c>
      <c r="AC83" s="43">
        <v>25.6</v>
      </c>
      <c r="AD83" s="43">
        <v>25.6</v>
      </c>
      <c r="AE83" s="43">
        <v>10.3</v>
      </c>
      <c r="AF83" s="43">
        <v>10.3</v>
      </c>
      <c r="AG83" s="64">
        <v>30</v>
      </c>
      <c r="AH83" s="46">
        <f t="shared" si="22"/>
        <v>25.6</v>
      </c>
      <c r="AI83" s="47">
        <f t="shared" si="23"/>
        <v>0</v>
      </c>
      <c r="AK83" s="49"/>
      <c r="AY83" s="1" t="s">
        <v>107</v>
      </c>
      <c r="AZ83" s="82">
        <f>ROUND(C101,0)</f>
        <v>0</v>
      </c>
      <c r="BA83" s="81">
        <f t="shared" si="25"/>
        <v>0</v>
      </c>
      <c r="BB83" s="81">
        <f t="shared" si="25"/>
        <v>0</v>
      </c>
      <c r="BC83" s="81">
        <f t="shared" si="25"/>
        <v>0</v>
      </c>
      <c r="BD83" s="81">
        <f t="shared" si="25"/>
        <v>0</v>
      </c>
      <c r="BE83" s="82">
        <f>I101</f>
        <v>0</v>
      </c>
      <c r="BF83" s="82">
        <f>K101</f>
        <v>47.5</v>
      </c>
      <c r="BG83" s="82">
        <f t="shared" si="26"/>
        <v>50.3</v>
      </c>
      <c r="BH83" s="82">
        <f t="shared" si="26"/>
        <v>56</v>
      </c>
      <c r="BI83" s="82">
        <f t="shared" si="26"/>
        <v>58</v>
      </c>
      <c r="BJ83" s="82">
        <f t="shared" si="26"/>
        <v>48</v>
      </c>
      <c r="BK83" s="82">
        <f t="shared" si="26"/>
        <v>59.6</v>
      </c>
      <c r="BL83" s="82">
        <f t="shared" si="26"/>
        <v>53</v>
      </c>
      <c r="BM83" s="82">
        <f t="shared" si="26"/>
        <v>46.8</v>
      </c>
      <c r="BN83" s="82">
        <f t="shared" si="26"/>
        <v>60.6</v>
      </c>
      <c r="BO83" s="82">
        <f t="shared" si="26"/>
        <v>52.8</v>
      </c>
      <c r="BP83" s="82">
        <f t="shared" si="26"/>
        <v>56.8</v>
      </c>
      <c r="BQ83" s="82">
        <f>X101</f>
        <v>47.5</v>
      </c>
      <c r="BR83" s="82">
        <f>Z101</f>
        <v>50</v>
      </c>
      <c r="BS83" s="81">
        <f>AB101</f>
        <v>45.5</v>
      </c>
      <c r="BT83" s="81">
        <f t="shared" si="27"/>
        <v>50.1</v>
      </c>
      <c r="BU83" s="81">
        <f t="shared" si="27"/>
        <v>58.6</v>
      </c>
      <c r="BV83" s="81">
        <f t="shared" si="27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4.5999999999999996</v>
      </c>
      <c r="M84" s="44">
        <v>5.8</v>
      </c>
      <c r="N84" s="44">
        <v>11.1</v>
      </c>
      <c r="O84" s="44">
        <v>14.3</v>
      </c>
      <c r="P84" s="44">
        <v>15</v>
      </c>
      <c r="Q84" s="44">
        <v>17.3</v>
      </c>
      <c r="R84" s="44">
        <v>17.3</v>
      </c>
      <c r="S84" s="44">
        <v>13.1</v>
      </c>
      <c r="T84" s="44">
        <v>10.3</v>
      </c>
      <c r="U84" s="44">
        <v>0.3</v>
      </c>
      <c r="V84" s="44">
        <v>0.3</v>
      </c>
      <c r="W84" s="44">
        <v>0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22"/>
        <v>17.3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8.8800000000000008</v>
      </c>
      <c r="C85" s="43">
        <v>8.8800000000000008</v>
      </c>
      <c r="D85" s="43">
        <v>8.8800000000000008</v>
      </c>
      <c r="E85" s="43">
        <v>8.8800000000000008</v>
      </c>
      <c r="F85" s="43">
        <v>8.8800000000000008</v>
      </c>
      <c r="G85" s="43">
        <v>8</v>
      </c>
      <c r="H85" s="43">
        <v>8</v>
      </c>
      <c r="I85" s="43">
        <v>8</v>
      </c>
      <c r="J85" s="43">
        <v>8</v>
      </c>
      <c r="K85" s="43">
        <v>8</v>
      </c>
      <c r="L85" s="43">
        <v>8</v>
      </c>
      <c r="M85" s="43">
        <v>8</v>
      </c>
      <c r="N85" s="43">
        <v>8</v>
      </c>
      <c r="O85" s="43">
        <v>8</v>
      </c>
      <c r="P85" s="43">
        <v>8</v>
      </c>
      <c r="Q85" s="43">
        <v>8</v>
      </c>
      <c r="R85" s="43">
        <v>8</v>
      </c>
      <c r="S85" s="43">
        <v>8.5</v>
      </c>
      <c r="T85" s="43">
        <v>8.5</v>
      </c>
      <c r="U85" s="43">
        <v>8.5</v>
      </c>
      <c r="V85" s="43">
        <v>10.1</v>
      </c>
      <c r="W85" s="43">
        <v>0</v>
      </c>
      <c r="X85" s="43">
        <v>9.6</v>
      </c>
      <c r="Y85" s="43">
        <v>11</v>
      </c>
      <c r="Z85" s="43">
        <v>10.8</v>
      </c>
      <c r="AA85" s="43">
        <v>11.1</v>
      </c>
      <c r="AB85" s="43">
        <v>11.1</v>
      </c>
      <c r="AC85" s="43">
        <v>11.1</v>
      </c>
      <c r="AD85" s="43">
        <v>11.1</v>
      </c>
      <c r="AE85" s="43">
        <v>11.1</v>
      </c>
      <c r="AF85" s="43">
        <v>11.1</v>
      </c>
      <c r="AG85" s="64">
        <v>24</v>
      </c>
      <c r="AH85" s="46">
        <f t="shared" si="22"/>
        <v>11.1</v>
      </c>
      <c r="AI85" s="47">
        <f t="shared" si="23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2</v>
      </c>
      <c r="AC86" s="43">
        <v>2</v>
      </c>
      <c r="AD86" s="43">
        <v>2</v>
      </c>
      <c r="AE86" s="43">
        <v>2</v>
      </c>
      <c r="AF86" s="43">
        <v>2</v>
      </c>
      <c r="AG86" s="64">
        <v>15</v>
      </c>
      <c r="AH86" s="46">
        <f t="shared" si="22"/>
        <v>2</v>
      </c>
      <c r="AI86" s="47">
        <f t="shared" si="23"/>
        <v>0</v>
      </c>
      <c r="AK86" s="49"/>
      <c r="AZ86" s="82">
        <f t="shared" ref="AZ86:BW91" si="29">VALUE(AZ79)</f>
        <v>143</v>
      </c>
      <c r="BA86" s="82">
        <f t="shared" si="29"/>
        <v>120</v>
      </c>
      <c r="BB86" s="82">
        <f t="shared" si="29"/>
        <v>115.7</v>
      </c>
      <c r="BC86" s="82">
        <f t="shared" si="29"/>
        <v>111</v>
      </c>
      <c r="BD86" s="82">
        <f t="shared" si="29"/>
        <v>46.8</v>
      </c>
      <c r="BE86" s="82">
        <f t="shared" si="29"/>
        <v>79.2</v>
      </c>
      <c r="BF86" s="82">
        <f t="shared" si="29"/>
        <v>-186</v>
      </c>
      <c r="BG86" s="82">
        <f t="shared" si="29"/>
        <v>108.3</v>
      </c>
      <c r="BH86" s="82">
        <f t="shared" si="29"/>
        <v>-75</v>
      </c>
      <c r="BI86" s="82">
        <f t="shared" si="29"/>
        <v>-92.3</v>
      </c>
      <c r="BJ86" s="82">
        <f t="shared" si="29"/>
        <v>250</v>
      </c>
      <c r="BK86" s="82">
        <f t="shared" si="29"/>
        <v>344.3</v>
      </c>
      <c r="BL86" s="82">
        <f t="shared" si="29"/>
        <v>334</v>
      </c>
      <c r="BM86" s="82">
        <f t="shared" si="29"/>
        <v>328.9</v>
      </c>
      <c r="BN86" s="82">
        <f t="shared" si="29"/>
        <v>349.9</v>
      </c>
      <c r="BO86" s="82">
        <f t="shared" si="29"/>
        <v>212.5</v>
      </c>
      <c r="BP86" s="82">
        <f t="shared" si="29"/>
        <v>232.9</v>
      </c>
      <c r="BQ86" s="82">
        <f t="shared" si="29"/>
        <v>40.799999999999997</v>
      </c>
      <c r="BR86" s="82">
        <f t="shared" si="29"/>
        <v>0</v>
      </c>
      <c r="BS86" s="82">
        <f t="shared" si="29"/>
        <v>-256</v>
      </c>
      <c r="BT86" s="82">
        <f t="shared" si="29"/>
        <v>-347.3</v>
      </c>
      <c r="BU86" s="82">
        <f t="shared" si="29"/>
        <v>-490</v>
      </c>
      <c r="BV86" s="82">
        <f t="shared" si="29"/>
        <v>-443</v>
      </c>
      <c r="BW86" s="82">
        <f t="shared" si="29"/>
        <v>155</v>
      </c>
    </row>
    <row r="87" spans="1:75" x14ac:dyDescent="0.25">
      <c r="A87" s="63" t="s">
        <v>112</v>
      </c>
      <c r="B87" s="43">
        <v>6.5</v>
      </c>
      <c r="C87" s="43">
        <v>6.5</v>
      </c>
      <c r="D87" s="43">
        <v>6.5</v>
      </c>
      <c r="E87" s="43">
        <v>6.5</v>
      </c>
      <c r="F87" s="43">
        <v>6.5</v>
      </c>
      <c r="G87" s="43">
        <v>6.9</v>
      </c>
      <c r="H87" s="43">
        <v>6.9</v>
      </c>
      <c r="I87" s="43">
        <v>6.9</v>
      </c>
      <c r="J87" s="43">
        <v>6.9</v>
      </c>
      <c r="K87" s="43">
        <v>6.9</v>
      </c>
      <c r="L87" s="43">
        <v>6.9</v>
      </c>
      <c r="M87" s="43">
        <v>6.9</v>
      </c>
      <c r="N87" s="43">
        <v>4.5999999999999996</v>
      </c>
      <c r="O87" s="43">
        <v>4.5999999999999996</v>
      </c>
      <c r="P87" s="43">
        <v>4.5999999999999996</v>
      </c>
      <c r="Q87" s="43">
        <v>4.5999999999999996</v>
      </c>
      <c r="R87" s="43">
        <v>4.5999999999999996</v>
      </c>
      <c r="S87" s="43">
        <v>3.9</v>
      </c>
      <c r="T87" s="43">
        <v>4</v>
      </c>
      <c r="U87" s="43">
        <v>4</v>
      </c>
      <c r="V87" s="43">
        <v>12.5</v>
      </c>
      <c r="W87" s="43">
        <v>8.4</v>
      </c>
      <c r="X87" s="43">
        <v>7.5</v>
      </c>
      <c r="Y87" s="43">
        <v>0</v>
      </c>
      <c r="Z87" s="43">
        <v>8.8000000000000007</v>
      </c>
      <c r="AA87" s="43">
        <v>7.2</v>
      </c>
      <c r="AB87" s="43">
        <v>7.2</v>
      </c>
      <c r="AC87" s="43">
        <v>7.2</v>
      </c>
      <c r="AD87" s="43">
        <v>7.2</v>
      </c>
      <c r="AE87" s="43">
        <v>7.2</v>
      </c>
      <c r="AF87" s="43">
        <v>7.2</v>
      </c>
      <c r="AG87" s="64">
        <v>14.1</v>
      </c>
      <c r="AH87" s="46">
        <f t="shared" si="22"/>
        <v>12.5</v>
      </c>
      <c r="AI87" s="47">
        <f t="shared" si="23"/>
        <v>0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0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0</v>
      </c>
    </row>
    <row r="88" spans="1:75" x14ac:dyDescent="0.25">
      <c r="A88" s="84" t="s">
        <v>113</v>
      </c>
      <c r="B88" s="43">
        <v>3.3</v>
      </c>
      <c r="C88" s="43">
        <v>3.3</v>
      </c>
      <c r="D88" s="43">
        <v>3.3</v>
      </c>
      <c r="E88" s="43">
        <v>3.3</v>
      </c>
      <c r="F88" s="43">
        <v>3.3</v>
      </c>
      <c r="G88" s="43">
        <v>5.4</v>
      </c>
      <c r="H88" s="43">
        <v>5.4</v>
      </c>
      <c r="I88" s="43">
        <v>5.4</v>
      </c>
      <c r="J88" s="43">
        <v>5.4</v>
      </c>
      <c r="K88" s="43">
        <v>5.4</v>
      </c>
      <c r="L88" s="43">
        <v>5.4</v>
      </c>
      <c r="M88" s="43">
        <v>5.4</v>
      </c>
      <c r="N88" s="43">
        <v>5.5</v>
      </c>
      <c r="O88" s="43">
        <v>5.5</v>
      </c>
      <c r="P88" s="43">
        <v>5.5</v>
      </c>
      <c r="Q88" s="43">
        <v>5.5</v>
      </c>
      <c r="R88" s="43">
        <v>5.5</v>
      </c>
      <c r="S88" s="43">
        <v>4.5999999999999996</v>
      </c>
      <c r="T88" s="43">
        <v>4.5999999999999996</v>
      </c>
      <c r="U88" s="43">
        <v>4.5999999999999996</v>
      </c>
      <c r="V88" s="43">
        <v>4.5999999999999996</v>
      </c>
      <c r="W88" s="43">
        <v>5.6</v>
      </c>
      <c r="X88" s="43">
        <v>6.3</v>
      </c>
      <c r="Y88" s="43">
        <v>6.2</v>
      </c>
      <c r="Z88" s="43">
        <v>6.3</v>
      </c>
      <c r="AA88" s="43">
        <v>6.4</v>
      </c>
      <c r="AB88" s="43">
        <v>6.4</v>
      </c>
      <c r="AC88" s="43">
        <v>6.4</v>
      </c>
      <c r="AD88" s="43">
        <v>6.4</v>
      </c>
      <c r="AE88" s="43">
        <v>6.4</v>
      </c>
      <c r="AF88" s="43">
        <v>6.4</v>
      </c>
      <c r="AG88" s="64">
        <v>14</v>
      </c>
      <c r="AH88" s="46">
        <f t="shared" si="22"/>
        <v>6.4</v>
      </c>
      <c r="AI88" s="47">
        <f t="shared" si="23"/>
        <v>3.3</v>
      </c>
      <c r="AK88" s="49"/>
      <c r="AZ88" s="82">
        <f t="shared" si="29"/>
        <v>131</v>
      </c>
      <c r="BA88" s="82">
        <f t="shared" si="29"/>
        <v>115</v>
      </c>
      <c r="BB88" s="82">
        <f t="shared" si="29"/>
        <v>114</v>
      </c>
      <c r="BC88" s="82">
        <f t="shared" si="29"/>
        <v>117</v>
      </c>
      <c r="BD88" s="82">
        <f t="shared" si="29"/>
        <v>97.1</v>
      </c>
      <c r="BE88" s="82">
        <f t="shared" si="29"/>
        <v>103.9</v>
      </c>
      <c r="BF88" s="82">
        <f t="shared" si="29"/>
        <v>126.2</v>
      </c>
      <c r="BG88" s="82">
        <f t="shared" si="29"/>
        <v>92.3</v>
      </c>
      <c r="BH88" s="82">
        <f t="shared" si="29"/>
        <v>110</v>
      </c>
      <c r="BI88" s="82">
        <f t="shared" si="29"/>
        <v>101.3</v>
      </c>
      <c r="BJ88" s="82">
        <f t="shared" si="29"/>
        <v>125</v>
      </c>
      <c r="BK88" s="82">
        <f t="shared" si="29"/>
        <v>112.3</v>
      </c>
      <c r="BL88" s="82">
        <f t="shared" si="29"/>
        <v>122</v>
      </c>
      <c r="BM88" s="82">
        <f t="shared" si="29"/>
        <v>99.5</v>
      </c>
      <c r="BN88" s="82">
        <f t="shared" si="29"/>
        <v>136.80000000000001</v>
      </c>
      <c r="BO88" s="82">
        <f t="shared" si="29"/>
        <v>112.22</v>
      </c>
      <c r="BP88" s="82">
        <f t="shared" si="29"/>
        <v>127.5</v>
      </c>
      <c r="BQ88" s="82">
        <f t="shared" si="29"/>
        <v>136.9</v>
      </c>
      <c r="BR88" s="82">
        <f t="shared" si="29"/>
        <v>121.2</v>
      </c>
      <c r="BS88" s="82">
        <f t="shared" si="29"/>
        <v>117.3</v>
      </c>
      <c r="BT88" s="82">
        <f t="shared" si="29"/>
        <v>117.8</v>
      </c>
      <c r="BU88" s="82">
        <f t="shared" si="29"/>
        <v>121</v>
      </c>
      <c r="BV88" s="82">
        <f t="shared" si="29"/>
        <v>42.6</v>
      </c>
      <c r="BW88" s="82">
        <f t="shared" si="29"/>
        <v>120</v>
      </c>
    </row>
    <row r="89" spans="1:75" x14ac:dyDescent="0.25">
      <c r="A89" s="63" t="s">
        <v>114</v>
      </c>
      <c r="B89" s="43">
        <v>5</v>
      </c>
      <c r="C89" s="43">
        <v>5</v>
      </c>
      <c r="D89" s="43">
        <v>5</v>
      </c>
      <c r="E89" s="43">
        <v>5</v>
      </c>
      <c r="F89" s="43">
        <v>5</v>
      </c>
      <c r="G89" s="43">
        <v>5</v>
      </c>
      <c r="H89" s="43">
        <v>5</v>
      </c>
      <c r="I89" s="43">
        <v>5</v>
      </c>
      <c r="J89" s="43">
        <v>5</v>
      </c>
      <c r="K89" s="43">
        <v>5</v>
      </c>
      <c r="L89" s="43">
        <v>5</v>
      </c>
      <c r="M89" s="43">
        <v>5</v>
      </c>
      <c r="N89" s="43">
        <v>5</v>
      </c>
      <c r="O89" s="43">
        <v>5</v>
      </c>
      <c r="P89" s="43">
        <v>5</v>
      </c>
      <c r="Q89" s="43">
        <v>5</v>
      </c>
      <c r="R89" s="43">
        <v>5</v>
      </c>
      <c r="S89" s="43">
        <v>5</v>
      </c>
      <c r="T89" s="43">
        <v>5</v>
      </c>
      <c r="U89" s="43">
        <v>5</v>
      </c>
      <c r="V89" s="43">
        <v>5</v>
      </c>
      <c r="W89" s="43">
        <v>5</v>
      </c>
      <c r="X89" s="43">
        <v>5</v>
      </c>
      <c r="Y89" s="43">
        <v>5</v>
      </c>
      <c r="Z89" s="43">
        <v>5</v>
      </c>
      <c r="AA89" s="43">
        <v>5</v>
      </c>
      <c r="AB89" s="43">
        <v>5</v>
      </c>
      <c r="AC89" s="43">
        <v>5</v>
      </c>
      <c r="AD89" s="43">
        <v>5</v>
      </c>
      <c r="AE89" s="43">
        <v>5</v>
      </c>
      <c r="AF89" s="43">
        <v>5</v>
      </c>
      <c r="AG89" s="64">
        <v>10.050000000000001</v>
      </c>
      <c r="AH89" s="46">
        <f t="shared" si="22"/>
        <v>5</v>
      </c>
      <c r="AI89" s="47">
        <f t="shared" si="23"/>
        <v>5</v>
      </c>
      <c r="AK89" s="49"/>
      <c r="AZ89" s="82">
        <f t="shared" si="29"/>
        <v>0</v>
      </c>
      <c r="BA89" s="82">
        <f t="shared" si="29"/>
        <v>0</v>
      </c>
      <c r="BB89" s="82">
        <f t="shared" si="29"/>
        <v>0</v>
      </c>
      <c r="BC89" s="82">
        <f t="shared" si="29"/>
        <v>0</v>
      </c>
      <c r="BD89" s="82">
        <f t="shared" si="29"/>
        <v>0</v>
      </c>
      <c r="BE89" s="82">
        <f t="shared" si="29"/>
        <v>0</v>
      </c>
      <c r="BF89" s="82">
        <f t="shared" si="29"/>
        <v>0</v>
      </c>
      <c r="BG89" s="82">
        <f t="shared" si="29"/>
        <v>0</v>
      </c>
      <c r="BH89" s="82">
        <f t="shared" si="29"/>
        <v>0</v>
      </c>
      <c r="BI89" s="82">
        <f t="shared" si="29"/>
        <v>8.9</v>
      </c>
      <c r="BJ89" s="82">
        <f t="shared" si="29"/>
        <v>26</v>
      </c>
      <c r="BK89" s="82">
        <f t="shared" si="29"/>
        <v>28.3</v>
      </c>
      <c r="BL89" s="82">
        <f t="shared" si="29"/>
        <v>25</v>
      </c>
      <c r="BM89" s="82">
        <f t="shared" si="29"/>
        <v>30.3</v>
      </c>
      <c r="BN89" s="82">
        <f t="shared" si="29"/>
        <v>27.6</v>
      </c>
      <c r="BO89" s="82">
        <f t="shared" si="29"/>
        <v>31.5</v>
      </c>
      <c r="BP89" s="82">
        <f t="shared" si="29"/>
        <v>13</v>
      </c>
      <c r="BQ89" s="82">
        <f t="shared" si="29"/>
        <v>15.6</v>
      </c>
      <c r="BR89" s="82">
        <f t="shared" si="29"/>
        <v>17.3</v>
      </c>
      <c r="BS89" s="82">
        <f t="shared" si="29"/>
        <v>0</v>
      </c>
      <c r="BT89" s="82">
        <f t="shared" si="29"/>
        <v>0</v>
      </c>
      <c r="BU89" s="82">
        <f t="shared" si="29"/>
        <v>0</v>
      </c>
      <c r="BV89" s="82">
        <f t="shared" si="29"/>
        <v>41.8</v>
      </c>
      <c r="BW89" s="82">
        <f t="shared" si="29"/>
        <v>0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3.1</v>
      </c>
      <c r="AA90" s="43">
        <v>3.1</v>
      </c>
      <c r="AB90" s="43">
        <v>3.1</v>
      </c>
      <c r="AC90" s="43">
        <v>3.1</v>
      </c>
      <c r="AD90" s="43">
        <v>3.1</v>
      </c>
      <c r="AE90" s="43">
        <v>3.1</v>
      </c>
      <c r="AF90" s="43">
        <v>3.1</v>
      </c>
      <c r="AG90" s="64">
        <v>6.2</v>
      </c>
      <c r="AH90" s="46">
        <f t="shared" si="22"/>
        <v>3.1</v>
      </c>
      <c r="AI90" s="47">
        <f t="shared" si="23"/>
        <v>3.1</v>
      </c>
      <c r="AK90" s="49"/>
      <c r="AZ90" s="82">
        <f t="shared" si="29"/>
        <v>0</v>
      </c>
      <c r="BA90" s="82">
        <f t="shared" si="29"/>
        <v>0</v>
      </c>
      <c r="BB90" s="82">
        <f t="shared" si="29"/>
        <v>0</v>
      </c>
      <c r="BC90" s="82">
        <f t="shared" si="29"/>
        <v>0</v>
      </c>
      <c r="BD90" s="82">
        <f t="shared" si="29"/>
        <v>0</v>
      </c>
      <c r="BE90" s="82">
        <f t="shared" si="29"/>
        <v>0</v>
      </c>
      <c r="BF90" s="82">
        <f t="shared" si="29"/>
        <v>47.5</v>
      </c>
      <c r="BG90" s="82">
        <f t="shared" si="29"/>
        <v>50.3</v>
      </c>
      <c r="BH90" s="82">
        <f t="shared" si="29"/>
        <v>56</v>
      </c>
      <c r="BI90" s="82">
        <f t="shared" si="29"/>
        <v>58</v>
      </c>
      <c r="BJ90" s="82">
        <f t="shared" si="29"/>
        <v>48</v>
      </c>
      <c r="BK90" s="82">
        <f t="shared" si="29"/>
        <v>59.6</v>
      </c>
      <c r="BL90" s="82">
        <f t="shared" si="29"/>
        <v>53</v>
      </c>
      <c r="BM90" s="82">
        <f t="shared" si="29"/>
        <v>46.8</v>
      </c>
      <c r="BN90" s="82">
        <f t="shared" si="29"/>
        <v>60.6</v>
      </c>
      <c r="BO90" s="82">
        <f t="shared" si="29"/>
        <v>52.8</v>
      </c>
      <c r="BP90" s="82">
        <f t="shared" si="29"/>
        <v>56.8</v>
      </c>
      <c r="BQ90" s="82">
        <f t="shared" si="29"/>
        <v>47.5</v>
      </c>
      <c r="BR90" s="82">
        <f t="shared" si="29"/>
        <v>50</v>
      </c>
      <c r="BS90" s="82">
        <f t="shared" si="29"/>
        <v>45.5</v>
      </c>
      <c r="BT90" s="82">
        <f t="shared" si="29"/>
        <v>50.1</v>
      </c>
      <c r="BU90" s="82">
        <f t="shared" si="29"/>
        <v>58.6</v>
      </c>
      <c r="BV90" s="82">
        <f t="shared" si="29"/>
        <v>0</v>
      </c>
      <c r="BW90" s="82">
        <f t="shared" si="29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 x14ac:dyDescent="0.3">
      <c r="A92" s="87" t="s">
        <v>117</v>
      </c>
      <c r="B92" s="70">
        <v>134.79999999999998</v>
      </c>
      <c r="C92" s="70">
        <f t="shared" ref="C92:AG92" si="30">SUM(C79:C91)</f>
        <v>112.67999999999999</v>
      </c>
      <c r="D92" s="70">
        <f t="shared" si="30"/>
        <v>142.68</v>
      </c>
      <c r="E92" s="70">
        <f t="shared" si="30"/>
        <v>142.68</v>
      </c>
      <c r="F92" s="70">
        <f t="shared" si="30"/>
        <v>142.68</v>
      </c>
      <c r="G92" s="70">
        <f t="shared" si="30"/>
        <v>157.80000000000001</v>
      </c>
      <c r="H92" s="70">
        <f t="shared" si="30"/>
        <v>226.79999999999998</v>
      </c>
      <c r="I92" s="70">
        <f t="shared" si="30"/>
        <v>262.70000000000005</v>
      </c>
      <c r="J92" s="70">
        <f t="shared" si="30"/>
        <v>303.09999999999997</v>
      </c>
      <c r="K92" s="70">
        <f t="shared" si="30"/>
        <v>381.99999999999994</v>
      </c>
      <c r="L92" s="70">
        <f t="shared" si="30"/>
        <v>386.59999999999997</v>
      </c>
      <c r="M92" s="70">
        <f t="shared" si="30"/>
        <v>320.8</v>
      </c>
      <c r="N92" s="70">
        <f>SUM(N79:N91)</f>
        <v>346.00000000000006</v>
      </c>
      <c r="O92" s="70">
        <f>SUM(O79:O91)</f>
        <v>360.90000000000009</v>
      </c>
      <c r="P92" s="70">
        <f>SUM(P79:P91)</f>
        <v>250.39999999999998</v>
      </c>
      <c r="Q92" s="70">
        <f t="shared" si="30"/>
        <v>151.30000000000001</v>
      </c>
      <c r="R92" s="70">
        <f t="shared" ref="R92:AA92" si="31">SUM(R79:R91)</f>
        <v>157.69999999999999</v>
      </c>
      <c r="S92" s="70">
        <f t="shared" si="31"/>
        <v>105.19999999999999</v>
      </c>
      <c r="T92" s="70">
        <f t="shared" si="31"/>
        <v>101.8</v>
      </c>
      <c r="U92" s="70">
        <f t="shared" si="31"/>
        <v>116.99999999999999</v>
      </c>
      <c r="V92" s="70">
        <f t="shared" si="31"/>
        <v>131.1</v>
      </c>
      <c r="W92" s="70">
        <f t="shared" si="31"/>
        <v>143.20000000000002</v>
      </c>
      <c r="X92" s="70">
        <f t="shared" si="31"/>
        <v>256.8</v>
      </c>
      <c r="Y92" s="70">
        <f t="shared" si="31"/>
        <v>252.99999999999997</v>
      </c>
      <c r="Z92" s="70">
        <f t="shared" si="31"/>
        <v>311.30000000000007</v>
      </c>
      <c r="AA92" s="70">
        <f t="shared" si="31"/>
        <v>318.8</v>
      </c>
      <c r="AB92" s="70">
        <f t="shared" si="30"/>
        <v>308</v>
      </c>
      <c r="AC92" s="70">
        <f t="shared" si="30"/>
        <v>308</v>
      </c>
      <c r="AD92" s="70">
        <f t="shared" si="30"/>
        <v>308</v>
      </c>
      <c r="AE92" s="70">
        <f t="shared" si="30"/>
        <v>240.9</v>
      </c>
      <c r="AF92" s="70">
        <f t="shared" si="30"/>
        <v>240.9</v>
      </c>
      <c r="AG92" s="80">
        <f t="shared" si="30"/>
        <v>489.91</v>
      </c>
      <c r="AH92" s="46">
        <f t="shared" si="22"/>
        <v>386.59999999999997</v>
      </c>
      <c r="AI92" s="47">
        <f t="shared" si="23"/>
        <v>101.8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>
        <v>14.2</v>
      </c>
      <c r="T93" s="44">
        <v>11.2</v>
      </c>
      <c r="U93" s="44">
        <v>0</v>
      </c>
      <c r="V93" s="44">
        <v>0</v>
      </c>
      <c r="W93" s="44">
        <v>0</v>
      </c>
      <c r="X93" s="44">
        <v>11</v>
      </c>
      <c r="Y93" s="44">
        <v>11</v>
      </c>
      <c r="Z93" s="44">
        <v>11</v>
      </c>
      <c r="AA93" s="44">
        <v>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22"/>
        <v>14.2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>
        <v>6.2</v>
      </c>
      <c r="T94" s="43">
        <v>6.2</v>
      </c>
      <c r="U94" s="43">
        <v>0</v>
      </c>
      <c r="V94" s="43">
        <v>0</v>
      </c>
      <c r="W94" s="43">
        <v>0</v>
      </c>
      <c r="X94" s="43">
        <v>5.2</v>
      </c>
      <c r="Y94" s="43">
        <v>4.7</v>
      </c>
      <c r="Z94" s="43">
        <v>3.7</v>
      </c>
      <c r="AA94" s="43">
        <v>4.55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22"/>
        <v>6.2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>
        <v>2.7</v>
      </c>
      <c r="T95" s="77">
        <v>2.7</v>
      </c>
      <c r="U95" s="77">
        <v>0</v>
      </c>
      <c r="V95" s="77">
        <v>0</v>
      </c>
      <c r="W95" s="77">
        <v>0</v>
      </c>
      <c r="X95" s="77">
        <v>2.2000000000000002</v>
      </c>
      <c r="Y95" s="77">
        <v>2</v>
      </c>
      <c r="Z95" s="77">
        <v>1.6</v>
      </c>
      <c r="AA95" s="77">
        <v>1.9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22"/>
        <v>2.7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143</v>
      </c>
      <c r="BH95" s="82">
        <v>0</v>
      </c>
      <c r="BI95" s="82">
        <v>131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v>0</v>
      </c>
      <c r="C96" s="70">
        <f t="shared" ref="C96:AF96" si="32">C93+C94+C95</f>
        <v>0</v>
      </c>
      <c r="D96" s="70">
        <f t="shared" si="32"/>
        <v>0</v>
      </c>
      <c r="E96" s="70">
        <f t="shared" si="32"/>
        <v>0</v>
      </c>
      <c r="F96" s="70">
        <f t="shared" si="32"/>
        <v>0</v>
      </c>
      <c r="G96" s="70">
        <f t="shared" si="32"/>
        <v>0</v>
      </c>
      <c r="H96" s="70">
        <f t="shared" si="32"/>
        <v>0</v>
      </c>
      <c r="I96" s="70">
        <f t="shared" si="32"/>
        <v>0</v>
      </c>
      <c r="J96" s="70">
        <f t="shared" si="32"/>
        <v>0</v>
      </c>
      <c r="K96" s="70">
        <f t="shared" si="32"/>
        <v>0</v>
      </c>
      <c r="L96" s="70">
        <f t="shared" si="32"/>
        <v>0</v>
      </c>
      <c r="M96" s="70">
        <f t="shared" si="32"/>
        <v>0</v>
      </c>
      <c r="N96" s="70">
        <f>N93+N94+N95</f>
        <v>0</v>
      </c>
      <c r="O96" s="70">
        <f>O93+O94+O95</f>
        <v>0</v>
      </c>
      <c r="P96" s="70">
        <f>P93+P94+P95</f>
        <v>0</v>
      </c>
      <c r="Q96" s="70">
        <f t="shared" si="32"/>
        <v>0</v>
      </c>
      <c r="R96" s="70">
        <f t="shared" ref="R96:AA96" si="33">R93+R94+R95</f>
        <v>0</v>
      </c>
      <c r="S96" s="70">
        <f t="shared" si="33"/>
        <v>23.099999999999998</v>
      </c>
      <c r="T96" s="70">
        <f t="shared" si="33"/>
        <v>20.099999999999998</v>
      </c>
      <c r="U96" s="70">
        <f t="shared" si="33"/>
        <v>0</v>
      </c>
      <c r="V96" s="70">
        <f t="shared" si="33"/>
        <v>0</v>
      </c>
      <c r="W96" s="70">
        <f t="shared" si="33"/>
        <v>0</v>
      </c>
      <c r="X96" s="70">
        <f t="shared" si="33"/>
        <v>18.399999999999999</v>
      </c>
      <c r="Y96" s="70">
        <f t="shared" si="33"/>
        <v>17.7</v>
      </c>
      <c r="Z96" s="70">
        <f t="shared" si="33"/>
        <v>16.3</v>
      </c>
      <c r="AA96" s="70">
        <f t="shared" si="33"/>
        <v>6.4499999999999993</v>
      </c>
      <c r="AB96" s="70">
        <f t="shared" si="32"/>
        <v>0</v>
      </c>
      <c r="AC96" s="70">
        <f t="shared" si="32"/>
        <v>0</v>
      </c>
      <c r="AD96" s="70">
        <f t="shared" si="32"/>
        <v>0</v>
      </c>
      <c r="AE96" s="70">
        <f t="shared" si="32"/>
        <v>0</v>
      </c>
      <c r="AF96" s="70">
        <f t="shared" si="32"/>
        <v>0</v>
      </c>
      <c r="AG96" s="80">
        <f>SUM(AG93:AG95)</f>
        <v>106</v>
      </c>
      <c r="AH96" s="46">
        <f t="shared" si="22"/>
        <v>23.099999999999998</v>
      </c>
      <c r="AI96" s="47">
        <f t="shared" si="23"/>
        <v>0</v>
      </c>
      <c r="AK96" s="49"/>
      <c r="AY96" s="82"/>
      <c r="BF96" s="81"/>
      <c r="BG96" s="82">
        <v>120</v>
      </c>
      <c r="BH96" s="82">
        <v>0</v>
      </c>
      <c r="BI96" s="82">
        <v>115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155</v>
      </c>
      <c r="C97" s="44">
        <v>143</v>
      </c>
      <c r="D97" s="44">
        <v>120</v>
      </c>
      <c r="E97" s="44">
        <v>115.7</v>
      </c>
      <c r="F97" s="44">
        <v>111</v>
      </c>
      <c r="G97" s="44">
        <v>46.8</v>
      </c>
      <c r="H97" s="44">
        <v>90</v>
      </c>
      <c r="I97" s="44">
        <v>79.2</v>
      </c>
      <c r="J97" s="44">
        <v>-200</v>
      </c>
      <c r="K97" s="44">
        <v>-186</v>
      </c>
      <c r="L97" s="44">
        <v>-130.5</v>
      </c>
      <c r="M97" s="44">
        <v>108.3</v>
      </c>
      <c r="N97" s="44">
        <v>-75</v>
      </c>
      <c r="O97" s="44">
        <v>-92.3</v>
      </c>
      <c r="P97" s="44">
        <v>250</v>
      </c>
      <c r="Q97" s="44">
        <v>344.3</v>
      </c>
      <c r="R97" s="44">
        <v>334</v>
      </c>
      <c r="S97" s="44">
        <v>328.9</v>
      </c>
      <c r="T97" s="44">
        <v>349.9</v>
      </c>
      <c r="U97" s="44">
        <v>212.5</v>
      </c>
      <c r="V97" s="44">
        <v>232.9</v>
      </c>
      <c r="W97" s="44">
        <v>232.9</v>
      </c>
      <c r="X97" s="44">
        <v>40.799999999999997</v>
      </c>
      <c r="Y97" s="44">
        <v>55.6</v>
      </c>
      <c r="Z97" s="44">
        <v>0</v>
      </c>
      <c r="AA97" s="44">
        <v>-204.7</v>
      </c>
      <c r="AB97" s="44">
        <v>-256</v>
      </c>
      <c r="AC97" s="44">
        <v>-369.8</v>
      </c>
      <c r="AD97" s="44">
        <v>-347.3</v>
      </c>
      <c r="AE97" s="44">
        <v>-490</v>
      </c>
      <c r="AF97" s="44">
        <v>-443</v>
      </c>
      <c r="AG97" s="61"/>
      <c r="AH97" s="46">
        <f t="shared" si="22"/>
        <v>349.9</v>
      </c>
      <c r="AI97" s="47">
        <f t="shared" si="23"/>
        <v>-490</v>
      </c>
      <c r="AK97" s="49"/>
      <c r="AY97" s="82"/>
      <c r="BF97" s="81"/>
      <c r="BG97" s="82">
        <v>115.7</v>
      </c>
      <c r="BH97" s="82">
        <v>0</v>
      </c>
      <c r="BI97" s="82">
        <v>114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>
        <v>0</v>
      </c>
      <c r="L98" s="43">
        <v>0</v>
      </c>
      <c r="M98" s="43"/>
      <c r="N98" s="43"/>
      <c r="O98" s="43"/>
      <c r="P98" s="43"/>
      <c r="Q98" s="43"/>
      <c r="R98" s="43"/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2"/>
        <v>0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111</v>
      </c>
      <c r="BH98" s="82">
        <v>0</v>
      </c>
      <c r="BI98" s="82">
        <v>117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120</v>
      </c>
      <c r="C99" s="43">
        <v>131</v>
      </c>
      <c r="D99" s="43">
        <v>115</v>
      </c>
      <c r="E99" s="43">
        <v>114</v>
      </c>
      <c r="F99" s="43">
        <v>117</v>
      </c>
      <c r="G99" s="43">
        <v>97.1</v>
      </c>
      <c r="H99" s="43">
        <v>105.5</v>
      </c>
      <c r="I99" s="43">
        <v>103.9</v>
      </c>
      <c r="J99" s="43">
        <v>88.1</v>
      </c>
      <c r="K99" s="43">
        <v>126.2</v>
      </c>
      <c r="L99" s="43">
        <v>116</v>
      </c>
      <c r="M99" s="43">
        <v>92.3</v>
      </c>
      <c r="N99" s="43">
        <v>110</v>
      </c>
      <c r="O99" s="43">
        <v>101.3</v>
      </c>
      <c r="P99" s="43">
        <v>125</v>
      </c>
      <c r="Q99" s="43">
        <v>112.3</v>
      </c>
      <c r="R99" s="43">
        <v>122</v>
      </c>
      <c r="S99" s="43">
        <v>99.5</v>
      </c>
      <c r="T99" s="43">
        <v>136.80000000000001</v>
      </c>
      <c r="U99" s="43">
        <v>112.22</v>
      </c>
      <c r="V99" s="43">
        <v>127.5</v>
      </c>
      <c r="W99" s="43">
        <v>126.77</v>
      </c>
      <c r="X99" s="43">
        <v>136.9</v>
      </c>
      <c r="Y99" s="43">
        <v>136.9</v>
      </c>
      <c r="Z99" s="43">
        <v>121.2</v>
      </c>
      <c r="AA99" s="43">
        <v>119.6</v>
      </c>
      <c r="AB99" s="43">
        <v>117.3</v>
      </c>
      <c r="AC99" s="43">
        <v>120.1</v>
      </c>
      <c r="AD99" s="43">
        <v>117.8</v>
      </c>
      <c r="AE99" s="43">
        <v>121</v>
      </c>
      <c r="AF99" s="43">
        <v>42.6</v>
      </c>
      <c r="AG99" s="89"/>
      <c r="AH99" s="46">
        <f t="shared" si="22"/>
        <v>136.9</v>
      </c>
      <c r="AI99" s="47">
        <f t="shared" si="23"/>
        <v>42.6</v>
      </c>
      <c r="AK99" s="90"/>
      <c r="AL99" s="91"/>
      <c r="AM99" s="91"/>
      <c r="AN99" s="92"/>
      <c r="AY99" s="82"/>
      <c r="BF99" s="82"/>
      <c r="BG99" s="82">
        <v>46.8</v>
      </c>
      <c r="BH99" s="82">
        <v>0</v>
      </c>
      <c r="BI99" s="82">
        <v>97.1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0</v>
      </c>
      <c r="M100" s="93"/>
      <c r="N100" s="93"/>
      <c r="O100" s="93">
        <v>8.9</v>
      </c>
      <c r="P100" s="93">
        <v>26</v>
      </c>
      <c r="Q100" s="93">
        <v>28.3</v>
      </c>
      <c r="R100" s="93">
        <v>25</v>
      </c>
      <c r="S100" s="93">
        <v>30.3</v>
      </c>
      <c r="T100" s="93">
        <v>27.6</v>
      </c>
      <c r="U100" s="93">
        <v>31.5</v>
      </c>
      <c r="V100" s="93">
        <v>13</v>
      </c>
      <c r="W100" s="93">
        <v>14.1</v>
      </c>
      <c r="X100" s="93">
        <v>15.6</v>
      </c>
      <c r="Y100" s="93">
        <v>16.100000000000001</v>
      </c>
      <c r="Z100" s="93">
        <v>17.3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41.8</v>
      </c>
      <c r="AG100" s="89"/>
      <c r="AH100" s="46">
        <f t="shared" si="22"/>
        <v>41.8</v>
      </c>
      <c r="AI100" s="47">
        <f t="shared" si="23"/>
        <v>0</v>
      </c>
      <c r="AK100" s="94" t="s">
        <v>127</v>
      </c>
      <c r="AL100" s="43"/>
      <c r="AM100" s="93"/>
      <c r="AN100" s="95"/>
      <c r="AY100" s="82"/>
      <c r="BF100" s="82"/>
      <c r="BG100" s="82">
        <v>79.2</v>
      </c>
      <c r="BH100" s="82">
        <v>0</v>
      </c>
      <c r="BI100" s="82">
        <v>103.9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62.2</v>
      </c>
      <c r="K101" s="44">
        <v>47.5</v>
      </c>
      <c r="L101" s="44">
        <v>49.8</v>
      </c>
      <c r="M101" s="44">
        <v>50.3</v>
      </c>
      <c r="N101" s="44">
        <v>56</v>
      </c>
      <c r="O101" s="44">
        <v>58</v>
      </c>
      <c r="P101" s="44">
        <v>48</v>
      </c>
      <c r="Q101" s="44">
        <v>59.6</v>
      </c>
      <c r="R101" s="44">
        <v>53</v>
      </c>
      <c r="S101" s="44">
        <v>46.8</v>
      </c>
      <c r="T101" s="44">
        <v>60.6</v>
      </c>
      <c r="U101" s="44">
        <v>52.8</v>
      </c>
      <c r="V101" s="44">
        <v>56.8</v>
      </c>
      <c r="W101" s="44">
        <v>46.9</v>
      </c>
      <c r="X101" s="44">
        <v>47.5</v>
      </c>
      <c r="Y101" s="44">
        <v>47.9</v>
      </c>
      <c r="Z101" s="44">
        <v>50</v>
      </c>
      <c r="AA101" s="44">
        <v>41.4</v>
      </c>
      <c r="AB101" s="44">
        <v>45.5</v>
      </c>
      <c r="AC101" s="44">
        <v>45.1</v>
      </c>
      <c r="AD101" s="44">
        <v>50.1</v>
      </c>
      <c r="AE101" s="44">
        <v>58.6</v>
      </c>
      <c r="AF101" s="44">
        <v>0</v>
      </c>
      <c r="AG101" s="89"/>
      <c r="AH101" s="46">
        <f t="shared" si="22"/>
        <v>62.2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-186</v>
      </c>
      <c r="BH101" s="82">
        <v>0</v>
      </c>
      <c r="BI101" s="82">
        <v>126.2</v>
      </c>
      <c r="BJ101" s="82">
        <v>0</v>
      </c>
      <c r="BK101" s="82">
        <v>47.5</v>
      </c>
      <c r="BL101" s="82">
        <v>0</v>
      </c>
    </row>
    <row r="102" spans="1:64" ht="15.75" thickBot="1" x14ac:dyDescent="0.3">
      <c r="A102" s="96" t="s">
        <v>130</v>
      </c>
      <c r="B102" s="97">
        <v>40</v>
      </c>
      <c r="C102" s="97">
        <v>36</v>
      </c>
      <c r="D102" s="97">
        <v>34</v>
      </c>
      <c r="E102" s="97">
        <v>33.1</v>
      </c>
      <c r="F102" s="97">
        <v>30.4</v>
      </c>
      <c r="G102" s="97">
        <v>28.8</v>
      </c>
      <c r="H102" s="97">
        <v>28</v>
      </c>
      <c r="I102" s="97">
        <v>24.4</v>
      </c>
      <c r="J102" s="97">
        <v>48.1</v>
      </c>
      <c r="K102" s="97">
        <v>48.3</v>
      </c>
      <c r="L102" s="97">
        <v>49.8</v>
      </c>
      <c r="M102" s="97">
        <v>50.9</v>
      </c>
      <c r="N102" s="97">
        <v>51</v>
      </c>
      <c r="O102" s="97">
        <v>26.3</v>
      </c>
      <c r="P102" s="97">
        <v>55</v>
      </c>
      <c r="Q102" s="97">
        <v>54.3</v>
      </c>
      <c r="R102" s="97">
        <v>45</v>
      </c>
      <c r="S102" s="97">
        <v>55.1</v>
      </c>
      <c r="T102" s="97">
        <v>53.3</v>
      </c>
      <c r="U102" s="97">
        <v>34</v>
      </c>
      <c r="V102" s="97">
        <v>19.7</v>
      </c>
      <c r="W102" s="97">
        <v>26.9</v>
      </c>
      <c r="X102" s="97">
        <v>37.799999999999997</v>
      </c>
      <c r="Y102" s="97">
        <v>37.5</v>
      </c>
      <c r="Z102" s="97">
        <v>22.4</v>
      </c>
      <c r="AA102" s="97">
        <v>13.5</v>
      </c>
      <c r="AB102" s="97">
        <v>14.2</v>
      </c>
      <c r="AC102" s="97">
        <v>38.1</v>
      </c>
      <c r="AD102" s="97">
        <v>11.4</v>
      </c>
      <c r="AE102" s="97">
        <v>10.5</v>
      </c>
      <c r="AF102" s="97">
        <v>5.6</v>
      </c>
      <c r="AG102" s="89"/>
      <c r="AH102" s="46">
        <f t="shared" si="22"/>
        <v>55.1</v>
      </c>
      <c r="AI102" s="47">
        <f t="shared" si="23"/>
        <v>5.6</v>
      </c>
      <c r="AK102" s="94"/>
      <c r="AL102" s="44"/>
      <c r="AM102" s="44"/>
      <c r="AN102" s="98"/>
      <c r="AY102" s="82"/>
      <c r="BF102" s="82"/>
      <c r="BG102" s="82">
        <v>108.3</v>
      </c>
      <c r="BH102" s="82">
        <v>0</v>
      </c>
      <c r="BI102" s="82">
        <v>92.3</v>
      </c>
      <c r="BJ102" s="82">
        <v>0</v>
      </c>
      <c r="BK102" s="82">
        <v>50.3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4"/>
      <c r="AY103" s="82"/>
      <c r="BF103" s="82"/>
      <c r="BG103" s="82">
        <v>-75</v>
      </c>
      <c r="BH103" s="82">
        <v>0</v>
      </c>
      <c r="BI103" s="82">
        <v>110</v>
      </c>
      <c r="BJ103" s="82">
        <v>0</v>
      </c>
      <c r="BK103" s="82">
        <v>56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5"/>
      <c r="BF104" s="82"/>
      <c r="BG104" s="82">
        <v>-92.3</v>
      </c>
      <c r="BH104" s="82">
        <v>0</v>
      </c>
      <c r="BI104" s="82">
        <v>101.3</v>
      </c>
      <c r="BJ104" s="82">
        <v>8.9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250</v>
      </c>
      <c r="BH105" s="82">
        <v>0</v>
      </c>
      <c r="BI105" s="82">
        <v>125</v>
      </c>
      <c r="BJ105" s="82">
        <v>26</v>
      </c>
      <c r="BK105" s="82">
        <v>48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344.3</v>
      </c>
      <c r="BH106" s="82">
        <v>0</v>
      </c>
      <c r="BI106" s="82">
        <v>112.3</v>
      </c>
      <c r="BJ106" s="82">
        <v>28.3</v>
      </c>
      <c r="BK106" s="82">
        <v>59.6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334</v>
      </c>
      <c r="BH107" s="82">
        <v>0</v>
      </c>
      <c r="BI107" s="82">
        <v>122</v>
      </c>
      <c r="BJ107" s="82">
        <v>25</v>
      </c>
      <c r="BK107" s="82">
        <v>53</v>
      </c>
      <c r="BL107" s="82">
        <v>0</v>
      </c>
    </row>
    <row r="108" spans="1:64" ht="15.75" thickBot="1" x14ac:dyDescent="0.3">
      <c r="A108" s="87" t="s">
        <v>136</v>
      </c>
      <c r="B108" s="70">
        <v>271</v>
      </c>
      <c r="C108" s="70">
        <f t="shared" ref="C108:AF108" si="34">SUMIF(C97:C107,"&gt;0")</f>
        <v>310</v>
      </c>
      <c r="D108" s="70">
        <f t="shared" si="34"/>
        <v>269</v>
      </c>
      <c r="E108" s="70">
        <f t="shared" si="34"/>
        <v>262.8</v>
      </c>
      <c r="F108" s="70">
        <f t="shared" si="34"/>
        <v>258.39999999999998</v>
      </c>
      <c r="G108" s="70">
        <f t="shared" si="34"/>
        <v>172.7</v>
      </c>
      <c r="H108" s="70">
        <f t="shared" si="34"/>
        <v>223.5</v>
      </c>
      <c r="I108" s="70">
        <f t="shared" si="34"/>
        <v>207.50000000000003</v>
      </c>
      <c r="J108" s="70">
        <f t="shared" si="34"/>
        <v>198.4</v>
      </c>
      <c r="K108" s="70">
        <f t="shared" si="34"/>
        <v>222</v>
      </c>
      <c r="L108" s="70">
        <f t="shared" si="34"/>
        <v>215.60000000000002</v>
      </c>
      <c r="M108" s="70">
        <f t="shared" si="34"/>
        <v>301.79999999999995</v>
      </c>
      <c r="N108" s="70">
        <f>SUMIF(N97:N107,"&gt;0")</f>
        <v>217</v>
      </c>
      <c r="O108" s="70">
        <f>SUMIF(O97:O107,"&gt;0")</f>
        <v>194.5</v>
      </c>
      <c r="P108" s="70">
        <f>SUMIF(P97:P107,"&gt;0")</f>
        <v>504</v>
      </c>
      <c r="Q108" s="70">
        <f t="shared" si="34"/>
        <v>598.79999999999995</v>
      </c>
      <c r="R108" s="70">
        <f t="shared" ref="R108:AA108" si="35">SUMIF(R97:R107,"&gt;0")</f>
        <v>579</v>
      </c>
      <c r="S108" s="70">
        <f t="shared" si="35"/>
        <v>560.6</v>
      </c>
      <c r="T108" s="70">
        <f t="shared" si="35"/>
        <v>628.19999999999993</v>
      </c>
      <c r="U108" s="70">
        <f t="shared" si="35"/>
        <v>443.02000000000004</v>
      </c>
      <c r="V108" s="70">
        <f t="shared" si="35"/>
        <v>449.9</v>
      </c>
      <c r="W108" s="70">
        <f t="shared" si="35"/>
        <v>447.57</v>
      </c>
      <c r="X108" s="70">
        <f t="shared" si="35"/>
        <v>278.59999999999997</v>
      </c>
      <c r="Y108" s="70">
        <f t="shared" si="35"/>
        <v>294</v>
      </c>
      <c r="Z108" s="70">
        <f t="shared" si="35"/>
        <v>210.9</v>
      </c>
      <c r="AA108" s="70">
        <f t="shared" si="35"/>
        <v>174.5</v>
      </c>
      <c r="AB108" s="70">
        <f t="shared" si="34"/>
        <v>177</v>
      </c>
      <c r="AC108" s="70">
        <f t="shared" si="34"/>
        <v>203.29999999999998</v>
      </c>
      <c r="AD108" s="70">
        <f t="shared" si="34"/>
        <v>179.3</v>
      </c>
      <c r="AE108" s="70">
        <f t="shared" si="34"/>
        <v>190.1</v>
      </c>
      <c r="AF108" s="70">
        <f t="shared" si="34"/>
        <v>90</v>
      </c>
      <c r="AG108" s="104">
        <f>SUM(AG97:AG107)</f>
        <v>0</v>
      </c>
      <c r="AH108" s="46">
        <f t="shared" si="22"/>
        <v>628.19999999999993</v>
      </c>
      <c r="AI108" s="47">
        <f t="shared" si="23"/>
        <v>90</v>
      </c>
      <c r="AJ108" s="105">
        <f t="array" ref="AJ108">MIN(IF(B108:AF108&lt;&gt;0,B108:AF108))</f>
        <v>90</v>
      </c>
      <c r="BF108" s="82"/>
      <c r="BG108" s="82">
        <v>328.9</v>
      </c>
      <c r="BH108" s="82">
        <v>0</v>
      </c>
      <c r="BI108" s="82">
        <v>99.5</v>
      </c>
      <c r="BJ108" s="82">
        <v>30.3</v>
      </c>
      <c r="BK108" s="82">
        <v>46.8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349.9</v>
      </c>
      <c r="BH109" s="82">
        <v>0</v>
      </c>
      <c r="BI109" s="82">
        <v>136.80000000000001</v>
      </c>
      <c r="BJ109" s="82">
        <v>27.6</v>
      </c>
      <c r="BK109" s="82">
        <v>60.6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212.5</v>
      </c>
      <c r="BH110" s="82">
        <v>0</v>
      </c>
      <c r="BI110" s="82">
        <v>112.22</v>
      </c>
      <c r="BJ110" s="82">
        <v>31.5</v>
      </c>
      <c r="BK110" s="82">
        <v>52.8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232.9</v>
      </c>
      <c r="BH111" s="82">
        <v>0</v>
      </c>
      <c r="BI111" s="82">
        <v>127.5</v>
      </c>
      <c r="BJ111" s="82">
        <v>13</v>
      </c>
      <c r="BK111" s="82">
        <v>56.8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40.799999999999997</v>
      </c>
      <c r="BH112" s="82">
        <v>0</v>
      </c>
      <c r="BI112" s="82">
        <v>136.9</v>
      </c>
      <c r="BJ112" s="82">
        <v>15.6</v>
      </c>
      <c r="BK112" s="82">
        <v>47.5</v>
      </c>
      <c r="BL112" s="82">
        <v>0</v>
      </c>
    </row>
    <row r="113" spans="1:64" ht="15.75" thickBot="1" x14ac:dyDescent="0.3">
      <c r="A113" s="87" t="s">
        <v>141</v>
      </c>
      <c r="B113" s="108">
        <v>1214.4699999999998</v>
      </c>
      <c r="C113" s="108">
        <f t="shared" ref="C113:AG113" si="36">C71+C78+C96+C92+C108+C112</f>
        <v>422.68</v>
      </c>
      <c r="D113" s="108">
        <f t="shared" si="36"/>
        <v>1206.7299999999998</v>
      </c>
      <c r="E113" s="108">
        <f t="shared" si="36"/>
        <v>1200.5299999999997</v>
      </c>
      <c r="F113" s="108">
        <f t="shared" si="36"/>
        <v>1196.1299999999997</v>
      </c>
      <c r="G113" s="108">
        <f t="shared" si="36"/>
        <v>1274.7</v>
      </c>
      <c r="H113" s="108">
        <f t="shared" si="36"/>
        <v>1375</v>
      </c>
      <c r="I113" s="108">
        <f t="shared" si="36"/>
        <v>1407.79</v>
      </c>
      <c r="J113" s="108">
        <f t="shared" si="36"/>
        <v>1678.2</v>
      </c>
      <c r="K113" s="108">
        <f t="shared" si="36"/>
        <v>1834.0500000000002</v>
      </c>
      <c r="L113" s="108">
        <f t="shared" si="36"/>
        <v>1827.9699999999998</v>
      </c>
      <c r="M113" s="108">
        <f t="shared" si="36"/>
        <v>1596.85</v>
      </c>
      <c r="N113" s="108">
        <f>N71+N78+N96+N92+N108+N112</f>
        <v>1723.35</v>
      </c>
      <c r="O113" s="108">
        <f>O71+O78+O96+O92+O108+O112</f>
        <v>1711.0500000000002</v>
      </c>
      <c r="P113" s="108">
        <f>P71+P78+P96+P92+P108+P112</f>
        <v>1555.75</v>
      </c>
      <c r="Q113" s="108">
        <f t="shared" si="36"/>
        <v>1551.45</v>
      </c>
      <c r="R113" s="108">
        <f t="shared" ref="R113:AA113" si="37">R71+R78+R96+R92+R108+R112</f>
        <v>1529.9299999999998</v>
      </c>
      <c r="S113" s="108">
        <f t="shared" si="37"/>
        <v>1478.0299999999997</v>
      </c>
      <c r="T113" s="108">
        <f t="shared" si="37"/>
        <v>1535.33</v>
      </c>
      <c r="U113" s="108">
        <f t="shared" si="37"/>
        <v>1354.25</v>
      </c>
      <c r="V113" s="108">
        <f t="shared" si="37"/>
        <v>1418.9299999999998</v>
      </c>
      <c r="W113" s="108">
        <f t="shared" si="37"/>
        <v>1405.8999999999999</v>
      </c>
      <c r="X113" s="108">
        <f t="shared" si="37"/>
        <v>1431.0299999999997</v>
      </c>
      <c r="Y113" s="108">
        <f t="shared" si="37"/>
        <v>1666.9</v>
      </c>
      <c r="Z113" s="108">
        <f t="shared" si="37"/>
        <v>1564.1</v>
      </c>
      <c r="AA113" s="108">
        <f t="shared" si="37"/>
        <v>1695.75</v>
      </c>
      <c r="AB113" s="108">
        <f t="shared" si="36"/>
        <v>1709.3999999999999</v>
      </c>
      <c r="AC113" s="108">
        <f t="shared" si="36"/>
        <v>1736.6000000000001</v>
      </c>
      <c r="AD113" s="108">
        <f t="shared" si="36"/>
        <v>1657.8999999999999</v>
      </c>
      <c r="AE113" s="108">
        <f t="shared" si="36"/>
        <v>1602.2</v>
      </c>
      <c r="AF113" s="108">
        <f t="shared" si="36"/>
        <v>1520.9</v>
      </c>
      <c r="AG113" s="80">
        <f t="shared" si="36"/>
        <v>3169.915</v>
      </c>
      <c r="AH113" s="46">
        <f t="shared" si="22"/>
        <v>1834.0500000000002</v>
      </c>
      <c r="AI113" s="47">
        <f t="shared" si="23"/>
        <v>422.68</v>
      </c>
      <c r="BF113" s="81"/>
      <c r="BG113" s="82">
        <v>0</v>
      </c>
      <c r="BH113" s="82">
        <v>0</v>
      </c>
      <c r="BI113" s="82">
        <v>121.2</v>
      </c>
      <c r="BJ113" s="82">
        <v>17.3</v>
      </c>
      <c r="BK113" s="82">
        <v>50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-256</v>
      </c>
      <c r="BH114" s="82">
        <v>0</v>
      </c>
      <c r="BI114" s="82">
        <v>117.3</v>
      </c>
      <c r="BJ114" s="82">
        <v>0</v>
      </c>
      <c r="BK114" s="82">
        <v>45.5</v>
      </c>
      <c r="BL114" s="82">
        <v>0</v>
      </c>
    </row>
    <row r="115" spans="1:64" ht="15.75" thickBot="1" x14ac:dyDescent="0.3">
      <c r="A115" s="87" t="s">
        <v>143</v>
      </c>
      <c r="B115" s="108">
        <v>1214.4699999999998</v>
      </c>
      <c r="C115" s="108">
        <f t="shared" ref="C115:AF115" si="38">C113+C114</f>
        <v>422.68</v>
      </c>
      <c r="D115" s="108">
        <f t="shared" si="38"/>
        <v>1206.7299999999998</v>
      </c>
      <c r="E115" s="108">
        <f t="shared" si="38"/>
        <v>1200.5299999999997</v>
      </c>
      <c r="F115" s="108">
        <f t="shared" si="38"/>
        <v>1196.1299999999997</v>
      </c>
      <c r="G115" s="108">
        <f t="shared" si="38"/>
        <v>1274.7</v>
      </c>
      <c r="H115" s="108">
        <f t="shared" si="38"/>
        <v>1375</v>
      </c>
      <c r="I115" s="108">
        <f t="shared" si="38"/>
        <v>1407.79</v>
      </c>
      <c r="J115" s="108">
        <f t="shared" si="38"/>
        <v>1678.2</v>
      </c>
      <c r="K115" s="108">
        <f t="shared" si="38"/>
        <v>1834.0500000000002</v>
      </c>
      <c r="L115" s="108">
        <f t="shared" si="38"/>
        <v>1827.9699999999998</v>
      </c>
      <c r="M115" s="108">
        <f t="shared" si="38"/>
        <v>1596.85</v>
      </c>
      <c r="N115" s="108">
        <f>N113+N114</f>
        <v>1723.35</v>
      </c>
      <c r="O115" s="108">
        <f>O113+O114</f>
        <v>1711.0500000000002</v>
      </c>
      <c r="P115" s="108">
        <f>P113+P114</f>
        <v>1555.75</v>
      </c>
      <c r="Q115" s="108">
        <f t="shared" si="38"/>
        <v>1551.45</v>
      </c>
      <c r="R115" s="108">
        <f t="shared" ref="R115:AA115" si="39">R113+R114</f>
        <v>1529.9299999999998</v>
      </c>
      <c r="S115" s="108">
        <f t="shared" si="39"/>
        <v>1478.0299999999997</v>
      </c>
      <c r="T115" s="108">
        <f t="shared" si="39"/>
        <v>1535.33</v>
      </c>
      <c r="U115" s="108">
        <f t="shared" si="39"/>
        <v>1354.25</v>
      </c>
      <c r="V115" s="108">
        <f t="shared" si="39"/>
        <v>1418.9299999999998</v>
      </c>
      <c r="W115" s="108">
        <f t="shared" si="39"/>
        <v>1405.8999999999999</v>
      </c>
      <c r="X115" s="108">
        <f t="shared" si="39"/>
        <v>1431.0299999999997</v>
      </c>
      <c r="Y115" s="108">
        <f t="shared" si="39"/>
        <v>1666.9</v>
      </c>
      <c r="Z115" s="108">
        <f t="shared" si="39"/>
        <v>1564.1</v>
      </c>
      <c r="AA115" s="108">
        <f t="shared" si="39"/>
        <v>1695.75</v>
      </c>
      <c r="AB115" s="108">
        <f t="shared" si="38"/>
        <v>1709.3999999999999</v>
      </c>
      <c r="AC115" s="108">
        <f t="shared" si="38"/>
        <v>1736.6000000000001</v>
      </c>
      <c r="AD115" s="108">
        <f t="shared" si="38"/>
        <v>1657.8999999999999</v>
      </c>
      <c r="AE115" s="108">
        <f t="shared" si="38"/>
        <v>1602.2</v>
      </c>
      <c r="AF115" s="108">
        <f t="shared" si="38"/>
        <v>1520.9</v>
      </c>
      <c r="AG115" s="104">
        <f>AG112+AG108+AG96+AG92+AG71+AG114</f>
        <v>2463.5149999999999</v>
      </c>
      <c r="AH115" s="46">
        <f t="shared" si="22"/>
        <v>1834.0500000000002</v>
      </c>
      <c r="AI115" s="47">
        <f t="shared" si="23"/>
        <v>422.68</v>
      </c>
      <c r="BF115" s="81"/>
      <c r="BG115" s="82">
        <v>-347.3</v>
      </c>
      <c r="BH115" s="82">
        <v>0</v>
      </c>
      <c r="BI115" s="82">
        <v>117.8</v>
      </c>
      <c r="BJ115" s="82">
        <v>0</v>
      </c>
      <c r="BK115" s="82">
        <v>50.1</v>
      </c>
      <c r="BL115" s="82">
        <v>0</v>
      </c>
    </row>
    <row r="116" spans="1:64" ht="15.75" thickBot="1" x14ac:dyDescent="0.3">
      <c r="A116" s="87" t="s">
        <v>144</v>
      </c>
      <c r="B116" s="108">
        <v>1214.4699999999998</v>
      </c>
      <c r="C116" s="108">
        <f t="shared" ref="C116:AF116" si="40">C115-(C123)</f>
        <v>422.68</v>
      </c>
      <c r="D116" s="108">
        <f t="shared" si="40"/>
        <v>1206.7299999999998</v>
      </c>
      <c r="E116" s="108">
        <f t="shared" si="40"/>
        <v>1200.5299999999997</v>
      </c>
      <c r="F116" s="108">
        <f t="shared" si="40"/>
        <v>1196.1299999999997</v>
      </c>
      <c r="G116" s="108">
        <f t="shared" si="40"/>
        <v>1274.7</v>
      </c>
      <c r="H116" s="108">
        <f t="shared" si="40"/>
        <v>1375</v>
      </c>
      <c r="I116" s="108">
        <f t="shared" si="40"/>
        <v>1407.79</v>
      </c>
      <c r="J116" s="108">
        <f t="shared" si="40"/>
        <v>1478.2</v>
      </c>
      <c r="K116" s="108">
        <f t="shared" si="40"/>
        <v>1648.0500000000002</v>
      </c>
      <c r="L116" s="108">
        <f t="shared" si="40"/>
        <v>1697.4699999999998</v>
      </c>
      <c r="M116" s="108">
        <f t="shared" si="40"/>
        <v>1596.85</v>
      </c>
      <c r="N116" s="108">
        <f>N115-(N123)</f>
        <v>1648.35</v>
      </c>
      <c r="O116" s="108">
        <f>O115-(O123)</f>
        <v>1618.7500000000002</v>
      </c>
      <c r="P116" s="108">
        <f>P115-(P123)</f>
        <v>1555.75</v>
      </c>
      <c r="Q116" s="108">
        <f t="shared" si="40"/>
        <v>1551.45</v>
      </c>
      <c r="R116" s="108">
        <f t="shared" ref="R116:AA116" si="41">R115-(R123)</f>
        <v>1529.9299999999998</v>
      </c>
      <c r="S116" s="108">
        <f t="shared" si="41"/>
        <v>1478.0299999999997</v>
      </c>
      <c r="T116" s="108">
        <f t="shared" si="41"/>
        <v>1535.33</v>
      </c>
      <c r="U116" s="108">
        <f t="shared" si="41"/>
        <v>1354.25</v>
      </c>
      <c r="V116" s="108">
        <f t="shared" si="41"/>
        <v>1418.9299999999998</v>
      </c>
      <c r="W116" s="108">
        <f t="shared" si="41"/>
        <v>1405.8999999999999</v>
      </c>
      <c r="X116" s="108">
        <f t="shared" si="41"/>
        <v>1431.0299999999997</v>
      </c>
      <c r="Y116" s="108">
        <f t="shared" si="41"/>
        <v>1666.9</v>
      </c>
      <c r="Z116" s="108">
        <f t="shared" si="41"/>
        <v>1564.1</v>
      </c>
      <c r="AA116" s="108">
        <f t="shared" si="41"/>
        <v>1491.05</v>
      </c>
      <c r="AB116" s="108">
        <f t="shared" si="40"/>
        <v>1453.3999999999999</v>
      </c>
      <c r="AC116" s="108">
        <f t="shared" si="40"/>
        <v>1366.8000000000002</v>
      </c>
      <c r="AD116" s="108">
        <f t="shared" si="40"/>
        <v>1310.5999999999999</v>
      </c>
      <c r="AE116" s="108">
        <f t="shared" si="40"/>
        <v>1112.2</v>
      </c>
      <c r="AF116" s="108">
        <f t="shared" si="40"/>
        <v>1077.9000000000001</v>
      </c>
      <c r="AG116" s="104"/>
      <c r="AH116" s="46">
        <f t="shared" si="22"/>
        <v>1697.4699999999998</v>
      </c>
      <c r="AI116" s="47">
        <f t="shared" si="23"/>
        <v>422.68</v>
      </c>
      <c r="BF116" s="81"/>
      <c r="BG116" s="82">
        <v>-490</v>
      </c>
      <c r="BH116" s="82">
        <v>0</v>
      </c>
      <c r="BI116" s="82">
        <v>121</v>
      </c>
      <c r="BJ116" s="82">
        <v>0</v>
      </c>
      <c r="BK116" s="82">
        <v>58.6</v>
      </c>
      <c r="BL116" s="82">
        <v>0</v>
      </c>
    </row>
    <row r="117" spans="1:64" x14ac:dyDescent="0.25">
      <c r="A117" s="42" t="s">
        <v>122</v>
      </c>
      <c r="B117" s="93">
        <v>0</v>
      </c>
      <c r="C117" s="93">
        <f t="shared" ref="C117:AF122" si="42">IF(C97&lt;0,C97*-1,0)</f>
        <v>0</v>
      </c>
      <c r="D117" s="93">
        <f t="shared" si="42"/>
        <v>0</v>
      </c>
      <c r="E117" s="93">
        <f t="shared" si="42"/>
        <v>0</v>
      </c>
      <c r="F117" s="93">
        <f t="shared" si="42"/>
        <v>0</v>
      </c>
      <c r="G117" s="93">
        <f t="shared" si="42"/>
        <v>0</v>
      </c>
      <c r="H117" s="93">
        <f t="shared" si="42"/>
        <v>0</v>
      </c>
      <c r="I117" s="93">
        <f t="shared" si="42"/>
        <v>0</v>
      </c>
      <c r="J117" s="93">
        <f t="shared" si="42"/>
        <v>200</v>
      </c>
      <c r="K117" s="93">
        <f t="shared" si="42"/>
        <v>186</v>
      </c>
      <c r="L117" s="93">
        <f t="shared" si="42"/>
        <v>130.5</v>
      </c>
      <c r="M117" s="93">
        <f t="shared" si="42"/>
        <v>0</v>
      </c>
      <c r="N117" s="93">
        <f t="shared" ref="N117:P122" si="43">IF(N97&lt;0,N97*-1,0)</f>
        <v>75</v>
      </c>
      <c r="O117" s="93">
        <f t="shared" si="43"/>
        <v>92.3</v>
      </c>
      <c r="P117" s="93">
        <f t="shared" si="43"/>
        <v>0</v>
      </c>
      <c r="Q117" s="93">
        <f t="shared" si="42"/>
        <v>0</v>
      </c>
      <c r="R117" s="93">
        <f t="shared" ref="R117:AA117" si="44">IF(R97&lt;0,R97*-1,0)</f>
        <v>0</v>
      </c>
      <c r="S117" s="93">
        <f t="shared" si="44"/>
        <v>0</v>
      </c>
      <c r="T117" s="93">
        <f t="shared" si="44"/>
        <v>0</v>
      </c>
      <c r="U117" s="93">
        <f t="shared" si="44"/>
        <v>0</v>
      </c>
      <c r="V117" s="93">
        <f t="shared" si="44"/>
        <v>0</v>
      </c>
      <c r="W117" s="93">
        <f t="shared" si="44"/>
        <v>0</v>
      </c>
      <c r="X117" s="93">
        <f t="shared" si="44"/>
        <v>0</v>
      </c>
      <c r="Y117" s="93">
        <f t="shared" si="44"/>
        <v>0</v>
      </c>
      <c r="Z117" s="93">
        <f t="shared" si="44"/>
        <v>0</v>
      </c>
      <c r="AA117" s="93">
        <f t="shared" si="44"/>
        <v>204.7</v>
      </c>
      <c r="AB117" s="93">
        <f t="shared" si="42"/>
        <v>256</v>
      </c>
      <c r="AC117" s="93">
        <f t="shared" si="42"/>
        <v>369.8</v>
      </c>
      <c r="AD117" s="93">
        <f t="shared" si="42"/>
        <v>347.3</v>
      </c>
      <c r="AE117" s="93">
        <f t="shared" si="42"/>
        <v>490</v>
      </c>
      <c r="AF117" s="93">
        <f t="shared" si="42"/>
        <v>443</v>
      </c>
      <c r="AG117" s="61"/>
      <c r="AH117" s="46">
        <f t="shared" si="22"/>
        <v>490</v>
      </c>
      <c r="AI117" s="47">
        <f t="shared" si="23"/>
        <v>0</v>
      </c>
      <c r="BG117" s="82">
        <v>-443</v>
      </c>
      <c r="BH117" s="82">
        <v>0</v>
      </c>
      <c r="BI117" s="82">
        <v>42.6</v>
      </c>
      <c r="BJ117" s="82">
        <v>41.8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42"/>
        <v>0</v>
      </c>
      <c r="D118" s="93">
        <f t="shared" si="42"/>
        <v>0</v>
      </c>
      <c r="E118" s="93">
        <f t="shared" si="42"/>
        <v>0</v>
      </c>
      <c r="F118" s="93">
        <f t="shared" si="42"/>
        <v>0</v>
      </c>
      <c r="G118" s="93">
        <f t="shared" si="42"/>
        <v>0</v>
      </c>
      <c r="H118" s="93">
        <f t="shared" si="42"/>
        <v>0</v>
      </c>
      <c r="I118" s="93">
        <f t="shared" si="42"/>
        <v>0</v>
      </c>
      <c r="J118" s="93">
        <f t="shared" si="42"/>
        <v>0</v>
      </c>
      <c r="K118" s="93">
        <f t="shared" si="42"/>
        <v>0</v>
      </c>
      <c r="L118" s="93">
        <f t="shared" si="42"/>
        <v>0</v>
      </c>
      <c r="M118" s="93">
        <f t="shared" si="42"/>
        <v>0</v>
      </c>
      <c r="N118" s="93">
        <f t="shared" si="43"/>
        <v>0</v>
      </c>
      <c r="O118" s="93">
        <f t="shared" si="43"/>
        <v>0</v>
      </c>
      <c r="P118" s="93">
        <f t="shared" si="43"/>
        <v>0</v>
      </c>
      <c r="Q118" s="93">
        <f t="shared" si="42"/>
        <v>0</v>
      </c>
      <c r="R118" s="93">
        <f t="shared" si="42"/>
        <v>0</v>
      </c>
      <c r="S118" s="93">
        <f t="shared" si="42"/>
        <v>0</v>
      </c>
      <c r="T118" s="93">
        <f t="shared" si="42"/>
        <v>0</v>
      </c>
      <c r="U118" s="93">
        <f t="shared" si="42"/>
        <v>0</v>
      </c>
      <c r="V118" s="93">
        <f t="shared" si="42"/>
        <v>0</v>
      </c>
      <c r="W118" s="93">
        <f t="shared" si="42"/>
        <v>0</v>
      </c>
      <c r="X118" s="93">
        <f t="shared" si="42"/>
        <v>0</v>
      </c>
      <c r="Y118" s="93">
        <f t="shared" si="42"/>
        <v>0</v>
      </c>
      <c r="Z118" s="93">
        <f t="shared" si="42"/>
        <v>0</v>
      </c>
      <c r="AA118" s="93">
        <f t="shared" si="42"/>
        <v>0</v>
      </c>
      <c r="AB118" s="93">
        <f t="shared" si="42"/>
        <v>0</v>
      </c>
      <c r="AC118" s="93">
        <f t="shared" si="42"/>
        <v>0</v>
      </c>
      <c r="AD118" s="93">
        <f t="shared" si="42"/>
        <v>0</v>
      </c>
      <c r="AE118" s="93">
        <f t="shared" si="42"/>
        <v>0</v>
      </c>
      <c r="AF118" s="93">
        <f t="shared" si="42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155</v>
      </c>
      <c r="BH118" s="82">
        <v>0</v>
      </c>
      <c r="BI118" s="82">
        <v>120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42"/>
        <v>0</v>
      </c>
      <c r="D119" s="93">
        <f t="shared" si="42"/>
        <v>0</v>
      </c>
      <c r="E119" s="93">
        <f t="shared" si="42"/>
        <v>0</v>
      </c>
      <c r="F119" s="93">
        <f t="shared" si="42"/>
        <v>0</v>
      </c>
      <c r="G119" s="93">
        <f t="shared" si="42"/>
        <v>0</v>
      </c>
      <c r="H119" s="93">
        <f t="shared" si="42"/>
        <v>0</v>
      </c>
      <c r="I119" s="93">
        <f t="shared" si="42"/>
        <v>0</v>
      </c>
      <c r="J119" s="93">
        <f t="shared" si="42"/>
        <v>0</v>
      </c>
      <c r="K119" s="93">
        <f t="shared" si="42"/>
        <v>0</v>
      </c>
      <c r="L119" s="93">
        <f t="shared" si="42"/>
        <v>0</v>
      </c>
      <c r="M119" s="93">
        <f t="shared" si="42"/>
        <v>0</v>
      </c>
      <c r="N119" s="93">
        <f t="shared" si="43"/>
        <v>0</v>
      </c>
      <c r="O119" s="93">
        <f t="shared" si="43"/>
        <v>0</v>
      </c>
      <c r="P119" s="93">
        <f t="shared" si="43"/>
        <v>0</v>
      </c>
      <c r="Q119" s="93">
        <f t="shared" si="42"/>
        <v>0</v>
      </c>
      <c r="R119" s="93">
        <f t="shared" si="42"/>
        <v>0</v>
      </c>
      <c r="S119" s="93">
        <f t="shared" si="42"/>
        <v>0</v>
      </c>
      <c r="T119" s="93">
        <f t="shared" si="42"/>
        <v>0</v>
      </c>
      <c r="U119" s="93">
        <f t="shared" si="42"/>
        <v>0</v>
      </c>
      <c r="V119" s="93">
        <f t="shared" si="42"/>
        <v>0</v>
      </c>
      <c r="W119" s="93">
        <f t="shared" si="42"/>
        <v>0</v>
      </c>
      <c r="X119" s="93">
        <f t="shared" si="42"/>
        <v>0</v>
      </c>
      <c r="Y119" s="93">
        <f t="shared" si="42"/>
        <v>0</v>
      </c>
      <c r="Z119" s="93">
        <f t="shared" si="42"/>
        <v>0</v>
      </c>
      <c r="AA119" s="93">
        <f t="shared" si="42"/>
        <v>0</v>
      </c>
      <c r="AB119" s="93">
        <f t="shared" si="42"/>
        <v>0</v>
      </c>
      <c r="AC119" s="93">
        <f t="shared" si="42"/>
        <v>0</v>
      </c>
      <c r="AD119" s="93">
        <f t="shared" si="42"/>
        <v>0</v>
      </c>
      <c r="AE119" s="93">
        <f t="shared" si="42"/>
        <v>0</v>
      </c>
      <c r="AF119" s="93">
        <f t="shared" si="42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v>0</v>
      </c>
      <c r="C120" s="93">
        <f t="shared" si="42"/>
        <v>0</v>
      </c>
      <c r="D120" s="93">
        <f t="shared" si="42"/>
        <v>0</v>
      </c>
      <c r="E120" s="93">
        <f t="shared" si="42"/>
        <v>0</v>
      </c>
      <c r="F120" s="93">
        <f t="shared" si="42"/>
        <v>0</v>
      </c>
      <c r="G120" s="93">
        <f t="shared" si="42"/>
        <v>0</v>
      </c>
      <c r="H120" s="93">
        <f t="shared" si="42"/>
        <v>0</v>
      </c>
      <c r="I120" s="93">
        <f t="shared" si="42"/>
        <v>0</v>
      </c>
      <c r="J120" s="93">
        <f t="shared" si="42"/>
        <v>0</v>
      </c>
      <c r="K120" s="93">
        <f t="shared" si="42"/>
        <v>0</v>
      </c>
      <c r="L120" s="93">
        <f t="shared" si="42"/>
        <v>0</v>
      </c>
      <c r="M120" s="93">
        <f t="shared" si="42"/>
        <v>0</v>
      </c>
      <c r="N120" s="93">
        <f t="shared" si="43"/>
        <v>0</v>
      </c>
      <c r="O120" s="93">
        <f t="shared" si="43"/>
        <v>0</v>
      </c>
      <c r="P120" s="93">
        <f t="shared" si="43"/>
        <v>0</v>
      </c>
      <c r="Q120" s="93">
        <f t="shared" si="42"/>
        <v>0</v>
      </c>
      <c r="R120" s="93">
        <f t="shared" si="42"/>
        <v>0</v>
      </c>
      <c r="S120" s="93">
        <f t="shared" si="42"/>
        <v>0</v>
      </c>
      <c r="T120" s="93">
        <f t="shared" si="42"/>
        <v>0</v>
      </c>
      <c r="U120" s="93">
        <f t="shared" si="42"/>
        <v>0</v>
      </c>
      <c r="V120" s="93">
        <f t="shared" si="42"/>
        <v>0</v>
      </c>
      <c r="W120" s="93">
        <f t="shared" si="42"/>
        <v>0</v>
      </c>
      <c r="X120" s="93">
        <f t="shared" si="42"/>
        <v>0</v>
      </c>
      <c r="Y120" s="93">
        <f t="shared" si="42"/>
        <v>0</v>
      </c>
      <c r="Z120" s="93">
        <f t="shared" si="42"/>
        <v>0</v>
      </c>
      <c r="AA120" s="93">
        <f t="shared" si="42"/>
        <v>0</v>
      </c>
      <c r="AB120" s="93">
        <f t="shared" si="42"/>
        <v>0</v>
      </c>
      <c r="AC120" s="93">
        <f t="shared" si="42"/>
        <v>0</v>
      </c>
      <c r="AD120" s="93">
        <f t="shared" si="42"/>
        <v>0</v>
      </c>
      <c r="AE120" s="93">
        <f t="shared" si="42"/>
        <v>0</v>
      </c>
      <c r="AF120" s="93">
        <f t="shared" si="42"/>
        <v>0</v>
      </c>
      <c r="AG120" s="111"/>
      <c r="AH120" s="46">
        <f t="shared" si="22"/>
        <v>0</v>
      </c>
      <c r="AI120" s="47">
        <f t="shared" si="23"/>
        <v>0</v>
      </c>
    </row>
    <row r="121" spans="1:64" x14ac:dyDescent="0.25">
      <c r="A121" s="96" t="s">
        <v>128</v>
      </c>
      <c r="B121" s="93">
        <v>0</v>
      </c>
      <c r="C121" s="93">
        <f t="shared" si="42"/>
        <v>0</v>
      </c>
      <c r="D121" s="93">
        <f t="shared" si="42"/>
        <v>0</v>
      </c>
      <c r="E121" s="93">
        <f t="shared" si="42"/>
        <v>0</v>
      </c>
      <c r="F121" s="93">
        <f t="shared" si="42"/>
        <v>0</v>
      </c>
      <c r="G121" s="93">
        <f t="shared" si="42"/>
        <v>0</v>
      </c>
      <c r="H121" s="93">
        <f t="shared" si="42"/>
        <v>0</v>
      </c>
      <c r="I121" s="93">
        <f t="shared" si="42"/>
        <v>0</v>
      </c>
      <c r="J121" s="93">
        <f t="shared" si="42"/>
        <v>0</v>
      </c>
      <c r="K121" s="93">
        <f t="shared" si="42"/>
        <v>0</v>
      </c>
      <c r="L121" s="93">
        <f t="shared" si="42"/>
        <v>0</v>
      </c>
      <c r="M121" s="93">
        <f t="shared" si="42"/>
        <v>0</v>
      </c>
      <c r="N121" s="93">
        <f t="shared" si="43"/>
        <v>0</v>
      </c>
      <c r="O121" s="93">
        <f t="shared" si="43"/>
        <v>0</v>
      </c>
      <c r="P121" s="93">
        <f t="shared" si="43"/>
        <v>0</v>
      </c>
      <c r="Q121" s="93">
        <f t="shared" si="42"/>
        <v>0</v>
      </c>
      <c r="R121" s="93">
        <f t="shared" si="42"/>
        <v>0</v>
      </c>
      <c r="S121" s="93">
        <f t="shared" si="42"/>
        <v>0</v>
      </c>
      <c r="T121" s="93">
        <f t="shared" si="42"/>
        <v>0</v>
      </c>
      <c r="U121" s="93">
        <f t="shared" si="42"/>
        <v>0</v>
      </c>
      <c r="V121" s="93">
        <f t="shared" si="42"/>
        <v>0</v>
      </c>
      <c r="W121" s="93">
        <f t="shared" si="42"/>
        <v>0</v>
      </c>
      <c r="X121" s="93">
        <f t="shared" si="42"/>
        <v>0</v>
      </c>
      <c r="Y121" s="93">
        <f t="shared" si="42"/>
        <v>0</v>
      </c>
      <c r="Z121" s="93">
        <f t="shared" si="42"/>
        <v>0</v>
      </c>
      <c r="AA121" s="93">
        <f t="shared" si="42"/>
        <v>0</v>
      </c>
      <c r="AB121" s="93">
        <f t="shared" si="42"/>
        <v>0</v>
      </c>
      <c r="AC121" s="93">
        <f t="shared" si="42"/>
        <v>0</v>
      </c>
      <c r="AD121" s="93">
        <f t="shared" si="42"/>
        <v>0</v>
      </c>
      <c r="AE121" s="93">
        <f t="shared" si="42"/>
        <v>0</v>
      </c>
      <c r="AF121" s="93">
        <f t="shared" si="42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42"/>
        <v>0</v>
      </c>
      <c r="D122" s="93">
        <f t="shared" si="42"/>
        <v>0</v>
      </c>
      <c r="E122" s="93">
        <f t="shared" si="42"/>
        <v>0</v>
      </c>
      <c r="F122" s="93">
        <f t="shared" si="42"/>
        <v>0</v>
      </c>
      <c r="G122" s="93">
        <f t="shared" si="42"/>
        <v>0</v>
      </c>
      <c r="H122" s="93">
        <f t="shared" si="42"/>
        <v>0</v>
      </c>
      <c r="I122" s="93">
        <f t="shared" si="42"/>
        <v>0</v>
      </c>
      <c r="J122" s="93">
        <f t="shared" si="42"/>
        <v>0</v>
      </c>
      <c r="K122" s="93">
        <f t="shared" si="42"/>
        <v>0</v>
      </c>
      <c r="L122" s="93">
        <f t="shared" si="42"/>
        <v>0</v>
      </c>
      <c r="M122" s="93">
        <f t="shared" si="42"/>
        <v>0</v>
      </c>
      <c r="N122" s="93">
        <f t="shared" si="43"/>
        <v>0</v>
      </c>
      <c r="O122" s="93">
        <f t="shared" si="43"/>
        <v>0</v>
      </c>
      <c r="P122" s="93">
        <f t="shared" si="43"/>
        <v>0</v>
      </c>
      <c r="Q122" s="93">
        <f t="shared" si="42"/>
        <v>0</v>
      </c>
      <c r="R122" s="93">
        <f t="shared" si="42"/>
        <v>0</v>
      </c>
      <c r="S122" s="93">
        <f t="shared" si="42"/>
        <v>0</v>
      </c>
      <c r="T122" s="93">
        <f t="shared" si="42"/>
        <v>0</v>
      </c>
      <c r="U122" s="93">
        <f t="shared" si="42"/>
        <v>0</v>
      </c>
      <c r="V122" s="93">
        <f t="shared" si="42"/>
        <v>0</v>
      </c>
      <c r="W122" s="93">
        <f t="shared" si="42"/>
        <v>0</v>
      </c>
      <c r="X122" s="93">
        <f t="shared" si="42"/>
        <v>0</v>
      </c>
      <c r="Y122" s="93">
        <f t="shared" si="42"/>
        <v>0</v>
      </c>
      <c r="Z122" s="93">
        <f t="shared" si="42"/>
        <v>0</v>
      </c>
      <c r="AA122" s="93">
        <f t="shared" si="42"/>
        <v>0</v>
      </c>
      <c r="AB122" s="93">
        <f t="shared" si="42"/>
        <v>0</v>
      </c>
      <c r="AC122" s="93">
        <f t="shared" si="42"/>
        <v>0</v>
      </c>
      <c r="AD122" s="93">
        <f t="shared" si="42"/>
        <v>0</v>
      </c>
      <c r="AE122" s="93">
        <f t="shared" si="42"/>
        <v>0</v>
      </c>
      <c r="AF122" s="93">
        <f t="shared" si="42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v>0</v>
      </c>
      <c r="C123" s="70">
        <f t="shared" ref="C123:AF123" si="45">SUM(C117:C122)</f>
        <v>0</v>
      </c>
      <c r="D123" s="70">
        <f t="shared" si="45"/>
        <v>0</v>
      </c>
      <c r="E123" s="70">
        <f t="shared" si="45"/>
        <v>0</v>
      </c>
      <c r="F123" s="70">
        <f t="shared" si="45"/>
        <v>0</v>
      </c>
      <c r="G123" s="70">
        <f t="shared" si="45"/>
        <v>0</v>
      </c>
      <c r="H123" s="70">
        <f t="shared" si="45"/>
        <v>0</v>
      </c>
      <c r="I123" s="70">
        <f t="shared" si="45"/>
        <v>0</v>
      </c>
      <c r="J123" s="70">
        <f t="shared" si="45"/>
        <v>200</v>
      </c>
      <c r="K123" s="70">
        <f t="shared" si="45"/>
        <v>186</v>
      </c>
      <c r="L123" s="70">
        <f t="shared" si="45"/>
        <v>130.5</v>
      </c>
      <c r="M123" s="70">
        <f t="shared" si="45"/>
        <v>0</v>
      </c>
      <c r="N123" s="70">
        <f>SUM(N117:N122)</f>
        <v>75</v>
      </c>
      <c r="O123" s="70">
        <f>SUM(O117:O122)</f>
        <v>92.3</v>
      </c>
      <c r="P123" s="70">
        <f>SUM(P117:P122)</f>
        <v>0</v>
      </c>
      <c r="Q123" s="70">
        <f t="shared" si="45"/>
        <v>0</v>
      </c>
      <c r="R123" s="70">
        <f t="shared" ref="R123:AA123" si="46">SUM(R117:R122)</f>
        <v>0</v>
      </c>
      <c r="S123" s="70">
        <f t="shared" si="46"/>
        <v>0</v>
      </c>
      <c r="T123" s="70">
        <f t="shared" si="46"/>
        <v>0</v>
      </c>
      <c r="U123" s="70">
        <f t="shared" si="46"/>
        <v>0</v>
      </c>
      <c r="V123" s="70">
        <f t="shared" si="46"/>
        <v>0</v>
      </c>
      <c r="W123" s="70">
        <f t="shared" si="46"/>
        <v>0</v>
      </c>
      <c r="X123" s="70">
        <f t="shared" si="46"/>
        <v>0</v>
      </c>
      <c r="Y123" s="70">
        <f t="shared" si="46"/>
        <v>0</v>
      </c>
      <c r="Z123" s="70">
        <f t="shared" si="46"/>
        <v>0</v>
      </c>
      <c r="AA123" s="70">
        <f t="shared" si="46"/>
        <v>204.7</v>
      </c>
      <c r="AB123" s="70">
        <f t="shared" si="45"/>
        <v>256</v>
      </c>
      <c r="AC123" s="70">
        <f t="shared" si="45"/>
        <v>369.8</v>
      </c>
      <c r="AD123" s="70">
        <f t="shared" si="45"/>
        <v>347.3</v>
      </c>
      <c r="AE123" s="70">
        <f t="shared" si="45"/>
        <v>490</v>
      </c>
      <c r="AF123" s="70">
        <f t="shared" si="45"/>
        <v>443</v>
      </c>
      <c r="AG123" s="104"/>
      <c r="AH123" s="46">
        <f t="shared" si="22"/>
        <v>490</v>
      </c>
      <c r="AI123" s="47">
        <f t="shared" si="23"/>
        <v>0</v>
      </c>
      <c r="AJ123" s="105">
        <f t="array" ref="AJ123">MIN(IF(B123:AF123&lt;&gt;0,B123:AF123))</f>
        <v>75</v>
      </c>
    </row>
    <row r="124" spans="1:64" ht="15.75" thickBot="1" x14ac:dyDescent="0.3">
      <c r="A124" s="87" t="s">
        <v>146</v>
      </c>
      <c r="B124" s="70">
        <v>271</v>
      </c>
      <c r="C124" s="70">
        <f t="shared" ref="C124:AF124" si="47">C108-C123</f>
        <v>310</v>
      </c>
      <c r="D124" s="70">
        <f t="shared" si="47"/>
        <v>269</v>
      </c>
      <c r="E124" s="70">
        <f t="shared" si="47"/>
        <v>262.8</v>
      </c>
      <c r="F124" s="70">
        <f t="shared" si="47"/>
        <v>258.39999999999998</v>
      </c>
      <c r="G124" s="70">
        <f t="shared" si="47"/>
        <v>172.7</v>
      </c>
      <c r="H124" s="70">
        <f t="shared" si="47"/>
        <v>223.5</v>
      </c>
      <c r="I124" s="70">
        <f t="shared" si="47"/>
        <v>207.50000000000003</v>
      </c>
      <c r="J124" s="70">
        <f t="shared" si="47"/>
        <v>-1.5999999999999943</v>
      </c>
      <c r="K124" s="70">
        <f t="shared" si="47"/>
        <v>36</v>
      </c>
      <c r="L124" s="70">
        <f t="shared" si="47"/>
        <v>85.100000000000023</v>
      </c>
      <c r="M124" s="70">
        <f t="shared" si="47"/>
        <v>301.79999999999995</v>
      </c>
      <c r="N124" s="70">
        <f>N108-N123</f>
        <v>142</v>
      </c>
      <c r="O124" s="70">
        <f>O108-O123</f>
        <v>102.2</v>
      </c>
      <c r="P124" s="70">
        <f>P108-P123</f>
        <v>504</v>
      </c>
      <c r="Q124" s="70">
        <f t="shared" si="47"/>
        <v>598.79999999999995</v>
      </c>
      <c r="R124" s="70">
        <f t="shared" ref="R124:AA124" si="48">R108-R123</f>
        <v>579</v>
      </c>
      <c r="S124" s="70">
        <f t="shared" si="48"/>
        <v>560.6</v>
      </c>
      <c r="T124" s="70">
        <f t="shared" si="48"/>
        <v>628.19999999999993</v>
      </c>
      <c r="U124" s="70">
        <f t="shared" si="48"/>
        <v>443.02000000000004</v>
      </c>
      <c r="V124" s="70">
        <f t="shared" si="48"/>
        <v>449.9</v>
      </c>
      <c r="W124" s="70">
        <f t="shared" si="48"/>
        <v>447.57</v>
      </c>
      <c r="X124" s="70">
        <f t="shared" si="48"/>
        <v>278.59999999999997</v>
      </c>
      <c r="Y124" s="70">
        <f t="shared" si="48"/>
        <v>294</v>
      </c>
      <c r="Z124" s="70">
        <f t="shared" si="48"/>
        <v>210.9</v>
      </c>
      <c r="AA124" s="70">
        <f t="shared" si="48"/>
        <v>-30.199999999999989</v>
      </c>
      <c r="AB124" s="70">
        <f t="shared" si="47"/>
        <v>-79</v>
      </c>
      <c r="AC124" s="70">
        <f t="shared" si="47"/>
        <v>-166.50000000000003</v>
      </c>
      <c r="AD124" s="70">
        <f t="shared" si="47"/>
        <v>-168</v>
      </c>
      <c r="AE124" s="70">
        <f t="shared" si="47"/>
        <v>-299.89999999999998</v>
      </c>
      <c r="AF124" s="70">
        <f t="shared" si="47"/>
        <v>-353</v>
      </c>
      <c r="AG124" s="104"/>
      <c r="AH124" s="46">
        <f t="shared" si="22"/>
        <v>628.19999999999993</v>
      </c>
      <c r="AI124" s="47">
        <f t="shared" si="23"/>
        <v>-353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49.95</v>
      </c>
      <c r="C126" s="117">
        <v>49.95</v>
      </c>
      <c r="D126" s="117">
        <v>49.95</v>
      </c>
      <c r="E126" s="117">
        <v>49.95</v>
      </c>
      <c r="F126" s="117">
        <v>49.95</v>
      </c>
      <c r="G126" s="117">
        <v>50.04</v>
      </c>
      <c r="H126" s="117">
        <v>50.02</v>
      </c>
      <c r="I126" s="117">
        <v>50.02</v>
      </c>
      <c r="J126" s="117">
        <v>50.088000000000001</v>
      </c>
      <c r="K126" s="117">
        <v>50.11</v>
      </c>
      <c r="L126" s="117">
        <v>50.05</v>
      </c>
      <c r="M126" s="117">
        <v>50.122</v>
      </c>
      <c r="N126" s="117">
        <v>50.094999999999999</v>
      </c>
      <c r="O126" s="117">
        <v>50.009</v>
      </c>
      <c r="P126" s="117">
        <v>50.009</v>
      </c>
      <c r="Q126" s="117">
        <v>50.174999999999997</v>
      </c>
      <c r="R126" s="117">
        <v>50.329000000000001</v>
      </c>
      <c r="S126" s="117">
        <v>50.015000000000001</v>
      </c>
      <c r="T126" s="117">
        <v>49.881999999999998</v>
      </c>
      <c r="U126" s="117">
        <v>50.033999999999999</v>
      </c>
      <c r="V126" s="117">
        <v>50.058999999999997</v>
      </c>
      <c r="W126" s="117">
        <v>50.097000000000001</v>
      </c>
      <c r="X126" s="117">
        <v>50.042000000000002</v>
      </c>
      <c r="Y126" s="117">
        <v>50.07</v>
      </c>
      <c r="Z126" s="117">
        <v>50.045000000000002</v>
      </c>
      <c r="AA126" s="117">
        <v>50.030999999999999</v>
      </c>
      <c r="AB126" s="117">
        <v>49.963000000000001</v>
      </c>
      <c r="AC126" s="117">
        <v>50.08</v>
      </c>
      <c r="AD126" s="117">
        <v>50.045000000000002</v>
      </c>
      <c r="AE126" s="117">
        <v>50.026000000000003</v>
      </c>
      <c r="AF126" s="117">
        <v>50.003999999999998</v>
      </c>
      <c r="AG126" s="118"/>
      <c r="AH126" s="46">
        <f t="shared" si="22"/>
        <v>50.329000000000001</v>
      </c>
      <c r="AI126" s="47">
        <f t="shared" si="23"/>
        <v>49.881999999999998</v>
      </c>
    </row>
    <row r="127" spans="1:64" x14ac:dyDescent="0.25">
      <c r="A127" s="119" t="s">
        <v>149</v>
      </c>
      <c r="B127" s="43">
        <v>135.1</v>
      </c>
      <c r="C127" s="43">
        <v>135.1</v>
      </c>
      <c r="D127" s="43">
        <v>135.1</v>
      </c>
      <c r="E127" s="43">
        <v>135.1</v>
      </c>
      <c r="F127" s="43">
        <v>135.1</v>
      </c>
      <c r="G127" s="43">
        <v>134</v>
      </c>
      <c r="H127" s="43">
        <v>132.4</v>
      </c>
      <c r="I127" s="43">
        <v>132.4</v>
      </c>
      <c r="J127" s="43">
        <v>130.5</v>
      </c>
      <c r="K127" s="43">
        <v>131.19999999999999</v>
      </c>
      <c r="L127" s="43">
        <v>130.5</v>
      </c>
      <c r="M127" s="43">
        <v>130.5</v>
      </c>
      <c r="N127" s="43">
        <v>130.5</v>
      </c>
      <c r="O127" s="43">
        <v>130.80000000000001</v>
      </c>
      <c r="P127" s="43">
        <v>130.80000000000001</v>
      </c>
      <c r="Q127" s="43">
        <v>131.6</v>
      </c>
      <c r="R127" s="43">
        <v>131.6</v>
      </c>
      <c r="S127" s="43">
        <v>132.30000000000001</v>
      </c>
      <c r="T127" s="43">
        <v>131.19999999999999</v>
      </c>
      <c r="U127" s="43">
        <v>132.69999999999999</v>
      </c>
      <c r="V127" s="43">
        <v>134.19999999999999</v>
      </c>
      <c r="W127" s="43">
        <v>134.9</v>
      </c>
      <c r="X127" s="43">
        <v>132.9</v>
      </c>
      <c r="Y127" s="43">
        <v>130.19999999999999</v>
      </c>
      <c r="Z127" s="43">
        <v>133.9</v>
      </c>
      <c r="AA127" s="43">
        <v>134.4</v>
      </c>
      <c r="AB127" s="43">
        <v>132.5</v>
      </c>
      <c r="AC127" s="43">
        <v>134.4</v>
      </c>
      <c r="AD127" s="43">
        <v>133.80000000000001</v>
      </c>
      <c r="AE127" s="43">
        <v>134.80000000000001</v>
      </c>
      <c r="AF127" s="43">
        <v>137.6</v>
      </c>
      <c r="AG127" s="120"/>
      <c r="AH127" s="46">
        <f t="shared" si="22"/>
        <v>137.6</v>
      </c>
      <c r="AI127" s="47">
        <f t="shared" si="23"/>
        <v>130.19999999999999</v>
      </c>
    </row>
    <row r="128" spans="1:64" x14ac:dyDescent="0.25">
      <c r="A128" s="119" t="s">
        <v>150</v>
      </c>
      <c r="B128" s="43">
        <v>132.69999999999999</v>
      </c>
      <c r="C128" s="43">
        <v>132.69999999999999</v>
      </c>
      <c r="D128" s="43">
        <v>132.69999999999999</v>
      </c>
      <c r="E128" s="43">
        <v>132.69999999999999</v>
      </c>
      <c r="F128" s="43">
        <v>132.69999999999999</v>
      </c>
      <c r="G128" s="43">
        <v>132.1</v>
      </c>
      <c r="H128" s="43">
        <v>130.80000000000001</v>
      </c>
      <c r="I128" s="43">
        <v>130.80000000000001</v>
      </c>
      <c r="J128" s="43">
        <v>129.5</v>
      </c>
      <c r="K128" s="43">
        <v>129.6</v>
      </c>
      <c r="L128" s="43">
        <v>128.5</v>
      </c>
      <c r="M128" s="43">
        <v>129.30000000000001</v>
      </c>
      <c r="N128" s="43">
        <v>129.30000000000001</v>
      </c>
      <c r="O128" s="43">
        <v>129.30000000000001</v>
      </c>
      <c r="P128" s="43">
        <v>129.30000000000001</v>
      </c>
      <c r="Q128" s="43">
        <v>130.30000000000001</v>
      </c>
      <c r="R128" s="43">
        <v>130.30000000000001</v>
      </c>
      <c r="S128" s="43">
        <v>130.6</v>
      </c>
      <c r="T128" s="43">
        <v>130</v>
      </c>
      <c r="U128" s="43">
        <v>131.4</v>
      </c>
      <c r="V128" s="43">
        <v>132.80000000000001</v>
      </c>
      <c r="W128" s="43">
        <v>133.1</v>
      </c>
      <c r="X128" s="43">
        <v>131.5</v>
      </c>
      <c r="Y128" s="43">
        <v>129.9</v>
      </c>
      <c r="Z128" s="43">
        <v>132.1</v>
      </c>
      <c r="AA128" s="43">
        <v>132</v>
      </c>
      <c r="AB128" s="43">
        <v>131.30000000000001</v>
      </c>
      <c r="AC128" s="43">
        <v>131.19999999999999</v>
      </c>
      <c r="AD128" s="43">
        <v>130.9</v>
      </c>
      <c r="AE128" s="43">
        <v>131.19999999999999</v>
      </c>
      <c r="AF128" s="43">
        <v>133</v>
      </c>
      <c r="AG128" s="120"/>
      <c r="AH128" s="46">
        <f t="shared" si="22"/>
        <v>133.1</v>
      </c>
      <c r="AI128" s="47">
        <f t="shared" si="23"/>
        <v>128.5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 x14ac:dyDescent="0.25">
      <c r="A130" s="119" t="s">
        <v>152</v>
      </c>
      <c r="B130" s="43">
        <v>136.19999999999999</v>
      </c>
      <c r="C130" s="43">
        <v>136.19999999999999</v>
      </c>
      <c r="D130" s="43">
        <v>136.19999999999999</v>
      </c>
      <c r="E130" s="43">
        <v>136.19999999999999</v>
      </c>
      <c r="F130" s="43">
        <v>136.19999999999999</v>
      </c>
      <c r="G130" s="43">
        <v>137.30000000000001</v>
      </c>
      <c r="H130" s="43">
        <v>135.19999999999999</v>
      </c>
      <c r="I130" s="43">
        <v>135.19999999999999</v>
      </c>
      <c r="J130" s="43">
        <v>135.32</v>
      </c>
      <c r="K130" s="43">
        <v>134</v>
      </c>
      <c r="L130" s="43">
        <v>133.6</v>
      </c>
      <c r="M130" s="43">
        <v>133.9</v>
      </c>
      <c r="N130" s="43">
        <v>133.9</v>
      </c>
      <c r="O130" s="43">
        <v>133.9</v>
      </c>
      <c r="P130" s="43">
        <v>133.9</v>
      </c>
      <c r="Q130" s="43">
        <v>133.9</v>
      </c>
      <c r="R130" s="43">
        <v>133.9</v>
      </c>
      <c r="S130" s="43">
        <v>135.4</v>
      </c>
      <c r="T130" s="43">
        <v>135.9</v>
      </c>
      <c r="U130" s="43">
        <v>137.80000000000001</v>
      </c>
      <c r="V130" s="43">
        <v>136.9</v>
      </c>
      <c r="W130" s="43">
        <v>136.9</v>
      </c>
      <c r="X130" s="43">
        <v>135.19999999999999</v>
      </c>
      <c r="Y130" s="43">
        <v>134.80000000000001</v>
      </c>
      <c r="Z130" s="43">
        <v>136</v>
      </c>
      <c r="AA130" s="43">
        <v>136.69999999999999</v>
      </c>
      <c r="AB130" s="43">
        <v>136.4</v>
      </c>
      <c r="AC130" s="43">
        <v>134.80000000000001</v>
      </c>
      <c r="AD130" s="43">
        <v>135.22</v>
      </c>
      <c r="AE130" s="43">
        <v>138.30000000000001</v>
      </c>
      <c r="AF130" s="43">
        <v>136.4</v>
      </c>
      <c r="AG130" s="120"/>
      <c r="AH130" s="46">
        <f t="shared" si="22"/>
        <v>138.30000000000001</v>
      </c>
      <c r="AI130" s="47">
        <f t="shared" si="23"/>
        <v>133.6</v>
      </c>
    </row>
    <row r="131" spans="1:35" x14ac:dyDescent="0.25">
      <c r="A131" s="121" t="s">
        <v>153</v>
      </c>
      <c r="B131" s="122">
        <v>133.19999999999999</v>
      </c>
      <c r="C131" s="122">
        <v>133.19999999999999</v>
      </c>
      <c r="D131" s="122">
        <v>133.19999999999999</v>
      </c>
      <c r="E131" s="122">
        <v>133.19999999999999</v>
      </c>
      <c r="F131" s="122">
        <v>133.19999999999999</v>
      </c>
      <c r="G131" s="122">
        <v>132.6</v>
      </c>
      <c r="H131" s="122">
        <v>133.4</v>
      </c>
      <c r="I131" s="122">
        <v>133.4</v>
      </c>
      <c r="J131" s="122">
        <v>134</v>
      </c>
      <c r="K131" s="122">
        <v>133.1</v>
      </c>
      <c r="L131" s="122">
        <v>132.9</v>
      </c>
      <c r="M131" s="122">
        <v>133.19999999999999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133.19999999999999</v>
      </c>
      <c r="R131" s="122">
        <v>133.19999999999999</v>
      </c>
      <c r="S131" s="122">
        <v>132</v>
      </c>
      <c r="T131" s="122">
        <v>132.80000000000001</v>
      </c>
      <c r="U131" s="122">
        <v>134</v>
      </c>
      <c r="V131" s="122">
        <v>133.69999999999999</v>
      </c>
      <c r="W131" s="122">
        <v>133.9</v>
      </c>
      <c r="X131" s="122">
        <v>133.80000000000001</v>
      </c>
      <c r="Y131" s="122">
        <v>133.19999999999999</v>
      </c>
      <c r="Z131" s="122">
        <v>134.6</v>
      </c>
      <c r="AA131" s="122">
        <v>134.19999999999999</v>
      </c>
      <c r="AB131" s="122">
        <v>134.80000000000001</v>
      </c>
      <c r="AC131" s="122">
        <v>132.69999999999999</v>
      </c>
      <c r="AD131" s="122">
        <v>131.5</v>
      </c>
      <c r="AE131" s="122">
        <v>134.4</v>
      </c>
      <c r="AF131" s="122">
        <v>131.80000000000001</v>
      </c>
      <c r="AG131" s="123"/>
      <c r="AH131" s="46">
        <f t="shared" si="22"/>
        <v>134.80000000000001</v>
      </c>
      <c r="AI131" s="47">
        <f t="shared" si="23"/>
        <v>131.5</v>
      </c>
    </row>
    <row r="132" spans="1:35" x14ac:dyDescent="0.25">
      <c r="A132" s="119" t="s">
        <v>154</v>
      </c>
      <c r="B132" s="43">
        <v>135.6</v>
      </c>
      <c r="C132" s="43">
        <v>135.6</v>
      </c>
      <c r="D132" s="43">
        <v>135.6</v>
      </c>
      <c r="E132" s="43">
        <v>135.6</v>
      </c>
      <c r="F132" s="43">
        <v>135.6</v>
      </c>
      <c r="G132" s="43">
        <v>128.97999999999999</v>
      </c>
      <c r="H132" s="43">
        <v>130.19999999999999</v>
      </c>
      <c r="I132" s="43">
        <v>130.19999999999999</v>
      </c>
      <c r="J132" s="43">
        <v>132.55000000000001</v>
      </c>
      <c r="K132" s="43">
        <v>131.4</v>
      </c>
      <c r="L132" s="43">
        <v>130</v>
      </c>
      <c r="M132" s="43">
        <v>130</v>
      </c>
      <c r="N132" s="43">
        <v>130</v>
      </c>
      <c r="O132" s="43">
        <v>130</v>
      </c>
      <c r="P132" s="43">
        <v>130</v>
      </c>
      <c r="Q132" s="43">
        <v>130</v>
      </c>
      <c r="R132" s="43">
        <v>130</v>
      </c>
      <c r="S132" s="43">
        <v>130.4</v>
      </c>
      <c r="T132" s="43">
        <v>132.6</v>
      </c>
      <c r="U132" s="43">
        <v>132.6</v>
      </c>
      <c r="V132" s="43">
        <v>132.9</v>
      </c>
      <c r="W132" s="43">
        <v>128.19999999999999</v>
      </c>
      <c r="X132" s="43">
        <v>132.19999999999999</v>
      </c>
      <c r="Y132" s="43">
        <v>131.5</v>
      </c>
      <c r="Z132" s="43">
        <v>133.1</v>
      </c>
      <c r="AA132" s="43">
        <v>132.80000000000001</v>
      </c>
      <c r="AB132" s="43">
        <v>135</v>
      </c>
      <c r="AC132" s="43">
        <v>133.19999999999999</v>
      </c>
      <c r="AD132" s="43">
        <v>127.4</v>
      </c>
      <c r="AE132" s="43">
        <v>134.4</v>
      </c>
      <c r="AF132" s="43">
        <v>132.6</v>
      </c>
      <c r="AG132" s="120"/>
      <c r="AH132" s="46">
        <f t="shared" si="22"/>
        <v>135.6</v>
      </c>
      <c r="AI132" s="47">
        <f t="shared" si="23"/>
        <v>127.4</v>
      </c>
    </row>
    <row r="133" spans="1:35" ht="15.75" thickBot="1" x14ac:dyDescent="0.3">
      <c r="A133" s="119" t="s">
        <v>155</v>
      </c>
      <c r="B133" s="101">
        <v>68.099999999999994</v>
      </c>
      <c r="C133" s="101">
        <v>68.099999999999994</v>
      </c>
      <c r="D133" s="101">
        <v>68.099999999999994</v>
      </c>
      <c r="E133" s="101">
        <v>68.099999999999994</v>
      </c>
      <c r="F133" s="101">
        <v>68.099999999999994</v>
      </c>
      <c r="G133" s="101">
        <v>68.099999999999994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64.900000000000006</v>
      </c>
      <c r="N133" s="101">
        <v>64.900000000000006</v>
      </c>
      <c r="O133" s="101">
        <v>64.900000000000006</v>
      </c>
      <c r="P133" s="101">
        <v>64.900000000000006</v>
      </c>
      <c r="Q133" s="101">
        <v>64.900000000000006</v>
      </c>
      <c r="R133" s="101">
        <v>64.900000000000006</v>
      </c>
      <c r="S133" s="101">
        <v>66.8</v>
      </c>
      <c r="T133" s="101">
        <v>66.8</v>
      </c>
      <c r="U133" s="101">
        <v>66.8</v>
      </c>
      <c r="V133" s="101">
        <v>66.8</v>
      </c>
      <c r="W133" s="101">
        <v>66.8</v>
      </c>
      <c r="X133" s="101">
        <v>66.8</v>
      </c>
      <c r="Y133" s="101">
        <v>66.8</v>
      </c>
      <c r="Z133" s="101">
        <v>66.8</v>
      </c>
      <c r="AA133" s="101">
        <v>66.8</v>
      </c>
      <c r="AB133" s="101">
        <v>66.8</v>
      </c>
      <c r="AC133" s="101">
        <v>66.8</v>
      </c>
      <c r="AD133" s="101">
        <v>66.8</v>
      </c>
      <c r="AE133" s="101">
        <v>68.3</v>
      </c>
      <c r="AF133" s="101">
        <v>68.3</v>
      </c>
      <c r="AG133" s="124"/>
      <c r="AH133" s="46">
        <f t="shared" si="22"/>
        <v>68.3</v>
      </c>
      <c r="AI133" s="47">
        <f t="shared" si="23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M135" si="49">SUM(C26,C32,C45:C46,C82,C84:C85,C87,C89,C137:C142,C177,C183,C189,C198,C200,C212,C219,C222:C223,C230,C232,C234,C238:C240,C242:C244,C249,C255:C256,C258:C260,C161,C166)</f>
        <v>97.319999999999979</v>
      </c>
      <c r="D135" s="114">
        <f t="shared" si="49"/>
        <v>97.319999999999979</v>
      </c>
      <c r="E135" s="114">
        <f t="shared" si="49"/>
        <v>104.21999999999998</v>
      </c>
      <c r="F135" s="114">
        <f t="shared" si="49"/>
        <v>110.31999999999998</v>
      </c>
      <c r="G135" s="114">
        <f t="shared" si="49"/>
        <v>127.94</v>
      </c>
      <c r="H135" s="114">
        <f t="shared" si="49"/>
        <v>155.14000000000001</v>
      </c>
      <c r="I135" s="114">
        <f t="shared" si="49"/>
        <v>155.14000000000001</v>
      </c>
      <c r="J135" s="114">
        <f t="shared" si="49"/>
        <v>212.64</v>
      </c>
      <c r="K135" s="114">
        <f t="shared" si="49"/>
        <v>241.24</v>
      </c>
      <c r="L135" s="114">
        <f t="shared" si="49"/>
        <v>321.63999999999993</v>
      </c>
      <c r="M135" s="114">
        <f t="shared" si="49"/>
        <v>295.44</v>
      </c>
      <c r="N135" s="114">
        <f t="shared" ref="N135:U135" si="50">SUM(N26,N32,N45:N46,N82,N84:N85,N87,N89,N137:N142,N177,N183,N189,N198,N200,N212,N219,N222:N223,N230,N232,N234,N238:N240,N242:N244,N249,N255:N256,N258:N260,N161,N166)</f>
        <v>298.44</v>
      </c>
      <c r="O135" s="114">
        <f t="shared" si="50"/>
        <v>301.64</v>
      </c>
      <c r="P135" s="114">
        <f t="shared" si="50"/>
        <v>302.33999999999997</v>
      </c>
      <c r="Q135" s="114">
        <f t="shared" si="50"/>
        <v>231.64</v>
      </c>
      <c r="R135" s="114">
        <f t="shared" si="50"/>
        <v>231.64</v>
      </c>
      <c r="S135" s="114">
        <f t="shared" si="50"/>
        <v>235.94000000000003</v>
      </c>
      <c r="T135" s="114">
        <f t="shared" si="50"/>
        <v>237.64</v>
      </c>
      <c r="U135" s="114">
        <f t="shared" si="50"/>
        <v>227.64</v>
      </c>
      <c r="V135" s="114">
        <v>348.7</v>
      </c>
      <c r="W135" s="114">
        <v>348.7</v>
      </c>
      <c r="X135" s="114">
        <v>431.6</v>
      </c>
      <c r="Y135" s="114">
        <v>435.55</v>
      </c>
      <c r="Z135" s="114">
        <v>397.6</v>
      </c>
      <c r="AA135" s="114">
        <v>385.1</v>
      </c>
      <c r="AB135" s="114">
        <f>SUM(AB26,AB32,AB45:AB46,AB82,AB84:AB85,AB87,AB89,AB137:AB142,AB177,AB183,AB189,AB198,AB200,AB212,AB219,AB222:AB223,AB230,AB232,AB234,AB238:AB240,AB242:AB244,AB249,AB255:AB256,AB258:AB260,AB161,AB166)</f>
        <v>262.58999999999997</v>
      </c>
      <c r="AC135" s="114">
        <f>SUM(AC26,AC32,AC45:AC46,AC82,AC84:AC85,AC87,AC89,AC137:AC142,AC177,AC183,AC189,AC198,AC200,AC212,AC219,AC222:AC223,AC230,AC232,AC234,AC238:AC240,AC242:AC244,AC249,AC255:AC256,AC258:AC260,AC161,AC166)</f>
        <v>255.43999999999997</v>
      </c>
      <c r="AD135" s="114">
        <f>SUM(AD26,AD32,AD45:AD46,AD82,AD84:AD85,AD87,AD89,AD137:AD142,AD177,AD183,AD189,AD198,AD200,AD212,AD219,AD222:AD223,AD230,AD232,AD234,AD238:AD240,AD242:AD244,AD249,AD255:AD256,AD258:AD260,AD161,AD166)</f>
        <v>242.14000000000001</v>
      </c>
      <c r="AE135" s="114">
        <f>SUM(AE26,AE32,AE45:AE46,AE82,AE84:AE85,AE87,AE89,AE137:AE142,AE177,AE183,AE189,AE198,AE200,AE212,AE219,AE222:AE223,AE230,AE232,AE234,AE238:AE240,AE242:AE244,AE249,AE255:AE256,AE258:AE260,AE161,AE166)</f>
        <v>242.14000000000001</v>
      </c>
      <c r="AF135" s="114">
        <f>SUM(AF26,AF32,AF45:AF46,AF82,AF84:AF85,AF87,AF89,AF137:AF142,AF177,AF183,AF189,AF198,AF200,AF212,AF219,AF222:AF223,AF230,AF232,AF234,AF238:AF240,AF242:AF244,AF249,AF255:AF256,AF258:AF260,AF161,AF166)</f>
        <v>128.63999999999999</v>
      </c>
      <c r="AG135" s="127"/>
      <c r="AH135" s="46">
        <f t="shared" si="22"/>
        <v>435.55</v>
      </c>
      <c r="AI135" s="47">
        <f t="shared" si="23"/>
        <v>97.319999999999979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-8.4</v>
      </c>
      <c r="C137" s="132">
        <v>-8.4</v>
      </c>
      <c r="D137" s="132">
        <v>-8.4</v>
      </c>
      <c r="E137" s="132">
        <v>-1.5</v>
      </c>
      <c r="F137" s="132">
        <v>4.5999999999999996</v>
      </c>
      <c r="G137" s="133">
        <v>17</v>
      </c>
      <c r="H137" s="133">
        <v>28.3</v>
      </c>
      <c r="I137" s="133">
        <v>28.3</v>
      </c>
      <c r="J137" s="133">
        <v>47.5</v>
      </c>
      <c r="K137" s="133">
        <v>56.6</v>
      </c>
      <c r="L137" s="133">
        <v>57</v>
      </c>
      <c r="M137" s="133">
        <v>48.3</v>
      </c>
      <c r="N137" s="133">
        <v>48.3</v>
      </c>
      <c r="O137" s="133">
        <v>48.3</v>
      </c>
      <c r="P137" s="133">
        <v>48.3</v>
      </c>
      <c r="Q137" s="133">
        <v>19.3</v>
      </c>
      <c r="R137" s="133">
        <v>19.3</v>
      </c>
      <c r="S137" s="133">
        <v>17.8</v>
      </c>
      <c r="T137" s="133">
        <v>22</v>
      </c>
      <c r="U137" s="133">
        <v>22</v>
      </c>
      <c r="V137" s="133">
        <v>26.6</v>
      </c>
      <c r="W137" s="133">
        <v>38.4</v>
      </c>
      <c r="X137" s="133">
        <v>57.8</v>
      </c>
      <c r="Y137" s="133">
        <v>61</v>
      </c>
      <c r="Z137" s="133">
        <v>49.5</v>
      </c>
      <c r="AA137" s="133">
        <v>49.4</v>
      </c>
      <c r="AB137" s="133">
        <v>55.1</v>
      </c>
      <c r="AC137" s="133">
        <v>59.8</v>
      </c>
      <c r="AD137" s="133">
        <v>54.5</v>
      </c>
      <c r="AE137" s="133">
        <v>54.5</v>
      </c>
      <c r="AF137" s="133">
        <v>45.9</v>
      </c>
      <c r="AG137" s="134">
        <v>75</v>
      </c>
      <c r="AH137" s="46">
        <f t="shared" si="22"/>
        <v>61</v>
      </c>
      <c r="AI137" s="47">
        <f t="shared" si="23"/>
        <v>-8.4</v>
      </c>
    </row>
    <row r="138" spans="1:35" x14ac:dyDescent="0.25">
      <c r="A138" s="135" t="s">
        <v>160</v>
      </c>
      <c r="B138" s="132">
        <v>0</v>
      </c>
      <c r="C138" s="132">
        <v>0</v>
      </c>
      <c r="D138" s="132">
        <v>0</v>
      </c>
      <c r="E138" s="132">
        <v>0</v>
      </c>
      <c r="F138" s="132">
        <v>0</v>
      </c>
      <c r="G138" s="136">
        <v>0</v>
      </c>
      <c r="H138" s="136">
        <v>0</v>
      </c>
      <c r="I138" s="136">
        <v>0</v>
      </c>
      <c r="J138" s="136">
        <v>0</v>
      </c>
      <c r="K138" s="136">
        <v>0</v>
      </c>
      <c r="L138" s="136">
        <v>49.2</v>
      </c>
      <c r="M138" s="136">
        <v>28.3</v>
      </c>
      <c r="N138" s="136">
        <v>28.3</v>
      </c>
      <c r="O138" s="136">
        <v>28.3</v>
      </c>
      <c r="P138" s="136">
        <v>28.3</v>
      </c>
      <c r="Q138" s="136">
        <v>-8.3000000000000007</v>
      </c>
      <c r="R138" s="136">
        <v>-8.3000000000000007</v>
      </c>
      <c r="S138" s="136">
        <v>-10.6</v>
      </c>
      <c r="T138" s="136">
        <v>-7.8</v>
      </c>
      <c r="U138" s="136">
        <v>-7.8</v>
      </c>
      <c r="V138" s="136">
        <v>9.1999999999999993</v>
      </c>
      <c r="W138" s="136">
        <v>16.8</v>
      </c>
      <c r="X138" s="136">
        <v>43.6</v>
      </c>
      <c r="Y138" s="136">
        <v>49.5</v>
      </c>
      <c r="Z138" s="136">
        <v>40</v>
      </c>
      <c r="AA138" s="136">
        <v>38.6</v>
      </c>
      <c r="AB138" s="136">
        <v>47.2</v>
      </c>
      <c r="AC138" s="136">
        <v>53.8</v>
      </c>
      <c r="AD138" s="136">
        <v>46.5</v>
      </c>
      <c r="AE138" s="136">
        <v>46.5</v>
      </c>
      <c r="AF138" s="136">
        <v>27.6</v>
      </c>
      <c r="AG138" s="134">
        <v>240</v>
      </c>
      <c r="AH138" s="46">
        <f t="shared" si="22"/>
        <v>53.8</v>
      </c>
      <c r="AI138" s="47">
        <f t="shared" si="23"/>
        <v>-10.6</v>
      </c>
    </row>
    <row r="139" spans="1:35" x14ac:dyDescent="0.25">
      <c r="A139" s="135" t="s">
        <v>161</v>
      </c>
      <c r="B139" s="132">
        <v>-15</v>
      </c>
      <c r="C139" s="132">
        <v>-15</v>
      </c>
      <c r="D139" s="132">
        <v>-15</v>
      </c>
      <c r="E139" s="132">
        <v>-15</v>
      </c>
      <c r="F139" s="132">
        <v>-15</v>
      </c>
      <c r="G139" s="136">
        <v>-25.2</v>
      </c>
      <c r="H139" s="136">
        <v>-13.6</v>
      </c>
      <c r="I139" s="136">
        <v>-13.6</v>
      </c>
      <c r="J139" s="136">
        <v>-9.8000000000000007</v>
      </c>
      <c r="K139" s="136">
        <v>-4.0999999999999996</v>
      </c>
      <c r="L139" s="136">
        <v>-4.8</v>
      </c>
      <c r="M139" s="136">
        <v>9.8000000000000007</v>
      </c>
      <c r="N139" s="136">
        <v>9.8000000000000007</v>
      </c>
      <c r="O139" s="136">
        <v>9.8000000000000007</v>
      </c>
      <c r="P139" s="136">
        <v>9.8000000000000007</v>
      </c>
      <c r="Q139" s="136">
        <v>13.6</v>
      </c>
      <c r="R139" s="136">
        <v>13.6</v>
      </c>
      <c r="S139" s="136">
        <v>2</v>
      </c>
      <c r="T139" s="136">
        <v>2.7</v>
      </c>
      <c r="U139" s="136">
        <v>2.7</v>
      </c>
      <c r="V139" s="136">
        <v>-8.4</v>
      </c>
      <c r="W139" s="136">
        <v>-7.5</v>
      </c>
      <c r="X139" s="136">
        <v>-17.899999999999999</v>
      </c>
      <c r="Y139" s="136">
        <v>-17.899999999999999</v>
      </c>
      <c r="Z139" s="136">
        <v>-17.899999999999999</v>
      </c>
      <c r="AA139" s="136">
        <v>-23.9</v>
      </c>
      <c r="AB139" s="136">
        <v>-41.4</v>
      </c>
      <c r="AC139" s="136">
        <v>-54.1</v>
      </c>
      <c r="AD139" s="136">
        <v>-51.3</v>
      </c>
      <c r="AE139" s="136">
        <v>-51.3</v>
      </c>
      <c r="AF139" s="136">
        <v>-68.400000000000006</v>
      </c>
      <c r="AG139" s="134">
        <v>240</v>
      </c>
      <c r="AH139" s="46">
        <f t="shared" ref="AH139:AH145" si="51">MAX(B139:AF139)</f>
        <v>13.6</v>
      </c>
      <c r="AI139" s="47">
        <f t="shared" ref="AI139:AI145" si="52">MIN(B139:AF139)</f>
        <v>-68.400000000000006</v>
      </c>
    </row>
    <row r="140" spans="1:35" x14ac:dyDescent="0.25">
      <c r="A140" s="135" t="s">
        <v>162</v>
      </c>
      <c r="B140" s="132">
        <v>14.2</v>
      </c>
      <c r="C140" s="132">
        <v>14.2</v>
      </c>
      <c r="D140" s="132">
        <v>14.2</v>
      </c>
      <c r="E140" s="132">
        <v>14.2</v>
      </c>
      <c r="F140" s="132">
        <v>14.2</v>
      </c>
      <c r="G140" s="137">
        <v>23.8</v>
      </c>
      <c r="H140" s="137">
        <v>13.2</v>
      </c>
      <c r="I140" s="137">
        <v>13.2</v>
      </c>
      <c r="J140" s="137">
        <v>13.5</v>
      </c>
      <c r="K140" s="137">
        <v>9</v>
      </c>
      <c r="L140" s="137">
        <v>3.5</v>
      </c>
      <c r="M140" s="137">
        <v>-8.9</v>
      </c>
      <c r="N140" s="137">
        <v>-8.9</v>
      </c>
      <c r="O140" s="137">
        <v>-8.9</v>
      </c>
      <c r="P140" s="137">
        <v>-8.9</v>
      </c>
      <c r="Q140" s="137">
        <v>-13.9</v>
      </c>
      <c r="R140" s="137">
        <v>-13.9</v>
      </c>
      <c r="S140" s="137">
        <v>2.7</v>
      </c>
      <c r="T140" s="137">
        <v>4.2</v>
      </c>
      <c r="U140" s="137">
        <v>4.2</v>
      </c>
      <c r="V140" s="137">
        <v>7.8</v>
      </c>
      <c r="W140" s="137">
        <v>7</v>
      </c>
      <c r="X140" s="137">
        <v>21</v>
      </c>
      <c r="Y140" s="137">
        <v>21</v>
      </c>
      <c r="Z140" s="137">
        <v>21</v>
      </c>
      <c r="AA140" s="137">
        <v>28.5</v>
      </c>
      <c r="AB140" s="137">
        <v>40.549999999999997</v>
      </c>
      <c r="AC140" s="137">
        <v>51.8</v>
      </c>
      <c r="AD140" s="137">
        <v>48.3</v>
      </c>
      <c r="AE140" s="137">
        <v>48.3</v>
      </c>
      <c r="AF140" s="137">
        <v>64.900000000000006</v>
      </c>
      <c r="AG140" s="134"/>
      <c r="AH140" s="46">
        <f t="shared" si="51"/>
        <v>64.900000000000006</v>
      </c>
      <c r="AI140" s="47">
        <f t="shared" si="52"/>
        <v>-13.9</v>
      </c>
    </row>
    <row r="141" spans="1:35" x14ac:dyDescent="0.25">
      <c r="A141" s="135" t="s">
        <v>163</v>
      </c>
      <c r="B141" s="132">
        <v>11.8</v>
      </c>
      <c r="C141" s="132">
        <v>11.8</v>
      </c>
      <c r="D141" s="132">
        <v>11.8</v>
      </c>
      <c r="E141" s="132">
        <v>11.8</v>
      </c>
      <c r="F141" s="132">
        <v>11.8</v>
      </c>
      <c r="G141" s="136">
        <v>11</v>
      </c>
      <c r="H141" s="136">
        <v>10.6</v>
      </c>
      <c r="I141" s="136">
        <v>10.6</v>
      </c>
      <c r="J141" s="136">
        <v>9.8000000000000007</v>
      </c>
      <c r="K141" s="136">
        <v>9.3000000000000007</v>
      </c>
      <c r="L141" s="136">
        <v>8.6999999999999993</v>
      </c>
      <c r="M141" s="136">
        <v>8.6999999999999993</v>
      </c>
      <c r="N141" s="136">
        <v>8.6999999999999993</v>
      </c>
      <c r="O141" s="136">
        <v>8.6999999999999993</v>
      </c>
      <c r="P141" s="136">
        <v>8.6999999999999993</v>
      </c>
      <c r="Q141" s="136">
        <v>5.5</v>
      </c>
      <c r="R141" s="136">
        <v>5.5</v>
      </c>
      <c r="S141" s="136">
        <v>10.5</v>
      </c>
      <c r="T141" s="136">
        <v>10.5</v>
      </c>
      <c r="U141" s="136">
        <v>10.5</v>
      </c>
      <c r="V141" s="136">
        <v>10.5</v>
      </c>
      <c r="W141" s="136">
        <v>13.9</v>
      </c>
      <c r="X141" s="136">
        <v>26.9</v>
      </c>
      <c r="Y141" s="136">
        <v>27.9</v>
      </c>
      <c r="Z141" s="136">
        <v>28.1</v>
      </c>
      <c r="AA141" s="136">
        <v>28.1</v>
      </c>
      <c r="AB141" s="136">
        <v>17.7</v>
      </c>
      <c r="AC141" s="136">
        <v>18.3</v>
      </c>
      <c r="AD141" s="136">
        <v>18.3</v>
      </c>
      <c r="AE141" s="136">
        <v>18.3</v>
      </c>
      <c r="AF141" s="136">
        <v>19.899999999999999</v>
      </c>
      <c r="AG141" s="134">
        <v>60</v>
      </c>
      <c r="AH141" s="46">
        <f t="shared" si="51"/>
        <v>28.1</v>
      </c>
      <c r="AI141" s="47">
        <f t="shared" si="52"/>
        <v>5.5</v>
      </c>
    </row>
    <row r="142" spans="1:35" x14ac:dyDescent="0.25">
      <c r="A142" s="135" t="s">
        <v>164</v>
      </c>
      <c r="B142" s="132">
        <v>0.2</v>
      </c>
      <c r="C142" s="132">
        <v>0.2</v>
      </c>
      <c r="D142" s="132">
        <v>0.2</v>
      </c>
      <c r="E142" s="132">
        <v>0.2</v>
      </c>
      <c r="F142" s="132">
        <v>0.2</v>
      </c>
      <c r="G142" s="137">
        <v>2</v>
      </c>
      <c r="H142" s="137">
        <v>32.4</v>
      </c>
      <c r="I142" s="137">
        <v>32.4</v>
      </c>
      <c r="J142" s="137">
        <v>50.8</v>
      </c>
      <c r="K142" s="137">
        <v>69.599999999999994</v>
      </c>
      <c r="L142" s="137">
        <v>102.6</v>
      </c>
      <c r="M142" s="137">
        <v>102.6</v>
      </c>
      <c r="N142" s="137">
        <v>102.6</v>
      </c>
      <c r="O142" s="137">
        <v>102.6</v>
      </c>
      <c r="P142" s="137">
        <v>102.6</v>
      </c>
      <c r="Q142" s="137">
        <v>99.6</v>
      </c>
      <c r="R142" s="137">
        <v>99.6</v>
      </c>
      <c r="S142" s="137">
        <v>102.1</v>
      </c>
      <c r="T142" s="137">
        <v>97.3</v>
      </c>
      <c r="U142" s="137">
        <v>97.3</v>
      </c>
      <c r="V142" s="137">
        <v>99</v>
      </c>
      <c r="W142" s="137">
        <v>123.4</v>
      </c>
      <c r="X142" s="137">
        <v>94.4</v>
      </c>
      <c r="Y142" s="137">
        <v>118.8</v>
      </c>
      <c r="Z142" s="137">
        <v>62</v>
      </c>
      <c r="AA142" s="137">
        <v>53.4</v>
      </c>
      <c r="AB142" s="137">
        <v>31.7</v>
      </c>
      <c r="AC142" s="137">
        <v>14.1</v>
      </c>
      <c r="AD142" s="137">
        <v>14.1</v>
      </c>
      <c r="AE142" s="137">
        <v>14.1</v>
      </c>
      <c r="AF142" s="137">
        <v>-73</v>
      </c>
      <c r="AG142" s="138">
        <v>120</v>
      </c>
      <c r="AH142" s="46">
        <f t="shared" si="51"/>
        <v>123.4</v>
      </c>
      <c r="AI142" s="47">
        <f t="shared" si="52"/>
        <v>-73</v>
      </c>
    </row>
    <row r="143" spans="1:35" x14ac:dyDescent="0.25">
      <c r="A143" s="135" t="s">
        <v>165</v>
      </c>
      <c r="B143" s="132">
        <v>33.1</v>
      </c>
      <c r="C143" s="132">
        <v>33.1</v>
      </c>
      <c r="D143" s="132">
        <v>33.1</v>
      </c>
      <c r="E143" s="132">
        <v>33.1</v>
      </c>
      <c r="F143" s="132">
        <v>33.1</v>
      </c>
      <c r="G143" s="137">
        <v>31.52</v>
      </c>
      <c r="H143" s="137">
        <v>48.6</v>
      </c>
      <c r="I143" s="137">
        <v>48.6</v>
      </c>
      <c r="J143" s="137">
        <v>58.4</v>
      </c>
      <c r="K143" s="137">
        <v>68</v>
      </c>
      <c r="L143" s="137">
        <v>83.8</v>
      </c>
      <c r="M143" s="137">
        <v>83.8</v>
      </c>
      <c r="N143" s="137">
        <v>83.8</v>
      </c>
      <c r="O143" s="137">
        <v>83.8</v>
      </c>
      <c r="P143" s="137">
        <v>83.8</v>
      </c>
      <c r="Q143" s="137">
        <v>82.3</v>
      </c>
      <c r="R143" s="137">
        <v>82.3</v>
      </c>
      <c r="S143" s="137">
        <v>163.1</v>
      </c>
      <c r="T143" s="137">
        <v>163.1</v>
      </c>
      <c r="U143" s="137">
        <v>163.1</v>
      </c>
      <c r="V143" s="137">
        <v>88.3</v>
      </c>
      <c r="W143" s="137">
        <v>100.9</v>
      </c>
      <c r="X143" s="137">
        <v>90.1</v>
      </c>
      <c r="Y143" s="137">
        <v>89.4</v>
      </c>
      <c r="Z143" s="137">
        <v>153</v>
      </c>
      <c r="AA143" s="137">
        <v>150</v>
      </c>
      <c r="AB143" s="137">
        <v>66.900000000000006</v>
      </c>
      <c r="AC143" s="137">
        <v>60.4</v>
      </c>
      <c r="AD143" s="137">
        <v>60.4</v>
      </c>
      <c r="AE143" s="137">
        <v>60.4</v>
      </c>
      <c r="AF143" s="137">
        <v>29.5</v>
      </c>
      <c r="AG143" s="138"/>
      <c r="AH143" s="46">
        <f t="shared" si="51"/>
        <v>163.1</v>
      </c>
      <c r="AI143" s="47">
        <f t="shared" si="52"/>
        <v>29.5</v>
      </c>
    </row>
    <row r="144" spans="1:35" x14ac:dyDescent="0.25">
      <c r="A144" s="135" t="s">
        <v>166</v>
      </c>
      <c r="B144" s="132">
        <v>-17.899999999999999</v>
      </c>
      <c r="C144" s="132">
        <v>-17.899999999999999</v>
      </c>
      <c r="D144" s="132">
        <v>-17.899999999999999</v>
      </c>
      <c r="E144" s="132">
        <v>-17.899999999999999</v>
      </c>
      <c r="F144" s="132">
        <v>-17.899999999999999</v>
      </c>
      <c r="G144" s="137">
        <v>-16.100000000000001</v>
      </c>
      <c r="H144" s="137">
        <v>-24.8</v>
      </c>
      <c r="I144" s="137">
        <v>-24.8</v>
      </c>
      <c r="J144" s="137">
        <v>-32.4</v>
      </c>
      <c r="K144" s="137">
        <v>-37.200000000000003</v>
      </c>
      <c r="L144" s="137">
        <v>-48.5</v>
      </c>
      <c r="M144" s="137">
        <v>-48.5</v>
      </c>
      <c r="N144" s="137">
        <v>-48.5</v>
      </c>
      <c r="O144" s="137">
        <v>-48.5</v>
      </c>
      <c r="P144" s="137">
        <v>-48.5</v>
      </c>
      <c r="Q144" s="137">
        <v>-16.3</v>
      </c>
      <c r="R144" s="137">
        <v>-16.3</v>
      </c>
      <c r="S144" s="137">
        <v>2.5</v>
      </c>
      <c r="T144" s="137">
        <v>3.1</v>
      </c>
      <c r="U144" s="137">
        <v>3.1</v>
      </c>
      <c r="V144" s="137">
        <v>7.6</v>
      </c>
      <c r="W144" s="137">
        <v>-7.3</v>
      </c>
      <c r="X144" s="137">
        <v>-25.6</v>
      </c>
      <c r="Y144" s="137">
        <v>-22.8</v>
      </c>
      <c r="Z144" s="137">
        <v>-23.5</v>
      </c>
      <c r="AA144" s="137">
        <v>-18.3</v>
      </c>
      <c r="AB144" s="137">
        <v>-41.6</v>
      </c>
      <c r="AC144" s="137">
        <v>-37.799999999999997</v>
      </c>
      <c r="AD144" s="137">
        <v>-37.799999999999997</v>
      </c>
      <c r="AE144" s="137">
        <v>-37.799999999999997</v>
      </c>
      <c r="AF144" s="137">
        <v>-20.100000000000001</v>
      </c>
      <c r="AG144" s="138"/>
      <c r="AH144" s="46">
        <f t="shared" si="51"/>
        <v>7.6</v>
      </c>
      <c r="AI144" s="47">
        <f t="shared" si="52"/>
        <v>-48.5</v>
      </c>
    </row>
    <row r="145" spans="1:37" x14ac:dyDescent="0.25">
      <c r="A145" s="135" t="s">
        <v>167</v>
      </c>
      <c r="B145" s="132">
        <v>-168</v>
      </c>
      <c r="C145" s="132">
        <v>-168</v>
      </c>
      <c r="D145" s="132">
        <v>-168</v>
      </c>
      <c r="E145" s="132">
        <v>-168</v>
      </c>
      <c r="F145" s="132">
        <v>-168</v>
      </c>
      <c r="G145" s="137">
        <v>-100.7</v>
      </c>
      <c r="H145" s="137">
        <v>-120.6</v>
      </c>
      <c r="I145" s="137">
        <v>-120.6</v>
      </c>
      <c r="J145" s="137">
        <v>-40.5</v>
      </c>
      <c r="K145" s="137">
        <v>-56</v>
      </c>
      <c r="L145" s="137">
        <v>-50</v>
      </c>
      <c r="M145" s="137">
        <v>-50</v>
      </c>
      <c r="N145" s="137">
        <v>-50</v>
      </c>
      <c r="O145" s="137">
        <v>-50</v>
      </c>
      <c r="P145" s="137">
        <v>-50</v>
      </c>
      <c r="Q145" s="137">
        <v>-179.6</v>
      </c>
      <c r="R145" s="137">
        <v>-179.6</v>
      </c>
      <c r="S145" s="137">
        <v>-147.30000000000001</v>
      </c>
      <c r="T145" s="137">
        <v>-127.6</v>
      </c>
      <c r="U145" s="137">
        <v>-127.6</v>
      </c>
      <c r="V145" s="137">
        <v>-83.2</v>
      </c>
      <c r="W145" s="137">
        <v>-77.5</v>
      </c>
      <c r="X145" s="137">
        <v>3.5</v>
      </c>
      <c r="Y145" s="137">
        <v>22.6</v>
      </c>
      <c r="Z145" s="137">
        <v>6.3</v>
      </c>
      <c r="AA145" s="137">
        <v>26.3</v>
      </c>
      <c r="AB145" s="137">
        <v>70.099999999999994</v>
      </c>
      <c r="AC145" s="137">
        <v>125.7</v>
      </c>
      <c r="AD145" s="137">
        <v>125.7</v>
      </c>
      <c r="AE145" s="137">
        <v>125.7</v>
      </c>
      <c r="AF145" s="137">
        <v>15.6</v>
      </c>
      <c r="AG145" s="138"/>
      <c r="AH145" s="46">
        <f t="shared" si="51"/>
        <v>125.7</v>
      </c>
      <c r="AI145" s="47">
        <f t="shared" si="52"/>
        <v>-179.6</v>
      </c>
    </row>
    <row r="146" spans="1:37" x14ac:dyDescent="0.25">
      <c r="A146" s="135" t="s">
        <v>168</v>
      </c>
      <c r="B146" s="132">
        <v>-81.400000000000006</v>
      </c>
      <c r="C146" s="132">
        <v>-81.400000000000006</v>
      </c>
      <c r="D146" s="132">
        <v>-81.400000000000006</v>
      </c>
      <c r="E146" s="132">
        <v>-81.400000000000006</v>
      </c>
      <c r="F146" s="132">
        <v>-81.400000000000006</v>
      </c>
      <c r="G146" s="137">
        <v>-210.5</v>
      </c>
      <c r="H146" s="137">
        <v>-121.3</v>
      </c>
      <c r="I146" s="137">
        <v>-121.3</v>
      </c>
      <c r="J146" s="137">
        <v>-211.5</v>
      </c>
      <c r="K146" s="137">
        <v>-213.5</v>
      </c>
      <c r="L146" s="137">
        <v>-195.2</v>
      </c>
      <c r="M146" s="137">
        <v>-195.2</v>
      </c>
      <c r="N146" s="137">
        <v>-195.2</v>
      </c>
      <c r="O146" s="137">
        <v>-195.2</v>
      </c>
      <c r="P146" s="137">
        <v>-195.2</v>
      </c>
      <c r="Q146" s="137">
        <v>-11.3</v>
      </c>
      <c r="R146" s="137">
        <v>-11.3</v>
      </c>
      <c r="S146" s="137">
        <v>-16.7</v>
      </c>
      <c r="T146" s="137">
        <v>-22.3</v>
      </c>
      <c r="U146" s="137">
        <v>-22.3</v>
      </c>
      <c r="V146" s="137">
        <v>-38.700000000000003</v>
      </c>
      <c r="W146" s="137">
        <v>-32.299999999999997</v>
      </c>
      <c r="X146" s="137">
        <v>-75.900000000000006</v>
      </c>
      <c r="Y146" s="137">
        <v>-97.4</v>
      </c>
      <c r="Z146" s="137">
        <v>221.8</v>
      </c>
      <c r="AA146" s="137">
        <v>-366.8</v>
      </c>
      <c r="AB146" s="137">
        <v>-179.5</v>
      </c>
      <c r="AC146" s="137">
        <v>-188.3</v>
      </c>
      <c r="AD146" s="137">
        <v>-188.3</v>
      </c>
      <c r="AE146" s="137">
        <v>-228</v>
      </c>
      <c r="AF146" s="137">
        <v>-224.5</v>
      </c>
      <c r="AG146" s="138"/>
      <c r="AH146" s="46">
        <f t="shared" ref="AH146:AH158" si="53">MAX(B146:AF146)</f>
        <v>221.8</v>
      </c>
      <c r="AI146" s="47">
        <f t="shared" ref="AI146:AI158" si="54">MIN(B146:AF146)</f>
        <v>-366.8</v>
      </c>
    </row>
    <row r="147" spans="1:37" x14ac:dyDescent="0.25">
      <c r="A147" s="135" t="s">
        <v>169</v>
      </c>
      <c r="B147" s="132">
        <v>34.799999999999997</v>
      </c>
      <c r="C147" s="132">
        <v>34.799999999999997</v>
      </c>
      <c r="D147" s="132">
        <v>34.799999999999997</v>
      </c>
      <c r="E147" s="132">
        <v>34.799999999999997</v>
      </c>
      <c r="F147" s="132">
        <v>34.799999999999997</v>
      </c>
      <c r="G147" s="137">
        <v>46.2</v>
      </c>
      <c r="H147" s="137">
        <v>37.799999999999997</v>
      </c>
      <c r="I147" s="137">
        <v>37.799999999999997</v>
      </c>
      <c r="J147" s="137">
        <v>29</v>
      </c>
      <c r="K147" s="137">
        <v>22.8</v>
      </c>
      <c r="L147" s="137">
        <v>23.2</v>
      </c>
      <c r="M147" s="137">
        <v>23.2</v>
      </c>
      <c r="N147" s="137">
        <v>23.2</v>
      </c>
      <c r="O147" s="137">
        <v>23.2</v>
      </c>
      <c r="P147" s="137">
        <v>23.2</v>
      </c>
      <c r="Q147" s="137">
        <v>12.3</v>
      </c>
      <c r="R147" s="137">
        <v>12.3</v>
      </c>
      <c r="S147" s="137">
        <v>19</v>
      </c>
      <c r="T147" s="137">
        <v>19.3</v>
      </c>
      <c r="U147" s="137">
        <v>19.3</v>
      </c>
      <c r="V147" s="137">
        <v>20.8</v>
      </c>
      <c r="W147" s="137">
        <v>14.4</v>
      </c>
      <c r="X147" s="137">
        <v>11.4</v>
      </c>
      <c r="Y147" s="137">
        <v>-1.5</v>
      </c>
      <c r="Z147" s="137">
        <v>-8.1</v>
      </c>
      <c r="AA147" s="137">
        <v>15.2</v>
      </c>
      <c r="AB147" s="137">
        <v>32.299999999999997</v>
      </c>
      <c r="AC147" s="137">
        <v>66.400000000000006</v>
      </c>
      <c r="AD147" s="137">
        <v>64.900000000000006</v>
      </c>
      <c r="AE147" s="137">
        <v>64.900000000000006</v>
      </c>
      <c r="AF147" s="137">
        <v>38.799999999999997</v>
      </c>
      <c r="AG147" s="138"/>
      <c r="AH147" s="46">
        <f t="shared" si="53"/>
        <v>66.400000000000006</v>
      </c>
      <c r="AI147" s="47">
        <f t="shared" si="54"/>
        <v>-8.1</v>
      </c>
    </row>
    <row r="148" spans="1:37" x14ac:dyDescent="0.25">
      <c r="A148" s="135" t="s">
        <v>170</v>
      </c>
      <c r="B148" s="132">
        <v>13.8</v>
      </c>
      <c r="C148" s="132">
        <v>13.8</v>
      </c>
      <c r="D148" s="132">
        <v>13.8</v>
      </c>
      <c r="E148" s="132">
        <v>13.8</v>
      </c>
      <c r="F148" s="132">
        <v>13.8</v>
      </c>
      <c r="G148" s="137">
        <v>12.6</v>
      </c>
      <c r="H148" s="137">
        <v>8.1999999999999993</v>
      </c>
      <c r="I148" s="137">
        <v>8.1999999999999993</v>
      </c>
      <c r="J148" s="137">
        <v>1.8</v>
      </c>
      <c r="K148" s="137">
        <v>0.6</v>
      </c>
      <c r="L148" s="137">
        <v>-3</v>
      </c>
      <c r="M148" s="137">
        <v>-3</v>
      </c>
      <c r="N148" s="137">
        <v>-3</v>
      </c>
      <c r="O148" s="137">
        <v>-3</v>
      </c>
      <c r="P148" s="137">
        <v>-3</v>
      </c>
      <c r="Q148" s="137">
        <v>32.299999999999997</v>
      </c>
      <c r="R148" s="137">
        <v>32.299999999999997</v>
      </c>
      <c r="S148" s="137">
        <v>6.5</v>
      </c>
      <c r="T148" s="137">
        <v>2.1</v>
      </c>
      <c r="U148" s="137">
        <v>2.1</v>
      </c>
      <c r="V148" s="137">
        <v>7.4</v>
      </c>
      <c r="W148" s="137">
        <v>6.2</v>
      </c>
      <c r="X148" s="137">
        <v>2.7</v>
      </c>
      <c r="Y148" s="137">
        <v>-8.4</v>
      </c>
      <c r="Z148" s="137">
        <v>5.2</v>
      </c>
      <c r="AA148" s="137">
        <v>0.3</v>
      </c>
      <c r="AB148" s="137">
        <v>7.5</v>
      </c>
      <c r="AC148" s="137">
        <v>15.6</v>
      </c>
      <c r="AD148" s="137">
        <v>15.6</v>
      </c>
      <c r="AE148" s="137">
        <v>15.6</v>
      </c>
      <c r="AF148" s="137">
        <v>35.4</v>
      </c>
      <c r="AG148" s="134"/>
      <c r="AH148" s="46">
        <f t="shared" si="53"/>
        <v>35.4</v>
      </c>
      <c r="AI148" s="47">
        <f t="shared" si="54"/>
        <v>-8.4</v>
      </c>
    </row>
    <row r="149" spans="1:37" x14ac:dyDescent="0.25">
      <c r="A149" s="135" t="s">
        <v>171</v>
      </c>
      <c r="B149" s="132">
        <v>60</v>
      </c>
      <c r="C149" s="132">
        <v>60</v>
      </c>
      <c r="D149" s="132">
        <v>60</v>
      </c>
      <c r="E149" s="132">
        <v>60</v>
      </c>
      <c r="F149" s="132">
        <v>60</v>
      </c>
      <c r="G149" s="122">
        <f>33+5+15+20+43+5+10</f>
        <v>131</v>
      </c>
      <c r="H149" s="122">
        <v>128</v>
      </c>
      <c r="I149" s="122">
        <v>128</v>
      </c>
      <c r="J149" s="122">
        <f>58*2</f>
        <v>116</v>
      </c>
      <c r="K149" s="122">
        <v>118</v>
      </c>
      <c r="L149" s="122">
        <v>101.5</v>
      </c>
      <c r="M149" s="122">
        <v>101.5</v>
      </c>
      <c r="N149" s="122">
        <v>101.5</v>
      </c>
      <c r="O149" s="122">
        <v>101.5</v>
      </c>
      <c r="P149" s="122">
        <v>101.5</v>
      </c>
      <c r="Q149" s="122">
        <v>120.3</v>
      </c>
      <c r="R149" s="122">
        <v>120.3</v>
      </c>
      <c r="S149" s="122">
        <v>61.9</v>
      </c>
      <c r="T149" s="122">
        <v>53.1</v>
      </c>
      <c r="U149" s="122">
        <v>53.1</v>
      </c>
      <c r="V149" s="122">
        <v>61.7</v>
      </c>
      <c r="W149" s="122">
        <v>67.099999999999994</v>
      </c>
      <c r="X149" s="122">
        <v>69.5</v>
      </c>
      <c r="Y149" s="122">
        <v>67.599999999999994</v>
      </c>
      <c r="Z149" s="122">
        <v>116.8</v>
      </c>
      <c r="AA149" s="122">
        <v>142.80000000000001</v>
      </c>
      <c r="AB149" s="122">
        <f>70.6*2</f>
        <v>141.19999999999999</v>
      </c>
      <c r="AC149" s="122">
        <f>72.7*2</f>
        <v>145.4</v>
      </c>
      <c r="AD149" s="122">
        <f>72.7*2</f>
        <v>145.4</v>
      </c>
      <c r="AE149" s="122">
        <f>72.7*2</f>
        <v>145.4</v>
      </c>
      <c r="AF149" s="122">
        <v>145.6</v>
      </c>
      <c r="AG149" s="134"/>
      <c r="AH149" s="46">
        <f t="shared" si="53"/>
        <v>145.6</v>
      </c>
      <c r="AI149" s="47">
        <f t="shared" si="54"/>
        <v>53.1</v>
      </c>
    </row>
    <row r="150" spans="1:37" x14ac:dyDescent="0.25">
      <c r="A150" s="135" t="s">
        <v>172</v>
      </c>
      <c r="B150" s="132"/>
      <c r="C150" s="132">
        <v>18.600000000000001</v>
      </c>
      <c r="D150" s="132">
        <v>18.600000000000001</v>
      </c>
      <c r="E150" s="132">
        <v>18.600000000000001</v>
      </c>
      <c r="F150" s="132">
        <v>18.600000000000001</v>
      </c>
      <c r="G150" s="122">
        <v>18.399999999999999</v>
      </c>
      <c r="H150" s="122">
        <v>17.899999999999999</v>
      </c>
      <c r="I150" s="122">
        <v>17.899999999999999</v>
      </c>
      <c r="J150" s="122">
        <v>17.100000000000001</v>
      </c>
      <c r="K150" s="122">
        <v>18.78</v>
      </c>
      <c r="L150" s="122">
        <v>18</v>
      </c>
      <c r="M150" s="122">
        <v>18</v>
      </c>
      <c r="N150" s="122">
        <v>18</v>
      </c>
      <c r="O150" s="122">
        <v>18</v>
      </c>
      <c r="P150" s="122">
        <v>18</v>
      </c>
      <c r="Q150" s="122">
        <v>20</v>
      </c>
      <c r="R150" s="122">
        <v>20</v>
      </c>
      <c r="S150" s="122">
        <v>17.3</v>
      </c>
      <c r="T150" s="122">
        <v>17.8</v>
      </c>
      <c r="U150" s="122">
        <v>17.8</v>
      </c>
      <c r="V150" s="122">
        <v>11.3</v>
      </c>
      <c r="W150" s="122">
        <v>0</v>
      </c>
      <c r="X150" s="122">
        <v>6</v>
      </c>
      <c r="Y150" s="122">
        <v>7.6</v>
      </c>
      <c r="Z150" s="122">
        <v>8.1999999999999993</v>
      </c>
      <c r="AA150" s="122">
        <v>8.1999999999999993</v>
      </c>
      <c r="AB150" s="122">
        <v>8.1999999999999993</v>
      </c>
      <c r="AC150" s="122">
        <v>9.9</v>
      </c>
      <c r="AD150" s="122">
        <v>9.9</v>
      </c>
      <c r="AE150" s="122">
        <v>9.9</v>
      </c>
      <c r="AF150" s="122">
        <v>10</v>
      </c>
      <c r="AG150" s="134"/>
      <c r="AH150" s="46">
        <f t="shared" si="53"/>
        <v>20</v>
      </c>
      <c r="AI150" s="47">
        <f t="shared" si="54"/>
        <v>0</v>
      </c>
    </row>
    <row r="151" spans="1:37" ht="15.75" thickBot="1" x14ac:dyDescent="0.3">
      <c r="A151" s="139" t="s">
        <v>173</v>
      </c>
      <c r="B151" s="132"/>
      <c r="C151" s="132">
        <v>4.8</v>
      </c>
      <c r="D151" s="132">
        <v>4.8</v>
      </c>
      <c r="E151" s="132">
        <v>4.8</v>
      </c>
      <c r="F151" s="132">
        <v>4.8</v>
      </c>
      <c r="G151" s="122">
        <v>7.2</v>
      </c>
      <c r="H151" s="122">
        <v>5.5</v>
      </c>
      <c r="I151" s="122">
        <v>5.5</v>
      </c>
      <c r="J151" s="122">
        <v>4.4000000000000004</v>
      </c>
      <c r="K151" s="122">
        <v>4.0999999999999996</v>
      </c>
      <c r="L151" s="122">
        <v>7.6</v>
      </c>
      <c r="M151" s="122">
        <v>7.6</v>
      </c>
      <c r="N151" s="122">
        <v>7.6</v>
      </c>
      <c r="O151" s="122">
        <v>116.6</v>
      </c>
      <c r="P151" s="122">
        <v>116.6</v>
      </c>
      <c r="Q151" s="122">
        <v>16.3</v>
      </c>
      <c r="R151" s="122">
        <v>16.3</v>
      </c>
      <c r="S151" s="122">
        <v>14.6</v>
      </c>
      <c r="T151" s="122">
        <v>12.3</v>
      </c>
      <c r="U151" s="122">
        <v>12.3</v>
      </c>
      <c r="V151" s="122">
        <v>13.3</v>
      </c>
      <c r="W151" s="122">
        <v>7.8</v>
      </c>
      <c r="X151" s="122">
        <v>7.9</v>
      </c>
      <c r="Y151" s="122">
        <v>-1.6</v>
      </c>
      <c r="Z151" s="122">
        <v>6.4</v>
      </c>
      <c r="AA151" s="122">
        <v>5.4</v>
      </c>
      <c r="AB151" s="122">
        <v>8.1999999999999993</v>
      </c>
      <c r="AC151" s="122">
        <v>9.1999999999999993</v>
      </c>
      <c r="AD151" s="122">
        <v>9.1999999999999993</v>
      </c>
      <c r="AE151" s="122">
        <v>9.1999999999999993</v>
      </c>
      <c r="AF151" s="122">
        <v>11.8</v>
      </c>
      <c r="AG151" s="134"/>
      <c r="AH151" s="46">
        <f t="shared" si="53"/>
        <v>116.6</v>
      </c>
      <c r="AI151" s="47">
        <f t="shared" si="54"/>
        <v>-1.6</v>
      </c>
    </row>
    <row r="152" spans="1:37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3"/>
        <v>0</v>
      </c>
      <c r="AI152" s="47">
        <f t="shared" si="54"/>
        <v>0</v>
      </c>
    </row>
    <row r="153" spans="1:37" x14ac:dyDescent="0.25">
      <c r="A153" s="144" t="s">
        <v>175</v>
      </c>
      <c r="B153" s="145"/>
      <c r="C153" s="146"/>
      <c r="D153" s="146"/>
      <c r="E153" s="146"/>
      <c r="F153" s="146">
        <v>1986.65</v>
      </c>
      <c r="G153" s="146"/>
      <c r="H153" s="146"/>
      <c r="I153" s="146"/>
      <c r="J153" s="146">
        <v>1986.5</v>
      </c>
      <c r="K153" s="146"/>
      <c r="L153" s="146"/>
      <c r="M153" s="146">
        <v>1985.2</v>
      </c>
      <c r="N153" s="146"/>
      <c r="O153" s="146"/>
      <c r="P153" s="146"/>
      <c r="Q153" s="146"/>
      <c r="R153" s="146"/>
      <c r="S153" s="146"/>
      <c r="T153" s="146"/>
      <c r="U153" s="146"/>
      <c r="V153" s="146">
        <v>1985.63</v>
      </c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53"/>
        <v>1986.65</v>
      </c>
      <c r="AI153" s="47">
        <f t="shared" si="54"/>
        <v>1985.2</v>
      </c>
    </row>
    <row r="154" spans="1:37" x14ac:dyDescent="0.25">
      <c r="A154" s="135" t="s">
        <v>176</v>
      </c>
      <c r="B154" s="149"/>
      <c r="C154" s="150"/>
      <c r="D154" s="150"/>
      <c r="E154" s="150"/>
      <c r="F154" s="150">
        <v>523.36</v>
      </c>
      <c r="G154" s="150"/>
      <c r="H154" s="150"/>
      <c r="I154" s="150"/>
      <c r="J154" s="150">
        <v>523.32000000000005</v>
      </c>
      <c r="K154" s="150"/>
      <c r="L154" s="150"/>
      <c r="M154" s="150">
        <v>522.75</v>
      </c>
      <c r="N154" s="150"/>
      <c r="O154" s="150"/>
      <c r="P154" s="150"/>
      <c r="Q154" s="150"/>
      <c r="R154" s="150"/>
      <c r="S154" s="150"/>
      <c r="T154" s="150"/>
      <c r="U154" s="150"/>
      <c r="V154" s="150">
        <v>523</v>
      </c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53"/>
        <v>523.36</v>
      </c>
      <c r="AI154" s="47">
        <f t="shared" si="54"/>
        <v>522.75</v>
      </c>
      <c r="AK154" s="49"/>
    </row>
    <row r="155" spans="1:37" x14ac:dyDescent="0.25">
      <c r="A155" s="135" t="s">
        <v>177</v>
      </c>
      <c r="B155" s="149"/>
      <c r="C155" s="150"/>
      <c r="D155" s="150"/>
      <c r="E155" s="150">
        <v>624.24</v>
      </c>
      <c r="F155" s="150">
        <v>624.38</v>
      </c>
      <c r="G155" s="150"/>
      <c r="H155" s="150"/>
      <c r="I155" s="150"/>
      <c r="J155" s="150">
        <v>625.04</v>
      </c>
      <c r="K155" s="150"/>
      <c r="L155" s="150"/>
      <c r="M155" s="150">
        <v>624.69000000000005</v>
      </c>
      <c r="N155" s="150"/>
      <c r="O155" s="150"/>
      <c r="P155" s="150"/>
      <c r="Q155" s="150"/>
      <c r="R155" s="150"/>
      <c r="S155" s="150"/>
      <c r="T155" s="150"/>
      <c r="U155" s="150"/>
      <c r="V155" s="150">
        <v>625.45000000000005</v>
      </c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53"/>
        <v>625.45000000000005</v>
      </c>
      <c r="AI155" s="47">
        <f t="shared" si="54"/>
        <v>624.24</v>
      </c>
      <c r="AK155" s="49"/>
    </row>
    <row r="156" spans="1:37" x14ac:dyDescent="0.25">
      <c r="A156" s="135" t="s">
        <v>178</v>
      </c>
      <c r="B156" s="149"/>
      <c r="C156" s="150"/>
      <c r="D156" s="150"/>
      <c r="E156" s="150">
        <v>337.11</v>
      </c>
      <c r="F156" s="150">
        <v>337.75</v>
      </c>
      <c r="G156" s="150"/>
      <c r="H156" s="150"/>
      <c r="I156" s="150"/>
      <c r="J156" s="150">
        <v>337.56</v>
      </c>
      <c r="K156" s="150"/>
      <c r="L156" s="150"/>
      <c r="M156" s="150">
        <v>337.26</v>
      </c>
      <c r="N156" s="150"/>
      <c r="O156" s="150"/>
      <c r="P156" s="150"/>
      <c r="Q156" s="150"/>
      <c r="R156" s="150"/>
      <c r="S156" s="150"/>
      <c r="T156" s="150"/>
      <c r="U156" s="150"/>
      <c r="V156" s="150">
        <v>337.4</v>
      </c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53"/>
        <v>337.75</v>
      </c>
      <c r="AI156" s="47">
        <f t="shared" si="54"/>
        <v>337.11</v>
      </c>
      <c r="AK156" s="49"/>
    </row>
    <row r="157" spans="1:37" x14ac:dyDescent="0.25">
      <c r="A157" s="135" t="s">
        <v>179</v>
      </c>
      <c r="B157" s="149"/>
      <c r="C157" s="150"/>
      <c r="D157" s="150"/>
      <c r="E157" s="150"/>
      <c r="F157" s="150">
        <v>887.1</v>
      </c>
      <c r="G157" s="150"/>
      <c r="H157" s="150"/>
      <c r="I157" s="150"/>
      <c r="J157" s="150">
        <v>887</v>
      </c>
      <c r="K157" s="150"/>
      <c r="L157" s="150"/>
      <c r="M157" s="150">
        <v>885.7</v>
      </c>
      <c r="N157" s="150"/>
      <c r="O157" s="150"/>
      <c r="P157" s="150"/>
      <c r="Q157" s="150"/>
      <c r="R157" s="150"/>
      <c r="S157" s="150"/>
      <c r="T157" s="150"/>
      <c r="U157" s="150"/>
      <c r="V157" s="150">
        <v>887.4</v>
      </c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53"/>
        <v>887.4</v>
      </c>
      <c r="AI157" s="47">
        <f t="shared" si="54"/>
        <v>885.7</v>
      </c>
      <c r="AK157" s="49"/>
    </row>
    <row r="158" spans="1:37" x14ac:dyDescent="0.25">
      <c r="A158" s="152" t="s">
        <v>180</v>
      </c>
      <c r="B158" s="153">
        <v>1523.46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53"/>
        <v>1523.46</v>
      </c>
      <c r="AI158" s="47">
        <f t="shared" si="54"/>
        <v>1523.46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AA166" si="55">B161</f>
        <v>0.3</v>
      </c>
      <c r="D161" s="161">
        <f t="shared" si="55"/>
        <v>0.3</v>
      </c>
      <c r="E161" s="161">
        <f t="shared" si="55"/>
        <v>0.3</v>
      </c>
      <c r="F161" s="161">
        <f t="shared" si="55"/>
        <v>0.3</v>
      </c>
      <c r="G161" s="161">
        <f t="shared" si="55"/>
        <v>0.3</v>
      </c>
      <c r="H161" s="161">
        <f t="shared" si="55"/>
        <v>0.3</v>
      </c>
      <c r="I161" s="161">
        <f t="shared" si="55"/>
        <v>0.3</v>
      </c>
      <c r="J161" s="161">
        <f t="shared" si="55"/>
        <v>0.3</v>
      </c>
      <c r="K161" s="161">
        <f t="shared" si="55"/>
        <v>0.3</v>
      </c>
      <c r="L161" s="161">
        <f t="shared" si="55"/>
        <v>0.3</v>
      </c>
      <c r="M161" s="161">
        <f t="shared" si="55"/>
        <v>0.3</v>
      </c>
      <c r="N161" s="161">
        <f t="shared" si="55"/>
        <v>0.3</v>
      </c>
      <c r="O161" s="161">
        <f t="shared" si="55"/>
        <v>0.3</v>
      </c>
      <c r="P161" s="161">
        <f t="shared" si="55"/>
        <v>0.3</v>
      </c>
      <c r="Q161" s="161">
        <f t="shared" si="55"/>
        <v>0.3</v>
      </c>
      <c r="R161" s="161">
        <f t="shared" si="55"/>
        <v>0.3</v>
      </c>
      <c r="S161" s="161">
        <f t="shared" si="55"/>
        <v>0.3</v>
      </c>
      <c r="T161" s="161">
        <f t="shared" si="55"/>
        <v>0.3</v>
      </c>
      <c r="U161" s="161">
        <f t="shared" si="55"/>
        <v>0.3</v>
      </c>
      <c r="V161" s="161">
        <f t="shared" si="55"/>
        <v>0.3</v>
      </c>
      <c r="W161" s="161">
        <f t="shared" si="55"/>
        <v>0.3</v>
      </c>
      <c r="X161" s="161">
        <f t="shared" si="55"/>
        <v>0.3</v>
      </c>
      <c r="Y161" s="161">
        <f t="shared" si="55"/>
        <v>0.3</v>
      </c>
      <c r="Z161" s="161">
        <f t="shared" si="55"/>
        <v>0.3</v>
      </c>
      <c r="AA161" s="161">
        <f t="shared" si="55"/>
        <v>0.3</v>
      </c>
      <c r="AB161" s="161">
        <f t="shared" ref="AB161:AF166" si="56">AA161</f>
        <v>0.3</v>
      </c>
      <c r="AC161" s="161">
        <f t="shared" si="56"/>
        <v>0.3</v>
      </c>
      <c r="AD161" s="161">
        <f t="shared" si="56"/>
        <v>0.3</v>
      </c>
      <c r="AE161" s="161">
        <f t="shared" si="56"/>
        <v>0.3</v>
      </c>
      <c r="AF161" s="161">
        <f t="shared" si="56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55"/>
        <v>0.4</v>
      </c>
      <c r="D162" s="163">
        <f t="shared" si="55"/>
        <v>0.4</v>
      </c>
      <c r="E162" s="163">
        <f t="shared" si="55"/>
        <v>0.4</v>
      </c>
      <c r="F162" s="163">
        <f t="shared" si="55"/>
        <v>0.4</v>
      </c>
      <c r="G162" s="163">
        <f t="shared" si="55"/>
        <v>0.4</v>
      </c>
      <c r="H162" s="163">
        <f t="shared" si="55"/>
        <v>0.4</v>
      </c>
      <c r="I162" s="163">
        <f t="shared" si="55"/>
        <v>0.4</v>
      </c>
      <c r="J162" s="163">
        <f t="shared" si="55"/>
        <v>0.4</v>
      </c>
      <c r="K162" s="163">
        <f t="shared" si="55"/>
        <v>0.4</v>
      </c>
      <c r="L162" s="163">
        <f t="shared" si="55"/>
        <v>0.4</v>
      </c>
      <c r="M162" s="163">
        <f t="shared" si="55"/>
        <v>0.4</v>
      </c>
      <c r="N162" s="163">
        <f t="shared" si="55"/>
        <v>0.4</v>
      </c>
      <c r="O162" s="163">
        <f t="shared" si="55"/>
        <v>0.4</v>
      </c>
      <c r="P162" s="163">
        <f t="shared" si="55"/>
        <v>0.4</v>
      </c>
      <c r="Q162" s="163">
        <f t="shared" si="55"/>
        <v>0.4</v>
      </c>
      <c r="R162" s="163">
        <f t="shared" si="55"/>
        <v>0.4</v>
      </c>
      <c r="S162" s="163">
        <f t="shared" si="55"/>
        <v>0.4</v>
      </c>
      <c r="T162" s="163">
        <f t="shared" si="55"/>
        <v>0.4</v>
      </c>
      <c r="U162" s="163">
        <f t="shared" si="55"/>
        <v>0.4</v>
      </c>
      <c r="V162" s="163">
        <f t="shared" si="55"/>
        <v>0.4</v>
      </c>
      <c r="W162" s="163">
        <f t="shared" si="55"/>
        <v>0.4</v>
      </c>
      <c r="X162" s="163">
        <f t="shared" si="55"/>
        <v>0.4</v>
      </c>
      <c r="Y162" s="163">
        <f t="shared" si="55"/>
        <v>0.4</v>
      </c>
      <c r="Z162" s="163">
        <f t="shared" si="55"/>
        <v>0.4</v>
      </c>
      <c r="AA162" s="163">
        <f t="shared" si="55"/>
        <v>0.4</v>
      </c>
      <c r="AB162" s="163">
        <f t="shared" si="56"/>
        <v>0.4</v>
      </c>
      <c r="AC162" s="163">
        <f t="shared" si="56"/>
        <v>0.4</v>
      </c>
      <c r="AD162" s="163">
        <f t="shared" si="56"/>
        <v>0.4</v>
      </c>
      <c r="AE162" s="163">
        <f t="shared" si="56"/>
        <v>0.4</v>
      </c>
      <c r="AF162" s="163">
        <f t="shared" si="56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55"/>
        <v>1.5</v>
      </c>
      <c r="D163" s="163">
        <f t="shared" si="55"/>
        <v>1.5</v>
      </c>
      <c r="E163" s="163">
        <f t="shared" si="55"/>
        <v>1.5</v>
      </c>
      <c r="F163" s="163">
        <f t="shared" si="55"/>
        <v>1.5</v>
      </c>
      <c r="G163" s="163">
        <f t="shared" si="55"/>
        <v>1.5</v>
      </c>
      <c r="H163" s="163">
        <f t="shared" si="55"/>
        <v>1.5</v>
      </c>
      <c r="I163" s="163">
        <f t="shared" si="55"/>
        <v>1.5</v>
      </c>
      <c r="J163" s="163">
        <f t="shared" si="55"/>
        <v>1.5</v>
      </c>
      <c r="K163" s="163">
        <f t="shared" si="55"/>
        <v>1.5</v>
      </c>
      <c r="L163" s="163">
        <f t="shared" si="55"/>
        <v>1.5</v>
      </c>
      <c r="M163" s="163">
        <f t="shared" si="55"/>
        <v>1.5</v>
      </c>
      <c r="N163" s="163">
        <f t="shared" si="55"/>
        <v>1.5</v>
      </c>
      <c r="O163" s="163">
        <f t="shared" si="55"/>
        <v>1.5</v>
      </c>
      <c r="P163" s="163">
        <f t="shared" si="55"/>
        <v>1.5</v>
      </c>
      <c r="Q163" s="163">
        <f t="shared" si="55"/>
        <v>1.5</v>
      </c>
      <c r="R163" s="163">
        <f t="shared" si="55"/>
        <v>1.5</v>
      </c>
      <c r="S163" s="163">
        <f t="shared" si="55"/>
        <v>1.5</v>
      </c>
      <c r="T163" s="163">
        <f t="shared" si="55"/>
        <v>1.5</v>
      </c>
      <c r="U163" s="163">
        <f t="shared" si="55"/>
        <v>1.5</v>
      </c>
      <c r="V163" s="163">
        <f t="shared" si="55"/>
        <v>1.5</v>
      </c>
      <c r="W163" s="163">
        <f t="shared" si="55"/>
        <v>1.5</v>
      </c>
      <c r="X163" s="163">
        <f t="shared" si="55"/>
        <v>1.5</v>
      </c>
      <c r="Y163" s="163">
        <f t="shared" si="55"/>
        <v>1.5</v>
      </c>
      <c r="Z163" s="163">
        <f t="shared" si="55"/>
        <v>1.5</v>
      </c>
      <c r="AA163" s="163">
        <f t="shared" si="55"/>
        <v>1.5</v>
      </c>
      <c r="AB163" s="163">
        <f t="shared" si="56"/>
        <v>1.5</v>
      </c>
      <c r="AC163" s="163">
        <f t="shared" si="56"/>
        <v>1.5</v>
      </c>
      <c r="AD163" s="163">
        <f t="shared" si="56"/>
        <v>1.5</v>
      </c>
      <c r="AE163" s="163">
        <f t="shared" si="56"/>
        <v>1.5</v>
      </c>
      <c r="AF163" s="163">
        <f t="shared" si="56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55"/>
        <v>0.3</v>
      </c>
      <c r="D164" s="163">
        <f t="shared" si="55"/>
        <v>0.3</v>
      </c>
      <c r="E164" s="163">
        <f t="shared" si="55"/>
        <v>0.3</v>
      </c>
      <c r="F164" s="163">
        <f t="shared" si="55"/>
        <v>0.3</v>
      </c>
      <c r="G164" s="163">
        <f t="shared" si="55"/>
        <v>0.3</v>
      </c>
      <c r="H164" s="163">
        <f t="shared" si="55"/>
        <v>0.3</v>
      </c>
      <c r="I164" s="163">
        <f t="shared" si="55"/>
        <v>0.3</v>
      </c>
      <c r="J164" s="163">
        <f t="shared" si="55"/>
        <v>0.3</v>
      </c>
      <c r="K164" s="163">
        <f t="shared" si="55"/>
        <v>0.3</v>
      </c>
      <c r="L164" s="163">
        <f t="shared" si="55"/>
        <v>0.3</v>
      </c>
      <c r="M164" s="163">
        <f t="shared" si="55"/>
        <v>0.3</v>
      </c>
      <c r="N164" s="163">
        <f t="shared" si="55"/>
        <v>0.3</v>
      </c>
      <c r="O164" s="163">
        <f t="shared" si="55"/>
        <v>0.3</v>
      </c>
      <c r="P164" s="163">
        <f t="shared" si="55"/>
        <v>0.3</v>
      </c>
      <c r="Q164" s="163">
        <f t="shared" si="55"/>
        <v>0.3</v>
      </c>
      <c r="R164" s="163">
        <f t="shared" si="55"/>
        <v>0.3</v>
      </c>
      <c r="S164" s="163">
        <f t="shared" si="55"/>
        <v>0.3</v>
      </c>
      <c r="T164" s="163">
        <f t="shared" si="55"/>
        <v>0.3</v>
      </c>
      <c r="U164" s="163">
        <f t="shared" si="55"/>
        <v>0.3</v>
      </c>
      <c r="V164" s="163">
        <f t="shared" si="55"/>
        <v>0.3</v>
      </c>
      <c r="W164" s="163">
        <f t="shared" si="55"/>
        <v>0.3</v>
      </c>
      <c r="X164" s="163">
        <f t="shared" si="55"/>
        <v>0.3</v>
      </c>
      <c r="Y164" s="163">
        <f t="shared" si="55"/>
        <v>0.3</v>
      </c>
      <c r="Z164" s="163">
        <f t="shared" si="55"/>
        <v>0.3</v>
      </c>
      <c r="AA164" s="163">
        <f t="shared" si="55"/>
        <v>0.3</v>
      </c>
      <c r="AB164" s="163">
        <f t="shared" si="56"/>
        <v>0.3</v>
      </c>
      <c r="AC164" s="163">
        <f t="shared" si="56"/>
        <v>0.3</v>
      </c>
      <c r="AD164" s="163">
        <f t="shared" si="56"/>
        <v>0.3</v>
      </c>
      <c r="AE164" s="163">
        <f t="shared" si="56"/>
        <v>0.3</v>
      </c>
      <c r="AF164" s="163">
        <f t="shared" si="56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55"/>
        <v>0.4</v>
      </c>
      <c r="D165" s="163">
        <f t="shared" si="55"/>
        <v>0.4</v>
      </c>
      <c r="E165" s="163">
        <f t="shared" si="55"/>
        <v>0.4</v>
      </c>
      <c r="F165" s="163">
        <f t="shared" si="55"/>
        <v>0.4</v>
      </c>
      <c r="G165" s="163">
        <f t="shared" si="55"/>
        <v>0.4</v>
      </c>
      <c r="H165" s="163">
        <f t="shared" si="55"/>
        <v>0.4</v>
      </c>
      <c r="I165" s="163">
        <f t="shared" si="55"/>
        <v>0.4</v>
      </c>
      <c r="J165" s="163">
        <f t="shared" si="55"/>
        <v>0.4</v>
      </c>
      <c r="K165" s="163">
        <f t="shared" si="55"/>
        <v>0.4</v>
      </c>
      <c r="L165" s="163">
        <f t="shared" si="55"/>
        <v>0.4</v>
      </c>
      <c r="M165" s="163">
        <f t="shared" si="55"/>
        <v>0.4</v>
      </c>
      <c r="N165" s="163">
        <f t="shared" si="55"/>
        <v>0.4</v>
      </c>
      <c r="O165" s="163">
        <f t="shared" si="55"/>
        <v>0.4</v>
      </c>
      <c r="P165" s="163">
        <f t="shared" si="55"/>
        <v>0.4</v>
      </c>
      <c r="Q165" s="163">
        <f t="shared" si="55"/>
        <v>0.4</v>
      </c>
      <c r="R165" s="163">
        <f t="shared" si="55"/>
        <v>0.4</v>
      </c>
      <c r="S165" s="163">
        <f t="shared" si="55"/>
        <v>0.4</v>
      </c>
      <c r="T165" s="163">
        <f t="shared" si="55"/>
        <v>0.4</v>
      </c>
      <c r="U165" s="163">
        <f t="shared" si="55"/>
        <v>0.4</v>
      </c>
      <c r="V165" s="163">
        <f t="shared" si="55"/>
        <v>0.4</v>
      </c>
      <c r="W165" s="163">
        <f t="shared" si="55"/>
        <v>0.4</v>
      </c>
      <c r="X165" s="163">
        <f t="shared" si="55"/>
        <v>0.4</v>
      </c>
      <c r="Y165" s="163">
        <f t="shared" si="55"/>
        <v>0.4</v>
      </c>
      <c r="Z165" s="163">
        <f t="shared" si="55"/>
        <v>0.4</v>
      </c>
      <c r="AA165" s="163">
        <f t="shared" si="55"/>
        <v>0.4</v>
      </c>
      <c r="AB165" s="163">
        <f t="shared" si="56"/>
        <v>0.4</v>
      </c>
      <c r="AC165" s="163">
        <f t="shared" si="56"/>
        <v>0.4</v>
      </c>
      <c r="AD165" s="163">
        <f t="shared" si="56"/>
        <v>0.4</v>
      </c>
      <c r="AE165" s="163">
        <f t="shared" si="56"/>
        <v>0.4</v>
      </c>
      <c r="AF165" s="163">
        <f t="shared" si="56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55"/>
        <v>0.64</v>
      </c>
      <c r="D166" s="166">
        <f t="shared" si="55"/>
        <v>0.64</v>
      </c>
      <c r="E166" s="166">
        <f t="shared" si="55"/>
        <v>0.64</v>
      </c>
      <c r="F166" s="166">
        <f t="shared" si="55"/>
        <v>0.64</v>
      </c>
      <c r="G166" s="166">
        <f t="shared" si="55"/>
        <v>0.64</v>
      </c>
      <c r="H166" s="166">
        <f t="shared" si="55"/>
        <v>0.64</v>
      </c>
      <c r="I166" s="166">
        <f t="shared" si="55"/>
        <v>0.64</v>
      </c>
      <c r="J166" s="166">
        <f t="shared" si="55"/>
        <v>0.64</v>
      </c>
      <c r="K166" s="166">
        <f t="shared" si="55"/>
        <v>0.64</v>
      </c>
      <c r="L166" s="166">
        <f t="shared" si="55"/>
        <v>0.64</v>
      </c>
      <c r="M166" s="166">
        <f t="shared" si="55"/>
        <v>0.64</v>
      </c>
      <c r="N166" s="166">
        <f t="shared" si="55"/>
        <v>0.64</v>
      </c>
      <c r="O166" s="166">
        <f t="shared" si="55"/>
        <v>0.64</v>
      </c>
      <c r="P166" s="166">
        <f t="shared" si="55"/>
        <v>0.64</v>
      </c>
      <c r="Q166" s="166">
        <f t="shared" si="55"/>
        <v>0.64</v>
      </c>
      <c r="R166" s="166">
        <f t="shared" si="55"/>
        <v>0.64</v>
      </c>
      <c r="S166" s="166">
        <f t="shared" si="55"/>
        <v>0.64</v>
      </c>
      <c r="T166" s="166">
        <f t="shared" si="55"/>
        <v>0.64</v>
      </c>
      <c r="U166" s="166">
        <f t="shared" si="55"/>
        <v>0.64</v>
      </c>
      <c r="V166" s="166">
        <f t="shared" si="55"/>
        <v>0.64</v>
      </c>
      <c r="W166" s="166">
        <f t="shared" si="55"/>
        <v>0.64</v>
      </c>
      <c r="X166" s="166">
        <f t="shared" si="55"/>
        <v>0.64</v>
      </c>
      <c r="Y166" s="166">
        <f t="shared" si="55"/>
        <v>0.64</v>
      </c>
      <c r="Z166" s="166">
        <f t="shared" si="55"/>
        <v>0.64</v>
      </c>
      <c r="AA166" s="166">
        <f t="shared" si="55"/>
        <v>0.64</v>
      </c>
      <c r="AB166" s="166">
        <f t="shared" si="56"/>
        <v>0.64</v>
      </c>
      <c r="AC166" s="166">
        <f t="shared" si="56"/>
        <v>0.64</v>
      </c>
      <c r="AD166" s="166">
        <f t="shared" si="56"/>
        <v>0.64</v>
      </c>
      <c r="AE166" s="166">
        <f t="shared" si="56"/>
        <v>0.64</v>
      </c>
      <c r="AF166" s="166">
        <f t="shared" si="56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57">SUM(C161:C166)</f>
        <v>3.54</v>
      </c>
      <c r="D167" s="169">
        <f t="shared" si="57"/>
        <v>3.54</v>
      </c>
      <c r="E167" s="169">
        <f t="shared" si="57"/>
        <v>3.54</v>
      </c>
      <c r="F167" s="169">
        <f t="shared" si="57"/>
        <v>3.54</v>
      </c>
      <c r="G167" s="169">
        <f t="shared" si="57"/>
        <v>3.54</v>
      </c>
      <c r="H167" s="169">
        <f t="shared" si="57"/>
        <v>3.54</v>
      </c>
      <c r="I167" s="169">
        <f t="shared" si="57"/>
        <v>3.54</v>
      </c>
      <c r="J167" s="169">
        <f t="shared" si="57"/>
        <v>3.54</v>
      </c>
      <c r="K167" s="169">
        <f t="shared" si="57"/>
        <v>3.54</v>
      </c>
      <c r="L167" s="169">
        <f t="shared" si="57"/>
        <v>3.54</v>
      </c>
      <c r="M167" s="169">
        <f t="shared" si="57"/>
        <v>3.54</v>
      </c>
      <c r="N167" s="169">
        <f t="shared" si="57"/>
        <v>3.54</v>
      </c>
      <c r="O167" s="169">
        <f t="shared" si="57"/>
        <v>3.54</v>
      </c>
      <c r="P167" s="169">
        <f t="shared" si="57"/>
        <v>3.54</v>
      </c>
      <c r="Q167" s="169">
        <f t="shared" si="57"/>
        <v>3.54</v>
      </c>
      <c r="R167" s="169">
        <f t="shared" si="57"/>
        <v>3.54</v>
      </c>
      <c r="S167" s="169">
        <f t="shared" ref="S167:AA167" si="58">SUM(S161:S166)</f>
        <v>3.54</v>
      </c>
      <c r="T167" s="169">
        <f t="shared" si="58"/>
        <v>3.54</v>
      </c>
      <c r="U167" s="169">
        <f t="shared" si="58"/>
        <v>3.54</v>
      </c>
      <c r="V167" s="169">
        <f t="shared" si="58"/>
        <v>3.54</v>
      </c>
      <c r="W167" s="169">
        <f t="shared" si="58"/>
        <v>3.54</v>
      </c>
      <c r="X167" s="169">
        <f t="shared" si="58"/>
        <v>3.54</v>
      </c>
      <c r="Y167" s="169">
        <f t="shared" si="58"/>
        <v>3.54</v>
      </c>
      <c r="Z167" s="169">
        <f t="shared" si="58"/>
        <v>3.54</v>
      </c>
      <c r="AA167" s="169">
        <f t="shared" si="58"/>
        <v>3.54</v>
      </c>
      <c r="AB167" s="169">
        <f t="shared" si="57"/>
        <v>3.54</v>
      </c>
      <c r="AC167" s="169">
        <f t="shared" si="57"/>
        <v>3.54</v>
      </c>
      <c r="AD167" s="169">
        <f t="shared" si="57"/>
        <v>3.54</v>
      </c>
      <c r="AE167" s="169">
        <f t="shared" si="57"/>
        <v>3.54</v>
      </c>
      <c r="AF167" s="169">
        <f t="shared" si="57"/>
        <v>3.54</v>
      </c>
      <c r="AG167" s="170">
        <f t="shared" si="57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R184" si="59">B169</f>
        <v>0</v>
      </c>
      <c r="D169" s="161">
        <f t="shared" si="59"/>
        <v>0</v>
      </c>
      <c r="E169" s="161">
        <f t="shared" si="59"/>
        <v>0</v>
      </c>
      <c r="F169" s="161">
        <f t="shared" si="59"/>
        <v>0</v>
      </c>
      <c r="G169" s="161">
        <f t="shared" si="59"/>
        <v>0</v>
      </c>
      <c r="H169" s="161">
        <f t="shared" si="59"/>
        <v>0</v>
      </c>
      <c r="I169" s="161">
        <f t="shared" si="59"/>
        <v>0</v>
      </c>
      <c r="J169" s="161">
        <f t="shared" si="59"/>
        <v>0</v>
      </c>
      <c r="K169" s="161">
        <f t="shared" si="59"/>
        <v>0</v>
      </c>
      <c r="L169" s="161">
        <f t="shared" si="59"/>
        <v>0</v>
      </c>
      <c r="M169" s="161">
        <f t="shared" si="59"/>
        <v>0</v>
      </c>
      <c r="N169" s="161">
        <f t="shared" si="59"/>
        <v>0</v>
      </c>
      <c r="O169" s="161">
        <f t="shared" si="59"/>
        <v>0</v>
      </c>
      <c r="P169" s="161">
        <f t="shared" si="59"/>
        <v>0</v>
      </c>
      <c r="Q169" s="161">
        <f t="shared" si="59"/>
        <v>0</v>
      </c>
      <c r="R169" s="161">
        <f t="shared" si="59"/>
        <v>0</v>
      </c>
      <c r="S169" s="161">
        <f t="shared" ref="S169:AA184" si="60">R169</f>
        <v>0</v>
      </c>
      <c r="T169" s="161">
        <f t="shared" si="60"/>
        <v>0</v>
      </c>
      <c r="U169" s="161">
        <f t="shared" si="60"/>
        <v>0</v>
      </c>
      <c r="V169" s="161">
        <f t="shared" si="60"/>
        <v>0</v>
      </c>
      <c r="W169" s="161">
        <f t="shared" si="60"/>
        <v>0</v>
      </c>
      <c r="X169" s="161">
        <f t="shared" si="60"/>
        <v>0</v>
      </c>
      <c r="Y169" s="161">
        <f t="shared" si="60"/>
        <v>0</v>
      </c>
      <c r="Z169" s="161">
        <f t="shared" si="60"/>
        <v>0</v>
      </c>
      <c r="AA169" s="161">
        <f t="shared" si="60"/>
        <v>0</v>
      </c>
      <c r="AB169" s="161">
        <f t="shared" ref="AB169:AF184" si="61">AA169</f>
        <v>0</v>
      </c>
      <c r="AC169" s="161">
        <f t="shared" si="61"/>
        <v>0</v>
      </c>
      <c r="AD169" s="161">
        <f t="shared" si="61"/>
        <v>0</v>
      </c>
      <c r="AE169" s="161">
        <f t="shared" si="61"/>
        <v>0</v>
      </c>
      <c r="AF169" s="174">
        <f t="shared" si="61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59"/>
        <v>0</v>
      </c>
      <c r="D170" s="163">
        <f t="shared" si="59"/>
        <v>0</v>
      </c>
      <c r="E170" s="163">
        <f t="shared" si="59"/>
        <v>0</v>
      </c>
      <c r="F170" s="163">
        <f t="shared" si="59"/>
        <v>0</v>
      </c>
      <c r="G170" s="163">
        <f t="shared" si="59"/>
        <v>0</v>
      </c>
      <c r="H170" s="163">
        <f t="shared" si="59"/>
        <v>0</v>
      </c>
      <c r="I170" s="163">
        <f t="shared" si="59"/>
        <v>0</v>
      </c>
      <c r="J170" s="163">
        <f t="shared" si="59"/>
        <v>0</v>
      </c>
      <c r="K170" s="163">
        <f t="shared" si="59"/>
        <v>0</v>
      </c>
      <c r="L170" s="163">
        <f t="shared" si="59"/>
        <v>0</v>
      </c>
      <c r="M170" s="163">
        <f t="shared" si="59"/>
        <v>0</v>
      </c>
      <c r="N170" s="163">
        <f t="shared" si="59"/>
        <v>0</v>
      </c>
      <c r="O170" s="163">
        <f t="shared" si="59"/>
        <v>0</v>
      </c>
      <c r="P170" s="163">
        <f t="shared" si="59"/>
        <v>0</v>
      </c>
      <c r="Q170" s="163">
        <f t="shared" si="59"/>
        <v>0</v>
      </c>
      <c r="R170" s="163">
        <f t="shared" si="59"/>
        <v>0</v>
      </c>
      <c r="S170" s="163">
        <f t="shared" si="60"/>
        <v>0</v>
      </c>
      <c r="T170" s="163">
        <f t="shared" si="60"/>
        <v>0</v>
      </c>
      <c r="U170" s="163">
        <f t="shared" si="60"/>
        <v>0</v>
      </c>
      <c r="V170" s="163">
        <f t="shared" si="60"/>
        <v>0</v>
      </c>
      <c r="W170" s="163">
        <f t="shared" si="60"/>
        <v>0</v>
      </c>
      <c r="X170" s="163">
        <f t="shared" si="60"/>
        <v>0</v>
      </c>
      <c r="Y170" s="163">
        <f t="shared" si="60"/>
        <v>0</v>
      </c>
      <c r="Z170" s="163">
        <f t="shared" si="60"/>
        <v>0</v>
      </c>
      <c r="AA170" s="163">
        <f t="shared" si="60"/>
        <v>0</v>
      </c>
      <c r="AB170" s="163">
        <f t="shared" si="61"/>
        <v>0</v>
      </c>
      <c r="AC170" s="163">
        <f t="shared" si="61"/>
        <v>0</v>
      </c>
      <c r="AD170" s="163">
        <f t="shared" si="61"/>
        <v>0</v>
      </c>
      <c r="AE170" s="163">
        <f t="shared" si="61"/>
        <v>0</v>
      </c>
      <c r="AF170" s="176">
        <f t="shared" si="61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59"/>
        <v>0</v>
      </c>
      <c r="D171" s="163">
        <f t="shared" si="59"/>
        <v>0</v>
      </c>
      <c r="E171" s="163">
        <f t="shared" si="59"/>
        <v>0</v>
      </c>
      <c r="F171" s="163">
        <f t="shared" si="59"/>
        <v>0</v>
      </c>
      <c r="G171" s="163">
        <f t="shared" si="59"/>
        <v>0</v>
      </c>
      <c r="H171" s="163">
        <f t="shared" si="59"/>
        <v>0</v>
      </c>
      <c r="I171" s="163">
        <f t="shared" si="59"/>
        <v>0</v>
      </c>
      <c r="J171" s="163">
        <f t="shared" si="59"/>
        <v>0</v>
      </c>
      <c r="K171" s="163">
        <f t="shared" si="59"/>
        <v>0</v>
      </c>
      <c r="L171" s="163">
        <f t="shared" si="59"/>
        <v>0</v>
      </c>
      <c r="M171" s="163">
        <f t="shared" si="59"/>
        <v>0</v>
      </c>
      <c r="N171" s="163">
        <f t="shared" si="59"/>
        <v>0</v>
      </c>
      <c r="O171" s="163">
        <f t="shared" si="59"/>
        <v>0</v>
      </c>
      <c r="P171" s="163">
        <f t="shared" si="59"/>
        <v>0</v>
      </c>
      <c r="Q171" s="163">
        <f t="shared" si="59"/>
        <v>0</v>
      </c>
      <c r="R171" s="163">
        <f t="shared" si="59"/>
        <v>0</v>
      </c>
      <c r="S171" s="163">
        <f t="shared" si="60"/>
        <v>0</v>
      </c>
      <c r="T171" s="163">
        <f t="shared" si="60"/>
        <v>0</v>
      </c>
      <c r="U171" s="163">
        <f t="shared" si="60"/>
        <v>0</v>
      </c>
      <c r="V171" s="163">
        <f t="shared" si="60"/>
        <v>0</v>
      </c>
      <c r="W171" s="163">
        <f t="shared" si="60"/>
        <v>0</v>
      </c>
      <c r="X171" s="163">
        <f t="shared" si="60"/>
        <v>0</v>
      </c>
      <c r="Y171" s="163">
        <f t="shared" si="60"/>
        <v>0</v>
      </c>
      <c r="Z171" s="163">
        <f t="shared" si="60"/>
        <v>0</v>
      </c>
      <c r="AA171" s="163">
        <f t="shared" si="60"/>
        <v>0</v>
      </c>
      <c r="AB171" s="163">
        <f t="shared" si="61"/>
        <v>0</v>
      </c>
      <c r="AC171" s="163">
        <f t="shared" si="61"/>
        <v>0</v>
      </c>
      <c r="AD171" s="163">
        <f t="shared" si="61"/>
        <v>0</v>
      </c>
      <c r="AE171" s="163">
        <f t="shared" si="61"/>
        <v>0</v>
      </c>
      <c r="AF171" s="176">
        <f t="shared" si="61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59"/>
        <v>0</v>
      </c>
      <c r="D172" s="163">
        <f t="shared" si="59"/>
        <v>0</v>
      </c>
      <c r="E172" s="163">
        <f t="shared" si="59"/>
        <v>0</v>
      </c>
      <c r="F172" s="163">
        <f t="shared" si="59"/>
        <v>0</v>
      </c>
      <c r="G172" s="163">
        <f t="shared" si="59"/>
        <v>0</v>
      </c>
      <c r="H172" s="163">
        <f t="shared" si="59"/>
        <v>0</v>
      </c>
      <c r="I172" s="163">
        <f t="shared" si="59"/>
        <v>0</v>
      </c>
      <c r="J172" s="163">
        <f t="shared" si="59"/>
        <v>0</v>
      </c>
      <c r="K172" s="163">
        <f t="shared" si="59"/>
        <v>0</v>
      </c>
      <c r="L172" s="163">
        <f t="shared" si="59"/>
        <v>0</v>
      </c>
      <c r="M172" s="163">
        <f t="shared" si="59"/>
        <v>0</v>
      </c>
      <c r="N172" s="163">
        <f t="shared" si="59"/>
        <v>0</v>
      </c>
      <c r="O172" s="163">
        <f t="shared" si="59"/>
        <v>0</v>
      </c>
      <c r="P172" s="163">
        <f t="shared" si="59"/>
        <v>0</v>
      </c>
      <c r="Q172" s="163">
        <f t="shared" si="59"/>
        <v>0</v>
      </c>
      <c r="R172" s="163">
        <f t="shared" si="59"/>
        <v>0</v>
      </c>
      <c r="S172" s="163">
        <f t="shared" si="60"/>
        <v>0</v>
      </c>
      <c r="T172" s="163">
        <f t="shared" si="60"/>
        <v>0</v>
      </c>
      <c r="U172" s="163">
        <f t="shared" si="60"/>
        <v>0</v>
      </c>
      <c r="V172" s="163">
        <f t="shared" si="60"/>
        <v>0</v>
      </c>
      <c r="W172" s="163">
        <f t="shared" si="60"/>
        <v>0</v>
      </c>
      <c r="X172" s="163">
        <f t="shared" si="60"/>
        <v>0</v>
      </c>
      <c r="Y172" s="163">
        <f t="shared" si="60"/>
        <v>0</v>
      </c>
      <c r="Z172" s="163">
        <f t="shared" si="60"/>
        <v>0</v>
      </c>
      <c r="AA172" s="163">
        <f t="shared" si="60"/>
        <v>0</v>
      </c>
      <c r="AB172" s="163">
        <f t="shared" si="61"/>
        <v>0</v>
      </c>
      <c r="AC172" s="163">
        <f t="shared" si="61"/>
        <v>0</v>
      </c>
      <c r="AD172" s="163">
        <f t="shared" si="61"/>
        <v>0</v>
      </c>
      <c r="AE172" s="163">
        <f t="shared" si="61"/>
        <v>0</v>
      </c>
      <c r="AF172" s="176">
        <f t="shared" si="61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59"/>
        <v>0</v>
      </c>
      <c r="D173" s="163">
        <f t="shared" si="59"/>
        <v>0</v>
      </c>
      <c r="E173" s="163">
        <f t="shared" si="59"/>
        <v>0</v>
      </c>
      <c r="F173" s="163">
        <f t="shared" si="59"/>
        <v>0</v>
      </c>
      <c r="G173" s="163">
        <f t="shared" si="59"/>
        <v>0</v>
      </c>
      <c r="H173" s="163">
        <f t="shared" si="59"/>
        <v>0</v>
      </c>
      <c r="I173" s="163">
        <f t="shared" si="59"/>
        <v>0</v>
      </c>
      <c r="J173" s="163">
        <f t="shared" si="59"/>
        <v>0</v>
      </c>
      <c r="K173" s="163">
        <f t="shared" si="59"/>
        <v>0</v>
      </c>
      <c r="L173" s="163">
        <f t="shared" si="59"/>
        <v>0</v>
      </c>
      <c r="M173" s="163">
        <f t="shared" si="59"/>
        <v>0</v>
      </c>
      <c r="N173" s="163">
        <f t="shared" si="59"/>
        <v>0</v>
      </c>
      <c r="O173" s="163">
        <f t="shared" si="59"/>
        <v>0</v>
      </c>
      <c r="P173" s="163">
        <f t="shared" si="59"/>
        <v>0</v>
      </c>
      <c r="Q173" s="163">
        <f t="shared" si="59"/>
        <v>0</v>
      </c>
      <c r="R173" s="163">
        <f t="shared" si="59"/>
        <v>0</v>
      </c>
      <c r="S173" s="163">
        <f t="shared" si="60"/>
        <v>0</v>
      </c>
      <c r="T173" s="163">
        <f t="shared" si="60"/>
        <v>0</v>
      </c>
      <c r="U173" s="163">
        <f t="shared" si="60"/>
        <v>0</v>
      </c>
      <c r="V173" s="163">
        <f t="shared" si="60"/>
        <v>0</v>
      </c>
      <c r="W173" s="163">
        <f t="shared" si="60"/>
        <v>0</v>
      </c>
      <c r="X173" s="163">
        <f t="shared" si="60"/>
        <v>0</v>
      </c>
      <c r="Y173" s="163">
        <f t="shared" si="60"/>
        <v>0</v>
      </c>
      <c r="Z173" s="163">
        <f t="shared" si="60"/>
        <v>0</v>
      </c>
      <c r="AA173" s="163">
        <f t="shared" si="60"/>
        <v>0</v>
      </c>
      <c r="AB173" s="163">
        <f t="shared" si="61"/>
        <v>0</v>
      </c>
      <c r="AC173" s="163">
        <f t="shared" si="61"/>
        <v>0</v>
      </c>
      <c r="AD173" s="163">
        <f t="shared" si="61"/>
        <v>0</v>
      </c>
      <c r="AE173" s="163">
        <f t="shared" si="61"/>
        <v>0</v>
      </c>
      <c r="AF173" s="176">
        <f t="shared" si="61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59"/>
        <v>0</v>
      </c>
      <c r="D174" s="163">
        <f t="shared" si="59"/>
        <v>0</v>
      </c>
      <c r="E174" s="163">
        <f t="shared" si="59"/>
        <v>0</v>
      </c>
      <c r="F174" s="163">
        <f t="shared" si="59"/>
        <v>0</v>
      </c>
      <c r="G174" s="163">
        <f t="shared" si="59"/>
        <v>0</v>
      </c>
      <c r="H174" s="163">
        <f t="shared" si="59"/>
        <v>0</v>
      </c>
      <c r="I174" s="163">
        <f t="shared" si="59"/>
        <v>0</v>
      </c>
      <c r="J174" s="163">
        <f t="shared" si="59"/>
        <v>0</v>
      </c>
      <c r="K174" s="163">
        <f t="shared" si="59"/>
        <v>0</v>
      </c>
      <c r="L174" s="163">
        <f t="shared" si="59"/>
        <v>0</v>
      </c>
      <c r="M174" s="163">
        <f t="shared" si="59"/>
        <v>0</v>
      </c>
      <c r="N174" s="163">
        <f t="shared" si="59"/>
        <v>0</v>
      </c>
      <c r="O174" s="163">
        <f t="shared" si="59"/>
        <v>0</v>
      </c>
      <c r="P174" s="163">
        <f t="shared" si="59"/>
        <v>0</v>
      </c>
      <c r="Q174" s="163">
        <f t="shared" si="59"/>
        <v>0</v>
      </c>
      <c r="R174" s="163">
        <f t="shared" si="59"/>
        <v>0</v>
      </c>
      <c r="S174" s="163">
        <f t="shared" si="60"/>
        <v>0</v>
      </c>
      <c r="T174" s="163">
        <f t="shared" si="60"/>
        <v>0</v>
      </c>
      <c r="U174" s="163">
        <f t="shared" si="60"/>
        <v>0</v>
      </c>
      <c r="V174" s="163">
        <f t="shared" si="60"/>
        <v>0</v>
      </c>
      <c r="W174" s="163">
        <f t="shared" si="60"/>
        <v>0</v>
      </c>
      <c r="X174" s="163">
        <f t="shared" si="60"/>
        <v>0</v>
      </c>
      <c r="Y174" s="163">
        <f t="shared" si="60"/>
        <v>0</v>
      </c>
      <c r="Z174" s="163">
        <f t="shared" si="60"/>
        <v>0</v>
      </c>
      <c r="AA174" s="163">
        <f t="shared" si="60"/>
        <v>0</v>
      </c>
      <c r="AB174" s="163">
        <f t="shared" si="61"/>
        <v>0</v>
      </c>
      <c r="AC174" s="163">
        <f t="shared" si="61"/>
        <v>0</v>
      </c>
      <c r="AD174" s="163">
        <f t="shared" si="61"/>
        <v>0</v>
      </c>
      <c r="AE174" s="163">
        <f t="shared" si="61"/>
        <v>0</v>
      </c>
      <c r="AF174" s="176">
        <f t="shared" si="61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59"/>
        <v>0</v>
      </c>
      <c r="D175" s="163">
        <f t="shared" si="59"/>
        <v>0</v>
      </c>
      <c r="E175" s="163">
        <f t="shared" si="59"/>
        <v>0</v>
      </c>
      <c r="F175" s="163">
        <f t="shared" si="59"/>
        <v>0</v>
      </c>
      <c r="G175" s="163">
        <f t="shared" si="59"/>
        <v>0</v>
      </c>
      <c r="H175" s="163">
        <f t="shared" si="59"/>
        <v>0</v>
      </c>
      <c r="I175" s="163">
        <f t="shared" si="59"/>
        <v>0</v>
      </c>
      <c r="J175" s="163">
        <f t="shared" si="59"/>
        <v>0</v>
      </c>
      <c r="K175" s="163">
        <f t="shared" si="59"/>
        <v>0</v>
      </c>
      <c r="L175" s="163">
        <f t="shared" si="59"/>
        <v>0</v>
      </c>
      <c r="M175" s="163">
        <f t="shared" si="59"/>
        <v>0</v>
      </c>
      <c r="N175" s="163">
        <f t="shared" si="59"/>
        <v>0</v>
      </c>
      <c r="O175" s="163">
        <f t="shared" si="59"/>
        <v>0</v>
      </c>
      <c r="P175" s="163">
        <f t="shared" si="59"/>
        <v>0</v>
      </c>
      <c r="Q175" s="163">
        <f t="shared" si="59"/>
        <v>0</v>
      </c>
      <c r="R175" s="163">
        <f t="shared" si="59"/>
        <v>0</v>
      </c>
      <c r="S175" s="163">
        <f t="shared" si="60"/>
        <v>0</v>
      </c>
      <c r="T175" s="163">
        <f t="shared" si="60"/>
        <v>0</v>
      </c>
      <c r="U175" s="163">
        <f t="shared" si="60"/>
        <v>0</v>
      </c>
      <c r="V175" s="163">
        <f t="shared" si="60"/>
        <v>0</v>
      </c>
      <c r="W175" s="163">
        <f t="shared" si="60"/>
        <v>0</v>
      </c>
      <c r="X175" s="163">
        <f t="shared" si="60"/>
        <v>0</v>
      </c>
      <c r="Y175" s="163">
        <f t="shared" si="60"/>
        <v>0</v>
      </c>
      <c r="Z175" s="163">
        <f t="shared" si="60"/>
        <v>0</v>
      </c>
      <c r="AA175" s="163">
        <f t="shared" si="60"/>
        <v>0</v>
      </c>
      <c r="AB175" s="163">
        <f t="shared" si="61"/>
        <v>0</v>
      </c>
      <c r="AC175" s="163">
        <f t="shared" si="61"/>
        <v>0</v>
      </c>
      <c r="AD175" s="163">
        <f t="shared" si="61"/>
        <v>0</v>
      </c>
      <c r="AE175" s="163">
        <f t="shared" si="61"/>
        <v>0</v>
      </c>
      <c r="AF175" s="176">
        <f t="shared" si="61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59"/>
        <v>0</v>
      </c>
      <c r="D176" s="163">
        <f t="shared" si="59"/>
        <v>0</v>
      </c>
      <c r="E176" s="163">
        <f t="shared" si="59"/>
        <v>0</v>
      </c>
      <c r="F176" s="163">
        <f t="shared" si="59"/>
        <v>0</v>
      </c>
      <c r="G176" s="163">
        <f t="shared" si="59"/>
        <v>0</v>
      </c>
      <c r="H176" s="163">
        <f t="shared" si="59"/>
        <v>0</v>
      </c>
      <c r="I176" s="163">
        <f t="shared" si="59"/>
        <v>0</v>
      </c>
      <c r="J176" s="163">
        <f t="shared" si="59"/>
        <v>0</v>
      </c>
      <c r="K176" s="163">
        <f t="shared" si="59"/>
        <v>0</v>
      </c>
      <c r="L176" s="163">
        <f t="shared" si="59"/>
        <v>0</v>
      </c>
      <c r="M176" s="163">
        <f t="shared" si="59"/>
        <v>0</v>
      </c>
      <c r="N176" s="163">
        <f t="shared" si="59"/>
        <v>0</v>
      </c>
      <c r="O176" s="163">
        <f t="shared" si="59"/>
        <v>0</v>
      </c>
      <c r="P176" s="163">
        <f t="shared" si="59"/>
        <v>0</v>
      </c>
      <c r="Q176" s="163">
        <f t="shared" si="59"/>
        <v>0</v>
      </c>
      <c r="R176" s="163">
        <f t="shared" si="59"/>
        <v>0</v>
      </c>
      <c r="S176" s="163">
        <f t="shared" si="60"/>
        <v>0</v>
      </c>
      <c r="T176" s="163">
        <f t="shared" si="60"/>
        <v>0</v>
      </c>
      <c r="U176" s="163">
        <f t="shared" si="60"/>
        <v>0</v>
      </c>
      <c r="V176" s="163">
        <f t="shared" si="60"/>
        <v>0</v>
      </c>
      <c r="W176" s="163">
        <f t="shared" si="60"/>
        <v>0</v>
      </c>
      <c r="X176" s="163">
        <f t="shared" si="60"/>
        <v>0</v>
      </c>
      <c r="Y176" s="163">
        <f t="shared" si="60"/>
        <v>0</v>
      </c>
      <c r="Z176" s="163">
        <f t="shared" si="60"/>
        <v>0</v>
      </c>
      <c r="AA176" s="163">
        <f t="shared" si="60"/>
        <v>0</v>
      </c>
      <c r="AB176" s="163">
        <f t="shared" si="61"/>
        <v>0</v>
      </c>
      <c r="AC176" s="163">
        <f t="shared" si="61"/>
        <v>0</v>
      </c>
      <c r="AD176" s="163">
        <f t="shared" si="61"/>
        <v>0</v>
      </c>
      <c r="AE176" s="163">
        <f t="shared" si="61"/>
        <v>0</v>
      </c>
      <c r="AF176" s="176">
        <f t="shared" si="61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59"/>
        <v>0</v>
      </c>
      <c r="D177" s="163">
        <f t="shared" si="59"/>
        <v>0</v>
      </c>
      <c r="E177" s="163">
        <f t="shared" si="59"/>
        <v>0</v>
      </c>
      <c r="F177" s="163">
        <f t="shared" si="59"/>
        <v>0</v>
      </c>
      <c r="G177" s="163">
        <f t="shared" si="59"/>
        <v>0</v>
      </c>
      <c r="H177" s="163">
        <f t="shared" si="59"/>
        <v>0</v>
      </c>
      <c r="I177" s="163">
        <f t="shared" si="59"/>
        <v>0</v>
      </c>
      <c r="J177" s="163">
        <f t="shared" si="59"/>
        <v>0</v>
      </c>
      <c r="K177" s="163">
        <f t="shared" si="59"/>
        <v>0</v>
      </c>
      <c r="L177" s="163">
        <f t="shared" si="59"/>
        <v>0</v>
      </c>
      <c r="M177" s="163">
        <f t="shared" si="59"/>
        <v>0</v>
      </c>
      <c r="N177" s="163">
        <f t="shared" si="59"/>
        <v>0</v>
      </c>
      <c r="O177" s="163">
        <f t="shared" si="59"/>
        <v>0</v>
      </c>
      <c r="P177" s="163">
        <f t="shared" si="59"/>
        <v>0</v>
      </c>
      <c r="Q177" s="163">
        <f t="shared" si="59"/>
        <v>0</v>
      </c>
      <c r="R177" s="163">
        <f t="shared" si="59"/>
        <v>0</v>
      </c>
      <c r="S177" s="163">
        <f t="shared" si="60"/>
        <v>0</v>
      </c>
      <c r="T177" s="163">
        <f t="shared" si="60"/>
        <v>0</v>
      </c>
      <c r="U177" s="163">
        <f t="shared" si="60"/>
        <v>0</v>
      </c>
      <c r="V177" s="163">
        <f t="shared" si="60"/>
        <v>0</v>
      </c>
      <c r="W177" s="163">
        <f t="shared" si="60"/>
        <v>0</v>
      </c>
      <c r="X177" s="163">
        <f t="shared" si="60"/>
        <v>0</v>
      </c>
      <c r="Y177" s="163">
        <f t="shared" si="60"/>
        <v>0</v>
      </c>
      <c r="Z177" s="163">
        <f t="shared" si="60"/>
        <v>0</v>
      </c>
      <c r="AA177" s="163">
        <f t="shared" si="60"/>
        <v>0</v>
      </c>
      <c r="AB177" s="163">
        <f t="shared" si="61"/>
        <v>0</v>
      </c>
      <c r="AC177" s="163">
        <f t="shared" si="61"/>
        <v>0</v>
      </c>
      <c r="AD177" s="163">
        <f t="shared" si="61"/>
        <v>0</v>
      </c>
      <c r="AE177" s="163">
        <f t="shared" si="61"/>
        <v>0</v>
      </c>
      <c r="AF177" s="176">
        <f t="shared" si="61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59"/>
        <v>0</v>
      </c>
      <c r="D178" s="163">
        <f t="shared" si="59"/>
        <v>0</v>
      </c>
      <c r="E178" s="163">
        <f t="shared" si="59"/>
        <v>0</v>
      </c>
      <c r="F178" s="163">
        <f t="shared" si="59"/>
        <v>0</v>
      </c>
      <c r="G178" s="163">
        <f t="shared" si="59"/>
        <v>0</v>
      </c>
      <c r="H178" s="163">
        <f t="shared" si="59"/>
        <v>0</v>
      </c>
      <c r="I178" s="163">
        <f t="shared" si="59"/>
        <v>0</v>
      </c>
      <c r="J178" s="163">
        <f t="shared" si="59"/>
        <v>0</v>
      </c>
      <c r="K178" s="163">
        <f t="shared" si="59"/>
        <v>0</v>
      </c>
      <c r="L178" s="163">
        <f t="shared" si="59"/>
        <v>0</v>
      </c>
      <c r="M178" s="163">
        <f t="shared" si="59"/>
        <v>0</v>
      </c>
      <c r="N178" s="163">
        <f t="shared" si="59"/>
        <v>0</v>
      </c>
      <c r="O178" s="163">
        <f t="shared" si="59"/>
        <v>0</v>
      </c>
      <c r="P178" s="163">
        <f t="shared" si="59"/>
        <v>0</v>
      </c>
      <c r="Q178" s="163">
        <f t="shared" si="59"/>
        <v>0</v>
      </c>
      <c r="R178" s="163">
        <f t="shared" si="59"/>
        <v>0</v>
      </c>
      <c r="S178" s="163">
        <f t="shared" si="60"/>
        <v>0</v>
      </c>
      <c r="T178" s="163">
        <f t="shared" si="60"/>
        <v>0</v>
      </c>
      <c r="U178" s="163">
        <f t="shared" si="60"/>
        <v>0</v>
      </c>
      <c r="V178" s="163">
        <f t="shared" si="60"/>
        <v>0</v>
      </c>
      <c r="W178" s="163">
        <f t="shared" si="60"/>
        <v>0</v>
      </c>
      <c r="X178" s="163">
        <f t="shared" si="60"/>
        <v>0</v>
      </c>
      <c r="Y178" s="163">
        <f t="shared" si="60"/>
        <v>0</v>
      </c>
      <c r="Z178" s="163">
        <f t="shared" si="60"/>
        <v>0</v>
      </c>
      <c r="AA178" s="163">
        <f t="shared" si="60"/>
        <v>0</v>
      </c>
      <c r="AB178" s="163">
        <f t="shared" si="61"/>
        <v>0</v>
      </c>
      <c r="AC178" s="163">
        <f t="shared" si="61"/>
        <v>0</v>
      </c>
      <c r="AD178" s="163">
        <f t="shared" si="61"/>
        <v>0</v>
      </c>
      <c r="AE178" s="163">
        <f t="shared" si="61"/>
        <v>0</v>
      </c>
      <c r="AF178" s="176">
        <f t="shared" si="61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59"/>
        <v>0</v>
      </c>
      <c r="D179" s="163">
        <f t="shared" si="59"/>
        <v>0</v>
      </c>
      <c r="E179" s="163">
        <f t="shared" si="59"/>
        <v>0</v>
      </c>
      <c r="F179" s="163">
        <f t="shared" si="59"/>
        <v>0</v>
      </c>
      <c r="G179" s="163">
        <f t="shared" si="59"/>
        <v>0</v>
      </c>
      <c r="H179" s="163">
        <f t="shared" si="59"/>
        <v>0</v>
      </c>
      <c r="I179" s="163">
        <f t="shared" si="59"/>
        <v>0</v>
      </c>
      <c r="J179" s="163">
        <f t="shared" si="59"/>
        <v>0</v>
      </c>
      <c r="K179" s="163">
        <f t="shared" si="59"/>
        <v>0</v>
      </c>
      <c r="L179" s="163">
        <f t="shared" si="59"/>
        <v>0</v>
      </c>
      <c r="M179" s="163">
        <f t="shared" si="59"/>
        <v>0</v>
      </c>
      <c r="N179" s="163">
        <f t="shared" si="59"/>
        <v>0</v>
      </c>
      <c r="O179" s="163">
        <f t="shared" si="59"/>
        <v>0</v>
      </c>
      <c r="P179" s="163">
        <f t="shared" si="59"/>
        <v>0</v>
      </c>
      <c r="Q179" s="163">
        <f t="shared" si="59"/>
        <v>0</v>
      </c>
      <c r="R179" s="163">
        <f t="shared" si="59"/>
        <v>0</v>
      </c>
      <c r="S179" s="163">
        <f t="shared" si="60"/>
        <v>0</v>
      </c>
      <c r="T179" s="163">
        <f t="shared" si="60"/>
        <v>0</v>
      </c>
      <c r="U179" s="163">
        <f t="shared" si="60"/>
        <v>0</v>
      </c>
      <c r="V179" s="163">
        <f t="shared" si="60"/>
        <v>0</v>
      </c>
      <c r="W179" s="163">
        <f t="shared" si="60"/>
        <v>0</v>
      </c>
      <c r="X179" s="163">
        <f t="shared" si="60"/>
        <v>0</v>
      </c>
      <c r="Y179" s="163">
        <f t="shared" si="60"/>
        <v>0</v>
      </c>
      <c r="Z179" s="163">
        <f t="shared" si="60"/>
        <v>0</v>
      </c>
      <c r="AA179" s="163">
        <f t="shared" si="60"/>
        <v>0</v>
      </c>
      <c r="AB179" s="163">
        <f t="shared" si="61"/>
        <v>0</v>
      </c>
      <c r="AC179" s="163">
        <f t="shared" si="61"/>
        <v>0</v>
      </c>
      <c r="AD179" s="163">
        <f t="shared" si="61"/>
        <v>0</v>
      </c>
      <c r="AE179" s="163">
        <f t="shared" si="61"/>
        <v>0</v>
      </c>
      <c r="AF179" s="176">
        <f t="shared" si="61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59"/>
        <v>0</v>
      </c>
      <c r="D180" s="163">
        <f t="shared" si="59"/>
        <v>0</v>
      </c>
      <c r="E180" s="163">
        <f t="shared" si="59"/>
        <v>0</v>
      </c>
      <c r="F180" s="163">
        <f t="shared" si="59"/>
        <v>0</v>
      </c>
      <c r="G180" s="163">
        <f t="shared" si="59"/>
        <v>0</v>
      </c>
      <c r="H180" s="163">
        <f t="shared" si="59"/>
        <v>0</v>
      </c>
      <c r="I180" s="163">
        <f t="shared" si="59"/>
        <v>0</v>
      </c>
      <c r="J180" s="163">
        <f t="shared" si="59"/>
        <v>0</v>
      </c>
      <c r="K180" s="163">
        <f t="shared" si="59"/>
        <v>0</v>
      </c>
      <c r="L180" s="163">
        <f t="shared" si="59"/>
        <v>0</v>
      </c>
      <c r="M180" s="163">
        <f t="shared" si="59"/>
        <v>0</v>
      </c>
      <c r="N180" s="163">
        <f t="shared" si="59"/>
        <v>0</v>
      </c>
      <c r="O180" s="163">
        <f t="shared" si="59"/>
        <v>0</v>
      </c>
      <c r="P180" s="163">
        <f t="shared" si="59"/>
        <v>0</v>
      </c>
      <c r="Q180" s="163">
        <f t="shared" si="59"/>
        <v>0</v>
      </c>
      <c r="R180" s="163">
        <f t="shared" si="59"/>
        <v>0</v>
      </c>
      <c r="S180" s="163">
        <f t="shared" si="60"/>
        <v>0</v>
      </c>
      <c r="T180" s="163">
        <f t="shared" si="60"/>
        <v>0</v>
      </c>
      <c r="U180" s="163">
        <f t="shared" si="60"/>
        <v>0</v>
      </c>
      <c r="V180" s="163">
        <f t="shared" si="60"/>
        <v>0</v>
      </c>
      <c r="W180" s="163">
        <f t="shared" si="60"/>
        <v>0</v>
      </c>
      <c r="X180" s="163">
        <f t="shared" si="60"/>
        <v>0</v>
      </c>
      <c r="Y180" s="163">
        <f t="shared" si="60"/>
        <v>0</v>
      </c>
      <c r="Z180" s="163">
        <f t="shared" si="60"/>
        <v>0</v>
      </c>
      <c r="AA180" s="163">
        <f t="shared" si="60"/>
        <v>0</v>
      </c>
      <c r="AB180" s="163">
        <f t="shared" si="61"/>
        <v>0</v>
      </c>
      <c r="AC180" s="163">
        <f t="shared" si="61"/>
        <v>0</v>
      </c>
      <c r="AD180" s="163">
        <f t="shared" si="61"/>
        <v>0</v>
      </c>
      <c r="AE180" s="163">
        <f t="shared" si="61"/>
        <v>0</v>
      </c>
      <c r="AF180" s="176">
        <f t="shared" si="61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59"/>
        <v>0</v>
      </c>
      <c r="D181" s="163">
        <f t="shared" si="59"/>
        <v>0</v>
      </c>
      <c r="E181" s="163">
        <f t="shared" si="59"/>
        <v>0</v>
      </c>
      <c r="F181" s="163">
        <f t="shared" si="59"/>
        <v>0</v>
      </c>
      <c r="G181" s="163">
        <f t="shared" si="59"/>
        <v>0</v>
      </c>
      <c r="H181" s="163">
        <f t="shared" si="59"/>
        <v>0</v>
      </c>
      <c r="I181" s="163">
        <f t="shared" si="59"/>
        <v>0</v>
      </c>
      <c r="J181" s="163">
        <f t="shared" si="59"/>
        <v>0</v>
      </c>
      <c r="K181" s="163">
        <f t="shared" si="59"/>
        <v>0</v>
      </c>
      <c r="L181" s="163">
        <f t="shared" si="59"/>
        <v>0</v>
      </c>
      <c r="M181" s="163">
        <f t="shared" si="59"/>
        <v>0</v>
      </c>
      <c r="N181" s="163">
        <f t="shared" si="59"/>
        <v>0</v>
      </c>
      <c r="O181" s="163">
        <f t="shared" si="59"/>
        <v>0</v>
      </c>
      <c r="P181" s="163">
        <f t="shared" si="59"/>
        <v>0</v>
      </c>
      <c r="Q181" s="163">
        <f t="shared" si="59"/>
        <v>0</v>
      </c>
      <c r="R181" s="163">
        <f t="shared" si="59"/>
        <v>0</v>
      </c>
      <c r="S181" s="163">
        <f t="shared" si="60"/>
        <v>0</v>
      </c>
      <c r="T181" s="163">
        <f t="shared" si="60"/>
        <v>0</v>
      </c>
      <c r="U181" s="163">
        <f t="shared" si="60"/>
        <v>0</v>
      </c>
      <c r="V181" s="163">
        <f t="shared" si="60"/>
        <v>0</v>
      </c>
      <c r="W181" s="163">
        <f t="shared" si="60"/>
        <v>0</v>
      </c>
      <c r="X181" s="163">
        <f t="shared" si="60"/>
        <v>0</v>
      </c>
      <c r="Y181" s="163">
        <f t="shared" si="60"/>
        <v>0</v>
      </c>
      <c r="Z181" s="163">
        <f t="shared" si="60"/>
        <v>0</v>
      </c>
      <c r="AA181" s="163">
        <f t="shared" si="60"/>
        <v>0</v>
      </c>
      <c r="AB181" s="163">
        <f t="shared" si="61"/>
        <v>0</v>
      </c>
      <c r="AC181" s="163">
        <f t="shared" si="61"/>
        <v>0</v>
      </c>
      <c r="AD181" s="163">
        <f t="shared" si="61"/>
        <v>0</v>
      </c>
      <c r="AE181" s="163">
        <f t="shared" si="61"/>
        <v>0</v>
      </c>
      <c r="AF181" s="176">
        <f t="shared" si="61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59"/>
        <v>0</v>
      </c>
      <c r="D182" s="163">
        <f t="shared" si="59"/>
        <v>0</v>
      </c>
      <c r="E182" s="163">
        <f t="shared" si="59"/>
        <v>0</v>
      </c>
      <c r="F182" s="163">
        <f t="shared" si="59"/>
        <v>0</v>
      </c>
      <c r="G182" s="163">
        <f t="shared" si="59"/>
        <v>0</v>
      </c>
      <c r="H182" s="163">
        <f t="shared" si="59"/>
        <v>0</v>
      </c>
      <c r="I182" s="163">
        <f t="shared" si="59"/>
        <v>0</v>
      </c>
      <c r="J182" s="163">
        <f t="shared" si="59"/>
        <v>0</v>
      </c>
      <c r="K182" s="163">
        <f t="shared" si="59"/>
        <v>0</v>
      </c>
      <c r="L182" s="163">
        <f t="shared" si="59"/>
        <v>0</v>
      </c>
      <c r="M182" s="163">
        <f t="shared" si="59"/>
        <v>0</v>
      </c>
      <c r="N182" s="163">
        <f t="shared" si="59"/>
        <v>0</v>
      </c>
      <c r="O182" s="163">
        <f t="shared" si="59"/>
        <v>0</v>
      </c>
      <c r="P182" s="163">
        <f t="shared" si="59"/>
        <v>0</v>
      </c>
      <c r="Q182" s="163">
        <f t="shared" si="59"/>
        <v>0</v>
      </c>
      <c r="R182" s="163">
        <f t="shared" si="59"/>
        <v>0</v>
      </c>
      <c r="S182" s="163">
        <f t="shared" si="60"/>
        <v>0</v>
      </c>
      <c r="T182" s="163">
        <f t="shared" si="60"/>
        <v>0</v>
      </c>
      <c r="U182" s="163">
        <f t="shared" si="60"/>
        <v>0</v>
      </c>
      <c r="V182" s="163">
        <f t="shared" si="60"/>
        <v>0</v>
      </c>
      <c r="W182" s="163">
        <f t="shared" si="60"/>
        <v>0</v>
      </c>
      <c r="X182" s="163">
        <f t="shared" si="60"/>
        <v>0</v>
      </c>
      <c r="Y182" s="163">
        <f t="shared" si="60"/>
        <v>0</v>
      </c>
      <c r="Z182" s="163">
        <f t="shared" si="60"/>
        <v>0</v>
      </c>
      <c r="AA182" s="163">
        <f t="shared" si="60"/>
        <v>0</v>
      </c>
      <c r="AB182" s="163">
        <f t="shared" si="61"/>
        <v>0</v>
      </c>
      <c r="AC182" s="163">
        <f t="shared" si="61"/>
        <v>0</v>
      </c>
      <c r="AD182" s="163">
        <f t="shared" si="61"/>
        <v>0</v>
      </c>
      <c r="AE182" s="163">
        <f t="shared" si="61"/>
        <v>0</v>
      </c>
      <c r="AF182" s="176">
        <f t="shared" si="61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59"/>
        <v>0</v>
      </c>
      <c r="D183" s="163">
        <f t="shared" si="59"/>
        <v>0</v>
      </c>
      <c r="E183" s="163">
        <f t="shared" si="59"/>
        <v>0</v>
      </c>
      <c r="F183" s="163">
        <f t="shared" si="59"/>
        <v>0</v>
      </c>
      <c r="G183" s="163">
        <f t="shared" si="59"/>
        <v>0</v>
      </c>
      <c r="H183" s="163">
        <f t="shared" si="59"/>
        <v>0</v>
      </c>
      <c r="I183" s="163">
        <f t="shared" si="59"/>
        <v>0</v>
      </c>
      <c r="J183" s="163">
        <f t="shared" si="59"/>
        <v>0</v>
      </c>
      <c r="K183" s="163">
        <f t="shared" si="59"/>
        <v>0</v>
      </c>
      <c r="L183" s="163">
        <f t="shared" si="59"/>
        <v>0</v>
      </c>
      <c r="M183" s="163">
        <f t="shared" si="59"/>
        <v>0</v>
      </c>
      <c r="N183" s="163">
        <f t="shared" si="59"/>
        <v>0</v>
      </c>
      <c r="O183" s="163">
        <f t="shared" si="59"/>
        <v>0</v>
      </c>
      <c r="P183" s="163">
        <f t="shared" si="59"/>
        <v>0</v>
      </c>
      <c r="Q183" s="163">
        <f t="shared" si="59"/>
        <v>0</v>
      </c>
      <c r="R183" s="163">
        <f t="shared" si="59"/>
        <v>0</v>
      </c>
      <c r="S183" s="163">
        <f t="shared" si="60"/>
        <v>0</v>
      </c>
      <c r="T183" s="163">
        <f t="shared" si="60"/>
        <v>0</v>
      </c>
      <c r="U183" s="163">
        <f t="shared" si="60"/>
        <v>0</v>
      </c>
      <c r="V183" s="163">
        <f t="shared" si="60"/>
        <v>0</v>
      </c>
      <c r="W183" s="163">
        <f t="shared" si="60"/>
        <v>0</v>
      </c>
      <c r="X183" s="163">
        <f t="shared" si="60"/>
        <v>0</v>
      </c>
      <c r="Y183" s="163">
        <f t="shared" si="60"/>
        <v>0</v>
      </c>
      <c r="Z183" s="163">
        <f t="shared" si="60"/>
        <v>0</v>
      </c>
      <c r="AA183" s="163">
        <f t="shared" si="60"/>
        <v>0</v>
      </c>
      <c r="AB183" s="163">
        <f t="shared" si="61"/>
        <v>0</v>
      </c>
      <c r="AC183" s="163">
        <f t="shared" si="61"/>
        <v>0</v>
      </c>
      <c r="AD183" s="163">
        <f t="shared" si="61"/>
        <v>0</v>
      </c>
      <c r="AE183" s="163">
        <f t="shared" si="61"/>
        <v>0</v>
      </c>
      <c r="AF183" s="176">
        <f t="shared" si="61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59"/>
        <v>0</v>
      </c>
      <c r="D184" s="163">
        <f t="shared" si="59"/>
        <v>0</v>
      </c>
      <c r="E184" s="163">
        <f t="shared" si="59"/>
        <v>0</v>
      </c>
      <c r="F184" s="163">
        <f t="shared" si="59"/>
        <v>0</v>
      </c>
      <c r="G184" s="163">
        <f t="shared" si="59"/>
        <v>0</v>
      </c>
      <c r="H184" s="163">
        <f t="shared" si="59"/>
        <v>0</v>
      </c>
      <c r="I184" s="163">
        <f t="shared" si="59"/>
        <v>0</v>
      </c>
      <c r="J184" s="163">
        <f t="shared" si="59"/>
        <v>0</v>
      </c>
      <c r="K184" s="163">
        <f t="shared" si="59"/>
        <v>0</v>
      </c>
      <c r="L184" s="163">
        <f t="shared" si="59"/>
        <v>0</v>
      </c>
      <c r="M184" s="163">
        <f t="shared" si="59"/>
        <v>0</v>
      </c>
      <c r="N184" s="163">
        <f t="shared" si="59"/>
        <v>0</v>
      </c>
      <c r="O184" s="163">
        <f t="shared" si="59"/>
        <v>0</v>
      </c>
      <c r="P184" s="163">
        <f t="shared" si="59"/>
        <v>0</v>
      </c>
      <c r="Q184" s="163">
        <f t="shared" si="59"/>
        <v>0</v>
      </c>
      <c r="R184" s="163">
        <f>Q184</f>
        <v>0</v>
      </c>
      <c r="S184" s="163">
        <f>R184</f>
        <v>0</v>
      </c>
      <c r="T184" s="163">
        <f>S184</f>
        <v>0</v>
      </c>
      <c r="U184" s="163">
        <f t="shared" si="60"/>
        <v>0</v>
      </c>
      <c r="V184" s="163">
        <f t="shared" si="60"/>
        <v>0</v>
      </c>
      <c r="W184" s="163">
        <f t="shared" si="60"/>
        <v>0</v>
      </c>
      <c r="X184" s="163">
        <f t="shared" si="60"/>
        <v>0</v>
      </c>
      <c r="Y184" s="163">
        <f t="shared" si="60"/>
        <v>0</v>
      </c>
      <c r="Z184" s="163">
        <f t="shared" si="60"/>
        <v>0</v>
      </c>
      <c r="AA184" s="163">
        <f t="shared" si="60"/>
        <v>0</v>
      </c>
      <c r="AB184" s="163">
        <f t="shared" si="61"/>
        <v>0</v>
      </c>
      <c r="AC184" s="163">
        <f t="shared" si="61"/>
        <v>0</v>
      </c>
      <c r="AD184" s="163">
        <f t="shared" ref="AD184:AF203" si="62">AC184</f>
        <v>0</v>
      </c>
      <c r="AE184" s="163">
        <f t="shared" si="62"/>
        <v>0</v>
      </c>
      <c r="AF184" s="176">
        <f t="shared" si="62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R200" si="63">B185</f>
        <v>0</v>
      </c>
      <c r="D185" s="163">
        <f t="shared" si="63"/>
        <v>0</v>
      </c>
      <c r="E185" s="163">
        <f t="shared" si="63"/>
        <v>0</v>
      </c>
      <c r="F185" s="163">
        <f t="shared" si="63"/>
        <v>0</v>
      </c>
      <c r="G185" s="163">
        <f t="shared" si="63"/>
        <v>0</v>
      </c>
      <c r="H185" s="163">
        <f t="shared" si="63"/>
        <v>0</v>
      </c>
      <c r="I185" s="163">
        <f t="shared" si="63"/>
        <v>0</v>
      </c>
      <c r="J185" s="163">
        <f t="shared" si="63"/>
        <v>0</v>
      </c>
      <c r="K185" s="163">
        <f t="shared" si="63"/>
        <v>0</v>
      </c>
      <c r="L185" s="163">
        <f t="shared" si="63"/>
        <v>0</v>
      </c>
      <c r="M185" s="163">
        <f t="shared" si="63"/>
        <v>0</v>
      </c>
      <c r="N185" s="163">
        <f t="shared" si="63"/>
        <v>0</v>
      </c>
      <c r="O185" s="163">
        <f t="shared" si="63"/>
        <v>0</v>
      </c>
      <c r="P185" s="163">
        <f t="shared" si="63"/>
        <v>0</v>
      </c>
      <c r="Q185" s="163">
        <f t="shared" si="63"/>
        <v>0</v>
      </c>
      <c r="R185" s="163">
        <f t="shared" si="63"/>
        <v>0</v>
      </c>
      <c r="S185" s="163">
        <f t="shared" ref="S185:T213" si="64">R185</f>
        <v>0</v>
      </c>
      <c r="T185" s="163">
        <f t="shared" si="64"/>
        <v>0</v>
      </c>
      <c r="U185" s="163">
        <f t="shared" ref="U185:AA213" si="65">T185</f>
        <v>0</v>
      </c>
      <c r="V185" s="163">
        <f t="shared" si="65"/>
        <v>0</v>
      </c>
      <c r="W185" s="163">
        <f t="shared" si="65"/>
        <v>0</v>
      </c>
      <c r="X185" s="163">
        <f t="shared" si="65"/>
        <v>0</v>
      </c>
      <c r="Y185" s="163">
        <f t="shared" si="65"/>
        <v>0</v>
      </c>
      <c r="Z185" s="163">
        <f t="shared" si="65"/>
        <v>0</v>
      </c>
      <c r="AA185" s="163">
        <f t="shared" si="65"/>
        <v>0</v>
      </c>
      <c r="AB185" s="163">
        <f t="shared" ref="AB185:AC204" si="66">AA185</f>
        <v>0</v>
      </c>
      <c r="AC185" s="163">
        <f t="shared" si="66"/>
        <v>0</v>
      </c>
      <c r="AD185" s="163">
        <f t="shared" si="62"/>
        <v>0</v>
      </c>
      <c r="AE185" s="163">
        <f t="shared" si="62"/>
        <v>0</v>
      </c>
      <c r="AF185" s="176">
        <f t="shared" si="62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63"/>
        <v>0</v>
      </c>
      <c r="D186" s="163">
        <f t="shared" si="63"/>
        <v>0</v>
      </c>
      <c r="E186" s="163">
        <f t="shared" si="63"/>
        <v>0</v>
      </c>
      <c r="F186" s="163">
        <f t="shared" si="63"/>
        <v>0</v>
      </c>
      <c r="G186" s="163">
        <f t="shared" si="63"/>
        <v>0</v>
      </c>
      <c r="H186" s="163">
        <f t="shared" si="63"/>
        <v>0</v>
      </c>
      <c r="I186" s="163">
        <f t="shared" si="63"/>
        <v>0</v>
      </c>
      <c r="J186" s="163">
        <f t="shared" si="63"/>
        <v>0</v>
      </c>
      <c r="K186" s="163">
        <f t="shared" si="63"/>
        <v>0</v>
      </c>
      <c r="L186" s="163">
        <f t="shared" si="63"/>
        <v>0</v>
      </c>
      <c r="M186" s="163">
        <f t="shared" si="63"/>
        <v>0</v>
      </c>
      <c r="N186" s="163">
        <f t="shared" si="63"/>
        <v>0</v>
      </c>
      <c r="O186" s="163">
        <f t="shared" si="63"/>
        <v>0</v>
      </c>
      <c r="P186" s="163">
        <f t="shared" si="63"/>
        <v>0</v>
      </c>
      <c r="Q186" s="163">
        <f t="shared" si="63"/>
        <v>0</v>
      </c>
      <c r="R186" s="163">
        <f t="shared" si="63"/>
        <v>0</v>
      </c>
      <c r="S186" s="163">
        <f t="shared" si="64"/>
        <v>0</v>
      </c>
      <c r="T186" s="163">
        <f t="shared" si="64"/>
        <v>0</v>
      </c>
      <c r="U186" s="163">
        <f t="shared" si="65"/>
        <v>0</v>
      </c>
      <c r="V186" s="163">
        <f t="shared" si="65"/>
        <v>0</v>
      </c>
      <c r="W186" s="163">
        <f t="shared" si="65"/>
        <v>0</v>
      </c>
      <c r="X186" s="163">
        <f t="shared" si="65"/>
        <v>0</v>
      </c>
      <c r="Y186" s="163">
        <f t="shared" si="65"/>
        <v>0</v>
      </c>
      <c r="Z186" s="163">
        <f t="shared" si="65"/>
        <v>0</v>
      </c>
      <c r="AA186" s="163">
        <f t="shared" si="65"/>
        <v>0</v>
      </c>
      <c r="AB186" s="163">
        <f t="shared" si="66"/>
        <v>0</v>
      </c>
      <c r="AC186" s="163">
        <f t="shared" si="66"/>
        <v>0</v>
      </c>
      <c r="AD186" s="163">
        <f t="shared" si="62"/>
        <v>0</v>
      </c>
      <c r="AE186" s="163">
        <f t="shared" si="62"/>
        <v>0</v>
      </c>
      <c r="AF186" s="176">
        <f t="shared" si="62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63"/>
        <v>0</v>
      </c>
      <c r="D187" s="163">
        <f t="shared" si="63"/>
        <v>0</v>
      </c>
      <c r="E187" s="163">
        <f t="shared" si="63"/>
        <v>0</v>
      </c>
      <c r="F187" s="163">
        <f t="shared" si="63"/>
        <v>0</v>
      </c>
      <c r="G187" s="163">
        <f t="shared" si="63"/>
        <v>0</v>
      </c>
      <c r="H187" s="163">
        <f t="shared" si="63"/>
        <v>0</v>
      </c>
      <c r="I187" s="163">
        <f t="shared" si="63"/>
        <v>0</v>
      </c>
      <c r="J187" s="163">
        <f t="shared" si="63"/>
        <v>0</v>
      </c>
      <c r="K187" s="163">
        <f t="shared" si="63"/>
        <v>0</v>
      </c>
      <c r="L187" s="163">
        <f t="shared" si="63"/>
        <v>0</v>
      </c>
      <c r="M187" s="163">
        <f t="shared" si="63"/>
        <v>0</v>
      </c>
      <c r="N187" s="163">
        <f t="shared" si="63"/>
        <v>0</v>
      </c>
      <c r="O187" s="163">
        <f t="shared" si="63"/>
        <v>0</v>
      </c>
      <c r="P187" s="163">
        <f t="shared" si="63"/>
        <v>0</v>
      </c>
      <c r="Q187" s="163">
        <f t="shared" si="63"/>
        <v>0</v>
      </c>
      <c r="R187" s="163">
        <f t="shared" si="63"/>
        <v>0</v>
      </c>
      <c r="S187" s="163">
        <f t="shared" si="64"/>
        <v>0</v>
      </c>
      <c r="T187" s="163">
        <f t="shared" si="64"/>
        <v>0</v>
      </c>
      <c r="U187" s="163">
        <f t="shared" si="65"/>
        <v>0</v>
      </c>
      <c r="V187" s="163">
        <f t="shared" si="65"/>
        <v>0</v>
      </c>
      <c r="W187" s="163">
        <f t="shared" si="65"/>
        <v>0</v>
      </c>
      <c r="X187" s="163">
        <f t="shared" si="65"/>
        <v>0</v>
      </c>
      <c r="Y187" s="163">
        <f t="shared" si="65"/>
        <v>0</v>
      </c>
      <c r="Z187" s="163">
        <f t="shared" si="65"/>
        <v>0</v>
      </c>
      <c r="AA187" s="163">
        <f t="shared" si="65"/>
        <v>0</v>
      </c>
      <c r="AB187" s="163">
        <f t="shared" si="66"/>
        <v>0</v>
      </c>
      <c r="AC187" s="163">
        <f t="shared" si="66"/>
        <v>0</v>
      </c>
      <c r="AD187" s="163">
        <f t="shared" si="62"/>
        <v>0</v>
      </c>
      <c r="AE187" s="163">
        <f t="shared" si="62"/>
        <v>0</v>
      </c>
      <c r="AF187" s="176">
        <f t="shared" si="62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63"/>
        <v>0</v>
      </c>
      <c r="D188" s="163">
        <f t="shared" si="63"/>
        <v>0</v>
      </c>
      <c r="E188" s="163">
        <f t="shared" si="63"/>
        <v>0</v>
      </c>
      <c r="F188" s="163">
        <f t="shared" si="63"/>
        <v>0</v>
      </c>
      <c r="G188" s="163">
        <f t="shared" si="63"/>
        <v>0</v>
      </c>
      <c r="H188" s="163">
        <f t="shared" si="63"/>
        <v>0</v>
      </c>
      <c r="I188" s="163">
        <f t="shared" si="63"/>
        <v>0</v>
      </c>
      <c r="J188" s="163">
        <f t="shared" si="63"/>
        <v>0</v>
      </c>
      <c r="K188" s="163">
        <f t="shared" si="63"/>
        <v>0</v>
      </c>
      <c r="L188" s="163">
        <f t="shared" si="63"/>
        <v>0</v>
      </c>
      <c r="M188" s="163">
        <f t="shared" si="63"/>
        <v>0</v>
      </c>
      <c r="N188" s="163">
        <f t="shared" si="63"/>
        <v>0</v>
      </c>
      <c r="O188" s="163">
        <f t="shared" si="63"/>
        <v>0</v>
      </c>
      <c r="P188" s="163">
        <f t="shared" si="63"/>
        <v>0</v>
      </c>
      <c r="Q188" s="163">
        <f t="shared" si="63"/>
        <v>0</v>
      </c>
      <c r="R188" s="163">
        <f t="shared" si="63"/>
        <v>0</v>
      </c>
      <c r="S188" s="163">
        <f t="shared" si="64"/>
        <v>0</v>
      </c>
      <c r="T188" s="163">
        <f t="shared" si="64"/>
        <v>0</v>
      </c>
      <c r="U188" s="163">
        <f t="shared" si="65"/>
        <v>0</v>
      </c>
      <c r="V188" s="163">
        <f t="shared" si="65"/>
        <v>0</v>
      </c>
      <c r="W188" s="163">
        <f t="shared" si="65"/>
        <v>0</v>
      </c>
      <c r="X188" s="163">
        <f t="shared" si="65"/>
        <v>0</v>
      </c>
      <c r="Y188" s="163">
        <f t="shared" si="65"/>
        <v>0</v>
      </c>
      <c r="Z188" s="163">
        <f t="shared" si="65"/>
        <v>0</v>
      </c>
      <c r="AA188" s="163">
        <f t="shared" si="65"/>
        <v>0</v>
      </c>
      <c r="AB188" s="163">
        <f t="shared" si="66"/>
        <v>0</v>
      </c>
      <c r="AC188" s="163">
        <f t="shared" si="66"/>
        <v>0</v>
      </c>
      <c r="AD188" s="163">
        <f t="shared" si="62"/>
        <v>0</v>
      </c>
      <c r="AE188" s="163">
        <f t="shared" si="62"/>
        <v>0</v>
      </c>
      <c r="AF188" s="176">
        <f t="shared" si="62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63"/>
        <v>0</v>
      </c>
      <c r="D189" s="163">
        <f t="shared" si="63"/>
        <v>0</v>
      </c>
      <c r="E189" s="163">
        <f t="shared" si="63"/>
        <v>0</v>
      </c>
      <c r="F189" s="163">
        <f t="shared" si="63"/>
        <v>0</v>
      </c>
      <c r="G189" s="163">
        <f t="shared" si="63"/>
        <v>0</v>
      </c>
      <c r="H189" s="163">
        <f t="shared" si="63"/>
        <v>0</v>
      </c>
      <c r="I189" s="163">
        <f t="shared" si="63"/>
        <v>0</v>
      </c>
      <c r="J189" s="163">
        <f t="shared" si="63"/>
        <v>0</v>
      </c>
      <c r="K189" s="163">
        <f t="shared" si="63"/>
        <v>0</v>
      </c>
      <c r="L189" s="163">
        <f t="shared" si="63"/>
        <v>0</v>
      </c>
      <c r="M189" s="163">
        <f t="shared" si="63"/>
        <v>0</v>
      </c>
      <c r="N189" s="163">
        <f t="shared" si="63"/>
        <v>0</v>
      </c>
      <c r="O189" s="163">
        <f t="shared" si="63"/>
        <v>0</v>
      </c>
      <c r="P189" s="163">
        <f t="shared" si="63"/>
        <v>0</v>
      </c>
      <c r="Q189" s="163">
        <f t="shared" si="63"/>
        <v>0</v>
      </c>
      <c r="R189" s="163">
        <f t="shared" si="63"/>
        <v>0</v>
      </c>
      <c r="S189" s="163">
        <f t="shared" si="64"/>
        <v>0</v>
      </c>
      <c r="T189" s="163">
        <f t="shared" si="64"/>
        <v>0</v>
      </c>
      <c r="U189" s="163">
        <f t="shared" si="65"/>
        <v>0</v>
      </c>
      <c r="V189" s="163">
        <f t="shared" si="65"/>
        <v>0</v>
      </c>
      <c r="W189" s="163">
        <f t="shared" si="65"/>
        <v>0</v>
      </c>
      <c r="X189" s="163">
        <f t="shared" si="65"/>
        <v>0</v>
      </c>
      <c r="Y189" s="163">
        <f t="shared" si="65"/>
        <v>0</v>
      </c>
      <c r="Z189" s="163">
        <f t="shared" si="65"/>
        <v>0</v>
      </c>
      <c r="AA189" s="163">
        <f t="shared" si="65"/>
        <v>0</v>
      </c>
      <c r="AB189" s="163">
        <f t="shared" si="66"/>
        <v>0</v>
      </c>
      <c r="AC189" s="163">
        <f t="shared" si="66"/>
        <v>0</v>
      </c>
      <c r="AD189" s="163">
        <f t="shared" si="62"/>
        <v>0</v>
      </c>
      <c r="AE189" s="163">
        <f t="shared" si="62"/>
        <v>0</v>
      </c>
      <c r="AF189" s="176">
        <f t="shared" si="62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63"/>
        <v>0</v>
      </c>
      <c r="D190" s="163">
        <f t="shared" si="63"/>
        <v>0</v>
      </c>
      <c r="E190" s="163">
        <f t="shared" si="63"/>
        <v>0</v>
      </c>
      <c r="F190" s="163">
        <f t="shared" si="63"/>
        <v>0</v>
      </c>
      <c r="G190" s="163">
        <f t="shared" si="63"/>
        <v>0</v>
      </c>
      <c r="H190" s="163">
        <f t="shared" si="63"/>
        <v>0</v>
      </c>
      <c r="I190" s="163">
        <f t="shared" si="63"/>
        <v>0</v>
      </c>
      <c r="J190" s="163">
        <f t="shared" si="63"/>
        <v>0</v>
      </c>
      <c r="K190" s="163">
        <f t="shared" si="63"/>
        <v>0</v>
      </c>
      <c r="L190" s="163">
        <f t="shared" si="63"/>
        <v>0</v>
      </c>
      <c r="M190" s="163">
        <f t="shared" si="63"/>
        <v>0</v>
      </c>
      <c r="N190" s="163">
        <f t="shared" si="63"/>
        <v>0</v>
      </c>
      <c r="O190" s="163">
        <f t="shared" si="63"/>
        <v>0</v>
      </c>
      <c r="P190" s="163">
        <f t="shared" si="63"/>
        <v>0</v>
      </c>
      <c r="Q190" s="163">
        <f t="shared" si="63"/>
        <v>0</v>
      </c>
      <c r="R190" s="163">
        <f t="shared" si="63"/>
        <v>0</v>
      </c>
      <c r="S190" s="163">
        <f t="shared" si="64"/>
        <v>0</v>
      </c>
      <c r="T190" s="163">
        <f t="shared" si="64"/>
        <v>0</v>
      </c>
      <c r="U190" s="163">
        <f t="shared" si="65"/>
        <v>0</v>
      </c>
      <c r="V190" s="163">
        <f t="shared" si="65"/>
        <v>0</v>
      </c>
      <c r="W190" s="163">
        <f t="shared" si="65"/>
        <v>0</v>
      </c>
      <c r="X190" s="163">
        <f t="shared" si="65"/>
        <v>0</v>
      </c>
      <c r="Y190" s="163">
        <f t="shared" si="65"/>
        <v>0</v>
      </c>
      <c r="Z190" s="163">
        <f t="shared" si="65"/>
        <v>0</v>
      </c>
      <c r="AA190" s="163">
        <f t="shared" si="65"/>
        <v>0</v>
      </c>
      <c r="AB190" s="163">
        <f t="shared" si="66"/>
        <v>0</v>
      </c>
      <c r="AC190" s="163">
        <f t="shared" si="66"/>
        <v>0</v>
      </c>
      <c r="AD190" s="163">
        <f t="shared" si="62"/>
        <v>0</v>
      </c>
      <c r="AE190" s="163">
        <f t="shared" si="62"/>
        <v>0</v>
      </c>
      <c r="AF190" s="176">
        <f t="shared" si="62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63"/>
        <v>0</v>
      </c>
      <c r="D191" s="163">
        <f t="shared" si="63"/>
        <v>0</v>
      </c>
      <c r="E191" s="163">
        <f t="shared" si="63"/>
        <v>0</v>
      </c>
      <c r="F191" s="163">
        <f t="shared" si="63"/>
        <v>0</v>
      </c>
      <c r="G191" s="163">
        <f t="shared" si="63"/>
        <v>0</v>
      </c>
      <c r="H191" s="163">
        <f t="shared" si="63"/>
        <v>0</v>
      </c>
      <c r="I191" s="163">
        <f t="shared" si="63"/>
        <v>0</v>
      </c>
      <c r="J191" s="163">
        <f t="shared" si="63"/>
        <v>0</v>
      </c>
      <c r="K191" s="163">
        <f t="shared" si="63"/>
        <v>0</v>
      </c>
      <c r="L191" s="163">
        <f t="shared" si="63"/>
        <v>0</v>
      </c>
      <c r="M191" s="163">
        <f t="shared" si="63"/>
        <v>0</v>
      </c>
      <c r="N191" s="163">
        <f t="shared" si="63"/>
        <v>0</v>
      </c>
      <c r="O191" s="163">
        <f t="shared" si="63"/>
        <v>0</v>
      </c>
      <c r="P191" s="163">
        <f t="shared" si="63"/>
        <v>0</v>
      </c>
      <c r="Q191" s="163">
        <f t="shared" si="63"/>
        <v>0</v>
      </c>
      <c r="R191" s="163">
        <f t="shared" si="63"/>
        <v>0</v>
      </c>
      <c r="S191" s="163">
        <f t="shared" si="64"/>
        <v>0</v>
      </c>
      <c r="T191" s="163">
        <f t="shared" si="64"/>
        <v>0</v>
      </c>
      <c r="U191" s="163">
        <f t="shared" si="65"/>
        <v>0</v>
      </c>
      <c r="V191" s="163">
        <f t="shared" si="65"/>
        <v>0</v>
      </c>
      <c r="W191" s="163">
        <f t="shared" si="65"/>
        <v>0</v>
      </c>
      <c r="X191" s="163">
        <f t="shared" si="65"/>
        <v>0</v>
      </c>
      <c r="Y191" s="163">
        <f t="shared" si="65"/>
        <v>0</v>
      </c>
      <c r="Z191" s="163">
        <f t="shared" si="65"/>
        <v>0</v>
      </c>
      <c r="AA191" s="163">
        <f t="shared" si="65"/>
        <v>0</v>
      </c>
      <c r="AB191" s="163">
        <f t="shared" si="66"/>
        <v>0</v>
      </c>
      <c r="AC191" s="163">
        <f t="shared" si="66"/>
        <v>0</v>
      </c>
      <c r="AD191" s="163">
        <f t="shared" si="62"/>
        <v>0</v>
      </c>
      <c r="AE191" s="163">
        <f t="shared" si="62"/>
        <v>0</v>
      </c>
      <c r="AF191" s="176">
        <f t="shared" si="62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63"/>
        <v>0</v>
      </c>
      <c r="D192" s="163">
        <f t="shared" si="63"/>
        <v>0</v>
      </c>
      <c r="E192" s="163">
        <f t="shared" si="63"/>
        <v>0</v>
      </c>
      <c r="F192" s="163">
        <f t="shared" si="63"/>
        <v>0</v>
      </c>
      <c r="G192" s="163">
        <f t="shared" si="63"/>
        <v>0</v>
      </c>
      <c r="H192" s="163">
        <f t="shared" si="63"/>
        <v>0</v>
      </c>
      <c r="I192" s="163">
        <f t="shared" si="63"/>
        <v>0</v>
      </c>
      <c r="J192" s="163">
        <f t="shared" si="63"/>
        <v>0</v>
      </c>
      <c r="K192" s="163">
        <f t="shared" si="63"/>
        <v>0</v>
      </c>
      <c r="L192" s="163">
        <f t="shared" si="63"/>
        <v>0</v>
      </c>
      <c r="M192" s="163">
        <f t="shared" si="63"/>
        <v>0</v>
      </c>
      <c r="N192" s="163">
        <f t="shared" si="63"/>
        <v>0</v>
      </c>
      <c r="O192" s="163">
        <f t="shared" si="63"/>
        <v>0</v>
      </c>
      <c r="P192" s="163">
        <f t="shared" si="63"/>
        <v>0</v>
      </c>
      <c r="Q192" s="163">
        <f t="shared" si="63"/>
        <v>0</v>
      </c>
      <c r="R192" s="163">
        <f t="shared" si="63"/>
        <v>0</v>
      </c>
      <c r="S192" s="163">
        <f t="shared" si="64"/>
        <v>0</v>
      </c>
      <c r="T192" s="163">
        <f t="shared" si="64"/>
        <v>0</v>
      </c>
      <c r="U192" s="163">
        <f t="shared" si="65"/>
        <v>0</v>
      </c>
      <c r="V192" s="163">
        <f t="shared" si="65"/>
        <v>0</v>
      </c>
      <c r="W192" s="163">
        <f t="shared" si="65"/>
        <v>0</v>
      </c>
      <c r="X192" s="163">
        <f t="shared" si="65"/>
        <v>0</v>
      </c>
      <c r="Y192" s="163">
        <f t="shared" si="65"/>
        <v>0</v>
      </c>
      <c r="Z192" s="163">
        <f t="shared" si="65"/>
        <v>0</v>
      </c>
      <c r="AA192" s="163">
        <f t="shared" si="65"/>
        <v>0</v>
      </c>
      <c r="AB192" s="163">
        <f t="shared" si="66"/>
        <v>0</v>
      </c>
      <c r="AC192" s="163">
        <f t="shared" si="66"/>
        <v>0</v>
      </c>
      <c r="AD192" s="163">
        <f t="shared" si="62"/>
        <v>0</v>
      </c>
      <c r="AE192" s="163">
        <f t="shared" si="62"/>
        <v>0</v>
      </c>
      <c r="AF192" s="176">
        <f t="shared" si="62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63"/>
        <v>0</v>
      </c>
      <c r="D193" s="163">
        <f t="shared" si="63"/>
        <v>0</v>
      </c>
      <c r="E193" s="163">
        <f t="shared" si="63"/>
        <v>0</v>
      </c>
      <c r="F193" s="163">
        <f t="shared" si="63"/>
        <v>0</v>
      </c>
      <c r="G193" s="163">
        <f t="shared" si="63"/>
        <v>0</v>
      </c>
      <c r="H193" s="163">
        <f t="shared" si="63"/>
        <v>0</v>
      </c>
      <c r="I193" s="163">
        <f t="shared" si="63"/>
        <v>0</v>
      </c>
      <c r="J193" s="163">
        <f t="shared" si="63"/>
        <v>0</v>
      </c>
      <c r="K193" s="163">
        <f t="shared" si="63"/>
        <v>0</v>
      </c>
      <c r="L193" s="163">
        <f t="shared" si="63"/>
        <v>0</v>
      </c>
      <c r="M193" s="163">
        <f t="shared" si="63"/>
        <v>0</v>
      </c>
      <c r="N193" s="163">
        <f t="shared" si="63"/>
        <v>0</v>
      </c>
      <c r="O193" s="163">
        <f t="shared" si="63"/>
        <v>0</v>
      </c>
      <c r="P193" s="163">
        <f t="shared" si="63"/>
        <v>0</v>
      </c>
      <c r="Q193" s="163">
        <f t="shared" si="63"/>
        <v>0</v>
      </c>
      <c r="R193" s="163">
        <f t="shared" si="63"/>
        <v>0</v>
      </c>
      <c r="S193" s="163">
        <f t="shared" si="64"/>
        <v>0</v>
      </c>
      <c r="T193" s="163">
        <f t="shared" si="64"/>
        <v>0</v>
      </c>
      <c r="U193" s="163">
        <f t="shared" si="65"/>
        <v>0</v>
      </c>
      <c r="V193" s="163">
        <f t="shared" si="65"/>
        <v>0</v>
      </c>
      <c r="W193" s="163">
        <f t="shared" si="65"/>
        <v>0</v>
      </c>
      <c r="X193" s="163">
        <f t="shared" si="65"/>
        <v>0</v>
      </c>
      <c r="Y193" s="163">
        <f t="shared" si="65"/>
        <v>0</v>
      </c>
      <c r="Z193" s="163">
        <f t="shared" si="65"/>
        <v>0</v>
      </c>
      <c r="AA193" s="163">
        <f t="shared" si="65"/>
        <v>0</v>
      </c>
      <c r="AB193" s="163">
        <f t="shared" si="66"/>
        <v>0</v>
      </c>
      <c r="AC193" s="163">
        <f t="shared" si="66"/>
        <v>0</v>
      </c>
      <c r="AD193" s="163">
        <f t="shared" si="62"/>
        <v>0</v>
      </c>
      <c r="AE193" s="163">
        <f t="shared" si="62"/>
        <v>0</v>
      </c>
      <c r="AF193" s="176">
        <f t="shared" si="62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63"/>
        <v>0</v>
      </c>
      <c r="D194" s="163">
        <f t="shared" si="63"/>
        <v>0</v>
      </c>
      <c r="E194" s="163">
        <f t="shared" si="63"/>
        <v>0</v>
      </c>
      <c r="F194" s="163">
        <f t="shared" si="63"/>
        <v>0</v>
      </c>
      <c r="G194" s="163">
        <f t="shared" si="63"/>
        <v>0</v>
      </c>
      <c r="H194" s="163">
        <f t="shared" si="63"/>
        <v>0</v>
      </c>
      <c r="I194" s="163">
        <f t="shared" si="63"/>
        <v>0</v>
      </c>
      <c r="J194" s="163">
        <f t="shared" si="63"/>
        <v>0</v>
      </c>
      <c r="K194" s="163">
        <f t="shared" si="63"/>
        <v>0</v>
      </c>
      <c r="L194" s="163">
        <f t="shared" si="63"/>
        <v>0</v>
      </c>
      <c r="M194" s="163">
        <f t="shared" si="63"/>
        <v>0</v>
      </c>
      <c r="N194" s="163">
        <f t="shared" si="63"/>
        <v>0</v>
      </c>
      <c r="O194" s="163">
        <f t="shared" si="63"/>
        <v>0</v>
      </c>
      <c r="P194" s="163">
        <f t="shared" si="63"/>
        <v>0</v>
      </c>
      <c r="Q194" s="163">
        <f t="shared" si="63"/>
        <v>0</v>
      </c>
      <c r="R194" s="163">
        <f t="shared" si="63"/>
        <v>0</v>
      </c>
      <c r="S194" s="163">
        <f t="shared" si="64"/>
        <v>0</v>
      </c>
      <c r="T194" s="163">
        <f t="shared" si="64"/>
        <v>0</v>
      </c>
      <c r="U194" s="163">
        <f t="shared" si="65"/>
        <v>0</v>
      </c>
      <c r="V194" s="163">
        <f t="shared" si="65"/>
        <v>0</v>
      </c>
      <c r="W194" s="163">
        <f t="shared" si="65"/>
        <v>0</v>
      </c>
      <c r="X194" s="163">
        <f t="shared" si="65"/>
        <v>0</v>
      </c>
      <c r="Y194" s="163">
        <f t="shared" si="65"/>
        <v>0</v>
      </c>
      <c r="Z194" s="163">
        <f t="shared" si="65"/>
        <v>0</v>
      </c>
      <c r="AA194" s="163">
        <f t="shared" si="65"/>
        <v>0</v>
      </c>
      <c r="AB194" s="163">
        <f t="shared" si="66"/>
        <v>0</v>
      </c>
      <c r="AC194" s="163">
        <f t="shared" si="66"/>
        <v>0</v>
      </c>
      <c r="AD194" s="163">
        <f t="shared" si="62"/>
        <v>0</v>
      </c>
      <c r="AE194" s="163">
        <f t="shared" si="62"/>
        <v>0</v>
      </c>
      <c r="AF194" s="176">
        <f t="shared" si="62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63"/>
        <v>0</v>
      </c>
      <c r="D195" s="163">
        <f t="shared" si="63"/>
        <v>0</v>
      </c>
      <c r="E195" s="163">
        <f t="shared" si="63"/>
        <v>0</v>
      </c>
      <c r="F195" s="163">
        <f t="shared" si="63"/>
        <v>0</v>
      </c>
      <c r="G195" s="163">
        <f t="shared" si="63"/>
        <v>0</v>
      </c>
      <c r="H195" s="163">
        <f t="shared" si="63"/>
        <v>0</v>
      </c>
      <c r="I195" s="163">
        <f t="shared" si="63"/>
        <v>0</v>
      </c>
      <c r="J195" s="163">
        <f t="shared" si="63"/>
        <v>0</v>
      </c>
      <c r="K195" s="163">
        <f t="shared" si="63"/>
        <v>0</v>
      </c>
      <c r="L195" s="163">
        <f t="shared" si="63"/>
        <v>0</v>
      </c>
      <c r="M195" s="163">
        <f t="shared" si="63"/>
        <v>0</v>
      </c>
      <c r="N195" s="163">
        <f t="shared" si="63"/>
        <v>0</v>
      </c>
      <c r="O195" s="163">
        <f t="shared" si="63"/>
        <v>0</v>
      </c>
      <c r="P195" s="163">
        <f t="shared" si="63"/>
        <v>0</v>
      </c>
      <c r="Q195" s="163">
        <f t="shared" si="63"/>
        <v>0</v>
      </c>
      <c r="R195" s="163">
        <f t="shared" si="63"/>
        <v>0</v>
      </c>
      <c r="S195" s="163">
        <f t="shared" si="64"/>
        <v>0</v>
      </c>
      <c r="T195" s="163">
        <f t="shared" si="64"/>
        <v>0</v>
      </c>
      <c r="U195" s="163">
        <f t="shared" si="65"/>
        <v>0</v>
      </c>
      <c r="V195" s="163">
        <f t="shared" si="65"/>
        <v>0</v>
      </c>
      <c r="W195" s="163">
        <f t="shared" si="65"/>
        <v>0</v>
      </c>
      <c r="X195" s="163">
        <f t="shared" si="65"/>
        <v>0</v>
      </c>
      <c r="Y195" s="163">
        <f t="shared" si="65"/>
        <v>0</v>
      </c>
      <c r="Z195" s="163">
        <f t="shared" si="65"/>
        <v>0</v>
      </c>
      <c r="AA195" s="163">
        <f t="shared" si="65"/>
        <v>0</v>
      </c>
      <c r="AB195" s="163">
        <f t="shared" si="66"/>
        <v>0</v>
      </c>
      <c r="AC195" s="163">
        <f t="shared" si="66"/>
        <v>0</v>
      </c>
      <c r="AD195" s="163">
        <f t="shared" si="62"/>
        <v>0</v>
      </c>
      <c r="AE195" s="163">
        <f t="shared" si="62"/>
        <v>0</v>
      </c>
      <c r="AF195" s="176">
        <f t="shared" si="62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63"/>
        <v>0</v>
      </c>
      <c r="D196" s="163">
        <f t="shared" si="63"/>
        <v>0</v>
      </c>
      <c r="E196" s="163">
        <f t="shared" si="63"/>
        <v>0</v>
      </c>
      <c r="F196" s="163">
        <f t="shared" si="63"/>
        <v>0</v>
      </c>
      <c r="G196" s="163">
        <f t="shared" si="63"/>
        <v>0</v>
      </c>
      <c r="H196" s="163">
        <f t="shared" si="63"/>
        <v>0</v>
      </c>
      <c r="I196" s="163">
        <f t="shared" si="63"/>
        <v>0</v>
      </c>
      <c r="J196" s="163">
        <f t="shared" si="63"/>
        <v>0</v>
      </c>
      <c r="K196" s="163">
        <f t="shared" si="63"/>
        <v>0</v>
      </c>
      <c r="L196" s="163">
        <f t="shared" si="63"/>
        <v>0</v>
      </c>
      <c r="M196" s="163">
        <f t="shared" si="63"/>
        <v>0</v>
      </c>
      <c r="N196" s="163">
        <f t="shared" si="63"/>
        <v>0</v>
      </c>
      <c r="O196" s="163">
        <f t="shared" si="63"/>
        <v>0</v>
      </c>
      <c r="P196" s="163">
        <f t="shared" si="63"/>
        <v>0</v>
      </c>
      <c r="Q196" s="163">
        <f t="shared" si="63"/>
        <v>0</v>
      </c>
      <c r="R196" s="163">
        <f t="shared" si="63"/>
        <v>0</v>
      </c>
      <c r="S196" s="163">
        <f t="shared" si="64"/>
        <v>0</v>
      </c>
      <c r="T196" s="163">
        <f t="shared" si="64"/>
        <v>0</v>
      </c>
      <c r="U196" s="163">
        <f t="shared" si="65"/>
        <v>0</v>
      </c>
      <c r="V196" s="163">
        <f t="shared" si="65"/>
        <v>0</v>
      </c>
      <c r="W196" s="163">
        <f t="shared" si="65"/>
        <v>0</v>
      </c>
      <c r="X196" s="163">
        <f t="shared" si="65"/>
        <v>0</v>
      </c>
      <c r="Y196" s="163">
        <f t="shared" si="65"/>
        <v>0</v>
      </c>
      <c r="Z196" s="163">
        <f t="shared" si="65"/>
        <v>0</v>
      </c>
      <c r="AA196" s="163">
        <f t="shared" si="65"/>
        <v>0</v>
      </c>
      <c r="AB196" s="163">
        <f t="shared" si="66"/>
        <v>0</v>
      </c>
      <c r="AC196" s="163">
        <f t="shared" si="66"/>
        <v>0</v>
      </c>
      <c r="AD196" s="163">
        <f t="shared" si="62"/>
        <v>0</v>
      </c>
      <c r="AE196" s="163">
        <f t="shared" si="62"/>
        <v>0</v>
      </c>
      <c r="AF196" s="176">
        <f t="shared" si="62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63"/>
        <v>0</v>
      </c>
      <c r="D197" s="163">
        <f t="shared" si="63"/>
        <v>0</v>
      </c>
      <c r="E197" s="163">
        <f t="shared" si="63"/>
        <v>0</v>
      </c>
      <c r="F197" s="163">
        <f t="shared" si="63"/>
        <v>0</v>
      </c>
      <c r="G197" s="163">
        <f t="shared" si="63"/>
        <v>0</v>
      </c>
      <c r="H197" s="163">
        <f t="shared" si="63"/>
        <v>0</v>
      </c>
      <c r="I197" s="163">
        <f t="shared" si="63"/>
        <v>0</v>
      </c>
      <c r="J197" s="163">
        <f t="shared" si="63"/>
        <v>0</v>
      </c>
      <c r="K197" s="163">
        <f t="shared" si="63"/>
        <v>0</v>
      </c>
      <c r="L197" s="163">
        <f t="shared" si="63"/>
        <v>0</v>
      </c>
      <c r="M197" s="163">
        <f t="shared" si="63"/>
        <v>0</v>
      </c>
      <c r="N197" s="163">
        <f t="shared" si="63"/>
        <v>0</v>
      </c>
      <c r="O197" s="163">
        <f t="shared" si="63"/>
        <v>0</v>
      </c>
      <c r="P197" s="163">
        <f t="shared" si="63"/>
        <v>0</v>
      </c>
      <c r="Q197" s="163">
        <f t="shared" si="63"/>
        <v>0</v>
      </c>
      <c r="R197" s="163">
        <f t="shared" si="63"/>
        <v>0</v>
      </c>
      <c r="S197" s="163">
        <f t="shared" si="64"/>
        <v>0</v>
      </c>
      <c r="T197" s="163">
        <f t="shared" si="64"/>
        <v>0</v>
      </c>
      <c r="U197" s="163">
        <f t="shared" si="65"/>
        <v>0</v>
      </c>
      <c r="V197" s="163">
        <f t="shared" si="65"/>
        <v>0</v>
      </c>
      <c r="W197" s="163">
        <f t="shared" si="65"/>
        <v>0</v>
      </c>
      <c r="X197" s="163">
        <f t="shared" si="65"/>
        <v>0</v>
      </c>
      <c r="Y197" s="163">
        <f t="shared" si="65"/>
        <v>0</v>
      </c>
      <c r="Z197" s="163">
        <f t="shared" si="65"/>
        <v>0</v>
      </c>
      <c r="AA197" s="163">
        <f t="shared" si="65"/>
        <v>0</v>
      </c>
      <c r="AB197" s="163">
        <f t="shared" si="66"/>
        <v>0</v>
      </c>
      <c r="AC197" s="163">
        <f t="shared" si="66"/>
        <v>0</v>
      </c>
      <c r="AD197" s="163">
        <f t="shared" si="62"/>
        <v>0</v>
      </c>
      <c r="AE197" s="163">
        <f t="shared" si="62"/>
        <v>0</v>
      </c>
      <c r="AF197" s="176">
        <f t="shared" si="62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63"/>
        <v>0</v>
      </c>
      <c r="D198" s="163">
        <f t="shared" si="63"/>
        <v>0</v>
      </c>
      <c r="E198" s="163">
        <f t="shared" si="63"/>
        <v>0</v>
      </c>
      <c r="F198" s="163">
        <f t="shared" si="63"/>
        <v>0</v>
      </c>
      <c r="G198" s="163">
        <f t="shared" si="63"/>
        <v>0</v>
      </c>
      <c r="H198" s="163">
        <f t="shared" si="63"/>
        <v>0</v>
      </c>
      <c r="I198" s="163">
        <f t="shared" si="63"/>
        <v>0</v>
      </c>
      <c r="J198" s="163">
        <f t="shared" si="63"/>
        <v>0</v>
      </c>
      <c r="K198" s="163">
        <f t="shared" si="63"/>
        <v>0</v>
      </c>
      <c r="L198" s="163">
        <f t="shared" si="63"/>
        <v>0</v>
      </c>
      <c r="M198" s="163">
        <f t="shared" si="63"/>
        <v>0</v>
      </c>
      <c r="N198" s="163">
        <f t="shared" si="63"/>
        <v>0</v>
      </c>
      <c r="O198" s="163">
        <f t="shared" si="63"/>
        <v>0</v>
      </c>
      <c r="P198" s="163">
        <f t="shared" si="63"/>
        <v>0</v>
      </c>
      <c r="Q198" s="163">
        <f t="shared" si="63"/>
        <v>0</v>
      </c>
      <c r="R198" s="163">
        <f t="shared" si="63"/>
        <v>0</v>
      </c>
      <c r="S198" s="163">
        <f t="shared" si="64"/>
        <v>0</v>
      </c>
      <c r="T198" s="163">
        <f t="shared" si="64"/>
        <v>0</v>
      </c>
      <c r="U198" s="163">
        <f t="shared" si="65"/>
        <v>0</v>
      </c>
      <c r="V198" s="163">
        <f t="shared" si="65"/>
        <v>0</v>
      </c>
      <c r="W198" s="163">
        <f t="shared" si="65"/>
        <v>0</v>
      </c>
      <c r="X198" s="163">
        <f t="shared" si="65"/>
        <v>0</v>
      </c>
      <c r="Y198" s="163">
        <f t="shared" si="65"/>
        <v>0</v>
      </c>
      <c r="Z198" s="163">
        <f t="shared" si="65"/>
        <v>0</v>
      </c>
      <c r="AA198" s="163">
        <f t="shared" si="65"/>
        <v>0</v>
      </c>
      <c r="AB198" s="163">
        <f t="shared" si="66"/>
        <v>0</v>
      </c>
      <c r="AC198" s="163">
        <f t="shared" si="66"/>
        <v>0</v>
      </c>
      <c r="AD198" s="163">
        <f t="shared" si="62"/>
        <v>0</v>
      </c>
      <c r="AE198" s="163">
        <f t="shared" si="62"/>
        <v>0</v>
      </c>
      <c r="AF198" s="176">
        <f t="shared" si="62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63"/>
        <v>0</v>
      </c>
      <c r="D199" s="163">
        <f t="shared" si="63"/>
        <v>0</v>
      </c>
      <c r="E199" s="163">
        <f t="shared" si="63"/>
        <v>0</v>
      </c>
      <c r="F199" s="163">
        <f t="shared" si="63"/>
        <v>0</v>
      </c>
      <c r="G199" s="163">
        <f t="shared" si="63"/>
        <v>0</v>
      </c>
      <c r="H199" s="163">
        <f t="shared" si="63"/>
        <v>0</v>
      </c>
      <c r="I199" s="163">
        <f t="shared" si="63"/>
        <v>0</v>
      </c>
      <c r="J199" s="163">
        <f t="shared" si="63"/>
        <v>0</v>
      </c>
      <c r="K199" s="163">
        <f t="shared" si="63"/>
        <v>0</v>
      </c>
      <c r="L199" s="163">
        <f t="shared" si="63"/>
        <v>0</v>
      </c>
      <c r="M199" s="163">
        <f t="shared" si="63"/>
        <v>0</v>
      </c>
      <c r="N199" s="163">
        <f t="shared" si="63"/>
        <v>0</v>
      </c>
      <c r="O199" s="163">
        <f t="shared" si="63"/>
        <v>0</v>
      </c>
      <c r="P199" s="163">
        <f t="shared" si="63"/>
        <v>0</v>
      </c>
      <c r="Q199" s="163">
        <f t="shared" si="63"/>
        <v>0</v>
      </c>
      <c r="R199" s="163">
        <f t="shared" si="63"/>
        <v>0</v>
      </c>
      <c r="S199" s="163">
        <f t="shared" si="64"/>
        <v>0</v>
      </c>
      <c r="T199" s="163">
        <f t="shared" si="64"/>
        <v>0</v>
      </c>
      <c r="U199" s="163">
        <f t="shared" si="65"/>
        <v>0</v>
      </c>
      <c r="V199" s="163">
        <f t="shared" si="65"/>
        <v>0</v>
      </c>
      <c r="W199" s="163">
        <f t="shared" si="65"/>
        <v>0</v>
      </c>
      <c r="X199" s="163">
        <f t="shared" si="65"/>
        <v>0</v>
      </c>
      <c r="Y199" s="163">
        <f t="shared" si="65"/>
        <v>0</v>
      </c>
      <c r="Z199" s="163">
        <f t="shared" si="65"/>
        <v>0</v>
      </c>
      <c r="AA199" s="163">
        <f t="shared" si="65"/>
        <v>0</v>
      </c>
      <c r="AB199" s="163">
        <f t="shared" si="66"/>
        <v>0</v>
      </c>
      <c r="AC199" s="163">
        <f t="shared" si="66"/>
        <v>0</v>
      </c>
      <c r="AD199" s="163">
        <f t="shared" si="62"/>
        <v>0</v>
      </c>
      <c r="AE199" s="163">
        <f t="shared" si="62"/>
        <v>0</v>
      </c>
      <c r="AF199" s="176">
        <f t="shared" si="62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63"/>
        <v>0</v>
      </c>
      <c r="D200" s="163">
        <f t="shared" si="63"/>
        <v>0</v>
      </c>
      <c r="E200" s="163">
        <f t="shared" si="63"/>
        <v>0</v>
      </c>
      <c r="F200" s="163">
        <f t="shared" si="63"/>
        <v>0</v>
      </c>
      <c r="G200" s="163">
        <f t="shared" si="63"/>
        <v>0</v>
      </c>
      <c r="H200" s="163">
        <f t="shared" si="63"/>
        <v>0</v>
      </c>
      <c r="I200" s="163">
        <f t="shared" si="63"/>
        <v>0</v>
      </c>
      <c r="J200" s="163">
        <f t="shared" si="63"/>
        <v>0</v>
      </c>
      <c r="K200" s="163">
        <f t="shared" si="63"/>
        <v>0</v>
      </c>
      <c r="L200" s="163">
        <f t="shared" si="63"/>
        <v>0</v>
      </c>
      <c r="M200" s="163">
        <f t="shared" si="63"/>
        <v>0</v>
      </c>
      <c r="N200" s="163">
        <f t="shared" si="63"/>
        <v>0</v>
      </c>
      <c r="O200" s="163">
        <f t="shared" si="63"/>
        <v>0</v>
      </c>
      <c r="P200" s="163">
        <f t="shared" si="63"/>
        <v>0</v>
      </c>
      <c r="Q200" s="163">
        <f t="shared" si="63"/>
        <v>0</v>
      </c>
      <c r="R200" s="163">
        <f>Q200</f>
        <v>0</v>
      </c>
      <c r="S200" s="163">
        <f t="shared" si="64"/>
        <v>0</v>
      </c>
      <c r="T200" s="163">
        <f t="shared" si="64"/>
        <v>0</v>
      </c>
      <c r="U200" s="163">
        <f t="shared" si="65"/>
        <v>0</v>
      </c>
      <c r="V200" s="163">
        <f t="shared" si="65"/>
        <v>0</v>
      </c>
      <c r="W200" s="163">
        <f t="shared" si="65"/>
        <v>0</v>
      </c>
      <c r="X200" s="163">
        <f t="shared" si="65"/>
        <v>0</v>
      </c>
      <c r="Y200" s="163">
        <f t="shared" si="65"/>
        <v>0</v>
      </c>
      <c r="Z200" s="163">
        <f t="shared" si="65"/>
        <v>0</v>
      </c>
      <c r="AA200" s="163">
        <f t="shared" si="65"/>
        <v>0</v>
      </c>
      <c r="AB200" s="163">
        <f t="shared" si="66"/>
        <v>0</v>
      </c>
      <c r="AC200" s="163">
        <f t="shared" si="66"/>
        <v>0</v>
      </c>
      <c r="AD200" s="163">
        <f t="shared" si="62"/>
        <v>0</v>
      </c>
      <c r="AE200" s="163">
        <f t="shared" si="62"/>
        <v>0</v>
      </c>
      <c r="AF200" s="176">
        <f t="shared" si="62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R216" si="67">B201</f>
        <v>0</v>
      </c>
      <c r="D201" s="163">
        <f t="shared" si="67"/>
        <v>0</v>
      </c>
      <c r="E201" s="163">
        <f t="shared" si="67"/>
        <v>0</v>
      </c>
      <c r="F201" s="163">
        <f t="shared" si="67"/>
        <v>0</v>
      </c>
      <c r="G201" s="163">
        <f t="shared" si="67"/>
        <v>0</v>
      </c>
      <c r="H201" s="163">
        <f t="shared" si="67"/>
        <v>0</v>
      </c>
      <c r="I201" s="163">
        <f t="shared" si="67"/>
        <v>0</v>
      </c>
      <c r="J201" s="163">
        <f t="shared" si="67"/>
        <v>0</v>
      </c>
      <c r="K201" s="163">
        <f t="shared" si="67"/>
        <v>0</v>
      </c>
      <c r="L201" s="163">
        <f t="shared" si="67"/>
        <v>0</v>
      </c>
      <c r="M201" s="163">
        <f t="shared" si="67"/>
        <v>0</v>
      </c>
      <c r="N201" s="163">
        <f t="shared" si="67"/>
        <v>0</v>
      </c>
      <c r="O201" s="163">
        <f t="shared" si="67"/>
        <v>0</v>
      </c>
      <c r="P201" s="163">
        <f t="shared" si="67"/>
        <v>0</v>
      </c>
      <c r="Q201" s="163">
        <f t="shared" si="67"/>
        <v>0</v>
      </c>
      <c r="R201" s="163">
        <f t="shared" si="67"/>
        <v>0</v>
      </c>
      <c r="S201" s="163">
        <f t="shared" si="64"/>
        <v>0</v>
      </c>
      <c r="T201" s="163">
        <f t="shared" si="64"/>
        <v>0</v>
      </c>
      <c r="U201" s="163">
        <f t="shared" si="65"/>
        <v>0</v>
      </c>
      <c r="V201" s="163">
        <f t="shared" si="65"/>
        <v>0</v>
      </c>
      <c r="W201" s="163">
        <f t="shared" si="65"/>
        <v>0</v>
      </c>
      <c r="X201" s="163">
        <f t="shared" si="65"/>
        <v>0</v>
      </c>
      <c r="Y201" s="163">
        <f t="shared" si="65"/>
        <v>0</v>
      </c>
      <c r="Z201" s="163">
        <f t="shared" si="65"/>
        <v>0</v>
      </c>
      <c r="AA201" s="163">
        <f t="shared" si="65"/>
        <v>0</v>
      </c>
      <c r="AB201" s="163">
        <f t="shared" si="66"/>
        <v>0</v>
      </c>
      <c r="AC201" s="163">
        <f t="shared" si="66"/>
        <v>0</v>
      </c>
      <c r="AD201" s="163">
        <f t="shared" si="62"/>
        <v>0</v>
      </c>
      <c r="AE201" s="163">
        <f t="shared" si="62"/>
        <v>0</v>
      </c>
      <c r="AF201" s="176">
        <f t="shared" si="62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67"/>
        <v>0</v>
      </c>
      <c r="D202" s="163">
        <f t="shared" si="67"/>
        <v>0</v>
      </c>
      <c r="E202" s="163">
        <f t="shared" si="67"/>
        <v>0</v>
      </c>
      <c r="F202" s="163">
        <f t="shared" si="67"/>
        <v>0</v>
      </c>
      <c r="G202" s="163">
        <f t="shared" si="67"/>
        <v>0</v>
      </c>
      <c r="H202" s="163">
        <f t="shared" si="67"/>
        <v>0</v>
      </c>
      <c r="I202" s="163">
        <f t="shared" si="67"/>
        <v>0</v>
      </c>
      <c r="J202" s="163">
        <f t="shared" si="67"/>
        <v>0</v>
      </c>
      <c r="K202" s="163">
        <f t="shared" si="67"/>
        <v>0</v>
      </c>
      <c r="L202" s="163">
        <f t="shared" si="67"/>
        <v>0</v>
      </c>
      <c r="M202" s="163">
        <f t="shared" si="67"/>
        <v>0</v>
      </c>
      <c r="N202" s="163">
        <f t="shared" si="67"/>
        <v>0</v>
      </c>
      <c r="O202" s="163">
        <f t="shared" si="67"/>
        <v>0</v>
      </c>
      <c r="P202" s="163">
        <f t="shared" si="67"/>
        <v>0</v>
      </c>
      <c r="Q202" s="163">
        <f t="shared" si="67"/>
        <v>0</v>
      </c>
      <c r="R202" s="163">
        <f t="shared" si="67"/>
        <v>0</v>
      </c>
      <c r="S202" s="163">
        <f t="shared" si="64"/>
        <v>0</v>
      </c>
      <c r="T202" s="163">
        <f t="shared" si="64"/>
        <v>0</v>
      </c>
      <c r="U202" s="163">
        <f t="shared" si="65"/>
        <v>0</v>
      </c>
      <c r="V202" s="163">
        <f t="shared" si="65"/>
        <v>0</v>
      </c>
      <c r="W202" s="163">
        <f t="shared" si="65"/>
        <v>0</v>
      </c>
      <c r="X202" s="163">
        <f t="shared" si="65"/>
        <v>0</v>
      </c>
      <c r="Y202" s="163">
        <f t="shared" si="65"/>
        <v>0</v>
      </c>
      <c r="Z202" s="163">
        <f t="shared" si="65"/>
        <v>0</v>
      </c>
      <c r="AA202" s="163">
        <f t="shared" si="65"/>
        <v>0</v>
      </c>
      <c r="AB202" s="163">
        <f t="shared" si="66"/>
        <v>0</v>
      </c>
      <c r="AC202" s="163">
        <f t="shared" si="66"/>
        <v>0</v>
      </c>
      <c r="AD202" s="163">
        <f t="shared" si="62"/>
        <v>0</v>
      </c>
      <c r="AE202" s="163">
        <f t="shared" si="62"/>
        <v>0</v>
      </c>
      <c r="AF202" s="176">
        <f t="shared" si="62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67"/>
        <v>0</v>
      </c>
      <c r="D203" s="163">
        <f t="shared" si="67"/>
        <v>0</v>
      </c>
      <c r="E203" s="163">
        <f t="shared" si="67"/>
        <v>0</v>
      </c>
      <c r="F203" s="163">
        <f t="shared" si="67"/>
        <v>0</v>
      </c>
      <c r="G203" s="163">
        <f t="shared" si="67"/>
        <v>0</v>
      </c>
      <c r="H203" s="163">
        <f t="shared" si="67"/>
        <v>0</v>
      </c>
      <c r="I203" s="163">
        <f t="shared" si="67"/>
        <v>0</v>
      </c>
      <c r="J203" s="163">
        <f t="shared" si="67"/>
        <v>0</v>
      </c>
      <c r="K203" s="163">
        <f t="shared" si="67"/>
        <v>0</v>
      </c>
      <c r="L203" s="163">
        <f t="shared" si="67"/>
        <v>0</v>
      </c>
      <c r="M203" s="163">
        <f t="shared" si="67"/>
        <v>0</v>
      </c>
      <c r="N203" s="163">
        <f t="shared" si="67"/>
        <v>0</v>
      </c>
      <c r="O203" s="163">
        <f t="shared" si="67"/>
        <v>0</v>
      </c>
      <c r="P203" s="163">
        <f t="shared" si="67"/>
        <v>0</v>
      </c>
      <c r="Q203" s="163">
        <f t="shared" si="67"/>
        <v>0</v>
      </c>
      <c r="R203" s="163">
        <f t="shared" si="67"/>
        <v>0</v>
      </c>
      <c r="S203" s="163">
        <f t="shared" si="64"/>
        <v>0</v>
      </c>
      <c r="T203" s="163">
        <f t="shared" si="64"/>
        <v>0</v>
      </c>
      <c r="U203" s="163">
        <f t="shared" si="65"/>
        <v>0</v>
      </c>
      <c r="V203" s="163">
        <f t="shared" si="65"/>
        <v>0</v>
      </c>
      <c r="W203" s="163">
        <f t="shared" si="65"/>
        <v>0</v>
      </c>
      <c r="X203" s="163">
        <f t="shared" si="65"/>
        <v>0</v>
      </c>
      <c r="Y203" s="163">
        <f t="shared" si="65"/>
        <v>0</v>
      </c>
      <c r="Z203" s="163">
        <f t="shared" si="65"/>
        <v>0</v>
      </c>
      <c r="AA203" s="163">
        <f t="shared" si="65"/>
        <v>0</v>
      </c>
      <c r="AB203" s="163">
        <f t="shared" si="66"/>
        <v>0</v>
      </c>
      <c r="AC203" s="163">
        <f t="shared" si="66"/>
        <v>0</v>
      </c>
      <c r="AD203" s="163">
        <f t="shared" si="62"/>
        <v>0</v>
      </c>
      <c r="AE203" s="163">
        <f t="shared" si="62"/>
        <v>0</v>
      </c>
      <c r="AF203" s="176">
        <f t="shared" si="62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67"/>
        <v>0</v>
      </c>
      <c r="D204" s="163">
        <f t="shared" si="67"/>
        <v>0</v>
      </c>
      <c r="E204" s="163">
        <f t="shared" si="67"/>
        <v>0</v>
      </c>
      <c r="F204" s="163">
        <f t="shared" si="67"/>
        <v>0</v>
      </c>
      <c r="G204" s="163">
        <f t="shared" si="67"/>
        <v>0</v>
      </c>
      <c r="H204" s="163">
        <f t="shared" si="67"/>
        <v>0</v>
      </c>
      <c r="I204" s="163">
        <f t="shared" si="67"/>
        <v>0</v>
      </c>
      <c r="J204" s="163">
        <f t="shared" si="67"/>
        <v>0</v>
      </c>
      <c r="K204" s="163">
        <f t="shared" si="67"/>
        <v>0</v>
      </c>
      <c r="L204" s="163">
        <f t="shared" si="67"/>
        <v>0</v>
      </c>
      <c r="M204" s="163">
        <f t="shared" si="67"/>
        <v>0</v>
      </c>
      <c r="N204" s="163">
        <f t="shared" si="67"/>
        <v>0</v>
      </c>
      <c r="O204" s="163">
        <f t="shared" si="67"/>
        <v>0</v>
      </c>
      <c r="P204" s="163">
        <f t="shared" si="67"/>
        <v>0</v>
      </c>
      <c r="Q204" s="163">
        <f t="shared" si="67"/>
        <v>0</v>
      </c>
      <c r="R204" s="163">
        <f t="shared" si="67"/>
        <v>0</v>
      </c>
      <c r="S204" s="163">
        <f t="shared" si="64"/>
        <v>0</v>
      </c>
      <c r="T204" s="163">
        <f t="shared" si="64"/>
        <v>0</v>
      </c>
      <c r="U204" s="163">
        <f t="shared" si="65"/>
        <v>0</v>
      </c>
      <c r="V204" s="163">
        <f t="shared" si="65"/>
        <v>0</v>
      </c>
      <c r="W204" s="163">
        <f t="shared" si="65"/>
        <v>0</v>
      </c>
      <c r="X204" s="163">
        <f t="shared" si="65"/>
        <v>0</v>
      </c>
      <c r="Y204" s="163">
        <f t="shared" si="65"/>
        <v>0</v>
      </c>
      <c r="Z204" s="163">
        <f t="shared" si="65"/>
        <v>0</v>
      </c>
      <c r="AA204" s="163">
        <f t="shared" si="65"/>
        <v>0</v>
      </c>
      <c r="AB204" s="163">
        <f t="shared" si="66"/>
        <v>0</v>
      </c>
      <c r="AC204" s="163">
        <f t="shared" si="66"/>
        <v>0</v>
      </c>
      <c r="AD204" s="163">
        <f t="shared" ref="AD204:AF223" si="68">AC204</f>
        <v>0</v>
      </c>
      <c r="AE204" s="163">
        <f t="shared" si="68"/>
        <v>0</v>
      </c>
      <c r="AF204" s="176">
        <f t="shared" si="68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67"/>
        <v>0</v>
      </c>
      <c r="D205" s="163">
        <f t="shared" si="67"/>
        <v>0</v>
      </c>
      <c r="E205" s="163">
        <f t="shared" si="67"/>
        <v>0</v>
      </c>
      <c r="F205" s="163">
        <f t="shared" si="67"/>
        <v>0</v>
      </c>
      <c r="G205" s="163">
        <f t="shared" si="67"/>
        <v>0</v>
      </c>
      <c r="H205" s="163">
        <f t="shared" si="67"/>
        <v>0</v>
      </c>
      <c r="I205" s="163">
        <f t="shared" si="67"/>
        <v>0</v>
      </c>
      <c r="J205" s="163">
        <f t="shared" si="67"/>
        <v>0</v>
      </c>
      <c r="K205" s="163">
        <f t="shared" si="67"/>
        <v>0</v>
      </c>
      <c r="L205" s="163">
        <f t="shared" si="67"/>
        <v>0</v>
      </c>
      <c r="M205" s="163">
        <f t="shared" si="67"/>
        <v>0</v>
      </c>
      <c r="N205" s="163">
        <f t="shared" si="67"/>
        <v>0</v>
      </c>
      <c r="O205" s="163">
        <f t="shared" si="67"/>
        <v>0</v>
      </c>
      <c r="P205" s="163">
        <f t="shared" si="67"/>
        <v>0</v>
      </c>
      <c r="Q205" s="163">
        <f t="shared" si="67"/>
        <v>0</v>
      </c>
      <c r="R205" s="163">
        <f t="shared" si="67"/>
        <v>0</v>
      </c>
      <c r="S205" s="163">
        <f t="shared" si="64"/>
        <v>0</v>
      </c>
      <c r="T205" s="163">
        <f t="shared" si="64"/>
        <v>0</v>
      </c>
      <c r="U205" s="163">
        <f t="shared" si="65"/>
        <v>0</v>
      </c>
      <c r="V205" s="163">
        <f t="shared" si="65"/>
        <v>0</v>
      </c>
      <c r="W205" s="163">
        <f t="shared" si="65"/>
        <v>0</v>
      </c>
      <c r="X205" s="163">
        <f t="shared" si="65"/>
        <v>0</v>
      </c>
      <c r="Y205" s="163">
        <f t="shared" si="65"/>
        <v>0</v>
      </c>
      <c r="Z205" s="163">
        <f t="shared" si="65"/>
        <v>0</v>
      </c>
      <c r="AA205" s="163">
        <f t="shared" si="65"/>
        <v>0</v>
      </c>
      <c r="AB205" s="163">
        <f t="shared" ref="AB205:AC224" si="69">AA205</f>
        <v>0</v>
      </c>
      <c r="AC205" s="163">
        <f t="shared" si="69"/>
        <v>0</v>
      </c>
      <c r="AD205" s="163">
        <f t="shared" si="68"/>
        <v>0</v>
      </c>
      <c r="AE205" s="163">
        <f t="shared" si="68"/>
        <v>0</v>
      </c>
      <c r="AF205" s="176">
        <f t="shared" si="68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67"/>
        <v>0</v>
      </c>
      <c r="D206" s="163">
        <f t="shared" si="67"/>
        <v>0</v>
      </c>
      <c r="E206" s="163">
        <f t="shared" si="67"/>
        <v>0</v>
      </c>
      <c r="F206" s="163">
        <f t="shared" si="67"/>
        <v>0</v>
      </c>
      <c r="G206" s="163">
        <f t="shared" si="67"/>
        <v>0</v>
      </c>
      <c r="H206" s="163">
        <f t="shared" si="67"/>
        <v>0</v>
      </c>
      <c r="I206" s="163">
        <f t="shared" si="67"/>
        <v>0</v>
      </c>
      <c r="J206" s="163">
        <f t="shared" si="67"/>
        <v>0</v>
      </c>
      <c r="K206" s="163">
        <f t="shared" si="67"/>
        <v>0</v>
      </c>
      <c r="L206" s="163">
        <f t="shared" si="67"/>
        <v>0</v>
      </c>
      <c r="M206" s="163">
        <f t="shared" si="67"/>
        <v>0</v>
      </c>
      <c r="N206" s="163">
        <f t="shared" si="67"/>
        <v>0</v>
      </c>
      <c r="O206" s="163">
        <f t="shared" si="67"/>
        <v>0</v>
      </c>
      <c r="P206" s="163">
        <f t="shared" si="67"/>
        <v>0</v>
      </c>
      <c r="Q206" s="163">
        <f t="shared" si="67"/>
        <v>0</v>
      </c>
      <c r="R206" s="163">
        <f t="shared" si="67"/>
        <v>0</v>
      </c>
      <c r="S206" s="163">
        <f t="shared" si="64"/>
        <v>0</v>
      </c>
      <c r="T206" s="163">
        <f t="shared" si="64"/>
        <v>0</v>
      </c>
      <c r="U206" s="163">
        <f t="shared" si="65"/>
        <v>0</v>
      </c>
      <c r="V206" s="163">
        <f t="shared" si="65"/>
        <v>0</v>
      </c>
      <c r="W206" s="163">
        <f t="shared" si="65"/>
        <v>0</v>
      </c>
      <c r="X206" s="163">
        <f t="shared" si="65"/>
        <v>0</v>
      </c>
      <c r="Y206" s="163">
        <f t="shared" si="65"/>
        <v>0</v>
      </c>
      <c r="Z206" s="163">
        <f t="shared" si="65"/>
        <v>0</v>
      </c>
      <c r="AA206" s="163">
        <f t="shared" si="65"/>
        <v>0</v>
      </c>
      <c r="AB206" s="163">
        <f t="shared" si="69"/>
        <v>0</v>
      </c>
      <c r="AC206" s="163">
        <f t="shared" si="69"/>
        <v>0</v>
      </c>
      <c r="AD206" s="163">
        <f t="shared" si="68"/>
        <v>0</v>
      </c>
      <c r="AE206" s="163">
        <f t="shared" si="68"/>
        <v>0</v>
      </c>
      <c r="AF206" s="176">
        <f t="shared" si="68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67"/>
        <v>0</v>
      </c>
      <c r="D207" s="163">
        <f t="shared" si="67"/>
        <v>0</v>
      </c>
      <c r="E207" s="163">
        <f t="shared" si="67"/>
        <v>0</v>
      </c>
      <c r="F207" s="163">
        <f t="shared" si="67"/>
        <v>0</v>
      </c>
      <c r="G207" s="163">
        <f t="shared" si="67"/>
        <v>0</v>
      </c>
      <c r="H207" s="163">
        <f t="shared" si="67"/>
        <v>0</v>
      </c>
      <c r="I207" s="163">
        <f t="shared" si="67"/>
        <v>0</v>
      </c>
      <c r="J207" s="163">
        <f t="shared" si="67"/>
        <v>0</v>
      </c>
      <c r="K207" s="163">
        <f t="shared" si="67"/>
        <v>0</v>
      </c>
      <c r="L207" s="163">
        <f t="shared" si="67"/>
        <v>0</v>
      </c>
      <c r="M207" s="163">
        <f t="shared" si="67"/>
        <v>0</v>
      </c>
      <c r="N207" s="163">
        <f t="shared" si="67"/>
        <v>0</v>
      </c>
      <c r="O207" s="163">
        <f t="shared" si="67"/>
        <v>0</v>
      </c>
      <c r="P207" s="163">
        <f t="shared" si="67"/>
        <v>0</v>
      </c>
      <c r="Q207" s="163">
        <f t="shared" si="67"/>
        <v>0</v>
      </c>
      <c r="R207" s="163">
        <f t="shared" si="67"/>
        <v>0</v>
      </c>
      <c r="S207" s="163">
        <f t="shared" si="64"/>
        <v>0</v>
      </c>
      <c r="T207" s="163">
        <f t="shared" si="64"/>
        <v>0</v>
      </c>
      <c r="U207" s="163">
        <f t="shared" si="65"/>
        <v>0</v>
      </c>
      <c r="V207" s="163">
        <f t="shared" si="65"/>
        <v>0</v>
      </c>
      <c r="W207" s="163">
        <f t="shared" si="65"/>
        <v>0</v>
      </c>
      <c r="X207" s="163">
        <f t="shared" si="65"/>
        <v>0</v>
      </c>
      <c r="Y207" s="163">
        <f t="shared" si="65"/>
        <v>0</v>
      </c>
      <c r="Z207" s="163">
        <f t="shared" si="65"/>
        <v>0</v>
      </c>
      <c r="AA207" s="163">
        <f t="shared" si="65"/>
        <v>0</v>
      </c>
      <c r="AB207" s="163">
        <f t="shared" si="69"/>
        <v>0</v>
      </c>
      <c r="AC207" s="163">
        <f t="shared" si="69"/>
        <v>0</v>
      </c>
      <c r="AD207" s="163">
        <f t="shared" si="68"/>
        <v>0</v>
      </c>
      <c r="AE207" s="163">
        <f t="shared" si="68"/>
        <v>0</v>
      </c>
      <c r="AF207" s="176">
        <f t="shared" si="68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67"/>
        <v>0</v>
      </c>
      <c r="D208" s="163">
        <f t="shared" si="67"/>
        <v>0</v>
      </c>
      <c r="E208" s="163">
        <f t="shared" si="67"/>
        <v>0</v>
      </c>
      <c r="F208" s="163">
        <f t="shared" si="67"/>
        <v>0</v>
      </c>
      <c r="G208" s="163">
        <f t="shared" si="67"/>
        <v>0</v>
      </c>
      <c r="H208" s="163">
        <f t="shared" si="67"/>
        <v>0</v>
      </c>
      <c r="I208" s="163">
        <f t="shared" si="67"/>
        <v>0</v>
      </c>
      <c r="J208" s="163">
        <f t="shared" si="67"/>
        <v>0</v>
      </c>
      <c r="K208" s="163">
        <f t="shared" si="67"/>
        <v>0</v>
      </c>
      <c r="L208" s="163">
        <f t="shared" si="67"/>
        <v>0</v>
      </c>
      <c r="M208" s="163">
        <f t="shared" si="67"/>
        <v>0</v>
      </c>
      <c r="N208" s="163">
        <f t="shared" si="67"/>
        <v>0</v>
      </c>
      <c r="O208" s="163">
        <f t="shared" si="67"/>
        <v>0</v>
      </c>
      <c r="P208" s="163">
        <f t="shared" si="67"/>
        <v>0</v>
      </c>
      <c r="Q208" s="163">
        <f t="shared" si="67"/>
        <v>0</v>
      </c>
      <c r="R208" s="163">
        <f t="shared" si="67"/>
        <v>0</v>
      </c>
      <c r="S208" s="163">
        <f t="shared" si="64"/>
        <v>0</v>
      </c>
      <c r="T208" s="163">
        <f t="shared" si="64"/>
        <v>0</v>
      </c>
      <c r="U208" s="163">
        <f t="shared" si="65"/>
        <v>0</v>
      </c>
      <c r="V208" s="163">
        <f t="shared" si="65"/>
        <v>0</v>
      </c>
      <c r="W208" s="163">
        <f t="shared" si="65"/>
        <v>0</v>
      </c>
      <c r="X208" s="163">
        <f t="shared" si="65"/>
        <v>0</v>
      </c>
      <c r="Y208" s="163">
        <f t="shared" si="65"/>
        <v>0</v>
      </c>
      <c r="Z208" s="163">
        <f t="shared" si="65"/>
        <v>0</v>
      </c>
      <c r="AA208" s="163">
        <f t="shared" si="65"/>
        <v>0</v>
      </c>
      <c r="AB208" s="163">
        <f t="shared" si="69"/>
        <v>0</v>
      </c>
      <c r="AC208" s="163">
        <f t="shared" si="69"/>
        <v>0</v>
      </c>
      <c r="AD208" s="163">
        <f t="shared" si="68"/>
        <v>0</v>
      </c>
      <c r="AE208" s="163">
        <f t="shared" si="68"/>
        <v>0</v>
      </c>
      <c r="AF208" s="176">
        <f t="shared" si="68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67"/>
        <v>0</v>
      </c>
      <c r="D209" s="163">
        <f t="shared" si="67"/>
        <v>0</v>
      </c>
      <c r="E209" s="163">
        <f t="shared" si="67"/>
        <v>0</v>
      </c>
      <c r="F209" s="163">
        <f t="shared" si="67"/>
        <v>0</v>
      </c>
      <c r="G209" s="163">
        <f t="shared" si="67"/>
        <v>0</v>
      </c>
      <c r="H209" s="163">
        <f t="shared" si="67"/>
        <v>0</v>
      </c>
      <c r="I209" s="163">
        <f t="shared" si="67"/>
        <v>0</v>
      </c>
      <c r="J209" s="163">
        <f t="shared" si="67"/>
        <v>0</v>
      </c>
      <c r="K209" s="163">
        <f t="shared" si="67"/>
        <v>0</v>
      </c>
      <c r="L209" s="163">
        <f t="shared" si="67"/>
        <v>0</v>
      </c>
      <c r="M209" s="163">
        <f t="shared" si="67"/>
        <v>0</v>
      </c>
      <c r="N209" s="163">
        <f t="shared" si="67"/>
        <v>0</v>
      </c>
      <c r="O209" s="163">
        <f t="shared" si="67"/>
        <v>0</v>
      </c>
      <c r="P209" s="163">
        <f t="shared" si="67"/>
        <v>0</v>
      </c>
      <c r="Q209" s="163">
        <f t="shared" si="67"/>
        <v>0</v>
      </c>
      <c r="R209" s="163">
        <f t="shared" si="67"/>
        <v>0</v>
      </c>
      <c r="S209" s="163">
        <f t="shared" si="64"/>
        <v>0</v>
      </c>
      <c r="T209" s="163">
        <f t="shared" si="64"/>
        <v>0</v>
      </c>
      <c r="U209" s="163">
        <f t="shared" si="65"/>
        <v>0</v>
      </c>
      <c r="V209" s="163">
        <f t="shared" si="65"/>
        <v>0</v>
      </c>
      <c r="W209" s="163">
        <f t="shared" si="65"/>
        <v>0</v>
      </c>
      <c r="X209" s="163">
        <f t="shared" si="65"/>
        <v>0</v>
      </c>
      <c r="Y209" s="163">
        <f t="shared" si="65"/>
        <v>0</v>
      </c>
      <c r="Z209" s="163">
        <f t="shared" si="65"/>
        <v>0</v>
      </c>
      <c r="AA209" s="163">
        <f t="shared" si="65"/>
        <v>0</v>
      </c>
      <c r="AB209" s="163">
        <f t="shared" si="69"/>
        <v>0</v>
      </c>
      <c r="AC209" s="163">
        <f t="shared" si="69"/>
        <v>0</v>
      </c>
      <c r="AD209" s="163">
        <f t="shared" si="68"/>
        <v>0</v>
      </c>
      <c r="AE209" s="163">
        <f t="shared" si="68"/>
        <v>0</v>
      </c>
      <c r="AF209" s="176">
        <f t="shared" si="68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67"/>
        <v>0</v>
      </c>
      <c r="D210" s="163">
        <f t="shared" si="67"/>
        <v>0</v>
      </c>
      <c r="E210" s="163">
        <f t="shared" si="67"/>
        <v>0</v>
      </c>
      <c r="F210" s="163">
        <f t="shared" si="67"/>
        <v>0</v>
      </c>
      <c r="G210" s="163">
        <f t="shared" si="67"/>
        <v>0</v>
      </c>
      <c r="H210" s="163">
        <f t="shared" si="67"/>
        <v>0</v>
      </c>
      <c r="I210" s="163">
        <f t="shared" si="67"/>
        <v>0</v>
      </c>
      <c r="J210" s="163">
        <f t="shared" si="67"/>
        <v>0</v>
      </c>
      <c r="K210" s="163">
        <f t="shared" si="67"/>
        <v>0</v>
      </c>
      <c r="L210" s="163">
        <f t="shared" si="67"/>
        <v>0</v>
      </c>
      <c r="M210" s="163">
        <f t="shared" si="67"/>
        <v>0</v>
      </c>
      <c r="N210" s="163">
        <f t="shared" si="67"/>
        <v>0</v>
      </c>
      <c r="O210" s="163">
        <f t="shared" si="67"/>
        <v>0</v>
      </c>
      <c r="P210" s="163">
        <f t="shared" si="67"/>
        <v>0</v>
      </c>
      <c r="Q210" s="163">
        <f t="shared" si="67"/>
        <v>0</v>
      </c>
      <c r="R210" s="163">
        <f t="shared" si="67"/>
        <v>0</v>
      </c>
      <c r="S210" s="163">
        <f t="shared" si="64"/>
        <v>0</v>
      </c>
      <c r="T210" s="163">
        <f t="shared" si="64"/>
        <v>0</v>
      </c>
      <c r="U210" s="163">
        <f t="shared" si="65"/>
        <v>0</v>
      </c>
      <c r="V210" s="163">
        <f t="shared" si="65"/>
        <v>0</v>
      </c>
      <c r="W210" s="163">
        <f t="shared" si="65"/>
        <v>0</v>
      </c>
      <c r="X210" s="163">
        <f t="shared" si="65"/>
        <v>0</v>
      </c>
      <c r="Y210" s="163">
        <f t="shared" si="65"/>
        <v>0</v>
      </c>
      <c r="Z210" s="163">
        <f t="shared" si="65"/>
        <v>0</v>
      </c>
      <c r="AA210" s="163">
        <f t="shared" si="65"/>
        <v>0</v>
      </c>
      <c r="AB210" s="163">
        <f t="shared" si="69"/>
        <v>0</v>
      </c>
      <c r="AC210" s="163">
        <f t="shared" si="69"/>
        <v>0</v>
      </c>
      <c r="AD210" s="163">
        <f t="shared" si="68"/>
        <v>0</v>
      </c>
      <c r="AE210" s="163">
        <f t="shared" si="68"/>
        <v>0</v>
      </c>
      <c r="AF210" s="176">
        <f t="shared" si="68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67"/>
        <v>0</v>
      </c>
      <c r="D211" s="163">
        <f t="shared" si="67"/>
        <v>0</v>
      </c>
      <c r="E211" s="163">
        <f t="shared" si="67"/>
        <v>0</v>
      </c>
      <c r="F211" s="163">
        <f t="shared" si="67"/>
        <v>0</v>
      </c>
      <c r="G211" s="163">
        <f t="shared" si="67"/>
        <v>0</v>
      </c>
      <c r="H211" s="163">
        <f t="shared" si="67"/>
        <v>0</v>
      </c>
      <c r="I211" s="163">
        <f t="shared" si="67"/>
        <v>0</v>
      </c>
      <c r="J211" s="163">
        <f t="shared" si="67"/>
        <v>0</v>
      </c>
      <c r="K211" s="163">
        <f t="shared" si="67"/>
        <v>0</v>
      </c>
      <c r="L211" s="163">
        <f t="shared" si="67"/>
        <v>0</v>
      </c>
      <c r="M211" s="163">
        <f t="shared" si="67"/>
        <v>0</v>
      </c>
      <c r="N211" s="163">
        <f t="shared" si="67"/>
        <v>0</v>
      </c>
      <c r="O211" s="163">
        <f t="shared" si="67"/>
        <v>0</v>
      </c>
      <c r="P211" s="163">
        <f t="shared" si="67"/>
        <v>0</v>
      </c>
      <c r="Q211" s="163">
        <f t="shared" si="67"/>
        <v>0</v>
      </c>
      <c r="R211" s="163">
        <f t="shared" si="67"/>
        <v>0</v>
      </c>
      <c r="S211" s="163">
        <f t="shared" si="64"/>
        <v>0</v>
      </c>
      <c r="T211" s="163">
        <f t="shared" si="64"/>
        <v>0</v>
      </c>
      <c r="U211" s="163">
        <f t="shared" si="65"/>
        <v>0</v>
      </c>
      <c r="V211" s="163">
        <f t="shared" si="65"/>
        <v>0</v>
      </c>
      <c r="W211" s="163">
        <f t="shared" si="65"/>
        <v>0</v>
      </c>
      <c r="X211" s="163">
        <f t="shared" si="65"/>
        <v>0</v>
      </c>
      <c r="Y211" s="163">
        <f t="shared" si="65"/>
        <v>0</v>
      </c>
      <c r="Z211" s="163">
        <f t="shared" si="65"/>
        <v>0</v>
      </c>
      <c r="AA211" s="163">
        <f t="shared" si="65"/>
        <v>0</v>
      </c>
      <c r="AB211" s="163">
        <f t="shared" si="69"/>
        <v>0</v>
      </c>
      <c r="AC211" s="163">
        <f t="shared" si="69"/>
        <v>0</v>
      </c>
      <c r="AD211" s="163">
        <f t="shared" si="68"/>
        <v>0</v>
      </c>
      <c r="AE211" s="163">
        <f t="shared" si="68"/>
        <v>0</v>
      </c>
      <c r="AF211" s="176">
        <f t="shared" si="68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67"/>
        <v>0</v>
      </c>
      <c r="D212" s="163">
        <f t="shared" si="67"/>
        <v>0</v>
      </c>
      <c r="E212" s="163">
        <f t="shared" si="67"/>
        <v>0</v>
      </c>
      <c r="F212" s="163">
        <f t="shared" si="67"/>
        <v>0</v>
      </c>
      <c r="G212" s="163">
        <f t="shared" si="67"/>
        <v>0</v>
      </c>
      <c r="H212" s="163">
        <f t="shared" si="67"/>
        <v>0</v>
      </c>
      <c r="I212" s="163">
        <f t="shared" si="67"/>
        <v>0</v>
      </c>
      <c r="J212" s="163">
        <f t="shared" si="67"/>
        <v>0</v>
      </c>
      <c r="K212" s="163">
        <f t="shared" si="67"/>
        <v>0</v>
      </c>
      <c r="L212" s="163">
        <f t="shared" si="67"/>
        <v>0</v>
      </c>
      <c r="M212" s="163">
        <f t="shared" si="67"/>
        <v>0</v>
      </c>
      <c r="N212" s="163">
        <f t="shared" si="67"/>
        <v>0</v>
      </c>
      <c r="O212" s="163">
        <f t="shared" si="67"/>
        <v>0</v>
      </c>
      <c r="P212" s="163">
        <f t="shared" si="67"/>
        <v>0</v>
      </c>
      <c r="Q212" s="163">
        <f t="shared" si="67"/>
        <v>0</v>
      </c>
      <c r="R212" s="163">
        <f t="shared" si="67"/>
        <v>0</v>
      </c>
      <c r="S212" s="163">
        <f t="shared" si="64"/>
        <v>0</v>
      </c>
      <c r="T212" s="163">
        <f t="shared" si="64"/>
        <v>0</v>
      </c>
      <c r="U212" s="163">
        <f t="shared" si="65"/>
        <v>0</v>
      </c>
      <c r="V212" s="163">
        <f t="shared" si="65"/>
        <v>0</v>
      </c>
      <c r="W212" s="163">
        <f t="shared" si="65"/>
        <v>0</v>
      </c>
      <c r="X212" s="163">
        <f t="shared" si="65"/>
        <v>0</v>
      </c>
      <c r="Y212" s="163">
        <f t="shared" si="65"/>
        <v>0</v>
      </c>
      <c r="Z212" s="163">
        <f t="shared" si="65"/>
        <v>0</v>
      </c>
      <c r="AA212" s="163">
        <f t="shared" si="65"/>
        <v>0</v>
      </c>
      <c r="AB212" s="163">
        <f t="shared" si="69"/>
        <v>0</v>
      </c>
      <c r="AC212" s="163">
        <f t="shared" si="69"/>
        <v>0</v>
      </c>
      <c r="AD212" s="163">
        <f t="shared" si="68"/>
        <v>0</v>
      </c>
      <c r="AE212" s="163">
        <f t="shared" si="68"/>
        <v>0</v>
      </c>
      <c r="AF212" s="176">
        <f t="shared" si="68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67"/>
        <v>0</v>
      </c>
      <c r="D213" s="163">
        <f t="shared" si="67"/>
        <v>0</v>
      </c>
      <c r="E213" s="163">
        <f t="shared" si="67"/>
        <v>0</v>
      </c>
      <c r="F213" s="163">
        <f t="shared" si="67"/>
        <v>0</v>
      </c>
      <c r="G213" s="163">
        <f t="shared" si="67"/>
        <v>0</v>
      </c>
      <c r="H213" s="163">
        <f t="shared" si="67"/>
        <v>0</v>
      </c>
      <c r="I213" s="163">
        <f t="shared" si="67"/>
        <v>0</v>
      </c>
      <c r="J213" s="163">
        <f t="shared" si="67"/>
        <v>0</v>
      </c>
      <c r="K213" s="163">
        <f t="shared" si="67"/>
        <v>0</v>
      </c>
      <c r="L213" s="163">
        <f t="shared" si="67"/>
        <v>0</v>
      </c>
      <c r="M213" s="163">
        <f t="shared" si="67"/>
        <v>0</v>
      </c>
      <c r="N213" s="163">
        <f t="shared" si="67"/>
        <v>0</v>
      </c>
      <c r="O213" s="163">
        <f t="shared" si="67"/>
        <v>0</v>
      </c>
      <c r="P213" s="163">
        <f t="shared" si="67"/>
        <v>0</v>
      </c>
      <c r="Q213" s="163">
        <f t="shared" si="67"/>
        <v>0</v>
      </c>
      <c r="R213" s="163">
        <f t="shared" si="67"/>
        <v>0</v>
      </c>
      <c r="S213" s="163">
        <f t="shared" si="64"/>
        <v>0</v>
      </c>
      <c r="T213" s="163">
        <f t="shared" si="64"/>
        <v>0</v>
      </c>
      <c r="U213" s="163">
        <f t="shared" si="65"/>
        <v>0</v>
      </c>
      <c r="V213" s="163">
        <f t="shared" si="65"/>
        <v>0</v>
      </c>
      <c r="W213" s="163">
        <f t="shared" si="65"/>
        <v>0</v>
      </c>
      <c r="X213" s="163">
        <f t="shared" si="65"/>
        <v>0</v>
      </c>
      <c r="Y213" s="163">
        <f t="shared" si="65"/>
        <v>0</v>
      </c>
      <c r="Z213" s="163">
        <f t="shared" si="65"/>
        <v>0</v>
      </c>
      <c r="AA213" s="163">
        <f t="shared" si="65"/>
        <v>0</v>
      </c>
      <c r="AB213" s="163">
        <f t="shared" si="69"/>
        <v>0</v>
      </c>
      <c r="AC213" s="163">
        <f t="shared" si="69"/>
        <v>0</v>
      </c>
      <c r="AD213" s="163">
        <f t="shared" si="68"/>
        <v>0</v>
      </c>
      <c r="AE213" s="163">
        <f t="shared" si="68"/>
        <v>0</v>
      </c>
      <c r="AF213" s="176">
        <f t="shared" si="68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67"/>
        <v>0</v>
      </c>
      <c r="D214" s="163">
        <f t="shared" si="67"/>
        <v>0</v>
      </c>
      <c r="E214" s="163">
        <f t="shared" si="67"/>
        <v>0</v>
      </c>
      <c r="F214" s="163">
        <f t="shared" si="67"/>
        <v>0</v>
      </c>
      <c r="G214" s="163">
        <f t="shared" si="67"/>
        <v>0</v>
      </c>
      <c r="H214" s="163">
        <f t="shared" si="67"/>
        <v>0</v>
      </c>
      <c r="I214" s="163">
        <f t="shared" si="67"/>
        <v>0</v>
      </c>
      <c r="J214" s="163">
        <f t="shared" si="67"/>
        <v>0</v>
      </c>
      <c r="K214" s="163">
        <f t="shared" si="67"/>
        <v>0</v>
      </c>
      <c r="L214" s="163">
        <f t="shared" si="67"/>
        <v>0</v>
      </c>
      <c r="M214" s="163">
        <f t="shared" si="67"/>
        <v>0</v>
      </c>
      <c r="N214" s="163">
        <f t="shared" si="67"/>
        <v>0</v>
      </c>
      <c r="O214" s="163">
        <f t="shared" si="67"/>
        <v>0</v>
      </c>
      <c r="P214" s="163">
        <f t="shared" si="67"/>
        <v>0</v>
      </c>
      <c r="Q214" s="163">
        <f t="shared" si="67"/>
        <v>0</v>
      </c>
      <c r="R214" s="163">
        <f t="shared" si="67"/>
        <v>0</v>
      </c>
      <c r="S214" s="163">
        <f t="shared" ref="S214:S245" si="70">R214</f>
        <v>0</v>
      </c>
      <c r="T214" s="163">
        <f t="shared" ref="T214:AA229" si="71">S214</f>
        <v>0</v>
      </c>
      <c r="U214" s="163">
        <f t="shared" si="71"/>
        <v>0</v>
      </c>
      <c r="V214" s="163">
        <f t="shared" si="71"/>
        <v>0</v>
      </c>
      <c r="W214" s="163">
        <f t="shared" si="71"/>
        <v>0</v>
      </c>
      <c r="X214" s="163">
        <f t="shared" si="71"/>
        <v>0</v>
      </c>
      <c r="Y214" s="163">
        <f t="shared" si="71"/>
        <v>0</v>
      </c>
      <c r="Z214" s="163">
        <f t="shared" si="71"/>
        <v>0</v>
      </c>
      <c r="AA214" s="163">
        <f t="shared" si="71"/>
        <v>0</v>
      </c>
      <c r="AB214" s="163">
        <f t="shared" si="69"/>
        <v>0</v>
      </c>
      <c r="AC214" s="163">
        <f t="shared" si="69"/>
        <v>0</v>
      </c>
      <c r="AD214" s="163">
        <f t="shared" si="68"/>
        <v>0</v>
      </c>
      <c r="AE214" s="163">
        <f t="shared" si="68"/>
        <v>0</v>
      </c>
      <c r="AF214" s="176">
        <f t="shared" si="68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67"/>
        <v>0</v>
      </c>
      <c r="D215" s="163">
        <f t="shared" si="67"/>
        <v>0</v>
      </c>
      <c r="E215" s="163">
        <f t="shared" si="67"/>
        <v>0</v>
      </c>
      <c r="F215" s="163">
        <f t="shared" si="67"/>
        <v>0</v>
      </c>
      <c r="G215" s="163">
        <f t="shared" si="67"/>
        <v>0</v>
      </c>
      <c r="H215" s="163">
        <f t="shared" si="67"/>
        <v>0</v>
      </c>
      <c r="I215" s="163">
        <f t="shared" si="67"/>
        <v>0</v>
      </c>
      <c r="J215" s="163">
        <f t="shared" si="67"/>
        <v>0</v>
      </c>
      <c r="K215" s="163">
        <f t="shared" si="67"/>
        <v>0</v>
      </c>
      <c r="L215" s="163">
        <f t="shared" si="67"/>
        <v>0</v>
      </c>
      <c r="M215" s="163">
        <f t="shared" si="67"/>
        <v>0</v>
      </c>
      <c r="N215" s="163">
        <f t="shared" si="67"/>
        <v>0</v>
      </c>
      <c r="O215" s="163">
        <f t="shared" si="67"/>
        <v>0</v>
      </c>
      <c r="P215" s="163">
        <f t="shared" si="67"/>
        <v>0</v>
      </c>
      <c r="Q215" s="163">
        <f t="shared" si="67"/>
        <v>0</v>
      </c>
      <c r="R215" s="163">
        <f t="shared" si="67"/>
        <v>0</v>
      </c>
      <c r="S215" s="163">
        <f t="shared" si="70"/>
        <v>0</v>
      </c>
      <c r="T215" s="163">
        <f t="shared" si="71"/>
        <v>0</v>
      </c>
      <c r="U215" s="163">
        <f t="shared" si="71"/>
        <v>0</v>
      </c>
      <c r="V215" s="163">
        <f t="shared" si="71"/>
        <v>0</v>
      </c>
      <c r="W215" s="163">
        <f t="shared" si="71"/>
        <v>0</v>
      </c>
      <c r="X215" s="163">
        <f t="shared" si="71"/>
        <v>0</v>
      </c>
      <c r="Y215" s="163">
        <f t="shared" si="71"/>
        <v>0</v>
      </c>
      <c r="Z215" s="163">
        <f t="shared" si="71"/>
        <v>0</v>
      </c>
      <c r="AA215" s="163">
        <f t="shared" si="71"/>
        <v>0</v>
      </c>
      <c r="AB215" s="163">
        <f t="shared" si="69"/>
        <v>0</v>
      </c>
      <c r="AC215" s="163">
        <f t="shared" si="69"/>
        <v>0</v>
      </c>
      <c r="AD215" s="163">
        <f t="shared" si="68"/>
        <v>0</v>
      </c>
      <c r="AE215" s="163">
        <f t="shared" si="68"/>
        <v>0</v>
      </c>
      <c r="AF215" s="176">
        <f t="shared" si="68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67"/>
        <v>0</v>
      </c>
      <c r="D216" s="163">
        <f t="shared" si="67"/>
        <v>0</v>
      </c>
      <c r="E216" s="163">
        <f t="shared" si="67"/>
        <v>0</v>
      </c>
      <c r="F216" s="163">
        <f t="shared" si="67"/>
        <v>0</v>
      </c>
      <c r="G216" s="163">
        <f t="shared" si="67"/>
        <v>0</v>
      </c>
      <c r="H216" s="163">
        <f t="shared" si="67"/>
        <v>0</v>
      </c>
      <c r="I216" s="163">
        <f t="shared" si="67"/>
        <v>0</v>
      </c>
      <c r="J216" s="163">
        <f t="shared" si="67"/>
        <v>0</v>
      </c>
      <c r="K216" s="163">
        <f t="shared" si="67"/>
        <v>0</v>
      </c>
      <c r="L216" s="163">
        <f t="shared" si="67"/>
        <v>0</v>
      </c>
      <c r="M216" s="163">
        <f t="shared" si="67"/>
        <v>0</v>
      </c>
      <c r="N216" s="163">
        <f t="shared" si="67"/>
        <v>0</v>
      </c>
      <c r="O216" s="163">
        <f t="shared" si="67"/>
        <v>0</v>
      </c>
      <c r="P216" s="163">
        <f t="shared" si="67"/>
        <v>0</v>
      </c>
      <c r="Q216" s="163">
        <f t="shared" si="67"/>
        <v>0</v>
      </c>
      <c r="R216" s="163">
        <f>Q216</f>
        <v>0</v>
      </c>
      <c r="S216" s="163">
        <f t="shared" si="70"/>
        <v>0</v>
      </c>
      <c r="T216" s="163">
        <f t="shared" ref="T216:T229" si="72">S216</f>
        <v>0</v>
      </c>
      <c r="U216" s="163">
        <f t="shared" si="71"/>
        <v>0</v>
      </c>
      <c r="V216" s="163">
        <f t="shared" si="71"/>
        <v>0</v>
      </c>
      <c r="W216" s="163">
        <f t="shared" si="71"/>
        <v>0</v>
      </c>
      <c r="X216" s="163">
        <f t="shared" si="71"/>
        <v>0</v>
      </c>
      <c r="Y216" s="163">
        <f t="shared" si="71"/>
        <v>0</v>
      </c>
      <c r="Z216" s="163">
        <f t="shared" si="71"/>
        <v>0</v>
      </c>
      <c r="AA216" s="163">
        <f t="shared" si="71"/>
        <v>0</v>
      </c>
      <c r="AB216" s="163">
        <f t="shared" si="69"/>
        <v>0</v>
      </c>
      <c r="AC216" s="163">
        <f t="shared" si="69"/>
        <v>0</v>
      </c>
      <c r="AD216" s="163">
        <f t="shared" si="68"/>
        <v>0</v>
      </c>
      <c r="AE216" s="163">
        <f t="shared" si="68"/>
        <v>0</v>
      </c>
      <c r="AF216" s="176">
        <f t="shared" si="68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R232" si="73">B217</f>
        <v>0</v>
      </c>
      <c r="D217" s="163">
        <f t="shared" si="73"/>
        <v>0</v>
      </c>
      <c r="E217" s="163">
        <f t="shared" si="73"/>
        <v>0</v>
      </c>
      <c r="F217" s="163">
        <f t="shared" si="73"/>
        <v>0</v>
      </c>
      <c r="G217" s="163">
        <f t="shared" si="73"/>
        <v>0</v>
      </c>
      <c r="H217" s="163">
        <f t="shared" si="73"/>
        <v>0</v>
      </c>
      <c r="I217" s="163">
        <f t="shared" si="73"/>
        <v>0</v>
      </c>
      <c r="J217" s="163">
        <f t="shared" si="73"/>
        <v>0</v>
      </c>
      <c r="K217" s="163">
        <f t="shared" si="73"/>
        <v>0</v>
      </c>
      <c r="L217" s="163">
        <f t="shared" si="73"/>
        <v>0</v>
      </c>
      <c r="M217" s="163">
        <f t="shared" si="73"/>
        <v>0</v>
      </c>
      <c r="N217" s="163">
        <f t="shared" si="73"/>
        <v>0</v>
      </c>
      <c r="O217" s="163">
        <f t="shared" si="73"/>
        <v>0</v>
      </c>
      <c r="P217" s="163">
        <f t="shared" si="73"/>
        <v>0</v>
      </c>
      <c r="Q217" s="163">
        <f t="shared" si="73"/>
        <v>0</v>
      </c>
      <c r="R217" s="163">
        <f t="shared" si="73"/>
        <v>0</v>
      </c>
      <c r="S217" s="163">
        <f t="shared" si="70"/>
        <v>0</v>
      </c>
      <c r="T217" s="163">
        <f t="shared" si="72"/>
        <v>0</v>
      </c>
      <c r="U217" s="163">
        <f t="shared" si="71"/>
        <v>0</v>
      </c>
      <c r="V217" s="163">
        <f t="shared" si="71"/>
        <v>0</v>
      </c>
      <c r="W217" s="163">
        <f t="shared" si="71"/>
        <v>0</v>
      </c>
      <c r="X217" s="163">
        <f t="shared" si="71"/>
        <v>0</v>
      </c>
      <c r="Y217" s="163">
        <f t="shared" si="71"/>
        <v>0</v>
      </c>
      <c r="Z217" s="163">
        <f t="shared" si="71"/>
        <v>0</v>
      </c>
      <c r="AA217" s="163">
        <f t="shared" si="71"/>
        <v>0</v>
      </c>
      <c r="AB217" s="163">
        <f t="shared" si="69"/>
        <v>0</v>
      </c>
      <c r="AC217" s="163">
        <f t="shared" si="69"/>
        <v>0</v>
      </c>
      <c r="AD217" s="163">
        <f t="shared" si="68"/>
        <v>0</v>
      </c>
      <c r="AE217" s="163">
        <f t="shared" si="68"/>
        <v>0</v>
      </c>
      <c r="AF217" s="176">
        <f t="shared" si="68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73"/>
        <v>0</v>
      </c>
      <c r="D218" s="163">
        <f t="shared" si="73"/>
        <v>0</v>
      </c>
      <c r="E218" s="163">
        <f t="shared" si="73"/>
        <v>0</v>
      </c>
      <c r="F218" s="163">
        <f t="shared" si="73"/>
        <v>0</v>
      </c>
      <c r="G218" s="163">
        <f t="shared" si="73"/>
        <v>0</v>
      </c>
      <c r="H218" s="163">
        <f t="shared" si="73"/>
        <v>0</v>
      </c>
      <c r="I218" s="163">
        <f t="shared" si="73"/>
        <v>0</v>
      </c>
      <c r="J218" s="163">
        <f t="shared" si="73"/>
        <v>0</v>
      </c>
      <c r="K218" s="163">
        <f t="shared" si="73"/>
        <v>0</v>
      </c>
      <c r="L218" s="163">
        <f t="shared" si="73"/>
        <v>0</v>
      </c>
      <c r="M218" s="163">
        <f t="shared" si="73"/>
        <v>0</v>
      </c>
      <c r="N218" s="163">
        <f t="shared" si="73"/>
        <v>0</v>
      </c>
      <c r="O218" s="163">
        <f t="shared" si="73"/>
        <v>0</v>
      </c>
      <c r="P218" s="163">
        <f t="shared" si="73"/>
        <v>0</v>
      </c>
      <c r="Q218" s="163">
        <f t="shared" si="73"/>
        <v>0</v>
      </c>
      <c r="R218" s="163">
        <f t="shared" si="73"/>
        <v>0</v>
      </c>
      <c r="S218" s="163">
        <f t="shared" si="70"/>
        <v>0</v>
      </c>
      <c r="T218" s="163">
        <f t="shared" si="72"/>
        <v>0</v>
      </c>
      <c r="U218" s="163">
        <f t="shared" si="71"/>
        <v>0</v>
      </c>
      <c r="V218" s="163">
        <f t="shared" si="71"/>
        <v>0</v>
      </c>
      <c r="W218" s="163">
        <f t="shared" si="71"/>
        <v>0</v>
      </c>
      <c r="X218" s="163">
        <f t="shared" si="71"/>
        <v>0</v>
      </c>
      <c r="Y218" s="163">
        <f t="shared" si="71"/>
        <v>0</v>
      </c>
      <c r="Z218" s="163">
        <f t="shared" si="71"/>
        <v>0</v>
      </c>
      <c r="AA218" s="163">
        <f t="shared" si="71"/>
        <v>0</v>
      </c>
      <c r="AB218" s="163">
        <f t="shared" si="69"/>
        <v>0</v>
      </c>
      <c r="AC218" s="163">
        <f t="shared" si="69"/>
        <v>0</v>
      </c>
      <c r="AD218" s="163">
        <f t="shared" si="68"/>
        <v>0</v>
      </c>
      <c r="AE218" s="163">
        <f t="shared" si="68"/>
        <v>0</v>
      </c>
      <c r="AF218" s="176">
        <f t="shared" si="68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73"/>
        <v>0</v>
      </c>
      <c r="D219" s="163">
        <f t="shared" si="73"/>
        <v>0</v>
      </c>
      <c r="E219" s="163">
        <f t="shared" si="73"/>
        <v>0</v>
      </c>
      <c r="F219" s="163">
        <f t="shared" si="73"/>
        <v>0</v>
      </c>
      <c r="G219" s="163">
        <f t="shared" si="73"/>
        <v>0</v>
      </c>
      <c r="H219" s="163">
        <f t="shared" si="73"/>
        <v>0</v>
      </c>
      <c r="I219" s="163">
        <f t="shared" si="73"/>
        <v>0</v>
      </c>
      <c r="J219" s="163">
        <f t="shared" si="73"/>
        <v>0</v>
      </c>
      <c r="K219" s="163">
        <f t="shared" si="73"/>
        <v>0</v>
      </c>
      <c r="L219" s="163">
        <f t="shared" si="73"/>
        <v>0</v>
      </c>
      <c r="M219" s="163">
        <f t="shared" si="73"/>
        <v>0</v>
      </c>
      <c r="N219" s="163">
        <f t="shared" si="73"/>
        <v>0</v>
      </c>
      <c r="O219" s="163">
        <f t="shared" si="73"/>
        <v>0</v>
      </c>
      <c r="P219" s="163">
        <f t="shared" si="73"/>
        <v>0</v>
      </c>
      <c r="Q219" s="163">
        <f t="shared" si="73"/>
        <v>0</v>
      </c>
      <c r="R219" s="163">
        <f t="shared" si="73"/>
        <v>0</v>
      </c>
      <c r="S219" s="163">
        <f t="shared" si="70"/>
        <v>0</v>
      </c>
      <c r="T219" s="163">
        <f t="shared" si="72"/>
        <v>0</v>
      </c>
      <c r="U219" s="163">
        <f t="shared" si="71"/>
        <v>0</v>
      </c>
      <c r="V219" s="163">
        <f t="shared" si="71"/>
        <v>0</v>
      </c>
      <c r="W219" s="163">
        <f t="shared" si="71"/>
        <v>0</v>
      </c>
      <c r="X219" s="163">
        <f t="shared" si="71"/>
        <v>0</v>
      </c>
      <c r="Y219" s="163">
        <f t="shared" si="71"/>
        <v>0</v>
      </c>
      <c r="Z219" s="163">
        <f t="shared" si="71"/>
        <v>0</v>
      </c>
      <c r="AA219" s="163">
        <f t="shared" si="71"/>
        <v>0</v>
      </c>
      <c r="AB219" s="163">
        <f t="shared" si="69"/>
        <v>0</v>
      </c>
      <c r="AC219" s="163">
        <f t="shared" si="69"/>
        <v>0</v>
      </c>
      <c r="AD219" s="163">
        <f t="shared" si="68"/>
        <v>0</v>
      </c>
      <c r="AE219" s="163">
        <f t="shared" si="68"/>
        <v>0</v>
      </c>
      <c r="AF219" s="176">
        <f t="shared" si="68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73"/>
        <v>0</v>
      </c>
      <c r="D220" s="163">
        <f t="shared" si="73"/>
        <v>0</v>
      </c>
      <c r="E220" s="163">
        <f t="shared" si="73"/>
        <v>0</v>
      </c>
      <c r="F220" s="163">
        <f t="shared" si="73"/>
        <v>0</v>
      </c>
      <c r="G220" s="163">
        <f t="shared" si="73"/>
        <v>0</v>
      </c>
      <c r="H220" s="163">
        <f t="shared" si="73"/>
        <v>0</v>
      </c>
      <c r="I220" s="163">
        <f t="shared" si="73"/>
        <v>0</v>
      </c>
      <c r="J220" s="163">
        <f t="shared" si="73"/>
        <v>0</v>
      </c>
      <c r="K220" s="163">
        <f t="shared" si="73"/>
        <v>0</v>
      </c>
      <c r="L220" s="163">
        <f t="shared" si="73"/>
        <v>0</v>
      </c>
      <c r="M220" s="163">
        <f t="shared" si="73"/>
        <v>0</v>
      </c>
      <c r="N220" s="163">
        <f t="shared" si="73"/>
        <v>0</v>
      </c>
      <c r="O220" s="163">
        <f t="shared" si="73"/>
        <v>0</v>
      </c>
      <c r="P220" s="163">
        <f t="shared" si="73"/>
        <v>0</v>
      </c>
      <c r="Q220" s="163">
        <f t="shared" si="73"/>
        <v>0</v>
      </c>
      <c r="R220" s="163">
        <f t="shared" si="73"/>
        <v>0</v>
      </c>
      <c r="S220" s="163">
        <f t="shared" si="70"/>
        <v>0</v>
      </c>
      <c r="T220" s="163">
        <f t="shared" si="72"/>
        <v>0</v>
      </c>
      <c r="U220" s="163">
        <f t="shared" si="71"/>
        <v>0</v>
      </c>
      <c r="V220" s="163">
        <f t="shared" si="71"/>
        <v>0</v>
      </c>
      <c r="W220" s="163">
        <f t="shared" si="71"/>
        <v>0</v>
      </c>
      <c r="X220" s="163">
        <f t="shared" si="71"/>
        <v>0</v>
      </c>
      <c r="Y220" s="163">
        <f t="shared" si="71"/>
        <v>0</v>
      </c>
      <c r="Z220" s="163">
        <f t="shared" si="71"/>
        <v>0</v>
      </c>
      <c r="AA220" s="163">
        <f t="shared" si="71"/>
        <v>0</v>
      </c>
      <c r="AB220" s="163">
        <f t="shared" si="69"/>
        <v>0</v>
      </c>
      <c r="AC220" s="163">
        <f t="shared" si="69"/>
        <v>0</v>
      </c>
      <c r="AD220" s="163">
        <f t="shared" si="68"/>
        <v>0</v>
      </c>
      <c r="AE220" s="163">
        <f t="shared" si="68"/>
        <v>0</v>
      </c>
      <c r="AF220" s="176">
        <f t="shared" si="68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73"/>
        <v>0</v>
      </c>
      <c r="D221" s="163">
        <f t="shared" si="73"/>
        <v>0</v>
      </c>
      <c r="E221" s="163">
        <f t="shared" si="73"/>
        <v>0</v>
      </c>
      <c r="F221" s="163">
        <f t="shared" si="73"/>
        <v>0</v>
      </c>
      <c r="G221" s="163">
        <f t="shared" si="73"/>
        <v>0</v>
      </c>
      <c r="H221" s="163">
        <f t="shared" si="73"/>
        <v>0</v>
      </c>
      <c r="I221" s="163">
        <f t="shared" si="73"/>
        <v>0</v>
      </c>
      <c r="J221" s="163">
        <f t="shared" si="73"/>
        <v>0</v>
      </c>
      <c r="K221" s="163">
        <f t="shared" si="73"/>
        <v>0</v>
      </c>
      <c r="L221" s="163">
        <f t="shared" si="73"/>
        <v>0</v>
      </c>
      <c r="M221" s="163">
        <f t="shared" si="73"/>
        <v>0</v>
      </c>
      <c r="N221" s="163">
        <f t="shared" si="73"/>
        <v>0</v>
      </c>
      <c r="O221" s="163">
        <f t="shared" si="73"/>
        <v>0</v>
      </c>
      <c r="P221" s="163">
        <f t="shared" si="73"/>
        <v>0</v>
      </c>
      <c r="Q221" s="163">
        <f t="shared" si="73"/>
        <v>0</v>
      </c>
      <c r="R221" s="163">
        <f t="shared" si="73"/>
        <v>0</v>
      </c>
      <c r="S221" s="163">
        <f t="shared" si="70"/>
        <v>0</v>
      </c>
      <c r="T221" s="163">
        <f t="shared" si="72"/>
        <v>0</v>
      </c>
      <c r="U221" s="163">
        <f t="shared" si="71"/>
        <v>0</v>
      </c>
      <c r="V221" s="163">
        <f t="shared" si="71"/>
        <v>0</v>
      </c>
      <c r="W221" s="163">
        <f t="shared" si="71"/>
        <v>0</v>
      </c>
      <c r="X221" s="163">
        <f t="shared" si="71"/>
        <v>0</v>
      </c>
      <c r="Y221" s="163">
        <f t="shared" si="71"/>
        <v>0</v>
      </c>
      <c r="Z221" s="163">
        <f t="shared" si="71"/>
        <v>0</v>
      </c>
      <c r="AA221" s="163">
        <f t="shared" si="71"/>
        <v>0</v>
      </c>
      <c r="AB221" s="163">
        <f t="shared" si="69"/>
        <v>0</v>
      </c>
      <c r="AC221" s="163">
        <f t="shared" si="69"/>
        <v>0</v>
      </c>
      <c r="AD221" s="163">
        <f t="shared" si="68"/>
        <v>0</v>
      </c>
      <c r="AE221" s="163">
        <f t="shared" si="68"/>
        <v>0</v>
      </c>
      <c r="AF221" s="176">
        <f t="shared" si="68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73"/>
        <v>0</v>
      </c>
      <c r="D222" s="163">
        <f t="shared" si="73"/>
        <v>0</v>
      </c>
      <c r="E222" s="163">
        <f t="shared" si="73"/>
        <v>0</v>
      </c>
      <c r="F222" s="163">
        <f t="shared" si="73"/>
        <v>0</v>
      </c>
      <c r="G222" s="163">
        <f t="shared" si="73"/>
        <v>0</v>
      </c>
      <c r="H222" s="163">
        <f t="shared" si="73"/>
        <v>0</v>
      </c>
      <c r="I222" s="163">
        <f t="shared" si="73"/>
        <v>0</v>
      </c>
      <c r="J222" s="163">
        <f t="shared" si="73"/>
        <v>0</v>
      </c>
      <c r="K222" s="163">
        <f t="shared" si="73"/>
        <v>0</v>
      </c>
      <c r="L222" s="163">
        <f t="shared" si="73"/>
        <v>0</v>
      </c>
      <c r="M222" s="163">
        <f t="shared" si="73"/>
        <v>0</v>
      </c>
      <c r="N222" s="163">
        <f t="shared" si="73"/>
        <v>0</v>
      </c>
      <c r="O222" s="163">
        <f t="shared" si="73"/>
        <v>0</v>
      </c>
      <c r="P222" s="163">
        <f t="shared" si="73"/>
        <v>0</v>
      </c>
      <c r="Q222" s="163">
        <f t="shared" si="73"/>
        <v>0</v>
      </c>
      <c r="R222" s="163">
        <f t="shared" si="73"/>
        <v>0</v>
      </c>
      <c r="S222" s="163">
        <f t="shared" si="70"/>
        <v>0</v>
      </c>
      <c r="T222" s="163">
        <f t="shared" si="72"/>
        <v>0</v>
      </c>
      <c r="U222" s="163">
        <f t="shared" si="71"/>
        <v>0</v>
      </c>
      <c r="V222" s="163">
        <f t="shared" si="71"/>
        <v>0</v>
      </c>
      <c r="W222" s="163">
        <f t="shared" si="71"/>
        <v>0</v>
      </c>
      <c r="X222" s="163">
        <f t="shared" si="71"/>
        <v>0</v>
      </c>
      <c r="Y222" s="163">
        <f t="shared" si="71"/>
        <v>0</v>
      </c>
      <c r="Z222" s="163">
        <f t="shared" si="71"/>
        <v>0</v>
      </c>
      <c r="AA222" s="163">
        <f t="shared" si="71"/>
        <v>0</v>
      </c>
      <c r="AB222" s="163">
        <f t="shared" si="69"/>
        <v>0</v>
      </c>
      <c r="AC222" s="163">
        <f t="shared" si="69"/>
        <v>0</v>
      </c>
      <c r="AD222" s="163">
        <f t="shared" si="68"/>
        <v>0</v>
      </c>
      <c r="AE222" s="163">
        <f t="shared" si="68"/>
        <v>0</v>
      </c>
      <c r="AF222" s="176">
        <f t="shared" si="68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73"/>
        <v>0</v>
      </c>
      <c r="D223" s="163">
        <f t="shared" si="73"/>
        <v>0</v>
      </c>
      <c r="E223" s="163">
        <f t="shared" si="73"/>
        <v>0</v>
      </c>
      <c r="F223" s="163">
        <f t="shared" si="73"/>
        <v>0</v>
      </c>
      <c r="G223" s="163">
        <f t="shared" si="73"/>
        <v>0</v>
      </c>
      <c r="H223" s="163">
        <f t="shared" si="73"/>
        <v>0</v>
      </c>
      <c r="I223" s="163">
        <f t="shared" si="73"/>
        <v>0</v>
      </c>
      <c r="J223" s="163">
        <f t="shared" si="73"/>
        <v>0</v>
      </c>
      <c r="K223" s="163">
        <f t="shared" si="73"/>
        <v>0</v>
      </c>
      <c r="L223" s="163">
        <f t="shared" si="73"/>
        <v>0</v>
      </c>
      <c r="M223" s="163">
        <f t="shared" si="73"/>
        <v>0</v>
      </c>
      <c r="N223" s="163">
        <f t="shared" si="73"/>
        <v>0</v>
      </c>
      <c r="O223" s="163">
        <f t="shared" si="73"/>
        <v>0</v>
      </c>
      <c r="P223" s="163">
        <f t="shared" si="73"/>
        <v>0</v>
      </c>
      <c r="Q223" s="163">
        <f t="shared" si="73"/>
        <v>0</v>
      </c>
      <c r="R223" s="163">
        <f t="shared" si="73"/>
        <v>0</v>
      </c>
      <c r="S223" s="163">
        <f t="shared" si="70"/>
        <v>0</v>
      </c>
      <c r="T223" s="163">
        <f t="shared" si="72"/>
        <v>0</v>
      </c>
      <c r="U223" s="163">
        <f t="shared" si="71"/>
        <v>0</v>
      </c>
      <c r="V223" s="163">
        <f t="shared" si="71"/>
        <v>0</v>
      </c>
      <c r="W223" s="163">
        <f t="shared" si="71"/>
        <v>0</v>
      </c>
      <c r="X223" s="163">
        <f t="shared" si="71"/>
        <v>0</v>
      </c>
      <c r="Y223" s="163">
        <f t="shared" si="71"/>
        <v>0</v>
      </c>
      <c r="Z223" s="163">
        <f t="shared" si="71"/>
        <v>0</v>
      </c>
      <c r="AA223" s="163">
        <f t="shared" si="71"/>
        <v>0</v>
      </c>
      <c r="AB223" s="163">
        <f t="shared" si="69"/>
        <v>0</v>
      </c>
      <c r="AC223" s="163">
        <f t="shared" si="69"/>
        <v>0</v>
      </c>
      <c r="AD223" s="163">
        <f t="shared" si="68"/>
        <v>0</v>
      </c>
      <c r="AE223" s="163">
        <f t="shared" si="68"/>
        <v>0</v>
      </c>
      <c r="AF223" s="176">
        <f t="shared" si="68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73"/>
        <v>0</v>
      </c>
      <c r="D224" s="163">
        <f t="shared" si="73"/>
        <v>0</v>
      </c>
      <c r="E224" s="163">
        <f t="shared" si="73"/>
        <v>0</v>
      </c>
      <c r="F224" s="163">
        <f t="shared" si="73"/>
        <v>0</v>
      </c>
      <c r="G224" s="163">
        <f t="shared" si="73"/>
        <v>0</v>
      </c>
      <c r="H224" s="163">
        <f t="shared" si="73"/>
        <v>0</v>
      </c>
      <c r="I224" s="163">
        <f t="shared" si="73"/>
        <v>0</v>
      </c>
      <c r="J224" s="163">
        <f t="shared" si="73"/>
        <v>0</v>
      </c>
      <c r="K224" s="163">
        <f t="shared" si="73"/>
        <v>0</v>
      </c>
      <c r="L224" s="163">
        <f t="shared" si="73"/>
        <v>0</v>
      </c>
      <c r="M224" s="163">
        <f t="shared" si="73"/>
        <v>0</v>
      </c>
      <c r="N224" s="163">
        <f t="shared" si="73"/>
        <v>0</v>
      </c>
      <c r="O224" s="163">
        <f t="shared" si="73"/>
        <v>0</v>
      </c>
      <c r="P224" s="163">
        <f t="shared" si="73"/>
        <v>0</v>
      </c>
      <c r="Q224" s="163">
        <f t="shared" si="73"/>
        <v>0</v>
      </c>
      <c r="R224" s="163">
        <f t="shared" si="73"/>
        <v>0</v>
      </c>
      <c r="S224" s="163">
        <f t="shared" si="70"/>
        <v>0</v>
      </c>
      <c r="T224" s="163">
        <f t="shared" si="72"/>
        <v>0</v>
      </c>
      <c r="U224" s="163">
        <f t="shared" si="71"/>
        <v>0</v>
      </c>
      <c r="V224" s="163">
        <f t="shared" si="71"/>
        <v>0</v>
      </c>
      <c r="W224" s="163">
        <f t="shared" si="71"/>
        <v>0</v>
      </c>
      <c r="X224" s="163">
        <f t="shared" si="71"/>
        <v>0</v>
      </c>
      <c r="Y224" s="163">
        <f t="shared" si="71"/>
        <v>0</v>
      </c>
      <c r="Z224" s="163">
        <f t="shared" si="71"/>
        <v>0</v>
      </c>
      <c r="AA224" s="163">
        <f t="shared" si="71"/>
        <v>0</v>
      </c>
      <c r="AB224" s="163">
        <f t="shared" si="69"/>
        <v>0</v>
      </c>
      <c r="AC224" s="163">
        <f t="shared" si="69"/>
        <v>0</v>
      </c>
      <c r="AD224" s="163">
        <f t="shared" ref="AD224:AF243" si="74">AC224</f>
        <v>0</v>
      </c>
      <c r="AE224" s="163">
        <f t="shared" si="74"/>
        <v>0</v>
      </c>
      <c r="AF224" s="176">
        <f t="shared" si="74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73"/>
        <v>0</v>
      </c>
      <c r="D225" s="163">
        <f t="shared" si="73"/>
        <v>0</v>
      </c>
      <c r="E225" s="163">
        <f t="shared" si="73"/>
        <v>0</v>
      </c>
      <c r="F225" s="163">
        <f t="shared" si="73"/>
        <v>0</v>
      </c>
      <c r="G225" s="163">
        <f t="shared" si="73"/>
        <v>0</v>
      </c>
      <c r="H225" s="163">
        <f t="shared" si="73"/>
        <v>0</v>
      </c>
      <c r="I225" s="163">
        <f t="shared" si="73"/>
        <v>0</v>
      </c>
      <c r="J225" s="163">
        <f t="shared" si="73"/>
        <v>0</v>
      </c>
      <c r="K225" s="163">
        <f t="shared" si="73"/>
        <v>0</v>
      </c>
      <c r="L225" s="163">
        <f t="shared" si="73"/>
        <v>0</v>
      </c>
      <c r="M225" s="163">
        <f t="shared" si="73"/>
        <v>0</v>
      </c>
      <c r="N225" s="163">
        <f t="shared" si="73"/>
        <v>0</v>
      </c>
      <c r="O225" s="163">
        <f t="shared" si="73"/>
        <v>0</v>
      </c>
      <c r="P225" s="163">
        <f t="shared" si="73"/>
        <v>0</v>
      </c>
      <c r="Q225" s="163">
        <f t="shared" si="73"/>
        <v>0</v>
      </c>
      <c r="R225" s="163">
        <f t="shared" si="73"/>
        <v>0</v>
      </c>
      <c r="S225" s="163">
        <f t="shared" si="70"/>
        <v>0</v>
      </c>
      <c r="T225" s="163">
        <f t="shared" si="72"/>
        <v>0</v>
      </c>
      <c r="U225" s="163">
        <f t="shared" si="71"/>
        <v>0</v>
      </c>
      <c r="V225" s="163">
        <f t="shared" si="71"/>
        <v>0</v>
      </c>
      <c r="W225" s="163">
        <f t="shared" si="71"/>
        <v>0</v>
      </c>
      <c r="X225" s="163">
        <f t="shared" si="71"/>
        <v>0</v>
      </c>
      <c r="Y225" s="163">
        <f t="shared" si="71"/>
        <v>0</v>
      </c>
      <c r="Z225" s="163">
        <f t="shared" si="71"/>
        <v>0</v>
      </c>
      <c r="AA225" s="163">
        <f t="shared" si="71"/>
        <v>0</v>
      </c>
      <c r="AB225" s="163">
        <f t="shared" ref="AB225:AC244" si="75">AA225</f>
        <v>0</v>
      </c>
      <c r="AC225" s="163">
        <f t="shared" si="75"/>
        <v>0</v>
      </c>
      <c r="AD225" s="163">
        <f t="shared" si="74"/>
        <v>0</v>
      </c>
      <c r="AE225" s="163">
        <f t="shared" si="74"/>
        <v>0</v>
      </c>
      <c r="AF225" s="176">
        <f t="shared" si="74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73"/>
        <v>0</v>
      </c>
      <c r="D226" s="163">
        <f t="shared" si="73"/>
        <v>0</v>
      </c>
      <c r="E226" s="163">
        <f t="shared" si="73"/>
        <v>0</v>
      </c>
      <c r="F226" s="163">
        <f t="shared" si="73"/>
        <v>0</v>
      </c>
      <c r="G226" s="163">
        <f t="shared" si="73"/>
        <v>0</v>
      </c>
      <c r="H226" s="163">
        <f t="shared" si="73"/>
        <v>0</v>
      </c>
      <c r="I226" s="163">
        <f t="shared" si="73"/>
        <v>0</v>
      </c>
      <c r="J226" s="163">
        <f t="shared" si="73"/>
        <v>0</v>
      </c>
      <c r="K226" s="163">
        <f t="shared" si="73"/>
        <v>0</v>
      </c>
      <c r="L226" s="163">
        <f t="shared" si="73"/>
        <v>0</v>
      </c>
      <c r="M226" s="163">
        <f t="shared" si="73"/>
        <v>0</v>
      </c>
      <c r="N226" s="163">
        <f t="shared" si="73"/>
        <v>0</v>
      </c>
      <c r="O226" s="163">
        <f t="shared" si="73"/>
        <v>0</v>
      </c>
      <c r="P226" s="163">
        <f t="shared" si="73"/>
        <v>0</v>
      </c>
      <c r="Q226" s="163">
        <f t="shared" si="73"/>
        <v>0</v>
      </c>
      <c r="R226" s="163">
        <f t="shared" si="73"/>
        <v>0</v>
      </c>
      <c r="S226" s="163">
        <f t="shared" si="70"/>
        <v>0</v>
      </c>
      <c r="T226" s="163">
        <f t="shared" si="72"/>
        <v>0</v>
      </c>
      <c r="U226" s="163">
        <f t="shared" si="71"/>
        <v>0</v>
      </c>
      <c r="V226" s="163">
        <f t="shared" si="71"/>
        <v>0</v>
      </c>
      <c r="W226" s="163">
        <f t="shared" si="71"/>
        <v>0</v>
      </c>
      <c r="X226" s="163">
        <f t="shared" si="71"/>
        <v>0</v>
      </c>
      <c r="Y226" s="163">
        <f t="shared" si="71"/>
        <v>0</v>
      </c>
      <c r="Z226" s="163">
        <f t="shared" si="71"/>
        <v>0</v>
      </c>
      <c r="AA226" s="163">
        <f t="shared" si="71"/>
        <v>0</v>
      </c>
      <c r="AB226" s="163">
        <f t="shared" si="75"/>
        <v>0</v>
      </c>
      <c r="AC226" s="163">
        <f t="shared" si="75"/>
        <v>0</v>
      </c>
      <c r="AD226" s="163">
        <f t="shared" si="74"/>
        <v>0</v>
      </c>
      <c r="AE226" s="163">
        <f t="shared" si="74"/>
        <v>0</v>
      </c>
      <c r="AF226" s="176">
        <f t="shared" si="74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73"/>
        <v>0</v>
      </c>
      <c r="D227" s="163">
        <f t="shared" si="73"/>
        <v>0</v>
      </c>
      <c r="E227" s="163">
        <f t="shared" si="73"/>
        <v>0</v>
      </c>
      <c r="F227" s="163">
        <f t="shared" si="73"/>
        <v>0</v>
      </c>
      <c r="G227" s="163">
        <f t="shared" si="73"/>
        <v>0</v>
      </c>
      <c r="H227" s="163">
        <f t="shared" si="73"/>
        <v>0</v>
      </c>
      <c r="I227" s="163">
        <f t="shared" si="73"/>
        <v>0</v>
      </c>
      <c r="J227" s="163">
        <f t="shared" si="73"/>
        <v>0</v>
      </c>
      <c r="K227" s="163">
        <f t="shared" si="73"/>
        <v>0</v>
      </c>
      <c r="L227" s="163">
        <f t="shared" si="73"/>
        <v>0</v>
      </c>
      <c r="M227" s="163">
        <f t="shared" si="73"/>
        <v>0</v>
      </c>
      <c r="N227" s="163">
        <f t="shared" si="73"/>
        <v>0</v>
      </c>
      <c r="O227" s="163">
        <f t="shared" si="73"/>
        <v>0</v>
      </c>
      <c r="P227" s="163">
        <f t="shared" si="73"/>
        <v>0</v>
      </c>
      <c r="Q227" s="163">
        <f t="shared" si="73"/>
        <v>0</v>
      </c>
      <c r="R227" s="163">
        <f t="shared" si="73"/>
        <v>0</v>
      </c>
      <c r="S227" s="163">
        <f t="shared" si="70"/>
        <v>0</v>
      </c>
      <c r="T227" s="163">
        <f t="shared" si="72"/>
        <v>0</v>
      </c>
      <c r="U227" s="163">
        <f t="shared" si="71"/>
        <v>0</v>
      </c>
      <c r="V227" s="163">
        <f t="shared" si="71"/>
        <v>0</v>
      </c>
      <c r="W227" s="163">
        <f t="shared" si="71"/>
        <v>0</v>
      </c>
      <c r="X227" s="163">
        <f t="shared" si="71"/>
        <v>0</v>
      </c>
      <c r="Y227" s="163">
        <f t="shared" si="71"/>
        <v>0</v>
      </c>
      <c r="Z227" s="163">
        <f t="shared" si="71"/>
        <v>0</v>
      </c>
      <c r="AA227" s="163">
        <f t="shared" si="71"/>
        <v>0</v>
      </c>
      <c r="AB227" s="163">
        <f t="shared" si="75"/>
        <v>0</v>
      </c>
      <c r="AC227" s="163">
        <f t="shared" si="75"/>
        <v>0</v>
      </c>
      <c r="AD227" s="163">
        <f t="shared" si="74"/>
        <v>0</v>
      </c>
      <c r="AE227" s="163">
        <f t="shared" si="74"/>
        <v>0</v>
      </c>
      <c r="AF227" s="176">
        <f t="shared" si="74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73"/>
        <v>0</v>
      </c>
      <c r="D228" s="163">
        <f t="shared" si="73"/>
        <v>0</v>
      </c>
      <c r="E228" s="163">
        <f t="shared" si="73"/>
        <v>0</v>
      </c>
      <c r="F228" s="163">
        <f t="shared" si="73"/>
        <v>0</v>
      </c>
      <c r="G228" s="163">
        <f t="shared" si="73"/>
        <v>0</v>
      </c>
      <c r="H228" s="163">
        <f t="shared" si="73"/>
        <v>0</v>
      </c>
      <c r="I228" s="163">
        <f t="shared" si="73"/>
        <v>0</v>
      </c>
      <c r="J228" s="163">
        <f t="shared" si="73"/>
        <v>0</v>
      </c>
      <c r="K228" s="163">
        <f t="shared" si="73"/>
        <v>0</v>
      </c>
      <c r="L228" s="163">
        <f t="shared" si="73"/>
        <v>0</v>
      </c>
      <c r="M228" s="163">
        <f t="shared" si="73"/>
        <v>0</v>
      </c>
      <c r="N228" s="163">
        <f t="shared" si="73"/>
        <v>0</v>
      </c>
      <c r="O228" s="163">
        <f t="shared" si="73"/>
        <v>0</v>
      </c>
      <c r="P228" s="163">
        <f t="shared" si="73"/>
        <v>0</v>
      </c>
      <c r="Q228" s="163">
        <f t="shared" si="73"/>
        <v>0</v>
      </c>
      <c r="R228" s="163">
        <f t="shared" si="73"/>
        <v>0</v>
      </c>
      <c r="S228" s="163">
        <f t="shared" si="70"/>
        <v>0</v>
      </c>
      <c r="T228" s="163">
        <f t="shared" si="72"/>
        <v>0</v>
      </c>
      <c r="U228" s="163">
        <f t="shared" si="71"/>
        <v>0</v>
      </c>
      <c r="V228" s="163">
        <f t="shared" si="71"/>
        <v>0</v>
      </c>
      <c r="W228" s="163">
        <f t="shared" si="71"/>
        <v>0</v>
      </c>
      <c r="X228" s="163">
        <f t="shared" si="71"/>
        <v>0</v>
      </c>
      <c r="Y228" s="163">
        <f t="shared" si="71"/>
        <v>0</v>
      </c>
      <c r="Z228" s="163">
        <f t="shared" si="71"/>
        <v>0</v>
      </c>
      <c r="AA228" s="163">
        <f t="shared" si="71"/>
        <v>0</v>
      </c>
      <c r="AB228" s="163">
        <f t="shared" si="75"/>
        <v>0</v>
      </c>
      <c r="AC228" s="163">
        <f t="shared" si="75"/>
        <v>0</v>
      </c>
      <c r="AD228" s="163">
        <f t="shared" si="74"/>
        <v>0</v>
      </c>
      <c r="AE228" s="163">
        <f t="shared" si="74"/>
        <v>0</v>
      </c>
      <c r="AF228" s="176">
        <f t="shared" si="74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73"/>
        <v>0</v>
      </c>
      <c r="D229" s="163">
        <f t="shared" si="73"/>
        <v>0</v>
      </c>
      <c r="E229" s="163">
        <f t="shared" si="73"/>
        <v>0</v>
      </c>
      <c r="F229" s="163">
        <f t="shared" si="73"/>
        <v>0</v>
      </c>
      <c r="G229" s="163">
        <f t="shared" si="73"/>
        <v>0</v>
      </c>
      <c r="H229" s="163">
        <f t="shared" si="73"/>
        <v>0</v>
      </c>
      <c r="I229" s="163">
        <f t="shared" si="73"/>
        <v>0</v>
      </c>
      <c r="J229" s="163">
        <f t="shared" si="73"/>
        <v>0</v>
      </c>
      <c r="K229" s="163">
        <f t="shared" si="73"/>
        <v>0</v>
      </c>
      <c r="L229" s="163">
        <f t="shared" si="73"/>
        <v>0</v>
      </c>
      <c r="M229" s="163">
        <f t="shared" si="73"/>
        <v>0</v>
      </c>
      <c r="N229" s="163">
        <f t="shared" si="73"/>
        <v>0</v>
      </c>
      <c r="O229" s="163">
        <f t="shared" si="73"/>
        <v>0</v>
      </c>
      <c r="P229" s="163">
        <f t="shared" si="73"/>
        <v>0</v>
      </c>
      <c r="Q229" s="163">
        <f t="shared" si="73"/>
        <v>0</v>
      </c>
      <c r="R229" s="163">
        <f t="shared" si="73"/>
        <v>0</v>
      </c>
      <c r="S229" s="163">
        <f t="shared" si="70"/>
        <v>0</v>
      </c>
      <c r="T229" s="163">
        <f t="shared" si="72"/>
        <v>0</v>
      </c>
      <c r="U229" s="163">
        <f t="shared" si="71"/>
        <v>0</v>
      </c>
      <c r="V229" s="163">
        <f t="shared" si="71"/>
        <v>0</v>
      </c>
      <c r="W229" s="163">
        <f t="shared" si="71"/>
        <v>0</v>
      </c>
      <c r="X229" s="163">
        <f t="shared" si="71"/>
        <v>0</v>
      </c>
      <c r="Y229" s="163">
        <f t="shared" si="71"/>
        <v>0</v>
      </c>
      <c r="Z229" s="163">
        <f t="shared" si="71"/>
        <v>0</v>
      </c>
      <c r="AA229" s="163">
        <f t="shared" si="71"/>
        <v>0</v>
      </c>
      <c r="AB229" s="163">
        <f t="shared" si="75"/>
        <v>0</v>
      </c>
      <c r="AC229" s="163">
        <f t="shared" si="75"/>
        <v>0</v>
      </c>
      <c r="AD229" s="163">
        <f t="shared" si="74"/>
        <v>0</v>
      </c>
      <c r="AE229" s="163">
        <f t="shared" si="74"/>
        <v>0</v>
      </c>
      <c r="AF229" s="176">
        <f t="shared" si="74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73"/>
        <v>0</v>
      </c>
      <c r="D230" s="163">
        <f t="shared" si="73"/>
        <v>0</v>
      </c>
      <c r="E230" s="163">
        <f t="shared" si="73"/>
        <v>0</v>
      </c>
      <c r="F230" s="163">
        <f t="shared" si="73"/>
        <v>0</v>
      </c>
      <c r="G230" s="163">
        <f t="shared" si="73"/>
        <v>0</v>
      </c>
      <c r="H230" s="163">
        <f t="shared" si="73"/>
        <v>0</v>
      </c>
      <c r="I230" s="163">
        <f t="shared" si="73"/>
        <v>0</v>
      </c>
      <c r="J230" s="163">
        <f t="shared" si="73"/>
        <v>0</v>
      </c>
      <c r="K230" s="163">
        <f t="shared" si="73"/>
        <v>0</v>
      </c>
      <c r="L230" s="163">
        <f t="shared" si="73"/>
        <v>0</v>
      </c>
      <c r="M230" s="163">
        <f t="shared" si="73"/>
        <v>0</v>
      </c>
      <c r="N230" s="163">
        <f t="shared" si="73"/>
        <v>0</v>
      </c>
      <c r="O230" s="163">
        <f t="shared" si="73"/>
        <v>0</v>
      </c>
      <c r="P230" s="163">
        <f t="shared" si="73"/>
        <v>0</v>
      </c>
      <c r="Q230" s="163">
        <f t="shared" si="73"/>
        <v>0</v>
      </c>
      <c r="R230" s="163">
        <f t="shared" si="73"/>
        <v>0</v>
      </c>
      <c r="S230" s="163">
        <f t="shared" si="70"/>
        <v>0</v>
      </c>
      <c r="T230" s="163">
        <f t="shared" ref="T230:AA245" si="76">S230</f>
        <v>0</v>
      </c>
      <c r="U230" s="163">
        <f t="shared" si="76"/>
        <v>0</v>
      </c>
      <c r="V230" s="163">
        <f t="shared" si="76"/>
        <v>0</v>
      </c>
      <c r="W230" s="163">
        <f t="shared" si="76"/>
        <v>0</v>
      </c>
      <c r="X230" s="163">
        <f t="shared" si="76"/>
        <v>0</v>
      </c>
      <c r="Y230" s="163">
        <f t="shared" si="76"/>
        <v>0</v>
      </c>
      <c r="Z230" s="163">
        <f t="shared" si="76"/>
        <v>0</v>
      </c>
      <c r="AA230" s="163">
        <f t="shared" si="76"/>
        <v>0</v>
      </c>
      <c r="AB230" s="163">
        <f t="shared" si="75"/>
        <v>0</v>
      </c>
      <c r="AC230" s="163">
        <f t="shared" si="75"/>
        <v>0</v>
      </c>
      <c r="AD230" s="163">
        <f t="shared" si="74"/>
        <v>0</v>
      </c>
      <c r="AE230" s="163">
        <f t="shared" si="74"/>
        <v>0</v>
      </c>
      <c r="AF230" s="176">
        <f t="shared" si="74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73"/>
        <v>0</v>
      </c>
      <c r="D231" s="163">
        <f t="shared" si="73"/>
        <v>0</v>
      </c>
      <c r="E231" s="163">
        <f t="shared" si="73"/>
        <v>0</v>
      </c>
      <c r="F231" s="163">
        <f t="shared" si="73"/>
        <v>0</v>
      </c>
      <c r="G231" s="163">
        <f t="shared" si="73"/>
        <v>0</v>
      </c>
      <c r="H231" s="163">
        <f t="shared" si="73"/>
        <v>0</v>
      </c>
      <c r="I231" s="163">
        <f t="shared" si="73"/>
        <v>0</v>
      </c>
      <c r="J231" s="163">
        <f t="shared" si="73"/>
        <v>0</v>
      </c>
      <c r="K231" s="163">
        <f t="shared" si="73"/>
        <v>0</v>
      </c>
      <c r="L231" s="163">
        <f t="shared" si="73"/>
        <v>0</v>
      </c>
      <c r="M231" s="163">
        <f t="shared" si="73"/>
        <v>0</v>
      </c>
      <c r="N231" s="163">
        <f t="shared" si="73"/>
        <v>0</v>
      </c>
      <c r="O231" s="163">
        <f t="shared" si="73"/>
        <v>0</v>
      </c>
      <c r="P231" s="163">
        <f t="shared" si="73"/>
        <v>0</v>
      </c>
      <c r="Q231" s="163">
        <f t="shared" si="73"/>
        <v>0</v>
      </c>
      <c r="R231" s="163">
        <f t="shared" si="73"/>
        <v>0</v>
      </c>
      <c r="S231" s="163">
        <f t="shared" si="70"/>
        <v>0</v>
      </c>
      <c r="T231" s="163">
        <f t="shared" si="76"/>
        <v>0</v>
      </c>
      <c r="U231" s="163">
        <f t="shared" si="76"/>
        <v>0</v>
      </c>
      <c r="V231" s="163">
        <f t="shared" si="76"/>
        <v>0</v>
      </c>
      <c r="W231" s="163">
        <f t="shared" si="76"/>
        <v>0</v>
      </c>
      <c r="X231" s="163">
        <f t="shared" si="76"/>
        <v>0</v>
      </c>
      <c r="Y231" s="163">
        <f t="shared" si="76"/>
        <v>0</v>
      </c>
      <c r="Z231" s="163">
        <f t="shared" si="76"/>
        <v>0</v>
      </c>
      <c r="AA231" s="163">
        <f t="shared" si="76"/>
        <v>0</v>
      </c>
      <c r="AB231" s="163">
        <f t="shared" si="75"/>
        <v>0</v>
      </c>
      <c r="AC231" s="163">
        <f t="shared" si="75"/>
        <v>0</v>
      </c>
      <c r="AD231" s="163">
        <f t="shared" si="74"/>
        <v>0</v>
      </c>
      <c r="AE231" s="163">
        <f t="shared" si="74"/>
        <v>0</v>
      </c>
      <c r="AF231" s="176">
        <f t="shared" si="74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73"/>
        <v>0</v>
      </c>
      <c r="D232" s="163">
        <f t="shared" si="73"/>
        <v>0</v>
      </c>
      <c r="E232" s="163">
        <f t="shared" si="73"/>
        <v>0</v>
      </c>
      <c r="F232" s="163">
        <f t="shared" si="73"/>
        <v>0</v>
      </c>
      <c r="G232" s="163">
        <f t="shared" si="73"/>
        <v>0</v>
      </c>
      <c r="H232" s="163">
        <f t="shared" si="73"/>
        <v>0</v>
      </c>
      <c r="I232" s="163">
        <f t="shared" si="73"/>
        <v>0</v>
      </c>
      <c r="J232" s="163">
        <f t="shared" si="73"/>
        <v>0</v>
      </c>
      <c r="K232" s="163">
        <f t="shared" si="73"/>
        <v>0</v>
      </c>
      <c r="L232" s="163">
        <f t="shared" si="73"/>
        <v>0</v>
      </c>
      <c r="M232" s="163">
        <f t="shared" si="73"/>
        <v>0</v>
      </c>
      <c r="N232" s="163">
        <f t="shared" si="73"/>
        <v>0</v>
      </c>
      <c r="O232" s="163">
        <f t="shared" si="73"/>
        <v>0</v>
      </c>
      <c r="P232" s="163">
        <f t="shared" si="73"/>
        <v>0</v>
      </c>
      <c r="Q232" s="163">
        <f t="shared" si="73"/>
        <v>0</v>
      </c>
      <c r="R232" s="163">
        <f>Q232</f>
        <v>0</v>
      </c>
      <c r="S232" s="163">
        <f t="shared" si="70"/>
        <v>0</v>
      </c>
      <c r="T232" s="163">
        <f t="shared" ref="T232:T245" si="77">S232</f>
        <v>0</v>
      </c>
      <c r="U232" s="163">
        <f t="shared" si="76"/>
        <v>0</v>
      </c>
      <c r="V232" s="163">
        <f t="shared" si="76"/>
        <v>0</v>
      </c>
      <c r="W232" s="163">
        <f t="shared" si="76"/>
        <v>0</v>
      </c>
      <c r="X232" s="163">
        <f t="shared" si="76"/>
        <v>0</v>
      </c>
      <c r="Y232" s="163">
        <f t="shared" si="76"/>
        <v>0</v>
      </c>
      <c r="Z232" s="163">
        <f t="shared" si="76"/>
        <v>0</v>
      </c>
      <c r="AA232" s="163">
        <f t="shared" si="76"/>
        <v>0</v>
      </c>
      <c r="AB232" s="163">
        <f t="shared" si="75"/>
        <v>0</v>
      </c>
      <c r="AC232" s="163">
        <f t="shared" si="75"/>
        <v>0</v>
      </c>
      <c r="AD232" s="163">
        <f t="shared" si="74"/>
        <v>0</v>
      </c>
      <c r="AE232" s="163">
        <f t="shared" si="74"/>
        <v>0</v>
      </c>
      <c r="AF232" s="176">
        <f t="shared" si="74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R248" si="78">B233</f>
        <v>0</v>
      </c>
      <c r="D233" s="163">
        <f t="shared" si="78"/>
        <v>0</v>
      </c>
      <c r="E233" s="163">
        <f t="shared" si="78"/>
        <v>0</v>
      </c>
      <c r="F233" s="163">
        <f t="shared" si="78"/>
        <v>0</v>
      </c>
      <c r="G233" s="163">
        <f t="shared" si="78"/>
        <v>0</v>
      </c>
      <c r="H233" s="163">
        <f t="shared" si="78"/>
        <v>0</v>
      </c>
      <c r="I233" s="163">
        <f t="shared" si="78"/>
        <v>0</v>
      </c>
      <c r="J233" s="163">
        <f t="shared" si="78"/>
        <v>0</v>
      </c>
      <c r="K233" s="163">
        <f t="shared" si="78"/>
        <v>0</v>
      </c>
      <c r="L233" s="163">
        <f t="shared" si="78"/>
        <v>0</v>
      </c>
      <c r="M233" s="163">
        <f t="shared" si="78"/>
        <v>0</v>
      </c>
      <c r="N233" s="163">
        <f t="shared" si="78"/>
        <v>0</v>
      </c>
      <c r="O233" s="163">
        <f t="shared" si="78"/>
        <v>0</v>
      </c>
      <c r="P233" s="163">
        <f t="shared" si="78"/>
        <v>0</v>
      </c>
      <c r="Q233" s="163">
        <f t="shared" si="78"/>
        <v>0</v>
      </c>
      <c r="R233" s="163">
        <f t="shared" si="78"/>
        <v>0</v>
      </c>
      <c r="S233" s="163">
        <f t="shared" si="70"/>
        <v>0</v>
      </c>
      <c r="T233" s="163">
        <f t="shared" si="77"/>
        <v>0</v>
      </c>
      <c r="U233" s="163">
        <f t="shared" si="76"/>
        <v>0</v>
      </c>
      <c r="V233" s="163">
        <f t="shared" si="76"/>
        <v>0</v>
      </c>
      <c r="W233" s="163">
        <f t="shared" si="76"/>
        <v>0</v>
      </c>
      <c r="X233" s="163">
        <f t="shared" si="76"/>
        <v>0</v>
      </c>
      <c r="Y233" s="163">
        <f t="shared" si="76"/>
        <v>0</v>
      </c>
      <c r="Z233" s="163">
        <f t="shared" si="76"/>
        <v>0</v>
      </c>
      <c r="AA233" s="163">
        <f t="shared" si="76"/>
        <v>0</v>
      </c>
      <c r="AB233" s="163">
        <f t="shared" si="75"/>
        <v>0</v>
      </c>
      <c r="AC233" s="163">
        <f t="shared" si="75"/>
        <v>0</v>
      </c>
      <c r="AD233" s="163">
        <f t="shared" si="74"/>
        <v>0</v>
      </c>
      <c r="AE233" s="163">
        <f t="shared" si="74"/>
        <v>0</v>
      </c>
      <c r="AF233" s="176">
        <f t="shared" si="74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78"/>
        <v>0</v>
      </c>
      <c r="D234" s="163">
        <f t="shared" si="78"/>
        <v>0</v>
      </c>
      <c r="E234" s="163">
        <f t="shared" si="78"/>
        <v>0</v>
      </c>
      <c r="F234" s="163">
        <f t="shared" si="78"/>
        <v>0</v>
      </c>
      <c r="G234" s="163">
        <f t="shared" si="78"/>
        <v>0</v>
      </c>
      <c r="H234" s="163">
        <f t="shared" si="78"/>
        <v>0</v>
      </c>
      <c r="I234" s="163">
        <f t="shared" si="78"/>
        <v>0</v>
      </c>
      <c r="J234" s="163">
        <f t="shared" si="78"/>
        <v>0</v>
      </c>
      <c r="K234" s="163">
        <f t="shared" si="78"/>
        <v>0</v>
      </c>
      <c r="L234" s="163">
        <f t="shared" si="78"/>
        <v>0</v>
      </c>
      <c r="M234" s="163">
        <f t="shared" si="78"/>
        <v>0</v>
      </c>
      <c r="N234" s="163">
        <f t="shared" si="78"/>
        <v>0</v>
      </c>
      <c r="O234" s="163">
        <f t="shared" si="78"/>
        <v>0</v>
      </c>
      <c r="P234" s="163">
        <f t="shared" si="78"/>
        <v>0</v>
      </c>
      <c r="Q234" s="163">
        <f t="shared" si="78"/>
        <v>0</v>
      </c>
      <c r="R234" s="163">
        <f t="shared" si="78"/>
        <v>0</v>
      </c>
      <c r="S234" s="163">
        <f t="shared" si="70"/>
        <v>0</v>
      </c>
      <c r="T234" s="163">
        <f t="shared" si="77"/>
        <v>0</v>
      </c>
      <c r="U234" s="163">
        <f t="shared" si="76"/>
        <v>0</v>
      </c>
      <c r="V234" s="163">
        <f t="shared" si="76"/>
        <v>0</v>
      </c>
      <c r="W234" s="163">
        <f t="shared" si="76"/>
        <v>0</v>
      </c>
      <c r="X234" s="163">
        <f t="shared" si="76"/>
        <v>0</v>
      </c>
      <c r="Y234" s="163">
        <f t="shared" si="76"/>
        <v>0</v>
      </c>
      <c r="Z234" s="163">
        <f t="shared" si="76"/>
        <v>0</v>
      </c>
      <c r="AA234" s="163">
        <f t="shared" si="76"/>
        <v>0</v>
      </c>
      <c r="AB234" s="163">
        <f t="shared" si="75"/>
        <v>0</v>
      </c>
      <c r="AC234" s="163">
        <f t="shared" si="75"/>
        <v>0</v>
      </c>
      <c r="AD234" s="163">
        <f t="shared" si="74"/>
        <v>0</v>
      </c>
      <c r="AE234" s="163">
        <f t="shared" si="74"/>
        <v>0</v>
      </c>
      <c r="AF234" s="176">
        <f t="shared" si="74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78"/>
        <v>0</v>
      </c>
      <c r="D235" s="163">
        <f t="shared" si="78"/>
        <v>0</v>
      </c>
      <c r="E235" s="163">
        <f t="shared" si="78"/>
        <v>0</v>
      </c>
      <c r="F235" s="163">
        <f t="shared" si="78"/>
        <v>0</v>
      </c>
      <c r="G235" s="163">
        <f t="shared" si="78"/>
        <v>0</v>
      </c>
      <c r="H235" s="163">
        <f t="shared" si="78"/>
        <v>0</v>
      </c>
      <c r="I235" s="163">
        <f t="shared" si="78"/>
        <v>0</v>
      </c>
      <c r="J235" s="163">
        <f t="shared" si="78"/>
        <v>0</v>
      </c>
      <c r="K235" s="163">
        <f t="shared" si="78"/>
        <v>0</v>
      </c>
      <c r="L235" s="163">
        <f t="shared" si="78"/>
        <v>0</v>
      </c>
      <c r="M235" s="163">
        <f t="shared" si="78"/>
        <v>0</v>
      </c>
      <c r="N235" s="163">
        <f t="shared" si="78"/>
        <v>0</v>
      </c>
      <c r="O235" s="163">
        <f t="shared" si="78"/>
        <v>0</v>
      </c>
      <c r="P235" s="163">
        <f t="shared" si="78"/>
        <v>0</v>
      </c>
      <c r="Q235" s="163">
        <f t="shared" si="78"/>
        <v>0</v>
      </c>
      <c r="R235" s="163">
        <f t="shared" si="78"/>
        <v>0</v>
      </c>
      <c r="S235" s="163">
        <f t="shared" si="70"/>
        <v>0</v>
      </c>
      <c r="T235" s="163">
        <f t="shared" si="77"/>
        <v>0</v>
      </c>
      <c r="U235" s="163">
        <f t="shared" si="76"/>
        <v>0</v>
      </c>
      <c r="V235" s="163">
        <f t="shared" si="76"/>
        <v>0</v>
      </c>
      <c r="W235" s="163">
        <f t="shared" si="76"/>
        <v>0</v>
      </c>
      <c r="X235" s="163">
        <f t="shared" si="76"/>
        <v>0</v>
      </c>
      <c r="Y235" s="163">
        <f t="shared" si="76"/>
        <v>0</v>
      </c>
      <c r="Z235" s="163">
        <f t="shared" si="76"/>
        <v>0</v>
      </c>
      <c r="AA235" s="163">
        <f t="shared" si="76"/>
        <v>0</v>
      </c>
      <c r="AB235" s="163">
        <f t="shared" si="75"/>
        <v>0</v>
      </c>
      <c r="AC235" s="163">
        <f t="shared" si="75"/>
        <v>0</v>
      </c>
      <c r="AD235" s="163">
        <f t="shared" si="74"/>
        <v>0</v>
      </c>
      <c r="AE235" s="163">
        <f t="shared" si="74"/>
        <v>0</v>
      </c>
      <c r="AF235" s="176">
        <f t="shared" si="74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78"/>
        <v>0</v>
      </c>
      <c r="D236" s="163">
        <f t="shared" si="78"/>
        <v>0</v>
      </c>
      <c r="E236" s="163">
        <f t="shared" si="78"/>
        <v>0</v>
      </c>
      <c r="F236" s="163">
        <f t="shared" si="78"/>
        <v>0</v>
      </c>
      <c r="G236" s="163">
        <f t="shared" si="78"/>
        <v>0</v>
      </c>
      <c r="H236" s="163">
        <f t="shared" si="78"/>
        <v>0</v>
      </c>
      <c r="I236" s="163">
        <f t="shared" si="78"/>
        <v>0</v>
      </c>
      <c r="J236" s="163">
        <f t="shared" si="78"/>
        <v>0</v>
      </c>
      <c r="K236" s="163">
        <f t="shared" si="78"/>
        <v>0</v>
      </c>
      <c r="L236" s="163">
        <f t="shared" si="78"/>
        <v>0</v>
      </c>
      <c r="M236" s="163">
        <f t="shared" si="78"/>
        <v>0</v>
      </c>
      <c r="N236" s="163">
        <f t="shared" si="78"/>
        <v>0</v>
      </c>
      <c r="O236" s="163">
        <f t="shared" si="78"/>
        <v>0</v>
      </c>
      <c r="P236" s="163">
        <f t="shared" si="78"/>
        <v>0</v>
      </c>
      <c r="Q236" s="163">
        <f t="shared" si="78"/>
        <v>0</v>
      </c>
      <c r="R236" s="163">
        <f t="shared" si="78"/>
        <v>0</v>
      </c>
      <c r="S236" s="163">
        <f t="shared" si="70"/>
        <v>0</v>
      </c>
      <c r="T236" s="163">
        <f t="shared" si="77"/>
        <v>0</v>
      </c>
      <c r="U236" s="163">
        <f t="shared" si="76"/>
        <v>0</v>
      </c>
      <c r="V236" s="163">
        <f t="shared" si="76"/>
        <v>0</v>
      </c>
      <c r="W236" s="163">
        <f t="shared" si="76"/>
        <v>0</v>
      </c>
      <c r="X236" s="163">
        <f t="shared" si="76"/>
        <v>0</v>
      </c>
      <c r="Y236" s="163">
        <f t="shared" si="76"/>
        <v>0</v>
      </c>
      <c r="Z236" s="163">
        <f t="shared" si="76"/>
        <v>0</v>
      </c>
      <c r="AA236" s="163">
        <f t="shared" si="76"/>
        <v>0</v>
      </c>
      <c r="AB236" s="163">
        <f t="shared" si="75"/>
        <v>0</v>
      </c>
      <c r="AC236" s="163">
        <f t="shared" si="75"/>
        <v>0</v>
      </c>
      <c r="AD236" s="163">
        <f t="shared" si="74"/>
        <v>0</v>
      </c>
      <c r="AE236" s="163">
        <f t="shared" si="74"/>
        <v>0</v>
      </c>
      <c r="AF236" s="176">
        <f t="shared" si="74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78"/>
        <v>0</v>
      </c>
      <c r="D237" s="163">
        <f t="shared" si="78"/>
        <v>0</v>
      </c>
      <c r="E237" s="163">
        <f t="shared" si="78"/>
        <v>0</v>
      </c>
      <c r="F237" s="163">
        <f t="shared" si="78"/>
        <v>0</v>
      </c>
      <c r="G237" s="163">
        <f t="shared" si="78"/>
        <v>0</v>
      </c>
      <c r="H237" s="163">
        <f t="shared" si="78"/>
        <v>0</v>
      </c>
      <c r="I237" s="163">
        <f t="shared" si="78"/>
        <v>0</v>
      </c>
      <c r="J237" s="163">
        <f t="shared" si="78"/>
        <v>0</v>
      </c>
      <c r="K237" s="163">
        <f t="shared" si="78"/>
        <v>0</v>
      </c>
      <c r="L237" s="163">
        <f t="shared" si="78"/>
        <v>0</v>
      </c>
      <c r="M237" s="163">
        <f t="shared" si="78"/>
        <v>0</v>
      </c>
      <c r="N237" s="163">
        <f t="shared" si="78"/>
        <v>0</v>
      </c>
      <c r="O237" s="163">
        <f t="shared" si="78"/>
        <v>0</v>
      </c>
      <c r="P237" s="163">
        <f t="shared" si="78"/>
        <v>0</v>
      </c>
      <c r="Q237" s="163">
        <f t="shared" si="78"/>
        <v>0</v>
      </c>
      <c r="R237" s="163">
        <f t="shared" si="78"/>
        <v>0</v>
      </c>
      <c r="S237" s="163">
        <f t="shared" si="70"/>
        <v>0</v>
      </c>
      <c r="T237" s="163">
        <f t="shared" si="77"/>
        <v>0</v>
      </c>
      <c r="U237" s="163">
        <f t="shared" si="76"/>
        <v>0</v>
      </c>
      <c r="V237" s="163">
        <f t="shared" si="76"/>
        <v>0</v>
      </c>
      <c r="W237" s="163">
        <f t="shared" si="76"/>
        <v>0</v>
      </c>
      <c r="X237" s="163">
        <f t="shared" si="76"/>
        <v>0</v>
      </c>
      <c r="Y237" s="163">
        <f t="shared" si="76"/>
        <v>0</v>
      </c>
      <c r="Z237" s="163">
        <f t="shared" si="76"/>
        <v>0</v>
      </c>
      <c r="AA237" s="163">
        <f t="shared" si="76"/>
        <v>0</v>
      </c>
      <c r="AB237" s="163">
        <f t="shared" si="75"/>
        <v>0</v>
      </c>
      <c r="AC237" s="163">
        <f t="shared" si="75"/>
        <v>0</v>
      </c>
      <c r="AD237" s="163">
        <f t="shared" si="74"/>
        <v>0</v>
      </c>
      <c r="AE237" s="163">
        <f t="shared" si="74"/>
        <v>0</v>
      </c>
      <c r="AF237" s="176">
        <f t="shared" si="74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78"/>
        <v>0</v>
      </c>
      <c r="D238" s="163">
        <f t="shared" si="78"/>
        <v>0</v>
      </c>
      <c r="E238" s="163">
        <f t="shared" si="78"/>
        <v>0</v>
      </c>
      <c r="F238" s="163">
        <f t="shared" si="78"/>
        <v>0</v>
      </c>
      <c r="G238" s="163">
        <f t="shared" si="78"/>
        <v>0</v>
      </c>
      <c r="H238" s="163">
        <f t="shared" si="78"/>
        <v>0</v>
      </c>
      <c r="I238" s="163">
        <f t="shared" si="78"/>
        <v>0</v>
      </c>
      <c r="J238" s="163">
        <f t="shared" si="78"/>
        <v>0</v>
      </c>
      <c r="K238" s="163">
        <f t="shared" si="78"/>
        <v>0</v>
      </c>
      <c r="L238" s="163">
        <f t="shared" si="78"/>
        <v>0</v>
      </c>
      <c r="M238" s="163">
        <f t="shared" si="78"/>
        <v>0</v>
      </c>
      <c r="N238" s="163">
        <f t="shared" si="78"/>
        <v>0</v>
      </c>
      <c r="O238" s="163">
        <f t="shared" si="78"/>
        <v>0</v>
      </c>
      <c r="P238" s="163">
        <f t="shared" si="78"/>
        <v>0</v>
      </c>
      <c r="Q238" s="163">
        <f t="shared" si="78"/>
        <v>0</v>
      </c>
      <c r="R238" s="163">
        <f t="shared" si="78"/>
        <v>0</v>
      </c>
      <c r="S238" s="163">
        <f t="shared" si="70"/>
        <v>0</v>
      </c>
      <c r="T238" s="163">
        <f t="shared" si="77"/>
        <v>0</v>
      </c>
      <c r="U238" s="163">
        <f t="shared" si="76"/>
        <v>0</v>
      </c>
      <c r="V238" s="163">
        <f t="shared" si="76"/>
        <v>0</v>
      </c>
      <c r="W238" s="163">
        <f t="shared" si="76"/>
        <v>0</v>
      </c>
      <c r="X238" s="163">
        <f t="shared" si="76"/>
        <v>0</v>
      </c>
      <c r="Y238" s="163">
        <f t="shared" si="76"/>
        <v>0</v>
      </c>
      <c r="Z238" s="163">
        <f t="shared" si="76"/>
        <v>0</v>
      </c>
      <c r="AA238" s="163">
        <f t="shared" si="76"/>
        <v>0</v>
      </c>
      <c r="AB238" s="163">
        <f t="shared" si="75"/>
        <v>0</v>
      </c>
      <c r="AC238" s="163">
        <f t="shared" si="75"/>
        <v>0</v>
      </c>
      <c r="AD238" s="163">
        <f t="shared" si="74"/>
        <v>0</v>
      </c>
      <c r="AE238" s="163">
        <f t="shared" si="74"/>
        <v>0</v>
      </c>
      <c r="AF238" s="176">
        <f t="shared" si="74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78"/>
        <v>0</v>
      </c>
      <c r="D239" s="163">
        <f t="shared" si="78"/>
        <v>0</v>
      </c>
      <c r="E239" s="163">
        <f t="shared" si="78"/>
        <v>0</v>
      </c>
      <c r="F239" s="163">
        <f t="shared" si="78"/>
        <v>0</v>
      </c>
      <c r="G239" s="163">
        <f t="shared" si="78"/>
        <v>0</v>
      </c>
      <c r="H239" s="163">
        <f t="shared" si="78"/>
        <v>0</v>
      </c>
      <c r="I239" s="163">
        <f t="shared" si="78"/>
        <v>0</v>
      </c>
      <c r="J239" s="163">
        <f t="shared" si="78"/>
        <v>0</v>
      </c>
      <c r="K239" s="163">
        <f t="shared" si="78"/>
        <v>0</v>
      </c>
      <c r="L239" s="163">
        <f t="shared" si="78"/>
        <v>0</v>
      </c>
      <c r="M239" s="163">
        <f t="shared" si="78"/>
        <v>0</v>
      </c>
      <c r="N239" s="163">
        <f t="shared" si="78"/>
        <v>0</v>
      </c>
      <c r="O239" s="163">
        <f t="shared" si="78"/>
        <v>0</v>
      </c>
      <c r="P239" s="163">
        <f t="shared" si="78"/>
        <v>0</v>
      </c>
      <c r="Q239" s="163">
        <f t="shared" si="78"/>
        <v>0</v>
      </c>
      <c r="R239" s="163">
        <f t="shared" si="78"/>
        <v>0</v>
      </c>
      <c r="S239" s="163">
        <f t="shared" si="70"/>
        <v>0</v>
      </c>
      <c r="T239" s="163">
        <f t="shared" si="77"/>
        <v>0</v>
      </c>
      <c r="U239" s="163">
        <f t="shared" si="76"/>
        <v>0</v>
      </c>
      <c r="V239" s="163">
        <f t="shared" si="76"/>
        <v>0</v>
      </c>
      <c r="W239" s="163">
        <f t="shared" si="76"/>
        <v>0</v>
      </c>
      <c r="X239" s="163">
        <f t="shared" si="76"/>
        <v>0</v>
      </c>
      <c r="Y239" s="163">
        <f t="shared" si="76"/>
        <v>0</v>
      </c>
      <c r="Z239" s="163">
        <f t="shared" si="76"/>
        <v>0</v>
      </c>
      <c r="AA239" s="163">
        <f t="shared" si="76"/>
        <v>0</v>
      </c>
      <c r="AB239" s="163">
        <f t="shared" si="75"/>
        <v>0</v>
      </c>
      <c r="AC239" s="163">
        <f t="shared" si="75"/>
        <v>0</v>
      </c>
      <c r="AD239" s="163">
        <f t="shared" si="74"/>
        <v>0</v>
      </c>
      <c r="AE239" s="163">
        <f t="shared" si="74"/>
        <v>0</v>
      </c>
      <c r="AF239" s="176">
        <f t="shared" si="74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78"/>
        <v>0</v>
      </c>
      <c r="D240" s="163">
        <f t="shared" si="78"/>
        <v>0</v>
      </c>
      <c r="E240" s="163">
        <f t="shared" si="78"/>
        <v>0</v>
      </c>
      <c r="F240" s="163">
        <f t="shared" si="78"/>
        <v>0</v>
      </c>
      <c r="G240" s="163">
        <f t="shared" si="78"/>
        <v>0</v>
      </c>
      <c r="H240" s="163">
        <f t="shared" si="78"/>
        <v>0</v>
      </c>
      <c r="I240" s="163">
        <f t="shared" si="78"/>
        <v>0</v>
      </c>
      <c r="J240" s="163">
        <f t="shared" si="78"/>
        <v>0</v>
      </c>
      <c r="K240" s="163">
        <f t="shared" si="78"/>
        <v>0</v>
      </c>
      <c r="L240" s="163">
        <f t="shared" si="78"/>
        <v>0</v>
      </c>
      <c r="M240" s="163">
        <f t="shared" si="78"/>
        <v>0</v>
      </c>
      <c r="N240" s="163">
        <f t="shared" si="78"/>
        <v>0</v>
      </c>
      <c r="O240" s="163">
        <f t="shared" si="78"/>
        <v>0</v>
      </c>
      <c r="P240" s="163">
        <f t="shared" si="78"/>
        <v>0</v>
      </c>
      <c r="Q240" s="163">
        <f t="shared" si="78"/>
        <v>0</v>
      </c>
      <c r="R240" s="163">
        <f t="shared" si="78"/>
        <v>0</v>
      </c>
      <c r="S240" s="163">
        <f t="shared" si="70"/>
        <v>0</v>
      </c>
      <c r="T240" s="163">
        <f t="shared" si="77"/>
        <v>0</v>
      </c>
      <c r="U240" s="163">
        <f t="shared" si="76"/>
        <v>0</v>
      </c>
      <c r="V240" s="163">
        <f t="shared" si="76"/>
        <v>0</v>
      </c>
      <c r="W240" s="163">
        <f t="shared" si="76"/>
        <v>0</v>
      </c>
      <c r="X240" s="163">
        <f t="shared" si="76"/>
        <v>0</v>
      </c>
      <c r="Y240" s="163">
        <f t="shared" si="76"/>
        <v>0</v>
      </c>
      <c r="Z240" s="163">
        <f t="shared" si="76"/>
        <v>0</v>
      </c>
      <c r="AA240" s="163">
        <f t="shared" si="76"/>
        <v>0</v>
      </c>
      <c r="AB240" s="163">
        <f t="shared" si="75"/>
        <v>0</v>
      </c>
      <c r="AC240" s="163">
        <f t="shared" si="75"/>
        <v>0</v>
      </c>
      <c r="AD240" s="163">
        <f t="shared" si="74"/>
        <v>0</v>
      </c>
      <c r="AE240" s="163">
        <f t="shared" si="74"/>
        <v>0</v>
      </c>
      <c r="AF240" s="176">
        <f t="shared" si="74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78"/>
        <v>0</v>
      </c>
      <c r="D241" s="163">
        <f t="shared" si="78"/>
        <v>0</v>
      </c>
      <c r="E241" s="163">
        <f t="shared" si="78"/>
        <v>0</v>
      </c>
      <c r="F241" s="163">
        <f t="shared" si="78"/>
        <v>0</v>
      </c>
      <c r="G241" s="163">
        <f t="shared" si="78"/>
        <v>0</v>
      </c>
      <c r="H241" s="163">
        <f t="shared" si="78"/>
        <v>0</v>
      </c>
      <c r="I241" s="163">
        <f t="shared" si="78"/>
        <v>0</v>
      </c>
      <c r="J241" s="163">
        <f t="shared" si="78"/>
        <v>0</v>
      </c>
      <c r="K241" s="163">
        <f t="shared" si="78"/>
        <v>0</v>
      </c>
      <c r="L241" s="163">
        <f t="shared" si="78"/>
        <v>0</v>
      </c>
      <c r="M241" s="163">
        <f t="shared" si="78"/>
        <v>0</v>
      </c>
      <c r="N241" s="163">
        <f t="shared" si="78"/>
        <v>0</v>
      </c>
      <c r="O241" s="163">
        <f t="shared" si="78"/>
        <v>0</v>
      </c>
      <c r="P241" s="163">
        <f t="shared" si="78"/>
        <v>0</v>
      </c>
      <c r="Q241" s="163">
        <f t="shared" si="78"/>
        <v>0</v>
      </c>
      <c r="R241" s="163">
        <f t="shared" si="78"/>
        <v>0</v>
      </c>
      <c r="S241" s="163">
        <f t="shared" si="70"/>
        <v>0</v>
      </c>
      <c r="T241" s="163">
        <f t="shared" si="77"/>
        <v>0</v>
      </c>
      <c r="U241" s="163">
        <f t="shared" si="76"/>
        <v>0</v>
      </c>
      <c r="V241" s="163">
        <f t="shared" si="76"/>
        <v>0</v>
      </c>
      <c r="W241" s="163">
        <f t="shared" si="76"/>
        <v>0</v>
      </c>
      <c r="X241" s="163">
        <f t="shared" si="76"/>
        <v>0</v>
      </c>
      <c r="Y241" s="163">
        <f t="shared" si="76"/>
        <v>0</v>
      </c>
      <c r="Z241" s="163">
        <f t="shared" si="76"/>
        <v>0</v>
      </c>
      <c r="AA241" s="163">
        <f t="shared" si="76"/>
        <v>0</v>
      </c>
      <c r="AB241" s="163">
        <f t="shared" si="75"/>
        <v>0</v>
      </c>
      <c r="AC241" s="163">
        <f t="shared" si="75"/>
        <v>0</v>
      </c>
      <c r="AD241" s="163">
        <f t="shared" si="74"/>
        <v>0</v>
      </c>
      <c r="AE241" s="163">
        <f t="shared" si="74"/>
        <v>0</v>
      </c>
      <c r="AF241" s="176">
        <f t="shared" si="74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78"/>
        <v>0</v>
      </c>
      <c r="D242" s="163">
        <f t="shared" si="78"/>
        <v>0</v>
      </c>
      <c r="E242" s="163">
        <f t="shared" si="78"/>
        <v>0</v>
      </c>
      <c r="F242" s="163">
        <f t="shared" si="78"/>
        <v>0</v>
      </c>
      <c r="G242" s="163">
        <f t="shared" si="78"/>
        <v>0</v>
      </c>
      <c r="H242" s="163">
        <f t="shared" si="78"/>
        <v>0</v>
      </c>
      <c r="I242" s="163">
        <f t="shared" si="78"/>
        <v>0</v>
      </c>
      <c r="J242" s="163">
        <f t="shared" si="78"/>
        <v>0</v>
      </c>
      <c r="K242" s="163">
        <f t="shared" si="78"/>
        <v>0</v>
      </c>
      <c r="L242" s="163">
        <f t="shared" si="78"/>
        <v>0</v>
      </c>
      <c r="M242" s="163">
        <f t="shared" si="78"/>
        <v>0</v>
      </c>
      <c r="N242" s="163">
        <f t="shared" si="78"/>
        <v>0</v>
      </c>
      <c r="O242" s="163">
        <f t="shared" si="78"/>
        <v>0</v>
      </c>
      <c r="P242" s="163">
        <f t="shared" si="78"/>
        <v>0</v>
      </c>
      <c r="Q242" s="163">
        <f t="shared" si="78"/>
        <v>0</v>
      </c>
      <c r="R242" s="163">
        <f t="shared" si="78"/>
        <v>0</v>
      </c>
      <c r="S242" s="163">
        <f t="shared" si="70"/>
        <v>0</v>
      </c>
      <c r="T242" s="163">
        <f t="shared" si="77"/>
        <v>0</v>
      </c>
      <c r="U242" s="163">
        <f t="shared" si="76"/>
        <v>0</v>
      </c>
      <c r="V242" s="163">
        <f t="shared" si="76"/>
        <v>0</v>
      </c>
      <c r="W242" s="163">
        <f t="shared" si="76"/>
        <v>0</v>
      </c>
      <c r="X242" s="163">
        <f t="shared" si="76"/>
        <v>0</v>
      </c>
      <c r="Y242" s="163">
        <f t="shared" si="76"/>
        <v>0</v>
      </c>
      <c r="Z242" s="163">
        <f t="shared" si="76"/>
        <v>0</v>
      </c>
      <c r="AA242" s="163">
        <f t="shared" si="76"/>
        <v>0</v>
      </c>
      <c r="AB242" s="163">
        <f t="shared" si="75"/>
        <v>0</v>
      </c>
      <c r="AC242" s="163">
        <f t="shared" si="75"/>
        <v>0</v>
      </c>
      <c r="AD242" s="163">
        <f t="shared" si="74"/>
        <v>0</v>
      </c>
      <c r="AE242" s="163">
        <f t="shared" si="74"/>
        <v>0</v>
      </c>
      <c r="AF242" s="176">
        <f t="shared" si="74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78"/>
        <v>0</v>
      </c>
      <c r="D243" s="163">
        <f t="shared" si="78"/>
        <v>0</v>
      </c>
      <c r="E243" s="163">
        <f t="shared" si="78"/>
        <v>0</v>
      </c>
      <c r="F243" s="163">
        <f t="shared" si="78"/>
        <v>0</v>
      </c>
      <c r="G243" s="163">
        <f t="shared" si="78"/>
        <v>0</v>
      </c>
      <c r="H243" s="163">
        <f t="shared" si="78"/>
        <v>0</v>
      </c>
      <c r="I243" s="163">
        <f t="shared" si="78"/>
        <v>0</v>
      </c>
      <c r="J243" s="163">
        <f t="shared" si="78"/>
        <v>0</v>
      </c>
      <c r="K243" s="163">
        <f t="shared" si="78"/>
        <v>0</v>
      </c>
      <c r="L243" s="163">
        <f t="shared" si="78"/>
        <v>0</v>
      </c>
      <c r="M243" s="163">
        <f t="shared" si="78"/>
        <v>0</v>
      </c>
      <c r="N243" s="163">
        <f t="shared" si="78"/>
        <v>0</v>
      </c>
      <c r="O243" s="163">
        <f t="shared" si="78"/>
        <v>0</v>
      </c>
      <c r="P243" s="163">
        <f t="shared" si="78"/>
        <v>0</v>
      </c>
      <c r="Q243" s="163">
        <f t="shared" si="78"/>
        <v>0</v>
      </c>
      <c r="R243" s="163">
        <f t="shared" si="78"/>
        <v>0</v>
      </c>
      <c r="S243" s="163">
        <f t="shared" si="70"/>
        <v>0</v>
      </c>
      <c r="T243" s="163">
        <f t="shared" si="77"/>
        <v>0</v>
      </c>
      <c r="U243" s="163">
        <f t="shared" si="76"/>
        <v>0</v>
      </c>
      <c r="V243" s="163">
        <f t="shared" si="76"/>
        <v>0</v>
      </c>
      <c r="W243" s="163">
        <f t="shared" si="76"/>
        <v>0</v>
      </c>
      <c r="X243" s="163">
        <f t="shared" si="76"/>
        <v>0</v>
      </c>
      <c r="Y243" s="163">
        <f t="shared" si="76"/>
        <v>0</v>
      </c>
      <c r="Z243" s="163">
        <f t="shared" si="76"/>
        <v>0</v>
      </c>
      <c r="AA243" s="163">
        <f t="shared" si="76"/>
        <v>0</v>
      </c>
      <c r="AB243" s="163">
        <f t="shared" si="75"/>
        <v>0</v>
      </c>
      <c r="AC243" s="163">
        <f t="shared" si="75"/>
        <v>0</v>
      </c>
      <c r="AD243" s="163">
        <f t="shared" si="74"/>
        <v>0</v>
      </c>
      <c r="AE243" s="163">
        <f t="shared" si="74"/>
        <v>0</v>
      </c>
      <c r="AF243" s="176">
        <f t="shared" si="74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78"/>
        <v>0</v>
      </c>
      <c r="D244" s="163">
        <f t="shared" si="78"/>
        <v>0</v>
      </c>
      <c r="E244" s="163">
        <f t="shared" si="78"/>
        <v>0</v>
      </c>
      <c r="F244" s="163">
        <f t="shared" si="78"/>
        <v>0</v>
      </c>
      <c r="G244" s="163">
        <f t="shared" si="78"/>
        <v>0</v>
      </c>
      <c r="H244" s="163">
        <f t="shared" si="78"/>
        <v>0</v>
      </c>
      <c r="I244" s="163">
        <f t="shared" si="78"/>
        <v>0</v>
      </c>
      <c r="J244" s="163">
        <f t="shared" si="78"/>
        <v>0</v>
      </c>
      <c r="K244" s="163">
        <f t="shared" si="78"/>
        <v>0</v>
      </c>
      <c r="L244" s="163">
        <f t="shared" si="78"/>
        <v>0</v>
      </c>
      <c r="M244" s="163">
        <f t="shared" si="78"/>
        <v>0</v>
      </c>
      <c r="N244" s="163">
        <f t="shared" si="78"/>
        <v>0</v>
      </c>
      <c r="O244" s="163">
        <f t="shared" si="78"/>
        <v>0</v>
      </c>
      <c r="P244" s="163">
        <f t="shared" si="78"/>
        <v>0</v>
      </c>
      <c r="Q244" s="163">
        <f t="shared" si="78"/>
        <v>0</v>
      </c>
      <c r="R244" s="163">
        <f t="shared" si="78"/>
        <v>0</v>
      </c>
      <c r="S244" s="163">
        <f t="shared" si="70"/>
        <v>0</v>
      </c>
      <c r="T244" s="163">
        <f t="shared" si="77"/>
        <v>0</v>
      </c>
      <c r="U244" s="163">
        <f t="shared" si="76"/>
        <v>0</v>
      </c>
      <c r="V244" s="163">
        <f t="shared" si="76"/>
        <v>0</v>
      </c>
      <c r="W244" s="163">
        <f t="shared" si="76"/>
        <v>0</v>
      </c>
      <c r="X244" s="163">
        <f t="shared" si="76"/>
        <v>0</v>
      </c>
      <c r="Y244" s="163">
        <f t="shared" si="76"/>
        <v>0</v>
      </c>
      <c r="Z244" s="163">
        <f t="shared" si="76"/>
        <v>0</v>
      </c>
      <c r="AA244" s="163">
        <f t="shared" si="76"/>
        <v>0</v>
      </c>
      <c r="AB244" s="163">
        <f t="shared" si="75"/>
        <v>0</v>
      </c>
      <c r="AC244" s="163">
        <f t="shared" si="75"/>
        <v>0</v>
      </c>
      <c r="AD244" s="163">
        <f t="shared" ref="AD244:AF263" si="79">AC244</f>
        <v>0</v>
      </c>
      <c r="AE244" s="163">
        <f t="shared" si="79"/>
        <v>0</v>
      </c>
      <c r="AF244" s="176">
        <f t="shared" si="79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78"/>
        <v>0</v>
      </c>
      <c r="D245" s="163">
        <f t="shared" si="78"/>
        <v>0</v>
      </c>
      <c r="E245" s="163">
        <f t="shared" si="78"/>
        <v>0</v>
      </c>
      <c r="F245" s="163">
        <f t="shared" si="78"/>
        <v>0</v>
      </c>
      <c r="G245" s="163">
        <f t="shared" si="78"/>
        <v>0</v>
      </c>
      <c r="H245" s="163">
        <f t="shared" si="78"/>
        <v>0</v>
      </c>
      <c r="I245" s="163">
        <f t="shared" si="78"/>
        <v>0</v>
      </c>
      <c r="J245" s="163">
        <f t="shared" si="78"/>
        <v>0</v>
      </c>
      <c r="K245" s="163">
        <f t="shared" si="78"/>
        <v>0</v>
      </c>
      <c r="L245" s="163">
        <f t="shared" si="78"/>
        <v>0</v>
      </c>
      <c r="M245" s="163">
        <f t="shared" si="78"/>
        <v>0</v>
      </c>
      <c r="N245" s="163">
        <f t="shared" si="78"/>
        <v>0</v>
      </c>
      <c r="O245" s="163">
        <f t="shared" si="78"/>
        <v>0</v>
      </c>
      <c r="P245" s="163">
        <f t="shared" si="78"/>
        <v>0</v>
      </c>
      <c r="Q245" s="163">
        <f t="shared" si="78"/>
        <v>0</v>
      </c>
      <c r="R245" s="163">
        <f t="shared" si="78"/>
        <v>0</v>
      </c>
      <c r="S245" s="163">
        <f t="shared" si="70"/>
        <v>0</v>
      </c>
      <c r="T245" s="163">
        <f t="shared" si="77"/>
        <v>0</v>
      </c>
      <c r="U245" s="163">
        <f t="shared" si="76"/>
        <v>0</v>
      </c>
      <c r="V245" s="163">
        <f t="shared" si="76"/>
        <v>0</v>
      </c>
      <c r="W245" s="163">
        <f t="shared" si="76"/>
        <v>0</v>
      </c>
      <c r="X245" s="163">
        <f t="shared" si="76"/>
        <v>0</v>
      </c>
      <c r="Y245" s="163">
        <f t="shared" si="76"/>
        <v>0</v>
      </c>
      <c r="Z245" s="163">
        <f t="shared" si="76"/>
        <v>0</v>
      </c>
      <c r="AA245" s="163">
        <f t="shared" si="76"/>
        <v>0</v>
      </c>
      <c r="AB245" s="163">
        <f t="shared" ref="AB245:AC263" si="80">AA245</f>
        <v>0</v>
      </c>
      <c r="AC245" s="163">
        <f t="shared" si="80"/>
        <v>0</v>
      </c>
      <c r="AD245" s="163">
        <f t="shared" si="79"/>
        <v>0</v>
      </c>
      <c r="AE245" s="163">
        <f t="shared" si="79"/>
        <v>0</v>
      </c>
      <c r="AF245" s="176">
        <f t="shared" si="79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78"/>
        <v>0</v>
      </c>
      <c r="D246" s="163">
        <f t="shared" si="78"/>
        <v>0</v>
      </c>
      <c r="E246" s="163">
        <f t="shared" si="78"/>
        <v>0</v>
      </c>
      <c r="F246" s="163">
        <f t="shared" si="78"/>
        <v>0</v>
      </c>
      <c r="G246" s="163">
        <f t="shared" si="78"/>
        <v>0</v>
      </c>
      <c r="H246" s="163">
        <f t="shared" si="78"/>
        <v>0</v>
      </c>
      <c r="I246" s="163">
        <f t="shared" si="78"/>
        <v>0</v>
      </c>
      <c r="J246" s="163">
        <f t="shared" si="78"/>
        <v>0</v>
      </c>
      <c r="K246" s="163">
        <f t="shared" si="78"/>
        <v>0</v>
      </c>
      <c r="L246" s="163">
        <f t="shared" si="78"/>
        <v>0</v>
      </c>
      <c r="M246" s="163">
        <f t="shared" si="78"/>
        <v>0</v>
      </c>
      <c r="N246" s="163">
        <f t="shared" si="78"/>
        <v>0</v>
      </c>
      <c r="O246" s="163">
        <f t="shared" si="78"/>
        <v>0</v>
      </c>
      <c r="P246" s="163">
        <f t="shared" si="78"/>
        <v>0</v>
      </c>
      <c r="Q246" s="163">
        <f t="shared" si="78"/>
        <v>0</v>
      </c>
      <c r="R246" s="163">
        <f t="shared" si="78"/>
        <v>0</v>
      </c>
      <c r="S246" s="163">
        <f t="shared" ref="S246:S263" si="81">R246</f>
        <v>0</v>
      </c>
      <c r="T246" s="163">
        <f t="shared" ref="T246:AA260" si="82">S246</f>
        <v>0</v>
      </c>
      <c r="U246" s="163">
        <f t="shared" si="82"/>
        <v>0</v>
      </c>
      <c r="V246" s="163">
        <f t="shared" si="82"/>
        <v>0</v>
      </c>
      <c r="W246" s="163">
        <f t="shared" si="82"/>
        <v>0</v>
      </c>
      <c r="X246" s="163">
        <f t="shared" si="82"/>
        <v>0</v>
      </c>
      <c r="Y246" s="163">
        <f t="shared" si="82"/>
        <v>0</v>
      </c>
      <c r="Z246" s="163">
        <f t="shared" si="82"/>
        <v>0</v>
      </c>
      <c r="AA246" s="163">
        <f t="shared" si="82"/>
        <v>0</v>
      </c>
      <c r="AB246" s="163">
        <f t="shared" si="80"/>
        <v>0</v>
      </c>
      <c r="AC246" s="163">
        <f t="shared" si="80"/>
        <v>0</v>
      </c>
      <c r="AD246" s="163">
        <f t="shared" si="79"/>
        <v>0</v>
      </c>
      <c r="AE246" s="163">
        <f t="shared" si="79"/>
        <v>0</v>
      </c>
      <c r="AF246" s="176">
        <f t="shared" si="79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78"/>
        <v>0</v>
      </c>
      <c r="D247" s="163">
        <f t="shared" si="78"/>
        <v>0</v>
      </c>
      <c r="E247" s="163">
        <f t="shared" si="78"/>
        <v>0</v>
      </c>
      <c r="F247" s="163">
        <f t="shared" si="78"/>
        <v>0</v>
      </c>
      <c r="G247" s="163">
        <f t="shared" si="78"/>
        <v>0</v>
      </c>
      <c r="H247" s="163">
        <f t="shared" si="78"/>
        <v>0</v>
      </c>
      <c r="I247" s="163">
        <f t="shared" si="78"/>
        <v>0</v>
      </c>
      <c r="J247" s="163">
        <f t="shared" si="78"/>
        <v>0</v>
      </c>
      <c r="K247" s="163">
        <f t="shared" si="78"/>
        <v>0</v>
      </c>
      <c r="L247" s="163">
        <f t="shared" si="78"/>
        <v>0</v>
      </c>
      <c r="M247" s="163">
        <f t="shared" si="78"/>
        <v>0</v>
      </c>
      <c r="N247" s="163">
        <f t="shared" si="78"/>
        <v>0</v>
      </c>
      <c r="O247" s="163">
        <f t="shared" si="78"/>
        <v>0</v>
      </c>
      <c r="P247" s="163">
        <f t="shared" si="78"/>
        <v>0</v>
      </c>
      <c r="Q247" s="163">
        <f t="shared" si="78"/>
        <v>0</v>
      </c>
      <c r="R247" s="163">
        <f t="shared" si="78"/>
        <v>0</v>
      </c>
      <c r="S247" s="163">
        <f t="shared" si="81"/>
        <v>0</v>
      </c>
      <c r="T247" s="163">
        <f t="shared" si="82"/>
        <v>0</v>
      </c>
      <c r="U247" s="163">
        <f t="shared" si="82"/>
        <v>0</v>
      </c>
      <c r="V247" s="163">
        <f t="shared" si="82"/>
        <v>0</v>
      </c>
      <c r="W247" s="163">
        <f t="shared" si="82"/>
        <v>0</v>
      </c>
      <c r="X247" s="163">
        <f t="shared" si="82"/>
        <v>0</v>
      </c>
      <c r="Y247" s="163">
        <f t="shared" si="82"/>
        <v>0</v>
      </c>
      <c r="Z247" s="163">
        <f t="shared" si="82"/>
        <v>0</v>
      </c>
      <c r="AA247" s="163">
        <f t="shared" si="82"/>
        <v>0</v>
      </c>
      <c r="AB247" s="163">
        <f t="shared" si="80"/>
        <v>0</v>
      </c>
      <c r="AC247" s="163">
        <f t="shared" si="80"/>
        <v>0</v>
      </c>
      <c r="AD247" s="163">
        <f t="shared" si="79"/>
        <v>0</v>
      </c>
      <c r="AE247" s="163">
        <f t="shared" si="79"/>
        <v>0</v>
      </c>
      <c r="AF247" s="176">
        <f t="shared" si="79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78"/>
        <v>0</v>
      </c>
      <c r="D248" s="163">
        <f t="shared" si="78"/>
        <v>0</v>
      </c>
      <c r="E248" s="163">
        <f t="shared" si="78"/>
        <v>0</v>
      </c>
      <c r="F248" s="163">
        <f t="shared" si="78"/>
        <v>0</v>
      </c>
      <c r="G248" s="163">
        <f t="shared" si="78"/>
        <v>0</v>
      </c>
      <c r="H248" s="163">
        <f t="shared" si="78"/>
        <v>0</v>
      </c>
      <c r="I248" s="163">
        <f t="shared" si="78"/>
        <v>0</v>
      </c>
      <c r="J248" s="163">
        <f t="shared" si="78"/>
        <v>0</v>
      </c>
      <c r="K248" s="163">
        <f t="shared" si="78"/>
        <v>0</v>
      </c>
      <c r="L248" s="163">
        <f t="shared" si="78"/>
        <v>0</v>
      </c>
      <c r="M248" s="163">
        <f t="shared" si="78"/>
        <v>0</v>
      </c>
      <c r="N248" s="163">
        <f t="shared" si="78"/>
        <v>0</v>
      </c>
      <c r="O248" s="163">
        <f t="shared" si="78"/>
        <v>0</v>
      </c>
      <c r="P248" s="163">
        <f t="shared" si="78"/>
        <v>0</v>
      </c>
      <c r="Q248" s="163">
        <f t="shared" si="78"/>
        <v>0</v>
      </c>
      <c r="R248" s="163">
        <f>Q248</f>
        <v>0</v>
      </c>
      <c r="S248" s="163">
        <f t="shared" si="81"/>
        <v>0</v>
      </c>
      <c r="T248" s="163">
        <f t="shared" ref="T248:T260" si="83">S248</f>
        <v>0</v>
      </c>
      <c r="U248" s="163">
        <f t="shared" si="82"/>
        <v>0</v>
      </c>
      <c r="V248" s="163">
        <f t="shared" si="82"/>
        <v>0</v>
      </c>
      <c r="W248" s="163">
        <f t="shared" si="82"/>
        <v>0</v>
      </c>
      <c r="X248" s="163">
        <f t="shared" si="82"/>
        <v>0</v>
      </c>
      <c r="Y248" s="163">
        <f t="shared" si="82"/>
        <v>0</v>
      </c>
      <c r="Z248" s="163">
        <f t="shared" si="82"/>
        <v>0</v>
      </c>
      <c r="AA248" s="163">
        <f t="shared" si="82"/>
        <v>0</v>
      </c>
      <c r="AB248" s="163">
        <f t="shared" si="80"/>
        <v>0</v>
      </c>
      <c r="AC248" s="163">
        <f t="shared" si="80"/>
        <v>0</v>
      </c>
      <c r="AD248" s="163">
        <f t="shared" si="79"/>
        <v>0</v>
      </c>
      <c r="AE248" s="163">
        <f t="shared" si="79"/>
        <v>0</v>
      </c>
      <c r="AF248" s="176">
        <f t="shared" si="79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R264" si="84">B249</f>
        <v>0</v>
      </c>
      <c r="D249" s="163">
        <f t="shared" si="84"/>
        <v>0</v>
      </c>
      <c r="E249" s="163">
        <f t="shared" si="84"/>
        <v>0</v>
      </c>
      <c r="F249" s="163">
        <f t="shared" si="84"/>
        <v>0</v>
      </c>
      <c r="G249" s="163">
        <f t="shared" si="84"/>
        <v>0</v>
      </c>
      <c r="H249" s="163">
        <f t="shared" si="84"/>
        <v>0</v>
      </c>
      <c r="I249" s="163">
        <f t="shared" si="84"/>
        <v>0</v>
      </c>
      <c r="J249" s="163">
        <f t="shared" si="84"/>
        <v>0</v>
      </c>
      <c r="K249" s="163">
        <f t="shared" si="84"/>
        <v>0</v>
      </c>
      <c r="L249" s="163">
        <f t="shared" si="84"/>
        <v>0</v>
      </c>
      <c r="M249" s="163">
        <f t="shared" si="84"/>
        <v>0</v>
      </c>
      <c r="N249" s="163">
        <f t="shared" si="84"/>
        <v>0</v>
      </c>
      <c r="O249" s="163">
        <f t="shared" si="84"/>
        <v>0</v>
      </c>
      <c r="P249" s="163">
        <f t="shared" si="84"/>
        <v>0</v>
      </c>
      <c r="Q249" s="163">
        <f t="shared" si="84"/>
        <v>0</v>
      </c>
      <c r="R249" s="163">
        <f>Q249</f>
        <v>0</v>
      </c>
      <c r="S249" s="163">
        <f t="shared" si="81"/>
        <v>0</v>
      </c>
      <c r="T249" s="163">
        <f t="shared" si="83"/>
        <v>0</v>
      </c>
      <c r="U249" s="163">
        <f t="shared" si="82"/>
        <v>0</v>
      </c>
      <c r="V249" s="163">
        <f t="shared" si="82"/>
        <v>0</v>
      </c>
      <c r="W249" s="163">
        <f t="shared" si="82"/>
        <v>0</v>
      </c>
      <c r="X249" s="163">
        <f t="shared" si="82"/>
        <v>0</v>
      </c>
      <c r="Y249" s="163">
        <f t="shared" si="82"/>
        <v>0</v>
      </c>
      <c r="Z249" s="163">
        <f t="shared" si="82"/>
        <v>0</v>
      </c>
      <c r="AA249" s="163">
        <f t="shared" si="82"/>
        <v>0</v>
      </c>
      <c r="AB249" s="163">
        <f t="shared" si="80"/>
        <v>0</v>
      </c>
      <c r="AC249" s="163">
        <f t="shared" si="80"/>
        <v>0</v>
      </c>
      <c r="AD249" s="163">
        <f t="shared" si="79"/>
        <v>0</v>
      </c>
      <c r="AE249" s="163">
        <f t="shared" si="79"/>
        <v>0</v>
      </c>
      <c r="AF249" s="176">
        <f t="shared" si="79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84"/>
        <v>0</v>
      </c>
      <c r="D250" s="163">
        <f t="shared" si="84"/>
        <v>0</v>
      </c>
      <c r="E250" s="163">
        <f t="shared" si="84"/>
        <v>0</v>
      </c>
      <c r="F250" s="163">
        <f t="shared" si="84"/>
        <v>0</v>
      </c>
      <c r="G250" s="163">
        <f t="shared" si="84"/>
        <v>0</v>
      </c>
      <c r="H250" s="163">
        <f t="shared" si="84"/>
        <v>0</v>
      </c>
      <c r="I250" s="163">
        <f t="shared" si="84"/>
        <v>0</v>
      </c>
      <c r="J250" s="163">
        <f t="shared" si="84"/>
        <v>0</v>
      </c>
      <c r="K250" s="163">
        <f t="shared" si="84"/>
        <v>0</v>
      </c>
      <c r="L250" s="163">
        <f t="shared" si="84"/>
        <v>0</v>
      </c>
      <c r="M250" s="163">
        <f t="shared" si="84"/>
        <v>0</v>
      </c>
      <c r="N250" s="163">
        <f t="shared" si="84"/>
        <v>0</v>
      </c>
      <c r="O250" s="163">
        <f t="shared" si="84"/>
        <v>0</v>
      </c>
      <c r="P250" s="163">
        <f t="shared" si="84"/>
        <v>0</v>
      </c>
      <c r="Q250" s="163">
        <f t="shared" si="84"/>
        <v>0</v>
      </c>
      <c r="R250" s="163">
        <f t="shared" si="84"/>
        <v>0</v>
      </c>
      <c r="S250" s="163">
        <f t="shared" si="81"/>
        <v>0</v>
      </c>
      <c r="T250" s="163">
        <f t="shared" si="83"/>
        <v>0</v>
      </c>
      <c r="U250" s="163">
        <f t="shared" si="82"/>
        <v>0</v>
      </c>
      <c r="V250" s="163">
        <f t="shared" si="82"/>
        <v>0</v>
      </c>
      <c r="W250" s="163">
        <f t="shared" si="82"/>
        <v>0</v>
      </c>
      <c r="X250" s="163">
        <f t="shared" si="82"/>
        <v>0</v>
      </c>
      <c r="Y250" s="163">
        <f t="shared" si="82"/>
        <v>0</v>
      </c>
      <c r="Z250" s="163">
        <f t="shared" si="82"/>
        <v>0</v>
      </c>
      <c r="AA250" s="163">
        <f t="shared" si="82"/>
        <v>0</v>
      </c>
      <c r="AB250" s="163">
        <f t="shared" si="80"/>
        <v>0</v>
      </c>
      <c r="AC250" s="163">
        <f t="shared" si="80"/>
        <v>0</v>
      </c>
      <c r="AD250" s="163">
        <f t="shared" si="79"/>
        <v>0</v>
      </c>
      <c r="AE250" s="163">
        <f t="shared" si="79"/>
        <v>0</v>
      </c>
      <c r="AF250" s="176">
        <f t="shared" si="79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84"/>
        <v>0</v>
      </c>
      <c r="D251" s="163">
        <f t="shared" si="84"/>
        <v>0</v>
      </c>
      <c r="E251" s="163">
        <f t="shared" si="84"/>
        <v>0</v>
      </c>
      <c r="F251" s="163">
        <f t="shared" si="84"/>
        <v>0</v>
      </c>
      <c r="G251" s="163">
        <f t="shared" si="84"/>
        <v>0</v>
      </c>
      <c r="H251" s="163">
        <f t="shared" si="84"/>
        <v>0</v>
      </c>
      <c r="I251" s="163">
        <f t="shared" si="84"/>
        <v>0</v>
      </c>
      <c r="J251" s="163">
        <f t="shared" si="84"/>
        <v>0</v>
      </c>
      <c r="K251" s="163">
        <f t="shared" si="84"/>
        <v>0</v>
      </c>
      <c r="L251" s="163">
        <f t="shared" si="84"/>
        <v>0</v>
      </c>
      <c r="M251" s="163">
        <f t="shared" si="84"/>
        <v>0</v>
      </c>
      <c r="N251" s="163">
        <f t="shared" si="84"/>
        <v>0</v>
      </c>
      <c r="O251" s="163">
        <f t="shared" si="84"/>
        <v>0</v>
      </c>
      <c r="P251" s="163">
        <f t="shared" si="84"/>
        <v>0</v>
      </c>
      <c r="Q251" s="163">
        <f t="shared" si="84"/>
        <v>0</v>
      </c>
      <c r="R251" s="163">
        <f t="shared" si="84"/>
        <v>0</v>
      </c>
      <c r="S251" s="163">
        <f t="shared" si="81"/>
        <v>0</v>
      </c>
      <c r="T251" s="163">
        <f t="shared" si="83"/>
        <v>0</v>
      </c>
      <c r="U251" s="163">
        <f t="shared" si="82"/>
        <v>0</v>
      </c>
      <c r="V251" s="163">
        <f t="shared" si="82"/>
        <v>0</v>
      </c>
      <c r="W251" s="163">
        <f t="shared" si="82"/>
        <v>0</v>
      </c>
      <c r="X251" s="163">
        <f t="shared" si="82"/>
        <v>0</v>
      </c>
      <c r="Y251" s="163">
        <f t="shared" si="82"/>
        <v>0</v>
      </c>
      <c r="Z251" s="163">
        <f t="shared" si="82"/>
        <v>0</v>
      </c>
      <c r="AA251" s="163">
        <f t="shared" si="82"/>
        <v>0</v>
      </c>
      <c r="AB251" s="163">
        <f t="shared" si="80"/>
        <v>0</v>
      </c>
      <c r="AC251" s="163">
        <f t="shared" si="80"/>
        <v>0</v>
      </c>
      <c r="AD251" s="163">
        <f t="shared" si="79"/>
        <v>0</v>
      </c>
      <c r="AE251" s="163">
        <f t="shared" si="79"/>
        <v>0</v>
      </c>
      <c r="AF251" s="176">
        <f t="shared" si="79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84"/>
        <v>0</v>
      </c>
      <c r="D252" s="163">
        <f t="shared" si="84"/>
        <v>0</v>
      </c>
      <c r="E252" s="163">
        <f t="shared" si="84"/>
        <v>0</v>
      </c>
      <c r="F252" s="163">
        <f t="shared" si="84"/>
        <v>0</v>
      </c>
      <c r="G252" s="163">
        <f t="shared" si="84"/>
        <v>0</v>
      </c>
      <c r="H252" s="163">
        <f t="shared" si="84"/>
        <v>0</v>
      </c>
      <c r="I252" s="163">
        <f t="shared" si="84"/>
        <v>0</v>
      </c>
      <c r="J252" s="163">
        <f t="shared" si="84"/>
        <v>0</v>
      </c>
      <c r="K252" s="163">
        <f t="shared" si="84"/>
        <v>0</v>
      </c>
      <c r="L252" s="163">
        <f t="shared" si="84"/>
        <v>0</v>
      </c>
      <c r="M252" s="163">
        <f t="shared" si="84"/>
        <v>0</v>
      </c>
      <c r="N252" s="163">
        <f t="shared" si="84"/>
        <v>0</v>
      </c>
      <c r="O252" s="163">
        <f t="shared" si="84"/>
        <v>0</v>
      </c>
      <c r="P252" s="163">
        <f t="shared" si="84"/>
        <v>0</v>
      </c>
      <c r="Q252" s="163">
        <f t="shared" si="84"/>
        <v>0</v>
      </c>
      <c r="R252" s="163">
        <f t="shared" si="84"/>
        <v>0</v>
      </c>
      <c r="S252" s="163">
        <f t="shared" si="81"/>
        <v>0</v>
      </c>
      <c r="T252" s="163">
        <f t="shared" si="83"/>
        <v>0</v>
      </c>
      <c r="U252" s="163">
        <f t="shared" si="82"/>
        <v>0</v>
      </c>
      <c r="V252" s="163">
        <f t="shared" si="82"/>
        <v>0</v>
      </c>
      <c r="W252" s="163">
        <f t="shared" si="82"/>
        <v>0</v>
      </c>
      <c r="X252" s="163">
        <f t="shared" si="82"/>
        <v>0</v>
      </c>
      <c r="Y252" s="163">
        <f t="shared" si="82"/>
        <v>0</v>
      </c>
      <c r="Z252" s="163">
        <f t="shared" si="82"/>
        <v>0</v>
      </c>
      <c r="AA252" s="163">
        <f t="shared" si="82"/>
        <v>0</v>
      </c>
      <c r="AB252" s="163">
        <f t="shared" si="80"/>
        <v>0</v>
      </c>
      <c r="AC252" s="163">
        <f t="shared" si="80"/>
        <v>0</v>
      </c>
      <c r="AD252" s="163">
        <f t="shared" si="79"/>
        <v>0</v>
      </c>
      <c r="AE252" s="163">
        <f t="shared" si="79"/>
        <v>0</v>
      </c>
      <c r="AF252" s="176">
        <f t="shared" si="79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84"/>
        <v>0</v>
      </c>
      <c r="D253" s="163">
        <f t="shared" si="84"/>
        <v>0</v>
      </c>
      <c r="E253" s="163">
        <f t="shared" si="84"/>
        <v>0</v>
      </c>
      <c r="F253" s="163">
        <f t="shared" si="84"/>
        <v>0</v>
      </c>
      <c r="G253" s="163">
        <f t="shared" si="84"/>
        <v>0</v>
      </c>
      <c r="H253" s="163">
        <f t="shared" si="84"/>
        <v>0</v>
      </c>
      <c r="I253" s="163">
        <f t="shared" si="84"/>
        <v>0</v>
      </c>
      <c r="J253" s="163">
        <f t="shared" si="84"/>
        <v>0</v>
      </c>
      <c r="K253" s="163">
        <f t="shared" si="84"/>
        <v>0</v>
      </c>
      <c r="L253" s="163">
        <f t="shared" si="84"/>
        <v>0</v>
      </c>
      <c r="M253" s="163">
        <f t="shared" si="84"/>
        <v>0</v>
      </c>
      <c r="N253" s="163">
        <f t="shared" si="84"/>
        <v>0</v>
      </c>
      <c r="O253" s="163">
        <f t="shared" si="84"/>
        <v>0</v>
      </c>
      <c r="P253" s="163">
        <f t="shared" si="84"/>
        <v>0</v>
      </c>
      <c r="Q253" s="163">
        <f t="shared" si="84"/>
        <v>0</v>
      </c>
      <c r="R253" s="163">
        <f t="shared" si="84"/>
        <v>0</v>
      </c>
      <c r="S253" s="163">
        <f t="shared" si="81"/>
        <v>0</v>
      </c>
      <c r="T253" s="163">
        <f t="shared" si="83"/>
        <v>0</v>
      </c>
      <c r="U253" s="163">
        <f t="shared" si="82"/>
        <v>0</v>
      </c>
      <c r="V253" s="163">
        <f t="shared" si="82"/>
        <v>0</v>
      </c>
      <c r="W253" s="163">
        <f t="shared" si="82"/>
        <v>0</v>
      </c>
      <c r="X253" s="163">
        <f t="shared" si="82"/>
        <v>0</v>
      </c>
      <c r="Y253" s="163">
        <f t="shared" si="82"/>
        <v>0</v>
      </c>
      <c r="Z253" s="163">
        <f t="shared" si="82"/>
        <v>0</v>
      </c>
      <c r="AA253" s="163">
        <f t="shared" si="82"/>
        <v>0</v>
      </c>
      <c r="AB253" s="163">
        <f t="shared" si="80"/>
        <v>0</v>
      </c>
      <c r="AC253" s="163">
        <f t="shared" si="80"/>
        <v>0</v>
      </c>
      <c r="AD253" s="163">
        <f t="shared" si="79"/>
        <v>0</v>
      </c>
      <c r="AE253" s="163">
        <f t="shared" si="79"/>
        <v>0</v>
      </c>
      <c r="AF253" s="176">
        <f t="shared" si="79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84"/>
        <v>0</v>
      </c>
      <c r="D254" s="163">
        <f t="shared" si="84"/>
        <v>0</v>
      </c>
      <c r="E254" s="163">
        <f t="shared" si="84"/>
        <v>0</v>
      </c>
      <c r="F254" s="163">
        <f t="shared" si="84"/>
        <v>0</v>
      </c>
      <c r="G254" s="163">
        <f t="shared" si="84"/>
        <v>0</v>
      </c>
      <c r="H254" s="163">
        <f t="shared" si="84"/>
        <v>0</v>
      </c>
      <c r="I254" s="163">
        <f t="shared" si="84"/>
        <v>0</v>
      </c>
      <c r="J254" s="163">
        <f t="shared" si="84"/>
        <v>0</v>
      </c>
      <c r="K254" s="163">
        <f t="shared" si="84"/>
        <v>0</v>
      </c>
      <c r="L254" s="163">
        <f t="shared" si="84"/>
        <v>0</v>
      </c>
      <c r="M254" s="163">
        <f t="shared" si="84"/>
        <v>0</v>
      </c>
      <c r="N254" s="163">
        <f t="shared" si="84"/>
        <v>0</v>
      </c>
      <c r="O254" s="163">
        <f t="shared" si="84"/>
        <v>0</v>
      </c>
      <c r="P254" s="163">
        <f t="shared" si="84"/>
        <v>0</v>
      </c>
      <c r="Q254" s="163">
        <f t="shared" si="84"/>
        <v>0</v>
      </c>
      <c r="R254" s="163">
        <f t="shared" si="84"/>
        <v>0</v>
      </c>
      <c r="S254" s="163">
        <f t="shared" si="81"/>
        <v>0</v>
      </c>
      <c r="T254" s="163">
        <f t="shared" si="83"/>
        <v>0</v>
      </c>
      <c r="U254" s="163">
        <f t="shared" si="82"/>
        <v>0</v>
      </c>
      <c r="V254" s="163">
        <f t="shared" si="82"/>
        <v>0</v>
      </c>
      <c r="W254" s="163">
        <f t="shared" si="82"/>
        <v>0</v>
      </c>
      <c r="X254" s="163">
        <f t="shared" si="82"/>
        <v>0</v>
      </c>
      <c r="Y254" s="163">
        <f t="shared" si="82"/>
        <v>0</v>
      </c>
      <c r="Z254" s="163">
        <f t="shared" si="82"/>
        <v>0</v>
      </c>
      <c r="AA254" s="163">
        <f t="shared" si="82"/>
        <v>0</v>
      </c>
      <c r="AB254" s="163">
        <f t="shared" si="80"/>
        <v>0</v>
      </c>
      <c r="AC254" s="163">
        <f t="shared" si="80"/>
        <v>0</v>
      </c>
      <c r="AD254" s="163">
        <f t="shared" si="79"/>
        <v>0</v>
      </c>
      <c r="AE254" s="163">
        <f t="shared" si="79"/>
        <v>0</v>
      </c>
      <c r="AF254" s="176">
        <f t="shared" si="79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84"/>
        <v>0</v>
      </c>
      <c r="D255" s="163">
        <f t="shared" si="84"/>
        <v>0</v>
      </c>
      <c r="E255" s="163">
        <f t="shared" si="84"/>
        <v>0</v>
      </c>
      <c r="F255" s="163">
        <f t="shared" si="84"/>
        <v>0</v>
      </c>
      <c r="G255" s="163">
        <f t="shared" si="84"/>
        <v>0</v>
      </c>
      <c r="H255" s="163">
        <f t="shared" si="84"/>
        <v>0</v>
      </c>
      <c r="I255" s="163">
        <f t="shared" si="84"/>
        <v>0</v>
      </c>
      <c r="J255" s="163">
        <f t="shared" si="84"/>
        <v>0</v>
      </c>
      <c r="K255" s="163">
        <f t="shared" si="84"/>
        <v>0</v>
      </c>
      <c r="L255" s="163">
        <f t="shared" si="84"/>
        <v>0</v>
      </c>
      <c r="M255" s="163">
        <f t="shared" si="84"/>
        <v>0</v>
      </c>
      <c r="N255" s="163">
        <f t="shared" si="84"/>
        <v>0</v>
      </c>
      <c r="O255" s="163">
        <f t="shared" si="84"/>
        <v>0</v>
      </c>
      <c r="P255" s="163">
        <f t="shared" si="84"/>
        <v>0</v>
      </c>
      <c r="Q255" s="163">
        <f t="shared" si="84"/>
        <v>0</v>
      </c>
      <c r="R255" s="163">
        <f t="shared" si="84"/>
        <v>0</v>
      </c>
      <c r="S255" s="163">
        <f t="shared" si="81"/>
        <v>0</v>
      </c>
      <c r="T255" s="163">
        <f t="shared" si="83"/>
        <v>0</v>
      </c>
      <c r="U255" s="163">
        <f t="shared" si="82"/>
        <v>0</v>
      </c>
      <c r="V255" s="163">
        <f t="shared" si="82"/>
        <v>0</v>
      </c>
      <c r="W255" s="163">
        <f t="shared" si="82"/>
        <v>0</v>
      </c>
      <c r="X255" s="163">
        <f t="shared" si="82"/>
        <v>0</v>
      </c>
      <c r="Y255" s="163">
        <f t="shared" si="82"/>
        <v>0</v>
      </c>
      <c r="Z255" s="163">
        <f t="shared" si="82"/>
        <v>0</v>
      </c>
      <c r="AA255" s="163">
        <f t="shared" si="82"/>
        <v>0</v>
      </c>
      <c r="AB255" s="163">
        <f t="shared" si="80"/>
        <v>0</v>
      </c>
      <c r="AC255" s="163">
        <f t="shared" si="80"/>
        <v>0</v>
      </c>
      <c r="AD255" s="163">
        <f t="shared" si="79"/>
        <v>0</v>
      </c>
      <c r="AE255" s="163">
        <f t="shared" si="79"/>
        <v>0</v>
      </c>
      <c r="AF255" s="176">
        <f t="shared" si="79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84"/>
        <v>0</v>
      </c>
      <c r="D256" s="163">
        <f t="shared" si="84"/>
        <v>0</v>
      </c>
      <c r="E256" s="163">
        <f t="shared" si="84"/>
        <v>0</v>
      </c>
      <c r="F256" s="163">
        <f t="shared" si="84"/>
        <v>0</v>
      </c>
      <c r="G256" s="163">
        <f t="shared" si="84"/>
        <v>0</v>
      </c>
      <c r="H256" s="163">
        <f t="shared" si="84"/>
        <v>0</v>
      </c>
      <c r="I256" s="163">
        <f t="shared" si="84"/>
        <v>0</v>
      </c>
      <c r="J256" s="163">
        <f t="shared" si="84"/>
        <v>0</v>
      </c>
      <c r="K256" s="163">
        <f t="shared" si="84"/>
        <v>0</v>
      </c>
      <c r="L256" s="163">
        <f t="shared" si="84"/>
        <v>0</v>
      </c>
      <c r="M256" s="163">
        <f t="shared" si="84"/>
        <v>0</v>
      </c>
      <c r="N256" s="163">
        <f t="shared" si="84"/>
        <v>0</v>
      </c>
      <c r="O256" s="163">
        <f t="shared" si="84"/>
        <v>0</v>
      </c>
      <c r="P256" s="163">
        <f t="shared" si="84"/>
        <v>0</v>
      </c>
      <c r="Q256" s="163">
        <f t="shared" si="84"/>
        <v>0</v>
      </c>
      <c r="R256" s="163">
        <f t="shared" si="84"/>
        <v>0</v>
      </c>
      <c r="S256" s="163">
        <f t="shared" si="81"/>
        <v>0</v>
      </c>
      <c r="T256" s="163">
        <f t="shared" si="83"/>
        <v>0</v>
      </c>
      <c r="U256" s="163">
        <f t="shared" si="82"/>
        <v>0</v>
      </c>
      <c r="V256" s="163">
        <f t="shared" si="82"/>
        <v>0</v>
      </c>
      <c r="W256" s="163">
        <f t="shared" si="82"/>
        <v>0</v>
      </c>
      <c r="X256" s="163">
        <f t="shared" si="82"/>
        <v>0</v>
      </c>
      <c r="Y256" s="163">
        <f t="shared" si="82"/>
        <v>0</v>
      </c>
      <c r="Z256" s="163">
        <f t="shared" si="82"/>
        <v>0</v>
      </c>
      <c r="AA256" s="163">
        <f t="shared" si="82"/>
        <v>0</v>
      </c>
      <c r="AB256" s="163">
        <f t="shared" si="80"/>
        <v>0</v>
      </c>
      <c r="AC256" s="163">
        <f t="shared" si="80"/>
        <v>0</v>
      </c>
      <c r="AD256" s="163">
        <f t="shared" si="79"/>
        <v>0</v>
      </c>
      <c r="AE256" s="163">
        <f t="shared" si="79"/>
        <v>0</v>
      </c>
      <c r="AF256" s="176">
        <f t="shared" si="79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84"/>
        <v>0</v>
      </c>
      <c r="D257" s="163">
        <f t="shared" si="84"/>
        <v>0</v>
      </c>
      <c r="E257" s="163">
        <f t="shared" si="84"/>
        <v>0</v>
      </c>
      <c r="F257" s="163">
        <f t="shared" si="84"/>
        <v>0</v>
      </c>
      <c r="G257" s="163">
        <f t="shared" si="84"/>
        <v>0</v>
      </c>
      <c r="H257" s="163">
        <f t="shared" si="84"/>
        <v>0</v>
      </c>
      <c r="I257" s="163">
        <f t="shared" si="84"/>
        <v>0</v>
      </c>
      <c r="J257" s="163">
        <f t="shared" si="84"/>
        <v>0</v>
      </c>
      <c r="K257" s="163">
        <f t="shared" si="84"/>
        <v>0</v>
      </c>
      <c r="L257" s="163">
        <f t="shared" si="84"/>
        <v>0</v>
      </c>
      <c r="M257" s="163">
        <f t="shared" si="84"/>
        <v>0</v>
      </c>
      <c r="N257" s="163">
        <f t="shared" si="84"/>
        <v>0</v>
      </c>
      <c r="O257" s="163">
        <f t="shared" si="84"/>
        <v>0</v>
      </c>
      <c r="P257" s="163">
        <f t="shared" si="84"/>
        <v>0</v>
      </c>
      <c r="Q257" s="163">
        <f t="shared" si="84"/>
        <v>0</v>
      </c>
      <c r="R257" s="163">
        <f t="shared" si="84"/>
        <v>0</v>
      </c>
      <c r="S257" s="163">
        <f t="shared" si="81"/>
        <v>0</v>
      </c>
      <c r="T257" s="163">
        <f t="shared" si="83"/>
        <v>0</v>
      </c>
      <c r="U257" s="163">
        <f t="shared" si="82"/>
        <v>0</v>
      </c>
      <c r="V257" s="163">
        <f t="shared" si="82"/>
        <v>0</v>
      </c>
      <c r="W257" s="163">
        <f t="shared" si="82"/>
        <v>0</v>
      </c>
      <c r="X257" s="163">
        <f t="shared" si="82"/>
        <v>0</v>
      </c>
      <c r="Y257" s="163">
        <f t="shared" si="82"/>
        <v>0</v>
      </c>
      <c r="Z257" s="163">
        <f t="shared" si="82"/>
        <v>0</v>
      </c>
      <c r="AA257" s="163">
        <f t="shared" si="82"/>
        <v>0</v>
      </c>
      <c r="AB257" s="163">
        <f t="shared" si="80"/>
        <v>0</v>
      </c>
      <c r="AC257" s="163">
        <f t="shared" si="80"/>
        <v>0</v>
      </c>
      <c r="AD257" s="163">
        <f t="shared" si="79"/>
        <v>0</v>
      </c>
      <c r="AE257" s="163">
        <f t="shared" si="79"/>
        <v>0</v>
      </c>
      <c r="AF257" s="176">
        <f t="shared" si="79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84"/>
        <v>0</v>
      </c>
      <c r="D258" s="163">
        <f t="shared" si="84"/>
        <v>0</v>
      </c>
      <c r="E258" s="163">
        <f t="shared" si="84"/>
        <v>0</v>
      </c>
      <c r="F258" s="163">
        <f t="shared" si="84"/>
        <v>0</v>
      </c>
      <c r="G258" s="163">
        <f t="shared" si="84"/>
        <v>0</v>
      </c>
      <c r="H258" s="163">
        <f t="shared" si="84"/>
        <v>0</v>
      </c>
      <c r="I258" s="163">
        <f t="shared" si="84"/>
        <v>0</v>
      </c>
      <c r="J258" s="163">
        <f t="shared" si="84"/>
        <v>0</v>
      </c>
      <c r="K258" s="163">
        <f t="shared" si="84"/>
        <v>0</v>
      </c>
      <c r="L258" s="163">
        <f t="shared" si="84"/>
        <v>0</v>
      </c>
      <c r="M258" s="163">
        <f t="shared" si="84"/>
        <v>0</v>
      </c>
      <c r="N258" s="163">
        <f t="shared" si="84"/>
        <v>0</v>
      </c>
      <c r="O258" s="163">
        <f t="shared" si="84"/>
        <v>0</v>
      </c>
      <c r="P258" s="163">
        <f t="shared" si="84"/>
        <v>0</v>
      </c>
      <c r="Q258" s="163">
        <f t="shared" si="84"/>
        <v>0</v>
      </c>
      <c r="R258" s="163">
        <f t="shared" si="84"/>
        <v>0</v>
      </c>
      <c r="S258" s="163">
        <f t="shared" si="81"/>
        <v>0</v>
      </c>
      <c r="T258" s="163">
        <f t="shared" si="83"/>
        <v>0</v>
      </c>
      <c r="U258" s="163">
        <f t="shared" si="82"/>
        <v>0</v>
      </c>
      <c r="V258" s="163">
        <f t="shared" si="82"/>
        <v>0</v>
      </c>
      <c r="W258" s="163">
        <f t="shared" si="82"/>
        <v>0</v>
      </c>
      <c r="X258" s="163">
        <f t="shared" si="82"/>
        <v>0</v>
      </c>
      <c r="Y258" s="163">
        <f t="shared" si="82"/>
        <v>0</v>
      </c>
      <c r="Z258" s="163">
        <f t="shared" si="82"/>
        <v>0</v>
      </c>
      <c r="AA258" s="163">
        <f t="shared" si="82"/>
        <v>0</v>
      </c>
      <c r="AB258" s="163">
        <f t="shared" si="80"/>
        <v>0</v>
      </c>
      <c r="AC258" s="163">
        <f t="shared" si="80"/>
        <v>0</v>
      </c>
      <c r="AD258" s="163">
        <f t="shared" si="79"/>
        <v>0</v>
      </c>
      <c r="AE258" s="163">
        <f t="shared" si="79"/>
        <v>0</v>
      </c>
      <c r="AF258" s="176">
        <f t="shared" si="79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84"/>
        <v>0</v>
      </c>
      <c r="D259" s="163">
        <f t="shared" si="84"/>
        <v>0</v>
      </c>
      <c r="E259" s="163">
        <f t="shared" si="84"/>
        <v>0</v>
      </c>
      <c r="F259" s="163">
        <f t="shared" si="84"/>
        <v>0</v>
      </c>
      <c r="G259" s="163">
        <f t="shared" si="84"/>
        <v>0</v>
      </c>
      <c r="H259" s="163">
        <f t="shared" si="84"/>
        <v>0</v>
      </c>
      <c r="I259" s="163">
        <f t="shared" si="84"/>
        <v>0</v>
      </c>
      <c r="J259" s="163">
        <f t="shared" si="84"/>
        <v>0</v>
      </c>
      <c r="K259" s="163">
        <f t="shared" si="84"/>
        <v>0</v>
      </c>
      <c r="L259" s="163">
        <f t="shared" si="84"/>
        <v>0</v>
      </c>
      <c r="M259" s="163">
        <f t="shared" si="84"/>
        <v>0</v>
      </c>
      <c r="N259" s="163">
        <f t="shared" si="84"/>
        <v>0</v>
      </c>
      <c r="O259" s="163">
        <f t="shared" si="84"/>
        <v>0</v>
      </c>
      <c r="P259" s="163">
        <f t="shared" si="84"/>
        <v>0</v>
      </c>
      <c r="Q259" s="163">
        <f t="shared" si="84"/>
        <v>0</v>
      </c>
      <c r="R259" s="163">
        <f t="shared" si="84"/>
        <v>0</v>
      </c>
      <c r="S259" s="163">
        <f t="shared" si="81"/>
        <v>0</v>
      </c>
      <c r="T259" s="163">
        <f t="shared" si="83"/>
        <v>0</v>
      </c>
      <c r="U259" s="163">
        <f t="shared" si="82"/>
        <v>0</v>
      </c>
      <c r="V259" s="163">
        <f t="shared" si="82"/>
        <v>0</v>
      </c>
      <c r="W259" s="163">
        <f t="shared" si="82"/>
        <v>0</v>
      </c>
      <c r="X259" s="163">
        <f t="shared" si="82"/>
        <v>0</v>
      </c>
      <c r="Y259" s="163">
        <f t="shared" si="82"/>
        <v>0</v>
      </c>
      <c r="Z259" s="163">
        <f t="shared" si="82"/>
        <v>0</v>
      </c>
      <c r="AA259" s="163">
        <f t="shared" si="82"/>
        <v>0</v>
      </c>
      <c r="AB259" s="163">
        <f t="shared" si="80"/>
        <v>0</v>
      </c>
      <c r="AC259" s="163">
        <f t="shared" si="80"/>
        <v>0</v>
      </c>
      <c r="AD259" s="163">
        <f t="shared" si="79"/>
        <v>0</v>
      </c>
      <c r="AE259" s="163">
        <f t="shared" si="79"/>
        <v>0</v>
      </c>
      <c r="AF259" s="176">
        <f t="shared" si="79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84"/>
        <v>0</v>
      </c>
      <c r="D260" s="163">
        <f t="shared" si="84"/>
        <v>0</v>
      </c>
      <c r="E260" s="163">
        <f t="shared" si="84"/>
        <v>0</v>
      </c>
      <c r="F260" s="163">
        <f t="shared" si="84"/>
        <v>0</v>
      </c>
      <c r="G260" s="163">
        <f t="shared" si="84"/>
        <v>0</v>
      </c>
      <c r="H260" s="163">
        <f t="shared" si="84"/>
        <v>0</v>
      </c>
      <c r="I260" s="163">
        <f t="shared" si="84"/>
        <v>0</v>
      </c>
      <c r="J260" s="163">
        <f t="shared" si="84"/>
        <v>0</v>
      </c>
      <c r="K260" s="163">
        <f t="shared" si="84"/>
        <v>0</v>
      </c>
      <c r="L260" s="163">
        <f t="shared" si="84"/>
        <v>0</v>
      </c>
      <c r="M260" s="163">
        <f t="shared" si="84"/>
        <v>0</v>
      </c>
      <c r="N260" s="163">
        <f t="shared" si="84"/>
        <v>0</v>
      </c>
      <c r="O260" s="163">
        <f t="shared" si="84"/>
        <v>0</v>
      </c>
      <c r="P260" s="163">
        <f t="shared" si="84"/>
        <v>0</v>
      </c>
      <c r="Q260" s="163">
        <f t="shared" si="84"/>
        <v>0</v>
      </c>
      <c r="R260" s="163">
        <f t="shared" si="84"/>
        <v>0</v>
      </c>
      <c r="S260" s="163">
        <f t="shared" si="81"/>
        <v>0</v>
      </c>
      <c r="T260" s="163">
        <f t="shared" si="83"/>
        <v>0</v>
      </c>
      <c r="U260" s="163">
        <f t="shared" si="82"/>
        <v>0</v>
      </c>
      <c r="V260" s="163">
        <f t="shared" si="82"/>
        <v>0</v>
      </c>
      <c r="W260" s="163">
        <f t="shared" si="82"/>
        <v>0</v>
      </c>
      <c r="X260" s="163">
        <f t="shared" si="82"/>
        <v>0</v>
      </c>
      <c r="Y260" s="163">
        <f t="shared" si="82"/>
        <v>0</v>
      </c>
      <c r="Z260" s="163">
        <f t="shared" si="82"/>
        <v>0</v>
      </c>
      <c r="AA260" s="163">
        <f t="shared" si="82"/>
        <v>0</v>
      </c>
      <c r="AB260" s="163">
        <f t="shared" si="80"/>
        <v>0</v>
      </c>
      <c r="AC260" s="163">
        <f t="shared" si="80"/>
        <v>0</v>
      </c>
      <c r="AD260" s="163">
        <f t="shared" si="79"/>
        <v>0</v>
      </c>
      <c r="AE260" s="163">
        <f t="shared" si="79"/>
        <v>0</v>
      </c>
      <c r="AF260" s="176">
        <f t="shared" si="79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84"/>
        <v>0</v>
      </c>
      <c r="D261" s="163">
        <f t="shared" si="84"/>
        <v>0</v>
      </c>
      <c r="E261" s="163">
        <f t="shared" si="84"/>
        <v>0</v>
      </c>
      <c r="F261" s="163">
        <f t="shared" si="84"/>
        <v>0</v>
      </c>
      <c r="G261" s="163">
        <f t="shared" si="84"/>
        <v>0</v>
      </c>
      <c r="H261" s="163">
        <f t="shared" si="84"/>
        <v>0</v>
      </c>
      <c r="I261" s="163">
        <f t="shared" si="84"/>
        <v>0</v>
      </c>
      <c r="J261" s="163">
        <f t="shared" si="84"/>
        <v>0</v>
      </c>
      <c r="K261" s="163">
        <f t="shared" si="84"/>
        <v>0</v>
      </c>
      <c r="L261" s="163">
        <f t="shared" si="84"/>
        <v>0</v>
      </c>
      <c r="M261" s="163">
        <f t="shared" si="84"/>
        <v>0</v>
      </c>
      <c r="N261" s="163">
        <f t="shared" si="84"/>
        <v>0</v>
      </c>
      <c r="O261" s="163">
        <f t="shared" si="84"/>
        <v>0</v>
      </c>
      <c r="P261" s="163">
        <f t="shared" si="84"/>
        <v>0</v>
      </c>
      <c r="Q261" s="163">
        <f t="shared" si="84"/>
        <v>0</v>
      </c>
      <c r="R261" s="163">
        <f t="shared" si="84"/>
        <v>0</v>
      </c>
      <c r="S261" s="163">
        <f t="shared" si="81"/>
        <v>0</v>
      </c>
      <c r="T261" s="163">
        <f t="shared" ref="T261:AA263" si="85">S261</f>
        <v>0</v>
      </c>
      <c r="U261" s="163">
        <f t="shared" si="85"/>
        <v>0</v>
      </c>
      <c r="V261" s="163">
        <f t="shared" si="85"/>
        <v>0</v>
      </c>
      <c r="W261" s="163">
        <f t="shared" si="85"/>
        <v>0</v>
      </c>
      <c r="X261" s="163">
        <f t="shared" si="85"/>
        <v>0</v>
      </c>
      <c r="Y261" s="163">
        <f t="shared" si="85"/>
        <v>0</v>
      </c>
      <c r="Z261" s="163">
        <f t="shared" si="85"/>
        <v>0</v>
      </c>
      <c r="AA261" s="163">
        <f t="shared" si="85"/>
        <v>0</v>
      </c>
      <c r="AB261" s="163">
        <f t="shared" si="80"/>
        <v>0</v>
      </c>
      <c r="AC261" s="163">
        <f t="shared" si="80"/>
        <v>0</v>
      </c>
      <c r="AD261" s="163">
        <f t="shared" si="79"/>
        <v>0</v>
      </c>
      <c r="AE261" s="163">
        <f t="shared" si="79"/>
        <v>0</v>
      </c>
      <c r="AF261" s="176">
        <f t="shared" si="79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84"/>
        <v>0</v>
      </c>
      <c r="D262" s="163">
        <f t="shared" si="84"/>
        <v>0</v>
      </c>
      <c r="E262" s="163">
        <f t="shared" si="84"/>
        <v>0</v>
      </c>
      <c r="F262" s="163">
        <f t="shared" si="84"/>
        <v>0</v>
      </c>
      <c r="G262" s="163">
        <f t="shared" si="84"/>
        <v>0</v>
      </c>
      <c r="H262" s="163">
        <f t="shared" si="84"/>
        <v>0</v>
      </c>
      <c r="I262" s="163">
        <f t="shared" si="84"/>
        <v>0</v>
      </c>
      <c r="J262" s="163">
        <f t="shared" si="84"/>
        <v>0</v>
      </c>
      <c r="K262" s="163">
        <f t="shared" si="84"/>
        <v>0</v>
      </c>
      <c r="L262" s="163">
        <f t="shared" si="84"/>
        <v>0</v>
      </c>
      <c r="M262" s="163">
        <f t="shared" si="84"/>
        <v>0</v>
      </c>
      <c r="N262" s="163">
        <f t="shared" si="84"/>
        <v>0</v>
      </c>
      <c r="O262" s="163">
        <f t="shared" si="84"/>
        <v>0</v>
      </c>
      <c r="P262" s="163">
        <f t="shared" si="84"/>
        <v>0</v>
      </c>
      <c r="Q262" s="163">
        <f t="shared" si="84"/>
        <v>0</v>
      </c>
      <c r="R262" s="163">
        <f t="shared" si="84"/>
        <v>0</v>
      </c>
      <c r="S262" s="163">
        <f t="shared" si="81"/>
        <v>0</v>
      </c>
      <c r="T262" s="163">
        <f t="shared" si="85"/>
        <v>0</v>
      </c>
      <c r="U262" s="163">
        <f t="shared" si="85"/>
        <v>0</v>
      </c>
      <c r="V262" s="163">
        <f t="shared" si="85"/>
        <v>0</v>
      </c>
      <c r="W262" s="163">
        <f t="shared" si="85"/>
        <v>0</v>
      </c>
      <c r="X262" s="163">
        <f t="shared" si="85"/>
        <v>0</v>
      </c>
      <c r="Y262" s="163">
        <f t="shared" si="85"/>
        <v>0</v>
      </c>
      <c r="Z262" s="163">
        <f t="shared" si="85"/>
        <v>0</v>
      </c>
      <c r="AA262" s="163">
        <f t="shared" si="85"/>
        <v>0</v>
      </c>
      <c r="AB262" s="163">
        <f t="shared" si="80"/>
        <v>0</v>
      </c>
      <c r="AC262" s="163">
        <f t="shared" si="80"/>
        <v>0</v>
      </c>
      <c r="AD262" s="163">
        <f t="shared" si="79"/>
        <v>0</v>
      </c>
      <c r="AE262" s="163">
        <f t="shared" si="79"/>
        <v>0</v>
      </c>
      <c r="AF262" s="176">
        <f t="shared" si="79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84"/>
        <v>0</v>
      </c>
      <c r="D263" s="163">
        <f t="shared" si="84"/>
        <v>0</v>
      </c>
      <c r="E263" s="163">
        <f t="shared" si="84"/>
        <v>0</v>
      </c>
      <c r="F263" s="163">
        <f t="shared" si="84"/>
        <v>0</v>
      </c>
      <c r="G263" s="163">
        <f t="shared" si="84"/>
        <v>0</v>
      </c>
      <c r="H263" s="163">
        <f t="shared" si="84"/>
        <v>0</v>
      </c>
      <c r="I263" s="163">
        <f t="shared" si="84"/>
        <v>0</v>
      </c>
      <c r="J263" s="163">
        <f t="shared" si="84"/>
        <v>0</v>
      </c>
      <c r="K263" s="163">
        <f t="shared" si="84"/>
        <v>0</v>
      </c>
      <c r="L263" s="163">
        <f t="shared" si="84"/>
        <v>0</v>
      </c>
      <c r="M263" s="163">
        <f t="shared" si="84"/>
        <v>0</v>
      </c>
      <c r="N263" s="163">
        <f t="shared" si="84"/>
        <v>0</v>
      </c>
      <c r="O263" s="163">
        <f t="shared" si="84"/>
        <v>0</v>
      </c>
      <c r="P263" s="163">
        <f t="shared" si="84"/>
        <v>0</v>
      </c>
      <c r="Q263" s="163">
        <f t="shared" si="84"/>
        <v>0</v>
      </c>
      <c r="R263" s="163">
        <f t="shared" si="84"/>
        <v>0</v>
      </c>
      <c r="S263" s="163">
        <f t="shared" si="81"/>
        <v>0</v>
      </c>
      <c r="T263" s="163">
        <f t="shared" si="85"/>
        <v>0</v>
      </c>
      <c r="U263" s="163">
        <f t="shared" si="85"/>
        <v>0</v>
      </c>
      <c r="V263" s="163">
        <f t="shared" si="85"/>
        <v>0</v>
      </c>
      <c r="W263" s="163">
        <f t="shared" si="85"/>
        <v>0</v>
      </c>
      <c r="X263" s="163">
        <f t="shared" si="85"/>
        <v>0</v>
      </c>
      <c r="Y263" s="163">
        <f t="shared" si="85"/>
        <v>0</v>
      </c>
      <c r="Z263" s="163">
        <f t="shared" si="85"/>
        <v>0</v>
      </c>
      <c r="AA263" s="163">
        <f t="shared" si="85"/>
        <v>0</v>
      </c>
      <c r="AB263" s="163">
        <f t="shared" si="80"/>
        <v>0</v>
      </c>
      <c r="AC263" s="163">
        <f t="shared" si="80"/>
        <v>0</v>
      </c>
      <c r="AD263" s="163">
        <f t="shared" si="79"/>
        <v>0</v>
      </c>
      <c r="AE263" s="163">
        <f t="shared" si="79"/>
        <v>0</v>
      </c>
      <c r="AF263" s="176">
        <f t="shared" si="79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84"/>
        <v>0</v>
      </c>
      <c r="D264" s="163">
        <f t="shared" si="84"/>
        <v>0</v>
      </c>
      <c r="E264" s="163">
        <f t="shared" si="84"/>
        <v>0</v>
      </c>
      <c r="F264" s="163">
        <f t="shared" si="84"/>
        <v>0</v>
      </c>
      <c r="G264" s="163">
        <f t="shared" si="84"/>
        <v>0</v>
      </c>
      <c r="H264" s="163">
        <f t="shared" si="84"/>
        <v>0</v>
      </c>
      <c r="I264" s="163">
        <f t="shared" si="84"/>
        <v>0</v>
      </c>
      <c r="J264" s="163">
        <f t="shared" si="84"/>
        <v>0</v>
      </c>
      <c r="K264" s="163">
        <f t="shared" si="84"/>
        <v>0</v>
      </c>
      <c r="L264" s="163">
        <f t="shared" si="84"/>
        <v>0</v>
      </c>
      <c r="M264" s="163">
        <f t="shared" si="84"/>
        <v>0</v>
      </c>
      <c r="N264" s="163">
        <f t="shared" si="84"/>
        <v>0</v>
      </c>
      <c r="O264" s="163">
        <f t="shared" si="84"/>
        <v>0</v>
      </c>
      <c r="P264" s="163">
        <f t="shared" si="84"/>
        <v>0</v>
      </c>
      <c r="Q264" s="163">
        <f t="shared" si="84"/>
        <v>0</v>
      </c>
      <c r="R264" s="163">
        <f t="shared" si="84"/>
        <v>0</v>
      </c>
      <c r="S264" s="163">
        <f t="shared" ref="S264:AA264" si="86">R264</f>
        <v>0</v>
      </c>
      <c r="T264" s="163">
        <f t="shared" si="86"/>
        <v>0</v>
      </c>
      <c r="U264" s="163">
        <f t="shared" si="86"/>
        <v>0</v>
      </c>
      <c r="V264" s="163">
        <f t="shared" si="86"/>
        <v>0</v>
      </c>
      <c r="W264" s="163">
        <f t="shared" si="86"/>
        <v>0</v>
      </c>
      <c r="X264" s="163">
        <f t="shared" si="86"/>
        <v>0</v>
      </c>
      <c r="Y264" s="163">
        <f t="shared" si="86"/>
        <v>0</v>
      </c>
      <c r="Z264" s="163">
        <f t="shared" si="86"/>
        <v>0</v>
      </c>
      <c r="AA264" s="163">
        <f t="shared" si="86"/>
        <v>0</v>
      </c>
      <c r="AB264" s="163">
        <f t="shared" ref="AB264:AF273" si="87">AA264</f>
        <v>0</v>
      </c>
      <c r="AC264" s="163">
        <f t="shared" si="87"/>
        <v>0</v>
      </c>
      <c r="AD264" s="163">
        <f t="shared" si="87"/>
        <v>0</v>
      </c>
      <c r="AE264" s="163">
        <f t="shared" si="87"/>
        <v>0</v>
      </c>
      <c r="AF264" s="176">
        <f t="shared" si="87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AA273" si="88">B265</f>
        <v>0</v>
      </c>
      <c r="D265" s="163">
        <f t="shared" si="88"/>
        <v>0</v>
      </c>
      <c r="E265" s="163">
        <f t="shared" si="88"/>
        <v>0</v>
      </c>
      <c r="F265" s="163">
        <f t="shared" si="88"/>
        <v>0</v>
      </c>
      <c r="G265" s="163">
        <f t="shared" si="88"/>
        <v>0</v>
      </c>
      <c r="H265" s="163">
        <f t="shared" si="88"/>
        <v>0</v>
      </c>
      <c r="I265" s="163">
        <f t="shared" si="88"/>
        <v>0</v>
      </c>
      <c r="J265" s="163">
        <f t="shared" si="88"/>
        <v>0</v>
      </c>
      <c r="K265" s="163">
        <f t="shared" si="88"/>
        <v>0</v>
      </c>
      <c r="L265" s="163">
        <f t="shared" si="88"/>
        <v>0</v>
      </c>
      <c r="M265" s="163">
        <f t="shared" si="88"/>
        <v>0</v>
      </c>
      <c r="N265" s="163">
        <f t="shared" si="88"/>
        <v>0</v>
      </c>
      <c r="O265" s="163">
        <f t="shared" si="88"/>
        <v>0</v>
      </c>
      <c r="P265" s="163">
        <f t="shared" si="88"/>
        <v>0</v>
      </c>
      <c r="Q265" s="163">
        <f t="shared" si="88"/>
        <v>0</v>
      </c>
      <c r="R265" s="163">
        <f t="shared" si="88"/>
        <v>0</v>
      </c>
      <c r="S265" s="163">
        <f t="shared" si="88"/>
        <v>0</v>
      </c>
      <c r="T265" s="163">
        <f t="shared" si="88"/>
        <v>0</v>
      </c>
      <c r="U265" s="163">
        <f t="shared" si="88"/>
        <v>0</v>
      </c>
      <c r="V265" s="163">
        <f t="shared" si="88"/>
        <v>0</v>
      </c>
      <c r="W265" s="163">
        <f t="shared" si="88"/>
        <v>0</v>
      </c>
      <c r="X265" s="163">
        <f t="shared" si="88"/>
        <v>0</v>
      </c>
      <c r="Y265" s="163">
        <f t="shared" si="88"/>
        <v>0</v>
      </c>
      <c r="Z265" s="163">
        <f t="shared" si="88"/>
        <v>0</v>
      </c>
      <c r="AA265" s="163">
        <f t="shared" si="88"/>
        <v>0</v>
      </c>
      <c r="AB265" s="163">
        <f t="shared" si="87"/>
        <v>0</v>
      </c>
      <c r="AC265" s="163">
        <f t="shared" si="87"/>
        <v>0</v>
      </c>
      <c r="AD265" s="163">
        <f t="shared" si="87"/>
        <v>0</v>
      </c>
      <c r="AE265" s="163">
        <f t="shared" si="87"/>
        <v>0</v>
      </c>
      <c r="AF265" s="176">
        <f t="shared" si="87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88"/>
        <v>0</v>
      </c>
      <c r="D266" s="163">
        <f t="shared" si="88"/>
        <v>0</v>
      </c>
      <c r="E266" s="163">
        <f t="shared" si="88"/>
        <v>0</v>
      </c>
      <c r="F266" s="163">
        <f t="shared" si="88"/>
        <v>0</v>
      </c>
      <c r="G266" s="163">
        <f t="shared" si="88"/>
        <v>0</v>
      </c>
      <c r="H266" s="163">
        <f t="shared" si="88"/>
        <v>0</v>
      </c>
      <c r="I266" s="163">
        <f t="shared" si="88"/>
        <v>0</v>
      </c>
      <c r="J266" s="163">
        <f t="shared" si="88"/>
        <v>0</v>
      </c>
      <c r="K266" s="163">
        <f t="shared" si="88"/>
        <v>0</v>
      </c>
      <c r="L266" s="163">
        <f t="shared" si="88"/>
        <v>0</v>
      </c>
      <c r="M266" s="163">
        <f t="shared" si="88"/>
        <v>0</v>
      </c>
      <c r="N266" s="163">
        <f t="shared" si="88"/>
        <v>0</v>
      </c>
      <c r="O266" s="163">
        <f t="shared" si="88"/>
        <v>0</v>
      </c>
      <c r="P266" s="163">
        <f t="shared" si="88"/>
        <v>0</v>
      </c>
      <c r="Q266" s="163">
        <f t="shared" si="88"/>
        <v>0</v>
      </c>
      <c r="R266" s="163">
        <f t="shared" si="88"/>
        <v>0</v>
      </c>
      <c r="S266" s="163">
        <f t="shared" si="88"/>
        <v>0</v>
      </c>
      <c r="T266" s="163">
        <f t="shared" si="88"/>
        <v>0</v>
      </c>
      <c r="U266" s="163">
        <f t="shared" si="88"/>
        <v>0</v>
      </c>
      <c r="V266" s="163">
        <f t="shared" si="88"/>
        <v>0</v>
      </c>
      <c r="W266" s="163">
        <f t="shared" si="88"/>
        <v>0</v>
      </c>
      <c r="X266" s="163">
        <f t="shared" si="88"/>
        <v>0</v>
      </c>
      <c r="Y266" s="163">
        <f t="shared" si="88"/>
        <v>0</v>
      </c>
      <c r="Z266" s="163">
        <f t="shared" si="88"/>
        <v>0</v>
      </c>
      <c r="AA266" s="163">
        <f t="shared" si="88"/>
        <v>0</v>
      </c>
      <c r="AB266" s="163">
        <f t="shared" si="87"/>
        <v>0</v>
      </c>
      <c r="AC266" s="163">
        <f t="shared" si="87"/>
        <v>0</v>
      </c>
      <c r="AD266" s="163">
        <f t="shared" si="87"/>
        <v>0</v>
      </c>
      <c r="AE266" s="163">
        <f t="shared" si="87"/>
        <v>0</v>
      </c>
      <c r="AF266" s="176">
        <f t="shared" si="87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88"/>
        <v>0</v>
      </c>
      <c r="D267" s="163">
        <f t="shared" si="88"/>
        <v>0</v>
      </c>
      <c r="E267" s="163">
        <f t="shared" si="88"/>
        <v>0</v>
      </c>
      <c r="F267" s="163">
        <f t="shared" si="88"/>
        <v>0</v>
      </c>
      <c r="G267" s="163">
        <f t="shared" si="88"/>
        <v>0</v>
      </c>
      <c r="H267" s="163">
        <f t="shared" si="88"/>
        <v>0</v>
      </c>
      <c r="I267" s="163">
        <f t="shared" si="88"/>
        <v>0</v>
      </c>
      <c r="J267" s="163">
        <f t="shared" si="88"/>
        <v>0</v>
      </c>
      <c r="K267" s="163">
        <f t="shared" si="88"/>
        <v>0</v>
      </c>
      <c r="L267" s="163">
        <f t="shared" si="88"/>
        <v>0</v>
      </c>
      <c r="M267" s="163">
        <f t="shared" si="88"/>
        <v>0</v>
      </c>
      <c r="N267" s="163">
        <f t="shared" si="88"/>
        <v>0</v>
      </c>
      <c r="O267" s="163">
        <f t="shared" si="88"/>
        <v>0</v>
      </c>
      <c r="P267" s="163">
        <f t="shared" si="88"/>
        <v>0</v>
      </c>
      <c r="Q267" s="163">
        <f t="shared" si="88"/>
        <v>0</v>
      </c>
      <c r="R267" s="163">
        <f t="shared" si="88"/>
        <v>0</v>
      </c>
      <c r="S267" s="163">
        <f t="shared" si="88"/>
        <v>0</v>
      </c>
      <c r="T267" s="163">
        <f t="shared" si="88"/>
        <v>0</v>
      </c>
      <c r="U267" s="163">
        <f t="shared" si="88"/>
        <v>0</v>
      </c>
      <c r="V267" s="163">
        <f t="shared" si="88"/>
        <v>0</v>
      </c>
      <c r="W267" s="163">
        <f t="shared" si="88"/>
        <v>0</v>
      </c>
      <c r="X267" s="163">
        <f t="shared" si="88"/>
        <v>0</v>
      </c>
      <c r="Y267" s="163">
        <f t="shared" si="88"/>
        <v>0</v>
      </c>
      <c r="Z267" s="163">
        <f t="shared" si="88"/>
        <v>0</v>
      </c>
      <c r="AA267" s="163">
        <f t="shared" si="88"/>
        <v>0</v>
      </c>
      <c r="AB267" s="163">
        <f t="shared" si="87"/>
        <v>0</v>
      </c>
      <c r="AC267" s="163">
        <f t="shared" si="87"/>
        <v>0</v>
      </c>
      <c r="AD267" s="163">
        <f t="shared" si="87"/>
        <v>0</v>
      </c>
      <c r="AE267" s="163">
        <f t="shared" si="87"/>
        <v>0</v>
      </c>
      <c r="AF267" s="176">
        <f t="shared" si="87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88"/>
        <v>0</v>
      </c>
      <c r="D268" s="163">
        <f t="shared" si="88"/>
        <v>0</v>
      </c>
      <c r="E268" s="163">
        <f t="shared" si="88"/>
        <v>0</v>
      </c>
      <c r="F268" s="163">
        <f t="shared" si="88"/>
        <v>0</v>
      </c>
      <c r="G268" s="163">
        <f t="shared" si="88"/>
        <v>0</v>
      </c>
      <c r="H268" s="163">
        <f t="shared" si="88"/>
        <v>0</v>
      </c>
      <c r="I268" s="163">
        <f t="shared" si="88"/>
        <v>0</v>
      </c>
      <c r="J268" s="163">
        <f t="shared" si="88"/>
        <v>0</v>
      </c>
      <c r="K268" s="163">
        <f t="shared" si="88"/>
        <v>0</v>
      </c>
      <c r="L268" s="163">
        <f t="shared" si="88"/>
        <v>0</v>
      </c>
      <c r="M268" s="163">
        <f t="shared" si="88"/>
        <v>0</v>
      </c>
      <c r="N268" s="163">
        <f t="shared" si="88"/>
        <v>0</v>
      </c>
      <c r="O268" s="163">
        <f t="shared" si="88"/>
        <v>0</v>
      </c>
      <c r="P268" s="163">
        <f t="shared" si="88"/>
        <v>0</v>
      </c>
      <c r="Q268" s="163">
        <f t="shared" si="88"/>
        <v>0</v>
      </c>
      <c r="R268" s="163">
        <f t="shared" si="88"/>
        <v>0</v>
      </c>
      <c r="S268" s="163">
        <f t="shared" si="88"/>
        <v>0</v>
      </c>
      <c r="T268" s="163">
        <f t="shared" si="88"/>
        <v>0</v>
      </c>
      <c r="U268" s="163">
        <f t="shared" si="88"/>
        <v>0</v>
      </c>
      <c r="V268" s="163">
        <f t="shared" si="88"/>
        <v>0</v>
      </c>
      <c r="W268" s="163">
        <f t="shared" si="88"/>
        <v>0</v>
      </c>
      <c r="X268" s="163">
        <f t="shared" si="88"/>
        <v>0</v>
      </c>
      <c r="Y268" s="163">
        <f t="shared" si="88"/>
        <v>0</v>
      </c>
      <c r="Z268" s="163">
        <f t="shared" si="88"/>
        <v>0</v>
      </c>
      <c r="AA268" s="163">
        <f t="shared" si="88"/>
        <v>0</v>
      </c>
      <c r="AB268" s="163">
        <f t="shared" si="87"/>
        <v>0</v>
      </c>
      <c r="AC268" s="163">
        <f t="shared" si="87"/>
        <v>0</v>
      </c>
      <c r="AD268" s="163">
        <f t="shared" si="87"/>
        <v>0</v>
      </c>
      <c r="AE268" s="163">
        <f t="shared" si="87"/>
        <v>0</v>
      </c>
      <c r="AF268" s="176">
        <f t="shared" si="87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88"/>
        <v>0</v>
      </c>
      <c r="D269" s="163">
        <f t="shared" si="88"/>
        <v>0</v>
      </c>
      <c r="E269" s="163">
        <f t="shared" si="88"/>
        <v>0</v>
      </c>
      <c r="F269" s="163">
        <f t="shared" si="88"/>
        <v>0</v>
      </c>
      <c r="G269" s="163">
        <f t="shared" si="88"/>
        <v>0</v>
      </c>
      <c r="H269" s="163">
        <f t="shared" si="88"/>
        <v>0</v>
      </c>
      <c r="I269" s="163">
        <f t="shared" si="88"/>
        <v>0</v>
      </c>
      <c r="J269" s="163">
        <f t="shared" si="88"/>
        <v>0</v>
      </c>
      <c r="K269" s="163">
        <f t="shared" si="88"/>
        <v>0</v>
      </c>
      <c r="L269" s="163">
        <f t="shared" si="88"/>
        <v>0</v>
      </c>
      <c r="M269" s="163">
        <f t="shared" si="88"/>
        <v>0</v>
      </c>
      <c r="N269" s="163">
        <f t="shared" si="88"/>
        <v>0</v>
      </c>
      <c r="O269" s="163">
        <f t="shared" si="88"/>
        <v>0</v>
      </c>
      <c r="P269" s="163">
        <f t="shared" si="88"/>
        <v>0</v>
      </c>
      <c r="Q269" s="163">
        <f t="shared" si="88"/>
        <v>0</v>
      </c>
      <c r="R269" s="163">
        <f t="shared" si="88"/>
        <v>0</v>
      </c>
      <c r="S269" s="163">
        <f t="shared" si="88"/>
        <v>0</v>
      </c>
      <c r="T269" s="163">
        <f t="shared" si="88"/>
        <v>0</v>
      </c>
      <c r="U269" s="163">
        <f t="shared" si="88"/>
        <v>0</v>
      </c>
      <c r="V269" s="163">
        <f t="shared" si="88"/>
        <v>0</v>
      </c>
      <c r="W269" s="163">
        <f t="shared" si="88"/>
        <v>0</v>
      </c>
      <c r="X269" s="163">
        <f t="shared" si="88"/>
        <v>0</v>
      </c>
      <c r="Y269" s="163">
        <f t="shared" si="88"/>
        <v>0</v>
      </c>
      <c r="Z269" s="163">
        <f t="shared" si="88"/>
        <v>0</v>
      </c>
      <c r="AA269" s="163">
        <f t="shared" si="88"/>
        <v>0</v>
      </c>
      <c r="AB269" s="163">
        <f t="shared" si="87"/>
        <v>0</v>
      </c>
      <c r="AC269" s="163">
        <f t="shared" si="87"/>
        <v>0</v>
      </c>
      <c r="AD269" s="163">
        <f t="shared" si="87"/>
        <v>0</v>
      </c>
      <c r="AE269" s="163">
        <f t="shared" si="87"/>
        <v>0</v>
      </c>
      <c r="AF269" s="176">
        <f t="shared" si="87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88"/>
        <v>0</v>
      </c>
      <c r="D270" s="163">
        <f t="shared" si="88"/>
        <v>0</v>
      </c>
      <c r="E270" s="163">
        <f t="shared" si="88"/>
        <v>0</v>
      </c>
      <c r="F270" s="163">
        <f t="shared" si="88"/>
        <v>0</v>
      </c>
      <c r="G270" s="163">
        <f t="shared" si="88"/>
        <v>0</v>
      </c>
      <c r="H270" s="163">
        <f t="shared" si="88"/>
        <v>0</v>
      </c>
      <c r="I270" s="163">
        <f t="shared" si="88"/>
        <v>0</v>
      </c>
      <c r="J270" s="163">
        <f t="shared" si="88"/>
        <v>0</v>
      </c>
      <c r="K270" s="163">
        <f t="shared" si="88"/>
        <v>0</v>
      </c>
      <c r="L270" s="163">
        <f t="shared" si="88"/>
        <v>0</v>
      </c>
      <c r="M270" s="163">
        <f t="shared" si="88"/>
        <v>0</v>
      </c>
      <c r="N270" s="163">
        <f t="shared" si="88"/>
        <v>0</v>
      </c>
      <c r="O270" s="163">
        <f t="shared" si="88"/>
        <v>0</v>
      </c>
      <c r="P270" s="163">
        <f t="shared" si="88"/>
        <v>0</v>
      </c>
      <c r="Q270" s="163">
        <f t="shared" si="88"/>
        <v>0</v>
      </c>
      <c r="R270" s="163">
        <f t="shared" si="88"/>
        <v>0</v>
      </c>
      <c r="S270" s="163">
        <f t="shared" si="88"/>
        <v>0</v>
      </c>
      <c r="T270" s="163">
        <f t="shared" si="88"/>
        <v>0</v>
      </c>
      <c r="U270" s="163">
        <f t="shared" si="88"/>
        <v>0</v>
      </c>
      <c r="V270" s="163">
        <f t="shared" si="88"/>
        <v>0</v>
      </c>
      <c r="W270" s="163">
        <f t="shared" si="88"/>
        <v>0</v>
      </c>
      <c r="X270" s="163">
        <f t="shared" si="88"/>
        <v>0</v>
      </c>
      <c r="Y270" s="163">
        <f t="shared" si="88"/>
        <v>0</v>
      </c>
      <c r="Z270" s="163">
        <f t="shared" si="88"/>
        <v>0</v>
      </c>
      <c r="AA270" s="163">
        <f t="shared" si="88"/>
        <v>0</v>
      </c>
      <c r="AB270" s="163">
        <f t="shared" si="87"/>
        <v>0</v>
      </c>
      <c r="AC270" s="163">
        <f t="shared" si="87"/>
        <v>0</v>
      </c>
      <c r="AD270" s="163">
        <f t="shared" si="87"/>
        <v>0</v>
      </c>
      <c r="AE270" s="163">
        <f t="shared" si="87"/>
        <v>0</v>
      </c>
      <c r="AF270" s="176">
        <f t="shared" si="87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88"/>
        <v>0</v>
      </c>
      <c r="D271" s="163">
        <f t="shared" si="88"/>
        <v>0</v>
      </c>
      <c r="E271" s="163">
        <f t="shared" si="88"/>
        <v>0</v>
      </c>
      <c r="F271" s="163">
        <f t="shared" si="88"/>
        <v>0</v>
      </c>
      <c r="G271" s="163">
        <f t="shared" si="88"/>
        <v>0</v>
      </c>
      <c r="H271" s="163">
        <f t="shared" si="88"/>
        <v>0</v>
      </c>
      <c r="I271" s="163">
        <f t="shared" si="88"/>
        <v>0</v>
      </c>
      <c r="J271" s="163">
        <f t="shared" si="88"/>
        <v>0</v>
      </c>
      <c r="K271" s="163">
        <f t="shared" si="88"/>
        <v>0</v>
      </c>
      <c r="L271" s="163">
        <f t="shared" si="88"/>
        <v>0</v>
      </c>
      <c r="M271" s="163">
        <f t="shared" si="88"/>
        <v>0</v>
      </c>
      <c r="N271" s="163">
        <f t="shared" si="88"/>
        <v>0</v>
      </c>
      <c r="O271" s="163">
        <f t="shared" si="88"/>
        <v>0</v>
      </c>
      <c r="P271" s="163">
        <f t="shared" si="88"/>
        <v>0</v>
      </c>
      <c r="Q271" s="163">
        <f t="shared" si="88"/>
        <v>0</v>
      </c>
      <c r="R271" s="163">
        <f t="shared" si="88"/>
        <v>0</v>
      </c>
      <c r="S271" s="163">
        <f t="shared" si="88"/>
        <v>0</v>
      </c>
      <c r="T271" s="163">
        <f t="shared" si="88"/>
        <v>0</v>
      </c>
      <c r="U271" s="163">
        <f t="shared" si="88"/>
        <v>0</v>
      </c>
      <c r="V271" s="163">
        <f t="shared" si="88"/>
        <v>0</v>
      </c>
      <c r="W271" s="163">
        <f t="shared" si="88"/>
        <v>0</v>
      </c>
      <c r="X271" s="163">
        <f t="shared" si="88"/>
        <v>0</v>
      </c>
      <c r="Y271" s="163">
        <f t="shared" si="88"/>
        <v>0</v>
      </c>
      <c r="Z271" s="163">
        <f t="shared" si="88"/>
        <v>0</v>
      </c>
      <c r="AA271" s="163">
        <f t="shared" si="88"/>
        <v>0</v>
      </c>
      <c r="AB271" s="163">
        <f t="shared" si="87"/>
        <v>0</v>
      </c>
      <c r="AC271" s="163">
        <f t="shared" si="87"/>
        <v>0</v>
      </c>
      <c r="AD271" s="163">
        <f t="shared" si="87"/>
        <v>0</v>
      </c>
      <c r="AE271" s="163">
        <f t="shared" si="87"/>
        <v>0</v>
      </c>
      <c r="AF271" s="176">
        <f t="shared" si="87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88"/>
        <v>0</v>
      </c>
      <c r="D272" s="163">
        <f t="shared" si="88"/>
        <v>0</v>
      </c>
      <c r="E272" s="163">
        <f t="shared" si="88"/>
        <v>0</v>
      </c>
      <c r="F272" s="163">
        <f t="shared" si="88"/>
        <v>0</v>
      </c>
      <c r="G272" s="163">
        <f t="shared" si="88"/>
        <v>0</v>
      </c>
      <c r="H272" s="163">
        <f t="shared" si="88"/>
        <v>0</v>
      </c>
      <c r="I272" s="163">
        <f t="shared" si="88"/>
        <v>0</v>
      </c>
      <c r="J272" s="163">
        <f t="shared" si="88"/>
        <v>0</v>
      </c>
      <c r="K272" s="163">
        <f t="shared" si="88"/>
        <v>0</v>
      </c>
      <c r="L272" s="163">
        <f t="shared" si="88"/>
        <v>0</v>
      </c>
      <c r="M272" s="163">
        <f t="shared" si="88"/>
        <v>0</v>
      </c>
      <c r="N272" s="163">
        <f t="shared" si="88"/>
        <v>0</v>
      </c>
      <c r="O272" s="163">
        <f t="shared" si="88"/>
        <v>0</v>
      </c>
      <c r="P272" s="163">
        <f t="shared" si="88"/>
        <v>0</v>
      </c>
      <c r="Q272" s="163">
        <f t="shared" si="88"/>
        <v>0</v>
      </c>
      <c r="R272" s="163">
        <f t="shared" si="88"/>
        <v>0</v>
      </c>
      <c r="S272" s="163">
        <f t="shared" si="88"/>
        <v>0</v>
      </c>
      <c r="T272" s="163">
        <f t="shared" si="88"/>
        <v>0</v>
      </c>
      <c r="U272" s="163">
        <f t="shared" si="88"/>
        <v>0</v>
      </c>
      <c r="V272" s="163">
        <f t="shared" si="88"/>
        <v>0</v>
      </c>
      <c r="W272" s="163">
        <f t="shared" si="88"/>
        <v>0</v>
      </c>
      <c r="X272" s="163">
        <f t="shared" si="88"/>
        <v>0</v>
      </c>
      <c r="Y272" s="163">
        <f t="shared" si="88"/>
        <v>0</v>
      </c>
      <c r="Z272" s="163">
        <f t="shared" si="88"/>
        <v>0</v>
      </c>
      <c r="AA272" s="163">
        <f t="shared" si="88"/>
        <v>0</v>
      </c>
      <c r="AB272" s="163">
        <f t="shared" si="87"/>
        <v>0</v>
      </c>
      <c r="AC272" s="163">
        <f t="shared" si="87"/>
        <v>0</v>
      </c>
      <c r="AD272" s="163">
        <f t="shared" si="87"/>
        <v>0</v>
      </c>
      <c r="AE272" s="163">
        <f t="shared" si="87"/>
        <v>0</v>
      </c>
      <c r="AF272" s="176">
        <f t="shared" si="87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88"/>
        <v>0</v>
      </c>
      <c r="D273" s="179">
        <f t="shared" si="88"/>
        <v>0</v>
      </c>
      <c r="E273" s="179">
        <f t="shared" si="88"/>
        <v>0</v>
      </c>
      <c r="F273" s="179">
        <f t="shared" si="88"/>
        <v>0</v>
      </c>
      <c r="G273" s="179">
        <f t="shared" si="88"/>
        <v>0</v>
      </c>
      <c r="H273" s="179">
        <f t="shared" si="88"/>
        <v>0</v>
      </c>
      <c r="I273" s="179">
        <f t="shared" si="88"/>
        <v>0</v>
      </c>
      <c r="J273" s="179">
        <f t="shared" si="88"/>
        <v>0</v>
      </c>
      <c r="K273" s="179">
        <f t="shared" si="88"/>
        <v>0</v>
      </c>
      <c r="L273" s="179">
        <f t="shared" si="88"/>
        <v>0</v>
      </c>
      <c r="M273" s="179">
        <f t="shared" si="88"/>
        <v>0</v>
      </c>
      <c r="N273" s="179">
        <f t="shared" si="88"/>
        <v>0</v>
      </c>
      <c r="O273" s="179">
        <f t="shared" si="88"/>
        <v>0</v>
      </c>
      <c r="P273" s="179">
        <f t="shared" si="88"/>
        <v>0</v>
      </c>
      <c r="Q273" s="179">
        <f t="shared" si="88"/>
        <v>0</v>
      </c>
      <c r="R273" s="179">
        <f t="shared" si="88"/>
        <v>0</v>
      </c>
      <c r="S273" s="179">
        <f t="shared" si="88"/>
        <v>0</v>
      </c>
      <c r="T273" s="179">
        <f t="shared" si="88"/>
        <v>0</v>
      </c>
      <c r="U273" s="179">
        <f t="shared" si="88"/>
        <v>0</v>
      </c>
      <c r="V273" s="179">
        <f t="shared" si="88"/>
        <v>0</v>
      </c>
      <c r="W273" s="179">
        <f t="shared" si="88"/>
        <v>0</v>
      </c>
      <c r="X273" s="179">
        <f t="shared" si="88"/>
        <v>0</v>
      </c>
      <c r="Y273" s="179">
        <f t="shared" si="88"/>
        <v>0</v>
      </c>
      <c r="Z273" s="179">
        <f t="shared" si="88"/>
        <v>0</v>
      </c>
      <c r="AA273" s="179">
        <f t="shared" si="88"/>
        <v>0</v>
      </c>
      <c r="AB273" s="179">
        <f t="shared" si="87"/>
        <v>0</v>
      </c>
      <c r="AC273" s="179">
        <f t="shared" si="87"/>
        <v>0</v>
      </c>
      <c r="AD273" s="179">
        <f t="shared" si="87"/>
        <v>0</v>
      </c>
      <c r="AE273" s="179">
        <f t="shared" si="87"/>
        <v>0</v>
      </c>
      <c r="AF273" s="180">
        <f t="shared" si="87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89">SUM(B169:B273)</f>
        <v>0</v>
      </c>
      <c r="C274" s="182">
        <f t="shared" si="89"/>
        <v>0</v>
      </c>
      <c r="D274" s="182">
        <f t="shared" si="89"/>
        <v>0</v>
      </c>
      <c r="E274" s="182">
        <f t="shared" si="89"/>
        <v>0</v>
      </c>
      <c r="F274" s="182">
        <f t="shared" si="89"/>
        <v>0</v>
      </c>
      <c r="G274" s="182">
        <f t="shared" si="89"/>
        <v>0</v>
      </c>
      <c r="H274" s="182">
        <f t="shared" si="89"/>
        <v>0</v>
      </c>
      <c r="I274" s="182">
        <f t="shared" si="89"/>
        <v>0</v>
      </c>
      <c r="J274" s="182">
        <f t="shared" si="89"/>
        <v>0</v>
      </c>
      <c r="K274" s="182">
        <f t="shared" si="89"/>
        <v>0</v>
      </c>
      <c r="L274" s="182">
        <f t="shared" si="89"/>
        <v>0</v>
      </c>
      <c r="M274" s="182">
        <f t="shared" si="89"/>
        <v>0</v>
      </c>
      <c r="N274" s="182">
        <f t="shared" si="89"/>
        <v>0</v>
      </c>
      <c r="O274" s="182">
        <f t="shared" si="89"/>
        <v>0</v>
      </c>
      <c r="P274" s="182">
        <f t="shared" si="89"/>
        <v>0</v>
      </c>
      <c r="Q274" s="182">
        <f t="shared" si="89"/>
        <v>0</v>
      </c>
      <c r="R274" s="182">
        <f t="shared" si="89"/>
        <v>0</v>
      </c>
      <c r="S274" s="182">
        <f t="shared" ref="S274:AA274" si="90">SUM(S169:S273)</f>
        <v>0</v>
      </c>
      <c r="T274" s="182">
        <f t="shared" si="90"/>
        <v>0</v>
      </c>
      <c r="U274" s="182">
        <f t="shared" si="90"/>
        <v>0</v>
      </c>
      <c r="V274" s="182">
        <f t="shared" si="90"/>
        <v>0</v>
      </c>
      <c r="W274" s="182">
        <f t="shared" si="90"/>
        <v>0</v>
      </c>
      <c r="X274" s="182">
        <f t="shared" si="90"/>
        <v>0</v>
      </c>
      <c r="Y274" s="182">
        <f t="shared" si="90"/>
        <v>0</v>
      </c>
      <c r="Z274" s="182">
        <f t="shared" si="90"/>
        <v>0</v>
      </c>
      <c r="AA274" s="182">
        <f t="shared" si="90"/>
        <v>0</v>
      </c>
      <c r="AB274" s="182">
        <f t="shared" si="89"/>
        <v>0</v>
      </c>
      <c r="AC274" s="182">
        <f t="shared" si="89"/>
        <v>0</v>
      </c>
      <c r="AD274" s="182">
        <f t="shared" si="89"/>
        <v>0</v>
      </c>
      <c r="AE274" s="182">
        <f t="shared" si="89"/>
        <v>0</v>
      </c>
      <c r="AF274" s="183">
        <f t="shared" si="89"/>
        <v>0</v>
      </c>
      <c r="AG274" s="184">
        <f t="shared" si="89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658" priority="32">
      <formula>$AH11=0</formula>
    </cfRule>
  </conditionalFormatting>
  <conditionalFormatting sqref="A101:A102">
    <cfRule type="expression" dxfId="2657" priority="200">
      <formula>$AH106=0</formula>
    </cfRule>
  </conditionalFormatting>
  <conditionalFormatting sqref="A103:A107">
    <cfRule type="expression" dxfId="2656" priority="148">
      <formula>$AH102=0</formula>
    </cfRule>
  </conditionalFormatting>
  <conditionalFormatting sqref="A160:A167">
    <cfRule type="expression" dxfId="2655" priority="201">
      <formula>$AH267=0</formula>
    </cfRule>
  </conditionalFormatting>
  <conditionalFormatting sqref="A168:A275">
    <cfRule type="expression" dxfId="2654" priority="71">
      <formula>$AH168=0</formula>
    </cfRule>
  </conditionalFormatting>
  <conditionalFormatting sqref="B8">
    <cfRule type="expression" dxfId="2653" priority="196">
      <formula>AND(C$9&gt;=14/24,C$9&lt;20/24)</formula>
    </cfRule>
    <cfRule type="expression" dxfId="2652" priority="197">
      <formula>AND(C$9&gt;=8/24,C$9&lt;14/24)</formula>
    </cfRule>
    <cfRule type="expression" dxfId="2651" priority="198">
      <formula>C$9&lt;8/24</formula>
    </cfRule>
    <cfRule type="expression" dxfId="2650" priority="199">
      <formula>C$9&gt;=20/24</formula>
    </cfRule>
  </conditionalFormatting>
  <conditionalFormatting sqref="C78:D78 G82:G89 B9:AF10 C117:M125 C152:R159 C134:M134 D79:F79 C150:F151 G126:M133 G137:R151 N117:AF134 G11:AF13 B76:AF77 H82:AF82 H84:AF89 C93:AF115 S137:AF159">
    <cfRule type="expression" dxfId="2649" priority="113">
      <formula>B$9&gt;=20/24</formula>
    </cfRule>
  </conditionalFormatting>
  <conditionalFormatting sqref="B9:AF10 C78:D78 G82:G89 C117:M125 C152:R159 C134:M134 D79:F79 C150:F151 G126:M133 G137:R151 N117:AF134 G11:AF13 B76:AF77 H82:AF82 H84:AF89 C93:AF115 S137:AF159">
    <cfRule type="expression" dxfId="2648" priority="114">
      <formula>AND(B$9&gt;=14/24,B$9&lt;20/24)</formula>
    </cfRule>
    <cfRule type="expression" dxfId="2647" priority="115">
      <formula>AND(B$9&gt;=8/24,B$9&lt;14/24)</formula>
    </cfRule>
    <cfRule type="expression" dxfId="2646" priority="116">
      <formula>B$9&lt;8/24</formula>
    </cfRule>
  </conditionalFormatting>
  <conditionalFormatting sqref="B20:F20 B27:F27 B35:F36 B38:F38 B43:F43 B46:F47 B52:F52 B41:F41 G14:AF53">
    <cfRule type="expression" dxfId="2645" priority="56">
      <formula>B14&gt;$AG14*1</formula>
    </cfRule>
    <cfRule type="expression" dxfId="2644" priority="57">
      <formula>B$9&gt;=20/24</formula>
    </cfRule>
    <cfRule type="expression" dxfId="2643" priority="58">
      <formula>AND(B$9&gt;=14/24,B$9&lt;20/24)</formula>
    </cfRule>
    <cfRule type="expression" dxfId="2642" priority="59">
      <formula>AND(B$9&gt;=8/24,B$9&lt;14/24)</formula>
    </cfRule>
    <cfRule type="expression" dxfId="2641" priority="60">
      <formula>B$9&lt;8/24</formula>
    </cfRule>
  </conditionalFormatting>
  <conditionalFormatting sqref="G54:AF68">
    <cfRule type="expression" dxfId="2640" priority="49">
      <formula>G$9&lt;8/24</formula>
    </cfRule>
  </conditionalFormatting>
  <conditionalFormatting sqref="G54:AF70">
    <cfRule type="expression" dxfId="2639" priority="46">
      <formula>G$9&gt;=20/24</formula>
    </cfRule>
    <cfRule type="expression" dxfId="2638" priority="47">
      <formula>AND(G$9&gt;=14/24,G$9&lt;20/24)</formula>
    </cfRule>
    <cfRule type="expression" dxfId="2637" priority="48">
      <formula>AND(G$9&gt;=8/24,G$9&lt;14/24)</formula>
    </cfRule>
  </conditionalFormatting>
  <conditionalFormatting sqref="G63:AF65">
    <cfRule type="expression" dxfId="2636" priority="50">
      <formula>G63&gt;$AG63</formula>
    </cfRule>
  </conditionalFormatting>
  <conditionalFormatting sqref="G69:AF70">
    <cfRule type="expression" dxfId="2635" priority="121">
      <formula>G$9&lt;8/24</formula>
    </cfRule>
  </conditionalFormatting>
  <conditionalFormatting sqref="B73:F75 G72:AF75">
    <cfRule type="expression" dxfId="2634" priority="37">
      <formula>B72&gt;$AG72*1</formula>
    </cfRule>
  </conditionalFormatting>
  <conditionalFormatting sqref="B73:AF75">
    <cfRule type="expression" dxfId="2633" priority="38">
      <formula>B$9&gt;=20/24</formula>
    </cfRule>
    <cfRule type="expression" dxfId="2632" priority="39">
      <formula>AND(B$9&gt;=14/24,B$9&lt;20/24)</formula>
    </cfRule>
    <cfRule type="expression" dxfId="2631" priority="40">
      <formula>AND(B$9&gt;=8/24,B$9&lt;14/24)</formula>
    </cfRule>
    <cfRule type="expression" dxfId="2630" priority="41">
      <formula>B$9&lt;8/24</formula>
    </cfRule>
  </conditionalFormatting>
  <conditionalFormatting sqref="C161:AF167">
    <cfRule type="expression" dxfId="2629" priority="72">
      <formula>C$9&gt;=20/24</formula>
    </cfRule>
    <cfRule type="expression" dxfId="2628" priority="73">
      <formula>AND(C$9&gt;=14/24,C$9&lt;20/24)</formula>
    </cfRule>
    <cfRule type="expression" dxfId="2627" priority="74">
      <formula>AND(C$9&gt;=8/24,C$9&lt;14/24)</formula>
    </cfRule>
    <cfRule type="expression" dxfId="2626" priority="75">
      <formula>C$9&lt;8/24</formula>
    </cfRule>
  </conditionalFormatting>
  <conditionalFormatting sqref="C169:AF274">
    <cfRule type="expression" dxfId="2625" priority="33">
      <formula>C$9&gt;=20/24</formula>
    </cfRule>
    <cfRule type="expression" dxfId="2624" priority="34">
      <formula>AND(C$9&gt;=14/24,C$9&lt;20/24)</formula>
    </cfRule>
    <cfRule type="expression" dxfId="2623" priority="35">
      <formula>AND(C$9&gt;=8/24,C$9&lt;14/24)</formula>
    </cfRule>
    <cfRule type="expression" dxfId="2622" priority="36">
      <formula>C$9&lt;8/24</formula>
    </cfRule>
  </conditionalFormatting>
  <conditionalFormatting sqref="C78:I78 AF96:AG96 D79:H79 H79:H82 G80:H89 B76:I77 I79:I89 AB91:AF91 AB78:AG78 J76:AA89 C91:AA96 AB79:AD89 AB92:AE96 C71:AG71 G11:AF13 G69:AF69 AB76:AF77 AE80:AF89 AB86:AE86 AF92:AF95">
    <cfRule type="expression" dxfId="2621" priority="112">
      <formula>B11&gt;$AG11*1</formula>
    </cfRule>
  </conditionalFormatting>
  <conditionalFormatting sqref="G79:AD83 AE82:AF83">
    <cfRule type="expression" dxfId="2620" priority="122">
      <formula>G$9&gt;=20/24</formula>
    </cfRule>
    <cfRule type="expression" dxfId="2619" priority="123">
      <formula>AND(G$9&gt;=14/24,G$9&lt;20/24)</formula>
    </cfRule>
    <cfRule type="expression" dxfId="2618" priority="124">
      <formula>AND(G$9&gt;=8/24,G$9&lt;14/24)</formula>
    </cfRule>
    <cfRule type="expression" dxfId="2617" priority="125">
      <formula>G$9&lt;8/24</formula>
    </cfRule>
  </conditionalFormatting>
  <conditionalFormatting sqref="G84:AF84">
    <cfRule type="expression" dxfId="2616" priority="117">
      <formula>G$9&gt;=20/24</formula>
    </cfRule>
    <cfRule type="expression" dxfId="2615" priority="118">
      <formula>AND(G$9&gt;=14/24,G$9&lt;20/24)</formula>
    </cfRule>
    <cfRule type="expression" dxfId="2614" priority="119">
      <formula>AND(G$9&gt;=8/24,G$9&lt;14/24)</formula>
    </cfRule>
    <cfRule type="expression" dxfId="2613" priority="120">
      <formula>G$9&lt;8/24</formula>
    </cfRule>
  </conditionalFormatting>
  <conditionalFormatting sqref="E78:AF78 G72:AF72 B76:AF77">
    <cfRule type="expression" dxfId="2612" priority="132">
      <formula>B$9&gt;=20/24</formula>
    </cfRule>
    <cfRule type="expression" dxfId="2611" priority="133">
      <formula>AND(B$9&gt;=14/24,B$9&lt;20/24)</formula>
    </cfRule>
    <cfRule type="expression" dxfId="2610" priority="134">
      <formula>AND(B$9&gt;=8/24,B$9&lt;14/24)</formula>
    </cfRule>
    <cfRule type="expression" dxfId="2609" priority="135">
      <formula>B$9&lt;8/24</formula>
    </cfRule>
  </conditionalFormatting>
  <conditionalFormatting sqref="B73:AF75">
    <cfRule type="expression" dxfId="2608" priority="42">
      <formula>B$9&gt;=20/24</formula>
    </cfRule>
    <cfRule type="expression" dxfId="2607" priority="43">
      <formula>AND(B$9&gt;=14/24,B$9&lt;20/24)</formula>
    </cfRule>
    <cfRule type="expression" dxfId="2606" priority="44">
      <formula>AND(B$9&gt;=8/24,B$9&lt;14/24)</formula>
    </cfRule>
    <cfRule type="expression" dxfId="2605" priority="45">
      <formula>B$9&lt;8/24</formula>
    </cfRule>
  </conditionalFormatting>
  <conditionalFormatting sqref="G79:AD81">
    <cfRule type="expression" dxfId="2604" priority="140">
      <formula>G$9&gt;=20/24</formula>
    </cfRule>
    <cfRule type="expression" dxfId="2603" priority="141">
      <formula>AND(G$9&gt;=14/24,G$9&lt;20/24)</formula>
    </cfRule>
    <cfRule type="expression" dxfId="2602" priority="142">
      <formula>AND(G$9&gt;=8/24,G$9&lt;14/24)</formula>
    </cfRule>
    <cfRule type="expression" dxfId="2601" priority="143">
      <formula>G$9&lt;8/24</formula>
    </cfRule>
  </conditionalFormatting>
  <conditionalFormatting sqref="M8 S8 AB8">
    <cfRule type="expression" dxfId="2600" priority="189">
      <formula>AND(N$9&gt;=14/24,N$9&lt;20/24)</formula>
    </cfRule>
    <cfRule type="expression" dxfId="2599" priority="190">
      <formula>AND(N$9&gt;=8/24,N$9&lt;14/24)</formula>
    </cfRule>
    <cfRule type="expression" dxfId="2598" priority="191">
      <formula>N$9&lt;8/24</formula>
    </cfRule>
  </conditionalFormatting>
  <conditionalFormatting sqref="O3:P3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597" priority="188">
      <formula>N$9&gt;=20/24</formula>
    </cfRule>
  </conditionalFormatting>
  <conditionalFormatting sqref="S8">
    <cfRule type="expression" dxfId="2596" priority="179">
      <formula>U$9&gt;=20/24</formula>
    </cfRule>
    <cfRule type="expression" dxfId="2595" priority="180">
      <formula>AND(U$9&gt;=14/24,U$9&lt;20/24)</formula>
    </cfRule>
    <cfRule type="expression" dxfId="2594" priority="181">
      <formula>AND(U$9&gt;=8/24,U$9&lt;14/24)</formula>
    </cfRule>
    <cfRule type="expression" dxfId="2593" priority="182">
      <formula>U$9&lt;8/24</formula>
    </cfRule>
  </conditionalFormatting>
  <conditionalFormatting sqref="AE79:AF81">
    <cfRule type="expression" dxfId="2592" priority="66">
      <formula>AE$9&gt;=20/24</formula>
    </cfRule>
    <cfRule type="expression" dxfId="2591" priority="67">
      <formula>AND(AE$9&gt;=14/24,AE$9&lt;20/24)</formula>
    </cfRule>
    <cfRule type="expression" dxfId="2590" priority="68">
      <formula>AND(AE$9&gt;=8/24,AE$9&lt;14/24)</formula>
    </cfRule>
    <cfRule type="expression" dxfId="2589" priority="69">
      <formula>AE$9&lt;8/24</formula>
    </cfRule>
  </conditionalFormatting>
  <conditionalFormatting sqref="V3 AB3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G54:AF62 G66:AF70">
    <cfRule type="expression" dxfId="2588" priority="126">
      <formula>G54&gt;$AG54</formula>
    </cfRule>
  </conditionalFormatting>
  <conditionalFormatting sqref="AB8">
    <cfRule type="expression" dxfId="2587" priority="175">
      <formula>AD$9&gt;=20/24</formula>
    </cfRule>
    <cfRule type="expression" dxfId="2586" priority="176">
      <formula>AND(AD$9&gt;=14/24,AD$9&lt;20/24)</formula>
    </cfRule>
    <cfRule type="expression" dxfId="2585" priority="177">
      <formula>AND(AD$9&gt;=8/24,AD$9&lt;14/24)</formula>
    </cfRule>
    <cfRule type="expression" dxfId="2584" priority="178">
      <formula>AD$9&lt;8/24</formula>
    </cfRule>
  </conditionalFormatting>
  <conditionalFormatting sqref="AE79:AF79">
    <cfRule type="expression" dxfId="2583" priority="202">
      <formula>AE79&gt;$AG80*1</formula>
    </cfRule>
  </conditionalFormatting>
  <conditionalFormatting sqref="AG78">
    <cfRule type="expression" dxfId="2582" priority="154">
      <formula>AG$9&gt;=20/24</formula>
    </cfRule>
    <cfRule type="expression" dxfId="2581" priority="155">
      <formula>AND(AG$9&gt;=14/24,AG$9&lt;20/24)</formula>
    </cfRule>
    <cfRule type="expression" dxfId="2580" priority="156">
      <formula>AND(AG$9&gt;=8/24,AG$9&lt;14/24)</formula>
    </cfRule>
    <cfRule type="expression" dxfId="2579" priority="157">
      <formula>AG$9&lt;8/24</formula>
    </cfRule>
  </conditionalFormatting>
  <conditionalFormatting sqref="AG91:AG92">
    <cfRule type="expression" dxfId="2578" priority="149">
      <formula>AG91&gt;$AG91</formula>
    </cfRule>
  </conditionalFormatting>
  <conditionalFormatting sqref="AG96">
    <cfRule type="expression" dxfId="2577" priority="150">
      <formula>AG$9&gt;=20/24</formula>
    </cfRule>
    <cfRule type="expression" dxfId="2576" priority="151">
      <formula>AND(AG$9&gt;=14/24,AG$9&lt;20/24)</formula>
    </cfRule>
    <cfRule type="expression" dxfId="2575" priority="152">
      <formula>AND(AG$9&gt;=8/24,AG$9&lt;14/24)</formula>
    </cfRule>
    <cfRule type="expression" dxfId="2574" priority="153">
      <formula>AG$9&lt;8/24</formula>
    </cfRule>
  </conditionalFormatting>
  <conditionalFormatting sqref="AG113">
    <cfRule type="expression" dxfId="2573" priority="171">
      <formula>AG$9&gt;=20/24</formula>
    </cfRule>
    <cfRule type="expression" dxfId="2572" priority="172">
      <formula>AND(AG$9&gt;=14/24,AG$9&lt;20/24)</formula>
    </cfRule>
    <cfRule type="expression" dxfId="2571" priority="173">
      <formula>AND(AG$9&gt;=8/24,AG$9&lt;14/24)</formula>
    </cfRule>
    <cfRule type="expression" dxfId="2570" priority="174">
      <formula>AG$9&lt;8/24</formula>
    </cfRule>
  </conditionalFormatting>
  <conditionalFormatting sqref="AH8:AI10">
    <cfRule type="expression" dxfId="2569" priority="62">
      <formula>AH$9&gt;=20/24</formula>
    </cfRule>
    <cfRule type="expression" dxfId="2568" priority="63">
      <formula>AND(AH$9&gt;=14/24,AH$9&lt;20/24)</formula>
    </cfRule>
    <cfRule type="expression" dxfId="2567" priority="64">
      <formula>AND(AH$9&gt;=8/24,AH$9&lt;14/24)</formula>
    </cfRule>
    <cfRule type="expression" dxfId="2566" priority="65">
      <formula>AH$9&lt;8/24</formula>
    </cfRule>
  </conditionalFormatting>
  <conditionalFormatting sqref="AL4:AL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65" priority="192">
      <formula>AJ$9&gt;=20/24</formula>
    </cfRule>
    <cfRule type="expression" dxfId="2564" priority="193">
      <formula>AND(AJ$9&gt;=14/24,AJ$9&lt;20/24)</formula>
    </cfRule>
    <cfRule type="expression" dxfId="2563" priority="194">
      <formula>AND(AJ$9&gt;=8/24,AJ$9&lt;14/24)</formula>
    </cfRule>
    <cfRule type="expression" dxfId="2562" priority="195">
      <formula>AJ$9&lt;8/24</formula>
    </cfRule>
  </conditionalFormatting>
  <conditionalFormatting sqref="AL99:AN99 AL105:AN105">
    <cfRule type="expression" dxfId="2561" priority="164">
      <formula>AL$9&gt;=20/24</formula>
    </cfRule>
    <cfRule type="expression" dxfId="2560" priority="165">
      <formula>AND(AL$9&gt;=14/24,AL$9&lt;20/24)</formula>
    </cfRule>
    <cfRule type="expression" dxfId="2559" priority="166">
      <formula>AND(AL$9&gt;=8/24,AL$9&lt;14/24)</formula>
    </cfRule>
    <cfRule type="expression" dxfId="2558" priority="167">
      <formula>AL$9&lt;8/24</formula>
    </cfRule>
  </conditionalFormatting>
  <conditionalFormatting sqref="AM15:AM21 AN16:AR21">
    <cfRule type="expression" dxfId="2557" priority="88">
      <formula>AX$9&gt;=20/24</formula>
    </cfRule>
    <cfRule type="expression" dxfId="2556" priority="89">
      <formula>AND(AX$9&gt;=14/24,AX$9&lt;20/24)</formula>
    </cfRule>
    <cfRule type="expression" dxfId="2555" priority="90">
      <formula>AND(AX$9&gt;=8/24,AX$9&lt;14/24)</formula>
    </cfRule>
    <cfRule type="expression" dxfId="2554" priority="91">
      <formula>AX$9&lt;8/24</formula>
    </cfRule>
  </conditionalFormatting>
  <conditionalFormatting sqref="AN100:AN103">
    <cfRule type="expression" dxfId="2553" priority="160">
      <formula>AN$9&gt;=20/24</formula>
    </cfRule>
    <cfRule type="expression" dxfId="2552" priority="161">
      <formula>AND(AN$9&gt;=14/24,AN$9&lt;20/24)</formula>
    </cfRule>
    <cfRule type="expression" dxfId="2551" priority="162">
      <formula>AND(AN$9&gt;=8/24,AN$9&lt;14/24)</formula>
    </cfRule>
    <cfRule type="expression" dxfId="2550" priority="163">
      <formula>AN$9&lt;8/24</formula>
    </cfRule>
  </conditionalFormatting>
  <conditionalFormatting sqref="AN15:AR15">
    <cfRule type="expression" dxfId="2549" priority="76">
      <formula>U$9&gt;=20/24</formula>
    </cfRule>
    <cfRule type="expression" dxfId="2548" priority="77">
      <formula>AND(U$9&gt;=14/24,U$9&lt;20/24)</formula>
    </cfRule>
    <cfRule type="expression" dxfId="2547" priority="78">
      <formula>AND(U$9&gt;=8/24,U$9&lt;14/24)</formula>
    </cfRule>
    <cfRule type="expression" dxfId="2546" priority="79">
      <formula>U$9&lt;8/24</formula>
    </cfRule>
  </conditionalFormatting>
  <conditionalFormatting sqref="AS15">
    <cfRule type="expression" dxfId="2545" priority="84">
      <formula>AA$9&gt;=20/24</formula>
    </cfRule>
    <cfRule type="expression" dxfId="2544" priority="85">
      <formula>AND(AA$9&gt;=14/24,AA$9&lt;20/24)</formula>
    </cfRule>
    <cfRule type="expression" dxfId="2543" priority="86">
      <formula>AND(AA$9&gt;=8/24,AA$9&lt;14/24)</formula>
    </cfRule>
    <cfRule type="expression" dxfId="2542" priority="87">
      <formula>AA$9&lt;8/24</formula>
    </cfRule>
  </conditionalFormatting>
  <conditionalFormatting sqref="AS16:AS21">
    <cfRule type="expression" dxfId="2541" priority="92">
      <formula>BE$9&gt;=20/24</formula>
    </cfRule>
    <cfRule type="expression" dxfId="2540" priority="93">
      <formula>AND(BE$9&gt;=14/24,BE$9&lt;20/24)</formula>
    </cfRule>
    <cfRule type="expression" dxfId="2539" priority="94">
      <formula>AND(BE$9&gt;=8/24,BE$9&lt;14/24)</formula>
    </cfRule>
    <cfRule type="expression" dxfId="2538" priority="95">
      <formula>BE$9&lt;8/24</formula>
    </cfRule>
  </conditionalFormatting>
  <conditionalFormatting sqref="AT15 AX15:BJ15">
    <cfRule type="expression" dxfId="2537" priority="96">
      <formula>AC$9&gt;=20/24</formula>
    </cfRule>
    <cfRule type="expression" dxfId="2536" priority="97">
      <formula>AND(AC$9&gt;=14/24,AC$9&lt;20/24)</formula>
    </cfRule>
    <cfRule type="expression" dxfId="2535" priority="98">
      <formula>AND(AC$9&gt;=8/24,AC$9&lt;14/24)</formula>
    </cfRule>
    <cfRule type="expression" dxfId="2534" priority="99">
      <formula>AC$9&lt;8/24</formula>
    </cfRule>
  </conditionalFormatting>
  <conditionalFormatting sqref="AT16:AT21">
    <cfRule type="expression" dxfId="2533" priority="100">
      <formula>BG$9&gt;=20/24</formula>
    </cfRule>
    <cfRule type="expression" dxfId="2532" priority="101">
      <formula>AND(BG$9&gt;=14/24,BG$9&lt;20/24)</formula>
    </cfRule>
    <cfRule type="expression" dxfId="2531" priority="102">
      <formula>AND(BG$9&gt;=8/24,BG$9&lt;14/24)</formula>
    </cfRule>
    <cfRule type="expression" dxfId="2530" priority="103">
      <formula>BG$9&lt;8/24</formula>
    </cfRule>
  </conditionalFormatting>
  <conditionalFormatting sqref="AU15:AV15">
    <cfRule type="expression" dxfId="2529" priority="104">
      <formula>AE$9&gt;=20/24</formula>
    </cfRule>
    <cfRule type="expression" dxfId="2528" priority="105">
      <formula>AND(AE$9&gt;=14/24,AE$9&lt;20/24)</formula>
    </cfRule>
    <cfRule type="expression" dxfId="2527" priority="106">
      <formula>AND(AE$9&gt;=8/24,AE$9&lt;14/24)</formula>
    </cfRule>
    <cfRule type="expression" dxfId="2526" priority="107">
      <formula>AE$9&lt;8/24</formula>
    </cfRule>
  </conditionalFormatting>
  <conditionalFormatting sqref="AU16:BJ21">
    <cfRule type="expression" dxfId="2525" priority="108">
      <formula>BI$9&gt;=20/24</formula>
    </cfRule>
    <cfRule type="expression" dxfId="2524" priority="109">
      <formula>AND(BI$9&gt;=14/24,BI$9&lt;20/24)</formula>
    </cfRule>
    <cfRule type="expression" dxfId="2523" priority="110">
      <formula>AND(BI$9&gt;=8/24,BI$9&lt;14/24)</formula>
    </cfRule>
    <cfRule type="expression" dxfId="2522" priority="111">
      <formula>BI$9&lt;8/24</formula>
    </cfRule>
  </conditionalFormatting>
  <conditionalFormatting sqref="AW15">
    <cfRule type="expression" dxfId="2521" priority="80">
      <formula>B$9&gt;=20/24</formula>
    </cfRule>
    <cfRule type="expression" dxfId="2520" priority="81">
      <formula>AND(B$9&gt;=14/24,B$9&lt;20/24)</formula>
    </cfRule>
    <cfRule type="expression" dxfId="2519" priority="82">
      <formula>AND(B$9&gt;=8/24,B$9&lt;14/24)</formula>
    </cfRule>
    <cfRule type="expression" dxfId="2518" priority="83">
      <formula>B$9&lt;8/24</formula>
    </cfRule>
  </conditionalFormatting>
  <conditionalFormatting sqref="A73">
    <cfRule type="expression" dxfId="2517" priority="31">
      <formula>$AH73=0</formula>
    </cfRule>
  </conditionalFormatting>
  <conditionalFormatting sqref="B78:B90 B93:B115 B137:B159 B117:B134 C79:C89 B11:F13 B72:F72 D80:F89 C126:F133 C137:F149 C90:AF90">
    <cfRule type="expression" dxfId="2516" priority="25">
      <formula>B$9&gt;=20/24</formula>
    </cfRule>
  </conditionalFormatting>
  <conditionalFormatting sqref="B78:B90 B93:B115 B137:B159 B117:B134 C79:C89 B11:F13 B72:F72 D80:F89 C126:F133 C137:F149 C90:AF90">
    <cfRule type="expression" dxfId="2515" priority="26">
      <formula>AND(B$9&gt;=14/24,B$9&lt;20/24)</formula>
    </cfRule>
    <cfRule type="expression" dxfId="2514" priority="27">
      <formula>AND(B$9&gt;=8/24,B$9&lt;14/24)</formula>
    </cfRule>
    <cfRule type="expression" dxfId="2513" priority="28">
      <formula>B$9&lt;8/24</formula>
    </cfRule>
  </conditionalFormatting>
  <conditionalFormatting sqref="B14:F19 B21:F26 B28:F34 B37:F37 B39:F40 B44:F45 B48:F51 B53:F53 B42:F42">
    <cfRule type="expression" dxfId="2512" priority="15">
      <formula>B14&gt;$AG14*1</formula>
    </cfRule>
    <cfRule type="expression" dxfId="2511" priority="16">
      <formula>B$9&gt;=20/24</formula>
    </cfRule>
    <cfRule type="expression" dxfId="2510" priority="17">
      <formula>AND(B$9&gt;=14/24,B$9&lt;20/24)</formula>
    </cfRule>
    <cfRule type="expression" dxfId="2509" priority="18">
      <formula>AND(B$9&gt;=8/24,B$9&lt;14/24)</formula>
    </cfRule>
    <cfRule type="expression" dxfId="2508" priority="19">
      <formula>B$9&lt;8/24</formula>
    </cfRule>
  </conditionalFormatting>
  <conditionalFormatting sqref="B54:F68">
    <cfRule type="expression" dxfId="2507" priority="13">
      <formula>B$9&lt;8/24</formula>
    </cfRule>
  </conditionalFormatting>
  <conditionalFormatting sqref="B54:F70">
    <cfRule type="expression" dxfId="2506" priority="10">
      <formula>B$9&gt;=20/24</formula>
    </cfRule>
    <cfRule type="expression" dxfId="2505" priority="11">
      <formula>AND(B$9&gt;=14/24,B$9&lt;20/24)</formula>
    </cfRule>
    <cfRule type="expression" dxfId="2504" priority="12">
      <formula>AND(B$9&gt;=8/24,B$9&lt;14/24)</formula>
    </cfRule>
  </conditionalFormatting>
  <conditionalFormatting sqref="B63:F65">
    <cfRule type="expression" dxfId="2503" priority="14">
      <formula>B63&gt;$AG63</formula>
    </cfRule>
  </conditionalFormatting>
  <conditionalFormatting sqref="B69:F70">
    <cfRule type="expression" dxfId="2502" priority="29">
      <formula>B$9&lt;8/24</formula>
    </cfRule>
  </conditionalFormatting>
  <conditionalFormatting sqref="B72:F72">
    <cfRule type="expression" dxfId="2501" priority="5">
      <formula>B72&gt;$AG72*1</formula>
    </cfRule>
  </conditionalFormatting>
  <conditionalFormatting sqref="B161:B167">
    <cfRule type="expression" dxfId="2500" priority="20">
      <formula>B$9&gt;=20/24</formula>
    </cfRule>
    <cfRule type="expression" dxfId="2499" priority="21">
      <formula>AND(B$9&gt;=14/24,B$9&lt;20/24)</formula>
    </cfRule>
    <cfRule type="expression" dxfId="2498" priority="22">
      <formula>AND(B$9&gt;=8/24,B$9&lt;14/24)</formula>
    </cfRule>
    <cfRule type="expression" dxfId="2497" priority="23">
      <formula>B$9&lt;8/24</formula>
    </cfRule>
  </conditionalFormatting>
  <conditionalFormatting sqref="B169:B274">
    <cfRule type="expression" dxfId="2496" priority="1">
      <formula>B$9&gt;=20/24</formula>
    </cfRule>
    <cfRule type="expression" dxfId="2495" priority="2">
      <formula>AND(B$9&gt;=14/24,B$9&lt;20/24)</formula>
    </cfRule>
    <cfRule type="expression" dxfId="2494" priority="3">
      <formula>AND(B$9&gt;=8/24,B$9&lt;14/24)</formula>
    </cfRule>
    <cfRule type="expression" dxfId="2493" priority="4">
      <formula>B$9&lt;8/24</formula>
    </cfRule>
  </conditionalFormatting>
  <conditionalFormatting sqref="B71 B78:B96 C79:C89 B11:F13 B69:F69 D80:F89 C90:AF90">
    <cfRule type="expression" dxfId="2492" priority="24">
      <formula>B11&gt;$AG11*1</formula>
    </cfRule>
  </conditionalFormatting>
  <conditionalFormatting sqref="B54:F62 B66:F70">
    <cfRule type="expression" dxfId="2491" priority="30">
      <formula>B54&gt;$AG54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48" zoomScaleNormal="148" workbookViewId="0">
      <pane xSplit="1" ySplit="10" topLeftCell="W107" activePane="bottomRight" state="frozen"/>
      <selection activeCell="C158" sqref="C158"/>
      <selection pane="topRight" activeCell="C158" sqref="C158"/>
      <selection pane="bottomLeft" activeCell="C158" sqref="C158"/>
      <selection pane="bottomRight" activeCell="AE2" sqref="AE1:AE1048576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2080/10/14</v>
      </c>
      <c r="C4" s="222"/>
      <c r="D4" s="222"/>
      <c r="E4" s="223" t="str">
        <f ca="1">"2080/"&amp;"10/"&amp;INT(MID(CELL("filename",G6),FIND("]",CELL("filename",G6))+1,200))</f>
        <v>2080/10/14</v>
      </c>
      <c r="F4" s="223"/>
      <c r="G4" s="223"/>
      <c r="H4" s="223" t="str">
        <f ca="1">TEXT(E4,"dddd")</f>
        <v>Monday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71.5</v>
      </c>
      <c r="C5" s="30">
        <f t="shared" si="0"/>
        <v>71</v>
      </c>
      <c r="D5" s="30">
        <f t="shared" si="0"/>
        <v>66.5</v>
      </c>
      <c r="E5" s="30">
        <f t="shared" si="0"/>
        <v>68.800000000000011</v>
      </c>
      <c r="F5" s="30">
        <f t="shared" si="0"/>
        <v>80.5</v>
      </c>
      <c r="G5" s="30">
        <f t="shared" si="0"/>
        <v>83.7</v>
      </c>
      <c r="H5" s="30">
        <f t="shared" si="0"/>
        <v>91</v>
      </c>
      <c r="I5" s="30">
        <f t="shared" si="0"/>
        <v>92.5</v>
      </c>
      <c r="J5" s="30">
        <f t="shared" si="0"/>
        <v>94.5</v>
      </c>
      <c r="K5" s="30">
        <f t="shared" si="0"/>
        <v>86.399999999999991</v>
      </c>
      <c r="L5" s="30">
        <f t="shared" si="0"/>
        <v>72.2</v>
      </c>
      <c r="M5" s="30">
        <f t="shared" si="0"/>
        <v>78</v>
      </c>
      <c r="N5" s="30">
        <f t="shared" si="0"/>
        <v>82</v>
      </c>
      <c r="O5" s="30">
        <f t="shared" si="0"/>
        <v>86</v>
      </c>
      <c r="P5" s="30">
        <f t="shared" si="0"/>
        <v>81</v>
      </c>
      <c r="Q5" s="30">
        <f t="shared" si="0"/>
        <v>100</v>
      </c>
      <c r="R5" s="30">
        <f t="shared" si="0"/>
        <v>101</v>
      </c>
      <c r="S5" s="30">
        <f t="shared" si="0"/>
        <v>93.3</v>
      </c>
      <c r="T5" s="30">
        <f t="shared" si="0"/>
        <v>120</v>
      </c>
      <c r="U5" s="30">
        <f t="shared" si="0"/>
        <v>102.2</v>
      </c>
      <c r="V5" s="30">
        <f t="shared" si="0"/>
        <v>102.2</v>
      </c>
      <c r="W5" s="30">
        <f t="shared" si="0"/>
        <v>102.2</v>
      </c>
      <c r="X5" s="30">
        <f t="shared" si="0"/>
        <v>112.5</v>
      </c>
      <c r="Y5" s="30">
        <f t="shared" si="0"/>
        <v>105</v>
      </c>
      <c r="Z5" s="30">
        <f t="shared" si="0"/>
        <v>105</v>
      </c>
      <c r="AA5" s="30">
        <f>AB108</f>
        <v>105</v>
      </c>
      <c r="AB5" s="30">
        <f t="shared" si="0"/>
        <v>106.9</v>
      </c>
      <c r="AC5" s="30">
        <f t="shared" si="0"/>
        <v>125</v>
      </c>
      <c r="AD5" s="30">
        <f t="shared" si="0"/>
        <v>113.30000000000001</v>
      </c>
      <c r="AE5" s="30">
        <f t="shared" si="0"/>
        <v>152.5</v>
      </c>
      <c r="AF5" s="30">
        <f>B108</f>
        <v>73.7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Load=852</v>
      </c>
      <c r="B7" s="35">
        <f t="shared" ref="B7:AF7" si="1">B116</f>
        <v>1071.25</v>
      </c>
      <c r="C7" s="35">
        <f t="shared" si="1"/>
        <v>851.69999999999982</v>
      </c>
      <c r="D7" s="35">
        <f t="shared" si="1"/>
        <v>1096.7699999999998</v>
      </c>
      <c r="E7" s="35">
        <f t="shared" si="1"/>
        <v>1089.9999999999998</v>
      </c>
      <c r="F7" s="35">
        <f t="shared" si="1"/>
        <v>1131.9999999999998</v>
      </c>
      <c r="G7" s="35">
        <f t="shared" si="1"/>
        <v>1114.9999999999998</v>
      </c>
      <c r="H7" s="35">
        <f t="shared" si="1"/>
        <v>1208.2</v>
      </c>
      <c r="I7" s="35">
        <f t="shared" si="1"/>
        <v>1274</v>
      </c>
      <c r="J7" s="35">
        <f t="shared" si="1"/>
        <v>1343.3</v>
      </c>
      <c r="K7" s="35">
        <f t="shared" si="1"/>
        <v>1432.1999999999998</v>
      </c>
      <c r="L7" s="35">
        <f t="shared" si="1"/>
        <v>1478.7</v>
      </c>
      <c r="M7" s="35">
        <f t="shared" si="1"/>
        <v>1490.9</v>
      </c>
      <c r="N7" s="35">
        <f t="shared" si="1"/>
        <v>1489.9</v>
      </c>
      <c r="O7" s="35">
        <f t="shared" si="1"/>
        <v>1613.9</v>
      </c>
      <c r="P7" s="35">
        <f t="shared" si="1"/>
        <v>1394.6999999999998</v>
      </c>
      <c r="Q7" s="35">
        <f t="shared" si="1"/>
        <v>1389.8999999999999</v>
      </c>
      <c r="R7" s="35">
        <f t="shared" si="1"/>
        <v>1422.8999999999999</v>
      </c>
      <c r="S7" s="35">
        <f t="shared" si="1"/>
        <v>1341.0000000000002</v>
      </c>
      <c r="T7" s="35">
        <f t="shared" si="1"/>
        <v>1310.8000000000002</v>
      </c>
      <c r="U7" s="35">
        <f t="shared" si="1"/>
        <v>1294.4000000000001</v>
      </c>
      <c r="V7" s="35">
        <f t="shared" si="1"/>
        <v>1281.9999999999998</v>
      </c>
      <c r="W7" s="35">
        <f t="shared" si="1"/>
        <v>1355.9999999999998</v>
      </c>
      <c r="X7" s="35">
        <f t="shared" si="1"/>
        <v>1399.7</v>
      </c>
      <c r="Y7" s="35">
        <f t="shared" si="1"/>
        <v>1499</v>
      </c>
      <c r="Z7" s="35">
        <f t="shared" si="1"/>
        <v>1619.3999999999999</v>
      </c>
      <c r="AA7" s="35">
        <f t="shared" si="1"/>
        <v>1619.3999999999999</v>
      </c>
      <c r="AB7" s="35">
        <f>AB116</f>
        <v>1619.3999999999999</v>
      </c>
      <c r="AC7" s="35">
        <f t="shared" si="1"/>
        <v>1469.5</v>
      </c>
      <c r="AD7" s="35">
        <f t="shared" si="1"/>
        <v>1386.3</v>
      </c>
      <c r="AE7" s="35">
        <f t="shared" si="1"/>
        <v>1226.8999999999996</v>
      </c>
      <c r="AF7" s="35">
        <f t="shared" si="1"/>
        <v>1233.8999999999996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1828.1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1619.4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192" t="s">
        <v>19</v>
      </c>
      <c r="AI10" s="192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90.6</v>
      </c>
      <c r="C11" s="43">
        <v>90.6</v>
      </c>
      <c r="D11" s="43">
        <v>90.6</v>
      </c>
      <c r="E11" s="43">
        <v>90.6</v>
      </c>
      <c r="F11" s="43">
        <v>90.6</v>
      </c>
      <c r="G11" s="43">
        <v>81.3</v>
      </c>
      <c r="H11" s="43">
        <v>81.3</v>
      </c>
      <c r="I11" s="43">
        <v>75.2</v>
      </c>
      <c r="J11" s="43">
        <v>72</v>
      </c>
      <c r="K11" s="43">
        <v>65.2</v>
      </c>
      <c r="L11" s="43">
        <v>67</v>
      </c>
      <c r="M11" s="43">
        <v>67</v>
      </c>
      <c r="N11" s="43">
        <v>67</v>
      </c>
      <c r="O11" s="43">
        <v>67</v>
      </c>
      <c r="P11" s="43">
        <v>67</v>
      </c>
      <c r="Q11" s="43">
        <v>67</v>
      </c>
      <c r="R11" s="43">
        <v>67</v>
      </c>
      <c r="S11" s="43">
        <v>67</v>
      </c>
      <c r="T11" s="43">
        <v>67</v>
      </c>
      <c r="U11" s="43">
        <v>42.2</v>
      </c>
      <c r="V11" s="43">
        <v>42.2</v>
      </c>
      <c r="W11" s="43">
        <v>42.2</v>
      </c>
      <c r="X11" s="43">
        <v>42.2</v>
      </c>
      <c r="Y11" s="43">
        <v>45.3</v>
      </c>
      <c r="Z11" s="43">
        <v>45.3</v>
      </c>
      <c r="AA11" s="43">
        <v>45.3</v>
      </c>
      <c r="AB11" s="43">
        <v>45.3</v>
      </c>
      <c r="AC11" s="43">
        <v>45.3</v>
      </c>
      <c r="AD11" s="43">
        <v>45.3</v>
      </c>
      <c r="AE11" s="43">
        <v>45.3</v>
      </c>
      <c r="AF11" s="43">
        <v>45.3</v>
      </c>
      <c r="AG11" s="45">
        <v>86</v>
      </c>
      <c r="AH11" s="46">
        <f t="shared" ref="AH11:AH74" si="2">MAX(B11:AF11)</f>
        <v>90.6</v>
      </c>
      <c r="AI11" s="47">
        <f t="shared" ref="AI11:AI74" si="3">MIN(B11:AF11)</f>
        <v>42.2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45.2</v>
      </c>
      <c r="C12" s="43">
        <v>45.2</v>
      </c>
      <c r="D12" s="43">
        <v>45.2</v>
      </c>
      <c r="E12" s="43">
        <v>45.2</v>
      </c>
      <c r="F12" s="43">
        <v>45.2</v>
      </c>
      <c r="G12" s="43">
        <v>45.2</v>
      </c>
      <c r="H12" s="43">
        <v>45.2</v>
      </c>
      <c r="I12" s="43">
        <v>45.2</v>
      </c>
      <c r="J12" s="43">
        <v>45.2</v>
      </c>
      <c r="K12" s="43">
        <v>45.2</v>
      </c>
      <c r="L12" s="43">
        <v>45.2</v>
      </c>
      <c r="M12" s="43">
        <v>45.2</v>
      </c>
      <c r="N12" s="43">
        <v>45.2</v>
      </c>
      <c r="O12" s="43">
        <v>45.2</v>
      </c>
      <c r="P12" s="43">
        <v>45.2</v>
      </c>
      <c r="Q12" s="43">
        <v>45.2</v>
      </c>
      <c r="R12" s="43">
        <v>45.2</v>
      </c>
      <c r="S12" s="43">
        <v>45.2</v>
      </c>
      <c r="T12" s="43">
        <v>45.2</v>
      </c>
      <c r="U12" s="43">
        <v>34</v>
      </c>
      <c r="V12" s="43">
        <v>34</v>
      </c>
      <c r="W12" s="43">
        <v>34</v>
      </c>
      <c r="X12" s="43">
        <v>34</v>
      </c>
      <c r="Y12" s="43">
        <v>35.1</v>
      </c>
      <c r="Z12" s="43">
        <v>35.1</v>
      </c>
      <c r="AA12" s="43">
        <v>35.1</v>
      </c>
      <c r="AB12" s="43">
        <v>35.1</v>
      </c>
      <c r="AC12" s="43">
        <v>35.1</v>
      </c>
      <c r="AD12" s="43">
        <v>35.1</v>
      </c>
      <c r="AE12" s="43">
        <v>35.1</v>
      </c>
      <c r="AF12" s="43">
        <v>35.1</v>
      </c>
      <c r="AG12" s="48">
        <v>82</v>
      </c>
      <c r="AH12" s="46">
        <f t="shared" si="2"/>
        <v>45.2</v>
      </c>
      <c r="AI12" s="47">
        <f t="shared" si="3"/>
        <v>34</v>
      </c>
      <c r="AK12" s="49"/>
      <c r="AL12" s="50" t="str">
        <f ca="1">MID(CELL("filename",C7),FIND("]",CELL("filename",C7))+1,600)</f>
        <v>14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18.2</v>
      </c>
      <c r="C13" s="43">
        <v>18.2</v>
      </c>
      <c r="D13" s="43">
        <v>18.2</v>
      </c>
      <c r="E13" s="43">
        <v>18.2</v>
      </c>
      <c r="F13" s="43">
        <v>18.2</v>
      </c>
      <c r="G13" s="43">
        <v>18.2</v>
      </c>
      <c r="H13" s="43">
        <v>18.2</v>
      </c>
      <c r="I13" s="43">
        <v>18.2</v>
      </c>
      <c r="J13" s="43">
        <v>18.2</v>
      </c>
      <c r="K13" s="43">
        <v>18.2</v>
      </c>
      <c r="L13" s="43">
        <v>18.2</v>
      </c>
      <c r="M13" s="43">
        <v>18.2</v>
      </c>
      <c r="N13" s="43">
        <v>18.2</v>
      </c>
      <c r="O13" s="43">
        <v>18.2</v>
      </c>
      <c r="P13" s="43">
        <v>18.2</v>
      </c>
      <c r="Q13" s="43">
        <v>18.2</v>
      </c>
      <c r="R13" s="43">
        <v>18.2</v>
      </c>
      <c r="S13" s="43">
        <v>18.2</v>
      </c>
      <c r="T13" s="43">
        <v>18.2</v>
      </c>
      <c r="U13" s="43">
        <v>22.9</v>
      </c>
      <c r="V13" s="43">
        <v>22.9</v>
      </c>
      <c r="W13" s="43">
        <v>22.9</v>
      </c>
      <c r="X13" s="43">
        <v>22.9</v>
      </c>
      <c r="Y13" s="43">
        <v>24.8</v>
      </c>
      <c r="Z13" s="43">
        <v>24.8</v>
      </c>
      <c r="AA13" s="43">
        <v>24.8</v>
      </c>
      <c r="AB13" s="43">
        <v>24.8</v>
      </c>
      <c r="AC13" s="43">
        <v>24.8</v>
      </c>
      <c r="AD13" s="43">
        <v>24.8</v>
      </c>
      <c r="AE13" s="43">
        <v>24.8</v>
      </c>
      <c r="AF13" s="43">
        <v>24.8</v>
      </c>
      <c r="AG13" s="48">
        <v>78</v>
      </c>
      <c r="AH13" s="46">
        <f t="shared" si="2"/>
        <v>24.8</v>
      </c>
      <c r="AI13" s="47">
        <f t="shared" si="3"/>
        <v>18.2</v>
      </c>
      <c r="AK13" s="49"/>
      <c r="AL13" s="50" t="str">
        <f ca="1">"Daily Load Curve(Excluding of Export) of Nepal ("&amp;A4&amp;" "&amp;B4&amp;")"</f>
        <v>Daily Load Curve(Excluding of Export) of Nepal (Nepali Date: 2080/10/14)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22</v>
      </c>
      <c r="C14" s="43">
        <v>22</v>
      </c>
      <c r="D14" s="43">
        <v>22</v>
      </c>
      <c r="E14" s="43">
        <v>22</v>
      </c>
      <c r="F14" s="43">
        <v>20.3</v>
      </c>
      <c r="G14" s="43">
        <v>20.3</v>
      </c>
      <c r="H14" s="43">
        <v>20.3</v>
      </c>
      <c r="I14" s="43">
        <v>20.3</v>
      </c>
      <c r="J14" s="43">
        <v>20.3</v>
      </c>
      <c r="K14" s="43">
        <v>20.3</v>
      </c>
      <c r="L14" s="43">
        <v>20.3</v>
      </c>
      <c r="M14" s="43">
        <v>20.3</v>
      </c>
      <c r="N14" s="43">
        <v>20.3</v>
      </c>
      <c r="O14" s="43">
        <v>20.3</v>
      </c>
      <c r="P14" s="43">
        <v>20.3</v>
      </c>
      <c r="Q14" s="43">
        <v>20.3</v>
      </c>
      <c r="R14" s="43">
        <v>20.3</v>
      </c>
      <c r="S14" s="43">
        <v>20.3</v>
      </c>
      <c r="T14" s="43">
        <v>20.3</v>
      </c>
      <c r="U14" s="43">
        <v>18.399999999999999</v>
      </c>
      <c r="V14" s="43">
        <v>18.399999999999999</v>
      </c>
      <c r="W14" s="43">
        <v>18.399999999999999</v>
      </c>
      <c r="X14" s="43">
        <v>18.399999999999999</v>
      </c>
      <c r="Y14" s="43">
        <v>20</v>
      </c>
      <c r="Z14" s="43">
        <v>20</v>
      </c>
      <c r="AA14" s="43">
        <v>20</v>
      </c>
      <c r="AB14" s="43">
        <v>20</v>
      </c>
      <c r="AC14" s="43">
        <v>20</v>
      </c>
      <c r="AD14" s="43">
        <v>20</v>
      </c>
      <c r="AE14" s="43">
        <v>20</v>
      </c>
      <c r="AF14" s="43">
        <v>20</v>
      </c>
      <c r="AG14" s="48">
        <v>77</v>
      </c>
      <c r="AH14" s="46">
        <f t="shared" si="2"/>
        <v>22</v>
      </c>
      <c r="AI14" s="47">
        <f t="shared" si="3"/>
        <v>18.399999999999999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34.200000000000003</v>
      </c>
      <c r="C15" s="43">
        <v>34.200000000000003</v>
      </c>
      <c r="D15" s="43">
        <v>34.200000000000003</v>
      </c>
      <c r="E15" s="43">
        <v>34.200000000000003</v>
      </c>
      <c r="F15" s="43">
        <v>36.6</v>
      </c>
      <c r="G15" s="43">
        <v>36.6</v>
      </c>
      <c r="H15" s="43">
        <v>36.6</v>
      </c>
      <c r="I15" s="43">
        <v>36.6</v>
      </c>
      <c r="J15" s="43">
        <v>36.6</v>
      </c>
      <c r="K15" s="43">
        <v>36.6</v>
      </c>
      <c r="L15" s="43">
        <v>36.6</v>
      </c>
      <c r="M15" s="43">
        <v>36.6</v>
      </c>
      <c r="N15" s="43">
        <v>36.6</v>
      </c>
      <c r="O15" s="43">
        <v>36.6</v>
      </c>
      <c r="P15" s="43">
        <v>36.6</v>
      </c>
      <c r="Q15" s="43">
        <v>36.6</v>
      </c>
      <c r="R15" s="43">
        <v>36.6</v>
      </c>
      <c r="S15" s="43">
        <v>36.6</v>
      </c>
      <c r="T15" s="43">
        <v>36.6</v>
      </c>
      <c r="U15" s="43">
        <v>34.299999999999997</v>
      </c>
      <c r="V15" s="43">
        <v>34.299999999999997</v>
      </c>
      <c r="W15" s="43">
        <v>34.299999999999997</v>
      </c>
      <c r="X15" s="43">
        <v>34.299999999999997</v>
      </c>
      <c r="Y15" s="43">
        <v>32.9</v>
      </c>
      <c r="Z15" s="43">
        <v>32.9</v>
      </c>
      <c r="AA15" s="43">
        <v>32.9</v>
      </c>
      <c r="AB15" s="43">
        <v>32.9</v>
      </c>
      <c r="AC15" s="43">
        <v>32.9</v>
      </c>
      <c r="AD15" s="43">
        <v>32.9</v>
      </c>
      <c r="AE15" s="43">
        <v>32.9</v>
      </c>
      <c r="AF15" s="43">
        <v>32.9</v>
      </c>
      <c r="AG15" s="48">
        <v>73</v>
      </c>
      <c r="AH15" s="46">
        <f t="shared" si="2"/>
        <v>36.6</v>
      </c>
      <c r="AI15" s="47">
        <f t="shared" si="3"/>
        <v>32.9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11.3</v>
      </c>
      <c r="C16" s="43">
        <v>11.3</v>
      </c>
      <c r="D16" s="43">
        <v>11.3</v>
      </c>
      <c r="E16" s="43">
        <v>11.3</v>
      </c>
      <c r="F16" s="43">
        <v>11.3</v>
      </c>
      <c r="G16" s="43">
        <v>11.3</v>
      </c>
      <c r="H16" s="43">
        <v>11.3</v>
      </c>
      <c r="I16" s="43">
        <v>11.3</v>
      </c>
      <c r="J16" s="43">
        <v>11.3</v>
      </c>
      <c r="K16" s="43">
        <v>11.3</v>
      </c>
      <c r="L16" s="43">
        <v>11.3</v>
      </c>
      <c r="M16" s="43">
        <v>11.3</v>
      </c>
      <c r="N16" s="43">
        <v>11.3</v>
      </c>
      <c r="O16" s="43">
        <v>11.3</v>
      </c>
      <c r="P16" s="43">
        <v>11.3</v>
      </c>
      <c r="Q16" s="43">
        <v>11.3</v>
      </c>
      <c r="R16" s="43">
        <v>11.3</v>
      </c>
      <c r="S16" s="43">
        <v>11.3</v>
      </c>
      <c r="T16" s="43">
        <v>11.3</v>
      </c>
      <c r="U16" s="43">
        <v>10.7</v>
      </c>
      <c r="V16" s="43">
        <v>10.7</v>
      </c>
      <c r="W16" s="43">
        <v>10.7</v>
      </c>
      <c r="X16" s="43">
        <v>10.7</v>
      </c>
      <c r="Y16" s="43">
        <v>11.1</v>
      </c>
      <c r="Z16" s="43">
        <v>11.1</v>
      </c>
      <c r="AA16" s="43">
        <v>11.1</v>
      </c>
      <c r="AB16" s="43">
        <v>11.1</v>
      </c>
      <c r="AC16" s="43">
        <v>11.1</v>
      </c>
      <c r="AD16" s="43">
        <v>11.1</v>
      </c>
      <c r="AE16" s="43">
        <v>11.1</v>
      </c>
      <c r="AF16" s="43">
        <v>11.1</v>
      </c>
      <c r="AG16" s="48">
        <v>71</v>
      </c>
      <c r="AH16" s="46">
        <f t="shared" si="2"/>
        <v>11.3</v>
      </c>
      <c r="AI16" s="47">
        <f t="shared" si="3"/>
        <v>10.7</v>
      </c>
      <c r="AK16" s="49"/>
      <c r="AL16" s="52" t="s">
        <v>7</v>
      </c>
      <c r="AM16" s="57">
        <f t="shared" ref="AM16:AR16" si="4">B71</f>
        <v>992.89999999999986</v>
      </c>
      <c r="AN16" s="57">
        <f t="shared" si="4"/>
        <v>992.89999999999986</v>
      </c>
      <c r="AO16" s="57">
        <f t="shared" si="4"/>
        <v>992.89999999999986</v>
      </c>
      <c r="AP16" s="57">
        <f t="shared" si="4"/>
        <v>992.89999999999986</v>
      </c>
      <c r="AQ16" s="57">
        <f t="shared" si="4"/>
        <v>993.59999999999991</v>
      </c>
      <c r="AR16" s="57">
        <f t="shared" si="4"/>
        <v>955.09999999999991</v>
      </c>
      <c r="AS16" s="57">
        <f>I71</f>
        <v>948.99999999999989</v>
      </c>
      <c r="AT16" s="57">
        <f>K71</f>
        <v>938.99999999999989</v>
      </c>
      <c r="AU16" s="57">
        <f t="shared" ref="AU16:BD16" si="5">M71</f>
        <v>940.8</v>
      </c>
      <c r="AV16" s="57">
        <f t="shared" si="5"/>
        <v>940.8</v>
      </c>
      <c r="AW16" s="57">
        <f t="shared" si="5"/>
        <v>940.8</v>
      </c>
      <c r="AX16" s="57">
        <f t="shared" si="5"/>
        <v>940.8</v>
      </c>
      <c r="AY16" s="57">
        <f t="shared" si="5"/>
        <v>940.8</v>
      </c>
      <c r="AZ16" s="57">
        <f t="shared" si="5"/>
        <v>940.8</v>
      </c>
      <c r="BA16" s="57">
        <f t="shared" si="5"/>
        <v>940.8</v>
      </c>
      <c r="BB16" s="57">
        <f t="shared" si="5"/>
        <v>940.8</v>
      </c>
      <c r="BC16" s="57">
        <f t="shared" si="5"/>
        <v>835.3</v>
      </c>
      <c r="BD16" s="57">
        <f t="shared" si="5"/>
        <v>835.3</v>
      </c>
      <c r="BE16" s="58">
        <f>X71</f>
        <v>835.3</v>
      </c>
      <c r="BF16" s="58">
        <f>Z71</f>
        <v>779.0999999999998</v>
      </c>
      <c r="BG16" s="58">
        <f>AB71</f>
        <v>779.0999999999998</v>
      </c>
      <c r="BH16" s="58">
        <f>AD71</f>
        <v>829.0999999999998</v>
      </c>
      <c r="BI16" s="58">
        <f>AE71</f>
        <v>829.0999999999998</v>
      </c>
      <c r="BJ16" s="58">
        <f>AF71</f>
        <v>829.0999999999998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18.399999999999999</v>
      </c>
      <c r="C17" s="44">
        <v>18.399999999999999</v>
      </c>
      <c r="D17" s="44">
        <v>18.399999999999999</v>
      </c>
      <c r="E17" s="44">
        <v>18.399999999999999</v>
      </c>
      <c r="F17" s="44">
        <v>18.399999999999999</v>
      </c>
      <c r="G17" s="44">
        <v>18</v>
      </c>
      <c r="H17" s="44">
        <v>18</v>
      </c>
      <c r="I17" s="44">
        <v>18</v>
      </c>
      <c r="J17" s="44">
        <v>18</v>
      </c>
      <c r="K17" s="44">
        <v>18</v>
      </c>
      <c r="L17" s="44">
        <v>18</v>
      </c>
      <c r="M17" s="44">
        <v>18</v>
      </c>
      <c r="N17" s="44">
        <v>18</v>
      </c>
      <c r="O17" s="44">
        <v>18</v>
      </c>
      <c r="P17" s="44">
        <v>18</v>
      </c>
      <c r="Q17" s="44">
        <v>18</v>
      </c>
      <c r="R17" s="44">
        <v>18</v>
      </c>
      <c r="S17" s="44">
        <v>18</v>
      </c>
      <c r="T17" s="44">
        <v>18</v>
      </c>
      <c r="U17" s="44">
        <v>14.6</v>
      </c>
      <c r="V17" s="44">
        <v>14.6</v>
      </c>
      <c r="W17" s="44">
        <v>14.6</v>
      </c>
      <c r="X17" s="44">
        <v>14.6</v>
      </c>
      <c r="Y17" s="44">
        <v>18.899999999999999</v>
      </c>
      <c r="Z17" s="44">
        <v>18.899999999999999</v>
      </c>
      <c r="AA17" s="44">
        <v>18.899999999999999</v>
      </c>
      <c r="AB17" s="44">
        <v>18.899999999999999</v>
      </c>
      <c r="AC17" s="44">
        <v>18.899999999999999</v>
      </c>
      <c r="AD17" s="44">
        <v>18.899999999999999</v>
      </c>
      <c r="AE17" s="44">
        <v>18.899999999999999</v>
      </c>
      <c r="AF17" s="44">
        <v>18.899999999999999</v>
      </c>
      <c r="AG17" s="45">
        <v>54</v>
      </c>
      <c r="AH17" s="46">
        <f t="shared" si="2"/>
        <v>18.899999999999999</v>
      </c>
      <c r="AI17" s="47">
        <f t="shared" si="3"/>
        <v>14.6</v>
      </c>
      <c r="AK17" s="49"/>
      <c r="AL17" s="52" t="s">
        <v>29</v>
      </c>
      <c r="AM17" s="57">
        <f t="shared" ref="AM17:AR17" si="6">B78</f>
        <v>279.45000000000005</v>
      </c>
      <c r="AN17" s="57">
        <f t="shared" si="6"/>
        <v>0</v>
      </c>
      <c r="AO17" s="57">
        <f t="shared" si="6"/>
        <v>263.8</v>
      </c>
      <c r="AP17" s="57">
        <f t="shared" si="6"/>
        <v>260</v>
      </c>
      <c r="AQ17" s="57">
        <f t="shared" si="6"/>
        <v>286.59999999999997</v>
      </c>
      <c r="AR17" s="57">
        <f t="shared" si="6"/>
        <v>294.60000000000002</v>
      </c>
      <c r="AS17" s="57">
        <f>I78</f>
        <v>385.1</v>
      </c>
      <c r="AT17" s="57">
        <f>K78</f>
        <v>447.59999999999997</v>
      </c>
      <c r="AU17" s="57">
        <f t="shared" ref="AU17:BD17" si="7">M78</f>
        <v>377.90000000000003</v>
      </c>
      <c r="AV17" s="57">
        <f t="shared" si="7"/>
        <v>327.40000000000003</v>
      </c>
      <c r="AW17" s="57">
        <f t="shared" si="7"/>
        <v>327.40000000000003</v>
      </c>
      <c r="AX17" s="57">
        <f t="shared" si="7"/>
        <v>126.39999999999998</v>
      </c>
      <c r="AY17" s="57">
        <f t="shared" si="7"/>
        <v>126.39999999999998</v>
      </c>
      <c r="AZ17" s="57">
        <f t="shared" si="7"/>
        <v>126.39999999999998</v>
      </c>
      <c r="BA17" s="57">
        <f t="shared" si="7"/>
        <v>106.4</v>
      </c>
      <c r="BB17" s="57">
        <f t="shared" si="7"/>
        <v>106.4</v>
      </c>
      <c r="BC17" s="57">
        <f t="shared" si="7"/>
        <v>164.2</v>
      </c>
      <c r="BD17" s="57">
        <f t="shared" si="7"/>
        <v>194.39999999999998</v>
      </c>
      <c r="BE17" s="58">
        <f>X78</f>
        <v>284.09999999999997</v>
      </c>
      <c r="BF17" s="58">
        <f>Z78</f>
        <v>449.20000000000005</v>
      </c>
      <c r="BG17" s="58">
        <f>AB78</f>
        <v>449.20000000000005</v>
      </c>
      <c r="BH17" s="58">
        <f>AD78</f>
        <v>364.3</v>
      </c>
      <c r="BI17" s="58">
        <f>AE78</f>
        <v>233.89999999999998</v>
      </c>
      <c r="BJ17" s="58">
        <f>AF78</f>
        <v>133.29999999999998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14</v>
      </c>
      <c r="H18" s="44">
        <v>14</v>
      </c>
      <c r="I18" s="44">
        <v>14</v>
      </c>
      <c r="J18" s="44">
        <v>14</v>
      </c>
      <c r="K18" s="44">
        <v>14</v>
      </c>
      <c r="L18" s="44">
        <v>14</v>
      </c>
      <c r="M18" s="44">
        <v>14</v>
      </c>
      <c r="N18" s="44">
        <v>14</v>
      </c>
      <c r="O18" s="44">
        <v>14</v>
      </c>
      <c r="P18" s="44">
        <v>14</v>
      </c>
      <c r="Q18" s="44">
        <v>14</v>
      </c>
      <c r="R18" s="44">
        <v>14</v>
      </c>
      <c r="S18" s="44">
        <v>14</v>
      </c>
      <c r="T18" s="44">
        <v>14</v>
      </c>
      <c r="U18" s="44">
        <v>12</v>
      </c>
      <c r="V18" s="44">
        <v>12</v>
      </c>
      <c r="W18" s="44">
        <v>12</v>
      </c>
      <c r="X18" s="44">
        <v>12</v>
      </c>
      <c r="Y18" s="44">
        <v>14.1</v>
      </c>
      <c r="Z18" s="44">
        <v>14.1</v>
      </c>
      <c r="AA18" s="44">
        <v>14.1</v>
      </c>
      <c r="AB18" s="44">
        <v>14.1</v>
      </c>
      <c r="AC18" s="44">
        <v>14.1</v>
      </c>
      <c r="AD18" s="44">
        <v>14.1</v>
      </c>
      <c r="AE18" s="44">
        <v>14.1</v>
      </c>
      <c r="AF18" s="44">
        <v>14.1</v>
      </c>
      <c r="AG18" s="48">
        <v>52.465000000000003</v>
      </c>
      <c r="AH18" s="46">
        <f t="shared" si="2"/>
        <v>20</v>
      </c>
      <c r="AI18" s="47">
        <f t="shared" si="3"/>
        <v>12</v>
      </c>
      <c r="AK18" s="49"/>
      <c r="AL18" s="52" t="s">
        <v>31</v>
      </c>
      <c r="AM18" s="57">
        <f t="shared" ref="AM18:AR18" si="8">B92</f>
        <v>265.2</v>
      </c>
      <c r="AN18" s="57">
        <f t="shared" si="8"/>
        <v>217.29999999999995</v>
      </c>
      <c r="AO18" s="57">
        <f t="shared" si="8"/>
        <v>214.07</v>
      </c>
      <c r="AP18" s="57">
        <f t="shared" si="8"/>
        <v>222.6</v>
      </c>
      <c r="AQ18" s="57">
        <f t="shared" si="8"/>
        <v>222.7</v>
      </c>
      <c r="AR18" s="57">
        <f t="shared" si="8"/>
        <v>227.8</v>
      </c>
      <c r="AS18" s="57">
        <f>I92</f>
        <v>277.40000000000003</v>
      </c>
      <c r="AT18" s="57">
        <f>K92</f>
        <v>347.00000000000006</v>
      </c>
      <c r="AU18" s="57">
        <f t="shared" ref="AU18:BD18" si="9">M92</f>
        <v>340.00000000000006</v>
      </c>
      <c r="AV18" s="57">
        <f t="shared" si="9"/>
        <v>383.70000000000005</v>
      </c>
      <c r="AW18" s="57">
        <f t="shared" si="9"/>
        <v>383.70000000000005</v>
      </c>
      <c r="AX18" s="57">
        <f t="shared" si="9"/>
        <v>371.50000000000006</v>
      </c>
      <c r="AY18" s="57">
        <f t="shared" si="9"/>
        <v>375.70000000000005</v>
      </c>
      <c r="AZ18" s="57">
        <f t="shared" si="9"/>
        <v>375.70000000000005</v>
      </c>
      <c r="BA18" s="57">
        <f t="shared" si="9"/>
        <v>287.40000000000009</v>
      </c>
      <c r="BB18" s="57">
        <f t="shared" si="9"/>
        <v>285.90000000000009</v>
      </c>
      <c r="BC18" s="57">
        <f t="shared" si="9"/>
        <v>262.20000000000005</v>
      </c>
      <c r="BD18" s="57">
        <f t="shared" si="9"/>
        <v>290.10000000000002</v>
      </c>
      <c r="BE18" s="58">
        <f>X92</f>
        <v>290.10000000000002</v>
      </c>
      <c r="BF18" s="58">
        <f>Z92</f>
        <v>372.40000000000003</v>
      </c>
      <c r="BG18" s="58">
        <f>AB92</f>
        <v>339.4</v>
      </c>
      <c r="BH18" s="58">
        <f>AD92</f>
        <v>254.9</v>
      </c>
      <c r="BI18" s="58">
        <f>AE92</f>
        <v>185.1</v>
      </c>
      <c r="BJ18" s="58">
        <f>AF92</f>
        <v>118.99999999999999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54.3</v>
      </c>
      <c r="C19" s="44">
        <v>54.3</v>
      </c>
      <c r="D19" s="44">
        <v>54.3</v>
      </c>
      <c r="E19" s="44">
        <v>54.3</v>
      </c>
      <c r="F19" s="44">
        <v>54.3</v>
      </c>
      <c r="G19" s="44">
        <v>31.5</v>
      </c>
      <c r="H19" s="44">
        <v>31.5</v>
      </c>
      <c r="I19" s="44">
        <v>31.5</v>
      </c>
      <c r="J19" s="44">
        <v>31.5</v>
      </c>
      <c r="K19" s="44">
        <v>31.5</v>
      </c>
      <c r="L19" s="44">
        <v>31.5</v>
      </c>
      <c r="M19" s="44">
        <v>31.5</v>
      </c>
      <c r="N19" s="44">
        <v>31.5</v>
      </c>
      <c r="O19" s="44">
        <v>31.5</v>
      </c>
      <c r="P19" s="44">
        <v>31.5</v>
      </c>
      <c r="Q19" s="44">
        <v>31.5</v>
      </c>
      <c r="R19" s="44">
        <v>31.5</v>
      </c>
      <c r="S19" s="44">
        <v>31.5</v>
      </c>
      <c r="T19" s="44">
        <v>31.5</v>
      </c>
      <c r="U19" s="44">
        <v>23</v>
      </c>
      <c r="V19" s="44">
        <v>23</v>
      </c>
      <c r="W19" s="44">
        <v>23</v>
      </c>
      <c r="X19" s="44">
        <v>23</v>
      </c>
      <c r="Y19" s="44">
        <v>22</v>
      </c>
      <c r="Z19" s="44">
        <v>22</v>
      </c>
      <c r="AA19" s="44">
        <v>22</v>
      </c>
      <c r="AB19" s="44">
        <v>22</v>
      </c>
      <c r="AC19" s="44">
        <v>22</v>
      </c>
      <c r="AD19" s="44">
        <v>22</v>
      </c>
      <c r="AE19" s="44">
        <v>22</v>
      </c>
      <c r="AF19" s="44">
        <v>22</v>
      </c>
      <c r="AG19" s="48">
        <v>52.4</v>
      </c>
      <c r="AH19" s="46">
        <f t="shared" si="2"/>
        <v>54.3</v>
      </c>
      <c r="AI19" s="47">
        <f t="shared" si="3"/>
        <v>22</v>
      </c>
      <c r="AK19" s="49"/>
      <c r="AL19" s="52" t="s">
        <v>33</v>
      </c>
      <c r="AM19" s="57">
        <f t="shared" ref="AM19:AR19" si="10">B108</f>
        <v>73.7</v>
      </c>
      <c r="AN19" s="57">
        <f t="shared" si="10"/>
        <v>71.5</v>
      </c>
      <c r="AO19" s="57">
        <f t="shared" si="10"/>
        <v>71</v>
      </c>
      <c r="AP19" s="57">
        <f t="shared" si="10"/>
        <v>66.5</v>
      </c>
      <c r="AQ19" s="57">
        <f t="shared" si="10"/>
        <v>68.800000000000011</v>
      </c>
      <c r="AR19" s="57">
        <f t="shared" si="10"/>
        <v>80.5</v>
      </c>
      <c r="AS19" s="57">
        <f>I108</f>
        <v>91</v>
      </c>
      <c r="AT19" s="57">
        <f>K108</f>
        <v>94.5</v>
      </c>
      <c r="AU19" s="57">
        <f t="shared" ref="AU19:BD19" si="11">M108</f>
        <v>72.2</v>
      </c>
      <c r="AV19" s="57">
        <f t="shared" si="11"/>
        <v>78</v>
      </c>
      <c r="AW19" s="57">
        <f t="shared" si="11"/>
        <v>82</v>
      </c>
      <c r="AX19" s="57">
        <f t="shared" si="11"/>
        <v>86</v>
      </c>
      <c r="AY19" s="57">
        <f t="shared" si="11"/>
        <v>81</v>
      </c>
      <c r="AZ19" s="57">
        <f t="shared" si="11"/>
        <v>100</v>
      </c>
      <c r="BA19" s="57">
        <f t="shared" si="11"/>
        <v>101</v>
      </c>
      <c r="BB19" s="57">
        <f t="shared" si="11"/>
        <v>93.3</v>
      </c>
      <c r="BC19" s="57">
        <f t="shared" si="11"/>
        <v>120</v>
      </c>
      <c r="BD19" s="57">
        <f t="shared" si="11"/>
        <v>102.2</v>
      </c>
      <c r="BE19" s="58">
        <f>X108</f>
        <v>102.2</v>
      </c>
      <c r="BF19" s="58">
        <f>Z108</f>
        <v>105</v>
      </c>
      <c r="BG19" s="58">
        <f>AB108</f>
        <v>105</v>
      </c>
      <c r="BH19" s="58">
        <f>AD108</f>
        <v>125</v>
      </c>
      <c r="BI19" s="58">
        <f>AE108</f>
        <v>113.30000000000001</v>
      </c>
      <c r="BJ19" s="58">
        <f>AF108</f>
        <v>152.5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25.6</v>
      </c>
      <c r="C20" s="44">
        <v>25.6</v>
      </c>
      <c r="D20" s="44">
        <v>25.6</v>
      </c>
      <c r="E20" s="44">
        <v>25.6</v>
      </c>
      <c r="F20" s="44">
        <v>25.6</v>
      </c>
      <c r="G20" s="44">
        <v>25.6</v>
      </c>
      <c r="H20" s="44">
        <v>25.6</v>
      </c>
      <c r="I20" s="44">
        <v>25.6</v>
      </c>
      <c r="J20" s="44">
        <v>25.6</v>
      </c>
      <c r="K20" s="44">
        <v>25.6</v>
      </c>
      <c r="L20" s="44">
        <v>25.6</v>
      </c>
      <c r="M20" s="44">
        <v>25.6</v>
      </c>
      <c r="N20" s="44">
        <v>25.6</v>
      </c>
      <c r="O20" s="44">
        <v>25.6</v>
      </c>
      <c r="P20" s="44">
        <v>25.6</v>
      </c>
      <c r="Q20" s="44">
        <v>25.6</v>
      </c>
      <c r="R20" s="44">
        <v>25.6</v>
      </c>
      <c r="S20" s="44">
        <v>25.6</v>
      </c>
      <c r="T20" s="44">
        <v>25.6</v>
      </c>
      <c r="U20" s="44">
        <v>25.6</v>
      </c>
      <c r="V20" s="44">
        <v>25.6</v>
      </c>
      <c r="W20" s="44">
        <v>25.6</v>
      </c>
      <c r="X20" s="44">
        <v>25.6</v>
      </c>
      <c r="Y20" s="44">
        <v>9.5</v>
      </c>
      <c r="Z20" s="44">
        <v>9.5</v>
      </c>
      <c r="AA20" s="44">
        <v>9.5</v>
      </c>
      <c r="AB20" s="44">
        <v>9.5</v>
      </c>
      <c r="AC20" s="44">
        <v>9.5</v>
      </c>
      <c r="AD20" s="44">
        <v>9.5</v>
      </c>
      <c r="AE20" s="44">
        <v>9.5</v>
      </c>
      <c r="AF20" s="44">
        <v>9.5</v>
      </c>
      <c r="AG20" s="48">
        <v>50</v>
      </c>
      <c r="AH20" s="46">
        <f t="shared" si="2"/>
        <v>25.6</v>
      </c>
      <c r="AI20" s="47">
        <f t="shared" si="3"/>
        <v>9.5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23.9</v>
      </c>
      <c r="V21" s="44">
        <v>23.9</v>
      </c>
      <c r="W21" s="44">
        <v>23.9</v>
      </c>
      <c r="X21" s="44">
        <v>23.9</v>
      </c>
      <c r="Y21" s="44">
        <v>24.4</v>
      </c>
      <c r="Z21" s="44">
        <v>24.4</v>
      </c>
      <c r="AA21" s="44">
        <v>24.4</v>
      </c>
      <c r="AB21" s="44">
        <v>24.4</v>
      </c>
      <c r="AC21" s="44">
        <v>24.4</v>
      </c>
      <c r="AD21" s="44">
        <v>24.4</v>
      </c>
      <c r="AE21" s="44">
        <v>24.4</v>
      </c>
      <c r="AF21" s="44">
        <v>24.4</v>
      </c>
      <c r="AG21" s="48">
        <v>45</v>
      </c>
      <c r="AH21" s="46">
        <f t="shared" si="2"/>
        <v>24.4</v>
      </c>
      <c r="AI21" s="47">
        <f t="shared" si="3"/>
        <v>23.9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40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24.9</v>
      </c>
      <c r="C22" s="44">
        <v>24.9</v>
      </c>
      <c r="D22" s="44">
        <v>24.9</v>
      </c>
      <c r="E22" s="44">
        <v>24.9</v>
      </c>
      <c r="F22" s="44">
        <v>24.9</v>
      </c>
      <c r="G22" s="44">
        <v>24.9</v>
      </c>
      <c r="H22" s="44">
        <v>24.9</v>
      </c>
      <c r="I22" s="44">
        <v>24.9</v>
      </c>
      <c r="J22" s="44">
        <v>24.9</v>
      </c>
      <c r="K22" s="44">
        <v>24.9</v>
      </c>
      <c r="L22" s="44">
        <v>24.9</v>
      </c>
      <c r="M22" s="44">
        <v>24.9</v>
      </c>
      <c r="N22" s="44">
        <v>24.9</v>
      </c>
      <c r="O22" s="44">
        <v>24.9</v>
      </c>
      <c r="P22" s="44">
        <v>24.9</v>
      </c>
      <c r="Q22" s="44">
        <v>24.9</v>
      </c>
      <c r="R22" s="44">
        <v>24.9</v>
      </c>
      <c r="S22" s="44">
        <v>24.9</v>
      </c>
      <c r="T22" s="44">
        <v>24.9</v>
      </c>
      <c r="U22" s="44">
        <v>19.899999999999999</v>
      </c>
      <c r="V22" s="44">
        <v>19.899999999999999</v>
      </c>
      <c r="W22" s="44">
        <v>19.899999999999999</v>
      </c>
      <c r="X22" s="44">
        <v>19.899999999999999</v>
      </c>
      <c r="Y22" s="44">
        <v>20.100000000000001</v>
      </c>
      <c r="Z22" s="44">
        <v>20.100000000000001</v>
      </c>
      <c r="AA22" s="44">
        <v>20.100000000000001</v>
      </c>
      <c r="AB22" s="44">
        <v>20.100000000000001</v>
      </c>
      <c r="AC22" s="44">
        <v>20.100000000000001</v>
      </c>
      <c r="AD22" s="44">
        <v>20.100000000000001</v>
      </c>
      <c r="AE22" s="44">
        <v>20.100000000000001</v>
      </c>
      <c r="AF22" s="44">
        <v>20.100000000000001</v>
      </c>
      <c r="AG22" s="48">
        <v>44</v>
      </c>
      <c r="AH22" s="46">
        <f t="shared" si="2"/>
        <v>24.9</v>
      </c>
      <c r="AI22" s="47">
        <f t="shared" si="3"/>
        <v>19.899999999999999</v>
      </c>
      <c r="AK22" s="49"/>
      <c r="AL22" s="59" t="s">
        <v>39</v>
      </c>
      <c r="AM22" s="60">
        <f t="shared" ref="AM22:BJ22" si="16">SUM(AM16:AM21)</f>
        <v>1611.25</v>
      </c>
      <c r="AN22" s="60">
        <f t="shared" si="16"/>
        <v>1281.6999999999998</v>
      </c>
      <c r="AO22" s="60">
        <f t="shared" si="16"/>
        <v>1541.7699999999998</v>
      </c>
      <c r="AP22" s="60">
        <f t="shared" si="16"/>
        <v>1541.9999999999998</v>
      </c>
      <c r="AQ22" s="60">
        <f t="shared" si="16"/>
        <v>1571.6999999999998</v>
      </c>
      <c r="AR22" s="60">
        <f t="shared" si="16"/>
        <v>1557.9999999999998</v>
      </c>
      <c r="AS22" s="60">
        <f t="shared" si="16"/>
        <v>1702.5</v>
      </c>
      <c r="AT22" s="60">
        <f t="shared" si="16"/>
        <v>1828.1</v>
      </c>
      <c r="AU22" s="60">
        <f t="shared" si="16"/>
        <v>1730.9</v>
      </c>
      <c r="AV22" s="60">
        <f t="shared" si="16"/>
        <v>1729.9</v>
      </c>
      <c r="AW22" s="60">
        <f t="shared" si="16"/>
        <v>1733.9</v>
      </c>
      <c r="AX22" s="60">
        <f t="shared" si="16"/>
        <v>1524.6999999999998</v>
      </c>
      <c r="AY22" s="60">
        <f t="shared" si="16"/>
        <v>1523.8999999999999</v>
      </c>
      <c r="AZ22" s="60">
        <f t="shared" si="16"/>
        <v>1542.8999999999999</v>
      </c>
      <c r="BA22" s="60">
        <f t="shared" si="16"/>
        <v>1435.6000000000001</v>
      </c>
      <c r="BB22" s="60">
        <f t="shared" si="16"/>
        <v>1426.4</v>
      </c>
      <c r="BC22" s="60">
        <f t="shared" si="16"/>
        <v>1381.7</v>
      </c>
      <c r="BD22" s="60">
        <f t="shared" si="16"/>
        <v>1421.9999999999998</v>
      </c>
      <c r="BE22" s="60">
        <f t="shared" si="16"/>
        <v>1511.7</v>
      </c>
      <c r="BF22" s="60">
        <f t="shared" si="16"/>
        <v>1745.6999999999998</v>
      </c>
      <c r="BG22" s="60">
        <f t="shared" si="16"/>
        <v>1672.6999999999998</v>
      </c>
      <c r="BH22" s="60">
        <f t="shared" si="16"/>
        <v>1573.3</v>
      </c>
      <c r="BI22" s="60">
        <f t="shared" si="16"/>
        <v>1361.3999999999996</v>
      </c>
      <c r="BJ22" s="60">
        <f t="shared" si="16"/>
        <v>1233.8999999999996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28.4</v>
      </c>
      <c r="C23" s="44">
        <v>28.4</v>
      </c>
      <c r="D23" s="44">
        <v>28.4</v>
      </c>
      <c r="E23" s="44">
        <v>28.4</v>
      </c>
      <c r="F23" s="44">
        <v>28.4</v>
      </c>
      <c r="G23" s="44">
        <v>28.4</v>
      </c>
      <c r="H23" s="44">
        <v>28.4</v>
      </c>
      <c r="I23" s="44">
        <v>28.4</v>
      </c>
      <c r="J23" s="44">
        <v>28.4</v>
      </c>
      <c r="K23" s="44">
        <v>28.4</v>
      </c>
      <c r="L23" s="44">
        <v>28.4</v>
      </c>
      <c r="M23" s="44">
        <v>28.4</v>
      </c>
      <c r="N23" s="44">
        <v>28.4</v>
      </c>
      <c r="O23" s="44">
        <v>28.4</v>
      </c>
      <c r="P23" s="44">
        <v>28.4</v>
      </c>
      <c r="Q23" s="44">
        <v>28.4</v>
      </c>
      <c r="R23" s="44">
        <v>28.4</v>
      </c>
      <c r="S23" s="44">
        <v>28.4</v>
      </c>
      <c r="T23" s="44">
        <v>28.4</v>
      </c>
      <c r="U23" s="44">
        <v>10.5</v>
      </c>
      <c r="V23" s="44">
        <v>10.5</v>
      </c>
      <c r="W23" s="44">
        <v>10.5</v>
      </c>
      <c r="X23" s="44">
        <v>10.5</v>
      </c>
      <c r="Y23" s="44">
        <v>12</v>
      </c>
      <c r="Z23" s="44">
        <v>12</v>
      </c>
      <c r="AA23" s="44">
        <v>12</v>
      </c>
      <c r="AB23" s="44">
        <v>12</v>
      </c>
      <c r="AC23" s="44">
        <v>12</v>
      </c>
      <c r="AD23" s="44">
        <v>12</v>
      </c>
      <c r="AE23" s="44">
        <v>12</v>
      </c>
      <c r="AF23" s="44">
        <v>12</v>
      </c>
      <c r="AG23" s="48">
        <v>42</v>
      </c>
      <c r="AH23" s="46">
        <f t="shared" si="2"/>
        <v>28.4</v>
      </c>
      <c r="AI23" s="47">
        <f t="shared" si="3"/>
        <v>10.5</v>
      </c>
      <c r="AK23" s="49"/>
      <c r="AL23" s="59" t="s">
        <v>41</v>
      </c>
      <c r="AM23" s="60">
        <f t="shared" ref="AM23:AR23" si="17">B123*-1</f>
        <v>-540</v>
      </c>
      <c r="AN23" s="60">
        <f t="shared" si="17"/>
        <v>-430</v>
      </c>
      <c r="AO23" s="60">
        <f t="shared" si="17"/>
        <v>-445</v>
      </c>
      <c r="AP23" s="60">
        <f t="shared" si="17"/>
        <v>-452</v>
      </c>
      <c r="AQ23" s="60">
        <f t="shared" si="17"/>
        <v>-439.7</v>
      </c>
      <c r="AR23" s="60">
        <f t="shared" si="17"/>
        <v>-443</v>
      </c>
      <c r="AS23" s="60">
        <f>I123*-1</f>
        <v>-428.5</v>
      </c>
      <c r="AT23" s="60">
        <f>K123*-1</f>
        <v>-395.9</v>
      </c>
      <c r="AU23" s="60">
        <f t="shared" ref="AU23:BD23" si="18">M123*-1</f>
        <v>-240</v>
      </c>
      <c r="AV23" s="60">
        <f t="shared" si="18"/>
        <v>-240</v>
      </c>
      <c r="AW23" s="60">
        <f t="shared" si="18"/>
        <v>-120</v>
      </c>
      <c r="AX23" s="60">
        <f t="shared" si="18"/>
        <v>-130</v>
      </c>
      <c r="AY23" s="60">
        <f t="shared" si="18"/>
        <v>-134</v>
      </c>
      <c r="AZ23" s="60">
        <f t="shared" si="18"/>
        <v>-120</v>
      </c>
      <c r="BA23" s="60">
        <f t="shared" si="18"/>
        <v>-94.6</v>
      </c>
      <c r="BB23" s="60">
        <f t="shared" si="18"/>
        <v>-115.6</v>
      </c>
      <c r="BC23" s="60">
        <f t="shared" si="18"/>
        <v>-87.3</v>
      </c>
      <c r="BD23" s="60">
        <f t="shared" si="18"/>
        <v>-140</v>
      </c>
      <c r="BE23" s="60">
        <f>X123*-1</f>
        <v>-112</v>
      </c>
      <c r="BF23" s="60">
        <f>Z123*-1</f>
        <v>-126.3</v>
      </c>
      <c r="BG23" s="60">
        <f>AB123*-1</f>
        <v>-126.3</v>
      </c>
      <c r="BH23" s="60">
        <f>AD123*-1</f>
        <v>-187</v>
      </c>
      <c r="BI23" s="60">
        <f>AE123*-1</f>
        <v>-134.5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14.4</v>
      </c>
      <c r="C24" s="44">
        <v>14.4</v>
      </c>
      <c r="D24" s="44">
        <v>14.4</v>
      </c>
      <c r="E24" s="44">
        <v>14.4</v>
      </c>
      <c r="F24" s="44">
        <v>14.4</v>
      </c>
      <c r="G24" s="44">
        <v>14.4</v>
      </c>
      <c r="H24" s="44">
        <v>14.4</v>
      </c>
      <c r="I24" s="44">
        <v>14.4</v>
      </c>
      <c r="J24" s="44">
        <v>14.4</v>
      </c>
      <c r="K24" s="44">
        <v>14.4</v>
      </c>
      <c r="L24" s="44">
        <v>14.4</v>
      </c>
      <c r="M24" s="44">
        <v>14.4</v>
      </c>
      <c r="N24" s="44">
        <v>14.4</v>
      </c>
      <c r="O24" s="44">
        <v>14.4</v>
      </c>
      <c r="P24" s="44">
        <v>14.4</v>
      </c>
      <c r="Q24" s="44">
        <v>14.4</v>
      </c>
      <c r="R24" s="44">
        <v>14.4</v>
      </c>
      <c r="S24" s="44">
        <v>14.4</v>
      </c>
      <c r="T24" s="44">
        <v>14.4</v>
      </c>
      <c r="U24" s="44">
        <v>13.2</v>
      </c>
      <c r="V24" s="44">
        <v>13.2</v>
      </c>
      <c r="W24" s="44">
        <v>13.2</v>
      </c>
      <c r="X24" s="44">
        <v>13.2</v>
      </c>
      <c r="Y24" s="44">
        <v>13.2</v>
      </c>
      <c r="Z24" s="44">
        <v>13.2</v>
      </c>
      <c r="AA24" s="44">
        <v>13.2</v>
      </c>
      <c r="AB24" s="44">
        <v>13.2</v>
      </c>
      <c r="AC24" s="44">
        <v>13.2</v>
      </c>
      <c r="AD24" s="44">
        <v>13.2</v>
      </c>
      <c r="AE24" s="44">
        <v>13.2</v>
      </c>
      <c r="AF24" s="44">
        <v>13.2</v>
      </c>
      <c r="AG24" s="48">
        <v>40</v>
      </c>
      <c r="AH24" s="46">
        <f t="shared" si="2"/>
        <v>14.4</v>
      </c>
      <c r="AI24" s="47">
        <f t="shared" si="3"/>
        <v>13.2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10.3</v>
      </c>
      <c r="C25" s="44">
        <v>10.3</v>
      </c>
      <c r="D25" s="44">
        <v>10.3</v>
      </c>
      <c r="E25" s="44">
        <v>10.3</v>
      </c>
      <c r="F25" s="44">
        <v>10.3</v>
      </c>
      <c r="G25" s="44">
        <v>10.3</v>
      </c>
      <c r="H25" s="44">
        <v>10.3</v>
      </c>
      <c r="I25" s="44">
        <v>10.3</v>
      </c>
      <c r="J25" s="44">
        <v>10.3</v>
      </c>
      <c r="K25" s="44">
        <v>10.3</v>
      </c>
      <c r="L25" s="44">
        <v>10.3</v>
      </c>
      <c r="M25" s="44">
        <v>10.3</v>
      </c>
      <c r="N25" s="44">
        <v>10.3</v>
      </c>
      <c r="O25" s="44">
        <v>10.3</v>
      </c>
      <c r="P25" s="44">
        <v>10.3</v>
      </c>
      <c r="Q25" s="44">
        <v>10.3</v>
      </c>
      <c r="R25" s="44">
        <v>10.3</v>
      </c>
      <c r="S25" s="44">
        <v>10.3</v>
      </c>
      <c r="T25" s="44">
        <v>10.3</v>
      </c>
      <c r="U25" s="44">
        <v>10.3</v>
      </c>
      <c r="V25" s="44">
        <v>10.3</v>
      </c>
      <c r="W25" s="44">
        <v>10.3</v>
      </c>
      <c r="X25" s="44">
        <v>10.3</v>
      </c>
      <c r="Y25" s="44">
        <v>9.5</v>
      </c>
      <c r="Z25" s="44">
        <v>9.5</v>
      </c>
      <c r="AA25" s="44">
        <v>9.5</v>
      </c>
      <c r="AB25" s="44">
        <v>9.5</v>
      </c>
      <c r="AC25" s="44">
        <v>9.5</v>
      </c>
      <c r="AD25" s="44">
        <v>9.5</v>
      </c>
      <c r="AE25" s="44">
        <v>9.5</v>
      </c>
      <c r="AF25" s="44">
        <v>9.5</v>
      </c>
      <c r="AG25" s="48">
        <v>38.46</v>
      </c>
      <c r="AH25" s="46">
        <f t="shared" si="2"/>
        <v>10.3</v>
      </c>
      <c r="AI25" s="47">
        <f t="shared" si="3"/>
        <v>9.5</v>
      </c>
      <c r="AK25" s="49"/>
      <c r="AL25" s="59" t="s">
        <v>44</v>
      </c>
      <c r="AM25" s="60">
        <f t="shared" ref="AM25:BJ25" si="19">AM22+AM23</f>
        <v>1071.25</v>
      </c>
      <c r="AN25" s="60">
        <f t="shared" si="19"/>
        <v>851.69999999999982</v>
      </c>
      <c r="AO25" s="60">
        <f t="shared" si="19"/>
        <v>1096.7699999999998</v>
      </c>
      <c r="AP25" s="60">
        <f t="shared" si="19"/>
        <v>1089.9999999999998</v>
      </c>
      <c r="AQ25" s="60">
        <f t="shared" si="19"/>
        <v>1131.9999999999998</v>
      </c>
      <c r="AR25" s="60">
        <f t="shared" si="19"/>
        <v>1114.9999999999998</v>
      </c>
      <c r="AS25" s="60">
        <f t="shared" si="19"/>
        <v>1274</v>
      </c>
      <c r="AT25" s="60">
        <f t="shared" si="19"/>
        <v>1432.1999999999998</v>
      </c>
      <c r="AU25" s="60">
        <f t="shared" si="19"/>
        <v>1490.9</v>
      </c>
      <c r="AV25" s="60">
        <f t="shared" si="19"/>
        <v>1489.9</v>
      </c>
      <c r="AW25" s="60">
        <f t="shared" si="19"/>
        <v>1613.9</v>
      </c>
      <c r="AX25" s="60">
        <f t="shared" si="19"/>
        <v>1394.6999999999998</v>
      </c>
      <c r="AY25" s="60">
        <f t="shared" si="19"/>
        <v>1389.8999999999999</v>
      </c>
      <c r="AZ25" s="60">
        <f t="shared" si="19"/>
        <v>1422.8999999999999</v>
      </c>
      <c r="BA25" s="60">
        <f t="shared" si="19"/>
        <v>1341.0000000000002</v>
      </c>
      <c r="BB25" s="60">
        <f t="shared" si="19"/>
        <v>1310.8000000000002</v>
      </c>
      <c r="BC25" s="60">
        <f t="shared" si="19"/>
        <v>1294.4000000000001</v>
      </c>
      <c r="BD25" s="60">
        <f t="shared" si="19"/>
        <v>1281.9999999999998</v>
      </c>
      <c r="BE25" s="60">
        <f t="shared" si="19"/>
        <v>1399.7</v>
      </c>
      <c r="BF25" s="60">
        <f t="shared" si="19"/>
        <v>1619.3999999999999</v>
      </c>
      <c r="BG25" s="60">
        <f t="shared" si="19"/>
        <v>1546.3999999999999</v>
      </c>
      <c r="BH25" s="60">
        <f t="shared" si="19"/>
        <v>1386.3</v>
      </c>
      <c r="BI25" s="60">
        <f t="shared" si="19"/>
        <v>1226.8999999999996</v>
      </c>
      <c r="BJ25" s="60">
        <f t="shared" si="19"/>
        <v>1233.8999999999996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5.7</v>
      </c>
      <c r="C26" s="44">
        <v>5.7</v>
      </c>
      <c r="D26" s="44">
        <v>5.7</v>
      </c>
      <c r="E26" s="44">
        <v>5.7</v>
      </c>
      <c r="F26" s="44">
        <v>5.7</v>
      </c>
      <c r="G26" s="44">
        <v>5.7</v>
      </c>
      <c r="H26" s="44">
        <v>5.7</v>
      </c>
      <c r="I26" s="44">
        <v>5.7</v>
      </c>
      <c r="J26" s="44">
        <v>5.7</v>
      </c>
      <c r="K26" s="44">
        <v>5.7</v>
      </c>
      <c r="L26" s="44">
        <v>5.7</v>
      </c>
      <c r="M26" s="44">
        <v>5.7</v>
      </c>
      <c r="N26" s="44">
        <v>5.7</v>
      </c>
      <c r="O26" s="44">
        <v>5.7</v>
      </c>
      <c r="P26" s="44">
        <v>5.7</v>
      </c>
      <c r="Q26" s="44">
        <v>5.7</v>
      </c>
      <c r="R26" s="44">
        <v>5.7</v>
      </c>
      <c r="S26" s="44">
        <v>5.7</v>
      </c>
      <c r="T26" s="44">
        <v>5.7</v>
      </c>
      <c r="U26" s="44">
        <v>4.9000000000000004</v>
      </c>
      <c r="V26" s="44">
        <v>4.9000000000000004</v>
      </c>
      <c r="W26" s="44">
        <v>4.9000000000000004</v>
      </c>
      <c r="X26" s="44">
        <v>4.9000000000000004</v>
      </c>
      <c r="Y26" s="44">
        <v>5.3</v>
      </c>
      <c r="Z26" s="44">
        <v>5.3</v>
      </c>
      <c r="AA26" s="44">
        <v>5.3</v>
      </c>
      <c r="AB26" s="44">
        <v>5.3</v>
      </c>
      <c r="AC26" s="44">
        <v>5.3</v>
      </c>
      <c r="AD26" s="44">
        <v>5.3</v>
      </c>
      <c r="AE26" s="44">
        <v>5.3</v>
      </c>
      <c r="AF26" s="44">
        <v>5.3</v>
      </c>
      <c r="AG26" s="61">
        <v>38</v>
      </c>
      <c r="AH26" s="46">
        <f t="shared" si="2"/>
        <v>5.7</v>
      </c>
      <c r="AI26" s="47">
        <f t="shared" si="3"/>
        <v>4.9000000000000004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31.5</v>
      </c>
      <c r="C27" s="44">
        <v>31.5</v>
      </c>
      <c r="D27" s="44">
        <v>31.5</v>
      </c>
      <c r="E27" s="44">
        <v>31.5</v>
      </c>
      <c r="F27" s="44">
        <v>31.5</v>
      </c>
      <c r="G27" s="44">
        <v>31.5</v>
      </c>
      <c r="H27" s="44">
        <v>31.5</v>
      </c>
      <c r="I27" s="44">
        <v>31.5</v>
      </c>
      <c r="J27" s="44">
        <v>31.5</v>
      </c>
      <c r="K27" s="44">
        <v>31.5</v>
      </c>
      <c r="L27" s="44">
        <v>31.5</v>
      </c>
      <c r="M27" s="44">
        <v>31.5</v>
      </c>
      <c r="N27" s="44">
        <v>31.5</v>
      </c>
      <c r="O27" s="44">
        <v>31.5</v>
      </c>
      <c r="P27" s="44">
        <v>31.5</v>
      </c>
      <c r="Q27" s="44">
        <v>31.5</v>
      </c>
      <c r="R27" s="44">
        <v>31.5</v>
      </c>
      <c r="S27" s="44">
        <v>31.5</v>
      </c>
      <c r="T27" s="44">
        <v>31.5</v>
      </c>
      <c r="U27" s="44">
        <v>31.5</v>
      </c>
      <c r="V27" s="44">
        <v>31.5</v>
      </c>
      <c r="W27" s="44">
        <v>31.5</v>
      </c>
      <c r="X27" s="44">
        <v>31.5</v>
      </c>
      <c r="Y27" s="44">
        <v>31.5</v>
      </c>
      <c r="Z27" s="44">
        <v>31.5</v>
      </c>
      <c r="AA27" s="44">
        <v>31.5</v>
      </c>
      <c r="AB27" s="44">
        <v>31.5</v>
      </c>
      <c r="AC27" s="44">
        <v>31.5</v>
      </c>
      <c r="AD27" s="44">
        <v>31.5</v>
      </c>
      <c r="AE27" s="44">
        <v>31.5</v>
      </c>
      <c r="AF27" s="44">
        <v>31.5</v>
      </c>
      <c r="AG27" s="48">
        <v>36</v>
      </c>
      <c r="AH27" s="46">
        <f t="shared" si="2"/>
        <v>31.5</v>
      </c>
      <c r="AI27" s="47">
        <f t="shared" si="3"/>
        <v>31.5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16.5</v>
      </c>
      <c r="C28" s="44">
        <v>16.5</v>
      </c>
      <c r="D28" s="44">
        <v>16.5</v>
      </c>
      <c r="E28" s="44">
        <v>16.5</v>
      </c>
      <c r="F28" s="44">
        <v>16.5</v>
      </c>
      <c r="G28" s="44">
        <v>16.5</v>
      </c>
      <c r="H28" s="44">
        <v>16.5</v>
      </c>
      <c r="I28" s="44">
        <v>16.5</v>
      </c>
      <c r="J28" s="44">
        <v>16.5</v>
      </c>
      <c r="K28" s="44">
        <v>16.5</v>
      </c>
      <c r="L28" s="44">
        <v>16.5</v>
      </c>
      <c r="M28" s="44">
        <v>16.5</v>
      </c>
      <c r="N28" s="44">
        <v>16.5</v>
      </c>
      <c r="O28" s="44">
        <v>16.5</v>
      </c>
      <c r="P28" s="44">
        <v>16.5</v>
      </c>
      <c r="Q28" s="44">
        <v>16.5</v>
      </c>
      <c r="R28" s="44">
        <v>16.5</v>
      </c>
      <c r="S28" s="44">
        <v>16.5</v>
      </c>
      <c r="T28" s="44">
        <v>16.5</v>
      </c>
      <c r="U28" s="44">
        <v>16.5</v>
      </c>
      <c r="V28" s="44">
        <v>16.5</v>
      </c>
      <c r="W28" s="44">
        <v>16.5</v>
      </c>
      <c r="X28" s="44">
        <v>16.5</v>
      </c>
      <c r="Y28" s="44">
        <v>14.7</v>
      </c>
      <c r="Z28" s="44">
        <v>14.7</v>
      </c>
      <c r="AA28" s="44">
        <v>14.7</v>
      </c>
      <c r="AB28" s="44">
        <v>14.7</v>
      </c>
      <c r="AC28" s="44">
        <v>14.7</v>
      </c>
      <c r="AD28" s="44">
        <v>14.7</v>
      </c>
      <c r="AE28" s="44">
        <v>14.7</v>
      </c>
      <c r="AF28" s="44">
        <v>14.7</v>
      </c>
      <c r="AG28" s="48">
        <v>35.5</v>
      </c>
      <c r="AH28" s="46">
        <f t="shared" si="2"/>
        <v>16.5</v>
      </c>
      <c r="AI28" s="47">
        <f t="shared" si="3"/>
        <v>14.7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14.8</v>
      </c>
      <c r="C29" s="44">
        <v>14.8</v>
      </c>
      <c r="D29" s="44">
        <v>14.8</v>
      </c>
      <c r="E29" s="44">
        <v>14.8</v>
      </c>
      <c r="F29" s="44">
        <v>14.8</v>
      </c>
      <c r="G29" s="44">
        <v>14.8</v>
      </c>
      <c r="H29" s="44">
        <v>14.8</v>
      </c>
      <c r="I29" s="44">
        <v>14.8</v>
      </c>
      <c r="J29" s="44">
        <v>14.8</v>
      </c>
      <c r="K29" s="44">
        <v>14.8</v>
      </c>
      <c r="L29" s="44">
        <v>14.8</v>
      </c>
      <c r="M29" s="44">
        <v>14.8</v>
      </c>
      <c r="N29" s="44">
        <v>14.8</v>
      </c>
      <c r="O29" s="44">
        <v>14.8</v>
      </c>
      <c r="P29" s="44">
        <v>14.8</v>
      </c>
      <c r="Q29" s="44">
        <v>14.8</v>
      </c>
      <c r="R29" s="44">
        <v>14.8</v>
      </c>
      <c r="S29" s="44">
        <v>14.8</v>
      </c>
      <c r="T29" s="44">
        <v>14.8</v>
      </c>
      <c r="U29" s="44">
        <v>10.3</v>
      </c>
      <c r="V29" s="44">
        <v>10.3</v>
      </c>
      <c r="W29" s="44">
        <v>10.3</v>
      </c>
      <c r="X29" s="44">
        <v>10.3</v>
      </c>
      <c r="Y29" s="44">
        <v>10.4</v>
      </c>
      <c r="Z29" s="44">
        <v>10.4</v>
      </c>
      <c r="AA29" s="44">
        <v>10.4</v>
      </c>
      <c r="AB29" s="44">
        <v>10.4</v>
      </c>
      <c r="AC29" s="44">
        <v>10.4</v>
      </c>
      <c r="AD29" s="44">
        <v>10.4</v>
      </c>
      <c r="AE29" s="44">
        <v>10.4</v>
      </c>
      <c r="AF29" s="44">
        <v>10.4</v>
      </c>
      <c r="AG29" s="61">
        <v>32</v>
      </c>
      <c r="AH29" s="46">
        <f t="shared" si="2"/>
        <v>14.8</v>
      </c>
      <c r="AI29" s="47">
        <f t="shared" si="3"/>
        <v>10.3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14.4</v>
      </c>
      <c r="C30" s="44">
        <v>14.4</v>
      </c>
      <c r="D30" s="44">
        <v>14.4</v>
      </c>
      <c r="E30" s="44">
        <v>14.4</v>
      </c>
      <c r="F30" s="44">
        <v>14.4</v>
      </c>
      <c r="G30" s="44">
        <v>14.4</v>
      </c>
      <c r="H30" s="44">
        <v>14.4</v>
      </c>
      <c r="I30" s="44">
        <v>14.4</v>
      </c>
      <c r="J30" s="44">
        <v>14.4</v>
      </c>
      <c r="K30" s="44">
        <v>14.4</v>
      </c>
      <c r="L30" s="44">
        <v>14.4</v>
      </c>
      <c r="M30" s="44">
        <v>14.4</v>
      </c>
      <c r="N30" s="44">
        <v>14.4</v>
      </c>
      <c r="O30" s="44">
        <v>14.4</v>
      </c>
      <c r="P30" s="44">
        <v>14.4</v>
      </c>
      <c r="Q30" s="44">
        <v>14.4</v>
      </c>
      <c r="R30" s="44">
        <v>14.4</v>
      </c>
      <c r="S30" s="44">
        <v>14.4</v>
      </c>
      <c r="T30" s="44">
        <v>14.4</v>
      </c>
      <c r="U30" s="44">
        <v>10.199999999999999</v>
      </c>
      <c r="V30" s="44">
        <v>10.199999999999999</v>
      </c>
      <c r="W30" s="44">
        <v>10.199999999999999</v>
      </c>
      <c r="X30" s="44">
        <v>10.199999999999999</v>
      </c>
      <c r="Y30" s="44">
        <v>10.199999999999999</v>
      </c>
      <c r="Z30" s="44">
        <v>10.199999999999999</v>
      </c>
      <c r="AA30" s="44">
        <v>10.199999999999999</v>
      </c>
      <c r="AB30" s="44">
        <v>10.199999999999999</v>
      </c>
      <c r="AC30" s="44">
        <v>10.199999999999999</v>
      </c>
      <c r="AD30" s="44">
        <v>10.199999999999999</v>
      </c>
      <c r="AE30" s="44">
        <v>10.199999999999999</v>
      </c>
      <c r="AF30" s="44">
        <v>10.199999999999999</v>
      </c>
      <c r="AG30" s="48">
        <v>30</v>
      </c>
      <c r="AH30" s="46">
        <f t="shared" si="2"/>
        <v>14.4</v>
      </c>
      <c r="AI30" s="47">
        <f t="shared" si="3"/>
        <v>10.199999999999999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21</v>
      </c>
      <c r="C31" s="44">
        <v>21</v>
      </c>
      <c r="D31" s="44">
        <v>21</v>
      </c>
      <c r="E31" s="44">
        <v>21</v>
      </c>
      <c r="F31" s="44">
        <v>21</v>
      </c>
      <c r="G31" s="44">
        <v>21</v>
      </c>
      <c r="H31" s="44">
        <v>21</v>
      </c>
      <c r="I31" s="44">
        <v>21</v>
      </c>
      <c r="J31" s="44">
        <v>21</v>
      </c>
      <c r="K31" s="44">
        <v>21</v>
      </c>
      <c r="L31" s="44">
        <v>21</v>
      </c>
      <c r="M31" s="44">
        <v>21</v>
      </c>
      <c r="N31" s="44">
        <v>21</v>
      </c>
      <c r="O31" s="44">
        <v>21</v>
      </c>
      <c r="P31" s="44">
        <v>21</v>
      </c>
      <c r="Q31" s="44">
        <v>21</v>
      </c>
      <c r="R31" s="44">
        <v>21</v>
      </c>
      <c r="S31" s="44">
        <v>21</v>
      </c>
      <c r="T31" s="44">
        <v>21</v>
      </c>
      <c r="U31" s="44">
        <v>11</v>
      </c>
      <c r="V31" s="44">
        <v>11</v>
      </c>
      <c r="W31" s="44">
        <v>11</v>
      </c>
      <c r="X31" s="44">
        <v>11</v>
      </c>
      <c r="Y31" s="44">
        <v>11.6</v>
      </c>
      <c r="Z31" s="44">
        <v>11.6</v>
      </c>
      <c r="AA31" s="44">
        <v>11.6</v>
      </c>
      <c r="AB31" s="44">
        <v>11.6</v>
      </c>
      <c r="AC31" s="44">
        <v>11.6</v>
      </c>
      <c r="AD31" s="44">
        <v>11.6</v>
      </c>
      <c r="AE31" s="44">
        <v>11.6</v>
      </c>
      <c r="AF31" s="44">
        <v>11.6</v>
      </c>
      <c r="AG31" s="48">
        <v>29.04</v>
      </c>
      <c r="AH31" s="46">
        <f t="shared" si="2"/>
        <v>21</v>
      </c>
      <c r="AI31" s="47">
        <f t="shared" si="3"/>
        <v>11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14.8</v>
      </c>
      <c r="O32" s="44">
        <v>14.8</v>
      </c>
      <c r="P32" s="44">
        <v>14.8</v>
      </c>
      <c r="Q32" s="44">
        <v>14.8</v>
      </c>
      <c r="R32" s="44">
        <v>14.8</v>
      </c>
      <c r="S32" s="44">
        <v>14.8</v>
      </c>
      <c r="T32" s="44">
        <v>14.8</v>
      </c>
      <c r="U32" s="44">
        <v>14.3</v>
      </c>
      <c r="V32" s="44">
        <v>14.3</v>
      </c>
      <c r="W32" s="44">
        <v>14.3</v>
      </c>
      <c r="X32" s="44">
        <v>14.3</v>
      </c>
      <c r="Y32" s="44">
        <v>14.2</v>
      </c>
      <c r="Z32" s="44">
        <v>14.2</v>
      </c>
      <c r="AA32" s="44">
        <v>14.2</v>
      </c>
      <c r="AB32" s="44">
        <v>14.2</v>
      </c>
      <c r="AC32" s="44">
        <v>14.2</v>
      </c>
      <c r="AD32" s="44">
        <v>14.2</v>
      </c>
      <c r="AE32" s="44">
        <v>14.2</v>
      </c>
      <c r="AF32" s="44">
        <v>14.2</v>
      </c>
      <c r="AG32" s="48">
        <v>28.1</v>
      </c>
      <c r="AH32" s="46">
        <f t="shared" si="2"/>
        <v>14.8</v>
      </c>
      <c r="AI32" s="47">
        <f t="shared" si="3"/>
        <v>14.2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14.6</v>
      </c>
      <c r="C33" s="44">
        <v>14.6</v>
      </c>
      <c r="D33" s="44">
        <v>14.6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9</v>
      </c>
      <c r="V33" s="44">
        <v>9</v>
      </c>
      <c r="W33" s="44">
        <v>9</v>
      </c>
      <c r="X33" s="44">
        <v>9</v>
      </c>
      <c r="Y33" s="44">
        <v>9</v>
      </c>
      <c r="Z33" s="44">
        <v>9</v>
      </c>
      <c r="AA33" s="44">
        <v>9</v>
      </c>
      <c r="AB33" s="44">
        <v>9</v>
      </c>
      <c r="AC33" s="44">
        <v>9</v>
      </c>
      <c r="AD33" s="44">
        <v>9</v>
      </c>
      <c r="AE33" s="44">
        <v>9</v>
      </c>
      <c r="AF33" s="44">
        <v>9</v>
      </c>
      <c r="AG33" s="48">
        <v>27</v>
      </c>
      <c r="AH33" s="46">
        <f t="shared" si="2"/>
        <v>14.6</v>
      </c>
      <c r="AI33" s="47">
        <f t="shared" si="3"/>
        <v>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12.5</v>
      </c>
      <c r="Z34" s="44">
        <v>12.5</v>
      </c>
      <c r="AA34" s="44">
        <v>12.5</v>
      </c>
      <c r="AB34" s="44">
        <v>12.5</v>
      </c>
      <c r="AC34" s="44">
        <v>12.5</v>
      </c>
      <c r="AD34" s="44">
        <v>12.5</v>
      </c>
      <c r="AE34" s="44">
        <v>12.5</v>
      </c>
      <c r="AF34" s="44">
        <v>12.5</v>
      </c>
      <c r="AG34" s="48">
        <v>25</v>
      </c>
      <c r="AH34" s="46">
        <f t="shared" si="2"/>
        <v>12.9</v>
      </c>
      <c r="AI34" s="47">
        <f t="shared" si="3"/>
        <v>12.5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10.8</v>
      </c>
      <c r="Z35" s="44">
        <v>10.8</v>
      </c>
      <c r="AA35" s="44">
        <v>10.8</v>
      </c>
      <c r="AB35" s="44">
        <v>10.8</v>
      </c>
      <c r="AC35" s="44">
        <v>10.8</v>
      </c>
      <c r="AD35" s="44">
        <v>10.8</v>
      </c>
      <c r="AE35" s="44">
        <v>10.8</v>
      </c>
      <c r="AF35" s="44">
        <v>10.8</v>
      </c>
      <c r="AG35" s="48">
        <v>25</v>
      </c>
      <c r="AH35" s="46">
        <f t="shared" si="2"/>
        <v>12.9</v>
      </c>
      <c r="AI35" s="47">
        <f t="shared" si="3"/>
        <v>10.8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7.4</v>
      </c>
      <c r="C36" s="44">
        <v>7.4</v>
      </c>
      <c r="D36" s="44">
        <v>7.4</v>
      </c>
      <c r="E36" s="44">
        <v>7.4</v>
      </c>
      <c r="F36" s="44">
        <v>7.4</v>
      </c>
      <c r="G36" s="44">
        <v>7.4</v>
      </c>
      <c r="H36" s="44">
        <v>7.4</v>
      </c>
      <c r="I36" s="44">
        <v>7.4</v>
      </c>
      <c r="J36" s="44">
        <v>7.4</v>
      </c>
      <c r="K36" s="44">
        <v>7.4</v>
      </c>
      <c r="L36" s="44">
        <v>7.4</v>
      </c>
      <c r="M36" s="44">
        <v>7.4</v>
      </c>
      <c r="N36" s="44">
        <v>7.4</v>
      </c>
      <c r="O36" s="44">
        <v>7.4</v>
      </c>
      <c r="P36" s="44">
        <v>7.4</v>
      </c>
      <c r="Q36" s="44">
        <v>7.4</v>
      </c>
      <c r="R36" s="44">
        <v>7.4</v>
      </c>
      <c r="S36" s="44">
        <v>7.4</v>
      </c>
      <c r="T36" s="44">
        <v>7.4</v>
      </c>
      <c r="U36" s="44">
        <v>7.4</v>
      </c>
      <c r="V36" s="44">
        <v>7.4</v>
      </c>
      <c r="W36" s="44">
        <v>7.4</v>
      </c>
      <c r="X36" s="44">
        <v>7.4</v>
      </c>
      <c r="Y36" s="44">
        <v>7.4</v>
      </c>
      <c r="Z36" s="44">
        <v>7.4</v>
      </c>
      <c r="AA36" s="44">
        <v>7.4</v>
      </c>
      <c r="AB36" s="44">
        <v>7.4</v>
      </c>
      <c r="AC36" s="44">
        <v>7.4</v>
      </c>
      <c r="AD36" s="44">
        <v>7.4</v>
      </c>
      <c r="AE36" s="44">
        <v>7.4</v>
      </c>
      <c r="AF36" s="44">
        <v>7.4</v>
      </c>
      <c r="AG36" s="48">
        <v>25</v>
      </c>
      <c r="AH36" s="46">
        <f t="shared" si="2"/>
        <v>7.4</v>
      </c>
      <c r="AI36" s="47">
        <f t="shared" si="3"/>
        <v>7.4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14.5</v>
      </c>
      <c r="C37" s="44">
        <v>14.5</v>
      </c>
      <c r="D37" s="44">
        <v>14.5</v>
      </c>
      <c r="E37" s="44">
        <v>14.5</v>
      </c>
      <c r="F37" s="44">
        <v>14.5</v>
      </c>
      <c r="G37" s="44">
        <v>14.5</v>
      </c>
      <c r="H37" s="44">
        <v>14.5</v>
      </c>
      <c r="I37" s="44">
        <v>14.5</v>
      </c>
      <c r="J37" s="44">
        <v>14.5</v>
      </c>
      <c r="K37" s="44">
        <v>14.5</v>
      </c>
      <c r="L37" s="44">
        <v>14.5</v>
      </c>
      <c r="M37" s="44">
        <v>14.5</v>
      </c>
      <c r="N37" s="44">
        <v>14.5</v>
      </c>
      <c r="O37" s="44">
        <v>14.5</v>
      </c>
      <c r="P37" s="44">
        <v>14.5</v>
      </c>
      <c r="Q37" s="44">
        <v>14.5</v>
      </c>
      <c r="R37" s="44">
        <v>14.5</v>
      </c>
      <c r="S37" s="44">
        <v>14.5</v>
      </c>
      <c r="T37" s="44">
        <v>14.5</v>
      </c>
      <c r="U37" s="44">
        <v>11</v>
      </c>
      <c r="V37" s="44">
        <v>11</v>
      </c>
      <c r="W37" s="44">
        <v>11</v>
      </c>
      <c r="X37" s="44">
        <v>11</v>
      </c>
      <c r="Y37" s="44">
        <v>13.2</v>
      </c>
      <c r="Z37" s="44">
        <v>13.2</v>
      </c>
      <c r="AA37" s="44">
        <v>13.2</v>
      </c>
      <c r="AB37" s="44">
        <v>13.2</v>
      </c>
      <c r="AC37" s="44">
        <v>13.2</v>
      </c>
      <c r="AD37" s="44">
        <v>13.2</v>
      </c>
      <c r="AE37" s="44">
        <v>13.2</v>
      </c>
      <c r="AF37" s="44">
        <v>13.2</v>
      </c>
      <c r="AG37" s="48">
        <v>25</v>
      </c>
      <c r="AH37" s="46">
        <f t="shared" si="2"/>
        <v>14.5</v>
      </c>
      <c r="AI37" s="47">
        <f t="shared" si="3"/>
        <v>11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12.4</v>
      </c>
      <c r="C39" s="44">
        <v>12.4</v>
      </c>
      <c r="D39" s="44">
        <v>12.4</v>
      </c>
      <c r="E39" s="44">
        <v>12.4</v>
      </c>
      <c r="F39" s="44">
        <v>12.4</v>
      </c>
      <c r="G39" s="44">
        <v>12.4</v>
      </c>
      <c r="H39" s="44">
        <v>12.4</v>
      </c>
      <c r="I39" s="44">
        <v>12.4</v>
      </c>
      <c r="J39" s="44">
        <v>12.4</v>
      </c>
      <c r="K39" s="44">
        <v>12.4</v>
      </c>
      <c r="L39" s="44">
        <v>12.4</v>
      </c>
      <c r="M39" s="44">
        <v>12.4</v>
      </c>
      <c r="N39" s="44">
        <v>12.4</v>
      </c>
      <c r="O39" s="44">
        <v>12.4</v>
      </c>
      <c r="P39" s="44">
        <v>12.4</v>
      </c>
      <c r="Q39" s="44">
        <v>12.4</v>
      </c>
      <c r="R39" s="44">
        <v>12.4</v>
      </c>
      <c r="S39" s="44">
        <v>12.4</v>
      </c>
      <c r="T39" s="44">
        <v>12.4</v>
      </c>
      <c r="U39" s="44">
        <v>10.199999999999999</v>
      </c>
      <c r="V39" s="44">
        <v>10.199999999999999</v>
      </c>
      <c r="W39" s="44">
        <v>10.199999999999999</v>
      </c>
      <c r="X39" s="44">
        <v>10.199999999999999</v>
      </c>
      <c r="Y39" s="44">
        <v>10.6</v>
      </c>
      <c r="Z39" s="44">
        <v>10.6</v>
      </c>
      <c r="AA39" s="44">
        <v>10.6</v>
      </c>
      <c r="AB39" s="44">
        <v>10.6</v>
      </c>
      <c r="AC39" s="44">
        <v>10.6</v>
      </c>
      <c r="AD39" s="44">
        <v>10.6</v>
      </c>
      <c r="AE39" s="44">
        <v>10.6</v>
      </c>
      <c r="AF39" s="44">
        <v>10.6</v>
      </c>
      <c r="AG39" s="48">
        <v>23.5</v>
      </c>
      <c r="AH39" s="46">
        <f t="shared" si="2"/>
        <v>12.4</v>
      </c>
      <c r="AI39" s="47">
        <f t="shared" si="3"/>
        <v>10.199999999999999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4.0999999999999996</v>
      </c>
      <c r="C41" s="44">
        <v>4.0999999999999996</v>
      </c>
      <c r="D41" s="44">
        <v>4.0999999999999996</v>
      </c>
      <c r="E41" s="44">
        <v>4.0999999999999996</v>
      </c>
      <c r="F41" s="44">
        <v>4.0999999999999996</v>
      </c>
      <c r="G41" s="44">
        <v>4.0999999999999996</v>
      </c>
      <c r="H41" s="44">
        <v>4.0999999999999996</v>
      </c>
      <c r="I41" s="44">
        <v>4.0999999999999996</v>
      </c>
      <c r="J41" s="44">
        <v>4.0999999999999996</v>
      </c>
      <c r="K41" s="44">
        <v>4.0999999999999996</v>
      </c>
      <c r="L41" s="44">
        <v>4.0999999999999996</v>
      </c>
      <c r="M41" s="44">
        <v>4.0999999999999996</v>
      </c>
      <c r="N41" s="44">
        <v>4.0999999999999996</v>
      </c>
      <c r="O41" s="44">
        <v>4.0999999999999996</v>
      </c>
      <c r="P41" s="44">
        <v>4.0999999999999996</v>
      </c>
      <c r="Q41" s="44">
        <v>4.0999999999999996</v>
      </c>
      <c r="R41" s="44">
        <v>4.0999999999999996</v>
      </c>
      <c r="S41" s="44">
        <v>4.0999999999999996</v>
      </c>
      <c r="T41" s="44">
        <v>4.0999999999999996</v>
      </c>
      <c r="U41" s="44">
        <v>4.0999999999999996</v>
      </c>
      <c r="V41" s="44">
        <v>4.0999999999999996</v>
      </c>
      <c r="W41" s="44">
        <v>4.0999999999999996</v>
      </c>
      <c r="X41" s="44">
        <v>4.0999999999999996</v>
      </c>
      <c r="Y41" s="44">
        <v>4.0999999999999996</v>
      </c>
      <c r="Z41" s="44">
        <v>4.0999999999999996</v>
      </c>
      <c r="AA41" s="44">
        <v>4.0999999999999996</v>
      </c>
      <c r="AB41" s="44">
        <v>4.0999999999999996</v>
      </c>
      <c r="AC41" s="44">
        <v>4.0999999999999996</v>
      </c>
      <c r="AD41" s="44">
        <v>4.0999999999999996</v>
      </c>
      <c r="AE41" s="44">
        <v>4.0999999999999996</v>
      </c>
      <c r="AF41" s="44">
        <v>4.0999999999999996</v>
      </c>
      <c r="AG41" s="48">
        <v>22.1</v>
      </c>
      <c r="AH41" s="46">
        <f t="shared" si="2"/>
        <v>4.0999999999999996</v>
      </c>
      <c r="AI41" s="47">
        <f t="shared" si="3"/>
        <v>4.0999999999999996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6</v>
      </c>
      <c r="C42" s="44">
        <v>6</v>
      </c>
      <c r="D42" s="44">
        <v>6</v>
      </c>
      <c r="E42" s="44">
        <v>6</v>
      </c>
      <c r="F42" s="44">
        <v>6</v>
      </c>
      <c r="G42" s="44">
        <v>6</v>
      </c>
      <c r="H42" s="44">
        <v>6</v>
      </c>
      <c r="I42" s="44">
        <v>6</v>
      </c>
      <c r="J42" s="44">
        <v>6</v>
      </c>
      <c r="K42" s="44">
        <v>6</v>
      </c>
      <c r="L42" s="44">
        <v>6</v>
      </c>
      <c r="M42" s="44">
        <v>6</v>
      </c>
      <c r="N42" s="44">
        <v>6</v>
      </c>
      <c r="O42" s="44">
        <v>6</v>
      </c>
      <c r="P42" s="44">
        <v>6</v>
      </c>
      <c r="Q42" s="44">
        <v>6</v>
      </c>
      <c r="R42" s="44">
        <v>6</v>
      </c>
      <c r="S42" s="44">
        <v>6</v>
      </c>
      <c r="T42" s="44">
        <v>6</v>
      </c>
      <c r="U42" s="44">
        <v>6</v>
      </c>
      <c r="V42" s="44">
        <v>6</v>
      </c>
      <c r="W42" s="44">
        <v>6</v>
      </c>
      <c r="X42" s="44">
        <v>6</v>
      </c>
      <c r="Y42" s="44">
        <v>5.9</v>
      </c>
      <c r="Z42" s="44">
        <v>5.9</v>
      </c>
      <c r="AA42" s="44">
        <v>5.9</v>
      </c>
      <c r="AB42" s="44">
        <v>5.9</v>
      </c>
      <c r="AC42" s="44">
        <v>5.9</v>
      </c>
      <c r="AD42" s="44">
        <v>5.9</v>
      </c>
      <c r="AE42" s="44">
        <v>5.9</v>
      </c>
      <c r="AF42" s="44">
        <v>5.9</v>
      </c>
      <c r="AG42" s="48">
        <v>22</v>
      </c>
      <c r="AH42" s="46">
        <f t="shared" si="2"/>
        <v>6</v>
      </c>
      <c r="AI42" s="47">
        <f t="shared" si="3"/>
        <v>5.9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</v>
      </c>
      <c r="C43" s="44">
        <v>6</v>
      </c>
      <c r="D43" s="44">
        <v>6</v>
      </c>
      <c r="E43" s="44">
        <v>6</v>
      </c>
      <c r="F43" s="44">
        <v>6</v>
      </c>
      <c r="G43" s="44">
        <v>6</v>
      </c>
      <c r="H43" s="44">
        <v>6</v>
      </c>
      <c r="I43" s="44">
        <v>6</v>
      </c>
      <c r="J43" s="44">
        <v>6</v>
      </c>
      <c r="K43" s="44">
        <v>6</v>
      </c>
      <c r="L43" s="44">
        <v>6</v>
      </c>
      <c r="M43" s="44">
        <v>6</v>
      </c>
      <c r="N43" s="44">
        <v>6</v>
      </c>
      <c r="O43" s="44">
        <v>6</v>
      </c>
      <c r="P43" s="44">
        <v>6</v>
      </c>
      <c r="Q43" s="44">
        <v>6</v>
      </c>
      <c r="R43" s="44">
        <v>6</v>
      </c>
      <c r="S43" s="44">
        <v>6</v>
      </c>
      <c r="T43" s="44">
        <v>6</v>
      </c>
      <c r="U43" s="44">
        <v>6</v>
      </c>
      <c r="V43" s="44">
        <v>6</v>
      </c>
      <c r="W43" s="44">
        <v>6</v>
      </c>
      <c r="X43" s="44">
        <v>6</v>
      </c>
      <c r="Y43" s="44">
        <v>6</v>
      </c>
      <c r="Z43" s="44">
        <v>6</v>
      </c>
      <c r="AA43" s="44">
        <v>6</v>
      </c>
      <c r="AB43" s="44">
        <v>6</v>
      </c>
      <c r="AC43" s="44">
        <v>6</v>
      </c>
      <c r="AD43" s="44">
        <v>6</v>
      </c>
      <c r="AE43" s="44">
        <v>6</v>
      </c>
      <c r="AF43" s="44">
        <v>6</v>
      </c>
      <c r="AG43" s="48">
        <v>22</v>
      </c>
      <c r="AH43" s="46">
        <f t="shared" si="2"/>
        <v>6</v>
      </c>
      <c r="AI43" s="47">
        <f t="shared" si="3"/>
        <v>6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10</v>
      </c>
      <c r="C44" s="44">
        <v>10</v>
      </c>
      <c r="D44" s="44">
        <v>10</v>
      </c>
      <c r="E44" s="44">
        <v>10</v>
      </c>
      <c r="F44" s="44">
        <v>10</v>
      </c>
      <c r="G44" s="44">
        <v>10</v>
      </c>
      <c r="H44" s="44">
        <v>10</v>
      </c>
      <c r="I44" s="44">
        <v>10</v>
      </c>
      <c r="J44" s="44">
        <v>10</v>
      </c>
      <c r="K44" s="44">
        <v>10</v>
      </c>
      <c r="L44" s="44">
        <v>10</v>
      </c>
      <c r="M44" s="44">
        <v>10</v>
      </c>
      <c r="N44" s="44">
        <v>10</v>
      </c>
      <c r="O44" s="44">
        <v>10</v>
      </c>
      <c r="P44" s="44">
        <v>10</v>
      </c>
      <c r="Q44" s="44">
        <v>10</v>
      </c>
      <c r="R44" s="44">
        <v>10</v>
      </c>
      <c r="S44" s="44">
        <v>10</v>
      </c>
      <c r="T44" s="44">
        <v>10</v>
      </c>
      <c r="U44" s="44">
        <v>10</v>
      </c>
      <c r="V44" s="44">
        <v>10</v>
      </c>
      <c r="W44" s="44">
        <v>10</v>
      </c>
      <c r="X44" s="44">
        <v>10</v>
      </c>
      <c r="Y44" s="44">
        <v>16.3</v>
      </c>
      <c r="Z44" s="44">
        <v>16.3</v>
      </c>
      <c r="AA44" s="44">
        <v>16.3</v>
      </c>
      <c r="AB44" s="44">
        <v>16.3</v>
      </c>
      <c r="AC44" s="44">
        <v>16.3</v>
      </c>
      <c r="AD44" s="44">
        <v>16.3</v>
      </c>
      <c r="AE44" s="44">
        <v>16.3</v>
      </c>
      <c r="AF44" s="44">
        <v>16.3</v>
      </c>
      <c r="AG44" s="48">
        <v>21.93</v>
      </c>
      <c r="AH44" s="46">
        <f t="shared" si="2"/>
        <v>16.3</v>
      </c>
      <c r="AI44" s="47">
        <f t="shared" si="3"/>
        <v>10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13.2</v>
      </c>
      <c r="C45" s="44">
        <v>13.2</v>
      </c>
      <c r="D45" s="44">
        <v>13.2</v>
      </c>
      <c r="E45" s="44">
        <v>13.2</v>
      </c>
      <c r="F45" s="44">
        <v>13.2</v>
      </c>
      <c r="G45" s="44">
        <v>13.2</v>
      </c>
      <c r="H45" s="44">
        <v>13.2</v>
      </c>
      <c r="I45" s="44">
        <v>13.2</v>
      </c>
      <c r="J45" s="44">
        <v>13.2</v>
      </c>
      <c r="K45" s="44">
        <v>13.2</v>
      </c>
      <c r="L45" s="44">
        <v>13.2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10.1</v>
      </c>
      <c r="Z45" s="44">
        <v>10.1</v>
      </c>
      <c r="AA45" s="44">
        <v>10.1</v>
      </c>
      <c r="AB45" s="44">
        <v>10.1</v>
      </c>
      <c r="AC45" s="44">
        <v>10.1</v>
      </c>
      <c r="AD45" s="44">
        <v>10.1</v>
      </c>
      <c r="AE45" s="44">
        <v>10.1</v>
      </c>
      <c r="AF45" s="44">
        <v>10.1</v>
      </c>
      <c r="AG45" s="48">
        <v>21.3</v>
      </c>
      <c r="AH45" s="46">
        <f t="shared" si="2"/>
        <v>13.2</v>
      </c>
      <c r="AI45" s="47">
        <f t="shared" si="3"/>
        <v>10.1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8.4</v>
      </c>
      <c r="C46" s="44">
        <v>8.4</v>
      </c>
      <c r="D46" s="44">
        <v>8.4</v>
      </c>
      <c r="E46" s="44">
        <v>8.4</v>
      </c>
      <c r="F46" s="44">
        <v>8.4</v>
      </c>
      <c r="G46" s="44">
        <v>8.4</v>
      </c>
      <c r="H46" s="44">
        <v>8.4</v>
      </c>
      <c r="I46" s="44">
        <v>8.4</v>
      </c>
      <c r="J46" s="44">
        <v>8.4</v>
      </c>
      <c r="K46" s="44">
        <v>8.4</v>
      </c>
      <c r="L46" s="44">
        <v>8.4</v>
      </c>
      <c r="M46" s="44">
        <v>8.4</v>
      </c>
      <c r="N46" s="44">
        <v>8.4</v>
      </c>
      <c r="O46" s="44">
        <v>8.4</v>
      </c>
      <c r="P46" s="44">
        <v>8.4</v>
      </c>
      <c r="Q46" s="44">
        <v>8.4</v>
      </c>
      <c r="R46" s="44">
        <v>8.4</v>
      </c>
      <c r="S46" s="44">
        <v>8.4</v>
      </c>
      <c r="T46" s="44">
        <v>8.4</v>
      </c>
      <c r="U46" s="44">
        <v>8.4</v>
      </c>
      <c r="V46" s="44">
        <v>8.4</v>
      </c>
      <c r="W46" s="44">
        <v>8.4</v>
      </c>
      <c r="X46" s="44">
        <v>8.4</v>
      </c>
      <c r="Y46" s="44">
        <v>7</v>
      </c>
      <c r="Z46" s="44">
        <v>7</v>
      </c>
      <c r="AA46" s="44">
        <v>7</v>
      </c>
      <c r="AB46" s="44">
        <v>7</v>
      </c>
      <c r="AC46" s="44">
        <v>7</v>
      </c>
      <c r="AD46" s="44">
        <v>7</v>
      </c>
      <c r="AE46" s="44">
        <v>7</v>
      </c>
      <c r="AF46" s="44">
        <v>7</v>
      </c>
      <c r="AG46" s="48">
        <v>20</v>
      </c>
      <c r="AH46" s="46">
        <f t="shared" si="2"/>
        <v>8.4</v>
      </c>
      <c r="AI46" s="47">
        <f t="shared" si="3"/>
        <v>7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6.7</v>
      </c>
      <c r="C47" s="44">
        <v>6.7</v>
      </c>
      <c r="D47" s="44">
        <v>6.7</v>
      </c>
      <c r="E47" s="44">
        <v>6.7</v>
      </c>
      <c r="F47" s="44">
        <v>6.7</v>
      </c>
      <c r="G47" s="44">
        <v>6.7</v>
      </c>
      <c r="H47" s="44">
        <v>6.7</v>
      </c>
      <c r="I47" s="44">
        <v>6.7</v>
      </c>
      <c r="J47" s="44">
        <v>6.7</v>
      </c>
      <c r="K47" s="44">
        <v>6.7</v>
      </c>
      <c r="L47" s="44">
        <v>6.7</v>
      </c>
      <c r="M47" s="44">
        <v>6.7</v>
      </c>
      <c r="N47" s="44">
        <v>6.7</v>
      </c>
      <c r="O47" s="44">
        <v>6.7</v>
      </c>
      <c r="P47" s="44">
        <v>6.7</v>
      </c>
      <c r="Q47" s="44">
        <v>6.7</v>
      </c>
      <c r="R47" s="44">
        <v>6.7</v>
      </c>
      <c r="S47" s="44">
        <v>6.7</v>
      </c>
      <c r="T47" s="44">
        <v>6.7</v>
      </c>
      <c r="U47" s="44">
        <v>6.7</v>
      </c>
      <c r="V47" s="44">
        <v>6.7</v>
      </c>
      <c r="W47" s="44">
        <v>6.7</v>
      </c>
      <c r="X47" s="44">
        <v>6.7</v>
      </c>
      <c r="Y47" s="44">
        <v>6.4</v>
      </c>
      <c r="Z47" s="44">
        <v>6.4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6.7</v>
      </c>
      <c r="AI47" s="47">
        <f t="shared" si="3"/>
        <v>6.4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5.7</v>
      </c>
      <c r="C49" s="44">
        <v>5.7</v>
      </c>
      <c r="D49" s="44">
        <v>5.7</v>
      </c>
      <c r="E49" s="44">
        <v>5.7</v>
      </c>
      <c r="F49" s="44">
        <v>5.7</v>
      </c>
      <c r="G49" s="44">
        <v>5.7</v>
      </c>
      <c r="H49" s="44">
        <v>5.7</v>
      </c>
      <c r="I49" s="44">
        <v>5.7</v>
      </c>
      <c r="J49" s="44">
        <v>5.7</v>
      </c>
      <c r="K49" s="44">
        <v>5.7</v>
      </c>
      <c r="L49" s="44">
        <v>5.7</v>
      </c>
      <c r="M49" s="44">
        <v>5.7</v>
      </c>
      <c r="N49" s="44">
        <v>5.7</v>
      </c>
      <c r="O49" s="44">
        <v>5.7</v>
      </c>
      <c r="P49" s="44">
        <v>5.7</v>
      </c>
      <c r="Q49" s="44">
        <v>5.7</v>
      </c>
      <c r="R49" s="44">
        <v>5.7</v>
      </c>
      <c r="S49" s="44">
        <v>5.7</v>
      </c>
      <c r="T49" s="44">
        <v>5.7</v>
      </c>
      <c r="U49" s="44">
        <v>5.7</v>
      </c>
      <c r="V49" s="44">
        <v>5.7</v>
      </c>
      <c r="W49" s="44">
        <v>5.7</v>
      </c>
      <c r="X49" s="44">
        <v>5.7</v>
      </c>
      <c r="Y49" s="44">
        <v>5.5</v>
      </c>
      <c r="Z49" s="44">
        <v>5.5</v>
      </c>
      <c r="AA49" s="44">
        <v>5.5</v>
      </c>
      <c r="AB49" s="44">
        <v>5.5</v>
      </c>
      <c r="AC49" s="44">
        <v>5.5</v>
      </c>
      <c r="AD49" s="44">
        <v>5.5</v>
      </c>
      <c r="AE49" s="44">
        <v>5.5</v>
      </c>
      <c r="AF49" s="44">
        <v>5.5</v>
      </c>
      <c r="AG49" s="48">
        <v>15.33</v>
      </c>
      <c r="AH49" s="46">
        <f t="shared" si="2"/>
        <v>5.7</v>
      </c>
      <c r="AI49" s="47">
        <f t="shared" si="3"/>
        <v>5.5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4.8</v>
      </c>
      <c r="C50" s="44">
        <v>4.8</v>
      </c>
      <c r="D50" s="44">
        <v>4.8</v>
      </c>
      <c r="E50" s="44">
        <v>4.8</v>
      </c>
      <c r="F50" s="44">
        <v>4.8</v>
      </c>
      <c r="G50" s="44">
        <v>4.8</v>
      </c>
      <c r="H50" s="44">
        <v>4.8</v>
      </c>
      <c r="I50" s="44">
        <v>4.8</v>
      </c>
      <c r="J50" s="44">
        <v>4.8</v>
      </c>
      <c r="K50" s="44">
        <v>4.8</v>
      </c>
      <c r="L50" s="44">
        <v>4.8</v>
      </c>
      <c r="M50" s="44">
        <v>4.8</v>
      </c>
      <c r="N50" s="44">
        <v>4.8</v>
      </c>
      <c r="O50" s="44">
        <v>4.8</v>
      </c>
      <c r="P50" s="44">
        <v>4.8</v>
      </c>
      <c r="Q50" s="44">
        <v>4.8</v>
      </c>
      <c r="R50" s="44">
        <v>4.8</v>
      </c>
      <c r="S50" s="44">
        <v>4.8</v>
      </c>
      <c r="T50" s="44">
        <v>4.8</v>
      </c>
      <c r="U50" s="44">
        <v>4.8</v>
      </c>
      <c r="V50" s="44">
        <v>4.8</v>
      </c>
      <c r="W50" s="44">
        <v>4.8</v>
      </c>
      <c r="X50" s="44">
        <v>4.8</v>
      </c>
      <c r="Y50" s="44">
        <v>4.8</v>
      </c>
      <c r="Z50" s="44">
        <v>4.8</v>
      </c>
      <c r="AA50" s="44">
        <v>4.8</v>
      </c>
      <c r="AB50" s="44">
        <v>4.8</v>
      </c>
      <c r="AC50" s="44">
        <v>4.8</v>
      </c>
      <c r="AD50" s="44">
        <v>4.8</v>
      </c>
      <c r="AE50" s="44">
        <v>4.8</v>
      </c>
      <c r="AF50" s="44">
        <v>4.8</v>
      </c>
      <c r="AG50" s="48">
        <v>14.9</v>
      </c>
      <c r="AH50" s="46">
        <f t="shared" si="2"/>
        <v>4.8</v>
      </c>
      <c r="AI50" s="47">
        <f t="shared" si="3"/>
        <v>4.8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</v>
      </c>
      <c r="C51" s="44">
        <v>6</v>
      </c>
      <c r="D51" s="44">
        <v>6</v>
      </c>
      <c r="E51" s="44">
        <v>6</v>
      </c>
      <c r="F51" s="44">
        <v>6</v>
      </c>
      <c r="G51" s="44">
        <v>6</v>
      </c>
      <c r="H51" s="44">
        <v>6</v>
      </c>
      <c r="I51" s="44">
        <v>6</v>
      </c>
      <c r="J51" s="44">
        <v>6</v>
      </c>
      <c r="K51" s="44">
        <v>6</v>
      </c>
      <c r="L51" s="44">
        <v>6</v>
      </c>
      <c r="M51" s="44">
        <v>6</v>
      </c>
      <c r="N51" s="44">
        <v>6</v>
      </c>
      <c r="O51" s="44">
        <v>6</v>
      </c>
      <c r="P51" s="44">
        <v>6</v>
      </c>
      <c r="Q51" s="44">
        <v>6</v>
      </c>
      <c r="R51" s="44">
        <v>6</v>
      </c>
      <c r="S51" s="44">
        <v>6</v>
      </c>
      <c r="T51" s="44">
        <v>6</v>
      </c>
      <c r="U51" s="44">
        <v>6</v>
      </c>
      <c r="V51" s="44">
        <v>6</v>
      </c>
      <c r="W51" s="44">
        <v>6</v>
      </c>
      <c r="X51" s="44">
        <v>6</v>
      </c>
      <c r="Y51" s="44">
        <v>6</v>
      </c>
      <c r="Z51" s="44">
        <v>6</v>
      </c>
      <c r="AA51" s="44">
        <v>6</v>
      </c>
      <c r="AB51" s="44">
        <v>6</v>
      </c>
      <c r="AC51" s="44">
        <v>6</v>
      </c>
      <c r="AD51" s="44">
        <v>6</v>
      </c>
      <c r="AE51" s="44">
        <v>6</v>
      </c>
      <c r="AF51" s="44">
        <v>6</v>
      </c>
      <c r="AG51" s="48">
        <v>14.9</v>
      </c>
      <c r="AH51" s="46">
        <f t="shared" si="2"/>
        <v>6</v>
      </c>
      <c r="AI51" s="47">
        <f t="shared" si="3"/>
        <v>6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11</v>
      </c>
      <c r="C52" s="44">
        <v>11</v>
      </c>
      <c r="D52" s="44">
        <v>11</v>
      </c>
      <c r="E52" s="44">
        <v>11</v>
      </c>
      <c r="F52" s="44">
        <v>11</v>
      </c>
      <c r="G52" s="44">
        <v>11</v>
      </c>
      <c r="H52" s="44">
        <v>11</v>
      </c>
      <c r="I52" s="44">
        <v>11</v>
      </c>
      <c r="J52" s="44">
        <v>11</v>
      </c>
      <c r="K52" s="44">
        <v>11</v>
      </c>
      <c r="L52" s="44">
        <v>11</v>
      </c>
      <c r="M52" s="44">
        <v>11</v>
      </c>
      <c r="N52" s="44">
        <v>11</v>
      </c>
      <c r="O52" s="44">
        <v>11</v>
      </c>
      <c r="P52" s="44">
        <v>11</v>
      </c>
      <c r="Q52" s="44">
        <v>11</v>
      </c>
      <c r="R52" s="44">
        <v>11</v>
      </c>
      <c r="S52" s="44">
        <v>11</v>
      </c>
      <c r="T52" s="44">
        <v>11</v>
      </c>
      <c r="U52" s="44">
        <v>11</v>
      </c>
      <c r="V52" s="44">
        <v>11</v>
      </c>
      <c r="W52" s="44">
        <v>11</v>
      </c>
      <c r="X52" s="44">
        <v>11</v>
      </c>
      <c r="Y52" s="44">
        <v>7.9</v>
      </c>
      <c r="Z52" s="44">
        <v>7.9</v>
      </c>
      <c r="AA52" s="44">
        <v>7.9</v>
      </c>
      <c r="AB52" s="44">
        <v>7.9</v>
      </c>
      <c r="AC52" s="44">
        <v>7.9</v>
      </c>
      <c r="AD52" s="44">
        <v>7.9</v>
      </c>
      <c r="AE52" s="44">
        <v>7.9</v>
      </c>
      <c r="AF52" s="44">
        <v>7.9</v>
      </c>
      <c r="AG52" s="48">
        <v>14.3</v>
      </c>
      <c r="AH52" s="46">
        <f t="shared" si="2"/>
        <v>11</v>
      </c>
      <c r="AI52" s="47">
        <f t="shared" si="3"/>
        <v>7.9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3.1</v>
      </c>
      <c r="C53" s="44">
        <v>3.1</v>
      </c>
      <c r="D53" s="44">
        <v>3.1</v>
      </c>
      <c r="E53" s="44">
        <v>3.1</v>
      </c>
      <c r="F53" s="44">
        <v>3.1</v>
      </c>
      <c r="G53" s="44">
        <v>3.1</v>
      </c>
      <c r="H53" s="44">
        <v>3.1</v>
      </c>
      <c r="I53" s="44">
        <v>3.1</v>
      </c>
      <c r="J53" s="44">
        <v>3.1</v>
      </c>
      <c r="K53" s="44">
        <v>3.1</v>
      </c>
      <c r="L53" s="44">
        <v>3.1</v>
      </c>
      <c r="M53" s="44">
        <v>3.1</v>
      </c>
      <c r="N53" s="44">
        <v>3.1</v>
      </c>
      <c r="O53" s="44">
        <v>3.1</v>
      </c>
      <c r="P53" s="44">
        <v>3.1</v>
      </c>
      <c r="Q53" s="44">
        <v>3.1</v>
      </c>
      <c r="R53" s="44">
        <v>3.1</v>
      </c>
      <c r="S53" s="44">
        <v>3.1</v>
      </c>
      <c r="T53" s="44">
        <v>3.1</v>
      </c>
      <c r="U53" s="44">
        <v>3.1</v>
      </c>
      <c r="V53" s="44">
        <v>3.1</v>
      </c>
      <c r="W53" s="44">
        <v>3.1</v>
      </c>
      <c r="X53" s="44">
        <v>3.1</v>
      </c>
      <c r="Y53" s="44">
        <v>3.4</v>
      </c>
      <c r="Z53" s="44">
        <v>3.4</v>
      </c>
      <c r="AA53" s="44">
        <v>3.4</v>
      </c>
      <c r="AB53" s="44">
        <v>3.4</v>
      </c>
      <c r="AC53" s="44">
        <v>3.4</v>
      </c>
      <c r="AD53" s="44">
        <v>3.4</v>
      </c>
      <c r="AE53" s="44">
        <v>3.4</v>
      </c>
      <c r="AF53" s="44">
        <v>3.4</v>
      </c>
      <c r="AG53" s="48">
        <v>14</v>
      </c>
      <c r="AH53" s="46">
        <f t="shared" si="2"/>
        <v>3.4</v>
      </c>
      <c r="AI53" s="47">
        <f t="shared" si="3"/>
        <v>3.1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3.2</v>
      </c>
      <c r="C54" s="44">
        <v>3.2</v>
      </c>
      <c r="D54" s="44">
        <v>3.2</v>
      </c>
      <c r="E54" s="44">
        <v>3.2</v>
      </c>
      <c r="F54" s="44">
        <v>3.2</v>
      </c>
      <c r="G54" s="44">
        <v>3.2</v>
      </c>
      <c r="H54" s="44">
        <v>3.2</v>
      </c>
      <c r="I54" s="44">
        <v>3.2</v>
      </c>
      <c r="J54" s="44">
        <v>3.2</v>
      </c>
      <c r="K54" s="44">
        <v>3.2</v>
      </c>
      <c r="L54" s="44">
        <v>3.2</v>
      </c>
      <c r="M54" s="44">
        <v>3.2</v>
      </c>
      <c r="N54" s="44">
        <v>3.2</v>
      </c>
      <c r="O54" s="44">
        <v>3.2</v>
      </c>
      <c r="P54" s="44">
        <v>3.2</v>
      </c>
      <c r="Q54" s="44">
        <v>3.2</v>
      </c>
      <c r="R54" s="44">
        <v>3.2</v>
      </c>
      <c r="S54" s="44">
        <v>3.2</v>
      </c>
      <c r="T54" s="44">
        <v>3.2</v>
      </c>
      <c r="U54" s="44">
        <v>3.2</v>
      </c>
      <c r="V54" s="44">
        <v>3.2</v>
      </c>
      <c r="W54" s="44">
        <v>3.2</v>
      </c>
      <c r="X54" s="44">
        <v>3.2</v>
      </c>
      <c r="Y54" s="44">
        <v>3.2</v>
      </c>
      <c r="Z54" s="44">
        <v>3.2</v>
      </c>
      <c r="AA54" s="44">
        <v>3.2</v>
      </c>
      <c r="AB54" s="44">
        <v>3.2</v>
      </c>
      <c r="AC54" s="44">
        <v>3.2</v>
      </c>
      <c r="AD54" s="44">
        <v>3.2</v>
      </c>
      <c r="AE54" s="44">
        <v>3.2</v>
      </c>
      <c r="AF54" s="44">
        <v>3.2</v>
      </c>
      <c r="AG54" s="48">
        <v>13.6</v>
      </c>
      <c r="AH54" s="46">
        <f t="shared" si="2"/>
        <v>3.2</v>
      </c>
      <c r="AI54" s="47">
        <f t="shared" si="3"/>
        <v>3.2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6.2</v>
      </c>
      <c r="C55" s="44">
        <v>6.2</v>
      </c>
      <c r="D55" s="44">
        <v>6.2</v>
      </c>
      <c r="E55" s="44">
        <v>6.2</v>
      </c>
      <c r="F55" s="44">
        <v>6.2</v>
      </c>
      <c r="G55" s="44">
        <v>6.2</v>
      </c>
      <c r="H55" s="44">
        <v>6.2</v>
      </c>
      <c r="I55" s="44">
        <v>6.2</v>
      </c>
      <c r="J55" s="44">
        <v>6.2</v>
      </c>
      <c r="K55" s="44">
        <v>6.2</v>
      </c>
      <c r="L55" s="44">
        <v>6.2</v>
      </c>
      <c r="M55" s="44">
        <v>6.2</v>
      </c>
      <c r="N55" s="44">
        <v>6.2</v>
      </c>
      <c r="O55" s="44">
        <v>6.2</v>
      </c>
      <c r="P55" s="44">
        <v>6.2</v>
      </c>
      <c r="Q55" s="44">
        <v>6.2</v>
      </c>
      <c r="R55" s="44">
        <v>6.2</v>
      </c>
      <c r="S55" s="44">
        <v>6.2</v>
      </c>
      <c r="T55" s="44">
        <v>6.2</v>
      </c>
      <c r="U55" s="44">
        <v>6.2</v>
      </c>
      <c r="V55" s="44">
        <v>6.2</v>
      </c>
      <c r="W55" s="44">
        <v>6.2</v>
      </c>
      <c r="X55" s="44">
        <v>6.2</v>
      </c>
      <c r="Y55" s="44">
        <v>6.2</v>
      </c>
      <c r="Z55" s="44">
        <v>6.2</v>
      </c>
      <c r="AA55" s="44">
        <v>6.2</v>
      </c>
      <c r="AB55" s="44">
        <v>6.2</v>
      </c>
      <c r="AC55" s="44">
        <v>6.2</v>
      </c>
      <c r="AD55" s="44">
        <v>6.2</v>
      </c>
      <c r="AE55" s="44">
        <v>6.2</v>
      </c>
      <c r="AF55" s="44">
        <v>6.2</v>
      </c>
      <c r="AG55" s="48">
        <v>13.5</v>
      </c>
      <c r="AH55" s="46">
        <f t="shared" si="2"/>
        <v>6.2</v>
      </c>
      <c r="AI55" s="47">
        <f t="shared" si="3"/>
        <v>6.2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3.5</v>
      </c>
      <c r="C56" s="44">
        <v>3.5</v>
      </c>
      <c r="D56" s="44">
        <v>3.5</v>
      </c>
      <c r="E56" s="44">
        <v>3.5</v>
      </c>
      <c r="F56" s="44">
        <v>3.5</v>
      </c>
      <c r="G56" s="44">
        <v>3.5</v>
      </c>
      <c r="H56" s="44">
        <v>3.5</v>
      </c>
      <c r="I56" s="44">
        <v>3.5</v>
      </c>
      <c r="J56" s="44">
        <v>3.5</v>
      </c>
      <c r="K56" s="44">
        <v>3.5</v>
      </c>
      <c r="L56" s="44">
        <v>3.5</v>
      </c>
      <c r="M56" s="44">
        <v>3.5</v>
      </c>
      <c r="N56" s="44">
        <v>3.5</v>
      </c>
      <c r="O56" s="44">
        <v>3.5</v>
      </c>
      <c r="P56" s="44">
        <v>3.5</v>
      </c>
      <c r="Q56" s="44">
        <v>3.5</v>
      </c>
      <c r="R56" s="44">
        <v>3.5</v>
      </c>
      <c r="S56" s="44">
        <v>3.5</v>
      </c>
      <c r="T56" s="44">
        <v>3.5</v>
      </c>
      <c r="U56" s="44">
        <v>3.5</v>
      </c>
      <c r="V56" s="44">
        <v>3.5</v>
      </c>
      <c r="W56" s="44">
        <v>3.5</v>
      </c>
      <c r="X56" s="44">
        <v>3.5</v>
      </c>
      <c r="Y56" s="44">
        <v>3.5</v>
      </c>
      <c r="Z56" s="44">
        <v>3.5</v>
      </c>
      <c r="AA56" s="44">
        <v>3.5</v>
      </c>
      <c r="AB56" s="44">
        <v>3.5</v>
      </c>
      <c r="AC56" s="44">
        <v>3.5</v>
      </c>
      <c r="AD56" s="44">
        <v>3.5</v>
      </c>
      <c r="AE56" s="44">
        <v>3.5</v>
      </c>
      <c r="AF56" s="44">
        <v>3.5</v>
      </c>
      <c r="AG56" s="48">
        <v>13</v>
      </c>
      <c r="AH56" s="46">
        <f t="shared" si="2"/>
        <v>3.5</v>
      </c>
      <c r="AI56" s="47">
        <f t="shared" si="3"/>
        <v>3.5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5.4</v>
      </c>
      <c r="C57" s="44">
        <v>5.4</v>
      </c>
      <c r="D57" s="44">
        <v>5.4</v>
      </c>
      <c r="E57" s="44">
        <v>5.4</v>
      </c>
      <c r="F57" s="44">
        <v>5.4</v>
      </c>
      <c r="G57" s="44">
        <v>5.4</v>
      </c>
      <c r="H57" s="44">
        <v>5.4</v>
      </c>
      <c r="I57" s="44">
        <v>5.4</v>
      </c>
      <c r="J57" s="44">
        <v>5.4</v>
      </c>
      <c r="K57" s="44">
        <v>5.4</v>
      </c>
      <c r="L57" s="44">
        <v>5.4</v>
      </c>
      <c r="M57" s="44">
        <v>5.4</v>
      </c>
      <c r="N57" s="44">
        <v>5.4</v>
      </c>
      <c r="O57" s="44">
        <v>5.4</v>
      </c>
      <c r="P57" s="44">
        <v>5.4</v>
      </c>
      <c r="Q57" s="44">
        <v>5.4</v>
      </c>
      <c r="R57" s="44">
        <v>5.4</v>
      </c>
      <c r="S57" s="44">
        <v>5.4</v>
      </c>
      <c r="T57" s="44">
        <v>5.4</v>
      </c>
      <c r="U57" s="44">
        <v>5.4</v>
      </c>
      <c r="V57" s="44">
        <v>5.4</v>
      </c>
      <c r="W57" s="44">
        <v>5.4</v>
      </c>
      <c r="X57" s="44">
        <v>5.4</v>
      </c>
      <c r="Y57" s="44">
        <v>5.4</v>
      </c>
      <c r="Z57" s="44">
        <v>5.4</v>
      </c>
      <c r="AA57" s="44">
        <v>5.4</v>
      </c>
      <c r="AB57" s="44">
        <v>5.4</v>
      </c>
      <c r="AC57" s="44">
        <v>5.4</v>
      </c>
      <c r="AD57" s="44">
        <v>5.4</v>
      </c>
      <c r="AE57" s="44">
        <v>5.4</v>
      </c>
      <c r="AF57" s="44">
        <v>5.4</v>
      </c>
      <c r="AG57" s="48">
        <v>12</v>
      </c>
      <c r="AH57" s="46">
        <f t="shared" si="2"/>
        <v>5.4</v>
      </c>
      <c r="AI57" s="47">
        <f t="shared" si="3"/>
        <v>5.4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4.3</v>
      </c>
      <c r="C58" s="44">
        <v>4.3</v>
      </c>
      <c r="D58" s="44">
        <v>4.3</v>
      </c>
      <c r="E58" s="44">
        <v>4.3</v>
      </c>
      <c r="F58" s="44">
        <v>4.3</v>
      </c>
      <c r="G58" s="44">
        <v>4.3</v>
      </c>
      <c r="H58" s="44">
        <v>4.3</v>
      </c>
      <c r="I58" s="44">
        <v>4.3</v>
      </c>
      <c r="J58" s="44">
        <v>4.3</v>
      </c>
      <c r="K58" s="44">
        <v>4.3</v>
      </c>
      <c r="L58" s="44">
        <v>4.3</v>
      </c>
      <c r="M58" s="44">
        <v>4.3</v>
      </c>
      <c r="N58" s="44">
        <v>4.3</v>
      </c>
      <c r="O58" s="44">
        <v>4.3</v>
      </c>
      <c r="P58" s="44">
        <v>4.3</v>
      </c>
      <c r="Q58" s="44">
        <v>4.3</v>
      </c>
      <c r="R58" s="44">
        <v>4.3</v>
      </c>
      <c r="S58" s="44">
        <v>4.3</v>
      </c>
      <c r="T58" s="44">
        <v>4.3</v>
      </c>
      <c r="U58" s="44">
        <v>4.3</v>
      </c>
      <c r="V58" s="44">
        <v>4.3</v>
      </c>
      <c r="W58" s="44">
        <v>4.3</v>
      </c>
      <c r="X58" s="44">
        <v>4.3</v>
      </c>
      <c r="Y58" s="44">
        <v>4.3</v>
      </c>
      <c r="Z58" s="44">
        <v>4.3</v>
      </c>
      <c r="AA58" s="44">
        <v>4.3</v>
      </c>
      <c r="AB58" s="44">
        <v>4.3</v>
      </c>
      <c r="AC58" s="44">
        <v>4.3</v>
      </c>
      <c r="AD58" s="44">
        <v>4.3</v>
      </c>
      <c r="AE58" s="44">
        <v>4.3</v>
      </c>
      <c r="AF58" s="44">
        <v>4.3</v>
      </c>
      <c r="AG58" s="48">
        <v>12</v>
      </c>
      <c r="AH58" s="46">
        <f t="shared" si="2"/>
        <v>4.3</v>
      </c>
      <c r="AI58" s="47">
        <f t="shared" si="3"/>
        <v>4.3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4.3</v>
      </c>
      <c r="C59" s="44">
        <v>4.3</v>
      </c>
      <c r="D59" s="44">
        <v>4.3</v>
      </c>
      <c r="E59" s="44">
        <v>4.3</v>
      </c>
      <c r="F59" s="44">
        <v>4.3</v>
      </c>
      <c r="G59" s="44">
        <v>4.3</v>
      </c>
      <c r="H59" s="44">
        <v>4.3</v>
      </c>
      <c r="I59" s="44">
        <v>4.3</v>
      </c>
      <c r="J59" s="44">
        <v>4.3</v>
      </c>
      <c r="K59" s="44">
        <v>4.3</v>
      </c>
      <c r="L59" s="44">
        <v>4.3</v>
      </c>
      <c r="M59" s="44">
        <v>4.3</v>
      </c>
      <c r="N59" s="44">
        <v>4.3</v>
      </c>
      <c r="O59" s="44">
        <v>4.3</v>
      </c>
      <c r="P59" s="44">
        <v>4.3</v>
      </c>
      <c r="Q59" s="44">
        <v>4.3</v>
      </c>
      <c r="R59" s="44">
        <v>4.3</v>
      </c>
      <c r="S59" s="44">
        <v>4.3</v>
      </c>
      <c r="T59" s="44">
        <v>4.3</v>
      </c>
      <c r="U59" s="44">
        <v>4.3</v>
      </c>
      <c r="V59" s="44">
        <v>4.3</v>
      </c>
      <c r="W59" s="44">
        <v>4.3</v>
      </c>
      <c r="X59" s="44">
        <v>4.3</v>
      </c>
      <c r="Y59" s="44">
        <v>3</v>
      </c>
      <c r="Z59" s="44">
        <v>3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4.3</v>
      </c>
      <c r="AI59" s="47">
        <f t="shared" si="3"/>
        <v>3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5.5</v>
      </c>
      <c r="C60" s="44">
        <v>5.5</v>
      </c>
      <c r="D60" s="44">
        <v>5.5</v>
      </c>
      <c r="E60" s="44">
        <v>5.5</v>
      </c>
      <c r="F60" s="44">
        <v>5.5</v>
      </c>
      <c r="G60" s="44">
        <v>5.5</v>
      </c>
      <c r="H60" s="44">
        <v>5.5</v>
      </c>
      <c r="I60" s="44">
        <v>5.5</v>
      </c>
      <c r="J60" s="44">
        <v>5.5</v>
      </c>
      <c r="K60" s="44">
        <v>5.5</v>
      </c>
      <c r="L60" s="44">
        <v>5.5</v>
      </c>
      <c r="M60" s="44">
        <v>5.5</v>
      </c>
      <c r="N60" s="44">
        <v>5.5</v>
      </c>
      <c r="O60" s="44">
        <v>5.5</v>
      </c>
      <c r="P60" s="44">
        <v>5.5</v>
      </c>
      <c r="Q60" s="44">
        <v>5.5</v>
      </c>
      <c r="R60" s="44">
        <v>5.5</v>
      </c>
      <c r="S60" s="44">
        <v>5.5</v>
      </c>
      <c r="T60" s="44">
        <v>5.5</v>
      </c>
      <c r="U60" s="44">
        <v>5.5</v>
      </c>
      <c r="V60" s="44">
        <v>5.5</v>
      </c>
      <c r="W60" s="44">
        <v>5.5</v>
      </c>
      <c r="X60" s="44">
        <v>5.5</v>
      </c>
      <c r="Y60" s="44">
        <v>5.5</v>
      </c>
      <c r="Z60" s="44">
        <v>5.5</v>
      </c>
      <c r="AA60" s="44">
        <v>5.5</v>
      </c>
      <c r="AB60" s="44">
        <v>5.5</v>
      </c>
      <c r="AC60" s="44">
        <v>5.5</v>
      </c>
      <c r="AD60" s="44">
        <v>5.5</v>
      </c>
      <c r="AE60" s="44">
        <v>5.5</v>
      </c>
      <c r="AF60" s="44">
        <v>5.5</v>
      </c>
      <c r="AG60" s="48">
        <v>12</v>
      </c>
      <c r="AH60" s="46">
        <f t="shared" si="2"/>
        <v>5.5</v>
      </c>
      <c r="AI60" s="47">
        <f t="shared" si="3"/>
        <v>5.5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1.8</v>
      </c>
      <c r="C61" s="44">
        <v>1.8</v>
      </c>
      <c r="D61" s="44">
        <v>1.8</v>
      </c>
      <c r="E61" s="44">
        <v>1.8</v>
      </c>
      <c r="F61" s="44">
        <v>1.8</v>
      </c>
      <c r="G61" s="44">
        <v>1.8</v>
      </c>
      <c r="H61" s="44">
        <v>1.8</v>
      </c>
      <c r="I61" s="44">
        <v>1.8</v>
      </c>
      <c r="J61" s="44">
        <v>1.8</v>
      </c>
      <c r="K61" s="44">
        <v>1.8</v>
      </c>
      <c r="L61" s="44">
        <v>1.8</v>
      </c>
      <c r="M61" s="44">
        <v>1.8</v>
      </c>
      <c r="N61" s="44">
        <v>1.8</v>
      </c>
      <c r="O61" s="44">
        <v>1.8</v>
      </c>
      <c r="P61" s="44">
        <v>1.8</v>
      </c>
      <c r="Q61" s="44">
        <v>1.8</v>
      </c>
      <c r="R61" s="44">
        <v>1.8</v>
      </c>
      <c r="S61" s="44">
        <v>1.8</v>
      </c>
      <c r="T61" s="44">
        <v>1.8</v>
      </c>
      <c r="U61" s="44">
        <v>1.8</v>
      </c>
      <c r="V61" s="44">
        <v>1.8</v>
      </c>
      <c r="W61" s="44">
        <v>1.8</v>
      </c>
      <c r="X61" s="44">
        <v>1.8</v>
      </c>
      <c r="Y61" s="44">
        <v>1.8</v>
      </c>
      <c r="Z61" s="44">
        <v>1.8</v>
      </c>
      <c r="AA61" s="44">
        <v>1.8</v>
      </c>
      <c r="AB61" s="44">
        <v>1.8</v>
      </c>
      <c r="AC61" s="44">
        <v>1.8</v>
      </c>
      <c r="AD61" s="44">
        <v>1.8</v>
      </c>
      <c r="AE61" s="44">
        <v>1.8</v>
      </c>
      <c r="AF61" s="44">
        <v>1.8</v>
      </c>
      <c r="AG61" s="48">
        <v>12</v>
      </c>
      <c r="AH61" s="46">
        <f t="shared" si="2"/>
        <v>1.8</v>
      </c>
      <c r="AI61" s="47">
        <f t="shared" si="3"/>
        <v>1.8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6.8</v>
      </c>
      <c r="C62" s="44">
        <v>6.8</v>
      </c>
      <c r="D62" s="44">
        <v>6.8</v>
      </c>
      <c r="E62" s="44">
        <v>6.8</v>
      </c>
      <c r="F62" s="44">
        <v>6.8</v>
      </c>
      <c r="G62" s="44">
        <v>6.8</v>
      </c>
      <c r="H62" s="44">
        <v>6.8</v>
      </c>
      <c r="I62" s="44">
        <v>6.8</v>
      </c>
      <c r="J62" s="44">
        <v>6.8</v>
      </c>
      <c r="K62" s="44">
        <v>6.8</v>
      </c>
      <c r="L62" s="44">
        <v>6.8</v>
      </c>
      <c r="M62" s="44">
        <v>6.8</v>
      </c>
      <c r="N62" s="44">
        <v>6.8</v>
      </c>
      <c r="O62" s="44">
        <v>6.8</v>
      </c>
      <c r="P62" s="44">
        <v>6.8</v>
      </c>
      <c r="Q62" s="44">
        <v>6.8</v>
      </c>
      <c r="R62" s="44">
        <v>6.8</v>
      </c>
      <c r="S62" s="44">
        <v>6.8</v>
      </c>
      <c r="T62" s="44">
        <v>6.8</v>
      </c>
      <c r="U62" s="44">
        <v>6.8</v>
      </c>
      <c r="V62" s="44">
        <v>6.8</v>
      </c>
      <c r="W62" s="44">
        <v>6.8</v>
      </c>
      <c r="X62" s="44">
        <v>6.8</v>
      </c>
      <c r="Y62" s="44">
        <v>6.8</v>
      </c>
      <c r="Z62" s="44">
        <v>6.8</v>
      </c>
      <c r="AA62" s="44">
        <v>6.8</v>
      </c>
      <c r="AB62" s="44">
        <v>6.8</v>
      </c>
      <c r="AC62" s="44">
        <v>6.8</v>
      </c>
      <c r="AD62" s="44">
        <v>6.8</v>
      </c>
      <c r="AE62" s="44">
        <v>6.8</v>
      </c>
      <c r="AF62" s="44">
        <v>6.8</v>
      </c>
      <c r="AG62" s="48">
        <v>11.88</v>
      </c>
      <c r="AH62" s="46">
        <f t="shared" si="2"/>
        <v>6.8</v>
      </c>
      <c r="AI62" s="47">
        <f t="shared" si="3"/>
        <v>6.8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2.7</v>
      </c>
      <c r="C66" s="44">
        <v>2.7</v>
      </c>
      <c r="D66" s="44">
        <v>2.7</v>
      </c>
      <c r="E66" s="44">
        <v>2.7</v>
      </c>
      <c r="F66" s="44">
        <v>2.7</v>
      </c>
      <c r="G66" s="44">
        <v>2.7</v>
      </c>
      <c r="H66" s="44">
        <v>2.7</v>
      </c>
      <c r="I66" s="44">
        <v>2.7</v>
      </c>
      <c r="J66" s="44">
        <v>2.7</v>
      </c>
      <c r="K66" s="44">
        <v>2.7</v>
      </c>
      <c r="L66" s="44">
        <v>2.7</v>
      </c>
      <c r="M66" s="44">
        <v>2.7</v>
      </c>
      <c r="N66" s="44">
        <v>2.7</v>
      </c>
      <c r="O66" s="44">
        <v>2.7</v>
      </c>
      <c r="P66" s="44">
        <v>2.7</v>
      </c>
      <c r="Q66" s="44">
        <v>2.7</v>
      </c>
      <c r="R66" s="44">
        <v>2.7</v>
      </c>
      <c r="S66" s="44">
        <v>2.7</v>
      </c>
      <c r="T66" s="44">
        <v>2.7</v>
      </c>
      <c r="U66" s="44">
        <v>2.7</v>
      </c>
      <c r="V66" s="44">
        <v>2.7</v>
      </c>
      <c r="W66" s="44">
        <v>2.7</v>
      </c>
      <c r="X66" s="44">
        <v>2.7</v>
      </c>
      <c r="Y66" s="44">
        <v>2.7</v>
      </c>
      <c r="Z66" s="44">
        <v>2.7</v>
      </c>
      <c r="AA66" s="44">
        <v>2.7</v>
      </c>
      <c r="AB66" s="44">
        <v>2.7</v>
      </c>
      <c r="AC66" s="44">
        <v>2.7</v>
      </c>
      <c r="AD66" s="44">
        <v>2.7</v>
      </c>
      <c r="AE66" s="44">
        <v>2.7</v>
      </c>
      <c r="AF66" s="44">
        <v>2.7</v>
      </c>
      <c r="AG66" s="62">
        <v>10.3</v>
      </c>
      <c r="AH66" s="46">
        <f t="shared" si="2"/>
        <v>2.7</v>
      </c>
      <c r="AI66" s="47">
        <f t="shared" si="3"/>
        <v>2.7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2.1</v>
      </c>
      <c r="C67" s="44">
        <v>2.1</v>
      </c>
      <c r="D67" s="44">
        <v>2.1</v>
      </c>
      <c r="E67" s="44">
        <v>2.1</v>
      </c>
      <c r="F67" s="44">
        <v>2.1</v>
      </c>
      <c r="G67" s="44">
        <v>2.1</v>
      </c>
      <c r="H67" s="44">
        <v>2.1</v>
      </c>
      <c r="I67" s="44">
        <v>2.1</v>
      </c>
      <c r="J67" s="44">
        <v>2.1</v>
      </c>
      <c r="K67" s="44">
        <v>2.1</v>
      </c>
      <c r="L67" s="44">
        <v>2.1</v>
      </c>
      <c r="M67" s="44">
        <v>2.1</v>
      </c>
      <c r="N67" s="44">
        <v>2.1</v>
      </c>
      <c r="O67" s="44">
        <v>2.1</v>
      </c>
      <c r="P67" s="44">
        <v>2.1</v>
      </c>
      <c r="Q67" s="44">
        <v>2.1</v>
      </c>
      <c r="R67" s="44">
        <v>2.1</v>
      </c>
      <c r="S67" s="44">
        <v>2.1</v>
      </c>
      <c r="T67" s="44">
        <v>2.1</v>
      </c>
      <c r="U67" s="44">
        <v>2.1</v>
      </c>
      <c r="V67" s="44">
        <v>2.1</v>
      </c>
      <c r="W67" s="44">
        <v>2.1</v>
      </c>
      <c r="X67" s="44">
        <v>2.1</v>
      </c>
      <c r="Y67" s="44">
        <v>2.1</v>
      </c>
      <c r="Z67" s="44">
        <v>2.1</v>
      </c>
      <c r="AA67" s="44">
        <v>2.1</v>
      </c>
      <c r="AB67" s="44">
        <v>2.1</v>
      </c>
      <c r="AC67" s="44">
        <v>2.1</v>
      </c>
      <c r="AD67" s="44">
        <v>2.1</v>
      </c>
      <c r="AE67" s="44">
        <v>2.1</v>
      </c>
      <c r="AF67" s="44">
        <v>2.1</v>
      </c>
      <c r="AG67" s="61">
        <v>10</v>
      </c>
      <c r="AH67" s="46">
        <f t="shared" si="2"/>
        <v>2.1</v>
      </c>
      <c r="AI67" s="47">
        <f t="shared" si="3"/>
        <v>2.1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3.9</v>
      </c>
      <c r="C68" s="44">
        <v>3.9</v>
      </c>
      <c r="D68" s="44">
        <v>3.9</v>
      </c>
      <c r="E68" s="44">
        <v>3.9</v>
      </c>
      <c r="F68" s="44">
        <v>3.9</v>
      </c>
      <c r="G68" s="44">
        <v>3.9</v>
      </c>
      <c r="H68" s="44">
        <v>3.9</v>
      </c>
      <c r="I68" s="44">
        <v>3.9</v>
      </c>
      <c r="J68" s="44">
        <v>3.9</v>
      </c>
      <c r="K68" s="44">
        <v>3.9</v>
      </c>
      <c r="L68" s="44">
        <v>3.9</v>
      </c>
      <c r="M68" s="44">
        <v>3.9</v>
      </c>
      <c r="N68" s="44">
        <v>3.9</v>
      </c>
      <c r="O68" s="44">
        <v>3.9</v>
      </c>
      <c r="P68" s="44">
        <v>3.9</v>
      </c>
      <c r="Q68" s="44">
        <v>3.9</v>
      </c>
      <c r="R68" s="44">
        <v>3.9</v>
      </c>
      <c r="S68" s="44">
        <v>3.9</v>
      </c>
      <c r="T68" s="44">
        <v>3.9</v>
      </c>
      <c r="U68" s="44">
        <v>3.9</v>
      </c>
      <c r="V68" s="44">
        <v>3.9</v>
      </c>
      <c r="W68" s="44">
        <v>3.9</v>
      </c>
      <c r="X68" s="44">
        <v>3.9</v>
      </c>
      <c r="Y68" s="44">
        <v>3.9</v>
      </c>
      <c r="Z68" s="44">
        <v>3.9</v>
      </c>
      <c r="AA68" s="44">
        <v>3.9</v>
      </c>
      <c r="AB68" s="44">
        <v>3.9</v>
      </c>
      <c r="AC68" s="44">
        <v>3.9</v>
      </c>
      <c r="AD68" s="44">
        <v>3.9</v>
      </c>
      <c r="AE68" s="44">
        <v>3.9</v>
      </c>
      <c r="AF68" s="44">
        <v>3.9</v>
      </c>
      <c r="AG68" s="64">
        <v>10</v>
      </c>
      <c r="AH68" s="46">
        <f t="shared" si="2"/>
        <v>3.9</v>
      </c>
      <c r="AI68" s="47">
        <f t="shared" si="3"/>
        <v>3.9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200</v>
      </c>
      <c r="AK69" s="49"/>
    </row>
    <row r="70" spans="1:88" ht="15.75" thickBot="1" x14ac:dyDescent="0.3">
      <c r="A70" s="67" t="s">
        <v>89</v>
      </c>
      <c r="B70" s="66">
        <f>55.9+64.4</f>
        <v>120.30000000000001</v>
      </c>
      <c r="C70" s="66">
        <f>55.9+64.4</f>
        <v>120.30000000000001</v>
      </c>
      <c r="D70" s="66">
        <f>55.9+64.4</f>
        <v>120.30000000000001</v>
      </c>
      <c r="E70" s="66">
        <f>87.9+45.3</f>
        <v>133.19999999999999</v>
      </c>
      <c r="F70" s="66">
        <f>87.9+45.3</f>
        <v>133.19999999999999</v>
      </c>
      <c r="G70" s="66">
        <f>77.6+46.1</f>
        <v>123.69999999999999</v>
      </c>
      <c r="H70" s="66">
        <f>78.1+44.77</f>
        <v>122.87</v>
      </c>
      <c r="I70" s="66">
        <f>78.2+42.4</f>
        <v>120.6</v>
      </c>
      <c r="J70" s="66">
        <f>84.9+39</f>
        <v>123.9</v>
      </c>
      <c r="K70" s="66">
        <f>53.1+38.9</f>
        <v>92</v>
      </c>
      <c r="L70" s="66">
        <f>70.3+37.9</f>
        <v>108.19999999999999</v>
      </c>
      <c r="M70" s="68">
        <v>118</v>
      </c>
      <c r="N70" s="68">
        <v>135.6</v>
      </c>
      <c r="O70" s="68">
        <v>135.6</v>
      </c>
      <c r="P70" s="68">
        <v>135.6</v>
      </c>
      <c r="Q70" s="68">
        <v>125.5</v>
      </c>
      <c r="R70" s="68">
        <v>126</v>
      </c>
      <c r="S70" s="68">
        <v>126</v>
      </c>
      <c r="T70" s="68">
        <v>126</v>
      </c>
      <c r="U70" s="68">
        <v>126</v>
      </c>
      <c r="V70" s="68">
        <v>126</v>
      </c>
      <c r="W70" s="68">
        <v>126</v>
      </c>
      <c r="X70" s="68">
        <v>126</v>
      </c>
      <c r="Y70" s="68">
        <v>87.1</v>
      </c>
      <c r="Z70" s="68">
        <v>87.1</v>
      </c>
      <c r="AA70" s="68">
        <v>87.1</v>
      </c>
      <c r="AB70" s="68">
        <v>87.1</v>
      </c>
      <c r="AC70" s="68">
        <v>87.1</v>
      </c>
      <c r="AD70" s="68">
        <v>87.1</v>
      </c>
      <c r="AE70" s="68">
        <v>87.1</v>
      </c>
      <c r="AF70" s="68">
        <v>87.1</v>
      </c>
      <c r="AG70" s="64">
        <v>240</v>
      </c>
      <c r="AH70" s="46">
        <f t="shared" si="2"/>
        <v>135.6</v>
      </c>
      <c r="AI70" s="47">
        <f t="shared" si="3"/>
        <v>87.1</v>
      </c>
      <c r="AK70" s="49"/>
    </row>
    <row r="71" spans="1:88" ht="15.75" thickBot="1" x14ac:dyDescent="0.3">
      <c r="A71" s="69" t="s">
        <v>90</v>
      </c>
      <c r="B71" s="70">
        <f t="shared" ref="B71:AG71" si="20">SUM(B11:B69)</f>
        <v>992.89999999999986</v>
      </c>
      <c r="C71" s="70">
        <f t="shared" si="20"/>
        <v>992.89999999999986</v>
      </c>
      <c r="D71" s="70">
        <f t="shared" si="20"/>
        <v>992.89999999999986</v>
      </c>
      <c r="E71" s="70">
        <f t="shared" si="20"/>
        <v>992.89999999999986</v>
      </c>
      <c r="F71" s="70">
        <f t="shared" si="20"/>
        <v>993.59999999999991</v>
      </c>
      <c r="G71" s="70">
        <f t="shared" si="20"/>
        <v>955.09999999999991</v>
      </c>
      <c r="H71" s="70">
        <f t="shared" si="20"/>
        <v>955.09999999999991</v>
      </c>
      <c r="I71" s="70">
        <f t="shared" si="20"/>
        <v>948.99999999999989</v>
      </c>
      <c r="J71" s="70">
        <f t="shared" si="20"/>
        <v>945.8</v>
      </c>
      <c r="K71" s="70">
        <f t="shared" si="20"/>
        <v>938.99999999999989</v>
      </c>
      <c r="L71" s="70">
        <f t="shared" si="20"/>
        <v>940.8</v>
      </c>
      <c r="M71" s="70">
        <f t="shared" si="20"/>
        <v>940.8</v>
      </c>
      <c r="N71" s="70">
        <f t="shared" si="20"/>
        <v>940.8</v>
      </c>
      <c r="O71" s="70">
        <f t="shared" si="20"/>
        <v>940.8</v>
      </c>
      <c r="P71" s="70">
        <f t="shared" si="20"/>
        <v>940.8</v>
      </c>
      <c r="Q71" s="70">
        <f t="shared" si="20"/>
        <v>940.8</v>
      </c>
      <c r="R71" s="70">
        <f t="shared" si="20"/>
        <v>940.8</v>
      </c>
      <c r="S71" s="70">
        <f t="shared" ref="S71:X71" si="21">SUM(S11:S69)</f>
        <v>940.8</v>
      </c>
      <c r="T71" s="70">
        <f t="shared" si="21"/>
        <v>940.8</v>
      </c>
      <c r="U71" s="70">
        <f t="shared" si="21"/>
        <v>835.3</v>
      </c>
      <c r="V71" s="70">
        <f t="shared" si="21"/>
        <v>835.3</v>
      </c>
      <c r="W71" s="70">
        <f t="shared" si="21"/>
        <v>835.3</v>
      </c>
      <c r="X71" s="70">
        <f t="shared" si="21"/>
        <v>835.3</v>
      </c>
      <c r="Y71" s="70">
        <v>779.0999999999998</v>
      </c>
      <c r="Z71" s="70">
        <v>779.0999999999998</v>
      </c>
      <c r="AA71" s="70">
        <v>779.0999999999998</v>
      </c>
      <c r="AB71" s="70">
        <v>779.0999999999998</v>
      </c>
      <c r="AC71" s="70">
        <f t="shared" si="20"/>
        <v>829.0999999999998</v>
      </c>
      <c r="AD71" s="70">
        <f t="shared" si="20"/>
        <v>829.0999999999998</v>
      </c>
      <c r="AE71" s="70">
        <f t="shared" si="20"/>
        <v>829.0999999999998</v>
      </c>
      <c r="AF71" s="70">
        <f t="shared" si="20"/>
        <v>829.0999999999998</v>
      </c>
      <c r="AG71" s="70">
        <f t="shared" si="20"/>
        <v>1812.2049999999999</v>
      </c>
      <c r="AH71" s="46">
        <f t="shared" si="2"/>
        <v>993.59999999999991</v>
      </c>
      <c r="AI71" s="47">
        <f t="shared" si="3"/>
        <v>779.0999999999998</v>
      </c>
      <c r="AK71" s="49"/>
    </row>
    <row r="72" spans="1:88" x14ac:dyDescent="0.25">
      <c r="A72" s="71" t="s">
        <v>91</v>
      </c>
      <c r="B72" s="44">
        <v>130.55000000000001</v>
      </c>
      <c r="C72" s="44">
        <v>130.6</v>
      </c>
      <c r="D72" s="44">
        <v>126.8</v>
      </c>
      <c r="E72" s="44">
        <v>126</v>
      </c>
      <c r="F72" s="44">
        <v>152.6</v>
      </c>
      <c r="G72" s="44">
        <v>171.8</v>
      </c>
      <c r="H72" s="44">
        <v>252</v>
      </c>
      <c r="I72" s="44">
        <v>261.10000000000002</v>
      </c>
      <c r="J72" s="44">
        <v>291.3</v>
      </c>
      <c r="K72" s="44">
        <v>321.5</v>
      </c>
      <c r="L72" s="44">
        <v>361.5</v>
      </c>
      <c r="M72" s="44">
        <v>251.5</v>
      </c>
      <c r="N72" s="44">
        <v>201</v>
      </c>
      <c r="O72" s="44">
        <v>201</v>
      </c>
      <c r="P72" s="44">
        <v>0</v>
      </c>
      <c r="Q72" s="44">
        <v>0</v>
      </c>
      <c r="R72" s="44">
        <v>0</v>
      </c>
      <c r="S72" s="44">
        <v>0</v>
      </c>
      <c r="T72" s="44">
        <v>0</v>
      </c>
      <c r="U72" s="44">
        <v>50.1</v>
      </c>
      <c r="V72" s="44">
        <v>80.3</v>
      </c>
      <c r="W72" s="44">
        <v>80.3</v>
      </c>
      <c r="X72" s="44">
        <v>170</v>
      </c>
      <c r="Y72" s="44">
        <v>251.4</v>
      </c>
      <c r="Z72" s="44">
        <v>311.60000000000002</v>
      </c>
      <c r="AA72" s="44">
        <v>242.3</v>
      </c>
      <c r="AB72" s="44">
        <v>293</v>
      </c>
      <c r="AC72" s="44">
        <v>291</v>
      </c>
      <c r="AD72" s="44">
        <v>231</v>
      </c>
      <c r="AE72" s="44">
        <v>100.6</v>
      </c>
      <c r="AF72" s="44">
        <v>0</v>
      </c>
      <c r="AG72" s="61">
        <v>456</v>
      </c>
      <c r="AH72" s="46">
        <f t="shared" si="2"/>
        <v>361.5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69.2</v>
      </c>
      <c r="C73" s="43">
        <v>69.2</v>
      </c>
      <c r="D73" s="43">
        <v>53.7</v>
      </c>
      <c r="E73" s="43">
        <v>50.8</v>
      </c>
      <c r="F73" s="43">
        <v>50.8</v>
      </c>
      <c r="G73" s="43">
        <v>47.8</v>
      </c>
      <c r="H73" s="43">
        <v>48</v>
      </c>
      <c r="I73" s="43">
        <v>48</v>
      </c>
      <c r="J73" s="43">
        <v>48</v>
      </c>
      <c r="K73" s="43">
        <v>48</v>
      </c>
      <c r="L73" s="43">
        <v>47.8</v>
      </c>
      <c r="M73" s="43">
        <v>47.8</v>
      </c>
      <c r="N73" s="43">
        <v>47.8</v>
      </c>
      <c r="O73" s="43">
        <v>47.8</v>
      </c>
      <c r="P73" s="43">
        <v>47.8</v>
      </c>
      <c r="Q73" s="43">
        <v>47.8</v>
      </c>
      <c r="R73" s="43">
        <v>47.8</v>
      </c>
      <c r="S73" s="43">
        <v>33.9</v>
      </c>
      <c r="T73" s="43">
        <v>33.9</v>
      </c>
      <c r="U73" s="43">
        <v>47</v>
      </c>
      <c r="V73" s="43">
        <v>47</v>
      </c>
      <c r="W73" s="43">
        <v>47</v>
      </c>
      <c r="X73" s="43">
        <v>47</v>
      </c>
      <c r="Y73" s="43">
        <v>49.9</v>
      </c>
      <c r="Z73" s="43">
        <v>49.9</v>
      </c>
      <c r="AA73" s="43">
        <v>49.9</v>
      </c>
      <c r="AB73" s="43">
        <v>49.9</v>
      </c>
      <c r="AC73" s="43">
        <v>49.9</v>
      </c>
      <c r="AD73" s="43">
        <v>45.8</v>
      </c>
      <c r="AE73" s="43">
        <v>45.8</v>
      </c>
      <c r="AF73" s="43">
        <v>45.8</v>
      </c>
      <c r="AG73" s="64">
        <v>111</v>
      </c>
      <c r="AH73" s="46">
        <f t="shared" si="2"/>
        <v>69.2</v>
      </c>
      <c r="AI73" s="47">
        <f t="shared" si="3"/>
        <v>33.9</v>
      </c>
      <c r="AK73" s="49"/>
    </row>
    <row r="74" spans="1:88" x14ac:dyDescent="0.25">
      <c r="A74" s="73" t="s">
        <v>93</v>
      </c>
      <c r="B74" s="43">
        <v>58.8</v>
      </c>
      <c r="C74" s="43">
        <v>61.2</v>
      </c>
      <c r="D74" s="43">
        <v>61.5</v>
      </c>
      <c r="E74" s="43">
        <v>61.5</v>
      </c>
      <c r="F74" s="43">
        <v>61.5</v>
      </c>
      <c r="G74" s="43">
        <v>61.5</v>
      </c>
      <c r="H74" s="43">
        <v>61.5</v>
      </c>
      <c r="I74" s="43">
        <v>61.5</v>
      </c>
      <c r="J74" s="43">
        <v>61.5</v>
      </c>
      <c r="K74" s="43">
        <v>61.3</v>
      </c>
      <c r="L74" s="43">
        <v>59.9</v>
      </c>
      <c r="M74" s="43">
        <v>59.9</v>
      </c>
      <c r="N74" s="43">
        <v>59.9</v>
      </c>
      <c r="O74" s="43">
        <v>59.9</v>
      </c>
      <c r="P74" s="43">
        <v>59.9</v>
      </c>
      <c r="Q74" s="43">
        <v>59.9</v>
      </c>
      <c r="R74" s="43">
        <v>59.9</v>
      </c>
      <c r="S74" s="43">
        <v>53.6</v>
      </c>
      <c r="T74" s="43">
        <v>53.6</v>
      </c>
      <c r="U74" s="43">
        <v>48.2</v>
      </c>
      <c r="V74" s="43">
        <v>48.2</v>
      </c>
      <c r="W74" s="43">
        <v>48.2</v>
      </c>
      <c r="X74" s="43">
        <v>48.2</v>
      </c>
      <c r="Y74" s="43">
        <v>45.4</v>
      </c>
      <c r="Z74" s="43">
        <v>45.8</v>
      </c>
      <c r="AA74" s="43">
        <v>45.8</v>
      </c>
      <c r="AB74" s="43">
        <v>45.8</v>
      </c>
      <c r="AC74" s="43">
        <v>45.8</v>
      </c>
      <c r="AD74" s="43">
        <v>45.5</v>
      </c>
      <c r="AE74" s="43">
        <v>45.5</v>
      </c>
      <c r="AF74" s="43">
        <v>45.5</v>
      </c>
      <c r="AG74" s="64">
        <v>60</v>
      </c>
      <c r="AH74" s="46">
        <f t="shared" si="2"/>
        <v>61.5</v>
      </c>
      <c r="AI74" s="47">
        <f t="shared" si="3"/>
        <v>45.4</v>
      </c>
      <c r="AK74" s="49"/>
    </row>
    <row r="75" spans="1:88" x14ac:dyDescent="0.25">
      <c r="A75" s="74" t="s">
        <v>94</v>
      </c>
      <c r="B75" s="43">
        <v>16.8</v>
      </c>
      <c r="C75" s="43">
        <v>16.8</v>
      </c>
      <c r="D75" s="43">
        <v>16.8</v>
      </c>
      <c r="E75" s="43">
        <v>16.8</v>
      </c>
      <c r="F75" s="43">
        <v>16.8</v>
      </c>
      <c r="G75" s="43">
        <v>10.3</v>
      </c>
      <c r="H75" s="43">
        <v>11.3</v>
      </c>
      <c r="I75" s="43">
        <v>11.3</v>
      </c>
      <c r="J75" s="43">
        <v>11.3</v>
      </c>
      <c r="K75" s="43">
        <v>13.4</v>
      </c>
      <c r="L75" s="43">
        <v>14.6</v>
      </c>
      <c r="M75" s="43">
        <v>14.6</v>
      </c>
      <c r="N75" s="43">
        <v>14.6</v>
      </c>
      <c r="O75" s="43">
        <v>14.6</v>
      </c>
      <c r="P75" s="43">
        <v>14.6</v>
      </c>
      <c r="Q75" s="43">
        <v>14.6</v>
      </c>
      <c r="R75" s="43">
        <v>14.6</v>
      </c>
      <c r="S75" s="43">
        <v>14.7</v>
      </c>
      <c r="T75" s="43">
        <v>14.7</v>
      </c>
      <c r="U75" s="43">
        <v>14.7</v>
      </c>
      <c r="V75" s="43">
        <v>14.7</v>
      </c>
      <c r="W75" s="43">
        <v>14.7</v>
      </c>
      <c r="X75" s="43">
        <v>14.7</v>
      </c>
      <c r="Y75" s="43">
        <v>14.7</v>
      </c>
      <c r="Z75" s="43">
        <v>16.8</v>
      </c>
      <c r="AA75" s="43">
        <v>16.8</v>
      </c>
      <c r="AB75" s="43">
        <v>16.8</v>
      </c>
      <c r="AC75" s="43">
        <v>16.8</v>
      </c>
      <c r="AD75" s="43">
        <v>16.8</v>
      </c>
      <c r="AE75" s="43">
        <v>16.8</v>
      </c>
      <c r="AF75" s="43">
        <v>16.8</v>
      </c>
      <c r="AG75" s="75">
        <v>42.5</v>
      </c>
      <c r="AH75" s="46">
        <f t="shared" ref="AH75:AH138" si="22">MAX(B75:AF75)</f>
        <v>16.8</v>
      </c>
      <c r="AI75" s="47">
        <f t="shared" ref="AI75:AI138" si="23">MIN(B75:AF75)</f>
        <v>10.3</v>
      </c>
      <c r="AK75" s="49"/>
    </row>
    <row r="76" spans="1:88" x14ac:dyDescent="0.25">
      <c r="A76" s="74" t="s">
        <v>95</v>
      </c>
      <c r="B76" s="43">
        <v>0</v>
      </c>
      <c r="C76" s="43">
        <v>0</v>
      </c>
      <c r="D76" s="43">
        <v>0</v>
      </c>
      <c r="E76" s="43">
        <v>0</v>
      </c>
      <c r="F76" s="43">
        <v>0</v>
      </c>
      <c r="G76" s="43">
        <v>0</v>
      </c>
      <c r="H76" s="43">
        <v>0</v>
      </c>
      <c r="I76" s="43">
        <v>0</v>
      </c>
      <c r="J76" s="43">
        <v>0</v>
      </c>
      <c r="K76" s="43">
        <v>0</v>
      </c>
      <c r="L76" s="43">
        <v>0</v>
      </c>
      <c r="M76" s="43">
        <v>0</v>
      </c>
      <c r="N76" s="43">
        <v>0</v>
      </c>
      <c r="O76" s="43">
        <v>0</v>
      </c>
      <c r="P76" s="43">
        <v>0</v>
      </c>
      <c r="Q76" s="43">
        <v>0</v>
      </c>
      <c r="R76" s="43">
        <v>0</v>
      </c>
      <c r="S76" s="43">
        <v>0</v>
      </c>
      <c r="T76" s="43">
        <v>0</v>
      </c>
      <c r="U76" s="43">
        <v>0</v>
      </c>
      <c r="V76" s="43">
        <v>0</v>
      </c>
      <c r="W76" s="43">
        <v>0</v>
      </c>
      <c r="X76" s="43">
        <v>0</v>
      </c>
      <c r="Y76" s="43">
        <v>20.2</v>
      </c>
      <c r="Z76" s="43">
        <v>20.100000000000001</v>
      </c>
      <c r="AA76" s="43">
        <v>20.100000000000001</v>
      </c>
      <c r="AB76" s="43">
        <v>20.100000000000001</v>
      </c>
      <c r="AC76" s="43">
        <v>20.100000000000001</v>
      </c>
      <c r="AD76" s="43">
        <v>20.2</v>
      </c>
      <c r="AE76" s="43">
        <v>20.2</v>
      </c>
      <c r="AF76" s="43">
        <v>20.2</v>
      </c>
      <c r="AG76" s="75">
        <v>22.1</v>
      </c>
      <c r="AH76" s="46">
        <f t="shared" si="22"/>
        <v>20.2</v>
      </c>
      <c r="AI76" s="47">
        <f t="shared" si="23"/>
        <v>0</v>
      </c>
      <c r="AK76" s="49"/>
    </row>
    <row r="77" spans="1:88" ht="15.75" thickBot="1" x14ac:dyDescent="0.3">
      <c r="A77" s="76" t="s">
        <v>96</v>
      </c>
      <c r="B77" s="77">
        <v>4.0999999999999996</v>
      </c>
      <c r="C77" s="77">
        <v>5</v>
      </c>
      <c r="D77" s="77">
        <v>5</v>
      </c>
      <c r="E77" s="77">
        <v>4.9000000000000004</v>
      </c>
      <c r="F77" s="77">
        <v>4.9000000000000004</v>
      </c>
      <c r="G77" s="77">
        <v>3.2</v>
      </c>
      <c r="H77" s="77">
        <v>3.2</v>
      </c>
      <c r="I77" s="77">
        <v>3.2</v>
      </c>
      <c r="J77" s="77">
        <v>3.2</v>
      </c>
      <c r="K77" s="77">
        <v>3.4</v>
      </c>
      <c r="L77" s="77">
        <v>4.0999999999999996</v>
      </c>
      <c r="M77" s="77">
        <v>4.0999999999999996</v>
      </c>
      <c r="N77" s="77">
        <v>4.0999999999999996</v>
      </c>
      <c r="O77" s="77">
        <v>4.0999999999999996</v>
      </c>
      <c r="P77" s="77">
        <v>4.0999999999999996</v>
      </c>
      <c r="Q77" s="77">
        <v>4.0999999999999996</v>
      </c>
      <c r="R77" s="77">
        <v>4.0999999999999996</v>
      </c>
      <c r="S77" s="77">
        <v>4.2</v>
      </c>
      <c r="T77" s="77">
        <v>4.2</v>
      </c>
      <c r="U77" s="77">
        <v>4.2</v>
      </c>
      <c r="V77" s="77">
        <v>4.2</v>
      </c>
      <c r="W77" s="77">
        <v>4.2</v>
      </c>
      <c r="X77" s="77">
        <v>4.2</v>
      </c>
      <c r="Y77" s="77">
        <v>4.0999999999999996</v>
      </c>
      <c r="Z77" s="77">
        <v>5</v>
      </c>
      <c r="AA77" s="77">
        <v>5</v>
      </c>
      <c r="AB77" s="77">
        <v>5</v>
      </c>
      <c r="AC77" s="77">
        <v>5</v>
      </c>
      <c r="AD77" s="77">
        <v>5</v>
      </c>
      <c r="AE77" s="77">
        <v>5</v>
      </c>
      <c r="AF77" s="77">
        <v>5</v>
      </c>
      <c r="AG77" s="78">
        <v>14.8</v>
      </c>
      <c r="AH77" s="46">
        <f t="shared" si="22"/>
        <v>5</v>
      </c>
      <c r="AI77" s="47">
        <f t="shared" si="23"/>
        <v>3.2</v>
      </c>
      <c r="AK77" s="49"/>
    </row>
    <row r="78" spans="1:88" ht="15.75" thickBot="1" x14ac:dyDescent="0.3">
      <c r="A78" s="79" t="s">
        <v>97</v>
      </c>
      <c r="B78" s="70">
        <f>SUM(B72:B77)</f>
        <v>279.45000000000005</v>
      </c>
      <c r="C78" s="70"/>
      <c r="D78" s="70">
        <f t="shared" ref="D78:AG78" si="24">SUM(D72:D77)</f>
        <v>263.8</v>
      </c>
      <c r="E78" s="70">
        <f t="shared" si="24"/>
        <v>260</v>
      </c>
      <c r="F78" s="70">
        <f t="shared" si="24"/>
        <v>286.59999999999997</v>
      </c>
      <c r="G78" s="70">
        <f t="shared" si="24"/>
        <v>294.60000000000002</v>
      </c>
      <c r="H78" s="70">
        <f t="shared" si="24"/>
        <v>376</v>
      </c>
      <c r="I78" s="70">
        <f t="shared" si="24"/>
        <v>385.1</v>
      </c>
      <c r="J78" s="70">
        <f t="shared" si="24"/>
        <v>415.3</v>
      </c>
      <c r="K78" s="70">
        <f t="shared" si="24"/>
        <v>447.59999999999997</v>
      </c>
      <c r="L78" s="70">
        <f t="shared" si="24"/>
        <v>487.90000000000003</v>
      </c>
      <c r="M78" s="70">
        <f t="shared" si="24"/>
        <v>377.90000000000003</v>
      </c>
      <c r="N78" s="70">
        <f t="shared" si="24"/>
        <v>327.40000000000003</v>
      </c>
      <c r="O78" s="70">
        <f t="shared" si="24"/>
        <v>327.40000000000003</v>
      </c>
      <c r="P78" s="70">
        <f t="shared" si="24"/>
        <v>126.39999999999998</v>
      </c>
      <c r="Q78" s="70">
        <f t="shared" si="24"/>
        <v>126.39999999999998</v>
      </c>
      <c r="R78" s="70">
        <f t="shared" si="24"/>
        <v>126.39999999999998</v>
      </c>
      <c r="S78" s="70">
        <f t="shared" ref="S78:X78" si="25">SUM(S72:S77)</f>
        <v>106.4</v>
      </c>
      <c r="T78" s="70">
        <f t="shared" si="25"/>
        <v>106.4</v>
      </c>
      <c r="U78" s="70">
        <f t="shared" si="25"/>
        <v>164.2</v>
      </c>
      <c r="V78" s="70">
        <f t="shared" si="25"/>
        <v>194.39999999999998</v>
      </c>
      <c r="W78" s="70">
        <f t="shared" si="25"/>
        <v>194.39999999999998</v>
      </c>
      <c r="X78" s="70">
        <f t="shared" si="25"/>
        <v>284.09999999999997</v>
      </c>
      <c r="Y78" s="70">
        <v>385.7</v>
      </c>
      <c r="Z78" s="70">
        <v>449.20000000000005</v>
      </c>
      <c r="AA78" s="70">
        <v>449.20000000000005</v>
      </c>
      <c r="AB78" s="70">
        <v>449.20000000000005</v>
      </c>
      <c r="AC78" s="70">
        <f t="shared" si="24"/>
        <v>428.6</v>
      </c>
      <c r="AD78" s="70">
        <f t="shared" si="24"/>
        <v>364.3</v>
      </c>
      <c r="AE78" s="70">
        <f t="shared" si="24"/>
        <v>233.89999999999998</v>
      </c>
      <c r="AF78" s="70">
        <f t="shared" si="24"/>
        <v>133.29999999999998</v>
      </c>
      <c r="AG78" s="80">
        <f t="shared" si="24"/>
        <v>706.4</v>
      </c>
      <c r="AH78" s="46">
        <f t="shared" si="22"/>
        <v>487.90000000000003</v>
      </c>
      <c r="AI78" s="47">
        <f t="shared" si="23"/>
        <v>106.4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72</v>
      </c>
      <c r="C79" s="44">
        <v>48</v>
      </c>
      <c r="D79" s="44">
        <f>119-72</f>
        <v>47</v>
      </c>
      <c r="E79" s="44">
        <f>114-67.7</f>
        <v>46.3</v>
      </c>
      <c r="F79" s="44">
        <f>114-67.7</f>
        <v>46.3</v>
      </c>
      <c r="G79" s="44">
        <v>48</v>
      </c>
      <c r="H79" s="44">
        <v>48</v>
      </c>
      <c r="I79" s="44">
        <v>72.3</v>
      </c>
      <c r="J79" s="44">
        <v>102</v>
      </c>
      <c r="K79" s="44">
        <v>120</v>
      </c>
      <c r="L79" s="44">
        <v>110</v>
      </c>
      <c r="M79" s="44">
        <v>110</v>
      </c>
      <c r="N79" s="44">
        <v>144</v>
      </c>
      <c r="O79" s="44">
        <v>144</v>
      </c>
      <c r="P79" s="44">
        <v>144</v>
      </c>
      <c r="Q79" s="44">
        <v>144</v>
      </c>
      <c r="R79" s="44">
        <v>144</v>
      </c>
      <c r="S79" s="44">
        <v>98.1</v>
      </c>
      <c r="T79" s="44">
        <v>90</v>
      </c>
      <c r="U79" s="44">
        <v>90</v>
      </c>
      <c r="V79" s="44">
        <v>90</v>
      </c>
      <c r="W79" s="44">
        <v>90</v>
      </c>
      <c r="X79" s="44">
        <v>90</v>
      </c>
      <c r="Y79" s="44">
        <v>102</v>
      </c>
      <c r="Z79" s="44">
        <v>144</v>
      </c>
      <c r="AA79" s="44">
        <v>120</v>
      </c>
      <c r="AB79" s="44">
        <v>110</v>
      </c>
      <c r="AC79" s="44">
        <v>110</v>
      </c>
      <c r="AD79" s="44">
        <v>80</v>
      </c>
      <c r="AE79" s="44">
        <v>45</v>
      </c>
      <c r="AF79" s="44">
        <v>0</v>
      </c>
      <c r="AG79" s="61">
        <v>144</v>
      </c>
      <c r="AH79" s="46">
        <f t="shared" si="22"/>
        <v>144</v>
      </c>
      <c r="AI79" s="47">
        <f t="shared" si="23"/>
        <v>0</v>
      </c>
      <c r="AK79" s="49"/>
      <c r="AY79" s="1" t="s">
        <v>99</v>
      </c>
      <c r="AZ79" s="82">
        <f>ROUND(C97,0)</f>
        <v>-430</v>
      </c>
      <c r="BA79" s="81">
        <f t="shared" ref="BA79:BD83" si="26">D97</f>
        <v>-445</v>
      </c>
      <c r="BB79" s="81">
        <f t="shared" si="26"/>
        <v>-452</v>
      </c>
      <c r="BC79" s="81">
        <f t="shared" si="26"/>
        <v>-439.7</v>
      </c>
      <c r="BD79" s="81">
        <f t="shared" si="26"/>
        <v>-441.2</v>
      </c>
      <c r="BE79" s="82">
        <f>I97</f>
        <v>-428.5</v>
      </c>
      <c r="BF79" s="82">
        <f>K97</f>
        <v>-395.9</v>
      </c>
      <c r="BG79" s="82">
        <f t="shared" ref="BG79:BP83" si="27">M97</f>
        <v>-240</v>
      </c>
      <c r="BH79" s="82">
        <f t="shared" si="27"/>
        <v>-240</v>
      </c>
      <c r="BI79" s="82">
        <f t="shared" si="27"/>
        <v>-120</v>
      </c>
      <c r="BJ79" s="82">
        <f t="shared" si="27"/>
        <v>-130</v>
      </c>
      <c r="BK79" s="82">
        <f t="shared" si="27"/>
        <v>-134</v>
      </c>
      <c r="BL79" s="82">
        <f t="shared" si="27"/>
        <v>-120</v>
      </c>
      <c r="BM79" s="82">
        <f t="shared" si="27"/>
        <v>-94.6</v>
      </c>
      <c r="BN79" s="82">
        <f t="shared" si="27"/>
        <v>-115.6</v>
      </c>
      <c r="BO79" s="82">
        <f t="shared" si="27"/>
        <v>-87.3</v>
      </c>
      <c r="BP79" s="82">
        <f t="shared" si="27"/>
        <v>-140</v>
      </c>
      <c r="BQ79" s="82">
        <f>X97</f>
        <v>-112</v>
      </c>
      <c r="BR79" s="82">
        <f>Z97</f>
        <v>-126.3</v>
      </c>
      <c r="BS79" s="81">
        <f>AB97</f>
        <v>-217</v>
      </c>
      <c r="BT79" s="81">
        <f t="shared" ref="BT79:BV83" si="28">AD97</f>
        <v>-187</v>
      </c>
      <c r="BU79" s="81">
        <f t="shared" si="28"/>
        <v>-134.5</v>
      </c>
      <c r="BV79" s="81">
        <f t="shared" si="28"/>
        <v>0</v>
      </c>
      <c r="BW79" s="81">
        <f>B97</f>
        <v>-540</v>
      </c>
    </row>
    <row r="80" spans="1:88" x14ac:dyDescent="0.25">
      <c r="A80" s="63" t="s">
        <v>100</v>
      </c>
      <c r="B80" s="43">
        <v>34</v>
      </c>
      <c r="C80" s="43">
        <v>24.6</v>
      </c>
      <c r="D80" s="43">
        <v>24.77</v>
      </c>
      <c r="E80" s="43">
        <v>30.2</v>
      </c>
      <c r="F80" s="43">
        <v>30.2</v>
      </c>
      <c r="G80" s="43">
        <v>34.700000000000003</v>
      </c>
      <c r="H80" s="43">
        <v>35</v>
      </c>
      <c r="I80" s="43">
        <v>50.7</v>
      </c>
      <c r="J80" s="43">
        <v>60</v>
      </c>
      <c r="K80" s="43">
        <v>68.5</v>
      </c>
      <c r="L80" s="43">
        <v>59.3</v>
      </c>
      <c r="M80" s="43">
        <v>59.3</v>
      </c>
      <c r="N80" s="43">
        <v>69</v>
      </c>
      <c r="O80" s="43">
        <v>69</v>
      </c>
      <c r="P80" s="43">
        <v>69</v>
      </c>
      <c r="Q80" s="43">
        <v>69</v>
      </c>
      <c r="R80" s="43">
        <v>69</v>
      </c>
      <c r="S80" s="43">
        <v>25.4</v>
      </c>
      <c r="T80" s="43">
        <v>34.5</v>
      </c>
      <c r="U80" s="43">
        <v>34.5</v>
      </c>
      <c r="V80" s="43">
        <v>69.3</v>
      </c>
      <c r="W80" s="43">
        <v>69.3</v>
      </c>
      <c r="X80" s="43">
        <v>69.3</v>
      </c>
      <c r="Y80" s="43">
        <v>51.4</v>
      </c>
      <c r="Z80" s="43">
        <v>68.599999999999994</v>
      </c>
      <c r="AA80" s="43">
        <v>58.5</v>
      </c>
      <c r="AB80" s="43">
        <v>68.5</v>
      </c>
      <c r="AC80" s="43">
        <v>35</v>
      </c>
      <c r="AD80" s="43">
        <v>25.1</v>
      </c>
      <c r="AE80" s="43">
        <v>0</v>
      </c>
      <c r="AF80" s="44">
        <v>0</v>
      </c>
      <c r="AG80" s="64">
        <v>70</v>
      </c>
      <c r="AH80" s="46">
        <f t="shared" si="22"/>
        <v>69.3</v>
      </c>
      <c r="AI80" s="47">
        <f t="shared" si="23"/>
        <v>0</v>
      </c>
      <c r="AK80" s="49"/>
      <c r="AY80" s="1" t="s">
        <v>101</v>
      </c>
      <c r="AZ80" s="82">
        <f>ROUND(C98,0)</f>
        <v>0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15.4</v>
      </c>
      <c r="BP80" s="82">
        <f t="shared" si="27"/>
        <v>6.8</v>
      </c>
      <c r="BQ80" s="82">
        <f>X98</f>
        <v>6.8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71.3</v>
      </c>
      <c r="D81" s="43">
        <v>72.5</v>
      </c>
      <c r="E81" s="43">
        <v>72.099999999999994</v>
      </c>
      <c r="F81" s="43">
        <v>72.2</v>
      </c>
      <c r="G81" s="43">
        <v>71.099999999999994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72.3</v>
      </c>
      <c r="T81" s="43">
        <v>72.3</v>
      </c>
      <c r="U81" s="43">
        <v>72.2</v>
      </c>
      <c r="V81" s="43">
        <v>66.099999999999994</v>
      </c>
      <c r="W81" s="43">
        <v>66.099999999999994</v>
      </c>
      <c r="X81" s="43">
        <v>66.099999999999994</v>
      </c>
      <c r="Y81" s="43">
        <v>61</v>
      </c>
      <c r="Z81" s="43">
        <v>68.5</v>
      </c>
      <c r="AA81" s="43">
        <v>69.099999999999994</v>
      </c>
      <c r="AB81" s="43">
        <v>68.900000000000006</v>
      </c>
      <c r="AC81" s="43">
        <v>67.8</v>
      </c>
      <c r="AD81" s="43">
        <v>67.7</v>
      </c>
      <c r="AE81" s="43">
        <v>68</v>
      </c>
      <c r="AF81" s="44">
        <v>46.9</v>
      </c>
      <c r="AG81" s="64">
        <v>69</v>
      </c>
      <c r="AH81" s="46">
        <f t="shared" si="22"/>
        <v>72.5</v>
      </c>
      <c r="AI81" s="47">
        <f t="shared" si="23"/>
        <v>46.9</v>
      </c>
      <c r="AK81" s="49"/>
      <c r="AL81" s="83"/>
      <c r="AO81" s="83"/>
      <c r="AY81" s="1" t="s">
        <v>103</v>
      </c>
      <c r="AZ81" s="82">
        <f>ROUND(C99,0)</f>
        <v>39</v>
      </c>
      <c r="BA81" s="81">
        <f t="shared" si="26"/>
        <v>38.9</v>
      </c>
      <c r="BB81" s="81">
        <f t="shared" si="26"/>
        <v>36.200000000000003</v>
      </c>
      <c r="BC81" s="81">
        <f t="shared" si="26"/>
        <v>37.700000000000003</v>
      </c>
      <c r="BD81" s="81">
        <f t="shared" si="26"/>
        <v>37.5</v>
      </c>
      <c r="BE81" s="82">
        <f>I99</f>
        <v>38</v>
      </c>
      <c r="BF81" s="82">
        <f>K99</f>
        <v>36.799999999999997</v>
      </c>
      <c r="BG81" s="82">
        <f t="shared" si="27"/>
        <v>37</v>
      </c>
      <c r="BH81" s="82">
        <f t="shared" si="27"/>
        <v>31</v>
      </c>
      <c r="BI81" s="82">
        <f t="shared" si="27"/>
        <v>31</v>
      </c>
      <c r="BJ81" s="82">
        <f t="shared" si="27"/>
        <v>31</v>
      </c>
      <c r="BK81" s="82">
        <f t="shared" si="27"/>
        <v>31</v>
      </c>
      <c r="BL81" s="82">
        <f t="shared" si="27"/>
        <v>38</v>
      </c>
      <c r="BM81" s="82">
        <f t="shared" si="27"/>
        <v>35.6</v>
      </c>
      <c r="BN81" s="82">
        <f t="shared" si="27"/>
        <v>36.9</v>
      </c>
      <c r="BO81" s="82">
        <f t="shared" si="27"/>
        <v>37.9</v>
      </c>
      <c r="BP81" s="82">
        <f t="shared" si="27"/>
        <v>37.1</v>
      </c>
      <c r="BQ81" s="82">
        <f>X99</f>
        <v>37.1</v>
      </c>
      <c r="BR81" s="82">
        <f>Z99</f>
        <v>42.3</v>
      </c>
      <c r="BS81" s="81">
        <f>AB99</f>
        <v>42.5</v>
      </c>
      <c r="BT81" s="81">
        <f t="shared" si="28"/>
        <v>101</v>
      </c>
      <c r="BU81" s="81">
        <f t="shared" si="28"/>
        <v>87.7</v>
      </c>
      <c r="BV81" s="81">
        <f t="shared" si="28"/>
        <v>111.7</v>
      </c>
      <c r="BW81" s="81">
        <f>B99</f>
        <v>40.5</v>
      </c>
    </row>
    <row r="82" spans="1:75" s="83" customFormat="1" x14ac:dyDescent="0.25">
      <c r="A82" s="63" t="s">
        <v>104</v>
      </c>
      <c r="B82" s="43">
        <v>42.2</v>
      </c>
      <c r="C82" s="43">
        <v>37.4</v>
      </c>
      <c r="D82" s="43">
        <v>38.1</v>
      </c>
      <c r="E82" s="43">
        <v>38.9</v>
      </c>
      <c r="F82" s="43">
        <v>38.9</v>
      </c>
      <c r="G82" s="43">
        <v>38.9</v>
      </c>
      <c r="H82" s="43">
        <v>38.9</v>
      </c>
      <c r="I82" s="43">
        <v>38.9</v>
      </c>
      <c r="J82" s="43">
        <v>38.9</v>
      </c>
      <c r="K82" s="43">
        <v>38.9</v>
      </c>
      <c r="L82" s="43">
        <v>38.9</v>
      </c>
      <c r="M82" s="43">
        <v>38.9</v>
      </c>
      <c r="N82" s="43">
        <v>38.9</v>
      </c>
      <c r="O82" s="43">
        <v>38.9</v>
      </c>
      <c r="P82" s="43">
        <v>38.9</v>
      </c>
      <c r="Q82" s="43">
        <v>38.9</v>
      </c>
      <c r="R82" s="43">
        <v>38.9</v>
      </c>
      <c r="S82" s="43">
        <v>38.9</v>
      </c>
      <c r="T82" s="43">
        <v>38.9</v>
      </c>
      <c r="U82" s="43">
        <v>34.5</v>
      </c>
      <c r="V82" s="43">
        <v>34.5</v>
      </c>
      <c r="W82" s="43">
        <v>34.5</v>
      </c>
      <c r="X82" s="43">
        <v>34.5</v>
      </c>
      <c r="Y82" s="43">
        <v>39.4</v>
      </c>
      <c r="Z82" s="43">
        <v>39.799999999999997</v>
      </c>
      <c r="AA82" s="43">
        <v>39.799999999999997</v>
      </c>
      <c r="AB82" s="43">
        <v>39.799999999999997</v>
      </c>
      <c r="AC82" s="43">
        <v>39.799999999999997</v>
      </c>
      <c r="AD82" s="43">
        <v>39.799999999999997</v>
      </c>
      <c r="AE82" s="43">
        <v>39.799999999999997</v>
      </c>
      <c r="AF82" s="43">
        <v>39.799999999999997</v>
      </c>
      <c r="AG82" s="64">
        <v>60</v>
      </c>
      <c r="AH82" s="46">
        <f t="shared" si="22"/>
        <v>42.2</v>
      </c>
      <c r="AI82" s="47">
        <f t="shared" si="23"/>
        <v>34.5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29</v>
      </c>
      <c r="BA82" s="81">
        <f t="shared" si="26"/>
        <v>29.5</v>
      </c>
      <c r="BB82" s="81">
        <f t="shared" si="26"/>
        <v>30.3</v>
      </c>
      <c r="BC82" s="81">
        <f t="shared" si="26"/>
        <v>31.1</v>
      </c>
      <c r="BD82" s="81">
        <f t="shared" si="26"/>
        <v>43</v>
      </c>
      <c r="BE82" s="82">
        <f>I100</f>
        <v>45.6</v>
      </c>
      <c r="BF82" s="82">
        <f>K100</f>
        <v>48.3</v>
      </c>
      <c r="BG82" s="82">
        <f t="shared" si="27"/>
        <v>22</v>
      </c>
      <c r="BH82" s="82">
        <f t="shared" si="27"/>
        <v>33</v>
      </c>
      <c r="BI82" s="82">
        <f t="shared" si="27"/>
        <v>33</v>
      </c>
      <c r="BJ82" s="82">
        <f t="shared" si="27"/>
        <v>33</v>
      </c>
      <c r="BK82" s="82">
        <f t="shared" si="27"/>
        <v>30</v>
      </c>
      <c r="BL82" s="82">
        <f t="shared" si="27"/>
        <v>31</v>
      </c>
      <c r="BM82" s="82">
        <f t="shared" si="27"/>
        <v>32.1</v>
      </c>
      <c r="BN82" s="82">
        <f t="shared" si="27"/>
        <v>34.9</v>
      </c>
      <c r="BO82" s="82">
        <f t="shared" si="27"/>
        <v>34.1</v>
      </c>
      <c r="BP82" s="82">
        <f t="shared" si="27"/>
        <v>38</v>
      </c>
      <c r="BQ82" s="82">
        <f>X100</f>
        <v>38</v>
      </c>
      <c r="BR82" s="82">
        <f>Z100</f>
        <v>38.299999999999997</v>
      </c>
      <c r="BS82" s="81">
        <f>AB100</f>
        <v>35.1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30.7</v>
      </c>
    </row>
    <row r="83" spans="1:75" x14ac:dyDescent="0.25">
      <c r="A83" s="63" t="s">
        <v>106</v>
      </c>
      <c r="B83" s="44">
        <v>10.199999999999999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9.8000000000000007</v>
      </c>
      <c r="I83" s="44">
        <v>9.8000000000000007</v>
      </c>
      <c r="J83" s="44">
        <v>9.8000000000000007</v>
      </c>
      <c r="K83" s="44">
        <v>9.8000000000000007</v>
      </c>
      <c r="L83" s="44">
        <v>9.8000000000000007</v>
      </c>
      <c r="M83" s="44">
        <v>22</v>
      </c>
      <c r="N83" s="44">
        <v>22</v>
      </c>
      <c r="O83" s="44">
        <v>22</v>
      </c>
      <c r="P83" s="44">
        <v>9.8000000000000007</v>
      </c>
      <c r="Q83" s="44">
        <v>14</v>
      </c>
      <c r="R83" s="44">
        <v>14</v>
      </c>
      <c r="S83" s="44">
        <v>0</v>
      </c>
      <c r="T83" s="44">
        <v>0</v>
      </c>
      <c r="U83" s="44">
        <v>0</v>
      </c>
      <c r="V83" s="44">
        <v>0</v>
      </c>
      <c r="W83" s="44">
        <v>0</v>
      </c>
      <c r="X83" s="44">
        <v>0</v>
      </c>
      <c r="Y83" s="44">
        <v>29</v>
      </c>
      <c r="Z83" s="44">
        <v>20.5</v>
      </c>
      <c r="AA83" s="44">
        <v>20.2</v>
      </c>
      <c r="AB83" s="44">
        <v>19.899999999999999</v>
      </c>
      <c r="AC83" s="44">
        <v>10</v>
      </c>
      <c r="AD83" s="44">
        <v>10</v>
      </c>
      <c r="AE83" s="44">
        <v>0</v>
      </c>
      <c r="AF83" s="44">
        <v>0</v>
      </c>
      <c r="AG83" s="64">
        <v>30</v>
      </c>
      <c r="AH83" s="46">
        <f t="shared" si="22"/>
        <v>29</v>
      </c>
      <c r="AI83" s="47">
        <f t="shared" si="23"/>
        <v>0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0</v>
      </c>
      <c r="BH83" s="82">
        <f t="shared" si="27"/>
        <v>0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0</v>
      </c>
      <c r="BP83" s="82">
        <f t="shared" si="2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0</v>
      </c>
      <c r="O84" s="44">
        <v>0</v>
      </c>
      <c r="P84" s="44">
        <v>0</v>
      </c>
      <c r="Q84" s="44">
        <v>0</v>
      </c>
      <c r="R84" s="44">
        <v>0</v>
      </c>
      <c r="S84" s="44">
        <v>13.5</v>
      </c>
      <c r="T84" s="44">
        <v>11</v>
      </c>
      <c r="U84" s="44">
        <v>1.3</v>
      </c>
      <c r="V84" s="44">
        <v>0.5</v>
      </c>
      <c r="W84" s="44">
        <v>0.5</v>
      </c>
      <c r="X84" s="44">
        <v>0.5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22"/>
        <v>13.5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11.1</v>
      </c>
      <c r="C85" s="43">
        <v>10.199999999999999</v>
      </c>
      <c r="D85" s="43">
        <v>9.8000000000000007</v>
      </c>
      <c r="E85" s="43">
        <v>9.4</v>
      </c>
      <c r="F85" s="43">
        <v>9.4</v>
      </c>
      <c r="G85" s="43">
        <v>9.4</v>
      </c>
      <c r="H85" s="43">
        <v>9.4</v>
      </c>
      <c r="I85" s="43">
        <v>9.4</v>
      </c>
      <c r="J85" s="43">
        <v>9.4</v>
      </c>
      <c r="K85" s="43">
        <v>13.5</v>
      </c>
      <c r="L85" s="43">
        <v>13.5</v>
      </c>
      <c r="M85" s="43">
        <v>13.5</v>
      </c>
      <c r="N85" s="43">
        <v>13.5</v>
      </c>
      <c r="O85" s="43">
        <v>13.5</v>
      </c>
      <c r="P85" s="43">
        <v>13.5</v>
      </c>
      <c r="Q85" s="43">
        <v>13.5</v>
      </c>
      <c r="R85" s="43">
        <v>13.5</v>
      </c>
      <c r="S85" s="43">
        <v>13.5</v>
      </c>
      <c r="T85" s="43">
        <v>13.5</v>
      </c>
      <c r="U85" s="43">
        <v>9.8000000000000007</v>
      </c>
      <c r="V85" s="43">
        <v>9.8000000000000007</v>
      </c>
      <c r="W85" s="43">
        <v>9.8000000000000007</v>
      </c>
      <c r="X85" s="43">
        <v>9.8000000000000007</v>
      </c>
      <c r="Y85" s="43">
        <v>9.6</v>
      </c>
      <c r="Z85" s="43">
        <v>9.6999999999999993</v>
      </c>
      <c r="AA85" s="43">
        <v>9.6999999999999993</v>
      </c>
      <c r="AB85" s="43">
        <v>9.6999999999999993</v>
      </c>
      <c r="AC85" s="43">
        <v>9.6999999999999993</v>
      </c>
      <c r="AD85" s="43">
        <v>9.6999999999999993</v>
      </c>
      <c r="AE85" s="43">
        <v>9.6999999999999993</v>
      </c>
      <c r="AF85" s="43">
        <v>9.6999999999999993</v>
      </c>
      <c r="AG85" s="64">
        <v>24</v>
      </c>
      <c r="AH85" s="46">
        <f t="shared" si="22"/>
        <v>13.5</v>
      </c>
      <c r="AI85" s="47">
        <f t="shared" si="23"/>
        <v>9.4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2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2"/>
        <v>2</v>
      </c>
      <c r="AI86" s="47">
        <f t="shared" si="23"/>
        <v>0</v>
      </c>
      <c r="AK86" s="49"/>
      <c r="AZ86" s="82">
        <f t="shared" ref="AZ86:BW91" si="30">VALUE(AZ79)</f>
        <v>-430</v>
      </c>
      <c r="BA86" s="82">
        <f t="shared" si="30"/>
        <v>-445</v>
      </c>
      <c r="BB86" s="82">
        <f t="shared" si="30"/>
        <v>-452</v>
      </c>
      <c r="BC86" s="82">
        <f t="shared" si="30"/>
        <v>-439.7</v>
      </c>
      <c r="BD86" s="82">
        <f t="shared" si="30"/>
        <v>-441.2</v>
      </c>
      <c r="BE86" s="82">
        <f t="shared" si="30"/>
        <v>-428.5</v>
      </c>
      <c r="BF86" s="82">
        <f t="shared" si="30"/>
        <v>-395.9</v>
      </c>
      <c r="BG86" s="82">
        <f t="shared" si="30"/>
        <v>-240</v>
      </c>
      <c r="BH86" s="82">
        <f t="shared" si="30"/>
        <v>-240</v>
      </c>
      <c r="BI86" s="82">
        <f t="shared" si="30"/>
        <v>-120</v>
      </c>
      <c r="BJ86" s="82">
        <f t="shared" si="30"/>
        <v>-130</v>
      </c>
      <c r="BK86" s="82">
        <f t="shared" si="30"/>
        <v>-134</v>
      </c>
      <c r="BL86" s="82">
        <f t="shared" si="30"/>
        <v>-120</v>
      </c>
      <c r="BM86" s="82">
        <f t="shared" si="30"/>
        <v>-94.6</v>
      </c>
      <c r="BN86" s="82">
        <f t="shared" si="30"/>
        <v>-115.6</v>
      </c>
      <c r="BO86" s="82">
        <f t="shared" si="30"/>
        <v>-87.3</v>
      </c>
      <c r="BP86" s="82">
        <f t="shared" si="30"/>
        <v>-140</v>
      </c>
      <c r="BQ86" s="82">
        <f t="shared" si="30"/>
        <v>-112</v>
      </c>
      <c r="BR86" s="82">
        <f t="shared" si="30"/>
        <v>-126.3</v>
      </c>
      <c r="BS86" s="82">
        <f t="shared" si="30"/>
        <v>-217</v>
      </c>
      <c r="BT86" s="82">
        <f t="shared" si="30"/>
        <v>-187</v>
      </c>
      <c r="BU86" s="82">
        <f t="shared" si="30"/>
        <v>-134.5</v>
      </c>
      <c r="BV86" s="82">
        <f t="shared" si="30"/>
        <v>0</v>
      </c>
      <c r="BW86" s="82">
        <f t="shared" si="30"/>
        <v>-540</v>
      </c>
    </row>
    <row r="87" spans="1:75" x14ac:dyDescent="0.25">
      <c r="A87" s="63" t="s">
        <v>112</v>
      </c>
      <c r="B87" s="43">
        <v>7.2</v>
      </c>
      <c r="C87" s="43">
        <v>8.6999999999999993</v>
      </c>
      <c r="D87" s="43">
        <v>4.8</v>
      </c>
      <c r="E87" s="43">
        <v>8.6</v>
      </c>
      <c r="F87" s="43">
        <v>8.6</v>
      </c>
      <c r="G87" s="43">
        <v>8.6</v>
      </c>
      <c r="H87" s="43">
        <v>8.6</v>
      </c>
      <c r="I87" s="43">
        <v>8.6</v>
      </c>
      <c r="J87" s="43">
        <v>8.6</v>
      </c>
      <c r="K87" s="43">
        <v>8.6</v>
      </c>
      <c r="L87" s="43">
        <v>8.6</v>
      </c>
      <c r="M87" s="43">
        <v>8.6</v>
      </c>
      <c r="N87" s="43">
        <v>8.6</v>
      </c>
      <c r="O87" s="43">
        <v>8.6</v>
      </c>
      <c r="P87" s="43">
        <v>8.6</v>
      </c>
      <c r="Q87" s="43">
        <v>8.6</v>
      </c>
      <c r="R87" s="43">
        <v>8.6</v>
      </c>
      <c r="S87" s="43">
        <v>8.6</v>
      </c>
      <c r="T87" s="43">
        <v>8.6</v>
      </c>
      <c r="U87" s="43">
        <v>5.7</v>
      </c>
      <c r="V87" s="43">
        <v>5.7</v>
      </c>
      <c r="W87" s="43">
        <v>5.7</v>
      </c>
      <c r="X87" s="43">
        <v>5.7</v>
      </c>
      <c r="Y87" s="43">
        <v>5.6</v>
      </c>
      <c r="Z87" s="43">
        <v>5.5</v>
      </c>
      <c r="AA87" s="43">
        <v>5.5</v>
      </c>
      <c r="AB87" s="43">
        <v>6.8</v>
      </c>
      <c r="AC87" s="43">
        <v>6.8</v>
      </c>
      <c r="AD87" s="43">
        <v>6.8</v>
      </c>
      <c r="AE87" s="43">
        <v>6.8</v>
      </c>
      <c r="AF87" s="43">
        <v>6.8</v>
      </c>
      <c r="AG87" s="64">
        <v>14.1</v>
      </c>
      <c r="AH87" s="46">
        <f t="shared" si="22"/>
        <v>8.6999999999999993</v>
      </c>
      <c r="AI87" s="47">
        <f t="shared" si="23"/>
        <v>4.8</v>
      </c>
      <c r="AK87" s="49"/>
      <c r="AZ87" s="82">
        <f t="shared" si="30"/>
        <v>0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15.4</v>
      </c>
      <c r="BP87" s="82">
        <f t="shared" si="30"/>
        <v>6.8</v>
      </c>
      <c r="BQ87" s="82">
        <f t="shared" si="30"/>
        <v>6.8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0</v>
      </c>
    </row>
    <row r="88" spans="1:75" x14ac:dyDescent="0.25">
      <c r="A88" s="84" t="s">
        <v>113</v>
      </c>
      <c r="B88" s="43">
        <v>6.4</v>
      </c>
      <c r="C88" s="43">
        <v>7.2</v>
      </c>
      <c r="D88" s="43">
        <v>7.2</v>
      </c>
      <c r="E88" s="43">
        <v>7.2</v>
      </c>
      <c r="F88" s="43">
        <v>7.2</v>
      </c>
      <c r="G88" s="43">
        <v>7.2</v>
      </c>
      <c r="H88" s="43">
        <v>7.2</v>
      </c>
      <c r="I88" s="43">
        <v>7.2</v>
      </c>
      <c r="J88" s="43">
        <v>7.2</v>
      </c>
      <c r="K88" s="43">
        <v>7.2</v>
      </c>
      <c r="L88" s="43">
        <v>7.2</v>
      </c>
      <c r="M88" s="43">
        <v>7.2</v>
      </c>
      <c r="N88" s="43">
        <v>7.2</v>
      </c>
      <c r="O88" s="43">
        <v>7.2</v>
      </c>
      <c r="P88" s="43">
        <v>7.2</v>
      </c>
      <c r="Q88" s="43">
        <v>7.2</v>
      </c>
      <c r="R88" s="43">
        <v>7.2</v>
      </c>
      <c r="S88" s="43">
        <v>7.2</v>
      </c>
      <c r="T88" s="43">
        <v>7.2</v>
      </c>
      <c r="U88" s="43">
        <v>5</v>
      </c>
      <c r="V88" s="43">
        <v>5</v>
      </c>
      <c r="W88" s="43">
        <v>5</v>
      </c>
      <c r="X88" s="43">
        <v>5</v>
      </c>
      <c r="Y88" s="43">
        <v>5.2</v>
      </c>
      <c r="Z88" s="43">
        <v>6.2</v>
      </c>
      <c r="AA88" s="43">
        <v>6.2</v>
      </c>
      <c r="AB88" s="43">
        <v>6.2</v>
      </c>
      <c r="AC88" s="43">
        <v>6.2</v>
      </c>
      <c r="AD88" s="43">
        <v>6.2</v>
      </c>
      <c r="AE88" s="43">
        <v>6.2</v>
      </c>
      <c r="AF88" s="43">
        <v>6.2</v>
      </c>
      <c r="AG88" s="64">
        <v>14</v>
      </c>
      <c r="AH88" s="46">
        <f t="shared" si="22"/>
        <v>7.2</v>
      </c>
      <c r="AI88" s="47">
        <f t="shared" si="23"/>
        <v>5</v>
      </c>
      <c r="AK88" s="49"/>
      <c r="AZ88" s="82">
        <f t="shared" si="30"/>
        <v>39</v>
      </c>
      <c r="BA88" s="82">
        <f t="shared" si="30"/>
        <v>38.9</v>
      </c>
      <c r="BB88" s="82">
        <f t="shared" si="30"/>
        <v>36.200000000000003</v>
      </c>
      <c r="BC88" s="82">
        <f t="shared" si="30"/>
        <v>37.700000000000003</v>
      </c>
      <c r="BD88" s="82">
        <f t="shared" si="30"/>
        <v>37.5</v>
      </c>
      <c r="BE88" s="82">
        <f t="shared" si="30"/>
        <v>38</v>
      </c>
      <c r="BF88" s="82">
        <f t="shared" si="30"/>
        <v>36.799999999999997</v>
      </c>
      <c r="BG88" s="82">
        <f t="shared" si="30"/>
        <v>37</v>
      </c>
      <c r="BH88" s="82">
        <f t="shared" si="30"/>
        <v>31</v>
      </c>
      <c r="BI88" s="82">
        <f t="shared" si="30"/>
        <v>31</v>
      </c>
      <c r="BJ88" s="82">
        <f t="shared" si="30"/>
        <v>31</v>
      </c>
      <c r="BK88" s="82">
        <f t="shared" si="30"/>
        <v>31</v>
      </c>
      <c r="BL88" s="82">
        <f t="shared" si="30"/>
        <v>38</v>
      </c>
      <c r="BM88" s="82">
        <f t="shared" si="30"/>
        <v>35.6</v>
      </c>
      <c r="BN88" s="82">
        <f t="shared" si="30"/>
        <v>36.9</v>
      </c>
      <c r="BO88" s="82">
        <f t="shared" si="30"/>
        <v>37.9</v>
      </c>
      <c r="BP88" s="82">
        <f t="shared" si="30"/>
        <v>37.1</v>
      </c>
      <c r="BQ88" s="82">
        <f t="shared" si="30"/>
        <v>37.1</v>
      </c>
      <c r="BR88" s="82">
        <f t="shared" si="30"/>
        <v>42.3</v>
      </c>
      <c r="BS88" s="82">
        <f t="shared" si="30"/>
        <v>42.5</v>
      </c>
      <c r="BT88" s="82">
        <f t="shared" si="30"/>
        <v>101</v>
      </c>
      <c r="BU88" s="82">
        <f t="shared" si="30"/>
        <v>87.7</v>
      </c>
      <c r="BV88" s="82">
        <f t="shared" si="30"/>
        <v>111.7</v>
      </c>
      <c r="BW88" s="82">
        <f t="shared" si="30"/>
        <v>40.5</v>
      </c>
    </row>
    <row r="89" spans="1:75" x14ac:dyDescent="0.25">
      <c r="A89" s="63" t="s">
        <v>114</v>
      </c>
      <c r="B89" s="43">
        <v>5</v>
      </c>
      <c r="C89" s="43">
        <v>4.8</v>
      </c>
      <c r="D89" s="43">
        <v>4.8</v>
      </c>
      <c r="E89" s="43">
        <v>4.8</v>
      </c>
      <c r="F89" s="43">
        <v>4.8</v>
      </c>
      <c r="G89" s="43">
        <v>4.8</v>
      </c>
      <c r="H89" s="43">
        <v>4.8</v>
      </c>
      <c r="I89" s="43">
        <v>4.8</v>
      </c>
      <c r="J89" s="43">
        <v>4.8</v>
      </c>
      <c r="K89" s="43">
        <v>4.8</v>
      </c>
      <c r="L89" s="43">
        <v>4.8</v>
      </c>
      <c r="M89" s="43">
        <v>4.8</v>
      </c>
      <c r="N89" s="43">
        <v>4.8</v>
      </c>
      <c r="O89" s="43">
        <v>4.8</v>
      </c>
      <c r="P89" s="43">
        <v>4.8</v>
      </c>
      <c r="Q89" s="43">
        <v>4.8</v>
      </c>
      <c r="R89" s="43">
        <v>4.8</v>
      </c>
      <c r="S89" s="43">
        <v>4.8</v>
      </c>
      <c r="T89" s="43">
        <v>4.8</v>
      </c>
      <c r="U89" s="43">
        <v>4.0999999999999996</v>
      </c>
      <c r="V89" s="43">
        <v>4.0999999999999996</v>
      </c>
      <c r="W89" s="43">
        <v>4.0999999999999996</v>
      </c>
      <c r="X89" s="43">
        <v>4.0999999999999996</v>
      </c>
      <c r="Y89" s="43">
        <v>4.5</v>
      </c>
      <c r="Z89" s="43">
        <v>4.5</v>
      </c>
      <c r="AA89" s="43">
        <v>4.5</v>
      </c>
      <c r="AB89" s="43">
        <v>4.5</v>
      </c>
      <c r="AC89" s="43">
        <v>4.5</v>
      </c>
      <c r="AD89" s="43">
        <v>4.5</v>
      </c>
      <c r="AE89" s="43">
        <v>4.5</v>
      </c>
      <c r="AF89" s="43">
        <v>4.5</v>
      </c>
      <c r="AG89" s="64">
        <v>10.050000000000001</v>
      </c>
      <c r="AH89" s="46">
        <f t="shared" si="22"/>
        <v>5</v>
      </c>
      <c r="AI89" s="47">
        <f t="shared" si="23"/>
        <v>4.0999999999999996</v>
      </c>
      <c r="AK89" s="49"/>
      <c r="AZ89" s="82">
        <f t="shared" si="30"/>
        <v>29</v>
      </c>
      <c r="BA89" s="82">
        <f t="shared" si="30"/>
        <v>29.5</v>
      </c>
      <c r="BB89" s="82">
        <f t="shared" si="30"/>
        <v>30.3</v>
      </c>
      <c r="BC89" s="82">
        <f t="shared" si="30"/>
        <v>31.1</v>
      </c>
      <c r="BD89" s="82">
        <f t="shared" si="30"/>
        <v>43</v>
      </c>
      <c r="BE89" s="82">
        <f t="shared" si="30"/>
        <v>45.6</v>
      </c>
      <c r="BF89" s="82">
        <f t="shared" si="30"/>
        <v>48.3</v>
      </c>
      <c r="BG89" s="82">
        <f t="shared" si="30"/>
        <v>22</v>
      </c>
      <c r="BH89" s="82">
        <f t="shared" si="30"/>
        <v>33</v>
      </c>
      <c r="BI89" s="82">
        <f t="shared" si="30"/>
        <v>33</v>
      </c>
      <c r="BJ89" s="82">
        <f t="shared" si="30"/>
        <v>33</v>
      </c>
      <c r="BK89" s="82">
        <f t="shared" si="30"/>
        <v>30</v>
      </c>
      <c r="BL89" s="82">
        <f t="shared" si="30"/>
        <v>31</v>
      </c>
      <c r="BM89" s="82">
        <f t="shared" si="30"/>
        <v>32.1</v>
      </c>
      <c r="BN89" s="82">
        <f t="shared" si="30"/>
        <v>34.9</v>
      </c>
      <c r="BO89" s="82">
        <f t="shared" si="30"/>
        <v>34.1</v>
      </c>
      <c r="BP89" s="82">
        <f t="shared" si="30"/>
        <v>38</v>
      </c>
      <c r="BQ89" s="82">
        <f t="shared" si="30"/>
        <v>38</v>
      </c>
      <c r="BR89" s="82">
        <f t="shared" si="30"/>
        <v>38.299999999999997</v>
      </c>
      <c r="BS89" s="82">
        <f t="shared" si="30"/>
        <v>35.1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30.7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3.1</v>
      </c>
      <c r="AA90" s="43">
        <v>3.1</v>
      </c>
      <c r="AB90" s="43">
        <v>3.1</v>
      </c>
      <c r="AC90" s="43">
        <v>3.1</v>
      </c>
      <c r="AD90" s="43">
        <v>3.1</v>
      </c>
      <c r="AE90" s="43">
        <v>3.1</v>
      </c>
      <c r="AF90" s="43">
        <v>3.1</v>
      </c>
      <c r="AG90" s="64">
        <v>6.2</v>
      </c>
      <c r="AH90" s="46">
        <f t="shared" si="22"/>
        <v>3.1</v>
      </c>
      <c r="AI90" s="47">
        <f t="shared" si="23"/>
        <v>3.1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0</v>
      </c>
      <c r="BH90" s="82">
        <f t="shared" si="30"/>
        <v>0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0</v>
      </c>
      <c r="BP90" s="82">
        <f t="shared" si="30"/>
        <v>0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>SUM(B79:B91)</f>
        <v>265.2</v>
      </c>
      <c r="C92" s="70">
        <f t="shared" ref="C92:AG92" si="31">SUM(C79:C91)</f>
        <v>217.29999999999995</v>
      </c>
      <c r="D92" s="70">
        <f t="shared" si="31"/>
        <v>214.07</v>
      </c>
      <c r="E92" s="70">
        <f t="shared" si="31"/>
        <v>222.6</v>
      </c>
      <c r="F92" s="70">
        <f t="shared" si="31"/>
        <v>222.7</v>
      </c>
      <c r="G92" s="70">
        <f t="shared" si="31"/>
        <v>227.8</v>
      </c>
      <c r="H92" s="70">
        <f t="shared" si="31"/>
        <v>237.4</v>
      </c>
      <c r="I92" s="70">
        <f t="shared" si="31"/>
        <v>277.40000000000003</v>
      </c>
      <c r="J92" s="70">
        <f t="shared" si="31"/>
        <v>316.40000000000003</v>
      </c>
      <c r="K92" s="70">
        <f t="shared" si="31"/>
        <v>347.00000000000006</v>
      </c>
      <c r="L92" s="70">
        <f t="shared" si="31"/>
        <v>327.80000000000007</v>
      </c>
      <c r="M92" s="70">
        <f t="shared" si="31"/>
        <v>340.00000000000006</v>
      </c>
      <c r="N92" s="70">
        <f t="shared" si="31"/>
        <v>383.70000000000005</v>
      </c>
      <c r="O92" s="70">
        <f t="shared" si="31"/>
        <v>383.70000000000005</v>
      </c>
      <c r="P92" s="70">
        <f t="shared" si="31"/>
        <v>371.50000000000006</v>
      </c>
      <c r="Q92" s="70">
        <f t="shared" si="31"/>
        <v>375.70000000000005</v>
      </c>
      <c r="R92" s="70">
        <f t="shared" si="31"/>
        <v>375.70000000000005</v>
      </c>
      <c r="S92" s="70">
        <f t="shared" ref="S92:X92" si="32">SUM(S79:S91)</f>
        <v>287.40000000000009</v>
      </c>
      <c r="T92" s="70">
        <f t="shared" si="32"/>
        <v>285.90000000000009</v>
      </c>
      <c r="U92" s="70">
        <f t="shared" si="32"/>
        <v>262.20000000000005</v>
      </c>
      <c r="V92" s="70">
        <f t="shared" si="32"/>
        <v>290.10000000000002</v>
      </c>
      <c r="W92" s="70">
        <f t="shared" si="32"/>
        <v>290.10000000000002</v>
      </c>
      <c r="X92" s="70">
        <f t="shared" si="32"/>
        <v>290.10000000000002</v>
      </c>
      <c r="Y92" s="70">
        <f t="shared" si="31"/>
        <v>312.80000000000007</v>
      </c>
      <c r="Z92" s="70">
        <f t="shared" si="31"/>
        <v>372.40000000000003</v>
      </c>
      <c r="AA92" s="70">
        <f t="shared" si="31"/>
        <v>338.59999999999997</v>
      </c>
      <c r="AB92" s="70">
        <f t="shared" si="31"/>
        <v>339.4</v>
      </c>
      <c r="AC92" s="70">
        <f t="shared" si="31"/>
        <v>294.90000000000003</v>
      </c>
      <c r="AD92" s="70">
        <f t="shared" si="31"/>
        <v>254.9</v>
      </c>
      <c r="AE92" s="70">
        <f t="shared" si="31"/>
        <v>185.1</v>
      </c>
      <c r="AF92" s="70">
        <f t="shared" si="31"/>
        <v>118.99999999999999</v>
      </c>
      <c r="AG92" s="80">
        <f t="shared" si="31"/>
        <v>489.91</v>
      </c>
      <c r="AH92" s="46">
        <f t="shared" si="22"/>
        <v>383.70000000000005</v>
      </c>
      <c r="AI92" s="47">
        <f t="shared" si="23"/>
        <v>118.99999999999999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>
        <v>0</v>
      </c>
      <c r="Z93" s="44">
        <v>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22"/>
        <v>10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>
        <v>0</v>
      </c>
      <c r="Z94" s="43">
        <v>0</v>
      </c>
      <c r="AA94" s="43">
        <v>9.1999999999999993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22"/>
        <v>9.1999999999999993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>
        <v>0</v>
      </c>
      <c r="Z95" s="77">
        <v>0</v>
      </c>
      <c r="AA95" s="77">
        <v>4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22"/>
        <v>4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-430</v>
      </c>
      <c r="BH95" s="82">
        <v>0</v>
      </c>
      <c r="BI95" s="82">
        <v>39</v>
      </c>
      <c r="BJ95" s="82">
        <v>29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>B93+B94+B95</f>
        <v>0</v>
      </c>
      <c r="C96" s="70">
        <f t="shared" ref="C96:AF96" si="33">C93+C94+C95</f>
        <v>0</v>
      </c>
      <c r="D96" s="70">
        <f t="shared" si="33"/>
        <v>0</v>
      </c>
      <c r="E96" s="70">
        <f t="shared" si="33"/>
        <v>0</v>
      </c>
      <c r="F96" s="70">
        <f t="shared" si="33"/>
        <v>0</v>
      </c>
      <c r="G96" s="70">
        <f t="shared" si="33"/>
        <v>0</v>
      </c>
      <c r="H96" s="70">
        <f t="shared" si="33"/>
        <v>0</v>
      </c>
      <c r="I96" s="70">
        <f t="shared" si="33"/>
        <v>0</v>
      </c>
      <c r="J96" s="70">
        <f t="shared" si="33"/>
        <v>0</v>
      </c>
      <c r="K96" s="70">
        <f t="shared" si="33"/>
        <v>0</v>
      </c>
      <c r="L96" s="70">
        <f t="shared" si="33"/>
        <v>0</v>
      </c>
      <c r="M96" s="70">
        <f t="shared" si="33"/>
        <v>0</v>
      </c>
      <c r="N96" s="70">
        <f t="shared" si="33"/>
        <v>0</v>
      </c>
      <c r="O96" s="70">
        <f t="shared" si="33"/>
        <v>0</v>
      </c>
      <c r="P96" s="70">
        <f t="shared" si="33"/>
        <v>0</v>
      </c>
      <c r="Q96" s="70">
        <f t="shared" si="33"/>
        <v>0</v>
      </c>
      <c r="R96" s="70">
        <f t="shared" si="33"/>
        <v>0</v>
      </c>
      <c r="S96" s="70">
        <f t="shared" ref="S96:X96" si="34">S93+S94+S95</f>
        <v>0</v>
      </c>
      <c r="T96" s="70">
        <f t="shared" si="34"/>
        <v>0</v>
      </c>
      <c r="U96" s="70">
        <f t="shared" si="34"/>
        <v>0</v>
      </c>
      <c r="V96" s="70">
        <f t="shared" si="34"/>
        <v>0</v>
      </c>
      <c r="W96" s="70">
        <f t="shared" si="34"/>
        <v>0</v>
      </c>
      <c r="X96" s="70">
        <f t="shared" si="34"/>
        <v>0</v>
      </c>
      <c r="Y96" s="70">
        <v>0</v>
      </c>
      <c r="Z96" s="70">
        <v>0</v>
      </c>
      <c r="AA96" s="70">
        <v>0</v>
      </c>
      <c r="AB96" s="70">
        <v>0</v>
      </c>
      <c r="AC96" s="70">
        <f t="shared" si="33"/>
        <v>0</v>
      </c>
      <c r="AD96" s="70">
        <f t="shared" si="33"/>
        <v>0</v>
      </c>
      <c r="AE96" s="70">
        <f t="shared" si="33"/>
        <v>0</v>
      </c>
      <c r="AF96" s="70">
        <f t="shared" si="33"/>
        <v>0</v>
      </c>
      <c r="AG96" s="80">
        <f>SUM(AG93:AG95)</f>
        <v>106</v>
      </c>
      <c r="AH96" s="46">
        <f t="shared" si="22"/>
        <v>0</v>
      </c>
      <c r="AI96" s="47">
        <f t="shared" si="23"/>
        <v>0</v>
      </c>
      <c r="AK96" s="49"/>
      <c r="AY96" s="82"/>
      <c r="BF96" s="81"/>
      <c r="BG96" s="82">
        <v>-445</v>
      </c>
      <c r="BH96" s="82">
        <v>0</v>
      </c>
      <c r="BI96" s="82">
        <v>38.9</v>
      </c>
      <c r="BJ96" s="82">
        <v>29.5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-540</v>
      </c>
      <c r="C97" s="44">
        <v>-430</v>
      </c>
      <c r="D97" s="44">
        <v>-445</v>
      </c>
      <c r="E97" s="44">
        <v>-452</v>
      </c>
      <c r="F97" s="44">
        <v>-439.7</v>
      </c>
      <c r="G97" s="44">
        <v>-441.2</v>
      </c>
      <c r="H97" s="44">
        <v>-444</v>
      </c>
      <c r="I97" s="44">
        <v>-428.5</v>
      </c>
      <c r="J97" s="44">
        <v>-426.7</v>
      </c>
      <c r="K97" s="44">
        <v>-395.9</v>
      </c>
      <c r="L97" s="44">
        <v>-364.2</v>
      </c>
      <c r="M97" s="44">
        <v>-240</v>
      </c>
      <c r="N97" s="44">
        <v>-240</v>
      </c>
      <c r="O97" s="44">
        <v>-120</v>
      </c>
      <c r="P97" s="44">
        <v>-130</v>
      </c>
      <c r="Q97" s="44">
        <v>-134</v>
      </c>
      <c r="R97" s="44">
        <v>-120</v>
      </c>
      <c r="S97" s="44">
        <v>-94.6</v>
      </c>
      <c r="T97" s="44">
        <v>-115.6</v>
      </c>
      <c r="U97" s="44">
        <v>-87.3</v>
      </c>
      <c r="V97" s="44">
        <v>-140</v>
      </c>
      <c r="W97" s="44">
        <v>-66</v>
      </c>
      <c r="X97" s="44">
        <v>-112</v>
      </c>
      <c r="Y97" s="44">
        <v>-91.1</v>
      </c>
      <c r="Z97" s="44">
        <v>-126.3</v>
      </c>
      <c r="AA97" s="44">
        <v>-128</v>
      </c>
      <c r="AB97" s="44">
        <v>-217</v>
      </c>
      <c r="AC97" s="44">
        <v>-190</v>
      </c>
      <c r="AD97" s="44">
        <v>-187</v>
      </c>
      <c r="AE97" s="44">
        <v>-134.5</v>
      </c>
      <c r="AF97" s="44">
        <v>0</v>
      </c>
      <c r="AG97" s="61"/>
      <c r="AH97" s="46">
        <f t="shared" si="22"/>
        <v>0</v>
      </c>
      <c r="AI97" s="47">
        <f t="shared" si="23"/>
        <v>-540</v>
      </c>
      <c r="AK97" s="49"/>
      <c r="AY97" s="82"/>
      <c r="BF97" s="81"/>
      <c r="BG97" s="82">
        <v>-452</v>
      </c>
      <c r="BH97" s="82">
        <v>0</v>
      </c>
      <c r="BI97" s="82">
        <v>36.200000000000003</v>
      </c>
      <c r="BJ97" s="82">
        <v>30.3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>
        <v>15.4</v>
      </c>
      <c r="V98" s="43">
        <v>6.8</v>
      </c>
      <c r="W98" s="43">
        <v>6.8</v>
      </c>
      <c r="X98" s="43">
        <v>6.8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2"/>
        <v>15.4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-439.7</v>
      </c>
      <c r="BH98" s="82">
        <v>0</v>
      </c>
      <c r="BI98" s="82">
        <v>37.700000000000003</v>
      </c>
      <c r="BJ98" s="82">
        <v>31.1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40.5</v>
      </c>
      <c r="C99" s="43">
        <v>39.4</v>
      </c>
      <c r="D99" s="43">
        <v>38.9</v>
      </c>
      <c r="E99" s="43">
        <v>36.200000000000003</v>
      </c>
      <c r="F99" s="43">
        <v>37.700000000000003</v>
      </c>
      <c r="G99" s="43">
        <v>37.5</v>
      </c>
      <c r="H99" s="43">
        <v>38.299999999999997</v>
      </c>
      <c r="I99" s="43">
        <v>38</v>
      </c>
      <c r="J99" s="43">
        <v>38.700000000000003</v>
      </c>
      <c r="K99" s="43">
        <v>36.799999999999997</v>
      </c>
      <c r="L99" s="43">
        <v>39.5</v>
      </c>
      <c r="M99" s="43">
        <v>37</v>
      </c>
      <c r="N99" s="43">
        <v>31</v>
      </c>
      <c r="O99" s="43">
        <v>31</v>
      </c>
      <c r="P99" s="43">
        <v>31</v>
      </c>
      <c r="Q99" s="43">
        <v>31</v>
      </c>
      <c r="R99" s="43">
        <v>38</v>
      </c>
      <c r="S99" s="43">
        <v>35.6</v>
      </c>
      <c r="T99" s="43">
        <v>36.9</v>
      </c>
      <c r="U99" s="43">
        <v>37.9</v>
      </c>
      <c r="V99" s="43">
        <v>37.1</v>
      </c>
      <c r="W99" s="43">
        <v>37.1</v>
      </c>
      <c r="X99" s="43">
        <v>37.1</v>
      </c>
      <c r="Y99" s="43">
        <v>38.799999999999997</v>
      </c>
      <c r="Z99" s="43">
        <v>42.3</v>
      </c>
      <c r="AA99" s="43">
        <v>42.8</v>
      </c>
      <c r="AB99" s="43">
        <v>42.5</v>
      </c>
      <c r="AC99" s="43">
        <v>43.3</v>
      </c>
      <c r="AD99" s="43">
        <v>101</v>
      </c>
      <c r="AE99" s="43">
        <v>87.7</v>
      </c>
      <c r="AF99" s="43">
        <v>111.7</v>
      </c>
      <c r="AG99" s="89"/>
      <c r="AH99" s="46">
        <f t="shared" si="22"/>
        <v>111.7</v>
      </c>
      <c r="AI99" s="47">
        <f t="shared" si="23"/>
        <v>31</v>
      </c>
      <c r="AK99" s="90"/>
      <c r="AL99" s="91"/>
      <c r="AM99" s="91"/>
      <c r="AN99" s="92"/>
      <c r="AY99" s="82"/>
      <c r="BF99" s="82"/>
      <c r="BG99" s="82">
        <v>-441.2</v>
      </c>
      <c r="BH99" s="82">
        <v>0</v>
      </c>
      <c r="BI99" s="82">
        <v>37.5</v>
      </c>
      <c r="BJ99" s="82">
        <v>43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30.7</v>
      </c>
      <c r="C100" s="43">
        <v>29</v>
      </c>
      <c r="D100" s="43">
        <v>29.5</v>
      </c>
      <c r="E100" s="93">
        <v>30.3</v>
      </c>
      <c r="F100" s="93">
        <v>31.1</v>
      </c>
      <c r="G100" s="93">
        <v>43</v>
      </c>
      <c r="H100" s="93">
        <v>42</v>
      </c>
      <c r="I100" s="93">
        <v>45.6</v>
      </c>
      <c r="J100" s="93">
        <v>45.4</v>
      </c>
      <c r="K100" s="93">
        <v>48.3</v>
      </c>
      <c r="L100" s="93">
        <v>31.1</v>
      </c>
      <c r="M100" s="93">
        <v>22</v>
      </c>
      <c r="N100" s="93">
        <v>33</v>
      </c>
      <c r="O100" s="93">
        <v>33</v>
      </c>
      <c r="P100" s="93">
        <v>33</v>
      </c>
      <c r="Q100" s="93">
        <v>30</v>
      </c>
      <c r="R100" s="93">
        <v>31</v>
      </c>
      <c r="S100" s="93">
        <v>32.1</v>
      </c>
      <c r="T100" s="93">
        <v>34.9</v>
      </c>
      <c r="U100" s="93">
        <v>34.1</v>
      </c>
      <c r="V100" s="93">
        <v>38</v>
      </c>
      <c r="W100" s="93">
        <v>38</v>
      </c>
      <c r="X100" s="93">
        <v>38</v>
      </c>
      <c r="Y100" s="93">
        <v>41</v>
      </c>
      <c r="Z100" s="93">
        <v>38.299999999999997</v>
      </c>
      <c r="AA100" s="93">
        <v>36.5</v>
      </c>
      <c r="AB100" s="93">
        <v>35.1</v>
      </c>
      <c r="AC100" s="93">
        <v>34.1</v>
      </c>
      <c r="AD100" s="93">
        <v>0</v>
      </c>
      <c r="AE100" s="93">
        <v>0</v>
      </c>
      <c r="AF100" s="93">
        <v>0</v>
      </c>
      <c r="AG100" s="89"/>
      <c r="AH100" s="46">
        <f t="shared" si="22"/>
        <v>48.3</v>
      </c>
      <c r="AI100" s="47">
        <f t="shared" si="23"/>
        <v>0</v>
      </c>
      <c r="AK100" s="94" t="s">
        <v>127</v>
      </c>
      <c r="AL100" s="43"/>
      <c r="AM100" s="93"/>
      <c r="AN100" s="95"/>
      <c r="AY100" s="82"/>
      <c r="BF100" s="82"/>
      <c r="BG100" s="82">
        <v>-428.5</v>
      </c>
      <c r="BH100" s="82">
        <v>0</v>
      </c>
      <c r="BI100" s="82">
        <v>38</v>
      </c>
      <c r="BJ100" s="82">
        <v>45.6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-395.9</v>
      </c>
      <c r="BH101" s="82">
        <v>0</v>
      </c>
      <c r="BI101" s="82">
        <v>36.799999999999997</v>
      </c>
      <c r="BJ101" s="82">
        <v>48.3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2.5</v>
      </c>
      <c r="C102" s="97">
        <v>3.1</v>
      </c>
      <c r="D102" s="97">
        <v>2.6</v>
      </c>
      <c r="E102" s="97">
        <v>0</v>
      </c>
      <c r="F102" s="97">
        <v>0</v>
      </c>
      <c r="G102" s="97">
        <v>-1.8</v>
      </c>
      <c r="H102" s="97">
        <v>3.4</v>
      </c>
      <c r="I102" s="97">
        <v>7.4</v>
      </c>
      <c r="J102" s="97">
        <v>8.4</v>
      </c>
      <c r="K102" s="97">
        <v>9.4</v>
      </c>
      <c r="L102" s="97">
        <v>15.8</v>
      </c>
      <c r="M102" s="97">
        <v>13.2</v>
      </c>
      <c r="N102" s="97">
        <v>14</v>
      </c>
      <c r="O102" s="97">
        <v>18</v>
      </c>
      <c r="P102" s="97">
        <v>22</v>
      </c>
      <c r="Q102" s="97">
        <v>20</v>
      </c>
      <c r="R102" s="97">
        <v>31</v>
      </c>
      <c r="S102" s="97">
        <v>33.299999999999997</v>
      </c>
      <c r="T102" s="97">
        <v>21.5</v>
      </c>
      <c r="U102" s="97">
        <v>32.6</v>
      </c>
      <c r="V102" s="97">
        <v>20.3</v>
      </c>
      <c r="W102" s="97">
        <v>20.3</v>
      </c>
      <c r="X102" s="97">
        <v>20.3</v>
      </c>
      <c r="Y102" s="97">
        <v>32.700000000000003</v>
      </c>
      <c r="Z102" s="97">
        <v>24.4</v>
      </c>
      <c r="AA102" s="97">
        <v>20.7</v>
      </c>
      <c r="AB102" s="97">
        <v>21.8</v>
      </c>
      <c r="AC102" s="97">
        <v>29.5</v>
      </c>
      <c r="AD102" s="97">
        <v>24</v>
      </c>
      <c r="AE102" s="97">
        <v>25.6</v>
      </c>
      <c r="AF102" s="97">
        <v>40.799999999999997</v>
      </c>
      <c r="AG102" s="89"/>
      <c r="AH102" s="46">
        <f t="shared" si="22"/>
        <v>40.799999999999997</v>
      </c>
      <c r="AI102" s="47">
        <f t="shared" si="23"/>
        <v>-1.8</v>
      </c>
      <c r="AK102" s="94"/>
      <c r="AL102" s="44"/>
      <c r="AM102" s="44"/>
      <c r="AN102" s="98"/>
      <c r="AY102" s="82"/>
      <c r="BF102" s="82"/>
      <c r="BG102" s="82">
        <v>-240</v>
      </c>
      <c r="BH102" s="82">
        <v>0</v>
      </c>
      <c r="BI102" s="82">
        <v>37</v>
      </c>
      <c r="BJ102" s="82">
        <v>22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4"/>
      <c r="AY103" s="82"/>
      <c r="BF103" s="82"/>
      <c r="BG103" s="82">
        <v>-240</v>
      </c>
      <c r="BH103" s="82">
        <v>0</v>
      </c>
      <c r="BI103" s="82">
        <v>31</v>
      </c>
      <c r="BJ103" s="82">
        <v>33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5"/>
      <c r="BF104" s="82"/>
      <c r="BG104" s="82">
        <v>-120</v>
      </c>
      <c r="BH104" s="82">
        <v>0</v>
      </c>
      <c r="BI104" s="82">
        <v>31</v>
      </c>
      <c r="BJ104" s="82">
        <v>33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-130</v>
      </c>
      <c r="BH105" s="82">
        <v>0</v>
      </c>
      <c r="BI105" s="82">
        <v>31</v>
      </c>
      <c r="BJ105" s="82">
        <v>33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-134</v>
      </c>
      <c r="BH106" s="82">
        <v>0</v>
      </c>
      <c r="BI106" s="82">
        <v>31</v>
      </c>
      <c r="BJ106" s="82">
        <v>30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-120</v>
      </c>
      <c r="BH107" s="82">
        <v>0</v>
      </c>
      <c r="BI107" s="82">
        <v>38</v>
      </c>
      <c r="BJ107" s="82">
        <v>31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>SUMIF(B97:B107,"&gt;0")</f>
        <v>73.7</v>
      </c>
      <c r="C108" s="70">
        <f t="shared" ref="C108:AF108" si="35">SUMIF(C97:C107,"&gt;0")</f>
        <v>71.5</v>
      </c>
      <c r="D108" s="70">
        <f t="shared" si="35"/>
        <v>71</v>
      </c>
      <c r="E108" s="70">
        <f t="shared" si="35"/>
        <v>66.5</v>
      </c>
      <c r="F108" s="70">
        <f t="shared" si="35"/>
        <v>68.800000000000011</v>
      </c>
      <c r="G108" s="70">
        <f t="shared" si="35"/>
        <v>80.5</v>
      </c>
      <c r="H108" s="70">
        <f t="shared" si="35"/>
        <v>83.7</v>
      </c>
      <c r="I108" s="70">
        <f t="shared" si="35"/>
        <v>91</v>
      </c>
      <c r="J108" s="70">
        <f t="shared" si="35"/>
        <v>92.5</v>
      </c>
      <c r="K108" s="70">
        <f t="shared" si="35"/>
        <v>94.5</v>
      </c>
      <c r="L108" s="70">
        <f t="shared" si="35"/>
        <v>86.399999999999991</v>
      </c>
      <c r="M108" s="70">
        <f t="shared" si="35"/>
        <v>72.2</v>
      </c>
      <c r="N108" s="70">
        <f t="shared" si="35"/>
        <v>78</v>
      </c>
      <c r="O108" s="70">
        <f t="shared" si="35"/>
        <v>82</v>
      </c>
      <c r="P108" s="70">
        <f t="shared" si="35"/>
        <v>86</v>
      </c>
      <c r="Q108" s="70">
        <f t="shared" si="35"/>
        <v>81</v>
      </c>
      <c r="R108" s="70">
        <f t="shared" si="35"/>
        <v>100</v>
      </c>
      <c r="S108" s="70">
        <f t="shared" ref="S108:X108" si="36">SUMIF(S97:S107,"&gt;0")</f>
        <v>101</v>
      </c>
      <c r="T108" s="70">
        <f t="shared" si="36"/>
        <v>93.3</v>
      </c>
      <c r="U108" s="70">
        <f t="shared" si="36"/>
        <v>120</v>
      </c>
      <c r="V108" s="70">
        <f t="shared" si="36"/>
        <v>102.2</v>
      </c>
      <c r="W108" s="70">
        <f t="shared" si="36"/>
        <v>102.2</v>
      </c>
      <c r="X108" s="70">
        <f t="shared" si="36"/>
        <v>102.2</v>
      </c>
      <c r="Y108" s="70">
        <v>112.5</v>
      </c>
      <c r="Z108" s="70">
        <v>105</v>
      </c>
      <c r="AA108" s="70">
        <v>105</v>
      </c>
      <c r="AB108" s="70">
        <v>105</v>
      </c>
      <c r="AC108" s="70">
        <f t="shared" si="35"/>
        <v>106.9</v>
      </c>
      <c r="AD108" s="70">
        <f t="shared" si="35"/>
        <v>125</v>
      </c>
      <c r="AE108" s="70">
        <f t="shared" si="35"/>
        <v>113.30000000000001</v>
      </c>
      <c r="AF108" s="70">
        <f t="shared" si="35"/>
        <v>152.5</v>
      </c>
      <c r="AG108" s="104">
        <f>SUM(AG97:AG107)</f>
        <v>0</v>
      </c>
      <c r="AH108" s="46">
        <f t="shared" si="22"/>
        <v>152.5</v>
      </c>
      <c r="AI108" s="47">
        <f t="shared" si="23"/>
        <v>66.5</v>
      </c>
      <c r="AJ108" s="105">
        <f t="array" ref="AJ108">MIN(IF(B108:AF108&lt;&gt;0,B108:AF108))</f>
        <v>66.5</v>
      </c>
      <c r="BF108" s="82"/>
      <c r="BG108" s="82">
        <v>-94.6</v>
      </c>
      <c r="BH108" s="82">
        <v>0</v>
      </c>
      <c r="BI108" s="82">
        <v>35.6</v>
      </c>
      <c r="BJ108" s="82">
        <v>32.1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-115.6</v>
      </c>
      <c r="BH109" s="82">
        <v>0</v>
      </c>
      <c r="BI109" s="82">
        <v>36.9</v>
      </c>
      <c r="BJ109" s="82">
        <v>34.9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-87.3</v>
      </c>
      <c r="BH110" s="82">
        <v>15.4</v>
      </c>
      <c r="BI110" s="82">
        <v>37.9</v>
      </c>
      <c r="BJ110" s="82">
        <v>34.1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-140</v>
      </c>
      <c r="BH111" s="82">
        <v>6.8</v>
      </c>
      <c r="BI111" s="82">
        <v>37.1</v>
      </c>
      <c r="BJ111" s="82">
        <v>38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-112</v>
      </c>
      <c r="BH112" s="82">
        <v>6.8</v>
      </c>
      <c r="BI112" s="82">
        <v>37.1</v>
      </c>
      <c r="BJ112" s="82">
        <v>38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>B71+B78+B96+B92+B108+B112</f>
        <v>1611.25</v>
      </c>
      <c r="C113" s="108">
        <f t="shared" ref="C113:AG113" si="37">C71+C78+C96+C92+C108+C112</f>
        <v>1281.6999999999998</v>
      </c>
      <c r="D113" s="108">
        <f t="shared" si="37"/>
        <v>1541.7699999999998</v>
      </c>
      <c r="E113" s="108">
        <f t="shared" si="37"/>
        <v>1541.9999999999998</v>
      </c>
      <c r="F113" s="108">
        <f t="shared" si="37"/>
        <v>1571.6999999999998</v>
      </c>
      <c r="G113" s="108">
        <f t="shared" si="37"/>
        <v>1557.9999999999998</v>
      </c>
      <c r="H113" s="108">
        <f t="shared" si="37"/>
        <v>1652.2</v>
      </c>
      <c r="I113" s="108">
        <f t="shared" si="37"/>
        <v>1702.5</v>
      </c>
      <c r="J113" s="108">
        <f t="shared" si="37"/>
        <v>1770</v>
      </c>
      <c r="K113" s="108">
        <f t="shared" si="37"/>
        <v>1828.1</v>
      </c>
      <c r="L113" s="108">
        <f t="shared" si="37"/>
        <v>1842.9</v>
      </c>
      <c r="M113" s="108">
        <f t="shared" si="37"/>
        <v>1730.9</v>
      </c>
      <c r="N113" s="108">
        <f t="shared" si="37"/>
        <v>1729.9</v>
      </c>
      <c r="O113" s="108">
        <f t="shared" si="37"/>
        <v>1733.9</v>
      </c>
      <c r="P113" s="108">
        <f t="shared" si="37"/>
        <v>1524.6999999999998</v>
      </c>
      <c r="Q113" s="108">
        <f t="shared" si="37"/>
        <v>1523.8999999999999</v>
      </c>
      <c r="R113" s="108">
        <f t="shared" si="37"/>
        <v>1542.8999999999999</v>
      </c>
      <c r="S113" s="108">
        <f t="shared" ref="S113:X113" si="38">S71+S78+S96+S92+S108+S112</f>
        <v>1435.6000000000001</v>
      </c>
      <c r="T113" s="108">
        <f t="shared" si="38"/>
        <v>1426.4</v>
      </c>
      <c r="U113" s="108">
        <f t="shared" si="38"/>
        <v>1381.7</v>
      </c>
      <c r="V113" s="108">
        <f t="shared" si="38"/>
        <v>1421.9999999999998</v>
      </c>
      <c r="W113" s="108">
        <f t="shared" si="38"/>
        <v>1421.9999999999998</v>
      </c>
      <c r="X113" s="108">
        <f t="shared" si="38"/>
        <v>1511.7</v>
      </c>
      <c r="Y113" s="108">
        <v>1590.1</v>
      </c>
      <c r="Z113" s="108">
        <v>1705.6999999999998</v>
      </c>
      <c r="AA113" s="108">
        <v>1705.6999999999998</v>
      </c>
      <c r="AB113" s="108">
        <v>1705.6999999999998</v>
      </c>
      <c r="AC113" s="108">
        <f t="shared" si="37"/>
        <v>1659.5</v>
      </c>
      <c r="AD113" s="108">
        <f t="shared" si="37"/>
        <v>1573.3</v>
      </c>
      <c r="AE113" s="108">
        <f t="shared" si="37"/>
        <v>1361.3999999999996</v>
      </c>
      <c r="AF113" s="108">
        <f t="shared" si="37"/>
        <v>1233.8999999999996</v>
      </c>
      <c r="AG113" s="80">
        <f t="shared" si="37"/>
        <v>3169.915</v>
      </c>
      <c r="AH113" s="46">
        <f t="shared" si="22"/>
        <v>1842.9</v>
      </c>
      <c r="AI113" s="47">
        <f t="shared" si="23"/>
        <v>1233.8999999999996</v>
      </c>
      <c r="BF113" s="81"/>
      <c r="BG113" s="82">
        <v>-126.3</v>
      </c>
      <c r="BH113" s="82">
        <v>0</v>
      </c>
      <c r="BI113" s="82">
        <v>42.3</v>
      </c>
      <c r="BJ113" s="82">
        <v>38.299999999999997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>
        <v>40</v>
      </c>
      <c r="AA114" s="110">
        <v>40</v>
      </c>
      <c r="AB114" s="110"/>
      <c r="AC114" s="110"/>
      <c r="AD114" s="110"/>
      <c r="AE114" s="110"/>
      <c r="AF114" s="110"/>
      <c r="AG114" s="104"/>
      <c r="AH114" s="46">
        <f t="shared" si="22"/>
        <v>40</v>
      </c>
      <c r="AI114" s="47">
        <f t="shared" si="23"/>
        <v>40</v>
      </c>
      <c r="BF114" s="81"/>
      <c r="BG114" s="82">
        <v>-217</v>
      </c>
      <c r="BH114" s="82">
        <v>0</v>
      </c>
      <c r="BI114" s="82">
        <v>42.5</v>
      </c>
      <c r="BJ114" s="82">
        <v>35.1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1611.25</v>
      </c>
      <c r="C115" s="108">
        <f t="shared" ref="C115:AF115" si="39">C113+C114</f>
        <v>1281.6999999999998</v>
      </c>
      <c r="D115" s="108">
        <f t="shared" si="39"/>
        <v>1541.7699999999998</v>
      </c>
      <c r="E115" s="108">
        <f t="shared" si="39"/>
        <v>1541.9999999999998</v>
      </c>
      <c r="F115" s="108">
        <f t="shared" si="39"/>
        <v>1571.6999999999998</v>
      </c>
      <c r="G115" s="108">
        <f t="shared" si="39"/>
        <v>1557.9999999999998</v>
      </c>
      <c r="H115" s="108">
        <f t="shared" si="39"/>
        <v>1652.2</v>
      </c>
      <c r="I115" s="108">
        <f t="shared" si="39"/>
        <v>1702.5</v>
      </c>
      <c r="J115" s="108">
        <f t="shared" si="39"/>
        <v>1770</v>
      </c>
      <c r="K115" s="108">
        <f t="shared" si="39"/>
        <v>1828.1</v>
      </c>
      <c r="L115" s="108">
        <f t="shared" si="39"/>
        <v>1842.9</v>
      </c>
      <c r="M115" s="108">
        <f t="shared" si="39"/>
        <v>1730.9</v>
      </c>
      <c r="N115" s="108">
        <f t="shared" si="39"/>
        <v>1729.9</v>
      </c>
      <c r="O115" s="108">
        <f t="shared" si="39"/>
        <v>1733.9</v>
      </c>
      <c r="P115" s="108">
        <f t="shared" si="39"/>
        <v>1524.6999999999998</v>
      </c>
      <c r="Q115" s="108">
        <f t="shared" si="39"/>
        <v>1523.8999999999999</v>
      </c>
      <c r="R115" s="108">
        <f t="shared" si="39"/>
        <v>1542.8999999999999</v>
      </c>
      <c r="S115" s="108">
        <f t="shared" ref="S115:X115" si="40">S113+S114</f>
        <v>1435.6000000000001</v>
      </c>
      <c r="T115" s="108">
        <f t="shared" si="40"/>
        <v>1426.4</v>
      </c>
      <c r="U115" s="108">
        <f t="shared" si="40"/>
        <v>1381.7</v>
      </c>
      <c r="V115" s="108">
        <f t="shared" si="40"/>
        <v>1421.9999999999998</v>
      </c>
      <c r="W115" s="108">
        <f t="shared" si="40"/>
        <v>1421.9999999999998</v>
      </c>
      <c r="X115" s="108">
        <f t="shared" si="40"/>
        <v>1511.7</v>
      </c>
      <c r="Y115" s="108">
        <v>1590.1</v>
      </c>
      <c r="Z115" s="108">
        <v>1745.6999999999998</v>
      </c>
      <c r="AA115" s="108">
        <v>1745.6999999999998</v>
      </c>
      <c r="AB115" s="108">
        <v>1745.6999999999998</v>
      </c>
      <c r="AC115" s="108">
        <f t="shared" si="39"/>
        <v>1659.5</v>
      </c>
      <c r="AD115" s="108">
        <f t="shared" si="39"/>
        <v>1573.3</v>
      </c>
      <c r="AE115" s="108">
        <f t="shared" si="39"/>
        <v>1361.3999999999996</v>
      </c>
      <c r="AF115" s="108">
        <f t="shared" si="39"/>
        <v>1233.8999999999996</v>
      </c>
      <c r="AG115" s="104">
        <f>AG112+AG108+AG96+AG92+AG71+AG114</f>
        <v>2463.5149999999999</v>
      </c>
      <c r="AH115" s="46">
        <f t="shared" si="22"/>
        <v>1842.9</v>
      </c>
      <c r="AI115" s="47">
        <f t="shared" si="23"/>
        <v>1233.8999999999996</v>
      </c>
      <c r="BF115" s="81"/>
      <c r="BG115" s="82">
        <v>-187</v>
      </c>
      <c r="BH115" s="82">
        <v>0</v>
      </c>
      <c r="BI115" s="82">
        <v>101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1071.25</v>
      </c>
      <c r="C116" s="108">
        <f t="shared" ref="C116:AF116" si="41">C115-(C123)</f>
        <v>851.69999999999982</v>
      </c>
      <c r="D116" s="108">
        <f t="shared" si="41"/>
        <v>1096.7699999999998</v>
      </c>
      <c r="E116" s="108">
        <f t="shared" si="41"/>
        <v>1089.9999999999998</v>
      </c>
      <c r="F116" s="108">
        <f t="shared" si="41"/>
        <v>1131.9999999999998</v>
      </c>
      <c r="G116" s="108">
        <f t="shared" si="41"/>
        <v>1114.9999999999998</v>
      </c>
      <c r="H116" s="108">
        <f t="shared" si="41"/>
        <v>1208.2</v>
      </c>
      <c r="I116" s="108">
        <f t="shared" si="41"/>
        <v>1274</v>
      </c>
      <c r="J116" s="108">
        <f t="shared" si="41"/>
        <v>1343.3</v>
      </c>
      <c r="K116" s="108">
        <f t="shared" si="41"/>
        <v>1432.1999999999998</v>
      </c>
      <c r="L116" s="108">
        <f t="shared" si="41"/>
        <v>1478.7</v>
      </c>
      <c r="M116" s="108">
        <f t="shared" si="41"/>
        <v>1490.9</v>
      </c>
      <c r="N116" s="108">
        <f t="shared" si="41"/>
        <v>1489.9</v>
      </c>
      <c r="O116" s="108">
        <f t="shared" si="41"/>
        <v>1613.9</v>
      </c>
      <c r="P116" s="108">
        <f t="shared" si="41"/>
        <v>1394.6999999999998</v>
      </c>
      <c r="Q116" s="108">
        <f t="shared" si="41"/>
        <v>1389.8999999999999</v>
      </c>
      <c r="R116" s="108">
        <f t="shared" si="41"/>
        <v>1422.8999999999999</v>
      </c>
      <c r="S116" s="108">
        <f t="shared" ref="S116:X116" si="42">S115-(S123)</f>
        <v>1341.0000000000002</v>
      </c>
      <c r="T116" s="108">
        <f t="shared" si="42"/>
        <v>1310.8000000000002</v>
      </c>
      <c r="U116" s="108">
        <f t="shared" si="42"/>
        <v>1294.4000000000001</v>
      </c>
      <c r="V116" s="108">
        <f t="shared" si="42"/>
        <v>1281.9999999999998</v>
      </c>
      <c r="W116" s="108">
        <f t="shared" si="42"/>
        <v>1355.9999999999998</v>
      </c>
      <c r="X116" s="108">
        <f t="shared" si="42"/>
        <v>1399.7</v>
      </c>
      <c r="Y116" s="108">
        <v>1499</v>
      </c>
      <c r="Z116" s="108">
        <v>1619.3999999999999</v>
      </c>
      <c r="AA116" s="108">
        <v>1619.3999999999999</v>
      </c>
      <c r="AB116" s="108">
        <v>1619.3999999999999</v>
      </c>
      <c r="AC116" s="108">
        <f t="shared" si="41"/>
        <v>1469.5</v>
      </c>
      <c r="AD116" s="108">
        <f t="shared" si="41"/>
        <v>1386.3</v>
      </c>
      <c r="AE116" s="108">
        <f t="shared" si="41"/>
        <v>1226.8999999999996</v>
      </c>
      <c r="AF116" s="108">
        <f t="shared" si="41"/>
        <v>1233.8999999999996</v>
      </c>
      <c r="AG116" s="104"/>
      <c r="AH116" s="46">
        <f t="shared" si="22"/>
        <v>1619.3999999999999</v>
      </c>
      <c r="AI116" s="47">
        <f t="shared" si="23"/>
        <v>851.69999999999982</v>
      </c>
      <c r="BF116" s="81"/>
      <c r="BG116" s="82">
        <v>-134.5</v>
      </c>
      <c r="BH116" s="82">
        <v>0</v>
      </c>
      <c r="BI116" s="82">
        <v>87.7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3">IF(B97&lt;0,B97*-1,0)</f>
        <v>540</v>
      </c>
      <c r="C117" s="93">
        <f t="shared" ref="C117:AF122" si="44">IF(C97&lt;0,C97*-1,0)</f>
        <v>430</v>
      </c>
      <c r="D117" s="93">
        <f t="shared" si="44"/>
        <v>445</v>
      </c>
      <c r="E117" s="93">
        <f t="shared" si="44"/>
        <v>452</v>
      </c>
      <c r="F117" s="93">
        <f t="shared" si="44"/>
        <v>439.7</v>
      </c>
      <c r="G117" s="93">
        <f t="shared" si="44"/>
        <v>441.2</v>
      </c>
      <c r="H117" s="93">
        <f t="shared" si="44"/>
        <v>444</v>
      </c>
      <c r="I117" s="93">
        <f t="shared" si="44"/>
        <v>428.5</v>
      </c>
      <c r="J117" s="93">
        <f t="shared" si="44"/>
        <v>426.7</v>
      </c>
      <c r="K117" s="93">
        <f t="shared" si="44"/>
        <v>395.9</v>
      </c>
      <c r="L117" s="93">
        <f t="shared" si="44"/>
        <v>364.2</v>
      </c>
      <c r="M117" s="93">
        <f t="shared" si="44"/>
        <v>240</v>
      </c>
      <c r="N117" s="93">
        <f t="shared" si="44"/>
        <v>240</v>
      </c>
      <c r="O117" s="93">
        <f t="shared" si="44"/>
        <v>120</v>
      </c>
      <c r="P117" s="93">
        <f t="shared" si="44"/>
        <v>130</v>
      </c>
      <c r="Q117" s="93">
        <f t="shared" si="44"/>
        <v>134</v>
      </c>
      <c r="R117" s="93">
        <f t="shared" si="44"/>
        <v>120</v>
      </c>
      <c r="S117" s="93">
        <f t="shared" ref="S117:X122" si="45">IF(S97&lt;0,S97*-1,0)</f>
        <v>94.6</v>
      </c>
      <c r="T117" s="93">
        <f t="shared" si="45"/>
        <v>115.6</v>
      </c>
      <c r="U117" s="93">
        <f t="shared" si="45"/>
        <v>87.3</v>
      </c>
      <c r="V117" s="93">
        <f t="shared" si="45"/>
        <v>140</v>
      </c>
      <c r="W117" s="93">
        <f t="shared" si="45"/>
        <v>66</v>
      </c>
      <c r="X117" s="93">
        <f t="shared" si="45"/>
        <v>112</v>
      </c>
      <c r="Y117" s="93">
        <v>91.1</v>
      </c>
      <c r="Z117" s="93">
        <v>126.3</v>
      </c>
      <c r="AA117" s="93">
        <v>126.3</v>
      </c>
      <c r="AB117" s="93">
        <v>126.3</v>
      </c>
      <c r="AC117" s="93">
        <f t="shared" si="44"/>
        <v>190</v>
      </c>
      <c r="AD117" s="93">
        <f t="shared" si="44"/>
        <v>187</v>
      </c>
      <c r="AE117" s="93">
        <f t="shared" si="44"/>
        <v>134.5</v>
      </c>
      <c r="AF117" s="93">
        <f t="shared" si="44"/>
        <v>0</v>
      </c>
      <c r="AG117" s="61"/>
      <c r="AH117" s="46">
        <f t="shared" si="22"/>
        <v>540</v>
      </c>
      <c r="AI117" s="47">
        <f t="shared" si="23"/>
        <v>0</v>
      </c>
      <c r="BG117" s="82">
        <v>0</v>
      </c>
      <c r="BH117" s="82">
        <v>0</v>
      </c>
      <c r="BI117" s="82">
        <v>111.7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3"/>
        <v>0</v>
      </c>
      <c r="C118" s="93">
        <f t="shared" si="44"/>
        <v>0</v>
      </c>
      <c r="D118" s="93">
        <f t="shared" si="44"/>
        <v>0</v>
      </c>
      <c r="E118" s="93">
        <f t="shared" si="44"/>
        <v>0</v>
      </c>
      <c r="F118" s="93">
        <f t="shared" si="44"/>
        <v>0</v>
      </c>
      <c r="G118" s="93">
        <f t="shared" si="44"/>
        <v>0</v>
      </c>
      <c r="H118" s="93">
        <f t="shared" si="44"/>
        <v>0</v>
      </c>
      <c r="I118" s="93">
        <f t="shared" si="44"/>
        <v>0</v>
      </c>
      <c r="J118" s="93">
        <f t="shared" si="44"/>
        <v>0</v>
      </c>
      <c r="K118" s="93">
        <f t="shared" si="44"/>
        <v>0</v>
      </c>
      <c r="L118" s="93">
        <f t="shared" si="44"/>
        <v>0</v>
      </c>
      <c r="M118" s="93">
        <f t="shared" si="44"/>
        <v>0</v>
      </c>
      <c r="N118" s="93">
        <f t="shared" si="44"/>
        <v>0</v>
      </c>
      <c r="O118" s="93">
        <f t="shared" si="44"/>
        <v>0</v>
      </c>
      <c r="P118" s="93">
        <f t="shared" si="44"/>
        <v>0</v>
      </c>
      <c r="Q118" s="93">
        <f t="shared" si="44"/>
        <v>0</v>
      </c>
      <c r="R118" s="93">
        <f t="shared" si="44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v>0</v>
      </c>
      <c r="Z118" s="93">
        <v>0</v>
      </c>
      <c r="AA118" s="93">
        <v>0</v>
      </c>
      <c r="AB118" s="93">
        <v>0</v>
      </c>
      <c r="AC118" s="93">
        <f t="shared" si="44"/>
        <v>0</v>
      </c>
      <c r="AD118" s="93">
        <f t="shared" si="44"/>
        <v>0</v>
      </c>
      <c r="AE118" s="93">
        <f t="shared" si="44"/>
        <v>0</v>
      </c>
      <c r="AF118" s="93">
        <f t="shared" si="44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-540</v>
      </c>
      <c r="BH118" s="82">
        <v>0</v>
      </c>
      <c r="BI118" s="82">
        <v>40.5</v>
      </c>
      <c r="BJ118" s="82">
        <v>30.7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3"/>
        <v>0</v>
      </c>
      <c r="C119" s="93">
        <f t="shared" si="44"/>
        <v>0</v>
      </c>
      <c r="D119" s="93">
        <f t="shared" si="44"/>
        <v>0</v>
      </c>
      <c r="E119" s="93">
        <f t="shared" si="44"/>
        <v>0</v>
      </c>
      <c r="F119" s="93">
        <f t="shared" si="44"/>
        <v>0</v>
      </c>
      <c r="G119" s="93">
        <f t="shared" si="44"/>
        <v>0</v>
      </c>
      <c r="H119" s="93">
        <f t="shared" si="44"/>
        <v>0</v>
      </c>
      <c r="I119" s="93">
        <f t="shared" si="44"/>
        <v>0</v>
      </c>
      <c r="J119" s="93">
        <f t="shared" si="44"/>
        <v>0</v>
      </c>
      <c r="K119" s="93">
        <f t="shared" si="44"/>
        <v>0</v>
      </c>
      <c r="L119" s="93">
        <f t="shared" si="44"/>
        <v>0</v>
      </c>
      <c r="M119" s="93">
        <f t="shared" si="44"/>
        <v>0</v>
      </c>
      <c r="N119" s="93">
        <f t="shared" si="44"/>
        <v>0</v>
      </c>
      <c r="O119" s="93">
        <f t="shared" si="44"/>
        <v>0</v>
      </c>
      <c r="P119" s="93">
        <f t="shared" si="44"/>
        <v>0</v>
      </c>
      <c r="Q119" s="93">
        <f t="shared" si="44"/>
        <v>0</v>
      </c>
      <c r="R119" s="93">
        <f t="shared" si="44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v>0</v>
      </c>
      <c r="Z119" s="93">
        <v>0</v>
      </c>
      <c r="AA119" s="93">
        <v>0</v>
      </c>
      <c r="AB119" s="93">
        <v>0</v>
      </c>
      <c r="AC119" s="93">
        <f t="shared" si="44"/>
        <v>0</v>
      </c>
      <c r="AD119" s="93">
        <f t="shared" si="44"/>
        <v>0</v>
      </c>
      <c r="AE119" s="93">
        <f t="shared" si="44"/>
        <v>0</v>
      </c>
      <c r="AF119" s="93">
        <f t="shared" si="44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f t="shared" si="43"/>
        <v>0</v>
      </c>
      <c r="C120" s="93">
        <f t="shared" si="44"/>
        <v>0</v>
      </c>
      <c r="D120" s="93">
        <f t="shared" si="44"/>
        <v>0</v>
      </c>
      <c r="E120" s="93">
        <f t="shared" si="44"/>
        <v>0</v>
      </c>
      <c r="F120" s="93">
        <f t="shared" si="44"/>
        <v>0</v>
      </c>
      <c r="G120" s="93">
        <f t="shared" si="44"/>
        <v>0</v>
      </c>
      <c r="H120" s="93">
        <f t="shared" si="44"/>
        <v>0</v>
      </c>
      <c r="I120" s="93">
        <f t="shared" si="44"/>
        <v>0</v>
      </c>
      <c r="J120" s="93">
        <f t="shared" si="44"/>
        <v>0</v>
      </c>
      <c r="K120" s="93">
        <f t="shared" si="44"/>
        <v>0</v>
      </c>
      <c r="L120" s="93">
        <f t="shared" si="44"/>
        <v>0</v>
      </c>
      <c r="M120" s="93">
        <f t="shared" si="44"/>
        <v>0</v>
      </c>
      <c r="N120" s="93">
        <f t="shared" si="44"/>
        <v>0</v>
      </c>
      <c r="O120" s="93">
        <f t="shared" si="44"/>
        <v>0</v>
      </c>
      <c r="P120" s="93">
        <f t="shared" si="44"/>
        <v>0</v>
      </c>
      <c r="Q120" s="93">
        <f t="shared" si="44"/>
        <v>0</v>
      </c>
      <c r="R120" s="93">
        <f t="shared" si="44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v>0</v>
      </c>
      <c r="Z120" s="93">
        <v>0</v>
      </c>
      <c r="AA120" s="93">
        <v>0</v>
      </c>
      <c r="AB120" s="93">
        <v>0</v>
      </c>
      <c r="AC120" s="93">
        <f t="shared" si="44"/>
        <v>0</v>
      </c>
      <c r="AD120" s="93">
        <f t="shared" si="44"/>
        <v>0</v>
      </c>
      <c r="AE120" s="93">
        <f t="shared" si="44"/>
        <v>0</v>
      </c>
      <c r="AF120" s="93">
        <f t="shared" si="44"/>
        <v>0</v>
      </c>
      <c r="AG120" s="111"/>
      <c r="AH120" s="46">
        <f t="shared" si="22"/>
        <v>0</v>
      </c>
      <c r="AI120" s="47">
        <f t="shared" si="23"/>
        <v>0</v>
      </c>
    </row>
    <row r="121" spans="1:64" x14ac:dyDescent="0.25">
      <c r="A121" s="96" t="s">
        <v>128</v>
      </c>
      <c r="B121" s="93">
        <f t="shared" si="43"/>
        <v>0</v>
      </c>
      <c r="C121" s="93">
        <f t="shared" si="44"/>
        <v>0</v>
      </c>
      <c r="D121" s="93">
        <f t="shared" si="44"/>
        <v>0</v>
      </c>
      <c r="E121" s="93">
        <f t="shared" si="44"/>
        <v>0</v>
      </c>
      <c r="F121" s="93">
        <f t="shared" si="44"/>
        <v>0</v>
      </c>
      <c r="G121" s="93">
        <f t="shared" si="44"/>
        <v>0</v>
      </c>
      <c r="H121" s="93">
        <f t="shared" si="44"/>
        <v>0</v>
      </c>
      <c r="I121" s="93">
        <f t="shared" si="44"/>
        <v>0</v>
      </c>
      <c r="J121" s="93">
        <f t="shared" si="44"/>
        <v>0</v>
      </c>
      <c r="K121" s="93">
        <f t="shared" si="44"/>
        <v>0</v>
      </c>
      <c r="L121" s="93">
        <f t="shared" si="44"/>
        <v>0</v>
      </c>
      <c r="M121" s="93">
        <f t="shared" si="44"/>
        <v>0</v>
      </c>
      <c r="N121" s="93">
        <f t="shared" si="44"/>
        <v>0</v>
      </c>
      <c r="O121" s="93">
        <f t="shared" si="44"/>
        <v>0</v>
      </c>
      <c r="P121" s="93">
        <f t="shared" si="44"/>
        <v>0</v>
      </c>
      <c r="Q121" s="93">
        <f t="shared" si="44"/>
        <v>0</v>
      </c>
      <c r="R121" s="93">
        <f t="shared" si="44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v>0</v>
      </c>
      <c r="Z121" s="93">
        <v>0</v>
      </c>
      <c r="AA121" s="93">
        <v>0</v>
      </c>
      <c r="AB121" s="93">
        <v>0</v>
      </c>
      <c r="AC121" s="93">
        <f t="shared" si="44"/>
        <v>0</v>
      </c>
      <c r="AD121" s="93">
        <f t="shared" si="44"/>
        <v>0</v>
      </c>
      <c r="AE121" s="93">
        <f t="shared" si="44"/>
        <v>0</v>
      </c>
      <c r="AF121" s="93">
        <f t="shared" si="44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f t="shared" si="43"/>
        <v>0</v>
      </c>
      <c r="C122" s="93">
        <f t="shared" si="44"/>
        <v>0</v>
      </c>
      <c r="D122" s="93">
        <f t="shared" si="44"/>
        <v>0</v>
      </c>
      <c r="E122" s="93">
        <f t="shared" si="44"/>
        <v>0</v>
      </c>
      <c r="F122" s="93">
        <f t="shared" si="44"/>
        <v>0</v>
      </c>
      <c r="G122" s="93">
        <f t="shared" si="44"/>
        <v>1.8</v>
      </c>
      <c r="H122" s="93">
        <f t="shared" si="44"/>
        <v>0</v>
      </c>
      <c r="I122" s="93">
        <f t="shared" si="44"/>
        <v>0</v>
      </c>
      <c r="J122" s="93">
        <f t="shared" si="44"/>
        <v>0</v>
      </c>
      <c r="K122" s="93">
        <f t="shared" si="44"/>
        <v>0</v>
      </c>
      <c r="L122" s="93">
        <f t="shared" si="44"/>
        <v>0</v>
      </c>
      <c r="M122" s="93">
        <f t="shared" si="44"/>
        <v>0</v>
      </c>
      <c r="N122" s="93">
        <f t="shared" si="44"/>
        <v>0</v>
      </c>
      <c r="O122" s="93">
        <f t="shared" si="44"/>
        <v>0</v>
      </c>
      <c r="P122" s="93">
        <f t="shared" si="44"/>
        <v>0</v>
      </c>
      <c r="Q122" s="93">
        <f t="shared" si="44"/>
        <v>0</v>
      </c>
      <c r="R122" s="93">
        <f t="shared" si="44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v>0</v>
      </c>
      <c r="Z122" s="93">
        <v>0</v>
      </c>
      <c r="AA122" s="93">
        <v>0</v>
      </c>
      <c r="AB122" s="93">
        <v>0</v>
      </c>
      <c r="AC122" s="93">
        <f t="shared" si="44"/>
        <v>0</v>
      </c>
      <c r="AD122" s="93">
        <f t="shared" si="44"/>
        <v>0</v>
      </c>
      <c r="AE122" s="93">
        <f t="shared" si="44"/>
        <v>0</v>
      </c>
      <c r="AF122" s="93">
        <f t="shared" si="44"/>
        <v>0</v>
      </c>
      <c r="AG122" s="103"/>
      <c r="AH122" s="46">
        <f t="shared" si="22"/>
        <v>1.8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f>SUM(B117:B122)</f>
        <v>540</v>
      </c>
      <c r="C123" s="70">
        <f t="shared" ref="C123:AF123" si="46">SUM(C117:C122)</f>
        <v>430</v>
      </c>
      <c r="D123" s="70">
        <f t="shared" si="46"/>
        <v>445</v>
      </c>
      <c r="E123" s="70">
        <f t="shared" si="46"/>
        <v>452</v>
      </c>
      <c r="F123" s="70">
        <f t="shared" si="46"/>
        <v>439.7</v>
      </c>
      <c r="G123" s="70">
        <f t="shared" si="46"/>
        <v>443</v>
      </c>
      <c r="H123" s="70">
        <f t="shared" si="46"/>
        <v>444</v>
      </c>
      <c r="I123" s="70">
        <f t="shared" si="46"/>
        <v>428.5</v>
      </c>
      <c r="J123" s="70">
        <f t="shared" si="46"/>
        <v>426.7</v>
      </c>
      <c r="K123" s="70">
        <f t="shared" si="46"/>
        <v>395.9</v>
      </c>
      <c r="L123" s="70">
        <f t="shared" si="46"/>
        <v>364.2</v>
      </c>
      <c r="M123" s="70">
        <f t="shared" si="46"/>
        <v>240</v>
      </c>
      <c r="N123" s="70">
        <f t="shared" si="46"/>
        <v>240</v>
      </c>
      <c r="O123" s="70">
        <f t="shared" si="46"/>
        <v>120</v>
      </c>
      <c r="P123" s="70">
        <f t="shared" si="46"/>
        <v>130</v>
      </c>
      <c r="Q123" s="70">
        <f t="shared" si="46"/>
        <v>134</v>
      </c>
      <c r="R123" s="70">
        <f t="shared" si="46"/>
        <v>120</v>
      </c>
      <c r="S123" s="70">
        <f t="shared" ref="S123:X123" si="47">SUM(S117:S122)</f>
        <v>94.6</v>
      </c>
      <c r="T123" s="70">
        <f t="shared" si="47"/>
        <v>115.6</v>
      </c>
      <c r="U123" s="70">
        <f t="shared" si="47"/>
        <v>87.3</v>
      </c>
      <c r="V123" s="70">
        <f t="shared" si="47"/>
        <v>140</v>
      </c>
      <c r="W123" s="70">
        <f t="shared" si="47"/>
        <v>66</v>
      </c>
      <c r="X123" s="70">
        <f t="shared" si="47"/>
        <v>112</v>
      </c>
      <c r="Y123" s="70">
        <v>91.1</v>
      </c>
      <c r="Z123" s="70">
        <v>126.3</v>
      </c>
      <c r="AA123" s="70">
        <v>126.3</v>
      </c>
      <c r="AB123" s="70">
        <v>126.3</v>
      </c>
      <c r="AC123" s="70">
        <f t="shared" si="46"/>
        <v>190</v>
      </c>
      <c r="AD123" s="70">
        <f t="shared" si="46"/>
        <v>187</v>
      </c>
      <c r="AE123" s="70">
        <f t="shared" si="46"/>
        <v>134.5</v>
      </c>
      <c r="AF123" s="70">
        <f t="shared" si="46"/>
        <v>0</v>
      </c>
      <c r="AG123" s="104"/>
      <c r="AH123" s="46">
        <f t="shared" si="22"/>
        <v>540</v>
      </c>
      <c r="AI123" s="47">
        <f t="shared" si="23"/>
        <v>0</v>
      </c>
      <c r="AJ123" s="105">
        <f t="array" ref="AJ123">MIN(IF(B123:AF123&lt;&gt;0,B123:AF123))</f>
        <v>66</v>
      </c>
    </row>
    <row r="124" spans="1:64" ht="15.75" thickBot="1" x14ac:dyDescent="0.3">
      <c r="A124" s="87" t="s">
        <v>146</v>
      </c>
      <c r="B124" s="70">
        <f>B108-B123</f>
        <v>-466.3</v>
      </c>
      <c r="C124" s="70">
        <f t="shared" ref="C124:AF124" si="48">C108-C123</f>
        <v>-358.5</v>
      </c>
      <c r="D124" s="70">
        <f t="shared" si="48"/>
        <v>-374</v>
      </c>
      <c r="E124" s="70">
        <f t="shared" si="48"/>
        <v>-385.5</v>
      </c>
      <c r="F124" s="70">
        <f t="shared" si="48"/>
        <v>-370.9</v>
      </c>
      <c r="G124" s="70">
        <f t="shared" si="48"/>
        <v>-362.5</v>
      </c>
      <c r="H124" s="70">
        <f t="shared" si="48"/>
        <v>-360.3</v>
      </c>
      <c r="I124" s="70">
        <f t="shared" si="48"/>
        <v>-337.5</v>
      </c>
      <c r="J124" s="70">
        <f t="shared" si="48"/>
        <v>-334.2</v>
      </c>
      <c r="K124" s="70">
        <f t="shared" si="48"/>
        <v>-301.39999999999998</v>
      </c>
      <c r="L124" s="70">
        <f t="shared" si="48"/>
        <v>-277.8</v>
      </c>
      <c r="M124" s="70">
        <f t="shared" si="48"/>
        <v>-167.8</v>
      </c>
      <c r="N124" s="70">
        <f t="shared" si="48"/>
        <v>-162</v>
      </c>
      <c r="O124" s="70">
        <f t="shared" si="48"/>
        <v>-38</v>
      </c>
      <c r="P124" s="70">
        <f t="shared" si="48"/>
        <v>-44</v>
      </c>
      <c r="Q124" s="70">
        <f t="shared" si="48"/>
        <v>-53</v>
      </c>
      <c r="R124" s="70">
        <f t="shared" si="48"/>
        <v>-20</v>
      </c>
      <c r="S124" s="70">
        <f t="shared" ref="S124:X124" si="49">S108-S123</f>
        <v>6.4000000000000057</v>
      </c>
      <c r="T124" s="70">
        <f t="shared" si="49"/>
        <v>-22.299999999999997</v>
      </c>
      <c r="U124" s="70">
        <f t="shared" si="49"/>
        <v>32.700000000000003</v>
      </c>
      <c r="V124" s="70">
        <f t="shared" si="49"/>
        <v>-37.799999999999997</v>
      </c>
      <c r="W124" s="70">
        <f t="shared" si="49"/>
        <v>36.200000000000003</v>
      </c>
      <c r="X124" s="70">
        <f t="shared" si="49"/>
        <v>-9.7999999999999972</v>
      </c>
      <c r="Y124" s="70">
        <v>21.400000000000006</v>
      </c>
      <c r="Z124" s="70">
        <v>-21.299999999999997</v>
      </c>
      <c r="AA124" s="70">
        <v>-21.299999999999997</v>
      </c>
      <c r="AB124" s="70">
        <v>-21.299999999999997</v>
      </c>
      <c r="AC124" s="70">
        <f t="shared" si="48"/>
        <v>-83.1</v>
      </c>
      <c r="AD124" s="70">
        <f t="shared" si="48"/>
        <v>-62</v>
      </c>
      <c r="AE124" s="70">
        <f t="shared" si="48"/>
        <v>-21.199999999999989</v>
      </c>
      <c r="AF124" s="70">
        <f t="shared" si="48"/>
        <v>152.5</v>
      </c>
      <c r="AG124" s="104"/>
      <c r="AH124" s="46">
        <f t="shared" si="22"/>
        <v>152.5</v>
      </c>
      <c r="AI124" s="47">
        <f t="shared" si="23"/>
        <v>-466.3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49.963000000000001</v>
      </c>
      <c r="C126" s="117">
        <v>50.037999999999997</v>
      </c>
      <c r="D126" s="117">
        <v>49.99</v>
      </c>
      <c r="E126" s="117">
        <v>49.977400000000003</v>
      </c>
      <c r="F126" s="117">
        <v>50.02</v>
      </c>
      <c r="G126" s="117">
        <v>50.043999999999997</v>
      </c>
      <c r="H126" s="117">
        <v>49.97</v>
      </c>
      <c r="I126" s="117">
        <v>50.008000000000003</v>
      </c>
      <c r="J126" s="117">
        <v>49.927999999999997</v>
      </c>
      <c r="K126" s="117">
        <v>49.966999999999999</v>
      </c>
      <c r="L126" s="117">
        <v>50.057000000000002</v>
      </c>
      <c r="M126" s="117">
        <v>49.92</v>
      </c>
      <c r="N126" s="117">
        <v>50.06</v>
      </c>
      <c r="O126" s="117">
        <v>50.06</v>
      </c>
      <c r="P126" s="117">
        <v>49.95</v>
      </c>
      <c r="Q126" s="117">
        <v>50.08</v>
      </c>
      <c r="R126" s="117">
        <v>50.1</v>
      </c>
      <c r="S126" s="117">
        <v>49.953000000000003</v>
      </c>
      <c r="T126" s="117">
        <v>49.92</v>
      </c>
      <c r="U126" s="117">
        <v>49.960999999999999</v>
      </c>
      <c r="V126" s="117">
        <v>49.948</v>
      </c>
      <c r="W126" s="117">
        <v>49.948</v>
      </c>
      <c r="X126" s="117">
        <v>49.948</v>
      </c>
      <c r="Y126" s="117">
        <v>50.128</v>
      </c>
      <c r="Z126" s="117">
        <v>50.048000000000002</v>
      </c>
      <c r="AA126" s="117">
        <v>49.96</v>
      </c>
      <c r="AB126" s="117">
        <v>49.923000000000002</v>
      </c>
      <c r="AC126" s="117">
        <v>49.936</v>
      </c>
      <c r="AD126" s="117">
        <v>49.972000000000001</v>
      </c>
      <c r="AE126" s="117">
        <v>50.072000000000003</v>
      </c>
      <c r="AF126" s="117">
        <v>50.042999999999999</v>
      </c>
      <c r="AG126" s="118"/>
      <c r="AH126" s="46">
        <f t="shared" si="22"/>
        <v>50.128</v>
      </c>
      <c r="AI126" s="47">
        <f t="shared" si="23"/>
        <v>49.92</v>
      </c>
    </row>
    <row r="127" spans="1:64" x14ac:dyDescent="0.25">
      <c r="A127" s="119" t="s">
        <v>149</v>
      </c>
      <c r="B127" s="43">
        <v>137.6</v>
      </c>
      <c r="C127" s="43">
        <v>134.69999999999999</v>
      </c>
      <c r="D127" s="43">
        <v>134.6</v>
      </c>
      <c r="E127" s="43">
        <v>134.6</v>
      </c>
      <c r="F127" s="43">
        <v>134.80000000000001</v>
      </c>
      <c r="G127" s="43">
        <v>136</v>
      </c>
      <c r="H127" s="43">
        <v>135.19999999999999</v>
      </c>
      <c r="I127" s="43">
        <v>135.6</v>
      </c>
      <c r="J127" s="43">
        <v>132.19999999999999</v>
      </c>
      <c r="K127" s="43">
        <v>133.5</v>
      </c>
      <c r="L127" s="43">
        <v>133.5</v>
      </c>
      <c r="M127" s="43">
        <v>133.5</v>
      </c>
      <c r="N127" s="43">
        <v>129</v>
      </c>
      <c r="O127" s="43">
        <v>129</v>
      </c>
      <c r="P127" s="43">
        <v>0</v>
      </c>
      <c r="Q127" s="43">
        <v>0</v>
      </c>
      <c r="R127" s="43"/>
      <c r="S127" s="43"/>
      <c r="T127" s="43"/>
      <c r="U127" s="43"/>
      <c r="V127" s="43"/>
      <c r="W127" s="43"/>
      <c r="X127" s="43"/>
      <c r="Y127" s="43">
        <v>130.19999999999999</v>
      </c>
      <c r="Z127" s="43">
        <v>129.5</v>
      </c>
      <c r="AA127" s="43">
        <v>130.69999999999999</v>
      </c>
      <c r="AB127" s="43">
        <v>131.9</v>
      </c>
      <c r="AC127" s="43">
        <v>131.9</v>
      </c>
      <c r="AD127" s="43">
        <v>132.9</v>
      </c>
      <c r="AE127" s="43">
        <v>132.9</v>
      </c>
      <c r="AF127" s="43">
        <v>132.9</v>
      </c>
      <c r="AG127" s="120"/>
      <c r="AH127" s="46">
        <f t="shared" si="22"/>
        <v>137.6</v>
      </c>
      <c r="AI127" s="47">
        <f t="shared" si="23"/>
        <v>0</v>
      </c>
    </row>
    <row r="128" spans="1:64" x14ac:dyDescent="0.25">
      <c r="A128" s="119" t="s">
        <v>150</v>
      </c>
      <c r="B128" s="43">
        <v>133</v>
      </c>
      <c r="C128" s="43">
        <v>129.69999999999999</v>
      </c>
      <c r="D128" s="43">
        <v>129.4</v>
      </c>
      <c r="E128" s="43">
        <v>138.4</v>
      </c>
      <c r="F128" s="43">
        <v>130.4</v>
      </c>
      <c r="G128" s="43">
        <v>131.30000000000001</v>
      </c>
      <c r="H128" s="43">
        <v>130.4</v>
      </c>
      <c r="I128" s="43">
        <v>130.9</v>
      </c>
      <c r="J128" s="43">
        <v>128.6</v>
      </c>
      <c r="K128" s="43">
        <v>129.5</v>
      </c>
      <c r="L128" s="43">
        <v>129.5</v>
      </c>
      <c r="M128" s="43">
        <v>129.5</v>
      </c>
      <c r="N128" s="43">
        <v>126.6</v>
      </c>
      <c r="O128" s="43">
        <v>126.6</v>
      </c>
      <c r="P128" s="43">
        <v>129.6</v>
      </c>
      <c r="Q128" s="43">
        <v>132</v>
      </c>
      <c r="R128" s="43">
        <v>130.4</v>
      </c>
      <c r="S128" s="43">
        <v>129.9</v>
      </c>
      <c r="T128" s="43">
        <v>129.9</v>
      </c>
      <c r="U128" s="43">
        <v>130.5</v>
      </c>
      <c r="V128" s="43">
        <v>131.19999999999999</v>
      </c>
      <c r="W128" s="43">
        <v>131.19999999999999</v>
      </c>
      <c r="X128" s="43">
        <v>131.19999999999999</v>
      </c>
      <c r="Y128" s="43">
        <v>129.19999999999999</v>
      </c>
      <c r="Z128" s="43">
        <v>128.69999999999999</v>
      </c>
      <c r="AA128" s="43">
        <v>129.5</v>
      </c>
      <c r="AB128" s="43">
        <v>129.9</v>
      </c>
      <c r="AC128" s="43">
        <v>129.9</v>
      </c>
      <c r="AD128" s="43">
        <v>130.80000000000001</v>
      </c>
      <c r="AE128" s="43">
        <v>130.80000000000001</v>
      </c>
      <c r="AF128" s="43">
        <v>130.80000000000001</v>
      </c>
      <c r="AG128" s="120"/>
      <c r="AH128" s="46">
        <f t="shared" si="22"/>
        <v>138.4</v>
      </c>
      <c r="AI128" s="47">
        <f t="shared" si="23"/>
        <v>126.6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>
        <v>128.69999999999999</v>
      </c>
      <c r="V129" s="43">
        <v>129.80000000000001</v>
      </c>
      <c r="W129" s="43">
        <v>129.80000000000001</v>
      </c>
      <c r="X129" s="43">
        <v>129.80000000000001</v>
      </c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129.80000000000001</v>
      </c>
      <c r="AI129" s="47">
        <f t="shared" si="23"/>
        <v>128.69999999999999</v>
      </c>
    </row>
    <row r="130" spans="1:35" x14ac:dyDescent="0.25">
      <c r="A130" s="119" t="s">
        <v>152</v>
      </c>
      <c r="B130" s="43">
        <v>136.4</v>
      </c>
      <c r="C130" s="43">
        <v>137.6</v>
      </c>
      <c r="D130" s="43">
        <v>138.19999999999999</v>
      </c>
      <c r="E130" s="43">
        <v>134.4</v>
      </c>
      <c r="F130" s="43">
        <v>138.30000000000001</v>
      </c>
      <c r="G130" s="43">
        <v>139</v>
      </c>
      <c r="H130" s="43">
        <v>137.9</v>
      </c>
      <c r="I130" s="43">
        <v>138</v>
      </c>
      <c r="J130" s="43">
        <v>137.1</v>
      </c>
      <c r="K130" s="43">
        <v>137.19999999999999</v>
      </c>
      <c r="L130" s="43">
        <v>137.19999999999999</v>
      </c>
      <c r="M130" s="43">
        <v>137.19999999999999</v>
      </c>
      <c r="N130" s="43">
        <v>134.30000000000001</v>
      </c>
      <c r="O130" s="43">
        <v>134.30000000000001</v>
      </c>
      <c r="P130" s="43">
        <v>135.80000000000001</v>
      </c>
      <c r="Q130" s="43">
        <v>135.80000000000001</v>
      </c>
      <c r="R130" s="43">
        <v>135.80000000000001</v>
      </c>
      <c r="S130" s="43">
        <v>136.1</v>
      </c>
      <c r="T130" s="43">
        <v>136.1</v>
      </c>
      <c r="U130" s="43">
        <v>136.69999999999999</v>
      </c>
      <c r="V130" s="43">
        <v>136</v>
      </c>
      <c r="W130" s="43">
        <v>136</v>
      </c>
      <c r="X130" s="43">
        <v>136</v>
      </c>
      <c r="Y130" s="43">
        <v>135.80000000000001</v>
      </c>
      <c r="Z130" s="43">
        <v>136.4</v>
      </c>
      <c r="AA130" s="43">
        <v>136.6</v>
      </c>
      <c r="AB130" s="43">
        <v>137.4</v>
      </c>
      <c r="AC130" s="43">
        <v>137.4</v>
      </c>
      <c r="AD130" s="43">
        <v>136.5</v>
      </c>
      <c r="AE130" s="43">
        <v>136.5</v>
      </c>
      <c r="AF130" s="43">
        <v>136.5</v>
      </c>
      <c r="AG130" s="120"/>
      <c r="AH130" s="46">
        <f t="shared" si="22"/>
        <v>139</v>
      </c>
      <c r="AI130" s="47">
        <f t="shared" si="23"/>
        <v>134.30000000000001</v>
      </c>
    </row>
    <row r="131" spans="1:35" x14ac:dyDescent="0.25">
      <c r="A131" s="121" t="s">
        <v>153</v>
      </c>
      <c r="B131" s="122">
        <v>131.80000000000001</v>
      </c>
      <c r="C131" s="122">
        <v>132.1</v>
      </c>
      <c r="D131" s="122">
        <v>133.30000000000001</v>
      </c>
      <c r="E131" s="122">
        <v>132.30000000000001</v>
      </c>
      <c r="F131" s="122">
        <v>133.4</v>
      </c>
      <c r="G131" s="122">
        <v>133.30000000000001</v>
      </c>
      <c r="H131" s="122">
        <v>132.5</v>
      </c>
      <c r="I131" s="122">
        <v>132.5</v>
      </c>
      <c r="J131" s="122">
        <v>135</v>
      </c>
      <c r="K131" s="122">
        <v>134.4</v>
      </c>
      <c r="L131" s="122">
        <v>134.4</v>
      </c>
      <c r="M131" s="122">
        <v>134.4</v>
      </c>
      <c r="N131" s="122">
        <v>135.19999999999999</v>
      </c>
      <c r="O131" s="122">
        <v>135.19999999999999</v>
      </c>
      <c r="P131" s="122">
        <v>135.4</v>
      </c>
      <c r="Q131" s="122">
        <v>136.4</v>
      </c>
      <c r="R131" s="122">
        <v>133.4</v>
      </c>
      <c r="S131" s="122">
        <v>132.69999999999999</v>
      </c>
      <c r="T131" s="122">
        <v>132.69999999999999</v>
      </c>
      <c r="U131" s="122">
        <v>131.69999999999999</v>
      </c>
      <c r="V131" s="122">
        <v>132.30000000000001</v>
      </c>
      <c r="W131" s="122">
        <v>132.30000000000001</v>
      </c>
      <c r="X131" s="122">
        <v>132.30000000000001</v>
      </c>
      <c r="Y131" s="122">
        <v>132.5</v>
      </c>
      <c r="Z131" s="122">
        <v>135.6</v>
      </c>
      <c r="AA131" s="122">
        <v>130.19999999999999</v>
      </c>
      <c r="AB131" s="122">
        <v>132.4</v>
      </c>
      <c r="AC131" s="122">
        <v>132.4</v>
      </c>
      <c r="AD131" s="122">
        <v>132.4</v>
      </c>
      <c r="AE131" s="122">
        <v>132.4</v>
      </c>
      <c r="AF131" s="122">
        <v>132.4</v>
      </c>
      <c r="AG131" s="123"/>
      <c r="AH131" s="46">
        <f t="shared" si="22"/>
        <v>136.4</v>
      </c>
      <c r="AI131" s="47">
        <f t="shared" si="23"/>
        <v>130.19999999999999</v>
      </c>
    </row>
    <row r="132" spans="1:35" x14ac:dyDescent="0.25">
      <c r="A132" s="119" t="s">
        <v>154</v>
      </c>
      <c r="B132" s="43">
        <v>132.6</v>
      </c>
      <c r="C132" s="43">
        <v>131.5</v>
      </c>
      <c r="D132" s="43">
        <v>133</v>
      </c>
      <c r="E132" s="43">
        <v>132.5</v>
      </c>
      <c r="F132" s="43">
        <v>131.4</v>
      </c>
      <c r="G132" s="43">
        <v>131.5</v>
      </c>
      <c r="H132" s="43">
        <v>130.1</v>
      </c>
      <c r="I132" s="43">
        <v>130</v>
      </c>
      <c r="J132" s="43">
        <v>131.19999999999999</v>
      </c>
      <c r="K132" s="43">
        <v>128.9</v>
      </c>
      <c r="L132" s="43">
        <v>128.9</v>
      </c>
      <c r="M132" s="43">
        <v>128.9</v>
      </c>
      <c r="N132" s="43">
        <v>131.6</v>
      </c>
      <c r="O132" s="43">
        <v>131.6</v>
      </c>
      <c r="P132" s="43">
        <v>134.69999999999999</v>
      </c>
      <c r="Q132" s="43">
        <v>136.19999999999999</v>
      </c>
      <c r="R132" s="43">
        <v>137.4</v>
      </c>
      <c r="S132" s="43">
        <v>132.6</v>
      </c>
      <c r="T132" s="43">
        <v>132.6</v>
      </c>
      <c r="U132" s="43">
        <v>130.69999999999999</v>
      </c>
      <c r="V132" s="43">
        <v>129.9</v>
      </c>
      <c r="W132" s="43">
        <v>129.9</v>
      </c>
      <c r="X132" s="43">
        <v>129.9</v>
      </c>
      <c r="Y132" s="43">
        <v>132.77000000000001</v>
      </c>
      <c r="Z132" s="43">
        <v>137.6</v>
      </c>
      <c r="AA132" s="43">
        <v>131</v>
      </c>
      <c r="AB132" s="43">
        <v>131.19999999999999</v>
      </c>
      <c r="AC132" s="43">
        <v>131.19999999999999</v>
      </c>
      <c r="AD132" s="43">
        <v>130.69999999999999</v>
      </c>
      <c r="AE132" s="43">
        <v>130.69999999999999</v>
      </c>
      <c r="AF132" s="43">
        <v>130.69999999999999</v>
      </c>
      <c r="AG132" s="120"/>
      <c r="AH132" s="46">
        <f t="shared" si="22"/>
        <v>137.6</v>
      </c>
      <c r="AI132" s="47">
        <f t="shared" si="23"/>
        <v>128.9</v>
      </c>
    </row>
    <row r="133" spans="1:35" ht="15.75" thickBot="1" x14ac:dyDescent="0.3">
      <c r="A133" s="119" t="s">
        <v>155</v>
      </c>
      <c r="B133" s="101">
        <v>68.3</v>
      </c>
      <c r="C133" s="101">
        <v>68.3</v>
      </c>
      <c r="D133" s="101">
        <v>68.2</v>
      </c>
      <c r="E133" s="101">
        <v>68.3</v>
      </c>
      <c r="F133" s="101">
        <v>68.3</v>
      </c>
      <c r="G133" s="101">
        <v>68.3</v>
      </c>
      <c r="H133" s="101">
        <v>68.3</v>
      </c>
      <c r="I133" s="101">
        <v>68.3</v>
      </c>
      <c r="J133" s="101">
        <v>68.3</v>
      </c>
      <c r="K133" s="101">
        <v>68.3</v>
      </c>
      <c r="L133" s="101">
        <v>68.3</v>
      </c>
      <c r="M133" s="101">
        <v>68.3</v>
      </c>
      <c r="N133" s="101">
        <v>66.7</v>
      </c>
      <c r="O133" s="101">
        <v>66.7</v>
      </c>
      <c r="P133" s="101">
        <v>68.3</v>
      </c>
      <c r="Q133" s="101">
        <v>68.3</v>
      </c>
      <c r="R133" s="101">
        <v>68.3</v>
      </c>
      <c r="S133" s="101">
        <v>67.2</v>
      </c>
      <c r="T133" s="101">
        <v>67.2</v>
      </c>
      <c r="U133" s="101">
        <v>67.5</v>
      </c>
      <c r="V133" s="101">
        <v>67</v>
      </c>
      <c r="W133" s="101">
        <v>67</v>
      </c>
      <c r="X133" s="101">
        <v>67</v>
      </c>
      <c r="Y133" s="101">
        <v>66.599999999999994</v>
      </c>
      <c r="Z133" s="101">
        <v>67.099999999999994</v>
      </c>
      <c r="AA133" s="101">
        <v>67.099999999999994</v>
      </c>
      <c r="AB133" s="101">
        <v>66.599999999999994</v>
      </c>
      <c r="AC133" s="101">
        <v>66.599999999999994</v>
      </c>
      <c r="AD133" s="101">
        <v>68.2</v>
      </c>
      <c r="AE133" s="101">
        <v>68.2</v>
      </c>
      <c r="AF133" s="101">
        <v>68.2</v>
      </c>
      <c r="AG133" s="124"/>
      <c r="AH133" s="46">
        <f t="shared" si="22"/>
        <v>68.3</v>
      </c>
      <c r="AI133" s="47">
        <f t="shared" si="23"/>
        <v>66.599999999999994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125.44</v>
      </c>
      <c r="C135" s="114">
        <f t="shared" ref="C135:O135" si="50">SUM(C26,C32,C45:C46,C82,C84:C85,C87,C89,C137:C142,C177,C183,C189,C198,C200,C212,C219,C222:C223,C230,C232,C234,C238:C240,C242:C244,C249,C255:C256,C258:C260,C161,C166)</f>
        <v>381.54</v>
      </c>
      <c r="D135" s="114">
        <f t="shared" si="50"/>
        <v>-268.16000000000003</v>
      </c>
      <c r="E135" s="114">
        <f t="shared" si="50"/>
        <v>328.94</v>
      </c>
      <c r="F135" s="114">
        <f t="shared" si="50"/>
        <v>130.03999999999996</v>
      </c>
      <c r="G135" s="114">
        <f t="shared" si="50"/>
        <v>150.33999999999997</v>
      </c>
      <c r="H135" s="114">
        <f t="shared" si="50"/>
        <v>158.03999999999996</v>
      </c>
      <c r="I135" s="114">
        <f t="shared" si="50"/>
        <v>179.23999999999998</v>
      </c>
      <c r="J135" s="114">
        <f t="shared" si="50"/>
        <v>233.24</v>
      </c>
      <c r="K135" s="114">
        <f t="shared" si="50"/>
        <v>256.33999999999997</v>
      </c>
      <c r="L135" s="114">
        <f t="shared" si="50"/>
        <v>268.31</v>
      </c>
      <c r="M135" s="114">
        <f t="shared" si="50"/>
        <v>268.31</v>
      </c>
      <c r="N135" s="114">
        <f t="shared" si="50"/>
        <v>333.23999999999995</v>
      </c>
      <c r="O135" s="114">
        <f t="shared" si="50"/>
        <v>325.94</v>
      </c>
      <c r="P135" s="114">
        <v>42</v>
      </c>
      <c r="Q135" s="114">
        <f>SUM(Q26,Q32,Q45:Q46,Q82,Q84:Q85,Q87,Q89,Q137:Q142,Q177,Q183,Q189,Q198,Q200,Q212,Q219,Q222:Q223,Q230,Q232,Q234,Q238:Q240,Q242:Q244,Q249,Q255:Q256,Q258:Q260,Q161,Q166)</f>
        <v>258.74</v>
      </c>
      <c r="R135" s="114">
        <f>SUM(R26,R32,R45:R46,R82,R84:R85,R87,R89,R137:R142,R177,R183,R189,R198,R200,R212,R219,R222:R223,R230,R232,R234,R238:R240,R242:R244,R249,R255:R256,R258:R260,R161,R166)</f>
        <v>498.44</v>
      </c>
      <c r="S135" s="114">
        <f>SUM(S26,S32,S45:S46,S82,S84:S85,S87,S89,S137:S142,S177,S183,S189,S198,S200,S212,S219,S222:S223,S230,S232,S234,S238:S240,S242:S244,S249,S255:S256,S258:S260,S161,S166)</f>
        <v>511.94</v>
      </c>
      <c r="T135" s="114">
        <f>SUM(T26,T32,T45:T46,T82,T84:T85,T87,T89,T137:T142,T177,T183,T189,T198,T200,T212,T219,T222:T223,T230,T232,T234,T238:T240,T242:T244,T249,T255:T256,T258:T260,T161,T166)</f>
        <v>226.94</v>
      </c>
      <c r="U135" s="114">
        <f>SUM(U26,U32,U45:U46,U82,U84:U85,U87,U89,U137:U142,U177,U183,U189,U198,U200,U212,U219,U222:U223,U230,U232,U234,U238:U240,U242:U244,U249,U255:U256,U258:U260,U161,U166)</f>
        <v>204.24</v>
      </c>
      <c r="V135" s="114">
        <v>351.3</v>
      </c>
      <c r="W135" s="114">
        <v>351.3</v>
      </c>
      <c r="X135" s="114">
        <v>351.3</v>
      </c>
      <c r="Y135" s="114">
        <v>351.3</v>
      </c>
      <c r="Z135" s="114">
        <v>351.3</v>
      </c>
      <c r="AA135" s="114">
        <v>351.3</v>
      </c>
      <c r="AB135" s="114">
        <v>351.3</v>
      </c>
      <c r="AC135" s="114">
        <f>SUM(AC26,AC32,AC45:AC46,AC82,AC84:AC85,AC87,AC89,AC137:AC142,AC177,AC183,AC189,AC198,AC200,AC212,AC219,AC222:AC223,AC230,AC232,AC234,AC238:AC240,AC242:AC244,AC249,AC255:AC256,AC258:AC260,AC161,AC166)</f>
        <v>227.19</v>
      </c>
      <c r="AD135" s="114">
        <f>SUM(AD26,AD32,AD45:AD46,AD82,AD84:AD85,AD87,AD89,AD137:AD142,AD177,AD183,AD189,AD198,AD200,AD212,AD219,AD222:AD223,AD230,AD232,AD234,AD238:AD240,AD242:AD244,AD249,AD255:AD256,AD258:AD260,AD161,AD166)</f>
        <v>189.74</v>
      </c>
      <c r="AE135" s="114">
        <f>SUM(AE26,AE32,AE45:AE46,AE82,AE84:AE85,AE87,AE89,AE137:AE142,AE177,AE183,AE189,AE198,AE200,AE212,AE219,AE222:AE223,AE230,AE232,AE234,AE238:AE240,AE242:AE244,AE249,AE255:AE256,AE258:AE260,AE161,AE166)</f>
        <v>189.74</v>
      </c>
      <c r="AF135" s="114">
        <f>SUM(AF26,AF32,AF45:AF46,AF82,AF84:AF85,AF87,AF89,AF137:AF142,AF177,AF183,AF189,AF198,AF200,AF212,AF219,AF222:AF223,AF230,AF232,AF234,AF238:AF240,AF242:AF244,AF249,AF255:AF256,AF258:AF260,AF161,AF166)</f>
        <v>189.74</v>
      </c>
      <c r="AG135" s="127"/>
      <c r="AH135" s="46">
        <f t="shared" si="22"/>
        <v>511.94</v>
      </c>
      <c r="AI135" s="47">
        <f t="shared" si="23"/>
        <v>-268.16000000000003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45.9</v>
      </c>
      <c r="C137" s="132">
        <v>36.4</v>
      </c>
      <c r="D137" s="133">
        <v>37</v>
      </c>
      <c r="E137" s="133">
        <v>36.4</v>
      </c>
      <c r="F137" s="133">
        <v>34.200000000000003</v>
      </c>
      <c r="G137" s="133">
        <v>34.4</v>
      </c>
      <c r="H137" s="133">
        <v>33.4</v>
      </c>
      <c r="I137" s="133">
        <v>38.9</v>
      </c>
      <c r="J137" s="133">
        <v>42.8</v>
      </c>
      <c r="K137" s="133">
        <v>43.9</v>
      </c>
      <c r="L137" s="133">
        <v>44.8</v>
      </c>
      <c r="M137" s="133">
        <v>44.8</v>
      </c>
      <c r="N137" s="133">
        <v>59.3</v>
      </c>
      <c r="O137" s="133">
        <v>52</v>
      </c>
      <c r="P137" s="133">
        <v>52</v>
      </c>
      <c r="Q137" s="133">
        <v>49.3</v>
      </c>
      <c r="R137" s="133">
        <v>44.1</v>
      </c>
      <c r="S137" s="133">
        <v>44.1</v>
      </c>
      <c r="T137" s="133">
        <v>34.9</v>
      </c>
      <c r="U137" s="133">
        <v>34.9</v>
      </c>
      <c r="V137" s="133">
        <v>34.9</v>
      </c>
      <c r="W137" s="133">
        <v>34.9</v>
      </c>
      <c r="X137" s="133">
        <v>34.9</v>
      </c>
      <c r="Y137" s="133">
        <v>34.9</v>
      </c>
      <c r="Z137" s="133">
        <v>34.9</v>
      </c>
      <c r="AA137" s="133">
        <v>34.9</v>
      </c>
      <c r="AB137" s="133">
        <v>24.1</v>
      </c>
      <c r="AC137" s="133">
        <v>24.1</v>
      </c>
      <c r="AD137" s="133">
        <v>13.5</v>
      </c>
      <c r="AE137" s="133">
        <v>13.5</v>
      </c>
      <c r="AF137" s="133">
        <v>13.5</v>
      </c>
      <c r="AG137" s="134">
        <v>75</v>
      </c>
      <c r="AH137" s="46">
        <f t="shared" si="22"/>
        <v>59.3</v>
      </c>
      <c r="AI137" s="47">
        <f t="shared" si="23"/>
        <v>13.5</v>
      </c>
    </row>
    <row r="138" spans="1:35" x14ac:dyDescent="0.25">
      <c r="A138" s="135" t="s">
        <v>160</v>
      </c>
      <c r="B138" s="132">
        <v>27.6</v>
      </c>
      <c r="C138" s="132">
        <v>15.1</v>
      </c>
      <c r="D138" s="136">
        <v>15.7</v>
      </c>
      <c r="E138" s="136">
        <v>14.3</v>
      </c>
      <c r="F138" s="136">
        <v>14</v>
      </c>
      <c r="G138" s="136">
        <v>15.9</v>
      </c>
      <c r="H138" s="136">
        <v>12.7</v>
      </c>
      <c r="I138" s="136">
        <v>20.399999999999999</v>
      </c>
      <c r="J138" s="136">
        <v>25.4</v>
      </c>
      <c r="K138" s="136">
        <v>28.6</v>
      </c>
      <c r="L138" s="136">
        <v>26.1</v>
      </c>
      <c r="M138" s="136">
        <v>26.1</v>
      </c>
      <c r="N138" s="136">
        <v>46.2</v>
      </c>
      <c r="O138" s="136">
        <v>46.2</v>
      </c>
      <c r="P138" s="136">
        <v>46.8</v>
      </c>
      <c r="Q138" s="136">
        <v>34</v>
      </c>
      <c r="R138" s="136">
        <v>288.39999999999998</v>
      </c>
      <c r="S138" s="136">
        <v>288.39999999999998</v>
      </c>
      <c r="T138" s="136">
        <v>16.3</v>
      </c>
      <c r="U138" s="136">
        <v>16.3</v>
      </c>
      <c r="V138" s="136">
        <v>16.3</v>
      </c>
      <c r="W138" s="136">
        <v>16.3</v>
      </c>
      <c r="X138" s="136">
        <v>16.3</v>
      </c>
      <c r="Y138" s="136">
        <v>16.3</v>
      </c>
      <c r="Z138" s="136">
        <v>16.3</v>
      </c>
      <c r="AA138" s="136">
        <v>16.3</v>
      </c>
      <c r="AB138" s="136">
        <v>0.8</v>
      </c>
      <c r="AC138" s="136">
        <v>0.8</v>
      </c>
      <c r="AD138" s="136">
        <v>0</v>
      </c>
      <c r="AE138" s="136">
        <v>0</v>
      </c>
      <c r="AF138" s="136">
        <v>0</v>
      </c>
      <c r="AG138" s="134">
        <v>240</v>
      </c>
      <c r="AH138" s="46">
        <f t="shared" si="22"/>
        <v>288.39999999999998</v>
      </c>
      <c r="AI138" s="47">
        <f t="shared" si="23"/>
        <v>0</v>
      </c>
    </row>
    <row r="139" spans="1:35" x14ac:dyDescent="0.25">
      <c r="A139" s="135" t="s">
        <v>161</v>
      </c>
      <c r="B139" s="132">
        <v>-68.400000000000006</v>
      </c>
      <c r="C139" s="132">
        <v>-66</v>
      </c>
      <c r="D139" s="136">
        <v>66.7</v>
      </c>
      <c r="E139" s="136">
        <v>-68.599999999999994</v>
      </c>
      <c r="F139" s="136">
        <v>-65.8</v>
      </c>
      <c r="G139" s="136">
        <v>-56.7</v>
      </c>
      <c r="H139" s="136">
        <v>-50</v>
      </c>
      <c r="I139" s="136">
        <v>-47.6</v>
      </c>
      <c r="J139" s="136">
        <v>-46.7</v>
      </c>
      <c r="K139" s="136">
        <v>-43</v>
      </c>
      <c r="L139" s="136">
        <v>-30.2</v>
      </c>
      <c r="M139" s="136">
        <v>-30.2</v>
      </c>
      <c r="N139" s="136">
        <v>-30</v>
      </c>
      <c r="O139" s="136">
        <v>-30</v>
      </c>
      <c r="P139" s="136">
        <v>-11</v>
      </c>
      <c r="Q139" s="136">
        <v>-22</v>
      </c>
      <c r="R139" s="136">
        <v>-28</v>
      </c>
      <c r="S139" s="136">
        <v>-28</v>
      </c>
      <c r="T139" s="136">
        <v>-43.5</v>
      </c>
      <c r="U139" s="136">
        <v>-43.5</v>
      </c>
      <c r="V139" s="136">
        <v>-43.5</v>
      </c>
      <c r="W139" s="136">
        <v>-43.5</v>
      </c>
      <c r="X139" s="136">
        <v>-43.5</v>
      </c>
      <c r="Y139" s="136">
        <v>-43.5</v>
      </c>
      <c r="Z139" s="136">
        <v>-43.5</v>
      </c>
      <c r="AA139" s="136">
        <v>-43.5</v>
      </c>
      <c r="AB139" s="136">
        <v>-17.7</v>
      </c>
      <c r="AC139" s="136">
        <v>-17.7</v>
      </c>
      <c r="AD139" s="136">
        <v>-21.6</v>
      </c>
      <c r="AE139" s="136">
        <v>-21.6</v>
      </c>
      <c r="AF139" s="136">
        <v>-21.6</v>
      </c>
      <c r="AG139" s="134">
        <v>240</v>
      </c>
      <c r="AH139" s="46">
        <f t="shared" ref="AH139:AH145" si="51">MAX(B139:AF139)</f>
        <v>66.7</v>
      </c>
      <c r="AI139" s="47">
        <f t="shared" ref="AI139:AI145" si="52">MIN(B139:AF139)</f>
        <v>-68.599999999999994</v>
      </c>
    </row>
    <row r="140" spans="1:35" x14ac:dyDescent="0.25">
      <c r="A140" s="135" t="s">
        <v>162</v>
      </c>
      <c r="B140" s="132">
        <v>64.900000000000006</v>
      </c>
      <c r="C140" s="132">
        <v>62.5</v>
      </c>
      <c r="D140" s="137">
        <v>63.5</v>
      </c>
      <c r="E140" s="137">
        <v>65.900000000000006</v>
      </c>
      <c r="F140" s="137">
        <v>63.5</v>
      </c>
      <c r="G140" s="137">
        <v>54.4</v>
      </c>
      <c r="H140" s="137">
        <v>47.5</v>
      </c>
      <c r="I140" s="137">
        <v>45.2</v>
      </c>
      <c r="J140" s="137">
        <v>47.9</v>
      </c>
      <c r="K140" s="137">
        <v>48.5</v>
      </c>
      <c r="L140" s="137">
        <v>29.77</v>
      </c>
      <c r="M140" s="137">
        <v>29.77</v>
      </c>
      <c r="N140" s="137">
        <v>34.299999999999997</v>
      </c>
      <c r="O140" s="137">
        <v>34.299999999999997</v>
      </c>
      <c r="P140" s="137">
        <v>10</v>
      </c>
      <c r="Q140" s="137">
        <v>26</v>
      </c>
      <c r="R140" s="137">
        <v>28</v>
      </c>
      <c r="S140" s="137">
        <v>28</v>
      </c>
      <c r="T140" s="137">
        <v>28</v>
      </c>
      <c r="U140" s="137">
        <v>28</v>
      </c>
      <c r="V140" s="137">
        <v>28</v>
      </c>
      <c r="W140" s="137">
        <v>28</v>
      </c>
      <c r="X140" s="137">
        <v>28</v>
      </c>
      <c r="Y140" s="137">
        <v>28</v>
      </c>
      <c r="Z140" s="137">
        <v>28</v>
      </c>
      <c r="AA140" s="137">
        <v>28</v>
      </c>
      <c r="AB140" s="137">
        <v>16.7</v>
      </c>
      <c r="AC140" s="137">
        <v>16.7</v>
      </c>
      <c r="AD140" s="137">
        <v>20.7</v>
      </c>
      <c r="AE140" s="137">
        <v>20.7</v>
      </c>
      <c r="AF140" s="137">
        <v>20.7</v>
      </c>
      <c r="AG140" s="134"/>
      <c r="AH140" s="46">
        <f t="shared" si="51"/>
        <v>65.900000000000006</v>
      </c>
      <c r="AI140" s="47">
        <f t="shared" si="52"/>
        <v>10</v>
      </c>
    </row>
    <row r="141" spans="1:35" x14ac:dyDescent="0.25">
      <c r="A141" s="135" t="s">
        <v>163</v>
      </c>
      <c r="B141" s="132">
        <v>19.899999999999999</v>
      </c>
      <c r="C141" s="132">
        <v>288.8</v>
      </c>
      <c r="D141" s="136">
        <v>25.6</v>
      </c>
      <c r="E141" s="136">
        <v>229</v>
      </c>
      <c r="F141" s="136">
        <v>28.6</v>
      </c>
      <c r="G141" s="136">
        <v>26.1</v>
      </c>
      <c r="H141" s="136">
        <v>27.2</v>
      </c>
      <c r="I141" s="136">
        <v>23.9</v>
      </c>
      <c r="J141" s="136">
        <v>22.3</v>
      </c>
      <c r="K141" s="136">
        <v>20.5</v>
      </c>
      <c r="L141" s="136">
        <v>17.8</v>
      </c>
      <c r="M141" s="136">
        <v>17.8</v>
      </c>
      <c r="N141" s="136">
        <v>15.1</v>
      </c>
      <c r="O141" s="136">
        <v>15.1</v>
      </c>
      <c r="P141" s="136">
        <v>12.4</v>
      </c>
      <c r="Q141" s="136">
        <v>12.4</v>
      </c>
      <c r="R141" s="136">
        <v>12.1</v>
      </c>
      <c r="S141" s="136">
        <v>12.1</v>
      </c>
      <c r="T141" s="136">
        <v>50.5</v>
      </c>
      <c r="U141" s="136">
        <v>50.5</v>
      </c>
      <c r="V141" s="136">
        <v>50.5</v>
      </c>
      <c r="W141" s="136">
        <v>50.5</v>
      </c>
      <c r="X141" s="136">
        <v>50.5</v>
      </c>
      <c r="Y141" s="136">
        <v>50.5</v>
      </c>
      <c r="Z141" s="136">
        <v>50.5</v>
      </c>
      <c r="AA141" s="136">
        <v>50.5</v>
      </c>
      <c r="AB141" s="136">
        <v>19.55</v>
      </c>
      <c r="AC141" s="136">
        <v>19.55</v>
      </c>
      <c r="AD141" s="136">
        <v>17.100000000000001</v>
      </c>
      <c r="AE141" s="136">
        <v>17.100000000000001</v>
      </c>
      <c r="AF141" s="136">
        <v>17.100000000000001</v>
      </c>
      <c r="AG141" s="134">
        <v>60</v>
      </c>
      <c r="AH141" s="46">
        <f t="shared" si="51"/>
        <v>288.8</v>
      </c>
      <c r="AI141" s="47">
        <f t="shared" si="52"/>
        <v>12.1</v>
      </c>
    </row>
    <row r="142" spans="1:35" x14ac:dyDescent="0.25">
      <c r="A142" s="135" t="s">
        <v>164</v>
      </c>
      <c r="B142" s="132">
        <v>-73</v>
      </c>
      <c r="C142" s="132">
        <v>-59.4</v>
      </c>
      <c r="D142" s="137">
        <v>-577.20000000000005</v>
      </c>
      <c r="E142" s="137">
        <v>-52.8</v>
      </c>
      <c r="F142" s="137">
        <v>-49.2</v>
      </c>
      <c r="G142" s="137">
        <v>-28.5</v>
      </c>
      <c r="H142" s="137">
        <v>-17.5</v>
      </c>
      <c r="I142" s="137">
        <v>-6.3</v>
      </c>
      <c r="J142" s="137">
        <v>36.799999999999997</v>
      </c>
      <c r="K142" s="137">
        <v>49</v>
      </c>
      <c r="L142" s="137">
        <v>71.2</v>
      </c>
      <c r="M142" s="137">
        <v>71.2</v>
      </c>
      <c r="N142" s="137">
        <v>99.5</v>
      </c>
      <c r="O142" s="137">
        <v>99.5</v>
      </c>
      <c r="P142" s="137">
        <v>50</v>
      </c>
      <c r="Q142" s="137">
        <v>50.2</v>
      </c>
      <c r="R142" s="137">
        <v>45</v>
      </c>
      <c r="S142" s="137">
        <v>45</v>
      </c>
      <c r="T142" s="137">
        <v>20.9</v>
      </c>
      <c r="U142" s="137">
        <v>20.9</v>
      </c>
      <c r="V142" s="137">
        <v>20.9</v>
      </c>
      <c r="W142" s="137">
        <v>20.9</v>
      </c>
      <c r="X142" s="137">
        <v>20.9</v>
      </c>
      <c r="Y142" s="137">
        <v>20.9</v>
      </c>
      <c r="Z142" s="137">
        <v>20.9</v>
      </c>
      <c r="AA142" s="137">
        <v>20.9</v>
      </c>
      <c r="AB142" s="137">
        <v>85.4</v>
      </c>
      <c r="AC142" s="137">
        <v>85.4</v>
      </c>
      <c r="AD142" s="137">
        <v>61.7</v>
      </c>
      <c r="AE142" s="137">
        <v>61.7</v>
      </c>
      <c r="AF142" s="137">
        <v>61.7</v>
      </c>
      <c r="AG142" s="138">
        <v>120</v>
      </c>
      <c r="AH142" s="46">
        <f t="shared" si="51"/>
        <v>99.5</v>
      </c>
      <c r="AI142" s="47">
        <f t="shared" si="52"/>
        <v>-577.20000000000005</v>
      </c>
    </row>
    <row r="143" spans="1:35" x14ac:dyDescent="0.25">
      <c r="A143" s="135" t="s">
        <v>165</v>
      </c>
      <c r="B143" s="132">
        <v>29.5</v>
      </c>
      <c r="C143" s="132">
        <v>25.5</v>
      </c>
      <c r="D143" s="137">
        <v>24.6</v>
      </c>
      <c r="E143" s="137">
        <v>24.1</v>
      </c>
      <c r="F143" s="137">
        <v>24.4</v>
      </c>
      <c r="G143" s="137">
        <v>29.4</v>
      </c>
      <c r="H143" s="137">
        <v>35.200000000000003</v>
      </c>
      <c r="I143" s="137">
        <v>42.2</v>
      </c>
      <c r="J143" s="137">
        <v>60.9</v>
      </c>
      <c r="K143" s="137">
        <v>66.900000000000006</v>
      </c>
      <c r="L143" s="137">
        <v>79.3</v>
      </c>
      <c r="M143" s="137">
        <v>79.3</v>
      </c>
      <c r="N143" s="137">
        <v>91.3</v>
      </c>
      <c r="O143" s="137">
        <v>91.3</v>
      </c>
      <c r="P143" s="137">
        <v>65.599999999999994</v>
      </c>
      <c r="Q143" s="137">
        <v>65</v>
      </c>
      <c r="R143" s="137">
        <v>62</v>
      </c>
      <c r="S143" s="137">
        <v>62</v>
      </c>
      <c r="T143" s="137">
        <v>36.799999999999997</v>
      </c>
      <c r="U143" s="137">
        <v>36.799999999999997</v>
      </c>
      <c r="V143" s="137">
        <v>36.799999999999997</v>
      </c>
      <c r="W143" s="137">
        <v>36.799999999999997</v>
      </c>
      <c r="X143" s="137">
        <v>36.799999999999997</v>
      </c>
      <c r="Y143" s="137">
        <v>36.799999999999997</v>
      </c>
      <c r="Z143" s="137">
        <v>36.799999999999997</v>
      </c>
      <c r="AA143" s="137">
        <v>36.799999999999997</v>
      </c>
      <c r="AB143" s="137">
        <v>81.599999999999994</v>
      </c>
      <c r="AC143" s="137">
        <v>81.599999999999994</v>
      </c>
      <c r="AD143" s="137">
        <v>69.900000000000006</v>
      </c>
      <c r="AE143" s="137">
        <v>69.900000000000006</v>
      </c>
      <c r="AF143" s="137">
        <v>69.900000000000006</v>
      </c>
      <c r="AG143" s="138"/>
      <c r="AH143" s="46">
        <f t="shared" si="51"/>
        <v>91.3</v>
      </c>
      <c r="AI143" s="47">
        <f t="shared" si="52"/>
        <v>24.1</v>
      </c>
    </row>
    <row r="144" spans="1:35" x14ac:dyDescent="0.25">
      <c r="A144" s="135" t="s">
        <v>166</v>
      </c>
      <c r="B144" s="132">
        <v>-20.100000000000001</v>
      </c>
      <c r="C144" s="132">
        <v>-9.6</v>
      </c>
      <c r="D144" s="137">
        <v>-8.8000000000000007</v>
      </c>
      <c r="E144" s="137">
        <v>-9</v>
      </c>
      <c r="F144" s="137">
        <v>-13</v>
      </c>
      <c r="G144" s="137">
        <v>-15.6</v>
      </c>
      <c r="H144" s="137">
        <v>-18</v>
      </c>
      <c r="I144" s="137">
        <v>-21.9</v>
      </c>
      <c r="J144" s="137">
        <v>-25.3</v>
      </c>
      <c r="K144" s="137">
        <v>-27.2</v>
      </c>
      <c r="L144" s="137">
        <v>-36.299999999999997</v>
      </c>
      <c r="M144" s="137">
        <v>-36.299999999999997</v>
      </c>
      <c r="N144" s="137">
        <v>-40</v>
      </c>
      <c r="O144" s="137">
        <v>-40</v>
      </c>
      <c r="P144" s="137">
        <v>-33</v>
      </c>
      <c r="Q144" s="137">
        <v>-32.6</v>
      </c>
      <c r="R144" s="137">
        <v>-30</v>
      </c>
      <c r="S144" s="137">
        <v>-30</v>
      </c>
      <c r="T144" s="137">
        <v>58.6</v>
      </c>
      <c r="U144" s="137">
        <v>58.6</v>
      </c>
      <c r="V144" s="137">
        <v>58.6</v>
      </c>
      <c r="W144" s="137">
        <v>58.6</v>
      </c>
      <c r="X144" s="137">
        <v>58.6</v>
      </c>
      <c r="Y144" s="137">
        <v>58.6</v>
      </c>
      <c r="Z144" s="137">
        <v>58.6</v>
      </c>
      <c r="AA144" s="137">
        <v>58.6</v>
      </c>
      <c r="AB144" s="137">
        <v>-15.3</v>
      </c>
      <c r="AC144" s="137">
        <v>-15.3</v>
      </c>
      <c r="AD144" s="137">
        <v>-12.9</v>
      </c>
      <c r="AE144" s="137">
        <v>-12.9</v>
      </c>
      <c r="AF144" s="137">
        <v>-12.9</v>
      </c>
      <c r="AG144" s="138"/>
      <c r="AH144" s="46">
        <f t="shared" si="51"/>
        <v>58.6</v>
      </c>
      <c r="AI144" s="47">
        <f t="shared" si="52"/>
        <v>-40</v>
      </c>
    </row>
    <row r="145" spans="1:37" x14ac:dyDescent="0.25">
      <c r="A145" s="135" t="s">
        <v>167</v>
      </c>
      <c r="B145" s="132">
        <v>15.6</v>
      </c>
      <c r="C145" s="132">
        <v>-8.1</v>
      </c>
      <c r="D145" s="137">
        <v>-6.6</v>
      </c>
      <c r="E145" s="137">
        <v>-3.25</v>
      </c>
      <c r="F145" s="137">
        <v>-33.799999999999997</v>
      </c>
      <c r="G145" s="137">
        <v>-31.9</v>
      </c>
      <c r="H145" s="137">
        <v>-58.8</v>
      </c>
      <c r="I145" s="137">
        <v>-46.7</v>
      </c>
      <c r="J145" s="137">
        <v>-43.8</v>
      </c>
      <c r="K145" s="137">
        <v>-32.6</v>
      </c>
      <c r="L145" s="137">
        <v>-63.2</v>
      </c>
      <c r="M145" s="137">
        <v>-63.2</v>
      </c>
      <c r="N145" s="137">
        <v>-31</v>
      </c>
      <c r="O145" s="137">
        <v>-31</v>
      </c>
      <c r="P145" s="137">
        <v>-51</v>
      </c>
      <c r="Q145" s="137">
        <v>-36</v>
      </c>
      <c r="R145" s="137">
        <v>-488</v>
      </c>
      <c r="S145" s="137">
        <v>-488</v>
      </c>
      <c r="T145" s="137">
        <v>-26.9</v>
      </c>
      <c r="U145" s="137">
        <v>-26.9</v>
      </c>
      <c r="V145" s="137">
        <v>-26.9</v>
      </c>
      <c r="W145" s="137">
        <v>-26.9</v>
      </c>
      <c r="X145" s="137">
        <v>-26.9</v>
      </c>
      <c r="Y145" s="137">
        <v>-26.9</v>
      </c>
      <c r="Z145" s="137">
        <v>-26.9</v>
      </c>
      <c r="AA145" s="137">
        <v>-26.9</v>
      </c>
      <c r="AB145" s="137">
        <v>-49.7</v>
      </c>
      <c r="AC145" s="137">
        <v>-49.7</v>
      </c>
      <c r="AD145" s="137">
        <v>-28.9</v>
      </c>
      <c r="AE145" s="137">
        <v>-28.9</v>
      </c>
      <c r="AF145" s="137">
        <v>-28.9</v>
      </c>
      <c r="AG145" s="138"/>
      <c r="AH145" s="46">
        <f t="shared" si="51"/>
        <v>15.6</v>
      </c>
      <c r="AI145" s="47">
        <f t="shared" si="52"/>
        <v>-488</v>
      </c>
    </row>
    <row r="146" spans="1:37" x14ac:dyDescent="0.25">
      <c r="A146" s="135" t="s">
        <v>168</v>
      </c>
      <c r="B146" s="132">
        <v>-224.5</v>
      </c>
      <c r="C146" s="132">
        <v>-227</v>
      </c>
      <c r="D146" s="137">
        <v>-215</v>
      </c>
      <c r="E146" s="137">
        <v>-212</v>
      </c>
      <c r="F146" s="137">
        <v>-211</v>
      </c>
      <c r="G146" s="137">
        <v>-202.3</v>
      </c>
      <c r="H146" s="137">
        <v>-220</v>
      </c>
      <c r="I146" s="137">
        <v>-218.7</v>
      </c>
      <c r="J146" s="137">
        <v>-221.9</v>
      </c>
      <c r="K146" s="137">
        <v>-229</v>
      </c>
      <c r="L146" s="137">
        <v>-238.3</v>
      </c>
      <c r="M146" s="137">
        <v>-238.3</v>
      </c>
      <c r="N146" s="137">
        <v>-109</v>
      </c>
      <c r="O146" s="137">
        <v>-109</v>
      </c>
      <c r="P146" s="137">
        <v>-61</v>
      </c>
      <c r="Q146" s="137">
        <v>-61</v>
      </c>
      <c r="R146" s="137">
        <v>-61</v>
      </c>
      <c r="S146" s="137">
        <v>-61</v>
      </c>
      <c r="T146" s="137">
        <v>-68</v>
      </c>
      <c r="U146" s="137">
        <v>-68</v>
      </c>
      <c r="V146" s="137">
        <v>-68</v>
      </c>
      <c r="W146" s="137">
        <v>-68</v>
      </c>
      <c r="X146" s="137">
        <v>-68</v>
      </c>
      <c r="Y146" s="137">
        <v>-68</v>
      </c>
      <c r="Z146" s="137">
        <v>-68</v>
      </c>
      <c r="AA146" s="137">
        <v>-68</v>
      </c>
      <c r="AB146" s="137">
        <v>-187.4</v>
      </c>
      <c r="AC146" s="137">
        <v>-187.4</v>
      </c>
      <c r="AD146" s="137">
        <v>-168.7</v>
      </c>
      <c r="AE146" s="137">
        <v>-168.7</v>
      </c>
      <c r="AF146" s="137">
        <v>-168.7</v>
      </c>
      <c r="AG146" s="138"/>
      <c r="AH146" s="46">
        <f t="shared" ref="AH146:AH158" si="53">MAX(B146:AF146)</f>
        <v>-61</v>
      </c>
      <c r="AI146" s="47">
        <f t="shared" ref="AI146:AI158" si="54">MIN(B146:AF146)</f>
        <v>-238.3</v>
      </c>
    </row>
    <row r="147" spans="1:37" x14ac:dyDescent="0.25">
      <c r="A147" s="135" t="s">
        <v>169</v>
      </c>
      <c r="B147" s="132">
        <v>38.799999999999997</v>
      </c>
      <c r="C147" s="132">
        <v>111</v>
      </c>
      <c r="D147" s="137">
        <v>117</v>
      </c>
      <c r="E147" s="137">
        <v>115.5</v>
      </c>
      <c r="F147" s="137">
        <v>109.2</v>
      </c>
      <c r="G147" s="137">
        <v>105.9</v>
      </c>
      <c r="H147" s="137">
        <v>103.2</v>
      </c>
      <c r="I147" s="137">
        <v>100.9</v>
      </c>
      <c r="J147" s="137">
        <v>100</v>
      </c>
      <c r="K147" s="137">
        <v>65.77</v>
      </c>
      <c r="L147" s="137">
        <v>71.3</v>
      </c>
      <c r="M147" s="137">
        <v>71.3</v>
      </c>
      <c r="N147" s="137">
        <v>94</v>
      </c>
      <c r="O147" s="137">
        <v>94</v>
      </c>
      <c r="P147" s="137">
        <v>121.6</v>
      </c>
      <c r="Q147" s="137">
        <v>115</v>
      </c>
      <c r="R147" s="137">
        <v>118</v>
      </c>
      <c r="S147" s="137">
        <v>118</v>
      </c>
      <c r="T147" s="137">
        <v>103.8</v>
      </c>
      <c r="U147" s="137">
        <v>103.8</v>
      </c>
      <c r="V147" s="137">
        <v>103.8</v>
      </c>
      <c r="W147" s="137">
        <v>103.8</v>
      </c>
      <c r="X147" s="137">
        <v>103.8</v>
      </c>
      <c r="Y147" s="137">
        <v>103.8</v>
      </c>
      <c r="Z147" s="137">
        <v>103.8</v>
      </c>
      <c r="AA147" s="137">
        <v>103.8</v>
      </c>
      <c r="AB147" s="137">
        <v>61.9</v>
      </c>
      <c r="AC147" s="137">
        <v>61.9</v>
      </c>
      <c r="AD147" s="137">
        <v>63.9</v>
      </c>
      <c r="AE147" s="137">
        <v>63.9</v>
      </c>
      <c r="AF147" s="137">
        <v>63.9</v>
      </c>
      <c r="AG147" s="138"/>
      <c r="AH147" s="46">
        <f t="shared" si="53"/>
        <v>121.6</v>
      </c>
      <c r="AI147" s="47">
        <f t="shared" si="54"/>
        <v>38.799999999999997</v>
      </c>
    </row>
    <row r="148" spans="1:37" x14ac:dyDescent="0.25">
      <c r="A148" s="135" t="s">
        <v>170</v>
      </c>
      <c r="B148" s="132">
        <v>35.4</v>
      </c>
      <c r="C148" s="132">
        <v>36</v>
      </c>
      <c r="D148" s="137">
        <v>47.4</v>
      </c>
      <c r="E148" s="137">
        <v>44</v>
      </c>
      <c r="F148" s="137">
        <v>46.4</v>
      </c>
      <c r="G148" s="137">
        <v>48</v>
      </c>
      <c r="H148" s="137">
        <v>49.3</v>
      </c>
      <c r="I148" s="137">
        <v>46.1</v>
      </c>
      <c r="J148" s="137">
        <v>41</v>
      </c>
      <c r="K148" s="137">
        <v>31.3</v>
      </c>
      <c r="L148" s="137">
        <v>28.1</v>
      </c>
      <c r="M148" s="137">
        <v>28.1</v>
      </c>
      <c r="N148" s="137">
        <v>20.6</v>
      </c>
      <c r="O148" s="137">
        <v>20.6</v>
      </c>
      <c r="P148" s="137">
        <v>44.5</v>
      </c>
      <c r="Q148" s="137">
        <v>-32.4</v>
      </c>
      <c r="R148" s="137">
        <v>-35</v>
      </c>
      <c r="S148" s="137">
        <v>-35</v>
      </c>
      <c r="T148" s="137">
        <v>39.5</v>
      </c>
      <c r="U148" s="137">
        <v>39.5</v>
      </c>
      <c r="V148" s="137">
        <v>39.5</v>
      </c>
      <c r="W148" s="137">
        <v>39.5</v>
      </c>
      <c r="X148" s="137">
        <v>39.5</v>
      </c>
      <c r="Y148" s="137">
        <v>39.5</v>
      </c>
      <c r="Z148" s="137">
        <v>39.5</v>
      </c>
      <c r="AA148" s="137">
        <v>39.5</v>
      </c>
      <c r="AB148" s="137">
        <v>33.4</v>
      </c>
      <c r="AC148" s="137">
        <v>33.4</v>
      </c>
      <c r="AD148" s="137">
        <v>30.5</v>
      </c>
      <c r="AE148" s="137">
        <v>30.5</v>
      </c>
      <c r="AF148" s="137">
        <v>30.5</v>
      </c>
      <c r="AG148" s="134"/>
      <c r="AH148" s="46">
        <f t="shared" si="53"/>
        <v>49.3</v>
      </c>
      <c r="AI148" s="47">
        <f t="shared" si="54"/>
        <v>-35</v>
      </c>
    </row>
    <row r="149" spans="1:37" x14ac:dyDescent="0.25">
      <c r="A149" s="135" t="s">
        <v>171</v>
      </c>
      <c r="B149" s="132">
        <v>145.6</v>
      </c>
      <c r="C149" s="132">
        <v>141</v>
      </c>
      <c r="D149" s="122">
        <v>141.5</v>
      </c>
      <c r="E149" s="122">
        <v>139</v>
      </c>
      <c r="F149" s="122">
        <v>140.1</v>
      </c>
      <c r="G149" s="122">
        <v>131.30000000000001</v>
      </c>
      <c r="H149" s="122">
        <v>132.80000000000001</v>
      </c>
      <c r="I149" s="122">
        <v>132.5</v>
      </c>
      <c r="J149" s="122">
        <v>131.77000000000001</v>
      </c>
      <c r="K149" s="122">
        <v>133.80000000000001</v>
      </c>
      <c r="L149" s="122">
        <v>133.19999999999999</v>
      </c>
      <c r="M149" s="122">
        <v>133.19999999999999</v>
      </c>
      <c r="N149" s="122">
        <v>132.80000000000001</v>
      </c>
      <c r="O149" s="122">
        <v>132.80000000000001</v>
      </c>
      <c r="P149" s="122">
        <v>164</v>
      </c>
      <c r="Q149" s="122">
        <v>114</v>
      </c>
      <c r="R149" s="122">
        <v>124</v>
      </c>
      <c r="S149" s="122">
        <v>124</v>
      </c>
      <c r="T149" s="122">
        <v>138.80000000000001</v>
      </c>
      <c r="U149" s="122">
        <v>138.80000000000001</v>
      </c>
      <c r="V149" s="122">
        <v>138.80000000000001</v>
      </c>
      <c r="W149" s="122">
        <v>138.80000000000001</v>
      </c>
      <c r="X149" s="122">
        <v>138.80000000000001</v>
      </c>
      <c r="Y149" s="122">
        <v>138.80000000000001</v>
      </c>
      <c r="Z149" s="122">
        <v>138.80000000000001</v>
      </c>
      <c r="AA149" s="122">
        <v>138.80000000000001</v>
      </c>
      <c r="AB149" s="122">
        <v>139</v>
      </c>
      <c r="AC149" s="122">
        <v>139</v>
      </c>
      <c r="AD149" s="122">
        <v>140.6</v>
      </c>
      <c r="AE149" s="122">
        <v>140.6</v>
      </c>
      <c r="AF149" s="122">
        <v>140.6</v>
      </c>
      <c r="AG149" s="134"/>
      <c r="AH149" s="46">
        <f t="shared" si="53"/>
        <v>164</v>
      </c>
      <c r="AI149" s="47">
        <f t="shared" si="54"/>
        <v>114</v>
      </c>
    </row>
    <row r="150" spans="1:37" x14ac:dyDescent="0.25">
      <c r="A150" s="135" t="s">
        <v>172</v>
      </c>
      <c r="B150" s="132">
        <v>10</v>
      </c>
      <c r="C150" s="132">
        <v>9.6999999999999993</v>
      </c>
      <c r="D150" s="122">
        <v>9.1999999999999993</v>
      </c>
      <c r="E150" s="122">
        <v>9.1999999999999993</v>
      </c>
      <c r="F150" s="122">
        <v>9.1999999999999993</v>
      </c>
      <c r="G150" s="122">
        <v>9.1999999999999993</v>
      </c>
      <c r="H150" s="122">
        <v>9.1999999999999993</v>
      </c>
      <c r="I150" s="122">
        <v>8.3000000000000007</v>
      </c>
      <c r="J150" s="122">
        <v>9.5</v>
      </c>
      <c r="K150" s="122">
        <v>9.5</v>
      </c>
      <c r="L150" s="122">
        <v>7.6</v>
      </c>
      <c r="M150" s="122">
        <v>7.6</v>
      </c>
      <c r="N150" s="122">
        <v>10</v>
      </c>
      <c r="O150" s="122">
        <v>10</v>
      </c>
      <c r="P150" s="122">
        <v>8</v>
      </c>
      <c r="Q150" s="122">
        <v>8</v>
      </c>
      <c r="R150" s="122">
        <v>6</v>
      </c>
      <c r="S150" s="122">
        <v>6</v>
      </c>
      <c r="T150" s="122">
        <v>25.2</v>
      </c>
      <c r="U150" s="122">
        <v>25.2</v>
      </c>
      <c r="V150" s="122">
        <v>25.2</v>
      </c>
      <c r="W150" s="122">
        <v>25.2</v>
      </c>
      <c r="X150" s="122">
        <v>25.2</v>
      </c>
      <c r="Y150" s="122">
        <v>25.2</v>
      </c>
      <c r="Z150" s="122">
        <v>25.2</v>
      </c>
      <c r="AA150" s="122">
        <v>25.2</v>
      </c>
      <c r="AB150" s="122">
        <v>26.8</v>
      </c>
      <c r="AC150" s="122">
        <v>26.8</v>
      </c>
      <c r="AD150" s="122">
        <v>26.7</v>
      </c>
      <c r="AE150" s="122">
        <v>26.7</v>
      </c>
      <c r="AF150" s="122">
        <v>26.7</v>
      </c>
      <c r="AG150" s="134"/>
      <c r="AH150" s="46">
        <f t="shared" si="53"/>
        <v>26.8</v>
      </c>
      <c r="AI150" s="47">
        <f t="shared" si="54"/>
        <v>6</v>
      </c>
    </row>
    <row r="151" spans="1:37" ht="15.75" thickBot="1" x14ac:dyDescent="0.3">
      <c r="A151" s="139" t="s">
        <v>173</v>
      </c>
      <c r="B151" s="132">
        <v>11.8</v>
      </c>
      <c r="C151" s="132">
        <v>11.4</v>
      </c>
      <c r="D151" s="122">
        <v>11.2</v>
      </c>
      <c r="E151" s="122">
        <v>11.1</v>
      </c>
      <c r="F151" s="122">
        <v>11</v>
      </c>
      <c r="G151" s="122">
        <v>8.8000000000000007</v>
      </c>
      <c r="H151" s="122">
        <v>8.1999999999999993</v>
      </c>
      <c r="I151" s="122">
        <v>7.7</v>
      </c>
      <c r="J151" s="122">
        <v>7.9</v>
      </c>
      <c r="K151" s="122">
        <v>8.1</v>
      </c>
      <c r="L151" s="122">
        <v>8.4</v>
      </c>
      <c r="M151" s="122">
        <v>8.4</v>
      </c>
      <c r="N151" s="122">
        <v>7.2</v>
      </c>
      <c r="O151" s="122">
        <v>7.2</v>
      </c>
      <c r="P151" s="122">
        <v>24.4</v>
      </c>
      <c r="Q151" s="122">
        <v>18.3</v>
      </c>
      <c r="R151" s="122">
        <v>16.8</v>
      </c>
      <c r="S151" s="122">
        <v>16.8</v>
      </c>
      <c r="T151" s="122">
        <v>19.3</v>
      </c>
      <c r="U151" s="122">
        <v>19.3</v>
      </c>
      <c r="V151" s="122">
        <v>19.3</v>
      </c>
      <c r="W151" s="122">
        <v>19.3</v>
      </c>
      <c r="X151" s="122">
        <v>19.3</v>
      </c>
      <c r="Y151" s="122">
        <v>19.3</v>
      </c>
      <c r="Z151" s="122">
        <v>19.3</v>
      </c>
      <c r="AA151" s="122">
        <v>19.3</v>
      </c>
      <c r="AB151" s="122">
        <v>4.9000000000000004</v>
      </c>
      <c r="AC151" s="122">
        <v>4.9000000000000004</v>
      </c>
      <c r="AD151" s="122">
        <v>5.4</v>
      </c>
      <c r="AE151" s="122">
        <v>5.4</v>
      </c>
      <c r="AF151" s="122">
        <v>5.4</v>
      </c>
      <c r="AG151" s="134"/>
      <c r="AH151" s="46">
        <f t="shared" si="53"/>
        <v>24.4</v>
      </c>
      <c r="AI151" s="47">
        <f t="shared" si="54"/>
        <v>4.9000000000000004</v>
      </c>
    </row>
    <row r="152" spans="1:37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3"/>
        <v>0</v>
      </c>
      <c r="AI152" s="47">
        <f t="shared" si="54"/>
        <v>0</v>
      </c>
    </row>
    <row r="153" spans="1:37" x14ac:dyDescent="0.25">
      <c r="A153" s="144" t="s">
        <v>175</v>
      </c>
      <c r="B153" s="145"/>
      <c r="C153" s="146"/>
      <c r="D153" s="146"/>
      <c r="E153" s="146"/>
      <c r="F153" s="146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>
        <v>1983.88</v>
      </c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53"/>
        <v>1983.88</v>
      </c>
      <c r="AI153" s="47">
        <f t="shared" si="54"/>
        <v>1983.88</v>
      </c>
    </row>
    <row r="154" spans="1:37" x14ac:dyDescent="0.25">
      <c r="A154" s="135" t="s">
        <v>176</v>
      </c>
      <c r="B154" s="149"/>
      <c r="C154" s="149">
        <v>522.41</v>
      </c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53"/>
        <v>522.41</v>
      </c>
      <c r="AI154" s="47">
        <f t="shared" si="54"/>
        <v>522.41</v>
      </c>
      <c r="AK154" s="49"/>
    </row>
    <row r="155" spans="1:37" x14ac:dyDescent="0.25">
      <c r="A155" s="135" t="s">
        <v>177</v>
      </c>
      <c r="B155" s="149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53"/>
        <v>0</v>
      </c>
      <c r="AI155" s="47">
        <f t="shared" si="54"/>
        <v>0</v>
      </c>
      <c r="AK155" s="49"/>
    </row>
    <row r="156" spans="1:37" x14ac:dyDescent="0.25">
      <c r="A156" s="135" t="s">
        <v>178</v>
      </c>
      <c r="B156" s="149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53"/>
        <v>0</v>
      </c>
      <c r="AI156" s="47">
        <f t="shared" si="54"/>
        <v>0</v>
      </c>
      <c r="AK156" s="49"/>
    </row>
    <row r="157" spans="1:37" x14ac:dyDescent="0.25">
      <c r="A157" s="135" t="s">
        <v>179</v>
      </c>
      <c r="B157" s="149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53"/>
        <v>0</v>
      </c>
      <c r="AI157" s="47">
        <f t="shared" si="54"/>
        <v>0</v>
      </c>
      <c r="AK157" s="49"/>
    </row>
    <row r="158" spans="1:37" x14ac:dyDescent="0.25">
      <c r="A158" s="152" t="s">
        <v>180</v>
      </c>
      <c r="B158" s="153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53"/>
        <v>0</v>
      </c>
      <c r="AI158" s="47">
        <f t="shared" si="54"/>
        <v>0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S166" si="55">B161</f>
        <v>0.3</v>
      </c>
      <c r="D161" s="161">
        <f t="shared" si="55"/>
        <v>0.3</v>
      </c>
      <c r="E161" s="161">
        <f t="shared" si="55"/>
        <v>0.3</v>
      </c>
      <c r="F161" s="161">
        <f t="shared" si="55"/>
        <v>0.3</v>
      </c>
      <c r="G161" s="161">
        <f t="shared" si="55"/>
        <v>0.3</v>
      </c>
      <c r="H161" s="161">
        <f t="shared" si="55"/>
        <v>0.3</v>
      </c>
      <c r="I161" s="161">
        <f t="shared" si="55"/>
        <v>0.3</v>
      </c>
      <c r="J161" s="161">
        <f t="shared" si="55"/>
        <v>0.3</v>
      </c>
      <c r="K161" s="161">
        <f t="shared" si="55"/>
        <v>0.3</v>
      </c>
      <c r="L161" s="161">
        <f t="shared" si="55"/>
        <v>0.3</v>
      </c>
      <c r="M161" s="161">
        <f t="shared" si="55"/>
        <v>0.3</v>
      </c>
      <c r="N161" s="161">
        <f t="shared" si="55"/>
        <v>0.3</v>
      </c>
      <c r="O161" s="161">
        <f t="shared" si="55"/>
        <v>0.3</v>
      </c>
      <c r="P161" s="161">
        <f t="shared" si="55"/>
        <v>0.3</v>
      </c>
      <c r="Q161" s="161">
        <f t="shared" si="55"/>
        <v>0.3</v>
      </c>
      <c r="R161" s="161">
        <f t="shared" si="55"/>
        <v>0.3</v>
      </c>
      <c r="S161" s="161">
        <f t="shared" si="55"/>
        <v>0.3</v>
      </c>
      <c r="T161" s="161">
        <f t="shared" ref="T161:AF166" si="56">S161</f>
        <v>0.3</v>
      </c>
      <c r="U161" s="161">
        <f t="shared" si="56"/>
        <v>0.3</v>
      </c>
      <c r="V161" s="161">
        <f t="shared" si="56"/>
        <v>0.3</v>
      </c>
      <c r="W161" s="161">
        <f t="shared" ref="W161:W166" si="57">V161</f>
        <v>0.3</v>
      </c>
      <c r="X161" s="161">
        <f t="shared" ref="X161:X166" si="58">W161</f>
        <v>0.3</v>
      </c>
      <c r="Y161" s="161">
        <f t="shared" ref="Y161:Y166" si="59">X161</f>
        <v>0.3</v>
      </c>
      <c r="Z161" s="161">
        <f t="shared" ref="Z161:AB166" si="60">Y161</f>
        <v>0.3</v>
      </c>
      <c r="AA161" s="161">
        <f t="shared" si="60"/>
        <v>0.3</v>
      </c>
      <c r="AB161" s="161">
        <f t="shared" si="60"/>
        <v>0.3</v>
      </c>
      <c r="AC161" s="161">
        <f t="shared" si="56"/>
        <v>0.3</v>
      </c>
      <c r="AD161" s="161">
        <f t="shared" si="56"/>
        <v>0.3</v>
      </c>
      <c r="AE161" s="161">
        <f t="shared" si="56"/>
        <v>0.3</v>
      </c>
      <c r="AF161" s="161">
        <f t="shared" si="56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55"/>
        <v>0.4</v>
      </c>
      <c r="D162" s="163">
        <f t="shared" si="55"/>
        <v>0.4</v>
      </c>
      <c r="E162" s="163">
        <f t="shared" si="55"/>
        <v>0.4</v>
      </c>
      <c r="F162" s="163">
        <f t="shared" si="55"/>
        <v>0.4</v>
      </c>
      <c r="G162" s="163">
        <f t="shared" si="55"/>
        <v>0.4</v>
      </c>
      <c r="H162" s="163">
        <f t="shared" si="55"/>
        <v>0.4</v>
      </c>
      <c r="I162" s="163">
        <f t="shared" si="55"/>
        <v>0.4</v>
      </c>
      <c r="J162" s="163">
        <f t="shared" si="55"/>
        <v>0.4</v>
      </c>
      <c r="K162" s="163">
        <f t="shared" si="55"/>
        <v>0.4</v>
      </c>
      <c r="L162" s="163">
        <f t="shared" si="55"/>
        <v>0.4</v>
      </c>
      <c r="M162" s="163">
        <f t="shared" si="55"/>
        <v>0.4</v>
      </c>
      <c r="N162" s="163">
        <f t="shared" si="55"/>
        <v>0.4</v>
      </c>
      <c r="O162" s="163">
        <f t="shared" si="55"/>
        <v>0.4</v>
      </c>
      <c r="P162" s="163">
        <f t="shared" si="55"/>
        <v>0.4</v>
      </c>
      <c r="Q162" s="163">
        <f t="shared" si="55"/>
        <v>0.4</v>
      </c>
      <c r="R162" s="163">
        <f t="shared" si="55"/>
        <v>0.4</v>
      </c>
      <c r="S162" s="163">
        <f t="shared" si="55"/>
        <v>0.4</v>
      </c>
      <c r="T162" s="163">
        <f t="shared" si="56"/>
        <v>0.4</v>
      </c>
      <c r="U162" s="163">
        <f t="shared" si="56"/>
        <v>0.4</v>
      </c>
      <c r="V162" s="163">
        <f t="shared" si="56"/>
        <v>0.4</v>
      </c>
      <c r="W162" s="163">
        <f t="shared" si="57"/>
        <v>0.4</v>
      </c>
      <c r="X162" s="163">
        <f t="shared" si="58"/>
        <v>0.4</v>
      </c>
      <c r="Y162" s="163">
        <f t="shared" si="59"/>
        <v>0.4</v>
      </c>
      <c r="Z162" s="163">
        <f t="shared" si="60"/>
        <v>0.4</v>
      </c>
      <c r="AA162" s="163">
        <f t="shared" si="60"/>
        <v>0.4</v>
      </c>
      <c r="AB162" s="163">
        <f t="shared" si="60"/>
        <v>0.4</v>
      </c>
      <c r="AC162" s="163">
        <f t="shared" si="56"/>
        <v>0.4</v>
      </c>
      <c r="AD162" s="163">
        <f t="shared" si="56"/>
        <v>0.4</v>
      </c>
      <c r="AE162" s="163">
        <f t="shared" si="56"/>
        <v>0.4</v>
      </c>
      <c r="AF162" s="163">
        <f t="shared" si="56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55"/>
        <v>1.5</v>
      </c>
      <c r="D163" s="163">
        <f t="shared" si="55"/>
        <v>1.5</v>
      </c>
      <c r="E163" s="163">
        <f t="shared" si="55"/>
        <v>1.5</v>
      </c>
      <c r="F163" s="163">
        <f t="shared" si="55"/>
        <v>1.5</v>
      </c>
      <c r="G163" s="163">
        <f t="shared" si="55"/>
        <v>1.5</v>
      </c>
      <c r="H163" s="163">
        <f t="shared" si="55"/>
        <v>1.5</v>
      </c>
      <c r="I163" s="163">
        <f t="shared" si="55"/>
        <v>1.5</v>
      </c>
      <c r="J163" s="163">
        <f t="shared" si="55"/>
        <v>1.5</v>
      </c>
      <c r="K163" s="163">
        <f t="shared" si="55"/>
        <v>1.5</v>
      </c>
      <c r="L163" s="163">
        <f t="shared" si="55"/>
        <v>1.5</v>
      </c>
      <c r="M163" s="163">
        <f t="shared" si="55"/>
        <v>1.5</v>
      </c>
      <c r="N163" s="163">
        <f t="shared" si="55"/>
        <v>1.5</v>
      </c>
      <c r="O163" s="163">
        <f t="shared" si="55"/>
        <v>1.5</v>
      </c>
      <c r="P163" s="163">
        <f t="shared" si="55"/>
        <v>1.5</v>
      </c>
      <c r="Q163" s="163">
        <f t="shared" si="55"/>
        <v>1.5</v>
      </c>
      <c r="R163" s="163">
        <f t="shared" si="55"/>
        <v>1.5</v>
      </c>
      <c r="S163" s="163">
        <f t="shared" si="55"/>
        <v>1.5</v>
      </c>
      <c r="T163" s="163">
        <f t="shared" si="56"/>
        <v>1.5</v>
      </c>
      <c r="U163" s="163">
        <f t="shared" si="56"/>
        <v>1.5</v>
      </c>
      <c r="V163" s="163">
        <f t="shared" si="56"/>
        <v>1.5</v>
      </c>
      <c r="W163" s="163">
        <f t="shared" si="57"/>
        <v>1.5</v>
      </c>
      <c r="X163" s="163">
        <f t="shared" si="58"/>
        <v>1.5</v>
      </c>
      <c r="Y163" s="163">
        <f t="shared" si="59"/>
        <v>1.5</v>
      </c>
      <c r="Z163" s="163">
        <f t="shared" si="60"/>
        <v>1.5</v>
      </c>
      <c r="AA163" s="163">
        <f t="shared" si="60"/>
        <v>1.5</v>
      </c>
      <c r="AB163" s="163">
        <f t="shared" si="60"/>
        <v>1.5</v>
      </c>
      <c r="AC163" s="163">
        <f t="shared" si="56"/>
        <v>1.5</v>
      </c>
      <c r="AD163" s="163">
        <f t="shared" si="56"/>
        <v>1.5</v>
      </c>
      <c r="AE163" s="163">
        <f t="shared" si="56"/>
        <v>1.5</v>
      </c>
      <c r="AF163" s="163">
        <f t="shared" si="56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55"/>
        <v>0.3</v>
      </c>
      <c r="D164" s="163">
        <f t="shared" si="55"/>
        <v>0.3</v>
      </c>
      <c r="E164" s="163">
        <f t="shared" si="55"/>
        <v>0.3</v>
      </c>
      <c r="F164" s="163">
        <f t="shared" si="55"/>
        <v>0.3</v>
      </c>
      <c r="G164" s="163">
        <f t="shared" si="55"/>
        <v>0.3</v>
      </c>
      <c r="H164" s="163">
        <f t="shared" si="55"/>
        <v>0.3</v>
      </c>
      <c r="I164" s="163">
        <f t="shared" si="55"/>
        <v>0.3</v>
      </c>
      <c r="J164" s="163">
        <f t="shared" si="55"/>
        <v>0.3</v>
      </c>
      <c r="K164" s="163">
        <f t="shared" si="55"/>
        <v>0.3</v>
      </c>
      <c r="L164" s="163">
        <f t="shared" si="55"/>
        <v>0.3</v>
      </c>
      <c r="M164" s="163">
        <f t="shared" si="55"/>
        <v>0.3</v>
      </c>
      <c r="N164" s="163">
        <f t="shared" si="55"/>
        <v>0.3</v>
      </c>
      <c r="O164" s="163">
        <f t="shared" si="55"/>
        <v>0.3</v>
      </c>
      <c r="P164" s="163">
        <f t="shared" si="55"/>
        <v>0.3</v>
      </c>
      <c r="Q164" s="163">
        <f t="shared" si="55"/>
        <v>0.3</v>
      </c>
      <c r="R164" s="163">
        <f t="shared" si="55"/>
        <v>0.3</v>
      </c>
      <c r="S164" s="163">
        <f t="shared" si="55"/>
        <v>0.3</v>
      </c>
      <c r="T164" s="163">
        <f t="shared" si="56"/>
        <v>0.3</v>
      </c>
      <c r="U164" s="163">
        <f t="shared" si="56"/>
        <v>0.3</v>
      </c>
      <c r="V164" s="163">
        <f t="shared" si="56"/>
        <v>0.3</v>
      </c>
      <c r="W164" s="163">
        <f t="shared" si="57"/>
        <v>0.3</v>
      </c>
      <c r="X164" s="163">
        <f t="shared" si="58"/>
        <v>0.3</v>
      </c>
      <c r="Y164" s="163">
        <f t="shared" si="59"/>
        <v>0.3</v>
      </c>
      <c r="Z164" s="163">
        <f t="shared" si="60"/>
        <v>0.3</v>
      </c>
      <c r="AA164" s="163">
        <f t="shared" si="60"/>
        <v>0.3</v>
      </c>
      <c r="AB164" s="163">
        <f t="shared" si="60"/>
        <v>0.3</v>
      </c>
      <c r="AC164" s="163">
        <f t="shared" si="56"/>
        <v>0.3</v>
      </c>
      <c r="AD164" s="163">
        <f t="shared" si="56"/>
        <v>0.3</v>
      </c>
      <c r="AE164" s="163">
        <f t="shared" si="56"/>
        <v>0.3</v>
      </c>
      <c r="AF164" s="163">
        <f t="shared" si="56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55"/>
        <v>0.4</v>
      </c>
      <c r="D165" s="163">
        <f t="shared" si="55"/>
        <v>0.4</v>
      </c>
      <c r="E165" s="163">
        <f t="shared" si="55"/>
        <v>0.4</v>
      </c>
      <c r="F165" s="163">
        <f t="shared" si="55"/>
        <v>0.4</v>
      </c>
      <c r="G165" s="163">
        <f t="shared" si="55"/>
        <v>0.4</v>
      </c>
      <c r="H165" s="163">
        <f t="shared" si="55"/>
        <v>0.4</v>
      </c>
      <c r="I165" s="163">
        <f t="shared" si="55"/>
        <v>0.4</v>
      </c>
      <c r="J165" s="163">
        <f t="shared" si="55"/>
        <v>0.4</v>
      </c>
      <c r="K165" s="163">
        <f t="shared" si="55"/>
        <v>0.4</v>
      </c>
      <c r="L165" s="163">
        <f t="shared" si="55"/>
        <v>0.4</v>
      </c>
      <c r="M165" s="163">
        <f t="shared" si="55"/>
        <v>0.4</v>
      </c>
      <c r="N165" s="163">
        <f t="shared" si="55"/>
        <v>0.4</v>
      </c>
      <c r="O165" s="163">
        <f t="shared" si="55"/>
        <v>0.4</v>
      </c>
      <c r="P165" s="163">
        <f t="shared" si="55"/>
        <v>0.4</v>
      </c>
      <c r="Q165" s="163">
        <f t="shared" si="55"/>
        <v>0.4</v>
      </c>
      <c r="R165" s="163">
        <f t="shared" si="55"/>
        <v>0.4</v>
      </c>
      <c r="S165" s="163">
        <f t="shared" si="55"/>
        <v>0.4</v>
      </c>
      <c r="T165" s="163">
        <f t="shared" si="56"/>
        <v>0.4</v>
      </c>
      <c r="U165" s="163">
        <f t="shared" si="56"/>
        <v>0.4</v>
      </c>
      <c r="V165" s="163">
        <f t="shared" si="56"/>
        <v>0.4</v>
      </c>
      <c r="W165" s="163">
        <f t="shared" si="57"/>
        <v>0.4</v>
      </c>
      <c r="X165" s="163">
        <f t="shared" si="58"/>
        <v>0.4</v>
      </c>
      <c r="Y165" s="163">
        <f t="shared" si="59"/>
        <v>0.4</v>
      </c>
      <c r="Z165" s="163">
        <f t="shared" si="60"/>
        <v>0.4</v>
      </c>
      <c r="AA165" s="163">
        <f t="shared" si="60"/>
        <v>0.4</v>
      </c>
      <c r="AB165" s="163">
        <f t="shared" si="60"/>
        <v>0.4</v>
      </c>
      <c r="AC165" s="163">
        <f t="shared" si="56"/>
        <v>0.4</v>
      </c>
      <c r="AD165" s="163">
        <f t="shared" si="56"/>
        <v>0.4</v>
      </c>
      <c r="AE165" s="163">
        <f t="shared" si="56"/>
        <v>0.4</v>
      </c>
      <c r="AF165" s="163">
        <f t="shared" si="56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55"/>
        <v>0.64</v>
      </c>
      <c r="D166" s="166">
        <f t="shared" si="55"/>
        <v>0.64</v>
      </c>
      <c r="E166" s="166">
        <f t="shared" si="55"/>
        <v>0.64</v>
      </c>
      <c r="F166" s="166">
        <f t="shared" si="55"/>
        <v>0.64</v>
      </c>
      <c r="G166" s="166">
        <f t="shared" si="55"/>
        <v>0.64</v>
      </c>
      <c r="H166" s="166">
        <f t="shared" si="55"/>
        <v>0.64</v>
      </c>
      <c r="I166" s="166">
        <f t="shared" si="55"/>
        <v>0.64</v>
      </c>
      <c r="J166" s="166">
        <f t="shared" si="55"/>
        <v>0.64</v>
      </c>
      <c r="K166" s="166">
        <f t="shared" si="55"/>
        <v>0.64</v>
      </c>
      <c r="L166" s="166">
        <f t="shared" si="55"/>
        <v>0.64</v>
      </c>
      <c r="M166" s="166">
        <f t="shared" si="55"/>
        <v>0.64</v>
      </c>
      <c r="N166" s="166">
        <f t="shared" si="55"/>
        <v>0.64</v>
      </c>
      <c r="O166" s="166">
        <f t="shared" si="55"/>
        <v>0.64</v>
      </c>
      <c r="P166" s="166">
        <f t="shared" si="55"/>
        <v>0.64</v>
      </c>
      <c r="Q166" s="166">
        <f t="shared" si="55"/>
        <v>0.64</v>
      </c>
      <c r="R166" s="166">
        <f t="shared" si="55"/>
        <v>0.64</v>
      </c>
      <c r="S166" s="166">
        <f t="shared" si="55"/>
        <v>0.64</v>
      </c>
      <c r="T166" s="166">
        <f t="shared" si="56"/>
        <v>0.64</v>
      </c>
      <c r="U166" s="166">
        <f t="shared" si="56"/>
        <v>0.64</v>
      </c>
      <c r="V166" s="166">
        <f t="shared" si="56"/>
        <v>0.64</v>
      </c>
      <c r="W166" s="166">
        <f t="shared" si="57"/>
        <v>0.64</v>
      </c>
      <c r="X166" s="166">
        <f t="shared" si="58"/>
        <v>0.64</v>
      </c>
      <c r="Y166" s="166">
        <f t="shared" si="59"/>
        <v>0.64</v>
      </c>
      <c r="Z166" s="166">
        <f t="shared" si="60"/>
        <v>0.64</v>
      </c>
      <c r="AA166" s="166">
        <f t="shared" si="60"/>
        <v>0.64</v>
      </c>
      <c r="AB166" s="166">
        <f t="shared" si="60"/>
        <v>0.64</v>
      </c>
      <c r="AC166" s="166">
        <f t="shared" si="56"/>
        <v>0.64</v>
      </c>
      <c r="AD166" s="166">
        <f t="shared" si="56"/>
        <v>0.64</v>
      </c>
      <c r="AE166" s="166">
        <f t="shared" si="56"/>
        <v>0.64</v>
      </c>
      <c r="AF166" s="166">
        <f t="shared" si="56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61">SUM(C161:C166)</f>
        <v>3.54</v>
      </c>
      <c r="D167" s="169">
        <f t="shared" si="61"/>
        <v>3.54</v>
      </c>
      <c r="E167" s="169">
        <f t="shared" si="61"/>
        <v>3.54</v>
      </c>
      <c r="F167" s="169">
        <f t="shared" si="61"/>
        <v>3.54</v>
      </c>
      <c r="G167" s="169">
        <f t="shared" si="61"/>
        <v>3.54</v>
      </c>
      <c r="H167" s="169">
        <f t="shared" si="61"/>
        <v>3.54</v>
      </c>
      <c r="I167" s="169">
        <f t="shared" si="61"/>
        <v>3.54</v>
      </c>
      <c r="J167" s="169">
        <f t="shared" si="61"/>
        <v>3.54</v>
      </c>
      <c r="K167" s="169">
        <f t="shared" si="61"/>
        <v>3.54</v>
      </c>
      <c r="L167" s="169">
        <f t="shared" si="61"/>
        <v>3.54</v>
      </c>
      <c r="M167" s="169">
        <f t="shared" si="61"/>
        <v>3.54</v>
      </c>
      <c r="N167" s="169">
        <f t="shared" si="61"/>
        <v>3.54</v>
      </c>
      <c r="O167" s="169">
        <f t="shared" si="61"/>
        <v>3.54</v>
      </c>
      <c r="P167" s="169">
        <f t="shared" si="61"/>
        <v>3.54</v>
      </c>
      <c r="Q167" s="169">
        <f t="shared" si="61"/>
        <v>3.54</v>
      </c>
      <c r="R167" s="169">
        <f t="shared" si="61"/>
        <v>3.54</v>
      </c>
      <c r="S167" s="169">
        <f>SUM(S161:S166)</f>
        <v>3.54</v>
      </c>
      <c r="T167" s="169">
        <f t="shared" si="61"/>
        <v>3.54</v>
      </c>
      <c r="U167" s="169">
        <f t="shared" ref="U167:AB167" si="62">SUM(U161:U166)</f>
        <v>3.54</v>
      </c>
      <c r="V167" s="169">
        <f t="shared" si="62"/>
        <v>3.54</v>
      </c>
      <c r="W167" s="169">
        <f t="shared" si="62"/>
        <v>3.54</v>
      </c>
      <c r="X167" s="169">
        <f t="shared" si="62"/>
        <v>3.54</v>
      </c>
      <c r="Y167" s="169">
        <f t="shared" si="62"/>
        <v>3.54</v>
      </c>
      <c r="Z167" s="169">
        <f t="shared" si="62"/>
        <v>3.54</v>
      </c>
      <c r="AA167" s="169">
        <f t="shared" si="62"/>
        <v>3.54</v>
      </c>
      <c r="AB167" s="169">
        <f t="shared" si="62"/>
        <v>3.54</v>
      </c>
      <c r="AC167" s="169">
        <f t="shared" si="61"/>
        <v>3.54</v>
      </c>
      <c r="AD167" s="169">
        <f t="shared" si="61"/>
        <v>3.54</v>
      </c>
      <c r="AE167" s="169">
        <f t="shared" si="61"/>
        <v>3.54</v>
      </c>
      <c r="AF167" s="169">
        <f t="shared" si="61"/>
        <v>3.54</v>
      </c>
      <c r="AG167" s="170">
        <f t="shared" si="61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R184" si="63">B169</f>
        <v>0</v>
      </c>
      <c r="D169" s="161">
        <f t="shared" si="63"/>
        <v>0</v>
      </c>
      <c r="E169" s="161">
        <f t="shared" si="63"/>
        <v>0</v>
      </c>
      <c r="F169" s="161">
        <f t="shared" si="63"/>
        <v>0</v>
      </c>
      <c r="G169" s="161">
        <f t="shared" si="63"/>
        <v>0</v>
      </c>
      <c r="H169" s="161">
        <f t="shared" si="63"/>
        <v>0</v>
      </c>
      <c r="I169" s="161">
        <f t="shared" si="63"/>
        <v>0</v>
      </c>
      <c r="J169" s="161">
        <f t="shared" si="63"/>
        <v>0</v>
      </c>
      <c r="K169" s="161">
        <f t="shared" si="63"/>
        <v>0</v>
      </c>
      <c r="L169" s="161">
        <f t="shared" si="63"/>
        <v>0</v>
      </c>
      <c r="M169" s="161">
        <f t="shared" si="63"/>
        <v>0</v>
      </c>
      <c r="N169" s="161">
        <f t="shared" si="63"/>
        <v>0</v>
      </c>
      <c r="O169" s="161">
        <f t="shared" si="63"/>
        <v>0</v>
      </c>
      <c r="P169" s="161">
        <f t="shared" si="63"/>
        <v>0</v>
      </c>
      <c r="Q169" s="161">
        <f t="shared" si="63"/>
        <v>0</v>
      </c>
      <c r="R169" s="161">
        <f t="shared" si="63"/>
        <v>0</v>
      </c>
      <c r="S169" s="161">
        <f t="shared" ref="S169:S183" si="64">R169</f>
        <v>0</v>
      </c>
      <c r="T169" s="161">
        <f t="shared" ref="T169:AF184" si="65">S169</f>
        <v>0</v>
      </c>
      <c r="U169" s="161">
        <f t="shared" si="65"/>
        <v>0</v>
      </c>
      <c r="V169" s="161">
        <f t="shared" si="65"/>
        <v>0</v>
      </c>
      <c r="W169" s="161">
        <f t="shared" ref="W169:W232" si="66">V169</f>
        <v>0</v>
      </c>
      <c r="X169" s="161">
        <f t="shared" ref="X169:X232" si="67">W169</f>
        <v>0</v>
      </c>
      <c r="Y169" s="161">
        <f t="shared" ref="Y169:Y232" si="68">X169</f>
        <v>0</v>
      </c>
      <c r="Z169" s="161">
        <f t="shared" ref="Z169:AB232" si="69">Y169</f>
        <v>0</v>
      </c>
      <c r="AA169" s="161">
        <f t="shared" si="69"/>
        <v>0</v>
      </c>
      <c r="AB169" s="161">
        <f t="shared" si="69"/>
        <v>0</v>
      </c>
      <c r="AC169" s="161">
        <f t="shared" si="65"/>
        <v>0</v>
      </c>
      <c r="AD169" s="161">
        <f t="shared" si="65"/>
        <v>0</v>
      </c>
      <c r="AE169" s="161">
        <f t="shared" si="65"/>
        <v>0</v>
      </c>
      <c r="AF169" s="174">
        <f t="shared" si="65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63"/>
        <v>0</v>
      </c>
      <c r="D170" s="163">
        <f t="shared" si="63"/>
        <v>0</v>
      </c>
      <c r="E170" s="163">
        <f t="shared" si="63"/>
        <v>0</v>
      </c>
      <c r="F170" s="163">
        <f t="shared" si="63"/>
        <v>0</v>
      </c>
      <c r="G170" s="163">
        <f t="shared" si="63"/>
        <v>0</v>
      </c>
      <c r="H170" s="163">
        <f t="shared" si="63"/>
        <v>0</v>
      </c>
      <c r="I170" s="163">
        <f t="shared" si="63"/>
        <v>0</v>
      </c>
      <c r="J170" s="163">
        <f t="shared" si="63"/>
        <v>0</v>
      </c>
      <c r="K170" s="163">
        <f t="shared" si="63"/>
        <v>0</v>
      </c>
      <c r="L170" s="163">
        <f t="shared" si="63"/>
        <v>0</v>
      </c>
      <c r="M170" s="163">
        <f t="shared" si="63"/>
        <v>0</v>
      </c>
      <c r="N170" s="163">
        <f t="shared" si="63"/>
        <v>0</v>
      </c>
      <c r="O170" s="163">
        <f t="shared" si="63"/>
        <v>0</v>
      </c>
      <c r="P170" s="163">
        <f t="shared" si="63"/>
        <v>0</v>
      </c>
      <c r="Q170" s="163">
        <f t="shared" si="63"/>
        <v>0</v>
      </c>
      <c r="R170" s="163">
        <f t="shared" si="63"/>
        <v>0</v>
      </c>
      <c r="S170" s="163">
        <f t="shared" si="64"/>
        <v>0</v>
      </c>
      <c r="T170" s="163">
        <f t="shared" si="65"/>
        <v>0</v>
      </c>
      <c r="U170" s="163">
        <f t="shared" si="65"/>
        <v>0</v>
      </c>
      <c r="V170" s="163">
        <f t="shared" si="65"/>
        <v>0</v>
      </c>
      <c r="W170" s="163">
        <f t="shared" si="66"/>
        <v>0</v>
      </c>
      <c r="X170" s="163">
        <f t="shared" si="67"/>
        <v>0</v>
      </c>
      <c r="Y170" s="163">
        <f t="shared" si="68"/>
        <v>0</v>
      </c>
      <c r="Z170" s="163">
        <f t="shared" si="69"/>
        <v>0</v>
      </c>
      <c r="AA170" s="163">
        <f t="shared" si="69"/>
        <v>0</v>
      </c>
      <c r="AB170" s="163">
        <f t="shared" si="69"/>
        <v>0</v>
      </c>
      <c r="AC170" s="163">
        <f t="shared" si="65"/>
        <v>0</v>
      </c>
      <c r="AD170" s="163">
        <f t="shared" si="65"/>
        <v>0</v>
      </c>
      <c r="AE170" s="163">
        <f t="shared" si="65"/>
        <v>0</v>
      </c>
      <c r="AF170" s="176">
        <f t="shared" si="65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63"/>
        <v>0</v>
      </c>
      <c r="D171" s="163">
        <f t="shared" si="63"/>
        <v>0</v>
      </c>
      <c r="E171" s="163">
        <f t="shared" si="63"/>
        <v>0</v>
      </c>
      <c r="F171" s="163">
        <f t="shared" si="63"/>
        <v>0</v>
      </c>
      <c r="G171" s="163">
        <f t="shared" si="63"/>
        <v>0</v>
      </c>
      <c r="H171" s="163">
        <f t="shared" si="63"/>
        <v>0</v>
      </c>
      <c r="I171" s="163">
        <f t="shared" si="63"/>
        <v>0</v>
      </c>
      <c r="J171" s="163">
        <f t="shared" si="63"/>
        <v>0</v>
      </c>
      <c r="K171" s="163">
        <f t="shared" si="63"/>
        <v>0</v>
      </c>
      <c r="L171" s="163">
        <f t="shared" si="63"/>
        <v>0</v>
      </c>
      <c r="M171" s="163">
        <f t="shared" si="63"/>
        <v>0</v>
      </c>
      <c r="N171" s="163">
        <f t="shared" si="63"/>
        <v>0</v>
      </c>
      <c r="O171" s="163">
        <f t="shared" si="63"/>
        <v>0</v>
      </c>
      <c r="P171" s="163">
        <f t="shared" si="63"/>
        <v>0</v>
      </c>
      <c r="Q171" s="163">
        <f t="shared" si="63"/>
        <v>0</v>
      </c>
      <c r="R171" s="163">
        <f t="shared" si="63"/>
        <v>0</v>
      </c>
      <c r="S171" s="163">
        <f t="shared" si="64"/>
        <v>0</v>
      </c>
      <c r="T171" s="163">
        <f t="shared" si="65"/>
        <v>0</v>
      </c>
      <c r="U171" s="163">
        <f t="shared" si="65"/>
        <v>0</v>
      </c>
      <c r="V171" s="163">
        <f t="shared" si="65"/>
        <v>0</v>
      </c>
      <c r="W171" s="163">
        <f t="shared" si="66"/>
        <v>0</v>
      </c>
      <c r="X171" s="163">
        <f t="shared" si="67"/>
        <v>0</v>
      </c>
      <c r="Y171" s="163">
        <f t="shared" si="68"/>
        <v>0</v>
      </c>
      <c r="Z171" s="163">
        <f t="shared" si="69"/>
        <v>0</v>
      </c>
      <c r="AA171" s="163">
        <f t="shared" si="69"/>
        <v>0</v>
      </c>
      <c r="AB171" s="163">
        <f t="shared" si="69"/>
        <v>0</v>
      </c>
      <c r="AC171" s="163">
        <f t="shared" si="65"/>
        <v>0</v>
      </c>
      <c r="AD171" s="163">
        <f t="shared" si="65"/>
        <v>0</v>
      </c>
      <c r="AE171" s="163">
        <f t="shared" si="65"/>
        <v>0</v>
      </c>
      <c r="AF171" s="176">
        <f t="shared" si="65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63"/>
        <v>0</v>
      </c>
      <c r="D172" s="163">
        <f t="shared" si="63"/>
        <v>0</v>
      </c>
      <c r="E172" s="163">
        <f t="shared" si="63"/>
        <v>0</v>
      </c>
      <c r="F172" s="163">
        <f t="shared" si="63"/>
        <v>0</v>
      </c>
      <c r="G172" s="163">
        <f t="shared" si="63"/>
        <v>0</v>
      </c>
      <c r="H172" s="163">
        <f t="shared" si="63"/>
        <v>0</v>
      </c>
      <c r="I172" s="163">
        <f t="shared" si="63"/>
        <v>0</v>
      </c>
      <c r="J172" s="163">
        <f t="shared" si="63"/>
        <v>0</v>
      </c>
      <c r="K172" s="163">
        <f t="shared" si="63"/>
        <v>0</v>
      </c>
      <c r="L172" s="163">
        <f t="shared" si="63"/>
        <v>0</v>
      </c>
      <c r="M172" s="163">
        <f t="shared" si="63"/>
        <v>0</v>
      </c>
      <c r="N172" s="163">
        <f t="shared" si="63"/>
        <v>0</v>
      </c>
      <c r="O172" s="163">
        <f t="shared" si="63"/>
        <v>0</v>
      </c>
      <c r="P172" s="163">
        <f t="shared" si="63"/>
        <v>0</v>
      </c>
      <c r="Q172" s="163">
        <f t="shared" si="63"/>
        <v>0</v>
      </c>
      <c r="R172" s="163">
        <f t="shared" si="63"/>
        <v>0</v>
      </c>
      <c r="S172" s="163">
        <f t="shared" si="64"/>
        <v>0</v>
      </c>
      <c r="T172" s="163">
        <f t="shared" si="65"/>
        <v>0</v>
      </c>
      <c r="U172" s="163">
        <f t="shared" si="65"/>
        <v>0</v>
      </c>
      <c r="V172" s="163">
        <f t="shared" si="65"/>
        <v>0</v>
      </c>
      <c r="W172" s="163">
        <f t="shared" si="66"/>
        <v>0</v>
      </c>
      <c r="X172" s="163">
        <f t="shared" si="67"/>
        <v>0</v>
      </c>
      <c r="Y172" s="163">
        <f t="shared" si="68"/>
        <v>0</v>
      </c>
      <c r="Z172" s="163">
        <f t="shared" si="69"/>
        <v>0</v>
      </c>
      <c r="AA172" s="163">
        <f t="shared" si="69"/>
        <v>0</v>
      </c>
      <c r="AB172" s="163">
        <f t="shared" si="69"/>
        <v>0</v>
      </c>
      <c r="AC172" s="163">
        <f t="shared" si="65"/>
        <v>0</v>
      </c>
      <c r="AD172" s="163">
        <f t="shared" si="65"/>
        <v>0</v>
      </c>
      <c r="AE172" s="163">
        <f t="shared" si="65"/>
        <v>0</v>
      </c>
      <c r="AF172" s="176">
        <f t="shared" si="65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63"/>
        <v>0</v>
      </c>
      <c r="D173" s="163">
        <f t="shared" si="63"/>
        <v>0</v>
      </c>
      <c r="E173" s="163">
        <f t="shared" si="63"/>
        <v>0</v>
      </c>
      <c r="F173" s="163">
        <f t="shared" si="63"/>
        <v>0</v>
      </c>
      <c r="G173" s="163">
        <f t="shared" si="63"/>
        <v>0</v>
      </c>
      <c r="H173" s="163">
        <f t="shared" si="63"/>
        <v>0</v>
      </c>
      <c r="I173" s="163">
        <f t="shared" si="63"/>
        <v>0</v>
      </c>
      <c r="J173" s="163">
        <f t="shared" si="63"/>
        <v>0</v>
      </c>
      <c r="K173" s="163">
        <f t="shared" si="63"/>
        <v>0</v>
      </c>
      <c r="L173" s="163">
        <f t="shared" si="63"/>
        <v>0</v>
      </c>
      <c r="M173" s="163">
        <f t="shared" si="63"/>
        <v>0</v>
      </c>
      <c r="N173" s="163">
        <f t="shared" si="63"/>
        <v>0</v>
      </c>
      <c r="O173" s="163">
        <f t="shared" si="63"/>
        <v>0</v>
      </c>
      <c r="P173" s="163">
        <f t="shared" si="63"/>
        <v>0</v>
      </c>
      <c r="Q173" s="163">
        <f t="shared" si="63"/>
        <v>0</v>
      </c>
      <c r="R173" s="163">
        <f t="shared" si="63"/>
        <v>0</v>
      </c>
      <c r="S173" s="163">
        <f t="shared" si="64"/>
        <v>0</v>
      </c>
      <c r="T173" s="163">
        <f t="shared" si="65"/>
        <v>0</v>
      </c>
      <c r="U173" s="163">
        <f t="shared" si="65"/>
        <v>0</v>
      </c>
      <c r="V173" s="163">
        <f t="shared" si="65"/>
        <v>0</v>
      </c>
      <c r="W173" s="163">
        <f t="shared" si="66"/>
        <v>0</v>
      </c>
      <c r="X173" s="163">
        <f t="shared" si="67"/>
        <v>0</v>
      </c>
      <c r="Y173" s="163">
        <f t="shared" si="68"/>
        <v>0</v>
      </c>
      <c r="Z173" s="163">
        <f t="shared" si="69"/>
        <v>0</v>
      </c>
      <c r="AA173" s="163">
        <f t="shared" si="69"/>
        <v>0</v>
      </c>
      <c r="AB173" s="163">
        <f t="shared" si="69"/>
        <v>0</v>
      </c>
      <c r="AC173" s="163">
        <f t="shared" si="65"/>
        <v>0</v>
      </c>
      <c r="AD173" s="163">
        <f t="shared" si="65"/>
        <v>0</v>
      </c>
      <c r="AE173" s="163">
        <f t="shared" si="65"/>
        <v>0</v>
      </c>
      <c r="AF173" s="176">
        <f t="shared" si="65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63"/>
        <v>0</v>
      </c>
      <c r="D174" s="163">
        <f t="shared" si="63"/>
        <v>0</v>
      </c>
      <c r="E174" s="163">
        <f t="shared" si="63"/>
        <v>0</v>
      </c>
      <c r="F174" s="163">
        <f t="shared" si="63"/>
        <v>0</v>
      </c>
      <c r="G174" s="163">
        <f t="shared" si="63"/>
        <v>0</v>
      </c>
      <c r="H174" s="163">
        <f t="shared" si="63"/>
        <v>0</v>
      </c>
      <c r="I174" s="163">
        <f t="shared" si="63"/>
        <v>0</v>
      </c>
      <c r="J174" s="163">
        <f t="shared" si="63"/>
        <v>0</v>
      </c>
      <c r="K174" s="163">
        <f t="shared" si="63"/>
        <v>0</v>
      </c>
      <c r="L174" s="163">
        <f t="shared" si="63"/>
        <v>0</v>
      </c>
      <c r="M174" s="163">
        <f t="shared" si="63"/>
        <v>0</v>
      </c>
      <c r="N174" s="163">
        <f t="shared" si="63"/>
        <v>0</v>
      </c>
      <c r="O174" s="163">
        <f t="shared" si="63"/>
        <v>0</v>
      </c>
      <c r="P174" s="163">
        <f t="shared" si="63"/>
        <v>0</v>
      </c>
      <c r="Q174" s="163">
        <f t="shared" si="63"/>
        <v>0</v>
      </c>
      <c r="R174" s="163">
        <f t="shared" si="63"/>
        <v>0</v>
      </c>
      <c r="S174" s="163">
        <f t="shared" si="64"/>
        <v>0</v>
      </c>
      <c r="T174" s="163">
        <f t="shared" si="65"/>
        <v>0</v>
      </c>
      <c r="U174" s="163">
        <f t="shared" si="65"/>
        <v>0</v>
      </c>
      <c r="V174" s="163">
        <f t="shared" si="65"/>
        <v>0</v>
      </c>
      <c r="W174" s="163">
        <f t="shared" si="66"/>
        <v>0</v>
      </c>
      <c r="X174" s="163">
        <f t="shared" si="67"/>
        <v>0</v>
      </c>
      <c r="Y174" s="163">
        <f t="shared" si="68"/>
        <v>0</v>
      </c>
      <c r="Z174" s="163">
        <f t="shared" si="69"/>
        <v>0</v>
      </c>
      <c r="AA174" s="163">
        <f t="shared" si="69"/>
        <v>0</v>
      </c>
      <c r="AB174" s="163">
        <f t="shared" si="69"/>
        <v>0</v>
      </c>
      <c r="AC174" s="163">
        <f t="shared" si="65"/>
        <v>0</v>
      </c>
      <c r="AD174" s="163">
        <f t="shared" si="65"/>
        <v>0</v>
      </c>
      <c r="AE174" s="163">
        <f t="shared" si="65"/>
        <v>0</v>
      </c>
      <c r="AF174" s="176">
        <f t="shared" si="65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63"/>
        <v>0</v>
      </c>
      <c r="D175" s="163">
        <f t="shared" si="63"/>
        <v>0</v>
      </c>
      <c r="E175" s="163">
        <f t="shared" si="63"/>
        <v>0</v>
      </c>
      <c r="F175" s="163">
        <f t="shared" si="63"/>
        <v>0</v>
      </c>
      <c r="G175" s="163">
        <f t="shared" si="63"/>
        <v>0</v>
      </c>
      <c r="H175" s="163">
        <f t="shared" si="63"/>
        <v>0</v>
      </c>
      <c r="I175" s="163">
        <f t="shared" si="63"/>
        <v>0</v>
      </c>
      <c r="J175" s="163">
        <f t="shared" si="63"/>
        <v>0</v>
      </c>
      <c r="K175" s="163">
        <f t="shared" si="63"/>
        <v>0</v>
      </c>
      <c r="L175" s="163">
        <f t="shared" si="63"/>
        <v>0</v>
      </c>
      <c r="M175" s="163">
        <f t="shared" si="63"/>
        <v>0</v>
      </c>
      <c r="N175" s="163">
        <f t="shared" si="63"/>
        <v>0</v>
      </c>
      <c r="O175" s="163">
        <f t="shared" si="63"/>
        <v>0</v>
      </c>
      <c r="P175" s="163">
        <f t="shared" si="63"/>
        <v>0</v>
      </c>
      <c r="Q175" s="163">
        <f t="shared" si="63"/>
        <v>0</v>
      </c>
      <c r="R175" s="163">
        <f t="shared" si="63"/>
        <v>0</v>
      </c>
      <c r="S175" s="163">
        <f t="shared" si="64"/>
        <v>0</v>
      </c>
      <c r="T175" s="163">
        <f t="shared" si="65"/>
        <v>0</v>
      </c>
      <c r="U175" s="163">
        <f t="shared" si="65"/>
        <v>0</v>
      </c>
      <c r="V175" s="163">
        <f t="shared" si="65"/>
        <v>0</v>
      </c>
      <c r="W175" s="163">
        <f t="shared" si="66"/>
        <v>0</v>
      </c>
      <c r="X175" s="163">
        <f t="shared" si="67"/>
        <v>0</v>
      </c>
      <c r="Y175" s="163">
        <f t="shared" si="68"/>
        <v>0</v>
      </c>
      <c r="Z175" s="163">
        <f t="shared" si="69"/>
        <v>0</v>
      </c>
      <c r="AA175" s="163">
        <f t="shared" si="69"/>
        <v>0</v>
      </c>
      <c r="AB175" s="163">
        <f t="shared" si="69"/>
        <v>0</v>
      </c>
      <c r="AC175" s="163">
        <f t="shared" si="65"/>
        <v>0</v>
      </c>
      <c r="AD175" s="163">
        <f t="shared" si="65"/>
        <v>0</v>
      </c>
      <c r="AE175" s="163">
        <f t="shared" si="65"/>
        <v>0</v>
      </c>
      <c r="AF175" s="176">
        <f t="shared" si="65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63"/>
        <v>0</v>
      </c>
      <c r="D176" s="163">
        <f t="shared" si="63"/>
        <v>0</v>
      </c>
      <c r="E176" s="163">
        <f t="shared" si="63"/>
        <v>0</v>
      </c>
      <c r="F176" s="163">
        <f t="shared" si="63"/>
        <v>0</v>
      </c>
      <c r="G176" s="163">
        <f t="shared" si="63"/>
        <v>0</v>
      </c>
      <c r="H176" s="163">
        <f t="shared" si="63"/>
        <v>0</v>
      </c>
      <c r="I176" s="163">
        <f t="shared" si="63"/>
        <v>0</v>
      </c>
      <c r="J176" s="163">
        <f t="shared" si="63"/>
        <v>0</v>
      </c>
      <c r="K176" s="163">
        <f t="shared" si="63"/>
        <v>0</v>
      </c>
      <c r="L176" s="163">
        <f t="shared" si="63"/>
        <v>0</v>
      </c>
      <c r="M176" s="163">
        <f t="shared" si="63"/>
        <v>0</v>
      </c>
      <c r="N176" s="163">
        <f t="shared" si="63"/>
        <v>0</v>
      </c>
      <c r="O176" s="163">
        <f t="shared" si="63"/>
        <v>0</v>
      </c>
      <c r="P176" s="163">
        <f t="shared" si="63"/>
        <v>0</v>
      </c>
      <c r="Q176" s="163">
        <f t="shared" si="63"/>
        <v>0</v>
      </c>
      <c r="R176" s="163">
        <f t="shared" si="63"/>
        <v>0</v>
      </c>
      <c r="S176" s="163">
        <f t="shared" si="64"/>
        <v>0</v>
      </c>
      <c r="T176" s="163">
        <f t="shared" si="65"/>
        <v>0</v>
      </c>
      <c r="U176" s="163">
        <f t="shared" si="65"/>
        <v>0</v>
      </c>
      <c r="V176" s="163">
        <f t="shared" si="65"/>
        <v>0</v>
      </c>
      <c r="W176" s="163">
        <f t="shared" si="66"/>
        <v>0</v>
      </c>
      <c r="X176" s="163">
        <f t="shared" si="67"/>
        <v>0</v>
      </c>
      <c r="Y176" s="163">
        <f t="shared" si="68"/>
        <v>0</v>
      </c>
      <c r="Z176" s="163">
        <f t="shared" si="69"/>
        <v>0</v>
      </c>
      <c r="AA176" s="163">
        <f t="shared" si="69"/>
        <v>0</v>
      </c>
      <c r="AB176" s="163">
        <f t="shared" si="69"/>
        <v>0</v>
      </c>
      <c r="AC176" s="163">
        <f t="shared" si="65"/>
        <v>0</v>
      </c>
      <c r="AD176" s="163">
        <f t="shared" si="65"/>
        <v>0</v>
      </c>
      <c r="AE176" s="163">
        <f t="shared" si="65"/>
        <v>0</v>
      </c>
      <c r="AF176" s="176">
        <f t="shared" si="65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63"/>
        <v>0</v>
      </c>
      <c r="D177" s="163">
        <f t="shared" si="63"/>
        <v>0</v>
      </c>
      <c r="E177" s="163">
        <f t="shared" si="63"/>
        <v>0</v>
      </c>
      <c r="F177" s="163">
        <f t="shared" si="63"/>
        <v>0</v>
      </c>
      <c r="G177" s="163">
        <f t="shared" si="63"/>
        <v>0</v>
      </c>
      <c r="H177" s="163">
        <f t="shared" si="63"/>
        <v>0</v>
      </c>
      <c r="I177" s="163">
        <f t="shared" si="63"/>
        <v>0</v>
      </c>
      <c r="J177" s="163">
        <f t="shared" si="63"/>
        <v>0</v>
      </c>
      <c r="K177" s="163">
        <f t="shared" si="63"/>
        <v>0</v>
      </c>
      <c r="L177" s="163">
        <f t="shared" si="63"/>
        <v>0</v>
      </c>
      <c r="M177" s="163">
        <f t="shared" si="63"/>
        <v>0</v>
      </c>
      <c r="N177" s="163">
        <f t="shared" si="63"/>
        <v>0</v>
      </c>
      <c r="O177" s="163">
        <f t="shared" si="63"/>
        <v>0</v>
      </c>
      <c r="P177" s="163">
        <f t="shared" si="63"/>
        <v>0</v>
      </c>
      <c r="Q177" s="163">
        <f t="shared" si="63"/>
        <v>0</v>
      </c>
      <c r="R177" s="163">
        <f t="shared" si="63"/>
        <v>0</v>
      </c>
      <c r="S177" s="163">
        <f t="shared" si="64"/>
        <v>0</v>
      </c>
      <c r="T177" s="163">
        <f t="shared" si="65"/>
        <v>0</v>
      </c>
      <c r="U177" s="163">
        <f t="shared" si="65"/>
        <v>0</v>
      </c>
      <c r="V177" s="163">
        <f t="shared" si="65"/>
        <v>0</v>
      </c>
      <c r="W177" s="163">
        <f t="shared" si="66"/>
        <v>0</v>
      </c>
      <c r="X177" s="163">
        <f t="shared" si="67"/>
        <v>0</v>
      </c>
      <c r="Y177" s="163">
        <f t="shared" si="68"/>
        <v>0</v>
      </c>
      <c r="Z177" s="163">
        <f t="shared" si="69"/>
        <v>0</v>
      </c>
      <c r="AA177" s="163">
        <f t="shared" si="69"/>
        <v>0</v>
      </c>
      <c r="AB177" s="163">
        <f t="shared" si="69"/>
        <v>0</v>
      </c>
      <c r="AC177" s="163">
        <f t="shared" si="65"/>
        <v>0</v>
      </c>
      <c r="AD177" s="163">
        <f t="shared" si="65"/>
        <v>0</v>
      </c>
      <c r="AE177" s="163">
        <f t="shared" si="65"/>
        <v>0</v>
      </c>
      <c r="AF177" s="176">
        <f t="shared" si="65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63"/>
        <v>0</v>
      </c>
      <c r="D178" s="163">
        <f t="shared" si="63"/>
        <v>0</v>
      </c>
      <c r="E178" s="163">
        <f t="shared" si="63"/>
        <v>0</v>
      </c>
      <c r="F178" s="163">
        <f t="shared" si="63"/>
        <v>0</v>
      </c>
      <c r="G178" s="163">
        <f t="shared" si="63"/>
        <v>0</v>
      </c>
      <c r="H178" s="163">
        <f t="shared" si="63"/>
        <v>0</v>
      </c>
      <c r="I178" s="163">
        <f t="shared" si="63"/>
        <v>0</v>
      </c>
      <c r="J178" s="163">
        <f t="shared" si="63"/>
        <v>0</v>
      </c>
      <c r="K178" s="163">
        <f t="shared" si="63"/>
        <v>0</v>
      </c>
      <c r="L178" s="163">
        <f t="shared" si="63"/>
        <v>0</v>
      </c>
      <c r="M178" s="163">
        <f t="shared" si="63"/>
        <v>0</v>
      </c>
      <c r="N178" s="163">
        <f t="shared" si="63"/>
        <v>0</v>
      </c>
      <c r="O178" s="163">
        <f t="shared" si="63"/>
        <v>0</v>
      </c>
      <c r="P178" s="163">
        <f t="shared" si="63"/>
        <v>0</v>
      </c>
      <c r="Q178" s="163">
        <f t="shared" si="63"/>
        <v>0</v>
      </c>
      <c r="R178" s="163">
        <f t="shared" si="63"/>
        <v>0</v>
      </c>
      <c r="S178" s="163">
        <f t="shared" si="64"/>
        <v>0</v>
      </c>
      <c r="T178" s="163">
        <f t="shared" si="65"/>
        <v>0</v>
      </c>
      <c r="U178" s="163">
        <f t="shared" si="65"/>
        <v>0</v>
      </c>
      <c r="V178" s="163">
        <f t="shared" si="65"/>
        <v>0</v>
      </c>
      <c r="W178" s="163">
        <f t="shared" si="66"/>
        <v>0</v>
      </c>
      <c r="X178" s="163">
        <f t="shared" si="67"/>
        <v>0</v>
      </c>
      <c r="Y178" s="163">
        <f t="shared" si="68"/>
        <v>0</v>
      </c>
      <c r="Z178" s="163">
        <f t="shared" si="69"/>
        <v>0</v>
      </c>
      <c r="AA178" s="163">
        <f t="shared" si="69"/>
        <v>0</v>
      </c>
      <c r="AB178" s="163">
        <f t="shared" si="69"/>
        <v>0</v>
      </c>
      <c r="AC178" s="163">
        <f t="shared" si="65"/>
        <v>0</v>
      </c>
      <c r="AD178" s="163">
        <f t="shared" si="65"/>
        <v>0</v>
      </c>
      <c r="AE178" s="163">
        <f t="shared" si="65"/>
        <v>0</v>
      </c>
      <c r="AF178" s="176">
        <f t="shared" si="65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63"/>
        <v>0</v>
      </c>
      <c r="D179" s="163">
        <f t="shared" si="63"/>
        <v>0</v>
      </c>
      <c r="E179" s="163">
        <f t="shared" si="63"/>
        <v>0</v>
      </c>
      <c r="F179" s="163">
        <f t="shared" si="63"/>
        <v>0</v>
      </c>
      <c r="G179" s="163">
        <f t="shared" si="63"/>
        <v>0</v>
      </c>
      <c r="H179" s="163">
        <f t="shared" si="63"/>
        <v>0</v>
      </c>
      <c r="I179" s="163">
        <f t="shared" si="63"/>
        <v>0</v>
      </c>
      <c r="J179" s="163">
        <f t="shared" si="63"/>
        <v>0</v>
      </c>
      <c r="K179" s="163">
        <f t="shared" si="63"/>
        <v>0</v>
      </c>
      <c r="L179" s="163">
        <f t="shared" si="63"/>
        <v>0</v>
      </c>
      <c r="M179" s="163">
        <f t="shared" si="63"/>
        <v>0</v>
      </c>
      <c r="N179" s="163">
        <f t="shared" si="63"/>
        <v>0</v>
      </c>
      <c r="O179" s="163">
        <f t="shared" si="63"/>
        <v>0</v>
      </c>
      <c r="P179" s="163">
        <f t="shared" si="63"/>
        <v>0</v>
      </c>
      <c r="Q179" s="163">
        <f t="shared" si="63"/>
        <v>0</v>
      </c>
      <c r="R179" s="163">
        <f t="shared" si="63"/>
        <v>0</v>
      </c>
      <c r="S179" s="163">
        <f t="shared" si="64"/>
        <v>0</v>
      </c>
      <c r="T179" s="163">
        <f t="shared" si="65"/>
        <v>0</v>
      </c>
      <c r="U179" s="163">
        <f t="shared" si="65"/>
        <v>0</v>
      </c>
      <c r="V179" s="163">
        <f t="shared" si="65"/>
        <v>0</v>
      </c>
      <c r="W179" s="163">
        <f t="shared" si="66"/>
        <v>0</v>
      </c>
      <c r="X179" s="163">
        <f t="shared" si="67"/>
        <v>0</v>
      </c>
      <c r="Y179" s="163">
        <f t="shared" si="68"/>
        <v>0</v>
      </c>
      <c r="Z179" s="163">
        <f t="shared" si="69"/>
        <v>0</v>
      </c>
      <c r="AA179" s="163">
        <f t="shared" si="69"/>
        <v>0</v>
      </c>
      <c r="AB179" s="163">
        <f t="shared" si="69"/>
        <v>0</v>
      </c>
      <c r="AC179" s="163">
        <f t="shared" si="65"/>
        <v>0</v>
      </c>
      <c r="AD179" s="163">
        <f t="shared" si="65"/>
        <v>0</v>
      </c>
      <c r="AE179" s="163">
        <f t="shared" si="65"/>
        <v>0</v>
      </c>
      <c r="AF179" s="176">
        <f t="shared" si="65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63"/>
        <v>0</v>
      </c>
      <c r="D180" s="163">
        <f t="shared" si="63"/>
        <v>0</v>
      </c>
      <c r="E180" s="163">
        <f t="shared" si="63"/>
        <v>0</v>
      </c>
      <c r="F180" s="163">
        <f t="shared" si="63"/>
        <v>0</v>
      </c>
      <c r="G180" s="163">
        <f t="shared" si="63"/>
        <v>0</v>
      </c>
      <c r="H180" s="163">
        <f t="shared" si="63"/>
        <v>0</v>
      </c>
      <c r="I180" s="163">
        <f t="shared" si="63"/>
        <v>0</v>
      </c>
      <c r="J180" s="163">
        <f t="shared" si="63"/>
        <v>0</v>
      </c>
      <c r="K180" s="163">
        <f t="shared" si="63"/>
        <v>0</v>
      </c>
      <c r="L180" s="163">
        <f t="shared" si="63"/>
        <v>0</v>
      </c>
      <c r="M180" s="163">
        <f t="shared" si="63"/>
        <v>0</v>
      </c>
      <c r="N180" s="163">
        <f t="shared" si="63"/>
        <v>0</v>
      </c>
      <c r="O180" s="163">
        <f t="shared" si="63"/>
        <v>0</v>
      </c>
      <c r="P180" s="163">
        <f t="shared" si="63"/>
        <v>0</v>
      </c>
      <c r="Q180" s="163">
        <f t="shared" si="63"/>
        <v>0</v>
      </c>
      <c r="R180" s="163">
        <f t="shared" si="63"/>
        <v>0</v>
      </c>
      <c r="S180" s="163">
        <f t="shared" si="64"/>
        <v>0</v>
      </c>
      <c r="T180" s="163">
        <f t="shared" si="65"/>
        <v>0</v>
      </c>
      <c r="U180" s="163">
        <f t="shared" si="65"/>
        <v>0</v>
      </c>
      <c r="V180" s="163">
        <f t="shared" si="65"/>
        <v>0</v>
      </c>
      <c r="W180" s="163">
        <f t="shared" si="66"/>
        <v>0</v>
      </c>
      <c r="X180" s="163">
        <f t="shared" si="67"/>
        <v>0</v>
      </c>
      <c r="Y180" s="163">
        <f t="shared" si="68"/>
        <v>0</v>
      </c>
      <c r="Z180" s="163">
        <f t="shared" si="69"/>
        <v>0</v>
      </c>
      <c r="AA180" s="163">
        <f t="shared" si="69"/>
        <v>0</v>
      </c>
      <c r="AB180" s="163">
        <f t="shared" si="69"/>
        <v>0</v>
      </c>
      <c r="AC180" s="163">
        <f t="shared" si="65"/>
        <v>0</v>
      </c>
      <c r="AD180" s="163">
        <f t="shared" si="65"/>
        <v>0</v>
      </c>
      <c r="AE180" s="163">
        <f t="shared" si="65"/>
        <v>0</v>
      </c>
      <c r="AF180" s="176">
        <f t="shared" si="65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63"/>
        <v>0</v>
      </c>
      <c r="D181" s="163">
        <f t="shared" si="63"/>
        <v>0</v>
      </c>
      <c r="E181" s="163">
        <f t="shared" si="63"/>
        <v>0</v>
      </c>
      <c r="F181" s="163">
        <f t="shared" si="63"/>
        <v>0</v>
      </c>
      <c r="G181" s="163">
        <f t="shared" si="63"/>
        <v>0</v>
      </c>
      <c r="H181" s="163">
        <f t="shared" si="63"/>
        <v>0</v>
      </c>
      <c r="I181" s="163">
        <f t="shared" si="63"/>
        <v>0</v>
      </c>
      <c r="J181" s="163">
        <f t="shared" si="63"/>
        <v>0</v>
      </c>
      <c r="K181" s="163">
        <f t="shared" si="63"/>
        <v>0</v>
      </c>
      <c r="L181" s="163">
        <f t="shared" si="63"/>
        <v>0</v>
      </c>
      <c r="M181" s="163">
        <f t="shared" si="63"/>
        <v>0</v>
      </c>
      <c r="N181" s="163">
        <f t="shared" si="63"/>
        <v>0</v>
      </c>
      <c r="O181" s="163">
        <f t="shared" si="63"/>
        <v>0</v>
      </c>
      <c r="P181" s="163">
        <f t="shared" si="63"/>
        <v>0</v>
      </c>
      <c r="Q181" s="163">
        <f t="shared" si="63"/>
        <v>0</v>
      </c>
      <c r="R181" s="163">
        <f t="shared" si="63"/>
        <v>0</v>
      </c>
      <c r="S181" s="163">
        <f t="shared" si="64"/>
        <v>0</v>
      </c>
      <c r="T181" s="163">
        <f t="shared" si="65"/>
        <v>0</v>
      </c>
      <c r="U181" s="163">
        <f t="shared" si="65"/>
        <v>0</v>
      </c>
      <c r="V181" s="163">
        <f t="shared" si="65"/>
        <v>0</v>
      </c>
      <c r="W181" s="163">
        <f t="shared" si="66"/>
        <v>0</v>
      </c>
      <c r="X181" s="163">
        <f t="shared" si="67"/>
        <v>0</v>
      </c>
      <c r="Y181" s="163">
        <f t="shared" si="68"/>
        <v>0</v>
      </c>
      <c r="Z181" s="163">
        <f t="shared" si="69"/>
        <v>0</v>
      </c>
      <c r="AA181" s="163">
        <f t="shared" si="69"/>
        <v>0</v>
      </c>
      <c r="AB181" s="163">
        <f t="shared" si="69"/>
        <v>0</v>
      </c>
      <c r="AC181" s="163">
        <f t="shared" si="65"/>
        <v>0</v>
      </c>
      <c r="AD181" s="163">
        <f t="shared" si="65"/>
        <v>0</v>
      </c>
      <c r="AE181" s="163">
        <f t="shared" si="65"/>
        <v>0</v>
      </c>
      <c r="AF181" s="176">
        <f t="shared" si="65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63"/>
        <v>0</v>
      </c>
      <c r="D182" s="163">
        <f t="shared" si="63"/>
        <v>0</v>
      </c>
      <c r="E182" s="163">
        <f t="shared" si="63"/>
        <v>0</v>
      </c>
      <c r="F182" s="163">
        <f t="shared" si="63"/>
        <v>0</v>
      </c>
      <c r="G182" s="163">
        <f t="shared" si="63"/>
        <v>0</v>
      </c>
      <c r="H182" s="163">
        <f t="shared" si="63"/>
        <v>0</v>
      </c>
      <c r="I182" s="163">
        <f t="shared" si="63"/>
        <v>0</v>
      </c>
      <c r="J182" s="163">
        <f t="shared" si="63"/>
        <v>0</v>
      </c>
      <c r="K182" s="163">
        <f t="shared" si="63"/>
        <v>0</v>
      </c>
      <c r="L182" s="163">
        <f t="shared" si="63"/>
        <v>0</v>
      </c>
      <c r="M182" s="163">
        <f t="shared" si="63"/>
        <v>0</v>
      </c>
      <c r="N182" s="163">
        <f t="shared" si="63"/>
        <v>0</v>
      </c>
      <c r="O182" s="163">
        <f t="shared" si="63"/>
        <v>0</v>
      </c>
      <c r="P182" s="163">
        <f t="shared" si="63"/>
        <v>0</v>
      </c>
      <c r="Q182" s="163">
        <f t="shared" si="63"/>
        <v>0</v>
      </c>
      <c r="R182" s="163">
        <f t="shared" si="63"/>
        <v>0</v>
      </c>
      <c r="S182" s="163">
        <f t="shared" si="64"/>
        <v>0</v>
      </c>
      <c r="T182" s="163">
        <f t="shared" si="65"/>
        <v>0</v>
      </c>
      <c r="U182" s="163">
        <f t="shared" si="65"/>
        <v>0</v>
      </c>
      <c r="V182" s="163">
        <f t="shared" si="65"/>
        <v>0</v>
      </c>
      <c r="W182" s="163">
        <f t="shared" si="66"/>
        <v>0</v>
      </c>
      <c r="X182" s="163">
        <f t="shared" si="67"/>
        <v>0</v>
      </c>
      <c r="Y182" s="163">
        <f t="shared" si="68"/>
        <v>0</v>
      </c>
      <c r="Z182" s="163">
        <f t="shared" si="69"/>
        <v>0</v>
      </c>
      <c r="AA182" s="163">
        <f t="shared" si="69"/>
        <v>0</v>
      </c>
      <c r="AB182" s="163">
        <f t="shared" si="69"/>
        <v>0</v>
      </c>
      <c r="AC182" s="163">
        <f t="shared" si="65"/>
        <v>0</v>
      </c>
      <c r="AD182" s="163">
        <f t="shared" si="65"/>
        <v>0</v>
      </c>
      <c r="AE182" s="163">
        <f t="shared" si="65"/>
        <v>0</v>
      </c>
      <c r="AF182" s="176">
        <f t="shared" si="65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63"/>
        <v>0</v>
      </c>
      <c r="D183" s="163">
        <f t="shared" si="63"/>
        <v>0</v>
      </c>
      <c r="E183" s="163">
        <f t="shared" si="63"/>
        <v>0</v>
      </c>
      <c r="F183" s="163">
        <f t="shared" si="63"/>
        <v>0</v>
      </c>
      <c r="G183" s="163">
        <f t="shared" si="63"/>
        <v>0</v>
      </c>
      <c r="H183" s="163">
        <f t="shared" si="63"/>
        <v>0</v>
      </c>
      <c r="I183" s="163">
        <f t="shared" si="63"/>
        <v>0</v>
      </c>
      <c r="J183" s="163">
        <f t="shared" si="63"/>
        <v>0</v>
      </c>
      <c r="K183" s="163">
        <f t="shared" si="63"/>
        <v>0</v>
      </c>
      <c r="L183" s="163">
        <f t="shared" si="63"/>
        <v>0</v>
      </c>
      <c r="M183" s="163">
        <f t="shared" si="63"/>
        <v>0</v>
      </c>
      <c r="N183" s="163">
        <f t="shared" si="63"/>
        <v>0</v>
      </c>
      <c r="O183" s="163">
        <f t="shared" si="63"/>
        <v>0</v>
      </c>
      <c r="P183" s="163">
        <f t="shared" si="63"/>
        <v>0</v>
      </c>
      <c r="Q183" s="163">
        <f t="shared" si="63"/>
        <v>0</v>
      </c>
      <c r="R183" s="163">
        <f t="shared" si="63"/>
        <v>0</v>
      </c>
      <c r="S183" s="163">
        <f t="shared" si="64"/>
        <v>0</v>
      </c>
      <c r="T183" s="163">
        <f t="shared" si="65"/>
        <v>0</v>
      </c>
      <c r="U183" s="163">
        <f t="shared" si="65"/>
        <v>0</v>
      </c>
      <c r="V183" s="163">
        <f t="shared" si="65"/>
        <v>0</v>
      </c>
      <c r="W183" s="163">
        <f t="shared" si="66"/>
        <v>0</v>
      </c>
      <c r="X183" s="163">
        <f t="shared" si="67"/>
        <v>0</v>
      </c>
      <c r="Y183" s="163">
        <f t="shared" si="68"/>
        <v>0</v>
      </c>
      <c r="Z183" s="163">
        <f t="shared" si="69"/>
        <v>0</v>
      </c>
      <c r="AA183" s="163">
        <f t="shared" si="69"/>
        <v>0</v>
      </c>
      <c r="AB183" s="163">
        <f t="shared" si="69"/>
        <v>0</v>
      </c>
      <c r="AC183" s="163">
        <f t="shared" si="65"/>
        <v>0</v>
      </c>
      <c r="AD183" s="163">
        <f t="shared" si="65"/>
        <v>0</v>
      </c>
      <c r="AE183" s="163">
        <f t="shared" si="65"/>
        <v>0</v>
      </c>
      <c r="AF183" s="176">
        <f t="shared" si="65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63"/>
        <v>0</v>
      </c>
      <c r="D184" s="163">
        <f t="shared" si="63"/>
        <v>0</v>
      </c>
      <c r="E184" s="163">
        <f t="shared" si="63"/>
        <v>0</v>
      </c>
      <c r="F184" s="163">
        <f t="shared" si="63"/>
        <v>0</v>
      </c>
      <c r="G184" s="163">
        <f t="shared" si="63"/>
        <v>0</v>
      </c>
      <c r="H184" s="163">
        <f t="shared" si="63"/>
        <v>0</v>
      </c>
      <c r="I184" s="163">
        <f t="shared" si="63"/>
        <v>0</v>
      </c>
      <c r="J184" s="163">
        <f t="shared" si="63"/>
        <v>0</v>
      </c>
      <c r="K184" s="163">
        <f t="shared" si="63"/>
        <v>0</v>
      </c>
      <c r="L184" s="163">
        <f t="shared" si="63"/>
        <v>0</v>
      </c>
      <c r="M184" s="163">
        <f t="shared" si="63"/>
        <v>0</v>
      </c>
      <c r="N184" s="163">
        <f t="shared" si="63"/>
        <v>0</v>
      </c>
      <c r="O184" s="163">
        <f t="shared" si="63"/>
        <v>0</v>
      </c>
      <c r="P184" s="163">
        <f t="shared" si="63"/>
        <v>0</v>
      </c>
      <c r="Q184" s="163">
        <f t="shared" si="63"/>
        <v>0</v>
      </c>
      <c r="R184" s="163">
        <f>Q184</f>
        <v>0</v>
      </c>
      <c r="S184" s="163">
        <f>R184</f>
        <v>0</v>
      </c>
      <c r="T184" s="163">
        <f>S184</f>
        <v>0</v>
      </c>
      <c r="U184" s="163">
        <f>T184</f>
        <v>0</v>
      </c>
      <c r="V184" s="163">
        <f t="shared" si="65"/>
        <v>0</v>
      </c>
      <c r="W184" s="163">
        <f t="shared" si="66"/>
        <v>0</v>
      </c>
      <c r="X184" s="163">
        <f t="shared" si="67"/>
        <v>0</v>
      </c>
      <c r="Y184" s="163">
        <f t="shared" si="68"/>
        <v>0</v>
      </c>
      <c r="Z184" s="163">
        <f t="shared" si="69"/>
        <v>0</v>
      </c>
      <c r="AA184" s="163">
        <f t="shared" si="69"/>
        <v>0</v>
      </c>
      <c r="AB184" s="163">
        <f t="shared" si="69"/>
        <v>0</v>
      </c>
      <c r="AC184" s="163">
        <f t="shared" si="65"/>
        <v>0</v>
      </c>
      <c r="AD184" s="163">
        <f t="shared" ref="AD184:AF203" si="70">AC184</f>
        <v>0</v>
      </c>
      <c r="AE184" s="163">
        <f t="shared" si="70"/>
        <v>0</v>
      </c>
      <c r="AF184" s="176">
        <f t="shared" si="70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R200" si="71">B185</f>
        <v>0</v>
      </c>
      <c r="D185" s="163">
        <f t="shared" si="71"/>
        <v>0</v>
      </c>
      <c r="E185" s="163">
        <f t="shared" si="71"/>
        <v>0</v>
      </c>
      <c r="F185" s="163">
        <f t="shared" si="71"/>
        <v>0</v>
      </c>
      <c r="G185" s="163">
        <f t="shared" si="71"/>
        <v>0</v>
      </c>
      <c r="H185" s="163">
        <f t="shared" si="71"/>
        <v>0</v>
      </c>
      <c r="I185" s="163">
        <f t="shared" si="71"/>
        <v>0</v>
      </c>
      <c r="J185" s="163">
        <f t="shared" si="71"/>
        <v>0</v>
      </c>
      <c r="K185" s="163">
        <f t="shared" si="71"/>
        <v>0</v>
      </c>
      <c r="L185" s="163">
        <f t="shared" si="71"/>
        <v>0</v>
      </c>
      <c r="M185" s="163">
        <f t="shared" si="71"/>
        <v>0</v>
      </c>
      <c r="N185" s="163">
        <f t="shared" si="71"/>
        <v>0</v>
      </c>
      <c r="O185" s="163">
        <f t="shared" si="71"/>
        <v>0</v>
      </c>
      <c r="P185" s="163">
        <f t="shared" si="71"/>
        <v>0</v>
      </c>
      <c r="Q185" s="163">
        <f t="shared" si="71"/>
        <v>0</v>
      </c>
      <c r="R185" s="163">
        <f t="shared" si="71"/>
        <v>0</v>
      </c>
      <c r="S185" s="163">
        <f t="shared" ref="S185:U213" si="72">R185</f>
        <v>0</v>
      </c>
      <c r="T185" s="163">
        <f t="shared" si="72"/>
        <v>0</v>
      </c>
      <c r="U185" s="163">
        <f t="shared" si="72"/>
        <v>0</v>
      </c>
      <c r="V185" s="163">
        <f t="shared" ref="V185:V213" si="73">U185</f>
        <v>0</v>
      </c>
      <c r="W185" s="163">
        <f t="shared" si="66"/>
        <v>0</v>
      </c>
      <c r="X185" s="163">
        <f t="shared" si="67"/>
        <v>0</v>
      </c>
      <c r="Y185" s="163">
        <f t="shared" si="68"/>
        <v>0</v>
      </c>
      <c r="Z185" s="163">
        <f t="shared" si="69"/>
        <v>0</v>
      </c>
      <c r="AA185" s="163">
        <f t="shared" si="69"/>
        <v>0</v>
      </c>
      <c r="AB185" s="163">
        <f t="shared" si="69"/>
        <v>0</v>
      </c>
      <c r="AC185" s="163">
        <f t="shared" ref="AC185:AC216" si="74">AB185</f>
        <v>0</v>
      </c>
      <c r="AD185" s="163">
        <f t="shared" si="70"/>
        <v>0</v>
      </c>
      <c r="AE185" s="163">
        <f t="shared" si="70"/>
        <v>0</v>
      </c>
      <c r="AF185" s="176">
        <f t="shared" si="70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71"/>
        <v>0</v>
      </c>
      <c r="D186" s="163">
        <f t="shared" si="71"/>
        <v>0</v>
      </c>
      <c r="E186" s="163">
        <f t="shared" si="71"/>
        <v>0</v>
      </c>
      <c r="F186" s="163">
        <f t="shared" si="71"/>
        <v>0</v>
      </c>
      <c r="G186" s="163">
        <f t="shared" si="71"/>
        <v>0</v>
      </c>
      <c r="H186" s="163">
        <f t="shared" si="71"/>
        <v>0</v>
      </c>
      <c r="I186" s="163">
        <f t="shared" si="71"/>
        <v>0</v>
      </c>
      <c r="J186" s="163">
        <f t="shared" si="71"/>
        <v>0</v>
      </c>
      <c r="K186" s="163">
        <f t="shared" si="71"/>
        <v>0</v>
      </c>
      <c r="L186" s="163">
        <f t="shared" si="71"/>
        <v>0</v>
      </c>
      <c r="M186" s="163">
        <f t="shared" si="71"/>
        <v>0</v>
      </c>
      <c r="N186" s="163">
        <f t="shared" si="71"/>
        <v>0</v>
      </c>
      <c r="O186" s="163">
        <f t="shared" si="71"/>
        <v>0</v>
      </c>
      <c r="P186" s="163">
        <f t="shared" si="71"/>
        <v>0</v>
      </c>
      <c r="Q186" s="163">
        <f t="shared" si="71"/>
        <v>0</v>
      </c>
      <c r="R186" s="163">
        <f t="shared" si="71"/>
        <v>0</v>
      </c>
      <c r="S186" s="163">
        <f t="shared" si="72"/>
        <v>0</v>
      </c>
      <c r="T186" s="163">
        <f t="shared" si="72"/>
        <v>0</v>
      </c>
      <c r="U186" s="163">
        <f t="shared" si="72"/>
        <v>0</v>
      </c>
      <c r="V186" s="163">
        <f t="shared" si="73"/>
        <v>0</v>
      </c>
      <c r="W186" s="163">
        <f t="shared" si="66"/>
        <v>0</v>
      </c>
      <c r="X186" s="163">
        <f t="shared" si="67"/>
        <v>0</v>
      </c>
      <c r="Y186" s="163">
        <f t="shared" si="68"/>
        <v>0</v>
      </c>
      <c r="Z186" s="163">
        <f t="shared" si="69"/>
        <v>0</v>
      </c>
      <c r="AA186" s="163">
        <f t="shared" si="69"/>
        <v>0</v>
      </c>
      <c r="AB186" s="163">
        <f t="shared" si="69"/>
        <v>0</v>
      </c>
      <c r="AC186" s="163">
        <f t="shared" si="74"/>
        <v>0</v>
      </c>
      <c r="AD186" s="163">
        <f t="shared" si="70"/>
        <v>0</v>
      </c>
      <c r="AE186" s="163">
        <f t="shared" si="70"/>
        <v>0</v>
      </c>
      <c r="AF186" s="176">
        <f t="shared" si="70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71"/>
        <v>0</v>
      </c>
      <c r="D187" s="163">
        <f t="shared" si="71"/>
        <v>0</v>
      </c>
      <c r="E187" s="163">
        <f t="shared" si="71"/>
        <v>0</v>
      </c>
      <c r="F187" s="163">
        <f t="shared" si="71"/>
        <v>0</v>
      </c>
      <c r="G187" s="163">
        <f t="shared" si="71"/>
        <v>0</v>
      </c>
      <c r="H187" s="163">
        <f t="shared" si="71"/>
        <v>0</v>
      </c>
      <c r="I187" s="163">
        <f t="shared" si="71"/>
        <v>0</v>
      </c>
      <c r="J187" s="163">
        <f t="shared" si="71"/>
        <v>0</v>
      </c>
      <c r="K187" s="163">
        <f t="shared" si="71"/>
        <v>0</v>
      </c>
      <c r="L187" s="163">
        <f t="shared" si="71"/>
        <v>0</v>
      </c>
      <c r="M187" s="163">
        <f t="shared" si="71"/>
        <v>0</v>
      </c>
      <c r="N187" s="163">
        <f t="shared" si="71"/>
        <v>0</v>
      </c>
      <c r="O187" s="163">
        <f t="shared" si="71"/>
        <v>0</v>
      </c>
      <c r="P187" s="163">
        <f t="shared" si="71"/>
        <v>0</v>
      </c>
      <c r="Q187" s="163">
        <f t="shared" si="71"/>
        <v>0</v>
      </c>
      <c r="R187" s="163">
        <f t="shared" si="71"/>
        <v>0</v>
      </c>
      <c r="S187" s="163">
        <f t="shared" si="72"/>
        <v>0</v>
      </c>
      <c r="T187" s="163">
        <f t="shared" si="72"/>
        <v>0</v>
      </c>
      <c r="U187" s="163">
        <f t="shared" si="72"/>
        <v>0</v>
      </c>
      <c r="V187" s="163">
        <f t="shared" si="73"/>
        <v>0</v>
      </c>
      <c r="W187" s="163">
        <f t="shared" si="66"/>
        <v>0</v>
      </c>
      <c r="X187" s="163">
        <f t="shared" si="67"/>
        <v>0</v>
      </c>
      <c r="Y187" s="163">
        <f t="shared" si="68"/>
        <v>0</v>
      </c>
      <c r="Z187" s="163">
        <f t="shared" si="69"/>
        <v>0</v>
      </c>
      <c r="AA187" s="163">
        <f t="shared" si="69"/>
        <v>0</v>
      </c>
      <c r="AB187" s="163">
        <f t="shared" si="69"/>
        <v>0</v>
      </c>
      <c r="AC187" s="163">
        <f t="shared" si="74"/>
        <v>0</v>
      </c>
      <c r="AD187" s="163">
        <f t="shared" si="70"/>
        <v>0</v>
      </c>
      <c r="AE187" s="163">
        <f t="shared" si="70"/>
        <v>0</v>
      </c>
      <c r="AF187" s="176">
        <f t="shared" si="70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71"/>
        <v>0</v>
      </c>
      <c r="D188" s="163">
        <f t="shared" si="71"/>
        <v>0</v>
      </c>
      <c r="E188" s="163">
        <f t="shared" si="71"/>
        <v>0</v>
      </c>
      <c r="F188" s="163">
        <f t="shared" si="71"/>
        <v>0</v>
      </c>
      <c r="G188" s="163">
        <f t="shared" si="71"/>
        <v>0</v>
      </c>
      <c r="H188" s="163">
        <f t="shared" si="71"/>
        <v>0</v>
      </c>
      <c r="I188" s="163">
        <f t="shared" si="71"/>
        <v>0</v>
      </c>
      <c r="J188" s="163">
        <f t="shared" si="71"/>
        <v>0</v>
      </c>
      <c r="K188" s="163">
        <f t="shared" si="71"/>
        <v>0</v>
      </c>
      <c r="L188" s="163">
        <f t="shared" si="71"/>
        <v>0</v>
      </c>
      <c r="M188" s="163">
        <f t="shared" si="71"/>
        <v>0</v>
      </c>
      <c r="N188" s="163">
        <f t="shared" si="71"/>
        <v>0</v>
      </c>
      <c r="O188" s="163">
        <f t="shared" si="71"/>
        <v>0</v>
      </c>
      <c r="P188" s="163">
        <f t="shared" si="71"/>
        <v>0</v>
      </c>
      <c r="Q188" s="163">
        <f t="shared" si="71"/>
        <v>0</v>
      </c>
      <c r="R188" s="163">
        <f t="shared" si="71"/>
        <v>0</v>
      </c>
      <c r="S188" s="163">
        <f t="shared" si="72"/>
        <v>0</v>
      </c>
      <c r="T188" s="163">
        <f t="shared" si="72"/>
        <v>0</v>
      </c>
      <c r="U188" s="163">
        <f t="shared" si="72"/>
        <v>0</v>
      </c>
      <c r="V188" s="163">
        <f t="shared" si="73"/>
        <v>0</v>
      </c>
      <c r="W188" s="163">
        <f t="shared" si="66"/>
        <v>0</v>
      </c>
      <c r="X188" s="163">
        <f t="shared" si="67"/>
        <v>0</v>
      </c>
      <c r="Y188" s="163">
        <f t="shared" si="68"/>
        <v>0</v>
      </c>
      <c r="Z188" s="163">
        <f t="shared" si="69"/>
        <v>0</v>
      </c>
      <c r="AA188" s="163">
        <f t="shared" si="69"/>
        <v>0</v>
      </c>
      <c r="AB188" s="163">
        <f t="shared" si="69"/>
        <v>0</v>
      </c>
      <c r="AC188" s="163">
        <f t="shared" si="74"/>
        <v>0</v>
      </c>
      <c r="AD188" s="163">
        <f t="shared" si="70"/>
        <v>0</v>
      </c>
      <c r="AE188" s="163">
        <f t="shared" si="70"/>
        <v>0</v>
      </c>
      <c r="AF188" s="176">
        <f t="shared" si="70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71"/>
        <v>0</v>
      </c>
      <c r="D189" s="163">
        <f t="shared" si="71"/>
        <v>0</v>
      </c>
      <c r="E189" s="163">
        <f t="shared" si="71"/>
        <v>0</v>
      </c>
      <c r="F189" s="163">
        <f t="shared" si="71"/>
        <v>0</v>
      </c>
      <c r="G189" s="163">
        <f t="shared" si="71"/>
        <v>0</v>
      </c>
      <c r="H189" s="163">
        <f t="shared" si="71"/>
        <v>0</v>
      </c>
      <c r="I189" s="163">
        <f t="shared" si="71"/>
        <v>0</v>
      </c>
      <c r="J189" s="163">
        <f t="shared" si="71"/>
        <v>0</v>
      </c>
      <c r="K189" s="163">
        <f t="shared" si="71"/>
        <v>0</v>
      </c>
      <c r="L189" s="163">
        <f t="shared" si="71"/>
        <v>0</v>
      </c>
      <c r="M189" s="163">
        <f t="shared" si="71"/>
        <v>0</v>
      </c>
      <c r="N189" s="163">
        <f t="shared" si="71"/>
        <v>0</v>
      </c>
      <c r="O189" s="163">
        <f t="shared" si="71"/>
        <v>0</v>
      </c>
      <c r="P189" s="163">
        <f t="shared" si="71"/>
        <v>0</v>
      </c>
      <c r="Q189" s="163">
        <f t="shared" si="71"/>
        <v>0</v>
      </c>
      <c r="R189" s="163">
        <f t="shared" si="71"/>
        <v>0</v>
      </c>
      <c r="S189" s="163">
        <f t="shared" si="72"/>
        <v>0</v>
      </c>
      <c r="T189" s="163">
        <f t="shared" si="72"/>
        <v>0</v>
      </c>
      <c r="U189" s="163">
        <f t="shared" si="72"/>
        <v>0</v>
      </c>
      <c r="V189" s="163">
        <f t="shared" si="73"/>
        <v>0</v>
      </c>
      <c r="W189" s="163">
        <f t="shared" si="66"/>
        <v>0</v>
      </c>
      <c r="X189" s="163">
        <f t="shared" si="67"/>
        <v>0</v>
      </c>
      <c r="Y189" s="163">
        <f t="shared" si="68"/>
        <v>0</v>
      </c>
      <c r="Z189" s="163">
        <f t="shared" si="69"/>
        <v>0</v>
      </c>
      <c r="AA189" s="163">
        <f t="shared" si="69"/>
        <v>0</v>
      </c>
      <c r="AB189" s="163">
        <f t="shared" si="69"/>
        <v>0</v>
      </c>
      <c r="AC189" s="163">
        <f t="shared" si="74"/>
        <v>0</v>
      </c>
      <c r="AD189" s="163">
        <f t="shared" si="70"/>
        <v>0</v>
      </c>
      <c r="AE189" s="163">
        <f t="shared" si="70"/>
        <v>0</v>
      </c>
      <c r="AF189" s="176">
        <f t="shared" si="70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71"/>
        <v>0</v>
      </c>
      <c r="D190" s="163">
        <f t="shared" si="71"/>
        <v>0</v>
      </c>
      <c r="E190" s="163">
        <f t="shared" si="71"/>
        <v>0</v>
      </c>
      <c r="F190" s="163">
        <f t="shared" si="71"/>
        <v>0</v>
      </c>
      <c r="G190" s="163">
        <f t="shared" si="71"/>
        <v>0</v>
      </c>
      <c r="H190" s="163">
        <f t="shared" si="71"/>
        <v>0</v>
      </c>
      <c r="I190" s="163">
        <f t="shared" si="71"/>
        <v>0</v>
      </c>
      <c r="J190" s="163">
        <f t="shared" si="71"/>
        <v>0</v>
      </c>
      <c r="K190" s="163">
        <f t="shared" si="71"/>
        <v>0</v>
      </c>
      <c r="L190" s="163">
        <f t="shared" si="71"/>
        <v>0</v>
      </c>
      <c r="M190" s="163">
        <f t="shared" si="71"/>
        <v>0</v>
      </c>
      <c r="N190" s="163">
        <f t="shared" si="71"/>
        <v>0</v>
      </c>
      <c r="O190" s="163">
        <f t="shared" si="71"/>
        <v>0</v>
      </c>
      <c r="P190" s="163">
        <f t="shared" si="71"/>
        <v>0</v>
      </c>
      <c r="Q190" s="163">
        <f t="shared" si="71"/>
        <v>0</v>
      </c>
      <c r="R190" s="163">
        <f t="shared" si="71"/>
        <v>0</v>
      </c>
      <c r="S190" s="163">
        <f t="shared" si="72"/>
        <v>0</v>
      </c>
      <c r="T190" s="163">
        <f t="shared" si="72"/>
        <v>0</v>
      </c>
      <c r="U190" s="163">
        <f t="shared" si="72"/>
        <v>0</v>
      </c>
      <c r="V190" s="163">
        <f t="shared" si="73"/>
        <v>0</v>
      </c>
      <c r="W190" s="163">
        <f t="shared" si="66"/>
        <v>0</v>
      </c>
      <c r="X190" s="163">
        <f t="shared" si="67"/>
        <v>0</v>
      </c>
      <c r="Y190" s="163">
        <f t="shared" si="68"/>
        <v>0</v>
      </c>
      <c r="Z190" s="163">
        <f t="shared" si="69"/>
        <v>0</v>
      </c>
      <c r="AA190" s="163">
        <f t="shared" si="69"/>
        <v>0</v>
      </c>
      <c r="AB190" s="163">
        <f t="shared" si="69"/>
        <v>0</v>
      </c>
      <c r="AC190" s="163">
        <f t="shared" si="74"/>
        <v>0</v>
      </c>
      <c r="AD190" s="163">
        <f t="shared" si="70"/>
        <v>0</v>
      </c>
      <c r="AE190" s="163">
        <f t="shared" si="70"/>
        <v>0</v>
      </c>
      <c r="AF190" s="176">
        <f t="shared" si="70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71"/>
        <v>0</v>
      </c>
      <c r="D191" s="163">
        <f t="shared" si="71"/>
        <v>0</v>
      </c>
      <c r="E191" s="163">
        <f t="shared" si="71"/>
        <v>0</v>
      </c>
      <c r="F191" s="163">
        <f t="shared" si="71"/>
        <v>0</v>
      </c>
      <c r="G191" s="163">
        <f t="shared" si="71"/>
        <v>0</v>
      </c>
      <c r="H191" s="163">
        <f t="shared" si="71"/>
        <v>0</v>
      </c>
      <c r="I191" s="163">
        <f t="shared" si="71"/>
        <v>0</v>
      </c>
      <c r="J191" s="163">
        <f t="shared" si="71"/>
        <v>0</v>
      </c>
      <c r="K191" s="163">
        <f t="shared" si="71"/>
        <v>0</v>
      </c>
      <c r="L191" s="163">
        <f t="shared" si="71"/>
        <v>0</v>
      </c>
      <c r="M191" s="163">
        <f t="shared" si="71"/>
        <v>0</v>
      </c>
      <c r="N191" s="163">
        <f t="shared" si="71"/>
        <v>0</v>
      </c>
      <c r="O191" s="163">
        <f t="shared" si="71"/>
        <v>0</v>
      </c>
      <c r="P191" s="163">
        <f t="shared" si="71"/>
        <v>0</v>
      </c>
      <c r="Q191" s="163">
        <f t="shared" si="71"/>
        <v>0</v>
      </c>
      <c r="R191" s="163">
        <f t="shared" si="71"/>
        <v>0</v>
      </c>
      <c r="S191" s="163">
        <f t="shared" si="72"/>
        <v>0</v>
      </c>
      <c r="T191" s="163">
        <f t="shared" si="72"/>
        <v>0</v>
      </c>
      <c r="U191" s="163">
        <f t="shared" si="72"/>
        <v>0</v>
      </c>
      <c r="V191" s="163">
        <f t="shared" si="73"/>
        <v>0</v>
      </c>
      <c r="W191" s="163">
        <f t="shared" si="66"/>
        <v>0</v>
      </c>
      <c r="X191" s="163">
        <f t="shared" si="67"/>
        <v>0</v>
      </c>
      <c r="Y191" s="163">
        <f t="shared" si="68"/>
        <v>0</v>
      </c>
      <c r="Z191" s="163">
        <f t="shared" si="69"/>
        <v>0</v>
      </c>
      <c r="AA191" s="163">
        <f t="shared" si="69"/>
        <v>0</v>
      </c>
      <c r="AB191" s="163">
        <f t="shared" si="69"/>
        <v>0</v>
      </c>
      <c r="AC191" s="163">
        <f t="shared" si="74"/>
        <v>0</v>
      </c>
      <c r="AD191" s="163">
        <f t="shared" si="70"/>
        <v>0</v>
      </c>
      <c r="AE191" s="163">
        <f t="shared" si="70"/>
        <v>0</v>
      </c>
      <c r="AF191" s="176">
        <f t="shared" si="70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71"/>
        <v>0</v>
      </c>
      <c r="D192" s="163">
        <f t="shared" si="71"/>
        <v>0</v>
      </c>
      <c r="E192" s="163">
        <f t="shared" si="71"/>
        <v>0</v>
      </c>
      <c r="F192" s="163">
        <f t="shared" si="71"/>
        <v>0</v>
      </c>
      <c r="G192" s="163">
        <f t="shared" si="71"/>
        <v>0</v>
      </c>
      <c r="H192" s="163">
        <f t="shared" si="71"/>
        <v>0</v>
      </c>
      <c r="I192" s="163">
        <f t="shared" si="71"/>
        <v>0</v>
      </c>
      <c r="J192" s="163">
        <f t="shared" si="71"/>
        <v>0</v>
      </c>
      <c r="K192" s="163">
        <f t="shared" si="71"/>
        <v>0</v>
      </c>
      <c r="L192" s="163">
        <f t="shared" si="71"/>
        <v>0</v>
      </c>
      <c r="M192" s="163">
        <f t="shared" si="71"/>
        <v>0</v>
      </c>
      <c r="N192" s="163">
        <f t="shared" si="71"/>
        <v>0</v>
      </c>
      <c r="O192" s="163">
        <f t="shared" si="71"/>
        <v>0</v>
      </c>
      <c r="P192" s="163">
        <f t="shared" si="71"/>
        <v>0</v>
      </c>
      <c r="Q192" s="163">
        <f t="shared" si="71"/>
        <v>0</v>
      </c>
      <c r="R192" s="163">
        <f t="shared" si="71"/>
        <v>0</v>
      </c>
      <c r="S192" s="163">
        <f t="shared" si="72"/>
        <v>0</v>
      </c>
      <c r="T192" s="163">
        <f t="shared" si="72"/>
        <v>0</v>
      </c>
      <c r="U192" s="163">
        <f t="shared" si="72"/>
        <v>0</v>
      </c>
      <c r="V192" s="163">
        <f t="shared" si="73"/>
        <v>0</v>
      </c>
      <c r="W192" s="163">
        <f t="shared" si="66"/>
        <v>0</v>
      </c>
      <c r="X192" s="163">
        <f t="shared" si="67"/>
        <v>0</v>
      </c>
      <c r="Y192" s="163">
        <f t="shared" si="68"/>
        <v>0</v>
      </c>
      <c r="Z192" s="163">
        <f t="shared" si="69"/>
        <v>0</v>
      </c>
      <c r="AA192" s="163">
        <f t="shared" si="69"/>
        <v>0</v>
      </c>
      <c r="AB192" s="163">
        <f t="shared" si="69"/>
        <v>0</v>
      </c>
      <c r="AC192" s="163">
        <f t="shared" si="74"/>
        <v>0</v>
      </c>
      <c r="AD192" s="163">
        <f t="shared" si="70"/>
        <v>0</v>
      </c>
      <c r="AE192" s="163">
        <f t="shared" si="70"/>
        <v>0</v>
      </c>
      <c r="AF192" s="176">
        <f t="shared" si="70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71"/>
        <v>0</v>
      </c>
      <c r="D193" s="163">
        <f t="shared" si="71"/>
        <v>0</v>
      </c>
      <c r="E193" s="163">
        <f t="shared" si="71"/>
        <v>0</v>
      </c>
      <c r="F193" s="163">
        <f t="shared" si="71"/>
        <v>0</v>
      </c>
      <c r="G193" s="163">
        <f t="shared" si="71"/>
        <v>0</v>
      </c>
      <c r="H193" s="163">
        <f t="shared" si="71"/>
        <v>0</v>
      </c>
      <c r="I193" s="163">
        <f t="shared" si="71"/>
        <v>0</v>
      </c>
      <c r="J193" s="163">
        <f t="shared" si="71"/>
        <v>0</v>
      </c>
      <c r="K193" s="163">
        <f t="shared" si="71"/>
        <v>0</v>
      </c>
      <c r="L193" s="163">
        <f t="shared" si="71"/>
        <v>0</v>
      </c>
      <c r="M193" s="163">
        <f t="shared" si="71"/>
        <v>0</v>
      </c>
      <c r="N193" s="163">
        <f t="shared" si="71"/>
        <v>0</v>
      </c>
      <c r="O193" s="163">
        <f t="shared" si="71"/>
        <v>0</v>
      </c>
      <c r="P193" s="163">
        <f t="shared" si="71"/>
        <v>0</v>
      </c>
      <c r="Q193" s="163">
        <f t="shared" si="71"/>
        <v>0</v>
      </c>
      <c r="R193" s="163">
        <f t="shared" si="71"/>
        <v>0</v>
      </c>
      <c r="S193" s="163">
        <f t="shared" si="72"/>
        <v>0</v>
      </c>
      <c r="T193" s="163">
        <f t="shared" si="72"/>
        <v>0</v>
      </c>
      <c r="U193" s="163">
        <f t="shared" si="72"/>
        <v>0</v>
      </c>
      <c r="V193" s="163">
        <f t="shared" si="73"/>
        <v>0</v>
      </c>
      <c r="W193" s="163">
        <f t="shared" si="66"/>
        <v>0</v>
      </c>
      <c r="X193" s="163">
        <f t="shared" si="67"/>
        <v>0</v>
      </c>
      <c r="Y193" s="163">
        <f t="shared" si="68"/>
        <v>0</v>
      </c>
      <c r="Z193" s="163">
        <f t="shared" si="69"/>
        <v>0</v>
      </c>
      <c r="AA193" s="163">
        <f t="shared" si="69"/>
        <v>0</v>
      </c>
      <c r="AB193" s="163">
        <f t="shared" si="69"/>
        <v>0</v>
      </c>
      <c r="AC193" s="163">
        <f t="shared" si="74"/>
        <v>0</v>
      </c>
      <c r="AD193" s="163">
        <f t="shared" si="70"/>
        <v>0</v>
      </c>
      <c r="AE193" s="163">
        <f t="shared" si="70"/>
        <v>0</v>
      </c>
      <c r="AF193" s="176">
        <f t="shared" si="70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71"/>
        <v>0</v>
      </c>
      <c r="D194" s="163">
        <f t="shared" si="71"/>
        <v>0</v>
      </c>
      <c r="E194" s="163">
        <f t="shared" si="71"/>
        <v>0</v>
      </c>
      <c r="F194" s="163">
        <f t="shared" si="71"/>
        <v>0</v>
      </c>
      <c r="G194" s="163">
        <f t="shared" si="71"/>
        <v>0</v>
      </c>
      <c r="H194" s="163">
        <f t="shared" si="71"/>
        <v>0</v>
      </c>
      <c r="I194" s="163">
        <f t="shared" si="71"/>
        <v>0</v>
      </c>
      <c r="J194" s="163">
        <f t="shared" si="71"/>
        <v>0</v>
      </c>
      <c r="K194" s="163">
        <f t="shared" si="71"/>
        <v>0</v>
      </c>
      <c r="L194" s="163">
        <f t="shared" si="71"/>
        <v>0</v>
      </c>
      <c r="M194" s="163">
        <f t="shared" si="71"/>
        <v>0</v>
      </c>
      <c r="N194" s="163">
        <f t="shared" si="71"/>
        <v>0</v>
      </c>
      <c r="O194" s="163">
        <f t="shared" si="71"/>
        <v>0</v>
      </c>
      <c r="P194" s="163">
        <f t="shared" si="71"/>
        <v>0</v>
      </c>
      <c r="Q194" s="163">
        <f t="shared" si="71"/>
        <v>0</v>
      </c>
      <c r="R194" s="163">
        <f t="shared" si="71"/>
        <v>0</v>
      </c>
      <c r="S194" s="163">
        <f t="shared" si="72"/>
        <v>0</v>
      </c>
      <c r="T194" s="163">
        <f t="shared" si="72"/>
        <v>0</v>
      </c>
      <c r="U194" s="163">
        <f t="shared" si="72"/>
        <v>0</v>
      </c>
      <c r="V194" s="163">
        <f t="shared" si="73"/>
        <v>0</v>
      </c>
      <c r="W194" s="163">
        <f t="shared" si="66"/>
        <v>0</v>
      </c>
      <c r="X194" s="163">
        <f t="shared" si="67"/>
        <v>0</v>
      </c>
      <c r="Y194" s="163">
        <f t="shared" si="68"/>
        <v>0</v>
      </c>
      <c r="Z194" s="163">
        <f t="shared" si="69"/>
        <v>0</v>
      </c>
      <c r="AA194" s="163">
        <f t="shared" si="69"/>
        <v>0</v>
      </c>
      <c r="AB194" s="163">
        <f t="shared" si="69"/>
        <v>0</v>
      </c>
      <c r="AC194" s="163">
        <f t="shared" si="74"/>
        <v>0</v>
      </c>
      <c r="AD194" s="163">
        <f t="shared" si="70"/>
        <v>0</v>
      </c>
      <c r="AE194" s="163">
        <f t="shared" si="70"/>
        <v>0</v>
      </c>
      <c r="AF194" s="176">
        <f t="shared" si="70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71"/>
        <v>0</v>
      </c>
      <c r="D195" s="163">
        <f t="shared" si="71"/>
        <v>0</v>
      </c>
      <c r="E195" s="163">
        <f t="shared" si="71"/>
        <v>0</v>
      </c>
      <c r="F195" s="163">
        <f t="shared" si="71"/>
        <v>0</v>
      </c>
      <c r="G195" s="163">
        <f t="shared" si="71"/>
        <v>0</v>
      </c>
      <c r="H195" s="163">
        <f t="shared" si="71"/>
        <v>0</v>
      </c>
      <c r="I195" s="163">
        <f t="shared" si="71"/>
        <v>0</v>
      </c>
      <c r="J195" s="163">
        <f t="shared" si="71"/>
        <v>0</v>
      </c>
      <c r="K195" s="163">
        <f t="shared" si="71"/>
        <v>0</v>
      </c>
      <c r="L195" s="163">
        <f t="shared" si="71"/>
        <v>0</v>
      </c>
      <c r="M195" s="163">
        <f t="shared" si="71"/>
        <v>0</v>
      </c>
      <c r="N195" s="163">
        <f t="shared" si="71"/>
        <v>0</v>
      </c>
      <c r="O195" s="163">
        <f t="shared" si="71"/>
        <v>0</v>
      </c>
      <c r="P195" s="163">
        <f t="shared" si="71"/>
        <v>0</v>
      </c>
      <c r="Q195" s="163">
        <f t="shared" si="71"/>
        <v>0</v>
      </c>
      <c r="R195" s="163">
        <f t="shared" si="71"/>
        <v>0</v>
      </c>
      <c r="S195" s="163">
        <f t="shared" si="72"/>
        <v>0</v>
      </c>
      <c r="T195" s="163">
        <f t="shared" si="72"/>
        <v>0</v>
      </c>
      <c r="U195" s="163">
        <f t="shared" si="72"/>
        <v>0</v>
      </c>
      <c r="V195" s="163">
        <f t="shared" si="73"/>
        <v>0</v>
      </c>
      <c r="W195" s="163">
        <f t="shared" si="66"/>
        <v>0</v>
      </c>
      <c r="X195" s="163">
        <f t="shared" si="67"/>
        <v>0</v>
      </c>
      <c r="Y195" s="163">
        <f t="shared" si="68"/>
        <v>0</v>
      </c>
      <c r="Z195" s="163">
        <f t="shared" si="69"/>
        <v>0</v>
      </c>
      <c r="AA195" s="163">
        <f t="shared" si="69"/>
        <v>0</v>
      </c>
      <c r="AB195" s="163">
        <f t="shared" si="69"/>
        <v>0</v>
      </c>
      <c r="AC195" s="163">
        <f t="shared" si="74"/>
        <v>0</v>
      </c>
      <c r="AD195" s="163">
        <f t="shared" si="70"/>
        <v>0</v>
      </c>
      <c r="AE195" s="163">
        <f t="shared" si="70"/>
        <v>0</v>
      </c>
      <c r="AF195" s="176">
        <f t="shared" si="70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71"/>
        <v>0</v>
      </c>
      <c r="D196" s="163">
        <f t="shared" si="71"/>
        <v>0</v>
      </c>
      <c r="E196" s="163">
        <f t="shared" si="71"/>
        <v>0</v>
      </c>
      <c r="F196" s="163">
        <f t="shared" si="71"/>
        <v>0</v>
      </c>
      <c r="G196" s="163">
        <f t="shared" si="71"/>
        <v>0</v>
      </c>
      <c r="H196" s="163">
        <f t="shared" si="71"/>
        <v>0</v>
      </c>
      <c r="I196" s="163">
        <f t="shared" si="71"/>
        <v>0</v>
      </c>
      <c r="J196" s="163">
        <f t="shared" si="71"/>
        <v>0</v>
      </c>
      <c r="K196" s="163">
        <f t="shared" si="71"/>
        <v>0</v>
      </c>
      <c r="L196" s="163">
        <f t="shared" si="71"/>
        <v>0</v>
      </c>
      <c r="M196" s="163">
        <f t="shared" si="71"/>
        <v>0</v>
      </c>
      <c r="N196" s="163">
        <f t="shared" si="71"/>
        <v>0</v>
      </c>
      <c r="O196" s="163">
        <f t="shared" si="71"/>
        <v>0</v>
      </c>
      <c r="P196" s="163">
        <f t="shared" si="71"/>
        <v>0</v>
      </c>
      <c r="Q196" s="163">
        <f t="shared" si="71"/>
        <v>0</v>
      </c>
      <c r="R196" s="163">
        <f t="shared" si="71"/>
        <v>0</v>
      </c>
      <c r="S196" s="163">
        <f t="shared" si="72"/>
        <v>0</v>
      </c>
      <c r="T196" s="163">
        <f t="shared" si="72"/>
        <v>0</v>
      </c>
      <c r="U196" s="163">
        <f t="shared" si="72"/>
        <v>0</v>
      </c>
      <c r="V196" s="163">
        <f t="shared" si="73"/>
        <v>0</v>
      </c>
      <c r="W196" s="163">
        <f t="shared" si="66"/>
        <v>0</v>
      </c>
      <c r="X196" s="163">
        <f t="shared" si="67"/>
        <v>0</v>
      </c>
      <c r="Y196" s="163">
        <f t="shared" si="68"/>
        <v>0</v>
      </c>
      <c r="Z196" s="163">
        <f t="shared" si="69"/>
        <v>0</v>
      </c>
      <c r="AA196" s="163">
        <f t="shared" si="69"/>
        <v>0</v>
      </c>
      <c r="AB196" s="163">
        <f t="shared" si="69"/>
        <v>0</v>
      </c>
      <c r="AC196" s="163">
        <f t="shared" si="74"/>
        <v>0</v>
      </c>
      <c r="AD196" s="163">
        <f t="shared" si="70"/>
        <v>0</v>
      </c>
      <c r="AE196" s="163">
        <f t="shared" si="70"/>
        <v>0</v>
      </c>
      <c r="AF196" s="176">
        <f t="shared" si="70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71"/>
        <v>0</v>
      </c>
      <c r="D197" s="163">
        <f t="shared" si="71"/>
        <v>0</v>
      </c>
      <c r="E197" s="163">
        <f t="shared" si="71"/>
        <v>0</v>
      </c>
      <c r="F197" s="163">
        <f t="shared" si="71"/>
        <v>0</v>
      </c>
      <c r="G197" s="163">
        <f t="shared" si="71"/>
        <v>0</v>
      </c>
      <c r="H197" s="163">
        <f t="shared" si="71"/>
        <v>0</v>
      </c>
      <c r="I197" s="163">
        <f t="shared" si="71"/>
        <v>0</v>
      </c>
      <c r="J197" s="163">
        <f t="shared" si="71"/>
        <v>0</v>
      </c>
      <c r="K197" s="163">
        <f t="shared" si="71"/>
        <v>0</v>
      </c>
      <c r="L197" s="163">
        <f t="shared" si="71"/>
        <v>0</v>
      </c>
      <c r="M197" s="163">
        <f t="shared" si="71"/>
        <v>0</v>
      </c>
      <c r="N197" s="163">
        <f t="shared" si="71"/>
        <v>0</v>
      </c>
      <c r="O197" s="163">
        <f t="shared" si="71"/>
        <v>0</v>
      </c>
      <c r="P197" s="163">
        <f t="shared" si="71"/>
        <v>0</v>
      </c>
      <c r="Q197" s="163">
        <f t="shared" si="71"/>
        <v>0</v>
      </c>
      <c r="R197" s="163">
        <f t="shared" si="71"/>
        <v>0</v>
      </c>
      <c r="S197" s="163">
        <f t="shared" si="72"/>
        <v>0</v>
      </c>
      <c r="T197" s="163">
        <f t="shared" si="72"/>
        <v>0</v>
      </c>
      <c r="U197" s="163">
        <f t="shared" si="72"/>
        <v>0</v>
      </c>
      <c r="V197" s="163">
        <f t="shared" si="73"/>
        <v>0</v>
      </c>
      <c r="W197" s="163">
        <f t="shared" si="66"/>
        <v>0</v>
      </c>
      <c r="X197" s="163">
        <f t="shared" si="67"/>
        <v>0</v>
      </c>
      <c r="Y197" s="163">
        <f t="shared" si="68"/>
        <v>0</v>
      </c>
      <c r="Z197" s="163">
        <f t="shared" si="69"/>
        <v>0</v>
      </c>
      <c r="AA197" s="163">
        <f t="shared" si="69"/>
        <v>0</v>
      </c>
      <c r="AB197" s="163">
        <f t="shared" si="69"/>
        <v>0</v>
      </c>
      <c r="AC197" s="163">
        <f t="shared" si="74"/>
        <v>0</v>
      </c>
      <c r="AD197" s="163">
        <f t="shared" si="70"/>
        <v>0</v>
      </c>
      <c r="AE197" s="163">
        <f t="shared" si="70"/>
        <v>0</v>
      </c>
      <c r="AF197" s="176">
        <f t="shared" si="70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71"/>
        <v>0</v>
      </c>
      <c r="D198" s="163">
        <f t="shared" si="71"/>
        <v>0</v>
      </c>
      <c r="E198" s="163">
        <f t="shared" si="71"/>
        <v>0</v>
      </c>
      <c r="F198" s="163">
        <f t="shared" si="71"/>
        <v>0</v>
      </c>
      <c r="G198" s="163">
        <f t="shared" si="71"/>
        <v>0</v>
      </c>
      <c r="H198" s="163">
        <f t="shared" si="71"/>
        <v>0</v>
      </c>
      <c r="I198" s="163">
        <f t="shared" si="71"/>
        <v>0</v>
      </c>
      <c r="J198" s="163">
        <f t="shared" si="71"/>
        <v>0</v>
      </c>
      <c r="K198" s="163">
        <f t="shared" si="71"/>
        <v>0</v>
      </c>
      <c r="L198" s="163">
        <f t="shared" si="71"/>
        <v>0</v>
      </c>
      <c r="M198" s="163">
        <f t="shared" si="71"/>
        <v>0</v>
      </c>
      <c r="N198" s="163">
        <f t="shared" si="71"/>
        <v>0</v>
      </c>
      <c r="O198" s="163">
        <f t="shared" si="71"/>
        <v>0</v>
      </c>
      <c r="P198" s="163">
        <f t="shared" si="71"/>
        <v>0</v>
      </c>
      <c r="Q198" s="163">
        <f t="shared" si="71"/>
        <v>0</v>
      </c>
      <c r="R198" s="163">
        <f t="shared" si="71"/>
        <v>0</v>
      </c>
      <c r="S198" s="163">
        <f t="shared" si="72"/>
        <v>0</v>
      </c>
      <c r="T198" s="163">
        <f t="shared" si="72"/>
        <v>0</v>
      </c>
      <c r="U198" s="163">
        <f t="shared" si="72"/>
        <v>0</v>
      </c>
      <c r="V198" s="163">
        <f t="shared" si="73"/>
        <v>0</v>
      </c>
      <c r="W198" s="163">
        <f t="shared" si="66"/>
        <v>0</v>
      </c>
      <c r="X198" s="163">
        <f t="shared" si="67"/>
        <v>0</v>
      </c>
      <c r="Y198" s="163">
        <f t="shared" si="68"/>
        <v>0</v>
      </c>
      <c r="Z198" s="163">
        <f t="shared" si="69"/>
        <v>0</v>
      </c>
      <c r="AA198" s="163">
        <f t="shared" si="69"/>
        <v>0</v>
      </c>
      <c r="AB198" s="163">
        <f t="shared" si="69"/>
        <v>0</v>
      </c>
      <c r="AC198" s="163">
        <f t="shared" si="74"/>
        <v>0</v>
      </c>
      <c r="AD198" s="163">
        <f t="shared" si="70"/>
        <v>0</v>
      </c>
      <c r="AE198" s="163">
        <f t="shared" si="70"/>
        <v>0</v>
      </c>
      <c r="AF198" s="176">
        <f t="shared" si="70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71"/>
        <v>0</v>
      </c>
      <c r="D199" s="163">
        <f t="shared" si="71"/>
        <v>0</v>
      </c>
      <c r="E199" s="163">
        <f t="shared" si="71"/>
        <v>0</v>
      </c>
      <c r="F199" s="163">
        <f t="shared" si="71"/>
        <v>0</v>
      </c>
      <c r="G199" s="163">
        <f t="shared" si="71"/>
        <v>0</v>
      </c>
      <c r="H199" s="163">
        <f t="shared" si="71"/>
        <v>0</v>
      </c>
      <c r="I199" s="163">
        <f t="shared" si="71"/>
        <v>0</v>
      </c>
      <c r="J199" s="163">
        <f t="shared" si="71"/>
        <v>0</v>
      </c>
      <c r="K199" s="163">
        <f t="shared" si="71"/>
        <v>0</v>
      </c>
      <c r="L199" s="163">
        <f t="shared" si="71"/>
        <v>0</v>
      </c>
      <c r="M199" s="163">
        <f t="shared" si="71"/>
        <v>0</v>
      </c>
      <c r="N199" s="163">
        <f t="shared" si="71"/>
        <v>0</v>
      </c>
      <c r="O199" s="163">
        <f t="shared" si="71"/>
        <v>0</v>
      </c>
      <c r="P199" s="163">
        <f t="shared" si="71"/>
        <v>0</v>
      </c>
      <c r="Q199" s="163">
        <f t="shared" si="71"/>
        <v>0</v>
      </c>
      <c r="R199" s="163">
        <f t="shared" si="71"/>
        <v>0</v>
      </c>
      <c r="S199" s="163">
        <f t="shared" si="72"/>
        <v>0</v>
      </c>
      <c r="T199" s="163">
        <f t="shared" si="72"/>
        <v>0</v>
      </c>
      <c r="U199" s="163">
        <f t="shared" si="72"/>
        <v>0</v>
      </c>
      <c r="V199" s="163">
        <f t="shared" si="73"/>
        <v>0</v>
      </c>
      <c r="W199" s="163">
        <f t="shared" si="66"/>
        <v>0</v>
      </c>
      <c r="X199" s="163">
        <f t="shared" si="67"/>
        <v>0</v>
      </c>
      <c r="Y199" s="163">
        <f t="shared" si="68"/>
        <v>0</v>
      </c>
      <c r="Z199" s="163">
        <f t="shared" si="69"/>
        <v>0</v>
      </c>
      <c r="AA199" s="163">
        <f t="shared" si="69"/>
        <v>0</v>
      </c>
      <c r="AB199" s="163">
        <f t="shared" si="69"/>
        <v>0</v>
      </c>
      <c r="AC199" s="163">
        <f t="shared" si="74"/>
        <v>0</v>
      </c>
      <c r="AD199" s="163">
        <f t="shared" si="70"/>
        <v>0</v>
      </c>
      <c r="AE199" s="163">
        <f t="shared" si="70"/>
        <v>0</v>
      </c>
      <c r="AF199" s="176">
        <f t="shared" si="70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71"/>
        <v>0</v>
      </c>
      <c r="D200" s="163">
        <f t="shared" si="71"/>
        <v>0</v>
      </c>
      <c r="E200" s="163">
        <f t="shared" si="71"/>
        <v>0</v>
      </c>
      <c r="F200" s="163">
        <f t="shared" si="71"/>
        <v>0</v>
      </c>
      <c r="G200" s="163">
        <f t="shared" si="71"/>
        <v>0</v>
      </c>
      <c r="H200" s="163">
        <f t="shared" si="71"/>
        <v>0</v>
      </c>
      <c r="I200" s="163">
        <f t="shared" si="71"/>
        <v>0</v>
      </c>
      <c r="J200" s="163">
        <f t="shared" si="71"/>
        <v>0</v>
      </c>
      <c r="K200" s="163">
        <f t="shared" si="71"/>
        <v>0</v>
      </c>
      <c r="L200" s="163">
        <f t="shared" si="71"/>
        <v>0</v>
      </c>
      <c r="M200" s="163">
        <f t="shared" si="71"/>
        <v>0</v>
      </c>
      <c r="N200" s="163">
        <f t="shared" si="71"/>
        <v>0</v>
      </c>
      <c r="O200" s="163">
        <f t="shared" si="71"/>
        <v>0</v>
      </c>
      <c r="P200" s="163">
        <f t="shared" si="71"/>
        <v>0</v>
      </c>
      <c r="Q200" s="163">
        <f t="shared" si="71"/>
        <v>0</v>
      </c>
      <c r="R200" s="163">
        <f>Q200</f>
        <v>0</v>
      </c>
      <c r="S200" s="163">
        <f t="shared" si="72"/>
        <v>0</v>
      </c>
      <c r="T200" s="163">
        <f t="shared" si="72"/>
        <v>0</v>
      </c>
      <c r="U200" s="163">
        <f t="shared" si="72"/>
        <v>0</v>
      </c>
      <c r="V200" s="163">
        <f t="shared" si="73"/>
        <v>0</v>
      </c>
      <c r="W200" s="163">
        <f t="shared" si="66"/>
        <v>0</v>
      </c>
      <c r="X200" s="163">
        <f t="shared" si="67"/>
        <v>0</v>
      </c>
      <c r="Y200" s="163">
        <f t="shared" si="68"/>
        <v>0</v>
      </c>
      <c r="Z200" s="163">
        <f t="shared" si="69"/>
        <v>0</v>
      </c>
      <c r="AA200" s="163">
        <f t="shared" si="69"/>
        <v>0</v>
      </c>
      <c r="AB200" s="163">
        <f t="shared" si="69"/>
        <v>0</v>
      </c>
      <c r="AC200" s="163">
        <f t="shared" si="74"/>
        <v>0</v>
      </c>
      <c r="AD200" s="163">
        <f t="shared" si="70"/>
        <v>0</v>
      </c>
      <c r="AE200" s="163">
        <f t="shared" si="70"/>
        <v>0</v>
      </c>
      <c r="AF200" s="176">
        <f t="shared" si="70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R216" si="75">B201</f>
        <v>0</v>
      </c>
      <c r="D201" s="163">
        <f t="shared" si="75"/>
        <v>0</v>
      </c>
      <c r="E201" s="163">
        <f t="shared" si="75"/>
        <v>0</v>
      </c>
      <c r="F201" s="163">
        <f t="shared" si="75"/>
        <v>0</v>
      </c>
      <c r="G201" s="163">
        <f t="shared" si="75"/>
        <v>0</v>
      </c>
      <c r="H201" s="163">
        <f t="shared" si="75"/>
        <v>0</v>
      </c>
      <c r="I201" s="163">
        <f t="shared" si="75"/>
        <v>0</v>
      </c>
      <c r="J201" s="163">
        <f t="shared" si="75"/>
        <v>0</v>
      </c>
      <c r="K201" s="163">
        <f t="shared" si="75"/>
        <v>0</v>
      </c>
      <c r="L201" s="163">
        <f t="shared" si="75"/>
        <v>0</v>
      </c>
      <c r="M201" s="163">
        <f t="shared" si="75"/>
        <v>0</v>
      </c>
      <c r="N201" s="163">
        <f t="shared" si="75"/>
        <v>0</v>
      </c>
      <c r="O201" s="163">
        <f t="shared" si="75"/>
        <v>0</v>
      </c>
      <c r="P201" s="163">
        <f t="shared" si="75"/>
        <v>0</v>
      </c>
      <c r="Q201" s="163">
        <f t="shared" si="75"/>
        <v>0</v>
      </c>
      <c r="R201" s="163">
        <f t="shared" si="75"/>
        <v>0</v>
      </c>
      <c r="S201" s="163">
        <f t="shared" si="72"/>
        <v>0</v>
      </c>
      <c r="T201" s="163">
        <f t="shared" si="72"/>
        <v>0</v>
      </c>
      <c r="U201" s="163">
        <f t="shared" si="72"/>
        <v>0</v>
      </c>
      <c r="V201" s="163">
        <f t="shared" si="73"/>
        <v>0</v>
      </c>
      <c r="W201" s="163">
        <f t="shared" si="66"/>
        <v>0</v>
      </c>
      <c r="X201" s="163">
        <f t="shared" si="67"/>
        <v>0</v>
      </c>
      <c r="Y201" s="163">
        <f t="shared" si="68"/>
        <v>0</v>
      </c>
      <c r="Z201" s="163">
        <f t="shared" si="69"/>
        <v>0</v>
      </c>
      <c r="AA201" s="163">
        <f t="shared" si="69"/>
        <v>0</v>
      </c>
      <c r="AB201" s="163">
        <f t="shared" si="69"/>
        <v>0</v>
      </c>
      <c r="AC201" s="163">
        <f t="shared" si="74"/>
        <v>0</v>
      </c>
      <c r="AD201" s="163">
        <f t="shared" si="70"/>
        <v>0</v>
      </c>
      <c r="AE201" s="163">
        <f t="shared" si="70"/>
        <v>0</v>
      </c>
      <c r="AF201" s="176">
        <f t="shared" si="70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75"/>
        <v>0</v>
      </c>
      <c r="D202" s="163">
        <f t="shared" si="75"/>
        <v>0</v>
      </c>
      <c r="E202" s="163">
        <f t="shared" si="75"/>
        <v>0</v>
      </c>
      <c r="F202" s="163">
        <f t="shared" si="75"/>
        <v>0</v>
      </c>
      <c r="G202" s="163">
        <f t="shared" si="75"/>
        <v>0</v>
      </c>
      <c r="H202" s="163">
        <f t="shared" si="75"/>
        <v>0</v>
      </c>
      <c r="I202" s="163">
        <f t="shared" si="75"/>
        <v>0</v>
      </c>
      <c r="J202" s="163">
        <f t="shared" si="75"/>
        <v>0</v>
      </c>
      <c r="K202" s="163">
        <f t="shared" si="75"/>
        <v>0</v>
      </c>
      <c r="L202" s="163">
        <f t="shared" si="75"/>
        <v>0</v>
      </c>
      <c r="M202" s="163">
        <f t="shared" si="75"/>
        <v>0</v>
      </c>
      <c r="N202" s="163">
        <f t="shared" si="75"/>
        <v>0</v>
      </c>
      <c r="O202" s="163">
        <f t="shared" si="75"/>
        <v>0</v>
      </c>
      <c r="P202" s="163">
        <f t="shared" si="75"/>
        <v>0</v>
      </c>
      <c r="Q202" s="163">
        <f t="shared" si="75"/>
        <v>0</v>
      </c>
      <c r="R202" s="163">
        <f t="shared" si="75"/>
        <v>0</v>
      </c>
      <c r="S202" s="163">
        <f t="shared" si="72"/>
        <v>0</v>
      </c>
      <c r="T202" s="163">
        <f t="shared" si="72"/>
        <v>0</v>
      </c>
      <c r="U202" s="163">
        <f t="shared" si="72"/>
        <v>0</v>
      </c>
      <c r="V202" s="163">
        <f t="shared" si="73"/>
        <v>0</v>
      </c>
      <c r="W202" s="163">
        <f t="shared" si="66"/>
        <v>0</v>
      </c>
      <c r="X202" s="163">
        <f t="shared" si="67"/>
        <v>0</v>
      </c>
      <c r="Y202" s="163">
        <f t="shared" si="68"/>
        <v>0</v>
      </c>
      <c r="Z202" s="163">
        <f t="shared" si="69"/>
        <v>0</v>
      </c>
      <c r="AA202" s="163">
        <f t="shared" si="69"/>
        <v>0</v>
      </c>
      <c r="AB202" s="163">
        <f t="shared" si="69"/>
        <v>0</v>
      </c>
      <c r="AC202" s="163">
        <f t="shared" si="74"/>
        <v>0</v>
      </c>
      <c r="AD202" s="163">
        <f t="shared" si="70"/>
        <v>0</v>
      </c>
      <c r="AE202" s="163">
        <f t="shared" si="70"/>
        <v>0</v>
      </c>
      <c r="AF202" s="176">
        <f t="shared" si="70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75"/>
        <v>0</v>
      </c>
      <c r="D203" s="163">
        <f t="shared" si="75"/>
        <v>0</v>
      </c>
      <c r="E203" s="163">
        <f t="shared" si="75"/>
        <v>0</v>
      </c>
      <c r="F203" s="163">
        <f t="shared" si="75"/>
        <v>0</v>
      </c>
      <c r="G203" s="163">
        <f t="shared" si="75"/>
        <v>0</v>
      </c>
      <c r="H203" s="163">
        <f t="shared" si="75"/>
        <v>0</v>
      </c>
      <c r="I203" s="163">
        <f t="shared" si="75"/>
        <v>0</v>
      </c>
      <c r="J203" s="163">
        <f t="shared" si="75"/>
        <v>0</v>
      </c>
      <c r="K203" s="163">
        <f t="shared" si="75"/>
        <v>0</v>
      </c>
      <c r="L203" s="163">
        <f t="shared" si="75"/>
        <v>0</v>
      </c>
      <c r="M203" s="163">
        <f t="shared" si="75"/>
        <v>0</v>
      </c>
      <c r="N203" s="163">
        <f t="shared" si="75"/>
        <v>0</v>
      </c>
      <c r="O203" s="163">
        <f t="shared" si="75"/>
        <v>0</v>
      </c>
      <c r="P203" s="163">
        <f t="shared" si="75"/>
        <v>0</v>
      </c>
      <c r="Q203" s="163">
        <f t="shared" si="75"/>
        <v>0</v>
      </c>
      <c r="R203" s="163">
        <f t="shared" si="75"/>
        <v>0</v>
      </c>
      <c r="S203" s="163">
        <f t="shared" si="72"/>
        <v>0</v>
      </c>
      <c r="T203" s="163">
        <f t="shared" si="72"/>
        <v>0</v>
      </c>
      <c r="U203" s="163">
        <f t="shared" si="72"/>
        <v>0</v>
      </c>
      <c r="V203" s="163">
        <f t="shared" si="73"/>
        <v>0</v>
      </c>
      <c r="W203" s="163">
        <f t="shared" si="66"/>
        <v>0</v>
      </c>
      <c r="X203" s="163">
        <f t="shared" si="67"/>
        <v>0</v>
      </c>
      <c r="Y203" s="163">
        <f t="shared" si="68"/>
        <v>0</v>
      </c>
      <c r="Z203" s="163">
        <f t="shared" si="69"/>
        <v>0</v>
      </c>
      <c r="AA203" s="163">
        <f t="shared" si="69"/>
        <v>0</v>
      </c>
      <c r="AB203" s="163">
        <f t="shared" si="69"/>
        <v>0</v>
      </c>
      <c r="AC203" s="163">
        <f t="shared" si="74"/>
        <v>0</v>
      </c>
      <c r="AD203" s="163">
        <f t="shared" si="70"/>
        <v>0</v>
      </c>
      <c r="AE203" s="163">
        <f t="shared" si="70"/>
        <v>0</v>
      </c>
      <c r="AF203" s="176">
        <f t="shared" si="70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75"/>
        <v>0</v>
      </c>
      <c r="D204" s="163">
        <f t="shared" si="75"/>
        <v>0</v>
      </c>
      <c r="E204" s="163">
        <f t="shared" si="75"/>
        <v>0</v>
      </c>
      <c r="F204" s="163">
        <f t="shared" si="75"/>
        <v>0</v>
      </c>
      <c r="G204" s="163">
        <f t="shared" si="75"/>
        <v>0</v>
      </c>
      <c r="H204" s="163">
        <f t="shared" si="75"/>
        <v>0</v>
      </c>
      <c r="I204" s="163">
        <f t="shared" si="75"/>
        <v>0</v>
      </c>
      <c r="J204" s="163">
        <f t="shared" si="75"/>
        <v>0</v>
      </c>
      <c r="K204" s="163">
        <f t="shared" si="75"/>
        <v>0</v>
      </c>
      <c r="L204" s="163">
        <f t="shared" si="75"/>
        <v>0</v>
      </c>
      <c r="M204" s="163">
        <f t="shared" si="75"/>
        <v>0</v>
      </c>
      <c r="N204" s="163">
        <f t="shared" si="75"/>
        <v>0</v>
      </c>
      <c r="O204" s="163">
        <f t="shared" si="75"/>
        <v>0</v>
      </c>
      <c r="P204" s="163">
        <f t="shared" si="75"/>
        <v>0</v>
      </c>
      <c r="Q204" s="163">
        <f t="shared" si="75"/>
        <v>0</v>
      </c>
      <c r="R204" s="163">
        <f t="shared" si="75"/>
        <v>0</v>
      </c>
      <c r="S204" s="163">
        <f t="shared" si="72"/>
        <v>0</v>
      </c>
      <c r="T204" s="163">
        <f t="shared" si="72"/>
        <v>0</v>
      </c>
      <c r="U204" s="163">
        <f t="shared" si="72"/>
        <v>0</v>
      </c>
      <c r="V204" s="163">
        <f t="shared" si="73"/>
        <v>0</v>
      </c>
      <c r="W204" s="163">
        <f t="shared" si="66"/>
        <v>0</v>
      </c>
      <c r="X204" s="163">
        <f t="shared" si="67"/>
        <v>0</v>
      </c>
      <c r="Y204" s="163">
        <f t="shared" si="68"/>
        <v>0</v>
      </c>
      <c r="Z204" s="163">
        <f t="shared" si="69"/>
        <v>0</v>
      </c>
      <c r="AA204" s="163">
        <f t="shared" si="69"/>
        <v>0</v>
      </c>
      <c r="AB204" s="163">
        <f t="shared" si="69"/>
        <v>0</v>
      </c>
      <c r="AC204" s="163">
        <f t="shared" si="74"/>
        <v>0</v>
      </c>
      <c r="AD204" s="163">
        <f t="shared" ref="AD204:AF223" si="76">AC204</f>
        <v>0</v>
      </c>
      <c r="AE204" s="163">
        <f t="shared" si="76"/>
        <v>0</v>
      </c>
      <c r="AF204" s="176">
        <f t="shared" si="76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75"/>
        <v>0</v>
      </c>
      <c r="D205" s="163">
        <f t="shared" si="75"/>
        <v>0</v>
      </c>
      <c r="E205" s="163">
        <f t="shared" si="75"/>
        <v>0</v>
      </c>
      <c r="F205" s="163">
        <f t="shared" si="75"/>
        <v>0</v>
      </c>
      <c r="G205" s="163">
        <f t="shared" si="75"/>
        <v>0</v>
      </c>
      <c r="H205" s="163">
        <f t="shared" si="75"/>
        <v>0</v>
      </c>
      <c r="I205" s="163">
        <f t="shared" si="75"/>
        <v>0</v>
      </c>
      <c r="J205" s="163">
        <f t="shared" si="75"/>
        <v>0</v>
      </c>
      <c r="K205" s="163">
        <f t="shared" si="75"/>
        <v>0</v>
      </c>
      <c r="L205" s="163">
        <f t="shared" si="75"/>
        <v>0</v>
      </c>
      <c r="M205" s="163">
        <f t="shared" si="75"/>
        <v>0</v>
      </c>
      <c r="N205" s="163">
        <f t="shared" si="75"/>
        <v>0</v>
      </c>
      <c r="O205" s="163">
        <f t="shared" si="75"/>
        <v>0</v>
      </c>
      <c r="P205" s="163">
        <f t="shared" si="75"/>
        <v>0</v>
      </c>
      <c r="Q205" s="163">
        <f t="shared" si="75"/>
        <v>0</v>
      </c>
      <c r="R205" s="163">
        <f t="shared" si="75"/>
        <v>0</v>
      </c>
      <c r="S205" s="163">
        <f t="shared" si="72"/>
        <v>0</v>
      </c>
      <c r="T205" s="163">
        <f t="shared" si="72"/>
        <v>0</v>
      </c>
      <c r="U205" s="163">
        <f t="shared" si="72"/>
        <v>0</v>
      </c>
      <c r="V205" s="163">
        <f t="shared" si="73"/>
        <v>0</v>
      </c>
      <c r="W205" s="163">
        <f t="shared" si="66"/>
        <v>0</v>
      </c>
      <c r="X205" s="163">
        <f t="shared" si="67"/>
        <v>0</v>
      </c>
      <c r="Y205" s="163">
        <f t="shared" si="68"/>
        <v>0</v>
      </c>
      <c r="Z205" s="163">
        <f t="shared" si="69"/>
        <v>0</v>
      </c>
      <c r="AA205" s="163">
        <f t="shared" si="69"/>
        <v>0</v>
      </c>
      <c r="AB205" s="163">
        <f t="shared" si="69"/>
        <v>0</v>
      </c>
      <c r="AC205" s="163">
        <f t="shared" si="74"/>
        <v>0</v>
      </c>
      <c r="AD205" s="163">
        <f t="shared" si="76"/>
        <v>0</v>
      </c>
      <c r="AE205" s="163">
        <f t="shared" si="76"/>
        <v>0</v>
      </c>
      <c r="AF205" s="176">
        <f t="shared" si="76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75"/>
        <v>0</v>
      </c>
      <c r="D206" s="163">
        <f t="shared" si="75"/>
        <v>0</v>
      </c>
      <c r="E206" s="163">
        <f t="shared" si="75"/>
        <v>0</v>
      </c>
      <c r="F206" s="163">
        <f t="shared" si="75"/>
        <v>0</v>
      </c>
      <c r="G206" s="163">
        <f t="shared" si="75"/>
        <v>0</v>
      </c>
      <c r="H206" s="163">
        <f t="shared" si="75"/>
        <v>0</v>
      </c>
      <c r="I206" s="163">
        <f t="shared" si="75"/>
        <v>0</v>
      </c>
      <c r="J206" s="163">
        <f t="shared" si="75"/>
        <v>0</v>
      </c>
      <c r="K206" s="163">
        <f t="shared" si="75"/>
        <v>0</v>
      </c>
      <c r="L206" s="163">
        <f t="shared" si="75"/>
        <v>0</v>
      </c>
      <c r="M206" s="163">
        <f t="shared" si="75"/>
        <v>0</v>
      </c>
      <c r="N206" s="163">
        <f t="shared" si="75"/>
        <v>0</v>
      </c>
      <c r="O206" s="163">
        <f t="shared" si="75"/>
        <v>0</v>
      </c>
      <c r="P206" s="163">
        <f t="shared" si="75"/>
        <v>0</v>
      </c>
      <c r="Q206" s="163">
        <f t="shared" si="75"/>
        <v>0</v>
      </c>
      <c r="R206" s="163">
        <f t="shared" si="75"/>
        <v>0</v>
      </c>
      <c r="S206" s="163">
        <f t="shared" si="72"/>
        <v>0</v>
      </c>
      <c r="T206" s="163">
        <f t="shared" si="72"/>
        <v>0</v>
      </c>
      <c r="U206" s="163">
        <f t="shared" si="72"/>
        <v>0</v>
      </c>
      <c r="V206" s="163">
        <f t="shared" si="73"/>
        <v>0</v>
      </c>
      <c r="W206" s="163">
        <f t="shared" si="66"/>
        <v>0</v>
      </c>
      <c r="X206" s="163">
        <f t="shared" si="67"/>
        <v>0</v>
      </c>
      <c r="Y206" s="163">
        <f t="shared" si="68"/>
        <v>0</v>
      </c>
      <c r="Z206" s="163">
        <f t="shared" si="69"/>
        <v>0</v>
      </c>
      <c r="AA206" s="163">
        <f t="shared" si="69"/>
        <v>0</v>
      </c>
      <c r="AB206" s="163">
        <f t="shared" si="69"/>
        <v>0</v>
      </c>
      <c r="AC206" s="163">
        <f t="shared" si="74"/>
        <v>0</v>
      </c>
      <c r="AD206" s="163">
        <f t="shared" si="76"/>
        <v>0</v>
      </c>
      <c r="AE206" s="163">
        <f t="shared" si="76"/>
        <v>0</v>
      </c>
      <c r="AF206" s="176">
        <f t="shared" si="76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75"/>
        <v>0</v>
      </c>
      <c r="D207" s="163">
        <f t="shared" si="75"/>
        <v>0</v>
      </c>
      <c r="E207" s="163">
        <f t="shared" si="75"/>
        <v>0</v>
      </c>
      <c r="F207" s="163">
        <f t="shared" si="75"/>
        <v>0</v>
      </c>
      <c r="G207" s="163">
        <f t="shared" si="75"/>
        <v>0</v>
      </c>
      <c r="H207" s="163">
        <f t="shared" si="75"/>
        <v>0</v>
      </c>
      <c r="I207" s="163">
        <f t="shared" si="75"/>
        <v>0</v>
      </c>
      <c r="J207" s="163">
        <f t="shared" si="75"/>
        <v>0</v>
      </c>
      <c r="K207" s="163">
        <f t="shared" si="75"/>
        <v>0</v>
      </c>
      <c r="L207" s="163">
        <f t="shared" si="75"/>
        <v>0</v>
      </c>
      <c r="M207" s="163">
        <f t="shared" si="75"/>
        <v>0</v>
      </c>
      <c r="N207" s="163">
        <f t="shared" si="75"/>
        <v>0</v>
      </c>
      <c r="O207" s="163">
        <f t="shared" si="75"/>
        <v>0</v>
      </c>
      <c r="P207" s="163">
        <f t="shared" si="75"/>
        <v>0</v>
      </c>
      <c r="Q207" s="163">
        <f t="shared" si="75"/>
        <v>0</v>
      </c>
      <c r="R207" s="163">
        <f t="shared" si="75"/>
        <v>0</v>
      </c>
      <c r="S207" s="163">
        <f t="shared" si="72"/>
        <v>0</v>
      </c>
      <c r="T207" s="163">
        <f t="shared" si="72"/>
        <v>0</v>
      </c>
      <c r="U207" s="163">
        <f t="shared" si="72"/>
        <v>0</v>
      </c>
      <c r="V207" s="163">
        <f t="shared" si="73"/>
        <v>0</v>
      </c>
      <c r="W207" s="163">
        <f t="shared" si="66"/>
        <v>0</v>
      </c>
      <c r="X207" s="163">
        <f t="shared" si="67"/>
        <v>0</v>
      </c>
      <c r="Y207" s="163">
        <f t="shared" si="68"/>
        <v>0</v>
      </c>
      <c r="Z207" s="163">
        <f t="shared" si="69"/>
        <v>0</v>
      </c>
      <c r="AA207" s="163">
        <f t="shared" si="69"/>
        <v>0</v>
      </c>
      <c r="AB207" s="163">
        <f t="shared" si="69"/>
        <v>0</v>
      </c>
      <c r="AC207" s="163">
        <f t="shared" si="74"/>
        <v>0</v>
      </c>
      <c r="AD207" s="163">
        <f t="shared" si="76"/>
        <v>0</v>
      </c>
      <c r="AE207" s="163">
        <f t="shared" si="76"/>
        <v>0</v>
      </c>
      <c r="AF207" s="176">
        <f t="shared" si="76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75"/>
        <v>0</v>
      </c>
      <c r="D208" s="163">
        <f t="shared" si="75"/>
        <v>0</v>
      </c>
      <c r="E208" s="163">
        <f t="shared" si="75"/>
        <v>0</v>
      </c>
      <c r="F208" s="163">
        <f t="shared" si="75"/>
        <v>0</v>
      </c>
      <c r="G208" s="163">
        <f t="shared" si="75"/>
        <v>0</v>
      </c>
      <c r="H208" s="163">
        <f t="shared" si="75"/>
        <v>0</v>
      </c>
      <c r="I208" s="163">
        <f t="shared" si="75"/>
        <v>0</v>
      </c>
      <c r="J208" s="163">
        <f t="shared" si="75"/>
        <v>0</v>
      </c>
      <c r="K208" s="163">
        <f t="shared" si="75"/>
        <v>0</v>
      </c>
      <c r="L208" s="163">
        <f t="shared" si="75"/>
        <v>0</v>
      </c>
      <c r="M208" s="163">
        <f t="shared" si="75"/>
        <v>0</v>
      </c>
      <c r="N208" s="163">
        <f t="shared" si="75"/>
        <v>0</v>
      </c>
      <c r="O208" s="163">
        <f t="shared" si="75"/>
        <v>0</v>
      </c>
      <c r="P208" s="163">
        <f t="shared" si="75"/>
        <v>0</v>
      </c>
      <c r="Q208" s="163">
        <f t="shared" si="75"/>
        <v>0</v>
      </c>
      <c r="R208" s="163">
        <f t="shared" si="75"/>
        <v>0</v>
      </c>
      <c r="S208" s="163">
        <f t="shared" si="72"/>
        <v>0</v>
      </c>
      <c r="T208" s="163">
        <f t="shared" si="72"/>
        <v>0</v>
      </c>
      <c r="U208" s="163">
        <f t="shared" si="72"/>
        <v>0</v>
      </c>
      <c r="V208" s="163">
        <f t="shared" si="73"/>
        <v>0</v>
      </c>
      <c r="W208" s="163">
        <f t="shared" si="66"/>
        <v>0</v>
      </c>
      <c r="X208" s="163">
        <f t="shared" si="67"/>
        <v>0</v>
      </c>
      <c r="Y208" s="163">
        <f t="shared" si="68"/>
        <v>0</v>
      </c>
      <c r="Z208" s="163">
        <f t="shared" si="69"/>
        <v>0</v>
      </c>
      <c r="AA208" s="163">
        <f t="shared" si="69"/>
        <v>0</v>
      </c>
      <c r="AB208" s="163">
        <f t="shared" si="69"/>
        <v>0</v>
      </c>
      <c r="AC208" s="163">
        <f t="shared" si="74"/>
        <v>0</v>
      </c>
      <c r="AD208" s="163">
        <f t="shared" si="76"/>
        <v>0</v>
      </c>
      <c r="AE208" s="163">
        <f t="shared" si="76"/>
        <v>0</v>
      </c>
      <c r="AF208" s="176">
        <f t="shared" si="76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75"/>
        <v>0</v>
      </c>
      <c r="D209" s="163">
        <f t="shared" si="75"/>
        <v>0</v>
      </c>
      <c r="E209" s="163">
        <f t="shared" si="75"/>
        <v>0</v>
      </c>
      <c r="F209" s="163">
        <f t="shared" si="75"/>
        <v>0</v>
      </c>
      <c r="G209" s="163">
        <f t="shared" si="75"/>
        <v>0</v>
      </c>
      <c r="H209" s="163">
        <f t="shared" si="75"/>
        <v>0</v>
      </c>
      <c r="I209" s="163">
        <f t="shared" si="75"/>
        <v>0</v>
      </c>
      <c r="J209" s="163">
        <f t="shared" si="75"/>
        <v>0</v>
      </c>
      <c r="K209" s="163">
        <f t="shared" si="75"/>
        <v>0</v>
      </c>
      <c r="L209" s="163">
        <f t="shared" si="75"/>
        <v>0</v>
      </c>
      <c r="M209" s="163">
        <f t="shared" si="75"/>
        <v>0</v>
      </c>
      <c r="N209" s="163">
        <f t="shared" si="75"/>
        <v>0</v>
      </c>
      <c r="O209" s="163">
        <f t="shared" si="75"/>
        <v>0</v>
      </c>
      <c r="P209" s="163">
        <f t="shared" si="75"/>
        <v>0</v>
      </c>
      <c r="Q209" s="163">
        <f t="shared" si="75"/>
        <v>0</v>
      </c>
      <c r="R209" s="163">
        <f t="shared" si="75"/>
        <v>0</v>
      </c>
      <c r="S209" s="163">
        <f t="shared" si="72"/>
        <v>0</v>
      </c>
      <c r="T209" s="163">
        <f t="shared" si="72"/>
        <v>0</v>
      </c>
      <c r="U209" s="163">
        <f t="shared" si="72"/>
        <v>0</v>
      </c>
      <c r="V209" s="163">
        <f t="shared" si="73"/>
        <v>0</v>
      </c>
      <c r="W209" s="163">
        <f t="shared" si="66"/>
        <v>0</v>
      </c>
      <c r="X209" s="163">
        <f t="shared" si="67"/>
        <v>0</v>
      </c>
      <c r="Y209" s="163">
        <f t="shared" si="68"/>
        <v>0</v>
      </c>
      <c r="Z209" s="163">
        <f t="shared" si="69"/>
        <v>0</v>
      </c>
      <c r="AA209" s="163">
        <f t="shared" si="69"/>
        <v>0</v>
      </c>
      <c r="AB209" s="163">
        <f t="shared" si="69"/>
        <v>0</v>
      </c>
      <c r="AC209" s="163">
        <f t="shared" si="74"/>
        <v>0</v>
      </c>
      <c r="AD209" s="163">
        <f t="shared" si="76"/>
        <v>0</v>
      </c>
      <c r="AE209" s="163">
        <f t="shared" si="76"/>
        <v>0</v>
      </c>
      <c r="AF209" s="176">
        <f t="shared" si="76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75"/>
        <v>0</v>
      </c>
      <c r="D210" s="163">
        <f t="shared" si="75"/>
        <v>0</v>
      </c>
      <c r="E210" s="163">
        <f t="shared" si="75"/>
        <v>0</v>
      </c>
      <c r="F210" s="163">
        <f t="shared" si="75"/>
        <v>0</v>
      </c>
      <c r="G210" s="163">
        <f t="shared" si="75"/>
        <v>0</v>
      </c>
      <c r="H210" s="163">
        <f t="shared" si="75"/>
        <v>0</v>
      </c>
      <c r="I210" s="163">
        <f t="shared" si="75"/>
        <v>0</v>
      </c>
      <c r="J210" s="163">
        <f t="shared" si="75"/>
        <v>0</v>
      </c>
      <c r="K210" s="163">
        <f t="shared" si="75"/>
        <v>0</v>
      </c>
      <c r="L210" s="163">
        <f t="shared" si="75"/>
        <v>0</v>
      </c>
      <c r="M210" s="163">
        <f t="shared" si="75"/>
        <v>0</v>
      </c>
      <c r="N210" s="163">
        <f t="shared" si="75"/>
        <v>0</v>
      </c>
      <c r="O210" s="163">
        <f t="shared" si="75"/>
        <v>0</v>
      </c>
      <c r="P210" s="163">
        <f t="shared" si="75"/>
        <v>0</v>
      </c>
      <c r="Q210" s="163">
        <f t="shared" si="75"/>
        <v>0</v>
      </c>
      <c r="R210" s="163">
        <f t="shared" si="75"/>
        <v>0</v>
      </c>
      <c r="S210" s="163">
        <f t="shared" si="72"/>
        <v>0</v>
      </c>
      <c r="T210" s="163">
        <f t="shared" si="72"/>
        <v>0</v>
      </c>
      <c r="U210" s="163">
        <f t="shared" si="72"/>
        <v>0</v>
      </c>
      <c r="V210" s="163">
        <f t="shared" si="73"/>
        <v>0</v>
      </c>
      <c r="W210" s="163">
        <f t="shared" si="66"/>
        <v>0</v>
      </c>
      <c r="X210" s="163">
        <f t="shared" si="67"/>
        <v>0</v>
      </c>
      <c r="Y210" s="163">
        <f t="shared" si="68"/>
        <v>0</v>
      </c>
      <c r="Z210" s="163">
        <f t="shared" si="69"/>
        <v>0</v>
      </c>
      <c r="AA210" s="163">
        <f t="shared" si="69"/>
        <v>0</v>
      </c>
      <c r="AB210" s="163">
        <f t="shared" si="69"/>
        <v>0</v>
      </c>
      <c r="AC210" s="163">
        <f t="shared" si="74"/>
        <v>0</v>
      </c>
      <c r="AD210" s="163">
        <f t="shared" si="76"/>
        <v>0</v>
      </c>
      <c r="AE210" s="163">
        <f t="shared" si="76"/>
        <v>0</v>
      </c>
      <c r="AF210" s="176">
        <f t="shared" si="76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75"/>
        <v>0</v>
      </c>
      <c r="D211" s="163">
        <f t="shared" si="75"/>
        <v>0</v>
      </c>
      <c r="E211" s="163">
        <f t="shared" si="75"/>
        <v>0</v>
      </c>
      <c r="F211" s="163">
        <f t="shared" si="75"/>
        <v>0</v>
      </c>
      <c r="G211" s="163">
        <f t="shared" si="75"/>
        <v>0</v>
      </c>
      <c r="H211" s="163">
        <f t="shared" si="75"/>
        <v>0</v>
      </c>
      <c r="I211" s="163">
        <f t="shared" si="75"/>
        <v>0</v>
      </c>
      <c r="J211" s="163">
        <f t="shared" si="75"/>
        <v>0</v>
      </c>
      <c r="K211" s="163">
        <f t="shared" si="75"/>
        <v>0</v>
      </c>
      <c r="L211" s="163">
        <f t="shared" si="75"/>
        <v>0</v>
      </c>
      <c r="M211" s="163">
        <f t="shared" si="75"/>
        <v>0</v>
      </c>
      <c r="N211" s="163">
        <f t="shared" si="75"/>
        <v>0</v>
      </c>
      <c r="O211" s="163">
        <f t="shared" si="75"/>
        <v>0</v>
      </c>
      <c r="P211" s="163">
        <f t="shared" si="75"/>
        <v>0</v>
      </c>
      <c r="Q211" s="163">
        <f t="shared" si="75"/>
        <v>0</v>
      </c>
      <c r="R211" s="163">
        <f t="shared" si="75"/>
        <v>0</v>
      </c>
      <c r="S211" s="163">
        <f t="shared" si="72"/>
        <v>0</v>
      </c>
      <c r="T211" s="163">
        <f t="shared" si="72"/>
        <v>0</v>
      </c>
      <c r="U211" s="163">
        <f t="shared" si="72"/>
        <v>0</v>
      </c>
      <c r="V211" s="163">
        <f t="shared" si="73"/>
        <v>0</v>
      </c>
      <c r="W211" s="163">
        <f t="shared" si="66"/>
        <v>0</v>
      </c>
      <c r="X211" s="163">
        <f t="shared" si="67"/>
        <v>0</v>
      </c>
      <c r="Y211" s="163">
        <f t="shared" si="68"/>
        <v>0</v>
      </c>
      <c r="Z211" s="163">
        <f t="shared" si="69"/>
        <v>0</v>
      </c>
      <c r="AA211" s="163">
        <f t="shared" si="69"/>
        <v>0</v>
      </c>
      <c r="AB211" s="163">
        <f t="shared" si="69"/>
        <v>0</v>
      </c>
      <c r="AC211" s="163">
        <f t="shared" si="74"/>
        <v>0</v>
      </c>
      <c r="AD211" s="163">
        <f t="shared" si="76"/>
        <v>0</v>
      </c>
      <c r="AE211" s="163">
        <f t="shared" si="76"/>
        <v>0</v>
      </c>
      <c r="AF211" s="176">
        <f t="shared" si="76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75"/>
        <v>0</v>
      </c>
      <c r="D212" s="163">
        <f t="shared" si="75"/>
        <v>0</v>
      </c>
      <c r="E212" s="163">
        <f t="shared" si="75"/>
        <v>0</v>
      </c>
      <c r="F212" s="163">
        <f t="shared" si="75"/>
        <v>0</v>
      </c>
      <c r="G212" s="163">
        <f t="shared" si="75"/>
        <v>0</v>
      </c>
      <c r="H212" s="163">
        <f t="shared" si="75"/>
        <v>0</v>
      </c>
      <c r="I212" s="163">
        <f t="shared" si="75"/>
        <v>0</v>
      </c>
      <c r="J212" s="163">
        <f t="shared" si="75"/>
        <v>0</v>
      </c>
      <c r="K212" s="163">
        <f t="shared" si="75"/>
        <v>0</v>
      </c>
      <c r="L212" s="163">
        <f t="shared" si="75"/>
        <v>0</v>
      </c>
      <c r="M212" s="163">
        <f t="shared" si="75"/>
        <v>0</v>
      </c>
      <c r="N212" s="163">
        <f t="shared" si="75"/>
        <v>0</v>
      </c>
      <c r="O212" s="163">
        <f t="shared" si="75"/>
        <v>0</v>
      </c>
      <c r="P212" s="163">
        <f t="shared" si="75"/>
        <v>0</v>
      </c>
      <c r="Q212" s="163">
        <f t="shared" si="75"/>
        <v>0</v>
      </c>
      <c r="R212" s="163">
        <f t="shared" si="75"/>
        <v>0</v>
      </c>
      <c r="S212" s="163">
        <f t="shared" si="72"/>
        <v>0</v>
      </c>
      <c r="T212" s="163">
        <f t="shared" si="72"/>
        <v>0</v>
      </c>
      <c r="U212" s="163">
        <f t="shared" si="72"/>
        <v>0</v>
      </c>
      <c r="V212" s="163">
        <f t="shared" si="73"/>
        <v>0</v>
      </c>
      <c r="W212" s="163">
        <f t="shared" si="66"/>
        <v>0</v>
      </c>
      <c r="X212" s="163">
        <f t="shared" si="67"/>
        <v>0</v>
      </c>
      <c r="Y212" s="163">
        <f t="shared" si="68"/>
        <v>0</v>
      </c>
      <c r="Z212" s="163">
        <f t="shared" si="69"/>
        <v>0</v>
      </c>
      <c r="AA212" s="163">
        <f t="shared" si="69"/>
        <v>0</v>
      </c>
      <c r="AB212" s="163">
        <f t="shared" si="69"/>
        <v>0</v>
      </c>
      <c r="AC212" s="163">
        <f t="shared" si="74"/>
        <v>0</v>
      </c>
      <c r="AD212" s="163">
        <f t="shared" si="76"/>
        <v>0</v>
      </c>
      <c r="AE212" s="163">
        <f t="shared" si="76"/>
        <v>0</v>
      </c>
      <c r="AF212" s="176">
        <f t="shared" si="76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75"/>
        <v>0</v>
      </c>
      <c r="D213" s="163">
        <f t="shared" si="75"/>
        <v>0</v>
      </c>
      <c r="E213" s="163">
        <f t="shared" si="75"/>
        <v>0</v>
      </c>
      <c r="F213" s="163">
        <f t="shared" si="75"/>
        <v>0</v>
      </c>
      <c r="G213" s="163">
        <f t="shared" si="75"/>
        <v>0</v>
      </c>
      <c r="H213" s="163">
        <f t="shared" si="75"/>
        <v>0</v>
      </c>
      <c r="I213" s="163">
        <f t="shared" si="75"/>
        <v>0</v>
      </c>
      <c r="J213" s="163">
        <f t="shared" si="75"/>
        <v>0</v>
      </c>
      <c r="K213" s="163">
        <f t="shared" si="75"/>
        <v>0</v>
      </c>
      <c r="L213" s="163">
        <f t="shared" si="75"/>
        <v>0</v>
      </c>
      <c r="M213" s="163">
        <f t="shared" si="75"/>
        <v>0</v>
      </c>
      <c r="N213" s="163">
        <f t="shared" si="75"/>
        <v>0</v>
      </c>
      <c r="O213" s="163">
        <f t="shared" si="75"/>
        <v>0</v>
      </c>
      <c r="P213" s="163">
        <f t="shared" si="75"/>
        <v>0</v>
      </c>
      <c r="Q213" s="163">
        <f t="shared" si="75"/>
        <v>0</v>
      </c>
      <c r="R213" s="163">
        <f t="shared" si="75"/>
        <v>0</v>
      </c>
      <c r="S213" s="163">
        <f t="shared" si="72"/>
        <v>0</v>
      </c>
      <c r="T213" s="163">
        <f t="shared" si="72"/>
        <v>0</v>
      </c>
      <c r="U213" s="163">
        <f t="shared" si="72"/>
        <v>0</v>
      </c>
      <c r="V213" s="163">
        <f t="shared" si="73"/>
        <v>0</v>
      </c>
      <c r="W213" s="163">
        <f t="shared" si="66"/>
        <v>0</v>
      </c>
      <c r="X213" s="163">
        <f t="shared" si="67"/>
        <v>0</v>
      </c>
      <c r="Y213" s="163">
        <f t="shared" si="68"/>
        <v>0</v>
      </c>
      <c r="Z213" s="163">
        <f t="shared" si="69"/>
        <v>0</v>
      </c>
      <c r="AA213" s="163">
        <f t="shared" si="69"/>
        <v>0</v>
      </c>
      <c r="AB213" s="163">
        <f t="shared" si="69"/>
        <v>0</v>
      </c>
      <c r="AC213" s="163">
        <f t="shared" si="74"/>
        <v>0</v>
      </c>
      <c r="AD213" s="163">
        <f t="shared" si="76"/>
        <v>0</v>
      </c>
      <c r="AE213" s="163">
        <f t="shared" si="76"/>
        <v>0</v>
      </c>
      <c r="AF213" s="176">
        <f t="shared" si="76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75"/>
        <v>0</v>
      </c>
      <c r="D214" s="163">
        <f t="shared" si="75"/>
        <v>0</v>
      </c>
      <c r="E214" s="163">
        <f t="shared" si="75"/>
        <v>0</v>
      </c>
      <c r="F214" s="163">
        <f t="shared" si="75"/>
        <v>0</v>
      </c>
      <c r="G214" s="163">
        <f t="shared" si="75"/>
        <v>0</v>
      </c>
      <c r="H214" s="163">
        <f t="shared" si="75"/>
        <v>0</v>
      </c>
      <c r="I214" s="163">
        <f t="shared" si="75"/>
        <v>0</v>
      </c>
      <c r="J214" s="163">
        <f t="shared" si="75"/>
        <v>0</v>
      </c>
      <c r="K214" s="163">
        <f t="shared" si="75"/>
        <v>0</v>
      </c>
      <c r="L214" s="163">
        <f t="shared" si="75"/>
        <v>0</v>
      </c>
      <c r="M214" s="163">
        <f t="shared" si="75"/>
        <v>0</v>
      </c>
      <c r="N214" s="163">
        <f t="shared" si="75"/>
        <v>0</v>
      </c>
      <c r="O214" s="163">
        <f t="shared" si="75"/>
        <v>0</v>
      </c>
      <c r="P214" s="163">
        <f t="shared" si="75"/>
        <v>0</v>
      </c>
      <c r="Q214" s="163">
        <f t="shared" si="75"/>
        <v>0</v>
      </c>
      <c r="R214" s="163">
        <f t="shared" si="75"/>
        <v>0</v>
      </c>
      <c r="S214" s="163">
        <f t="shared" ref="S214:T233" si="77">R214</f>
        <v>0</v>
      </c>
      <c r="T214" s="163">
        <f t="shared" si="77"/>
        <v>0</v>
      </c>
      <c r="U214" s="163">
        <f t="shared" ref="U214:V229" si="78">T214</f>
        <v>0</v>
      </c>
      <c r="V214" s="163">
        <f t="shared" si="78"/>
        <v>0</v>
      </c>
      <c r="W214" s="163">
        <f t="shared" si="66"/>
        <v>0</v>
      </c>
      <c r="X214" s="163">
        <f t="shared" si="67"/>
        <v>0</v>
      </c>
      <c r="Y214" s="163">
        <f t="shared" si="68"/>
        <v>0</v>
      </c>
      <c r="Z214" s="163">
        <f t="shared" si="69"/>
        <v>0</v>
      </c>
      <c r="AA214" s="163">
        <f t="shared" si="69"/>
        <v>0</v>
      </c>
      <c r="AB214" s="163">
        <f t="shared" si="69"/>
        <v>0</v>
      </c>
      <c r="AC214" s="163">
        <f t="shared" si="74"/>
        <v>0</v>
      </c>
      <c r="AD214" s="163">
        <f t="shared" si="76"/>
        <v>0</v>
      </c>
      <c r="AE214" s="163">
        <f t="shared" si="76"/>
        <v>0</v>
      </c>
      <c r="AF214" s="176">
        <f t="shared" si="76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75"/>
        <v>0</v>
      </c>
      <c r="D215" s="163">
        <f t="shared" si="75"/>
        <v>0</v>
      </c>
      <c r="E215" s="163">
        <f t="shared" si="75"/>
        <v>0</v>
      </c>
      <c r="F215" s="163">
        <f t="shared" si="75"/>
        <v>0</v>
      </c>
      <c r="G215" s="163">
        <f t="shared" si="75"/>
        <v>0</v>
      </c>
      <c r="H215" s="163">
        <f t="shared" si="75"/>
        <v>0</v>
      </c>
      <c r="I215" s="163">
        <f t="shared" si="75"/>
        <v>0</v>
      </c>
      <c r="J215" s="163">
        <f t="shared" si="75"/>
        <v>0</v>
      </c>
      <c r="K215" s="163">
        <f t="shared" si="75"/>
        <v>0</v>
      </c>
      <c r="L215" s="163">
        <f t="shared" si="75"/>
        <v>0</v>
      </c>
      <c r="M215" s="163">
        <f t="shared" si="75"/>
        <v>0</v>
      </c>
      <c r="N215" s="163">
        <f t="shared" si="75"/>
        <v>0</v>
      </c>
      <c r="O215" s="163">
        <f t="shared" si="75"/>
        <v>0</v>
      </c>
      <c r="P215" s="163">
        <f t="shared" si="75"/>
        <v>0</v>
      </c>
      <c r="Q215" s="163">
        <f t="shared" si="75"/>
        <v>0</v>
      </c>
      <c r="R215" s="163">
        <f t="shared" si="75"/>
        <v>0</v>
      </c>
      <c r="S215" s="163">
        <f t="shared" si="77"/>
        <v>0</v>
      </c>
      <c r="T215" s="163">
        <f t="shared" si="77"/>
        <v>0</v>
      </c>
      <c r="U215" s="163">
        <f t="shared" si="78"/>
        <v>0</v>
      </c>
      <c r="V215" s="163">
        <f t="shared" si="78"/>
        <v>0</v>
      </c>
      <c r="W215" s="163">
        <f t="shared" si="66"/>
        <v>0</v>
      </c>
      <c r="X215" s="163">
        <f t="shared" si="67"/>
        <v>0</v>
      </c>
      <c r="Y215" s="163">
        <f t="shared" si="68"/>
        <v>0</v>
      </c>
      <c r="Z215" s="163">
        <f t="shared" si="69"/>
        <v>0</v>
      </c>
      <c r="AA215" s="163">
        <f t="shared" si="69"/>
        <v>0</v>
      </c>
      <c r="AB215" s="163">
        <f t="shared" si="69"/>
        <v>0</v>
      </c>
      <c r="AC215" s="163">
        <f t="shared" si="74"/>
        <v>0</v>
      </c>
      <c r="AD215" s="163">
        <f t="shared" si="76"/>
        <v>0</v>
      </c>
      <c r="AE215" s="163">
        <f t="shared" si="76"/>
        <v>0</v>
      </c>
      <c r="AF215" s="176">
        <f t="shared" si="76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75"/>
        <v>0</v>
      </c>
      <c r="D216" s="163">
        <f t="shared" si="75"/>
        <v>0</v>
      </c>
      <c r="E216" s="163">
        <f t="shared" si="75"/>
        <v>0</v>
      </c>
      <c r="F216" s="163">
        <f t="shared" si="75"/>
        <v>0</v>
      </c>
      <c r="G216" s="163">
        <f t="shared" si="75"/>
        <v>0</v>
      </c>
      <c r="H216" s="163">
        <f t="shared" si="75"/>
        <v>0</v>
      </c>
      <c r="I216" s="163">
        <f t="shared" si="75"/>
        <v>0</v>
      </c>
      <c r="J216" s="163">
        <f t="shared" si="75"/>
        <v>0</v>
      </c>
      <c r="K216" s="163">
        <f t="shared" si="75"/>
        <v>0</v>
      </c>
      <c r="L216" s="163">
        <f t="shared" si="75"/>
        <v>0</v>
      </c>
      <c r="M216" s="163">
        <f t="shared" si="75"/>
        <v>0</v>
      </c>
      <c r="N216" s="163">
        <f t="shared" si="75"/>
        <v>0</v>
      </c>
      <c r="O216" s="163">
        <f t="shared" si="75"/>
        <v>0</v>
      </c>
      <c r="P216" s="163">
        <f t="shared" si="75"/>
        <v>0</v>
      </c>
      <c r="Q216" s="163">
        <f t="shared" si="75"/>
        <v>0</v>
      </c>
      <c r="R216" s="163">
        <f>Q216</f>
        <v>0</v>
      </c>
      <c r="S216" s="163">
        <f t="shared" si="77"/>
        <v>0</v>
      </c>
      <c r="T216" s="163">
        <f t="shared" si="77"/>
        <v>0</v>
      </c>
      <c r="U216" s="163">
        <f t="shared" ref="U216:U229" si="79">T216</f>
        <v>0</v>
      </c>
      <c r="V216" s="163">
        <f t="shared" si="78"/>
        <v>0</v>
      </c>
      <c r="W216" s="163">
        <f t="shared" si="66"/>
        <v>0</v>
      </c>
      <c r="X216" s="163">
        <f t="shared" si="67"/>
        <v>0</v>
      </c>
      <c r="Y216" s="163">
        <f t="shared" si="68"/>
        <v>0</v>
      </c>
      <c r="Z216" s="163">
        <f t="shared" si="69"/>
        <v>0</v>
      </c>
      <c r="AA216" s="163">
        <f t="shared" si="69"/>
        <v>0</v>
      </c>
      <c r="AB216" s="163">
        <f t="shared" si="69"/>
        <v>0</v>
      </c>
      <c r="AC216" s="163">
        <f t="shared" si="74"/>
        <v>0</v>
      </c>
      <c r="AD216" s="163">
        <f t="shared" si="76"/>
        <v>0</v>
      </c>
      <c r="AE216" s="163">
        <f t="shared" si="76"/>
        <v>0</v>
      </c>
      <c r="AF216" s="176">
        <f t="shared" si="76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R232" si="80">B217</f>
        <v>0</v>
      </c>
      <c r="D217" s="163">
        <f t="shared" si="80"/>
        <v>0</v>
      </c>
      <c r="E217" s="163">
        <f t="shared" si="80"/>
        <v>0</v>
      </c>
      <c r="F217" s="163">
        <f t="shared" si="80"/>
        <v>0</v>
      </c>
      <c r="G217" s="163">
        <f t="shared" si="80"/>
        <v>0</v>
      </c>
      <c r="H217" s="163">
        <f t="shared" si="80"/>
        <v>0</v>
      </c>
      <c r="I217" s="163">
        <f t="shared" si="80"/>
        <v>0</v>
      </c>
      <c r="J217" s="163">
        <f t="shared" si="80"/>
        <v>0</v>
      </c>
      <c r="K217" s="163">
        <f t="shared" si="80"/>
        <v>0</v>
      </c>
      <c r="L217" s="163">
        <f t="shared" si="80"/>
        <v>0</v>
      </c>
      <c r="M217" s="163">
        <f t="shared" si="80"/>
        <v>0</v>
      </c>
      <c r="N217" s="163">
        <f t="shared" si="80"/>
        <v>0</v>
      </c>
      <c r="O217" s="163">
        <f t="shared" si="80"/>
        <v>0</v>
      </c>
      <c r="P217" s="163">
        <f t="shared" si="80"/>
        <v>0</v>
      </c>
      <c r="Q217" s="163">
        <f t="shared" si="80"/>
        <v>0</v>
      </c>
      <c r="R217" s="163">
        <f t="shared" si="80"/>
        <v>0</v>
      </c>
      <c r="S217" s="163">
        <f t="shared" si="77"/>
        <v>0</v>
      </c>
      <c r="T217" s="163">
        <f t="shared" si="77"/>
        <v>0</v>
      </c>
      <c r="U217" s="163">
        <f t="shared" si="79"/>
        <v>0</v>
      </c>
      <c r="V217" s="163">
        <f t="shared" si="78"/>
        <v>0</v>
      </c>
      <c r="W217" s="163">
        <f t="shared" si="66"/>
        <v>0</v>
      </c>
      <c r="X217" s="163">
        <f t="shared" si="67"/>
        <v>0</v>
      </c>
      <c r="Y217" s="163">
        <f t="shared" si="68"/>
        <v>0</v>
      </c>
      <c r="Z217" s="163">
        <f t="shared" si="69"/>
        <v>0</v>
      </c>
      <c r="AA217" s="163">
        <f t="shared" si="69"/>
        <v>0</v>
      </c>
      <c r="AB217" s="163">
        <f t="shared" si="69"/>
        <v>0</v>
      </c>
      <c r="AC217" s="163">
        <f t="shared" ref="AC217:AC248" si="81">AB217</f>
        <v>0</v>
      </c>
      <c r="AD217" s="163">
        <f t="shared" si="76"/>
        <v>0</v>
      </c>
      <c r="AE217" s="163">
        <f t="shared" si="76"/>
        <v>0</v>
      </c>
      <c r="AF217" s="176">
        <f t="shared" si="76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80"/>
        <v>0</v>
      </c>
      <c r="D218" s="163">
        <f t="shared" si="80"/>
        <v>0</v>
      </c>
      <c r="E218" s="163">
        <f t="shared" si="80"/>
        <v>0</v>
      </c>
      <c r="F218" s="163">
        <f t="shared" si="80"/>
        <v>0</v>
      </c>
      <c r="G218" s="163">
        <f t="shared" si="80"/>
        <v>0</v>
      </c>
      <c r="H218" s="163">
        <f t="shared" si="80"/>
        <v>0</v>
      </c>
      <c r="I218" s="163">
        <f t="shared" si="80"/>
        <v>0</v>
      </c>
      <c r="J218" s="163">
        <f t="shared" si="80"/>
        <v>0</v>
      </c>
      <c r="K218" s="163">
        <f t="shared" si="80"/>
        <v>0</v>
      </c>
      <c r="L218" s="163">
        <f t="shared" si="80"/>
        <v>0</v>
      </c>
      <c r="M218" s="163">
        <f t="shared" si="80"/>
        <v>0</v>
      </c>
      <c r="N218" s="163">
        <f t="shared" si="80"/>
        <v>0</v>
      </c>
      <c r="O218" s="163">
        <f t="shared" si="80"/>
        <v>0</v>
      </c>
      <c r="P218" s="163">
        <f t="shared" si="80"/>
        <v>0</v>
      </c>
      <c r="Q218" s="163">
        <f t="shared" si="80"/>
        <v>0</v>
      </c>
      <c r="R218" s="163">
        <f t="shared" si="80"/>
        <v>0</v>
      </c>
      <c r="S218" s="163">
        <f t="shared" si="77"/>
        <v>0</v>
      </c>
      <c r="T218" s="163">
        <f t="shared" si="77"/>
        <v>0</v>
      </c>
      <c r="U218" s="163">
        <f t="shared" si="79"/>
        <v>0</v>
      </c>
      <c r="V218" s="163">
        <f t="shared" si="78"/>
        <v>0</v>
      </c>
      <c r="W218" s="163">
        <f t="shared" si="66"/>
        <v>0</v>
      </c>
      <c r="X218" s="163">
        <f t="shared" si="67"/>
        <v>0</v>
      </c>
      <c r="Y218" s="163">
        <f t="shared" si="68"/>
        <v>0</v>
      </c>
      <c r="Z218" s="163">
        <f t="shared" si="69"/>
        <v>0</v>
      </c>
      <c r="AA218" s="163">
        <f t="shared" si="69"/>
        <v>0</v>
      </c>
      <c r="AB218" s="163">
        <f t="shared" si="69"/>
        <v>0</v>
      </c>
      <c r="AC218" s="163">
        <f t="shared" si="81"/>
        <v>0</v>
      </c>
      <c r="AD218" s="163">
        <f t="shared" si="76"/>
        <v>0</v>
      </c>
      <c r="AE218" s="163">
        <f t="shared" si="76"/>
        <v>0</v>
      </c>
      <c r="AF218" s="176">
        <f t="shared" si="76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80"/>
        <v>0</v>
      </c>
      <c r="D219" s="163">
        <f t="shared" si="80"/>
        <v>0</v>
      </c>
      <c r="E219" s="163">
        <f t="shared" si="80"/>
        <v>0</v>
      </c>
      <c r="F219" s="163">
        <f t="shared" si="80"/>
        <v>0</v>
      </c>
      <c r="G219" s="163">
        <f t="shared" si="80"/>
        <v>0</v>
      </c>
      <c r="H219" s="163">
        <f t="shared" si="80"/>
        <v>0</v>
      </c>
      <c r="I219" s="163">
        <f t="shared" si="80"/>
        <v>0</v>
      </c>
      <c r="J219" s="163">
        <f t="shared" si="80"/>
        <v>0</v>
      </c>
      <c r="K219" s="163">
        <f t="shared" si="80"/>
        <v>0</v>
      </c>
      <c r="L219" s="163">
        <f t="shared" si="80"/>
        <v>0</v>
      </c>
      <c r="M219" s="163">
        <f t="shared" si="80"/>
        <v>0</v>
      </c>
      <c r="N219" s="163">
        <f t="shared" si="80"/>
        <v>0</v>
      </c>
      <c r="O219" s="163">
        <f t="shared" si="80"/>
        <v>0</v>
      </c>
      <c r="P219" s="163">
        <f t="shared" si="80"/>
        <v>0</v>
      </c>
      <c r="Q219" s="163">
        <f t="shared" si="80"/>
        <v>0</v>
      </c>
      <c r="R219" s="163">
        <f t="shared" si="80"/>
        <v>0</v>
      </c>
      <c r="S219" s="163">
        <f t="shared" si="77"/>
        <v>0</v>
      </c>
      <c r="T219" s="163">
        <f t="shared" si="77"/>
        <v>0</v>
      </c>
      <c r="U219" s="163">
        <f t="shared" si="79"/>
        <v>0</v>
      </c>
      <c r="V219" s="163">
        <f t="shared" si="78"/>
        <v>0</v>
      </c>
      <c r="W219" s="163">
        <f t="shared" si="66"/>
        <v>0</v>
      </c>
      <c r="X219" s="163">
        <f t="shared" si="67"/>
        <v>0</v>
      </c>
      <c r="Y219" s="163">
        <f t="shared" si="68"/>
        <v>0</v>
      </c>
      <c r="Z219" s="163">
        <f t="shared" si="69"/>
        <v>0</v>
      </c>
      <c r="AA219" s="163">
        <f t="shared" si="69"/>
        <v>0</v>
      </c>
      <c r="AB219" s="163">
        <f t="shared" si="69"/>
        <v>0</v>
      </c>
      <c r="AC219" s="163">
        <f t="shared" si="81"/>
        <v>0</v>
      </c>
      <c r="AD219" s="163">
        <f t="shared" si="76"/>
        <v>0</v>
      </c>
      <c r="AE219" s="163">
        <f t="shared" si="76"/>
        <v>0</v>
      </c>
      <c r="AF219" s="176">
        <f t="shared" si="76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80"/>
        <v>0</v>
      </c>
      <c r="D220" s="163">
        <f t="shared" si="80"/>
        <v>0</v>
      </c>
      <c r="E220" s="163">
        <f t="shared" si="80"/>
        <v>0</v>
      </c>
      <c r="F220" s="163">
        <f t="shared" si="80"/>
        <v>0</v>
      </c>
      <c r="G220" s="163">
        <f t="shared" si="80"/>
        <v>0</v>
      </c>
      <c r="H220" s="163">
        <f t="shared" si="80"/>
        <v>0</v>
      </c>
      <c r="I220" s="163">
        <f t="shared" si="80"/>
        <v>0</v>
      </c>
      <c r="J220" s="163">
        <f t="shared" si="80"/>
        <v>0</v>
      </c>
      <c r="K220" s="163">
        <f t="shared" si="80"/>
        <v>0</v>
      </c>
      <c r="L220" s="163">
        <f t="shared" si="80"/>
        <v>0</v>
      </c>
      <c r="M220" s="163">
        <f t="shared" si="80"/>
        <v>0</v>
      </c>
      <c r="N220" s="163">
        <f t="shared" si="80"/>
        <v>0</v>
      </c>
      <c r="O220" s="163">
        <f t="shared" si="80"/>
        <v>0</v>
      </c>
      <c r="P220" s="163">
        <f t="shared" si="80"/>
        <v>0</v>
      </c>
      <c r="Q220" s="163">
        <f t="shared" si="80"/>
        <v>0</v>
      </c>
      <c r="R220" s="163">
        <f t="shared" si="80"/>
        <v>0</v>
      </c>
      <c r="S220" s="163">
        <f t="shared" si="77"/>
        <v>0</v>
      </c>
      <c r="T220" s="163">
        <f t="shared" si="77"/>
        <v>0</v>
      </c>
      <c r="U220" s="163">
        <f t="shared" si="79"/>
        <v>0</v>
      </c>
      <c r="V220" s="163">
        <f t="shared" si="78"/>
        <v>0</v>
      </c>
      <c r="W220" s="163">
        <f t="shared" si="66"/>
        <v>0</v>
      </c>
      <c r="X220" s="163">
        <f t="shared" si="67"/>
        <v>0</v>
      </c>
      <c r="Y220" s="163">
        <f t="shared" si="68"/>
        <v>0</v>
      </c>
      <c r="Z220" s="163">
        <f t="shared" si="69"/>
        <v>0</v>
      </c>
      <c r="AA220" s="163">
        <f t="shared" si="69"/>
        <v>0</v>
      </c>
      <c r="AB220" s="163">
        <f t="shared" si="69"/>
        <v>0</v>
      </c>
      <c r="AC220" s="163">
        <f t="shared" si="81"/>
        <v>0</v>
      </c>
      <c r="AD220" s="163">
        <f t="shared" si="76"/>
        <v>0</v>
      </c>
      <c r="AE220" s="163">
        <f t="shared" si="76"/>
        <v>0</v>
      </c>
      <c r="AF220" s="176">
        <f t="shared" si="76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80"/>
        <v>0</v>
      </c>
      <c r="D221" s="163">
        <f t="shared" si="80"/>
        <v>0</v>
      </c>
      <c r="E221" s="163">
        <f t="shared" si="80"/>
        <v>0</v>
      </c>
      <c r="F221" s="163">
        <f t="shared" si="80"/>
        <v>0</v>
      </c>
      <c r="G221" s="163">
        <f t="shared" si="80"/>
        <v>0</v>
      </c>
      <c r="H221" s="163">
        <f t="shared" si="80"/>
        <v>0</v>
      </c>
      <c r="I221" s="163">
        <f t="shared" si="80"/>
        <v>0</v>
      </c>
      <c r="J221" s="163">
        <f t="shared" si="80"/>
        <v>0</v>
      </c>
      <c r="K221" s="163">
        <f t="shared" si="80"/>
        <v>0</v>
      </c>
      <c r="L221" s="163">
        <f t="shared" si="80"/>
        <v>0</v>
      </c>
      <c r="M221" s="163">
        <f t="shared" si="80"/>
        <v>0</v>
      </c>
      <c r="N221" s="163">
        <f t="shared" si="80"/>
        <v>0</v>
      </c>
      <c r="O221" s="163">
        <f t="shared" si="80"/>
        <v>0</v>
      </c>
      <c r="P221" s="163">
        <f t="shared" si="80"/>
        <v>0</v>
      </c>
      <c r="Q221" s="163">
        <f t="shared" si="80"/>
        <v>0</v>
      </c>
      <c r="R221" s="163">
        <f t="shared" si="80"/>
        <v>0</v>
      </c>
      <c r="S221" s="163">
        <f t="shared" si="77"/>
        <v>0</v>
      </c>
      <c r="T221" s="163">
        <f t="shared" si="77"/>
        <v>0</v>
      </c>
      <c r="U221" s="163">
        <f t="shared" si="79"/>
        <v>0</v>
      </c>
      <c r="V221" s="163">
        <f t="shared" si="78"/>
        <v>0</v>
      </c>
      <c r="W221" s="163">
        <f t="shared" si="66"/>
        <v>0</v>
      </c>
      <c r="X221" s="163">
        <f t="shared" si="67"/>
        <v>0</v>
      </c>
      <c r="Y221" s="163">
        <f t="shared" si="68"/>
        <v>0</v>
      </c>
      <c r="Z221" s="163">
        <f t="shared" si="69"/>
        <v>0</v>
      </c>
      <c r="AA221" s="163">
        <f t="shared" si="69"/>
        <v>0</v>
      </c>
      <c r="AB221" s="163">
        <f t="shared" si="69"/>
        <v>0</v>
      </c>
      <c r="AC221" s="163">
        <f t="shared" si="81"/>
        <v>0</v>
      </c>
      <c r="AD221" s="163">
        <f t="shared" si="76"/>
        <v>0</v>
      </c>
      <c r="AE221" s="163">
        <f t="shared" si="76"/>
        <v>0</v>
      </c>
      <c r="AF221" s="176">
        <f t="shared" si="76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80"/>
        <v>0</v>
      </c>
      <c r="D222" s="163">
        <f t="shared" si="80"/>
        <v>0</v>
      </c>
      <c r="E222" s="163">
        <f t="shared" si="80"/>
        <v>0</v>
      </c>
      <c r="F222" s="163">
        <f t="shared" si="80"/>
        <v>0</v>
      </c>
      <c r="G222" s="163">
        <f t="shared" si="80"/>
        <v>0</v>
      </c>
      <c r="H222" s="163">
        <f t="shared" si="80"/>
        <v>0</v>
      </c>
      <c r="I222" s="163">
        <f t="shared" si="80"/>
        <v>0</v>
      </c>
      <c r="J222" s="163">
        <f t="shared" si="80"/>
        <v>0</v>
      </c>
      <c r="K222" s="163">
        <f t="shared" si="80"/>
        <v>0</v>
      </c>
      <c r="L222" s="163">
        <f t="shared" si="80"/>
        <v>0</v>
      </c>
      <c r="M222" s="163">
        <f t="shared" si="80"/>
        <v>0</v>
      </c>
      <c r="N222" s="163">
        <f t="shared" si="80"/>
        <v>0</v>
      </c>
      <c r="O222" s="163">
        <f t="shared" si="80"/>
        <v>0</v>
      </c>
      <c r="P222" s="163">
        <f t="shared" si="80"/>
        <v>0</v>
      </c>
      <c r="Q222" s="163">
        <f t="shared" si="80"/>
        <v>0</v>
      </c>
      <c r="R222" s="163">
        <f t="shared" si="80"/>
        <v>0</v>
      </c>
      <c r="S222" s="163">
        <f t="shared" si="77"/>
        <v>0</v>
      </c>
      <c r="T222" s="163">
        <f t="shared" si="77"/>
        <v>0</v>
      </c>
      <c r="U222" s="163">
        <f t="shared" si="79"/>
        <v>0</v>
      </c>
      <c r="V222" s="163">
        <f t="shared" si="78"/>
        <v>0</v>
      </c>
      <c r="W222" s="163">
        <f t="shared" si="66"/>
        <v>0</v>
      </c>
      <c r="X222" s="163">
        <f t="shared" si="67"/>
        <v>0</v>
      </c>
      <c r="Y222" s="163">
        <f t="shared" si="68"/>
        <v>0</v>
      </c>
      <c r="Z222" s="163">
        <f t="shared" si="69"/>
        <v>0</v>
      </c>
      <c r="AA222" s="163">
        <f t="shared" si="69"/>
        <v>0</v>
      </c>
      <c r="AB222" s="163">
        <f t="shared" si="69"/>
        <v>0</v>
      </c>
      <c r="AC222" s="163">
        <f t="shared" si="81"/>
        <v>0</v>
      </c>
      <c r="AD222" s="163">
        <f t="shared" si="76"/>
        <v>0</v>
      </c>
      <c r="AE222" s="163">
        <f t="shared" si="76"/>
        <v>0</v>
      </c>
      <c r="AF222" s="176">
        <f t="shared" si="76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80"/>
        <v>0</v>
      </c>
      <c r="D223" s="163">
        <f t="shared" si="80"/>
        <v>0</v>
      </c>
      <c r="E223" s="163">
        <f t="shared" si="80"/>
        <v>0</v>
      </c>
      <c r="F223" s="163">
        <f t="shared" si="80"/>
        <v>0</v>
      </c>
      <c r="G223" s="163">
        <f t="shared" si="80"/>
        <v>0</v>
      </c>
      <c r="H223" s="163">
        <f t="shared" si="80"/>
        <v>0</v>
      </c>
      <c r="I223" s="163">
        <f t="shared" si="80"/>
        <v>0</v>
      </c>
      <c r="J223" s="163">
        <f t="shared" si="80"/>
        <v>0</v>
      </c>
      <c r="K223" s="163">
        <f t="shared" si="80"/>
        <v>0</v>
      </c>
      <c r="L223" s="163">
        <f t="shared" si="80"/>
        <v>0</v>
      </c>
      <c r="M223" s="163">
        <f t="shared" si="80"/>
        <v>0</v>
      </c>
      <c r="N223" s="163">
        <f t="shared" si="80"/>
        <v>0</v>
      </c>
      <c r="O223" s="163">
        <f t="shared" si="80"/>
        <v>0</v>
      </c>
      <c r="P223" s="163">
        <f t="shared" si="80"/>
        <v>0</v>
      </c>
      <c r="Q223" s="163">
        <f t="shared" si="80"/>
        <v>0</v>
      </c>
      <c r="R223" s="163">
        <f t="shared" si="80"/>
        <v>0</v>
      </c>
      <c r="S223" s="163">
        <f t="shared" si="77"/>
        <v>0</v>
      </c>
      <c r="T223" s="163">
        <f t="shared" si="77"/>
        <v>0</v>
      </c>
      <c r="U223" s="163">
        <f t="shared" si="79"/>
        <v>0</v>
      </c>
      <c r="V223" s="163">
        <f t="shared" si="78"/>
        <v>0</v>
      </c>
      <c r="W223" s="163">
        <f t="shared" si="66"/>
        <v>0</v>
      </c>
      <c r="X223" s="163">
        <f t="shared" si="67"/>
        <v>0</v>
      </c>
      <c r="Y223" s="163">
        <f t="shared" si="68"/>
        <v>0</v>
      </c>
      <c r="Z223" s="163">
        <f t="shared" si="69"/>
        <v>0</v>
      </c>
      <c r="AA223" s="163">
        <f t="shared" si="69"/>
        <v>0</v>
      </c>
      <c r="AB223" s="163">
        <f t="shared" si="69"/>
        <v>0</v>
      </c>
      <c r="AC223" s="163">
        <f t="shared" si="81"/>
        <v>0</v>
      </c>
      <c r="AD223" s="163">
        <f t="shared" si="76"/>
        <v>0</v>
      </c>
      <c r="AE223" s="163">
        <f t="shared" si="76"/>
        <v>0</v>
      </c>
      <c r="AF223" s="176">
        <f t="shared" si="76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80"/>
        <v>0</v>
      </c>
      <c r="D224" s="163">
        <f t="shared" si="80"/>
        <v>0</v>
      </c>
      <c r="E224" s="163">
        <f t="shared" si="80"/>
        <v>0</v>
      </c>
      <c r="F224" s="163">
        <f t="shared" si="80"/>
        <v>0</v>
      </c>
      <c r="G224" s="163">
        <f t="shared" si="80"/>
        <v>0</v>
      </c>
      <c r="H224" s="163">
        <f t="shared" si="80"/>
        <v>0</v>
      </c>
      <c r="I224" s="163">
        <f t="shared" si="80"/>
        <v>0</v>
      </c>
      <c r="J224" s="163">
        <f t="shared" si="80"/>
        <v>0</v>
      </c>
      <c r="K224" s="163">
        <f t="shared" si="80"/>
        <v>0</v>
      </c>
      <c r="L224" s="163">
        <f t="shared" si="80"/>
        <v>0</v>
      </c>
      <c r="M224" s="163">
        <f t="shared" si="80"/>
        <v>0</v>
      </c>
      <c r="N224" s="163">
        <f t="shared" si="80"/>
        <v>0</v>
      </c>
      <c r="O224" s="163">
        <f t="shared" si="80"/>
        <v>0</v>
      </c>
      <c r="P224" s="163">
        <f t="shared" si="80"/>
        <v>0</v>
      </c>
      <c r="Q224" s="163">
        <f t="shared" si="80"/>
        <v>0</v>
      </c>
      <c r="R224" s="163">
        <f t="shared" si="80"/>
        <v>0</v>
      </c>
      <c r="S224" s="163">
        <f t="shared" si="77"/>
        <v>0</v>
      </c>
      <c r="T224" s="163">
        <f t="shared" si="77"/>
        <v>0</v>
      </c>
      <c r="U224" s="163">
        <f t="shared" si="79"/>
        <v>0</v>
      </c>
      <c r="V224" s="163">
        <f t="shared" si="78"/>
        <v>0</v>
      </c>
      <c r="W224" s="163">
        <f t="shared" si="66"/>
        <v>0</v>
      </c>
      <c r="X224" s="163">
        <f t="shared" si="67"/>
        <v>0</v>
      </c>
      <c r="Y224" s="163">
        <f t="shared" si="68"/>
        <v>0</v>
      </c>
      <c r="Z224" s="163">
        <f t="shared" si="69"/>
        <v>0</v>
      </c>
      <c r="AA224" s="163">
        <f t="shared" si="69"/>
        <v>0</v>
      </c>
      <c r="AB224" s="163">
        <f t="shared" si="69"/>
        <v>0</v>
      </c>
      <c r="AC224" s="163">
        <f t="shared" si="81"/>
        <v>0</v>
      </c>
      <c r="AD224" s="163">
        <f t="shared" ref="AD224:AF243" si="82">AC224</f>
        <v>0</v>
      </c>
      <c r="AE224" s="163">
        <f t="shared" si="82"/>
        <v>0</v>
      </c>
      <c r="AF224" s="176">
        <f t="shared" si="82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80"/>
        <v>0</v>
      </c>
      <c r="D225" s="163">
        <f t="shared" si="80"/>
        <v>0</v>
      </c>
      <c r="E225" s="163">
        <f t="shared" si="80"/>
        <v>0</v>
      </c>
      <c r="F225" s="163">
        <f t="shared" si="80"/>
        <v>0</v>
      </c>
      <c r="G225" s="163">
        <f t="shared" si="80"/>
        <v>0</v>
      </c>
      <c r="H225" s="163">
        <f t="shared" si="80"/>
        <v>0</v>
      </c>
      <c r="I225" s="163">
        <f t="shared" si="80"/>
        <v>0</v>
      </c>
      <c r="J225" s="163">
        <f t="shared" si="80"/>
        <v>0</v>
      </c>
      <c r="K225" s="163">
        <f t="shared" si="80"/>
        <v>0</v>
      </c>
      <c r="L225" s="163">
        <f t="shared" si="80"/>
        <v>0</v>
      </c>
      <c r="M225" s="163">
        <f t="shared" si="80"/>
        <v>0</v>
      </c>
      <c r="N225" s="163">
        <f t="shared" si="80"/>
        <v>0</v>
      </c>
      <c r="O225" s="163">
        <f t="shared" si="80"/>
        <v>0</v>
      </c>
      <c r="P225" s="163">
        <f t="shared" si="80"/>
        <v>0</v>
      </c>
      <c r="Q225" s="163">
        <f t="shared" si="80"/>
        <v>0</v>
      </c>
      <c r="R225" s="163">
        <f t="shared" si="80"/>
        <v>0</v>
      </c>
      <c r="S225" s="163">
        <f t="shared" si="77"/>
        <v>0</v>
      </c>
      <c r="T225" s="163">
        <f t="shared" si="77"/>
        <v>0</v>
      </c>
      <c r="U225" s="163">
        <f t="shared" si="79"/>
        <v>0</v>
      </c>
      <c r="V225" s="163">
        <f t="shared" si="78"/>
        <v>0</v>
      </c>
      <c r="W225" s="163">
        <f t="shared" si="66"/>
        <v>0</v>
      </c>
      <c r="X225" s="163">
        <f t="shared" si="67"/>
        <v>0</v>
      </c>
      <c r="Y225" s="163">
        <f t="shared" si="68"/>
        <v>0</v>
      </c>
      <c r="Z225" s="163">
        <f t="shared" si="69"/>
        <v>0</v>
      </c>
      <c r="AA225" s="163">
        <f t="shared" si="69"/>
        <v>0</v>
      </c>
      <c r="AB225" s="163">
        <f t="shared" si="69"/>
        <v>0</v>
      </c>
      <c r="AC225" s="163">
        <f t="shared" si="81"/>
        <v>0</v>
      </c>
      <c r="AD225" s="163">
        <f t="shared" si="82"/>
        <v>0</v>
      </c>
      <c r="AE225" s="163">
        <f t="shared" si="82"/>
        <v>0</v>
      </c>
      <c r="AF225" s="176">
        <f t="shared" si="82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80"/>
        <v>0</v>
      </c>
      <c r="D226" s="163">
        <f t="shared" si="80"/>
        <v>0</v>
      </c>
      <c r="E226" s="163">
        <f t="shared" si="80"/>
        <v>0</v>
      </c>
      <c r="F226" s="163">
        <f t="shared" si="80"/>
        <v>0</v>
      </c>
      <c r="G226" s="163">
        <f t="shared" si="80"/>
        <v>0</v>
      </c>
      <c r="H226" s="163">
        <f t="shared" si="80"/>
        <v>0</v>
      </c>
      <c r="I226" s="163">
        <f t="shared" si="80"/>
        <v>0</v>
      </c>
      <c r="J226" s="163">
        <f t="shared" si="80"/>
        <v>0</v>
      </c>
      <c r="K226" s="163">
        <f t="shared" si="80"/>
        <v>0</v>
      </c>
      <c r="L226" s="163">
        <f t="shared" si="80"/>
        <v>0</v>
      </c>
      <c r="M226" s="163">
        <f t="shared" si="80"/>
        <v>0</v>
      </c>
      <c r="N226" s="163">
        <f t="shared" si="80"/>
        <v>0</v>
      </c>
      <c r="O226" s="163">
        <f t="shared" si="80"/>
        <v>0</v>
      </c>
      <c r="P226" s="163">
        <f t="shared" si="80"/>
        <v>0</v>
      </c>
      <c r="Q226" s="163">
        <f t="shared" si="80"/>
        <v>0</v>
      </c>
      <c r="R226" s="163">
        <f t="shared" si="80"/>
        <v>0</v>
      </c>
      <c r="S226" s="163">
        <f t="shared" si="77"/>
        <v>0</v>
      </c>
      <c r="T226" s="163">
        <f t="shared" si="77"/>
        <v>0</v>
      </c>
      <c r="U226" s="163">
        <f t="shared" si="79"/>
        <v>0</v>
      </c>
      <c r="V226" s="163">
        <f t="shared" si="78"/>
        <v>0</v>
      </c>
      <c r="W226" s="163">
        <f t="shared" si="66"/>
        <v>0</v>
      </c>
      <c r="X226" s="163">
        <f t="shared" si="67"/>
        <v>0</v>
      </c>
      <c r="Y226" s="163">
        <f t="shared" si="68"/>
        <v>0</v>
      </c>
      <c r="Z226" s="163">
        <f t="shared" si="69"/>
        <v>0</v>
      </c>
      <c r="AA226" s="163">
        <f t="shared" si="69"/>
        <v>0</v>
      </c>
      <c r="AB226" s="163">
        <f t="shared" si="69"/>
        <v>0</v>
      </c>
      <c r="AC226" s="163">
        <f t="shared" si="81"/>
        <v>0</v>
      </c>
      <c r="AD226" s="163">
        <f t="shared" si="82"/>
        <v>0</v>
      </c>
      <c r="AE226" s="163">
        <f t="shared" si="82"/>
        <v>0</v>
      </c>
      <c r="AF226" s="176">
        <f t="shared" si="82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80"/>
        <v>0</v>
      </c>
      <c r="D227" s="163">
        <f t="shared" si="80"/>
        <v>0</v>
      </c>
      <c r="E227" s="163">
        <f t="shared" si="80"/>
        <v>0</v>
      </c>
      <c r="F227" s="163">
        <f t="shared" si="80"/>
        <v>0</v>
      </c>
      <c r="G227" s="163">
        <f t="shared" si="80"/>
        <v>0</v>
      </c>
      <c r="H227" s="163">
        <f t="shared" si="80"/>
        <v>0</v>
      </c>
      <c r="I227" s="163">
        <f t="shared" si="80"/>
        <v>0</v>
      </c>
      <c r="J227" s="163">
        <f t="shared" si="80"/>
        <v>0</v>
      </c>
      <c r="K227" s="163">
        <f t="shared" si="80"/>
        <v>0</v>
      </c>
      <c r="L227" s="163">
        <f t="shared" si="80"/>
        <v>0</v>
      </c>
      <c r="M227" s="163">
        <f t="shared" si="80"/>
        <v>0</v>
      </c>
      <c r="N227" s="163">
        <f t="shared" si="80"/>
        <v>0</v>
      </c>
      <c r="O227" s="163">
        <f t="shared" si="80"/>
        <v>0</v>
      </c>
      <c r="P227" s="163">
        <f t="shared" si="80"/>
        <v>0</v>
      </c>
      <c r="Q227" s="163">
        <f t="shared" si="80"/>
        <v>0</v>
      </c>
      <c r="R227" s="163">
        <f t="shared" si="80"/>
        <v>0</v>
      </c>
      <c r="S227" s="163">
        <f t="shared" si="77"/>
        <v>0</v>
      </c>
      <c r="T227" s="163">
        <f t="shared" si="77"/>
        <v>0</v>
      </c>
      <c r="U227" s="163">
        <f t="shared" si="79"/>
        <v>0</v>
      </c>
      <c r="V227" s="163">
        <f t="shared" si="78"/>
        <v>0</v>
      </c>
      <c r="W227" s="163">
        <f t="shared" si="66"/>
        <v>0</v>
      </c>
      <c r="X227" s="163">
        <f t="shared" si="67"/>
        <v>0</v>
      </c>
      <c r="Y227" s="163">
        <f t="shared" si="68"/>
        <v>0</v>
      </c>
      <c r="Z227" s="163">
        <f t="shared" si="69"/>
        <v>0</v>
      </c>
      <c r="AA227" s="163">
        <f t="shared" si="69"/>
        <v>0</v>
      </c>
      <c r="AB227" s="163">
        <f t="shared" si="69"/>
        <v>0</v>
      </c>
      <c r="AC227" s="163">
        <f t="shared" si="81"/>
        <v>0</v>
      </c>
      <c r="AD227" s="163">
        <f t="shared" si="82"/>
        <v>0</v>
      </c>
      <c r="AE227" s="163">
        <f t="shared" si="82"/>
        <v>0</v>
      </c>
      <c r="AF227" s="176">
        <f t="shared" si="82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80"/>
        <v>0</v>
      </c>
      <c r="D228" s="163">
        <f t="shared" si="80"/>
        <v>0</v>
      </c>
      <c r="E228" s="163">
        <f t="shared" si="80"/>
        <v>0</v>
      </c>
      <c r="F228" s="163">
        <f t="shared" si="80"/>
        <v>0</v>
      </c>
      <c r="G228" s="163">
        <f t="shared" si="80"/>
        <v>0</v>
      </c>
      <c r="H228" s="163">
        <f t="shared" si="80"/>
        <v>0</v>
      </c>
      <c r="I228" s="163">
        <f t="shared" si="80"/>
        <v>0</v>
      </c>
      <c r="J228" s="163">
        <f t="shared" si="80"/>
        <v>0</v>
      </c>
      <c r="K228" s="163">
        <f t="shared" si="80"/>
        <v>0</v>
      </c>
      <c r="L228" s="163">
        <f t="shared" si="80"/>
        <v>0</v>
      </c>
      <c r="M228" s="163">
        <f t="shared" si="80"/>
        <v>0</v>
      </c>
      <c r="N228" s="163">
        <f t="shared" si="80"/>
        <v>0</v>
      </c>
      <c r="O228" s="163">
        <f t="shared" si="80"/>
        <v>0</v>
      </c>
      <c r="P228" s="163">
        <f t="shared" si="80"/>
        <v>0</v>
      </c>
      <c r="Q228" s="163">
        <f t="shared" si="80"/>
        <v>0</v>
      </c>
      <c r="R228" s="163">
        <f t="shared" si="80"/>
        <v>0</v>
      </c>
      <c r="S228" s="163">
        <f t="shared" si="77"/>
        <v>0</v>
      </c>
      <c r="T228" s="163">
        <f t="shared" si="77"/>
        <v>0</v>
      </c>
      <c r="U228" s="163">
        <f t="shared" si="79"/>
        <v>0</v>
      </c>
      <c r="V228" s="163">
        <f t="shared" si="78"/>
        <v>0</v>
      </c>
      <c r="W228" s="163">
        <f t="shared" si="66"/>
        <v>0</v>
      </c>
      <c r="X228" s="163">
        <f t="shared" si="67"/>
        <v>0</v>
      </c>
      <c r="Y228" s="163">
        <f t="shared" si="68"/>
        <v>0</v>
      </c>
      <c r="Z228" s="163">
        <f t="shared" si="69"/>
        <v>0</v>
      </c>
      <c r="AA228" s="163">
        <f t="shared" si="69"/>
        <v>0</v>
      </c>
      <c r="AB228" s="163">
        <f t="shared" si="69"/>
        <v>0</v>
      </c>
      <c r="AC228" s="163">
        <f t="shared" si="81"/>
        <v>0</v>
      </c>
      <c r="AD228" s="163">
        <f t="shared" si="82"/>
        <v>0</v>
      </c>
      <c r="AE228" s="163">
        <f t="shared" si="82"/>
        <v>0</v>
      </c>
      <c r="AF228" s="176">
        <f t="shared" si="82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80"/>
        <v>0</v>
      </c>
      <c r="D229" s="163">
        <f t="shared" si="80"/>
        <v>0</v>
      </c>
      <c r="E229" s="163">
        <f t="shared" si="80"/>
        <v>0</v>
      </c>
      <c r="F229" s="163">
        <f t="shared" si="80"/>
        <v>0</v>
      </c>
      <c r="G229" s="163">
        <f t="shared" si="80"/>
        <v>0</v>
      </c>
      <c r="H229" s="163">
        <f t="shared" si="80"/>
        <v>0</v>
      </c>
      <c r="I229" s="163">
        <f t="shared" si="80"/>
        <v>0</v>
      </c>
      <c r="J229" s="163">
        <f t="shared" si="80"/>
        <v>0</v>
      </c>
      <c r="K229" s="163">
        <f t="shared" si="80"/>
        <v>0</v>
      </c>
      <c r="L229" s="163">
        <f t="shared" si="80"/>
        <v>0</v>
      </c>
      <c r="M229" s="163">
        <f t="shared" si="80"/>
        <v>0</v>
      </c>
      <c r="N229" s="163">
        <f t="shared" si="80"/>
        <v>0</v>
      </c>
      <c r="O229" s="163">
        <f t="shared" si="80"/>
        <v>0</v>
      </c>
      <c r="P229" s="163">
        <f t="shared" si="80"/>
        <v>0</v>
      </c>
      <c r="Q229" s="163">
        <f t="shared" si="80"/>
        <v>0</v>
      </c>
      <c r="R229" s="163">
        <f t="shared" si="80"/>
        <v>0</v>
      </c>
      <c r="S229" s="163">
        <f t="shared" si="77"/>
        <v>0</v>
      </c>
      <c r="T229" s="163">
        <f t="shared" si="77"/>
        <v>0</v>
      </c>
      <c r="U229" s="163">
        <f t="shared" si="79"/>
        <v>0</v>
      </c>
      <c r="V229" s="163">
        <f t="shared" si="78"/>
        <v>0</v>
      </c>
      <c r="W229" s="163">
        <f t="shared" si="66"/>
        <v>0</v>
      </c>
      <c r="X229" s="163">
        <f t="shared" si="67"/>
        <v>0</v>
      </c>
      <c r="Y229" s="163">
        <f t="shared" si="68"/>
        <v>0</v>
      </c>
      <c r="Z229" s="163">
        <f t="shared" si="69"/>
        <v>0</v>
      </c>
      <c r="AA229" s="163">
        <f t="shared" si="69"/>
        <v>0</v>
      </c>
      <c r="AB229" s="163">
        <f t="shared" si="69"/>
        <v>0</v>
      </c>
      <c r="AC229" s="163">
        <f t="shared" si="81"/>
        <v>0</v>
      </c>
      <c r="AD229" s="163">
        <f t="shared" si="82"/>
        <v>0</v>
      </c>
      <c r="AE229" s="163">
        <f t="shared" si="82"/>
        <v>0</v>
      </c>
      <c r="AF229" s="176">
        <f t="shared" si="82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80"/>
        <v>0</v>
      </c>
      <c r="D230" s="163">
        <f t="shared" si="80"/>
        <v>0</v>
      </c>
      <c r="E230" s="163">
        <f t="shared" si="80"/>
        <v>0</v>
      </c>
      <c r="F230" s="163">
        <f t="shared" si="80"/>
        <v>0</v>
      </c>
      <c r="G230" s="163">
        <f t="shared" si="80"/>
        <v>0</v>
      </c>
      <c r="H230" s="163">
        <f t="shared" si="80"/>
        <v>0</v>
      </c>
      <c r="I230" s="163">
        <f t="shared" si="80"/>
        <v>0</v>
      </c>
      <c r="J230" s="163">
        <f t="shared" si="80"/>
        <v>0</v>
      </c>
      <c r="K230" s="163">
        <f t="shared" si="80"/>
        <v>0</v>
      </c>
      <c r="L230" s="163">
        <f t="shared" si="80"/>
        <v>0</v>
      </c>
      <c r="M230" s="163">
        <f t="shared" si="80"/>
        <v>0</v>
      </c>
      <c r="N230" s="163">
        <f t="shared" si="80"/>
        <v>0</v>
      </c>
      <c r="O230" s="163">
        <f t="shared" si="80"/>
        <v>0</v>
      </c>
      <c r="P230" s="163">
        <f t="shared" si="80"/>
        <v>0</v>
      </c>
      <c r="Q230" s="163">
        <f t="shared" si="80"/>
        <v>0</v>
      </c>
      <c r="R230" s="163">
        <f t="shared" si="80"/>
        <v>0</v>
      </c>
      <c r="S230" s="163">
        <f t="shared" si="77"/>
        <v>0</v>
      </c>
      <c r="T230" s="163">
        <f t="shared" si="77"/>
        <v>0</v>
      </c>
      <c r="U230" s="163">
        <f t="shared" ref="U230:V245" si="83">T230</f>
        <v>0</v>
      </c>
      <c r="V230" s="163">
        <f t="shared" si="83"/>
        <v>0</v>
      </c>
      <c r="W230" s="163">
        <f t="shared" si="66"/>
        <v>0</v>
      </c>
      <c r="X230" s="163">
        <f t="shared" si="67"/>
        <v>0</v>
      </c>
      <c r="Y230" s="163">
        <f t="shared" si="68"/>
        <v>0</v>
      </c>
      <c r="Z230" s="163">
        <f t="shared" si="69"/>
        <v>0</v>
      </c>
      <c r="AA230" s="163">
        <f t="shared" si="69"/>
        <v>0</v>
      </c>
      <c r="AB230" s="163">
        <f t="shared" si="69"/>
        <v>0</v>
      </c>
      <c r="AC230" s="163">
        <f t="shared" si="81"/>
        <v>0</v>
      </c>
      <c r="AD230" s="163">
        <f t="shared" si="82"/>
        <v>0</v>
      </c>
      <c r="AE230" s="163">
        <f t="shared" si="82"/>
        <v>0</v>
      </c>
      <c r="AF230" s="176">
        <f t="shared" si="82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80"/>
        <v>0</v>
      </c>
      <c r="D231" s="163">
        <f t="shared" si="80"/>
        <v>0</v>
      </c>
      <c r="E231" s="163">
        <f t="shared" si="80"/>
        <v>0</v>
      </c>
      <c r="F231" s="163">
        <f t="shared" si="80"/>
        <v>0</v>
      </c>
      <c r="G231" s="163">
        <f t="shared" si="80"/>
        <v>0</v>
      </c>
      <c r="H231" s="163">
        <f t="shared" si="80"/>
        <v>0</v>
      </c>
      <c r="I231" s="163">
        <f t="shared" si="80"/>
        <v>0</v>
      </c>
      <c r="J231" s="163">
        <f t="shared" si="80"/>
        <v>0</v>
      </c>
      <c r="K231" s="163">
        <f t="shared" si="80"/>
        <v>0</v>
      </c>
      <c r="L231" s="163">
        <f t="shared" si="80"/>
        <v>0</v>
      </c>
      <c r="M231" s="163">
        <f t="shared" si="80"/>
        <v>0</v>
      </c>
      <c r="N231" s="163">
        <f t="shared" si="80"/>
        <v>0</v>
      </c>
      <c r="O231" s="163">
        <f t="shared" si="80"/>
        <v>0</v>
      </c>
      <c r="P231" s="163">
        <f t="shared" si="80"/>
        <v>0</v>
      </c>
      <c r="Q231" s="163">
        <f t="shared" si="80"/>
        <v>0</v>
      </c>
      <c r="R231" s="163">
        <f t="shared" si="80"/>
        <v>0</v>
      </c>
      <c r="S231" s="163">
        <f t="shared" si="77"/>
        <v>0</v>
      </c>
      <c r="T231" s="163">
        <f t="shared" si="77"/>
        <v>0</v>
      </c>
      <c r="U231" s="163">
        <f t="shared" si="83"/>
        <v>0</v>
      </c>
      <c r="V231" s="163">
        <f t="shared" si="83"/>
        <v>0</v>
      </c>
      <c r="W231" s="163">
        <f t="shared" si="66"/>
        <v>0</v>
      </c>
      <c r="X231" s="163">
        <f t="shared" si="67"/>
        <v>0</v>
      </c>
      <c r="Y231" s="163">
        <f t="shared" si="68"/>
        <v>0</v>
      </c>
      <c r="Z231" s="163">
        <f t="shared" si="69"/>
        <v>0</v>
      </c>
      <c r="AA231" s="163">
        <f t="shared" si="69"/>
        <v>0</v>
      </c>
      <c r="AB231" s="163">
        <f t="shared" si="69"/>
        <v>0</v>
      </c>
      <c r="AC231" s="163">
        <f t="shared" si="81"/>
        <v>0</v>
      </c>
      <c r="AD231" s="163">
        <f t="shared" si="82"/>
        <v>0</v>
      </c>
      <c r="AE231" s="163">
        <f t="shared" si="82"/>
        <v>0</v>
      </c>
      <c r="AF231" s="176">
        <f t="shared" si="82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80"/>
        <v>0</v>
      </c>
      <c r="D232" s="163">
        <f t="shared" si="80"/>
        <v>0</v>
      </c>
      <c r="E232" s="163">
        <f t="shared" si="80"/>
        <v>0</v>
      </c>
      <c r="F232" s="163">
        <f t="shared" si="80"/>
        <v>0</v>
      </c>
      <c r="G232" s="163">
        <f t="shared" si="80"/>
        <v>0</v>
      </c>
      <c r="H232" s="163">
        <f t="shared" si="80"/>
        <v>0</v>
      </c>
      <c r="I232" s="163">
        <f t="shared" si="80"/>
        <v>0</v>
      </c>
      <c r="J232" s="163">
        <f t="shared" si="80"/>
        <v>0</v>
      </c>
      <c r="K232" s="163">
        <f t="shared" si="80"/>
        <v>0</v>
      </c>
      <c r="L232" s="163">
        <f t="shared" si="80"/>
        <v>0</v>
      </c>
      <c r="M232" s="163">
        <f t="shared" si="80"/>
        <v>0</v>
      </c>
      <c r="N232" s="163">
        <f t="shared" si="80"/>
        <v>0</v>
      </c>
      <c r="O232" s="163">
        <f t="shared" si="80"/>
        <v>0</v>
      </c>
      <c r="P232" s="163">
        <f t="shared" si="80"/>
        <v>0</v>
      </c>
      <c r="Q232" s="163">
        <f t="shared" si="80"/>
        <v>0</v>
      </c>
      <c r="R232" s="163">
        <f>Q232</f>
        <v>0</v>
      </c>
      <c r="S232" s="163">
        <f t="shared" si="77"/>
        <v>0</v>
      </c>
      <c r="T232" s="163">
        <f t="shared" si="77"/>
        <v>0</v>
      </c>
      <c r="U232" s="163">
        <f t="shared" ref="U232:U245" si="84">T232</f>
        <v>0</v>
      </c>
      <c r="V232" s="163">
        <f t="shared" si="83"/>
        <v>0</v>
      </c>
      <c r="W232" s="163">
        <f t="shared" si="66"/>
        <v>0</v>
      </c>
      <c r="X232" s="163">
        <f t="shared" si="67"/>
        <v>0</v>
      </c>
      <c r="Y232" s="163">
        <f t="shared" si="68"/>
        <v>0</v>
      </c>
      <c r="Z232" s="163">
        <f t="shared" si="69"/>
        <v>0</v>
      </c>
      <c r="AA232" s="163">
        <f t="shared" si="69"/>
        <v>0</v>
      </c>
      <c r="AB232" s="163">
        <f t="shared" si="69"/>
        <v>0</v>
      </c>
      <c r="AC232" s="163">
        <f t="shared" si="81"/>
        <v>0</v>
      </c>
      <c r="AD232" s="163">
        <f t="shared" si="82"/>
        <v>0</v>
      </c>
      <c r="AE232" s="163">
        <f t="shared" si="82"/>
        <v>0</v>
      </c>
      <c r="AF232" s="176">
        <f t="shared" si="82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R248" si="85">B233</f>
        <v>0</v>
      </c>
      <c r="D233" s="163">
        <f t="shared" si="85"/>
        <v>0</v>
      </c>
      <c r="E233" s="163">
        <f t="shared" si="85"/>
        <v>0</v>
      </c>
      <c r="F233" s="163">
        <f t="shared" si="85"/>
        <v>0</v>
      </c>
      <c r="G233" s="163">
        <f t="shared" si="85"/>
        <v>0</v>
      </c>
      <c r="H233" s="163">
        <f t="shared" si="85"/>
        <v>0</v>
      </c>
      <c r="I233" s="163">
        <f t="shared" si="85"/>
        <v>0</v>
      </c>
      <c r="J233" s="163">
        <f t="shared" si="85"/>
        <v>0</v>
      </c>
      <c r="K233" s="163">
        <f t="shared" si="85"/>
        <v>0</v>
      </c>
      <c r="L233" s="163">
        <f t="shared" si="85"/>
        <v>0</v>
      </c>
      <c r="M233" s="163">
        <f t="shared" si="85"/>
        <v>0</v>
      </c>
      <c r="N233" s="163">
        <f t="shared" si="85"/>
        <v>0</v>
      </c>
      <c r="O233" s="163">
        <f t="shared" si="85"/>
        <v>0</v>
      </c>
      <c r="P233" s="163">
        <f t="shared" si="85"/>
        <v>0</v>
      </c>
      <c r="Q233" s="163">
        <f t="shared" si="85"/>
        <v>0</v>
      </c>
      <c r="R233" s="163">
        <f t="shared" si="85"/>
        <v>0</v>
      </c>
      <c r="S233" s="163">
        <f t="shared" si="77"/>
        <v>0</v>
      </c>
      <c r="T233" s="163">
        <f t="shared" si="77"/>
        <v>0</v>
      </c>
      <c r="U233" s="163">
        <f t="shared" si="84"/>
        <v>0</v>
      </c>
      <c r="V233" s="163">
        <f t="shared" si="83"/>
        <v>0</v>
      </c>
      <c r="W233" s="163">
        <f t="shared" ref="W233:W273" si="86">V233</f>
        <v>0</v>
      </c>
      <c r="X233" s="163">
        <f t="shared" ref="X233:X273" si="87">W233</f>
        <v>0</v>
      </c>
      <c r="Y233" s="163">
        <f t="shared" ref="Y233:Y273" si="88">X233</f>
        <v>0</v>
      </c>
      <c r="Z233" s="163">
        <f t="shared" ref="Z233:AB273" si="89">Y233</f>
        <v>0</v>
      </c>
      <c r="AA233" s="163">
        <f t="shared" si="89"/>
        <v>0</v>
      </c>
      <c r="AB233" s="163">
        <f t="shared" si="89"/>
        <v>0</v>
      </c>
      <c r="AC233" s="163">
        <f t="shared" si="81"/>
        <v>0</v>
      </c>
      <c r="AD233" s="163">
        <f t="shared" si="82"/>
        <v>0</v>
      </c>
      <c r="AE233" s="163">
        <f t="shared" si="82"/>
        <v>0</v>
      </c>
      <c r="AF233" s="176">
        <f t="shared" si="82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85"/>
        <v>0</v>
      </c>
      <c r="D234" s="163">
        <f t="shared" si="85"/>
        <v>0</v>
      </c>
      <c r="E234" s="163">
        <f t="shared" si="85"/>
        <v>0</v>
      </c>
      <c r="F234" s="163">
        <f t="shared" si="85"/>
        <v>0</v>
      </c>
      <c r="G234" s="163">
        <f t="shared" si="85"/>
        <v>0</v>
      </c>
      <c r="H234" s="163">
        <f t="shared" si="85"/>
        <v>0</v>
      </c>
      <c r="I234" s="163">
        <f t="shared" si="85"/>
        <v>0</v>
      </c>
      <c r="J234" s="163">
        <f t="shared" si="85"/>
        <v>0</v>
      </c>
      <c r="K234" s="163">
        <f t="shared" si="85"/>
        <v>0</v>
      </c>
      <c r="L234" s="163">
        <f t="shared" si="85"/>
        <v>0</v>
      </c>
      <c r="M234" s="163">
        <f t="shared" si="85"/>
        <v>0</v>
      </c>
      <c r="N234" s="163">
        <f t="shared" si="85"/>
        <v>0</v>
      </c>
      <c r="O234" s="163">
        <f t="shared" si="85"/>
        <v>0</v>
      </c>
      <c r="P234" s="163">
        <f t="shared" si="85"/>
        <v>0</v>
      </c>
      <c r="Q234" s="163">
        <f t="shared" si="85"/>
        <v>0</v>
      </c>
      <c r="R234" s="163">
        <f t="shared" si="85"/>
        <v>0</v>
      </c>
      <c r="S234" s="163">
        <f t="shared" ref="S234:T253" si="90">R234</f>
        <v>0</v>
      </c>
      <c r="T234" s="163">
        <f t="shared" si="90"/>
        <v>0</v>
      </c>
      <c r="U234" s="163">
        <f t="shared" si="84"/>
        <v>0</v>
      </c>
      <c r="V234" s="163">
        <f t="shared" si="83"/>
        <v>0</v>
      </c>
      <c r="W234" s="163">
        <f t="shared" si="86"/>
        <v>0</v>
      </c>
      <c r="X234" s="163">
        <f t="shared" si="87"/>
        <v>0</v>
      </c>
      <c r="Y234" s="163">
        <f t="shared" si="88"/>
        <v>0</v>
      </c>
      <c r="Z234" s="163">
        <f t="shared" si="89"/>
        <v>0</v>
      </c>
      <c r="AA234" s="163">
        <f t="shared" si="89"/>
        <v>0</v>
      </c>
      <c r="AB234" s="163">
        <f t="shared" si="89"/>
        <v>0</v>
      </c>
      <c r="AC234" s="163">
        <f t="shared" si="81"/>
        <v>0</v>
      </c>
      <c r="AD234" s="163">
        <f t="shared" si="82"/>
        <v>0</v>
      </c>
      <c r="AE234" s="163">
        <f t="shared" si="82"/>
        <v>0</v>
      </c>
      <c r="AF234" s="176">
        <f t="shared" si="82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85"/>
        <v>0</v>
      </c>
      <c r="D235" s="163">
        <f t="shared" si="85"/>
        <v>0</v>
      </c>
      <c r="E235" s="163">
        <f t="shared" si="85"/>
        <v>0</v>
      </c>
      <c r="F235" s="163">
        <f t="shared" si="85"/>
        <v>0</v>
      </c>
      <c r="G235" s="163">
        <f t="shared" si="85"/>
        <v>0</v>
      </c>
      <c r="H235" s="163">
        <f t="shared" si="85"/>
        <v>0</v>
      </c>
      <c r="I235" s="163">
        <f t="shared" si="85"/>
        <v>0</v>
      </c>
      <c r="J235" s="163">
        <f t="shared" si="85"/>
        <v>0</v>
      </c>
      <c r="K235" s="163">
        <f t="shared" si="85"/>
        <v>0</v>
      </c>
      <c r="L235" s="163">
        <f t="shared" si="85"/>
        <v>0</v>
      </c>
      <c r="M235" s="163">
        <f t="shared" si="85"/>
        <v>0</v>
      </c>
      <c r="N235" s="163">
        <f t="shared" si="85"/>
        <v>0</v>
      </c>
      <c r="O235" s="163">
        <f t="shared" si="85"/>
        <v>0</v>
      </c>
      <c r="P235" s="163">
        <f t="shared" si="85"/>
        <v>0</v>
      </c>
      <c r="Q235" s="163">
        <f t="shared" si="85"/>
        <v>0</v>
      </c>
      <c r="R235" s="163">
        <f t="shared" si="85"/>
        <v>0</v>
      </c>
      <c r="S235" s="163">
        <f t="shared" si="90"/>
        <v>0</v>
      </c>
      <c r="T235" s="163">
        <f t="shared" si="90"/>
        <v>0</v>
      </c>
      <c r="U235" s="163">
        <f t="shared" si="84"/>
        <v>0</v>
      </c>
      <c r="V235" s="163">
        <f t="shared" si="83"/>
        <v>0</v>
      </c>
      <c r="W235" s="163">
        <f t="shared" si="86"/>
        <v>0</v>
      </c>
      <c r="X235" s="163">
        <f t="shared" si="87"/>
        <v>0</v>
      </c>
      <c r="Y235" s="163">
        <f t="shared" si="88"/>
        <v>0</v>
      </c>
      <c r="Z235" s="163">
        <f t="shared" si="89"/>
        <v>0</v>
      </c>
      <c r="AA235" s="163">
        <f t="shared" si="89"/>
        <v>0</v>
      </c>
      <c r="AB235" s="163">
        <f t="shared" si="89"/>
        <v>0</v>
      </c>
      <c r="AC235" s="163">
        <f t="shared" si="81"/>
        <v>0</v>
      </c>
      <c r="AD235" s="163">
        <f t="shared" si="82"/>
        <v>0</v>
      </c>
      <c r="AE235" s="163">
        <f t="shared" si="82"/>
        <v>0</v>
      </c>
      <c r="AF235" s="176">
        <f t="shared" si="82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85"/>
        <v>0</v>
      </c>
      <c r="D236" s="163">
        <f t="shared" si="85"/>
        <v>0</v>
      </c>
      <c r="E236" s="163">
        <f t="shared" si="85"/>
        <v>0</v>
      </c>
      <c r="F236" s="163">
        <f t="shared" si="85"/>
        <v>0</v>
      </c>
      <c r="G236" s="163">
        <f t="shared" si="85"/>
        <v>0</v>
      </c>
      <c r="H236" s="163">
        <f t="shared" si="85"/>
        <v>0</v>
      </c>
      <c r="I236" s="163">
        <f t="shared" si="85"/>
        <v>0</v>
      </c>
      <c r="J236" s="163">
        <f t="shared" si="85"/>
        <v>0</v>
      </c>
      <c r="K236" s="163">
        <f t="shared" si="85"/>
        <v>0</v>
      </c>
      <c r="L236" s="163">
        <f t="shared" si="85"/>
        <v>0</v>
      </c>
      <c r="M236" s="163">
        <f t="shared" si="85"/>
        <v>0</v>
      </c>
      <c r="N236" s="163">
        <f t="shared" si="85"/>
        <v>0</v>
      </c>
      <c r="O236" s="163">
        <f t="shared" si="85"/>
        <v>0</v>
      </c>
      <c r="P236" s="163">
        <f t="shared" si="85"/>
        <v>0</v>
      </c>
      <c r="Q236" s="163">
        <f t="shared" si="85"/>
        <v>0</v>
      </c>
      <c r="R236" s="163">
        <f t="shared" si="85"/>
        <v>0</v>
      </c>
      <c r="S236" s="163">
        <f t="shared" si="90"/>
        <v>0</v>
      </c>
      <c r="T236" s="163">
        <f t="shared" si="90"/>
        <v>0</v>
      </c>
      <c r="U236" s="163">
        <f t="shared" si="84"/>
        <v>0</v>
      </c>
      <c r="V236" s="163">
        <f t="shared" si="83"/>
        <v>0</v>
      </c>
      <c r="W236" s="163">
        <f t="shared" si="86"/>
        <v>0</v>
      </c>
      <c r="X236" s="163">
        <f t="shared" si="87"/>
        <v>0</v>
      </c>
      <c r="Y236" s="163">
        <f t="shared" si="88"/>
        <v>0</v>
      </c>
      <c r="Z236" s="163">
        <f t="shared" si="89"/>
        <v>0</v>
      </c>
      <c r="AA236" s="163">
        <f t="shared" si="89"/>
        <v>0</v>
      </c>
      <c r="AB236" s="163">
        <f t="shared" si="89"/>
        <v>0</v>
      </c>
      <c r="AC236" s="163">
        <f t="shared" si="81"/>
        <v>0</v>
      </c>
      <c r="AD236" s="163">
        <f t="shared" si="82"/>
        <v>0</v>
      </c>
      <c r="AE236" s="163">
        <f t="shared" si="82"/>
        <v>0</v>
      </c>
      <c r="AF236" s="176">
        <f t="shared" si="82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85"/>
        <v>0</v>
      </c>
      <c r="D237" s="163">
        <f t="shared" si="85"/>
        <v>0</v>
      </c>
      <c r="E237" s="163">
        <f t="shared" si="85"/>
        <v>0</v>
      </c>
      <c r="F237" s="163">
        <f t="shared" si="85"/>
        <v>0</v>
      </c>
      <c r="G237" s="163">
        <f t="shared" si="85"/>
        <v>0</v>
      </c>
      <c r="H237" s="163">
        <f t="shared" si="85"/>
        <v>0</v>
      </c>
      <c r="I237" s="163">
        <f t="shared" si="85"/>
        <v>0</v>
      </c>
      <c r="J237" s="163">
        <f t="shared" si="85"/>
        <v>0</v>
      </c>
      <c r="K237" s="163">
        <f t="shared" si="85"/>
        <v>0</v>
      </c>
      <c r="L237" s="163">
        <f t="shared" si="85"/>
        <v>0</v>
      </c>
      <c r="M237" s="163">
        <f t="shared" si="85"/>
        <v>0</v>
      </c>
      <c r="N237" s="163">
        <f t="shared" si="85"/>
        <v>0</v>
      </c>
      <c r="O237" s="163">
        <f t="shared" si="85"/>
        <v>0</v>
      </c>
      <c r="P237" s="163">
        <f t="shared" si="85"/>
        <v>0</v>
      </c>
      <c r="Q237" s="163">
        <f t="shared" si="85"/>
        <v>0</v>
      </c>
      <c r="R237" s="163">
        <f t="shared" si="85"/>
        <v>0</v>
      </c>
      <c r="S237" s="163">
        <f t="shared" si="90"/>
        <v>0</v>
      </c>
      <c r="T237" s="163">
        <f t="shared" si="90"/>
        <v>0</v>
      </c>
      <c r="U237" s="163">
        <f t="shared" si="84"/>
        <v>0</v>
      </c>
      <c r="V237" s="163">
        <f t="shared" si="83"/>
        <v>0</v>
      </c>
      <c r="W237" s="163">
        <f t="shared" si="86"/>
        <v>0</v>
      </c>
      <c r="X237" s="163">
        <f t="shared" si="87"/>
        <v>0</v>
      </c>
      <c r="Y237" s="163">
        <f t="shared" si="88"/>
        <v>0</v>
      </c>
      <c r="Z237" s="163">
        <f t="shared" si="89"/>
        <v>0</v>
      </c>
      <c r="AA237" s="163">
        <f t="shared" si="89"/>
        <v>0</v>
      </c>
      <c r="AB237" s="163">
        <f t="shared" si="89"/>
        <v>0</v>
      </c>
      <c r="AC237" s="163">
        <f t="shared" si="81"/>
        <v>0</v>
      </c>
      <c r="AD237" s="163">
        <f t="shared" si="82"/>
        <v>0</v>
      </c>
      <c r="AE237" s="163">
        <f t="shared" si="82"/>
        <v>0</v>
      </c>
      <c r="AF237" s="176">
        <f t="shared" si="82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85"/>
        <v>0</v>
      </c>
      <c r="D238" s="163">
        <f t="shared" si="85"/>
        <v>0</v>
      </c>
      <c r="E238" s="163">
        <f t="shared" si="85"/>
        <v>0</v>
      </c>
      <c r="F238" s="163">
        <f t="shared" si="85"/>
        <v>0</v>
      </c>
      <c r="G238" s="163">
        <f t="shared" si="85"/>
        <v>0</v>
      </c>
      <c r="H238" s="163">
        <f t="shared" si="85"/>
        <v>0</v>
      </c>
      <c r="I238" s="163">
        <f t="shared" si="85"/>
        <v>0</v>
      </c>
      <c r="J238" s="163">
        <f t="shared" si="85"/>
        <v>0</v>
      </c>
      <c r="K238" s="163">
        <f t="shared" si="85"/>
        <v>0</v>
      </c>
      <c r="L238" s="163">
        <f t="shared" si="85"/>
        <v>0</v>
      </c>
      <c r="M238" s="163">
        <f t="shared" si="85"/>
        <v>0</v>
      </c>
      <c r="N238" s="163">
        <f t="shared" si="85"/>
        <v>0</v>
      </c>
      <c r="O238" s="163">
        <f t="shared" si="85"/>
        <v>0</v>
      </c>
      <c r="P238" s="163">
        <f t="shared" si="85"/>
        <v>0</v>
      </c>
      <c r="Q238" s="163">
        <f t="shared" si="85"/>
        <v>0</v>
      </c>
      <c r="R238" s="163">
        <f t="shared" si="85"/>
        <v>0</v>
      </c>
      <c r="S238" s="163">
        <f t="shared" si="90"/>
        <v>0</v>
      </c>
      <c r="T238" s="163">
        <f t="shared" si="90"/>
        <v>0</v>
      </c>
      <c r="U238" s="163">
        <f t="shared" si="84"/>
        <v>0</v>
      </c>
      <c r="V238" s="163">
        <f t="shared" si="83"/>
        <v>0</v>
      </c>
      <c r="W238" s="163">
        <f t="shared" si="86"/>
        <v>0</v>
      </c>
      <c r="X238" s="163">
        <f t="shared" si="87"/>
        <v>0</v>
      </c>
      <c r="Y238" s="163">
        <f t="shared" si="88"/>
        <v>0</v>
      </c>
      <c r="Z238" s="163">
        <f t="shared" si="89"/>
        <v>0</v>
      </c>
      <c r="AA238" s="163">
        <f t="shared" si="89"/>
        <v>0</v>
      </c>
      <c r="AB238" s="163">
        <f t="shared" si="89"/>
        <v>0</v>
      </c>
      <c r="AC238" s="163">
        <f t="shared" si="81"/>
        <v>0</v>
      </c>
      <c r="AD238" s="163">
        <f t="shared" si="82"/>
        <v>0</v>
      </c>
      <c r="AE238" s="163">
        <f t="shared" si="82"/>
        <v>0</v>
      </c>
      <c r="AF238" s="176">
        <f t="shared" si="82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85"/>
        <v>0</v>
      </c>
      <c r="D239" s="163">
        <f t="shared" si="85"/>
        <v>0</v>
      </c>
      <c r="E239" s="163">
        <f t="shared" si="85"/>
        <v>0</v>
      </c>
      <c r="F239" s="163">
        <f t="shared" si="85"/>
        <v>0</v>
      </c>
      <c r="G239" s="163">
        <f t="shared" si="85"/>
        <v>0</v>
      </c>
      <c r="H239" s="163">
        <f t="shared" si="85"/>
        <v>0</v>
      </c>
      <c r="I239" s="163">
        <f t="shared" si="85"/>
        <v>0</v>
      </c>
      <c r="J239" s="163">
        <f t="shared" si="85"/>
        <v>0</v>
      </c>
      <c r="K239" s="163">
        <f t="shared" si="85"/>
        <v>0</v>
      </c>
      <c r="L239" s="163">
        <f t="shared" si="85"/>
        <v>0</v>
      </c>
      <c r="M239" s="163">
        <f t="shared" si="85"/>
        <v>0</v>
      </c>
      <c r="N239" s="163">
        <f t="shared" si="85"/>
        <v>0</v>
      </c>
      <c r="O239" s="163">
        <f t="shared" si="85"/>
        <v>0</v>
      </c>
      <c r="P239" s="163">
        <f t="shared" si="85"/>
        <v>0</v>
      </c>
      <c r="Q239" s="163">
        <f t="shared" si="85"/>
        <v>0</v>
      </c>
      <c r="R239" s="163">
        <f t="shared" si="85"/>
        <v>0</v>
      </c>
      <c r="S239" s="163">
        <f t="shared" si="90"/>
        <v>0</v>
      </c>
      <c r="T239" s="163">
        <f t="shared" si="90"/>
        <v>0</v>
      </c>
      <c r="U239" s="163">
        <f t="shared" si="84"/>
        <v>0</v>
      </c>
      <c r="V239" s="163">
        <f t="shared" si="83"/>
        <v>0</v>
      </c>
      <c r="W239" s="163">
        <f t="shared" si="86"/>
        <v>0</v>
      </c>
      <c r="X239" s="163">
        <f t="shared" si="87"/>
        <v>0</v>
      </c>
      <c r="Y239" s="163">
        <f t="shared" si="88"/>
        <v>0</v>
      </c>
      <c r="Z239" s="163">
        <f t="shared" si="89"/>
        <v>0</v>
      </c>
      <c r="AA239" s="163">
        <f t="shared" si="89"/>
        <v>0</v>
      </c>
      <c r="AB239" s="163">
        <f t="shared" si="89"/>
        <v>0</v>
      </c>
      <c r="AC239" s="163">
        <f t="shared" si="81"/>
        <v>0</v>
      </c>
      <c r="AD239" s="163">
        <f t="shared" si="82"/>
        <v>0</v>
      </c>
      <c r="AE239" s="163">
        <f t="shared" si="82"/>
        <v>0</v>
      </c>
      <c r="AF239" s="176">
        <f t="shared" si="82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85"/>
        <v>0</v>
      </c>
      <c r="D240" s="163">
        <f t="shared" si="85"/>
        <v>0</v>
      </c>
      <c r="E240" s="163">
        <f t="shared" si="85"/>
        <v>0</v>
      </c>
      <c r="F240" s="163">
        <f t="shared" si="85"/>
        <v>0</v>
      </c>
      <c r="G240" s="163">
        <f t="shared" si="85"/>
        <v>0</v>
      </c>
      <c r="H240" s="163">
        <f t="shared" si="85"/>
        <v>0</v>
      </c>
      <c r="I240" s="163">
        <f t="shared" si="85"/>
        <v>0</v>
      </c>
      <c r="J240" s="163">
        <f t="shared" si="85"/>
        <v>0</v>
      </c>
      <c r="K240" s="163">
        <f t="shared" si="85"/>
        <v>0</v>
      </c>
      <c r="L240" s="163">
        <f t="shared" si="85"/>
        <v>0</v>
      </c>
      <c r="M240" s="163">
        <f t="shared" si="85"/>
        <v>0</v>
      </c>
      <c r="N240" s="163">
        <f t="shared" si="85"/>
        <v>0</v>
      </c>
      <c r="O240" s="163">
        <f t="shared" si="85"/>
        <v>0</v>
      </c>
      <c r="P240" s="163">
        <f t="shared" si="85"/>
        <v>0</v>
      </c>
      <c r="Q240" s="163">
        <f t="shared" si="85"/>
        <v>0</v>
      </c>
      <c r="R240" s="163">
        <f t="shared" si="85"/>
        <v>0</v>
      </c>
      <c r="S240" s="163">
        <f t="shared" si="90"/>
        <v>0</v>
      </c>
      <c r="T240" s="163">
        <f t="shared" si="90"/>
        <v>0</v>
      </c>
      <c r="U240" s="163">
        <f t="shared" si="84"/>
        <v>0</v>
      </c>
      <c r="V240" s="163">
        <f t="shared" si="83"/>
        <v>0</v>
      </c>
      <c r="W240" s="163">
        <f t="shared" si="86"/>
        <v>0</v>
      </c>
      <c r="X240" s="163">
        <f t="shared" si="87"/>
        <v>0</v>
      </c>
      <c r="Y240" s="163">
        <f t="shared" si="88"/>
        <v>0</v>
      </c>
      <c r="Z240" s="163">
        <f t="shared" si="89"/>
        <v>0</v>
      </c>
      <c r="AA240" s="163">
        <f t="shared" si="89"/>
        <v>0</v>
      </c>
      <c r="AB240" s="163">
        <f t="shared" si="89"/>
        <v>0</v>
      </c>
      <c r="AC240" s="163">
        <f t="shared" si="81"/>
        <v>0</v>
      </c>
      <c r="AD240" s="163">
        <f t="shared" si="82"/>
        <v>0</v>
      </c>
      <c r="AE240" s="163">
        <f t="shared" si="82"/>
        <v>0</v>
      </c>
      <c r="AF240" s="176">
        <f t="shared" si="82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85"/>
        <v>0</v>
      </c>
      <c r="D241" s="163">
        <f t="shared" si="85"/>
        <v>0</v>
      </c>
      <c r="E241" s="163">
        <f t="shared" si="85"/>
        <v>0</v>
      </c>
      <c r="F241" s="163">
        <f t="shared" si="85"/>
        <v>0</v>
      </c>
      <c r="G241" s="163">
        <f t="shared" si="85"/>
        <v>0</v>
      </c>
      <c r="H241" s="163">
        <f t="shared" si="85"/>
        <v>0</v>
      </c>
      <c r="I241" s="163">
        <f t="shared" si="85"/>
        <v>0</v>
      </c>
      <c r="J241" s="163">
        <f t="shared" si="85"/>
        <v>0</v>
      </c>
      <c r="K241" s="163">
        <f t="shared" si="85"/>
        <v>0</v>
      </c>
      <c r="L241" s="163">
        <f t="shared" si="85"/>
        <v>0</v>
      </c>
      <c r="M241" s="163">
        <f t="shared" si="85"/>
        <v>0</v>
      </c>
      <c r="N241" s="163">
        <f t="shared" si="85"/>
        <v>0</v>
      </c>
      <c r="O241" s="163">
        <f t="shared" si="85"/>
        <v>0</v>
      </c>
      <c r="P241" s="163">
        <f t="shared" si="85"/>
        <v>0</v>
      </c>
      <c r="Q241" s="163">
        <f t="shared" si="85"/>
        <v>0</v>
      </c>
      <c r="R241" s="163">
        <f t="shared" si="85"/>
        <v>0</v>
      </c>
      <c r="S241" s="163">
        <f t="shared" si="90"/>
        <v>0</v>
      </c>
      <c r="T241" s="163">
        <f t="shared" si="90"/>
        <v>0</v>
      </c>
      <c r="U241" s="163">
        <f t="shared" si="84"/>
        <v>0</v>
      </c>
      <c r="V241" s="163">
        <f t="shared" si="83"/>
        <v>0</v>
      </c>
      <c r="W241" s="163">
        <f t="shared" si="86"/>
        <v>0</v>
      </c>
      <c r="X241" s="163">
        <f t="shared" si="87"/>
        <v>0</v>
      </c>
      <c r="Y241" s="163">
        <f t="shared" si="88"/>
        <v>0</v>
      </c>
      <c r="Z241" s="163">
        <f t="shared" si="89"/>
        <v>0</v>
      </c>
      <c r="AA241" s="163">
        <f t="shared" si="89"/>
        <v>0</v>
      </c>
      <c r="AB241" s="163">
        <f t="shared" si="89"/>
        <v>0</v>
      </c>
      <c r="AC241" s="163">
        <f t="shared" si="81"/>
        <v>0</v>
      </c>
      <c r="AD241" s="163">
        <f t="shared" si="82"/>
        <v>0</v>
      </c>
      <c r="AE241" s="163">
        <f t="shared" si="82"/>
        <v>0</v>
      </c>
      <c r="AF241" s="176">
        <f t="shared" si="82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85"/>
        <v>0</v>
      </c>
      <c r="D242" s="163">
        <f t="shared" si="85"/>
        <v>0</v>
      </c>
      <c r="E242" s="163">
        <f t="shared" si="85"/>
        <v>0</v>
      </c>
      <c r="F242" s="163">
        <f t="shared" si="85"/>
        <v>0</v>
      </c>
      <c r="G242" s="163">
        <f t="shared" si="85"/>
        <v>0</v>
      </c>
      <c r="H242" s="163">
        <f t="shared" si="85"/>
        <v>0</v>
      </c>
      <c r="I242" s="163">
        <f t="shared" si="85"/>
        <v>0</v>
      </c>
      <c r="J242" s="163">
        <f t="shared" si="85"/>
        <v>0</v>
      </c>
      <c r="K242" s="163">
        <f t="shared" si="85"/>
        <v>0</v>
      </c>
      <c r="L242" s="163">
        <f t="shared" si="85"/>
        <v>0</v>
      </c>
      <c r="M242" s="163">
        <f t="shared" si="85"/>
        <v>0</v>
      </c>
      <c r="N242" s="163">
        <f t="shared" si="85"/>
        <v>0</v>
      </c>
      <c r="O242" s="163">
        <f t="shared" si="85"/>
        <v>0</v>
      </c>
      <c r="P242" s="163">
        <f t="shared" si="85"/>
        <v>0</v>
      </c>
      <c r="Q242" s="163">
        <f t="shared" si="85"/>
        <v>0</v>
      </c>
      <c r="R242" s="163">
        <f t="shared" si="85"/>
        <v>0</v>
      </c>
      <c r="S242" s="163">
        <f t="shared" si="90"/>
        <v>0</v>
      </c>
      <c r="T242" s="163">
        <f t="shared" si="90"/>
        <v>0</v>
      </c>
      <c r="U242" s="163">
        <f t="shared" si="84"/>
        <v>0</v>
      </c>
      <c r="V242" s="163">
        <f t="shared" si="83"/>
        <v>0</v>
      </c>
      <c r="W242" s="163">
        <f t="shared" si="86"/>
        <v>0</v>
      </c>
      <c r="X242" s="163">
        <f t="shared" si="87"/>
        <v>0</v>
      </c>
      <c r="Y242" s="163">
        <f t="shared" si="88"/>
        <v>0</v>
      </c>
      <c r="Z242" s="163">
        <f t="shared" si="89"/>
        <v>0</v>
      </c>
      <c r="AA242" s="163">
        <f t="shared" si="89"/>
        <v>0</v>
      </c>
      <c r="AB242" s="163">
        <f t="shared" si="89"/>
        <v>0</v>
      </c>
      <c r="AC242" s="163">
        <f t="shared" si="81"/>
        <v>0</v>
      </c>
      <c r="AD242" s="163">
        <f t="shared" si="82"/>
        <v>0</v>
      </c>
      <c r="AE242" s="163">
        <f t="shared" si="82"/>
        <v>0</v>
      </c>
      <c r="AF242" s="176">
        <f t="shared" si="82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85"/>
        <v>0</v>
      </c>
      <c r="D243" s="163">
        <f t="shared" si="85"/>
        <v>0</v>
      </c>
      <c r="E243" s="163">
        <f t="shared" si="85"/>
        <v>0</v>
      </c>
      <c r="F243" s="163">
        <f t="shared" si="85"/>
        <v>0</v>
      </c>
      <c r="G243" s="163">
        <f t="shared" si="85"/>
        <v>0</v>
      </c>
      <c r="H243" s="163">
        <f t="shared" si="85"/>
        <v>0</v>
      </c>
      <c r="I243" s="163">
        <f t="shared" si="85"/>
        <v>0</v>
      </c>
      <c r="J243" s="163">
        <f t="shared" si="85"/>
        <v>0</v>
      </c>
      <c r="K243" s="163">
        <f t="shared" si="85"/>
        <v>0</v>
      </c>
      <c r="L243" s="163">
        <f t="shared" si="85"/>
        <v>0</v>
      </c>
      <c r="M243" s="163">
        <f t="shared" si="85"/>
        <v>0</v>
      </c>
      <c r="N243" s="163">
        <f t="shared" si="85"/>
        <v>0</v>
      </c>
      <c r="O243" s="163">
        <f t="shared" si="85"/>
        <v>0</v>
      </c>
      <c r="P243" s="163">
        <f t="shared" si="85"/>
        <v>0</v>
      </c>
      <c r="Q243" s="163">
        <f t="shared" si="85"/>
        <v>0</v>
      </c>
      <c r="R243" s="163">
        <f t="shared" si="85"/>
        <v>0</v>
      </c>
      <c r="S243" s="163">
        <f t="shared" si="90"/>
        <v>0</v>
      </c>
      <c r="T243" s="163">
        <f t="shared" si="90"/>
        <v>0</v>
      </c>
      <c r="U243" s="163">
        <f t="shared" si="84"/>
        <v>0</v>
      </c>
      <c r="V243" s="163">
        <f t="shared" si="83"/>
        <v>0</v>
      </c>
      <c r="W243" s="163">
        <f t="shared" si="86"/>
        <v>0</v>
      </c>
      <c r="X243" s="163">
        <f t="shared" si="87"/>
        <v>0</v>
      </c>
      <c r="Y243" s="163">
        <f t="shared" si="88"/>
        <v>0</v>
      </c>
      <c r="Z243" s="163">
        <f t="shared" si="89"/>
        <v>0</v>
      </c>
      <c r="AA243" s="163">
        <f t="shared" si="89"/>
        <v>0</v>
      </c>
      <c r="AB243" s="163">
        <f t="shared" si="89"/>
        <v>0</v>
      </c>
      <c r="AC243" s="163">
        <f t="shared" si="81"/>
        <v>0</v>
      </c>
      <c r="AD243" s="163">
        <f t="shared" si="82"/>
        <v>0</v>
      </c>
      <c r="AE243" s="163">
        <f t="shared" si="82"/>
        <v>0</v>
      </c>
      <c r="AF243" s="176">
        <f t="shared" si="82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85"/>
        <v>0</v>
      </c>
      <c r="D244" s="163">
        <f t="shared" si="85"/>
        <v>0</v>
      </c>
      <c r="E244" s="163">
        <f t="shared" si="85"/>
        <v>0</v>
      </c>
      <c r="F244" s="163">
        <f t="shared" si="85"/>
        <v>0</v>
      </c>
      <c r="G244" s="163">
        <f t="shared" si="85"/>
        <v>0</v>
      </c>
      <c r="H244" s="163">
        <f t="shared" si="85"/>
        <v>0</v>
      </c>
      <c r="I244" s="163">
        <f t="shared" si="85"/>
        <v>0</v>
      </c>
      <c r="J244" s="163">
        <f t="shared" si="85"/>
        <v>0</v>
      </c>
      <c r="K244" s="163">
        <f t="shared" si="85"/>
        <v>0</v>
      </c>
      <c r="L244" s="163">
        <f t="shared" si="85"/>
        <v>0</v>
      </c>
      <c r="M244" s="163">
        <f t="shared" si="85"/>
        <v>0</v>
      </c>
      <c r="N244" s="163">
        <f t="shared" si="85"/>
        <v>0</v>
      </c>
      <c r="O244" s="163">
        <f t="shared" si="85"/>
        <v>0</v>
      </c>
      <c r="P244" s="163">
        <f t="shared" si="85"/>
        <v>0</v>
      </c>
      <c r="Q244" s="163">
        <f t="shared" si="85"/>
        <v>0</v>
      </c>
      <c r="R244" s="163">
        <f t="shared" si="85"/>
        <v>0</v>
      </c>
      <c r="S244" s="163">
        <f t="shared" si="90"/>
        <v>0</v>
      </c>
      <c r="T244" s="163">
        <f t="shared" si="90"/>
        <v>0</v>
      </c>
      <c r="U244" s="163">
        <f t="shared" si="84"/>
        <v>0</v>
      </c>
      <c r="V244" s="163">
        <f t="shared" si="83"/>
        <v>0</v>
      </c>
      <c r="W244" s="163">
        <f t="shared" si="86"/>
        <v>0</v>
      </c>
      <c r="X244" s="163">
        <f t="shared" si="87"/>
        <v>0</v>
      </c>
      <c r="Y244" s="163">
        <f t="shared" si="88"/>
        <v>0</v>
      </c>
      <c r="Z244" s="163">
        <f t="shared" si="89"/>
        <v>0</v>
      </c>
      <c r="AA244" s="163">
        <f t="shared" si="89"/>
        <v>0</v>
      </c>
      <c r="AB244" s="163">
        <f t="shared" si="89"/>
        <v>0</v>
      </c>
      <c r="AC244" s="163">
        <f t="shared" si="81"/>
        <v>0</v>
      </c>
      <c r="AD244" s="163">
        <f t="shared" ref="AD244:AF263" si="91">AC244</f>
        <v>0</v>
      </c>
      <c r="AE244" s="163">
        <f t="shared" si="91"/>
        <v>0</v>
      </c>
      <c r="AF244" s="176">
        <f t="shared" si="91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85"/>
        <v>0</v>
      </c>
      <c r="D245" s="163">
        <f t="shared" si="85"/>
        <v>0</v>
      </c>
      <c r="E245" s="163">
        <f t="shared" si="85"/>
        <v>0</v>
      </c>
      <c r="F245" s="163">
        <f t="shared" si="85"/>
        <v>0</v>
      </c>
      <c r="G245" s="163">
        <f t="shared" si="85"/>
        <v>0</v>
      </c>
      <c r="H245" s="163">
        <f t="shared" si="85"/>
        <v>0</v>
      </c>
      <c r="I245" s="163">
        <f t="shared" si="85"/>
        <v>0</v>
      </c>
      <c r="J245" s="163">
        <f t="shared" si="85"/>
        <v>0</v>
      </c>
      <c r="K245" s="163">
        <f t="shared" si="85"/>
        <v>0</v>
      </c>
      <c r="L245" s="163">
        <f t="shared" si="85"/>
        <v>0</v>
      </c>
      <c r="M245" s="163">
        <f t="shared" si="85"/>
        <v>0</v>
      </c>
      <c r="N245" s="163">
        <f t="shared" si="85"/>
        <v>0</v>
      </c>
      <c r="O245" s="163">
        <f t="shared" si="85"/>
        <v>0</v>
      </c>
      <c r="P245" s="163">
        <f t="shared" si="85"/>
        <v>0</v>
      </c>
      <c r="Q245" s="163">
        <f t="shared" si="85"/>
        <v>0</v>
      </c>
      <c r="R245" s="163">
        <f t="shared" si="85"/>
        <v>0</v>
      </c>
      <c r="S245" s="163">
        <f t="shared" si="90"/>
        <v>0</v>
      </c>
      <c r="T245" s="163">
        <f t="shared" si="90"/>
        <v>0</v>
      </c>
      <c r="U245" s="163">
        <f t="shared" si="84"/>
        <v>0</v>
      </c>
      <c r="V245" s="163">
        <f t="shared" si="83"/>
        <v>0</v>
      </c>
      <c r="W245" s="163">
        <f t="shared" si="86"/>
        <v>0</v>
      </c>
      <c r="X245" s="163">
        <f t="shared" si="87"/>
        <v>0</v>
      </c>
      <c r="Y245" s="163">
        <f t="shared" si="88"/>
        <v>0</v>
      </c>
      <c r="Z245" s="163">
        <f t="shared" si="89"/>
        <v>0</v>
      </c>
      <c r="AA245" s="163">
        <f t="shared" si="89"/>
        <v>0</v>
      </c>
      <c r="AB245" s="163">
        <f t="shared" si="89"/>
        <v>0</v>
      </c>
      <c r="AC245" s="163">
        <f t="shared" si="81"/>
        <v>0</v>
      </c>
      <c r="AD245" s="163">
        <f t="shared" si="91"/>
        <v>0</v>
      </c>
      <c r="AE245" s="163">
        <f t="shared" si="91"/>
        <v>0</v>
      </c>
      <c r="AF245" s="176">
        <f t="shared" si="91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85"/>
        <v>0</v>
      </c>
      <c r="D246" s="163">
        <f t="shared" si="85"/>
        <v>0</v>
      </c>
      <c r="E246" s="163">
        <f t="shared" si="85"/>
        <v>0</v>
      </c>
      <c r="F246" s="163">
        <f t="shared" si="85"/>
        <v>0</v>
      </c>
      <c r="G246" s="163">
        <f t="shared" si="85"/>
        <v>0</v>
      </c>
      <c r="H246" s="163">
        <f t="shared" si="85"/>
        <v>0</v>
      </c>
      <c r="I246" s="163">
        <f t="shared" si="85"/>
        <v>0</v>
      </c>
      <c r="J246" s="163">
        <f t="shared" si="85"/>
        <v>0</v>
      </c>
      <c r="K246" s="163">
        <f t="shared" si="85"/>
        <v>0</v>
      </c>
      <c r="L246" s="163">
        <f t="shared" si="85"/>
        <v>0</v>
      </c>
      <c r="M246" s="163">
        <f t="shared" si="85"/>
        <v>0</v>
      </c>
      <c r="N246" s="163">
        <f t="shared" si="85"/>
        <v>0</v>
      </c>
      <c r="O246" s="163">
        <f t="shared" si="85"/>
        <v>0</v>
      </c>
      <c r="P246" s="163">
        <f t="shared" si="85"/>
        <v>0</v>
      </c>
      <c r="Q246" s="163">
        <f t="shared" si="85"/>
        <v>0</v>
      </c>
      <c r="R246" s="163">
        <f t="shared" si="85"/>
        <v>0</v>
      </c>
      <c r="S246" s="163">
        <f t="shared" si="90"/>
        <v>0</v>
      </c>
      <c r="T246" s="163">
        <f t="shared" si="90"/>
        <v>0</v>
      </c>
      <c r="U246" s="163">
        <f t="shared" ref="U246:V260" si="92">T246</f>
        <v>0</v>
      </c>
      <c r="V246" s="163">
        <f t="shared" si="92"/>
        <v>0</v>
      </c>
      <c r="W246" s="163">
        <f t="shared" si="86"/>
        <v>0</v>
      </c>
      <c r="X246" s="163">
        <f t="shared" si="87"/>
        <v>0</v>
      </c>
      <c r="Y246" s="163">
        <f t="shared" si="88"/>
        <v>0</v>
      </c>
      <c r="Z246" s="163">
        <f t="shared" si="89"/>
        <v>0</v>
      </c>
      <c r="AA246" s="163">
        <f t="shared" si="89"/>
        <v>0</v>
      </c>
      <c r="AB246" s="163">
        <f t="shared" si="89"/>
        <v>0</v>
      </c>
      <c r="AC246" s="163">
        <f t="shared" si="81"/>
        <v>0</v>
      </c>
      <c r="AD246" s="163">
        <f t="shared" si="91"/>
        <v>0</v>
      </c>
      <c r="AE246" s="163">
        <f t="shared" si="91"/>
        <v>0</v>
      </c>
      <c r="AF246" s="176">
        <f t="shared" si="91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85"/>
        <v>0</v>
      </c>
      <c r="D247" s="163">
        <f t="shared" si="85"/>
        <v>0</v>
      </c>
      <c r="E247" s="163">
        <f t="shared" si="85"/>
        <v>0</v>
      </c>
      <c r="F247" s="163">
        <f t="shared" si="85"/>
        <v>0</v>
      </c>
      <c r="G247" s="163">
        <f t="shared" si="85"/>
        <v>0</v>
      </c>
      <c r="H247" s="163">
        <f t="shared" si="85"/>
        <v>0</v>
      </c>
      <c r="I247" s="163">
        <f t="shared" si="85"/>
        <v>0</v>
      </c>
      <c r="J247" s="163">
        <f t="shared" si="85"/>
        <v>0</v>
      </c>
      <c r="K247" s="163">
        <f t="shared" si="85"/>
        <v>0</v>
      </c>
      <c r="L247" s="163">
        <f t="shared" si="85"/>
        <v>0</v>
      </c>
      <c r="M247" s="163">
        <f t="shared" si="85"/>
        <v>0</v>
      </c>
      <c r="N247" s="163">
        <f t="shared" si="85"/>
        <v>0</v>
      </c>
      <c r="O247" s="163">
        <f t="shared" si="85"/>
        <v>0</v>
      </c>
      <c r="P247" s="163">
        <f t="shared" si="85"/>
        <v>0</v>
      </c>
      <c r="Q247" s="163">
        <f t="shared" si="85"/>
        <v>0</v>
      </c>
      <c r="R247" s="163">
        <f t="shared" si="85"/>
        <v>0</v>
      </c>
      <c r="S247" s="163">
        <f t="shared" si="90"/>
        <v>0</v>
      </c>
      <c r="T247" s="163">
        <f t="shared" si="90"/>
        <v>0</v>
      </c>
      <c r="U247" s="163">
        <f t="shared" si="92"/>
        <v>0</v>
      </c>
      <c r="V247" s="163">
        <f t="shared" si="92"/>
        <v>0</v>
      </c>
      <c r="W247" s="163">
        <f t="shared" si="86"/>
        <v>0</v>
      </c>
      <c r="X247" s="163">
        <f t="shared" si="87"/>
        <v>0</v>
      </c>
      <c r="Y247" s="163">
        <f t="shared" si="88"/>
        <v>0</v>
      </c>
      <c r="Z247" s="163">
        <f t="shared" si="89"/>
        <v>0</v>
      </c>
      <c r="AA247" s="163">
        <f t="shared" si="89"/>
        <v>0</v>
      </c>
      <c r="AB247" s="163">
        <f t="shared" si="89"/>
        <v>0</v>
      </c>
      <c r="AC247" s="163">
        <f t="shared" si="81"/>
        <v>0</v>
      </c>
      <c r="AD247" s="163">
        <f t="shared" si="91"/>
        <v>0</v>
      </c>
      <c r="AE247" s="163">
        <f t="shared" si="91"/>
        <v>0</v>
      </c>
      <c r="AF247" s="176">
        <f t="shared" si="91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85"/>
        <v>0</v>
      </c>
      <c r="D248" s="163">
        <f t="shared" si="85"/>
        <v>0</v>
      </c>
      <c r="E248" s="163">
        <f t="shared" si="85"/>
        <v>0</v>
      </c>
      <c r="F248" s="163">
        <f t="shared" si="85"/>
        <v>0</v>
      </c>
      <c r="G248" s="163">
        <f t="shared" si="85"/>
        <v>0</v>
      </c>
      <c r="H248" s="163">
        <f t="shared" si="85"/>
        <v>0</v>
      </c>
      <c r="I248" s="163">
        <f t="shared" si="85"/>
        <v>0</v>
      </c>
      <c r="J248" s="163">
        <f t="shared" si="85"/>
        <v>0</v>
      </c>
      <c r="K248" s="163">
        <f t="shared" si="85"/>
        <v>0</v>
      </c>
      <c r="L248" s="163">
        <f t="shared" si="85"/>
        <v>0</v>
      </c>
      <c r="M248" s="163">
        <f t="shared" si="85"/>
        <v>0</v>
      </c>
      <c r="N248" s="163">
        <f t="shared" si="85"/>
        <v>0</v>
      </c>
      <c r="O248" s="163">
        <f t="shared" si="85"/>
        <v>0</v>
      </c>
      <c r="P248" s="163">
        <f t="shared" si="85"/>
        <v>0</v>
      </c>
      <c r="Q248" s="163">
        <f t="shared" si="85"/>
        <v>0</v>
      </c>
      <c r="R248" s="163">
        <f>Q248</f>
        <v>0</v>
      </c>
      <c r="S248" s="163">
        <f t="shared" si="90"/>
        <v>0</v>
      </c>
      <c r="T248" s="163">
        <f t="shared" si="90"/>
        <v>0</v>
      </c>
      <c r="U248" s="163">
        <f t="shared" ref="U248:U260" si="93">T248</f>
        <v>0</v>
      </c>
      <c r="V248" s="163">
        <f t="shared" si="92"/>
        <v>0</v>
      </c>
      <c r="W248" s="163">
        <f t="shared" si="86"/>
        <v>0</v>
      </c>
      <c r="X248" s="163">
        <f t="shared" si="87"/>
        <v>0</v>
      </c>
      <c r="Y248" s="163">
        <f t="shared" si="88"/>
        <v>0</v>
      </c>
      <c r="Z248" s="163">
        <f t="shared" si="89"/>
        <v>0</v>
      </c>
      <c r="AA248" s="163">
        <f t="shared" si="89"/>
        <v>0</v>
      </c>
      <c r="AB248" s="163">
        <f t="shared" si="89"/>
        <v>0</v>
      </c>
      <c r="AC248" s="163">
        <f t="shared" si="81"/>
        <v>0</v>
      </c>
      <c r="AD248" s="163">
        <f t="shared" si="91"/>
        <v>0</v>
      </c>
      <c r="AE248" s="163">
        <f t="shared" si="91"/>
        <v>0</v>
      </c>
      <c r="AF248" s="176">
        <f t="shared" si="91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R264" si="94">B249</f>
        <v>0</v>
      </c>
      <c r="D249" s="163">
        <f t="shared" si="94"/>
        <v>0</v>
      </c>
      <c r="E249" s="163">
        <f t="shared" si="94"/>
        <v>0</v>
      </c>
      <c r="F249" s="163">
        <f t="shared" si="94"/>
        <v>0</v>
      </c>
      <c r="G249" s="163">
        <f t="shared" si="94"/>
        <v>0</v>
      </c>
      <c r="H249" s="163">
        <f t="shared" si="94"/>
        <v>0</v>
      </c>
      <c r="I249" s="163">
        <f t="shared" si="94"/>
        <v>0</v>
      </c>
      <c r="J249" s="163">
        <f t="shared" si="94"/>
        <v>0</v>
      </c>
      <c r="K249" s="163">
        <f t="shared" si="94"/>
        <v>0</v>
      </c>
      <c r="L249" s="163">
        <f t="shared" si="94"/>
        <v>0</v>
      </c>
      <c r="M249" s="163">
        <f t="shared" si="94"/>
        <v>0</v>
      </c>
      <c r="N249" s="163">
        <f t="shared" si="94"/>
        <v>0</v>
      </c>
      <c r="O249" s="163">
        <f t="shared" si="94"/>
        <v>0</v>
      </c>
      <c r="P249" s="163">
        <f t="shared" si="94"/>
        <v>0</v>
      </c>
      <c r="Q249" s="163">
        <f t="shared" si="94"/>
        <v>0</v>
      </c>
      <c r="R249" s="163">
        <f>Q249</f>
        <v>0</v>
      </c>
      <c r="S249" s="163">
        <f t="shared" si="90"/>
        <v>0</v>
      </c>
      <c r="T249" s="163">
        <f t="shared" si="90"/>
        <v>0</v>
      </c>
      <c r="U249" s="163">
        <f t="shared" si="93"/>
        <v>0</v>
      </c>
      <c r="V249" s="163">
        <f t="shared" si="92"/>
        <v>0</v>
      </c>
      <c r="W249" s="163">
        <f t="shared" si="86"/>
        <v>0</v>
      </c>
      <c r="X249" s="163">
        <f t="shared" si="87"/>
        <v>0</v>
      </c>
      <c r="Y249" s="163">
        <f t="shared" si="88"/>
        <v>0</v>
      </c>
      <c r="Z249" s="163">
        <f t="shared" si="89"/>
        <v>0</v>
      </c>
      <c r="AA249" s="163">
        <f t="shared" si="89"/>
        <v>0</v>
      </c>
      <c r="AB249" s="163">
        <f t="shared" si="89"/>
        <v>0</v>
      </c>
      <c r="AC249" s="163">
        <f t="shared" ref="AC249:AC263" si="95">AB249</f>
        <v>0</v>
      </c>
      <c r="AD249" s="163">
        <f t="shared" si="91"/>
        <v>0</v>
      </c>
      <c r="AE249" s="163">
        <f t="shared" si="91"/>
        <v>0</v>
      </c>
      <c r="AF249" s="176">
        <f t="shared" si="91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94"/>
        <v>0</v>
      </c>
      <c r="D250" s="163">
        <f t="shared" si="94"/>
        <v>0</v>
      </c>
      <c r="E250" s="163">
        <f t="shared" si="94"/>
        <v>0</v>
      </c>
      <c r="F250" s="163">
        <f t="shared" si="94"/>
        <v>0</v>
      </c>
      <c r="G250" s="163">
        <f t="shared" si="94"/>
        <v>0</v>
      </c>
      <c r="H250" s="163">
        <f t="shared" si="94"/>
        <v>0</v>
      </c>
      <c r="I250" s="163">
        <f t="shared" si="94"/>
        <v>0</v>
      </c>
      <c r="J250" s="163">
        <f t="shared" si="94"/>
        <v>0</v>
      </c>
      <c r="K250" s="163">
        <f t="shared" si="94"/>
        <v>0</v>
      </c>
      <c r="L250" s="163">
        <f t="shared" si="94"/>
        <v>0</v>
      </c>
      <c r="M250" s="163">
        <f t="shared" si="94"/>
        <v>0</v>
      </c>
      <c r="N250" s="163">
        <f t="shared" si="94"/>
        <v>0</v>
      </c>
      <c r="O250" s="163">
        <f t="shared" si="94"/>
        <v>0</v>
      </c>
      <c r="P250" s="163">
        <f t="shared" si="94"/>
        <v>0</v>
      </c>
      <c r="Q250" s="163">
        <f t="shared" si="94"/>
        <v>0</v>
      </c>
      <c r="R250" s="163">
        <f t="shared" si="94"/>
        <v>0</v>
      </c>
      <c r="S250" s="163">
        <f t="shared" si="90"/>
        <v>0</v>
      </c>
      <c r="T250" s="163">
        <f t="shared" si="90"/>
        <v>0</v>
      </c>
      <c r="U250" s="163">
        <f t="shared" si="93"/>
        <v>0</v>
      </c>
      <c r="V250" s="163">
        <f t="shared" si="92"/>
        <v>0</v>
      </c>
      <c r="W250" s="163">
        <f t="shared" si="86"/>
        <v>0</v>
      </c>
      <c r="X250" s="163">
        <f t="shared" si="87"/>
        <v>0</v>
      </c>
      <c r="Y250" s="163">
        <f t="shared" si="88"/>
        <v>0</v>
      </c>
      <c r="Z250" s="163">
        <f t="shared" si="89"/>
        <v>0</v>
      </c>
      <c r="AA250" s="163">
        <f t="shared" si="89"/>
        <v>0</v>
      </c>
      <c r="AB250" s="163">
        <f t="shared" si="89"/>
        <v>0</v>
      </c>
      <c r="AC250" s="163">
        <f t="shared" si="95"/>
        <v>0</v>
      </c>
      <c r="AD250" s="163">
        <f t="shared" si="91"/>
        <v>0</v>
      </c>
      <c r="AE250" s="163">
        <f t="shared" si="91"/>
        <v>0</v>
      </c>
      <c r="AF250" s="176">
        <f t="shared" si="91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94"/>
        <v>0</v>
      </c>
      <c r="D251" s="163">
        <f t="shared" si="94"/>
        <v>0</v>
      </c>
      <c r="E251" s="163">
        <f t="shared" si="94"/>
        <v>0</v>
      </c>
      <c r="F251" s="163">
        <f t="shared" si="94"/>
        <v>0</v>
      </c>
      <c r="G251" s="163">
        <f t="shared" si="94"/>
        <v>0</v>
      </c>
      <c r="H251" s="163">
        <f t="shared" si="94"/>
        <v>0</v>
      </c>
      <c r="I251" s="163">
        <f t="shared" si="94"/>
        <v>0</v>
      </c>
      <c r="J251" s="163">
        <f t="shared" si="94"/>
        <v>0</v>
      </c>
      <c r="K251" s="163">
        <f t="shared" si="94"/>
        <v>0</v>
      </c>
      <c r="L251" s="163">
        <f t="shared" si="94"/>
        <v>0</v>
      </c>
      <c r="M251" s="163">
        <f t="shared" si="94"/>
        <v>0</v>
      </c>
      <c r="N251" s="163">
        <f t="shared" si="94"/>
        <v>0</v>
      </c>
      <c r="O251" s="163">
        <f t="shared" si="94"/>
        <v>0</v>
      </c>
      <c r="P251" s="163">
        <f t="shared" si="94"/>
        <v>0</v>
      </c>
      <c r="Q251" s="163">
        <f t="shared" si="94"/>
        <v>0</v>
      </c>
      <c r="R251" s="163">
        <f t="shared" si="94"/>
        <v>0</v>
      </c>
      <c r="S251" s="163">
        <f t="shared" si="90"/>
        <v>0</v>
      </c>
      <c r="T251" s="163">
        <f t="shared" si="90"/>
        <v>0</v>
      </c>
      <c r="U251" s="163">
        <f t="shared" si="93"/>
        <v>0</v>
      </c>
      <c r="V251" s="163">
        <f t="shared" si="92"/>
        <v>0</v>
      </c>
      <c r="W251" s="163">
        <f t="shared" si="86"/>
        <v>0</v>
      </c>
      <c r="X251" s="163">
        <f t="shared" si="87"/>
        <v>0</v>
      </c>
      <c r="Y251" s="163">
        <f t="shared" si="88"/>
        <v>0</v>
      </c>
      <c r="Z251" s="163">
        <f t="shared" si="89"/>
        <v>0</v>
      </c>
      <c r="AA251" s="163">
        <f t="shared" si="89"/>
        <v>0</v>
      </c>
      <c r="AB251" s="163">
        <f t="shared" si="89"/>
        <v>0</v>
      </c>
      <c r="AC251" s="163">
        <f t="shared" si="95"/>
        <v>0</v>
      </c>
      <c r="AD251" s="163">
        <f t="shared" si="91"/>
        <v>0</v>
      </c>
      <c r="AE251" s="163">
        <f t="shared" si="91"/>
        <v>0</v>
      </c>
      <c r="AF251" s="176">
        <f t="shared" si="91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94"/>
        <v>0</v>
      </c>
      <c r="D252" s="163">
        <f t="shared" si="94"/>
        <v>0</v>
      </c>
      <c r="E252" s="163">
        <f t="shared" si="94"/>
        <v>0</v>
      </c>
      <c r="F252" s="163">
        <f t="shared" si="94"/>
        <v>0</v>
      </c>
      <c r="G252" s="163">
        <f t="shared" si="94"/>
        <v>0</v>
      </c>
      <c r="H252" s="163">
        <f t="shared" si="94"/>
        <v>0</v>
      </c>
      <c r="I252" s="163">
        <f t="shared" si="94"/>
        <v>0</v>
      </c>
      <c r="J252" s="163">
        <f t="shared" si="94"/>
        <v>0</v>
      </c>
      <c r="K252" s="163">
        <f t="shared" si="94"/>
        <v>0</v>
      </c>
      <c r="L252" s="163">
        <f t="shared" si="94"/>
        <v>0</v>
      </c>
      <c r="M252" s="163">
        <f t="shared" si="94"/>
        <v>0</v>
      </c>
      <c r="N252" s="163">
        <f t="shared" si="94"/>
        <v>0</v>
      </c>
      <c r="O252" s="163">
        <f t="shared" si="94"/>
        <v>0</v>
      </c>
      <c r="P252" s="163">
        <f t="shared" si="94"/>
        <v>0</v>
      </c>
      <c r="Q252" s="163">
        <f t="shared" si="94"/>
        <v>0</v>
      </c>
      <c r="R252" s="163">
        <f t="shared" si="94"/>
        <v>0</v>
      </c>
      <c r="S252" s="163">
        <f t="shared" si="90"/>
        <v>0</v>
      </c>
      <c r="T252" s="163">
        <f t="shared" si="90"/>
        <v>0</v>
      </c>
      <c r="U252" s="163">
        <f t="shared" si="93"/>
        <v>0</v>
      </c>
      <c r="V252" s="163">
        <f t="shared" si="92"/>
        <v>0</v>
      </c>
      <c r="W252" s="163">
        <f t="shared" si="86"/>
        <v>0</v>
      </c>
      <c r="X252" s="163">
        <f t="shared" si="87"/>
        <v>0</v>
      </c>
      <c r="Y252" s="163">
        <f t="shared" si="88"/>
        <v>0</v>
      </c>
      <c r="Z252" s="163">
        <f t="shared" si="89"/>
        <v>0</v>
      </c>
      <c r="AA252" s="163">
        <f t="shared" si="89"/>
        <v>0</v>
      </c>
      <c r="AB252" s="163">
        <f t="shared" si="89"/>
        <v>0</v>
      </c>
      <c r="AC252" s="163">
        <f t="shared" si="95"/>
        <v>0</v>
      </c>
      <c r="AD252" s="163">
        <f t="shared" si="91"/>
        <v>0</v>
      </c>
      <c r="AE252" s="163">
        <f t="shared" si="91"/>
        <v>0</v>
      </c>
      <c r="AF252" s="176">
        <f t="shared" si="91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94"/>
        <v>0</v>
      </c>
      <c r="D253" s="163">
        <f t="shared" si="94"/>
        <v>0</v>
      </c>
      <c r="E253" s="163">
        <f t="shared" si="94"/>
        <v>0</v>
      </c>
      <c r="F253" s="163">
        <f t="shared" si="94"/>
        <v>0</v>
      </c>
      <c r="G253" s="163">
        <f t="shared" si="94"/>
        <v>0</v>
      </c>
      <c r="H253" s="163">
        <f t="shared" si="94"/>
        <v>0</v>
      </c>
      <c r="I253" s="163">
        <f t="shared" si="94"/>
        <v>0</v>
      </c>
      <c r="J253" s="163">
        <f t="shared" si="94"/>
        <v>0</v>
      </c>
      <c r="K253" s="163">
        <f t="shared" si="94"/>
        <v>0</v>
      </c>
      <c r="L253" s="163">
        <f t="shared" si="94"/>
        <v>0</v>
      </c>
      <c r="M253" s="163">
        <f t="shared" si="94"/>
        <v>0</v>
      </c>
      <c r="N253" s="163">
        <f t="shared" si="94"/>
        <v>0</v>
      </c>
      <c r="O253" s="163">
        <f t="shared" si="94"/>
        <v>0</v>
      </c>
      <c r="P253" s="163">
        <f t="shared" si="94"/>
        <v>0</v>
      </c>
      <c r="Q253" s="163">
        <f t="shared" si="94"/>
        <v>0</v>
      </c>
      <c r="R253" s="163">
        <f t="shared" si="94"/>
        <v>0</v>
      </c>
      <c r="S253" s="163">
        <f t="shared" si="90"/>
        <v>0</v>
      </c>
      <c r="T253" s="163">
        <f t="shared" si="90"/>
        <v>0</v>
      </c>
      <c r="U253" s="163">
        <f t="shared" si="93"/>
        <v>0</v>
      </c>
      <c r="V253" s="163">
        <f t="shared" si="92"/>
        <v>0</v>
      </c>
      <c r="W253" s="163">
        <f t="shared" si="86"/>
        <v>0</v>
      </c>
      <c r="X253" s="163">
        <f t="shared" si="87"/>
        <v>0</v>
      </c>
      <c r="Y253" s="163">
        <f t="shared" si="88"/>
        <v>0</v>
      </c>
      <c r="Z253" s="163">
        <f t="shared" si="89"/>
        <v>0</v>
      </c>
      <c r="AA253" s="163">
        <f t="shared" si="89"/>
        <v>0</v>
      </c>
      <c r="AB253" s="163">
        <f t="shared" si="89"/>
        <v>0</v>
      </c>
      <c r="AC253" s="163">
        <f t="shared" si="95"/>
        <v>0</v>
      </c>
      <c r="AD253" s="163">
        <f t="shared" si="91"/>
        <v>0</v>
      </c>
      <c r="AE253" s="163">
        <f t="shared" si="91"/>
        <v>0</v>
      </c>
      <c r="AF253" s="176">
        <f t="shared" si="91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94"/>
        <v>0</v>
      </c>
      <c r="D254" s="163">
        <f t="shared" si="94"/>
        <v>0</v>
      </c>
      <c r="E254" s="163">
        <f t="shared" si="94"/>
        <v>0</v>
      </c>
      <c r="F254" s="163">
        <f t="shared" si="94"/>
        <v>0</v>
      </c>
      <c r="G254" s="163">
        <f t="shared" si="94"/>
        <v>0</v>
      </c>
      <c r="H254" s="163">
        <f t="shared" si="94"/>
        <v>0</v>
      </c>
      <c r="I254" s="163">
        <f t="shared" si="94"/>
        <v>0</v>
      </c>
      <c r="J254" s="163">
        <f t="shared" si="94"/>
        <v>0</v>
      </c>
      <c r="K254" s="163">
        <f t="shared" si="94"/>
        <v>0</v>
      </c>
      <c r="L254" s="163">
        <f t="shared" si="94"/>
        <v>0</v>
      </c>
      <c r="M254" s="163">
        <f t="shared" si="94"/>
        <v>0</v>
      </c>
      <c r="N254" s="163">
        <f t="shared" si="94"/>
        <v>0</v>
      </c>
      <c r="O254" s="163">
        <f t="shared" si="94"/>
        <v>0</v>
      </c>
      <c r="P254" s="163">
        <f t="shared" si="94"/>
        <v>0</v>
      </c>
      <c r="Q254" s="163">
        <f t="shared" si="94"/>
        <v>0</v>
      </c>
      <c r="R254" s="163">
        <f t="shared" si="94"/>
        <v>0</v>
      </c>
      <c r="S254" s="163">
        <f t="shared" ref="S254:T263" si="96">R254</f>
        <v>0</v>
      </c>
      <c r="T254" s="163">
        <f t="shared" si="96"/>
        <v>0</v>
      </c>
      <c r="U254" s="163">
        <f t="shared" si="93"/>
        <v>0</v>
      </c>
      <c r="V254" s="163">
        <f t="shared" si="92"/>
        <v>0</v>
      </c>
      <c r="W254" s="163">
        <f t="shared" si="86"/>
        <v>0</v>
      </c>
      <c r="X254" s="163">
        <f t="shared" si="87"/>
        <v>0</v>
      </c>
      <c r="Y254" s="163">
        <f t="shared" si="88"/>
        <v>0</v>
      </c>
      <c r="Z254" s="163">
        <f t="shared" si="89"/>
        <v>0</v>
      </c>
      <c r="AA254" s="163">
        <f t="shared" si="89"/>
        <v>0</v>
      </c>
      <c r="AB254" s="163">
        <f t="shared" si="89"/>
        <v>0</v>
      </c>
      <c r="AC254" s="163">
        <f t="shared" si="95"/>
        <v>0</v>
      </c>
      <c r="AD254" s="163">
        <f t="shared" si="91"/>
        <v>0</v>
      </c>
      <c r="AE254" s="163">
        <f t="shared" si="91"/>
        <v>0</v>
      </c>
      <c r="AF254" s="176">
        <f t="shared" si="91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94"/>
        <v>0</v>
      </c>
      <c r="D255" s="163">
        <f t="shared" si="94"/>
        <v>0</v>
      </c>
      <c r="E255" s="163">
        <f t="shared" si="94"/>
        <v>0</v>
      </c>
      <c r="F255" s="163">
        <f t="shared" si="94"/>
        <v>0</v>
      </c>
      <c r="G255" s="163">
        <f t="shared" si="94"/>
        <v>0</v>
      </c>
      <c r="H255" s="163">
        <f t="shared" si="94"/>
        <v>0</v>
      </c>
      <c r="I255" s="163">
        <f t="shared" si="94"/>
        <v>0</v>
      </c>
      <c r="J255" s="163">
        <f t="shared" si="94"/>
        <v>0</v>
      </c>
      <c r="K255" s="163">
        <f t="shared" si="94"/>
        <v>0</v>
      </c>
      <c r="L255" s="163">
        <f t="shared" si="94"/>
        <v>0</v>
      </c>
      <c r="M255" s="163">
        <f t="shared" si="94"/>
        <v>0</v>
      </c>
      <c r="N255" s="163">
        <f t="shared" si="94"/>
        <v>0</v>
      </c>
      <c r="O255" s="163">
        <f t="shared" si="94"/>
        <v>0</v>
      </c>
      <c r="P255" s="163">
        <f t="shared" si="94"/>
        <v>0</v>
      </c>
      <c r="Q255" s="163">
        <f t="shared" si="94"/>
        <v>0</v>
      </c>
      <c r="R255" s="163">
        <f t="shared" si="94"/>
        <v>0</v>
      </c>
      <c r="S255" s="163">
        <f t="shared" si="96"/>
        <v>0</v>
      </c>
      <c r="T255" s="163">
        <f t="shared" si="96"/>
        <v>0</v>
      </c>
      <c r="U255" s="163">
        <f t="shared" si="93"/>
        <v>0</v>
      </c>
      <c r="V255" s="163">
        <f t="shared" si="92"/>
        <v>0</v>
      </c>
      <c r="W255" s="163">
        <f t="shared" si="86"/>
        <v>0</v>
      </c>
      <c r="X255" s="163">
        <f t="shared" si="87"/>
        <v>0</v>
      </c>
      <c r="Y255" s="163">
        <f t="shared" si="88"/>
        <v>0</v>
      </c>
      <c r="Z255" s="163">
        <f t="shared" si="89"/>
        <v>0</v>
      </c>
      <c r="AA255" s="163">
        <f t="shared" si="89"/>
        <v>0</v>
      </c>
      <c r="AB255" s="163">
        <f t="shared" si="89"/>
        <v>0</v>
      </c>
      <c r="AC255" s="163">
        <f t="shared" si="95"/>
        <v>0</v>
      </c>
      <c r="AD255" s="163">
        <f t="shared" si="91"/>
        <v>0</v>
      </c>
      <c r="AE255" s="163">
        <f t="shared" si="91"/>
        <v>0</v>
      </c>
      <c r="AF255" s="176">
        <f t="shared" si="91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94"/>
        <v>0</v>
      </c>
      <c r="D256" s="163">
        <f t="shared" si="94"/>
        <v>0</v>
      </c>
      <c r="E256" s="163">
        <f t="shared" si="94"/>
        <v>0</v>
      </c>
      <c r="F256" s="163">
        <f t="shared" si="94"/>
        <v>0</v>
      </c>
      <c r="G256" s="163">
        <f t="shared" si="94"/>
        <v>0</v>
      </c>
      <c r="H256" s="163">
        <f t="shared" si="94"/>
        <v>0</v>
      </c>
      <c r="I256" s="163">
        <f t="shared" si="94"/>
        <v>0</v>
      </c>
      <c r="J256" s="163">
        <f t="shared" si="94"/>
        <v>0</v>
      </c>
      <c r="K256" s="163">
        <f t="shared" si="94"/>
        <v>0</v>
      </c>
      <c r="L256" s="163">
        <f t="shared" si="94"/>
        <v>0</v>
      </c>
      <c r="M256" s="163">
        <f t="shared" si="94"/>
        <v>0</v>
      </c>
      <c r="N256" s="163">
        <f t="shared" si="94"/>
        <v>0</v>
      </c>
      <c r="O256" s="163">
        <f t="shared" si="94"/>
        <v>0</v>
      </c>
      <c r="P256" s="163">
        <f t="shared" si="94"/>
        <v>0</v>
      </c>
      <c r="Q256" s="163">
        <f t="shared" si="94"/>
        <v>0</v>
      </c>
      <c r="R256" s="163">
        <f t="shared" si="94"/>
        <v>0</v>
      </c>
      <c r="S256" s="163">
        <f t="shared" si="96"/>
        <v>0</v>
      </c>
      <c r="T256" s="163">
        <f t="shared" si="96"/>
        <v>0</v>
      </c>
      <c r="U256" s="163">
        <f t="shared" si="93"/>
        <v>0</v>
      </c>
      <c r="V256" s="163">
        <f t="shared" si="92"/>
        <v>0</v>
      </c>
      <c r="W256" s="163">
        <f t="shared" si="86"/>
        <v>0</v>
      </c>
      <c r="X256" s="163">
        <f t="shared" si="87"/>
        <v>0</v>
      </c>
      <c r="Y256" s="163">
        <f t="shared" si="88"/>
        <v>0</v>
      </c>
      <c r="Z256" s="163">
        <f t="shared" si="89"/>
        <v>0</v>
      </c>
      <c r="AA256" s="163">
        <f t="shared" si="89"/>
        <v>0</v>
      </c>
      <c r="AB256" s="163">
        <f t="shared" si="89"/>
        <v>0</v>
      </c>
      <c r="AC256" s="163">
        <f t="shared" si="95"/>
        <v>0</v>
      </c>
      <c r="AD256" s="163">
        <f t="shared" si="91"/>
        <v>0</v>
      </c>
      <c r="AE256" s="163">
        <f t="shared" si="91"/>
        <v>0</v>
      </c>
      <c r="AF256" s="176">
        <f t="shared" si="91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94"/>
        <v>0</v>
      </c>
      <c r="D257" s="163">
        <f t="shared" si="94"/>
        <v>0</v>
      </c>
      <c r="E257" s="163">
        <f t="shared" si="94"/>
        <v>0</v>
      </c>
      <c r="F257" s="163">
        <f t="shared" si="94"/>
        <v>0</v>
      </c>
      <c r="G257" s="163">
        <f t="shared" si="94"/>
        <v>0</v>
      </c>
      <c r="H257" s="163">
        <f t="shared" si="94"/>
        <v>0</v>
      </c>
      <c r="I257" s="163">
        <f t="shared" si="94"/>
        <v>0</v>
      </c>
      <c r="J257" s="163">
        <f t="shared" si="94"/>
        <v>0</v>
      </c>
      <c r="K257" s="163">
        <f t="shared" si="94"/>
        <v>0</v>
      </c>
      <c r="L257" s="163">
        <f t="shared" si="94"/>
        <v>0</v>
      </c>
      <c r="M257" s="163">
        <f t="shared" si="94"/>
        <v>0</v>
      </c>
      <c r="N257" s="163">
        <f t="shared" si="94"/>
        <v>0</v>
      </c>
      <c r="O257" s="163">
        <f t="shared" si="94"/>
        <v>0</v>
      </c>
      <c r="P257" s="163">
        <f t="shared" si="94"/>
        <v>0</v>
      </c>
      <c r="Q257" s="163">
        <f t="shared" si="94"/>
        <v>0</v>
      </c>
      <c r="R257" s="163">
        <f t="shared" si="94"/>
        <v>0</v>
      </c>
      <c r="S257" s="163">
        <f t="shared" si="96"/>
        <v>0</v>
      </c>
      <c r="T257" s="163">
        <f t="shared" si="96"/>
        <v>0</v>
      </c>
      <c r="U257" s="163">
        <f t="shared" si="93"/>
        <v>0</v>
      </c>
      <c r="V257" s="163">
        <f t="shared" si="92"/>
        <v>0</v>
      </c>
      <c r="W257" s="163">
        <f t="shared" si="86"/>
        <v>0</v>
      </c>
      <c r="X257" s="163">
        <f t="shared" si="87"/>
        <v>0</v>
      </c>
      <c r="Y257" s="163">
        <f t="shared" si="88"/>
        <v>0</v>
      </c>
      <c r="Z257" s="163">
        <f t="shared" si="89"/>
        <v>0</v>
      </c>
      <c r="AA257" s="163">
        <f t="shared" si="89"/>
        <v>0</v>
      </c>
      <c r="AB257" s="163">
        <f t="shared" si="89"/>
        <v>0</v>
      </c>
      <c r="AC257" s="163">
        <f t="shared" si="95"/>
        <v>0</v>
      </c>
      <c r="AD257" s="163">
        <f t="shared" si="91"/>
        <v>0</v>
      </c>
      <c r="AE257" s="163">
        <f t="shared" si="91"/>
        <v>0</v>
      </c>
      <c r="AF257" s="176">
        <f t="shared" si="91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94"/>
        <v>0</v>
      </c>
      <c r="D258" s="163">
        <f t="shared" si="94"/>
        <v>0</v>
      </c>
      <c r="E258" s="163">
        <f t="shared" si="94"/>
        <v>0</v>
      </c>
      <c r="F258" s="163">
        <f t="shared" si="94"/>
        <v>0</v>
      </c>
      <c r="G258" s="163">
        <f t="shared" si="94"/>
        <v>0</v>
      </c>
      <c r="H258" s="163">
        <f t="shared" si="94"/>
        <v>0</v>
      </c>
      <c r="I258" s="163">
        <f t="shared" si="94"/>
        <v>0</v>
      </c>
      <c r="J258" s="163">
        <f t="shared" si="94"/>
        <v>0</v>
      </c>
      <c r="K258" s="163">
        <f t="shared" si="94"/>
        <v>0</v>
      </c>
      <c r="L258" s="163">
        <f t="shared" si="94"/>
        <v>0</v>
      </c>
      <c r="M258" s="163">
        <f t="shared" si="94"/>
        <v>0</v>
      </c>
      <c r="N258" s="163">
        <f t="shared" si="94"/>
        <v>0</v>
      </c>
      <c r="O258" s="163">
        <f t="shared" si="94"/>
        <v>0</v>
      </c>
      <c r="P258" s="163">
        <f t="shared" si="94"/>
        <v>0</v>
      </c>
      <c r="Q258" s="163">
        <f t="shared" si="94"/>
        <v>0</v>
      </c>
      <c r="R258" s="163">
        <f t="shared" si="94"/>
        <v>0</v>
      </c>
      <c r="S258" s="163">
        <f t="shared" si="96"/>
        <v>0</v>
      </c>
      <c r="T258" s="163">
        <f t="shared" si="96"/>
        <v>0</v>
      </c>
      <c r="U258" s="163">
        <f t="shared" si="93"/>
        <v>0</v>
      </c>
      <c r="V258" s="163">
        <f t="shared" si="92"/>
        <v>0</v>
      </c>
      <c r="W258" s="163">
        <f t="shared" si="86"/>
        <v>0</v>
      </c>
      <c r="X258" s="163">
        <f t="shared" si="87"/>
        <v>0</v>
      </c>
      <c r="Y258" s="163">
        <f t="shared" si="88"/>
        <v>0</v>
      </c>
      <c r="Z258" s="163">
        <f t="shared" si="89"/>
        <v>0</v>
      </c>
      <c r="AA258" s="163">
        <f t="shared" si="89"/>
        <v>0</v>
      </c>
      <c r="AB258" s="163">
        <f t="shared" si="89"/>
        <v>0</v>
      </c>
      <c r="AC258" s="163">
        <f t="shared" si="95"/>
        <v>0</v>
      </c>
      <c r="AD258" s="163">
        <f t="shared" si="91"/>
        <v>0</v>
      </c>
      <c r="AE258" s="163">
        <f t="shared" si="91"/>
        <v>0</v>
      </c>
      <c r="AF258" s="176">
        <f t="shared" si="91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94"/>
        <v>0</v>
      </c>
      <c r="D259" s="163">
        <f t="shared" si="94"/>
        <v>0</v>
      </c>
      <c r="E259" s="163">
        <f t="shared" si="94"/>
        <v>0</v>
      </c>
      <c r="F259" s="163">
        <f t="shared" si="94"/>
        <v>0</v>
      </c>
      <c r="G259" s="163">
        <f t="shared" si="94"/>
        <v>0</v>
      </c>
      <c r="H259" s="163">
        <f t="shared" si="94"/>
        <v>0</v>
      </c>
      <c r="I259" s="163">
        <f t="shared" si="94"/>
        <v>0</v>
      </c>
      <c r="J259" s="163">
        <f t="shared" si="94"/>
        <v>0</v>
      </c>
      <c r="K259" s="163">
        <f t="shared" si="94"/>
        <v>0</v>
      </c>
      <c r="L259" s="163">
        <f t="shared" si="94"/>
        <v>0</v>
      </c>
      <c r="M259" s="163">
        <f t="shared" si="94"/>
        <v>0</v>
      </c>
      <c r="N259" s="163">
        <f t="shared" si="94"/>
        <v>0</v>
      </c>
      <c r="O259" s="163">
        <f t="shared" si="94"/>
        <v>0</v>
      </c>
      <c r="P259" s="163">
        <f t="shared" si="94"/>
        <v>0</v>
      </c>
      <c r="Q259" s="163">
        <f t="shared" si="94"/>
        <v>0</v>
      </c>
      <c r="R259" s="163">
        <f t="shared" si="94"/>
        <v>0</v>
      </c>
      <c r="S259" s="163">
        <f t="shared" si="96"/>
        <v>0</v>
      </c>
      <c r="T259" s="163">
        <f t="shared" si="96"/>
        <v>0</v>
      </c>
      <c r="U259" s="163">
        <f t="shared" si="93"/>
        <v>0</v>
      </c>
      <c r="V259" s="163">
        <f t="shared" si="92"/>
        <v>0</v>
      </c>
      <c r="W259" s="163">
        <f t="shared" si="86"/>
        <v>0</v>
      </c>
      <c r="X259" s="163">
        <f t="shared" si="87"/>
        <v>0</v>
      </c>
      <c r="Y259" s="163">
        <f t="shared" si="88"/>
        <v>0</v>
      </c>
      <c r="Z259" s="163">
        <f t="shared" si="89"/>
        <v>0</v>
      </c>
      <c r="AA259" s="163">
        <f t="shared" si="89"/>
        <v>0</v>
      </c>
      <c r="AB259" s="163">
        <f t="shared" si="89"/>
        <v>0</v>
      </c>
      <c r="AC259" s="163">
        <f t="shared" si="95"/>
        <v>0</v>
      </c>
      <c r="AD259" s="163">
        <f t="shared" si="91"/>
        <v>0</v>
      </c>
      <c r="AE259" s="163">
        <f t="shared" si="91"/>
        <v>0</v>
      </c>
      <c r="AF259" s="176">
        <f t="shared" si="91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94"/>
        <v>0</v>
      </c>
      <c r="D260" s="163">
        <f t="shared" si="94"/>
        <v>0</v>
      </c>
      <c r="E260" s="163">
        <f t="shared" si="94"/>
        <v>0</v>
      </c>
      <c r="F260" s="163">
        <f t="shared" si="94"/>
        <v>0</v>
      </c>
      <c r="G260" s="163">
        <f t="shared" si="94"/>
        <v>0</v>
      </c>
      <c r="H260" s="163">
        <f t="shared" si="94"/>
        <v>0</v>
      </c>
      <c r="I260" s="163">
        <f t="shared" si="94"/>
        <v>0</v>
      </c>
      <c r="J260" s="163">
        <f t="shared" si="94"/>
        <v>0</v>
      </c>
      <c r="K260" s="163">
        <f t="shared" si="94"/>
        <v>0</v>
      </c>
      <c r="L260" s="163">
        <f t="shared" si="94"/>
        <v>0</v>
      </c>
      <c r="M260" s="163">
        <f t="shared" si="94"/>
        <v>0</v>
      </c>
      <c r="N260" s="163">
        <f t="shared" si="94"/>
        <v>0</v>
      </c>
      <c r="O260" s="163">
        <f t="shared" si="94"/>
        <v>0</v>
      </c>
      <c r="P260" s="163">
        <f t="shared" si="94"/>
        <v>0</v>
      </c>
      <c r="Q260" s="163">
        <f t="shared" si="94"/>
        <v>0</v>
      </c>
      <c r="R260" s="163">
        <f t="shared" si="94"/>
        <v>0</v>
      </c>
      <c r="S260" s="163">
        <f t="shared" si="96"/>
        <v>0</v>
      </c>
      <c r="T260" s="163">
        <f t="shared" si="96"/>
        <v>0</v>
      </c>
      <c r="U260" s="163">
        <f t="shared" si="93"/>
        <v>0</v>
      </c>
      <c r="V260" s="163">
        <f t="shared" si="92"/>
        <v>0</v>
      </c>
      <c r="W260" s="163">
        <f t="shared" si="86"/>
        <v>0</v>
      </c>
      <c r="X260" s="163">
        <f t="shared" si="87"/>
        <v>0</v>
      </c>
      <c r="Y260" s="163">
        <f t="shared" si="88"/>
        <v>0</v>
      </c>
      <c r="Z260" s="163">
        <f t="shared" si="89"/>
        <v>0</v>
      </c>
      <c r="AA260" s="163">
        <f t="shared" si="89"/>
        <v>0</v>
      </c>
      <c r="AB260" s="163">
        <f t="shared" si="89"/>
        <v>0</v>
      </c>
      <c r="AC260" s="163">
        <f t="shared" si="95"/>
        <v>0</v>
      </c>
      <c r="AD260" s="163">
        <f t="shared" si="91"/>
        <v>0</v>
      </c>
      <c r="AE260" s="163">
        <f t="shared" si="91"/>
        <v>0</v>
      </c>
      <c r="AF260" s="176">
        <f t="shared" si="91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94"/>
        <v>0</v>
      </c>
      <c r="D261" s="163">
        <f t="shared" si="94"/>
        <v>0</v>
      </c>
      <c r="E261" s="163">
        <f t="shared" si="94"/>
        <v>0</v>
      </c>
      <c r="F261" s="163">
        <f t="shared" si="94"/>
        <v>0</v>
      </c>
      <c r="G261" s="163">
        <f t="shared" si="94"/>
        <v>0</v>
      </c>
      <c r="H261" s="163">
        <f t="shared" si="94"/>
        <v>0</v>
      </c>
      <c r="I261" s="163">
        <f t="shared" si="94"/>
        <v>0</v>
      </c>
      <c r="J261" s="163">
        <f t="shared" si="94"/>
        <v>0</v>
      </c>
      <c r="K261" s="163">
        <f t="shared" si="94"/>
        <v>0</v>
      </c>
      <c r="L261" s="163">
        <f t="shared" si="94"/>
        <v>0</v>
      </c>
      <c r="M261" s="163">
        <f t="shared" si="94"/>
        <v>0</v>
      </c>
      <c r="N261" s="163">
        <f t="shared" si="94"/>
        <v>0</v>
      </c>
      <c r="O261" s="163">
        <f t="shared" si="94"/>
        <v>0</v>
      </c>
      <c r="P261" s="163">
        <f t="shared" si="94"/>
        <v>0</v>
      </c>
      <c r="Q261" s="163">
        <f t="shared" si="94"/>
        <v>0</v>
      </c>
      <c r="R261" s="163">
        <f t="shared" si="94"/>
        <v>0</v>
      </c>
      <c r="S261" s="163">
        <f t="shared" si="96"/>
        <v>0</v>
      </c>
      <c r="T261" s="163">
        <f t="shared" si="96"/>
        <v>0</v>
      </c>
      <c r="U261" s="163">
        <f t="shared" ref="U261:V263" si="97">T261</f>
        <v>0</v>
      </c>
      <c r="V261" s="163">
        <f t="shared" si="97"/>
        <v>0</v>
      </c>
      <c r="W261" s="163">
        <f t="shared" si="86"/>
        <v>0</v>
      </c>
      <c r="X261" s="163">
        <f t="shared" si="87"/>
        <v>0</v>
      </c>
      <c r="Y261" s="163">
        <f t="shared" si="88"/>
        <v>0</v>
      </c>
      <c r="Z261" s="163">
        <f t="shared" si="89"/>
        <v>0</v>
      </c>
      <c r="AA261" s="163">
        <f t="shared" si="89"/>
        <v>0</v>
      </c>
      <c r="AB261" s="163">
        <f t="shared" si="89"/>
        <v>0</v>
      </c>
      <c r="AC261" s="163">
        <f t="shared" si="95"/>
        <v>0</v>
      </c>
      <c r="AD261" s="163">
        <f t="shared" si="91"/>
        <v>0</v>
      </c>
      <c r="AE261" s="163">
        <f t="shared" si="91"/>
        <v>0</v>
      </c>
      <c r="AF261" s="176">
        <f t="shared" si="91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94"/>
        <v>0</v>
      </c>
      <c r="D262" s="163">
        <f t="shared" si="94"/>
        <v>0</v>
      </c>
      <c r="E262" s="163">
        <f t="shared" si="94"/>
        <v>0</v>
      </c>
      <c r="F262" s="163">
        <f t="shared" si="94"/>
        <v>0</v>
      </c>
      <c r="G262" s="163">
        <f t="shared" si="94"/>
        <v>0</v>
      </c>
      <c r="H262" s="163">
        <f t="shared" si="94"/>
        <v>0</v>
      </c>
      <c r="I262" s="163">
        <f t="shared" si="94"/>
        <v>0</v>
      </c>
      <c r="J262" s="163">
        <f t="shared" si="94"/>
        <v>0</v>
      </c>
      <c r="K262" s="163">
        <f t="shared" si="94"/>
        <v>0</v>
      </c>
      <c r="L262" s="163">
        <f t="shared" si="94"/>
        <v>0</v>
      </c>
      <c r="M262" s="163">
        <f t="shared" si="94"/>
        <v>0</v>
      </c>
      <c r="N262" s="163">
        <f t="shared" si="94"/>
        <v>0</v>
      </c>
      <c r="O262" s="163">
        <f t="shared" si="94"/>
        <v>0</v>
      </c>
      <c r="P262" s="163">
        <f t="shared" si="94"/>
        <v>0</v>
      </c>
      <c r="Q262" s="163">
        <f t="shared" si="94"/>
        <v>0</v>
      </c>
      <c r="R262" s="163">
        <f t="shared" si="94"/>
        <v>0</v>
      </c>
      <c r="S262" s="163">
        <f t="shared" si="96"/>
        <v>0</v>
      </c>
      <c r="T262" s="163">
        <f t="shared" si="96"/>
        <v>0</v>
      </c>
      <c r="U262" s="163">
        <f t="shared" si="97"/>
        <v>0</v>
      </c>
      <c r="V262" s="163">
        <f t="shared" si="97"/>
        <v>0</v>
      </c>
      <c r="W262" s="163">
        <f t="shared" si="86"/>
        <v>0</v>
      </c>
      <c r="X262" s="163">
        <f t="shared" si="87"/>
        <v>0</v>
      </c>
      <c r="Y262" s="163">
        <f t="shared" si="88"/>
        <v>0</v>
      </c>
      <c r="Z262" s="163">
        <f t="shared" si="89"/>
        <v>0</v>
      </c>
      <c r="AA262" s="163">
        <f t="shared" si="89"/>
        <v>0</v>
      </c>
      <c r="AB262" s="163">
        <f t="shared" si="89"/>
        <v>0</v>
      </c>
      <c r="AC262" s="163">
        <f t="shared" si="95"/>
        <v>0</v>
      </c>
      <c r="AD262" s="163">
        <f t="shared" si="91"/>
        <v>0</v>
      </c>
      <c r="AE262" s="163">
        <f t="shared" si="91"/>
        <v>0</v>
      </c>
      <c r="AF262" s="176">
        <f t="shared" si="91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94"/>
        <v>0</v>
      </c>
      <c r="D263" s="163">
        <f t="shared" si="94"/>
        <v>0</v>
      </c>
      <c r="E263" s="163">
        <f t="shared" si="94"/>
        <v>0</v>
      </c>
      <c r="F263" s="163">
        <f t="shared" si="94"/>
        <v>0</v>
      </c>
      <c r="G263" s="163">
        <f t="shared" si="94"/>
        <v>0</v>
      </c>
      <c r="H263" s="163">
        <f t="shared" si="94"/>
        <v>0</v>
      </c>
      <c r="I263" s="163">
        <f t="shared" si="94"/>
        <v>0</v>
      </c>
      <c r="J263" s="163">
        <f t="shared" si="94"/>
        <v>0</v>
      </c>
      <c r="K263" s="163">
        <f t="shared" si="94"/>
        <v>0</v>
      </c>
      <c r="L263" s="163">
        <f t="shared" si="94"/>
        <v>0</v>
      </c>
      <c r="M263" s="163">
        <f t="shared" si="94"/>
        <v>0</v>
      </c>
      <c r="N263" s="163">
        <f t="shared" si="94"/>
        <v>0</v>
      </c>
      <c r="O263" s="163">
        <f t="shared" si="94"/>
        <v>0</v>
      </c>
      <c r="P263" s="163">
        <f t="shared" si="94"/>
        <v>0</v>
      </c>
      <c r="Q263" s="163">
        <f t="shared" si="94"/>
        <v>0</v>
      </c>
      <c r="R263" s="163">
        <f t="shared" si="94"/>
        <v>0</v>
      </c>
      <c r="S263" s="163">
        <f t="shared" si="96"/>
        <v>0</v>
      </c>
      <c r="T263" s="163">
        <f t="shared" si="96"/>
        <v>0</v>
      </c>
      <c r="U263" s="163">
        <f t="shared" si="97"/>
        <v>0</v>
      </c>
      <c r="V263" s="163">
        <f t="shared" si="97"/>
        <v>0</v>
      </c>
      <c r="W263" s="163">
        <f t="shared" si="86"/>
        <v>0</v>
      </c>
      <c r="X263" s="163">
        <f t="shared" si="87"/>
        <v>0</v>
      </c>
      <c r="Y263" s="163">
        <f t="shared" si="88"/>
        <v>0</v>
      </c>
      <c r="Z263" s="163">
        <f t="shared" si="89"/>
        <v>0</v>
      </c>
      <c r="AA263" s="163">
        <f t="shared" si="89"/>
        <v>0</v>
      </c>
      <c r="AB263" s="163">
        <f t="shared" si="89"/>
        <v>0</v>
      </c>
      <c r="AC263" s="163">
        <f t="shared" si="95"/>
        <v>0</v>
      </c>
      <c r="AD263" s="163">
        <f t="shared" si="91"/>
        <v>0</v>
      </c>
      <c r="AE263" s="163">
        <f t="shared" si="91"/>
        <v>0</v>
      </c>
      <c r="AF263" s="176">
        <f t="shared" si="91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94"/>
        <v>0</v>
      </c>
      <c r="D264" s="163">
        <f t="shared" si="94"/>
        <v>0</v>
      </c>
      <c r="E264" s="163">
        <f t="shared" si="94"/>
        <v>0</v>
      </c>
      <c r="F264" s="163">
        <f t="shared" si="94"/>
        <v>0</v>
      </c>
      <c r="G264" s="163">
        <f t="shared" si="94"/>
        <v>0</v>
      </c>
      <c r="H264" s="163">
        <f t="shared" si="94"/>
        <v>0</v>
      </c>
      <c r="I264" s="163">
        <f t="shared" si="94"/>
        <v>0</v>
      </c>
      <c r="J264" s="163">
        <f t="shared" si="94"/>
        <v>0</v>
      </c>
      <c r="K264" s="163">
        <f t="shared" si="94"/>
        <v>0</v>
      </c>
      <c r="L264" s="163">
        <f t="shared" si="94"/>
        <v>0</v>
      </c>
      <c r="M264" s="163">
        <f t="shared" si="94"/>
        <v>0</v>
      </c>
      <c r="N264" s="163">
        <f t="shared" si="94"/>
        <v>0</v>
      </c>
      <c r="O264" s="163">
        <f t="shared" si="94"/>
        <v>0</v>
      </c>
      <c r="P264" s="163">
        <f t="shared" si="94"/>
        <v>0</v>
      </c>
      <c r="Q264" s="163">
        <f t="shared" si="94"/>
        <v>0</v>
      </c>
      <c r="R264" s="163">
        <f t="shared" si="94"/>
        <v>0</v>
      </c>
      <c r="S264" s="163">
        <f>R264</f>
        <v>0</v>
      </c>
      <c r="T264" s="163">
        <f t="shared" ref="T264:AF273" si="98">S264</f>
        <v>0</v>
      </c>
      <c r="U264" s="163">
        <f t="shared" si="98"/>
        <v>0</v>
      </c>
      <c r="V264" s="163">
        <f t="shared" si="98"/>
        <v>0</v>
      </c>
      <c r="W264" s="163">
        <f t="shared" si="86"/>
        <v>0</v>
      </c>
      <c r="X264" s="163">
        <f t="shared" si="87"/>
        <v>0</v>
      </c>
      <c r="Y264" s="163">
        <f t="shared" si="88"/>
        <v>0</v>
      </c>
      <c r="Z264" s="163">
        <f t="shared" si="89"/>
        <v>0</v>
      </c>
      <c r="AA264" s="163">
        <f t="shared" si="89"/>
        <v>0</v>
      </c>
      <c r="AB264" s="163">
        <f t="shared" si="89"/>
        <v>0</v>
      </c>
      <c r="AC264" s="163">
        <f t="shared" si="98"/>
        <v>0</v>
      </c>
      <c r="AD264" s="163">
        <f t="shared" si="98"/>
        <v>0</v>
      </c>
      <c r="AE264" s="163">
        <f t="shared" si="98"/>
        <v>0</v>
      </c>
      <c r="AF264" s="176">
        <f t="shared" si="98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S273" si="99">B265</f>
        <v>0</v>
      </c>
      <c r="D265" s="163">
        <f t="shared" si="99"/>
        <v>0</v>
      </c>
      <c r="E265" s="163">
        <f t="shared" si="99"/>
        <v>0</v>
      </c>
      <c r="F265" s="163">
        <f t="shared" si="99"/>
        <v>0</v>
      </c>
      <c r="G265" s="163">
        <f t="shared" si="99"/>
        <v>0</v>
      </c>
      <c r="H265" s="163">
        <f t="shared" si="99"/>
        <v>0</v>
      </c>
      <c r="I265" s="163">
        <f t="shared" si="99"/>
        <v>0</v>
      </c>
      <c r="J265" s="163">
        <f t="shared" si="99"/>
        <v>0</v>
      </c>
      <c r="K265" s="163">
        <f t="shared" si="99"/>
        <v>0</v>
      </c>
      <c r="L265" s="163">
        <f t="shared" si="99"/>
        <v>0</v>
      </c>
      <c r="M265" s="163">
        <f t="shared" si="99"/>
        <v>0</v>
      </c>
      <c r="N265" s="163">
        <f t="shared" si="99"/>
        <v>0</v>
      </c>
      <c r="O265" s="163">
        <f t="shared" si="99"/>
        <v>0</v>
      </c>
      <c r="P265" s="163">
        <f t="shared" si="99"/>
        <v>0</v>
      </c>
      <c r="Q265" s="163">
        <f t="shared" si="99"/>
        <v>0</v>
      </c>
      <c r="R265" s="163">
        <f t="shared" si="99"/>
        <v>0</v>
      </c>
      <c r="S265" s="163">
        <f t="shared" si="99"/>
        <v>0</v>
      </c>
      <c r="T265" s="163">
        <f t="shared" si="98"/>
        <v>0</v>
      </c>
      <c r="U265" s="163">
        <f t="shared" si="98"/>
        <v>0</v>
      </c>
      <c r="V265" s="163">
        <f t="shared" si="98"/>
        <v>0</v>
      </c>
      <c r="W265" s="163">
        <f t="shared" si="86"/>
        <v>0</v>
      </c>
      <c r="X265" s="163">
        <f t="shared" si="87"/>
        <v>0</v>
      </c>
      <c r="Y265" s="163">
        <f t="shared" si="88"/>
        <v>0</v>
      </c>
      <c r="Z265" s="163">
        <f t="shared" si="89"/>
        <v>0</v>
      </c>
      <c r="AA265" s="163">
        <f t="shared" si="89"/>
        <v>0</v>
      </c>
      <c r="AB265" s="163">
        <f t="shared" si="89"/>
        <v>0</v>
      </c>
      <c r="AC265" s="163">
        <f t="shared" si="98"/>
        <v>0</v>
      </c>
      <c r="AD265" s="163">
        <f t="shared" si="98"/>
        <v>0</v>
      </c>
      <c r="AE265" s="163">
        <f t="shared" si="98"/>
        <v>0</v>
      </c>
      <c r="AF265" s="176">
        <f t="shared" si="98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99"/>
        <v>0</v>
      </c>
      <c r="D266" s="163">
        <f t="shared" si="99"/>
        <v>0</v>
      </c>
      <c r="E266" s="163">
        <f t="shared" si="99"/>
        <v>0</v>
      </c>
      <c r="F266" s="163">
        <f t="shared" si="99"/>
        <v>0</v>
      </c>
      <c r="G266" s="163">
        <f t="shared" si="99"/>
        <v>0</v>
      </c>
      <c r="H266" s="163">
        <f t="shared" si="99"/>
        <v>0</v>
      </c>
      <c r="I266" s="163">
        <f t="shared" si="99"/>
        <v>0</v>
      </c>
      <c r="J266" s="163">
        <f t="shared" si="99"/>
        <v>0</v>
      </c>
      <c r="K266" s="163">
        <f t="shared" si="99"/>
        <v>0</v>
      </c>
      <c r="L266" s="163">
        <f t="shared" si="99"/>
        <v>0</v>
      </c>
      <c r="M266" s="163">
        <f t="shared" si="99"/>
        <v>0</v>
      </c>
      <c r="N266" s="163">
        <f t="shared" si="99"/>
        <v>0</v>
      </c>
      <c r="O266" s="163">
        <f t="shared" si="99"/>
        <v>0</v>
      </c>
      <c r="P266" s="163">
        <f t="shared" si="99"/>
        <v>0</v>
      </c>
      <c r="Q266" s="163">
        <f t="shared" si="99"/>
        <v>0</v>
      </c>
      <c r="R266" s="163">
        <f t="shared" si="99"/>
        <v>0</v>
      </c>
      <c r="S266" s="163">
        <f t="shared" si="99"/>
        <v>0</v>
      </c>
      <c r="T266" s="163">
        <f t="shared" si="98"/>
        <v>0</v>
      </c>
      <c r="U266" s="163">
        <f t="shared" si="98"/>
        <v>0</v>
      </c>
      <c r="V266" s="163">
        <f t="shared" si="98"/>
        <v>0</v>
      </c>
      <c r="W266" s="163">
        <f t="shared" si="86"/>
        <v>0</v>
      </c>
      <c r="X266" s="163">
        <f t="shared" si="87"/>
        <v>0</v>
      </c>
      <c r="Y266" s="163">
        <f t="shared" si="88"/>
        <v>0</v>
      </c>
      <c r="Z266" s="163">
        <f t="shared" si="89"/>
        <v>0</v>
      </c>
      <c r="AA266" s="163">
        <f t="shared" si="89"/>
        <v>0</v>
      </c>
      <c r="AB266" s="163">
        <f t="shared" si="89"/>
        <v>0</v>
      </c>
      <c r="AC266" s="163">
        <f t="shared" si="98"/>
        <v>0</v>
      </c>
      <c r="AD266" s="163">
        <f t="shared" si="98"/>
        <v>0</v>
      </c>
      <c r="AE266" s="163">
        <f t="shared" si="98"/>
        <v>0</v>
      </c>
      <c r="AF266" s="176">
        <f t="shared" si="98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99"/>
        <v>0</v>
      </c>
      <c r="D267" s="163">
        <f t="shared" si="99"/>
        <v>0</v>
      </c>
      <c r="E267" s="163">
        <f t="shared" si="99"/>
        <v>0</v>
      </c>
      <c r="F267" s="163">
        <f t="shared" si="99"/>
        <v>0</v>
      </c>
      <c r="G267" s="163">
        <f t="shared" si="99"/>
        <v>0</v>
      </c>
      <c r="H267" s="163">
        <f t="shared" si="99"/>
        <v>0</v>
      </c>
      <c r="I267" s="163">
        <f t="shared" si="99"/>
        <v>0</v>
      </c>
      <c r="J267" s="163">
        <f t="shared" si="99"/>
        <v>0</v>
      </c>
      <c r="K267" s="163">
        <f t="shared" si="99"/>
        <v>0</v>
      </c>
      <c r="L267" s="163">
        <f t="shared" si="99"/>
        <v>0</v>
      </c>
      <c r="M267" s="163">
        <f t="shared" si="99"/>
        <v>0</v>
      </c>
      <c r="N267" s="163">
        <f t="shared" si="99"/>
        <v>0</v>
      </c>
      <c r="O267" s="163">
        <f t="shared" si="99"/>
        <v>0</v>
      </c>
      <c r="P267" s="163">
        <f t="shared" si="99"/>
        <v>0</v>
      </c>
      <c r="Q267" s="163">
        <f t="shared" si="99"/>
        <v>0</v>
      </c>
      <c r="R267" s="163">
        <f t="shared" si="99"/>
        <v>0</v>
      </c>
      <c r="S267" s="163">
        <f t="shared" si="99"/>
        <v>0</v>
      </c>
      <c r="T267" s="163">
        <f t="shared" si="98"/>
        <v>0</v>
      </c>
      <c r="U267" s="163">
        <f t="shared" si="98"/>
        <v>0</v>
      </c>
      <c r="V267" s="163">
        <f t="shared" si="98"/>
        <v>0</v>
      </c>
      <c r="W267" s="163">
        <f t="shared" si="86"/>
        <v>0</v>
      </c>
      <c r="X267" s="163">
        <f t="shared" si="87"/>
        <v>0</v>
      </c>
      <c r="Y267" s="163">
        <f t="shared" si="88"/>
        <v>0</v>
      </c>
      <c r="Z267" s="163">
        <f t="shared" si="89"/>
        <v>0</v>
      </c>
      <c r="AA267" s="163">
        <f t="shared" si="89"/>
        <v>0</v>
      </c>
      <c r="AB267" s="163">
        <f t="shared" si="89"/>
        <v>0</v>
      </c>
      <c r="AC267" s="163">
        <f t="shared" si="98"/>
        <v>0</v>
      </c>
      <c r="AD267" s="163">
        <f t="shared" si="98"/>
        <v>0</v>
      </c>
      <c r="AE267" s="163">
        <f t="shared" si="98"/>
        <v>0</v>
      </c>
      <c r="AF267" s="176">
        <f t="shared" si="98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99"/>
        <v>0</v>
      </c>
      <c r="D268" s="163">
        <f t="shared" si="99"/>
        <v>0</v>
      </c>
      <c r="E268" s="163">
        <f t="shared" si="99"/>
        <v>0</v>
      </c>
      <c r="F268" s="163">
        <f t="shared" si="99"/>
        <v>0</v>
      </c>
      <c r="G268" s="163">
        <f t="shared" si="99"/>
        <v>0</v>
      </c>
      <c r="H268" s="163">
        <f t="shared" si="99"/>
        <v>0</v>
      </c>
      <c r="I268" s="163">
        <f t="shared" si="99"/>
        <v>0</v>
      </c>
      <c r="J268" s="163">
        <f t="shared" si="99"/>
        <v>0</v>
      </c>
      <c r="K268" s="163">
        <f t="shared" si="99"/>
        <v>0</v>
      </c>
      <c r="L268" s="163">
        <f t="shared" si="99"/>
        <v>0</v>
      </c>
      <c r="M268" s="163">
        <f t="shared" si="99"/>
        <v>0</v>
      </c>
      <c r="N268" s="163">
        <f t="shared" si="99"/>
        <v>0</v>
      </c>
      <c r="O268" s="163">
        <f t="shared" si="99"/>
        <v>0</v>
      </c>
      <c r="P268" s="163">
        <f t="shared" si="99"/>
        <v>0</v>
      </c>
      <c r="Q268" s="163">
        <f t="shared" si="99"/>
        <v>0</v>
      </c>
      <c r="R268" s="163">
        <f t="shared" si="99"/>
        <v>0</v>
      </c>
      <c r="S268" s="163">
        <f t="shared" si="99"/>
        <v>0</v>
      </c>
      <c r="T268" s="163">
        <f t="shared" si="98"/>
        <v>0</v>
      </c>
      <c r="U268" s="163">
        <f t="shared" si="98"/>
        <v>0</v>
      </c>
      <c r="V268" s="163">
        <f t="shared" si="98"/>
        <v>0</v>
      </c>
      <c r="W268" s="163">
        <f t="shared" si="86"/>
        <v>0</v>
      </c>
      <c r="X268" s="163">
        <f t="shared" si="87"/>
        <v>0</v>
      </c>
      <c r="Y268" s="163">
        <f t="shared" si="88"/>
        <v>0</v>
      </c>
      <c r="Z268" s="163">
        <f t="shared" si="89"/>
        <v>0</v>
      </c>
      <c r="AA268" s="163">
        <f t="shared" si="89"/>
        <v>0</v>
      </c>
      <c r="AB268" s="163">
        <f t="shared" si="89"/>
        <v>0</v>
      </c>
      <c r="AC268" s="163">
        <f t="shared" si="98"/>
        <v>0</v>
      </c>
      <c r="AD268" s="163">
        <f t="shared" si="98"/>
        <v>0</v>
      </c>
      <c r="AE268" s="163">
        <f t="shared" si="98"/>
        <v>0</v>
      </c>
      <c r="AF268" s="176">
        <f t="shared" si="98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99"/>
        <v>0</v>
      </c>
      <c r="D269" s="163">
        <f t="shared" si="99"/>
        <v>0</v>
      </c>
      <c r="E269" s="163">
        <f t="shared" si="99"/>
        <v>0</v>
      </c>
      <c r="F269" s="163">
        <f t="shared" si="99"/>
        <v>0</v>
      </c>
      <c r="G269" s="163">
        <f t="shared" si="99"/>
        <v>0</v>
      </c>
      <c r="H269" s="163">
        <f t="shared" si="99"/>
        <v>0</v>
      </c>
      <c r="I269" s="163">
        <f t="shared" si="99"/>
        <v>0</v>
      </c>
      <c r="J269" s="163">
        <f t="shared" si="99"/>
        <v>0</v>
      </c>
      <c r="K269" s="163">
        <f t="shared" si="99"/>
        <v>0</v>
      </c>
      <c r="L269" s="163">
        <f t="shared" si="99"/>
        <v>0</v>
      </c>
      <c r="M269" s="163">
        <f t="shared" si="99"/>
        <v>0</v>
      </c>
      <c r="N269" s="163">
        <f t="shared" si="99"/>
        <v>0</v>
      </c>
      <c r="O269" s="163">
        <f t="shared" si="99"/>
        <v>0</v>
      </c>
      <c r="P269" s="163">
        <f t="shared" si="99"/>
        <v>0</v>
      </c>
      <c r="Q269" s="163">
        <f t="shared" si="99"/>
        <v>0</v>
      </c>
      <c r="R269" s="163">
        <f t="shared" si="99"/>
        <v>0</v>
      </c>
      <c r="S269" s="163">
        <f t="shared" si="99"/>
        <v>0</v>
      </c>
      <c r="T269" s="163">
        <f t="shared" si="98"/>
        <v>0</v>
      </c>
      <c r="U269" s="163">
        <f t="shared" si="98"/>
        <v>0</v>
      </c>
      <c r="V269" s="163">
        <f t="shared" si="98"/>
        <v>0</v>
      </c>
      <c r="W269" s="163">
        <f t="shared" si="86"/>
        <v>0</v>
      </c>
      <c r="X269" s="163">
        <f t="shared" si="87"/>
        <v>0</v>
      </c>
      <c r="Y269" s="163">
        <f t="shared" si="88"/>
        <v>0</v>
      </c>
      <c r="Z269" s="163">
        <f t="shared" si="89"/>
        <v>0</v>
      </c>
      <c r="AA269" s="163">
        <f t="shared" si="89"/>
        <v>0</v>
      </c>
      <c r="AB269" s="163">
        <f t="shared" si="89"/>
        <v>0</v>
      </c>
      <c r="AC269" s="163">
        <f t="shared" si="98"/>
        <v>0</v>
      </c>
      <c r="AD269" s="163">
        <f t="shared" si="98"/>
        <v>0</v>
      </c>
      <c r="AE269" s="163">
        <f t="shared" si="98"/>
        <v>0</v>
      </c>
      <c r="AF269" s="176">
        <f t="shared" si="98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99"/>
        <v>0</v>
      </c>
      <c r="D270" s="163">
        <f t="shared" si="99"/>
        <v>0</v>
      </c>
      <c r="E270" s="163">
        <f t="shared" si="99"/>
        <v>0</v>
      </c>
      <c r="F270" s="163">
        <f t="shared" si="99"/>
        <v>0</v>
      </c>
      <c r="G270" s="163">
        <f t="shared" si="99"/>
        <v>0</v>
      </c>
      <c r="H270" s="163">
        <f t="shared" si="99"/>
        <v>0</v>
      </c>
      <c r="I270" s="163">
        <f t="shared" si="99"/>
        <v>0</v>
      </c>
      <c r="J270" s="163">
        <f t="shared" si="99"/>
        <v>0</v>
      </c>
      <c r="K270" s="163">
        <f t="shared" si="99"/>
        <v>0</v>
      </c>
      <c r="L270" s="163">
        <f t="shared" si="99"/>
        <v>0</v>
      </c>
      <c r="M270" s="163">
        <f t="shared" si="99"/>
        <v>0</v>
      </c>
      <c r="N270" s="163">
        <f t="shared" si="99"/>
        <v>0</v>
      </c>
      <c r="O270" s="163">
        <f t="shared" si="99"/>
        <v>0</v>
      </c>
      <c r="P270" s="163">
        <f t="shared" si="99"/>
        <v>0</v>
      </c>
      <c r="Q270" s="163">
        <f t="shared" si="99"/>
        <v>0</v>
      </c>
      <c r="R270" s="163">
        <f t="shared" si="99"/>
        <v>0</v>
      </c>
      <c r="S270" s="163">
        <f t="shared" si="99"/>
        <v>0</v>
      </c>
      <c r="T270" s="163">
        <f t="shared" si="98"/>
        <v>0</v>
      </c>
      <c r="U270" s="163">
        <f t="shared" si="98"/>
        <v>0</v>
      </c>
      <c r="V270" s="163">
        <f t="shared" si="98"/>
        <v>0</v>
      </c>
      <c r="W270" s="163">
        <f t="shared" si="86"/>
        <v>0</v>
      </c>
      <c r="X270" s="163">
        <f t="shared" si="87"/>
        <v>0</v>
      </c>
      <c r="Y270" s="163">
        <f t="shared" si="88"/>
        <v>0</v>
      </c>
      <c r="Z270" s="163">
        <f t="shared" si="89"/>
        <v>0</v>
      </c>
      <c r="AA270" s="163">
        <f t="shared" si="89"/>
        <v>0</v>
      </c>
      <c r="AB270" s="163">
        <f t="shared" si="89"/>
        <v>0</v>
      </c>
      <c r="AC270" s="163">
        <f t="shared" si="98"/>
        <v>0</v>
      </c>
      <c r="AD270" s="163">
        <f t="shared" si="98"/>
        <v>0</v>
      </c>
      <c r="AE270" s="163">
        <f t="shared" si="98"/>
        <v>0</v>
      </c>
      <c r="AF270" s="176">
        <f t="shared" si="98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99"/>
        <v>0</v>
      </c>
      <c r="D271" s="163">
        <f t="shared" si="99"/>
        <v>0</v>
      </c>
      <c r="E271" s="163">
        <f t="shared" si="99"/>
        <v>0</v>
      </c>
      <c r="F271" s="163">
        <f t="shared" si="99"/>
        <v>0</v>
      </c>
      <c r="G271" s="163">
        <f t="shared" si="99"/>
        <v>0</v>
      </c>
      <c r="H271" s="163">
        <f t="shared" si="99"/>
        <v>0</v>
      </c>
      <c r="I271" s="163">
        <f t="shared" si="99"/>
        <v>0</v>
      </c>
      <c r="J271" s="163">
        <f t="shared" si="99"/>
        <v>0</v>
      </c>
      <c r="K271" s="163">
        <f t="shared" si="99"/>
        <v>0</v>
      </c>
      <c r="L271" s="163">
        <f t="shared" si="99"/>
        <v>0</v>
      </c>
      <c r="M271" s="163">
        <f t="shared" si="99"/>
        <v>0</v>
      </c>
      <c r="N271" s="163">
        <f t="shared" si="99"/>
        <v>0</v>
      </c>
      <c r="O271" s="163">
        <f t="shared" si="99"/>
        <v>0</v>
      </c>
      <c r="P271" s="163">
        <f t="shared" si="99"/>
        <v>0</v>
      </c>
      <c r="Q271" s="163">
        <f t="shared" si="99"/>
        <v>0</v>
      </c>
      <c r="R271" s="163">
        <f t="shared" si="99"/>
        <v>0</v>
      </c>
      <c r="S271" s="163">
        <f t="shared" si="99"/>
        <v>0</v>
      </c>
      <c r="T271" s="163">
        <f t="shared" si="98"/>
        <v>0</v>
      </c>
      <c r="U271" s="163">
        <f t="shared" si="98"/>
        <v>0</v>
      </c>
      <c r="V271" s="163">
        <f t="shared" si="98"/>
        <v>0</v>
      </c>
      <c r="W271" s="163">
        <f t="shared" si="86"/>
        <v>0</v>
      </c>
      <c r="X271" s="163">
        <f t="shared" si="87"/>
        <v>0</v>
      </c>
      <c r="Y271" s="163">
        <f t="shared" si="88"/>
        <v>0</v>
      </c>
      <c r="Z271" s="163">
        <f t="shared" si="89"/>
        <v>0</v>
      </c>
      <c r="AA271" s="163">
        <f t="shared" si="89"/>
        <v>0</v>
      </c>
      <c r="AB271" s="163">
        <f t="shared" si="89"/>
        <v>0</v>
      </c>
      <c r="AC271" s="163">
        <f t="shared" si="98"/>
        <v>0</v>
      </c>
      <c r="AD271" s="163">
        <f t="shared" si="98"/>
        <v>0</v>
      </c>
      <c r="AE271" s="163">
        <f t="shared" si="98"/>
        <v>0</v>
      </c>
      <c r="AF271" s="176">
        <f t="shared" si="98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99"/>
        <v>0</v>
      </c>
      <c r="D272" s="163">
        <f t="shared" si="99"/>
        <v>0</v>
      </c>
      <c r="E272" s="163">
        <f t="shared" si="99"/>
        <v>0</v>
      </c>
      <c r="F272" s="163">
        <f t="shared" si="99"/>
        <v>0</v>
      </c>
      <c r="G272" s="163">
        <f t="shared" si="99"/>
        <v>0</v>
      </c>
      <c r="H272" s="163">
        <f t="shared" si="99"/>
        <v>0</v>
      </c>
      <c r="I272" s="163">
        <f t="shared" si="99"/>
        <v>0</v>
      </c>
      <c r="J272" s="163">
        <f t="shared" si="99"/>
        <v>0</v>
      </c>
      <c r="K272" s="163">
        <f t="shared" si="99"/>
        <v>0</v>
      </c>
      <c r="L272" s="163">
        <f t="shared" si="99"/>
        <v>0</v>
      </c>
      <c r="M272" s="163">
        <f t="shared" si="99"/>
        <v>0</v>
      </c>
      <c r="N272" s="163">
        <f t="shared" si="99"/>
        <v>0</v>
      </c>
      <c r="O272" s="163">
        <f t="shared" si="99"/>
        <v>0</v>
      </c>
      <c r="P272" s="163">
        <f t="shared" si="99"/>
        <v>0</v>
      </c>
      <c r="Q272" s="163">
        <f t="shared" si="99"/>
        <v>0</v>
      </c>
      <c r="R272" s="163">
        <f t="shared" si="99"/>
        <v>0</v>
      </c>
      <c r="S272" s="163">
        <f t="shared" si="99"/>
        <v>0</v>
      </c>
      <c r="T272" s="163">
        <f t="shared" si="98"/>
        <v>0</v>
      </c>
      <c r="U272" s="163">
        <f t="shared" si="98"/>
        <v>0</v>
      </c>
      <c r="V272" s="163">
        <f t="shared" si="98"/>
        <v>0</v>
      </c>
      <c r="W272" s="163">
        <f t="shared" si="86"/>
        <v>0</v>
      </c>
      <c r="X272" s="163">
        <f t="shared" si="87"/>
        <v>0</v>
      </c>
      <c r="Y272" s="163">
        <f t="shared" si="88"/>
        <v>0</v>
      </c>
      <c r="Z272" s="163">
        <f t="shared" si="89"/>
        <v>0</v>
      </c>
      <c r="AA272" s="163">
        <f t="shared" si="89"/>
        <v>0</v>
      </c>
      <c r="AB272" s="163">
        <f t="shared" si="89"/>
        <v>0</v>
      </c>
      <c r="AC272" s="163">
        <f t="shared" si="98"/>
        <v>0</v>
      </c>
      <c r="AD272" s="163">
        <f t="shared" si="98"/>
        <v>0</v>
      </c>
      <c r="AE272" s="163">
        <f t="shared" si="98"/>
        <v>0</v>
      </c>
      <c r="AF272" s="176">
        <f t="shared" si="98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99"/>
        <v>0</v>
      </c>
      <c r="D273" s="179">
        <f t="shared" si="99"/>
        <v>0</v>
      </c>
      <c r="E273" s="179">
        <f t="shared" si="99"/>
        <v>0</v>
      </c>
      <c r="F273" s="179">
        <f t="shared" si="99"/>
        <v>0</v>
      </c>
      <c r="G273" s="179">
        <f t="shared" si="99"/>
        <v>0</v>
      </c>
      <c r="H273" s="179">
        <f t="shared" si="99"/>
        <v>0</v>
      </c>
      <c r="I273" s="179">
        <f t="shared" si="99"/>
        <v>0</v>
      </c>
      <c r="J273" s="179">
        <f t="shared" si="99"/>
        <v>0</v>
      </c>
      <c r="K273" s="179">
        <f t="shared" si="99"/>
        <v>0</v>
      </c>
      <c r="L273" s="179">
        <f t="shared" si="99"/>
        <v>0</v>
      </c>
      <c r="M273" s="179">
        <f t="shared" si="99"/>
        <v>0</v>
      </c>
      <c r="N273" s="179">
        <f t="shared" si="99"/>
        <v>0</v>
      </c>
      <c r="O273" s="179">
        <f t="shared" si="99"/>
        <v>0</v>
      </c>
      <c r="P273" s="179">
        <f t="shared" si="99"/>
        <v>0</v>
      </c>
      <c r="Q273" s="179">
        <f t="shared" si="99"/>
        <v>0</v>
      </c>
      <c r="R273" s="179">
        <f t="shared" si="99"/>
        <v>0</v>
      </c>
      <c r="S273" s="179">
        <f t="shared" si="99"/>
        <v>0</v>
      </c>
      <c r="T273" s="179">
        <f t="shared" si="98"/>
        <v>0</v>
      </c>
      <c r="U273" s="179">
        <f t="shared" si="98"/>
        <v>0</v>
      </c>
      <c r="V273" s="179">
        <f t="shared" si="98"/>
        <v>0</v>
      </c>
      <c r="W273" s="179">
        <f t="shared" si="86"/>
        <v>0</v>
      </c>
      <c r="X273" s="179">
        <f t="shared" si="87"/>
        <v>0</v>
      </c>
      <c r="Y273" s="179">
        <f t="shared" si="88"/>
        <v>0</v>
      </c>
      <c r="Z273" s="179">
        <f t="shared" si="89"/>
        <v>0</v>
      </c>
      <c r="AA273" s="179">
        <f t="shared" si="89"/>
        <v>0</v>
      </c>
      <c r="AB273" s="179">
        <f t="shared" si="89"/>
        <v>0</v>
      </c>
      <c r="AC273" s="179">
        <f t="shared" si="98"/>
        <v>0</v>
      </c>
      <c r="AD273" s="179">
        <f t="shared" si="98"/>
        <v>0</v>
      </c>
      <c r="AE273" s="179">
        <f t="shared" si="98"/>
        <v>0</v>
      </c>
      <c r="AF273" s="180">
        <f t="shared" si="98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100">SUM(B169:B273)</f>
        <v>0</v>
      </c>
      <c r="C274" s="182">
        <f t="shared" si="100"/>
        <v>0</v>
      </c>
      <c r="D274" s="182">
        <f t="shared" si="100"/>
        <v>0</v>
      </c>
      <c r="E274" s="182">
        <f t="shared" si="100"/>
        <v>0</v>
      </c>
      <c r="F274" s="182">
        <f t="shared" si="100"/>
        <v>0</v>
      </c>
      <c r="G274" s="182">
        <f t="shared" si="100"/>
        <v>0</v>
      </c>
      <c r="H274" s="182">
        <f t="shared" si="100"/>
        <v>0</v>
      </c>
      <c r="I274" s="182">
        <f t="shared" si="100"/>
        <v>0</v>
      </c>
      <c r="J274" s="182">
        <f t="shared" si="100"/>
        <v>0</v>
      </c>
      <c r="K274" s="182">
        <f t="shared" si="100"/>
        <v>0</v>
      </c>
      <c r="L274" s="182">
        <f t="shared" si="100"/>
        <v>0</v>
      </c>
      <c r="M274" s="182">
        <f t="shared" si="100"/>
        <v>0</v>
      </c>
      <c r="N274" s="182">
        <f t="shared" si="100"/>
        <v>0</v>
      </c>
      <c r="O274" s="182">
        <f t="shared" si="100"/>
        <v>0</v>
      </c>
      <c r="P274" s="182">
        <f t="shared" si="100"/>
        <v>0</v>
      </c>
      <c r="Q274" s="182">
        <f t="shared" si="100"/>
        <v>0</v>
      </c>
      <c r="R274" s="182">
        <f t="shared" si="100"/>
        <v>0</v>
      </c>
      <c r="S274" s="182">
        <f>SUM(S169:S273)</f>
        <v>0</v>
      </c>
      <c r="T274" s="182">
        <f t="shared" si="100"/>
        <v>0</v>
      </c>
      <c r="U274" s="182">
        <f t="shared" ref="U274:AB274" si="101">SUM(U169:U273)</f>
        <v>0</v>
      </c>
      <c r="V274" s="182">
        <f t="shared" si="101"/>
        <v>0</v>
      </c>
      <c r="W274" s="182">
        <f t="shared" si="101"/>
        <v>0</v>
      </c>
      <c r="X274" s="182">
        <f t="shared" si="101"/>
        <v>0</v>
      </c>
      <c r="Y274" s="182">
        <f t="shared" si="101"/>
        <v>0</v>
      </c>
      <c r="Z274" s="182">
        <f t="shared" si="101"/>
        <v>0</v>
      </c>
      <c r="AA274" s="182">
        <f t="shared" si="101"/>
        <v>0</v>
      </c>
      <c r="AB274" s="182">
        <f t="shared" si="101"/>
        <v>0</v>
      </c>
      <c r="AC274" s="182">
        <f t="shared" si="100"/>
        <v>0</v>
      </c>
      <c r="AD274" s="182">
        <f t="shared" si="100"/>
        <v>0</v>
      </c>
      <c r="AE274" s="182">
        <f t="shared" si="100"/>
        <v>0</v>
      </c>
      <c r="AF274" s="183">
        <f t="shared" si="100"/>
        <v>0</v>
      </c>
      <c r="AG274" s="184">
        <f t="shared" si="10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490" priority="32">
      <formula>$AH11=0</formula>
    </cfRule>
  </conditionalFormatting>
  <conditionalFormatting sqref="A101:A102">
    <cfRule type="expression" dxfId="2489" priority="200">
      <formula>$AH106=0</formula>
    </cfRule>
  </conditionalFormatting>
  <conditionalFormatting sqref="A103:A107">
    <cfRule type="expression" dxfId="2488" priority="148">
      <formula>$AH102=0</formula>
    </cfRule>
  </conditionalFormatting>
  <conditionalFormatting sqref="A160:A167">
    <cfRule type="expression" dxfId="2487" priority="201">
      <formula>$AH267=0</formula>
    </cfRule>
  </conditionalFormatting>
  <conditionalFormatting sqref="A168:A275">
    <cfRule type="expression" dxfId="2486" priority="71">
      <formula>$AH168=0</formula>
    </cfRule>
  </conditionalFormatting>
  <conditionalFormatting sqref="B8">
    <cfRule type="expression" dxfId="2485" priority="196">
      <formula>AND(C$9&gt;=14/24,C$9&lt;20/24)</formula>
    </cfRule>
    <cfRule type="expression" dxfId="2484" priority="197">
      <formula>AND(C$9&gt;=8/24,C$9&lt;14/24)</formula>
    </cfRule>
    <cfRule type="expression" dxfId="2483" priority="198">
      <formula>C$9&lt;8/24</formula>
    </cfRule>
    <cfRule type="expression" dxfId="2482" priority="199">
      <formula>C$9&gt;=20/24</formula>
    </cfRule>
  </conditionalFormatting>
  <conditionalFormatting sqref="C76:D90 K85:R90 B9:AF10 C155:R159 D154:R154 C72:J72 E80:M90 C137:R153 C93:AF115 N81:AE90 S137:AF159 C117:AF134 AF82:AF90 E76:AF77">
    <cfRule type="expression" dxfId="2481" priority="113">
      <formula>B$9&gt;=20/24</formula>
    </cfRule>
  </conditionalFormatting>
  <conditionalFormatting sqref="B9:AF10 C76:D90 K85:R90 C155:R159 D154:R154 C72:J72 E80:M90 C137:R153 C93:AF115 N81:AE90 S137:AF159 C117:AF134 AF82:AF90 E76:AF77">
    <cfRule type="expression" dxfId="2480" priority="114">
      <formula>AND(B$9&gt;=14/24,B$9&lt;20/24)</formula>
    </cfRule>
    <cfRule type="expression" dxfId="2479" priority="115">
      <formula>AND(B$9&gt;=8/24,B$9&lt;14/24)</formula>
    </cfRule>
    <cfRule type="expression" dxfId="2478" priority="116">
      <formula>B$9&lt;8/24</formula>
    </cfRule>
  </conditionalFormatting>
  <conditionalFormatting sqref="E70:AF70">
    <cfRule type="expression" dxfId="2477" priority="46">
      <formula>E$9&gt;=20/24</formula>
    </cfRule>
    <cfRule type="expression" dxfId="2476" priority="47">
      <formula>AND(E$9&gt;=14/24,E$9&lt;20/24)</formula>
    </cfRule>
    <cfRule type="expression" dxfId="2475" priority="48">
      <formula>AND(E$9&gt;=8/24,E$9&lt;14/24)</formula>
    </cfRule>
  </conditionalFormatting>
  <conditionalFormatting sqref="E70:AF70">
    <cfRule type="expression" dxfId="2474" priority="121">
      <formula>E$9&lt;8/24</formula>
    </cfRule>
  </conditionalFormatting>
  <conditionalFormatting sqref="C72:AF75">
    <cfRule type="expression" dxfId="2473" priority="37">
      <formula>C72&gt;$AG72*1</formula>
    </cfRule>
  </conditionalFormatting>
  <conditionalFormatting sqref="C73:AF75">
    <cfRule type="expression" dxfId="2472" priority="38">
      <formula>C$9&gt;=20/24</formula>
    </cfRule>
    <cfRule type="expression" dxfId="2471" priority="39">
      <formula>AND(C$9&gt;=14/24,C$9&lt;20/24)</formula>
    </cfRule>
    <cfRule type="expression" dxfId="2470" priority="40">
      <formula>AND(C$9&gt;=8/24,C$9&lt;14/24)</formula>
    </cfRule>
    <cfRule type="expression" dxfId="2469" priority="41">
      <formula>C$9&lt;8/24</formula>
    </cfRule>
  </conditionalFormatting>
  <conditionalFormatting sqref="C161:AF167">
    <cfRule type="expression" dxfId="2468" priority="72">
      <formula>C$9&gt;=20/24</formula>
    </cfRule>
    <cfRule type="expression" dxfId="2467" priority="73">
      <formula>AND(C$9&gt;=14/24,C$9&lt;20/24)</formula>
    </cfRule>
    <cfRule type="expression" dxfId="2466" priority="74">
      <formula>AND(C$9&gt;=8/24,C$9&lt;14/24)</formula>
    </cfRule>
    <cfRule type="expression" dxfId="2465" priority="75">
      <formula>C$9&lt;8/24</formula>
    </cfRule>
  </conditionalFormatting>
  <conditionalFormatting sqref="C169:AF274">
    <cfRule type="expression" dxfId="2464" priority="33">
      <formula>C$9&gt;=20/24</formula>
    </cfRule>
    <cfRule type="expression" dxfId="2463" priority="34">
      <formula>AND(C$9&gt;=14/24,C$9&lt;20/24)</formula>
    </cfRule>
    <cfRule type="expression" dxfId="2462" priority="35">
      <formula>AND(C$9&gt;=8/24,C$9&lt;14/24)</formula>
    </cfRule>
    <cfRule type="expression" dxfId="2461" priority="36">
      <formula>C$9&lt;8/24</formula>
    </cfRule>
  </conditionalFormatting>
  <conditionalFormatting sqref="AF92:AF95 AF96:AG96 AC92:AE96 AC91:AF91 AC78:AG78 B71:AG71 C76:AB96 AB87:AC87 AD93:AF95 AC79:AE90 AF80:AF90 AC76:AF77">
    <cfRule type="expression" dxfId="2460" priority="112">
      <formula>B71&gt;$AG71*1</formula>
    </cfRule>
  </conditionalFormatting>
  <conditionalFormatting sqref="K83:O83 E79:M83 N81:AE83 AF82:AF83">
    <cfRule type="expression" dxfId="2459" priority="122">
      <formula>E$9&gt;=20/24</formula>
    </cfRule>
    <cfRule type="expression" dxfId="2458" priority="123">
      <formula>AND(E$9&gt;=14/24,E$9&lt;20/24)</formula>
    </cfRule>
    <cfRule type="expression" dxfId="2457" priority="124">
      <formula>AND(E$9&gt;=8/24,E$9&lt;14/24)</formula>
    </cfRule>
    <cfRule type="expression" dxfId="2456" priority="125">
      <formula>E$9&lt;8/24</formula>
    </cfRule>
  </conditionalFormatting>
  <conditionalFormatting sqref="E84:AF84">
    <cfRule type="expression" dxfId="2455" priority="117">
      <formula>E$9&gt;=20/24</formula>
    </cfRule>
    <cfRule type="expression" dxfId="2454" priority="118">
      <formula>AND(E$9&gt;=14/24,E$9&lt;20/24)</formula>
    </cfRule>
    <cfRule type="expression" dxfId="2453" priority="119">
      <formula>AND(E$9&gt;=8/24,E$9&lt;14/24)</formula>
    </cfRule>
    <cfRule type="expression" dxfId="2452" priority="120">
      <formula>E$9&lt;8/24</formula>
    </cfRule>
  </conditionalFormatting>
  <conditionalFormatting sqref="E72:AF72 E76:AF78">
    <cfRule type="expression" dxfId="2451" priority="132">
      <formula>E$9&gt;=20/24</formula>
    </cfRule>
    <cfRule type="expression" dxfId="2450" priority="133">
      <formula>AND(E$9&gt;=14/24,E$9&lt;20/24)</formula>
    </cfRule>
    <cfRule type="expression" dxfId="2449" priority="134">
      <formula>AND(E$9&gt;=8/24,E$9&lt;14/24)</formula>
    </cfRule>
    <cfRule type="expression" dxfId="2448" priority="135">
      <formula>E$9&lt;8/24</formula>
    </cfRule>
  </conditionalFormatting>
  <conditionalFormatting sqref="E73:AF75">
    <cfRule type="expression" dxfId="2447" priority="42">
      <formula>E$9&gt;=20/24</formula>
    </cfRule>
    <cfRule type="expression" dxfId="2446" priority="43">
      <formula>AND(E$9&gt;=14/24,E$9&lt;20/24)</formula>
    </cfRule>
    <cfRule type="expression" dxfId="2445" priority="44">
      <formula>AND(E$9&gt;=8/24,E$9&lt;14/24)</formula>
    </cfRule>
    <cfRule type="expression" dxfId="2444" priority="45">
      <formula>E$9&lt;8/24</formula>
    </cfRule>
  </conditionalFormatting>
  <conditionalFormatting sqref="F79:AE81">
    <cfRule type="expression" dxfId="2443" priority="140">
      <formula>F$9&gt;=20/24</formula>
    </cfRule>
    <cfRule type="expression" dxfId="2442" priority="141">
      <formula>AND(F$9&gt;=14/24,F$9&lt;20/24)</formula>
    </cfRule>
    <cfRule type="expression" dxfId="2441" priority="142">
      <formula>AND(F$9&gt;=8/24,F$9&lt;14/24)</formula>
    </cfRule>
    <cfRule type="expression" dxfId="2440" priority="143">
      <formula>F$9&lt;8/24</formula>
    </cfRule>
  </conditionalFormatting>
  <conditionalFormatting sqref="L84:AF84">
    <cfRule type="expression" dxfId="2439" priority="136">
      <formula>L$9&gt;=20/24</formula>
    </cfRule>
    <cfRule type="expression" dxfId="2438" priority="137">
      <formula>AND(L$9&gt;=14/24,L$9&lt;20/24)</formula>
    </cfRule>
    <cfRule type="expression" dxfId="2437" priority="138">
      <formula>AND(L$9&gt;=8/24,L$9&lt;14/24)</formula>
    </cfRule>
    <cfRule type="expression" dxfId="2436" priority="139">
      <formula>L$9&lt;8/24</formula>
    </cfRule>
  </conditionalFormatting>
  <conditionalFormatting sqref="M8 S8 AB8">
    <cfRule type="expression" dxfId="2435" priority="189">
      <formula>AND(N$9&gt;=14/24,N$9&lt;20/24)</formula>
    </cfRule>
    <cfRule type="expression" dxfId="2434" priority="190">
      <formula>AND(N$9&gt;=8/24,N$9&lt;14/24)</formula>
    </cfRule>
    <cfRule type="expression" dxfId="2433" priority="191">
      <formula>N$9&lt;8/24</formula>
    </cfRule>
  </conditionalFormatting>
  <conditionalFormatting sqref="M79:AE83 AF82:AF83">
    <cfRule type="expression" dxfId="2432" priority="144">
      <formula>M$9&gt;=20/24</formula>
    </cfRule>
    <cfRule type="expression" dxfId="2431" priority="145">
      <formula>AND(M$9&gt;=14/24,M$9&lt;20/24)</formula>
    </cfRule>
    <cfRule type="expression" dxfId="2430" priority="146">
      <formula>AND(M$9&gt;=8/24,M$9&lt;14/24)</formula>
    </cfRule>
    <cfRule type="expression" dxfId="2429" priority="147">
      <formula>M$9&lt;8/24</formula>
    </cfRule>
  </conditionalFormatting>
  <conditionalFormatting sqref="O3:P3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428" priority="188">
      <formula>N$9&gt;=20/24</formula>
    </cfRule>
  </conditionalFormatting>
  <conditionalFormatting sqref="S8">
    <cfRule type="expression" dxfId="2427" priority="179">
      <formula>U$9&gt;=20/24</formula>
    </cfRule>
    <cfRule type="expression" dxfId="2426" priority="180">
      <formula>AND(U$9&gt;=14/24,U$9&lt;20/24)</formula>
    </cfRule>
    <cfRule type="expression" dxfId="2425" priority="181">
      <formula>AND(U$9&gt;=8/24,U$9&lt;14/24)</formula>
    </cfRule>
    <cfRule type="expression" dxfId="2424" priority="182">
      <formula>U$9&lt;8/24</formula>
    </cfRule>
  </conditionalFormatting>
  <conditionalFormatting sqref="AC79:AF84">
    <cfRule type="expression" dxfId="2423" priority="66">
      <formula>AC$9&gt;=20/24</formula>
    </cfRule>
    <cfRule type="expression" dxfId="2422" priority="67">
      <formula>AND(AC$9&gt;=14/24,AC$9&lt;20/24)</formula>
    </cfRule>
    <cfRule type="expression" dxfId="2421" priority="68">
      <formula>AND(AC$9&gt;=8/24,AC$9&lt;14/24)</formula>
    </cfRule>
    <cfRule type="expression" dxfId="2420" priority="69">
      <formula>AC$9&lt;8/24</formula>
    </cfRule>
  </conditionalFormatting>
  <conditionalFormatting sqref="V3 AB3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E70:AF70">
    <cfRule type="expression" dxfId="2419" priority="126">
      <formula>E70&gt;$AG70</formula>
    </cfRule>
  </conditionalFormatting>
  <conditionalFormatting sqref="AB8">
    <cfRule type="expression" dxfId="2418" priority="175">
      <formula>AD$9&gt;=20/24</formula>
    </cfRule>
    <cfRule type="expression" dxfId="2417" priority="176">
      <formula>AND(AD$9&gt;=14/24,AD$9&lt;20/24)</formula>
    </cfRule>
    <cfRule type="expression" dxfId="2416" priority="177">
      <formula>AND(AD$9&gt;=8/24,AD$9&lt;14/24)</formula>
    </cfRule>
    <cfRule type="expression" dxfId="2415" priority="178">
      <formula>AD$9&lt;8/24</formula>
    </cfRule>
  </conditionalFormatting>
  <conditionalFormatting sqref="AF79">
    <cfRule type="expression" dxfId="2414" priority="202">
      <formula>AF79&gt;$AG80*1</formula>
    </cfRule>
  </conditionalFormatting>
  <conditionalFormatting sqref="AG78">
    <cfRule type="expression" dxfId="2413" priority="154">
      <formula>AG$9&gt;=20/24</formula>
    </cfRule>
    <cfRule type="expression" dxfId="2412" priority="155">
      <formula>AND(AG$9&gt;=14/24,AG$9&lt;20/24)</formula>
    </cfRule>
    <cfRule type="expression" dxfId="2411" priority="156">
      <formula>AND(AG$9&gt;=8/24,AG$9&lt;14/24)</formula>
    </cfRule>
    <cfRule type="expression" dxfId="2410" priority="157">
      <formula>AG$9&lt;8/24</formula>
    </cfRule>
  </conditionalFormatting>
  <conditionalFormatting sqref="AG91:AG92">
    <cfRule type="expression" dxfId="2409" priority="149">
      <formula>AG91&gt;$AG91</formula>
    </cfRule>
  </conditionalFormatting>
  <conditionalFormatting sqref="AG96">
    <cfRule type="expression" dxfId="2408" priority="150">
      <formula>AG$9&gt;=20/24</formula>
    </cfRule>
    <cfRule type="expression" dxfId="2407" priority="151">
      <formula>AND(AG$9&gt;=14/24,AG$9&lt;20/24)</formula>
    </cfRule>
    <cfRule type="expression" dxfId="2406" priority="152">
      <formula>AND(AG$9&gt;=8/24,AG$9&lt;14/24)</formula>
    </cfRule>
    <cfRule type="expression" dxfId="2405" priority="153">
      <formula>AG$9&lt;8/24</formula>
    </cfRule>
  </conditionalFormatting>
  <conditionalFormatting sqref="AG113">
    <cfRule type="expression" dxfId="2404" priority="171">
      <formula>AG$9&gt;=20/24</formula>
    </cfRule>
    <cfRule type="expression" dxfId="2403" priority="172">
      <formula>AND(AG$9&gt;=14/24,AG$9&lt;20/24)</formula>
    </cfRule>
    <cfRule type="expression" dxfId="2402" priority="173">
      <formula>AND(AG$9&gt;=8/24,AG$9&lt;14/24)</formula>
    </cfRule>
    <cfRule type="expression" dxfId="2401" priority="174">
      <formula>AG$9&lt;8/24</formula>
    </cfRule>
  </conditionalFormatting>
  <conditionalFormatting sqref="AH8:AI10">
    <cfRule type="expression" dxfId="2400" priority="62">
      <formula>AH$9&gt;=20/24</formula>
    </cfRule>
    <cfRule type="expression" dxfId="2399" priority="63">
      <formula>AND(AH$9&gt;=14/24,AH$9&lt;20/24)</formula>
    </cfRule>
    <cfRule type="expression" dxfId="2398" priority="64">
      <formula>AND(AH$9&gt;=8/24,AH$9&lt;14/24)</formula>
    </cfRule>
    <cfRule type="expression" dxfId="2397" priority="65">
      <formula>AH$9&lt;8/24</formula>
    </cfRule>
  </conditionalFormatting>
  <conditionalFormatting sqref="AL4:AL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396" priority="192">
      <formula>AJ$9&gt;=20/24</formula>
    </cfRule>
    <cfRule type="expression" dxfId="2395" priority="193">
      <formula>AND(AJ$9&gt;=14/24,AJ$9&lt;20/24)</formula>
    </cfRule>
    <cfRule type="expression" dxfId="2394" priority="194">
      <formula>AND(AJ$9&gt;=8/24,AJ$9&lt;14/24)</formula>
    </cfRule>
    <cfRule type="expression" dxfId="2393" priority="195">
      <formula>AJ$9&lt;8/24</formula>
    </cfRule>
  </conditionalFormatting>
  <conditionalFormatting sqref="AL99:AN99 AL105:AN105">
    <cfRule type="expression" dxfId="2392" priority="164">
      <formula>AL$9&gt;=20/24</formula>
    </cfRule>
    <cfRule type="expression" dxfId="2391" priority="165">
      <formula>AND(AL$9&gt;=14/24,AL$9&lt;20/24)</formula>
    </cfRule>
    <cfRule type="expression" dxfId="2390" priority="166">
      <formula>AND(AL$9&gt;=8/24,AL$9&lt;14/24)</formula>
    </cfRule>
    <cfRule type="expression" dxfId="2389" priority="167">
      <formula>AL$9&lt;8/24</formula>
    </cfRule>
  </conditionalFormatting>
  <conditionalFormatting sqref="AM15:AM21 AN16:AR21">
    <cfRule type="expression" dxfId="2388" priority="88">
      <formula>AX$9&gt;=20/24</formula>
    </cfRule>
    <cfRule type="expression" dxfId="2387" priority="89">
      <formula>AND(AX$9&gt;=14/24,AX$9&lt;20/24)</formula>
    </cfRule>
    <cfRule type="expression" dxfId="2386" priority="90">
      <formula>AND(AX$9&gt;=8/24,AX$9&lt;14/24)</formula>
    </cfRule>
    <cfRule type="expression" dxfId="2385" priority="91">
      <formula>AX$9&lt;8/24</formula>
    </cfRule>
  </conditionalFormatting>
  <conditionalFormatting sqref="AN100:AN103">
    <cfRule type="expression" dxfId="2384" priority="160">
      <formula>AN$9&gt;=20/24</formula>
    </cfRule>
    <cfRule type="expression" dxfId="2383" priority="161">
      <formula>AND(AN$9&gt;=14/24,AN$9&lt;20/24)</formula>
    </cfRule>
    <cfRule type="expression" dxfId="2382" priority="162">
      <formula>AND(AN$9&gt;=8/24,AN$9&lt;14/24)</formula>
    </cfRule>
    <cfRule type="expression" dxfId="2381" priority="163">
      <formula>AN$9&lt;8/24</formula>
    </cfRule>
  </conditionalFormatting>
  <conditionalFormatting sqref="AN15:AR15">
    <cfRule type="expression" dxfId="2380" priority="76">
      <formula>U$9&gt;=20/24</formula>
    </cfRule>
    <cfRule type="expression" dxfId="2379" priority="77">
      <formula>AND(U$9&gt;=14/24,U$9&lt;20/24)</formula>
    </cfRule>
    <cfRule type="expression" dxfId="2378" priority="78">
      <formula>AND(U$9&gt;=8/24,U$9&lt;14/24)</formula>
    </cfRule>
    <cfRule type="expression" dxfId="2377" priority="79">
      <formula>U$9&lt;8/24</formula>
    </cfRule>
  </conditionalFormatting>
  <conditionalFormatting sqref="AS15">
    <cfRule type="expression" dxfId="2376" priority="84">
      <formula>AA$9&gt;=20/24</formula>
    </cfRule>
    <cfRule type="expression" dxfId="2375" priority="85">
      <formula>AND(AA$9&gt;=14/24,AA$9&lt;20/24)</formula>
    </cfRule>
    <cfRule type="expression" dxfId="2374" priority="86">
      <formula>AND(AA$9&gt;=8/24,AA$9&lt;14/24)</formula>
    </cfRule>
    <cfRule type="expression" dxfId="2373" priority="87">
      <formula>AA$9&lt;8/24</formula>
    </cfRule>
  </conditionalFormatting>
  <conditionalFormatting sqref="AS16:AS21">
    <cfRule type="expression" dxfId="2372" priority="92">
      <formula>BE$9&gt;=20/24</formula>
    </cfRule>
    <cfRule type="expression" dxfId="2371" priority="93">
      <formula>AND(BE$9&gt;=14/24,BE$9&lt;20/24)</formula>
    </cfRule>
    <cfRule type="expression" dxfId="2370" priority="94">
      <formula>AND(BE$9&gt;=8/24,BE$9&lt;14/24)</formula>
    </cfRule>
    <cfRule type="expression" dxfId="2369" priority="95">
      <formula>BE$9&lt;8/24</formula>
    </cfRule>
  </conditionalFormatting>
  <conditionalFormatting sqref="AT15 AX15:BJ15">
    <cfRule type="expression" dxfId="2368" priority="96">
      <formula>AC$9&gt;=20/24</formula>
    </cfRule>
    <cfRule type="expression" dxfId="2367" priority="97">
      <formula>AND(AC$9&gt;=14/24,AC$9&lt;20/24)</formula>
    </cfRule>
    <cfRule type="expression" dxfId="2366" priority="98">
      <formula>AND(AC$9&gt;=8/24,AC$9&lt;14/24)</formula>
    </cfRule>
    <cfRule type="expression" dxfId="2365" priority="99">
      <formula>AC$9&lt;8/24</formula>
    </cfRule>
  </conditionalFormatting>
  <conditionalFormatting sqref="AT16:AT21">
    <cfRule type="expression" dxfId="2364" priority="100">
      <formula>BG$9&gt;=20/24</formula>
    </cfRule>
    <cfRule type="expression" dxfId="2363" priority="101">
      <formula>AND(BG$9&gt;=14/24,BG$9&lt;20/24)</formula>
    </cfRule>
    <cfRule type="expression" dxfId="2362" priority="102">
      <formula>AND(BG$9&gt;=8/24,BG$9&lt;14/24)</formula>
    </cfRule>
    <cfRule type="expression" dxfId="2361" priority="103">
      <formula>BG$9&lt;8/24</formula>
    </cfRule>
  </conditionalFormatting>
  <conditionalFormatting sqref="AU15:AV15">
    <cfRule type="expression" dxfId="2360" priority="104">
      <formula>AE$9&gt;=20/24</formula>
    </cfRule>
    <cfRule type="expression" dxfId="2359" priority="105">
      <formula>AND(AE$9&gt;=14/24,AE$9&lt;20/24)</formula>
    </cfRule>
    <cfRule type="expression" dxfId="2358" priority="106">
      <formula>AND(AE$9&gt;=8/24,AE$9&lt;14/24)</formula>
    </cfRule>
    <cfRule type="expression" dxfId="2357" priority="107">
      <formula>AE$9&lt;8/24</formula>
    </cfRule>
  </conditionalFormatting>
  <conditionalFormatting sqref="AU16:BJ21">
    <cfRule type="expression" dxfId="2356" priority="108">
      <formula>BI$9&gt;=20/24</formula>
    </cfRule>
    <cfRule type="expression" dxfId="2355" priority="109">
      <formula>AND(BI$9&gt;=14/24,BI$9&lt;20/24)</formula>
    </cfRule>
    <cfRule type="expression" dxfId="2354" priority="110">
      <formula>AND(BI$9&gt;=8/24,BI$9&lt;14/24)</formula>
    </cfRule>
    <cfRule type="expression" dxfId="2353" priority="111">
      <formula>BI$9&lt;8/24</formula>
    </cfRule>
  </conditionalFormatting>
  <conditionalFormatting sqref="AW15">
    <cfRule type="expression" dxfId="2352" priority="80">
      <formula>B$9&gt;=20/24</formula>
    </cfRule>
    <cfRule type="expression" dxfId="2351" priority="81">
      <formula>AND(B$9&gt;=14/24,B$9&lt;20/24)</formula>
    </cfRule>
    <cfRule type="expression" dxfId="2350" priority="82">
      <formula>AND(B$9&gt;=8/24,B$9&lt;14/24)</formula>
    </cfRule>
    <cfRule type="expression" dxfId="2349" priority="83">
      <formula>B$9&lt;8/24</formula>
    </cfRule>
  </conditionalFormatting>
  <conditionalFormatting sqref="A73">
    <cfRule type="expression" dxfId="2348" priority="31">
      <formula>$AH73=0</formula>
    </cfRule>
  </conditionalFormatting>
  <conditionalFormatting sqref="B76:B90 B72 B93:B115 B137:B159 B117:B134 C154 B11:AF13">
    <cfRule type="expression" dxfId="2347" priority="25">
      <formula>B$9&gt;=20/24</formula>
    </cfRule>
  </conditionalFormatting>
  <conditionalFormatting sqref="B76:B90 B72 B93:B115 B137:B159 B117:B134 C154 B11:AF13">
    <cfRule type="expression" dxfId="2346" priority="26">
      <formula>AND(B$9&gt;=14/24,B$9&lt;20/24)</formula>
    </cfRule>
    <cfRule type="expression" dxfId="2345" priority="27">
      <formula>AND(B$9&gt;=8/24,B$9&lt;14/24)</formula>
    </cfRule>
    <cfRule type="expression" dxfId="2344" priority="28">
      <formula>B$9&lt;8/24</formula>
    </cfRule>
  </conditionalFormatting>
  <conditionalFormatting sqref="B14:AF53">
    <cfRule type="expression" dxfId="2343" priority="15">
      <formula>B14&gt;$AG14*1</formula>
    </cfRule>
    <cfRule type="expression" dxfId="2342" priority="16">
      <formula>B$9&gt;=20/24</formula>
    </cfRule>
    <cfRule type="expression" dxfId="2341" priority="17">
      <formula>AND(B$9&gt;=14/24,B$9&lt;20/24)</formula>
    </cfRule>
    <cfRule type="expression" dxfId="2340" priority="18">
      <formula>AND(B$9&gt;=8/24,B$9&lt;14/24)</formula>
    </cfRule>
    <cfRule type="expression" dxfId="2339" priority="19">
      <formula>B$9&lt;8/24</formula>
    </cfRule>
  </conditionalFormatting>
  <conditionalFormatting sqref="B54:AF68">
    <cfRule type="expression" dxfId="2338" priority="13">
      <formula>B$9&lt;8/24</formula>
    </cfRule>
  </conditionalFormatting>
  <conditionalFormatting sqref="B54:B70 C70:D70 C54:AF69">
    <cfRule type="expression" dxfId="2337" priority="10">
      <formula>B$9&gt;=20/24</formula>
    </cfRule>
    <cfRule type="expression" dxfId="2336" priority="11">
      <formula>AND(B$9&gt;=14/24,B$9&lt;20/24)</formula>
    </cfRule>
    <cfRule type="expression" dxfId="2335" priority="12">
      <formula>AND(B$9&gt;=8/24,B$9&lt;14/24)</formula>
    </cfRule>
  </conditionalFormatting>
  <conditionalFormatting sqref="B63:AF65">
    <cfRule type="expression" dxfId="2334" priority="14">
      <formula>B63&gt;$AG63</formula>
    </cfRule>
  </conditionalFormatting>
  <conditionalFormatting sqref="B69:B70 C70:D70 C69:AF69">
    <cfRule type="expression" dxfId="2333" priority="29">
      <formula>B$9&lt;8/24</formula>
    </cfRule>
  </conditionalFormatting>
  <conditionalFormatting sqref="B72:B75">
    <cfRule type="expression" dxfId="2332" priority="5">
      <formula>B72&gt;$AG72*1</formula>
    </cfRule>
  </conditionalFormatting>
  <conditionalFormatting sqref="B73:B75">
    <cfRule type="expression" dxfId="2331" priority="6">
      <formula>B$9&gt;=20/24</formula>
    </cfRule>
    <cfRule type="expression" dxfId="2330" priority="7">
      <formula>AND(B$9&gt;=14/24,B$9&lt;20/24)</formula>
    </cfRule>
    <cfRule type="expression" dxfId="2329" priority="8">
      <formula>AND(B$9&gt;=8/24,B$9&lt;14/24)</formula>
    </cfRule>
    <cfRule type="expression" dxfId="2328" priority="9">
      <formula>B$9&lt;8/24</formula>
    </cfRule>
  </conditionalFormatting>
  <conditionalFormatting sqref="B161:B167">
    <cfRule type="expression" dxfId="2327" priority="20">
      <formula>B$9&gt;=20/24</formula>
    </cfRule>
    <cfRule type="expression" dxfId="2326" priority="21">
      <formula>AND(B$9&gt;=14/24,B$9&lt;20/24)</formula>
    </cfRule>
    <cfRule type="expression" dxfId="2325" priority="22">
      <formula>AND(B$9&gt;=8/24,B$9&lt;14/24)</formula>
    </cfRule>
    <cfRule type="expression" dxfId="2324" priority="23">
      <formula>B$9&lt;8/24</formula>
    </cfRule>
  </conditionalFormatting>
  <conditionalFormatting sqref="B169:B274">
    <cfRule type="expression" dxfId="2323" priority="1">
      <formula>B$9&gt;=20/24</formula>
    </cfRule>
    <cfRule type="expression" dxfId="2322" priority="2">
      <formula>AND(B$9&gt;=14/24,B$9&lt;20/24)</formula>
    </cfRule>
    <cfRule type="expression" dxfId="2321" priority="3">
      <formula>AND(B$9&gt;=8/24,B$9&lt;14/24)</formula>
    </cfRule>
    <cfRule type="expression" dxfId="2320" priority="4">
      <formula>B$9&lt;8/24</formula>
    </cfRule>
  </conditionalFormatting>
  <conditionalFormatting sqref="B76:B96 B11:AF13 B69:AF69">
    <cfRule type="expression" dxfId="2319" priority="24">
      <formula>B11&gt;$AG11*1</formula>
    </cfRule>
  </conditionalFormatting>
  <conditionalFormatting sqref="B66:B70 C70:D70 B54:AF62 C66:AF69">
    <cfRule type="expression" dxfId="2318" priority="30">
      <formula>B54&gt;$AG54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0" zoomScaleNormal="110" workbookViewId="0">
      <pane xSplit="1" ySplit="10" topLeftCell="I62" activePane="bottomRight" state="frozen"/>
      <selection activeCell="C158" sqref="C158"/>
      <selection pane="topRight" activeCell="C158" sqref="C158"/>
      <selection pane="bottomLeft" activeCell="C158" sqref="C158"/>
      <selection pane="bottomRight" activeCell="P7" sqref="P7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2080/10/15</v>
      </c>
      <c r="C4" s="222"/>
      <c r="D4" s="222"/>
      <c r="E4" s="223" t="str">
        <f ca="1">"2080/"&amp;"10/"&amp;INT(MID(CELL("filename",G6),FIND("]",CELL("filename",G6))+1,200))</f>
        <v>2080/10/15</v>
      </c>
      <c r="F4" s="223"/>
      <c r="G4" s="223"/>
      <c r="H4" s="223" t="str">
        <f ca="1">TEXT(E4,"dddd")</f>
        <v>Tuesday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124</v>
      </c>
      <c r="C5" s="30">
        <f t="shared" si="0"/>
        <v>124</v>
      </c>
      <c r="D5" s="30">
        <f t="shared" si="0"/>
        <v>123</v>
      </c>
      <c r="E5" s="30">
        <f t="shared" si="0"/>
        <v>138</v>
      </c>
      <c r="F5" s="30">
        <f t="shared" si="0"/>
        <v>143</v>
      </c>
      <c r="G5" s="30">
        <f t="shared" si="0"/>
        <v>161.1</v>
      </c>
      <c r="H5" s="30">
        <f t="shared" si="0"/>
        <v>138.60000000000002</v>
      </c>
      <c r="I5" s="30">
        <f t="shared" si="0"/>
        <v>201.4</v>
      </c>
      <c r="J5" s="30">
        <f t="shared" si="0"/>
        <v>213.4</v>
      </c>
      <c r="K5" s="30">
        <f t="shared" si="0"/>
        <v>230.7</v>
      </c>
      <c r="L5" s="30">
        <f t="shared" si="0"/>
        <v>200.9</v>
      </c>
      <c r="M5" s="30">
        <f t="shared" si="0"/>
        <v>270.8</v>
      </c>
      <c r="N5" s="30">
        <f t="shared" si="0"/>
        <v>356.3</v>
      </c>
      <c r="O5" s="30">
        <f t="shared" si="0"/>
        <v>387.2</v>
      </c>
      <c r="P5" s="30">
        <f t="shared" si="0"/>
        <v>433.2</v>
      </c>
      <c r="Q5" s="30">
        <f t="shared" si="0"/>
        <v>418.1</v>
      </c>
      <c r="R5" s="30">
        <f t="shared" si="0"/>
        <v>446.97</v>
      </c>
      <c r="S5" s="30">
        <f t="shared" si="0"/>
        <v>473.36</v>
      </c>
      <c r="T5" s="30">
        <f t="shared" si="0"/>
        <v>484.2</v>
      </c>
      <c r="U5" s="30">
        <f t="shared" si="0"/>
        <v>442.2</v>
      </c>
      <c r="V5" s="30">
        <f t="shared" si="0"/>
        <v>465.7</v>
      </c>
      <c r="W5" s="30">
        <f t="shared" si="0"/>
        <v>476.90000000000003</v>
      </c>
      <c r="X5" s="30">
        <f t="shared" si="0"/>
        <v>350.7</v>
      </c>
      <c r="Y5" s="30">
        <f t="shared" si="0"/>
        <v>347.5</v>
      </c>
      <c r="Z5" s="30">
        <f t="shared" si="0"/>
        <v>347.5</v>
      </c>
      <c r="AA5" s="30">
        <f>AB108</f>
        <v>330.7</v>
      </c>
      <c r="AB5" s="30">
        <f t="shared" si="0"/>
        <v>330.7</v>
      </c>
      <c r="AC5" s="30">
        <f t="shared" si="0"/>
        <v>244.00000000000003</v>
      </c>
      <c r="AD5" s="30">
        <f t="shared" si="0"/>
        <v>204.1</v>
      </c>
      <c r="AE5" s="30">
        <f t="shared" si="0"/>
        <v>146.80000000000001</v>
      </c>
      <c r="AF5" s="30">
        <f>B108</f>
        <v>167.20000000000002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Load=1115</v>
      </c>
      <c r="B7" s="35">
        <f t="shared" ref="B7:AF7" si="1">B116</f>
        <v>1222.8999999999999</v>
      </c>
      <c r="C7" s="35">
        <f t="shared" si="1"/>
        <v>1114.4999999999998</v>
      </c>
      <c r="D7" s="35">
        <f t="shared" si="1"/>
        <v>1121.3999999999996</v>
      </c>
      <c r="E7" s="35">
        <f t="shared" si="1"/>
        <v>1121.0999999999997</v>
      </c>
      <c r="F7" s="35">
        <f t="shared" si="1"/>
        <v>1156.0999999999997</v>
      </c>
      <c r="G7" s="35">
        <f t="shared" si="1"/>
        <v>1143.3999999999996</v>
      </c>
      <c r="H7" s="35">
        <f t="shared" si="1"/>
        <v>1270.5999999999995</v>
      </c>
      <c r="I7" s="35">
        <f t="shared" si="1"/>
        <v>1355.9</v>
      </c>
      <c r="J7" s="35">
        <f t="shared" si="1"/>
        <v>1513.3999999999999</v>
      </c>
      <c r="K7" s="35">
        <f t="shared" si="1"/>
        <v>1578.11</v>
      </c>
      <c r="L7" s="35">
        <f t="shared" si="1"/>
        <v>1659.51</v>
      </c>
      <c r="M7" s="35">
        <f t="shared" si="1"/>
        <v>1678.2099999999998</v>
      </c>
      <c r="N7" s="35">
        <f t="shared" si="1"/>
        <v>1637.1099999999997</v>
      </c>
      <c r="O7" s="35">
        <f t="shared" si="1"/>
        <v>1634.5099999999998</v>
      </c>
      <c r="P7" s="35">
        <f t="shared" si="1"/>
        <v>1576.5099999999998</v>
      </c>
      <c r="Q7" s="35">
        <f t="shared" si="1"/>
        <v>1546.0099999999998</v>
      </c>
      <c r="R7" s="35">
        <f t="shared" si="1"/>
        <v>1498.31</v>
      </c>
      <c r="S7" s="35">
        <f t="shared" si="1"/>
        <v>1510.6499999999999</v>
      </c>
      <c r="T7" s="35">
        <f t="shared" si="1"/>
        <v>1547.04</v>
      </c>
      <c r="U7" s="35">
        <f t="shared" si="1"/>
        <v>1556.3799999999999</v>
      </c>
      <c r="V7" s="35">
        <f t="shared" si="1"/>
        <v>1562.3799999999999</v>
      </c>
      <c r="W7" s="35">
        <f t="shared" si="1"/>
        <v>1579.8799999999999</v>
      </c>
      <c r="X7" s="35">
        <f t="shared" si="1"/>
        <v>1597.08</v>
      </c>
      <c r="Y7" s="35">
        <f t="shared" si="1"/>
        <v>1720.78</v>
      </c>
      <c r="Z7" s="35">
        <f t="shared" si="1"/>
        <v>1717.58</v>
      </c>
      <c r="AA7" s="35">
        <f t="shared" si="1"/>
        <v>1717.58</v>
      </c>
      <c r="AB7" s="35">
        <f>AB116</f>
        <v>1615.18</v>
      </c>
      <c r="AC7" s="35">
        <f t="shared" si="1"/>
        <v>1615.26</v>
      </c>
      <c r="AD7" s="35">
        <f t="shared" si="1"/>
        <v>1531.6799999999998</v>
      </c>
      <c r="AE7" s="35">
        <f t="shared" si="1"/>
        <v>1311.58</v>
      </c>
      <c r="AF7" s="35">
        <f t="shared" si="1"/>
        <v>1343.18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1781.41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1717.58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192" t="s">
        <v>19</v>
      </c>
      <c r="AI10" s="192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45.3</v>
      </c>
      <c r="C11" s="43">
        <v>45.3</v>
      </c>
      <c r="D11" s="43">
        <v>45.3</v>
      </c>
      <c r="E11" s="43">
        <v>45.3</v>
      </c>
      <c r="F11" s="43">
        <v>45.3</v>
      </c>
      <c r="G11" s="43">
        <v>38.299999999999997</v>
      </c>
      <c r="H11" s="43">
        <v>38.299999999999997</v>
      </c>
      <c r="I11" s="43">
        <v>43.3</v>
      </c>
      <c r="J11" s="43">
        <v>30.4</v>
      </c>
      <c r="K11" s="43">
        <v>36.4</v>
      </c>
      <c r="L11" s="43">
        <v>42.3</v>
      </c>
      <c r="M11" s="43">
        <v>42.4</v>
      </c>
      <c r="N11" s="43">
        <v>42.4</v>
      </c>
      <c r="O11" s="43">
        <v>42.4</v>
      </c>
      <c r="P11" s="43">
        <v>42.4</v>
      </c>
      <c r="Q11" s="43">
        <v>42.4</v>
      </c>
      <c r="R11" s="43">
        <v>42.4</v>
      </c>
      <c r="S11" s="43">
        <v>38.5</v>
      </c>
      <c r="T11" s="43">
        <v>38.5</v>
      </c>
      <c r="U11" s="43">
        <v>38.5</v>
      </c>
      <c r="V11" s="43">
        <v>38.5</v>
      </c>
      <c r="W11" s="43">
        <v>38.5</v>
      </c>
      <c r="X11" s="43">
        <v>38.5</v>
      </c>
      <c r="Y11" s="44">
        <v>36.5</v>
      </c>
      <c r="Z11" s="44">
        <v>36.5</v>
      </c>
      <c r="AA11" s="44">
        <v>36.5</v>
      </c>
      <c r="AB11" s="44">
        <v>36.5</v>
      </c>
      <c r="AC11" s="44">
        <v>36.5</v>
      </c>
      <c r="AD11" s="44">
        <v>36.5</v>
      </c>
      <c r="AE11" s="44">
        <v>36.5</v>
      </c>
      <c r="AF11" s="44">
        <v>36.5</v>
      </c>
      <c r="AG11" s="45">
        <v>86</v>
      </c>
      <c r="AH11" s="46">
        <f t="shared" ref="AH11:AH74" si="2">MAX(B11:AF11)</f>
        <v>45.3</v>
      </c>
      <c r="AI11" s="47">
        <f t="shared" ref="AI11:AI74" si="3">MIN(B11:AF11)</f>
        <v>30.4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35.1</v>
      </c>
      <c r="C12" s="43">
        <v>35.1</v>
      </c>
      <c r="D12" s="43">
        <v>35.1</v>
      </c>
      <c r="E12" s="43">
        <v>35.1</v>
      </c>
      <c r="F12" s="43">
        <v>35.1</v>
      </c>
      <c r="G12" s="43">
        <v>32</v>
      </c>
      <c r="H12" s="43">
        <v>32</v>
      </c>
      <c r="I12" s="43">
        <v>33.1</v>
      </c>
      <c r="J12" s="43">
        <v>30</v>
      </c>
      <c r="K12" s="43">
        <v>31</v>
      </c>
      <c r="L12" s="43">
        <v>34</v>
      </c>
      <c r="M12" s="43">
        <v>34</v>
      </c>
      <c r="N12" s="43">
        <v>34</v>
      </c>
      <c r="O12" s="43">
        <v>34</v>
      </c>
      <c r="P12" s="43">
        <v>34</v>
      </c>
      <c r="Q12" s="43">
        <v>34</v>
      </c>
      <c r="R12" s="43">
        <v>34</v>
      </c>
      <c r="S12" s="43">
        <v>30</v>
      </c>
      <c r="T12" s="43">
        <v>30</v>
      </c>
      <c r="U12" s="43">
        <v>30</v>
      </c>
      <c r="V12" s="43">
        <v>30</v>
      </c>
      <c r="W12" s="43">
        <v>30</v>
      </c>
      <c r="X12" s="43">
        <v>30</v>
      </c>
      <c r="Y12" s="44">
        <v>28</v>
      </c>
      <c r="Z12" s="44">
        <v>28</v>
      </c>
      <c r="AA12" s="44">
        <v>28</v>
      </c>
      <c r="AB12" s="44">
        <v>28</v>
      </c>
      <c r="AC12" s="44">
        <v>28</v>
      </c>
      <c r="AD12" s="44">
        <v>28</v>
      </c>
      <c r="AE12" s="44">
        <v>28</v>
      </c>
      <c r="AF12" s="44">
        <v>28</v>
      </c>
      <c r="AG12" s="48">
        <v>82</v>
      </c>
      <c r="AH12" s="46">
        <f t="shared" si="2"/>
        <v>35.1</v>
      </c>
      <c r="AI12" s="47">
        <f t="shared" si="3"/>
        <v>28</v>
      </c>
      <c r="AK12" s="49"/>
      <c r="AL12" s="50" t="str">
        <f ca="1">MID(CELL("filename",C7),FIND("]",CELL("filename",C7))+1,600)</f>
        <v>15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24.8</v>
      </c>
      <c r="C13" s="43">
        <v>24.8</v>
      </c>
      <c r="D13" s="43">
        <v>24.8</v>
      </c>
      <c r="E13" s="43">
        <v>24.8</v>
      </c>
      <c r="F13" s="43">
        <v>24.8</v>
      </c>
      <c r="G13" s="43">
        <v>18.8</v>
      </c>
      <c r="H13" s="43">
        <v>18.8</v>
      </c>
      <c r="I13" s="43">
        <v>18.8</v>
      </c>
      <c r="J13" s="43">
        <v>18.8</v>
      </c>
      <c r="K13" s="43">
        <v>18.8</v>
      </c>
      <c r="L13" s="43">
        <v>17.8</v>
      </c>
      <c r="M13" s="43">
        <v>17.8</v>
      </c>
      <c r="N13" s="43">
        <v>17.8</v>
      </c>
      <c r="O13" s="43">
        <v>17.8</v>
      </c>
      <c r="P13" s="43">
        <v>17.8</v>
      </c>
      <c r="Q13" s="43">
        <v>17.8</v>
      </c>
      <c r="R13" s="43">
        <v>17.8</v>
      </c>
      <c r="S13" s="43">
        <v>22.8</v>
      </c>
      <c r="T13" s="43">
        <v>22.8</v>
      </c>
      <c r="U13" s="43">
        <v>22.8</v>
      </c>
      <c r="V13" s="43">
        <v>22.8</v>
      </c>
      <c r="W13" s="43">
        <v>22.8</v>
      </c>
      <c r="X13" s="43">
        <v>22.8</v>
      </c>
      <c r="Y13" s="44">
        <v>26.5</v>
      </c>
      <c r="Z13" s="44">
        <v>26.5</v>
      </c>
      <c r="AA13" s="44">
        <v>26.5</v>
      </c>
      <c r="AB13" s="44">
        <v>26.5</v>
      </c>
      <c r="AC13" s="44">
        <v>26.5</v>
      </c>
      <c r="AD13" s="44">
        <v>26.5</v>
      </c>
      <c r="AE13" s="44">
        <v>26.5</v>
      </c>
      <c r="AF13" s="44">
        <v>26.5</v>
      </c>
      <c r="AG13" s="48">
        <v>78</v>
      </c>
      <c r="AH13" s="46">
        <f t="shared" si="2"/>
        <v>26.5</v>
      </c>
      <c r="AI13" s="47">
        <f t="shared" si="3"/>
        <v>17.8</v>
      </c>
      <c r="AK13" s="49"/>
      <c r="AL13" s="50" t="str">
        <f ca="1">"Daily Load Curve(Excluding of Export) of Nepal ("&amp;A4&amp;" "&amp;B4&amp;")"</f>
        <v>Daily Load Curve(Excluding of Export) of Nepal (Nepali Date: 2080/10/15)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20</v>
      </c>
      <c r="C14" s="43">
        <v>20</v>
      </c>
      <c r="D14" s="43">
        <v>20</v>
      </c>
      <c r="E14" s="43">
        <v>20</v>
      </c>
      <c r="F14" s="43">
        <v>20</v>
      </c>
      <c r="G14" s="43">
        <v>16.5</v>
      </c>
      <c r="H14" s="43">
        <v>16.5</v>
      </c>
      <c r="I14" s="43">
        <v>16.5</v>
      </c>
      <c r="J14" s="43">
        <v>16.5</v>
      </c>
      <c r="K14" s="43">
        <v>16.5</v>
      </c>
      <c r="L14" s="43">
        <v>16.5</v>
      </c>
      <c r="M14" s="43">
        <v>16</v>
      </c>
      <c r="N14" s="43">
        <v>16</v>
      </c>
      <c r="O14" s="43">
        <v>16</v>
      </c>
      <c r="P14" s="43">
        <v>16</v>
      </c>
      <c r="Q14" s="43">
        <v>16</v>
      </c>
      <c r="R14" s="43">
        <v>16</v>
      </c>
      <c r="S14" s="43">
        <v>15.6</v>
      </c>
      <c r="T14" s="43">
        <v>15.6</v>
      </c>
      <c r="U14" s="43">
        <v>15.6</v>
      </c>
      <c r="V14" s="43">
        <v>15.6</v>
      </c>
      <c r="W14" s="43">
        <v>15.6</v>
      </c>
      <c r="X14" s="43">
        <v>15.6</v>
      </c>
      <c r="Y14" s="44">
        <v>18</v>
      </c>
      <c r="Z14" s="44">
        <v>18</v>
      </c>
      <c r="AA14" s="44">
        <v>18</v>
      </c>
      <c r="AB14" s="44">
        <v>18</v>
      </c>
      <c r="AC14" s="44">
        <v>18</v>
      </c>
      <c r="AD14" s="44">
        <v>18</v>
      </c>
      <c r="AE14" s="44">
        <v>18</v>
      </c>
      <c r="AF14" s="44">
        <v>18</v>
      </c>
      <c r="AG14" s="48">
        <v>77</v>
      </c>
      <c r="AH14" s="46">
        <f t="shared" si="2"/>
        <v>20</v>
      </c>
      <c r="AI14" s="47">
        <f t="shared" si="3"/>
        <v>15.6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32.9</v>
      </c>
      <c r="C15" s="43">
        <v>32.9</v>
      </c>
      <c r="D15" s="43">
        <v>32.9</v>
      </c>
      <c r="E15" s="43">
        <v>32.9</v>
      </c>
      <c r="F15" s="43">
        <v>32.9</v>
      </c>
      <c r="G15" s="43">
        <v>32.9</v>
      </c>
      <c r="H15" s="43">
        <v>32.9</v>
      </c>
      <c r="I15" s="43">
        <v>32.9</v>
      </c>
      <c r="J15" s="43">
        <v>32.9</v>
      </c>
      <c r="K15" s="43">
        <v>32.9</v>
      </c>
      <c r="L15" s="43">
        <v>32.9</v>
      </c>
      <c r="M15" s="43">
        <v>30.7</v>
      </c>
      <c r="N15" s="43">
        <v>30.7</v>
      </c>
      <c r="O15" s="43">
        <v>30.7</v>
      </c>
      <c r="P15" s="43">
        <v>30.7</v>
      </c>
      <c r="Q15" s="43">
        <v>30.7</v>
      </c>
      <c r="R15" s="43">
        <v>30.7</v>
      </c>
      <c r="S15" s="43">
        <v>28.8</v>
      </c>
      <c r="T15" s="43">
        <v>28.8</v>
      </c>
      <c r="U15" s="43">
        <v>28.8</v>
      </c>
      <c r="V15" s="43">
        <v>28.8</v>
      </c>
      <c r="W15" s="43">
        <v>28.8</v>
      </c>
      <c r="X15" s="43">
        <v>28.8</v>
      </c>
      <c r="Y15" s="44">
        <v>28</v>
      </c>
      <c r="Z15" s="44">
        <v>28</v>
      </c>
      <c r="AA15" s="44">
        <v>28</v>
      </c>
      <c r="AB15" s="44">
        <v>28</v>
      </c>
      <c r="AC15" s="44">
        <v>28</v>
      </c>
      <c r="AD15" s="44">
        <v>28</v>
      </c>
      <c r="AE15" s="44">
        <v>28</v>
      </c>
      <c r="AF15" s="44">
        <v>28</v>
      </c>
      <c r="AG15" s="48">
        <v>73</v>
      </c>
      <c r="AH15" s="46">
        <f t="shared" si="2"/>
        <v>32.9</v>
      </c>
      <c r="AI15" s="47">
        <f t="shared" si="3"/>
        <v>28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11.1</v>
      </c>
      <c r="C16" s="43">
        <v>11.1</v>
      </c>
      <c r="D16" s="43">
        <v>11.1</v>
      </c>
      <c r="E16" s="43">
        <v>11.1</v>
      </c>
      <c r="F16" s="43">
        <v>11.1</v>
      </c>
      <c r="G16" s="43">
        <v>10.3</v>
      </c>
      <c r="H16" s="43">
        <v>10.3</v>
      </c>
      <c r="I16" s="43">
        <v>10.3</v>
      </c>
      <c r="J16" s="43">
        <v>10.3</v>
      </c>
      <c r="K16" s="43">
        <v>10.3</v>
      </c>
      <c r="L16" s="43">
        <v>10.3</v>
      </c>
      <c r="M16" s="43">
        <v>10.3</v>
      </c>
      <c r="N16" s="43">
        <v>10.3</v>
      </c>
      <c r="O16" s="43">
        <v>10.3</v>
      </c>
      <c r="P16" s="43">
        <v>10.3</v>
      </c>
      <c r="Q16" s="43">
        <v>10.3</v>
      </c>
      <c r="R16" s="43">
        <v>10.3</v>
      </c>
      <c r="S16" s="43">
        <v>9.6999999999999993</v>
      </c>
      <c r="T16" s="43">
        <v>9.6999999999999993</v>
      </c>
      <c r="U16" s="43">
        <v>9.6999999999999993</v>
      </c>
      <c r="V16" s="43">
        <v>9.6999999999999993</v>
      </c>
      <c r="W16" s="43">
        <v>9.6999999999999993</v>
      </c>
      <c r="X16" s="43">
        <v>9.6999999999999993</v>
      </c>
      <c r="Y16" s="44">
        <v>10.199999999999999</v>
      </c>
      <c r="Z16" s="44">
        <v>10.199999999999999</v>
      </c>
      <c r="AA16" s="44">
        <v>10.199999999999999</v>
      </c>
      <c r="AB16" s="44">
        <v>10.199999999999999</v>
      </c>
      <c r="AC16" s="44">
        <v>10.199999999999999</v>
      </c>
      <c r="AD16" s="44">
        <v>10.199999999999999</v>
      </c>
      <c r="AE16" s="44">
        <v>10.199999999999999</v>
      </c>
      <c r="AF16" s="44">
        <v>10.199999999999999</v>
      </c>
      <c r="AG16" s="48">
        <v>71</v>
      </c>
      <c r="AH16" s="46">
        <f t="shared" si="2"/>
        <v>11.1</v>
      </c>
      <c r="AI16" s="47">
        <f t="shared" si="3"/>
        <v>9.6999999999999993</v>
      </c>
      <c r="AK16" s="49"/>
      <c r="AL16" s="52" t="s">
        <v>7</v>
      </c>
      <c r="AM16" s="57">
        <f t="shared" ref="AM16:AR16" si="4">B71</f>
        <v>829.0999999999998</v>
      </c>
      <c r="AN16" s="57">
        <f t="shared" si="4"/>
        <v>829.0999999999998</v>
      </c>
      <c r="AO16" s="57">
        <f t="shared" si="4"/>
        <v>831.99999999999977</v>
      </c>
      <c r="AP16" s="57">
        <f t="shared" si="4"/>
        <v>831.99999999999977</v>
      </c>
      <c r="AQ16" s="57">
        <f t="shared" si="4"/>
        <v>831.99999999999977</v>
      </c>
      <c r="AR16" s="57">
        <f t="shared" si="4"/>
        <v>797.79999999999973</v>
      </c>
      <c r="AS16" s="57">
        <f>I71</f>
        <v>803.89999999999986</v>
      </c>
      <c r="AT16" s="57">
        <f>K71</f>
        <v>794.89999999999975</v>
      </c>
      <c r="AU16" s="57">
        <f t="shared" ref="AU16:BD16" si="5">M71</f>
        <v>801.69999999999982</v>
      </c>
      <c r="AV16" s="57">
        <f t="shared" si="5"/>
        <v>801.69999999999982</v>
      </c>
      <c r="AW16" s="57">
        <f t="shared" si="5"/>
        <v>801.69999999999982</v>
      </c>
      <c r="AX16" s="57">
        <f t="shared" si="5"/>
        <v>801.69999999999982</v>
      </c>
      <c r="AY16" s="57">
        <f t="shared" si="5"/>
        <v>801.69999999999982</v>
      </c>
      <c r="AZ16" s="57">
        <f t="shared" si="5"/>
        <v>801.69999999999982</v>
      </c>
      <c r="BA16" s="57">
        <f t="shared" si="5"/>
        <v>759.96999999999991</v>
      </c>
      <c r="BB16" s="57">
        <f t="shared" si="5"/>
        <v>759.96999999999991</v>
      </c>
      <c r="BC16" s="57">
        <f t="shared" si="5"/>
        <v>759.96999999999991</v>
      </c>
      <c r="BD16" s="57">
        <f t="shared" si="5"/>
        <v>759.96999999999991</v>
      </c>
      <c r="BE16" s="58">
        <f>X71</f>
        <v>759.96999999999991</v>
      </c>
      <c r="BF16" s="58">
        <f>Z71</f>
        <v>764.9799999999999</v>
      </c>
      <c r="BG16" s="58">
        <f>AB71</f>
        <v>764.9799999999999</v>
      </c>
      <c r="BH16" s="58">
        <f>AD71</f>
        <v>764.9799999999999</v>
      </c>
      <c r="BI16" s="58">
        <f>AE71</f>
        <v>764.9799999999999</v>
      </c>
      <c r="BJ16" s="58">
        <f>AF71</f>
        <v>764.9799999999999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18.899999999999999</v>
      </c>
      <c r="C17" s="44">
        <v>18.899999999999999</v>
      </c>
      <c r="D17" s="44">
        <v>18.899999999999999</v>
      </c>
      <c r="E17" s="44">
        <v>18.899999999999999</v>
      </c>
      <c r="F17" s="44">
        <v>18.899999999999999</v>
      </c>
      <c r="G17" s="44">
        <v>12.9</v>
      </c>
      <c r="H17" s="44">
        <v>12.9</v>
      </c>
      <c r="I17" s="44">
        <v>12.9</v>
      </c>
      <c r="J17" s="44">
        <v>12.9</v>
      </c>
      <c r="K17" s="44">
        <v>12.9</v>
      </c>
      <c r="L17" s="44">
        <v>12.9</v>
      </c>
      <c r="M17" s="44">
        <v>14.4</v>
      </c>
      <c r="N17" s="44">
        <v>14.4</v>
      </c>
      <c r="O17" s="44">
        <v>14.4</v>
      </c>
      <c r="P17" s="44">
        <v>14.4</v>
      </c>
      <c r="Q17" s="44">
        <v>14.4</v>
      </c>
      <c r="R17" s="44">
        <v>14.4</v>
      </c>
      <c r="S17" s="44">
        <v>13.1</v>
      </c>
      <c r="T17" s="44">
        <v>13.1</v>
      </c>
      <c r="U17" s="44">
        <v>13.1</v>
      </c>
      <c r="V17" s="44">
        <v>13.1</v>
      </c>
      <c r="W17" s="44">
        <v>13.1</v>
      </c>
      <c r="X17" s="44">
        <v>13.1</v>
      </c>
      <c r="Y17" s="44">
        <v>13.9</v>
      </c>
      <c r="Z17" s="44">
        <v>13.9</v>
      </c>
      <c r="AA17" s="44">
        <v>13.9</v>
      </c>
      <c r="AB17" s="44">
        <v>13.9</v>
      </c>
      <c r="AC17" s="44">
        <v>13.9</v>
      </c>
      <c r="AD17" s="44">
        <v>13.9</v>
      </c>
      <c r="AE17" s="44">
        <v>13.9</v>
      </c>
      <c r="AF17" s="44">
        <v>13.9</v>
      </c>
      <c r="AG17" s="45">
        <v>54</v>
      </c>
      <c r="AH17" s="46">
        <f t="shared" si="2"/>
        <v>18.899999999999999</v>
      </c>
      <c r="AI17" s="47">
        <f t="shared" si="3"/>
        <v>12.9</v>
      </c>
      <c r="AK17" s="49"/>
      <c r="AL17" s="52" t="s">
        <v>29</v>
      </c>
      <c r="AM17" s="57">
        <f t="shared" ref="AM17:AR17" si="6">B78</f>
        <v>133.29999999999998</v>
      </c>
      <c r="AN17" s="57">
        <f t="shared" si="6"/>
        <v>133.29999999999998</v>
      </c>
      <c r="AO17" s="57">
        <f t="shared" si="6"/>
        <v>133.29999999999998</v>
      </c>
      <c r="AP17" s="57">
        <f t="shared" si="6"/>
        <v>129</v>
      </c>
      <c r="AQ17" s="57">
        <f t="shared" si="6"/>
        <v>129</v>
      </c>
      <c r="AR17" s="57">
        <f t="shared" si="6"/>
        <v>126.7</v>
      </c>
      <c r="AS17" s="57">
        <f>I78</f>
        <v>279.90000000000003</v>
      </c>
      <c r="AT17" s="57">
        <f>K78</f>
        <v>349.01</v>
      </c>
      <c r="AU17" s="57">
        <f t="shared" ref="AU17:BD17" si="7">M78</f>
        <v>448.51000000000005</v>
      </c>
      <c r="AV17" s="57">
        <f t="shared" si="7"/>
        <v>257.90999999999997</v>
      </c>
      <c r="AW17" s="57">
        <f t="shared" si="7"/>
        <v>197.10999999999999</v>
      </c>
      <c r="AX17" s="57">
        <f t="shared" si="7"/>
        <v>157.01</v>
      </c>
      <c r="AY17" s="57">
        <f t="shared" si="7"/>
        <v>116.91</v>
      </c>
      <c r="AZ17" s="57">
        <f t="shared" si="7"/>
        <v>116.91</v>
      </c>
      <c r="BA17" s="57">
        <f t="shared" si="7"/>
        <v>112.91000000000001</v>
      </c>
      <c r="BB17" s="57">
        <f t="shared" si="7"/>
        <v>112.91000000000001</v>
      </c>
      <c r="BC17" s="57">
        <f t="shared" si="7"/>
        <v>112.91000000000001</v>
      </c>
      <c r="BD17" s="57">
        <f t="shared" si="7"/>
        <v>152.91</v>
      </c>
      <c r="BE17" s="58">
        <f>X78</f>
        <v>152.91</v>
      </c>
      <c r="BF17" s="58">
        <f>Z78</f>
        <v>286.09999999999997</v>
      </c>
      <c r="BG17" s="58">
        <f>AB78</f>
        <v>196.5</v>
      </c>
      <c r="BH17" s="58">
        <f>AD78</f>
        <v>228.6</v>
      </c>
      <c r="BI17" s="58">
        <f>AE78</f>
        <v>185.5</v>
      </c>
      <c r="BJ17" s="58">
        <f>AF78</f>
        <v>318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14.1</v>
      </c>
      <c r="C18" s="44">
        <v>14.1</v>
      </c>
      <c r="D18" s="44">
        <v>14.1</v>
      </c>
      <c r="E18" s="44">
        <v>14.1</v>
      </c>
      <c r="F18" s="44">
        <v>14.1</v>
      </c>
      <c r="G18" s="44">
        <v>11.1</v>
      </c>
      <c r="H18" s="44">
        <v>11.1</v>
      </c>
      <c r="I18" s="44">
        <v>11.1</v>
      </c>
      <c r="J18" s="44">
        <v>11.1</v>
      </c>
      <c r="K18" s="44">
        <v>11.1</v>
      </c>
      <c r="L18" s="44">
        <v>11.1</v>
      </c>
      <c r="M18" s="44">
        <v>11.1</v>
      </c>
      <c r="N18" s="44">
        <v>11.1</v>
      </c>
      <c r="O18" s="44">
        <v>11.1</v>
      </c>
      <c r="P18" s="44">
        <v>11.1</v>
      </c>
      <c r="Q18" s="44">
        <v>11.1</v>
      </c>
      <c r="R18" s="44">
        <v>11.1</v>
      </c>
      <c r="S18" s="44">
        <v>11</v>
      </c>
      <c r="T18" s="44">
        <v>11</v>
      </c>
      <c r="U18" s="44">
        <v>11</v>
      </c>
      <c r="V18" s="44">
        <v>11</v>
      </c>
      <c r="W18" s="44">
        <v>11</v>
      </c>
      <c r="X18" s="44">
        <v>11</v>
      </c>
      <c r="Y18" s="44">
        <v>12</v>
      </c>
      <c r="Z18" s="44">
        <v>12</v>
      </c>
      <c r="AA18" s="44">
        <v>12</v>
      </c>
      <c r="AB18" s="44">
        <v>12</v>
      </c>
      <c r="AC18" s="44">
        <v>12</v>
      </c>
      <c r="AD18" s="44">
        <v>12</v>
      </c>
      <c r="AE18" s="44">
        <v>12</v>
      </c>
      <c r="AF18" s="44">
        <v>12</v>
      </c>
      <c r="AG18" s="48">
        <v>52.465000000000003</v>
      </c>
      <c r="AH18" s="46">
        <f t="shared" si="2"/>
        <v>14.1</v>
      </c>
      <c r="AI18" s="47">
        <f t="shared" si="3"/>
        <v>11</v>
      </c>
      <c r="AK18" s="49"/>
      <c r="AL18" s="52" t="s">
        <v>31</v>
      </c>
      <c r="AM18" s="57">
        <f t="shared" ref="AM18:AR18" si="8">B92</f>
        <v>119.3</v>
      </c>
      <c r="AN18" s="57">
        <f t="shared" si="8"/>
        <v>107.1</v>
      </c>
      <c r="AO18" s="57">
        <f t="shared" si="8"/>
        <v>107.1</v>
      </c>
      <c r="AP18" s="57">
        <f t="shared" si="8"/>
        <v>107.1</v>
      </c>
      <c r="AQ18" s="57">
        <f t="shared" si="8"/>
        <v>107.1</v>
      </c>
      <c r="AR18" s="57">
        <f t="shared" si="8"/>
        <v>145.89999999999998</v>
      </c>
      <c r="AS18" s="57">
        <f>I92</f>
        <v>198.49999999999997</v>
      </c>
      <c r="AT18" s="57">
        <f>K92</f>
        <v>318.8</v>
      </c>
      <c r="AU18" s="57">
        <f t="shared" ref="AU18:BD18" si="9">M92</f>
        <v>330.3</v>
      </c>
      <c r="AV18" s="57">
        <f t="shared" si="9"/>
        <v>306.7</v>
      </c>
      <c r="AW18" s="57">
        <f t="shared" si="9"/>
        <v>279.39999999999998</v>
      </c>
      <c r="AX18" s="57">
        <f t="shared" si="9"/>
        <v>230.59999999999997</v>
      </c>
      <c r="AY18" s="57">
        <f t="shared" si="9"/>
        <v>194.2</v>
      </c>
      <c r="AZ18" s="57">
        <f t="shared" si="9"/>
        <v>161.6</v>
      </c>
      <c r="BA18" s="57">
        <f t="shared" si="9"/>
        <v>190.79999999999998</v>
      </c>
      <c r="BB18" s="57">
        <f t="shared" si="9"/>
        <v>200.79999999999998</v>
      </c>
      <c r="BC18" s="57">
        <f t="shared" si="9"/>
        <v>199.29999999999998</v>
      </c>
      <c r="BD18" s="57">
        <f t="shared" si="9"/>
        <v>207.29999999999998</v>
      </c>
      <c r="BE18" s="58">
        <f>X92</f>
        <v>207.29999999999998</v>
      </c>
      <c r="BF18" s="58">
        <f>Z92</f>
        <v>319</v>
      </c>
      <c r="BG18" s="58">
        <f>AB92</f>
        <v>323</v>
      </c>
      <c r="BH18" s="58">
        <f>AD92</f>
        <v>294.10000000000002</v>
      </c>
      <c r="BI18" s="58">
        <f>AE92</f>
        <v>294.10000000000002</v>
      </c>
      <c r="BJ18" s="58">
        <f>AF92</f>
        <v>245.49999999999997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22</v>
      </c>
      <c r="C19" s="44">
        <v>22</v>
      </c>
      <c r="D19" s="44">
        <v>22</v>
      </c>
      <c r="E19" s="44">
        <v>22</v>
      </c>
      <c r="F19" s="44">
        <v>22</v>
      </c>
      <c r="G19" s="44">
        <v>21.1</v>
      </c>
      <c r="H19" s="44">
        <v>21.1</v>
      </c>
      <c r="I19" s="44">
        <v>21.1</v>
      </c>
      <c r="J19" s="44">
        <v>21.1</v>
      </c>
      <c r="K19" s="44">
        <v>21.1</v>
      </c>
      <c r="L19" s="44">
        <v>21.1</v>
      </c>
      <c r="M19" s="44">
        <v>21.1</v>
      </c>
      <c r="N19" s="44">
        <v>21.1</v>
      </c>
      <c r="O19" s="44">
        <v>21.1</v>
      </c>
      <c r="P19" s="44">
        <v>21.1</v>
      </c>
      <c r="Q19" s="44">
        <v>21.1</v>
      </c>
      <c r="R19" s="44">
        <v>21.1</v>
      </c>
      <c r="S19" s="44">
        <v>18</v>
      </c>
      <c r="T19" s="44">
        <v>18</v>
      </c>
      <c r="U19" s="44">
        <v>18</v>
      </c>
      <c r="V19" s="44">
        <v>18</v>
      </c>
      <c r="W19" s="44">
        <v>18</v>
      </c>
      <c r="X19" s="44">
        <v>18</v>
      </c>
      <c r="Y19" s="44">
        <v>17.5</v>
      </c>
      <c r="Z19" s="44">
        <v>17.5</v>
      </c>
      <c r="AA19" s="44">
        <v>17.5</v>
      </c>
      <c r="AB19" s="44">
        <v>17.5</v>
      </c>
      <c r="AC19" s="44">
        <v>17.5</v>
      </c>
      <c r="AD19" s="44">
        <v>17.5</v>
      </c>
      <c r="AE19" s="44">
        <v>17.5</v>
      </c>
      <c r="AF19" s="44">
        <v>17.5</v>
      </c>
      <c r="AG19" s="48">
        <v>52.4</v>
      </c>
      <c r="AH19" s="46">
        <f t="shared" si="2"/>
        <v>22</v>
      </c>
      <c r="AI19" s="47">
        <f t="shared" si="3"/>
        <v>17.5</v>
      </c>
      <c r="AK19" s="49"/>
      <c r="AL19" s="52" t="s">
        <v>33</v>
      </c>
      <c r="AM19" s="57">
        <f t="shared" ref="AM19:AR19" si="10">B108</f>
        <v>167.20000000000002</v>
      </c>
      <c r="AN19" s="57">
        <f t="shared" si="10"/>
        <v>124</v>
      </c>
      <c r="AO19" s="57">
        <f t="shared" si="10"/>
        <v>124</v>
      </c>
      <c r="AP19" s="57">
        <f t="shared" si="10"/>
        <v>123</v>
      </c>
      <c r="AQ19" s="57">
        <f t="shared" si="10"/>
        <v>138</v>
      </c>
      <c r="AR19" s="57">
        <f t="shared" si="10"/>
        <v>143</v>
      </c>
      <c r="AS19" s="57">
        <f>I108</f>
        <v>138.60000000000002</v>
      </c>
      <c r="AT19" s="57">
        <f>K108</f>
        <v>213.4</v>
      </c>
      <c r="AU19" s="57">
        <f t="shared" ref="AU19:BD19" si="11">M108</f>
        <v>200.9</v>
      </c>
      <c r="AV19" s="57">
        <f t="shared" si="11"/>
        <v>270.8</v>
      </c>
      <c r="AW19" s="57">
        <f t="shared" si="11"/>
        <v>356.3</v>
      </c>
      <c r="AX19" s="57">
        <f t="shared" si="11"/>
        <v>387.2</v>
      </c>
      <c r="AY19" s="57">
        <f t="shared" si="11"/>
        <v>433.2</v>
      </c>
      <c r="AZ19" s="57">
        <f t="shared" si="11"/>
        <v>418.1</v>
      </c>
      <c r="BA19" s="57">
        <f t="shared" si="11"/>
        <v>446.97</v>
      </c>
      <c r="BB19" s="57">
        <f t="shared" si="11"/>
        <v>473.36</v>
      </c>
      <c r="BC19" s="57">
        <f t="shared" si="11"/>
        <v>484.2</v>
      </c>
      <c r="BD19" s="57">
        <f t="shared" si="11"/>
        <v>442.2</v>
      </c>
      <c r="BE19" s="58">
        <f>X108</f>
        <v>476.90000000000003</v>
      </c>
      <c r="BF19" s="58">
        <f>Z108</f>
        <v>347.5</v>
      </c>
      <c r="BG19" s="58">
        <f>AB108</f>
        <v>330.7</v>
      </c>
      <c r="BH19" s="58">
        <f>AD108</f>
        <v>244.00000000000003</v>
      </c>
      <c r="BI19" s="58">
        <f>AE108</f>
        <v>204.1</v>
      </c>
      <c r="BJ19" s="58">
        <f>AF108</f>
        <v>146.80000000000001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9.5</v>
      </c>
      <c r="C20" s="44">
        <v>9.5</v>
      </c>
      <c r="D20" s="44">
        <v>9.5</v>
      </c>
      <c r="E20" s="44">
        <v>9.5</v>
      </c>
      <c r="F20" s="44">
        <v>9.5</v>
      </c>
      <c r="G20" s="44">
        <v>9.5</v>
      </c>
      <c r="H20" s="44">
        <v>9.5</v>
      </c>
      <c r="I20" s="44">
        <v>9.5</v>
      </c>
      <c r="J20" s="44">
        <v>9.5</v>
      </c>
      <c r="K20" s="44">
        <v>9.5</v>
      </c>
      <c r="L20" s="44">
        <v>9.5</v>
      </c>
      <c r="M20" s="44">
        <v>9.5</v>
      </c>
      <c r="N20" s="44">
        <v>9.5</v>
      </c>
      <c r="O20" s="44">
        <v>9.5</v>
      </c>
      <c r="P20" s="44">
        <v>9.5</v>
      </c>
      <c r="Q20" s="44">
        <v>9.5</v>
      </c>
      <c r="R20" s="44">
        <v>9.5</v>
      </c>
      <c r="S20" s="44">
        <v>25</v>
      </c>
      <c r="T20" s="44">
        <v>25</v>
      </c>
      <c r="U20" s="44">
        <v>25</v>
      </c>
      <c r="V20" s="44">
        <v>25</v>
      </c>
      <c r="W20" s="44">
        <v>25</v>
      </c>
      <c r="X20" s="44">
        <v>25</v>
      </c>
      <c r="Y20" s="44">
        <v>25</v>
      </c>
      <c r="Z20" s="44">
        <v>25</v>
      </c>
      <c r="AA20" s="44">
        <v>25</v>
      </c>
      <c r="AB20" s="44">
        <v>25</v>
      </c>
      <c r="AC20" s="44">
        <v>25</v>
      </c>
      <c r="AD20" s="44">
        <v>25</v>
      </c>
      <c r="AE20" s="44">
        <v>25</v>
      </c>
      <c r="AF20" s="44">
        <v>25</v>
      </c>
      <c r="AG20" s="48">
        <v>50</v>
      </c>
      <c r="AH20" s="46">
        <f t="shared" si="2"/>
        <v>25</v>
      </c>
      <c r="AI20" s="47">
        <f t="shared" si="3"/>
        <v>9.5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24.4</v>
      </c>
      <c r="C21" s="44">
        <v>24.4</v>
      </c>
      <c r="D21" s="44">
        <v>24.4</v>
      </c>
      <c r="E21" s="44">
        <v>24.4</v>
      </c>
      <c r="F21" s="44">
        <v>24.4</v>
      </c>
      <c r="G21" s="44">
        <v>22.6</v>
      </c>
      <c r="H21" s="44">
        <v>22.6</v>
      </c>
      <c r="I21" s="44">
        <v>22.6</v>
      </c>
      <c r="J21" s="44">
        <v>22.6</v>
      </c>
      <c r="K21" s="44">
        <v>22.6</v>
      </c>
      <c r="L21" s="44">
        <v>22.6</v>
      </c>
      <c r="M21" s="44">
        <v>22.6</v>
      </c>
      <c r="N21" s="44">
        <v>22.6</v>
      </c>
      <c r="O21" s="44">
        <v>22.6</v>
      </c>
      <c r="P21" s="44">
        <v>22.6</v>
      </c>
      <c r="Q21" s="44">
        <v>22.6</v>
      </c>
      <c r="R21" s="44">
        <v>22.6</v>
      </c>
      <c r="S21" s="44">
        <v>22.6</v>
      </c>
      <c r="T21" s="44">
        <v>22.6</v>
      </c>
      <c r="U21" s="44">
        <v>22.6</v>
      </c>
      <c r="V21" s="44">
        <v>22.6</v>
      </c>
      <c r="W21" s="44">
        <v>22.6</v>
      </c>
      <c r="X21" s="44">
        <v>22.6</v>
      </c>
      <c r="Y21" s="44">
        <v>22.78</v>
      </c>
      <c r="Z21" s="44">
        <v>22.78</v>
      </c>
      <c r="AA21" s="44">
        <v>22.78</v>
      </c>
      <c r="AB21" s="44">
        <v>22.78</v>
      </c>
      <c r="AC21" s="44">
        <v>22.78</v>
      </c>
      <c r="AD21" s="44">
        <v>22.78</v>
      </c>
      <c r="AE21" s="44">
        <v>22.78</v>
      </c>
      <c r="AF21" s="44">
        <v>22.78</v>
      </c>
      <c r="AG21" s="48">
        <v>45</v>
      </c>
      <c r="AH21" s="46">
        <f t="shared" si="2"/>
        <v>24.4</v>
      </c>
      <c r="AI21" s="47">
        <f t="shared" si="3"/>
        <v>22.6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20.100000000000001</v>
      </c>
      <c r="C22" s="44">
        <v>20.100000000000001</v>
      </c>
      <c r="D22" s="44">
        <v>20.100000000000001</v>
      </c>
      <c r="E22" s="44">
        <v>20.100000000000001</v>
      </c>
      <c r="F22" s="44">
        <v>20.100000000000001</v>
      </c>
      <c r="G22" s="44">
        <v>18</v>
      </c>
      <c r="H22" s="44">
        <v>18</v>
      </c>
      <c r="I22" s="44">
        <v>18</v>
      </c>
      <c r="J22" s="44">
        <v>18</v>
      </c>
      <c r="K22" s="44">
        <v>18</v>
      </c>
      <c r="L22" s="44">
        <v>18</v>
      </c>
      <c r="M22" s="44">
        <v>18</v>
      </c>
      <c r="N22" s="44">
        <v>18</v>
      </c>
      <c r="O22" s="44">
        <v>18</v>
      </c>
      <c r="P22" s="44">
        <v>18</v>
      </c>
      <c r="Q22" s="44">
        <v>18</v>
      </c>
      <c r="R22" s="44">
        <v>18</v>
      </c>
      <c r="S22" s="44">
        <v>17</v>
      </c>
      <c r="T22" s="44">
        <v>17</v>
      </c>
      <c r="U22" s="44">
        <v>17</v>
      </c>
      <c r="V22" s="44">
        <v>17</v>
      </c>
      <c r="W22" s="44">
        <v>17</v>
      </c>
      <c r="X22" s="44">
        <v>17</v>
      </c>
      <c r="Y22" s="44">
        <v>17.2</v>
      </c>
      <c r="Z22" s="44">
        <v>17.2</v>
      </c>
      <c r="AA22" s="44">
        <v>17.2</v>
      </c>
      <c r="AB22" s="44">
        <v>17.2</v>
      </c>
      <c r="AC22" s="44">
        <v>17.2</v>
      </c>
      <c r="AD22" s="44">
        <v>17.2</v>
      </c>
      <c r="AE22" s="44">
        <v>17.2</v>
      </c>
      <c r="AF22" s="44">
        <v>17.2</v>
      </c>
      <c r="AG22" s="48">
        <v>44</v>
      </c>
      <c r="AH22" s="46">
        <f t="shared" si="2"/>
        <v>20.100000000000001</v>
      </c>
      <c r="AI22" s="47">
        <f t="shared" si="3"/>
        <v>17</v>
      </c>
      <c r="AK22" s="49"/>
      <c r="AL22" s="59" t="s">
        <v>39</v>
      </c>
      <c r="AM22" s="60">
        <f t="shared" ref="AM22:BJ22" si="16">SUM(AM16:AM21)</f>
        <v>1248.8999999999999</v>
      </c>
      <c r="AN22" s="60">
        <f t="shared" si="16"/>
        <v>1193.4999999999998</v>
      </c>
      <c r="AO22" s="60">
        <f t="shared" si="16"/>
        <v>1196.3999999999996</v>
      </c>
      <c r="AP22" s="60">
        <f t="shared" si="16"/>
        <v>1191.0999999999997</v>
      </c>
      <c r="AQ22" s="60">
        <f t="shared" si="16"/>
        <v>1206.0999999999997</v>
      </c>
      <c r="AR22" s="60">
        <f t="shared" si="16"/>
        <v>1213.3999999999996</v>
      </c>
      <c r="AS22" s="60">
        <f t="shared" si="16"/>
        <v>1420.9</v>
      </c>
      <c r="AT22" s="60">
        <f t="shared" si="16"/>
        <v>1676.11</v>
      </c>
      <c r="AU22" s="60">
        <f t="shared" si="16"/>
        <v>1781.4099999999999</v>
      </c>
      <c r="AV22" s="60">
        <f t="shared" si="16"/>
        <v>1637.1099999999997</v>
      </c>
      <c r="AW22" s="60">
        <f t="shared" si="16"/>
        <v>1634.5099999999998</v>
      </c>
      <c r="AX22" s="60">
        <f t="shared" si="16"/>
        <v>1576.5099999999998</v>
      </c>
      <c r="AY22" s="60">
        <f t="shared" si="16"/>
        <v>1546.0099999999998</v>
      </c>
      <c r="AZ22" s="60">
        <f t="shared" si="16"/>
        <v>1498.31</v>
      </c>
      <c r="BA22" s="60">
        <f t="shared" si="16"/>
        <v>1510.6499999999999</v>
      </c>
      <c r="BB22" s="60">
        <f t="shared" si="16"/>
        <v>1547.04</v>
      </c>
      <c r="BC22" s="60">
        <f t="shared" si="16"/>
        <v>1556.3799999999999</v>
      </c>
      <c r="BD22" s="60">
        <f t="shared" si="16"/>
        <v>1562.3799999999999</v>
      </c>
      <c r="BE22" s="60">
        <f t="shared" si="16"/>
        <v>1597.08</v>
      </c>
      <c r="BF22" s="60">
        <f t="shared" si="16"/>
        <v>1717.58</v>
      </c>
      <c r="BG22" s="60">
        <f t="shared" si="16"/>
        <v>1615.18</v>
      </c>
      <c r="BH22" s="60">
        <f t="shared" si="16"/>
        <v>1531.6799999999998</v>
      </c>
      <c r="BI22" s="60">
        <f t="shared" si="16"/>
        <v>1448.6799999999998</v>
      </c>
      <c r="BJ22" s="60">
        <f t="shared" si="16"/>
        <v>1475.28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12</v>
      </c>
      <c r="C23" s="44">
        <v>12</v>
      </c>
      <c r="D23" s="44">
        <v>12</v>
      </c>
      <c r="E23" s="44">
        <v>12</v>
      </c>
      <c r="F23" s="44">
        <v>12</v>
      </c>
      <c r="G23" s="44">
        <v>12</v>
      </c>
      <c r="H23" s="44">
        <v>12</v>
      </c>
      <c r="I23" s="44">
        <v>12</v>
      </c>
      <c r="J23" s="44">
        <v>12</v>
      </c>
      <c r="K23" s="44">
        <v>12</v>
      </c>
      <c r="L23" s="44">
        <v>12</v>
      </c>
      <c r="M23" s="44">
        <v>12</v>
      </c>
      <c r="N23" s="44">
        <v>12</v>
      </c>
      <c r="O23" s="44">
        <v>12</v>
      </c>
      <c r="P23" s="44">
        <v>12</v>
      </c>
      <c r="Q23" s="44">
        <v>12</v>
      </c>
      <c r="R23" s="44">
        <v>12</v>
      </c>
      <c r="S23" s="44">
        <v>10.87</v>
      </c>
      <c r="T23" s="44">
        <v>10.87</v>
      </c>
      <c r="U23" s="44">
        <v>10.87</v>
      </c>
      <c r="V23" s="44">
        <v>10.87</v>
      </c>
      <c r="W23" s="44">
        <v>10.87</v>
      </c>
      <c r="X23" s="44">
        <v>10.87</v>
      </c>
      <c r="Y23" s="44">
        <v>12</v>
      </c>
      <c r="Z23" s="44">
        <v>12</v>
      </c>
      <c r="AA23" s="44">
        <v>12</v>
      </c>
      <c r="AB23" s="44">
        <v>12</v>
      </c>
      <c r="AC23" s="44">
        <v>12</v>
      </c>
      <c r="AD23" s="44">
        <v>12</v>
      </c>
      <c r="AE23" s="44">
        <v>12</v>
      </c>
      <c r="AF23" s="44">
        <v>12</v>
      </c>
      <c r="AG23" s="48">
        <v>42</v>
      </c>
      <c r="AH23" s="46">
        <f t="shared" si="2"/>
        <v>12</v>
      </c>
      <c r="AI23" s="47">
        <f t="shared" si="3"/>
        <v>10.87</v>
      </c>
      <c r="AK23" s="49"/>
      <c r="AL23" s="59" t="s">
        <v>41</v>
      </c>
      <c r="AM23" s="60">
        <f t="shared" ref="AM23:AR23" si="17">B123*-1</f>
        <v>-26</v>
      </c>
      <c r="AN23" s="60">
        <f t="shared" si="17"/>
        <v>-79</v>
      </c>
      <c r="AO23" s="60">
        <f t="shared" si="17"/>
        <v>-75</v>
      </c>
      <c r="AP23" s="60">
        <f t="shared" si="17"/>
        <v>-70</v>
      </c>
      <c r="AQ23" s="60">
        <f t="shared" si="17"/>
        <v>-50</v>
      </c>
      <c r="AR23" s="60">
        <f t="shared" si="17"/>
        <v>-70</v>
      </c>
      <c r="AS23" s="60">
        <f>I123*-1</f>
        <v>-65</v>
      </c>
      <c r="AT23" s="60">
        <f>K123*-1</f>
        <v>-98</v>
      </c>
      <c r="AU23" s="60">
        <f t="shared" ref="AU23:BD23" si="18">M123*-1</f>
        <v>-103.2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-137.1</v>
      </c>
      <c r="BJ23" s="60">
        <f>AF123*-1</f>
        <v>-132.1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13.2</v>
      </c>
      <c r="C24" s="44">
        <v>13.2</v>
      </c>
      <c r="D24" s="44">
        <v>14.4</v>
      </c>
      <c r="E24" s="44">
        <v>14.4</v>
      </c>
      <c r="F24" s="44">
        <v>14.4</v>
      </c>
      <c r="G24" s="44">
        <v>14.4</v>
      </c>
      <c r="H24" s="44">
        <v>14.4</v>
      </c>
      <c r="I24" s="44">
        <v>14.4</v>
      </c>
      <c r="J24" s="44">
        <v>14.4</v>
      </c>
      <c r="K24" s="44">
        <v>14.4</v>
      </c>
      <c r="L24" s="44">
        <v>14.4</v>
      </c>
      <c r="M24" s="44">
        <v>14.4</v>
      </c>
      <c r="N24" s="44">
        <v>14.4</v>
      </c>
      <c r="O24" s="44">
        <v>14.4</v>
      </c>
      <c r="P24" s="44">
        <v>14.4</v>
      </c>
      <c r="Q24" s="44">
        <v>14.4</v>
      </c>
      <c r="R24" s="44">
        <v>14.4</v>
      </c>
      <c r="S24" s="44">
        <v>13.8</v>
      </c>
      <c r="T24" s="44">
        <v>13.8</v>
      </c>
      <c r="U24" s="44">
        <v>13.8</v>
      </c>
      <c r="V24" s="44">
        <v>13.8</v>
      </c>
      <c r="W24" s="44">
        <v>13.8</v>
      </c>
      <c r="X24" s="44">
        <v>13.8</v>
      </c>
      <c r="Y24" s="44">
        <v>14.4</v>
      </c>
      <c r="Z24" s="44">
        <v>14.4</v>
      </c>
      <c r="AA24" s="44">
        <v>14.4</v>
      </c>
      <c r="AB24" s="44">
        <v>14.4</v>
      </c>
      <c r="AC24" s="44">
        <v>14.4</v>
      </c>
      <c r="AD24" s="44">
        <v>14.4</v>
      </c>
      <c r="AE24" s="44">
        <v>14.4</v>
      </c>
      <c r="AF24" s="44">
        <v>14.4</v>
      </c>
      <c r="AG24" s="48">
        <v>40</v>
      </c>
      <c r="AH24" s="46">
        <f t="shared" si="2"/>
        <v>14.4</v>
      </c>
      <c r="AI24" s="47">
        <f t="shared" si="3"/>
        <v>13.2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9.5</v>
      </c>
      <c r="C25" s="44">
        <v>9.5</v>
      </c>
      <c r="D25" s="44">
        <v>10.7</v>
      </c>
      <c r="E25" s="44">
        <v>10.7</v>
      </c>
      <c r="F25" s="44">
        <v>10.7</v>
      </c>
      <c r="G25" s="44">
        <v>10.7</v>
      </c>
      <c r="H25" s="44">
        <v>10.7</v>
      </c>
      <c r="I25" s="44">
        <v>10.7</v>
      </c>
      <c r="J25" s="44">
        <v>10.7</v>
      </c>
      <c r="K25" s="44">
        <v>10.7</v>
      </c>
      <c r="L25" s="44">
        <v>10.7</v>
      </c>
      <c r="M25" s="44">
        <v>10.7</v>
      </c>
      <c r="N25" s="44">
        <v>10.7</v>
      </c>
      <c r="O25" s="44">
        <v>10.7</v>
      </c>
      <c r="P25" s="44">
        <v>10.7</v>
      </c>
      <c r="Q25" s="44">
        <v>10.7</v>
      </c>
      <c r="R25" s="44">
        <v>10.7</v>
      </c>
      <c r="S25" s="44">
        <v>11.4</v>
      </c>
      <c r="T25" s="44">
        <v>11.4</v>
      </c>
      <c r="U25" s="44">
        <v>11.4</v>
      </c>
      <c r="V25" s="44">
        <v>11.4</v>
      </c>
      <c r="W25" s="44">
        <v>11.4</v>
      </c>
      <c r="X25" s="44">
        <v>11.4</v>
      </c>
      <c r="Y25" s="44">
        <v>10.7</v>
      </c>
      <c r="Z25" s="44">
        <v>10.7</v>
      </c>
      <c r="AA25" s="44">
        <v>10.7</v>
      </c>
      <c r="AB25" s="44">
        <v>10.7</v>
      </c>
      <c r="AC25" s="44">
        <v>10.7</v>
      </c>
      <c r="AD25" s="44">
        <v>10.7</v>
      </c>
      <c r="AE25" s="44">
        <v>10.7</v>
      </c>
      <c r="AF25" s="44">
        <v>10.7</v>
      </c>
      <c r="AG25" s="48">
        <v>38.46</v>
      </c>
      <c r="AH25" s="46">
        <f t="shared" si="2"/>
        <v>11.4</v>
      </c>
      <c r="AI25" s="47">
        <f t="shared" si="3"/>
        <v>9.5</v>
      </c>
      <c r="AK25" s="49"/>
      <c r="AL25" s="59" t="s">
        <v>44</v>
      </c>
      <c r="AM25" s="60">
        <f t="shared" ref="AM25:BJ25" si="19">AM22+AM23</f>
        <v>1222.8999999999999</v>
      </c>
      <c r="AN25" s="60">
        <f t="shared" si="19"/>
        <v>1114.4999999999998</v>
      </c>
      <c r="AO25" s="60">
        <f t="shared" si="19"/>
        <v>1121.3999999999996</v>
      </c>
      <c r="AP25" s="60">
        <f t="shared" si="19"/>
        <v>1121.0999999999997</v>
      </c>
      <c r="AQ25" s="60">
        <f t="shared" si="19"/>
        <v>1156.0999999999997</v>
      </c>
      <c r="AR25" s="60">
        <f t="shared" si="19"/>
        <v>1143.3999999999996</v>
      </c>
      <c r="AS25" s="60">
        <f t="shared" si="19"/>
        <v>1355.9</v>
      </c>
      <c r="AT25" s="60">
        <f t="shared" si="19"/>
        <v>1578.11</v>
      </c>
      <c r="AU25" s="60">
        <f t="shared" si="19"/>
        <v>1678.2099999999998</v>
      </c>
      <c r="AV25" s="60">
        <f t="shared" si="19"/>
        <v>1637.1099999999997</v>
      </c>
      <c r="AW25" s="60">
        <f t="shared" si="19"/>
        <v>1634.5099999999998</v>
      </c>
      <c r="AX25" s="60">
        <f t="shared" si="19"/>
        <v>1576.5099999999998</v>
      </c>
      <c r="AY25" s="60">
        <f t="shared" si="19"/>
        <v>1546.0099999999998</v>
      </c>
      <c r="AZ25" s="60">
        <f t="shared" si="19"/>
        <v>1498.31</v>
      </c>
      <c r="BA25" s="60">
        <f t="shared" si="19"/>
        <v>1510.6499999999999</v>
      </c>
      <c r="BB25" s="60">
        <f t="shared" si="19"/>
        <v>1547.04</v>
      </c>
      <c r="BC25" s="60">
        <f t="shared" si="19"/>
        <v>1556.3799999999999</v>
      </c>
      <c r="BD25" s="60">
        <f t="shared" si="19"/>
        <v>1562.3799999999999</v>
      </c>
      <c r="BE25" s="60">
        <f t="shared" si="19"/>
        <v>1597.08</v>
      </c>
      <c r="BF25" s="60">
        <f t="shared" si="19"/>
        <v>1717.58</v>
      </c>
      <c r="BG25" s="60">
        <f t="shared" si="19"/>
        <v>1615.18</v>
      </c>
      <c r="BH25" s="60">
        <f t="shared" si="19"/>
        <v>1531.6799999999998</v>
      </c>
      <c r="BI25" s="60">
        <f t="shared" si="19"/>
        <v>1311.58</v>
      </c>
      <c r="BJ25" s="60">
        <f t="shared" si="19"/>
        <v>1343.18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5.3</v>
      </c>
      <c r="C26" s="44">
        <v>5.3</v>
      </c>
      <c r="D26" s="44">
        <v>5.3</v>
      </c>
      <c r="E26" s="44">
        <v>5.3</v>
      </c>
      <c r="F26" s="44">
        <v>5.3</v>
      </c>
      <c r="G26" s="44">
        <v>5.3</v>
      </c>
      <c r="H26" s="44">
        <v>5.3</v>
      </c>
      <c r="I26" s="44">
        <v>5.3</v>
      </c>
      <c r="J26" s="44">
        <v>5.3</v>
      </c>
      <c r="K26" s="44">
        <v>5.3</v>
      </c>
      <c r="L26" s="44">
        <v>5.3</v>
      </c>
      <c r="M26" s="44">
        <v>5.3</v>
      </c>
      <c r="N26" s="44">
        <v>5.3</v>
      </c>
      <c r="O26" s="44">
        <v>5.3</v>
      </c>
      <c r="P26" s="44">
        <v>5.3</v>
      </c>
      <c r="Q26" s="44">
        <v>5.3</v>
      </c>
      <c r="R26" s="44">
        <v>5.3</v>
      </c>
      <c r="S26" s="44">
        <v>4.8</v>
      </c>
      <c r="T26" s="44">
        <v>4.8</v>
      </c>
      <c r="U26" s="44">
        <v>4.8</v>
      </c>
      <c r="V26" s="44">
        <v>4.8</v>
      </c>
      <c r="W26" s="44">
        <v>4.8</v>
      </c>
      <c r="X26" s="44">
        <v>4.8</v>
      </c>
      <c r="Y26" s="44">
        <v>5.3</v>
      </c>
      <c r="Z26" s="44">
        <v>5.3</v>
      </c>
      <c r="AA26" s="44">
        <v>5.3</v>
      </c>
      <c r="AB26" s="44">
        <v>5.3</v>
      </c>
      <c r="AC26" s="44">
        <v>5.3</v>
      </c>
      <c r="AD26" s="44">
        <v>5.3</v>
      </c>
      <c r="AE26" s="44">
        <v>5.3</v>
      </c>
      <c r="AF26" s="44">
        <v>5.3</v>
      </c>
      <c r="AG26" s="61">
        <v>38</v>
      </c>
      <c r="AH26" s="46">
        <f t="shared" si="2"/>
        <v>5.3</v>
      </c>
      <c r="AI26" s="47">
        <f t="shared" si="3"/>
        <v>4.8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31.5</v>
      </c>
      <c r="C27" s="44">
        <v>31.5</v>
      </c>
      <c r="D27" s="44">
        <v>31.5</v>
      </c>
      <c r="E27" s="44">
        <v>31.5</v>
      </c>
      <c r="F27" s="44">
        <v>31.5</v>
      </c>
      <c r="G27" s="44">
        <v>31.5</v>
      </c>
      <c r="H27" s="44">
        <v>31.5</v>
      </c>
      <c r="I27" s="44">
        <v>31.5</v>
      </c>
      <c r="J27" s="44">
        <v>31.5</v>
      </c>
      <c r="K27" s="44">
        <v>31.5</v>
      </c>
      <c r="L27" s="44">
        <v>31.5</v>
      </c>
      <c r="M27" s="44">
        <v>31.5</v>
      </c>
      <c r="N27" s="44">
        <v>31.5</v>
      </c>
      <c r="O27" s="44">
        <v>31.5</v>
      </c>
      <c r="P27" s="44">
        <v>31.5</v>
      </c>
      <c r="Q27" s="44">
        <v>31.5</v>
      </c>
      <c r="R27" s="44">
        <v>31.5</v>
      </c>
      <c r="S27" s="44">
        <v>10.1</v>
      </c>
      <c r="T27" s="44">
        <v>10.1</v>
      </c>
      <c r="U27" s="44">
        <v>10.1</v>
      </c>
      <c r="V27" s="44">
        <v>10.1</v>
      </c>
      <c r="W27" s="44">
        <v>10.1</v>
      </c>
      <c r="X27" s="44">
        <v>10.1</v>
      </c>
      <c r="Y27" s="44">
        <v>10.1</v>
      </c>
      <c r="Z27" s="44">
        <v>10.1</v>
      </c>
      <c r="AA27" s="44">
        <v>10.1</v>
      </c>
      <c r="AB27" s="44">
        <v>10.1</v>
      </c>
      <c r="AC27" s="44">
        <v>10.1</v>
      </c>
      <c r="AD27" s="44">
        <v>10.1</v>
      </c>
      <c r="AE27" s="44">
        <v>10.1</v>
      </c>
      <c r="AF27" s="44">
        <v>10.1</v>
      </c>
      <c r="AG27" s="48">
        <v>36</v>
      </c>
      <c r="AH27" s="46">
        <f t="shared" si="2"/>
        <v>31.5</v>
      </c>
      <c r="AI27" s="47">
        <f t="shared" si="3"/>
        <v>10.1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14.7</v>
      </c>
      <c r="C28" s="44">
        <v>14.7</v>
      </c>
      <c r="D28" s="44">
        <v>14.7</v>
      </c>
      <c r="E28" s="44">
        <v>14.7</v>
      </c>
      <c r="F28" s="44">
        <v>14.7</v>
      </c>
      <c r="G28" s="44">
        <v>14.7</v>
      </c>
      <c r="H28" s="44">
        <v>14.7</v>
      </c>
      <c r="I28" s="44">
        <v>14.7</v>
      </c>
      <c r="J28" s="44">
        <v>14.7</v>
      </c>
      <c r="K28" s="44">
        <v>14.7</v>
      </c>
      <c r="L28" s="44">
        <v>14.7</v>
      </c>
      <c r="M28" s="44">
        <v>14.7</v>
      </c>
      <c r="N28" s="44">
        <v>14.7</v>
      </c>
      <c r="O28" s="44">
        <v>14.7</v>
      </c>
      <c r="P28" s="44">
        <v>14.7</v>
      </c>
      <c r="Q28" s="44">
        <v>14.7</v>
      </c>
      <c r="R28" s="44">
        <v>14.7</v>
      </c>
      <c r="S28" s="44">
        <v>15.5</v>
      </c>
      <c r="T28" s="44">
        <v>15.5</v>
      </c>
      <c r="U28" s="44">
        <v>15.5</v>
      </c>
      <c r="V28" s="44">
        <v>15.5</v>
      </c>
      <c r="W28" s="44">
        <v>15.5</v>
      </c>
      <c r="X28" s="44">
        <v>15.5</v>
      </c>
      <c r="Y28" s="44">
        <v>15.5</v>
      </c>
      <c r="Z28" s="44">
        <v>15.5</v>
      </c>
      <c r="AA28" s="44">
        <v>15.5</v>
      </c>
      <c r="AB28" s="44">
        <v>15.5</v>
      </c>
      <c r="AC28" s="44">
        <v>15.5</v>
      </c>
      <c r="AD28" s="44">
        <v>15.5</v>
      </c>
      <c r="AE28" s="44">
        <v>15.5</v>
      </c>
      <c r="AF28" s="44">
        <v>15.5</v>
      </c>
      <c r="AG28" s="48">
        <v>35.5</v>
      </c>
      <c r="AH28" s="46">
        <f t="shared" si="2"/>
        <v>15.5</v>
      </c>
      <c r="AI28" s="47">
        <f t="shared" si="3"/>
        <v>14.7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10.4</v>
      </c>
      <c r="C29" s="44">
        <v>10.4</v>
      </c>
      <c r="D29" s="44">
        <v>10.4</v>
      </c>
      <c r="E29" s="44">
        <v>10.4</v>
      </c>
      <c r="F29" s="44">
        <v>10.4</v>
      </c>
      <c r="G29" s="44">
        <v>10.4</v>
      </c>
      <c r="H29" s="44">
        <v>10.4</v>
      </c>
      <c r="I29" s="44">
        <v>10.4</v>
      </c>
      <c r="J29" s="44">
        <v>10.4</v>
      </c>
      <c r="K29" s="44">
        <v>10.4</v>
      </c>
      <c r="L29" s="44">
        <v>10.4</v>
      </c>
      <c r="M29" s="44">
        <v>10.4</v>
      </c>
      <c r="N29" s="44">
        <v>10.4</v>
      </c>
      <c r="O29" s="44">
        <v>10.4</v>
      </c>
      <c r="P29" s="44">
        <v>10.4</v>
      </c>
      <c r="Q29" s="44">
        <v>10.4</v>
      </c>
      <c r="R29" s="44">
        <v>10.4</v>
      </c>
      <c r="S29" s="44">
        <v>10.5</v>
      </c>
      <c r="T29" s="44">
        <v>10.5</v>
      </c>
      <c r="U29" s="44">
        <v>10.5</v>
      </c>
      <c r="V29" s="44">
        <v>10.5</v>
      </c>
      <c r="W29" s="44">
        <v>10.5</v>
      </c>
      <c r="X29" s="44">
        <v>10.5</v>
      </c>
      <c r="Y29" s="44">
        <v>10.5</v>
      </c>
      <c r="Z29" s="44">
        <v>10.5</v>
      </c>
      <c r="AA29" s="44">
        <v>10.5</v>
      </c>
      <c r="AB29" s="44">
        <v>10.5</v>
      </c>
      <c r="AC29" s="44">
        <v>10.5</v>
      </c>
      <c r="AD29" s="44">
        <v>10.5</v>
      </c>
      <c r="AE29" s="44">
        <v>10.5</v>
      </c>
      <c r="AF29" s="44">
        <v>10.5</v>
      </c>
      <c r="AG29" s="61">
        <v>32</v>
      </c>
      <c r="AH29" s="46">
        <f t="shared" si="2"/>
        <v>10.5</v>
      </c>
      <c r="AI29" s="47">
        <f t="shared" si="3"/>
        <v>10.4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10.199999999999999</v>
      </c>
      <c r="C30" s="44">
        <v>10.199999999999999</v>
      </c>
      <c r="D30" s="44">
        <v>10.199999999999999</v>
      </c>
      <c r="E30" s="44">
        <v>10.199999999999999</v>
      </c>
      <c r="F30" s="44">
        <v>10.199999999999999</v>
      </c>
      <c r="G30" s="44">
        <v>10.199999999999999</v>
      </c>
      <c r="H30" s="44">
        <v>10.199999999999999</v>
      </c>
      <c r="I30" s="44">
        <v>10.199999999999999</v>
      </c>
      <c r="J30" s="44">
        <v>10.199999999999999</v>
      </c>
      <c r="K30" s="44">
        <v>10.199999999999999</v>
      </c>
      <c r="L30" s="44">
        <v>10.199999999999999</v>
      </c>
      <c r="M30" s="44">
        <v>10.199999999999999</v>
      </c>
      <c r="N30" s="44">
        <v>10.199999999999999</v>
      </c>
      <c r="O30" s="44">
        <v>10.199999999999999</v>
      </c>
      <c r="P30" s="44">
        <v>10.199999999999999</v>
      </c>
      <c r="Q30" s="44">
        <v>10.199999999999999</v>
      </c>
      <c r="R30" s="44">
        <v>10.199999999999999</v>
      </c>
      <c r="S30" s="44">
        <v>9.3000000000000007</v>
      </c>
      <c r="T30" s="44">
        <v>9.3000000000000007</v>
      </c>
      <c r="U30" s="44">
        <v>9.3000000000000007</v>
      </c>
      <c r="V30" s="44">
        <v>9.3000000000000007</v>
      </c>
      <c r="W30" s="44">
        <v>9.3000000000000007</v>
      </c>
      <c r="X30" s="44">
        <v>9.3000000000000007</v>
      </c>
      <c r="Y30" s="44">
        <v>9.3000000000000007</v>
      </c>
      <c r="Z30" s="44">
        <v>9.3000000000000007</v>
      </c>
      <c r="AA30" s="44">
        <v>9.3000000000000007</v>
      </c>
      <c r="AB30" s="44">
        <v>9.3000000000000007</v>
      </c>
      <c r="AC30" s="44">
        <v>9.3000000000000007</v>
      </c>
      <c r="AD30" s="44">
        <v>9.3000000000000007</v>
      </c>
      <c r="AE30" s="44">
        <v>9.3000000000000007</v>
      </c>
      <c r="AF30" s="44">
        <v>9.3000000000000007</v>
      </c>
      <c r="AG30" s="48">
        <v>30</v>
      </c>
      <c r="AH30" s="46">
        <f t="shared" si="2"/>
        <v>10.199999999999999</v>
      </c>
      <c r="AI30" s="47">
        <f t="shared" si="3"/>
        <v>9.3000000000000007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11.6</v>
      </c>
      <c r="C31" s="44">
        <v>11.6</v>
      </c>
      <c r="D31" s="44">
        <v>11.6</v>
      </c>
      <c r="E31" s="44">
        <v>11.6</v>
      </c>
      <c r="F31" s="44">
        <v>11.6</v>
      </c>
      <c r="G31" s="44">
        <v>11.6</v>
      </c>
      <c r="H31" s="44">
        <v>11.6</v>
      </c>
      <c r="I31" s="44">
        <v>11.6</v>
      </c>
      <c r="J31" s="44">
        <v>11.6</v>
      </c>
      <c r="K31" s="44">
        <v>11.6</v>
      </c>
      <c r="L31" s="44">
        <v>11.6</v>
      </c>
      <c r="M31" s="44">
        <v>11.6</v>
      </c>
      <c r="N31" s="44">
        <v>11.6</v>
      </c>
      <c r="O31" s="44">
        <v>11.6</v>
      </c>
      <c r="P31" s="44">
        <v>11.6</v>
      </c>
      <c r="Q31" s="44">
        <v>11.6</v>
      </c>
      <c r="R31" s="44">
        <v>11.6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4">
        <v>0</v>
      </c>
      <c r="Z31" s="44">
        <v>0</v>
      </c>
      <c r="AA31" s="44">
        <v>0</v>
      </c>
      <c r="AB31" s="44">
        <v>0</v>
      </c>
      <c r="AC31" s="44">
        <v>0</v>
      </c>
      <c r="AD31" s="44">
        <v>0</v>
      </c>
      <c r="AE31" s="44">
        <v>0</v>
      </c>
      <c r="AF31" s="44">
        <v>0</v>
      </c>
      <c r="AG31" s="48">
        <v>29.04</v>
      </c>
      <c r="AH31" s="46">
        <f t="shared" si="2"/>
        <v>11.6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14.2</v>
      </c>
      <c r="C32" s="44">
        <v>14.2</v>
      </c>
      <c r="D32" s="44">
        <v>14.2</v>
      </c>
      <c r="E32" s="44">
        <v>14.2</v>
      </c>
      <c r="F32" s="44">
        <v>14.2</v>
      </c>
      <c r="G32" s="44">
        <v>14.2</v>
      </c>
      <c r="H32" s="44">
        <v>14.2</v>
      </c>
      <c r="I32" s="44">
        <v>14.2</v>
      </c>
      <c r="J32" s="44">
        <v>14.2</v>
      </c>
      <c r="K32" s="44">
        <v>14.2</v>
      </c>
      <c r="L32" s="44">
        <v>14.2</v>
      </c>
      <c r="M32" s="44">
        <v>14.2</v>
      </c>
      <c r="N32" s="44">
        <v>14.2</v>
      </c>
      <c r="O32" s="44">
        <v>14.2</v>
      </c>
      <c r="P32" s="44">
        <v>14.2</v>
      </c>
      <c r="Q32" s="44">
        <v>14.2</v>
      </c>
      <c r="R32" s="44">
        <v>14.2</v>
      </c>
      <c r="S32" s="44">
        <v>10.6</v>
      </c>
      <c r="T32" s="44">
        <v>10.6</v>
      </c>
      <c r="U32" s="44">
        <v>10.6</v>
      </c>
      <c r="V32" s="44">
        <v>10.6</v>
      </c>
      <c r="W32" s="44">
        <v>10.6</v>
      </c>
      <c r="X32" s="44">
        <v>10.6</v>
      </c>
      <c r="Y32" s="44">
        <v>10.6</v>
      </c>
      <c r="Z32" s="44">
        <v>10.6</v>
      </c>
      <c r="AA32" s="44">
        <v>10.6</v>
      </c>
      <c r="AB32" s="44">
        <v>10.6</v>
      </c>
      <c r="AC32" s="44">
        <v>10.6</v>
      </c>
      <c r="AD32" s="44">
        <v>10.6</v>
      </c>
      <c r="AE32" s="44">
        <v>10.6</v>
      </c>
      <c r="AF32" s="44">
        <v>10.6</v>
      </c>
      <c r="AG32" s="48">
        <v>28.1</v>
      </c>
      <c r="AH32" s="46">
        <f t="shared" si="2"/>
        <v>14.2</v>
      </c>
      <c r="AI32" s="47">
        <f t="shared" si="3"/>
        <v>10.6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9</v>
      </c>
      <c r="C33" s="44">
        <v>9</v>
      </c>
      <c r="D33" s="44">
        <v>9</v>
      </c>
      <c r="E33" s="44">
        <v>9</v>
      </c>
      <c r="F33" s="44">
        <v>9</v>
      </c>
      <c r="G33" s="44">
        <v>9</v>
      </c>
      <c r="H33" s="44">
        <v>9</v>
      </c>
      <c r="I33" s="44">
        <v>9</v>
      </c>
      <c r="J33" s="44">
        <v>9</v>
      </c>
      <c r="K33" s="44">
        <v>9</v>
      </c>
      <c r="L33" s="44">
        <v>9</v>
      </c>
      <c r="M33" s="44">
        <v>9</v>
      </c>
      <c r="N33" s="44">
        <v>9</v>
      </c>
      <c r="O33" s="44">
        <v>9</v>
      </c>
      <c r="P33" s="44">
        <v>9</v>
      </c>
      <c r="Q33" s="44">
        <v>9</v>
      </c>
      <c r="R33" s="44">
        <v>9</v>
      </c>
      <c r="S33" s="44">
        <v>8.3000000000000007</v>
      </c>
      <c r="T33" s="44">
        <v>8.3000000000000007</v>
      </c>
      <c r="U33" s="44">
        <v>8.3000000000000007</v>
      </c>
      <c r="V33" s="44">
        <v>8.3000000000000007</v>
      </c>
      <c r="W33" s="44">
        <v>8.3000000000000007</v>
      </c>
      <c r="X33" s="44">
        <v>8.3000000000000007</v>
      </c>
      <c r="Y33" s="44">
        <v>8.3000000000000007</v>
      </c>
      <c r="Z33" s="44">
        <v>8.3000000000000007</v>
      </c>
      <c r="AA33" s="44">
        <v>8.3000000000000007</v>
      </c>
      <c r="AB33" s="44">
        <v>8.3000000000000007</v>
      </c>
      <c r="AC33" s="44">
        <v>8.3000000000000007</v>
      </c>
      <c r="AD33" s="44">
        <v>8.3000000000000007</v>
      </c>
      <c r="AE33" s="44">
        <v>8.3000000000000007</v>
      </c>
      <c r="AF33" s="44">
        <v>8.3000000000000007</v>
      </c>
      <c r="AG33" s="48">
        <v>27</v>
      </c>
      <c r="AH33" s="46">
        <f t="shared" si="2"/>
        <v>9</v>
      </c>
      <c r="AI33" s="47">
        <f t="shared" si="3"/>
        <v>8.3000000000000007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12.5</v>
      </c>
      <c r="C34" s="44">
        <v>12.5</v>
      </c>
      <c r="D34" s="44">
        <v>12.5</v>
      </c>
      <c r="E34" s="44">
        <v>12.5</v>
      </c>
      <c r="F34" s="44">
        <v>12.5</v>
      </c>
      <c r="G34" s="44">
        <v>12.5</v>
      </c>
      <c r="H34" s="44">
        <v>12.5</v>
      </c>
      <c r="I34" s="44">
        <v>12.5</v>
      </c>
      <c r="J34" s="44">
        <v>12.5</v>
      </c>
      <c r="K34" s="44">
        <v>12.5</v>
      </c>
      <c r="L34" s="44">
        <v>12.5</v>
      </c>
      <c r="M34" s="44">
        <v>12.5</v>
      </c>
      <c r="N34" s="44">
        <v>12.5</v>
      </c>
      <c r="O34" s="44">
        <v>12.5</v>
      </c>
      <c r="P34" s="44">
        <v>12.5</v>
      </c>
      <c r="Q34" s="44">
        <v>12.5</v>
      </c>
      <c r="R34" s="44">
        <v>12.5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12.5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10.8</v>
      </c>
      <c r="C35" s="44">
        <v>10.8</v>
      </c>
      <c r="D35" s="44">
        <v>10.8</v>
      </c>
      <c r="E35" s="44">
        <v>10.8</v>
      </c>
      <c r="F35" s="44">
        <v>10.8</v>
      </c>
      <c r="G35" s="44">
        <v>10.8</v>
      </c>
      <c r="H35" s="44">
        <v>10.8</v>
      </c>
      <c r="I35" s="44">
        <v>10.8</v>
      </c>
      <c r="J35" s="44">
        <v>10.8</v>
      </c>
      <c r="K35" s="44">
        <v>10.8</v>
      </c>
      <c r="L35" s="44">
        <v>10.8</v>
      </c>
      <c r="M35" s="44">
        <v>10.8</v>
      </c>
      <c r="N35" s="44">
        <v>10.8</v>
      </c>
      <c r="O35" s="44">
        <v>10.8</v>
      </c>
      <c r="P35" s="44">
        <v>10.8</v>
      </c>
      <c r="Q35" s="44">
        <v>10.8</v>
      </c>
      <c r="R35" s="44">
        <v>10.8</v>
      </c>
      <c r="S35" s="44">
        <v>10.8</v>
      </c>
      <c r="T35" s="44">
        <v>10.8</v>
      </c>
      <c r="U35" s="44">
        <v>10.8</v>
      </c>
      <c r="V35" s="44">
        <v>10.8</v>
      </c>
      <c r="W35" s="44">
        <v>10.8</v>
      </c>
      <c r="X35" s="44">
        <v>10.8</v>
      </c>
      <c r="Y35" s="44">
        <v>10.8</v>
      </c>
      <c r="Z35" s="44">
        <v>10.8</v>
      </c>
      <c r="AA35" s="44">
        <v>10.8</v>
      </c>
      <c r="AB35" s="44">
        <v>10.8</v>
      </c>
      <c r="AC35" s="44">
        <v>10.8</v>
      </c>
      <c r="AD35" s="44">
        <v>10.8</v>
      </c>
      <c r="AE35" s="44">
        <v>10.8</v>
      </c>
      <c r="AF35" s="44">
        <v>10.8</v>
      </c>
      <c r="AG35" s="48">
        <v>25</v>
      </c>
      <c r="AH35" s="46">
        <f t="shared" si="2"/>
        <v>10.8</v>
      </c>
      <c r="AI35" s="47">
        <f t="shared" si="3"/>
        <v>10.8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7.4</v>
      </c>
      <c r="C36" s="44">
        <v>7.4</v>
      </c>
      <c r="D36" s="44">
        <v>7.4</v>
      </c>
      <c r="E36" s="44">
        <v>7.4</v>
      </c>
      <c r="F36" s="44">
        <v>7.4</v>
      </c>
      <c r="G36" s="44">
        <v>7.4</v>
      </c>
      <c r="H36" s="44">
        <v>7.4</v>
      </c>
      <c r="I36" s="44">
        <v>7.4</v>
      </c>
      <c r="J36" s="44">
        <v>7.4</v>
      </c>
      <c r="K36" s="44">
        <v>7.4</v>
      </c>
      <c r="L36" s="44">
        <v>7.4</v>
      </c>
      <c r="M36" s="44">
        <v>7.4</v>
      </c>
      <c r="N36" s="44">
        <v>7.4</v>
      </c>
      <c r="O36" s="44">
        <v>7.4</v>
      </c>
      <c r="P36" s="44">
        <v>7.4</v>
      </c>
      <c r="Q36" s="44">
        <v>7.4</v>
      </c>
      <c r="R36" s="44">
        <v>7.4</v>
      </c>
      <c r="S36" s="44">
        <v>7.4</v>
      </c>
      <c r="T36" s="44">
        <v>7.4</v>
      </c>
      <c r="U36" s="44">
        <v>7.4</v>
      </c>
      <c r="V36" s="44">
        <v>7.4</v>
      </c>
      <c r="W36" s="44">
        <v>7.4</v>
      </c>
      <c r="X36" s="44">
        <v>7.4</v>
      </c>
      <c r="Y36" s="44">
        <v>7.4</v>
      </c>
      <c r="Z36" s="44">
        <v>7.4</v>
      </c>
      <c r="AA36" s="44">
        <v>7.4</v>
      </c>
      <c r="AB36" s="44">
        <v>7.4</v>
      </c>
      <c r="AC36" s="44">
        <v>7.4</v>
      </c>
      <c r="AD36" s="44">
        <v>7.4</v>
      </c>
      <c r="AE36" s="44">
        <v>7.4</v>
      </c>
      <c r="AF36" s="44">
        <v>7.4</v>
      </c>
      <c r="AG36" s="48">
        <v>25</v>
      </c>
      <c r="AH36" s="46">
        <f t="shared" si="2"/>
        <v>7.4</v>
      </c>
      <c r="AI36" s="47">
        <f t="shared" si="3"/>
        <v>7.4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13.2</v>
      </c>
      <c r="C37" s="44">
        <v>13.2</v>
      </c>
      <c r="D37" s="44">
        <v>10.6</v>
      </c>
      <c r="E37" s="44">
        <v>10.6</v>
      </c>
      <c r="F37" s="44">
        <v>10.6</v>
      </c>
      <c r="G37" s="44">
        <v>10.6</v>
      </c>
      <c r="H37" s="44">
        <v>10.6</v>
      </c>
      <c r="I37" s="44">
        <v>10.6</v>
      </c>
      <c r="J37" s="44">
        <v>10.6</v>
      </c>
      <c r="K37" s="44">
        <v>10.6</v>
      </c>
      <c r="L37" s="44">
        <v>10.6</v>
      </c>
      <c r="M37" s="44">
        <v>10.6</v>
      </c>
      <c r="N37" s="44">
        <v>10.6</v>
      </c>
      <c r="O37" s="44">
        <v>10.6</v>
      </c>
      <c r="P37" s="44">
        <v>10.6</v>
      </c>
      <c r="Q37" s="44">
        <v>10.6</v>
      </c>
      <c r="R37" s="44">
        <v>10.6</v>
      </c>
      <c r="S37" s="44">
        <v>9.3000000000000007</v>
      </c>
      <c r="T37" s="44">
        <v>9.3000000000000007</v>
      </c>
      <c r="U37" s="44">
        <v>9.3000000000000007</v>
      </c>
      <c r="V37" s="44">
        <v>9.3000000000000007</v>
      </c>
      <c r="W37" s="44">
        <v>9.3000000000000007</v>
      </c>
      <c r="X37" s="44">
        <v>9.3000000000000007</v>
      </c>
      <c r="Y37" s="44">
        <v>9.3000000000000007</v>
      </c>
      <c r="Z37" s="44">
        <v>9.3000000000000007</v>
      </c>
      <c r="AA37" s="44">
        <v>9.3000000000000007</v>
      </c>
      <c r="AB37" s="44">
        <v>9.3000000000000007</v>
      </c>
      <c r="AC37" s="44">
        <v>9.3000000000000007</v>
      </c>
      <c r="AD37" s="44">
        <v>9.3000000000000007</v>
      </c>
      <c r="AE37" s="44">
        <v>9.3000000000000007</v>
      </c>
      <c r="AF37" s="44">
        <v>9.3000000000000007</v>
      </c>
      <c r="AG37" s="48">
        <v>25</v>
      </c>
      <c r="AH37" s="46">
        <f t="shared" si="2"/>
        <v>13.2</v>
      </c>
      <c r="AI37" s="47">
        <f t="shared" si="3"/>
        <v>9.3000000000000007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10.6</v>
      </c>
      <c r="C39" s="44">
        <v>10.6</v>
      </c>
      <c r="D39" s="44">
        <v>11.5</v>
      </c>
      <c r="E39" s="44">
        <v>11.5</v>
      </c>
      <c r="F39" s="44">
        <v>11.5</v>
      </c>
      <c r="G39" s="44">
        <v>11.5</v>
      </c>
      <c r="H39" s="44">
        <v>11.5</v>
      </c>
      <c r="I39" s="44">
        <v>11.5</v>
      </c>
      <c r="J39" s="44">
        <v>11.5</v>
      </c>
      <c r="K39" s="44">
        <v>11.5</v>
      </c>
      <c r="L39" s="44">
        <v>11.5</v>
      </c>
      <c r="M39" s="44">
        <v>11.5</v>
      </c>
      <c r="N39" s="44">
        <v>11.5</v>
      </c>
      <c r="O39" s="44">
        <v>11.5</v>
      </c>
      <c r="P39" s="44">
        <v>11.5</v>
      </c>
      <c r="Q39" s="44">
        <v>11.5</v>
      </c>
      <c r="R39" s="44">
        <v>11.5</v>
      </c>
      <c r="S39" s="44">
        <v>9.5</v>
      </c>
      <c r="T39" s="44">
        <v>9.5</v>
      </c>
      <c r="U39" s="44">
        <v>9.5</v>
      </c>
      <c r="V39" s="44">
        <v>9.5</v>
      </c>
      <c r="W39" s="44">
        <v>9.5</v>
      </c>
      <c r="X39" s="44">
        <v>9.5</v>
      </c>
      <c r="Y39" s="44">
        <v>9.5</v>
      </c>
      <c r="Z39" s="44">
        <v>9.5</v>
      </c>
      <c r="AA39" s="44">
        <v>9.5</v>
      </c>
      <c r="AB39" s="44">
        <v>9.5</v>
      </c>
      <c r="AC39" s="44">
        <v>9.5</v>
      </c>
      <c r="AD39" s="44">
        <v>9.5</v>
      </c>
      <c r="AE39" s="44">
        <v>9.5</v>
      </c>
      <c r="AF39" s="44">
        <v>9.5</v>
      </c>
      <c r="AG39" s="48">
        <v>23.5</v>
      </c>
      <c r="AH39" s="46">
        <f t="shared" si="2"/>
        <v>11.5</v>
      </c>
      <c r="AI39" s="47">
        <f t="shared" si="3"/>
        <v>9.5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4.0999999999999996</v>
      </c>
      <c r="C41" s="44">
        <v>4.0999999999999996</v>
      </c>
      <c r="D41" s="44">
        <v>4.0999999999999996</v>
      </c>
      <c r="E41" s="44">
        <v>4.0999999999999996</v>
      </c>
      <c r="F41" s="44">
        <v>4.0999999999999996</v>
      </c>
      <c r="G41" s="44">
        <v>4.0999999999999996</v>
      </c>
      <c r="H41" s="44">
        <v>4.0999999999999996</v>
      </c>
      <c r="I41" s="44">
        <v>4.0999999999999996</v>
      </c>
      <c r="J41" s="44">
        <v>4.0999999999999996</v>
      </c>
      <c r="K41" s="44">
        <v>4.0999999999999996</v>
      </c>
      <c r="L41" s="44">
        <v>4.0999999999999996</v>
      </c>
      <c r="M41" s="44">
        <v>4.0999999999999996</v>
      </c>
      <c r="N41" s="44">
        <v>4.0999999999999996</v>
      </c>
      <c r="O41" s="44">
        <v>4.0999999999999996</v>
      </c>
      <c r="P41" s="44">
        <v>4.0999999999999996</v>
      </c>
      <c r="Q41" s="44">
        <v>4.0999999999999996</v>
      </c>
      <c r="R41" s="44">
        <v>4.0999999999999996</v>
      </c>
      <c r="S41" s="44">
        <v>4.0999999999999996</v>
      </c>
      <c r="T41" s="44">
        <v>4.0999999999999996</v>
      </c>
      <c r="U41" s="44">
        <v>4.0999999999999996</v>
      </c>
      <c r="V41" s="44">
        <v>4.0999999999999996</v>
      </c>
      <c r="W41" s="44">
        <v>4.0999999999999996</v>
      </c>
      <c r="X41" s="44">
        <v>4.0999999999999996</v>
      </c>
      <c r="Y41" s="44">
        <v>4.0999999999999996</v>
      </c>
      <c r="Z41" s="44">
        <v>4.0999999999999996</v>
      </c>
      <c r="AA41" s="44">
        <v>4.0999999999999996</v>
      </c>
      <c r="AB41" s="44">
        <v>4.0999999999999996</v>
      </c>
      <c r="AC41" s="44">
        <v>4.0999999999999996</v>
      </c>
      <c r="AD41" s="44">
        <v>4.0999999999999996</v>
      </c>
      <c r="AE41" s="44">
        <v>4.0999999999999996</v>
      </c>
      <c r="AF41" s="44">
        <v>4.0999999999999996</v>
      </c>
      <c r="AG41" s="48">
        <v>22.1</v>
      </c>
      <c r="AH41" s="46">
        <f t="shared" si="2"/>
        <v>4.0999999999999996</v>
      </c>
      <c r="AI41" s="47">
        <f t="shared" si="3"/>
        <v>4.0999999999999996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5.9</v>
      </c>
      <c r="C42" s="44">
        <v>5.9</v>
      </c>
      <c r="D42" s="44">
        <v>12.3</v>
      </c>
      <c r="E42" s="44">
        <v>12.3</v>
      </c>
      <c r="F42" s="44">
        <v>12.3</v>
      </c>
      <c r="G42" s="44">
        <v>12.3</v>
      </c>
      <c r="H42" s="44">
        <v>12.3</v>
      </c>
      <c r="I42" s="44">
        <v>12.3</v>
      </c>
      <c r="J42" s="44">
        <v>12.3</v>
      </c>
      <c r="K42" s="44">
        <v>12.3</v>
      </c>
      <c r="L42" s="44">
        <v>12.3</v>
      </c>
      <c r="M42" s="44">
        <v>12.3</v>
      </c>
      <c r="N42" s="44">
        <v>12.3</v>
      </c>
      <c r="O42" s="44">
        <v>12.3</v>
      </c>
      <c r="P42" s="44">
        <v>12.3</v>
      </c>
      <c r="Q42" s="44">
        <v>12.3</v>
      </c>
      <c r="R42" s="44">
        <v>12.3</v>
      </c>
      <c r="S42" s="44">
        <v>10</v>
      </c>
      <c r="T42" s="44">
        <v>10</v>
      </c>
      <c r="U42" s="44">
        <v>10</v>
      </c>
      <c r="V42" s="44">
        <v>10</v>
      </c>
      <c r="W42" s="44">
        <v>10</v>
      </c>
      <c r="X42" s="44">
        <v>10</v>
      </c>
      <c r="Y42" s="44">
        <v>10</v>
      </c>
      <c r="Z42" s="44">
        <v>10</v>
      </c>
      <c r="AA42" s="44">
        <v>10</v>
      </c>
      <c r="AB42" s="44">
        <v>10</v>
      </c>
      <c r="AC42" s="44">
        <v>10</v>
      </c>
      <c r="AD42" s="44">
        <v>10</v>
      </c>
      <c r="AE42" s="44">
        <v>10</v>
      </c>
      <c r="AF42" s="44">
        <v>10</v>
      </c>
      <c r="AG42" s="48">
        <v>22</v>
      </c>
      <c r="AH42" s="46">
        <f t="shared" si="2"/>
        <v>12.3</v>
      </c>
      <c r="AI42" s="47">
        <f t="shared" si="3"/>
        <v>5.9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</v>
      </c>
      <c r="C43" s="44">
        <v>6</v>
      </c>
      <c r="D43" s="44">
        <v>6</v>
      </c>
      <c r="E43" s="44">
        <v>6</v>
      </c>
      <c r="F43" s="44">
        <v>6</v>
      </c>
      <c r="G43" s="44">
        <v>6</v>
      </c>
      <c r="H43" s="44">
        <v>6</v>
      </c>
      <c r="I43" s="44">
        <v>6</v>
      </c>
      <c r="J43" s="44">
        <v>6</v>
      </c>
      <c r="K43" s="44">
        <v>6</v>
      </c>
      <c r="L43" s="44">
        <v>6</v>
      </c>
      <c r="M43" s="44">
        <v>6</v>
      </c>
      <c r="N43" s="44">
        <v>6</v>
      </c>
      <c r="O43" s="44">
        <v>6</v>
      </c>
      <c r="P43" s="44">
        <v>6</v>
      </c>
      <c r="Q43" s="44">
        <v>6</v>
      </c>
      <c r="R43" s="44">
        <v>6</v>
      </c>
      <c r="S43" s="44">
        <v>6.1</v>
      </c>
      <c r="T43" s="44">
        <v>6.1</v>
      </c>
      <c r="U43" s="44">
        <v>6.1</v>
      </c>
      <c r="V43" s="44">
        <v>6.1</v>
      </c>
      <c r="W43" s="44">
        <v>6.1</v>
      </c>
      <c r="X43" s="44">
        <v>6.1</v>
      </c>
      <c r="Y43" s="44">
        <v>6.1</v>
      </c>
      <c r="Z43" s="44">
        <v>6.1</v>
      </c>
      <c r="AA43" s="44">
        <v>6.1</v>
      </c>
      <c r="AB43" s="44">
        <v>6.1</v>
      </c>
      <c r="AC43" s="44">
        <v>6.1</v>
      </c>
      <c r="AD43" s="44">
        <v>6.1</v>
      </c>
      <c r="AE43" s="44">
        <v>6.1</v>
      </c>
      <c r="AF43" s="44">
        <v>6.1</v>
      </c>
      <c r="AG43" s="48">
        <v>22</v>
      </c>
      <c r="AH43" s="46">
        <f t="shared" si="2"/>
        <v>6.1</v>
      </c>
      <c r="AI43" s="47">
        <f t="shared" si="3"/>
        <v>6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16.3</v>
      </c>
      <c r="C44" s="44">
        <v>16.3</v>
      </c>
      <c r="D44" s="44">
        <v>13.2</v>
      </c>
      <c r="E44" s="44">
        <v>13.2</v>
      </c>
      <c r="F44" s="44">
        <v>13.2</v>
      </c>
      <c r="G44" s="44">
        <v>13.2</v>
      </c>
      <c r="H44" s="44">
        <v>13.2</v>
      </c>
      <c r="I44" s="44">
        <v>13.2</v>
      </c>
      <c r="J44" s="44">
        <v>13.2</v>
      </c>
      <c r="K44" s="44">
        <v>13.2</v>
      </c>
      <c r="L44" s="44">
        <v>13.2</v>
      </c>
      <c r="M44" s="44">
        <v>13.2</v>
      </c>
      <c r="N44" s="44">
        <v>13.2</v>
      </c>
      <c r="O44" s="44">
        <v>13.2</v>
      </c>
      <c r="P44" s="44">
        <v>13.2</v>
      </c>
      <c r="Q44" s="44">
        <v>13.2</v>
      </c>
      <c r="R44" s="44">
        <v>13.2</v>
      </c>
      <c r="S44" s="44">
        <v>11.3</v>
      </c>
      <c r="T44" s="44">
        <v>11.3</v>
      </c>
      <c r="U44" s="44">
        <v>11.3</v>
      </c>
      <c r="V44" s="44">
        <v>11.3</v>
      </c>
      <c r="W44" s="44">
        <v>11.3</v>
      </c>
      <c r="X44" s="44">
        <v>11.3</v>
      </c>
      <c r="Y44" s="44">
        <v>11.3</v>
      </c>
      <c r="Z44" s="44">
        <v>11.3</v>
      </c>
      <c r="AA44" s="44">
        <v>11.3</v>
      </c>
      <c r="AB44" s="44">
        <v>11.3</v>
      </c>
      <c r="AC44" s="44">
        <v>11.3</v>
      </c>
      <c r="AD44" s="44">
        <v>11.3</v>
      </c>
      <c r="AE44" s="44">
        <v>11.3</v>
      </c>
      <c r="AF44" s="44">
        <v>11.3</v>
      </c>
      <c r="AG44" s="48">
        <v>21.93</v>
      </c>
      <c r="AH44" s="46">
        <f t="shared" si="2"/>
        <v>16.3</v>
      </c>
      <c r="AI44" s="47">
        <f t="shared" si="3"/>
        <v>11.3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10.1</v>
      </c>
      <c r="C45" s="44">
        <v>10.1</v>
      </c>
      <c r="D45" s="44">
        <v>10.1</v>
      </c>
      <c r="E45" s="44">
        <v>10.1</v>
      </c>
      <c r="F45" s="44">
        <v>10.1</v>
      </c>
      <c r="G45" s="44">
        <v>10.1</v>
      </c>
      <c r="H45" s="44">
        <v>10.1</v>
      </c>
      <c r="I45" s="44">
        <v>10.1</v>
      </c>
      <c r="J45" s="44">
        <v>10.1</v>
      </c>
      <c r="K45" s="44">
        <v>10.1</v>
      </c>
      <c r="L45" s="44">
        <v>10.1</v>
      </c>
      <c r="M45" s="44">
        <v>10.1</v>
      </c>
      <c r="N45" s="44">
        <v>10.1</v>
      </c>
      <c r="O45" s="44">
        <v>10.1</v>
      </c>
      <c r="P45" s="44">
        <v>10.1</v>
      </c>
      <c r="Q45" s="44">
        <v>10.1</v>
      </c>
      <c r="R45" s="44">
        <v>10.1</v>
      </c>
      <c r="S45" s="44">
        <v>10</v>
      </c>
      <c r="T45" s="44">
        <v>10</v>
      </c>
      <c r="U45" s="44">
        <v>10</v>
      </c>
      <c r="V45" s="44">
        <v>10</v>
      </c>
      <c r="W45" s="44">
        <v>10</v>
      </c>
      <c r="X45" s="44">
        <v>10</v>
      </c>
      <c r="Y45" s="44">
        <v>10</v>
      </c>
      <c r="Z45" s="44">
        <v>10</v>
      </c>
      <c r="AA45" s="44">
        <v>10</v>
      </c>
      <c r="AB45" s="44">
        <v>10</v>
      </c>
      <c r="AC45" s="44">
        <v>10</v>
      </c>
      <c r="AD45" s="44">
        <v>10</v>
      </c>
      <c r="AE45" s="44">
        <v>10</v>
      </c>
      <c r="AF45" s="44">
        <v>10</v>
      </c>
      <c r="AG45" s="48">
        <v>21.3</v>
      </c>
      <c r="AH45" s="46">
        <f t="shared" si="2"/>
        <v>10.1</v>
      </c>
      <c r="AI45" s="47">
        <f t="shared" si="3"/>
        <v>10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7</v>
      </c>
      <c r="C46" s="44">
        <v>7</v>
      </c>
      <c r="D46" s="44">
        <v>3.3</v>
      </c>
      <c r="E46" s="44">
        <v>3.3</v>
      </c>
      <c r="F46" s="44">
        <v>3.3</v>
      </c>
      <c r="G46" s="44">
        <v>3.3</v>
      </c>
      <c r="H46" s="44">
        <v>3.3</v>
      </c>
      <c r="I46" s="44">
        <v>3.3</v>
      </c>
      <c r="J46" s="44">
        <v>3.3</v>
      </c>
      <c r="K46" s="44">
        <v>3.3</v>
      </c>
      <c r="L46" s="44">
        <v>3.3</v>
      </c>
      <c r="M46" s="44">
        <v>3.3</v>
      </c>
      <c r="N46" s="44">
        <v>3.3</v>
      </c>
      <c r="O46" s="44">
        <v>3.3</v>
      </c>
      <c r="P46" s="44">
        <v>3.3</v>
      </c>
      <c r="Q46" s="44">
        <v>3.3</v>
      </c>
      <c r="R46" s="44">
        <v>3.3</v>
      </c>
      <c r="S46" s="44">
        <v>3.3</v>
      </c>
      <c r="T46" s="44">
        <v>3.3</v>
      </c>
      <c r="U46" s="44">
        <v>3.3</v>
      </c>
      <c r="V46" s="44">
        <v>3.3</v>
      </c>
      <c r="W46" s="44">
        <v>3.3</v>
      </c>
      <c r="X46" s="44">
        <v>3.3</v>
      </c>
      <c r="Y46" s="44">
        <v>3.3</v>
      </c>
      <c r="Z46" s="44">
        <v>3.3</v>
      </c>
      <c r="AA46" s="44">
        <v>3.3</v>
      </c>
      <c r="AB46" s="44">
        <v>3.3</v>
      </c>
      <c r="AC46" s="44">
        <v>3.3</v>
      </c>
      <c r="AD46" s="44">
        <v>3.3</v>
      </c>
      <c r="AE46" s="44">
        <v>3.3</v>
      </c>
      <c r="AF46" s="44">
        <v>3.3</v>
      </c>
      <c r="AG46" s="48">
        <v>20</v>
      </c>
      <c r="AH46" s="46">
        <f t="shared" si="2"/>
        <v>7</v>
      </c>
      <c r="AI46" s="47">
        <f t="shared" si="3"/>
        <v>3.3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6.4</v>
      </c>
      <c r="C47" s="44">
        <v>6.4</v>
      </c>
      <c r="D47" s="44">
        <v>6.4</v>
      </c>
      <c r="E47" s="44">
        <v>6.4</v>
      </c>
      <c r="F47" s="44">
        <v>6.4</v>
      </c>
      <c r="G47" s="44">
        <v>6.4</v>
      </c>
      <c r="H47" s="44">
        <v>6.4</v>
      </c>
      <c r="I47" s="44">
        <v>6.4</v>
      </c>
      <c r="J47" s="44">
        <v>6.4</v>
      </c>
      <c r="K47" s="44">
        <v>6.4</v>
      </c>
      <c r="L47" s="44">
        <v>6.4</v>
      </c>
      <c r="M47" s="44">
        <v>6.4</v>
      </c>
      <c r="N47" s="44">
        <v>6.4</v>
      </c>
      <c r="O47" s="44">
        <v>6.4</v>
      </c>
      <c r="P47" s="44">
        <v>6.4</v>
      </c>
      <c r="Q47" s="44">
        <v>6.4</v>
      </c>
      <c r="R47" s="44">
        <v>6.4</v>
      </c>
      <c r="S47" s="44">
        <v>6.4</v>
      </c>
      <c r="T47" s="44">
        <v>6.4</v>
      </c>
      <c r="U47" s="44">
        <v>6.4</v>
      </c>
      <c r="V47" s="44">
        <v>6.4</v>
      </c>
      <c r="W47" s="44">
        <v>6.4</v>
      </c>
      <c r="X47" s="44">
        <v>6.4</v>
      </c>
      <c r="Y47" s="44">
        <v>6.4</v>
      </c>
      <c r="Z47" s="44">
        <v>6.4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6.4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5.5</v>
      </c>
      <c r="C49" s="44">
        <v>5.5</v>
      </c>
      <c r="D49" s="44">
        <v>5.5</v>
      </c>
      <c r="E49" s="44">
        <v>5.5</v>
      </c>
      <c r="F49" s="44">
        <v>5.5</v>
      </c>
      <c r="G49" s="44">
        <v>5.5</v>
      </c>
      <c r="H49" s="44">
        <v>5.5</v>
      </c>
      <c r="I49" s="44">
        <v>5.5</v>
      </c>
      <c r="J49" s="44">
        <v>5.5</v>
      </c>
      <c r="K49" s="44">
        <v>5.5</v>
      </c>
      <c r="L49" s="44">
        <v>5.5</v>
      </c>
      <c r="M49" s="44">
        <v>5.5</v>
      </c>
      <c r="N49" s="44">
        <v>5.5</v>
      </c>
      <c r="O49" s="44">
        <v>5.5</v>
      </c>
      <c r="P49" s="44">
        <v>5.5</v>
      </c>
      <c r="Q49" s="44">
        <v>5.5</v>
      </c>
      <c r="R49" s="44">
        <v>5.5</v>
      </c>
      <c r="S49" s="44">
        <v>5.5</v>
      </c>
      <c r="T49" s="44">
        <v>5.5</v>
      </c>
      <c r="U49" s="44">
        <v>5.5</v>
      </c>
      <c r="V49" s="44">
        <v>5.5</v>
      </c>
      <c r="W49" s="44">
        <v>5.5</v>
      </c>
      <c r="X49" s="44">
        <v>5.5</v>
      </c>
      <c r="Y49" s="44">
        <v>5.5</v>
      </c>
      <c r="Z49" s="44">
        <v>5.5</v>
      </c>
      <c r="AA49" s="44">
        <v>5.5</v>
      </c>
      <c r="AB49" s="44">
        <v>5.5</v>
      </c>
      <c r="AC49" s="44">
        <v>5.5</v>
      </c>
      <c r="AD49" s="44">
        <v>5.5</v>
      </c>
      <c r="AE49" s="44">
        <v>5.5</v>
      </c>
      <c r="AF49" s="44">
        <v>5.5</v>
      </c>
      <c r="AG49" s="48">
        <v>15.33</v>
      </c>
      <c r="AH49" s="46">
        <f t="shared" si="2"/>
        <v>5.5</v>
      </c>
      <c r="AI49" s="47">
        <f t="shared" si="3"/>
        <v>5.5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4.8</v>
      </c>
      <c r="C50" s="44">
        <v>4.8</v>
      </c>
      <c r="D50" s="44">
        <v>4.8</v>
      </c>
      <c r="E50" s="44">
        <v>4.8</v>
      </c>
      <c r="F50" s="44">
        <v>4.8</v>
      </c>
      <c r="G50" s="44">
        <v>4.8</v>
      </c>
      <c r="H50" s="44">
        <v>4.8</v>
      </c>
      <c r="I50" s="44">
        <v>4.8</v>
      </c>
      <c r="J50" s="44">
        <v>4.8</v>
      </c>
      <c r="K50" s="44">
        <v>4.8</v>
      </c>
      <c r="L50" s="44">
        <v>4.8</v>
      </c>
      <c r="M50" s="44">
        <v>4.8</v>
      </c>
      <c r="N50" s="44">
        <v>4.8</v>
      </c>
      <c r="O50" s="44">
        <v>4.8</v>
      </c>
      <c r="P50" s="44">
        <v>4.8</v>
      </c>
      <c r="Q50" s="44">
        <v>4.8</v>
      </c>
      <c r="R50" s="44">
        <v>4.8</v>
      </c>
      <c r="S50" s="44">
        <v>4.8</v>
      </c>
      <c r="T50" s="44">
        <v>4.8</v>
      </c>
      <c r="U50" s="44">
        <v>4.8</v>
      </c>
      <c r="V50" s="44">
        <v>4.8</v>
      </c>
      <c r="W50" s="44">
        <v>4.8</v>
      </c>
      <c r="X50" s="44">
        <v>4.8</v>
      </c>
      <c r="Y50" s="44">
        <v>4.8</v>
      </c>
      <c r="Z50" s="44">
        <v>4.8</v>
      </c>
      <c r="AA50" s="44">
        <v>4.8</v>
      </c>
      <c r="AB50" s="44">
        <v>4.8</v>
      </c>
      <c r="AC50" s="44">
        <v>4.8</v>
      </c>
      <c r="AD50" s="44">
        <v>4.8</v>
      </c>
      <c r="AE50" s="44">
        <v>4.8</v>
      </c>
      <c r="AF50" s="44">
        <v>4.8</v>
      </c>
      <c r="AG50" s="48">
        <v>14.9</v>
      </c>
      <c r="AH50" s="46">
        <f t="shared" si="2"/>
        <v>4.8</v>
      </c>
      <c r="AI50" s="47">
        <f t="shared" si="3"/>
        <v>4.8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</v>
      </c>
      <c r="C51" s="44">
        <v>6</v>
      </c>
      <c r="D51" s="44">
        <v>6</v>
      </c>
      <c r="E51" s="44">
        <v>6</v>
      </c>
      <c r="F51" s="44">
        <v>6</v>
      </c>
      <c r="G51" s="44">
        <v>6</v>
      </c>
      <c r="H51" s="44">
        <v>6</v>
      </c>
      <c r="I51" s="44">
        <v>6</v>
      </c>
      <c r="J51" s="44">
        <v>6</v>
      </c>
      <c r="K51" s="44">
        <v>6</v>
      </c>
      <c r="L51" s="44">
        <v>6</v>
      </c>
      <c r="M51" s="44">
        <v>6</v>
      </c>
      <c r="N51" s="44">
        <v>6</v>
      </c>
      <c r="O51" s="44">
        <v>6</v>
      </c>
      <c r="P51" s="44">
        <v>6</v>
      </c>
      <c r="Q51" s="44">
        <v>6</v>
      </c>
      <c r="R51" s="44">
        <v>6</v>
      </c>
      <c r="S51" s="44">
        <v>6</v>
      </c>
      <c r="T51" s="44">
        <v>6</v>
      </c>
      <c r="U51" s="44">
        <v>6</v>
      </c>
      <c r="V51" s="44">
        <v>6</v>
      </c>
      <c r="W51" s="44">
        <v>6</v>
      </c>
      <c r="X51" s="44">
        <v>6</v>
      </c>
      <c r="Y51" s="44">
        <v>6</v>
      </c>
      <c r="Z51" s="44">
        <v>6</v>
      </c>
      <c r="AA51" s="44">
        <v>6</v>
      </c>
      <c r="AB51" s="44">
        <v>6</v>
      </c>
      <c r="AC51" s="44">
        <v>6</v>
      </c>
      <c r="AD51" s="44">
        <v>6</v>
      </c>
      <c r="AE51" s="44">
        <v>6</v>
      </c>
      <c r="AF51" s="44">
        <v>6</v>
      </c>
      <c r="AG51" s="48">
        <v>14.9</v>
      </c>
      <c r="AH51" s="46">
        <f t="shared" si="2"/>
        <v>6</v>
      </c>
      <c r="AI51" s="47">
        <f t="shared" si="3"/>
        <v>6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7.9</v>
      </c>
      <c r="C52" s="44">
        <v>7.9</v>
      </c>
      <c r="D52" s="44">
        <v>7.9</v>
      </c>
      <c r="E52" s="44">
        <v>7.9</v>
      </c>
      <c r="F52" s="44">
        <v>7.9</v>
      </c>
      <c r="G52" s="44">
        <v>7.9</v>
      </c>
      <c r="H52" s="44">
        <v>7.9</v>
      </c>
      <c r="I52" s="44">
        <v>7.9</v>
      </c>
      <c r="J52" s="44">
        <v>7.9</v>
      </c>
      <c r="K52" s="44">
        <v>7.9</v>
      </c>
      <c r="L52" s="44">
        <v>7.9</v>
      </c>
      <c r="M52" s="44">
        <v>7.9</v>
      </c>
      <c r="N52" s="44">
        <v>7.9</v>
      </c>
      <c r="O52" s="44">
        <v>7.9</v>
      </c>
      <c r="P52" s="44">
        <v>7.9</v>
      </c>
      <c r="Q52" s="44">
        <v>7.9</v>
      </c>
      <c r="R52" s="44">
        <v>7.9</v>
      </c>
      <c r="S52" s="44">
        <v>7.9</v>
      </c>
      <c r="T52" s="44">
        <v>7.9</v>
      </c>
      <c r="U52" s="44">
        <v>7.9</v>
      </c>
      <c r="V52" s="44">
        <v>7.9</v>
      </c>
      <c r="W52" s="44">
        <v>7.9</v>
      </c>
      <c r="X52" s="44">
        <v>7.9</v>
      </c>
      <c r="Y52" s="44">
        <v>7.9</v>
      </c>
      <c r="Z52" s="44">
        <v>7.9</v>
      </c>
      <c r="AA52" s="44">
        <v>7.9</v>
      </c>
      <c r="AB52" s="44">
        <v>7.9</v>
      </c>
      <c r="AC52" s="44">
        <v>7.9</v>
      </c>
      <c r="AD52" s="44">
        <v>7.9</v>
      </c>
      <c r="AE52" s="44">
        <v>7.9</v>
      </c>
      <c r="AF52" s="44">
        <v>7.9</v>
      </c>
      <c r="AG52" s="48">
        <v>14.3</v>
      </c>
      <c r="AH52" s="46">
        <f t="shared" si="2"/>
        <v>7.9</v>
      </c>
      <c r="AI52" s="47">
        <f t="shared" si="3"/>
        <v>7.9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3.4</v>
      </c>
      <c r="C53" s="44">
        <v>3.4</v>
      </c>
      <c r="D53" s="44">
        <v>3.4</v>
      </c>
      <c r="E53" s="44">
        <v>3.4</v>
      </c>
      <c r="F53" s="44">
        <v>3.4</v>
      </c>
      <c r="G53" s="44">
        <v>3.4</v>
      </c>
      <c r="H53" s="44">
        <v>3.4</v>
      </c>
      <c r="I53" s="44">
        <v>3.4</v>
      </c>
      <c r="J53" s="44">
        <v>3.4</v>
      </c>
      <c r="K53" s="44">
        <v>3.4</v>
      </c>
      <c r="L53" s="44">
        <v>3.4</v>
      </c>
      <c r="M53" s="44">
        <v>3.4</v>
      </c>
      <c r="N53" s="44">
        <v>3.4</v>
      </c>
      <c r="O53" s="44">
        <v>3.4</v>
      </c>
      <c r="P53" s="44">
        <v>3.4</v>
      </c>
      <c r="Q53" s="44">
        <v>3.4</v>
      </c>
      <c r="R53" s="44">
        <v>3.4</v>
      </c>
      <c r="S53" s="44">
        <v>3.4</v>
      </c>
      <c r="T53" s="44">
        <v>3.4</v>
      </c>
      <c r="U53" s="44">
        <v>3.4</v>
      </c>
      <c r="V53" s="44">
        <v>3.4</v>
      </c>
      <c r="W53" s="44">
        <v>3.4</v>
      </c>
      <c r="X53" s="44">
        <v>3.4</v>
      </c>
      <c r="Y53" s="44">
        <v>3.4</v>
      </c>
      <c r="Z53" s="44">
        <v>3.4</v>
      </c>
      <c r="AA53" s="44">
        <v>3.4</v>
      </c>
      <c r="AB53" s="44">
        <v>3.4</v>
      </c>
      <c r="AC53" s="44">
        <v>3.4</v>
      </c>
      <c r="AD53" s="44">
        <v>3.4</v>
      </c>
      <c r="AE53" s="44">
        <v>3.4</v>
      </c>
      <c r="AF53" s="44">
        <v>3.4</v>
      </c>
      <c r="AG53" s="48">
        <v>14</v>
      </c>
      <c r="AH53" s="46">
        <f t="shared" si="2"/>
        <v>3.4</v>
      </c>
      <c r="AI53" s="47">
        <f t="shared" si="3"/>
        <v>3.4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3.2</v>
      </c>
      <c r="C54" s="44">
        <v>3.2</v>
      </c>
      <c r="D54" s="44">
        <v>3.2</v>
      </c>
      <c r="E54" s="44">
        <v>3.2</v>
      </c>
      <c r="F54" s="44">
        <v>3.2</v>
      </c>
      <c r="G54" s="44">
        <v>3.2</v>
      </c>
      <c r="H54" s="44">
        <v>3.2</v>
      </c>
      <c r="I54" s="44">
        <v>3.2</v>
      </c>
      <c r="J54" s="44">
        <v>3.2</v>
      </c>
      <c r="K54" s="44">
        <v>3.2</v>
      </c>
      <c r="L54" s="44">
        <v>3.2</v>
      </c>
      <c r="M54" s="44">
        <v>3.2</v>
      </c>
      <c r="N54" s="44">
        <v>3.2</v>
      </c>
      <c r="O54" s="44">
        <v>3.2</v>
      </c>
      <c r="P54" s="44">
        <v>3.2</v>
      </c>
      <c r="Q54" s="44">
        <v>3.2</v>
      </c>
      <c r="R54" s="44">
        <v>3.2</v>
      </c>
      <c r="S54" s="44">
        <v>3.2</v>
      </c>
      <c r="T54" s="44">
        <v>3.2</v>
      </c>
      <c r="U54" s="44">
        <v>3.2</v>
      </c>
      <c r="V54" s="44">
        <v>3.2</v>
      </c>
      <c r="W54" s="44">
        <v>3.2</v>
      </c>
      <c r="X54" s="44">
        <v>3.2</v>
      </c>
      <c r="Y54" s="44">
        <v>3.2</v>
      </c>
      <c r="Z54" s="44">
        <v>3.2</v>
      </c>
      <c r="AA54" s="44">
        <v>3.2</v>
      </c>
      <c r="AB54" s="44">
        <v>3.2</v>
      </c>
      <c r="AC54" s="44">
        <v>3.2</v>
      </c>
      <c r="AD54" s="44">
        <v>3.2</v>
      </c>
      <c r="AE54" s="44">
        <v>3.2</v>
      </c>
      <c r="AF54" s="44">
        <v>3.2</v>
      </c>
      <c r="AG54" s="48">
        <v>13.6</v>
      </c>
      <c r="AH54" s="46">
        <f t="shared" si="2"/>
        <v>3.2</v>
      </c>
      <c r="AI54" s="47">
        <f t="shared" si="3"/>
        <v>3.2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6.2</v>
      </c>
      <c r="C55" s="44">
        <v>6.2</v>
      </c>
      <c r="D55" s="44">
        <v>7.5</v>
      </c>
      <c r="E55" s="44">
        <v>7.5</v>
      </c>
      <c r="F55" s="44">
        <v>7.5</v>
      </c>
      <c r="G55" s="44">
        <v>7.5</v>
      </c>
      <c r="H55" s="44">
        <v>7.5</v>
      </c>
      <c r="I55" s="44">
        <v>7.5</v>
      </c>
      <c r="J55" s="44">
        <v>7.5</v>
      </c>
      <c r="K55" s="44">
        <v>7.5</v>
      </c>
      <c r="L55" s="44">
        <v>7.5</v>
      </c>
      <c r="M55" s="44">
        <v>7.5</v>
      </c>
      <c r="N55" s="44">
        <v>7.5</v>
      </c>
      <c r="O55" s="44">
        <v>7.5</v>
      </c>
      <c r="P55" s="44">
        <v>7.5</v>
      </c>
      <c r="Q55" s="44">
        <v>7.5</v>
      </c>
      <c r="R55" s="44">
        <v>7.5</v>
      </c>
      <c r="S55" s="44">
        <v>7.5</v>
      </c>
      <c r="T55" s="44">
        <v>7.5</v>
      </c>
      <c r="U55" s="44">
        <v>7.5</v>
      </c>
      <c r="V55" s="44">
        <v>7.5</v>
      </c>
      <c r="W55" s="44">
        <v>7.5</v>
      </c>
      <c r="X55" s="44">
        <v>7.5</v>
      </c>
      <c r="Y55" s="44">
        <v>7.5</v>
      </c>
      <c r="Z55" s="44">
        <v>7.5</v>
      </c>
      <c r="AA55" s="44">
        <v>7.5</v>
      </c>
      <c r="AB55" s="44">
        <v>7.5</v>
      </c>
      <c r="AC55" s="44">
        <v>7.5</v>
      </c>
      <c r="AD55" s="44">
        <v>7.5</v>
      </c>
      <c r="AE55" s="44">
        <v>7.5</v>
      </c>
      <c r="AF55" s="44">
        <v>7.5</v>
      </c>
      <c r="AG55" s="48">
        <v>13.5</v>
      </c>
      <c r="AH55" s="46">
        <f t="shared" si="2"/>
        <v>7.5</v>
      </c>
      <c r="AI55" s="47">
        <f t="shared" si="3"/>
        <v>6.2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3.5</v>
      </c>
      <c r="C56" s="44">
        <v>3.5</v>
      </c>
      <c r="D56" s="44">
        <v>3.5</v>
      </c>
      <c r="E56" s="44">
        <v>3.5</v>
      </c>
      <c r="F56" s="44">
        <v>3.5</v>
      </c>
      <c r="G56" s="44">
        <v>3.5</v>
      </c>
      <c r="H56" s="44">
        <v>3.5</v>
      </c>
      <c r="I56" s="44">
        <v>3.5</v>
      </c>
      <c r="J56" s="44">
        <v>3.5</v>
      </c>
      <c r="K56" s="44">
        <v>3.5</v>
      </c>
      <c r="L56" s="44">
        <v>3.5</v>
      </c>
      <c r="M56" s="44">
        <v>3.5</v>
      </c>
      <c r="N56" s="44">
        <v>3.5</v>
      </c>
      <c r="O56" s="44">
        <v>3.5</v>
      </c>
      <c r="P56" s="44">
        <v>3.5</v>
      </c>
      <c r="Q56" s="44">
        <v>3.5</v>
      </c>
      <c r="R56" s="44">
        <v>3.5</v>
      </c>
      <c r="S56" s="44">
        <v>3.5</v>
      </c>
      <c r="T56" s="44">
        <v>3.5</v>
      </c>
      <c r="U56" s="44">
        <v>3.5</v>
      </c>
      <c r="V56" s="44">
        <v>3.5</v>
      </c>
      <c r="W56" s="44">
        <v>3.5</v>
      </c>
      <c r="X56" s="44">
        <v>3.5</v>
      </c>
      <c r="Y56" s="44">
        <v>3.5</v>
      </c>
      <c r="Z56" s="44">
        <v>3.5</v>
      </c>
      <c r="AA56" s="44">
        <v>3.5</v>
      </c>
      <c r="AB56" s="44">
        <v>3.5</v>
      </c>
      <c r="AC56" s="44">
        <v>3.5</v>
      </c>
      <c r="AD56" s="44">
        <v>3.5</v>
      </c>
      <c r="AE56" s="44">
        <v>3.5</v>
      </c>
      <c r="AF56" s="44">
        <v>3.5</v>
      </c>
      <c r="AG56" s="48">
        <v>13</v>
      </c>
      <c r="AH56" s="46">
        <f t="shared" si="2"/>
        <v>3.5</v>
      </c>
      <c r="AI56" s="47">
        <f t="shared" si="3"/>
        <v>3.5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5.4</v>
      </c>
      <c r="C57" s="44">
        <v>5.4</v>
      </c>
      <c r="D57" s="44">
        <v>5.4</v>
      </c>
      <c r="E57" s="44">
        <v>5.4</v>
      </c>
      <c r="F57" s="44">
        <v>5.4</v>
      </c>
      <c r="G57" s="44">
        <v>5.4</v>
      </c>
      <c r="H57" s="44">
        <v>5.4</v>
      </c>
      <c r="I57" s="44">
        <v>5.4</v>
      </c>
      <c r="J57" s="44">
        <v>5.4</v>
      </c>
      <c r="K57" s="44">
        <v>5.4</v>
      </c>
      <c r="L57" s="44">
        <v>5.4</v>
      </c>
      <c r="M57" s="44">
        <v>5.4</v>
      </c>
      <c r="N57" s="44">
        <v>5.4</v>
      </c>
      <c r="O57" s="44">
        <v>5.4</v>
      </c>
      <c r="P57" s="44">
        <v>5.4</v>
      </c>
      <c r="Q57" s="44">
        <v>5.4</v>
      </c>
      <c r="R57" s="44">
        <v>5.4</v>
      </c>
      <c r="S57" s="44">
        <v>5.4</v>
      </c>
      <c r="T57" s="44">
        <v>5.4</v>
      </c>
      <c r="U57" s="44">
        <v>5.4</v>
      </c>
      <c r="V57" s="44">
        <v>5.4</v>
      </c>
      <c r="W57" s="44">
        <v>5.4</v>
      </c>
      <c r="X57" s="44">
        <v>5.4</v>
      </c>
      <c r="Y57" s="44">
        <v>5.4</v>
      </c>
      <c r="Z57" s="44">
        <v>5.4</v>
      </c>
      <c r="AA57" s="44">
        <v>5.4</v>
      </c>
      <c r="AB57" s="44">
        <v>5.4</v>
      </c>
      <c r="AC57" s="44">
        <v>5.4</v>
      </c>
      <c r="AD57" s="44">
        <v>5.4</v>
      </c>
      <c r="AE57" s="44">
        <v>5.4</v>
      </c>
      <c r="AF57" s="44">
        <v>5.4</v>
      </c>
      <c r="AG57" s="48">
        <v>12</v>
      </c>
      <c r="AH57" s="46">
        <f t="shared" si="2"/>
        <v>5.4</v>
      </c>
      <c r="AI57" s="47">
        <f t="shared" si="3"/>
        <v>5.4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4.3</v>
      </c>
      <c r="C58" s="44">
        <v>4.3</v>
      </c>
      <c r="D58" s="44">
        <v>4.3</v>
      </c>
      <c r="E58" s="44">
        <v>4.3</v>
      </c>
      <c r="F58" s="44">
        <v>4.3</v>
      </c>
      <c r="G58" s="44">
        <v>4.3</v>
      </c>
      <c r="H58" s="44">
        <v>4.3</v>
      </c>
      <c r="I58" s="44">
        <v>4.3</v>
      </c>
      <c r="J58" s="44">
        <v>4.3</v>
      </c>
      <c r="K58" s="44">
        <v>4.3</v>
      </c>
      <c r="L58" s="44">
        <v>4.3</v>
      </c>
      <c r="M58" s="44">
        <v>4.3</v>
      </c>
      <c r="N58" s="44">
        <v>4.3</v>
      </c>
      <c r="O58" s="44">
        <v>4.3</v>
      </c>
      <c r="P58" s="44">
        <v>4.3</v>
      </c>
      <c r="Q58" s="44">
        <v>4.3</v>
      </c>
      <c r="R58" s="44">
        <v>4.3</v>
      </c>
      <c r="S58" s="44">
        <v>4.3</v>
      </c>
      <c r="T58" s="44">
        <v>4.3</v>
      </c>
      <c r="U58" s="44">
        <v>4.3</v>
      </c>
      <c r="V58" s="44">
        <v>4.3</v>
      </c>
      <c r="W58" s="44">
        <v>4.3</v>
      </c>
      <c r="X58" s="44">
        <v>4.3</v>
      </c>
      <c r="Y58" s="44">
        <v>4.3</v>
      </c>
      <c r="Z58" s="44">
        <v>4.3</v>
      </c>
      <c r="AA58" s="44">
        <v>4.3</v>
      </c>
      <c r="AB58" s="44">
        <v>4.3</v>
      </c>
      <c r="AC58" s="44">
        <v>4.3</v>
      </c>
      <c r="AD58" s="44">
        <v>4.3</v>
      </c>
      <c r="AE58" s="44">
        <v>4.3</v>
      </c>
      <c r="AF58" s="44">
        <v>4.3</v>
      </c>
      <c r="AG58" s="48">
        <v>12</v>
      </c>
      <c r="AH58" s="46">
        <f t="shared" si="2"/>
        <v>4.3</v>
      </c>
      <c r="AI58" s="47">
        <f t="shared" si="3"/>
        <v>4.3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3</v>
      </c>
      <c r="C59" s="44">
        <v>3</v>
      </c>
      <c r="D59" s="44">
        <v>4.3</v>
      </c>
      <c r="E59" s="44">
        <v>4.3</v>
      </c>
      <c r="F59" s="44">
        <v>4.3</v>
      </c>
      <c r="G59" s="44">
        <v>4.3</v>
      </c>
      <c r="H59" s="44">
        <v>4.3</v>
      </c>
      <c r="I59" s="44">
        <v>4.3</v>
      </c>
      <c r="J59" s="44">
        <v>4.3</v>
      </c>
      <c r="K59" s="44">
        <v>4.3</v>
      </c>
      <c r="L59" s="44">
        <v>4.3</v>
      </c>
      <c r="M59" s="44">
        <v>4.3</v>
      </c>
      <c r="N59" s="44">
        <v>4.3</v>
      </c>
      <c r="O59" s="44">
        <v>4.3</v>
      </c>
      <c r="P59" s="44">
        <v>4.3</v>
      </c>
      <c r="Q59" s="44">
        <v>4.3</v>
      </c>
      <c r="R59" s="44">
        <v>4.3</v>
      </c>
      <c r="S59" s="44">
        <v>4.3</v>
      </c>
      <c r="T59" s="44">
        <v>4.3</v>
      </c>
      <c r="U59" s="44">
        <v>4.3</v>
      </c>
      <c r="V59" s="44">
        <v>4.3</v>
      </c>
      <c r="W59" s="44">
        <v>4.3</v>
      </c>
      <c r="X59" s="44">
        <v>4.3</v>
      </c>
      <c r="Y59" s="44">
        <v>4.3</v>
      </c>
      <c r="Z59" s="44">
        <v>4.3</v>
      </c>
      <c r="AA59" s="44">
        <v>4.3</v>
      </c>
      <c r="AB59" s="44">
        <v>4.3</v>
      </c>
      <c r="AC59" s="44">
        <v>4.3</v>
      </c>
      <c r="AD59" s="44">
        <v>4.3</v>
      </c>
      <c r="AE59" s="44">
        <v>4.3</v>
      </c>
      <c r="AF59" s="44">
        <v>4.3</v>
      </c>
      <c r="AG59" s="48">
        <v>12</v>
      </c>
      <c r="AH59" s="46">
        <f t="shared" si="2"/>
        <v>4.3</v>
      </c>
      <c r="AI59" s="47">
        <f t="shared" si="3"/>
        <v>3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5.5</v>
      </c>
      <c r="C60" s="44">
        <v>5.5</v>
      </c>
      <c r="D60" s="44">
        <v>5.5</v>
      </c>
      <c r="E60" s="44">
        <v>5.5</v>
      </c>
      <c r="F60" s="44">
        <v>5.5</v>
      </c>
      <c r="G60" s="44">
        <v>5.5</v>
      </c>
      <c r="H60" s="44">
        <v>5.5</v>
      </c>
      <c r="I60" s="44">
        <v>5.5</v>
      </c>
      <c r="J60" s="44">
        <v>5.5</v>
      </c>
      <c r="K60" s="44">
        <v>5.5</v>
      </c>
      <c r="L60" s="44">
        <v>5.5</v>
      </c>
      <c r="M60" s="44">
        <v>5.5</v>
      </c>
      <c r="N60" s="44">
        <v>5.5</v>
      </c>
      <c r="O60" s="44">
        <v>5.5</v>
      </c>
      <c r="P60" s="44">
        <v>5.5</v>
      </c>
      <c r="Q60" s="44">
        <v>5.5</v>
      </c>
      <c r="R60" s="44">
        <v>5.5</v>
      </c>
      <c r="S60" s="44">
        <v>5.5</v>
      </c>
      <c r="T60" s="44">
        <v>5.5</v>
      </c>
      <c r="U60" s="44">
        <v>5.5</v>
      </c>
      <c r="V60" s="44">
        <v>5.5</v>
      </c>
      <c r="W60" s="44">
        <v>5.5</v>
      </c>
      <c r="X60" s="44">
        <v>5.5</v>
      </c>
      <c r="Y60" s="44">
        <v>5.5</v>
      </c>
      <c r="Z60" s="44">
        <v>5.5</v>
      </c>
      <c r="AA60" s="44">
        <v>5.5</v>
      </c>
      <c r="AB60" s="44">
        <v>5.5</v>
      </c>
      <c r="AC60" s="44">
        <v>5.5</v>
      </c>
      <c r="AD60" s="44">
        <v>5.5</v>
      </c>
      <c r="AE60" s="44">
        <v>5.5</v>
      </c>
      <c r="AF60" s="44">
        <v>5.5</v>
      </c>
      <c r="AG60" s="48">
        <v>12</v>
      </c>
      <c r="AH60" s="46">
        <f t="shared" si="2"/>
        <v>5.5</v>
      </c>
      <c r="AI60" s="47">
        <f t="shared" si="3"/>
        <v>5.5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1.8</v>
      </c>
      <c r="C61" s="44">
        <v>1.8</v>
      </c>
      <c r="D61" s="44">
        <v>1.8</v>
      </c>
      <c r="E61" s="44">
        <v>1.8</v>
      </c>
      <c r="F61" s="44">
        <v>1.8</v>
      </c>
      <c r="G61" s="44">
        <v>1.8</v>
      </c>
      <c r="H61" s="44">
        <v>1.8</v>
      </c>
      <c r="I61" s="44">
        <v>1.8</v>
      </c>
      <c r="J61" s="44">
        <v>1.8</v>
      </c>
      <c r="K61" s="44">
        <v>1.8</v>
      </c>
      <c r="L61" s="44">
        <v>1.8</v>
      </c>
      <c r="M61" s="44">
        <v>1.8</v>
      </c>
      <c r="N61" s="44">
        <v>1.8</v>
      </c>
      <c r="O61" s="44">
        <v>1.8</v>
      </c>
      <c r="P61" s="44">
        <v>1.8</v>
      </c>
      <c r="Q61" s="44">
        <v>1.8</v>
      </c>
      <c r="R61" s="44">
        <v>1.8</v>
      </c>
      <c r="S61" s="44">
        <v>1.8</v>
      </c>
      <c r="T61" s="44">
        <v>1.8</v>
      </c>
      <c r="U61" s="44">
        <v>1.8</v>
      </c>
      <c r="V61" s="44">
        <v>1.8</v>
      </c>
      <c r="W61" s="44">
        <v>1.8</v>
      </c>
      <c r="X61" s="44">
        <v>1.8</v>
      </c>
      <c r="Y61" s="44">
        <v>1.8</v>
      </c>
      <c r="Z61" s="44">
        <v>1.8</v>
      </c>
      <c r="AA61" s="44">
        <v>1.8</v>
      </c>
      <c r="AB61" s="44">
        <v>1.8</v>
      </c>
      <c r="AC61" s="44">
        <v>1.8</v>
      </c>
      <c r="AD61" s="44">
        <v>1.8</v>
      </c>
      <c r="AE61" s="44">
        <v>1.8</v>
      </c>
      <c r="AF61" s="44">
        <v>1.8</v>
      </c>
      <c r="AG61" s="48">
        <v>12</v>
      </c>
      <c r="AH61" s="46">
        <f t="shared" si="2"/>
        <v>1.8</v>
      </c>
      <c r="AI61" s="47">
        <f t="shared" si="3"/>
        <v>1.8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6.8</v>
      </c>
      <c r="C62" s="44">
        <v>6.8</v>
      </c>
      <c r="D62" s="44">
        <v>6.8</v>
      </c>
      <c r="E62" s="44">
        <v>6.8</v>
      </c>
      <c r="F62" s="44">
        <v>6.8</v>
      </c>
      <c r="G62" s="44">
        <v>6.8</v>
      </c>
      <c r="H62" s="44">
        <v>6.8</v>
      </c>
      <c r="I62" s="44">
        <v>6.8</v>
      </c>
      <c r="J62" s="44">
        <v>6.8</v>
      </c>
      <c r="K62" s="44">
        <v>6.8</v>
      </c>
      <c r="L62" s="44">
        <v>6.8</v>
      </c>
      <c r="M62" s="44">
        <v>6.8</v>
      </c>
      <c r="N62" s="44">
        <v>6.8</v>
      </c>
      <c r="O62" s="44">
        <v>6.8</v>
      </c>
      <c r="P62" s="44">
        <v>6.8</v>
      </c>
      <c r="Q62" s="44">
        <v>6.8</v>
      </c>
      <c r="R62" s="44">
        <v>6.8</v>
      </c>
      <c r="S62" s="44">
        <v>6.8</v>
      </c>
      <c r="T62" s="44">
        <v>6.8</v>
      </c>
      <c r="U62" s="44">
        <v>6.8</v>
      </c>
      <c r="V62" s="44">
        <v>6.8</v>
      </c>
      <c r="W62" s="44">
        <v>6.8</v>
      </c>
      <c r="X62" s="44">
        <v>6.8</v>
      </c>
      <c r="Y62" s="44">
        <v>6.8</v>
      </c>
      <c r="Z62" s="44">
        <v>6.8</v>
      </c>
      <c r="AA62" s="44">
        <v>6.8</v>
      </c>
      <c r="AB62" s="44">
        <v>6.8</v>
      </c>
      <c r="AC62" s="44">
        <v>6.8</v>
      </c>
      <c r="AD62" s="44">
        <v>6.8</v>
      </c>
      <c r="AE62" s="44">
        <v>6.8</v>
      </c>
      <c r="AF62" s="44">
        <v>6.8</v>
      </c>
      <c r="AG62" s="48">
        <v>11.88</v>
      </c>
      <c r="AH62" s="46">
        <f t="shared" si="2"/>
        <v>6.8</v>
      </c>
      <c r="AI62" s="47">
        <f t="shared" si="3"/>
        <v>6.8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2.7</v>
      </c>
      <c r="C66" s="44">
        <v>2.7</v>
      </c>
      <c r="D66" s="44">
        <v>2.7</v>
      </c>
      <c r="E66" s="44">
        <v>2.7</v>
      </c>
      <c r="F66" s="44">
        <v>2.7</v>
      </c>
      <c r="G66" s="44">
        <v>2.7</v>
      </c>
      <c r="H66" s="44">
        <v>2.7</v>
      </c>
      <c r="I66" s="44">
        <v>2.7</v>
      </c>
      <c r="J66" s="44">
        <v>2.7</v>
      </c>
      <c r="K66" s="44">
        <v>2.7</v>
      </c>
      <c r="L66" s="44">
        <v>2.7</v>
      </c>
      <c r="M66" s="44">
        <v>2.7</v>
      </c>
      <c r="N66" s="44">
        <v>2.7</v>
      </c>
      <c r="O66" s="44">
        <v>2.7</v>
      </c>
      <c r="P66" s="44">
        <v>2.7</v>
      </c>
      <c r="Q66" s="44">
        <v>2.7</v>
      </c>
      <c r="R66" s="44">
        <v>2.7</v>
      </c>
      <c r="S66" s="44">
        <v>2.7</v>
      </c>
      <c r="T66" s="44">
        <v>2.7</v>
      </c>
      <c r="U66" s="44">
        <v>2.7</v>
      </c>
      <c r="V66" s="44">
        <v>2.7</v>
      </c>
      <c r="W66" s="44">
        <v>2.7</v>
      </c>
      <c r="X66" s="44">
        <v>2.7</v>
      </c>
      <c r="Y66" s="44">
        <v>2.7</v>
      </c>
      <c r="Z66" s="44">
        <v>2.7</v>
      </c>
      <c r="AA66" s="44">
        <v>2.7</v>
      </c>
      <c r="AB66" s="44">
        <v>2.7</v>
      </c>
      <c r="AC66" s="44">
        <v>2.7</v>
      </c>
      <c r="AD66" s="44">
        <v>2.7</v>
      </c>
      <c r="AE66" s="44">
        <v>2.7</v>
      </c>
      <c r="AF66" s="44">
        <v>2.7</v>
      </c>
      <c r="AG66" s="62">
        <v>10.3</v>
      </c>
      <c r="AH66" s="46">
        <f t="shared" si="2"/>
        <v>2.7</v>
      </c>
      <c r="AI66" s="47">
        <f t="shared" si="3"/>
        <v>2.7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2.1</v>
      </c>
      <c r="C67" s="44">
        <v>2.1</v>
      </c>
      <c r="D67" s="44">
        <v>2.1</v>
      </c>
      <c r="E67" s="44">
        <v>2.1</v>
      </c>
      <c r="F67" s="44">
        <v>2.1</v>
      </c>
      <c r="G67" s="44">
        <v>2.1</v>
      </c>
      <c r="H67" s="44">
        <v>2.1</v>
      </c>
      <c r="I67" s="44">
        <v>2.1</v>
      </c>
      <c r="J67" s="44">
        <v>2.1</v>
      </c>
      <c r="K67" s="44">
        <v>2.1</v>
      </c>
      <c r="L67" s="44">
        <v>2.1</v>
      </c>
      <c r="M67" s="44">
        <v>2.1</v>
      </c>
      <c r="N67" s="44">
        <v>2.1</v>
      </c>
      <c r="O67" s="44">
        <v>2.1</v>
      </c>
      <c r="P67" s="44">
        <v>2.1</v>
      </c>
      <c r="Q67" s="44">
        <v>2.1</v>
      </c>
      <c r="R67" s="44">
        <v>2.1</v>
      </c>
      <c r="S67" s="44">
        <v>2.1</v>
      </c>
      <c r="T67" s="44">
        <v>2.1</v>
      </c>
      <c r="U67" s="44">
        <v>2.1</v>
      </c>
      <c r="V67" s="44">
        <v>2.1</v>
      </c>
      <c r="W67" s="44">
        <v>2.1</v>
      </c>
      <c r="X67" s="44">
        <v>2.1</v>
      </c>
      <c r="Y67" s="44">
        <v>2.1</v>
      </c>
      <c r="Z67" s="44">
        <v>2.1</v>
      </c>
      <c r="AA67" s="44">
        <v>2.1</v>
      </c>
      <c r="AB67" s="44">
        <v>2.1</v>
      </c>
      <c r="AC67" s="44">
        <v>2.1</v>
      </c>
      <c r="AD67" s="44">
        <v>2.1</v>
      </c>
      <c r="AE67" s="44">
        <v>2.1</v>
      </c>
      <c r="AF67" s="44">
        <v>2.1</v>
      </c>
      <c r="AG67" s="61">
        <v>10</v>
      </c>
      <c r="AH67" s="46">
        <f t="shared" si="2"/>
        <v>2.1</v>
      </c>
      <c r="AI67" s="47">
        <f t="shared" si="3"/>
        <v>2.1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3.9</v>
      </c>
      <c r="C68" s="44">
        <v>3.9</v>
      </c>
      <c r="D68" s="44">
        <v>3.9</v>
      </c>
      <c r="E68" s="44">
        <v>3.9</v>
      </c>
      <c r="F68" s="44">
        <v>3.9</v>
      </c>
      <c r="G68" s="44">
        <v>3.9</v>
      </c>
      <c r="H68" s="44">
        <v>3.9</v>
      </c>
      <c r="I68" s="44">
        <v>3.9</v>
      </c>
      <c r="J68" s="44">
        <v>3.9</v>
      </c>
      <c r="K68" s="44">
        <v>3.9</v>
      </c>
      <c r="L68" s="44">
        <v>3.9</v>
      </c>
      <c r="M68" s="44">
        <v>3.9</v>
      </c>
      <c r="N68" s="44">
        <v>3.9</v>
      </c>
      <c r="O68" s="44">
        <v>3.9</v>
      </c>
      <c r="P68" s="44">
        <v>3.9</v>
      </c>
      <c r="Q68" s="44">
        <v>3.9</v>
      </c>
      <c r="R68" s="44">
        <v>3.9</v>
      </c>
      <c r="S68" s="44">
        <v>3.9</v>
      </c>
      <c r="T68" s="44">
        <v>3.9</v>
      </c>
      <c r="U68" s="44">
        <v>3.9</v>
      </c>
      <c r="V68" s="44">
        <v>3.9</v>
      </c>
      <c r="W68" s="44">
        <v>3.9</v>
      </c>
      <c r="X68" s="44">
        <v>3.9</v>
      </c>
      <c r="Y68" s="44">
        <v>3.9</v>
      </c>
      <c r="Z68" s="44">
        <v>3.9</v>
      </c>
      <c r="AA68" s="44">
        <v>3.9</v>
      </c>
      <c r="AB68" s="44">
        <v>3.9</v>
      </c>
      <c r="AC68" s="44">
        <v>3.9</v>
      </c>
      <c r="AD68" s="44">
        <v>3.9</v>
      </c>
      <c r="AE68" s="44">
        <v>3.9</v>
      </c>
      <c r="AF68" s="44">
        <v>3.9</v>
      </c>
      <c r="AG68" s="64">
        <v>10</v>
      </c>
      <c r="AH68" s="46">
        <f t="shared" si="2"/>
        <v>3.9</v>
      </c>
      <c r="AI68" s="47">
        <f t="shared" si="3"/>
        <v>3.9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200</v>
      </c>
      <c r="AK69" s="49"/>
    </row>
    <row r="70" spans="1:88" ht="15.75" thickBot="1" x14ac:dyDescent="0.3">
      <c r="A70" s="67" t="s">
        <v>89</v>
      </c>
      <c r="B70" s="66">
        <v>87.1</v>
      </c>
      <c r="C70" s="66">
        <v>120</v>
      </c>
      <c r="D70" s="66">
        <v>120</v>
      </c>
      <c r="E70" s="66">
        <v>120</v>
      </c>
      <c r="F70" s="66">
        <v>120</v>
      </c>
      <c r="G70" s="66">
        <f>51.5+68.1</f>
        <v>119.6</v>
      </c>
      <c r="H70" s="66">
        <f>51.5+68.1</f>
        <v>119.6</v>
      </c>
      <c r="I70" s="66">
        <f>52.6+67.6</f>
        <v>120.19999999999999</v>
      </c>
      <c r="J70" s="66">
        <f>50.1+65.6</f>
        <v>115.69999999999999</v>
      </c>
      <c r="K70" s="68">
        <f>54.1+69</f>
        <v>123.1</v>
      </c>
      <c r="L70" s="68">
        <f>53+67.7</f>
        <v>120.7</v>
      </c>
      <c r="M70" s="68">
        <f t="shared" ref="M70:T70" si="20">53.1+67.7</f>
        <v>120.80000000000001</v>
      </c>
      <c r="N70" s="68">
        <f t="shared" si="20"/>
        <v>120.80000000000001</v>
      </c>
      <c r="O70" s="68">
        <f t="shared" si="20"/>
        <v>120.80000000000001</v>
      </c>
      <c r="P70" s="68">
        <f t="shared" si="20"/>
        <v>120.80000000000001</v>
      </c>
      <c r="Q70" s="68">
        <f t="shared" si="20"/>
        <v>120.80000000000001</v>
      </c>
      <c r="R70" s="68">
        <f t="shared" si="20"/>
        <v>120.80000000000001</v>
      </c>
      <c r="S70" s="68">
        <f t="shared" si="20"/>
        <v>120.80000000000001</v>
      </c>
      <c r="T70" s="68">
        <f t="shared" si="20"/>
        <v>120.80000000000001</v>
      </c>
      <c r="U70" s="68">
        <f>53.1+67.7</f>
        <v>120.80000000000001</v>
      </c>
      <c r="V70" s="68">
        <f>53.1+67.7</f>
        <v>120.80000000000001</v>
      </c>
      <c r="W70" s="68">
        <f>53.1+67.7</f>
        <v>120.80000000000001</v>
      </c>
      <c r="X70" s="68">
        <f>53.1+67.7</f>
        <v>120.80000000000001</v>
      </c>
      <c r="Y70" s="68">
        <f>44.6+55.3</f>
        <v>99.9</v>
      </c>
      <c r="Z70" s="68">
        <f t="shared" ref="Z70:AF70" si="21">44.6+55.3</f>
        <v>99.9</v>
      </c>
      <c r="AA70" s="68">
        <f t="shared" si="21"/>
        <v>99.9</v>
      </c>
      <c r="AB70" s="68">
        <f t="shared" si="21"/>
        <v>99.9</v>
      </c>
      <c r="AC70" s="68">
        <f t="shared" si="21"/>
        <v>99.9</v>
      </c>
      <c r="AD70" s="68">
        <f t="shared" si="21"/>
        <v>99.9</v>
      </c>
      <c r="AE70" s="68">
        <f t="shared" si="21"/>
        <v>99.9</v>
      </c>
      <c r="AF70" s="68">
        <f t="shared" si="21"/>
        <v>99.9</v>
      </c>
      <c r="AG70" s="64">
        <v>240</v>
      </c>
      <c r="AH70" s="46">
        <f t="shared" si="2"/>
        <v>123.1</v>
      </c>
      <c r="AI70" s="47">
        <f t="shared" si="3"/>
        <v>87.1</v>
      </c>
      <c r="AK70" s="49"/>
    </row>
    <row r="71" spans="1:88" ht="15.75" thickBot="1" x14ac:dyDescent="0.3">
      <c r="A71" s="69" t="s">
        <v>90</v>
      </c>
      <c r="B71" s="70">
        <f>SUM(B11:B69)</f>
        <v>829.0999999999998</v>
      </c>
      <c r="C71" s="70">
        <f>SUM(C11:C69)</f>
        <v>829.0999999999998</v>
      </c>
      <c r="D71" s="70">
        <f>SUM(D11:D69)</f>
        <v>831.99999999999977</v>
      </c>
      <c r="E71" s="70">
        <f>SUM(E11:E69)</f>
        <v>831.99999999999977</v>
      </c>
      <c r="F71" s="70">
        <f>SUM(F11:F69)</f>
        <v>831.99999999999977</v>
      </c>
      <c r="G71" s="70">
        <f t="shared" ref="G71:AG71" si="22">SUM(G11:G69)</f>
        <v>797.79999999999973</v>
      </c>
      <c r="H71" s="70">
        <f t="shared" si="22"/>
        <v>797.79999999999973</v>
      </c>
      <c r="I71" s="70">
        <f t="shared" si="22"/>
        <v>803.89999999999986</v>
      </c>
      <c r="J71" s="70">
        <f t="shared" si="22"/>
        <v>787.89999999999986</v>
      </c>
      <c r="K71" s="70">
        <f t="shared" si="22"/>
        <v>794.89999999999975</v>
      </c>
      <c r="L71" s="70">
        <f t="shared" si="22"/>
        <v>802.79999999999984</v>
      </c>
      <c r="M71" s="70">
        <f t="shared" si="22"/>
        <v>801.69999999999982</v>
      </c>
      <c r="N71" s="70">
        <f t="shared" ref="N71:T71" si="23">SUM(N11:N69)</f>
        <v>801.69999999999982</v>
      </c>
      <c r="O71" s="70">
        <f t="shared" si="23"/>
        <v>801.69999999999982</v>
      </c>
      <c r="P71" s="70">
        <f t="shared" si="23"/>
        <v>801.69999999999982</v>
      </c>
      <c r="Q71" s="70">
        <f t="shared" si="23"/>
        <v>801.69999999999982</v>
      </c>
      <c r="R71" s="70">
        <f t="shared" si="23"/>
        <v>801.69999999999982</v>
      </c>
      <c r="S71" s="70">
        <f t="shared" si="23"/>
        <v>759.96999999999991</v>
      </c>
      <c r="T71" s="70">
        <f t="shared" si="23"/>
        <v>759.96999999999991</v>
      </c>
      <c r="U71" s="70">
        <f t="shared" si="22"/>
        <v>759.96999999999991</v>
      </c>
      <c r="V71" s="70">
        <f t="shared" si="22"/>
        <v>759.96999999999991</v>
      </c>
      <c r="W71" s="70">
        <f t="shared" si="22"/>
        <v>759.96999999999991</v>
      </c>
      <c r="X71" s="70">
        <f t="shared" si="22"/>
        <v>759.96999999999991</v>
      </c>
      <c r="Y71" s="70">
        <f t="shared" si="22"/>
        <v>764.9799999999999</v>
      </c>
      <c r="Z71" s="70">
        <f t="shared" ref="Z71:AF71" si="24">SUM(Z11:Z69)</f>
        <v>764.9799999999999</v>
      </c>
      <c r="AA71" s="70">
        <f t="shared" si="24"/>
        <v>764.9799999999999</v>
      </c>
      <c r="AB71" s="70">
        <f t="shared" si="24"/>
        <v>764.9799999999999</v>
      </c>
      <c r="AC71" s="70">
        <f t="shared" si="24"/>
        <v>764.9799999999999</v>
      </c>
      <c r="AD71" s="70">
        <f t="shared" si="24"/>
        <v>764.9799999999999</v>
      </c>
      <c r="AE71" s="70">
        <f t="shared" si="24"/>
        <v>764.9799999999999</v>
      </c>
      <c r="AF71" s="70">
        <f t="shared" si="24"/>
        <v>764.9799999999999</v>
      </c>
      <c r="AG71" s="70">
        <f t="shared" si="22"/>
        <v>1812.2049999999999</v>
      </c>
      <c r="AH71" s="46">
        <f t="shared" si="2"/>
        <v>831.99999999999977</v>
      </c>
      <c r="AI71" s="47">
        <f t="shared" si="3"/>
        <v>759.96999999999991</v>
      </c>
      <c r="AK71" s="49"/>
    </row>
    <row r="72" spans="1:88" x14ac:dyDescent="0.25">
      <c r="A72" s="71" t="s">
        <v>91</v>
      </c>
      <c r="B72" s="44">
        <v>0</v>
      </c>
      <c r="C72" s="44">
        <v>0</v>
      </c>
      <c r="D72" s="44">
        <v>0</v>
      </c>
      <c r="E72" s="44">
        <v>0</v>
      </c>
      <c r="F72" s="44">
        <v>0</v>
      </c>
      <c r="G72" s="44">
        <v>0</v>
      </c>
      <c r="H72" s="44">
        <v>120</v>
      </c>
      <c r="I72" s="44">
        <v>150</v>
      </c>
      <c r="J72" s="44">
        <v>170.9</v>
      </c>
      <c r="K72" s="44">
        <v>220</v>
      </c>
      <c r="L72" s="44">
        <v>281.39999999999998</v>
      </c>
      <c r="M72" s="44">
        <v>331.6</v>
      </c>
      <c r="N72" s="44">
        <v>141</v>
      </c>
      <c r="O72" s="44">
        <v>80.2</v>
      </c>
      <c r="P72" s="44">
        <v>40.1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40</v>
      </c>
      <c r="W72" s="44">
        <v>40</v>
      </c>
      <c r="X72" s="44">
        <v>40</v>
      </c>
      <c r="Y72" s="44">
        <v>170</v>
      </c>
      <c r="Z72" s="44">
        <v>170</v>
      </c>
      <c r="AA72" s="44">
        <v>170</v>
      </c>
      <c r="AB72" s="44">
        <v>80.400000000000006</v>
      </c>
      <c r="AC72" s="44">
        <v>80.400000000000006</v>
      </c>
      <c r="AD72" s="44">
        <v>112.5</v>
      </c>
      <c r="AE72" s="44">
        <v>69.400000000000006</v>
      </c>
      <c r="AF72" s="44">
        <v>201.9</v>
      </c>
      <c r="AG72" s="61">
        <v>456</v>
      </c>
      <c r="AH72" s="46">
        <f t="shared" si="2"/>
        <v>331.6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45.8</v>
      </c>
      <c r="C73" s="43">
        <v>45.8</v>
      </c>
      <c r="D73" s="43">
        <v>45.8</v>
      </c>
      <c r="E73" s="43">
        <v>44</v>
      </c>
      <c r="F73" s="43">
        <v>44</v>
      </c>
      <c r="G73" s="43">
        <v>41.7</v>
      </c>
      <c r="H73" s="43">
        <v>41.7</v>
      </c>
      <c r="I73" s="43">
        <v>45.9</v>
      </c>
      <c r="J73" s="43">
        <v>45.9</v>
      </c>
      <c r="K73" s="43">
        <v>45.9</v>
      </c>
      <c r="L73" s="43">
        <v>44</v>
      </c>
      <c r="M73" s="43">
        <v>43.9</v>
      </c>
      <c r="N73" s="43">
        <v>43.9</v>
      </c>
      <c r="O73" s="43">
        <v>43.9</v>
      </c>
      <c r="P73" s="43">
        <v>43.9</v>
      </c>
      <c r="Q73" s="43">
        <v>43.9</v>
      </c>
      <c r="R73" s="43">
        <v>43.9</v>
      </c>
      <c r="S73" s="43">
        <v>39.799999999999997</v>
      </c>
      <c r="T73" s="43">
        <v>39.799999999999997</v>
      </c>
      <c r="U73" s="43">
        <v>39.799999999999997</v>
      </c>
      <c r="V73" s="43">
        <v>39.799999999999997</v>
      </c>
      <c r="W73" s="43">
        <v>39.799999999999997</v>
      </c>
      <c r="X73" s="43">
        <v>39.799999999999997</v>
      </c>
      <c r="Y73" s="43">
        <v>41.9</v>
      </c>
      <c r="Z73" s="43">
        <v>41.9</v>
      </c>
      <c r="AA73" s="43">
        <v>41.9</v>
      </c>
      <c r="AB73" s="43">
        <v>41.9</v>
      </c>
      <c r="AC73" s="43">
        <v>41.9</v>
      </c>
      <c r="AD73" s="43">
        <v>41.9</v>
      </c>
      <c r="AE73" s="43">
        <v>41.9</v>
      </c>
      <c r="AF73" s="43">
        <v>41.9</v>
      </c>
      <c r="AG73" s="64">
        <v>111</v>
      </c>
      <c r="AH73" s="46">
        <f t="shared" si="2"/>
        <v>45.9</v>
      </c>
      <c r="AI73" s="47">
        <f t="shared" si="3"/>
        <v>39.799999999999997</v>
      </c>
      <c r="AK73" s="49"/>
    </row>
    <row r="74" spans="1:88" x14ac:dyDescent="0.25">
      <c r="A74" s="73" t="s">
        <v>93</v>
      </c>
      <c r="B74" s="43">
        <v>45.5</v>
      </c>
      <c r="C74" s="43">
        <v>45.5</v>
      </c>
      <c r="D74" s="43">
        <v>45.5</v>
      </c>
      <c r="E74" s="43">
        <v>43</v>
      </c>
      <c r="F74" s="43">
        <v>43</v>
      </c>
      <c r="G74" s="43">
        <v>43</v>
      </c>
      <c r="H74" s="43">
        <v>43</v>
      </c>
      <c r="I74" s="43">
        <v>42</v>
      </c>
      <c r="J74" s="43">
        <v>42</v>
      </c>
      <c r="K74" s="43">
        <v>42</v>
      </c>
      <c r="L74" s="43">
        <v>41.2</v>
      </c>
      <c r="M74" s="43">
        <v>40.1</v>
      </c>
      <c r="N74" s="43">
        <v>40.1</v>
      </c>
      <c r="O74" s="43">
        <v>40.1</v>
      </c>
      <c r="P74" s="43">
        <v>40.1</v>
      </c>
      <c r="Q74" s="43">
        <v>40.1</v>
      </c>
      <c r="R74" s="43">
        <v>40.1</v>
      </c>
      <c r="S74" s="43">
        <v>39.6</v>
      </c>
      <c r="T74" s="43">
        <v>39.6</v>
      </c>
      <c r="U74" s="43">
        <v>39.6</v>
      </c>
      <c r="V74" s="43">
        <v>39.6</v>
      </c>
      <c r="W74" s="43">
        <v>39.6</v>
      </c>
      <c r="X74" s="43">
        <v>39.6</v>
      </c>
      <c r="Y74" s="43">
        <v>35.6</v>
      </c>
      <c r="Z74" s="43">
        <v>35.6</v>
      </c>
      <c r="AA74" s="43">
        <v>35.6</v>
      </c>
      <c r="AB74" s="43">
        <v>35.6</v>
      </c>
      <c r="AC74" s="43">
        <v>35.6</v>
      </c>
      <c r="AD74" s="43">
        <v>35.6</v>
      </c>
      <c r="AE74" s="43">
        <v>35.6</v>
      </c>
      <c r="AF74" s="43">
        <v>35.6</v>
      </c>
      <c r="AG74" s="64">
        <v>60</v>
      </c>
      <c r="AH74" s="46">
        <f t="shared" si="2"/>
        <v>45.5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16.8</v>
      </c>
      <c r="C75" s="43">
        <v>16.8</v>
      </c>
      <c r="D75" s="43">
        <v>16.8</v>
      </c>
      <c r="E75" s="43">
        <v>16.8</v>
      </c>
      <c r="F75" s="43">
        <v>16.8</v>
      </c>
      <c r="G75" s="43">
        <v>16.8</v>
      </c>
      <c r="H75" s="43">
        <v>16.8</v>
      </c>
      <c r="I75" s="43">
        <v>16.8</v>
      </c>
      <c r="J75" s="43">
        <v>16.8</v>
      </c>
      <c r="K75" s="43">
        <v>16.8</v>
      </c>
      <c r="L75" s="43">
        <v>14.7</v>
      </c>
      <c r="M75" s="43">
        <v>14.7</v>
      </c>
      <c r="N75" s="43">
        <v>14.7</v>
      </c>
      <c r="O75" s="43">
        <v>14.7</v>
      </c>
      <c r="P75" s="43">
        <v>14.7</v>
      </c>
      <c r="Q75" s="43">
        <v>14.7</v>
      </c>
      <c r="R75" s="43">
        <v>14.7</v>
      </c>
      <c r="S75" s="43">
        <v>14.7</v>
      </c>
      <c r="T75" s="43">
        <v>14.7</v>
      </c>
      <c r="U75" s="43">
        <v>14.7</v>
      </c>
      <c r="V75" s="43">
        <v>14.7</v>
      </c>
      <c r="W75" s="43">
        <v>14.7</v>
      </c>
      <c r="X75" s="43">
        <v>14.7</v>
      </c>
      <c r="Y75" s="43">
        <v>15.7</v>
      </c>
      <c r="Z75" s="43">
        <v>15.7</v>
      </c>
      <c r="AA75" s="43">
        <v>15.7</v>
      </c>
      <c r="AB75" s="43">
        <v>15.7</v>
      </c>
      <c r="AC75" s="43">
        <v>15.7</v>
      </c>
      <c r="AD75" s="43">
        <v>15.7</v>
      </c>
      <c r="AE75" s="43">
        <v>15.7</v>
      </c>
      <c r="AF75" s="43">
        <v>15.7</v>
      </c>
      <c r="AG75" s="75">
        <v>42.5</v>
      </c>
      <c r="AH75" s="46">
        <f t="shared" ref="AH75:AH138" si="25">MAX(B75:AF75)</f>
        <v>16.8</v>
      </c>
      <c r="AI75" s="47">
        <f t="shared" ref="AI75:AI138" si="26">MIN(B75:AF75)</f>
        <v>14.7</v>
      </c>
      <c r="AK75" s="49"/>
    </row>
    <row r="76" spans="1:88" x14ac:dyDescent="0.25">
      <c r="A76" s="74" t="s">
        <v>95</v>
      </c>
      <c r="B76" s="43">
        <v>20.2</v>
      </c>
      <c r="C76" s="43">
        <v>20.2</v>
      </c>
      <c r="D76" s="43">
        <v>20.2</v>
      </c>
      <c r="E76" s="43">
        <v>20.2</v>
      </c>
      <c r="F76" s="43">
        <v>20.2</v>
      </c>
      <c r="G76" s="43">
        <v>20.2</v>
      </c>
      <c r="H76" s="43">
        <v>20.2</v>
      </c>
      <c r="I76" s="43">
        <v>20.2</v>
      </c>
      <c r="J76" s="43">
        <v>20.2</v>
      </c>
      <c r="K76" s="43">
        <v>20.2</v>
      </c>
      <c r="L76" s="43">
        <v>14.1</v>
      </c>
      <c r="M76" s="43">
        <v>14.1</v>
      </c>
      <c r="N76" s="43">
        <v>14.1</v>
      </c>
      <c r="O76" s="43">
        <v>14.1</v>
      </c>
      <c r="P76" s="43">
        <v>14.1</v>
      </c>
      <c r="Q76" s="43">
        <v>14.1</v>
      </c>
      <c r="R76" s="43">
        <v>14.1</v>
      </c>
      <c r="S76" s="43">
        <v>14.7</v>
      </c>
      <c r="T76" s="43">
        <v>14.7</v>
      </c>
      <c r="U76" s="43">
        <v>14.7</v>
      </c>
      <c r="V76" s="43">
        <v>14.7</v>
      </c>
      <c r="W76" s="43">
        <v>14.7</v>
      </c>
      <c r="X76" s="43">
        <v>14.7</v>
      </c>
      <c r="Y76" s="43">
        <v>18.899999999999999</v>
      </c>
      <c r="Z76" s="43">
        <v>18.899999999999999</v>
      </c>
      <c r="AA76" s="43">
        <v>18.899999999999999</v>
      </c>
      <c r="AB76" s="43">
        <v>18.899999999999999</v>
      </c>
      <c r="AC76" s="43">
        <v>18.899999999999999</v>
      </c>
      <c r="AD76" s="43">
        <v>18.899999999999999</v>
      </c>
      <c r="AE76" s="43">
        <v>18.899999999999999</v>
      </c>
      <c r="AF76" s="43">
        <v>18.899999999999999</v>
      </c>
      <c r="AG76" s="75">
        <v>22.1</v>
      </c>
      <c r="AH76" s="46">
        <f t="shared" si="25"/>
        <v>20.2</v>
      </c>
      <c r="AI76" s="47">
        <f t="shared" si="26"/>
        <v>14.1</v>
      </c>
      <c r="AK76" s="49"/>
    </row>
    <row r="77" spans="1:88" ht="15.75" thickBot="1" x14ac:dyDescent="0.3">
      <c r="A77" s="76" t="s">
        <v>96</v>
      </c>
      <c r="B77" s="77">
        <v>5</v>
      </c>
      <c r="C77" s="77">
        <v>5</v>
      </c>
      <c r="D77" s="77">
        <v>5</v>
      </c>
      <c r="E77" s="77">
        <v>5</v>
      </c>
      <c r="F77" s="77">
        <v>5</v>
      </c>
      <c r="G77" s="77">
        <v>5</v>
      </c>
      <c r="H77" s="77">
        <v>5</v>
      </c>
      <c r="I77" s="77">
        <v>5</v>
      </c>
      <c r="J77" s="77">
        <v>5</v>
      </c>
      <c r="K77" s="77">
        <v>4.1100000000000003</v>
      </c>
      <c r="L77" s="77">
        <v>4.1100000000000003</v>
      </c>
      <c r="M77" s="77">
        <v>4.1100000000000003</v>
      </c>
      <c r="N77" s="77">
        <v>4.1100000000000003</v>
      </c>
      <c r="O77" s="77">
        <v>4.1100000000000003</v>
      </c>
      <c r="P77" s="77">
        <v>4.1100000000000003</v>
      </c>
      <c r="Q77" s="77">
        <v>4.1100000000000003</v>
      </c>
      <c r="R77" s="77">
        <v>4.1100000000000003</v>
      </c>
      <c r="S77" s="77">
        <v>4.1100000000000003</v>
      </c>
      <c r="T77" s="77">
        <v>4.1100000000000003</v>
      </c>
      <c r="U77" s="77">
        <v>4.1100000000000003</v>
      </c>
      <c r="V77" s="77">
        <v>4.1100000000000003</v>
      </c>
      <c r="W77" s="77">
        <v>4.1100000000000003</v>
      </c>
      <c r="X77" s="77">
        <v>4.1100000000000003</v>
      </c>
      <c r="Y77" s="77">
        <v>4</v>
      </c>
      <c r="Z77" s="77">
        <v>4</v>
      </c>
      <c r="AA77" s="77">
        <v>4</v>
      </c>
      <c r="AB77" s="77">
        <v>4</v>
      </c>
      <c r="AC77" s="77">
        <v>4</v>
      </c>
      <c r="AD77" s="77">
        <v>4</v>
      </c>
      <c r="AE77" s="77">
        <v>4</v>
      </c>
      <c r="AF77" s="77">
        <v>4</v>
      </c>
      <c r="AG77" s="78">
        <v>14.8</v>
      </c>
      <c r="AH77" s="46">
        <f t="shared" si="25"/>
        <v>5</v>
      </c>
      <c r="AI77" s="47">
        <f t="shared" si="26"/>
        <v>4</v>
      </c>
      <c r="AK77" s="49"/>
    </row>
    <row r="78" spans="1:88" ht="15.75" thickBot="1" x14ac:dyDescent="0.3">
      <c r="A78" s="79" t="s">
        <v>97</v>
      </c>
      <c r="B78" s="70">
        <f>SUM(B72:B77)</f>
        <v>133.29999999999998</v>
      </c>
      <c r="C78" s="70">
        <f>SUM(C72:C77)</f>
        <v>133.29999999999998</v>
      </c>
      <c r="D78" s="70">
        <f>SUM(D72:D77)</f>
        <v>133.29999999999998</v>
      </c>
      <c r="E78" s="70">
        <f>SUM(E72:E77)</f>
        <v>129</v>
      </c>
      <c r="F78" s="70">
        <f>SUM(F72:F77)</f>
        <v>129</v>
      </c>
      <c r="G78" s="70">
        <f t="shared" ref="G78:AG78" si="27">SUM(G72:G77)</f>
        <v>126.7</v>
      </c>
      <c r="H78" s="70">
        <f t="shared" si="27"/>
        <v>246.7</v>
      </c>
      <c r="I78" s="70">
        <f t="shared" si="27"/>
        <v>279.90000000000003</v>
      </c>
      <c r="J78" s="70">
        <f t="shared" si="27"/>
        <v>300.8</v>
      </c>
      <c r="K78" s="70">
        <f t="shared" si="27"/>
        <v>349.01</v>
      </c>
      <c r="L78" s="70">
        <f t="shared" si="27"/>
        <v>399.51</v>
      </c>
      <c r="M78" s="70">
        <f t="shared" si="27"/>
        <v>448.51000000000005</v>
      </c>
      <c r="N78" s="70">
        <f t="shared" ref="N78:T78" si="28">SUM(N72:N77)</f>
        <v>257.90999999999997</v>
      </c>
      <c r="O78" s="70">
        <f t="shared" si="28"/>
        <v>197.10999999999999</v>
      </c>
      <c r="P78" s="70">
        <f t="shared" si="28"/>
        <v>157.01</v>
      </c>
      <c r="Q78" s="70">
        <f t="shared" si="28"/>
        <v>116.91</v>
      </c>
      <c r="R78" s="70">
        <f t="shared" si="28"/>
        <v>116.91</v>
      </c>
      <c r="S78" s="70">
        <f t="shared" si="28"/>
        <v>112.91000000000001</v>
      </c>
      <c r="T78" s="70">
        <f t="shared" si="28"/>
        <v>112.91000000000001</v>
      </c>
      <c r="U78" s="70">
        <f t="shared" si="27"/>
        <v>112.91000000000001</v>
      </c>
      <c r="V78" s="70">
        <f t="shared" si="27"/>
        <v>152.91</v>
      </c>
      <c r="W78" s="70">
        <f t="shared" si="27"/>
        <v>152.91</v>
      </c>
      <c r="X78" s="70">
        <f t="shared" si="27"/>
        <v>152.91</v>
      </c>
      <c r="Y78" s="70">
        <f t="shared" si="27"/>
        <v>286.09999999999997</v>
      </c>
      <c r="Z78" s="70">
        <f t="shared" ref="Z78:AF78" si="29">SUM(Z72:Z77)</f>
        <v>286.09999999999997</v>
      </c>
      <c r="AA78" s="70">
        <f t="shared" si="29"/>
        <v>286.09999999999997</v>
      </c>
      <c r="AB78" s="70">
        <f t="shared" si="29"/>
        <v>196.5</v>
      </c>
      <c r="AC78" s="70">
        <f t="shared" si="29"/>
        <v>196.5</v>
      </c>
      <c r="AD78" s="70">
        <f t="shared" si="29"/>
        <v>228.6</v>
      </c>
      <c r="AE78" s="70">
        <f t="shared" si="29"/>
        <v>185.5</v>
      </c>
      <c r="AF78" s="70">
        <f t="shared" si="29"/>
        <v>318</v>
      </c>
      <c r="AG78" s="80">
        <f t="shared" si="27"/>
        <v>706.4</v>
      </c>
      <c r="AH78" s="46">
        <f t="shared" si="25"/>
        <v>448.51000000000005</v>
      </c>
      <c r="AI78" s="47">
        <f t="shared" si="26"/>
        <v>112.91000000000001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0</v>
      </c>
      <c r="C79" s="44">
        <v>0</v>
      </c>
      <c r="D79" s="44">
        <v>0</v>
      </c>
      <c r="E79" s="44">
        <v>0</v>
      </c>
      <c r="F79" s="44">
        <v>0</v>
      </c>
      <c r="G79" s="44">
        <v>0</v>
      </c>
      <c r="H79" s="44">
        <v>0</v>
      </c>
      <c r="I79" s="44">
        <v>48</v>
      </c>
      <c r="J79" s="44">
        <v>70</v>
      </c>
      <c r="K79" s="44">
        <v>105.8</v>
      </c>
      <c r="L79" s="44">
        <v>105.8</v>
      </c>
      <c r="M79" s="44">
        <v>115</v>
      </c>
      <c r="N79" s="44">
        <v>110</v>
      </c>
      <c r="O79" s="44">
        <v>110</v>
      </c>
      <c r="P79" s="44">
        <v>72</v>
      </c>
      <c r="Q79" s="44">
        <v>72</v>
      </c>
      <c r="R79" s="44">
        <v>40</v>
      </c>
      <c r="S79" s="44">
        <v>40</v>
      </c>
      <c r="T79" s="44">
        <v>40</v>
      </c>
      <c r="U79" s="44">
        <v>40</v>
      </c>
      <c r="V79" s="44">
        <v>40</v>
      </c>
      <c r="W79" s="44">
        <v>40</v>
      </c>
      <c r="X79" s="44">
        <v>48</v>
      </c>
      <c r="Y79" s="44">
        <v>108</v>
      </c>
      <c r="Z79" s="44">
        <v>108</v>
      </c>
      <c r="AA79" s="44">
        <v>108</v>
      </c>
      <c r="AB79" s="44">
        <v>108</v>
      </c>
      <c r="AC79" s="44">
        <v>108</v>
      </c>
      <c r="AD79" s="44">
        <v>108</v>
      </c>
      <c r="AE79" s="44">
        <v>108</v>
      </c>
      <c r="AF79" s="44">
        <v>90</v>
      </c>
      <c r="AG79" s="61">
        <v>144</v>
      </c>
      <c r="AH79" s="46">
        <f t="shared" si="25"/>
        <v>115</v>
      </c>
      <c r="AI79" s="47">
        <f t="shared" si="26"/>
        <v>0</v>
      </c>
      <c r="AK79" s="49"/>
      <c r="AY79" s="1" t="s">
        <v>99</v>
      </c>
      <c r="AZ79" s="82">
        <f>ROUND(C97,0)</f>
        <v>-79</v>
      </c>
      <c r="BA79" s="81">
        <f t="shared" ref="BA79:BD83" si="30">D97</f>
        <v>-75</v>
      </c>
      <c r="BB79" s="81">
        <f t="shared" si="30"/>
        <v>-70</v>
      </c>
      <c r="BC79" s="81">
        <f t="shared" si="30"/>
        <v>-50</v>
      </c>
      <c r="BD79" s="81">
        <f t="shared" si="30"/>
        <v>-70</v>
      </c>
      <c r="BE79" s="82">
        <f>I97</f>
        <v>-65</v>
      </c>
      <c r="BF79" s="82">
        <f>K97</f>
        <v>-98</v>
      </c>
      <c r="BG79" s="82">
        <f t="shared" ref="BG79:BP83" si="31">M97</f>
        <v>-103.2</v>
      </c>
      <c r="BH79" s="82">
        <f t="shared" si="31"/>
        <v>61.9</v>
      </c>
      <c r="BI79" s="82">
        <f t="shared" si="31"/>
        <v>134.1</v>
      </c>
      <c r="BJ79" s="82">
        <f t="shared" si="31"/>
        <v>175.2</v>
      </c>
      <c r="BK79" s="82">
        <f t="shared" si="31"/>
        <v>187.6</v>
      </c>
      <c r="BL79" s="82">
        <f t="shared" si="31"/>
        <v>192.8</v>
      </c>
      <c r="BM79" s="82">
        <f t="shared" si="31"/>
        <v>214.7</v>
      </c>
      <c r="BN79" s="82">
        <f t="shared" si="31"/>
        <v>241.8</v>
      </c>
      <c r="BO79" s="82">
        <f t="shared" si="31"/>
        <v>265</v>
      </c>
      <c r="BP79" s="82">
        <f t="shared" si="31"/>
        <v>221.6</v>
      </c>
      <c r="BQ79" s="82">
        <f>X97</f>
        <v>260.60000000000002</v>
      </c>
      <c r="BR79" s="82">
        <f>Z97</f>
        <v>103.9</v>
      </c>
      <c r="BS79" s="81">
        <f>AB97</f>
        <v>87.1</v>
      </c>
      <c r="BT79" s="81">
        <f t="shared" ref="BT79:BV83" si="32">AD97</f>
        <v>65.2</v>
      </c>
      <c r="BU79" s="81">
        <f t="shared" si="32"/>
        <v>-137.1</v>
      </c>
      <c r="BV79" s="81">
        <f t="shared" si="32"/>
        <v>-132.1</v>
      </c>
      <c r="BW79" s="81">
        <f>B97</f>
        <v>-26</v>
      </c>
    </row>
    <row r="80" spans="1:88" x14ac:dyDescent="0.25">
      <c r="A80" s="63" t="s">
        <v>100</v>
      </c>
      <c r="B80" s="43">
        <v>0</v>
      </c>
      <c r="C80" s="43">
        <v>0</v>
      </c>
      <c r="D80" s="43">
        <v>0</v>
      </c>
      <c r="E80" s="43">
        <v>0</v>
      </c>
      <c r="F80" s="43">
        <v>0</v>
      </c>
      <c r="G80" s="43">
        <v>30</v>
      </c>
      <c r="H80" s="43">
        <v>30</v>
      </c>
      <c r="I80" s="43">
        <v>34.6</v>
      </c>
      <c r="J80" s="43">
        <v>52.9</v>
      </c>
      <c r="K80" s="43">
        <v>54.2</v>
      </c>
      <c r="L80" s="43">
        <v>54.2</v>
      </c>
      <c r="M80" s="43">
        <v>57.9</v>
      </c>
      <c r="N80" s="43">
        <v>58.9</v>
      </c>
      <c r="O80" s="43">
        <v>34.200000000000003</v>
      </c>
      <c r="P80" s="43">
        <v>23.2</v>
      </c>
      <c r="Q80" s="43">
        <v>0</v>
      </c>
      <c r="R80" s="43">
        <v>0</v>
      </c>
      <c r="S80" s="43">
        <v>15</v>
      </c>
      <c r="T80" s="43">
        <v>25</v>
      </c>
      <c r="U80" s="43">
        <v>25</v>
      </c>
      <c r="V80" s="43">
        <v>25</v>
      </c>
      <c r="W80" s="43">
        <v>25</v>
      </c>
      <c r="X80" s="43">
        <v>25</v>
      </c>
      <c r="Y80" s="43">
        <v>52.2</v>
      </c>
      <c r="Z80" s="43">
        <v>52.2</v>
      </c>
      <c r="AA80" s="43">
        <v>52.2</v>
      </c>
      <c r="AB80" s="43">
        <v>49.5</v>
      </c>
      <c r="AC80" s="43">
        <v>49.5</v>
      </c>
      <c r="AD80" s="43">
        <v>49.5</v>
      </c>
      <c r="AE80" s="43">
        <v>49.5</v>
      </c>
      <c r="AF80" s="43">
        <v>35</v>
      </c>
      <c r="AG80" s="64">
        <v>70</v>
      </c>
      <c r="AH80" s="46">
        <f t="shared" si="25"/>
        <v>58.9</v>
      </c>
      <c r="AI80" s="47">
        <f t="shared" si="26"/>
        <v>0</v>
      </c>
      <c r="AK80" s="49"/>
      <c r="AY80" s="1" t="s">
        <v>101</v>
      </c>
      <c r="AZ80" s="82">
        <f>ROUND(C98,0)</f>
        <v>0</v>
      </c>
      <c r="BA80" s="81">
        <f t="shared" si="30"/>
        <v>0</v>
      </c>
      <c r="BB80" s="81">
        <f t="shared" si="30"/>
        <v>0</v>
      </c>
      <c r="BC80" s="81">
        <f t="shared" si="30"/>
        <v>0</v>
      </c>
      <c r="BD80" s="81">
        <f t="shared" si="30"/>
        <v>0</v>
      </c>
      <c r="BE80" s="82">
        <f>I98</f>
        <v>0</v>
      </c>
      <c r="BF80" s="82">
        <f>K98</f>
        <v>0</v>
      </c>
      <c r="BG80" s="82">
        <f t="shared" si="31"/>
        <v>0</v>
      </c>
      <c r="BH80" s="82">
        <f t="shared" si="31"/>
        <v>0</v>
      </c>
      <c r="BI80" s="82">
        <f t="shared" si="31"/>
        <v>0</v>
      </c>
      <c r="BJ80" s="82">
        <f t="shared" si="31"/>
        <v>0</v>
      </c>
      <c r="BK80" s="82">
        <f t="shared" si="31"/>
        <v>0</v>
      </c>
      <c r="BL80" s="82">
        <f t="shared" si="31"/>
        <v>0</v>
      </c>
      <c r="BM80" s="82">
        <f t="shared" si="31"/>
        <v>0</v>
      </c>
      <c r="BN80" s="82">
        <f t="shared" si="31"/>
        <v>0</v>
      </c>
      <c r="BO80" s="82">
        <f t="shared" si="31"/>
        <v>0</v>
      </c>
      <c r="BP80" s="82">
        <f t="shared" si="3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2"/>
        <v>0</v>
      </c>
      <c r="BU80" s="81">
        <f t="shared" si="32"/>
        <v>0</v>
      </c>
      <c r="BV80" s="81">
        <f t="shared" si="32"/>
        <v>0</v>
      </c>
      <c r="BW80" s="81">
        <f>B98</f>
        <v>0</v>
      </c>
    </row>
    <row r="81" spans="1:75" x14ac:dyDescent="0.25">
      <c r="A81" s="63" t="s">
        <v>102</v>
      </c>
      <c r="B81" s="43">
        <v>47.2</v>
      </c>
      <c r="C81" s="43">
        <v>35</v>
      </c>
      <c r="D81" s="43">
        <v>35</v>
      </c>
      <c r="E81" s="43">
        <v>35</v>
      </c>
      <c r="F81" s="43">
        <v>35</v>
      </c>
      <c r="G81" s="43">
        <v>31.8</v>
      </c>
      <c r="H81" s="43">
        <v>31.8</v>
      </c>
      <c r="I81" s="43">
        <v>31.8</v>
      </c>
      <c r="J81" s="43">
        <v>56.8</v>
      </c>
      <c r="K81" s="43">
        <v>56.6</v>
      </c>
      <c r="L81" s="43">
        <v>56.6</v>
      </c>
      <c r="M81" s="43">
        <v>60.6</v>
      </c>
      <c r="N81" s="43">
        <v>52</v>
      </c>
      <c r="O81" s="43">
        <v>49.4</v>
      </c>
      <c r="P81" s="43">
        <v>49.3</v>
      </c>
      <c r="Q81" s="43">
        <v>32.5</v>
      </c>
      <c r="R81" s="43">
        <v>32.9</v>
      </c>
      <c r="S81" s="43">
        <v>46.7</v>
      </c>
      <c r="T81" s="43">
        <v>46.7</v>
      </c>
      <c r="U81" s="43">
        <v>46.7</v>
      </c>
      <c r="V81" s="43">
        <v>46.7</v>
      </c>
      <c r="W81" s="43">
        <v>46.7</v>
      </c>
      <c r="X81" s="43">
        <v>46.7</v>
      </c>
      <c r="Y81" s="43">
        <v>61.2</v>
      </c>
      <c r="Z81" s="43">
        <v>61.2</v>
      </c>
      <c r="AA81" s="43">
        <v>61.2</v>
      </c>
      <c r="AB81" s="43">
        <v>61.2</v>
      </c>
      <c r="AC81" s="43">
        <v>61.2</v>
      </c>
      <c r="AD81" s="43">
        <v>32.299999999999997</v>
      </c>
      <c r="AE81" s="43">
        <v>32.299999999999997</v>
      </c>
      <c r="AF81" s="43">
        <v>32.9</v>
      </c>
      <c r="AG81" s="64">
        <v>69</v>
      </c>
      <c r="AH81" s="46">
        <f t="shared" si="25"/>
        <v>61.2</v>
      </c>
      <c r="AI81" s="47">
        <f t="shared" si="26"/>
        <v>31.8</v>
      </c>
      <c r="AK81" s="49"/>
      <c r="AL81" s="83"/>
      <c r="AO81" s="83"/>
      <c r="AY81" s="1" t="s">
        <v>103</v>
      </c>
      <c r="AZ81" s="82">
        <f>ROUND(C99,0)</f>
        <v>90</v>
      </c>
      <c r="BA81" s="81">
        <f t="shared" si="30"/>
        <v>94</v>
      </c>
      <c r="BB81" s="81">
        <f t="shared" si="30"/>
        <v>94</v>
      </c>
      <c r="BC81" s="81">
        <f t="shared" si="30"/>
        <v>110</v>
      </c>
      <c r="BD81" s="81">
        <f t="shared" si="30"/>
        <v>103</v>
      </c>
      <c r="BE81" s="82">
        <f>I99</f>
        <v>89.5</v>
      </c>
      <c r="BF81" s="82">
        <f>K99</f>
        <v>106.8</v>
      </c>
      <c r="BG81" s="82">
        <f t="shared" si="31"/>
        <v>114.2</v>
      </c>
      <c r="BH81" s="82">
        <f t="shared" si="31"/>
        <v>112.5</v>
      </c>
      <c r="BI81" s="82">
        <f t="shared" si="31"/>
        <v>120</v>
      </c>
      <c r="BJ81" s="82">
        <f t="shared" si="31"/>
        <v>116.2</v>
      </c>
      <c r="BK81" s="82">
        <f t="shared" si="31"/>
        <v>131.6</v>
      </c>
      <c r="BL81" s="82">
        <f t="shared" si="31"/>
        <v>121.8</v>
      </c>
      <c r="BM81" s="82">
        <f t="shared" si="31"/>
        <v>110</v>
      </c>
      <c r="BN81" s="82">
        <f t="shared" si="31"/>
        <v>117.36</v>
      </c>
      <c r="BO81" s="82">
        <f t="shared" si="31"/>
        <v>112</v>
      </c>
      <c r="BP81" s="82">
        <f t="shared" si="31"/>
        <v>115</v>
      </c>
      <c r="BQ81" s="82">
        <f>X99</f>
        <v>102.5</v>
      </c>
      <c r="BR81" s="82">
        <f>Z99</f>
        <v>126.3</v>
      </c>
      <c r="BS81" s="81">
        <f>AB99</f>
        <v>126.3</v>
      </c>
      <c r="BT81" s="81">
        <f t="shared" si="32"/>
        <v>96.9</v>
      </c>
      <c r="BU81" s="81">
        <f t="shared" si="32"/>
        <v>121</v>
      </c>
      <c r="BV81" s="81">
        <f t="shared" si="32"/>
        <v>121.5</v>
      </c>
      <c r="BW81" s="81">
        <f>B99</f>
        <v>128.80000000000001</v>
      </c>
    </row>
    <row r="82" spans="1:75" s="83" customFormat="1" x14ac:dyDescent="0.25">
      <c r="A82" s="63" t="s">
        <v>104</v>
      </c>
      <c r="B82" s="43">
        <v>39.799999999999997</v>
      </c>
      <c r="C82" s="43">
        <v>39.799999999999997</v>
      </c>
      <c r="D82" s="43">
        <v>39.799999999999997</v>
      </c>
      <c r="E82" s="43">
        <v>39.799999999999997</v>
      </c>
      <c r="F82" s="43">
        <v>39.799999999999997</v>
      </c>
      <c r="G82" s="43">
        <v>39.799999999999997</v>
      </c>
      <c r="H82" s="43">
        <v>39.799999999999997</v>
      </c>
      <c r="I82" s="43">
        <v>39.799999999999997</v>
      </c>
      <c r="J82" s="43">
        <v>39.799999999999997</v>
      </c>
      <c r="K82" s="43">
        <v>41.3</v>
      </c>
      <c r="L82" s="43">
        <v>41.3</v>
      </c>
      <c r="M82" s="43">
        <v>41.3</v>
      </c>
      <c r="N82" s="43">
        <v>41.3</v>
      </c>
      <c r="O82" s="43">
        <v>41.3</v>
      </c>
      <c r="P82" s="43">
        <v>41.3</v>
      </c>
      <c r="Q82" s="43">
        <v>41.3</v>
      </c>
      <c r="R82" s="43">
        <v>41.3</v>
      </c>
      <c r="S82" s="43">
        <v>41.3</v>
      </c>
      <c r="T82" s="43">
        <v>41.3</v>
      </c>
      <c r="U82" s="43">
        <v>41.3</v>
      </c>
      <c r="V82" s="43">
        <v>41.3</v>
      </c>
      <c r="W82" s="43">
        <v>41.3</v>
      </c>
      <c r="X82" s="43">
        <v>41.3</v>
      </c>
      <c r="Y82" s="43">
        <v>41.3</v>
      </c>
      <c r="Z82" s="43">
        <v>41.3</v>
      </c>
      <c r="AA82" s="43">
        <v>41.3</v>
      </c>
      <c r="AB82" s="43">
        <v>41.3</v>
      </c>
      <c r="AC82" s="43">
        <v>41.3</v>
      </c>
      <c r="AD82" s="43">
        <v>41.3</v>
      </c>
      <c r="AE82" s="43">
        <v>41.3</v>
      </c>
      <c r="AF82" s="43">
        <v>41.3</v>
      </c>
      <c r="AG82" s="64">
        <v>60</v>
      </c>
      <c r="AH82" s="46">
        <f t="shared" si="25"/>
        <v>41.3</v>
      </c>
      <c r="AI82" s="47">
        <f t="shared" si="26"/>
        <v>39.799999999999997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0"/>
        <v>0</v>
      </c>
      <c r="BB82" s="81">
        <f t="shared" si="30"/>
        <v>0</v>
      </c>
      <c r="BC82" s="81">
        <f t="shared" si="30"/>
        <v>0</v>
      </c>
      <c r="BD82" s="81">
        <f t="shared" si="30"/>
        <v>12</v>
      </c>
      <c r="BE82" s="82">
        <f>I100</f>
        <v>15.4</v>
      </c>
      <c r="BF82" s="82">
        <f>K100</f>
        <v>16</v>
      </c>
      <c r="BG82" s="82">
        <f t="shared" si="31"/>
        <v>0</v>
      </c>
      <c r="BH82" s="82">
        <f t="shared" si="31"/>
        <v>0</v>
      </c>
      <c r="BI82" s="82">
        <f t="shared" si="31"/>
        <v>0</v>
      </c>
      <c r="BJ82" s="82">
        <f t="shared" si="31"/>
        <v>0</v>
      </c>
      <c r="BK82" s="82">
        <f t="shared" si="31"/>
        <v>0</v>
      </c>
      <c r="BL82" s="82">
        <f t="shared" si="31"/>
        <v>0</v>
      </c>
      <c r="BM82" s="82">
        <f t="shared" si="31"/>
        <v>0</v>
      </c>
      <c r="BN82" s="82">
        <f t="shared" si="31"/>
        <v>0</v>
      </c>
      <c r="BO82" s="82">
        <f t="shared" si="31"/>
        <v>0</v>
      </c>
      <c r="BP82" s="82">
        <f t="shared" si="3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2"/>
        <v>0</v>
      </c>
      <c r="BU82" s="81">
        <f t="shared" si="32"/>
        <v>0</v>
      </c>
      <c r="BV82" s="81">
        <f t="shared" si="32"/>
        <v>0</v>
      </c>
      <c r="BW82" s="81">
        <f>B100</f>
        <v>0</v>
      </c>
    </row>
    <row r="83" spans="1:75" x14ac:dyDescent="0.2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12</v>
      </c>
      <c r="H83" s="44">
        <v>12</v>
      </c>
      <c r="I83" s="44">
        <v>12</v>
      </c>
      <c r="J83" s="44">
        <v>28.9</v>
      </c>
      <c r="K83" s="44">
        <v>28.6</v>
      </c>
      <c r="L83" s="44">
        <v>28.6</v>
      </c>
      <c r="M83" s="44">
        <v>21.9</v>
      </c>
      <c r="N83" s="44">
        <v>9.8000000000000007</v>
      </c>
      <c r="O83" s="44">
        <v>9.6999999999999993</v>
      </c>
      <c r="P83" s="44">
        <v>9.6999999999999993</v>
      </c>
      <c r="Q83" s="44">
        <v>0</v>
      </c>
      <c r="R83" s="44">
        <v>0</v>
      </c>
      <c r="S83" s="44">
        <v>0</v>
      </c>
      <c r="T83" s="44">
        <v>0</v>
      </c>
      <c r="U83" s="44">
        <v>0</v>
      </c>
      <c r="V83" s="44">
        <v>10</v>
      </c>
      <c r="W83" s="44">
        <v>10</v>
      </c>
      <c r="X83" s="44">
        <v>10</v>
      </c>
      <c r="Y83" s="44">
        <v>20</v>
      </c>
      <c r="Z83" s="44">
        <v>20</v>
      </c>
      <c r="AA83" s="44">
        <v>20</v>
      </c>
      <c r="AB83" s="44">
        <v>26.7</v>
      </c>
      <c r="AC83" s="44">
        <v>26.78</v>
      </c>
      <c r="AD83" s="44">
        <v>26.7</v>
      </c>
      <c r="AE83" s="44">
        <v>26.7</v>
      </c>
      <c r="AF83" s="44">
        <v>10</v>
      </c>
      <c r="AG83" s="64">
        <v>30</v>
      </c>
      <c r="AH83" s="46">
        <f t="shared" si="25"/>
        <v>28.9</v>
      </c>
      <c r="AI83" s="47">
        <f t="shared" si="26"/>
        <v>0</v>
      </c>
      <c r="AK83" s="49"/>
      <c r="AY83" s="1" t="s">
        <v>107</v>
      </c>
      <c r="AZ83" s="82">
        <f>ROUND(C101,0)</f>
        <v>0</v>
      </c>
      <c r="BA83" s="81">
        <f t="shared" si="30"/>
        <v>0</v>
      </c>
      <c r="BB83" s="81">
        <f t="shared" si="30"/>
        <v>0</v>
      </c>
      <c r="BC83" s="81">
        <f t="shared" si="30"/>
        <v>0</v>
      </c>
      <c r="BD83" s="81">
        <f t="shared" si="30"/>
        <v>0</v>
      </c>
      <c r="BE83" s="82">
        <f>I101</f>
        <v>0</v>
      </c>
      <c r="BF83" s="82">
        <f>K101</f>
        <v>53.6</v>
      </c>
      <c r="BG83" s="82">
        <f t="shared" si="31"/>
        <v>51.1</v>
      </c>
      <c r="BH83" s="82">
        <f t="shared" si="31"/>
        <v>51.6</v>
      </c>
      <c r="BI83" s="82">
        <f t="shared" si="31"/>
        <v>55.6</v>
      </c>
      <c r="BJ83" s="82">
        <f t="shared" si="31"/>
        <v>57.8</v>
      </c>
      <c r="BK83" s="82">
        <f t="shared" si="31"/>
        <v>58.2</v>
      </c>
      <c r="BL83" s="82">
        <f t="shared" si="31"/>
        <v>50.7</v>
      </c>
      <c r="BM83" s="82">
        <f t="shared" si="31"/>
        <v>56.87</v>
      </c>
      <c r="BN83" s="82">
        <f t="shared" si="31"/>
        <v>59.7</v>
      </c>
      <c r="BO83" s="82">
        <f t="shared" si="31"/>
        <v>52</v>
      </c>
      <c r="BP83" s="82">
        <f t="shared" si="31"/>
        <v>50.2</v>
      </c>
      <c r="BQ83" s="82">
        <f>X101</f>
        <v>58.3</v>
      </c>
      <c r="BR83" s="82">
        <f>Z101</f>
        <v>58.6</v>
      </c>
      <c r="BS83" s="81">
        <f>AB101</f>
        <v>58.6</v>
      </c>
      <c r="BT83" s="81">
        <f t="shared" si="32"/>
        <v>53.6</v>
      </c>
      <c r="BU83" s="81">
        <f t="shared" si="32"/>
        <v>57.2</v>
      </c>
      <c r="BV83" s="81">
        <f t="shared" si="3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1.3</v>
      </c>
      <c r="N84" s="44">
        <v>1.2</v>
      </c>
      <c r="O84" s="44">
        <v>1.3</v>
      </c>
      <c r="P84" s="44">
        <v>1.6</v>
      </c>
      <c r="Q84" s="44">
        <v>12.5</v>
      </c>
      <c r="R84" s="44">
        <v>11.5</v>
      </c>
      <c r="S84" s="44">
        <v>11.5</v>
      </c>
      <c r="T84" s="44">
        <v>11.5</v>
      </c>
      <c r="U84" s="44">
        <v>10</v>
      </c>
      <c r="V84" s="44">
        <v>8</v>
      </c>
      <c r="W84" s="44">
        <v>2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25"/>
        <v>12.5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3">M107</f>
        <v>0</v>
      </c>
      <c r="BH84" s="82">
        <f t="shared" si="33"/>
        <v>0</v>
      </c>
      <c r="BI84" s="82">
        <f t="shared" si="33"/>
        <v>0</v>
      </c>
      <c r="BJ84" s="82">
        <f t="shared" si="33"/>
        <v>0</v>
      </c>
      <c r="BK84" s="82">
        <f t="shared" si="33"/>
        <v>0</v>
      </c>
      <c r="BL84" s="82">
        <f t="shared" si="33"/>
        <v>0</v>
      </c>
      <c r="BM84" s="82">
        <f t="shared" si="33"/>
        <v>0</v>
      </c>
      <c r="BN84" s="82">
        <f t="shared" si="33"/>
        <v>0</v>
      </c>
      <c r="BO84" s="82">
        <f t="shared" si="33"/>
        <v>0</v>
      </c>
      <c r="BP84" s="82">
        <f t="shared" si="3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9.6999999999999993</v>
      </c>
      <c r="C85" s="43">
        <v>9.6999999999999993</v>
      </c>
      <c r="D85" s="43">
        <v>9.6999999999999993</v>
      </c>
      <c r="E85" s="43">
        <v>9.6999999999999993</v>
      </c>
      <c r="F85" s="43">
        <v>9.6999999999999993</v>
      </c>
      <c r="G85" s="43">
        <v>9.6999999999999993</v>
      </c>
      <c r="H85" s="43">
        <v>9.6999999999999993</v>
      </c>
      <c r="I85" s="43">
        <v>9.6999999999999993</v>
      </c>
      <c r="J85" s="43">
        <v>9.6999999999999993</v>
      </c>
      <c r="K85" s="43">
        <v>9.6999999999999993</v>
      </c>
      <c r="L85" s="43">
        <v>9.6999999999999993</v>
      </c>
      <c r="M85" s="43">
        <v>9.6999999999999993</v>
      </c>
      <c r="N85" s="43">
        <v>9.6999999999999993</v>
      </c>
      <c r="O85" s="43">
        <v>9.6999999999999993</v>
      </c>
      <c r="P85" s="43">
        <v>9.6999999999999993</v>
      </c>
      <c r="Q85" s="43">
        <v>9.6999999999999993</v>
      </c>
      <c r="R85" s="43">
        <v>9.6999999999999993</v>
      </c>
      <c r="S85" s="43">
        <v>10</v>
      </c>
      <c r="T85" s="43">
        <v>10</v>
      </c>
      <c r="U85" s="43">
        <v>10</v>
      </c>
      <c r="V85" s="43">
        <v>10</v>
      </c>
      <c r="W85" s="43">
        <v>10</v>
      </c>
      <c r="X85" s="43">
        <v>10</v>
      </c>
      <c r="Y85" s="43">
        <v>10</v>
      </c>
      <c r="Z85" s="43">
        <v>10</v>
      </c>
      <c r="AA85" s="43">
        <v>10</v>
      </c>
      <c r="AB85" s="43">
        <v>10</v>
      </c>
      <c r="AC85" s="43">
        <v>10</v>
      </c>
      <c r="AD85" s="43">
        <v>10</v>
      </c>
      <c r="AE85" s="43">
        <v>10</v>
      </c>
      <c r="AF85" s="43">
        <v>10</v>
      </c>
      <c r="AG85" s="64">
        <v>24</v>
      </c>
      <c r="AH85" s="46">
        <f t="shared" si="25"/>
        <v>10</v>
      </c>
      <c r="AI85" s="47">
        <f t="shared" si="26"/>
        <v>9.6999999999999993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4">VALUE(AZ79)</f>
        <v>-79</v>
      </c>
      <c r="BA86" s="82">
        <f t="shared" si="34"/>
        <v>-75</v>
      </c>
      <c r="BB86" s="82">
        <f t="shared" si="34"/>
        <v>-70</v>
      </c>
      <c r="BC86" s="82">
        <f t="shared" si="34"/>
        <v>-50</v>
      </c>
      <c r="BD86" s="82">
        <f t="shared" si="34"/>
        <v>-70</v>
      </c>
      <c r="BE86" s="82">
        <f t="shared" si="34"/>
        <v>-65</v>
      </c>
      <c r="BF86" s="82">
        <f t="shared" si="34"/>
        <v>-98</v>
      </c>
      <c r="BG86" s="82">
        <f t="shared" si="34"/>
        <v>-103.2</v>
      </c>
      <c r="BH86" s="82">
        <f t="shared" si="34"/>
        <v>61.9</v>
      </c>
      <c r="BI86" s="82">
        <f t="shared" si="34"/>
        <v>134.1</v>
      </c>
      <c r="BJ86" s="82">
        <f t="shared" si="34"/>
        <v>175.2</v>
      </c>
      <c r="BK86" s="82">
        <f t="shared" si="34"/>
        <v>187.6</v>
      </c>
      <c r="BL86" s="82">
        <f t="shared" si="34"/>
        <v>192.8</v>
      </c>
      <c r="BM86" s="82">
        <f t="shared" si="34"/>
        <v>214.7</v>
      </c>
      <c r="BN86" s="82">
        <f t="shared" si="34"/>
        <v>241.8</v>
      </c>
      <c r="BO86" s="82">
        <f t="shared" si="34"/>
        <v>265</v>
      </c>
      <c r="BP86" s="82">
        <f t="shared" si="34"/>
        <v>221.6</v>
      </c>
      <c r="BQ86" s="82">
        <f t="shared" si="34"/>
        <v>260.60000000000002</v>
      </c>
      <c r="BR86" s="82">
        <f t="shared" si="34"/>
        <v>103.9</v>
      </c>
      <c r="BS86" s="82">
        <f t="shared" si="34"/>
        <v>87.1</v>
      </c>
      <c r="BT86" s="82">
        <f t="shared" si="34"/>
        <v>65.2</v>
      </c>
      <c r="BU86" s="82">
        <f t="shared" si="34"/>
        <v>-137.1</v>
      </c>
      <c r="BV86" s="82">
        <f t="shared" si="34"/>
        <v>-132.1</v>
      </c>
      <c r="BW86" s="82">
        <f t="shared" si="34"/>
        <v>-26</v>
      </c>
    </row>
    <row r="87" spans="1:75" x14ac:dyDescent="0.25">
      <c r="A87" s="63" t="s">
        <v>112</v>
      </c>
      <c r="B87" s="43">
        <v>6.8</v>
      </c>
      <c r="C87" s="43">
        <v>6.8</v>
      </c>
      <c r="D87" s="43">
        <v>6.8</v>
      </c>
      <c r="E87" s="43">
        <v>6.8</v>
      </c>
      <c r="F87" s="43">
        <v>6.8</v>
      </c>
      <c r="G87" s="43">
        <v>6.8</v>
      </c>
      <c r="H87" s="43">
        <v>6.8</v>
      </c>
      <c r="I87" s="43">
        <v>6.8</v>
      </c>
      <c r="J87" s="43">
        <v>6.8</v>
      </c>
      <c r="K87" s="43">
        <v>6.8</v>
      </c>
      <c r="L87" s="43">
        <v>6.8</v>
      </c>
      <c r="M87" s="43">
        <v>6.8</v>
      </c>
      <c r="N87" s="43">
        <v>8</v>
      </c>
      <c r="O87" s="43">
        <v>8</v>
      </c>
      <c r="P87" s="43">
        <v>8</v>
      </c>
      <c r="Q87" s="43">
        <v>10.4</v>
      </c>
      <c r="R87" s="43">
        <v>10.4</v>
      </c>
      <c r="S87" s="43">
        <v>10.4</v>
      </c>
      <c r="T87" s="43">
        <v>10.4</v>
      </c>
      <c r="U87" s="43">
        <v>10.4</v>
      </c>
      <c r="V87" s="43">
        <v>10.4</v>
      </c>
      <c r="W87" s="43">
        <v>10.4</v>
      </c>
      <c r="X87" s="43">
        <v>10.4</v>
      </c>
      <c r="Y87" s="43">
        <v>10.4</v>
      </c>
      <c r="Z87" s="43">
        <v>10.4</v>
      </c>
      <c r="AA87" s="43">
        <v>10.4</v>
      </c>
      <c r="AB87" s="43">
        <v>10.4</v>
      </c>
      <c r="AC87" s="43">
        <v>10.4</v>
      </c>
      <c r="AD87" s="43">
        <v>10.4</v>
      </c>
      <c r="AE87" s="43">
        <v>10.4</v>
      </c>
      <c r="AF87" s="43">
        <v>10.4</v>
      </c>
      <c r="AG87" s="64">
        <v>14.1</v>
      </c>
      <c r="AH87" s="46">
        <f t="shared" si="25"/>
        <v>10.4</v>
      </c>
      <c r="AI87" s="47">
        <f t="shared" si="26"/>
        <v>6.8</v>
      </c>
      <c r="AK87" s="49"/>
      <c r="AZ87" s="82">
        <f t="shared" si="34"/>
        <v>0</v>
      </c>
      <c r="BA87" s="82">
        <f t="shared" si="34"/>
        <v>0</v>
      </c>
      <c r="BB87" s="82">
        <f t="shared" si="34"/>
        <v>0</v>
      </c>
      <c r="BC87" s="82">
        <f t="shared" si="34"/>
        <v>0</v>
      </c>
      <c r="BD87" s="82">
        <f t="shared" si="34"/>
        <v>0</v>
      </c>
      <c r="BE87" s="82">
        <f t="shared" si="34"/>
        <v>0</v>
      </c>
      <c r="BF87" s="82">
        <f t="shared" si="34"/>
        <v>0</v>
      </c>
      <c r="BG87" s="82">
        <f t="shared" si="34"/>
        <v>0</v>
      </c>
      <c r="BH87" s="82">
        <f t="shared" si="34"/>
        <v>0</v>
      </c>
      <c r="BI87" s="82">
        <f t="shared" si="34"/>
        <v>0</v>
      </c>
      <c r="BJ87" s="82">
        <f t="shared" si="34"/>
        <v>0</v>
      </c>
      <c r="BK87" s="82">
        <f t="shared" si="34"/>
        <v>0</v>
      </c>
      <c r="BL87" s="82">
        <f t="shared" si="34"/>
        <v>0</v>
      </c>
      <c r="BM87" s="82">
        <f t="shared" si="34"/>
        <v>0</v>
      </c>
      <c r="BN87" s="82">
        <f t="shared" si="34"/>
        <v>0</v>
      </c>
      <c r="BO87" s="82">
        <f t="shared" si="34"/>
        <v>0</v>
      </c>
      <c r="BP87" s="82">
        <f t="shared" si="34"/>
        <v>0</v>
      </c>
      <c r="BQ87" s="82">
        <f t="shared" si="34"/>
        <v>0</v>
      </c>
      <c r="BR87" s="82">
        <f t="shared" si="34"/>
        <v>0</v>
      </c>
      <c r="BS87" s="82">
        <f t="shared" si="34"/>
        <v>0</v>
      </c>
      <c r="BT87" s="82">
        <f t="shared" si="34"/>
        <v>0</v>
      </c>
      <c r="BU87" s="82">
        <f t="shared" si="34"/>
        <v>0</v>
      </c>
      <c r="BV87" s="82">
        <f t="shared" si="34"/>
        <v>0</v>
      </c>
      <c r="BW87" s="82">
        <f t="shared" si="34"/>
        <v>0</v>
      </c>
    </row>
    <row r="88" spans="1:75" x14ac:dyDescent="0.25">
      <c r="A88" s="84" t="s">
        <v>113</v>
      </c>
      <c r="B88" s="43">
        <v>6.2</v>
      </c>
      <c r="C88" s="43">
        <v>6.2</v>
      </c>
      <c r="D88" s="43">
        <v>6.2</v>
      </c>
      <c r="E88" s="43">
        <v>6.2</v>
      </c>
      <c r="F88" s="43">
        <v>6.2</v>
      </c>
      <c r="G88" s="43">
        <v>6.2</v>
      </c>
      <c r="H88" s="43">
        <v>6.2</v>
      </c>
      <c r="I88" s="43">
        <v>6.2</v>
      </c>
      <c r="J88" s="43">
        <v>6.2</v>
      </c>
      <c r="K88" s="43">
        <v>6.2</v>
      </c>
      <c r="L88" s="43">
        <v>6.2</v>
      </c>
      <c r="M88" s="43">
        <v>6.2</v>
      </c>
      <c r="N88" s="43">
        <v>6.2</v>
      </c>
      <c r="O88" s="43">
        <v>6.2</v>
      </c>
      <c r="P88" s="43">
        <v>6.2</v>
      </c>
      <c r="Q88" s="43">
        <v>6.2</v>
      </c>
      <c r="R88" s="43">
        <v>6.2</v>
      </c>
      <c r="S88" s="43">
        <v>5.6</v>
      </c>
      <c r="T88" s="43">
        <v>5.6</v>
      </c>
      <c r="U88" s="43">
        <v>5.6</v>
      </c>
      <c r="V88" s="43">
        <v>5.6</v>
      </c>
      <c r="W88" s="43">
        <v>5.6</v>
      </c>
      <c r="X88" s="43">
        <v>5.6</v>
      </c>
      <c r="Y88" s="43">
        <v>5.6</v>
      </c>
      <c r="Z88" s="43">
        <v>5.6</v>
      </c>
      <c r="AA88" s="43">
        <v>5.6</v>
      </c>
      <c r="AB88" s="43">
        <v>5.6</v>
      </c>
      <c r="AC88" s="43">
        <v>5.6</v>
      </c>
      <c r="AD88" s="43">
        <v>5.6</v>
      </c>
      <c r="AE88" s="43">
        <v>5.6</v>
      </c>
      <c r="AF88" s="43">
        <v>5.6</v>
      </c>
      <c r="AG88" s="64">
        <v>14</v>
      </c>
      <c r="AH88" s="46">
        <f t="shared" si="25"/>
        <v>6.2</v>
      </c>
      <c r="AI88" s="47">
        <f t="shared" si="26"/>
        <v>5.6</v>
      </c>
      <c r="AK88" s="49"/>
      <c r="AZ88" s="82">
        <f t="shared" si="34"/>
        <v>90</v>
      </c>
      <c r="BA88" s="82">
        <f t="shared" si="34"/>
        <v>94</v>
      </c>
      <c r="BB88" s="82">
        <f t="shared" si="34"/>
        <v>94</v>
      </c>
      <c r="BC88" s="82">
        <f t="shared" si="34"/>
        <v>110</v>
      </c>
      <c r="BD88" s="82">
        <f t="shared" si="34"/>
        <v>103</v>
      </c>
      <c r="BE88" s="82">
        <f t="shared" si="34"/>
        <v>89.5</v>
      </c>
      <c r="BF88" s="82">
        <f t="shared" si="34"/>
        <v>106.8</v>
      </c>
      <c r="BG88" s="82">
        <f t="shared" si="34"/>
        <v>114.2</v>
      </c>
      <c r="BH88" s="82">
        <f t="shared" si="34"/>
        <v>112.5</v>
      </c>
      <c r="BI88" s="82">
        <f t="shared" si="34"/>
        <v>120</v>
      </c>
      <c r="BJ88" s="82">
        <f t="shared" si="34"/>
        <v>116.2</v>
      </c>
      <c r="BK88" s="82">
        <f t="shared" si="34"/>
        <v>131.6</v>
      </c>
      <c r="BL88" s="82">
        <f t="shared" si="34"/>
        <v>121.8</v>
      </c>
      <c r="BM88" s="82">
        <f t="shared" si="34"/>
        <v>110</v>
      </c>
      <c r="BN88" s="82">
        <f t="shared" si="34"/>
        <v>117.36</v>
      </c>
      <c r="BO88" s="82">
        <f t="shared" si="34"/>
        <v>112</v>
      </c>
      <c r="BP88" s="82">
        <f t="shared" si="34"/>
        <v>115</v>
      </c>
      <c r="BQ88" s="82">
        <f t="shared" si="34"/>
        <v>102.5</v>
      </c>
      <c r="BR88" s="82">
        <f t="shared" si="34"/>
        <v>126.3</v>
      </c>
      <c r="BS88" s="82">
        <f t="shared" si="34"/>
        <v>126.3</v>
      </c>
      <c r="BT88" s="82">
        <f t="shared" si="34"/>
        <v>96.9</v>
      </c>
      <c r="BU88" s="82">
        <f t="shared" si="34"/>
        <v>121</v>
      </c>
      <c r="BV88" s="82">
        <f t="shared" si="34"/>
        <v>121.5</v>
      </c>
      <c r="BW88" s="82">
        <f t="shared" si="34"/>
        <v>128.80000000000001</v>
      </c>
    </row>
    <row r="89" spans="1:75" x14ac:dyDescent="0.25">
      <c r="A89" s="63" t="s">
        <v>114</v>
      </c>
      <c r="B89" s="43">
        <v>4.5</v>
      </c>
      <c r="C89" s="43">
        <v>4.5</v>
      </c>
      <c r="D89" s="43">
        <v>4.5</v>
      </c>
      <c r="E89" s="43">
        <v>4.5</v>
      </c>
      <c r="F89" s="43">
        <v>4.5</v>
      </c>
      <c r="G89" s="43">
        <v>4.5</v>
      </c>
      <c r="H89" s="43">
        <v>4.5</v>
      </c>
      <c r="I89" s="43">
        <v>4.5</v>
      </c>
      <c r="J89" s="43">
        <v>4.5</v>
      </c>
      <c r="K89" s="43">
        <v>4.5</v>
      </c>
      <c r="L89" s="43">
        <v>4.5</v>
      </c>
      <c r="M89" s="43">
        <v>4.5</v>
      </c>
      <c r="N89" s="43">
        <v>4.5</v>
      </c>
      <c r="O89" s="43">
        <v>4.5</v>
      </c>
      <c r="P89" s="43">
        <v>4.5</v>
      </c>
      <c r="Q89" s="43">
        <v>4.5</v>
      </c>
      <c r="R89" s="43">
        <v>4.5</v>
      </c>
      <c r="S89" s="43">
        <v>5.2</v>
      </c>
      <c r="T89" s="43">
        <v>5.2</v>
      </c>
      <c r="U89" s="43">
        <v>5.2</v>
      </c>
      <c r="V89" s="43">
        <v>5.2</v>
      </c>
      <c r="W89" s="43">
        <v>5.2</v>
      </c>
      <c r="X89" s="43">
        <v>5.2</v>
      </c>
      <c r="Y89" s="43">
        <v>5.2</v>
      </c>
      <c r="Z89" s="43">
        <v>5.2</v>
      </c>
      <c r="AA89" s="43">
        <v>5.2</v>
      </c>
      <c r="AB89" s="43">
        <v>5.2</v>
      </c>
      <c r="AC89" s="43">
        <v>5.2</v>
      </c>
      <c r="AD89" s="43">
        <v>5.2</v>
      </c>
      <c r="AE89" s="43">
        <v>5.2</v>
      </c>
      <c r="AF89" s="43">
        <v>5.2</v>
      </c>
      <c r="AG89" s="64">
        <v>10.050000000000001</v>
      </c>
      <c r="AH89" s="46">
        <f t="shared" si="25"/>
        <v>5.2</v>
      </c>
      <c r="AI89" s="47">
        <f t="shared" si="26"/>
        <v>4.5</v>
      </c>
      <c r="AK89" s="49"/>
      <c r="AZ89" s="82">
        <f t="shared" si="34"/>
        <v>0</v>
      </c>
      <c r="BA89" s="82">
        <f t="shared" si="34"/>
        <v>0</v>
      </c>
      <c r="BB89" s="82">
        <f t="shared" si="34"/>
        <v>0</v>
      </c>
      <c r="BC89" s="82">
        <f t="shared" si="34"/>
        <v>0</v>
      </c>
      <c r="BD89" s="82">
        <f t="shared" si="34"/>
        <v>12</v>
      </c>
      <c r="BE89" s="82">
        <f t="shared" si="34"/>
        <v>15.4</v>
      </c>
      <c r="BF89" s="82">
        <f t="shared" si="34"/>
        <v>16</v>
      </c>
      <c r="BG89" s="82">
        <f t="shared" si="34"/>
        <v>0</v>
      </c>
      <c r="BH89" s="82">
        <f t="shared" si="34"/>
        <v>0</v>
      </c>
      <c r="BI89" s="82">
        <f t="shared" si="34"/>
        <v>0</v>
      </c>
      <c r="BJ89" s="82">
        <f t="shared" si="34"/>
        <v>0</v>
      </c>
      <c r="BK89" s="82">
        <f t="shared" si="34"/>
        <v>0</v>
      </c>
      <c r="BL89" s="82">
        <f t="shared" si="34"/>
        <v>0</v>
      </c>
      <c r="BM89" s="82">
        <f t="shared" si="34"/>
        <v>0</v>
      </c>
      <c r="BN89" s="82">
        <f t="shared" si="34"/>
        <v>0</v>
      </c>
      <c r="BO89" s="82">
        <f t="shared" si="34"/>
        <v>0</v>
      </c>
      <c r="BP89" s="82">
        <f t="shared" si="34"/>
        <v>0</v>
      </c>
      <c r="BQ89" s="82">
        <f t="shared" si="34"/>
        <v>0</v>
      </c>
      <c r="BR89" s="82">
        <f t="shared" si="34"/>
        <v>0</v>
      </c>
      <c r="BS89" s="82">
        <f t="shared" si="34"/>
        <v>0</v>
      </c>
      <c r="BT89" s="82">
        <f t="shared" si="34"/>
        <v>0</v>
      </c>
      <c r="BU89" s="82">
        <f t="shared" si="34"/>
        <v>0</v>
      </c>
      <c r="BV89" s="82">
        <f t="shared" si="34"/>
        <v>0</v>
      </c>
      <c r="BW89" s="82">
        <f t="shared" si="34"/>
        <v>0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3.1</v>
      </c>
      <c r="AA90" s="43">
        <v>3.1</v>
      </c>
      <c r="AB90" s="43">
        <v>3.1</v>
      </c>
      <c r="AC90" s="43">
        <v>3.1</v>
      </c>
      <c r="AD90" s="43">
        <v>3.1</v>
      </c>
      <c r="AE90" s="43">
        <v>3.1</v>
      </c>
      <c r="AF90" s="43">
        <v>3.1</v>
      </c>
      <c r="AG90" s="64">
        <v>6.2</v>
      </c>
      <c r="AH90" s="46">
        <f t="shared" si="25"/>
        <v>3.1</v>
      </c>
      <c r="AI90" s="47">
        <f t="shared" si="26"/>
        <v>3.1</v>
      </c>
      <c r="AK90" s="49"/>
      <c r="AZ90" s="82">
        <f t="shared" si="34"/>
        <v>0</v>
      </c>
      <c r="BA90" s="82">
        <f t="shared" si="34"/>
        <v>0</v>
      </c>
      <c r="BB90" s="82">
        <f t="shared" si="34"/>
        <v>0</v>
      </c>
      <c r="BC90" s="82">
        <f t="shared" si="34"/>
        <v>0</v>
      </c>
      <c r="BD90" s="82">
        <f t="shared" si="34"/>
        <v>0</v>
      </c>
      <c r="BE90" s="82">
        <f t="shared" si="34"/>
        <v>0</v>
      </c>
      <c r="BF90" s="82">
        <f t="shared" si="34"/>
        <v>53.6</v>
      </c>
      <c r="BG90" s="82">
        <f t="shared" si="34"/>
        <v>51.1</v>
      </c>
      <c r="BH90" s="82">
        <f t="shared" si="34"/>
        <v>51.6</v>
      </c>
      <c r="BI90" s="82">
        <f t="shared" si="34"/>
        <v>55.6</v>
      </c>
      <c r="BJ90" s="82">
        <f t="shared" si="34"/>
        <v>57.8</v>
      </c>
      <c r="BK90" s="82">
        <f t="shared" si="34"/>
        <v>58.2</v>
      </c>
      <c r="BL90" s="82">
        <f t="shared" si="34"/>
        <v>50.7</v>
      </c>
      <c r="BM90" s="82">
        <f t="shared" si="34"/>
        <v>56.87</v>
      </c>
      <c r="BN90" s="82">
        <f t="shared" si="34"/>
        <v>59.7</v>
      </c>
      <c r="BO90" s="82">
        <f t="shared" si="34"/>
        <v>52</v>
      </c>
      <c r="BP90" s="82">
        <f t="shared" si="34"/>
        <v>50.2</v>
      </c>
      <c r="BQ90" s="82">
        <f t="shared" si="34"/>
        <v>58.3</v>
      </c>
      <c r="BR90" s="82">
        <f t="shared" si="34"/>
        <v>58.6</v>
      </c>
      <c r="BS90" s="82">
        <f t="shared" si="34"/>
        <v>58.6</v>
      </c>
      <c r="BT90" s="82">
        <f t="shared" si="34"/>
        <v>53.6</v>
      </c>
      <c r="BU90" s="82">
        <f t="shared" si="34"/>
        <v>57.2</v>
      </c>
      <c r="BV90" s="82">
        <f t="shared" si="34"/>
        <v>0</v>
      </c>
      <c r="BW90" s="82">
        <f t="shared" si="3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4"/>
        <v>0</v>
      </c>
      <c r="BA91" s="82">
        <f t="shared" si="34"/>
        <v>0</v>
      </c>
      <c r="BB91" s="82">
        <f t="shared" si="34"/>
        <v>0</v>
      </c>
      <c r="BC91" s="82">
        <f t="shared" si="34"/>
        <v>0</v>
      </c>
      <c r="BD91" s="82">
        <f t="shared" si="34"/>
        <v>0</v>
      </c>
      <c r="BE91" s="82">
        <f t="shared" si="34"/>
        <v>0</v>
      </c>
      <c r="BF91" s="82">
        <f t="shared" si="34"/>
        <v>0</v>
      </c>
      <c r="BG91" s="82">
        <f t="shared" si="34"/>
        <v>0</v>
      </c>
      <c r="BH91" s="82">
        <f t="shared" si="34"/>
        <v>0</v>
      </c>
      <c r="BI91" s="82">
        <f t="shared" si="34"/>
        <v>0</v>
      </c>
      <c r="BJ91" s="82">
        <f t="shared" si="34"/>
        <v>0</v>
      </c>
      <c r="BK91" s="82">
        <f t="shared" si="34"/>
        <v>0</v>
      </c>
      <c r="BL91" s="82">
        <f t="shared" si="34"/>
        <v>0</v>
      </c>
      <c r="BM91" s="82">
        <f t="shared" si="34"/>
        <v>0</v>
      </c>
      <c r="BN91" s="82">
        <f t="shared" si="34"/>
        <v>0</v>
      </c>
      <c r="BO91" s="82">
        <f t="shared" si="34"/>
        <v>0</v>
      </c>
      <c r="BP91" s="82">
        <f t="shared" si="34"/>
        <v>0</v>
      </c>
      <c r="BQ91" s="82">
        <f t="shared" si="34"/>
        <v>0</v>
      </c>
      <c r="BR91" s="82">
        <f t="shared" si="34"/>
        <v>0</v>
      </c>
      <c r="BS91" s="82">
        <f t="shared" si="34"/>
        <v>0</v>
      </c>
      <c r="BT91" s="82">
        <f t="shared" si="34"/>
        <v>0</v>
      </c>
      <c r="BU91" s="82">
        <f t="shared" si="34"/>
        <v>0</v>
      </c>
      <c r="BV91" s="82">
        <f t="shared" si="34"/>
        <v>0</v>
      </c>
      <c r="BW91" s="82">
        <f t="shared" si="34"/>
        <v>0</v>
      </c>
    </row>
    <row r="92" spans="1:75" ht="15.75" thickBot="1" x14ac:dyDescent="0.3">
      <c r="A92" s="87" t="s">
        <v>117</v>
      </c>
      <c r="B92" s="70">
        <f>SUM(B79:B91)</f>
        <v>119.3</v>
      </c>
      <c r="C92" s="70">
        <f>SUM(C79:C91)</f>
        <v>107.1</v>
      </c>
      <c r="D92" s="70">
        <f>SUM(D79:D91)</f>
        <v>107.1</v>
      </c>
      <c r="E92" s="70">
        <f>SUM(E79:E91)</f>
        <v>107.1</v>
      </c>
      <c r="F92" s="70">
        <f>SUM(F79:F91)</f>
        <v>107.1</v>
      </c>
      <c r="G92" s="70">
        <f t="shared" ref="G92:AG92" si="35">SUM(G79:G91)</f>
        <v>145.89999999999998</v>
      </c>
      <c r="H92" s="70">
        <f t="shared" si="35"/>
        <v>145.89999999999998</v>
      </c>
      <c r="I92" s="70">
        <f t="shared" si="35"/>
        <v>198.49999999999997</v>
      </c>
      <c r="J92" s="70">
        <f t="shared" si="35"/>
        <v>280.70000000000005</v>
      </c>
      <c r="K92" s="70">
        <f t="shared" si="35"/>
        <v>318.8</v>
      </c>
      <c r="L92" s="70">
        <f t="shared" si="35"/>
        <v>318.8</v>
      </c>
      <c r="M92" s="70">
        <f t="shared" si="35"/>
        <v>330.3</v>
      </c>
      <c r="N92" s="70">
        <f>SUM(N79:N91)</f>
        <v>306.7</v>
      </c>
      <c r="O92" s="70">
        <f>SUM(O79:O91)</f>
        <v>279.39999999999998</v>
      </c>
      <c r="P92" s="70">
        <f>SUM(P79:P91)</f>
        <v>230.59999999999997</v>
      </c>
      <c r="Q92" s="70">
        <f>SUM(Q79:Q91)</f>
        <v>194.2</v>
      </c>
      <c r="R92" s="70">
        <f>SUM(R79:R91)</f>
        <v>161.6</v>
      </c>
      <c r="S92" s="70">
        <f t="shared" si="35"/>
        <v>190.79999999999998</v>
      </c>
      <c r="T92" s="70">
        <f>SUM(T79:T91)</f>
        <v>200.79999999999998</v>
      </c>
      <c r="U92" s="70">
        <f t="shared" si="35"/>
        <v>199.29999999999998</v>
      </c>
      <c r="V92" s="70">
        <f t="shared" si="35"/>
        <v>207.29999999999998</v>
      </c>
      <c r="W92" s="70">
        <f t="shared" si="35"/>
        <v>201.29999999999998</v>
      </c>
      <c r="X92" s="70">
        <f t="shared" si="35"/>
        <v>207.29999999999998</v>
      </c>
      <c r="Y92" s="70">
        <f t="shared" si="35"/>
        <v>319</v>
      </c>
      <c r="Z92" s="70">
        <f t="shared" si="35"/>
        <v>319</v>
      </c>
      <c r="AA92" s="70">
        <f t="shared" ref="AA92:AF92" si="36">SUM(AA79:AA91)</f>
        <v>319</v>
      </c>
      <c r="AB92" s="70">
        <f t="shared" si="36"/>
        <v>323</v>
      </c>
      <c r="AC92" s="70">
        <f t="shared" si="36"/>
        <v>323.08</v>
      </c>
      <c r="AD92" s="70">
        <f t="shared" si="36"/>
        <v>294.10000000000002</v>
      </c>
      <c r="AE92" s="70">
        <f t="shared" si="36"/>
        <v>294.10000000000002</v>
      </c>
      <c r="AF92" s="70">
        <f t="shared" si="36"/>
        <v>245.49999999999997</v>
      </c>
      <c r="AG92" s="80">
        <f t="shared" si="35"/>
        <v>489.91</v>
      </c>
      <c r="AH92" s="46">
        <f t="shared" si="25"/>
        <v>330.3</v>
      </c>
      <c r="AI92" s="47">
        <f t="shared" si="26"/>
        <v>107.1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>
        <v>0</v>
      </c>
      <c r="T93" s="44">
        <v>0</v>
      </c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0</v>
      </c>
      <c r="AI93" s="47">
        <f t="shared" si="2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>
        <v>0</v>
      </c>
      <c r="T94" s="43">
        <v>0</v>
      </c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0</v>
      </c>
      <c r="AI94" s="47">
        <f t="shared" si="2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>
        <v>0</v>
      </c>
      <c r="T95" s="77">
        <v>0</v>
      </c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0</v>
      </c>
      <c r="AI95" s="47">
        <f t="shared" si="26"/>
        <v>0</v>
      </c>
      <c r="AK95" s="49"/>
      <c r="AY95" s="82"/>
      <c r="BF95" s="81"/>
      <c r="BG95" s="82">
        <f t="array" ref="BG95:BL118">TRANSPOSE(AZ79:BW84)</f>
        <v>-79</v>
      </c>
      <c r="BH95" s="82">
        <v>0</v>
      </c>
      <c r="BI95" s="82">
        <v>90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>B93+B94+B95</f>
        <v>0</v>
      </c>
      <c r="C96" s="70">
        <f>C93+C94+C95</f>
        <v>0</v>
      </c>
      <c r="D96" s="70">
        <f>D93+D94+D95</f>
        <v>0</v>
      </c>
      <c r="E96" s="70">
        <f>E93+E94+E95</f>
        <v>0</v>
      </c>
      <c r="F96" s="70">
        <f>F93+F94+F95</f>
        <v>0</v>
      </c>
      <c r="G96" s="70">
        <f t="shared" ref="G96:Z96" si="37">G93+G94+G95</f>
        <v>0</v>
      </c>
      <c r="H96" s="70">
        <f t="shared" si="37"/>
        <v>0</v>
      </c>
      <c r="I96" s="70">
        <f t="shared" si="37"/>
        <v>0</v>
      </c>
      <c r="J96" s="70">
        <f t="shared" si="37"/>
        <v>0</v>
      </c>
      <c r="K96" s="70">
        <f t="shared" si="37"/>
        <v>0</v>
      </c>
      <c r="L96" s="70">
        <f t="shared" si="37"/>
        <v>0</v>
      </c>
      <c r="M96" s="70">
        <f t="shared" si="37"/>
        <v>0</v>
      </c>
      <c r="N96" s="70">
        <f>N93+N94+N95</f>
        <v>0</v>
      </c>
      <c r="O96" s="70">
        <f>O93+O94+O95</f>
        <v>0</v>
      </c>
      <c r="P96" s="70">
        <f>P93+P94+P95</f>
        <v>0</v>
      </c>
      <c r="Q96" s="70">
        <f>Q93+Q94+Q95</f>
        <v>0</v>
      </c>
      <c r="R96" s="70">
        <f>R93+R94+R95</f>
        <v>0</v>
      </c>
      <c r="S96" s="70">
        <f t="shared" si="37"/>
        <v>0</v>
      </c>
      <c r="T96" s="70">
        <f t="shared" si="37"/>
        <v>0</v>
      </c>
      <c r="U96" s="70">
        <f t="shared" si="37"/>
        <v>0</v>
      </c>
      <c r="V96" s="70">
        <f t="shared" si="37"/>
        <v>0</v>
      </c>
      <c r="W96" s="70">
        <f t="shared" si="37"/>
        <v>0</v>
      </c>
      <c r="X96" s="70">
        <f t="shared" si="37"/>
        <v>0</v>
      </c>
      <c r="Y96" s="70">
        <f t="shared" si="37"/>
        <v>0</v>
      </c>
      <c r="Z96" s="70">
        <f t="shared" si="37"/>
        <v>0</v>
      </c>
      <c r="AA96" s="70">
        <f t="shared" ref="AA96:AF96" si="38">AA93+AA94+AA95</f>
        <v>0</v>
      </c>
      <c r="AB96" s="70">
        <f t="shared" si="38"/>
        <v>0</v>
      </c>
      <c r="AC96" s="70">
        <f t="shared" si="38"/>
        <v>0</v>
      </c>
      <c r="AD96" s="70">
        <f t="shared" si="38"/>
        <v>0</v>
      </c>
      <c r="AE96" s="70">
        <f t="shared" si="38"/>
        <v>0</v>
      </c>
      <c r="AF96" s="70">
        <f t="shared" si="38"/>
        <v>0</v>
      </c>
      <c r="AG96" s="80">
        <f>SUM(AG93:AG95)</f>
        <v>106</v>
      </c>
      <c r="AH96" s="46">
        <f t="shared" si="25"/>
        <v>0</v>
      </c>
      <c r="AI96" s="47">
        <f t="shared" si="26"/>
        <v>0</v>
      </c>
      <c r="AK96" s="49"/>
      <c r="AY96" s="82"/>
      <c r="BF96" s="81"/>
      <c r="BG96" s="82">
        <v>-75</v>
      </c>
      <c r="BH96" s="82">
        <v>0</v>
      </c>
      <c r="BI96" s="82">
        <v>94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-26</v>
      </c>
      <c r="C97" s="44">
        <v>-79</v>
      </c>
      <c r="D97" s="44">
        <v>-75</v>
      </c>
      <c r="E97" s="44">
        <v>-70</v>
      </c>
      <c r="F97" s="44">
        <v>-50</v>
      </c>
      <c r="G97" s="44">
        <v>-70</v>
      </c>
      <c r="H97" s="44">
        <v>-80.900000000000006</v>
      </c>
      <c r="I97" s="44">
        <v>-65</v>
      </c>
      <c r="J97" s="44">
        <v>-57.4</v>
      </c>
      <c r="K97" s="44">
        <v>-98</v>
      </c>
      <c r="L97" s="44">
        <v>-92.3</v>
      </c>
      <c r="M97" s="44">
        <v>-103.2</v>
      </c>
      <c r="N97" s="44">
        <v>61.9</v>
      </c>
      <c r="O97" s="44">
        <v>134.1</v>
      </c>
      <c r="P97" s="44">
        <v>175.2</v>
      </c>
      <c r="Q97" s="44">
        <v>187.6</v>
      </c>
      <c r="R97" s="44">
        <v>192.8</v>
      </c>
      <c r="S97" s="44">
        <v>214.7</v>
      </c>
      <c r="T97" s="44">
        <v>241.8</v>
      </c>
      <c r="U97" s="44">
        <v>265</v>
      </c>
      <c r="V97" s="44">
        <v>221.6</v>
      </c>
      <c r="W97" s="44">
        <v>242.9</v>
      </c>
      <c r="X97" s="44">
        <v>260.60000000000002</v>
      </c>
      <c r="Y97" s="44">
        <v>118.6</v>
      </c>
      <c r="Z97" s="44">
        <v>103.9</v>
      </c>
      <c r="AA97" s="44">
        <v>103.9</v>
      </c>
      <c r="AB97" s="44">
        <v>87.1</v>
      </c>
      <c r="AC97" s="44">
        <v>87.1</v>
      </c>
      <c r="AD97" s="44">
        <v>65.2</v>
      </c>
      <c r="AE97" s="44">
        <v>-137.1</v>
      </c>
      <c r="AF97" s="44">
        <v>-132.1</v>
      </c>
      <c r="AG97" s="61"/>
      <c r="AH97" s="46">
        <f t="shared" si="25"/>
        <v>265</v>
      </c>
      <c r="AI97" s="47">
        <f t="shared" si="26"/>
        <v>-137.1</v>
      </c>
      <c r="AK97" s="49"/>
      <c r="AY97" s="82"/>
      <c r="BF97" s="81"/>
      <c r="BG97" s="82">
        <v>-70</v>
      </c>
      <c r="BH97" s="82">
        <v>0</v>
      </c>
      <c r="BI97" s="82">
        <v>94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5"/>
        <v>0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-50</v>
      </c>
      <c r="BH98" s="82">
        <v>0</v>
      </c>
      <c r="BI98" s="82">
        <v>110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128.80000000000001</v>
      </c>
      <c r="C99" s="43">
        <v>90</v>
      </c>
      <c r="D99" s="43">
        <v>94</v>
      </c>
      <c r="E99" s="43">
        <v>94</v>
      </c>
      <c r="F99" s="43">
        <v>110</v>
      </c>
      <c r="G99" s="43">
        <v>103</v>
      </c>
      <c r="H99" s="43">
        <v>111.3</v>
      </c>
      <c r="I99" s="43">
        <v>89.5</v>
      </c>
      <c r="J99" s="43">
        <v>99.7</v>
      </c>
      <c r="K99" s="43">
        <v>106.8</v>
      </c>
      <c r="L99" s="43">
        <v>124.2</v>
      </c>
      <c r="M99" s="43">
        <v>114.2</v>
      </c>
      <c r="N99" s="43">
        <v>112.5</v>
      </c>
      <c r="O99" s="43">
        <v>120</v>
      </c>
      <c r="P99" s="43">
        <v>116.2</v>
      </c>
      <c r="Q99" s="43">
        <v>131.6</v>
      </c>
      <c r="R99" s="43">
        <v>121.8</v>
      </c>
      <c r="S99" s="43">
        <v>110</v>
      </c>
      <c r="T99" s="43">
        <v>117.36</v>
      </c>
      <c r="U99" s="43">
        <v>112</v>
      </c>
      <c r="V99" s="43">
        <v>115</v>
      </c>
      <c r="W99" s="43">
        <v>113.8</v>
      </c>
      <c r="X99" s="43">
        <v>102.5</v>
      </c>
      <c r="Y99" s="43">
        <v>124.8</v>
      </c>
      <c r="Z99" s="43">
        <v>126.3</v>
      </c>
      <c r="AA99" s="43">
        <v>126.3</v>
      </c>
      <c r="AB99" s="43">
        <v>126.3</v>
      </c>
      <c r="AC99" s="43">
        <v>126.3</v>
      </c>
      <c r="AD99" s="43">
        <v>96.9</v>
      </c>
      <c r="AE99" s="43">
        <v>121</v>
      </c>
      <c r="AF99" s="43">
        <v>121.5</v>
      </c>
      <c r="AG99" s="89"/>
      <c r="AH99" s="46">
        <f t="shared" si="25"/>
        <v>131.6</v>
      </c>
      <c r="AI99" s="47">
        <f t="shared" si="26"/>
        <v>89.5</v>
      </c>
      <c r="AK99" s="90"/>
      <c r="AL99" s="91"/>
      <c r="AM99" s="91"/>
      <c r="AN99" s="92"/>
      <c r="AY99" s="82"/>
      <c r="BF99" s="82"/>
      <c r="BG99" s="82">
        <v>-70</v>
      </c>
      <c r="BH99" s="82">
        <v>0</v>
      </c>
      <c r="BI99" s="82">
        <v>103</v>
      </c>
      <c r="BJ99" s="82">
        <v>12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43">
        <v>0</v>
      </c>
      <c r="F100" s="43">
        <v>0</v>
      </c>
      <c r="G100" s="43">
        <v>12</v>
      </c>
      <c r="H100" s="93">
        <v>15.4</v>
      </c>
      <c r="I100" s="93">
        <v>15.4</v>
      </c>
      <c r="J100" s="93">
        <v>14.7</v>
      </c>
      <c r="K100" s="93">
        <v>16</v>
      </c>
      <c r="L100" s="93">
        <v>15</v>
      </c>
      <c r="M100" s="93">
        <v>0</v>
      </c>
      <c r="N100" s="93">
        <v>0</v>
      </c>
      <c r="O100" s="93">
        <v>0</v>
      </c>
      <c r="P100" s="93">
        <v>0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5"/>
        <v>16</v>
      </c>
      <c r="AI100" s="47">
        <f t="shared" si="26"/>
        <v>0</v>
      </c>
      <c r="AK100" s="94" t="s">
        <v>127</v>
      </c>
      <c r="AL100" s="43"/>
      <c r="AM100" s="93"/>
      <c r="AN100" s="95"/>
      <c r="AY100" s="82"/>
      <c r="BF100" s="82"/>
      <c r="BG100" s="82">
        <v>-65</v>
      </c>
      <c r="BH100" s="82">
        <v>0</v>
      </c>
      <c r="BI100" s="82">
        <v>89.5</v>
      </c>
      <c r="BJ100" s="82">
        <v>15.4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54</v>
      </c>
      <c r="K101" s="44">
        <v>53.6</v>
      </c>
      <c r="L101" s="44">
        <v>56.3</v>
      </c>
      <c r="M101" s="44">
        <v>51.1</v>
      </c>
      <c r="N101" s="44">
        <v>51.6</v>
      </c>
      <c r="O101" s="44">
        <v>55.6</v>
      </c>
      <c r="P101" s="44">
        <v>57.8</v>
      </c>
      <c r="Q101" s="44">
        <v>58.2</v>
      </c>
      <c r="R101" s="44">
        <v>50.7</v>
      </c>
      <c r="S101" s="44">
        <v>56.87</v>
      </c>
      <c r="T101" s="44">
        <v>59.7</v>
      </c>
      <c r="U101" s="44">
        <v>52</v>
      </c>
      <c r="V101" s="44">
        <v>50.2</v>
      </c>
      <c r="W101" s="44">
        <v>54.8</v>
      </c>
      <c r="X101" s="44">
        <v>58.3</v>
      </c>
      <c r="Y101" s="44">
        <v>59.3</v>
      </c>
      <c r="Z101" s="44">
        <v>58.6</v>
      </c>
      <c r="AA101" s="44">
        <v>58.6</v>
      </c>
      <c r="AB101" s="44">
        <v>58.6</v>
      </c>
      <c r="AC101" s="44">
        <v>58.6</v>
      </c>
      <c r="AD101" s="44">
        <v>53.6</v>
      </c>
      <c r="AE101" s="44">
        <v>57.2</v>
      </c>
      <c r="AF101" s="44">
        <v>0</v>
      </c>
      <c r="AG101" s="89"/>
      <c r="AH101" s="46">
        <f t="shared" si="25"/>
        <v>59.7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-98</v>
      </c>
      <c r="BH101" s="82">
        <v>0</v>
      </c>
      <c r="BI101" s="82">
        <v>106.8</v>
      </c>
      <c r="BJ101" s="82">
        <v>16</v>
      </c>
      <c r="BK101" s="82">
        <v>53.6</v>
      </c>
      <c r="BL101" s="82">
        <v>0</v>
      </c>
    </row>
    <row r="102" spans="1:64" ht="15.75" thickBot="1" x14ac:dyDescent="0.3">
      <c r="A102" s="96" t="s">
        <v>130</v>
      </c>
      <c r="B102" s="97">
        <v>38.4</v>
      </c>
      <c r="C102" s="97">
        <v>34</v>
      </c>
      <c r="D102" s="97">
        <v>30</v>
      </c>
      <c r="E102" s="97">
        <v>29</v>
      </c>
      <c r="F102" s="97">
        <v>28</v>
      </c>
      <c r="G102" s="97">
        <v>28</v>
      </c>
      <c r="H102" s="97">
        <v>34.4</v>
      </c>
      <c r="I102" s="97">
        <v>33.700000000000003</v>
      </c>
      <c r="J102" s="97">
        <v>33</v>
      </c>
      <c r="K102" s="97">
        <v>37</v>
      </c>
      <c r="L102" s="97">
        <v>35.200000000000003</v>
      </c>
      <c r="M102" s="97">
        <v>35.6</v>
      </c>
      <c r="N102" s="97">
        <v>44.8</v>
      </c>
      <c r="O102" s="97">
        <v>46.6</v>
      </c>
      <c r="P102" s="97">
        <v>38</v>
      </c>
      <c r="Q102" s="97">
        <v>55.8</v>
      </c>
      <c r="R102" s="97">
        <v>52.8</v>
      </c>
      <c r="S102" s="97">
        <v>65.400000000000006</v>
      </c>
      <c r="T102" s="97">
        <v>54.5</v>
      </c>
      <c r="U102" s="97">
        <v>55.2</v>
      </c>
      <c r="V102" s="97">
        <v>55.4</v>
      </c>
      <c r="W102" s="97">
        <v>54.2</v>
      </c>
      <c r="X102" s="97">
        <v>55.5</v>
      </c>
      <c r="Y102" s="97">
        <v>48</v>
      </c>
      <c r="Z102" s="97">
        <v>58.7</v>
      </c>
      <c r="AA102" s="97">
        <v>58.7</v>
      </c>
      <c r="AB102" s="97">
        <v>58.7</v>
      </c>
      <c r="AC102" s="97">
        <v>58.7</v>
      </c>
      <c r="AD102" s="97">
        <v>28.3</v>
      </c>
      <c r="AE102" s="97">
        <v>25.9</v>
      </c>
      <c r="AF102" s="97">
        <v>25.3</v>
      </c>
      <c r="AG102" s="89"/>
      <c r="AH102" s="46">
        <f t="shared" si="25"/>
        <v>65.400000000000006</v>
      </c>
      <c r="AI102" s="47">
        <f t="shared" si="26"/>
        <v>25.3</v>
      </c>
      <c r="AK102" s="94"/>
      <c r="AL102" s="44"/>
      <c r="AM102" s="44"/>
      <c r="AN102" s="98"/>
      <c r="AY102" s="82"/>
      <c r="BF102" s="82"/>
      <c r="BG102" s="82">
        <v>-103.2</v>
      </c>
      <c r="BH102" s="82">
        <v>0</v>
      </c>
      <c r="BI102" s="82">
        <v>114.2</v>
      </c>
      <c r="BJ102" s="82">
        <v>0</v>
      </c>
      <c r="BK102" s="82">
        <v>51.1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4"/>
      <c r="AY103" s="82"/>
      <c r="BF103" s="82"/>
      <c r="BG103" s="82">
        <v>61.9</v>
      </c>
      <c r="BH103" s="82">
        <v>0</v>
      </c>
      <c r="BI103" s="82">
        <v>112.5</v>
      </c>
      <c r="BJ103" s="82">
        <v>0</v>
      </c>
      <c r="BK103" s="82">
        <v>51.6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5"/>
      <c r="BF104" s="82"/>
      <c r="BG104" s="82">
        <v>134.1</v>
      </c>
      <c r="BH104" s="82">
        <v>0</v>
      </c>
      <c r="BI104" s="82">
        <v>120</v>
      </c>
      <c r="BJ104" s="82">
        <v>0</v>
      </c>
      <c r="BK104" s="82">
        <v>55.6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175.2</v>
      </c>
      <c r="BH105" s="82">
        <v>0</v>
      </c>
      <c r="BI105" s="82">
        <v>116.2</v>
      </c>
      <c r="BJ105" s="82">
        <v>0</v>
      </c>
      <c r="BK105" s="82">
        <v>57.8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187.6</v>
      </c>
      <c r="BH106" s="82">
        <v>0</v>
      </c>
      <c r="BI106" s="82">
        <v>131.6</v>
      </c>
      <c r="BJ106" s="82">
        <v>0</v>
      </c>
      <c r="BK106" s="82">
        <v>58.2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192.8</v>
      </c>
      <c r="BH107" s="82">
        <v>0</v>
      </c>
      <c r="BI107" s="82">
        <v>121.8</v>
      </c>
      <c r="BJ107" s="82">
        <v>0</v>
      </c>
      <c r="BK107" s="82">
        <v>50.7</v>
      </c>
      <c r="BL107" s="82">
        <v>0</v>
      </c>
    </row>
    <row r="108" spans="1:64" ht="15.75" thickBot="1" x14ac:dyDescent="0.3">
      <c r="A108" s="87" t="s">
        <v>136</v>
      </c>
      <c r="B108" s="70">
        <f>SUMIF(B97:B107,"&gt;0")</f>
        <v>167.20000000000002</v>
      </c>
      <c r="C108" s="70">
        <f>SUMIF(C97:C107,"&gt;0")</f>
        <v>124</v>
      </c>
      <c r="D108" s="70">
        <f>SUMIF(D97:D107,"&gt;0")</f>
        <v>124</v>
      </c>
      <c r="E108" s="70">
        <f t="shared" ref="E108:Z108" si="39">SUMIF(E97:E107,"&gt;0")</f>
        <v>123</v>
      </c>
      <c r="F108" s="70">
        <f t="shared" si="39"/>
        <v>138</v>
      </c>
      <c r="G108" s="70">
        <f t="shared" si="39"/>
        <v>143</v>
      </c>
      <c r="H108" s="70">
        <f t="shared" si="39"/>
        <v>161.1</v>
      </c>
      <c r="I108" s="70">
        <f t="shared" si="39"/>
        <v>138.60000000000002</v>
      </c>
      <c r="J108" s="70">
        <f t="shared" si="39"/>
        <v>201.4</v>
      </c>
      <c r="K108" s="70">
        <f t="shared" si="39"/>
        <v>213.4</v>
      </c>
      <c r="L108" s="70">
        <f t="shared" si="39"/>
        <v>230.7</v>
      </c>
      <c r="M108" s="70">
        <f t="shared" si="39"/>
        <v>200.9</v>
      </c>
      <c r="N108" s="70">
        <f>SUMIF(N97:N107,"&gt;0")</f>
        <v>270.8</v>
      </c>
      <c r="O108" s="70">
        <f>SUMIF(O97:O107,"&gt;0")</f>
        <v>356.3</v>
      </c>
      <c r="P108" s="70">
        <f>SUMIF(P97:P107,"&gt;0")</f>
        <v>387.2</v>
      </c>
      <c r="Q108" s="70">
        <f>SUMIF(Q97:Q107,"&gt;0")</f>
        <v>433.2</v>
      </c>
      <c r="R108" s="70">
        <f>SUMIF(R97:R107,"&gt;0")</f>
        <v>418.1</v>
      </c>
      <c r="S108" s="70">
        <f t="shared" si="39"/>
        <v>446.97</v>
      </c>
      <c r="T108" s="70">
        <f t="shared" si="39"/>
        <v>473.36</v>
      </c>
      <c r="U108" s="70">
        <f t="shared" si="39"/>
        <v>484.2</v>
      </c>
      <c r="V108" s="70">
        <f t="shared" si="39"/>
        <v>442.2</v>
      </c>
      <c r="W108" s="70">
        <f t="shared" si="39"/>
        <v>465.7</v>
      </c>
      <c r="X108" s="70">
        <f t="shared" si="39"/>
        <v>476.90000000000003</v>
      </c>
      <c r="Y108" s="70">
        <f t="shared" si="39"/>
        <v>350.7</v>
      </c>
      <c r="Z108" s="70">
        <f t="shared" si="39"/>
        <v>347.5</v>
      </c>
      <c r="AA108" s="70">
        <f t="shared" ref="AA108:AF108" si="40">SUMIF(AA97:AA107,"&gt;0")</f>
        <v>347.5</v>
      </c>
      <c r="AB108" s="70">
        <f t="shared" si="40"/>
        <v>330.7</v>
      </c>
      <c r="AC108" s="70">
        <f t="shared" si="40"/>
        <v>330.7</v>
      </c>
      <c r="AD108" s="70">
        <f t="shared" si="40"/>
        <v>244.00000000000003</v>
      </c>
      <c r="AE108" s="70">
        <f t="shared" si="40"/>
        <v>204.1</v>
      </c>
      <c r="AF108" s="70">
        <f t="shared" si="40"/>
        <v>146.80000000000001</v>
      </c>
      <c r="AG108" s="104">
        <f>SUM(AG97:AG107)</f>
        <v>0</v>
      </c>
      <c r="AH108" s="46">
        <f t="shared" si="25"/>
        <v>484.2</v>
      </c>
      <c r="AI108" s="47">
        <f t="shared" si="26"/>
        <v>123</v>
      </c>
      <c r="AJ108" s="105">
        <f t="array" ref="AJ108">MIN(IF(B108:AF108&lt;&gt;0,B108:AF108))</f>
        <v>123</v>
      </c>
      <c r="BF108" s="82"/>
      <c r="BG108" s="82">
        <v>214.7</v>
      </c>
      <c r="BH108" s="82">
        <v>0</v>
      </c>
      <c r="BI108" s="82">
        <v>110</v>
      </c>
      <c r="BJ108" s="82">
        <v>0</v>
      </c>
      <c r="BK108" s="82">
        <v>56.87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241.8</v>
      </c>
      <c r="BH109" s="82">
        <v>0</v>
      </c>
      <c r="BI109" s="82">
        <v>117.36</v>
      </c>
      <c r="BJ109" s="82">
        <v>0</v>
      </c>
      <c r="BK109" s="82">
        <v>59.7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265</v>
      </c>
      <c r="BH110" s="82">
        <v>0</v>
      </c>
      <c r="BI110" s="82">
        <v>112</v>
      </c>
      <c r="BJ110" s="82">
        <v>0</v>
      </c>
      <c r="BK110" s="82">
        <v>52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221.6</v>
      </c>
      <c r="BH111" s="82">
        <v>0</v>
      </c>
      <c r="BI111" s="82">
        <v>115</v>
      </c>
      <c r="BJ111" s="82">
        <v>0</v>
      </c>
      <c r="BK111" s="82">
        <v>50.2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260.60000000000002</v>
      </c>
      <c r="BH112" s="82">
        <v>0</v>
      </c>
      <c r="BI112" s="82">
        <v>102.5</v>
      </c>
      <c r="BJ112" s="82">
        <v>0</v>
      </c>
      <c r="BK112" s="82">
        <v>58.3</v>
      </c>
      <c r="BL112" s="82">
        <v>0</v>
      </c>
    </row>
    <row r="113" spans="1:64" ht="15.75" thickBot="1" x14ac:dyDescent="0.3">
      <c r="A113" s="87" t="s">
        <v>141</v>
      </c>
      <c r="B113" s="108">
        <f>B71+B78+B96+B92+B108+B112</f>
        <v>1248.8999999999999</v>
      </c>
      <c r="C113" s="108">
        <f>C71+C78+C96+C92+C108+C112</f>
        <v>1193.4999999999998</v>
      </c>
      <c r="D113" s="108">
        <f>D71+D78+D96+D92+D108+D112</f>
        <v>1196.3999999999996</v>
      </c>
      <c r="E113" s="108">
        <f t="shared" ref="E113:AG113" si="41">E71+E78+E96+E92+E108+E112</f>
        <v>1191.0999999999997</v>
      </c>
      <c r="F113" s="108">
        <f t="shared" si="41"/>
        <v>1206.0999999999997</v>
      </c>
      <c r="G113" s="108">
        <f t="shared" si="41"/>
        <v>1213.3999999999996</v>
      </c>
      <c r="H113" s="108">
        <f t="shared" si="41"/>
        <v>1351.4999999999995</v>
      </c>
      <c r="I113" s="108">
        <f t="shared" si="41"/>
        <v>1420.9</v>
      </c>
      <c r="J113" s="108">
        <f t="shared" si="41"/>
        <v>1570.8</v>
      </c>
      <c r="K113" s="108">
        <f t="shared" si="41"/>
        <v>1676.11</v>
      </c>
      <c r="L113" s="108">
        <f t="shared" si="41"/>
        <v>1751.81</v>
      </c>
      <c r="M113" s="108">
        <f t="shared" si="41"/>
        <v>1781.4099999999999</v>
      </c>
      <c r="N113" s="108">
        <f>N71+N78+N96+N92+N108+N112</f>
        <v>1637.1099999999997</v>
      </c>
      <c r="O113" s="108">
        <f>O71+O78+O96+O92+O108+O112</f>
        <v>1634.5099999999998</v>
      </c>
      <c r="P113" s="108">
        <f>P71+P78+P96+P92+P108+P112</f>
        <v>1576.5099999999998</v>
      </c>
      <c r="Q113" s="108">
        <f>Q71+Q78+Q96+Q92+Q108+Q112</f>
        <v>1546.0099999999998</v>
      </c>
      <c r="R113" s="108">
        <f>R71+R78+R96+R92+R108+R112</f>
        <v>1498.31</v>
      </c>
      <c r="S113" s="108">
        <f t="shared" si="41"/>
        <v>1510.6499999999999</v>
      </c>
      <c r="T113" s="108">
        <f t="shared" si="41"/>
        <v>1547.04</v>
      </c>
      <c r="U113" s="108">
        <f t="shared" si="41"/>
        <v>1556.3799999999999</v>
      </c>
      <c r="V113" s="108">
        <f t="shared" si="41"/>
        <v>1562.3799999999999</v>
      </c>
      <c r="W113" s="108">
        <f t="shared" si="41"/>
        <v>1579.8799999999999</v>
      </c>
      <c r="X113" s="108">
        <f t="shared" si="41"/>
        <v>1597.08</v>
      </c>
      <c r="Y113" s="108">
        <f t="shared" si="41"/>
        <v>1720.78</v>
      </c>
      <c r="Z113" s="108">
        <f t="shared" si="41"/>
        <v>1717.58</v>
      </c>
      <c r="AA113" s="108">
        <f t="shared" ref="AA113:AF113" si="42">AA71+AA78+AA96+AA92+AA108+AA112</f>
        <v>1717.58</v>
      </c>
      <c r="AB113" s="108">
        <f t="shared" si="42"/>
        <v>1615.18</v>
      </c>
      <c r="AC113" s="108">
        <f t="shared" si="42"/>
        <v>1615.26</v>
      </c>
      <c r="AD113" s="108">
        <f t="shared" si="42"/>
        <v>1531.6799999999998</v>
      </c>
      <c r="AE113" s="108">
        <f t="shared" si="42"/>
        <v>1448.6799999999998</v>
      </c>
      <c r="AF113" s="108">
        <f t="shared" si="42"/>
        <v>1475.28</v>
      </c>
      <c r="AG113" s="80">
        <f t="shared" si="41"/>
        <v>3169.915</v>
      </c>
      <c r="AH113" s="46">
        <f t="shared" si="25"/>
        <v>1781.4099999999999</v>
      </c>
      <c r="AI113" s="47">
        <f t="shared" si="26"/>
        <v>1191.0999999999997</v>
      </c>
      <c r="BF113" s="81"/>
      <c r="BG113" s="82">
        <v>103.9</v>
      </c>
      <c r="BH113" s="82">
        <v>0</v>
      </c>
      <c r="BI113" s="82">
        <v>126.3</v>
      </c>
      <c r="BJ113" s="82">
        <v>0</v>
      </c>
      <c r="BK113" s="82">
        <v>58.6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0</v>
      </c>
      <c r="AI114" s="47">
        <f t="shared" si="26"/>
        <v>0</v>
      </c>
      <c r="BF114" s="81"/>
      <c r="BG114" s="82">
        <v>87.1</v>
      </c>
      <c r="BH114" s="82">
        <v>0</v>
      </c>
      <c r="BI114" s="82">
        <v>126.3</v>
      </c>
      <c r="BJ114" s="82">
        <v>0</v>
      </c>
      <c r="BK114" s="82">
        <v>58.6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1248.8999999999999</v>
      </c>
      <c r="C115" s="108">
        <f>C113+C114</f>
        <v>1193.4999999999998</v>
      </c>
      <c r="D115" s="108">
        <f>D113+D114</f>
        <v>1196.3999999999996</v>
      </c>
      <c r="E115" s="108">
        <f t="shared" ref="E115:Z115" si="43">E113+E114</f>
        <v>1191.0999999999997</v>
      </c>
      <c r="F115" s="108">
        <f t="shared" si="43"/>
        <v>1206.0999999999997</v>
      </c>
      <c r="G115" s="108">
        <f t="shared" si="43"/>
        <v>1213.3999999999996</v>
      </c>
      <c r="H115" s="108">
        <f t="shared" si="43"/>
        <v>1351.4999999999995</v>
      </c>
      <c r="I115" s="108">
        <f t="shared" si="43"/>
        <v>1420.9</v>
      </c>
      <c r="J115" s="108">
        <f t="shared" si="43"/>
        <v>1570.8</v>
      </c>
      <c r="K115" s="108">
        <f t="shared" si="43"/>
        <v>1676.11</v>
      </c>
      <c r="L115" s="108">
        <f t="shared" si="43"/>
        <v>1751.81</v>
      </c>
      <c r="M115" s="108">
        <f t="shared" si="43"/>
        <v>1781.4099999999999</v>
      </c>
      <c r="N115" s="108">
        <f>N113+N114</f>
        <v>1637.1099999999997</v>
      </c>
      <c r="O115" s="108">
        <f>O113+O114</f>
        <v>1634.5099999999998</v>
      </c>
      <c r="P115" s="108">
        <f>P113+P114</f>
        <v>1576.5099999999998</v>
      </c>
      <c r="Q115" s="108">
        <f>Q113+Q114</f>
        <v>1546.0099999999998</v>
      </c>
      <c r="R115" s="108">
        <f>R113+R114</f>
        <v>1498.31</v>
      </c>
      <c r="S115" s="108">
        <f t="shared" si="43"/>
        <v>1510.6499999999999</v>
      </c>
      <c r="T115" s="108">
        <f t="shared" si="43"/>
        <v>1547.04</v>
      </c>
      <c r="U115" s="108">
        <f t="shared" si="43"/>
        <v>1556.3799999999999</v>
      </c>
      <c r="V115" s="108">
        <f t="shared" si="43"/>
        <v>1562.3799999999999</v>
      </c>
      <c r="W115" s="108">
        <f t="shared" si="43"/>
        <v>1579.8799999999999</v>
      </c>
      <c r="X115" s="108">
        <f t="shared" si="43"/>
        <v>1597.08</v>
      </c>
      <c r="Y115" s="108">
        <f t="shared" si="43"/>
        <v>1720.78</v>
      </c>
      <c r="Z115" s="108">
        <f t="shared" si="43"/>
        <v>1717.58</v>
      </c>
      <c r="AA115" s="108">
        <f t="shared" ref="AA115:AF115" si="44">AA113+AA114</f>
        <v>1717.58</v>
      </c>
      <c r="AB115" s="108">
        <f t="shared" si="44"/>
        <v>1615.18</v>
      </c>
      <c r="AC115" s="108">
        <f t="shared" si="44"/>
        <v>1615.26</v>
      </c>
      <c r="AD115" s="108">
        <f t="shared" si="44"/>
        <v>1531.6799999999998</v>
      </c>
      <c r="AE115" s="108">
        <f t="shared" si="44"/>
        <v>1448.6799999999998</v>
      </c>
      <c r="AF115" s="108">
        <f t="shared" si="44"/>
        <v>1475.28</v>
      </c>
      <c r="AG115" s="104">
        <f>AG112+AG108+AG96+AG92+AG71+AG114</f>
        <v>2463.5149999999999</v>
      </c>
      <c r="AH115" s="46">
        <f t="shared" si="25"/>
        <v>1781.4099999999999</v>
      </c>
      <c r="AI115" s="47">
        <f t="shared" si="26"/>
        <v>1191.0999999999997</v>
      </c>
      <c r="BF115" s="81"/>
      <c r="BG115" s="82">
        <v>65.2</v>
      </c>
      <c r="BH115" s="82">
        <v>0</v>
      </c>
      <c r="BI115" s="82">
        <v>96.9</v>
      </c>
      <c r="BJ115" s="82">
        <v>0</v>
      </c>
      <c r="BK115" s="82">
        <v>53.6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1222.8999999999999</v>
      </c>
      <c r="C116" s="108">
        <f>C115-(C123)</f>
        <v>1114.4999999999998</v>
      </c>
      <c r="D116" s="108">
        <f>D115-(D123)</f>
        <v>1121.3999999999996</v>
      </c>
      <c r="E116" s="108">
        <f t="shared" ref="E116:Z116" si="45">E115-(E123)</f>
        <v>1121.0999999999997</v>
      </c>
      <c r="F116" s="108">
        <f t="shared" si="45"/>
        <v>1156.0999999999997</v>
      </c>
      <c r="G116" s="108">
        <f t="shared" si="45"/>
        <v>1143.3999999999996</v>
      </c>
      <c r="H116" s="108">
        <f t="shared" si="45"/>
        <v>1270.5999999999995</v>
      </c>
      <c r="I116" s="108">
        <f t="shared" si="45"/>
        <v>1355.9</v>
      </c>
      <c r="J116" s="108">
        <f t="shared" si="45"/>
        <v>1513.3999999999999</v>
      </c>
      <c r="K116" s="108">
        <f t="shared" si="45"/>
        <v>1578.11</v>
      </c>
      <c r="L116" s="108">
        <f t="shared" si="45"/>
        <v>1659.51</v>
      </c>
      <c r="M116" s="108">
        <f t="shared" si="45"/>
        <v>1678.2099999999998</v>
      </c>
      <c r="N116" s="108">
        <f>N115-(N123)</f>
        <v>1637.1099999999997</v>
      </c>
      <c r="O116" s="108">
        <f>O115-(O123)</f>
        <v>1634.5099999999998</v>
      </c>
      <c r="P116" s="108">
        <f>P115-(P123)</f>
        <v>1576.5099999999998</v>
      </c>
      <c r="Q116" s="108">
        <f>Q115-(Q123)</f>
        <v>1546.0099999999998</v>
      </c>
      <c r="R116" s="108">
        <f>R115-(R123)</f>
        <v>1498.31</v>
      </c>
      <c r="S116" s="108">
        <f t="shared" si="45"/>
        <v>1510.6499999999999</v>
      </c>
      <c r="T116" s="108">
        <f t="shared" si="45"/>
        <v>1547.04</v>
      </c>
      <c r="U116" s="108">
        <f t="shared" si="45"/>
        <v>1556.3799999999999</v>
      </c>
      <c r="V116" s="108">
        <f t="shared" si="45"/>
        <v>1562.3799999999999</v>
      </c>
      <c r="W116" s="108">
        <f t="shared" si="45"/>
        <v>1579.8799999999999</v>
      </c>
      <c r="X116" s="108">
        <f t="shared" si="45"/>
        <v>1597.08</v>
      </c>
      <c r="Y116" s="108">
        <f t="shared" si="45"/>
        <v>1720.78</v>
      </c>
      <c r="Z116" s="108">
        <f t="shared" si="45"/>
        <v>1717.58</v>
      </c>
      <c r="AA116" s="108">
        <f t="shared" ref="AA116:AF116" si="46">AA115-(AA123)</f>
        <v>1717.58</v>
      </c>
      <c r="AB116" s="108">
        <f t="shared" si="46"/>
        <v>1615.18</v>
      </c>
      <c r="AC116" s="108">
        <f t="shared" si="46"/>
        <v>1615.26</v>
      </c>
      <c r="AD116" s="108">
        <f t="shared" si="46"/>
        <v>1531.6799999999998</v>
      </c>
      <c r="AE116" s="108">
        <f t="shared" si="46"/>
        <v>1311.58</v>
      </c>
      <c r="AF116" s="108">
        <f t="shared" si="46"/>
        <v>1343.18</v>
      </c>
      <c r="AG116" s="104"/>
      <c r="AH116" s="46">
        <f t="shared" si="25"/>
        <v>1720.78</v>
      </c>
      <c r="AI116" s="47">
        <f t="shared" si="26"/>
        <v>1114.4999999999998</v>
      </c>
      <c r="BF116" s="81"/>
      <c r="BG116" s="82">
        <v>-137.1</v>
      </c>
      <c r="BH116" s="82">
        <v>0</v>
      </c>
      <c r="BI116" s="82">
        <v>121</v>
      </c>
      <c r="BJ116" s="82">
        <v>0</v>
      </c>
      <c r="BK116" s="82">
        <v>57.2</v>
      </c>
      <c r="BL116" s="82">
        <v>0</v>
      </c>
    </row>
    <row r="117" spans="1:64" x14ac:dyDescent="0.25">
      <c r="A117" s="42" t="s">
        <v>122</v>
      </c>
      <c r="B117" s="93">
        <f t="shared" ref="B117:C122" si="47">IF(B97&lt;0,B97*-1,0)</f>
        <v>26</v>
      </c>
      <c r="C117" s="93">
        <f t="shared" si="47"/>
        <v>79</v>
      </c>
      <c r="D117" s="93">
        <f t="shared" ref="D117:D122" si="48">IF(D97&lt;0,D97*-1,0)</f>
        <v>75</v>
      </c>
      <c r="E117" s="93">
        <f t="shared" ref="E117:Z122" si="49">IF(E97&lt;0,E97*-1,0)</f>
        <v>70</v>
      </c>
      <c r="F117" s="93">
        <f t="shared" si="49"/>
        <v>50</v>
      </c>
      <c r="G117" s="93">
        <f t="shared" si="49"/>
        <v>70</v>
      </c>
      <c r="H117" s="93">
        <f t="shared" si="49"/>
        <v>80.900000000000006</v>
      </c>
      <c r="I117" s="93">
        <f t="shared" si="49"/>
        <v>65</v>
      </c>
      <c r="J117" s="93">
        <f t="shared" si="49"/>
        <v>57.4</v>
      </c>
      <c r="K117" s="93">
        <f t="shared" si="49"/>
        <v>98</v>
      </c>
      <c r="L117" s="93">
        <f t="shared" si="49"/>
        <v>92.3</v>
      </c>
      <c r="M117" s="93">
        <f t="shared" si="49"/>
        <v>103.2</v>
      </c>
      <c r="N117" s="93">
        <f t="shared" ref="N117:R122" si="50">IF(N97&lt;0,N97*-1,0)</f>
        <v>0</v>
      </c>
      <c r="O117" s="93">
        <f t="shared" si="50"/>
        <v>0</v>
      </c>
      <c r="P117" s="93">
        <f t="shared" si="50"/>
        <v>0</v>
      </c>
      <c r="Q117" s="93">
        <f t="shared" si="50"/>
        <v>0</v>
      </c>
      <c r="R117" s="93">
        <f t="shared" si="50"/>
        <v>0</v>
      </c>
      <c r="S117" s="93">
        <f t="shared" si="49"/>
        <v>0</v>
      </c>
      <c r="T117" s="93">
        <f t="shared" si="49"/>
        <v>0</v>
      </c>
      <c r="U117" s="93">
        <f t="shared" si="49"/>
        <v>0</v>
      </c>
      <c r="V117" s="93">
        <f t="shared" si="49"/>
        <v>0</v>
      </c>
      <c r="W117" s="93">
        <f t="shared" si="49"/>
        <v>0</v>
      </c>
      <c r="X117" s="93">
        <f t="shared" si="49"/>
        <v>0</v>
      </c>
      <c r="Y117" s="93">
        <f t="shared" si="49"/>
        <v>0</v>
      </c>
      <c r="Z117" s="93">
        <f t="shared" si="49"/>
        <v>0</v>
      </c>
      <c r="AA117" s="93">
        <f t="shared" ref="AA117:AF122" si="51">IF(AA97&lt;0,AA97*-1,0)</f>
        <v>0</v>
      </c>
      <c r="AB117" s="93">
        <f t="shared" si="51"/>
        <v>0</v>
      </c>
      <c r="AC117" s="93">
        <f t="shared" si="51"/>
        <v>0</v>
      </c>
      <c r="AD117" s="93">
        <f t="shared" si="51"/>
        <v>0</v>
      </c>
      <c r="AE117" s="93">
        <f t="shared" si="51"/>
        <v>137.1</v>
      </c>
      <c r="AF117" s="93">
        <f t="shared" si="51"/>
        <v>132.1</v>
      </c>
      <c r="AG117" s="61"/>
      <c r="AH117" s="46">
        <f t="shared" si="25"/>
        <v>137.1</v>
      </c>
      <c r="AI117" s="47">
        <f t="shared" si="26"/>
        <v>0</v>
      </c>
      <c r="BG117" s="82">
        <v>-132.1</v>
      </c>
      <c r="BH117" s="82">
        <v>0</v>
      </c>
      <c r="BI117" s="82">
        <v>121.5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7"/>
        <v>0</v>
      </c>
      <c r="C118" s="93">
        <f t="shared" si="47"/>
        <v>0</v>
      </c>
      <c r="D118" s="93">
        <f t="shared" si="48"/>
        <v>0</v>
      </c>
      <c r="E118" s="93">
        <f t="shared" si="49"/>
        <v>0</v>
      </c>
      <c r="F118" s="93">
        <f t="shared" si="49"/>
        <v>0</v>
      </c>
      <c r="G118" s="93">
        <f t="shared" si="49"/>
        <v>0</v>
      </c>
      <c r="H118" s="93">
        <f t="shared" si="49"/>
        <v>0</v>
      </c>
      <c r="I118" s="93">
        <f t="shared" si="49"/>
        <v>0</v>
      </c>
      <c r="J118" s="93">
        <f t="shared" si="49"/>
        <v>0</v>
      </c>
      <c r="K118" s="93">
        <f t="shared" si="49"/>
        <v>0</v>
      </c>
      <c r="L118" s="93">
        <f t="shared" si="49"/>
        <v>0</v>
      </c>
      <c r="M118" s="93">
        <f t="shared" si="49"/>
        <v>0</v>
      </c>
      <c r="N118" s="93">
        <f t="shared" si="50"/>
        <v>0</v>
      </c>
      <c r="O118" s="93">
        <f t="shared" si="50"/>
        <v>0</v>
      </c>
      <c r="P118" s="93">
        <f t="shared" si="50"/>
        <v>0</v>
      </c>
      <c r="Q118" s="93">
        <f t="shared" si="50"/>
        <v>0</v>
      </c>
      <c r="R118" s="93">
        <f t="shared" si="50"/>
        <v>0</v>
      </c>
      <c r="S118" s="93">
        <f t="shared" si="49"/>
        <v>0</v>
      </c>
      <c r="T118" s="93">
        <f t="shared" si="49"/>
        <v>0</v>
      </c>
      <c r="U118" s="93">
        <f t="shared" si="49"/>
        <v>0</v>
      </c>
      <c r="V118" s="93">
        <f t="shared" si="49"/>
        <v>0</v>
      </c>
      <c r="W118" s="93">
        <f t="shared" si="49"/>
        <v>0</v>
      </c>
      <c r="X118" s="93">
        <f t="shared" si="49"/>
        <v>0</v>
      </c>
      <c r="Y118" s="93">
        <f t="shared" si="49"/>
        <v>0</v>
      </c>
      <c r="Z118" s="93">
        <f t="shared" si="49"/>
        <v>0</v>
      </c>
      <c r="AA118" s="93">
        <f t="shared" si="51"/>
        <v>0</v>
      </c>
      <c r="AB118" s="93">
        <f t="shared" si="51"/>
        <v>0</v>
      </c>
      <c r="AC118" s="93">
        <f t="shared" si="51"/>
        <v>0</v>
      </c>
      <c r="AD118" s="93">
        <f t="shared" si="51"/>
        <v>0</v>
      </c>
      <c r="AE118" s="93">
        <f t="shared" si="51"/>
        <v>0</v>
      </c>
      <c r="AF118" s="93">
        <f t="shared" si="51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-26</v>
      </c>
      <c r="BH118" s="82">
        <v>0</v>
      </c>
      <c r="BI118" s="82">
        <v>128.80000000000001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7"/>
        <v>0</v>
      </c>
      <c r="C119" s="93">
        <f t="shared" si="47"/>
        <v>0</v>
      </c>
      <c r="D119" s="93">
        <f t="shared" si="48"/>
        <v>0</v>
      </c>
      <c r="E119" s="93">
        <f t="shared" si="49"/>
        <v>0</v>
      </c>
      <c r="F119" s="93">
        <f t="shared" si="49"/>
        <v>0</v>
      </c>
      <c r="G119" s="93">
        <f t="shared" si="49"/>
        <v>0</v>
      </c>
      <c r="H119" s="93">
        <f t="shared" si="49"/>
        <v>0</v>
      </c>
      <c r="I119" s="93">
        <f t="shared" si="49"/>
        <v>0</v>
      </c>
      <c r="J119" s="93">
        <f t="shared" si="49"/>
        <v>0</v>
      </c>
      <c r="K119" s="93">
        <f t="shared" si="49"/>
        <v>0</v>
      </c>
      <c r="L119" s="93">
        <f t="shared" si="49"/>
        <v>0</v>
      </c>
      <c r="M119" s="93">
        <f t="shared" si="49"/>
        <v>0</v>
      </c>
      <c r="N119" s="93">
        <f t="shared" si="50"/>
        <v>0</v>
      </c>
      <c r="O119" s="93">
        <f t="shared" si="50"/>
        <v>0</v>
      </c>
      <c r="P119" s="93">
        <f t="shared" si="50"/>
        <v>0</v>
      </c>
      <c r="Q119" s="93">
        <f t="shared" si="50"/>
        <v>0</v>
      </c>
      <c r="R119" s="93">
        <f t="shared" si="50"/>
        <v>0</v>
      </c>
      <c r="S119" s="93">
        <f t="shared" si="49"/>
        <v>0</v>
      </c>
      <c r="T119" s="93">
        <f t="shared" si="49"/>
        <v>0</v>
      </c>
      <c r="U119" s="93">
        <f t="shared" si="49"/>
        <v>0</v>
      </c>
      <c r="V119" s="93">
        <f t="shared" si="49"/>
        <v>0</v>
      </c>
      <c r="W119" s="93">
        <f t="shared" si="49"/>
        <v>0</v>
      </c>
      <c r="X119" s="93">
        <f t="shared" si="49"/>
        <v>0</v>
      </c>
      <c r="Y119" s="93">
        <f t="shared" si="49"/>
        <v>0</v>
      </c>
      <c r="Z119" s="93">
        <f t="shared" si="49"/>
        <v>0</v>
      </c>
      <c r="AA119" s="93">
        <f t="shared" si="51"/>
        <v>0</v>
      </c>
      <c r="AB119" s="93">
        <f t="shared" si="51"/>
        <v>0</v>
      </c>
      <c r="AC119" s="93">
        <f t="shared" si="51"/>
        <v>0</v>
      </c>
      <c r="AD119" s="93">
        <f t="shared" si="51"/>
        <v>0</v>
      </c>
      <c r="AE119" s="93">
        <f t="shared" si="51"/>
        <v>0</v>
      </c>
      <c r="AF119" s="93">
        <f t="shared" si="51"/>
        <v>0</v>
      </c>
      <c r="AG119" s="111"/>
      <c r="AH119" s="46">
        <f t="shared" si="25"/>
        <v>0</v>
      </c>
      <c r="AI119" s="47">
        <f t="shared" si="26"/>
        <v>0</v>
      </c>
    </row>
    <row r="120" spans="1:64" x14ac:dyDescent="0.25">
      <c r="A120" s="96" t="s">
        <v>126</v>
      </c>
      <c r="B120" s="93">
        <f t="shared" si="47"/>
        <v>0</v>
      </c>
      <c r="C120" s="93">
        <f t="shared" si="47"/>
        <v>0</v>
      </c>
      <c r="D120" s="93">
        <f t="shared" si="48"/>
        <v>0</v>
      </c>
      <c r="E120" s="93">
        <f t="shared" si="49"/>
        <v>0</v>
      </c>
      <c r="F120" s="93">
        <f t="shared" si="49"/>
        <v>0</v>
      </c>
      <c r="G120" s="93">
        <f t="shared" si="49"/>
        <v>0</v>
      </c>
      <c r="H120" s="93">
        <f t="shared" si="49"/>
        <v>0</v>
      </c>
      <c r="I120" s="93">
        <f t="shared" si="49"/>
        <v>0</v>
      </c>
      <c r="J120" s="93">
        <f t="shared" si="49"/>
        <v>0</v>
      </c>
      <c r="K120" s="93">
        <f t="shared" si="49"/>
        <v>0</v>
      </c>
      <c r="L120" s="93">
        <f t="shared" si="49"/>
        <v>0</v>
      </c>
      <c r="M120" s="93">
        <f t="shared" si="49"/>
        <v>0</v>
      </c>
      <c r="N120" s="93">
        <f t="shared" si="50"/>
        <v>0</v>
      </c>
      <c r="O120" s="93">
        <f t="shared" si="50"/>
        <v>0</v>
      </c>
      <c r="P120" s="93">
        <f t="shared" si="50"/>
        <v>0</v>
      </c>
      <c r="Q120" s="93">
        <f t="shared" si="50"/>
        <v>0</v>
      </c>
      <c r="R120" s="93">
        <f t="shared" si="50"/>
        <v>0</v>
      </c>
      <c r="S120" s="93">
        <f t="shared" si="49"/>
        <v>0</v>
      </c>
      <c r="T120" s="93">
        <f t="shared" si="49"/>
        <v>0</v>
      </c>
      <c r="U120" s="93">
        <f t="shared" si="49"/>
        <v>0</v>
      </c>
      <c r="V120" s="93">
        <f t="shared" si="49"/>
        <v>0</v>
      </c>
      <c r="W120" s="93">
        <f t="shared" si="49"/>
        <v>0</v>
      </c>
      <c r="X120" s="93">
        <f t="shared" si="49"/>
        <v>0</v>
      </c>
      <c r="Y120" s="93">
        <f t="shared" si="49"/>
        <v>0</v>
      </c>
      <c r="Z120" s="93">
        <f t="shared" si="49"/>
        <v>0</v>
      </c>
      <c r="AA120" s="93">
        <f t="shared" si="51"/>
        <v>0</v>
      </c>
      <c r="AB120" s="93">
        <f t="shared" si="51"/>
        <v>0</v>
      </c>
      <c r="AC120" s="93">
        <f t="shared" si="51"/>
        <v>0</v>
      </c>
      <c r="AD120" s="93">
        <f t="shared" si="51"/>
        <v>0</v>
      </c>
      <c r="AE120" s="93">
        <f t="shared" si="51"/>
        <v>0</v>
      </c>
      <c r="AF120" s="93">
        <f t="shared" si="51"/>
        <v>0</v>
      </c>
      <c r="AG120" s="111"/>
      <c r="AH120" s="46">
        <f t="shared" si="25"/>
        <v>0</v>
      </c>
      <c r="AI120" s="47">
        <f t="shared" si="26"/>
        <v>0</v>
      </c>
    </row>
    <row r="121" spans="1:64" x14ac:dyDescent="0.25">
      <c r="A121" s="96" t="s">
        <v>128</v>
      </c>
      <c r="B121" s="93">
        <f t="shared" si="47"/>
        <v>0</v>
      </c>
      <c r="C121" s="93">
        <f t="shared" si="47"/>
        <v>0</v>
      </c>
      <c r="D121" s="93">
        <f t="shared" si="48"/>
        <v>0</v>
      </c>
      <c r="E121" s="93">
        <f t="shared" si="49"/>
        <v>0</v>
      </c>
      <c r="F121" s="93">
        <f t="shared" si="49"/>
        <v>0</v>
      </c>
      <c r="G121" s="93">
        <f t="shared" si="49"/>
        <v>0</v>
      </c>
      <c r="H121" s="93">
        <f t="shared" si="49"/>
        <v>0</v>
      </c>
      <c r="I121" s="93">
        <f t="shared" si="49"/>
        <v>0</v>
      </c>
      <c r="J121" s="93">
        <f t="shared" si="49"/>
        <v>0</v>
      </c>
      <c r="K121" s="93">
        <f t="shared" si="49"/>
        <v>0</v>
      </c>
      <c r="L121" s="93">
        <f t="shared" si="49"/>
        <v>0</v>
      </c>
      <c r="M121" s="93">
        <f t="shared" si="49"/>
        <v>0</v>
      </c>
      <c r="N121" s="93">
        <f t="shared" si="50"/>
        <v>0</v>
      </c>
      <c r="O121" s="93">
        <f t="shared" si="50"/>
        <v>0</v>
      </c>
      <c r="P121" s="93">
        <f t="shared" si="50"/>
        <v>0</v>
      </c>
      <c r="Q121" s="93">
        <f t="shared" si="50"/>
        <v>0</v>
      </c>
      <c r="R121" s="93">
        <f t="shared" si="50"/>
        <v>0</v>
      </c>
      <c r="S121" s="93">
        <f t="shared" si="49"/>
        <v>0</v>
      </c>
      <c r="T121" s="93">
        <f t="shared" si="49"/>
        <v>0</v>
      </c>
      <c r="U121" s="93">
        <f t="shared" si="49"/>
        <v>0</v>
      </c>
      <c r="V121" s="93">
        <f t="shared" si="49"/>
        <v>0</v>
      </c>
      <c r="W121" s="93">
        <f t="shared" si="49"/>
        <v>0</v>
      </c>
      <c r="X121" s="93">
        <f t="shared" si="49"/>
        <v>0</v>
      </c>
      <c r="Y121" s="93">
        <f t="shared" si="49"/>
        <v>0</v>
      </c>
      <c r="Z121" s="93">
        <f t="shared" si="49"/>
        <v>0</v>
      </c>
      <c r="AA121" s="93">
        <f t="shared" si="51"/>
        <v>0</v>
      </c>
      <c r="AB121" s="93">
        <f t="shared" si="51"/>
        <v>0</v>
      </c>
      <c r="AC121" s="93">
        <f t="shared" si="51"/>
        <v>0</v>
      </c>
      <c r="AD121" s="93">
        <f t="shared" si="51"/>
        <v>0</v>
      </c>
      <c r="AE121" s="93">
        <f t="shared" si="51"/>
        <v>0</v>
      </c>
      <c r="AF121" s="93">
        <f t="shared" si="51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 x14ac:dyDescent="0.3">
      <c r="A122" s="96" t="s">
        <v>130</v>
      </c>
      <c r="B122" s="93">
        <f t="shared" si="47"/>
        <v>0</v>
      </c>
      <c r="C122" s="93">
        <f t="shared" si="47"/>
        <v>0</v>
      </c>
      <c r="D122" s="93">
        <f t="shared" si="48"/>
        <v>0</v>
      </c>
      <c r="E122" s="93">
        <f t="shared" si="49"/>
        <v>0</v>
      </c>
      <c r="F122" s="93">
        <f t="shared" si="49"/>
        <v>0</v>
      </c>
      <c r="G122" s="93">
        <f t="shared" si="49"/>
        <v>0</v>
      </c>
      <c r="H122" s="93">
        <f t="shared" si="49"/>
        <v>0</v>
      </c>
      <c r="I122" s="93">
        <f t="shared" si="49"/>
        <v>0</v>
      </c>
      <c r="J122" s="93">
        <f t="shared" si="49"/>
        <v>0</v>
      </c>
      <c r="K122" s="93">
        <f t="shared" si="49"/>
        <v>0</v>
      </c>
      <c r="L122" s="93">
        <f t="shared" si="49"/>
        <v>0</v>
      </c>
      <c r="M122" s="93">
        <f t="shared" si="49"/>
        <v>0</v>
      </c>
      <c r="N122" s="93">
        <f t="shared" si="50"/>
        <v>0</v>
      </c>
      <c r="O122" s="93">
        <f t="shared" si="50"/>
        <v>0</v>
      </c>
      <c r="P122" s="93">
        <f t="shared" si="50"/>
        <v>0</v>
      </c>
      <c r="Q122" s="93">
        <f t="shared" si="50"/>
        <v>0</v>
      </c>
      <c r="R122" s="93">
        <f t="shared" si="50"/>
        <v>0</v>
      </c>
      <c r="S122" s="93">
        <f t="shared" si="49"/>
        <v>0</v>
      </c>
      <c r="T122" s="93">
        <f t="shared" si="49"/>
        <v>0</v>
      </c>
      <c r="U122" s="93">
        <f t="shared" si="49"/>
        <v>0</v>
      </c>
      <c r="V122" s="93">
        <f t="shared" si="49"/>
        <v>0</v>
      </c>
      <c r="W122" s="93">
        <f t="shared" si="49"/>
        <v>0</v>
      </c>
      <c r="X122" s="93">
        <f t="shared" si="49"/>
        <v>0</v>
      </c>
      <c r="Y122" s="93">
        <f t="shared" si="49"/>
        <v>0</v>
      </c>
      <c r="Z122" s="93">
        <f t="shared" si="49"/>
        <v>0</v>
      </c>
      <c r="AA122" s="93">
        <f t="shared" si="51"/>
        <v>0</v>
      </c>
      <c r="AB122" s="93">
        <f t="shared" si="51"/>
        <v>0</v>
      </c>
      <c r="AC122" s="93">
        <f t="shared" si="51"/>
        <v>0</v>
      </c>
      <c r="AD122" s="93">
        <f t="shared" si="51"/>
        <v>0</v>
      </c>
      <c r="AE122" s="93">
        <f t="shared" si="51"/>
        <v>0</v>
      </c>
      <c r="AF122" s="93">
        <f t="shared" si="51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 x14ac:dyDescent="0.3">
      <c r="A123" s="112" t="s">
        <v>145</v>
      </c>
      <c r="B123" s="70">
        <f>SUM(B117:B122)</f>
        <v>26</v>
      </c>
      <c r="C123" s="70">
        <f>SUM(C117:C122)</f>
        <v>79</v>
      </c>
      <c r="D123" s="70">
        <f>SUM(D117:D122)</f>
        <v>75</v>
      </c>
      <c r="E123" s="70">
        <f t="shared" ref="E123:Z123" si="52">SUM(E117:E122)</f>
        <v>70</v>
      </c>
      <c r="F123" s="70">
        <f t="shared" si="52"/>
        <v>50</v>
      </c>
      <c r="G123" s="70">
        <f t="shared" si="52"/>
        <v>70</v>
      </c>
      <c r="H123" s="70">
        <f t="shared" si="52"/>
        <v>80.900000000000006</v>
      </c>
      <c r="I123" s="70">
        <f t="shared" si="52"/>
        <v>65</v>
      </c>
      <c r="J123" s="70">
        <f t="shared" si="52"/>
        <v>57.4</v>
      </c>
      <c r="K123" s="70">
        <f t="shared" si="52"/>
        <v>98</v>
      </c>
      <c r="L123" s="70">
        <f t="shared" si="52"/>
        <v>92.3</v>
      </c>
      <c r="M123" s="70">
        <f t="shared" si="52"/>
        <v>103.2</v>
      </c>
      <c r="N123" s="70">
        <f>SUM(N117:N122)</f>
        <v>0</v>
      </c>
      <c r="O123" s="70">
        <f>SUM(O117:O122)</f>
        <v>0</v>
      </c>
      <c r="P123" s="70">
        <f>SUM(P117:P122)</f>
        <v>0</v>
      </c>
      <c r="Q123" s="70">
        <f>SUM(Q117:Q122)</f>
        <v>0</v>
      </c>
      <c r="R123" s="70">
        <f>SUM(R117:R122)</f>
        <v>0</v>
      </c>
      <c r="S123" s="70">
        <f t="shared" si="52"/>
        <v>0</v>
      </c>
      <c r="T123" s="70">
        <f t="shared" si="52"/>
        <v>0</v>
      </c>
      <c r="U123" s="70">
        <f t="shared" si="52"/>
        <v>0</v>
      </c>
      <c r="V123" s="70">
        <f t="shared" si="52"/>
        <v>0</v>
      </c>
      <c r="W123" s="70">
        <f t="shared" si="52"/>
        <v>0</v>
      </c>
      <c r="X123" s="70">
        <f t="shared" si="52"/>
        <v>0</v>
      </c>
      <c r="Y123" s="70">
        <f t="shared" si="52"/>
        <v>0</v>
      </c>
      <c r="Z123" s="70">
        <f t="shared" si="52"/>
        <v>0</v>
      </c>
      <c r="AA123" s="70">
        <f t="shared" ref="AA123:AF123" si="53">SUM(AA117:AA122)</f>
        <v>0</v>
      </c>
      <c r="AB123" s="70">
        <f t="shared" si="53"/>
        <v>0</v>
      </c>
      <c r="AC123" s="70">
        <f t="shared" si="53"/>
        <v>0</v>
      </c>
      <c r="AD123" s="70">
        <f t="shared" si="53"/>
        <v>0</v>
      </c>
      <c r="AE123" s="70">
        <f t="shared" si="53"/>
        <v>137.1</v>
      </c>
      <c r="AF123" s="70">
        <f t="shared" si="53"/>
        <v>132.1</v>
      </c>
      <c r="AG123" s="104"/>
      <c r="AH123" s="46">
        <f t="shared" si="25"/>
        <v>137.1</v>
      </c>
      <c r="AI123" s="47">
        <f t="shared" si="26"/>
        <v>0</v>
      </c>
      <c r="AJ123" s="105">
        <f t="array" ref="AJ123">MIN(IF(B123:AF123&lt;&gt;0,B123:AF123))</f>
        <v>26</v>
      </c>
    </row>
    <row r="124" spans="1:64" ht="15.75" thickBot="1" x14ac:dyDescent="0.3">
      <c r="A124" s="87" t="s">
        <v>146</v>
      </c>
      <c r="B124" s="70">
        <f>B108-B123</f>
        <v>141.20000000000002</v>
      </c>
      <c r="C124" s="70">
        <f>C108-C123</f>
        <v>45</v>
      </c>
      <c r="D124" s="70">
        <f>D108-D123</f>
        <v>49</v>
      </c>
      <c r="E124" s="70">
        <f t="shared" ref="E124:Z124" si="54">E108-E123</f>
        <v>53</v>
      </c>
      <c r="F124" s="70">
        <f t="shared" si="54"/>
        <v>88</v>
      </c>
      <c r="G124" s="70">
        <f t="shared" si="54"/>
        <v>73</v>
      </c>
      <c r="H124" s="70">
        <f t="shared" si="54"/>
        <v>80.199999999999989</v>
      </c>
      <c r="I124" s="70">
        <f t="shared" si="54"/>
        <v>73.600000000000023</v>
      </c>
      <c r="J124" s="70">
        <f t="shared" si="54"/>
        <v>144</v>
      </c>
      <c r="K124" s="70">
        <f t="shared" si="54"/>
        <v>115.4</v>
      </c>
      <c r="L124" s="70">
        <f t="shared" si="54"/>
        <v>138.39999999999998</v>
      </c>
      <c r="M124" s="70">
        <f t="shared" si="54"/>
        <v>97.7</v>
      </c>
      <c r="N124" s="70">
        <f>N108-N123</f>
        <v>270.8</v>
      </c>
      <c r="O124" s="70">
        <f>O108-O123</f>
        <v>356.3</v>
      </c>
      <c r="P124" s="70">
        <f>P108-P123</f>
        <v>387.2</v>
      </c>
      <c r="Q124" s="70">
        <f>Q108-Q123</f>
        <v>433.2</v>
      </c>
      <c r="R124" s="70">
        <f>R108-R123</f>
        <v>418.1</v>
      </c>
      <c r="S124" s="70">
        <f t="shared" si="54"/>
        <v>446.97</v>
      </c>
      <c r="T124" s="70">
        <f t="shared" si="54"/>
        <v>473.36</v>
      </c>
      <c r="U124" s="70">
        <f t="shared" si="54"/>
        <v>484.2</v>
      </c>
      <c r="V124" s="70">
        <f t="shared" si="54"/>
        <v>442.2</v>
      </c>
      <c r="W124" s="70">
        <f t="shared" si="54"/>
        <v>465.7</v>
      </c>
      <c r="X124" s="70">
        <f t="shared" si="54"/>
        <v>476.90000000000003</v>
      </c>
      <c r="Y124" s="70">
        <f t="shared" si="54"/>
        <v>350.7</v>
      </c>
      <c r="Z124" s="70">
        <f t="shared" si="54"/>
        <v>347.5</v>
      </c>
      <c r="AA124" s="70">
        <f t="shared" ref="AA124:AF124" si="55">AA108-AA123</f>
        <v>347.5</v>
      </c>
      <c r="AB124" s="70">
        <f t="shared" si="55"/>
        <v>330.7</v>
      </c>
      <c r="AC124" s="70">
        <f t="shared" si="55"/>
        <v>330.7</v>
      </c>
      <c r="AD124" s="70">
        <f t="shared" si="55"/>
        <v>244.00000000000003</v>
      </c>
      <c r="AE124" s="70">
        <f t="shared" si="55"/>
        <v>67</v>
      </c>
      <c r="AF124" s="70">
        <f t="shared" si="55"/>
        <v>14.700000000000017</v>
      </c>
      <c r="AG124" s="104"/>
      <c r="AH124" s="46">
        <f t="shared" si="25"/>
        <v>484.2</v>
      </c>
      <c r="AI124" s="47">
        <f t="shared" si="26"/>
        <v>14.700000000000017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 x14ac:dyDescent="0.25">
      <c r="A126" s="116" t="s">
        <v>148</v>
      </c>
      <c r="B126" s="117">
        <v>50.055999999999997</v>
      </c>
      <c r="C126" s="117">
        <v>49.95</v>
      </c>
      <c r="D126" s="117">
        <v>49.95</v>
      </c>
      <c r="E126" s="117">
        <v>49.95</v>
      </c>
      <c r="F126" s="117">
        <v>50.042999999999999</v>
      </c>
      <c r="G126" s="117">
        <v>49.984999999999999</v>
      </c>
      <c r="H126" s="117">
        <v>49.984999999999999</v>
      </c>
      <c r="I126" s="117">
        <v>50.067</v>
      </c>
      <c r="J126" s="117">
        <v>50.055</v>
      </c>
      <c r="K126" s="117">
        <v>50.052</v>
      </c>
      <c r="L126" s="117">
        <v>50.052</v>
      </c>
      <c r="M126" s="117">
        <v>49.98</v>
      </c>
      <c r="N126" s="117">
        <v>50.051000000000002</v>
      </c>
      <c r="O126" s="117">
        <v>49.966000000000001</v>
      </c>
      <c r="P126" s="117">
        <v>49.945999999999998</v>
      </c>
      <c r="Q126" s="117">
        <v>49.957999999999998</v>
      </c>
      <c r="R126" s="117">
        <v>50.005000000000003</v>
      </c>
      <c r="S126" s="117">
        <v>49.944000000000003</v>
      </c>
      <c r="T126" s="117">
        <v>49.917000000000002</v>
      </c>
      <c r="U126" s="117">
        <v>49.991999999999997</v>
      </c>
      <c r="V126" s="117">
        <v>49.991999999999997</v>
      </c>
      <c r="W126" s="117">
        <v>49.972999999999999</v>
      </c>
      <c r="X126" s="117">
        <v>49.972999999999999</v>
      </c>
      <c r="Y126" s="117">
        <v>50.015999999999998</v>
      </c>
      <c r="Z126" s="117">
        <v>49.997999999999998</v>
      </c>
      <c r="AA126" s="117">
        <v>49.997999999999998</v>
      </c>
      <c r="AB126" s="117">
        <v>50</v>
      </c>
      <c r="AC126" s="117">
        <v>50</v>
      </c>
      <c r="AD126" s="117">
        <v>49.988999999999997</v>
      </c>
      <c r="AE126" s="117">
        <v>49.93</v>
      </c>
      <c r="AF126" s="117">
        <v>50.01</v>
      </c>
      <c r="AG126" s="118"/>
      <c r="AH126" s="46">
        <f t="shared" si="25"/>
        <v>50.067</v>
      </c>
      <c r="AI126" s="47">
        <f t="shared" si="26"/>
        <v>49.917000000000002</v>
      </c>
    </row>
    <row r="127" spans="1:64" x14ac:dyDescent="0.25">
      <c r="A127" s="119" t="s">
        <v>149</v>
      </c>
      <c r="B127" s="43">
        <v>134.19999999999999</v>
      </c>
      <c r="C127" s="43">
        <v>134.6</v>
      </c>
      <c r="D127" s="43">
        <v>134.6</v>
      </c>
      <c r="E127" s="43">
        <v>134.6</v>
      </c>
      <c r="F127" s="43">
        <v>134.6</v>
      </c>
      <c r="G127" s="43">
        <v>134.69999999999999</v>
      </c>
      <c r="H127" s="43">
        <v>134.69999999999999</v>
      </c>
      <c r="I127" s="43">
        <v>132.5</v>
      </c>
      <c r="J127" s="43">
        <v>132.5</v>
      </c>
      <c r="K127" s="43">
        <v>132.5</v>
      </c>
      <c r="L127" s="43">
        <v>132.5</v>
      </c>
      <c r="M127" s="43">
        <v>130.6</v>
      </c>
      <c r="N127" s="43">
        <v>129.9</v>
      </c>
      <c r="O127" s="43">
        <v>128.80000000000001</v>
      </c>
      <c r="P127" s="43">
        <v>139</v>
      </c>
      <c r="Q127" s="43">
        <v>132.19999999999999</v>
      </c>
      <c r="R127" s="43">
        <v>132.19999999999999</v>
      </c>
      <c r="S127" s="43">
        <v>129.30000000000001</v>
      </c>
      <c r="T127" s="43">
        <v>129.30000000000001</v>
      </c>
      <c r="U127" s="43">
        <v>130.6</v>
      </c>
      <c r="V127" s="43">
        <v>130.6</v>
      </c>
      <c r="W127" s="43">
        <v>132.80000000000001</v>
      </c>
      <c r="X127" s="43">
        <v>132.80000000000001</v>
      </c>
      <c r="Y127" s="43">
        <v>132.5</v>
      </c>
      <c r="Z127" s="43">
        <v>134.5</v>
      </c>
      <c r="AA127" s="43">
        <v>134.5</v>
      </c>
      <c r="AB127" s="43">
        <v>132.9</v>
      </c>
      <c r="AC127" s="43">
        <v>132.9</v>
      </c>
      <c r="AD127" s="43">
        <v>133.80000000000001</v>
      </c>
      <c r="AE127" s="43">
        <v>134.80000000000001</v>
      </c>
      <c r="AF127" s="43">
        <v>133.6</v>
      </c>
      <c r="AG127" s="120"/>
      <c r="AH127" s="46">
        <f t="shared" si="25"/>
        <v>139</v>
      </c>
      <c r="AI127" s="47">
        <f t="shared" si="26"/>
        <v>128.80000000000001</v>
      </c>
    </row>
    <row r="128" spans="1:64" x14ac:dyDescent="0.25">
      <c r="A128" s="119" t="s">
        <v>150</v>
      </c>
      <c r="B128" s="43">
        <v>130.80000000000001</v>
      </c>
      <c r="C128" s="43">
        <v>130</v>
      </c>
      <c r="D128" s="43">
        <v>130</v>
      </c>
      <c r="E128" s="43">
        <v>130</v>
      </c>
      <c r="F128" s="43">
        <v>130</v>
      </c>
      <c r="G128" s="43">
        <v>131</v>
      </c>
      <c r="H128" s="43">
        <v>131</v>
      </c>
      <c r="I128" s="43">
        <v>129.5</v>
      </c>
      <c r="J128" s="43">
        <v>129.5</v>
      </c>
      <c r="K128" s="43">
        <v>129.5</v>
      </c>
      <c r="L128" s="43">
        <v>129.5</v>
      </c>
      <c r="M128" s="43">
        <v>128.69999999999999</v>
      </c>
      <c r="N128" s="43">
        <v>129</v>
      </c>
      <c r="O128" s="43">
        <v>126.9</v>
      </c>
      <c r="P128" s="43">
        <v>131.9</v>
      </c>
      <c r="Q128" s="43">
        <v>130.19999999999999</v>
      </c>
      <c r="R128" s="43">
        <v>129.5</v>
      </c>
      <c r="S128" s="43">
        <v>128.1</v>
      </c>
      <c r="T128" s="43">
        <v>127.52</v>
      </c>
      <c r="U128" s="43">
        <v>128.55000000000001</v>
      </c>
      <c r="V128" s="43">
        <v>128.55000000000001</v>
      </c>
      <c r="W128" s="43">
        <v>131.5</v>
      </c>
      <c r="X128" s="43">
        <v>131.5</v>
      </c>
      <c r="Y128" s="43">
        <v>131.30000000000001</v>
      </c>
      <c r="Z128" s="43">
        <v>131.19999999999999</v>
      </c>
      <c r="AA128" s="43">
        <v>131.19999999999999</v>
      </c>
      <c r="AB128" s="43">
        <v>131.1</v>
      </c>
      <c r="AC128" s="43">
        <v>131.1</v>
      </c>
      <c r="AD128" s="43">
        <v>131.4</v>
      </c>
      <c r="AE128" s="43">
        <v>131.4</v>
      </c>
      <c r="AF128" s="43">
        <v>129.19999999999999</v>
      </c>
      <c r="AG128" s="120"/>
      <c r="AH128" s="46">
        <f t="shared" si="25"/>
        <v>131.9</v>
      </c>
      <c r="AI128" s="47">
        <f t="shared" si="26"/>
        <v>126.9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 x14ac:dyDescent="0.25">
      <c r="A130" s="119" t="s">
        <v>152</v>
      </c>
      <c r="B130" s="43">
        <v>138.30000000000001</v>
      </c>
      <c r="C130" s="43">
        <v>138.9</v>
      </c>
      <c r="D130" s="43">
        <v>138.9</v>
      </c>
      <c r="E130" s="43">
        <v>138.9</v>
      </c>
      <c r="F130" s="43">
        <v>138.9</v>
      </c>
      <c r="G130" s="43">
        <v>139.22</v>
      </c>
      <c r="H130" s="43">
        <v>137.9</v>
      </c>
      <c r="I130" s="43">
        <v>137.80000000000001</v>
      </c>
      <c r="J130" s="43">
        <v>137.80000000000001</v>
      </c>
      <c r="K130" s="43">
        <v>137.80000000000001</v>
      </c>
      <c r="L130" s="43">
        <v>137.80000000000001</v>
      </c>
      <c r="M130" s="43">
        <v>133.9</v>
      </c>
      <c r="N130" s="43">
        <v>133.80000000000001</v>
      </c>
      <c r="O130" s="43">
        <v>133.19999999999999</v>
      </c>
      <c r="P130" s="43">
        <v>132.5</v>
      </c>
      <c r="Q130" s="43">
        <v>133.80000000000001</v>
      </c>
      <c r="R130" s="43">
        <v>132.6</v>
      </c>
      <c r="S130" s="43">
        <v>133.54400000000001</v>
      </c>
      <c r="T130" s="43">
        <v>133.4</v>
      </c>
      <c r="U130" s="43">
        <v>132.80000000000001</v>
      </c>
      <c r="V130" s="43">
        <v>132.80000000000001</v>
      </c>
      <c r="W130" s="43">
        <v>134.4</v>
      </c>
      <c r="X130" s="43">
        <v>134.4</v>
      </c>
      <c r="Y130" s="43">
        <v>134.4</v>
      </c>
      <c r="Z130" s="43">
        <v>136</v>
      </c>
      <c r="AA130" s="43">
        <v>136</v>
      </c>
      <c r="AB130" s="43">
        <v>137.30000000000001</v>
      </c>
      <c r="AC130" s="43">
        <v>137.30000000000001</v>
      </c>
      <c r="AD130" s="43">
        <v>137.30000000000001</v>
      </c>
      <c r="AE130" s="43">
        <v>137.30000000000001</v>
      </c>
      <c r="AF130" s="43">
        <v>136.80000000000001</v>
      </c>
      <c r="AG130" s="120"/>
      <c r="AH130" s="46">
        <f t="shared" si="25"/>
        <v>139.22</v>
      </c>
      <c r="AI130" s="47">
        <f t="shared" si="26"/>
        <v>132.5</v>
      </c>
    </row>
    <row r="131" spans="1:35" x14ac:dyDescent="0.25">
      <c r="A131" s="121" t="s">
        <v>153</v>
      </c>
      <c r="B131" s="122">
        <v>132.69999999999999</v>
      </c>
      <c r="C131" s="122">
        <v>132</v>
      </c>
      <c r="D131" s="122">
        <v>132</v>
      </c>
      <c r="E131" s="122">
        <v>132</v>
      </c>
      <c r="F131" s="122">
        <v>132</v>
      </c>
      <c r="G131" s="122">
        <v>133.1</v>
      </c>
      <c r="H131" s="122">
        <v>133.1</v>
      </c>
      <c r="I131" s="122">
        <v>132.80000000000001</v>
      </c>
      <c r="J131" s="122">
        <v>132.80000000000001</v>
      </c>
      <c r="K131" s="122">
        <v>132.80000000000001</v>
      </c>
      <c r="L131" s="122">
        <v>132.80000000000001</v>
      </c>
      <c r="M131" s="122">
        <v>135</v>
      </c>
      <c r="N131" s="122">
        <v>133.4</v>
      </c>
      <c r="O131" s="122">
        <v>132.30000000000001</v>
      </c>
      <c r="P131" s="122">
        <v>131.19999999999999</v>
      </c>
      <c r="Q131" s="122">
        <v>134.19999999999999</v>
      </c>
      <c r="R131" s="122">
        <v>134.19999999999999</v>
      </c>
      <c r="S131" s="122">
        <v>133.80000000000001</v>
      </c>
      <c r="T131" s="122">
        <v>134.9</v>
      </c>
      <c r="U131" s="122">
        <v>132.80000000000001</v>
      </c>
      <c r="V131" s="122">
        <v>132.80000000000001</v>
      </c>
      <c r="W131" s="122">
        <v>135.4</v>
      </c>
      <c r="X131" s="122">
        <v>135.4</v>
      </c>
      <c r="Y131" s="122">
        <v>133.80000000000001</v>
      </c>
      <c r="Z131" s="122">
        <v>132.6</v>
      </c>
      <c r="AA131" s="122">
        <v>132.6</v>
      </c>
      <c r="AB131" s="122">
        <v>132.80000000000001</v>
      </c>
      <c r="AC131" s="122">
        <v>132.80000000000001</v>
      </c>
      <c r="AD131" s="122">
        <v>133.30000000000001</v>
      </c>
      <c r="AE131" s="122">
        <v>133.30000000000001</v>
      </c>
      <c r="AF131" s="122">
        <v>132.80000000000001</v>
      </c>
      <c r="AG131" s="123"/>
      <c r="AH131" s="46">
        <f t="shared" si="25"/>
        <v>135.4</v>
      </c>
      <c r="AI131" s="47">
        <f t="shared" si="26"/>
        <v>131.19999999999999</v>
      </c>
    </row>
    <row r="132" spans="1:35" x14ac:dyDescent="0.25">
      <c r="A132" s="119" t="s">
        <v>154</v>
      </c>
      <c r="B132" s="43">
        <v>132.30000000000001</v>
      </c>
      <c r="C132" s="43">
        <v>132.30000000000001</v>
      </c>
      <c r="D132" s="43">
        <v>132.30000000000001</v>
      </c>
      <c r="E132" s="43">
        <v>132.30000000000001</v>
      </c>
      <c r="F132" s="43">
        <v>132.30000000000001</v>
      </c>
      <c r="G132" s="43">
        <v>131</v>
      </c>
      <c r="H132" s="43">
        <v>131</v>
      </c>
      <c r="I132" s="43">
        <v>131.19999999999999</v>
      </c>
      <c r="J132" s="43">
        <v>131.19999999999999</v>
      </c>
      <c r="K132" s="43">
        <v>131.19999999999999</v>
      </c>
      <c r="L132" s="43">
        <v>131.19999999999999</v>
      </c>
      <c r="M132" s="43">
        <v>128.5</v>
      </c>
      <c r="N132" s="43">
        <v>130.80000000000001</v>
      </c>
      <c r="O132" s="43">
        <v>130.4</v>
      </c>
      <c r="P132" s="43">
        <v>131.69999999999999</v>
      </c>
      <c r="Q132" s="43">
        <v>134.1</v>
      </c>
      <c r="R132" s="43">
        <v>131.1</v>
      </c>
      <c r="S132" s="43">
        <v>127.1</v>
      </c>
      <c r="T132" s="43">
        <v>133.9</v>
      </c>
      <c r="U132" s="43">
        <v>129</v>
      </c>
      <c r="V132" s="43">
        <v>129</v>
      </c>
      <c r="W132" s="43">
        <v>137</v>
      </c>
      <c r="X132" s="43">
        <v>137</v>
      </c>
      <c r="Y132" s="43">
        <v>132.6</v>
      </c>
      <c r="Z132" s="43">
        <v>132.80000000000001</v>
      </c>
      <c r="AA132" s="43">
        <v>132.80000000000001</v>
      </c>
      <c r="AB132" s="43">
        <v>130.4</v>
      </c>
      <c r="AC132" s="43">
        <v>130.4</v>
      </c>
      <c r="AD132" s="43">
        <v>131.69999999999999</v>
      </c>
      <c r="AE132" s="43">
        <v>131.69999999999999</v>
      </c>
      <c r="AF132" s="43">
        <v>135.5</v>
      </c>
      <c r="AG132" s="120"/>
      <c r="AH132" s="46">
        <f t="shared" si="25"/>
        <v>137</v>
      </c>
      <c r="AI132" s="47">
        <f t="shared" si="26"/>
        <v>127.1</v>
      </c>
    </row>
    <row r="133" spans="1:35" ht="15.75" thickBot="1" x14ac:dyDescent="0.3">
      <c r="A133" s="119" t="s">
        <v>155</v>
      </c>
      <c r="B133" s="101">
        <v>68.3</v>
      </c>
      <c r="C133" s="101">
        <v>68.3</v>
      </c>
      <c r="D133" s="101">
        <v>68.3</v>
      </c>
      <c r="E133" s="101">
        <v>68.3</v>
      </c>
      <c r="F133" s="101">
        <v>68.3</v>
      </c>
      <c r="G133" s="101">
        <v>68.2</v>
      </c>
      <c r="H133" s="101">
        <v>68.2</v>
      </c>
      <c r="I133" s="101">
        <v>68.2</v>
      </c>
      <c r="J133" s="101">
        <v>68.2</v>
      </c>
      <c r="K133" s="101">
        <v>68.2</v>
      </c>
      <c r="L133" s="101">
        <v>66.599999999999994</v>
      </c>
      <c r="M133" s="101">
        <v>66.599999999999994</v>
      </c>
      <c r="N133" s="101">
        <v>66.599999999999994</v>
      </c>
      <c r="O133" s="101">
        <v>65.3</v>
      </c>
      <c r="P133" s="101">
        <v>64.900000000000006</v>
      </c>
      <c r="Q133" s="101">
        <v>65.900000000000006</v>
      </c>
      <c r="R133" s="101">
        <v>65.2</v>
      </c>
      <c r="S133" s="101">
        <v>65</v>
      </c>
      <c r="T133" s="101">
        <v>64.900000000000006</v>
      </c>
      <c r="U133" s="101">
        <v>64.900000000000006</v>
      </c>
      <c r="V133" s="101">
        <v>64.900000000000006</v>
      </c>
      <c r="W133" s="101">
        <v>66.400000000000006</v>
      </c>
      <c r="X133" s="101">
        <v>66.400000000000006</v>
      </c>
      <c r="Y133" s="101">
        <v>66.400000000000006</v>
      </c>
      <c r="Z133" s="101">
        <v>68</v>
      </c>
      <c r="AA133" s="101">
        <v>68</v>
      </c>
      <c r="AB133" s="101">
        <v>68</v>
      </c>
      <c r="AC133" s="101">
        <v>68</v>
      </c>
      <c r="AD133" s="101">
        <v>68</v>
      </c>
      <c r="AE133" s="101">
        <v>68</v>
      </c>
      <c r="AF133" s="101">
        <v>67.900000000000006</v>
      </c>
      <c r="AG133" s="124"/>
      <c r="AH133" s="46">
        <f t="shared" si="25"/>
        <v>68.3</v>
      </c>
      <c r="AI133" s="47">
        <f t="shared" si="26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 x14ac:dyDescent="0.3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104.24</v>
      </c>
      <c r="C135" s="114">
        <f>SUM(C26,C32,C45:C46,C82,C84:C85,C87,C89,C137:C142,C177,C183,C189,C198,C200,C212,C219,C222:C223,C230,C232,C234,C238:C240,C242:C244,C249,C255:C256,C258:C260,C161,C166)</f>
        <v>94.44</v>
      </c>
      <c r="D135" s="114">
        <f>SUM(D26,D32,D45:D46,D82,D84:D85,D87,D89,D137:D142,D177,D183,D189,D198,D200,D212,D219,D222:D223,D230,D232,D234,D238:D240,D242:D244,D249,D255:D256,D258:D260,D161,D166)</f>
        <v>90.739999999999981</v>
      </c>
      <c r="E135" s="114">
        <f>SUM(E26,E32,E45:E46,E82,E84:E85,E87,E89,E137:E142,E177,E183,E189,E198,E200,E212,E219,E222:E223,E230,E232,E234,E238:E240,E242:E244,E249,E255:E256,E258:E260,E161,E166)</f>
        <v>90.739999999999981</v>
      </c>
      <c r="F135" s="114">
        <f>SUM(F26,F32,F45:F46,F82,F84:F85,F87,F89,F137:F142,F177,F183,F189,F198,F200,F212,F219,F222:F223,F230,F232,F234,F238:F240,F242:F244,F249,F255:F256,F258:F260,F161,F166)</f>
        <v>90.739999999999981</v>
      </c>
      <c r="G135" s="114">
        <f t="shared" ref="G135:M135" si="56">SUM(G26,G32,G45:G46,G82,G84:G85,G87,G89,G137:G142,G177,G183,G189,G198,G200,G212,G219,G222:G223,G230,G232,G234,G238:G240,G242:G244,G249,G255:G256,G258:G260,G161,G166)</f>
        <v>109.93999999999998</v>
      </c>
      <c r="H135" s="114">
        <f t="shared" si="56"/>
        <v>132.83999999999997</v>
      </c>
      <c r="I135" s="114">
        <f t="shared" si="56"/>
        <v>140.33999999999997</v>
      </c>
      <c r="J135" s="114">
        <f t="shared" si="56"/>
        <v>178.64</v>
      </c>
      <c r="K135" s="114">
        <f t="shared" si="56"/>
        <v>180.14</v>
      </c>
      <c r="L135" s="114">
        <f t="shared" si="56"/>
        <v>246.93999999999997</v>
      </c>
      <c r="M135" s="114">
        <f t="shared" si="56"/>
        <v>305.94</v>
      </c>
      <c r="N135" s="114">
        <f>SUM(N26,N32,N45:N46,N82,N84:N85,N87,N89,N137:N142,N177,N183,N189,N198,N200,N212,N219,N222:N223,N230,N232,N234,N238:N240,N242:N244,N249,N255:N256,N258:N260,N161,N166)</f>
        <v>307.04000000000002</v>
      </c>
      <c r="O135" s="114">
        <f>SUM(O26,O32,O45:O46,O82,O84:O85,O87,O89,O137:O142,O177,O183,O189,O198,O200,O212,O219,O222:O223,O230,O232,O234,O238:O240,O242:O244,O249,O255:O256,O258:O260,O161,O166)</f>
        <v>269.24</v>
      </c>
      <c r="P135" s="114">
        <f>SUM(P26,P32,P45:P46,P82,P84:P85,P87,P89,P137:P142,P177,P183,P189,P198,P200,P212,P219,P222:P223,P230,P232,P234,P238:P240,P242:P244,P249,P255:P256,P258:P260,P161,P166)</f>
        <v>269.54000000000002</v>
      </c>
      <c r="Q135" s="114">
        <f>SUM(Q26,Q32,Q45:Q46,Q82,Q84:Q85,Q87,Q89,Q137:Q142,Q177,Q183,Q189,Q198,Q200,Q212,Q219,Q222:Q223,Q230,Q232,Q234,Q238:Q240,Q242:Q244,Q249,Q255:Q256,Q258:Q260,Q161,Q166)</f>
        <v>282.84000000000003</v>
      </c>
      <c r="R135" s="114">
        <f>SUM(R26,R32,R45:R46,R82,R84:R85,R87,R89,R137:R142,R177,R183,R189,R198,R200,R212,R219,R222:R223,R230,R232,R234,R238:R240,R242:R244,R249,R255:R256,R258:R260,R161,R166)</f>
        <v>281.84000000000003</v>
      </c>
      <c r="S135" s="114">
        <f t="shared" ref="S135:X135" si="57">SUM(S26,S32,S45:S46,S82,S84:S85,S87,S89,S137:S142,S177,S183,S189,S198,S200,S212,S219,S222:S223,S230,S232,S234,S238:S240,S242:S244,S249,S255:S256,S258:S260,S161,S166)</f>
        <v>261.74000000000007</v>
      </c>
      <c r="T135" s="114">
        <f t="shared" si="57"/>
        <v>262.64000000000004</v>
      </c>
      <c r="U135" s="114">
        <f t="shared" si="57"/>
        <v>271.43</v>
      </c>
      <c r="V135" s="114">
        <f>SUM(V26,V32,V45:V46,V82,V84:V85,V87,V89,V137:V142,V177,V183,V189,V198,V200,V212,V219,V222:V223,V230,V232,V234,V238:V240,V242:V244,V249,V255:V256,V258:V260,V161,V166)</f>
        <v>269.43</v>
      </c>
      <c r="W135" s="114">
        <f t="shared" si="57"/>
        <v>274.83999999999997</v>
      </c>
      <c r="X135" s="114">
        <f t="shared" si="57"/>
        <v>272.83999999999997</v>
      </c>
      <c r="Y135" s="114">
        <f t="shared" ref="Y135:AF135" si="58">SUM(Y23,Y30,Y51:Y52,Y82,Y84:Y85,Y87,Y89,Y137:Y142,Y170,Y176,Y182,Y191,Y193,Y205,Y212,Y215:Y216,Y223,Y225,Y227,Y231:Y233,Y235:Y237,Y242,Y248:Y249,Y251:Y253,Y261,Y266)</f>
        <v>267.7</v>
      </c>
      <c r="Z135" s="114">
        <f t="shared" si="58"/>
        <v>323.70000000000005</v>
      </c>
      <c r="AA135" s="114">
        <f t="shared" si="58"/>
        <v>323.70000000000005</v>
      </c>
      <c r="AB135" s="114">
        <f t="shared" si="58"/>
        <v>257.89999999999998</v>
      </c>
      <c r="AC135" s="114">
        <f t="shared" si="58"/>
        <v>257.89999999999998</v>
      </c>
      <c r="AD135" s="114">
        <f t="shared" si="58"/>
        <v>228.5</v>
      </c>
      <c r="AE135" s="114">
        <f t="shared" si="58"/>
        <v>189.20000000000002</v>
      </c>
      <c r="AF135" s="114">
        <f t="shared" si="58"/>
        <v>133.62</v>
      </c>
      <c r="AG135" s="127"/>
      <c r="AH135" s="46">
        <f t="shared" si="25"/>
        <v>323.70000000000005</v>
      </c>
      <c r="AI135" s="47">
        <f t="shared" si="26"/>
        <v>90.739999999999981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 x14ac:dyDescent="0.25">
      <c r="A137" s="131" t="s">
        <v>159</v>
      </c>
      <c r="B137" s="132">
        <v>-11.3</v>
      </c>
      <c r="C137" s="132">
        <v>-11.3</v>
      </c>
      <c r="D137" s="132">
        <v>-11.3</v>
      </c>
      <c r="E137" s="132">
        <v>-11.3</v>
      </c>
      <c r="F137" s="132">
        <v>-11.3</v>
      </c>
      <c r="G137" s="133">
        <v>-1.7</v>
      </c>
      <c r="H137" s="133">
        <v>0</v>
      </c>
      <c r="I137" s="133">
        <v>8.4</v>
      </c>
      <c r="J137" s="133">
        <v>8.4</v>
      </c>
      <c r="K137" s="133">
        <v>8.4</v>
      </c>
      <c r="L137" s="133">
        <v>38.200000000000003</v>
      </c>
      <c r="M137" s="133">
        <v>40.1</v>
      </c>
      <c r="N137" s="133">
        <v>40.1</v>
      </c>
      <c r="O137" s="133">
        <v>35</v>
      </c>
      <c r="P137" s="133">
        <v>35</v>
      </c>
      <c r="Q137" s="133">
        <v>35</v>
      </c>
      <c r="R137" s="133">
        <v>35</v>
      </c>
      <c r="S137" s="133">
        <v>20.6</v>
      </c>
      <c r="T137" s="133">
        <v>20.5</v>
      </c>
      <c r="U137" s="133">
        <v>17.5</v>
      </c>
      <c r="V137" s="133">
        <v>17.5</v>
      </c>
      <c r="W137" s="133">
        <v>21</v>
      </c>
      <c r="X137" s="133">
        <v>21</v>
      </c>
      <c r="Y137" s="133">
        <v>31.8</v>
      </c>
      <c r="Z137" s="133">
        <v>42.8</v>
      </c>
      <c r="AA137" s="133">
        <v>42.8</v>
      </c>
      <c r="AB137" s="133">
        <v>37.700000000000003</v>
      </c>
      <c r="AC137" s="133">
        <v>37.700000000000003</v>
      </c>
      <c r="AD137" s="133">
        <v>33.1</v>
      </c>
      <c r="AE137" s="133">
        <v>37.299999999999997</v>
      </c>
      <c r="AF137" s="133">
        <v>18.5</v>
      </c>
      <c r="AG137" s="134">
        <v>75</v>
      </c>
      <c r="AH137" s="46">
        <f t="shared" si="25"/>
        <v>42.8</v>
      </c>
      <c r="AI137" s="47">
        <f t="shared" si="26"/>
        <v>-11.3</v>
      </c>
    </row>
    <row r="138" spans="1:35" x14ac:dyDescent="0.25">
      <c r="A138" s="135" t="s">
        <v>160</v>
      </c>
      <c r="B138" s="132">
        <v>0</v>
      </c>
      <c r="C138" s="132">
        <v>0</v>
      </c>
      <c r="D138" s="132">
        <v>0</v>
      </c>
      <c r="E138" s="132">
        <v>0</v>
      </c>
      <c r="F138" s="132">
        <v>0</v>
      </c>
      <c r="G138" s="136">
        <v>0</v>
      </c>
      <c r="H138" s="136">
        <v>0</v>
      </c>
      <c r="I138" s="136">
        <v>-24.8</v>
      </c>
      <c r="J138" s="136">
        <v>-24.8</v>
      </c>
      <c r="K138" s="136">
        <v>-24.8</v>
      </c>
      <c r="L138" s="136">
        <v>12.2</v>
      </c>
      <c r="M138" s="136">
        <v>16.3</v>
      </c>
      <c r="N138" s="136">
        <v>16.3</v>
      </c>
      <c r="O138" s="136">
        <v>7.8</v>
      </c>
      <c r="P138" s="136">
        <v>7.8</v>
      </c>
      <c r="Q138" s="136">
        <v>7.8</v>
      </c>
      <c r="R138" s="136">
        <v>7.8</v>
      </c>
      <c r="S138" s="136">
        <v>-16</v>
      </c>
      <c r="T138" s="136">
        <v>-15</v>
      </c>
      <c r="U138" s="136">
        <v>-18.2</v>
      </c>
      <c r="V138" s="136">
        <v>-18.2</v>
      </c>
      <c r="W138" s="136">
        <v>-8.3000000000000007</v>
      </c>
      <c r="X138" s="136">
        <v>-8.3000000000000007</v>
      </c>
      <c r="Y138" s="136">
        <v>-9.8000000000000007</v>
      </c>
      <c r="Z138" s="136">
        <v>27.5</v>
      </c>
      <c r="AA138" s="136">
        <v>27.5</v>
      </c>
      <c r="AB138" s="136">
        <v>18.3</v>
      </c>
      <c r="AC138" s="136">
        <v>18.3</v>
      </c>
      <c r="AD138" s="136">
        <v>12.8</v>
      </c>
      <c r="AE138" s="136">
        <v>20.3</v>
      </c>
      <c r="AF138" s="136">
        <v>0</v>
      </c>
      <c r="AG138" s="134">
        <v>240</v>
      </c>
      <c r="AH138" s="46">
        <f t="shared" si="25"/>
        <v>27.5</v>
      </c>
      <c r="AI138" s="47">
        <f t="shared" si="26"/>
        <v>-24.8</v>
      </c>
    </row>
    <row r="139" spans="1:35" x14ac:dyDescent="0.25">
      <c r="A139" s="135" t="s">
        <v>161</v>
      </c>
      <c r="B139" s="132">
        <v>-38.9</v>
      </c>
      <c r="C139" s="132">
        <v>-38.9</v>
      </c>
      <c r="D139" s="132">
        <v>-38.9</v>
      </c>
      <c r="E139" s="132">
        <v>-38.9</v>
      </c>
      <c r="F139" s="132">
        <v>-38.9</v>
      </c>
      <c r="G139" s="136">
        <v>-38</v>
      </c>
      <c r="H139" s="136">
        <v>-28</v>
      </c>
      <c r="I139" s="136">
        <v>-7.2</v>
      </c>
      <c r="J139" s="136">
        <v>-7.2</v>
      </c>
      <c r="K139" s="136">
        <v>-7.2</v>
      </c>
      <c r="L139" s="136">
        <v>-7.2</v>
      </c>
      <c r="M139" s="136">
        <v>0.7</v>
      </c>
      <c r="N139" s="136">
        <v>0.7</v>
      </c>
      <c r="O139" s="136">
        <v>4.8</v>
      </c>
      <c r="P139" s="136">
        <v>4.8</v>
      </c>
      <c r="Q139" s="136">
        <v>4.8</v>
      </c>
      <c r="R139" s="136">
        <v>4.8</v>
      </c>
      <c r="S139" s="136">
        <v>-13.3</v>
      </c>
      <c r="T139" s="136">
        <v>-13.3</v>
      </c>
      <c r="U139" s="136">
        <v>-10.41</v>
      </c>
      <c r="V139" s="136">
        <v>-10.41</v>
      </c>
      <c r="W139" s="136">
        <v>-2.2999999999999998</v>
      </c>
      <c r="X139" s="136">
        <v>-2.2999999999999998</v>
      </c>
      <c r="Y139" s="136">
        <v>-4.4000000000000004</v>
      </c>
      <c r="Z139" s="136">
        <v>-8.6</v>
      </c>
      <c r="AA139" s="136">
        <v>-8.6</v>
      </c>
      <c r="AB139" s="136">
        <v>-8.3000000000000007</v>
      </c>
      <c r="AC139" s="136">
        <v>-8.3000000000000007</v>
      </c>
      <c r="AD139" s="136">
        <v>-14</v>
      </c>
      <c r="AE139" s="136">
        <v>26.8</v>
      </c>
      <c r="AF139" s="136">
        <v>-32.979999999999997</v>
      </c>
      <c r="AG139" s="134">
        <v>240</v>
      </c>
      <c r="AH139" s="46">
        <f t="shared" ref="AH139:AH145" si="59">MAX(B139:AF139)</f>
        <v>26.8</v>
      </c>
      <c r="AI139" s="47">
        <f t="shared" ref="AI139:AI145" si="60">MIN(B139:AF139)</f>
        <v>-38.9</v>
      </c>
    </row>
    <row r="140" spans="1:35" x14ac:dyDescent="0.25">
      <c r="A140" s="135" t="s">
        <v>162</v>
      </c>
      <c r="B140" s="132">
        <v>37.4</v>
      </c>
      <c r="C140" s="132">
        <v>37.4</v>
      </c>
      <c r="D140" s="132">
        <v>37.4</v>
      </c>
      <c r="E140" s="132">
        <v>37.4</v>
      </c>
      <c r="F140" s="132">
        <v>37.4</v>
      </c>
      <c r="G140" s="137">
        <v>36.1</v>
      </c>
      <c r="H140" s="137">
        <v>26.5</v>
      </c>
      <c r="I140" s="137">
        <v>7</v>
      </c>
      <c r="J140" s="137">
        <v>7</v>
      </c>
      <c r="K140" s="137">
        <v>7</v>
      </c>
      <c r="L140" s="137">
        <v>7</v>
      </c>
      <c r="M140" s="137">
        <v>0.9</v>
      </c>
      <c r="N140" s="137">
        <v>0.9</v>
      </c>
      <c r="O140" s="137">
        <v>-5.2</v>
      </c>
      <c r="P140" s="137">
        <v>-5.2</v>
      </c>
      <c r="Q140" s="137">
        <v>-5.2</v>
      </c>
      <c r="R140" s="137">
        <v>-5.2</v>
      </c>
      <c r="S140" s="137">
        <v>12.8</v>
      </c>
      <c r="T140" s="137">
        <v>12.8</v>
      </c>
      <c r="U140" s="137">
        <v>10</v>
      </c>
      <c r="V140" s="137">
        <v>10</v>
      </c>
      <c r="W140" s="137">
        <v>2</v>
      </c>
      <c r="X140" s="137">
        <v>2</v>
      </c>
      <c r="Y140" s="137">
        <v>3.7</v>
      </c>
      <c r="Z140" s="137">
        <v>8.5</v>
      </c>
      <c r="AA140" s="137">
        <v>8.5</v>
      </c>
      <c r="AB140" s="137">
        <v>8</v>
      </c>
      <c r="AC140" s="137">
        <v>8</v>
      </c>
      <c r="AD140" s="137">
        <v>13.2</v>
      </c>
      <c r="AE140" s="137">
        <v>-38</v>
      </c>
      <c r="AF140" s="137">
        <v>30.1</v>
      </c>
      <c r="AG140" s="134"/>
      <c r="AH140" s="46">
        <f t="shared" si="59"/>
        <v>37.4</v>
      </c>
      <c r="AI140" s="47">
        <f t="shared" si="60"/>
        <v>-38</v>
      </c>
    </row>
    <row r="141" spans="1:35" x14ac:dyDescent="0.25">
      <c r="A141" s="135" t="s">
        <v>163</v>
      </c>
      <c r="B141" s="132">
        <v>24.9</v>
      </c>
      <c r="C141" s="132">
        <v>24.9</v>
      </c>
      <c r="D141" s="132">
        <v>24.9</v>
      </c>
      <c r="E141" s="132">
        <v>24.9</v>
      </c>
      <c r="F141" s="132">
        <v>24.9</v>
      </c>
      <c r="G141" s="136">
        <v>22.6</v>
      </c>
      <c r="H141" s="136">
        <v>22</v>
      </c>
      <c r="I141" s="136">
        <v>20.5</v>
      </c>
      <c r="J141" s="136">
        <v>20.5</v>
      </c>
      <c r="K141" s="136">
        <v>20.5</v>
      </c>
      <c r="L141" s="136">
        <v>20.5</v>
      </c>
      <c r="M141" s="136">
        <v>18.100000000000001</v>
      </c>
      <c r="N141" s="136">
        <v>18.100000000000001</v>
      </c>
      <c r="O141" s="136">
        <v>18.100000000000001</v>
      </c>
      <c r="P141" s="136">
        <v>18.100000000000001</v>
      </c>
      <c r="Q141" s="136">
        <v>18.100000000000001</v>
      </c>
      <c r="R141" s="136">
        <v>18.100000000000001</v>
      </c>
      <c r="S141" s="136">
        <v>17.3</v>
      </c>
      <c r="T141" s="136">
        <v>17.3</v>
      </c>
      <c r="U141" s="136">
        <v>16</v>
      </c>
      <c r="V141" s="136">
        <v>16</v>
      </c>
      <c r="W141" s="136">
        <v>17.8</v>
      </c>
      <c r="X141" s="136">
        <v>17.8</v>
      </c>
      <c r="Y141" s="136">
        <v>17.600000000000001</v>
      </c>
      <c r="Z141" s="136">
        <v>16</v>
      </c>
      <c r="AA141" s="136">
        <v>16</v>
      </c>
      <c r="AB141" s="136">
        <v>15.6</v>
      </c>
      <c r="AC141" s="136">
        <v>15.6</v>
      </c>
      <c r="AD141" s="136">
        <v>15.1</v>
      </c>
      <c r="AE141" s="136">
        <v>14.6</v>
      </c>
      <c r="AF141" s="136">
        <v>13.6</v>
      </c>
      <c r="AG141" s="134">
        <v>60</v>
      </c>
      <c r="AH141" s="46">
        <f t="shared" si="59"/>
        <v>24.9</v>
      </c>
      <c r="AI141" s="47">
        <f t="shared" si="60"/>
        <v>13.6</v>
      </c>
    </row>
    <row r="142" spans="1:35" x14ac:dyDescent="0.25">
      <c r="A142" s="135" t="s">
        <v>164</v>
      </c>
      <c r="B142" s="132">
        <v>-6.2</v>
      </c>
      <c r="C142" s="132">
        <v>-16</v>
      </c>
      <c r="D142" s="132">
        <v>-16</v>
      </c>
      <c r="E142" s="132">
        <v>-16</v>
      </c>
      <c r="F142" s="132">
        <v>-16</v>
      </c>
      <c r="G142" s="137">
        <v>-3.7</v>
      </c>
      <c r="H142" s="137">
        <v>17.7</v>
      </c>
      <c r="I142" s="137">
        <v>41.8</v>
      </c>
      <c r="J142" s="137">
        <v>80.099999999999994</v>
      </c>
      <c r="K142" s="137">
        <v>80.099999999999994</v>
      </c>
      <c r="L142" s="137">
        <v>80.099999999999994</v>
      </c>
      <c r="M142" s="137">
        <v>132.4</v>
      </c>
      <c r="N142" s="137">
        <v>132.4</v>
      </c>
      <c r="O142" s="137">
        <v>110.1</v>
      </c>
      <c r="P142" s="137">
        <v>110.1</v>
      </c>
      <c r="Q142" s="137">
        <v>110.1</v>
      </c>
      <c r="R142" s="137">
        <v>110.1</v>
      </c>
      <c r="S142" s="137">
        <v>132.30000000000001</v>
      </c>
      <c r="T142" s="137">
        <v>132.30000000000001</v>
      </c>
      <c r="U142" s="137">
        <v>150</v>
      </c>
      <c r="V142" s="137">
        <v>150</v>
      </c>
      <c r="W142" s="137">
        <v>146.1</v>
      </c>
      <c r="X142" s="137">
        <v>146.1</v>
      </c>
      <c r="Y142" s="137">
        <v>126.7</v>
      </c>
      <c r="Z142" s="137">
        <v>135.4</v>
      </c>
      <c r="AA142" s="137">
        <v>135.4</v>
      </c>
      <c r="AB142" s="137">
        <v>84.5</v>
      </c>
      <c r="AC142" s="137">
        <v>84.5</v>
      </c>
      <c r="AD142" s="137">
        <v>66.2</v>
      </c>
      <c r="AE142" s="137">
        <v>26.1</v>
      </c>
      <c r="AF142" s="137">
        <v>2.2999999999999998</v>
      </c>
      <c r="AG142" s="138">
        <v>120</v>
      </c>
      <c r="AH142" s="46">
        <f t="shared" si="59"/>
        <v>150</v>
      </c>
      <c r="AI142" s="47">
        <f t="shared" si="60"/>
        <v>-16</v>
      </c>
    </row>
    <row r="143" spans="1:35" x14ac:dyDescent="0.25">
      <c r="A143" s="135" t="s">
        <v>165</v>
      </c>
      <c r="B143" s="132">
        <v>34.799999999999997</v>
      </c>
      <c r="C143" s="132">
        <v>34.799999999999997</v>
      </c>
      <c r="D143" s="132">
        <v>34.799999999999997</v>
      </c>
      <c r="E143" s="132">
        <v>34.799999999999997</v>
      </c>
      <c r="F143" s="132">
        <v>34.799999999999997</v>
      </c>
      <c r="G143" s="137">
        <v>35.4</v>
      </c>
      <c r="H143" s="137">
        <v>45.1</v>
      </c>
      <c r="I143" s="137">
        <v>56.8</v>
      </c>
      <c r="J143" s="137">
        <v>74.5</v>
      </c>
      <c r="K143" s="137">
        <v>74.5</v>
      </c>
      <c r="L143" s="137">
        <v>74.5</v>
      </c>
      <c r="M143" s="137">
        <v>100.2</v>
      </c>
      <c r="N143" s="137">
        <v>100.2</v>
      </c>
      <c r="O143" s="137">
        <v>178.4</v>
      </c>
      <c r="P143" s="137">
        <v>178.4</v>
      </c>
      <c r="Q143" s="137">
        <v>178.4</v>
      </c>
      <c r="R143" s="137">
        <v>178.4</v>
      </c>
      <c r="S143" s="137">
        <v>100</v>
      </c>
      <c r="T143" s="137">
        <v>100</v>
      </c>
      <c r="U143" s="137">
        <v>108.9</v>
      </c>
      <c r="V143" s="137">
        <v>108.9</v>
      </c>
      <c r="W143" s="137">
        <v>106.5</v>
      </c>
      <c r="X143" s="137">
        <v>106.5</v>
      </c>
      <c r="Y143" s="137">
        <v>96.1</v>
      </c>
      <c r="Z143" s="137">
        <v>100</v>
      </c>
      <c r="AA143" s="137">
        <v>100</v>
      </c>
      <c r="AB143" s="137">
        <v>75.8</v>
      </c>
      <c r="AC143" s="137">
        <v>75.8</v>
      </c>
      <c r="AD143" s="137">
        <v>66.400000000000006</v>
      </c>
      <c r="AE143" s="137">
        <v>47.3</v>
      </c>
      <c r="AF143" s="137">
        <v>35.200000000000003</v>
      </c>
      <c r="AG143" s="138"/>
      <c r="AH143" s="46">
        <f t="shared" si="59"/>
        <v>178.4</v>
      </c>
      <c r="AI143" s="47">
        <f t="shared" si="60"/>
        <v>34.799999999999997</v>
      </c>
    </row>
    <row r="144" spans="1:35" x14ac:dyDescent="0.25">
      <c r="A144" s="135" t="s">
        <v>166</v>
      </c>
      <c r="B144" s="132">
        <v>-2.1</v>
      </c>
      <c r="C144" s="132">
        <v>-4.4000000000000004</v>
      </c>
      <c r="D144" s="132">
        <v>-4.4000000000000004</v>
      </c>
      <c r="E144" s="132">
        <v>-4.4000000000000004</v>
      </c>
      <c r="F144" s="132">
        <v>-4.4000000000000004</v>
      </c>
      <c r="G144" s="137">
        <v>2</v>
      </c>
      <c r="H144" s="137">
        <v>-0.4</v>
      </c>
      <c r="I144" s="137">
        <v>-1.6</v>
      </c>
      <c r="J144" s="137">
        <v>-1.6</v>
      </c>
      <c r="K144" s="137">
        <v>-1.6</v>
      </c>
      <c r="L144" s="137">
        <v>-1.6</v>
      </c>
      <c r="M144" s="137">
        <v>-23.8</v>
      </c>
      <c r="N144" s="137">
        <v>-23.8</v>
      </c>
      <c r="O144" s="137">
        <v>-11.5</v>
      </c>
      <c r="P144" s="137">
        <v>-11.5</v>
      </c>
      <c r="Q144" s="137">
        <v>-11.5</v>
      </c>
      <c r="R144" s="137">
        <v>-11.5</v>
      </c>
      <c r="S144" s="137">
        <v>-17.7</v>
      </c>
      <c r="T144" s="137">
        <v>-17.7</v>
      </c>
      <c r="U144" s="137">
        <v>9.6</v>
      </c>
      <c r="V144" s="137">
        <v>9.6</v>
      </c>
      <c r="W144" s="137">
        <v>8.4</v>
      </c>
      <c r="X144" s="137">
        <v>8.4</v>
      </c>
      <c r="Y144" s="137">
        <v>7</v>
      </c>
      <c r="Z144" s="137">
        <v>9.1</v>
      </c>
      <c r="AA144" s="137">
        <v>9.1</v>
      </c>
      <c r="AB144" s="137">
        <v>-41.7</v>
      </c>
      <c r="AC144" s="137">
        <v>-41.7</v>
      </c>
      <c r="AD144" s="137">
        <v>-36.9</v>
      </c>
      <c r="AE144" s="137">
        <v>-26.5</v>
      </c>
      <c r="AF144" s="137">
        <v>-20</v>
      </c>
      <c r="AG144" s="138"/>
      <c r="AH144" s="46">
        <f t="shared" si="59"/>
        <v>9.6</v>
      </c>
      <c r="AI144" s="47">
        <f t="shared" si="60"/>
        <v>-41.7</v>
      </c>
    </row>
    <row r="145" spans="1:37" x14ac:dyDescent="0.25">
      <c r="A145" s="135" t="s">
        <v>296</v>
      </c>
      <c r="B145" s="132">
        <v>-32.5</v>
      </c>
      <c r="C145" s="132">
        <v>-67</v>
      </c>
      <c r="D145" s="132">
        <v>-67</v>
      </c>
      <c r="E145" s="132">
        <v>-67</v>
      </c>
      <c r="F145" s="132">
        <v>-67</v>
      </c>
      <c r="G145" s="137">
        <v>-44.7</v>
      </c>
      <c r="H145" s="137">
        <v>-95</v>
      </c>
      <c r="I145" s="137">
        <v>-160</v>
      </c>
      <c r="J145" s="137">
        <v>-73.3</v>
      </c>
      <c r="K145" s="137">
        <v>-73.3</v>
      </c>
      <c r="L145" s="137">
        <v>-73.3</v>
      </c>
      <c r="M145" s="137">
        <v>-107.99</v>
      </c>
      <c r="N145" s="137">
        <v>-107.99</v>
      </c>
      <c r="O145" s="137">
        <v>-123.77</v>
      </c>
      <c r="P145" s="137">
        <v>-123.77</v>
      </c>
      <c r="Q145" s="137">
        <v>-123.77</v>
      </c>
      <c r="R145" s="137">
        <v>-123.77</v>
      </c>
      <c r="S145" s="137">
        <v>-145.899</v>
      </c>
      <c r="T145" s="137">
        <v>-145.899</v>
      </c>
      <c r="U145" s="137">
        <v>-160</v>
      </c>
      <c r="V145" s="137">
        <v>-160</v>
      </c>
      <c r="W145" s="137">
        <v>-135.6</v>
      </c>
      <c r="X145" s="137">
        <v>-135.6</v>
      </c>
      <c r="Y145" s="137">
        <v>-111.6</v>
      </c>
      <c r="Z145" s="137">
        <v>-138</v>
      </c>
      <c r="AA145" s="137">
        <v>-138</v>
      </c>
      <c r="AB145" s="137">
        <v>-89.3</v>
      </c>
      <c r="AC145" s="137">
        <v>-89.3</v>
      </c>
      <c r="AD145" s="137">
        <v>-71.8</v>
      </c>
      <c r="AE145" s="137">
        <v>56.8</v>
      </c>
      <c r="AF145" s="137">
        <v>-72</v>
      </c>
      <c r="AG145" s="138"/>
      <c r="AH145" s="46">
        <f t="shared" si="59"/>
        <v>56.8</v>
      </c>
      <c r="AI145" s="47">
        <f t="shared" si="60"/>
        <v>-160</v>
      </c>
    </row>
    <row r="146" spans="1:37" x14ac:dyDescent="0.25">
      <c r="A146" s="135" t="s">
        <v>168</v>
      </c>
      <c r="B146" s="132">
        <v>90.6</v>
      </c>
      <c r="C146" s="132">
        <v>90.6</v>
      </c>
      <c r="D146" s="132">
        <v>90.6</v>
      </c>
      <c r="E146" s="132">
        <v>90.6</v>
      </c>
      <c r="F146" s="132">
        <v>90.6</v>
      </c>
      <c r="G146" s="137">
        <v>-79.11</v>
      </c>
      <c r="H146" s="137">
        <v>-127.7</v>
      </c>
      <c r="I146" s="137">
        <v>-130.6</v>
      </c>
      <c r="J146" s="137">
        <v>-132</v>
      </c>
      <c r="K146" s="137">
        <v>-132</v>
      </c>
      <c r="L146" s="137">
        <v>-166.1</v>
      </c>
      <c r="M146" s="137">
        <v>-172.8</v>
      </c>
      <c r="N146" s="137">
        <v>-172.8</v>
      </c>
      <c r="O146" s="137">
        <v>-117.7</v>
      </c>
      <c r="P146" s="137">
        <v>-117.7</v>
      </c>
      <c r="Q146" s="137">
        <v>-117.7</v>
      </c>
      <c r="R146" s="137">
        <v>-117.7</v>
      </c>
      <c r="S146" s="137">
        <v>-0.1</v>
      </c>
      <c r="T146" s="137">
        <v>-0.1</v>
      </c>
      <c r="U146" s="137">
        <v>4</v>
      </c>
      <c r="V146" s="137">
        <v>4</v>
      </c>
      <c r="W146" s="137">
        <v>-60.9</v>
      </c>
      <c r="X146" s="137">
        <v>-60.9</v>
      </c>
      <c r="Y146" s="137">
        <v>-61.6</v>
      </c>
      <c r="Z146" s="137">
        <v>-119.2</v>
      </c>
      <c r="AA146" s="137">
        <v>-119.2</v>
      </c>
      <c r="AB146" s="137">
        <v>-91</v>
      </c>
      <c r="AC146" s="137">
        <v>-91</v>
      </c>
      <c r="AD146" s="137">
        <v>-102</v>
      </c>
      <c r="AE146" s="137">
        <v>-95.5</v>
      </c>
      <c r="AF146" s="137">
        <v>-173</v>
      </c>
      <c r="AG146" s="138"/>
      <c r="AH146" s="46">
        <f t="shared" ref="AH146:AH158" si="61">MAX(B146:AF146)</f>
        <v>90.6</v>
      </c>
      <c r="AI146" s="47">
        <f t="shared" ref="AI146:AI158" si="62">MIN(B146:AF146)</f>
        <v>-173</v>
      </c>
    </row>
    <row r="147" spans="1:37" x14ac:dyDescent="0.25">
      <c r="A147" s="135" t="s">
        <v>169</v>
      </c>
      <c r="B147" s="132">
        <v>80.8</v>
      </c>
      <c r="C147" s="132">
        <v>80.8</v>
      </c>
      <c r="D147" s="132">
        <v>80.8</v>
      </c>
      <c r="E147" s="132">
        <v>80.8</v>
      </c>
      <c r="F147" s="132">
        <v>80.8</v>
      </c>
      <c r="G147" s="137">
        <v>79.5</v>
      </c>
      <c r="H147" s="137">
        <v>75.11</v>
      </c>
      <c r="I147" s="137">
        <v>66.5</v>
      </c>
      <c r="J147" s="137">
        <v>66.5</v>
      </c>
      <c r="K147" s="137">
        <v>66.5</v>
      </c>
      <c r="L147" s="137">
        <v>66.5</v>
      </c>
      <c r="M147" s="137">
        <v>50.6</v>
      </c>
      <c r="N147" s="137">
        <v>50.6</v>
      </c>
      <c r="O147" s="137">
        <v>56.2</v>
      </c>
      <c r="P147" s="137">
        <v>56.2</v>
      </c>
      <c r="Q147" s="137">
        <v>56.2</v>
      </c>
      <c r="R147" s="137">
        <v>56.2</v>
      </c>
      <c r="S147" s="137">
        <v>57.7</v>
      </c>
      <c r="T147" s="137">
        <v>57.7</v>
      </c>
      <c r="U147" s="137">
        <v>46.9</v>
      </c>
      <c r="V147" s="137">
        <v>46.9</v>
      </c>
      <c r="W147" s="137">
        <v>26.1</v>
      </c>
      <c r="X147" s="137">
        <v>26.1</v>
      </c>
      <c r="Y147" s="137">
        <v>21.5</v>
      </c>
      <c r="Z147" s="137">
        <v>21.1</v>
      </c>
      <c r="AA147" s="137">
        <v>21.1</v>
      </c>
      <c r="AB147" s="137">
        <v>38.299999999999997</v>
      </c>
      <c r="AC147" s="137">
        <v>38.299999999999997</v>
      </c>
      <c r="AD147" s="137">
        <v>43.2</v>
      </c>
      <c r="AE147" s="137">
        <v>52.4</v>
      </c>
      <c r="AF147" s="137">
        <v>60</v>
      </c>
      <c r="AG147" s="138"/>
      <c r="AH147" s="46">
        <f t="shared" si="61"/>
        <v>80.8</v>
      </c>
      <c r="AI147" s="47">
        <f t="shared" si="62"/>
        <v>21.1</v>
      </c>
    </row>
    <row r="148" spans="1:37" x14ac:dyDescent="0.25">
      <c r="A148" s="135" t="s">
        <v>170</v>
      </c>
      <c r="B148" s="132">
        <v>30.5</v>
      </c>
      <c r="C148" s="132">
        <v>30.5</v>
      </c>
      <c r="D148" s="132">
        <v>30.5</v>
      </c>
      <c r="E148" s="132">
        <v>30.5</v>
      </c>
      <c r="F148" s="132">
        <v>30.5</v>
      </c>
      <c r="G148" s="137">
        <v>27.6</v>
      </c>
      <c r="H148" s="137">
        <v>30.3</v>
      </c>
      <c r="I148" s="137">
        <v>32.1</v>
      </c>
      <c r="J148" s="137">
        <v>32.1</v>
      </c>
      <c r="K148" s="137">
        <v>32.1</v>
      </c>
      <c r="L148" s="137">
        <v>32.1</v>
      </c>
      <c r="M148" s="137">
        <v>29.4</v>
      </c>
      <c r="N148" s="137">
        <v>29.4</v>
      </c>
      <c r="O148" s="137">
        <v>27.3</v>
      </c>
      <c r="P148" s="137">
        <v>27.3</v>
      </c>
      <c r="Q148" s="137">
        <v>27.3</v>
      </c>
      <c r="R148" s="137">
        <v>27.3</v>
      </c>
      <c r="S148" s="137">
        <v>26.3</v>
      </c>
      <c r="T148" s="137">
        <v>26.3</v>
      </c>
      <c r="U148" s="137">
        <v>20.9</v>
      </c>
      <c r="V148" s="137">
        <v>20.9</v>
      </c>
      <c r="W148" s="137">
        <v>26.7</v>
      </c>
      <c r="X148" s="137">
        <v>26.7</v>
      </c>
      <c r="Y148" s="137">
        <v>25.2</v>
      </c>
      <c r="Z148" s="137">
        <v>22.4</v>
      </c>
      <c r="AA148" s="137">
        <v>22.4</v>
      </c>
      <c r="AB148" s="137">
        <v>21.2</v>
      </c>
      <c r="AC148" s="137">
        <v>21.2</v>
      </c>
      <c r="AD148" s="137">
        <v>22.8</v>
      </c>
      <c r="AE148" s="137">
        <v>28.1</v>
      </c>
      <c r="AF148" s="137">
        <v>23.7</v>
      </c>
      <c r="AG148" s="134"/>
      <c r="AH148" s="46">
        <f t="shared" si="61"/>
        <v>32.1</v>
      </c>
      <c r="AI148" s="47">
        <f t="shared" si="62"/>
        <v>20.9</v>
      </c>
    </row>
    <row r="149" spans="1:37" x14ac:dyDescent="0.25">
      <c r="A149" s="135" t="s">
        <v>171</v>
      </c>
      <c r="B149" s="132">
        <v>140.30000000000001</v>
      </c>
      <c r="C149" s="132">
        <v>140.30000000000001</v>
      </c>
      <c r="D149" s="132">
        <v>140.30000000000001</v>
      </c>
      <c r="E149" s="132">
        <v>140.30000000000001</v>
      </c>
      <c r="F149" s="132">
        <v>140.30000000000001</v>
      </c>
      <c r="G149" s="122">
        <v>128.69999999999999</v>
      </c>
      <c r="H149" s="122">
        <v>128.69999999999999</v>
      </c>
      <c r="I149" s="122">
        <v>126.1</v>
      </c>
      <c r="J149" s="122">
        <v>126.1</v>
      </c>
      <c r="K149" s="122">
        <v>126.1</v>
      </c>
      <c r="L149" s="122">
        <v>126.1</v>
      </c>
      <c r="M149" s="122">
        <v>123.6</v>
      </c>
      <c r="N149" s="122">
        <v>123.6</v>
      </c>
      <c r="O149" s="122">
        <v>124.8</v>
      </c>
      <c r="P149" s="122">
        <v>124.8</v>
      </c>
      <c r="Q149" s="122">
        <v>124.8</v>
      </c>
      <c r="R149" s="122">
        <v>124.8</v>
      </c>
      <c r="S149" s="122">
        <f>63.8+62</f>
        <v>125.8</v>
      </c>
      <c r="T149" s="122">
        <f>63.8+62</f>
        <v>125.8</v>
      </c>
      <c r="U149" s="122">
        <v>121.5</v>
      </c>
      <c r="V149" s="122">
        <v>121.5</v>
      </c>
      <c r="W149" s="122">
        <f>65*2</f>
        <v>130</v>
      </c>
      <c r="X149" s="122">
        <f>65*2</f>
        <v>130</v>
      </c>
      <c r="Y149" s="122">
        <v>130</v>
      </c>
      <c r="Z149" s="122"/>
      <c r="AA149" s="122"/>
      <c r="AB149" s="122">
        <v>140.5</v>
      </c>
      <c r="AC149" s="122">
        <v>140.5</v>
      </c>
      <c r="AD149" s="122">
        <v>139.80000000000001</v>
      </c>
      <c r="AE149" s="122">
        <v>139.69999999999999</v>
      </c>
      <c r="AF149" s="122">
        <v>138.69999999999999</v>
      </c>
      <c r="AG149" s="134"/>
      <c r="AH149" s="46">
        <f t="shared" si="61"/>
        <v>140.5</v>
      </c>
      <c r="AI149" s="47">
        <f t="shared" si="62"/>
        <v>121.5</v>
      </c>
    </row>
    <row r="150" spans="1:37" x14ac:dyDescent="0.25">
      <c r="A150" s="135" t="s">
        <v>172</v>
      </c>
      <c r="B150" s="132">
        <v>26.6</v>
      </c>
      <c r="C150" s="132">
        <v>26.6</v>
      </c>
      <c r="D150" s="132">
        <v>26.6</v>
      </c>
      <c r="E150" s="132">
        <v>26.6</v>
      </c>
      <c r="F150" s="132">
        <v>26.6</v>
      </c>
      <c r="G150" s="122">
        <v>23.3</v>
      </c>
      <c r="H150" s="122">
        <v>23.3</v>
      </c>
      <c r="I150" s="122">
        <v>21.8</v>
      </c>
      <c r="J150" s="122">
        <v>21.8</v>
      </c>
      <c r="K150" s="122">
        <v>21.8</v>
      </c>
      <c r="L150" s="122">
        <v>21.8</v>
      </c>
      <c r="M150" s="122">
        <v>21.1</v>
      </c>
      <c r="N150" s="122">
        <v>21.1</v>
      </c>
      <c r="O150" s="122">
        <v>10.6</v>
      </c>
      <c r="P150" s="122">
        <v>10.6</v>
      </c>
      <c r="Q150" s="122">
        <v>10.6</v>
      </c>
      <c r="R150" s="122">
        <v>10.6</v>
      </c>
      <c r="S150" s="122">
        <v>22.5</v>
      </c>
      <c r="T150" s="122">
        <v>22.5</v>
      </c>
      <c r="U150" s="122">
        <v>22.2</v>
      </c>
      <c r="V150" s="122">
        <v>22.2</v>
      </c>
      <c r="W150" s="122">
        <v>24.6</v>
      </c>
      <c r="X150" s="122">
        <v>24.6</v>
      </c>
      <c r="Y150" s="122">
        <v>25</v>
      </c>
      <c r="Z150" s="122"/>
      <c r="AA150" s="122"/>
      <c r="AB150" s="122">
        <v>25.9</v>
      </c>
      <c r="AC150" s="122">
        <v>25.9</v>
      </c>
      <c r="AD150" s="122">
        <v>26.2</v>
      </c>
      <c r="AE150" s="122">
        <v>24.8</v>
      </c>
      <c r="AF150" s="122">
        <v>25.1</v>
      </c>
      <c r="AG150" s="134"/>
      <c r="AH150" s="46">
        <f t="shared" si="61"/>
        <v>26.6</v>
      </c>
      <c r="AI150" s="47">
        <f t="shared" si="62"/>
        <v>10.6</v>
      </c>
    </row>
    <row r="151" spans="1:37" ht="15.75" thickBot="1" x14ac:dyDescent="0.3">
      <c r="A151" s="139" t="s">
        <v>173</v>
      </c>
      <c r="B151" s="132">
        <v>8</v>
      </c>
      <c r="C151" s="132">
        <v>8</v>
      </c>
      <c r="D151" s="132">
        <v>8</v>
      </c>
      <c r="E151" s="132">
        <v>8</v>
      </c>
      <c r="F151" s="132">
        <v>8</v>
      </c>
      <c r="G151" s="122">
        <v>8.8000000000000007</v>
      </c>
      <c r="H151" s="122">
        <v>7.6</v>
      </c>
      <c r="I151" s="122">
        <v>6.8</v>
      </c>
      <c r="J151" s="122">
        <v>6.8</v>
      </c>
      <c r="K151" s="122">
        <v>6.8</v>
      </c>
      <c r="L151" s="122">
        <v>6.8</v>
      </c>
      <c r="M151" s="122">
        <v>4.4000000000000004</v>
      </c>
      <c r="N151" s="122">
        <v>4.4000000000000004</v>
      </c>
      <c r="O151" s="122">
        <v>6.3</v>
      </c>
      <c r="P151" s="122">
        <v>6.3</v>
      </c>
      <c r="Q151" s="122">
        <v>6.3</v>
      </c>
      <c r="R151" s="122">
        <v>6.3</v>
      </c>
      <c r="S151" s="122">
        <v>13.5</v>
      </c>
      <c r="T151" s="122">
        <v>13.5</v>
      </c>
      <c r="U151" s="122">
        <v>9.5</v>
      </c>
      <c r="V151" s="122">
        <v>9.5</v>
      </c>
      <c r="W151" s="122">
        <v>3.2</v>
      </c>
      <c r="X151" s="122">
        <v>3.2</v>
      </c>
      <c r="Y151" s="122">
        <v>2.8</v>
      </c>
      <c r="Z151" s="122"/>
      <c r="AA151" s="122"/>
      <c r="AB151" s="122">
        <v>4.5999999999999996</v>
      </c>
      <c r="AC151" s="122">
        <v>4.5999999999999996</v>
      </c>
      <c r="AD151" s="122">
        <v>5.5</v>
      </c>
      <c r="AE151" s="122">
        <v>7.1</v>
      </c>
      <c r="AF151" s="122">
        <v>8.6</v>
      </c>
      <c r="AG151" s="134"/>
      <c r="AH151" s="46">
        <f t="shared" si="61"/>
        <v>13.5</v>
      </c>
      <c r="AI151" s="47">
        <f t="shared" si="62"/>
        <v>2.8</v>
      </c>
    </row>
    <row r="152" spans="1:37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61"/>
        <v>0</v>
      </c>
      <c r="AI152" s="47">
        <f t="shared" si="62"/>
        <v>0</v>
      </c>
    </row>
    <row r="153" spans="1:37" x14ac:dyDescent="0.25">
      <c r="A153" s="144" t="s">
        <v>175</v>
      </c>
      <c r="B153" s="145"/>
      <c r="C153" s="146"/>
      <c r="D153" s="146"/>
      <c r="E153" s="146"/>
      <c r="F153" s="146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>
        <v>1985.58</v>
      </c>
      <c r="U153" s="146">
        <v>1985.94</v>
      </c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61"/>
        <v>1985.94</v>
      </c>
      <c r="AI153" s="47">
        <f t="shared" si="62"/>
        <v>1985.58</v>
      </c>
    </row>
    <row r="154" spans="1:37" x14ac:dyDescent="0.25">
      <c r="A154" s="135" t="s">
        <v>176</v>
      </c>
      <c r="B154" s="149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>
        <v>522.02</v>
      </c>
      <c r="U154" s="150">
        <v>522.21</v>
      </c>
      <c r="V154" s="150"/>
      <c r="W154" s="150"/>
      <c r="X154" s="150"/>
      <c r="Y154" s="150"/>
      <c r="Z154" s="150"/>
      <c r="AA154" s="150"/>
      <c r="AB154" s="150">
        <v>521.67999999999995</v>
      </c>
      <c r="AC154" s="150">
        <v>521.53</v>
      </c>
      <c r="AD154" s="150"/>
      <c r="AE154" s="150">
        <v>521.13</v>
      </c>
      <c r="AF154" s="151">
        <v>520.82000000000005</v>
      </c>
      <c r="AG154" s="148"/>
      <c r="AH154" s="46">
        <f t="shared" si="61"/>
        <v>522.21</v>
      </c>
      <c r="AI154" s="47">
        <f t="shared" si="62"/>
        <v>520.82000000000005</v>
      </c>
      <c r="AK154" s="49"/>
    </row>
    <row r="155" spans="1:37" x14ac:dyDescent="0.25">
      <c r="A155" s="135" t="s">
        <v>177</v>
      </c>
      <c r="B155" s="149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>
        <v>625.33000000000004</v>
      </c>
      <c r="U155" s="150">
        <v>625.41999999999996</v>
      </c>
      <c r="V155" s="150"/>
      <c r="W155" s="150"/>
      <c r="X155" s="150"/>
      <c r="Y155" s="150"/>
      <c r="Z155" s="150"/>
      <c r="AA155" s="150"/>
      <c r="AB155" s="150">
        <v>624.63</v>
      </c>
      <c r="AC155" s="150"/>
      <c r="AD155" s="150"/>
      <c r="AE155" s="150">
        <v>623.91999999999996</v>
      </c>
      <c r="AF155" s="151">
        <v>623.69000000000005</v>
      </c>
      <c r="AG155" s="148"/>
      <c r="AH155" s="46">
        <f t="shared" si="61"/>
        <v>625.41999999999996</v>
      </c>
      <c r="AI155" s="47">
        <f t="shared" si="62"/>
        <v>623.69000000000005</v>
      </c>
      <c r="AK155" s="49"/>
    </row>
    <row r="156" spans="1:37" x14ac:dyDescent="0.25">
      <c r="A156" s="135" t="s">
        <v>178</v>
      </c>
      <c r="B156" s="149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>
        <v>336.08</v>
      </c>
      <c r="U156" s="150">
        <v>336.1</v>
      </c>
      <c r="V156" s="150"/>
      <c r="W156" s="150"/>
      <c r="X156" s="150"/>
      <c r="Y156" s="150"/>
      <c r="Z156" s="150"/>
      <c r="AA156" s="150"/>
      <c r="AB156" s="150">
        <v>335.23</v>
      </c>
      <c r="AC156" s="150"/>
      <c r="AD156" s="150"/>
      <c r="AE156" s="150">
        <v>334.7</v>
      </c>
      <c r="AF156" s="151">
        <v>334.79</v>
      </c>
      <c r="AG156" s="148"/>
      <c r="AH156" s="46">
        <f t="shared" si="61"/>
        <v>336.1</v>
      </c>
      <c r="AI156" s="47">
        <f t="shared" si="62"/>
        <v>334.7</v>
      </c>
      <c r="AK156" s="49"/>
    </row>
    <row r="157" spans="1:37" x14ac:dyDescent="0.25">
      <c r="A157" s="135" t="s">
        <v>179</v>
      </c>
      <c r="B157" s="149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>
        <v>886.6</v>
      </c>
      <c r="U157" s="150">
        <v>887.1</v>
      </c>
      <c r="V157" s="150"/>
      <c r="W157" s="150"/>
      <c r="X157" s="150"/>
      <c r="Y157" s="150"/>
      <c r="Z157" s="150"/>
      <c r="AA157" s="150"/>
      <c r="AB157" s="150">
        <v>886</v>
      </c>
      <c r="AC157" s="150"/>
      <c r="AD157" s="150"/>
      <c r="AE157" s="150"/>
      <c r="AF157" s="151"/>
      <c r="AG157" s="148"/>
      <c r="AH157" s="46">
        <f t="shared" si="61"/>
        <v>887.1</v>
      </c>
      <c r="AI157" s="47">
        <f t="shared" si="62"/>
        <v>886</v>
      </c>
      <c r="AK157" s="49"/>
    </row>
    <row r="158" spans="1:37" x14ac:dyDescent="0.25">
      <c r="A158" s="152" t="s">
        <v>180</v>
      </c>
      <c r="B158" s="153">
        <v>1523.62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61"/>
        <v>1523.62</v>
      </c>
      <c r="AI158" s="47">
        <f t="shared" si="62"/>
        <v>1523.62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R166" si="63">B161</f>
        <v>0.3</v>
      </c>
      <c r="D161" s="161">
        <f t="shared" si="63"/>
        <v>0.3</v>
      </c>
      <c r="E161" s="161">
        <f t="shared" si="63"/>
        <v>0.3</v>
      </c>
      <c r="F161" s="161">
        <f t="shared" si="63"/>
        <v>0.3</v>
      </c>
      <c r="G161" s="161">
        <f t="shared" si="63"/>
        <v>0.3</v>
      </c>
      <c r="H161" s="161">
        <f t="shared" si="63"/>
        <v>0.3</v>
      </c>
      <c r="I161" s="161">
        <f t="shared" si="63"/>
        <v>0.3</v>
      </c>
      <c r="J161" s="161">
        <f t="shared" si="63"/>
        <v>0.3</v>
      </c>
      <c r="K161" s="161">
        <f t="shared" si="63"/>
        <v>0.3</v>
      </c>
      <c r="L161" s="161">
        <f t="shared" si="63"/>
        <v>0.3</v>
      </c>
      <c r="M161" s="161">
        <f t="shared" si="63"/>
        <v>0.3</v>
      </c>
      <c r="N161" s="161">
        <f t="shared" si="63"/>
        <v>0.3</v>
      </c>
      <c r="O161" s="161">
        <f t="shared" si="63"/>
        <v>0.3</v>
      </c>
      <c r="P161" s="161">
        <f t="shared" si="63"/>
        <v>0.3</v>
      </c>
      <c r="Q161" s="161">
        <f t="shared" si="63"/>
        <v>0.3</v>
      </c>
      <c r="R161" s="161">
        <f t="shared" si="63"/>
        <v>0.3</v>
      </c>
      <c r="S161" s="161">
        <f t="shared" ref="S161:AF166" si="64">R161</f>
        <v>0.3</v>
      </c>
      <c r="T161" s="161">
        <f t="shared" si="64"/>
        <v>0.3</v>
      </c>
      <c r="U161" s="161">
        <f t="shared" si="64"/>
        <v>0.3</v>
      </c>
      <c r="V161" s="161">
        <f t="shared" si="64"/>
        <v>0.3</v>
      </c>
      <c r="W161" s="161">
        <f t="shared" si="64"/>
        <v>0.3</v>
      </c>
      <c r="X161" s="161">
        <f t="shared" si="64"/>
        <v>0.3</v>
      </c>
      <c r="Y161" s="161">
        <f t="shared" si="64"/>
        <v>0.3</v>
      </c>
      <c r="Z161" s="161">
        <f t="shared" si="64"/>
        <v>0.3</v>
      </c>
      <c r="AA161" s="161">
        <f t="shared" si="64"/>
        <v>0.3</v>
      </c>
      <c r="AB161" s="161">
        <f t="shared" si="64"/>
        <v>0.3</v>
      </c>
      <c r="AC161" s="161">
        <f t="shared" si="64"/>
        <v>0.3</v>
      </c>
      <c r="AD161" s="161">
        <f t="shared" si="64"/>
        <v>0.3</v>
      </c>
      <c r="AE161" s="161">
        <f t="shared" si="64"/>
        <v>0.3</v>
      </c>
      <c r="AF161" s="161">
        <f t="shared" si="64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63"/>
        <v>0.4</v>
      </c>
      <c r="D162" s="163">
        <f t="shared" si="63"/>
        <v>0.4</v>
      </c>
      <c r="E162" s="163">
        <f t="shared" si="63"/>
        <v>0.4</v>
      </c>
      <c r="F162" s="163">
        <f t="shared" si="63"/>
        <v>0.4</v>
      </c>
      <c r="G162" s="163">
        <f t="shared" si="63"/>
        <v>0.4</v>
      </c>
      <c r="H162" s="163">
        <f t="shared" si="63"/>
        <v>0.4</v>
      </c>
      <c r="I162" s="163">
        <f t="shared" si="63"/>
        <v>0.4</v>
      </c>
      <c r="J162" s="163">
        <f t="shared" si="63"/>
        <v>0.4</v>
      </c>
      <c r="K162" s="163">
        <f t="shared" si="63"/>
        <v>0.4</v>
      </c>
      <c r="L162" s="163">
        <f t="shared" si="63"/>
        <v>0.4</v>
      </c>
      <c r="M162" s="163">
        <f t="shared" si="63"/>
        <v>0.4</v>
      </c>
      <c r="N162" s="163">
        <f t="shared" si="63"/>
        <v>0.4</v>
      </c>
      <c r="O162" s="163">
        <f t="shared" si="63"/>
        <v>0.4</v>
      </c>
      <c r="P162" s="163">
        <f t="shared" si="63"/>
        <v>0.4</v>
      </c>
      <c r="Q162" s="163">
        <f t="shared" si="63"/>
        <v>0.4</v>
      </c>
      <c r="R162" s="163">
        <f t="shared" si="63"/>
        <v>0.4</v>
      </c>
      <c r="S162" s="163">
        <f t="shared" si="64"/>
        <v>0.4</v>
      </c>
      <c r="T162" s="163">
        <f t="shared" si="64"/>
        <v>0.4</v>
      </c>
      <c r="U162" s="163">
        <f t="shared" si="64"/>
        <v>0.4</v>
      </c>
      <c r="V162" s="163">
        <f t="shared" si="64"/>
        <v>0.4</v>
      </c>
      <c r="W162" s="163">
        <f t="shared" si="64"/>
        <v>0.4</v>
      </c>
      <c r="X162" s="163">
        <f t="shared" si="64"/>
        <v>0.4</v>
      </c>
      <c r="Y162" s="163">
        <f t="shared" si="64"/>
        <v>0.4</v>
      </c>
      <c r="Z162" s="163">
        <f t="shared" si="64"/>
        <v>0.4</v>
      </c>
      <c r="AA162" s="163">
        <f t="shared" si="64"/>
        <v>0.4</v>
      </c>
      <c r="AB162" s="163">
        <f t="shared" si="64"/>
        <v>0.4</v>
      </c>
      <c r="AC162" s="163">
        <f t="shared" si="64"/>
        <v>0.4</v>
      </c>
      <c r="AD162" s="163">
        <f t="shared" si="64"/>
        <v>0.4</v>
      </c>
      <c r="AE162" s="163">
        <f t="shared" si="64"/>
        <v>0.4</v>
      </c>
      <c r="AF162" s="163">
        <f t="shared" si="64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63"/>
        <v>1.5</v>
      </c>
      <c r="D163" s="163">
        <f t="shared" si="63"/>
        <v>1.5</v>
      </c>
      <c r="E163" s="163">
        <f t="shared" si="63"/>
        <v>1.5</v>
      </c>
      <c r="F163" s="163">
        <f t="shared" si="63"/>
        <v>1.5</v>
      </c>
      <c r="G163" s="163">
        <f t="shared" si="63"/>
        <v>1.5</v>
      </c>
      <c r="H163" s="163">
        <f t="shared" si="63"/>
        <v>1.5</v>
      </c>
      <c r="I163" s="163">
        <f t="shared" si="63"/>
        <v>1.5</v>
      </c>
      <c r="J163" s="163">
        <f t="shared" si="63"/>
        <v>1.5</v>
      </c>
      <c r="K163" s="163">
        <f t="shared" si="63"/>
        <v>1.5</v>
      </c>
      <c r="L163" s="163">
        <f t="shared" si="63"/>
        <v>1.5</v>
      </c>
      <c r="M163" s="163">
        <f t="shared" si="63"/>
        <v>1.5</v>
      </c>
      <c r="N163" s="163">
        <f t="shared" si="63"/>
        <v>1.5</v>
      </c>
      <c r="O163" s="163">
        <f t="shared" si="63"/>
        <v>1.5</v>
      </c>
      <c r="P163" s="163">
        <f t="shared" si="63"/>
        <v>1.5</v>
      </c>
      <c r="Q163" s="163">
        <f t="shared" si="63"/>
        <v>1.5</v>
      </c>
      <c r="R163" s="163">
        <f t="shared" si="63"/>
        <v>1.5</v>
      </c>
      <c r="S163" s="163">
        <f t="shared" si="64"/>
        <v>1.5</v>
      </c>
      <c r="T163" s="163">
        <f t="shared" si="64"/>
        <v>1.5</v>
      </c>
      <c r="U163" s="163">
        <f t="shared" si="64"/>
        <v>1.5</v>
      </c>
      <c r="V163" s="163">
        <f t="shared" si="64"/>
        <v>1.5</v>
      </c>
      <c r="W163" s="163">
        <f t="shared" si="64"/>
        <v>1.5</v>
      </c>
      <c r="X163" s="163">
        <f t="shared" si="64"/>
        <v>1.5</v>
      </c>
      <c r="Y163" s="163">
        <f t="shared" si="64"/>
        <v>1.5</v>
      </c>
      <c r="Z163" s="163">
        <f t="shared" si="64"/>
        <v>1.5</v>
      </c>
      <c r="AA163" s="163">
        <f t="shared" si="64"/>
        <v>1.5</v>
      </c>
      <c r="AB163" s="163">
        <f t="shared" si="64"/>
        <v>1.5</v>
      </c>
      <c r="AC163" s="163">
        <f t="shared" si="64"/>
        <v>1.5</v>
      </c>
      <c r="AD163" s="163">
        <f t="shared" si="64"/>
        <v>1.5</v>
      </c>
      <c r="AE163" s="163">
        <f t="shared" si="64"/>
        <v>1.5</v>
      </c>
      <c r="AF163" s="163">
        <f t="shared" si="64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63"/>
        <v>0.3</v>
      </c>
      <c r="D164" s="163">
        <f t="shared" si="63"/>
        <v>0.3</v>
      </c>
      <c r="E164" s="163">
        <f t="shared" si="63"/>
        <v>0.3</v>
      </c>
      <c r="F164" s="163">
        <f t="shared" si="63"/>
        <v>0.3</v>
      </c>
      <c r="G164" s="163">
        <f t="shared" si="63"/>
        <v>0.3</v>
      </c>
      <c r="H164" s="163">
        <f t="shared" si="63"/>
        <v>0.3</v>
      </c>
      <c r="I164" s="163">
        <f t="shared" si="63"/>
        <v>0.3</v>
      </c>
      <c r="J164" s="163">
        <f t="shared" si="63"/>
        <v>0.3</v>
      </c>
      <c r="K164" s="163">
        <f t="shared" si="63"/>
        <v>0.3</v>
      </c>
      <c r="L164" s="163">
        <f t="shared" si="63"/>
        <v>0.3</v>
      </c>
      <c r="M164" s="163">
        <f t="shared" si="63"/>
        <v>0.3</v>
      </c>
      <c r="N164" s="163">
        <f t="shared" si="63"/>
        <v>0.3</v>
      </c>
      <c r="O164" s="163">
        <f t="shared" si="63"/>
        <v>0.3</v>
      </c>
      <c r="P164" s="163">
        <f t="shared" si="63"/>
        <v>0.3</v>
      </c>
      <c r="Q164" s="163">
        <f t="shared" si="63"/>
        <v>0.3</v>
      </c>
      <c r="R164" s="163">
        <f t="shared" si="63"/>
        <v>0.3</v>
      </c>
      <c r="S164" s="163">
        <f t="shared" si="64"/>
        <v>0.3</v>
      </c>
      <c r="T164" s="163">
        <f t="shared" si="64"/>
        <v>0.3</v>
      </c>
      <c r="U164" s="163">
        <f t="shared" si="64"/>
        <v>0.3</v>
      </c>
      <c r="V164" s="163">
        <f t="shared" si="64"/>
        <v>0.3</v>
      </c>
      <c r="W164" s="163">
        <f t="shared" si="64"/>
        <v>0.3</v>
      </c>
      <c r="X164" s="163">
        <f t="shared" si="64"/>
        <v>0.3</v>
      </c>
      <c r="Y164" s="163">
        <f t="shared" si="64"/>
        <v>0.3</v>
      </c>
      <c r="Z164" s="163">
        <f t="shared" si="64"/>
        <v>0.3</v>
      </c>
      <c r="AA164" s="163">
        <f t="shared" si="64"/>
        <v>0.3</v>
      </c>
      <c r="AB164" s="163">
        <f t="shared" si="64"/>
        <v>0.3</v>
      </c>
      <c r="AC164" s="163">
        <f t="shared" si="64"/>
        <v>0.3</v>
      </c>
      <c r="AD164" s="163">
        <f t="shared" si="64"/>
        <v>0.3</v>
      </c>
      <c r="AE164" s="163">
        <f t="shared" si="64"/>
        <v>0.3</v>
      </c>
      <c r="AF164" s="163">
        <f t="shared" si="64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63"/>
        <v>0.4</v>
      </c>
      <c r="D165" s="163">
        <f t="shared" si="63"/>
        <v>0.4</v>
      </c>
      <c r="E165" s="163">
        <f t="shared" si="63"/>
        <v>0.4</v>
      </c>
      <c r="F165" s="163">
        <f t="shared" si="63"/>
        <v>0.4</v>
      </c>
      <c r="G165" s="163">
        <f t="shared" si="63"/>
        <v>0.4</v>
      </c>
      <c r="H165" s="163">
        <f t="shared" si="63"/>
        <v>0.4</v>
      </c>
      <c r="I165" s="163">
        <f t="shared" si="63"/>
        <v>0.4</v>
      </c>
      <c r="J165" s="163">
        <f t="shared" si="63"/>
        <v>0.4</v>
      </c>
      <c r="K165" s="163">
        <f t="shared" si="63"/>
        <v>0.4</v>
      </c>
      <c r="L165" s="163">
        <f t="shared" si="63"/>
        <v>0.4</v>
      </c>
      <c r="M165" s="163">
        <f t="shared" si="63"/>
        <v>0.4</v>
      </c>
      <c r="N165" s="163">
        <f t="shared" si="63"/>
        <v>0.4</v>
      </c>
      <c r="O165" s="163">
        <f t="shared" si="63"/>
        <v>0.4</v>
      </c>
      <c r="P165" s="163">
        <f t="shared" si="63"/>
        <v>0.4</v>
      </c>
      <c r="Q165" s="163">
        <f t="shared" si="63"/>
        <v>0.4</v>
      </c>
      <c r="R165" s="163">
        <f t="shared" si="63"/>
        <v>0.4</v>
      </c>
      <c r="S165" s="163">
        <f t="shared" si="64"/>
        <v>0.4</v>
      </c>
      <c r="T165" s="163">
        <f t="shared" si="64"/>
        <v>0.4</v>
      </c>
      <c r="U165" s="163">
        <f t="shared" si="64"/>
        <v>0.4</v>
      </c>
      <c r="V165" s="163">
        <f t="shared" si="64"/>
        <v>0.4</v>
      </c>
      <c r="W165" s="163">
        <f t="shared" si="64"/>
        <v>0.4</v>
      </c>
      <c r="X165" s="163">
        <f t="shared" si="64"/>
        <v>0.4</v>
      </c>
      <c r="Y165" s="163">
        <f t="shared" si="64"/>
        <v>0.4</v>
      </c>
      <c r="Z165" s="163">
        <f t="shared" si="64"/>
        <v>0.4</v>
      </c>
      <c r="AA165" s="163">
        <f t="shared" si="64"/>
        <v>0.4</v>
      </c>
      <c r="AB165" s="163">
        <f t="shared" si="64"/>
        <v>0.4</v>
      </c>
      <c r="AC165" s="163">
        <f t="shared" si="64"/>
        <v>0.4</v>
      </c>
      <c r="AD165" s="163">
        <f t="shared" si="64"/>
        <v>0.4</v>
      </c>
      <c r="AE165" s="163">
        <f t="shared" si="64"/>
        <v>0.4</v>
      </c>
      <c r="AF165" s="163">
        <f t="shared" si="64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63"/>
        <v>0.64</v>
      </c>
      <c r="D166" s="166">
        <f t="shared" si="63"/>
        <v>0.64</v>
      </c>
      <c r="E166" s="166">
        <f t="shared" si="63"/>
        <v>0.64</v>
      </c>
      <c r="F166" s="166">
        <f t="shared" si="63"/>
        <v>0.64</v>
      </c>
      <c r="G166" s="166">
        <f t="shared" si="63"/>
        <v>0.64</v>
      </c>
      <c r="H166" s="166">
        <f t="shared" si="63"/>
        <v>0.64</v>
      </c>
      <c r="I166" s="166">
        <f t="shared" si="63"/>
        <v>0.64</v>
      </c>
      <c r="J166" s="166">
        <f t="shared" si="63"/>
        <v>0.64</v>
      </c>
      <c r="K166" s="166">
        <f t="shared" si="63"/>
        <v>0.64</v>
      </c>
      <c r="L166" s="166">
        <f t="shared" si="63"/>
        <v>0.64</v>
      </c>
      <c r="M166" s="166">
        <f t="shared" si="63"/>
        <v>0.64</v>
      </c>
      <c r="N166" s="166">
        <f t="shared" si="63"/>
        <v>0.64</v>
      </c>
      <c r="O166" s="166">
        <f t="shared" si="63"/>
        <v>0.64</v>
      </c>
      <c r="P166" s="166">
        <f t="shared" si="63"/>
        <v>0.64</v>
      </c>
      <c r="Q166" s="166">
        <f t="shared" si="63"/>
        <v>0.64</v>
      </c>
      <c r="R166" s="166">
        <f t="shared" si="63"/>
        <v>0.64</v>
      </c>
      <c r="S166" s="166">
        <f t="shared" si="64"/>
        <v>0.64</v>
      </c>
      <c r="T166" s="166">
        <f t="shared" si="64"/>
        <v>0.64</v>
      </c>
      <c r="U166" s="166">
        <f t="shared" si="64"/>
        <v>0.64</v>
      </c>
      <c r="V166" s="166">
        <f t="shared" si="64"/>
        <v>0.64</v>
      </c>
      <c r="W166" s="166">
        <f t="shared" si="64"/>
        <v>0.64</v>
      </c>
      <c r="X166" s="166">
        <f t="shared" si="64"/>
        <v>0.64</v>
      </c>
      <c r="Y166" s="166">
        <f t="shared" si="64"/>
        <v>0.64</v>
      </c>
      <c r="Z166" s="166">
        <f t="shared" si="64"/>
        <v>0.64</v>
      </c>
      <c r="AA166" s="166">
        <f t="shared" si="64"/>
        <v>0.64</v>
      </c>
      <c r="AB166" s="166">
        <f t="shared" si="64"/>
        <v>0.64</v>
      </c>
      <c r="AC166" s="166">
        <f t="shared" si="64"/>
        <v>0.64</v>
      </c>
      <c r="AD166" s="166">
        <f t="shared" si="64"/>
        <v>0.64</v>
      </c>
      <c r="AE166" s="166">
        <f t="shared" si="64"/>
        <v>0.64</v>
      </c>
      <c r="AF166" s="166">
        <f t="shared" si="64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65">SUM(C161:C166)</f>
        <v>3.54</v>
      </c>
      <c r="D167" s="169">
        <f t="shared" si="65"/>
        <v>3.54</v>
      </c>
      <c r="E167" s="169">
        <f t="shared" si="65"/>
        <v>3.54</v>
      </c>
      <c r="F167" s="169">
        <f t="shared" si="65"/>
        <v>3.54</v>
      </c>
      <c r="G167" s="169">
        <f t="shared" si="65"/>
        <v>3.54</v>
      </c>
      <c r="H167" s="169">
        <f t="shared" si="65"/>
        <v>3.54</v>
      </c>
      <c r="I167" s="169">
        <f t="shared" si="65"/>
        <v>3.54</v>
      </c>
      <c r="J167" s="169">
        <f t="shared" si="65"/>
        <v>3.54</v>
      </c>
      <c r="K167" s="169">
        <f t="shared" si="65"/>
        <v>3.54</v>
      </c>
      <c r="L167" s="169">
        <f t="shared" si="65"/>
        <v>3.54</v>
      </c>
      <c r="M167" s="169">
        <f t="shared" si="65"/>
        <v>3.54</v>
      </c>
      <c r="N167" s="169">
        <f>SUM(N161:N166)</f>
        <v>3.54</v>
      </c>
      <c r="O167" s="169">
        <f>SUM(O161:O166)</f>
        <v>3.54</v>
      </c>
      <c r="P167" s="169">
        <f>SUM(P161:P166)</f>
        <v>3.54</v>
      </c>
      <c r="Q167" s="169">
        <f>SUM(Q161:Q166)</f>
        <v>3.54</v>
      </c>
      <c r="R167" s="169">
        <f>SUM(R161:R166)</f>
        <v>3.54</v>
      </c>
      <c r="S167" s="169">
        <f t="shared" si="65"/>
        <v>3.54</v>
      </c>
      <c r="T167" s="169">
        <f t="shared" si="65"/>
        <v>3.54</v>
      </c>
      <c r="U167" s="169">
        <f t="shared" si="65"/>
        <v>3.54</v>
      </c>
      <c r="V167" s="169">
        <f t="shared" si="65"/>
        <v>3.54</v>
      </c>
      <c r="W167" s="169">
        <f t="shared" si="65"/>
        <v>3.54</v>
      </c>
      <c r="X167" s="169">
        <f t="shared" si="65"/>
        <v>3.54</v>
      </c>
      <c r="Y167" s="169">
        <f t="shared" si="65"/>
        <v>3.54</v>
      </c>
      <c r="Z167" s="169">
        <f t="shared" si="65"/>
        <v>3.54</v>
      </c>
      <c r="AA167" s="169">
        <f t="shared" si="65"/>
        <v>3.54</v>
      </c>
      <c r="AB167" s="169">
        <f t="shared" si="65"/>
        <v>3.54</v>
      </c>
      <c r="AC167" s="169">
        <f t="shared" si="65"/>
        <v>3.54</v>
      </c>
      <c r="AD167" s="169">
        <f t="shared" si="65"/>
        <v>3.54</v>
      </c>
      <c r="AE167" s="169">
        <f t="shared" si="65"/>
        <v>3.54</v>
      </c>
      <c r="AF167" s="169">
        <f t="shared" si="65"/>
        <v>3.54</v>
      </c>
      <c r="AG167" s="170">
        <f t="shared" si="65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M184" si="66">B169</f>
        <v>0</v>
      </c>
      <c r="D169" s="161">
        <f t="shared" si="66"/>
        <v>0</v>
      </c>
      <c r="E169" s="161">
        <f t="shared" si="66"/>
        <v>0</v>
      </c>
      <c r="F169" s="161">
        <f t="shared" si="66"/>
        <v>0</v>
      </c>
      <c r="G169" s="161">
        <f t="shared" si="66"/>
        <v>0</v>
      </c>
      <c r="H169" s="161">
        <f t="shared" si="66"/>
        <v>0</v>
      </c>
      <c r="I169" s="161">
        <f t="shared" si="66"/>
        <v>0</v>
      </c>
      <c r="J169" s="161">
        <f t="shared" si="66"/>
        <v>0</v>
      </c>
      <c r="K169" s="161">
        <f t="shared" si="66"/>
        <v>0</v>
      </c>
      <c r="L169" s="161">
        <f t="shared" si="66"/>
        <v>0</v>
      </c>
      <c r="M169" s="161">
        <f t="shared" si="66"/>
        <v>0</v>
      </c>
      <c r="N169" s="161">
        <f t="shared" ref="N169:Q232" si="67">M169</f>
        <v>0</v>
      </c>
      <c r="O169" s="161">
        <f t="shared" si="67"/>
        <v>0</v>
      </c>
      <c r="P169" s="161">
        <f t="shared" si="67"/>
        <v>0</v>
      </c>
      <c r="Q169" s="161">
        <f t="shared" si="67"/>
        <v>0</v>
      </c>
      <c r="R169" s="161">
        <f t="shared" ref="R169:R231" si="68">Q169</f>
        <v>0</v>
      </c>
      <c r="S169" s="161">
        <f t="shared" ref="S169:AF184" si="69">R169</f>
        <v>0</v>
      </c>
      <c r="T169" s="161">
        <f t="shared" si="69"/>
        <v>0</v>
      </c>
      <c r="U169" s="161">
        <f t="shared" si="69"/>
        <v>0</v>
      </c>
      <c r="V169" s="161">
        <f t="shared" si="69"/>
        <v>0</v>
      </c>
      <c r="W169" s="161">
        <f t="shared" si="69"/>
        <v>0</v>
      </c>
      <c r="X169" s="161">
        <f t="shared" si="69"/>
        <v>0</v>
      </c>
      <c r="Y169" s="161">
        <f t="shared" si="69"/>
        <v>0</v>
      </c>
      <c r="Z169" s="161">
        <f t="shared" si="69"/>
        <v>0</v>
      </c>
      <c r="AA169" s="161">
        <f t="shared" si="69"/>
        <v>0</v>
      </c>
      <c r="AB169" s="161">
        <f t="shared" si="69"/>
        <v>0</v>
      </c>
      <c r="AC169" s="161">
        <f t="shared" si="69"/>
        <v>0</v>
      </c>
      <c r="AD169" s="161">
        <f t="shared" si="69"/>
        <v>0</v>
      </c>
      <c r="AE169" s="161">
        <f t="shared" si="69"/>
        <v>0</v>
      </c>
      <c r="AF169" s="174">
        <f t="shared" si="69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66"/>
        <v>0</v>
      </c>
      <c r="D170" s="163">
        <f t="shared" si="66"/>
        <v>0</v>
      </c>
      <c r="E170" s="163">
        <f t="shared" si="66"/>
        <v>0</v>
      </c>
      <c r="F170" s="163">
        <f t="shared" si="66"/>
        <v>0</v>
      </c>
      <c r="G170" s="163">
        <f t="shared" si="66"/>
        <v>0</v>
      </c>
      <c r="H170" s="163">
        <f t="shared" si="66"/>
        <v>0</v>
      </c>
      <c r="I170" s="163">
        <f t="shared" si="66"/>
        <v>0</v>
      </c>
      <c r="J170" s="163">
        <f t="shared" si="66"/>
        <v>0</v>
      </c>
      <c r="K170" s="163">
        <f t="shared" si="66"/>
        <v>0</v>
      </c>
      <c r="L170" s="163">
        <f t="shared" si="66"/>
        <v>0</v>
      </c>
      <c r="M170" s="163">
        <f t="shared" si="66"/>
        <v>0</v>
      </c>
      <c r="N170" s="163">
        <f t="shared" si="67"/>
        <v>0</v>
      </c>
      <c r="O170" s="163">
        <f t="shared" si="67"/>
        <v>0</v>
      </c>
      <c r="P170" s="163">
        <f t="shared" si="67"/>
        <v>0</v>
      </c>
      <c r="Q170" s="163">
        <f t="shared" si="67"/>
        <v>0</v>
      </c>
      <c r="R170" s="163">
        <f t="shared" si="68"/>
        <v>0</v>
      </c>
      <c r="S170" s="163">
        <f t="shared" si="69"/>
        <v>0</v>
      </c>
      <c r="T170" s="163">
        <f t="shared" si="69"/>
        <v>0</v>
      </c>
      <c r="U170" s="163">
        <f t="shared" si="69"/>
        <v>0</v>
      </c>
      <c r="V170" s="163">
        <f t="shared" si="69"/>
        <v>0</v>
      </c>
      <c r="W170" s="163">
        <f t="shared" si="69"/>
        <v>0</v>
      </c>
      <c r="X170" s="163">
        <f t="shared" si="69"/>
        <v>0</v>
      </c>
      <c r="Y170" s="163">
        <f t="shared" si="69"/>
        <v>0</v>
      </c>
      <c r="Z170" s="163">
        <f t="shared" si="69"/>
        <v>0</v>
      </c>
      <c r="AA170" s="163">
        <f t="shared" si="69"/>
        <v>0</v>
      </c>
      <c r="AB170" s="163">
        <f t="shared" si="69"/>
        <v>0</v>
      </c>
      <c r="AC170" s="163">
        <f t="shared" si="69"/>
        <v>0</v>
      </c>
      <c r="AD170" s="163">
        <f t="shared" si="69"/>
        <v>0</v>
      </c>
      <c r="AE170" s="163">
        <f t="shared" si="69"/>
        <v>0</v>
      </c>
      <c r="AF170" s="176">
        <f t="shared" si="69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66"/>
        <v>0</v>
      </c>
      <c r="D171" s="163">
        <f t="shared" si="66"/>
        <v>0</v>
      </c>
      <c r="E171" s="163">
        <f t="shared" si="66"/>
        <v>0</v>
      </c>
      <c r="F171" s="163">
        <f t="shared" si="66"/>
        <v>0</v>
      </c>
      <c r="G171" s="163">
        <f t="shared" si="66"/>
        <v>0</v>
      </c>
      <c r="H171" s="163">
        <f t="shared" si="66"/>
        <v>0</v>
      </c>
      <c r="I171" s="163">
        <f t="shared" si="66"/>
        <v>0</v>
      </c>
      <c r="J171" s="163">
        <f t="shared" si="66"/>
        <v>0</v>
      </c>
      <c r="K171" s="163">
        <f t="shared" si="66"/>
        <v>0</v>
      </c>
      <c r="L171" s="163">
        <f t="shared" si="66"/>
        <v>0</v>
      </c>
      <c r="M171" s="163">
        <f t="shared" si="66"/>
        <v>0</v>
      </c>
      <c r="N171" s="163">
        <f t="shared" si="67"/>
        <v>0</v>
      </c>
      <c r="O171" s="163">
        <f t="shared" si="67"/>
        <v>0</v>
      </c>
      <c r="P171" s="163">
        <f t="shared" si="67"/>
        <v>0</v>
      </c>
      <c r="Q171" s="163">
        <f t="shared" si="67"/>
        <v>0</v>
      </c>
      <c r="R171" s="163">
        <f t="shared" si="68"/>
        <v>0</v>
      </c>
      <c r="S171" s="163">
        <f t="shared" si="69"/>
        <v>0</v>
      </c>
      <c r="T171" s="163">
        <f t="shared" si="69"/>
        <v>0</v>
      </c>
      <c r="U171" s="163">
        <f t="shared" si="69"/>
        <v>0</v>
      </c>
      <c r="V171" s="163">
        <f t="shared" si="69"/>
        <v>0</v>
      </c>
      <c r="W171" s="163">
        <f t="shared" si="69"/>
        <v>0</v>
      </c>
      <c r="X171" s="163">
        <f t="shared" si="69"/>
        <v>0</v>
      </c>
      <c r="Y171" s="163">
        <f t="shared" si="69"/>
        <v>0</v>
      </c>
      <c r="Z171" s="163">
        <f t="shared" si="69"/>
        <v>0</v>
      </c>
      <c r="AA171" s="163">
        <f t="shared" si="69"/>
        <v>0</v>
      </c>
      <c r="AB171" s="163">
        <f t="shared" si="69"/>
        <v>0</v>
      </c>
      <c r="AC171" s="163">
        <f t="shared" si="69"/>
        <v>0</v>
      </c>
      <c r="AD171" s="163">
        <f t="shared" si="69"/>
        <v>0</v>
      </c>
      <c r="AE171" s="163">
        <f t="shared" si="69"/>
        <v>0</v>
      </c>
      <c r="AF171" s="176">
        <f t="shared" si="69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66"/>
        <v>0</v>
      </c>
      <c r="D172" s="163">
        <f t="shared" si="66"/>
        <v>0</v>
      </c>
      <c r="E172" s="163">
        <f t="shared" si="66"/>
        <v>0</v>
      </c>
      <c r="F172" s="163">
        <f t="shared" si="66"/>
        <v>0</v>
      </c>
      <c r="G172" s="163">
        <f t="shared" si="66"/>
        <v>0</v>
      </c>
      <c r="H172" s="163">
        <f t="shared" si="66"/>
        <v>0</v>
      </c>
      <c r="I172" s="163">
        <f t="shared" si="66"/>
        <v>0</v>
      </c>
      <c r="J172" s="163">
        <f t="shared" si="66"/>
        <v>0</v>
      </c>
      <c r="K172" s="163">
        <f t="shared" si="66"/>
        <v>0</v>
      </c>
      <c r="L172" s="163">
        <f t="shared" si="66"/>
        <v>0</v>
      </c>
      <c r="M172" s="163">
        <f t="shared" si="66"/>
        <v>0</v>
      </c>
      <c r="N172" s="163">
        <f t="shared" si="67"/>
        <v>0</v>
      </c>
      <c r="O172" s="163">
        <f t="shared" si="67"/>
        <v>0</v>
      </c>
      <c r="P172" s="163">
        <f t="shared" si="67"/>
        <v>0</v>
      </c>
      <c r="Q172" s="163">
        <f t="shared" si="67"/>
        <v>0</v>
      </c>
      <c r="R172" s="163">
        <f t="shared" si="68"/>
        <v>0</v>
      </c>
      <c r="S172" s="163">
        <f t="shared" si="69"/>
        <v>0</v>
      </c>
      <c r="T172" s="163">
        <f t="shared" si="69"/>
        <v>0</v>
      </c>
      <c r="U172" s="163">
        <f t="shared" si="69"/>
        <v>0</v>
      </c>
      <c r="V172" s="163">
        <f t="shared" si="69"/>
        <v>0</v>
      </c>
      <c r="W172" s="163">
        <f t="shared" si="69"/>
        <v>0</v>
      </c>
      <c r="X172" s="163">
        <f t="shared" si="69"/>
        <v>0</v>
      </c>
      <c r="Y172" s="163">
        <f t="shared" si="69"/>
        <v>0</v>
      </c>
      <c r="Z172" s="163">
        <f t="shared" si="69"/>
        <v>0</v>
      </c>
      <c r="AA172" s="163">
        <f t="shared" si="69"/>
        <v>0</v>
      </c>
      <c r="AB172" s="163">
        <f t="shared" si="69"/>
        <v>0</v>
      </c>
      <c r="AC172" s="163">
        <f t="shared" si="69"/>
        <v>0</v>
      </c>
      <c r="AD172" s="163">
        <f t="shared" si="69"/>
        <v>0</v>
      </c>
      <c r="AE172" s="163">
        <f t="shared" si="69"/>
        <v>0</v>
      </c>
      <c r="AF172" s="176">
        <f t="shared" si="69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66"/>
        <v>0</v>
      </c>
      <c r="D173" s="163">
        <f t="shared" si="66"/>
        <v>0</v>
      </c>
      <c r="E173" s="163">
        <f t="shared" si="66"/>
        <v>0</v>
      </c>
      <c r="F173" s="163">
        <f t="shared" si="66"/>
        <v>0</v>
      </c>
      <c r="G173" s="163">
        <f t="shared" si="66"/>
        <v>0</v>
      </c>
      <c r="H173" s="163">
        <f t="shared" si="66"/>
        <v>0</v>
      </c>
      <c r="I173" s="163">
        <f t="shared" si="66"/>
        <v>0</v>
      </c>
      <c r="J173" s="163">
        <f t="shared" si="66"/>
        <v>0</v>
      </c>
      <c r="K173" s="163">
        <f t="shared" si="66"/>
        <v>0</v>
      </c>
      <c r="L173" s="163">
        <f t="shared" si="66"/>
        <v>0</v>
      </c>
      <c r="M173" s="163">
        <f t="shared" si="66"/>
        <v>0</v>
      </c>
      <c r="N173" s="163">
        <f t="shared" si="67"/>
        <v>0</v>
      </c>
      <c r="O173" s="163">
        <f t="shared" si="67"/>
        <v>0</v>
      </c>
      <c r="P173" s="163">
        <f t="shared" si="67"/>
        <v>0</v>
      </c>
      <c r="Q173" s="163">
        <f t="shared" si="67"/>
        <v>0</v>
      </c>
      <c r="R173" s="163">
        <f t="shared" si="68"/>
        <v>0</v>
      </c>
      <c r="S173" s="163">
        <f t="shared" si="69"/>
        <v>0</v>
      </c>
      <c r="T173" s="163">
        <f t="shared" si="69"/>
        <v>0</v>
      </c>
      <c r="U173" s="163">
        <f t="shared" si="69"/>
        <v>0</v>
      </c>
      <c r="V173" s="163">
        <f t="shared" si="69"/>
        <v>0</v>
      </c>
      <c r="W173" s="163">
        <f t="shared" si="69"/>
        <v>0</v>
      </c>
      <c r="X173" s="163">
        <f t="shared" si="69"/>
        <v>0</v>
      </c>
      <c r="Y173" s="163">
        <f t="shared" si="69"/>
        <v>0</v>
      </c>
      <c r="Z173" s="163">
        <f t="shared" si="69"/>
        <v>0</v>
      </c>
      <c r="AA173" s="163">
        <f t="shared" si="69"/>
        <v>0</v>
      </c>
      <c r="AB173" s="163">
        <f t="shared" si="69"/>
        <v>0</v>
      </c>
      <c r="AC173" s="163">
        <f t="shared" si="69"/>
        <v>0</v>
      </c>
      <c r="AD173" s="163">
        <f t="shared" si="69"/>
        <v>0</v>
      </c>
      <c r="AE173" s="163">
        <f t="shared" si="69"/>
        <v>0</v>
      </c>
      <c r="AF173" s="176">
        <f t="shared" si="69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66"/>
        <v>0</v>
      </c>
      <c r="D174" s="163">
        <f t="shared" si="66"/>
        <v>0</v>
      </c>
      <c r="E174" s="163">
        <f t="shared" si="66"/>
        <v>0</v>
      </c>
      <c r="F174" s="163">
        <f t="shared" si="66"/>
        <v>0</v>
      </c>
      <c r="G174" s="163">
        <f t="shared" si="66"/>
        <v>0</v>
      </c>
      <c r="H174" s="163">
        <f t="shared" si="66"/>
        <v>0</v>
      </c>
      <c r="I174" s="163">
        <f t="shared" si="66"/>
        <v>0</v>
      </c>
      <c r="J174" s="163">
        <f t="shared" si="66"/>
        <v>0</v>
      </c>
      <c r="K174" s="163">
        <f t="shared" si="66"/>
        <v>0</v>
      </c>
      <c r="L174" s="163">
        <f t="shared" si="66"/>
        <v>0</v>
      </c>
      <c r="M174" s="163">
        <f t="shared" si="66"/>
        <v>0</v>
      </c>
      <c r="N174" s="163">
        <f t="shared" si="67"/>
        <v>0</v>
      </c>
      <c r="O174" s="163">
        <f t="shared" si="67"/>
        <v>0</v>
      </c>
      <c r="P174" s="163">
        <f t="shared" si="67"/>
        <v>0</v>
      </c>
      <c r="Q174" s="163">
        <f t="shared" si="67"/>
        <v>0</v>
      </c>
      <c r="R174" s="163">
        <f t="shared" si="68"/>
        <v>0</v>
      </c>
      <c r="S174" s="163">
        <f t="shared" si="69"/>
        <v>0</v>
      </c>
      <c r="T174" s="163">
        <f t="shared" si="69"/>
        <v>0</v>
      </c>
      <c r="U174" s="163">
        <f t="shared" si="69"/>
        <v>0</v>
      </c>
      <c r="V174" s="163">
        <f t="shared" si="69"/>
        <v>0</v>
      </c>
      <c r="W174" s="163">
        <f t="shared" si="69"/>
        <v>0</v>
      </c>
      <c r="X174" s="163">
        <f t="shared" si="69"/>
        <v>0</v>
      </c>
      <c r="Y174" s="163">
        <f t="shared" si="69"/>
        <v>0</v>
      </c>
      <c r="Z174" s="163">
        <f t="shared" si="69"/>
        <v>0</v>
      </c>
      <c r="AA174" s="163">
        <f t="shared" si="69"/>
        <v>0</v>
      </c>
      <c r="AB174" s="163">
        <f t="shared" si="69"/>
        <v>0</v>
      </c>
      <c r="AC174" s="163">
        <f t="shared" si="69"/>
        <v>0</v>
      </c>
      <c r="AD174" s="163">
        <f t="shared" si="69"/>
        <v>0</v>
      </c>
      <c r="AE174" s="163">
        <f t="shared" si="69"/>
        <v>0</v>
      </c>
      <c r="AF174" s="176">
        <f t="shared" si="69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66"/>
        <v>0</v>
      </c>
      <c r="D175" s="163">
        <f t="shared" si="66"/>
        <v>0</v>
      </c>
      <c r="E175" s="163">
        <f t="shared" si="66"/>
        <v>0</v>
      </c>
      <c r="F175" s="163">
        <f t="shared" si="66"/>
        <v>0</v>
      </c>
      <c r="G175" s="163">
        <f t="shared" si="66"/>
        <v>0</v>
      </c>
      <c r="H175" s="163">
        <f t="shared" si="66"/>
        <v>0</v>
      </c>
      <c r="I175" s="163">
        <f t="shared" si="66"/>
        <v>0</v>
      </c>
      <c r="J175" s="163">
        <f t="shared" si="66"/>
        <v>0</v>
      </c>
      <c r="K175" s="163">
        <f t="shared" si="66"/>
        <v>0</v>
      </c>
      <c r="L175" s="163">
        <f t="shared" si="66"/>
        <v>0</v>
      </c>
      <c r="M175" s="163">
        <f t="shared" si="66"/>
        <v>0</v>
      </c>
      <c r="N175" s="163">
        <f t="shared" si="67"/>
        <v>0</v>
      </c>
      <c r="O175" s="163">
        <f t="shared" si="67"/>
        <v>0</v>
      </c>
      <c r="P175" s="163">
        <f t="shared" si="67"/>
        <v>0</v>
      </c>
      <c r="Q175" s="163">
        <f t="shared" si="67"/>
        <v>0</v>
      </c>
      <c r="R175" s="163">
        <f t="shared" si="68"/>
        <v>0</v>
      </c>
      <c r="S175" s="163">
        <f t="shared" si="69"/>
        <v>0</v>
      </c>
      <c r="T175" s="163">
        <f t="shared" si="69"/>
        <v>0</v>
      </c>
      <c r="U175" s="163">
        <f t="shared" si="69"/>
        <v>0</v>
      </c>
      <c r="V175" s="163">
        <f t="shared" si="69"/>
        <v>0</v>
      </c>
      <c r="W175" s="163">
        <f t="shared" si="69"/>
        <v>0</v>
      </c>
      <c r="X175" s="163">
        <f t="shared" si="69"/>
        <v>0</v>
      </c>
      <c r="Y175" s="163">
        <f t="shared" si="69"/>
        <v>0</v>
      </c>
      <c r="Z175" s="163">
        <f t="shared" si="69"/>
        <v>0</v>
      </c>
      <c r="AA175" s="163">
        <f t="shared" si="69"/>
        <v>0</v>
      </c>
      <c r="AB175" s="163">
        <f t="shared" si="69"/>
        <v>0</v>
      </c>
      <c r="AC175" s="163">
        <f t="shared" si="69"/>
        <v>0</v>
      </c>
      <c r="AD175" s="163">
        <f t="shared" si="69"/>
        <v>0</v>
      </c>
      <c r="AE175" s="163">
        <f t="shared" si="69"/>
        <v>0</v>
      </c>
      <c r="AF175" s="176">
        <f t="shared" si="69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66"/>
        <v>0</v>
      </c>
      <c r="D176" s="163">
        <f t="shared" si="66"/>
        <v>0</v>
      </c>
      <c r="E176" s="163">
        <f t="shared" si="66"/>
        <v>0</v>
      </c>
      <c r="F176" s="163">
        <f t="shared" si="66"/>
        <v>0</v>
      </c>
      <c r="G176" s="163">
        <f t="shared" si="66"/>
        <v>0</v>
      </c>
      <c r="H176" s="163">
        <f t="shared" si="66"/>
        <v>0</v>
      </c>
      <c r="I176" s="163">
        <f t="shared" si="66"/>
        <v>0</v>
      </c>
      <c r="J176" s="163">
        <f t="shared" si="66"/>
        <v>0</v>
      </c>
      <c r="K176" s="163">
        <f t="shared" si="66"/>
        <v>0</v>
      </c>
      <c r="L176" s="163">
        <f t="shared" si="66"/>
        <v>0</v>
      </c>
      <c r="M176" s="163">
        <f t="shared" si="66"/>
        <v>0</v>
      </c>
      <c r="N176" s="163">
        <f t="shared" si="67"/>
        <v>0</v>
      </c>
      <c r="O176" s="163">
        <f t="shared" si="67"/>
        <v>0</v>
      </c>
      <c r="P176" s="163">
        <f t="shared" si="67"/>
        <v>0</v>
      </c>
      <c r="Q176" s="163">
        <f t="shared" si="67"/>
        <v>0</v>
      </c>
      <c r="R176" s="163">
        <f t="shared" si="68"/>
        <v>0</v>
      </c>
      <c r="S176" s="163">
        <f t="shared" si="69"/>
        <v>0</v>
      </c>
      <c r="T176" s="163">
        <f t="shared" si="69"/>
        <v>0</v>
      </c>
      <c r="U176" s="163">
        <f t="shared" si="69"/>
        <v>0</v>
      </c>
      <c r="V176" s="163">
        <f t="shared" si="69"/>
        <v>0</v>
      </c>
      <c r="W176" s="163">
        <f t="shared" si="69"/>
        <v>0</v>
      </c>
      <c r="X176" s="163">
        <f t="shared" si="69"/>
        <v>0</v>
      </c>
      <c r="Y176" s="163">
        <f t="shared" si="69"/>
        <v>0</v>
      </c>
      <c r="Z176" s="163">
        <f t="shared" si="69"/>
        <v>0</v>
      </c>
      <c r="AA176" s="163">
        <f t="shared" si="69"/>
        <v>0</v>
      </c>
      <c r="AB176" s="163">
        <f t="shared" si="69"/>
        <v>0</v>
      </c>
      <c r="AC176" s="163">
        <f t="shared" si="69"/>
        <v>0</v>
      </c>
      <c r="AD176" s="163">
        <f t="shared" si="69"/>
        <v>0</v>
      </c>
      <c r="AE176" s="163">
        <f t="shared" si="69"/>
        <v>0</v>
      </c>
      <c r="AF176" s="176">
        <f t="shared" si="69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66"/>
        <v>0</v>
      </c>
      <c r="D177" s="163">
        <f t="shared" si="66"/>
        <v>0</v>
      </c>
      <c r="E177" s="163">
        <f t="shared" si="66"/>
        <v>0</v>
      </c>
      <c r="F177" s="163">
        <f t="shared" si="66"/>
        <v>0</v>
      </c>
      <c r="G177" s="163">
        <f t="shared" si="66"/>
        <v>0</v>
      </c>
      <c r="H177" s="163">
        <f t="shared" si="66"/>
        <v>0</v>
      </c>
      <c r="I177" s="163">
        <f t="shared" si="66"/>
        <v>0</v>
      </c>
      <c r="J177" s="163">
        <f t="shared" si="66"/>
        <v>0</v>
      </c>
      <c r="K177" s="163">
        <f t="shared" si="66"/>
        <v>0</v>
      </c>
      <c r="L177" s="163">
        <f t="shared" si="66"/>
        <v>0</v>
      </c>
      <c r="M177" s="163">
        <f t="shared" si="66"/>
        <v>0</v>
      </c>
      <c r="N177" s="163">
        <f t="shared" si="67"/>
        <v>0</v>
      </c>
      <c r="O177" s="163">
        <f t="shared" si="67"/>
        <v>0</v>
      </c>
      <c r="P177" s="163">
        <f t="shared" si="67"/>
        <v>0</v>
      </c>
      <c r="Q177" s="163">
        <f t="shared" si="67"/>
        <v>0</v>
      </c>
      <c r="R177" s="163">
        <f t="shared" si="68"/>
        <v>0</v>
      </c>
      <c r="S177" s="163">
        <f t="shared" si="69"/>
        <v>0</v>
      </c>
      <c r="T177" s="163">
        <f t="shared" si="69"/>
        <v>0</v>
      </c>
      <c r="U177" s="163">
        <f t="shared" si="69"/>
        <v>0</v>
      </c>
      <c r="V177" s="163">
        <f t="shared" si="69"/>
        <v>0</v>
      </c>
      <c r="W177" s="163">
        <f t="shared" si="69"/>
        <v>0</v>
      </c>
      <c r="X177" s="163">
        <f t="shared" si="69"/>
        <v>0</v>
      </c>
      <c r="Y177" s="163">
        <f t="shared" si="69"/>
        <v>0</v>
      </c>
      <c r="Z177" s="163">
        <f t="shared" si="69"/>
        <v>0</v>
      </c>
      <c r="AA177" s="163">
        <f t="shared" si="69"/>
        <v>0</v>
      </c>
      <c r="AB177" s="163">
        <f t="shared" si="69"/>
        <v>0</v>
      </c>
      <c r="AC177" s="163">
        <f t="shared" si="69"/>
        <v>0</v>
      </c>
      <c r="AD177" s="163">
        <f t="shared" si="69"/>
        <v>0</v>
      </c>
      <c r="AE177" s="163">
        <f t="shared" si="69"/>
        <v>0</v>
      </c>
      <c r="AF177" s="176">
        <f t="shared" si="69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66"/>
        <v>0</v>
      </c>
      <c r="D178" s="163">
        <f t="shared" si="66"/>
        <v>0</v>
      </c>
      <c r="E178" s="163">
        <f t="shared" si="66"/>
        <v>0</v>
      </c>
      <c r="F178" s="163">
        <f t="shared" si="66"/>
        <v>0</v>
      </c>
      <c r="G178" s="163">
        <f t="shared" si="66"/>
        <v>0</v>
      </c>
      <c r="H178" s="163">
        <f t="shared" si="66"/>
        <v>0</v>
      </c>
      <c r="I178" s="163">
        <f t="shared" si="66"/>
        <v>0</v>
      </c>
      <c r="J178" s="163">
        <f t="shared" si="66"/>
        <v>0</v>
      </c>
      <c r="K178" s="163">
        <f t="shared" si="66"/>
        <v>0</v>
      </c>
      <c r="L178" s="163">
        <f t="shared" si="66"/>
        <v>0</v>
      </c>
      <c r="M178" s="163">
        <f t="shared" si="66"/>
        <v>0</v>
      </c>
      <c r="N178" s="163">
        <f t="shared" si="67"/>
        <v>0</v>
      </c>
      <c r="O178" s="163">
        <f t="shared" si="67"/>
        <v>0</v>
      </c>
      <c r="P178" s="163">
        <f t="shared" si="67"/>
        <v>0</v>
      </c>
      <c r="Q178" s="163">
        <f t="shared" si="67"/>
        <v>0</v>
      </c>
      <c r="R178" s="163">
        <f t="shared" si="68"/>
        <v>0</v>
      </c>
      <c r="S178" s="163">
        <f t="shared" si="69"/>
        <v>0</v>
      </c>
      <c r="T178" s="163">
        <f t="shared" si="69"/>
        <v>0</v>
      </c>
      <c r="U178" s="163">
        <f t="shared" si="69"/>
        <v>0</v>
      </c>
      <c r="V178" s="163">
        <f t="shared" si="69"/>
        <v>0</v>
      </c>
      <c r="W178" s="163">
        <f t="shared" si="69"/>
        <v>0</v>
      </c>
      <c r="X178" s="163">
        <f t="shared" si="69"/>
        <v>0</v>
      </c>
      <c r="Y178" s="163">
        <f t="shared" si="69"/>
        <v>0</v>
      </c>
      <c r="Z178" s="163">
        <f t="shared" si="69"/>
        <v>0</v>
      </c>
      <c r="AA178" s="163">
        <f t="shared" si="69"/>
        <v>0</v>
      </c>
      <c r="AB178" s="163">
        <f t="shared" si="69"/>
        <v>0</v>
      </c>
      <c r="AC178" s="163">
        <f t="shared" si="69"/>
        <v>0</v>
      </c>
      <c r="AD178" s="163">
        <f t="shared" si="69"/>
        <v>0</v>
      </c>
      <c r="AE178" s="163">
        <f t="shared" si="69"/>
        <v>0</v>
      </c>
      <c r="AF178" s="176">
        <f t="shared" si="69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66"/>
        <v>0</v>
      </c>
      <c r="D179" s="163">
        <f t="shared" si="66"/>
        <v>0</v>
      </c>
      <c r="E179" s="163">
        <f t="shared" si="66"/>
        <v>0</v>
      </c>
      <c r="F179" s="163">
        <f t="shared" si="66"/>
        <v>0</v>
      </c>
      <c r="G179" s="163">
        <f t="shared" si="66"/>
        <v>0</v>
      </c>
      <c r="H179" s="163">
        <f t="shared" si="66"/>
        <v>0</v>
      </c>
      <c r="I179" s="163">
        <f t="shared" si="66"/>
        <v>0</v>
      </c>
      <c r="J179" s="163">
        <f t="shared" si="66"/>
        <v>0</v>
      </c>
      <c r="K179" s="163">
        <f t="shared" si="66"/>
        <v>0</v>
      </c>
      <c r="L179" s="163">
        <f t="shared" si="66"/>
        <v>0</v>
      </c>
      <c r="M179" s="163">
        <f t="shared" si="66"/>
        <v>0</v>
      </c>
      <c r="N179" s="163">
        <f t="shared" si="67"/>
        <v>0</v>
      </c>
      <c r="O179" s="163">
        <f t="shared" si="67"/>
        <v>0</v>
      </c>
      <c r="P179" s="163">
        <f t="shared" si="67"/>
        <v>0</v>
      </c>
      <c r="Q179" s="163">
        <f t="shared" si="67"/>
        <v>0</v>
      </c>
      <c r="R179" s="163">
        <f t="shared" si="68"/>
        <v>0</v>
      </c>
      <c r="S179" s="163">
        <f t="shared" si="69"/>
        <v>0</v>
      </c>
      <c r="T179" s="163">
        <f t="shared" si="69"/>
        <v>0</v>
      </c>
      <c r="U179" s="163">
        <f t="shared" si="69"/>
        <v>0</v>
      </c>
      <c r="V179" s="163">
        <f t="shared" si="69"/>
        <v>0</v>
      </c>
      <c r="W179" s="163">
        <f t="shared" si="69"/>
        <v>0</v>
      </c>
      <c r="X179" s="163">
        <f t="shared" si="69"/>
        <v>0</v>
      </c>
      <c r="Y179" s="163">
        <f t="shared" si="69"/>
        <v>0</v>
      </c>
      <c r="Z179" s="163">
        <f t="shared" si="69"/>
        <v>0</v>
      </c>
      <c r="AA179" s="163">
        <f t="shared" si="69"/>
        <v>0</v>
      </c>
      <c r="AB179" s="163">
        <f t="shared" si="69"/>
        <v>0</v>
      </c>
      <c r="AC179" s="163">
        <f t="shared" si="69"/>
        <v>0</v>
      </c>
      <c r="AD179" s="163">
        <f t="shared" si="69"/>
        <v>0</v>
      </c>
      <c r="AE179" s="163">
        <f t="shared" si="69"/>
        <v>0</v>
      </c>
      <c r="AF179" s="176">
        <f t="shared" si="69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66"/>
        <v>0</v>
      </c>
      <c r="D180" s="163">
        <f t="shared" si="66"/>
        <v>0</v>
      </c>
      <c r="E180" s="163">
        <f t="shared" si="66"/>
        <v>0</v>
      </c>
      <c r="F180" s="163">
        <f t="shared" si="66"/>
        <v>0</v>
      </c>
      <c r="G180" s="163">
        <f t="shared" si="66"/>
        <v>0</v>
      </c>
      <c r="H180" s="163">
        <f t="shared" si="66"/>
        <v>0</v>
      </c>
      <c r="I180" s="163">
        <f t="shared" si="66"/>
        <v>0</v>
      </c>
      <c r="J180" s="163">
        <f t="shared" si="66"/>
        <v>0</v>
      </c>
      <c r="K180" s="163">
        <f t="shared" si="66"/>
        <v>0</v>
      </c>
      <c r="L180" s="163">
        <f t="shared" si="66"/>
        <v>0</v>
      </c>
      <c r="M180" s="163">
        <f t="shared" si="66"/>
        <v>0</v>
      </c>
      <c r="N180" s="163">
        <f t="shared" si="67"/>
        <v>0</v>
      </c>
      <c r="O180" s="163">
        <f t="shared" si="67"/>
        <v>0</v>
      </c>
      <c r="P180" s="163">
        <f t="shared" si="67"/>
        <v>0</v>
      </c>
      <c r="Q180" s="163">
        <f t="shared" si="67"/>
        <v>0</v>
      </c>
      <c r="R180" s="163">
        <f t="shared" si="68"/>
        <v>0</v>
      </c>
      <c r="S180" s="163">
        <f t="shared" si="69"/>
        <v>0</v>
      </c>
      <c r="T180" s="163">
        <f t="shared" si="69"/>
        <v>0</v>
      </c>
      <c r="U180" s="163">
        <f t="shared" si="69"/>
        <v>0</v>
      </c>
      <c r="V180" s="163">
        <f t="shared" si="69"/>
        <v>0</v>
      </c>
      <c r="W180" s="163">
        <f t="shared" si="69"/>
        <v>0</v>
      </c>
      <c r="X180" s="163">
        <f t="shared" si="69"/>
        <v>0</v>
      </c>
      <c r="Y180" s="163">
        <f t="shared" si="69"/>
        <v>0</v>
      </c>
      <c r="Z180" s="163">
        <f t="shared" si="69"/>
        <v>0</v>
      </c>
      <c r="AA180" s="163">
        <f t="shared" si="69"/>
        <v>0</v>
      </c>
      <c r="AB180" s="163">
        <f t="shared" si="69"/>
        <v>0</v>
      </c>
      <c r="AC180" s="163">
        <f t="shared" si="69"/>
        <v>0</v>
      </c>
      <c r="AD180" s="163">
        <f t="shared" si="69"/>
        <v>0</v>
      </c>
      <c r="AE180" s="163">
        <f t="shared" si="69"/>
        <v>0</v>
      </c>
      <c r="AF180" s="176">
        <f t="shared" si="69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66"/>
        <v>0</v>
      </c>
      <c r="D181" s="163">
        <f t="shared" si="66"/>
        <v>0</v>
      </c>
      <c r="E181" s="163">
        <f t="shared" si="66"/>
        <v>0</v>
      </c>
      <c r="F181" s="163">
        <f t="shared" si="66"/>
        <v>0</v>
      </c>
      <c r="G181" s="163">
        <f t="shared" si="66"/>
        <v>0</v>
      </c>
      <c r="H181" s="163">
        <f t="shared" si="66"/>
        <v>0</v>
      </c>
      <c r="I181" s="163">
        <f t="shared" si="66"/>
        <v>0</v>
      </c>
      <c r="J181" s="163">
        <f t="shared" si="66"/>
        <v>0</v>
      </c>
      <c r="K181" s="163">
        <f t="shared" si="66"/>
        <v>0</v>
      </c>
      <c r="L181" s="163">
        <f t="shared" si="66"/>
        <v>0</v>
      </c>
      <c r="M181" s="163">
        <f t="shared" si="66"/>
        <v>0</v>
      </c>
      <c r="N181" s="163">
        <f t="shared" si="67"/>
        <v>0</v>
      </c>
      <c r="O181" s="163">
        <f t="shared" si="67"/>
        <v>0</v>
      </c>
      <c r="P181" s="163">
        <f t="shared" si="67"/>
        <v>0</v>
      </c>
      <c r="Q181" s="163">
        <f t="shared" si="67"/>
        <v>0</v>
      </c>
      <c r="R181" s="163">
        <f t="shared" si="68"/>
        <v>0</v>
      </c>
      <c r="S181" s="163">
        <f t="shared" si="69"/>
        <v>0</v>
      </c>
      <c r="T181" s="163">
        <f t="shared" si="69"/>
        <v>0</v>
      </c>
      <c r="U181" s="163">
        <f t="shared" si="69"/>
        <v>0</v>
      </c>
      <c r="V181" s="163">
        <f t="shared" si="69"/>
        <v>0</v>
      </c>
      <c r="W181" s="163">
        <f t="shared" si="69"/>
        <v>0</v>
      </c>
      <c r="X181" s="163">
        <f t="shared" si="69"/>
        <v>0</v>
      </c>
      <c r="Y181" s="163">
        <f t="shared" si="69"/>
        <v>0</v>
      </c>
      <c r="Z181" s="163">
        <f t="shared" si="69"/>
        <v>0</v>
      </c>
      <c r="AA181" s="163">
        <f t="shared" si="69"/>
        <v>0</v>
      </c>
      <c r="AB181" s="163">
        <f t="shared" si="69"/>
        <v>0</v>
      </c>
      <c r="AC181" s="163">
        <f t="shared" si="69"/>
        <v>0</v>
      </c>
      <c r="AD181" s="163">
        <f t="shared" si="69"/>
        <v>0</v>
      </c>
      <c r="AE181" s="163">
        <f t="shared" si="69"/>
        <v>0</v>
      </c>
      <c r="AF181" s="176">
        <f t="shared" si="69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66"/>
        <v>0</v>
      </c>
      <c r="D182" s="163">
        <f t="shared" si="66"/>
        <v>0</v>
      </c>
      <c r="E182" s="163">
        <f t="shared" si="66"/>
        <v>0</v>
      </c>
      <c r="F182" s="163">
        <f t="shared" si="66"/>
        <v>0</v>
      </c>
      <c r="G182" s="163">
        <f t="shared" si="66"/>
        <v>0</v>
      </c>
      <c r="H182" s="163">
        <f t="shared" si="66"/>
        <v>0</v>
      </c>
      <c r="I182" s="163">
        <f t="shared" si="66"/>
        <v>0</v>
      </c>
      <c r="J182" s="163">
        <f t="shared" si="66"/>
        <v>0</v>
      </c>
      <c r="K182" s="163">
        <f t="shared" si="66"/>
        <v>0</v>
      </c>
      <c r="L182" s="163">
        <f t="shared" si="66"/>
        <v>0</v>
      </c>
      <c r="M182" s="163">
        <f t="shared" si="66"/>
        <v>0</v>
      </c>
      <c r="N182" s="163">
        <f t="shared" si="67"/>
        <v>0</v>
      </c>
      <c r="O182" s="163">
        <f t="shared" si="67"/>
        <v>0</v>
      </c>
      <c r="P182" s="163">
        <f t="shared" si="67"/>
        <v>0</v>
      </c>
      <c r="Q182" s="163">
        <f t="shared" si="67"/>
        <v>0</v>
      </c>
      <c r="R182" s="163">
        <f t="shared" si="68"/>
        <v>0</v>
      </c>
      <c r="S182" s="163">
        <f t="shared" si="69"/>
        <v>0</v>
      </c>
      <c r="T182" s="163">
        <f t="shared" si="69"/>
        <v>0</v>
      </c>
      <c r="U182" s="163">
        <f t="shared" si="69"/>
        <v>0</v>
      </c>
      <c r="V182" s="163">
        <f t="shared" si="69"/>
        <v>0</v>
      </c>
      <c r="W182" s="163">
        <f t="shared" si="69"/>
        <v>0</v>
      </c>
      <c r="X182" s="163">
        <f t="shared" si="69"/>
        <v>0</v>
      </c>
      <c r="Y182" s="163">
        <f t="shared" si="69"/>
        <v>0</v>
      </c>
      <c r="Z182" s="163">
        <f t="shared" si="69"/>
        <v>0</v>
      </c>
      <c r="AA182" s="163">
        <f t="shared" si="69"/>
        <v>0</v>
      </c>
      <c r="AB182" s="163">
        <f t="shared" si="69"/>
        <v>0</v>
      </c>
      <c r="AC182" s="163">
        <f t="shared" si="69"/>
        <v>0</v>
      </c>
      <c r="AD182" s="163">
        <f t="shared" si="69"/>
        <v>0</v>
      </c>
      <c r="AE182" s="163">
        <f t="shared" si="69"/>
        <v>0</v>
      </c>
      <c r="AF182" s="176">
        <f t="shared" si="69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66"/>
        <v>0</v>
      </c>
      <c r="D183" s="163">
        <f t="shared" si="66"/>
        <v>0</v>
      </c>
      <c r="E183" s="163">
        <f t="shared" si="66"/>
        <v>0</v>
      </c>
      <c r="F183" s="163">
        <f t="shared" si="66"/>
        <v>0</v>
      </c>
      <c r="G183" s="163">
        <f t="shared" si="66"/>
        <v>0</v>
      </c>
      <c r="H183" s="163">
        <f t="shared" si="66"/>
        <v>0</v>
      </c>
      <c r="I183" s="163">
        <f t="shared" si="66"/>
        <v>0</v>
      </c>
      <c r="J183" s="163">
        <f t="shared" si="66"/>
        <v>0</v>
      </c>
      <c r="K183" s="163">
        <f t="shared" si="66"/>
        <v>0</v>
      </c>
      <c r="L183" s="163">
        <f t="shared" si="66"/>
        <v>0</v>
      </c>
      <c r="M183" s="163">
        <f t="shared" si="66"/>
        <v>0</v>
      </c>
      <c r="N183" s="163">
        <f t="shared" si="67"/>
        <v>0</v>
      </c>
      <c r="O183" s="163">
        <f t="shared" si="67"/>
        <v>0</v>
      </c>
      <c r="P183" s="163">
        <f t="shared" si="67"/>
        <v>0</v>
      </c>
      <c r="Q183" s="163">
        <f t="shared" si="67"/>
        <v>0</v>
      </c>
      <c r="R183" s="163">
        <f t="shared" si="68"/>
        <v>0</v>
      </c>
      <c r="S183" s="163">
        <f t="shared" si="69"/>
        <v>0</v>
      </c>
      <c r="T183" s="163">
        <f t="shared" si="69"/>
        <v>0</v>
      </c>
      <c r="U183" s="163">
        <f t="shared" si="69"/>
        <v>0</v>
      </c>
      <c r="V183" s="163">
        <f t="shared" si="69"/>
        <v>0</v>
      </c>
      <c r="W183" s="163">
        <f t="shared" si="69"/>
        <v>0</v>
      </c>
      <c r="X183" s="163">
        <f t="shared" si="69"/>
        <v>0</v>
      </c>
      <c r="Y183" s="163">
        <f t="shared" si="69"/>
        <v>0</v>
      </c>
      <c r="Z183" s="163">
        <f t="shared" si="69"/>
        <v>0</v>
      </c>
      <c r="AA183" s="163">
        <f t="shared" si="69"/>
        <v>0</v>
      </c>
      <c r="AB183" s="163">
        <f t="shared" si="69"/>
        <v>0</v>
      </c>
      <c r="AC183" s="163">
        <f t="shared" si="69"/>
        <v>0</v>
      </c>
      <c r="AD183" s="163">
        <f t="shared" si="69"/>
        <v>0</v>
      </c>
      <c r="AE183" s="163">
        <f t="shared" si="69"/>
        <v>0</v>
      </c>
      <c r="AF183" s="176">
        <f t="shared" si="69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66"/>
        <v>0</v>
      </c>
      <c r="D184" s="163">
        <f t="shared" si="66"/>
        <v>0</v>
      </c>
      <c r="E184" s="163">
        <f t="shared" si="66"/>
        <v>0</v>
      </c>
      <c r="F184" s="163">
        <f t="shared" si="66"/>
        <v>0</v>
      </c>
      <c r="G184" s="163">
        <f t="shared" si="66"/>
        <v>0</v>
      </c>
      <c r="H184" s="163">
        <f t="shared" si="66"/>
        <v>0</v>
      </c>
      <c r="I184" s="163">
        <f t="shared" si="66"/>
        <v>0</v>
      </c>
      <c r="J184" s="163">
        <f t="shared" si="66"/>
        <v>0</v>
      </c>
      <c r="K184" s="163">
        <f t="shared" si="66"/>
        <v>0</v>
      </c>
      <c r="L184" s="163">
        <f t="shared" si="66"/>
        <v>0</v>
      </c>
      <c r="M184" s="163">
        <f t="shared" si="66"/>
        <v>0</v>
      </c>
      <c r="N184" s="163">
        <f t="shared" si="67"/>
        <v>0</v>
      </c>
      <c r="O184" s="163">
        <f t="shared" si="67"/>
        <v>0</v>
      </c>
      <c r="P184" s="163">
        <f t="shared" si="67"/>
        <v>0</v>
      </c>
      <c r="Q184" s="163">
        <f t="shared" si="67"/>
        <v>0</v>
      </c>
      <c r="R184" s="163">
        <f t="shared" si="68"/>
        <v>0</v>
      </c>
      <c r="S184" s="163">
        <f t="shared" ref="S184:AF199" si="70">R184</f>
        <v>0</v>
      </c>
      <c r="T184" s="163">
        <f t="shared" si="70"/>
        <v>0</v>
      </c>
      <c r="U184" s="163">
        <f t="shared" si="70"/>
        <v>0</v>
      </c>
      <c r="V184" s="163">
        <f t="shared" si="70"/>
        <v>0</v>
      </c>
      <c r="W184" s="163">
        <f t="shared" si="70"/>
        <v>0</v>
      </c>
      <c r="X184" s="163">
        <f t="shared" si="70"/>
        <v>0</v>
      </c>
      <c r="Y184" s="163">
        <f t="shared" si="70"/>
        <v>0</v>
      </c>
      <c r="Z184" s="163">
        <f t="shared" si="70"/>
        <v>0</v>
      </c>
      <c r="AA184" s="163">
        <f t="shared" si="70"/>
        <v>0</v>
      </c>
      <c r="AB184" s="163">
        <f t="shared" si="69"/>
        <v>0</v>
      </c>
      <c r="AC184" s="163">
        <f t="shared" si="69"/>
        <v>0</v>
      </c>
      <c r="AD184" s="163">
        <f t="shared" si="70"/>
        <v>0</v>
      </c>
      <c r="AE184" s="163">
        <f t="shared" si="70"/>
        <v>0</v>
      </c>
      <c r="AF184" s="176">
        <f t="shared" si="70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M200" si="71">B185</f>
        <v>0</v>
      </c>
      <c r="D185" s="163">
        <f t="shared" si="71"/>
        <v>0</v>
      </c>
      <c r="E185" s="163">
        <f t="shared" si="71"/>
        <v>0</v>
      </c>
      <c r="F185" s="163">
        <f t="shared" si="71"/>
        <v>0</v>
      </c>
      <c r="G185" s="163">
        <f t="shared" si="71"/>
        <v>0</v>
      </c>
      <c r="H185" s="163">
        <f t="shared" si="71"/>
        <v>0</v>
      </c>
      <c r="I185" s="163">
        <f t="shared" si="71"/>
        <v>0</v>
      </c>
      <c r="J185" s="163">
        <f t="shared" si="71"/>
        <v>0</v>
      </c>
      <c r="K185" s="163">
        <f t="shared" si="71"/>
        <v>0</v>
      </c>
      <c r="L185" s="163">
        <f t="shared" si="71"/>
        <v>0</v>
      </c>
      <c r="M185" s="163">
        <f t="shared" si="71"/>
        <v>0</v>
      </c>
      <c r="N185" s="163">
        <f t="shared" si="67"/>
        <v>0</v>
      </c>
      <c r="O185" s="163">
        <f t="shared" si="67"/>
        <v>0</v>
      </c>
      <c r="P185" s="163">
        <f t="shared" si="67"/>
        <v>0</v>
      </c>
      <c r="Q185" s="163">
        <f t="shared" si="67"/>
        <v>0</v>
      </c>
      <c r="R185" s="163">
        <f t="shared" si="68"/>
        <v>0</v>
      </c>
      <c r="S185" s="163">
        <f t="shared" si="70"/>
        <v>0</v>
      </c>
      <c r="T185" s="163">
        <f t="shared" si="70"/>
        <v>0</v>
      </c>
      <c r="U185" s="163">
        <f t="shared" si="70"/>
        <v>0</v>
      </c>
      <c r="V185" s="163">
        <f t="shared" si="70"/>
        <v>0</v>
      </c>
      <c r="W185" s="163">
        <f t="shared" si="70"/>
        <v>0</v>
      </c>
      <c r="X185" s="163">
        <f t="shared" si="70"/>
        <v>0</v>
      </c>
      <c r="Y185" s="163">
        <f t="shared" si="70"/>
        <v>0</v>
      </c>
      <c r="Z185" s="163">
        <f t="shared" si="70"/>
        <v>0</v>
      </c>
      <c r="AA185" s="163">
        <f t="shared" si="70"/>
        <v>0</v>
      </c>
      <c r="AB185" s="163">
        <f t="shared" si="70"/>
        <v>0</v>
      </c>
      <c r="AC185" s="163">
        <f t="shared" si="70"/>
        <v>0</v>
      </c>
      <c r="AD185" s="163">
        <f t="shared" si="70"/>
        <v>0</v>
      </c>
      <c r="AE185" s="163">
        <f t="shared" si="70"/>
        <v>0</v>
      </c>
      <c r="AF185" s="176">
        <f t="shared" si="70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71"/>
        <v>0</v>
      </c>
      <c r="D186" s="163">
        <f t="shared" si="71"/>
        <v>0</v>
      </c>
      <c r="E186" s="163">
        <f t="shared" si="71"/>
        <v>0</v>
      </c>
      <c r="F186" s="163">
        <f t="shared" si="71"/>
        <v>0</v>
      </c>
      <c r="G186" s="163">
        <f t="shared" si="71"/>
        <v>0</v>
      </c>
      <c r="H186" s="163">
        <f t="shared" si="71"/>
        <v>0</v>
      </c>
      <c r="I186" s="163">
        <f t="shared" si="71"/>
        <v>0</v>
      </c>
      <c r="J186" s="163">
        <f t="shared" si="71"/>
        <v>0</v>
      </c>
      <c r="K186" s="163">
        <f t="shared" si="71"/>
        <v>0</v>
      </c>
      <c r="L186" s="163">
        <f t="shared" si="71"/>
        <v>0</v>
      </c>
      <c r="M186" s="163">
        <f t="shared" si="71"/>
        <v>0</v>
      </c>
      <c r="N186" s="163">
        <f t="shared" si="67"/>
        <v>0</v>
      </c>
      <c r="O186" s="163">
        <f t="shared" si="67"/>
        <v>0</v>
      </c>
      <c r="P186" s="163">
        <f t="shared" si="67"/>
        <v>0</v>
      </c>
      <c r="Q186" s="163">
        <f t="shared" si="67"/>
        <v>0</v>
      </c>
      <c r="R186" s="163">
        <f t="shared" si="68"/>
        <v>0</v>
      </c>
      <c r="S186" s="163">
        <f t="shared" si="70"/>
        <v>0</v>
      </c>
      <c r="T186" s="163">
        <f t="shared" si="70"/>
        <v>0</v>
      </c>
      <c r="U186" s="163">
        <f t="shared" si="70"/>
        <v>0</v>
      </c>
      <c r="V186" s="163">
        <f t="shared" si="70"/>
        <v>0</v>
      </c>
      <c r="W186" s="163">
        <f t="shared" si="70"/>
        <v>0</v>
      </c>
      <c r="X186" s="163">
        <f t="shared" si="70"/>
        <v>0</v>
      </c>
      <c r="Y186" s="163">
        <f t="shared" si="70"/>
        <v>0</v>
      </c>
      <c r="Z186" s="163">
        <f t="shared" si="70"/>
        <v>0</v>
      </c>
      <c r="AA186" s="163">
        <f t="shared" si="70"/>
        <v>0</v>
      </c>
      <c r="AB186" s="163">
        <f t="shared" si="70"/>
        <v>0</v>
      </c>
      <c r="AC186" s="163">
        <f t="shared" si="70"/>
        <v>0</v>
      </c>
      <c r="AD186" s="163">
        <f t="shared" si="70"/>
        <v>0</v>
      </c>
      <c r="AE186" s="163">
        <f t="shared" si="70"/>
        <v>0</v>
      </c>
      <c r="AF186" s="176">
        <f t="shared" si="70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71"/>
        <v>0</v>
      </c>
      <c r="D187" s="163">
        <f t="shared" si="71"/>
        <v>0</v>
      </c>
      <c r="E187" s="163">
        <f t="shared" si="71"/>
        <v>0</v>
      </c>
      <c r="F187" s="163">
        <f t="shared" si="71"/>
        <v>0</v>
      </c>
      <c r="G187" s="163">
        <f t="shared" si="71"/>
        <v>0</v>
      </c>
      <c r="H187" s="163">
        <f t="shared" si="71"/>
        <v>0</v>
      </c>
      <c r="I187" s="163">
        <f t="shared" si="71"/>
        <v>0</v>
      </c>
      <c r="J187" s="163">
        <f t="shared" si="71"/>
        <v>0</v>
      </c>
      <c r="K187" s="163">
        <f t="shared" si="71"/>
        <v>0</v>
      </c>
      <c r="L187" s="163">
        <f t="shared" si="71"/>
        <v>0</v>
      </c>
      <c r="M187" s="163">
        <f t="shared" si="71"/>
        <v>0</v>
      </c>
      <c r="N187" s="163">
        <f t="shared" si="67"/>
        <v>0</v>
      </c>
      <c r="O187" s="163">
        <f t="shared" si="67"/>
        <v>0</v>
      </c>
      <c r="P187" s="163">
        <f t="shared" si="67"/>
        <v>0</v>
      </c>
      <c r="Q187" s="163">
        <f t="shared" si="67"/>
        <v>0</v>
      </c>
      <c r="R187" s="163">
        <f t="shared" si="68"/>
        <v>0</v>
      </c>
      <c r="S187" s="163">
        <f t="shared" si="70"/>
        <v>0</v>
      </c>
      <c r="T187" s="163">
        <f t="shared" si="70"/>
        <v>0</v>
      </c>
      <c r="U187" s="163">
        <f t="shared" si="70"/>
        <v>0</v>
      </c>
      <c r="V187" s="163">
        <f t="shared" si="70"/>
        <v>0</v>
      </c>
      <c r="W187" s="163">
        <f t="shared" si="70"/>
        <v>0</v>
      </c>
      <c r="X187" s="163">
        <f t="shared" si="70"/>
        <v>0</v>
      </c>
      <c r="Y187" s="163">
        <f t="shared" si="70"/>
        <v>0</v>
      </c>
      <c r="Z187" s="163">
        <f t="shared" si="70"/>
        <v>0</v>
      </c>
      <c r="AA187" s="163">
        <f t="shared" si="70"/>
        <v>0</v>
      </c>
      <c r="AB187" s="163">
        <f t="shared" si="70"/>
        <v>0</v>
      </c>
      <c r="AC187" s="163">
        <f t="shared" si="70"/>
        <v>0</v>
      </c>
      <c r="AD187" s="163">
        <f t="shared" si="70"/>
        <v>0</v>
      </c>
      <c r="AE187" s="163">
        <f t="shared" si="70"/>
        <v>0</v>
      </c>
      <c r="AF187" s="176">
        <f t="shared" si="70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71"/>
        <v>0</v>
      </c>
      <c r="D188" s="163">
        <f t="shared" si="71"/>
        <v>0</v>
      </c>
      <c r="E188" s="163">
        <f t="shared" si="71"/>
        <v>0</v>
      </c>
      <c r="F188" s="163">
        <f t="shared" si="71"/>
        <v>0</v>
      </c>
      <c r="G188" s="163">
        <f t="shared" si="71"/>
        <v>0</v>
      </c>
      <c r="H188" s="163">
        <f t="shared" si="71"/>
        <v>0</v>
      </c>
      <c r="I188" s="163">
        <f t="shared" si="71"/>
        <v>0</v>
      </c>
      <c r="J188" s="163">
        <f t="shared" si="71"/>
        <v>0</v>
      </c>
      <c r="K188" s="163">
        <f t="shared" si="71"/>
        <v>0</v>
      </c>
      <c r="L188" s="163">
        <f t="shared" si="71"/>
        <v>0</v>
      </c>
      <c r="M188" s="163">
        <f t="shared" si="71"/>
        <v>0</v>
      </c>
      <c r="N188" s="163">
        <f t="shared" si="67"/>
        <v>0</v>
      </c>
      <c r="O188" s="163">
        <f t="shared" si="67"/>
        <v>0</v>
      </c>
      <c r="P188" s="163">
        <f t="shared" si="67"/>
        <v>0</v>
      </c>
      <c r="Q188" s="163">
        <f t="shared" si="67"/>
        <v>0</v>
      </c>
      <c r="R188" s="163">
        <f t="shared" si="68"/>
        <v>0</v>
      </c>
      <c r="S188" s="163">
        <f t="shared" si="70"/>
        <v>0</v>
      </c>
      <c r="T188" s="163">
        <f t="shared" si="70"/>
        <v>0</v>
      </c>
      <c r="U188" s="163">
        <f t="shared" si="70"/>
        <v>0</v>
      </c>
      <c r="V188" s="163">
        <f t="shared" si="70"/>
        <v>0</v>
      </c>
      <c r="W188" s="163">
        <f t="shared" si="70"/>
        <v>0</v>
      </c>
      <c r="X188" s="163">
        <f t="shared" si="70"/>
        <v>0</v>
      </c>
      <c r="Y188" s="163">
        <f t="shared" si="70"/>
        <v>0</v>
      </c>
      <c r="Z188" s="163">
        <f t="shared" si="70"/>
        <v>0</v>
      </c>
      <c r="AA188" s="163">
        <f t="shared" si="70"/>
        <v>0</v>
      </c>
      <c r="AB188" s="163">
        <f t="shared" si="70"/>
        <v>0</v>
      </c>
      <c r="AC188" s="163">
        <f t="shared" si="70"/>
        <v>0</v>
      </c>
      <c r="AD188" s="163">
        <f t="shared" si="70"/>
        <v>0</v>
      </c>
      <c r="AE188" s="163">
        <f t="shared" si="70"/>
        <v>0</v>
      </c>
      <c r="AF188" s="176">
        <f t="shared" si="70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71"/>
        <v>0</v>
      </c>
      <c r="D189" s="163">
        <f t="shared" si="71"/>
        <v>0</v>
      </c>
      <c r="E189" s="163">
        <f t="shared" si="71"/>
        <v>0</v>
      </c>
      <c r="F189" s="163">
        <f t="shared" si="71"/>
        <v>0</v>
      </c>
      <c r="G189" s="163">
        <f t="shared" si="71"/>
        <v>0</v>
      </c>
      <c r="H189" s="163">
        <f t="shared" si="71"/>
        <v>0</v>
      </c>
      <c r="I189" s="163">
        <f t="shared" si="71"/>
        <v>0</v>
      </c>
      <c r="J189" s="163">
        <f t="shared" si="71"/>
        <v>0</v>
      </c>
      <c r="K189" s="163">
        <f t="shared" si="71"/>
        <v>0</v>
      </c>
      <c r="L189" s="163">
        <f t="shared" si="71"/>
        <v>0</v>
      </c>
      <c r="M189" s="163">
        <f t="shared" si="71"/>
        <v>0</v>
      </c>
      <c r="N189" s="163">
        <f t="shared" si="67"/>
        <v>0</v>
      </c>
      <c r="O189" s="163">
        <f t="shared" si="67"/>
        <v>0</v>
      </c>
      <c r="P189" s="163">
        <f t="shared" si="67"/>
        <v>0</v>
      </c>
      <c r="Q189" s="163">
        <f t="shared" si="67"/>
        <v>0</v>
      </c>
      <c r="R189" s="163">
        <f t="shared" si="68"/>
        <v>0</v>
      </c>
      <c r="S189" s="163">
        <f t="shared" si="70"/>
        <v>0</v>
      </c>
      <c r="T189" s="163">
        <f t="shared" si="70"/>
        <v>0</v>
      </c>
      <c r="U189" s="163">
        <f t="shared" si="70"/>
        <v>0</v>
      </c>
      <c r="V189" s="163">
        <f t="shared" si="70"/>
        <v>0</v>
      </c>
      <c r="W189" s="163">
        <f t="shared" si="70"/>
        <v>0</v>
      </c>
      <c r="X189" s="163">
        <f t="shared" si="70"/>
        <v>0</v>
      </c>
      <c r="Y189" s="163">
        <f t="shared" si="70"/>
        <v>0</v>
      </c>
      <c r="Z189" s="163">
        <f t="shared" si="70"/>
        <v>0</v>
      </c>
      <c r="AA189" s="163">
        <f t="shared" si="70"/>
        <v>0</v>
      </c>
      <c r="AB189" s="163">
        <f t="shared" si="70"/>
        <v>0</v>
      </c>
      <c r="AC189" s="163">
        <f t="shared" si="70"/>
        <v>0</v>
      </c>
      <c r="AD189" s="163">
        <f t="shared" si="70"/>
        <v>0</v>
      </c>
      <c r="AE189" s="163">
        <f t="shared" si="70"/>
        <v>0</v>
      </c>
      <c r="AF189" s="176">
        <f t="shared" si="70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71"/>
        <v>0</v>
      </c>
      <c r="D190" s="163">
        <f t="shared" si="71"/>
        <v>0</v>
      </c>
      <c r="E190" s="163">
        <f t="shared" si="71"/>
        <v>0</v>
      </c>
      <c r="F190" s="163">
        <f t="shared" si="71"/>
        <v>0</v>
      </c>
      <c r="G190" s="163">
        <f t="shared" si="71"/>
        <v>0</v>
      </c>
      <c r="H190" s="163">
        <f t="shared" si="71"/>
        <v>0</v>
      </c>
      <c r="I190" s="163">
        <f t="shared" si="71"/>
        <v>0</v>
      </c>
      <c r="J190" s="163">
        <f t="shared" si="71"/>
        <v>0</v>
      </c>
      <c r="K190" s="163">
        <f t="shared" si="71"/>
        <v>0</v>
      </c>
      <c r="L190" s="163">
        <f t="shared" si="71"/>
        <v>0</v>
      </c>
      <c r="M190" s="163">
        <f t="shared" si="71"/>
        <v>0</v>
      </c>
      <c r="N190" s="163">
        <f t="shared" si="67"/>
        <v>0</v>
      </c>
      <c r="O190" s="163">
        <f t="shared" si="67"/>
        <v>0</v>
      </c>
      <c r="P190" s="163">
        <f t="shared" si="67"/>
        <v>0</v>
      </c>
      <c r="Q190" s="163">
        <f t="shared" si="67"/>
        <v>0</v>
      </c>
      <c r="R190" s="163">
        <f t="shared" si="68"/>
        <v>0</v>
      </c>
      <c r="S190" s="163">
        <f t="shared" si="70"/>
        <v>0</v>
      </c>
      <c r="T190" s="163">
        <f t="shared" si="70"/>
        <v>0</v>
      </c>
      <c r="U190" s="163">
        <f t="shared" si="70"/>
        <v>0</v>
      </c>
      <c r="V190" s="163">
        <f t="shared" si="70"/>
        <v>0</v>
      </c>
      <c r="W190" s="163">
        <f t="shared" si="70"/>
        <v>0</v>
      </c>
      <c r="X190" s="163">
        <f t="shared" si="70"/>
        <v>0</v>
      </c>
      <c r="Y190" s="163">
        <f t="shared" si="70"/>
        <v>0</v>
      </c>
      <c r="Z190" s="163">
        <f t="shared" si="70"/>
        <v>0</v>
      </c>
      <c r="AA190" s="163">
        <f t="shared" si="70"/>
        <v>0</v>
      </c>
      <c r="AB190" s="163">
        <f t="shared" si="70"/>
        <v>0</v>
      </c>
      <c r="AC190" s="163">
        <f t="shared" si="70"/>
        <v>0</v>
      </c>
      <c r="AD190" s="163">
        <f t="shared" si="70"/>
        <v>0</v>
      </c>
      <c r="AE190" s="163">
        <f t="shared" si="70"/>
        <v>0</v>
      </c>
      <c r="AF190" s="176">
        <f t="shared" si="70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71"/>
        <v>0</v>
      </c>
      <c r="D191" s="163">
        <f t="shared" si="71"/>
        <v>0</v>
      </c>
      <c r="E191" s="163">
        <f t="shared" si="71"/>
        <v>0</v>
      </c>
      <c r="F191" s="163">
        <f t="shared" si="71"/>
        <v>0</v>
      </c>
      <c r="G191" s="163">
        <f t="shared" si="71"/>
        <v>0</v>
      </c>
      <c r="H191" s="163">
        <f t="shared" si="71"/>
        <v>0</v>
      </c>
      <c r="I191" s="163">
        <f t="shared" si="71"/>
        <v>0</v>
      </c>
      <c r="J191" s="163">
        <f t="shared" si="71"/>
        <v>0</v>
      </c>
      <c r="K191" s="163">
        <f t="shared" si="71"/>
        <v>0</v>
      </c>
      <c r="L191" s="163">
        <f t="shared" si="71"/>
        <v>0</v>
      </c>
      <c r="M191" s="163">
        <f t="shared" si="71"/>
        <v>0</v>
      </c>
      <c r="N191" s="163">
        <f t="shared" si="67"/>
        <v>0</v>
      </c>
      <c r="O191" s="163">
        <f t="shared" si="67"/>
        <v>0</v>
      </c>
      <c r="P191" s="163">
        <f t="shared" si="67"/>
        <v>0</v>
      </c>
      <c r="Q191" s="163">
        <f t="shared" si="67"/>
        <v>0</v>
      </c>
      <c r="R191" s="163">
        <f t="shared" si="68"/>
        <v>0</v>
      </c>
      <c r="S191" s="163">
        <f t="shared" si="70"/>
        <v>0</v>
      </c>
      <c r="T191" s="163">
        <f t="shared" si="70"/>
        <v>0</v>
      </c>
      <c r="U191" s="163">
        <f t="shared" si="70"/>
        <v>0</v>
      </c>
      <c r="V191" s="163">
        <f t="shared" si="70"/>
        <v>0</v>
      </c>
      <c r="W191" s="163">
        <f t="shared" si="70"/>
        <v>0</v>
      </c>
      <c r="X191" s="163">
        <f t="shared" si="70"/>
        <v>0</v>
      </c>
      <c r="Y191" s="163">
        <f t="shared" si="70"/>
        <v>0</v>
      </c>
      <c r="Z191" s="163">
        <f t="shared" si="70"/>
        <v>0</v>
      </c>
      <c r="AA191" s="163">
        <f t="shared" si="70"/>
        <v>0</v>
      </c>
      <c r="AB191" s="163">
        <f t="shared" si="70"/>
        <v>0</v>
      </c>
      <c r="AC191" s="163">
        <f t="shared" si="70"/>
        <v>0</v>
      </c>
      <c r="AD191" s="163">
        <f t="shared" si="70"/>
        <v>0</v>
      </c>
      <c r="AE191" s="163">
        <f t="shared" si="70"/>
        <v>0</v>
      </c>
      <c r="AF191" s="176">
        <f t="shared" si="70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71"/>
        <v>0</v>
      </c>
      <c r="D192" s="163">
        <f t="shared" si="71"/>
        <v>0</v>
      </c>
      <c r="E192" s="163">
        <f t="shared" si="71"/>
        <v>0</v>
      </c>
      <c r="F192" s="163">
        <f t="shared" si="71"/>
        <v>0</v>
      </c>
      <c r="G192" s="163">
        <f t="shared" si="71"/>
        <v>0</v>
      </c>
      <c r="H192" s="163">
        <f t="shared" si="71"/>
        <v>0</v>
      </c>
      <c r="I192" s="163">
        <f t="shared" si="71"/>
        <v>0</v>
      </c>
      <c r="J192" s="163">
        <f t="shared" si="71"/>
        <v>0</v>
      </c>
      <c r="K192" s="163">
        <f t="shared" si="71"/>
        <v>0</v>
      </c>
      <c r="L192" s="163">
        <f t="shared" si="71"/>
        <v>0</v>
      </c>
      <c r="M192" s="163">
        <f t="shared" si="71"/>
        <v>0</v>
      </c>
      <c r="N192" s="163">
        <f t="shared" si="67"/>
        <v>0</v>
      </c>
      <c r="O192" s="163">
        <f t="shared" si="67"/>
        <v>0</v>
      </c>
      <c r="P192" s="163">
        <f t="shared" si="67"/>
        <v>0</v>
      </c>
      <c r="Q192" s="163">
        <f t="shared" si="67"/>
        <v>0</v>
      </c>
      <c r="R192" s="163">
        <f t="shared" si="68"/>
        <v>0</v>
      </c>
      <c r="S192" s="163">
        <f t="shared" si="70"/>
        <v>0</v>
      </c>
      <c r="T192" s="163">
        <f t="shared" si="70"/>
        <v>0</v>
      </c>
      <c r="U192" s="163">
        <f t="shared" si="70"/>
        <v>0</v>
      </c>
      <c r="V192" s="163">
        <f t="shared" si="70"/>
        <v>0</v>
      </c>
      <c r="W192" s="163">
        <f t="shared" si="70"/>
        <v>0</v>
      </c>
      <c r="X192" s="163">
        <f t="shared" si="70"/>
        <v>0</v>
      </c>
      <c r="Y192" s="163">
        <f t="shared" si="70"/>
        <v>0</v>
      </c>
      <c r="Z192" s="163">
        <f t="shared" si="70"/>
        <v>0</v>
      </c>
      <c r="AA192" s="163">
        <f t="shared" si="70"/>
        <v>0</v>
      </c>
      <c r="AB192" s="163">
        <f t="shared" si="70"/>
        <v>0</v>
      </c>
      <c r="AC192" s="163">
        <f t="shared" si="70"/>
        <v>0</v>
      </c>
      <c r="AD192" s="163">
        <f t="shared" si="70"/>
        <v>0</v>
      </c>
      <c r="AE192" s="163">
        <f t="shared" si="70"/>
        <v>0</v>
      </c>
      <c r="AF192" s="176">
        <f t="shared" si="70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71"/>
        <v>0</v>
      </c>
      <c r="D193" s="163">
        <f t="shared" si="71"/>
        <v>0</v>
      </c>
      <c r="E193" s="163">
        <f t="shared" si="71"/>
        <v>0</v>
      </c>
      <c r="F193" s="163">
        <f t="shared" si="71"/>
        <v>0</v>
      </c>
      <c r="G193" s="163">
        <f t="shared" si="71"/>
        <v>0</v>
      </c>
      <c r="H193" s="163">
        <f t="shared" si="71"/>
        <v>0</v>
      </c>
      <c r="I193" s="163">
        <f t="shared" si="71"/>
        <v>0</v>
      </c>
      <c r="J193" s="163">
        <f t="shared" si="71"/>
        <v>0</v>
      </c>
      <c r="K193" s="163">
        <f t="shared" si="71"/>
        <v>0</v>
      </c>
      <c r="L193" s="163">
        <f t="shared" si="71"/>
        <v>0</v>
      </c>
      <c r="M193" s="163">
        <f t="shared" si="71"/>
        <v>0</v>
      </c>
      <c r="N193" s="163">
        <f t="shared" si="67"/>
        <v>0</v>
      </c>
      <c r="O193" s="163">
        <f t="shared" si="67"/>
        <v>0</v>
      </c>
      <c r="P193" s="163">
        <f t="shared" si="67"/>
        <v>0</v>
      </c>
      <c r="Q193" s="163">
        <f t="shared" si="67"/>
        <v>0</v>
      </c>
      <c r="R193" s="163">
        <f t="shared" si="68"/>
        <v>0</v>
      </c>
      <c r="S193" s="163">
        <f t="shared" si="70"/>
        <v>0</v>
      </c>
      <c r="T193" s="163">
        <f t="shared" si="70"/>
        <v>0</v>
      </c>
      <c r="U193" s="163">
        <f t="shared" si="70"/>
        <v>0</v>
      </c>
      <c r="V193" s="163">
        <f t="shared" si="70"/>
        <v>0</v>
      </c>
      <c r="W193" s="163">
        <f t="shared" si="70"/>
        <v>0</v>
      </c>
      <c r="X193" s="163">
        <f t="shared" si="70"/>
        <v>0</v>
      </c>
      <c r="Y193" s="163">
        <f t="shared" si="70"/>
        <v>0</v>
      </c>
      <c r="Z193" s="163">
        <f t="shared" si="70"/>
        <v>0</v>
      </c>
      <c r="AA193" s="163">
        <f t="shared" si="70"/>
        <v>0</v>
      </c>
      <c r="AB193" s="163">
        <f t="shared" si="70"/>
        <v>0</v>
      </c>
      <c r="AC193" s="163">
        <f t="shared" si="70"/>
        <v>0</v>
      </c>
      <c r="AD193" s="163">
        <f t="shared" si="70"/>
        <v>0</v>
      </c>
      <c r="AE193" s="163">
        <f t="shared" si="70"/>
        <v>0</v>
      </c>
      <c r="AF193" s="176">
        <f t="shared" si="70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71"/>
        <v>0</v>
      </c>
      <c r="D194" s="163">
        <f t="shared" si="71"/>
        <v>0</v>
      </c>
      <c r="E194" s="163">
        <f t="shared" si="71"/>
        <v>0</v>
      </c>
      <c r="F194" s="163">
        <f t="shared" si="71"/>
        <v>0</v>
      </c>
      <c r="G194" s="163">
        <f t="shared" si="71"/>
        <v>0</v>
      </c>
      <c r="H194" s="163">
        <f t="shared" si="71"/>
        <v>0</v>
      </c>
      <c r="I194" s="163">
        <f t="shared" si="71"/>
        <v>0</v>
      </c>
      <c r="J194" s="163">
        <f t="shared" si="71"/>
        <v>0</v>
      </c>
      <c r="K194" s="163">
        <f t="shared" si="71"/>
        <v>0</v>
      </c>
      <c r="L194" s="163">
        <f t="shared" si="71"/>
        <v>0</v>
      </c>
      <c r="M194" s="163">
        <f t="shared" si="71"/>
        <v>0</v>
      </c>
      <c r="N194" s="163">
        <f t="shared" si="67"/>
        <v>0</v>
      </c>
      <c r="O194" s="163">
        <f t="shared" si="67"/>
        <v>0</v>
      </c>
      <c r="P194" s="163">
        <f t="shared" si="67"/>
        <v>0</v>
      </c>
      <c r="Q194" s="163">
        <f t="shared" si="67"/>
        <v>0</v>
      </c>
      <c r="R194" s="163">
        <f t="shared" si="68"/>
        <v>0</v>
      </c>
      <c r="S194" s="163">
        <f t="shared" si="70"/>
        <v>0</v>
      </c>
      <c r="T194" s="163">
        <f t="shared" si="70"/>
        <v>0</v>
      </c>
      <c r="U194" s="163">
        <f t="shared" si="70"/>
        <v>0</v>
      </c>
      <c r="V194" s="163">
        <f t="shared" si="70"/>
        <v>0</v>
      </c>
      <c r="W194" s="163">
        <f t="shared" si="70"/>
        <v>0</v>
      </c>
      <c r="X194" s="163">
        <f t="shared" si="70"/>
        <v>0</v>
      </c>
      <c r="Y194" s="163">
        <f t="shared" si="70"/>
        <v>0</v>
      </c>
      <c r="Z194" s="163">
        <f t="shared" si="70"/>
        <v>0</v>
      </c>
      <c r="AA194" s="163">
        <f t="shared" si="70"/>
        <v>0</v>
      </c>
      <c r="AB194" s="163">
        <f t="shared" si="70"/>
        <v>0</v>
      </c>
      <c r="AC194" s="163">
        <f t="shared" si="70"/>
        <v>0</v>
      </c>
      <c r="AD194" s="163">
        <f t="shared" si="70"/>
        <v>0</v>
      </c>
      <c r="AE194" s="163">
        <f t="shared" si="70"/>
        <v>0</v>
      </c>
      <c r="AF194" s="176">
        <f t="shared" si="70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71"/>
        <v>0</v>
      </c>
      <c r="D195" s="163">
        <f t="shared" si="71"/>
        <v>0</v>
      </c>
      <c r="E195" s="163">
        <f t="shared" si="71"/>
        <v>0</v>
      </c>
      <c r="F195" s="163">
        <f t="shared" si="71"/>
        <v>0</v>
      </c>
      <c r="G195" s="163">
        <f t="shared" si="71"/>
        <v>0</v>
      </c>
      <c r="H195" s="163">
        <f t="shared" si="71"/>
        <v>0</v>
      </c>
      <c r="I195" s="163">
        <f t="shared" si="71"/>
        <v>0</v>
      </c>
      <c r="J195" s="163">
        <f t="shared" si="71"/>
        <v>0</v>
      </c>
      <c r="K195" s="163">
        <f t="shared" si="71"/>
        <v>0</v>
      </c>
      <c r="L195" s="163">
        <f t="shared" si="71"/>
        <v>0</v>
      </c>
      <c r="M195" s="163">
        <f t="shared" si="71"/>
        <v>0</v>
      </c>
      <c r="N195" s="163">
        <f t="shared" si="67"/>
        <v>0</v>
      </c>
      <c r="O195" s="163">
        <f t="shared" si="67"/>
        <v>0</v>
      </c>
      <c r="P195" s="163">
        <f t="shared" si="67"/>
        <v>0</v>
      </c>
      <c r="Q195" s="163">
        <f t="shared" si="67"/>
        <v>0</v>
      </c>
      <c r="R195" s="163">
        <f t="shared" si="68"/>
        <v>0</v>
      </c>
      <c r="S195" s="163">
        <f t="shared" si="70"/>
        <v>0</v>
      </c>
      <c r="T195" s="163">
        <f t="shared" si="70"/>
        <v>0</v>
      </c>
      <c r="U195" s="163">
        <f t="shared" si="70"/>
        <v>0</v>
      </c>
      <c r="V195" s="163">
        <f t="shared" si="70"/>
        <v>0</v>
      </c>
      <c r="W195" s="163">
        <f t="shared" si="70"/>
        <v>0</v>
      </c>
      <c r="X195" s="163">
        <f t="shared" si="70"/>
        <v>0</v>
      </c>
      <c r="Y195" s="163">
        <f t="shared" si="70"/>
        <v>0</v>
      </c>
      <c r="Z195" s="163">
        <f t="shared" si="70"/>
        <v>0</v>
      </c>
      <c r="AA195" s="163">
        <f t="shared" si="70"/>
        <v>0</v>
      </c>
      <c r="AB195" s="163">
        <f t="shared" si="70"/>
        <v>0</v>
      </c>
      <c r="AC195" s="163">
        <f t="shared" si="70"/>
        <v>0</v>
      </c>
      <c r="AD195" s="163">
        <f t="shared" si="70"/>
        <v>0</v>
      </c>
      <c r="AE195" s="163">
        <f t="shared" si="70"/>
        <v>0</v>
      </c>
      <c r="AF195" s="176">
        <f t="shared" si="70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71"/>
        <v>0</v>
      </c>
      <c r="D196" s="163">
        <f t="shared" si="71"/>
        <v>0</v>
      </c>
      <c r="E196" s="163">
        <f t="shared" si="71"/>
        <v>0</v>
      </c>
      <c r="F196" s="163">
        <f t="shared" si="71"/>
        <v>0</v>
      </c>
      <c r="G196" s="163">
        <f t="shared" si="71"/>
        <v>0</v>
      </c>
      <c r="H196" s="163">
        <f t="shared" si="71"/>
        <v>0</v>
      </c>
      <c r="I196" s="163">
        <f t="shared" si="71"/>
        <v>0</v>
      </c>
      <c r="J196" s="163">
        <f t="shared" si="71"/>
        <v>0</v>
      </c>
      <c r="K196" s="163">
        <f t="shared" si="71"/>
        <v>0</v>
      </c>
      <c r="L196" s="163">
        <f t="shared" si="71"/>
        <v>0</v>
      </c>
      <c r="M196" s="163">
        <f t="shared" si="71"/>
        <v>0</v>
      </c>
      <c r="N196" s="163">
        <f t="shared" si="67"/>
        <v>0</v>
      </c>
      <c r="O196" s="163">
        <f t="shared" si="67"/>
        <v>0</v>
      </c>
      <c r="P196" s="163">
        <f t="shared" si="67"/>
        <v>0</v>
      </c>
      <c r="Q196" s="163">
        <f t="shared" si="67"/>
        <v>0</v>
      </c>
      <c r="R196" s="163">
        <f t="shared" si="68"/>
        <v>0</v>
      </c>
      <c r="S196" s="163">
        <f t="shared" si="70"/>
        <v>0</v>
      </c>
      <c r="T196" s="163">
        <f t="shared" si="70"/>
        <v>0</v>
      </c>
      <c r="U196" s="163">
        <f t="shared" si="70"/>
        <v>0</v>
      </c>
      <c r="V196" s="163">
        <f t="shared" si="70"/>
        <v>0</v>
      </c>
      <c r="W196" s="163">
        <f t="shared" si="70"/>
        <v>0</v>
      </c>
      <c r="X196" s="163">
        <f t="shared" si="70"/>
        <v>0</v>
      </c>
      <c r="Y196" s="163">
        <f t="shared" si="70"/>
        <v>0</v>
      </c>
      <c r="Z196" s="163">
        <f t="shared" si="70"/>
        <v>0</v>
      </c>
      <c r="AA196" s="163">
        <f t="shared" si="70"/>
        <v>0</v>
      </c>
      <c r="AB196" s="163">
        <f t="shared" si="70"/>
        <v>0</v>
      </c>
      <c r="AC196" s="163">
        <f t="shared" si="70"/>
        <v>0</v>
      </c>
      <c r="AD196" s="163">
        <f t="shared" si="70"/>
        <v>0</v>
      </c>
      <c r="AE196" s="163">
        <f t="shared" si="70"/>
        <v>0</v>
      </c>
      <c r="AF196" s="176">
        <f t="shared" si="70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71"/>
        <v>0</v>
      </c>
      <c r="D197" s="163">
        <f t="shared" si="71"/>
        <v>0</v>
      </c>
      <c r="E197" s="163">
        <f t="shared" si="71"/>
        <v>0</v>
      </c>
      <c r="F197" s="163">
        <f t="shared" si="71"/>
        <v>0</v>
      </c>
      <c r="G197" s="163">
        <f t="shared" si="71"/>
        <v>0</v>
      </c>
      <c r="H197" s="163">
        <f t="shared" si="71"/>
        <v>0</v>
      </c>
      <c r="I197" s="163">
        <f t="shared" si="71"/>
        <v>0</v>
      </c>
      <c r="J197" s="163">
        <f t="shared" si="71"/>
        <v>0</v>
      </c>
      <c r="K197" s="163">
        <f t="shared" si="71"/>
        <v>0</v>
      </c>
      <c r="L197" s="163">
        <f t="shared" si="71"/>
        <v>0</v>
      </c>
      <c r="M197" s="163">
        <f t="shared" si="71"/>
        <v>0</v>
      </c>
      <c r="N197" s="163">
        <f t="shared" si="67"/>
        <v>0</v>
      </c>
      <c r="O197" s="163">
        <f t="shared" si="67"/>
        <v>0</v>
      </c>
      <c r="P197" s="163">
        <f t="shared" si="67"/>
        <v>0</v>
      </c>
      <c r="Q197" s="163">
        <f t="shared" si="67"/>
        <v>0</v>
      </c>
      <c r="R197" s="163">
        <f t="shared" si="68"/>
        <v>0</v>
      </c>
      <c r="S197" s="163">
        <f t="shared" si="70"/>
        <v>0</v>
      </c>
      <c r="T197" s="163">
        <f t="shared" si="70"/>
        <v>0</v>
      </c>
      <c r="U197" s="163">
        <f t="shared" si="70"/>
        <v>0</v>
      </c>
      <c r="V197" s="163">
        <f t="shared" si="70"/>
        <v>0</v>
      </c>
      <c r="W197" s="163">
        <f t="shared" si="70"/>
        <v>0</v>
      </c>
      <c r="X197" s="163">
        <f t="shared" si="70"/>
        <v>0</v>
      </c>
      <c r="Y197" s="163">
        <f t="shared" si="70"/>
        <v>0</v>
      </c>
      <c r="Z197" s="163">
        <f t="shared" si="70"/>
        <v>0</v>
      </c>
      <c r="AA197" s="163">
        <f t="shared" si="70"/>
        <v>0</v>
      </c>
      <c r="AB197" s="163">
        <f t="shared" si="70"/>
        <v>0</v>
      </c>
      <c r="AC197" s="163">
        <f t="shared" si="70"/>
        <v>0</v>
      </c>
      <c r="AD197" s="163">
        <f t="shared" si="70"/>
        <v>0</v>
      </c>
      <c r="AE197" s="163">
        <f t="shared" si="70"/>
        <v>0</v>
      </c>
      <c r="AF197" s="176">
        <f t="shared" si="70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71"/>
        <v>0</v>
      </c>
      <c r="D198" s="163">
        <f t="shared" si="71"/>
        <v>0</v>
      </c>
      <c r="E198" s="163">
        <f t="shared" si="71"/>
        <v>0</v>
      </c>
      <c r="F198" s="163">
        <f t="shared" si="71"/>
        <v>0</v>
      </c>
      <c r="G198" s="163">
        <f t="shared" si="71"/>
        <v>0</v>
      </c>
      <c r="H198" s="163">
        <f t="shared" si="71"/>
        <v>0</v>
      </c>
      <c r="I198" s="163">
        <f t="shared" si="71"/>
        <v>0</v>
      </c>
      <c r="J198" s="163">
        <f t="shared" si="71"/>
        <v>0</v>
      </c>
      <c r="K198" s="163">
        <f t="shared" si="71"/>
        <v>0</v>
      </c>
      <c r="L198" s="163">
        <f t="shared" si="71"/>
        <v>0</v>
      </c>
      <c r="M198" s="163">
        <f t="shared" si="71"/>
        <v>0</v>
      </c>
      <c r="N198" s="163">
        <f t="shared" si="67"/>
        <v>0</v>
      </c>
      <c r="O198" s="163">
        <f t="shared" si="67"/>
        <v>0</v>
      </c>
      <c r="P198" s="163">
        <f t="shared" si="67"/>
        <v>0</v>
      </c>
      <c r="Q198" s="163">
        <f t="shared" si="67"/>
        <v>0</v>
      </c>
      <c r="R198" s="163">
        <f t="shared" si="68"/>
        <v>0</v>
      </c>
      <c r="S198" s="163">
        <f t="shared" si="70"/>
        <v>0</v>
      </c>
      <c r="T198" s="163">
        <f t="shared" si="70"/>
        <v>0</v>
      </c>
      <c r="U198" s="163">
        <f t="shared" si="70"/>
        <v>0</v>
      </c>
      <c r="V198" s="163">
        <f t="shared" si="70"/>
        <v>0</v>
      </c>
      <c r="W198" s="163">
        <f t="shared" si="70"/>
        <v>0</v>
      </c>
      <c r="X198" s="163">
        <f t="shared" si="70"/>
        <v>0</v>
      </c>
      <c r="Y198" s="163">
        <f t="shared" si="70"/>
        <v>0</v>
      </c>
      <c r="Z198" s="163">
        <f t="shared" si="70"/>
        <v>0</v>
      </c>
      <c r="AA198" s="163">
        <f t="shared" si="70"/>
        <v>0</v>
      </c>
      <c r="AB198" s="163">
        <f t="shared" si="70"/>
        <v>0</v>
      </c>
      <c r="AC198" s="163">
        <f t="shared" si="70"/>
        <v>0</v>
      </c>
      <c r="AD198" s="163">
        <f t="shared" si="70"/>
        <v>0</v>
      </c>
      <c r="AE198" s="163">
        <f t="shared" si="70"/>
        <v>0</v>
      </c>
      <c r="AF198" s="176">
        <f t="shared" si="70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71"/>
        <v>0</v>
      </c>
      <c r="D199" s="163">
        <f t="shared" si="71"/>
        <v>0</v>
      </c>
      <c r="E199" s="163">
        <f t="shared" si="71"/>
        <v>0</v>
      </c>
      <c r="F199" s="163">
        <f t="shared" si="71"/>
        <v>0</v>
      </c>
      <c r="G199" s="163">
        <f t="shared" si="71"/>
        <v>0</v>
      </c>
      <c r="H199" s="163">
        <f t="shared" si="71"/>
        <v>0</v>
      </c>
      <c r="I199" s="163">
        <f t="shared" si="71"/>
        <v>0</v>
      </c>
      <c r="J199" s="163">
        <f t="shared" si="71"/>
        <v>0</v>
      </c>
      <c r="K199" s="163">
        <f t="shared" si="71"/>
        <v>0</v>
      </c>
      <c r="L199" s="163">
        <f t="shared" si="71"/>
        <v>0</v>
      </c>
      <c r="M199" s="163">
        <f t="shared" si="71"/>
        <v>0</v>
      </c>
      <c r="N199" s="163">
        <f t="shared" si="67"/>
        <v>0</v>
      </c>
      <c r="O199" s="163">
        <f t="shared" si="67"/>
        <v>0</v>
      </c>
      <c r="P199" s="163">
        <f t="shared" si="67"/>
        <v>0</v>
      </c>
      <c r="Q199" s="163">
        <f t="shared" si="67"/>
        <v>0</v>
      </c>
      <c r="R199" s="163">
        <f t="shared" si="68"/>
        <v>0</v>
      </c>
      <c r="S199" s="163">
        <f t="shared" si="70"/>
        <v>0</v>
      </c>
      <c r="T199" s="163">
        <f t="shared" si="70"/>
        <v>0</v>
      </c>
      <c r="U199" s="163">
        <f t="shared" si="70"/>
        <v>0</v>
      </c>
      <c r="V199" s="163">
        <f t="shared" si="70"/>
        <v>0</v>
      </c>
      <c r="W199" s="163">
        <f t="shared" si="70"/>
        <v>0</v>
      </c>
      <c r="X199" s="163">
        <f t="shared" si="70"/>
        <v>0</v>
      </c>
      <c r="Y199" s="163">
        <f t="shared" si="70"/>
        <v>0</v>
      </c>
      <c r="Z199" s="163">
        <f t="shared" si="70"/>
        <v>0</v>
      </c>
      <c r="AA199" s="163">
        <f t="shared" si="70"/>
        <v>0</v>
      </c>
      <c r="AB199" s="163">
        <f t="shared" si="70"/>
        <v>0</v>
      </c>
      <c r="AC199" s="163">
        <f t="shared" si="70"/>
        <v>0</v>
      </c>
      <c r="AD199" s="163">
        <f t="shared" si="70"/>
        <v>0</v>
      </c>
      <c r="AE199" s="163">
        <f t="shared" si="70"/>
        <v>0</v>
      </c>
      <c r="AF199" s="176">
        <f t="shared" si="70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71"/>
        <v>0</v>
      </c>
      <c r="D200" s="163">
        <f t="shared" si="71"/>
        <v>0</v>
      </c>
      <c r="E200" s="163">
        <f t="shared" si="71"/>
        <v>0</v>
      </c>
      <c r="F200" s="163">
        <f t="shared" si="71"/>
        <v>0</v>
      </c>
      <c r="G200" s="163">
        <f t="shared" si="71"/>
        <v>0</v>
      </c>
      <c r="H200" s="163">
        <f t="shared" si="71"/>
        <v>0</v>
      </c>
      <c r="I200" s="163">
        <f t="shared" si="71"/>
        <v>0</v>
      </c>
      <c r="J200" s="163">
        <f t="shared" si="71"/>
        <v>0</v>
      </c>
      <c r="K200" s="163">
        <f t="shared" si="71"/>
        <v>0</v>
      </c>
      <c r="L200" s="163">
        <f t="shared" si="71"/>
        <v>0</v>
      </c>
      <c r="M200" s="163">
        <f t="shared" si="71"/>
        <v>0</v>
      </c>
      <c r="N200" s="163">
        <f t="shared" si="67"/>
        <v>0</v>
      </c>
      <c r="O200" s="163">
        <f t="shared" si="67"/>
        <v>0</v>
      </c>
      <c r="P200" s="163">
        <f t="shared" si="67"/>
        <v>0</v>
      </c>
      <c r="Q200" s="163">
        <f t="shared" si="67"/>
        <v>0</v>
      </c>
      <c r="R200" s="163">
        <f t="shared" si="68"/>
        <v>0</v>
      </c>
      <c r="S200" s="163">
        <f t="shared" ref="S200:AF215" si="72">R200</f>
        <v>0</v>
      </c>
      <c r="T200" s="163">
        <f t="shared" si="72"/>
        <v>0</v>
      </c>
      <c r="U200" s="163">
        <f t="shared" si="72"/>
        <v>0</v>
      </c>
      <c r="V200" s="163">
        <f t="shared" si="72"/>
        <v>0</v>
      </c>
      <c r="W200" s="163">
        <f t="shared" si="72"/>
        <v>0</v>
      </c>
      <c r="X200" s="163">
        <f t="shared" si="72"/>
        <v>0</v>
      </c>
      <c r="Y200" s="163">
        <f t="shared" si="72"/>
        <v>0</v>
      </c>
      <c r="Z200" s="163">
        <f t="shared" si="72"/>
        <v>0</v>
      </c>
      <c r="AA200" s="163">
        <f t="shared" si="72"/>
        <v>0</v>
      </c>
      <c r="AB200" s="163">
        <f t="shared" si="72"/>
        <v>0</v>
      </c>
      <c r="AC200" s="163">
        <f t="shared" si="72"/>
        <v>0</v>
      </c>
      <c r="AD200" s="163">
        <f t="shared" si="72"/>
        <v>0</v>
      </c>
      <c r="AE200" s="163">
        <f t="shared" si="72"/>
        <v>0</v>
      </c>
      <c r="AF200" s="176">
        <f t="shared" si="72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M216" si="73">B201</f>
        <v>0</v>
      </c>
      <c r="D201" s="163">
        <f t="shared" si="73"/>
        <v>0</v>
      </c>
      <c r="E201" s="163">
        <f t="shared" si="73"/>
        <v>0</v>
      </c>
      <c r="F201" s="163">
        <f t="shared" si="73"/>
        <v>0</v>
      </c>
      <c r="G201" s="163">
        <f t="shared" si="73"/>
        <v>0</v>
      </c>
      <c r="H201" s="163">
        <f t="shared" si="73"/>
        <v>0</v>
      </c>
      <c r="I201" s="163">
        <f t="shared" si="73"/>
        <v>0</v>
      </c>
      <c r="J201" s="163">
        <f t="shared" si="73"/>
        <v>0</v>
      </c>
      <c r="K201" s="163">
        <f t="shared" si="73"/>
        <v>0</v>
      </c>
      <c r="L201" s="163">
        <f t="shared" si="73"/>
        <v>0</v>
      </c>
      <c r="M201" s="163">
        <f t="shared" si="73"/>
        <v>0</v>
      </c>
      <c r="N201" s="163">
        <f t="shared" si="67"/>
        <v>0</v>
      </c>
      <c r="O201" s="163">
        <f t="shared" si="67"/>
        <v>0</v>
      </c>
      <c r="P201" s="163">
        <f t="shared" si="67"/>
        <v>0</v>
      </c>
      <c r="Q201" s="163">
        <f t="shared" si="67"/>
        <v>0</v>
      </c>
      <c r="R201" s="163">
        <f t="shared" si="68"/>
        <v>0</v>
      </c>
      <c r="S201" s="163">
        <f t="shared" si="72"/>
        <v>0</v>
      </c>
      <c r="T201" s="163">
        <f t="shared" si="72"/>
        <v>0</v>
      </c>
      <c r="U201" s="163">
        <f t="shared" si="72"/>
        <v>0</v>
      </c>
      <c r="V201" s="163">
        <f t="shared" si="72"/>
        <v>0</v>
      </c>
      <c r="W201" s="163">
        <f t="shared" si="72"/>
        <v>0</v>
      </c>
      <c r="X201" s="163">
        <f t="shared" si="72"/>
        <v>0</v>
      </c>
      <c r="Y201" s="163">
        <f t="shared" si="72"/>
        <v>0</v>
      </c>
      <c r="Z201" s="163">
        <f t="shared" si="72"/>
        <v>0</v>
      </c>
      <c r="AA201" s="163">
        <f t="shared" si="72"/>
        <v>0</v>
      </c>
      <c r="AB201" s="163">
        <f t="shared" si="72"/>
        <v>0</v>
      </c>
      <c r="AC201" s="163">
        <f t="shared" si="72"/>
        <v>0</v>
      </c>
      <c r="AD201" s="163">
        <f t="shared" si="72"/>
        <v>0</v>
      </c>
      <c r="AE201" s="163">
        <f t="shared" si="72"/>
        <v>0</v>
      </c>
      <c r="AF201" s="176">
        <f t="shared" si="72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73"/>
        <v>0</v>
      </c>
      <c r="D202" s="163">
        <f t="shared" si="73"/>
        <v>0</v>
      </c>
      <c r="E202" s="163">
        <f t="shared" si="73"/>
        <v>0</v>
      </c>
      <c r="F202" s="163">
        <f t="shared" si="73"/>
        <v>0</v>
      </c>
      <c r="G202" s="163">
        <f t="shared" si="73"/>
        <v>0</v>
      </c>
      <c r="H202" s="163">
        <f t="shared" si="73"/>
        <v>0</v>
      </c>
      <c r="I202" s="163">
        <f t="shared" si="73"/>
        <v>0</v>
      </c>
      <c r="J202" s="163">
        <f t="shared" si="73"/>
        <v>0</v>
      </c>
      <c r="K202" s="163">
        <f t="shared" si="73"/>
        <v>0</v>
      </c>
      <c r="L202" s="163">
        <f t="shared" si="73"/>
        <v>0</v>
      </c>
      <c r="M202" s="163">
        <f t="shared" si="73"/>
        <v>0</v>
      </c>
      <c r="N202" s="163">
        <f t="shared" si="67"/>
        <v>0</v>
      </c>
      <c r="O202" s="163">
        <f t="shared" si="67"/>
        <v>0</v>
      </c>
      <c r="P202" s="163">
        <f t="shared" si="67"/>
        <v>0</v>
      </c>
      <c r="Q202" s="163">
        <f t="shared" si="67"/>
        <v>0</v>
      </c>
      <c r="R202" s="163">
        <f t="shared" si="68"/>
        <v>0</v>
      </c>
      <c r="S202" s="163">
        <f t="shared" si="72"/>
        <v>0</v>
      </c>
      <c r="T202" s="163">
        <f t="shared" si="72"/>
        <v>0</v>
      </c>
      <c r="U202" s="163">
        <f t="shared" si="72"/>
        <v>0</v>
      </c>
      <c r="V202" s="163">
        <f t="shared" si="72"/>
        <v>0</v>
      </c>
      <c r="W202" s="163">
        <f t="shared" si="72"/>
        <v>0</v>
      </c>
      <c r="X202" s="163">
        <f t="shared" si="72"/>
        <v>0</v>
      </c>
      <c r="Y202" s="163">
        <f t="shared" si="72"/>
        <v>0</v>
      </c>
      <c r="Z202" s="163">
        <f t="shared" si="72"/>
        <v>0</v>
      </c>
      <c r="AA202" s="163">
        <f t="shared" si="72"/>
        <v>0</v>
      </c>
      <c r="AB202" s="163">
        <f t="shared" si="72"/>
        <v>0</v>
      </c>
      <c r="AC202" s="163">
        <f t="shared" si="72"/>
        <v>0</v>
      </c>
      <c r="AD202" s="163">
        <f t="shared" si="72"/>
        <v>0</v>
      </c>
      <c r="AE202" s="163">
        <f t="shared" si="72"/>
        <v>0</v>
      </c>
      <c r="AF202" s="176">
        <f t="shared" si="72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73"/>
        <v>0</v>
      </c>
      <c r="D203" s="163">
        <f t="shared" si="73"/>
        <v>0</v>
      </c>
      <c r="E203" s="163">
        <f t="shared" si="73"/>
        <v>0</v>
      </c>
      <c r="F203" s="163">
        <f t="shared" si="73"/>
        <v>0</v>
      </c>
      <c r="G203" s="163">
        <f t="shared" si="73"/>
        <v>0</v>
      </c>
      <c r="H203" s="163">
        <f t="shared" si="73"/>
        <v>0</v>
      </c>
      <c r="I203" s="163">
        <f t="shared" si="73"/>
        <v>0</v>
      </c>
      <c r="J203" s="163">
        <f t="shared" si="73"/>
        <v>0</v>
      </c>
      <c r="K203" s="163">
        <f t="shared" si="73"/>
        <v>0</v>
      </c>
      <c r="L203" s="163">
        <f t="shared" si="73"/>
        <v>0</v>
      </c>
      <c r="M203" s="163">
        <f t="shared" si="73"/>
        <v>0</v>
      </c>
      <c r="N203" s="163">
        <f t="shared" si="67"/>
        <v>0</v>
      </c>
      <c r="O203" s="163">
        <f t="shared" si="67"/>
        <v>0</v>
      </c>
      <c r="P203" s="163">
        <f t="shared" si="67"/>
        <v>0</v>
      </c>
      <c r="Q203" s="163">
        <f t="shared" si="67"/>
        <v>0</v>
      </c>
      <c r="R203" s="163">
        <f t="shared" si="68"/>
        <v>0</v>
      </c>
      <c r="S203" s="163">
        <f t="shared" si="72"/>
        <v>0</v>
      </c>
      <c r="T203" s="163">
        <f t="shared" si="72"/>
        <v>0</v>
      </c>
      <c r="U203" s="163">
        <f t="shared" si="72"/>
        <v>0</v>
      </c>
      <c r="V203" s="163">
        <f t="shared" si="72"/>
        <v>0</v>
      </c>
      <c r="W203" s="163">
        <f t="shared" si="72"/>
        <v>0</v>
      </c>
      <c r="X203" s="163">
        <f t="shared" si="72"/>
        <v>0</v>
      </c>
      <c r="Y203" s="163">
        <f t="shared" si="72"/>
        <v>0</v>
      </c>
      <c r="Z203" s="163">
        <f t="shared" si="72"/>
        <v>0</v>
      </c>
      <c r="AA203" s="163">
        <f t="shared" si="72"/>
        <v>0</v>
      </c>
      <c r="AB203" s="163">
        <f t="shared" si="72"/>
        <v>0</v>
      </c>
      <c r="AC203" s="163">
        <f t="shared" si="72"/>
        <v>0</v>
      </c>
      <c r="AD203" s="163">
        <f t="shared" si="72"/>
        <v>0</v>
      </c>
      <c r="AE203" s="163">
        <f t="shared" si="72"/>
        <v>0</v>
      </c>
      <c r="AF203" s="176">
        <f t="shared" si="72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73"/>
        <v>0</v>
      </c>
      <c r="D204" s="163">
        <f t="shared" si="73"/>
        <v>0</v>
      </c>
      <c r="E204" s="163">
        <f t="shared" si="73"/>
        <v>0</v>
      </c>
      <c r="F204" s="163">
        <f t="shared" si="73"/>
        <v>0</v>
      </c>
      <c r="G204" s="163">
        <f t="shared" si="73"/>
        <v>0</v>
      </c>
      <c r="H204" s="163">
        <f t="shared" si="73"/>
        <v>0</v>
      </c>
      <c r="I204" s="163">
        <f t="shared" si="73"/>
        <v>0</v>
      </c>
      <c r="J204" s="163">
        <f t="shared" si="73"/>
        <v>0</v>
      </c>
      <c r="K204" s="163">
        <f t="shared" si="73"/>
        <v>0</v>
      </c>
      <c r="L204" s="163">
        <f t="shared" si="73"/>
        <v>0</v>
      </c>
      <c r="M204" s="163">
        <f t="shared" si="73"/>
        <v>0</v>
      </c>
      <c r="N204" s="163">
        <f t="shared" si="67"/>
        <v>0</v>
      </c>
      <c r="O204" s="163">
        <f t="shared" si="67"/>
        <v>0</v>
      </c>
      <c r="P204" s="163">
        <f t="shared" si="67"/>
        <v>0</v>
      </c>
      <c r="Q204" s="163">
        <f t="shared" si="67"/>
        <v>0</v>
      </c>
      <c r="R204" s="163">
        <f t="shared" si="68"/>
        <v>0</v>
      </c>
      <c r="S204" s="163">
        <f t="shared" si="72"/>
        <v>0</v>
      </c>
      <c r="T204" s="163">
        <f t="shared" si="72"/>
        <v>0</v>
      </c>
      <c r="U204" s="163">
        <f t="shared" si="72"/>
        <v>0</v>
      </c>
      <c r="V204" s="163">
        <f t="shared" si="72"/>
        <v>0</v>
      </c>
      <c r="W204" s="163">
        <f t="shared" si="72"/>
        <v>0</v>
      </c>
      <c r="X204" s="163">
        <f t="shared" si="72"/>
        <v>0</v>
      </c>
      <c r="Y204" s="163">
        <f t="shared" si="72"/>
        <v>0</v>
      </c>
      <c r="Z204" s="163">
        <f t="shared" si="72"/>
        <v>0</v>
      </c>
      <c r="AA204" s="163">
        <f t="shared" si="72"/>
        <v>0</v>
      </c>
      <c r="AB204" s="163">
        <f t="shared" si="72"/>
        <v>0</v>
      </c>
      <c r="AC204" s="163">
        <f t="shared" si="72"/>
        <v>0</v>
      </c>
      <c r="AD204" s="163">
        <f t="shared" si="72"/>
        <v>0</v>
      </c>
      <c r="AE204" s="163">
        <f t="shared" si="72"/>
        <v>0</v>
      </c>
      <c r="AF204" s="176">
        <f t="shared" si="72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73"/>
        <v>0</v>
      </c>
      <c r="D205" s="163">
        <f t="shared" si="73"/>
        <v>0</v>
      </c>
      <c r="E205" s="163">
        <f t="shared" si="73"/>
        <v>0</v>
      </c>
      <c r="F205" s="163">
        <f t="shared" si="73"/>
        <v>0</v>
      </c>
      <c r="G205" s="163">
        <f t="shared" si="73"/>
        <v>0</v>
      </c>
      <c r="H205" s="163">
        <f t="shared" si="73"/>
        <v>0</v>
      </c>
      <c r="I205" s="163">
        <f t="shared" si="73"/>
        <v>0</v>
      </c>
      <c r="J205" s="163">
        <f t="shared" si="73"/>
        <v>0</v>
      </c>
      <c r="K205" s="163">
        <f t="shared" si="73"/>
        <v>0</v>
      </c>
      <c r="L205" s="163">
        <f t="shared" si="73"/>
        <v>0</v>
      </c>
      <c r="M205" s="163">
        <f t="shared" si="73"/>
        <v>0</v>
      </c>
      <c r="N205" s="163">
        <f t="shared" si="67"/>
        <v>0</v>
      </c>
      <c r="O205" s="163">
        <f t="shared" si="67"/>
        <v>0</v>
      </c>
      <c r="P205" s="163">
        <f t="shared" si="67"/>
        <v>0</v>
      </c>
      <c r="Q205" s="163">
        <f t="shared" si="67"/>
        <v>0</v>
      </c>
      <c r="R205" s="163">
        <f t="shared" si="68"/>
        <v>0</v>
      </c>
      <c r="S205" s="163">
        <f t="shared" si="72"/>
        <v>0</v>
      </c>
      <c r="T205" s="163">
        <f t="shared" si="72"/>
        <v>0</v>
      </c>
      <c r="U205" s="163">
        <f t="shared" si="72"/>
        <v>0</v>
      </c>
      <c r="V205" s="163">
        <f t="shared" si="72"/>
        <v>0</v>
      </c>
      <c r="W205" s="163">
        <f t="shared" si="72"/>
        <v>0</v>
      </c>
      <c r="X205" s="163">
        <f t="shared" si="72"/>
        <v>0</v>
      </c>
      <c r="Y205" s="163">
        <f t="shared" si="72"/>
        <v>0</v>
      </c>
      <c r="Z205" s="163">
        <f t="shared" si="72"/>
        <v>0</v>
      </c>
      <c r="AA205" s="163">
        <f t="shared" si="72"/>
        <v>0</v>
      </c>
      <c r="AB205" s="163">
        <f t="shared" si="72"/>
        <v>0</v>
      </c>
      <c r="AC205" s="163">
        <f t="shared" si="72"/>
        <v>0</v>
      </c>
      <c r="AD205" s="163">
        <f t="shared" si="72"/>
        <v>0</v>
      </c>
      <c r="AE205" s="163">
        <f t="shared" si="72"/>
        <v>0</v>
      </c>
      <c r="AF205" s="176">
        <f t="shared" si="72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73"/>
        <v>0</v>
      </c>
      <c r="D206" s="163">
        <f t="shared" si="73"/>
        <v>0</v>
      </c>
      <c r="E206" s="163">
        <f t="shared" si="73"/>
        <v>0</v>
      </c>
      <c r="F206" s="163">
        <f t="shared" si="73"/>
        <v>0</v>
      </c>
      <c r="G206" s="163">
        <f t="shared" si="73"/>
        <v>0</v>
      </c>
      <c r="H206" s="163">
        <f t="shared" si="73"/>
        <v>0</v>
      </c>
      <c r="I206" s="163">
        <f t="shared" si="73"/>
        <v>0</v>
      </c>
      <c r="J206" s="163">
        <f t="shared" si="73"/>
        <v>0</v>
      </c>
      <c r="K206" s="163">
        <f t="shared" si="73"/>
        <v>0</v>
      </c>
      <c r="L206" s="163">
        <f t="shared" si="73"/>
        <v>0</v>
      </c>
      <c r="M206" s="163">
        <f t="shared" si="73"/>
        <v>0</v>
      </c>
      <c r="N206" s="163">
        <f t="shared" si="67"/>
        <v>0</v>
      </c>
      <c r="O206" s="163">
        <f t="shared" si="67"/>
        <v>0</v>
      </c>
      <c r="P206" s="163">
        <f t="shared" si="67"/>
        <v>0</v>
      </c>
      <c r="Q206" s="163">
        <f t="shared" si="67"/>
        <v>0</v>
      </c>
      <c r="R206" s="163">
        <f t="shared" si="68"/>
        <v>0</v>
      </c>
      <c r="S206" s="163">
        <f t="shared" si="72"/>
        <v>0</v>
      </c>
      <c r="T206" s="163">
        <f t="shared" si="72"/>
        <v>0</v>
      </c>
      <c r="U206" s="163">
        <f t="shared" si="72"/>
        <v>0</v>
      </c>
      <c r="V206" s="163">
        <f t="shared" si="72"/>
        <v>0</v>
      </c>
      <c r="W206" s="163">
        <f t="shared" si="72"/>
        <v>0</v>
      </c>
      <c r="X206" s="163">
        <f t="shared" si="72"/>
        <v>0</v>
      </c>
      <c r="Y206" s="163">
        <f t="shared" si="72"/>
        <v>0</v>
      </c>
      <c r="Z206" s="163">
        <f t="shared" si="72"/>
        <v>0</v>
      </c>
      <c r="AA206" s="163">
        <f t="shared" si="72"/>
        <v>0</v>
      </c>
      <c r="AB206" s="163">
        <f t="shared" si="72"/>
        <v>0</v>
      </c>
      <c r="AC206" s="163">
        <f t="shared" si="72"/>
        <v>0</v>
      </c>
      <c r="AD206" s="163">
        <f t="shared" si="72"/>
        <v>0</v>
      </c>
      <c r="AE206" s="163">
        <f t="shared" si="72"/>
        <v>0</v>
      </c>
      <c r="AF206" s="176">
        <f t="shared" si="72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73"/>
        <v>0</v>
      </c>
      <c r="D207" s="163">
        <f t="shared" si="73"/>
        <v>0</v>
      </c>
      <c r="E207" s="163">
        <f t="shared" si="73"/>
        <v>0</v>
      </c>
      <c r="F207" s="163">
        <f t="shared" si="73"/>
        <v>0</v>
      </c>
      <c r="G207" s="163">
        <f t="shared" si="73"/>
        <v>0</v>
      </c>
      <c r="H207" s="163">
        <f t="shared" si="73"/>
        <v>0</v>
      </c>
      <c r="I207" s="163">
        <f t="shared" si="73"/>
        <v>0</v>
      </c>
      <c r="J207" s="163">
        <f t="shared" si="73"/>
        <v>0</v>
      </c>
      <c r="K207" s="163">
        <f t="shared" si="73"/>
        <v>0</v>
      </c>
      <c r="L207" s="163">
        <f t="shared" si="73"/>
        <v>0</v>
      </c>
      <c r="M207" s="163">
        <f t="shared" si="73"/>
        <v>0</v>
      </c>
      <c r="N207" s="163">
        <f t="shared" si="67"/>
        <v>0</v>
      </c>
      <c r="O207" s="163">
        <f t="shared" si="67"/>
        <v>0</v>
      </c>
      <c r="P207" s="163">
        <f t="shared" si="67"/>
        <v>0</v>
      </c>
      <c r="Q207" s="163">
        <f t="shared" si="67"/>
        <v>0</v>
      </c>
      <c r="R207" s="163">
        <f t="shared" si="68"/>
        <v>0</v>
      </c>
      <c r="S207" s="163">
        <f t="shared" si="72"/>
        <v>0</v>
      </c>
      <c r="T207" s="163">
        <f t="shared" si="72"/>
        <v>0</v>
      </c>
      <c r="U207" s="163">
        <f t="shared" si="72"/>
        <v>0</v>
      </c>
      <c r="V207" s="163">
        <f t="shared" si="72"/>
        <v>0</v>
      </c>
      <c r="W207" s="163">
        <f t="shared" si="72"/>
        <v>0</v>
      </c>
      <c r="X207" s="163">
        <f t="shared" si="72"/>
        <v>0</v>
      </c>
      <c r="Y207" s="163">
        <f t="shared" si="72"/>
        <v>0</v>
      </c>
      <c r="Z207" s="163">
        <f t="shared" si="72"/>
        <v>0</v>
      </c>
      <c r="AA207" s="163">
        <f t="shared" si="72"/>
        <v>0</v>
      </c>
      <c r="AB207" s="163">
        <f t="shared" si="72"/>
        <v>0</v>
      </c>
      <c r="AC207" s="163">
        <f t="shared" si="72"/>
        <v>0</v>
      </c>
      <c r="AD207" s="163">
        <f t="shared" si="72"/>
        <v>0</v>
      </c>
      <c r="AE207" s="163">
        <f t="shared" si="72"/>
        <v>0</v>
      </c>
      <c r="AF207" s="176">
        <f t="shared" si="72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73"/>
        <v>0</v>
      </c>
      <c r="D208" s="163">
        <f t="shared" si="73"/>
        <v>0</v>
      </c>
      <c r="E208" s="163">
        <f t="shared" si="73"/>
        <v>0</v>
      </c>
      <c r="F208" s="163">
        <f t="shared" si="73"/>
        <v>0</v>
      </c>
      <c r="G208" s="163">
        <f t="shared" si="73"/>
        <v>0</v>
      </c>
      <c r="H208" s="163">
        <f t="shared" si="73"/>
        <v>0</v>
      </c>
      <c r="I208" s="163">
        <f t="shared" si="73"/>
        <v>0</v>
      </c>
      <c r="J208" s="163">
        <f t="shared" si="73"/>
        <v>0</v>
      </c>
      <c r="K208" s="163">
        <f t="shared" si="73"/>
        <v>0</v>
      </c>
      <c r="L208" s="163">
        <f t="shared" si="73"/>
        <v>0</v>
      </c>
      <c r="M208" s="163">
        <f t="shared" si="73"/>
        <v>0</v>
      </c>
      <c r="N208" s="163">
        <f t="shared" si="67"/>
        <v>0</v>
      </c>
      <c r="O208" s="163">
        <f t="shared" si="67"/>
        <v>0</v>
      </c>
      <c r="P208" s="163">
        <f t="shared" si="67"/>
        <v>0</v>
      </c>
      <c r="Q208" s="163">
        <f t="shared" si="67"/>
        <v>0</v>
      </c>
      <c r="R208" s="163">
        <f t="shared" si="68"/>
        <v>0</v>
      </c>
      <c r="S208" s="163">
        <f t="shared" si="72"/>
        <v>0</v>
      </c>
      <c r="T208" s="163">
        <f t="shared" si="72"/>
        <v>0</v>
      </c>
      <c r="U208" s="163">
        <f t="shared" si="72"/>
        <v>0</v>
      </c>
      <c r="V208" s="163">
        <f t="shared" si="72"/>
        <v>0</v>
      </c>
      <c r="W208" s="163">
        <f t="shared" si="72"/>
        <v>0</v>
      </c>
      <c r="X208" s="163">
        <f t="shared" si="72"/>
        <v>0</v>
      </c>
      <c r="Y208" s="163">
        <f t="shared" si="72"/>
        <v>0</v>
      </c>
      <c r="Z208" s="163">
        <f t="shared" si="72"/>
        <v>0</v>
      </c>
      <c r="AA208" s="163">
        <f t="shared" si="72"/>
        <v>0</v>
      </c>
      <c r="AB208" s="163">
        <f t="shared" si="72"/>
        <v>0</v>
      </c>
      <c r="AC208" s="163">
        <f t="shared" si="72"/>
        <v>0</v>
      </c>
      <c r="AD208" s="163">
        <f t="shared" si="72"/>
        <v>0</v>
      </c>
      <c r="AE208" s="163">
        <f t="shared" si="72"/>
        <v>0</v>
      </c>
      <c r="AF208" s="176">
        <f t="shared" si="72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73"/>
        <v>0</v>
      </c>
      <c r="D209" s="163">
        <f t="shared" si="73"/>
        <v>0</v>
      </c>
      <c r="E209" s="163">
        <f t="shared" si="73"/>
        <v>0</v>
      </c>
      <c r="F209" s="163">
        <f t="shared" si="73"/>
        <v>0</v>
      </c>
      <c r="G209" s="163">
        <f t="shared" si="73"/>
        <v>0</v>
      </c>
      <c r="H209" s="163">
        <f t="shared" si="73"/>
        <v>0</v>
      </c>
      <c r="I209" s="163">
        <f t="shared" si="73"/>
        <v>0</v>
      </c>
      <c r="J209" s="163">
        <f t="shared" si="73"/>
        <v>0</v>
      </c>
      <c r="K209" s="163">
        <f t="shared" si="73"/>
        <v>0</v>
      </c>
      <c r="L209" s="163">
        <f t="shared" si="73"/>
        <v>0</v>
      </c>
      <c r="M209" s="163">
        <f t="shared" si="73"/>
        <v>0</v>
      </c>
      <c r="N209" s="163">
        <f t="shared" si="67"/>
        <v>0</v>
      </c>
      <c r="O209" s="163">
        <f t="shared" si="67"/>
        <v>0</v>
      </c>
      <c r="P209" s="163">
        <f t="shared" si="67"/>
        <v>0</v>
      </c>
      <c r="Q209" s="163">
        <f t="shared" si="67"/>
        <v>0</v>
      </c>
      <c r="R209" s="163">
        <f t="shared" si="68"/>
        <v>0</v>
      </c>
      <c r="S209" s="163">
        <f t="shared" si="72"/>
        <v>0</v>
      </c>
      <c r="T209" s="163">
        <f t="shared" si="72"/>
        <v>0</v>
      </c>
      <c r="U209" s="163">
        <f t="shared" si="72"/>
        <v>0</v>
      </c>
      <c r="V209" s="163">
        <f t="shared" si="72"/>
        <v>0</v>
      </c>
      <c r="W209" s="163">
        <f t="shared" si="72"/>
        <v>0</v>
      </c>
      <c r="X209" s="163">
        <f t="shared" si="72"/>
        <v>0</v>
      </c>
      <c r="Y209" s="163">
        <f t="shared" si="72"/>
        <v>0</v>
      </c>
      <c r="Z209" s="163">
        <f t="shared" si="72"/>
        <v>0</v>
      </c>
      <c r="AA209" s="163">
        <f t="shared" si="72"/>
        <v>0</v>
      </c>
      <c r="AB209" s="163">
        <f t="shared" si="72"/>
        <v>0</v>
      </c>
      <c r="AC209" s="163">
        <f t="shared" si="72"/>
        <v>0</v>
      </c>
      <c r="AD209" s="163">
        <f t="shared" si="72"/>
        <v>0</v>
      </c>
      <c r="AE209" s="163">
        <f t="shared" si="72"/>
        <v>0</v>
      </c>
      <c r="AF209" s="176">
        <f t="shared" si="72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73"/>
        <v>0</v>
      </c>
      <c r="D210" s="163">
        <f t="shared" si="73"/>
        <v>0</v>
      </c>
      <c r="E210" s="163">
        <f t="shared" si="73"/>
        <v>0</v>
      </c>
      <c r="F210" s="163">
        <f t="shared" si="73"/>
        <v>0</v>
      </c>
      <c r="G210" s="163">
        <f t="shared" si="73"/>
        <v>0</v>
      </c>
      <c r="H210" s="163">
        <f t="shared" si="73"/>
        <v>0</v>
      </c>
      <c r="I210" s="163">
        <f t="shared" si="73"/>
        <v>0</v>
      </c>
      <c r="J210" s="163">
        <f t="shared" si="73"/>
        <v>0</v>
      </c>
      <c r="K210" s="163">
        <f t="shared" si="73"/>
        <v>0</v>
      </c>
      <c r="L210" s="163">
        <f t="shared" si="73"/>
        <v>0</v>
      </c>
      <c r="M210" s="163">
        <f t="shared" si="73"/>
        <v>0</v>
      </c>
      <c r="N210" s="163">
        <f t="shared" si="67"/>
        <v>0</v>
      </c>
      <c r="O210" s="163">
        <f t="shared" si="67"/>
        <v>0</v>
      </c>
      <c r="P210" s="163">
        <f t="shared" si="67"/>
        <v>0</v>
      </c>
      <c r="Q210" s="163">
        <f t="shared" si="67"/>
        <v>0</v>
      </c>
      <c r="R210" s="163">
        <f t="shared" si="68"/>
        <v>0</v>
      </c>
      <c r="S210" s="163">
        <f t="shared" si="72"/>
        <v>0</v>
      </c>
      <c r="T210" s="163">
        <f t="shared" si="72"/>
        <v>0</v>
      </c>
      <c r="U210" s="163">
        <f t="shared" si="72"/>
        <v>0</v>
      </c>
      <c r="V210" s="163">
        <f t="shared" si="72"/>
        <v>0</v>
      </c>
      <c r="W210" s="163">
        <f t="shared" si="72"/>
        <v>0</v>
      </c>
      <c r="X210" s="163">
        <f t="shared" si="72"/>
        <v>0</v>
      </c>
      <c r="Y210" s="163">
        <f t="shared" si="72"/>
        <v>0</v>
      </c>
      <c r="Z210" s="163">
        <f t="shared" si="72"/>
        <v>0</v>
      </c>
      <c r="AA210" s="163">
        <f t="shared" si="72"/>
        <v>0</v>
      </c>
      <c r="AB210" s="163">
        <f t="shared" si="72"/>
        <v>0</v>
      </c>
      <c r="AC210" s="163">
        <f t="shared" si="72"/>
        <v>0</v>
      </c>
      <c r="AD210" s="163">
        <f t="shared" si="72"/>
        <v>0</v>
      </c>
      <c r="AE210" s="163">
        <f t="shared" si="72"/>
        <v>0</v>
      </c>
      <c r="AF210" s="176">
        <f t="shared" si="72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73"/>
        <v>0</v>
      </c>
      <c r="D211" s="163">
        <f t="shared" si="73"/>
        <v>0</v>
      </c>
      <c r="E211" s="163">
        <f t="shared" si="73"/>
        <v>0</v>
      </c>
      <c r="F211" s="163">
        <f t="shared" si="73"/>
        <v>0</v>
      </c>
      <c r="G211" s="163">
        <f t="shared" si="73"/>
        <v>0</v>
      </c>
      <c r="H211" s="163">
        <f t="shared" si="73"/>
        <v>0</v>
      </c>
      <c r="I211" s="163">
        <f t="shared" si="73"/>
        <v>0</v>
      </c>
      <c r="J211" s="163">
        <f t="shared" si="73"/>
        <v>0</v>
      </c>
      <c r="K211" s="163">
        <f t="shared" si="73"/>
        <v>0</v>
      </c>
      <c r="L211" s="163">
        <f t="shared" si="73"/>
        <v>0</v>
      </c>
      <c r="M211" s="163">
        <f t="shared" si="73"/>
        <v>0</v>
      </c>
      <c r="N211" s="163">
        <f t="shared" si="67"/>
        <v>0</v>
      </c>
      <c r="O211" s="163">
        <f t="shared" si="67"/>
        <v>0</v>
      </c>
      <c r="P211" s="163">
        <f t="shared" si="67"/>
        <v>0</v>
      </c>
      <c r="Q211" s="163">
        <f t="shared" si="67"/>
        <v>0</v>
      </c>
      <c r="R211" s="163">
        <f t="shared" si="68"/>
        <v>0</v>
      </c>
      <c r="S211" s="163">
        <f t="shared" si="72"/>
        <v>0</v>
      </c>
      <c r="T211" s="163">
        <f t="shared" si="72"/>
        <v>0</v>
      </c>
      <c r="U211" s="163">
        <f t="shared" si="72"/>
        <v>0</v>
      </c>
      <c r="V211" s="163">
        <f t="shared" si="72"/>
        <v>0</v>
      </c>
      <c r="W211" s="163">
        <f t="shared" si="72"/>
        <v>0</v>
      </c>
      <c r="X211" s="163">
        <f t="shared" si="72"/>
        <v>0</v>
      </c>
      <c r="Y211" s="163">
        <f t="shared" si="72"/>
        <v>0</v>
      </c>
      <c r="Z211" s="163">
        <f t="shared" si="72"/>
        <v>0</v>
      </c>
      <c r="AA211" s="163">
        <f t="shared" si="72"/>
        <v>0</v>
      </c>
      <c r="AB211" s="163">
        <f t="shared" si="72"/>
        <v>0</v>
      </c>
      <c r="AC211" s="163">
        <f t="shared" si="72"/>
        <v>0</v>
      </c>
      <c r="AD211" s="163">
        <f t="shared" si="72"/>
        <v>0</v>
      </c>
      <c r="AE211" s="163">
        <f t="shared" si="72"/>
        <v>0</v>
      </c>
      <c r="AF211" s="176">
        <f t="shared" si="72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73"/>
        <v>0</v>
      </c>
      <c r="D212" s="163">
        <f t="shared" si="73"/>
        <v>0</v>
      </c>
      <c r="E212" s="163">
        <f t="shared" si="73"/>
        <v>0</v>
      </c>
      <c r="F212" s="163">
        <f t="shared" si="73"/>
        <v>0</v>
      </c>
      <c r="G212" s="163">
        <f t="shared" si="73"/>
        <v>0</v>
      </c>
      <c r="H212" s="163">
        <f t="shared" si="73"/>
        <v>0</v>
      </c>
      <c r="I212" s="163">
        <f t="shared" si="73"/>
        <v>0</v>
      </c>
      <c r="J212" s="163">
        <f t="shared" si="73"/>
        <v>0</v>
      </c>
      <c r="K212" s="163">
        <f t="shared" si="73"/>
        <v>0</v>
      </c>
      <c r="L212" s="163">
        <f t="shared" si="73"/>
        <v>0</v>
      </c>
      <c r="M212" s="163">
        <f t="shared" si="73"/>
        <v>0</v>
      </c>
      <c r="N212" s="163">
        <f t="shared" si="67"/>
        <v>0</v>
      </c>
      <c r="O212" s="163">
        <f t="shared" si="67"/>
        <v>0</v>
      </c>
      <c r="P212" s="163">
        <f t="shared" si="67"/>
        <v>0</v>
      </c>
      <c r="Q212" s="163">
        <f t="shared" si="67"/>
        <v>0</v>
      </c>
      <c r="R212" s="163">
        <f t="shared" si="68"/>
        <v>0</v>
      </c>
      <c r="S212" s="163">
        <f t="shared" si="72"/>
        <v>0</v>
      </c>
      <c r="T212" s="163">
        <f t="shared" si="72"/>
        <v>0</v>
      </c>
      <c r="U212" s="163">
        <f t="shared" si="72"/>
        <v>0</v>
      </c>
      <c r="V212" s="163">
        <f t="shared" si="72"/>
        <v>0</v>
      </c>
      <c r="W212" s="163">
        <f t="shared" si="72"/>
        <v>0</v>
      </c>
      <c r="X212" s="163">
        <f t="shared" si="72"/>
        <v>0</v>
      </c>
      <c r="Y212" s="163">
        <f t="shared" si="72"/>
        <v>0</v>
      </c>
      <c r="Z212" s="163">
        <f t="shared" si="72"/>
        <v>0</v>
      </c>
      <c r="AA212" s="163">
        <f t="shared" si="72"/>
        <v>0</v>
      </c>
      <c r="AB212" s="163">
        <f t="shared" si="72"/>
        <v>0</v>
      </c>
      <c r="AC212" s="163">
        <f t="shared" si="72"/>
        <v>0</v>
      </c>
      <c r="AD212" s="163">
        <f t="shared" si="72"/>
        <v>0</v>
      </c>
      <c r="AE212" s="163">
        <f t="shared" si="72"/>
        <v>0</v>
      </c>
      <c r="AF212" s="176">
        <f t="shared" si="72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73"/>
        <v>0</v>
      </c>
      <c r="D213" s="163">
        <f t="shared" si="73"/>
        <v>0</v>
      </c>
      <c r="E213" s="163">
        <f t="shared" si="73"/>
        <v>0</v>
      </c>
      <c r="F213" s="163">
        <f t="shared" si="73"/>
        <v>0</v>
      </c>
      <c r="G213" s="163">
        <f t="shared" si="73"/>
        <v>0</v>
      </c>
      <c r="H213" s="163">
        <f t="shared" si="73"/>
        <v>0</v>
      </c>
      <c r="I213" s="163">
        <f t="shared" si="73"/>
        <v>0</v>
      </c>
      <c r="J213" s="163">
        <f t="shared" si="73"/>
        <v>0</v>
      </c>
      <c r="K213" s="163">
        <f t="shared" si="73"/>
        <v>0</v>
      </c>
      <c r="L213" s="163">
        <f t="shared" si="73"/>
        <v>0</v>
      </c>
      <c r="M213" s="163">
        <f t="shared" si="73"/>
        <v>0</v>
      </c>
      <c r="N213" s="163">
        <f t="shared" si="67"/>
        <v>0</v>
      </c>
      <c r="O213" s="163">
        <f t="shared" si="67"/>
        <v>0</v>
      </c>
      <c r="P213" s="163">
        <f t="shared" si="67"/>
        <v>0</v>
      </c>
      <c r="Q213" s="163">
        <f t="shared" si="67"/>
        <v>0</v>
      </c>
      <c r="R213" s="163">
        <f t="shared" si="68"/>
        <v>0</v>
      </c>
      <c r="S213" s="163">
        <f t="shared" si="72"/>
        <v>0</v>
      </c>
      <c r="T213" s="163">
        <f t="shared" si="72"/>
        <v>0</v>
      </c>
      <c r="U213" s="163">
        <f t="shared" si="72"/>
        <v>0</v>
      </c>
      <c r="V213" s="163">
        <f t="shared" si="72"/>
        <v>0</v>
      </c>
      <c r="W213" s="163">
        <f t="shared" si="72"/>
        <v>0</v>
      </c>
      <c r="X213" s="163">
        <f t="shared" si="72"/>
        <v>0</v>
      </c>
      <c r="Y213" s="163">
        <f t="shared" si="72"/>
        <v>0</v>
      </c>
      <c r="Z213" s="163">
        <f t="shared" si="72"/>
        <v>0</v>
      </c>
      <c r="AA213" s="163">
        <f t="shared" si="72"/>
        <v>0</v>
      </c>
      <c r="AB213" s="163">
        <f t="shared" si="72"/>
        <v>0</v>
      </c>
      <c r="AC213" s="163">
        <f t="shared" si="72"/>
        <v>0</v>
      </c>
      <c r="AD213" s="163">
        <f t="shared" si="72"/>
        <v>0</v>
      </c>
      <c r="AE213" s="163">
        <f t="shared" si="72"/>
        <v>0</v>
      </c>
      <c r="AF213" s="176">
        <f t="shared" si="72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73"/>
        <v>0</v>
      </c>
      <c r="D214" s="163">
        <f t="shared" si="73"/>
        <v>0</v>
      </c>
      <c r="E214" s="163">
        <f t="shared" si="73"/>
        <v>0</v>
      </c>
      <c r="F214" s="163">
        <f t="shared" si="73"/>
        <v>0</v>
      </c>
      <c r="G214" s="163">
        <f t="shared" si="73"/>
        <v>0</v>
      </c>
      <c r="H214" s="163">
        <f t="shared" si="73"/>
        <v>0</v>
      </c>
      <c r="I214" s="163">
        <f t="shared" si="73"/>
        <v>0</v>
      </c>
      <c r="J214" s="163">
        <f t="shared" si="73"/>
        <v>0</v>
      </c>
      <c r="K214" s="163">
        <f t="shared" si="73"/>
        <v>0</v>
      </c>
      <c r="L214" s="163">
        <f t="shared" si="73"/>
        <v>0</v>
      </c>
      <c r="M214" s="163">
        <f t="shared" si="73"/>
        <v>0</v>
      </c>
      <c r="N214" s="163">
        <f t="shared" si="67"/>
        <v>0</v>
      </c>
      <c r="O214" s="163">
        <f t="shared" si="67"/>
        <v>0</v>
      </c>
      <c r="P214" s="163">
        <f t="shared" si="67"/>
        <v>0</v>
      </c>
      <c r="Q214" s="163">
        <f t="shared" si="67"/>
        <v>0</v>
      </c>
      <c r="R214" s="163">
        <f t="shared" si="68"/>
        <v>0</v>
      </c>
      <c r="S214" s="163">
        <f t="shared" si="72"/>
        <v>0</v>
      </c>
      <c r="T214" s="163">
        <f t="shared" si="72"/>
        <v>0</v>
      </c>
      <c r="U214" s="163">
        <f t="shared" si="72"/>
        <v>0</v>
      </c>
      <c r="V214" s="163">
        <f t="shared" si="72"/>
        <v>0</v>
      </c>
      <c r="W214" s="163">
        <f t="shared" si="72"/>
        <v>0</v>
      </c>
      <c r="X214" s="163">
        <f t="shared" si="72"/>
        <v>0</v>
      </c>
      <c r="Y214" s="163">
        <f t="shared" si="72"/>
        <v>0</v>
      </c>
      <c r="Z214" s="163">
        <f t="shared" si="72"/>
        <v>0</v>
      </c>
      <c r="AA214" s="163">
        <f t="shared" si="72"/>
        <v>0</v>
      </c>
      <c r="AB214" s="163">
        <f t="shared" si="72"/>
        <v>0</v>
      </c>
      <c r="AC214" s="163">
        <f t="shared" si="72"/>
        <v>0</v>
      </c>
      <c r="AD214" s="163">
        <f t="shared" si="72"/>
        <v>0</v>
      </c>
      <c r="AE214" s="163">
        <f t="shared" si="72"/>
        <v>0</v>
      </c>
      <c r="AF214" s="176">
        <f t="shared" si="72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73"/>
        <v>0</v>
      </c>
      <c r="D215" s="163">
        <f t="shared" si="73"/>
        <v>0</v>
      </c>
      <c r="E215" s="163">
        <f t="shared" si="73"/>
        <v>0</v>
      </c>
      <c r="F215" s="163">
        <f t="shared" si="73"/>
        <v>0</v>
      </c>
      <c r="G215" s="163">
        <f t="shared" si="73"/>
        <v>0</v>
      </c>
      <c r="H215" s="163">
        <f t="shared" si="73"/>
        <v>0</v>
      </c>
      <c r="I215" s="163">
        <f t="shared" si="73"/>
        <v>0</v>
      </c>
      <c r="J215" s="163">
        <f t="shared" si="73"/>
        <v>0</v>
      </c>
      <c r="K215" s="163">
        <f t="shared" si="73"/>
        <v>0</v>
      </c>
      <c r="L215" s="163">
        <f t="shared" si="73"/>
        <v>0</v>
      </c>
      <c r="M215" s="163">
        <f t="shared" si="73"/>
        <v>0</v>
      </c>
      <c r="N215" s="163">
        <f t="shared" si="67"/>
        <v>0</v>
      </c>
      <c r="O215" s="163">
        <f t="shared" si="67"/>
        <v>0</v>
      </c>
      <c r="P215" s="163">
        <f t="shared" si="67"/>
        <v>0</v>
      </c>
      <c r="Q215" s="163">
        <f t="shared" si="67"/>
        <v>0</v>
      </c>
      <c r="R215" s="163">
        <f t="shared" si="68"/>
        <v>0</v>
      </c>
      <c r="S215" s="163">
        <f t="shared" si="72"/>
        <v>0</v>
      </c>
      <c r="T215" s="163">
        <f t="shared" si="72"/>
        <v>0</v>
      </c>
      <c r="U215" s="163">
        <f t="shared" si="72"/>
        <v>0</v>
      </c>
      <c r="V215" s="163">
        <f t="shared" si="72"/>
        <v>0</v>
      </c>
      <c r="W215" s="163">
        <f t="shared" si="72"/>
        <v>0</v>
      </c>
      <c r="X215" s="163">
        <f t="shared" si="72"/>
        <v>0</v>
      </c>
      <c r="Y215" s="163">
        <f t="shared" si="72"/>
        <v>0</v>
      </c>
      <c r="Z215" s="163">
        <f t="shared" si="72"/>
        <v>0</v>
      </c>
      <c r="AA215" s="163">
        <f t="shared" si="72"/>
        <v>0</v>
      </c>
      <c r="AB215" s="163">
        <f t="shared" si="72"/>
        <v>0</v>
      </c>
      <c r="AC215" s="163">
        <f t="shared" si="72"/>
        <v>0</v>
      </c>
      <c r="AD215" s="163">
        <f t="shared" si="72"/>
        <v>0</v>
      </c>
      <c r="AE215" s="163">
        <f t="shared" si="72"/>
        <v>0</v>
      </c>
      <c r="AF215" s="176">
        <f t="shared" si="72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73"/>
        <v>0</v>
      </c>
      <c r="D216" s="163">
        <f t="shared" si="73"/>
        <v>0</v>
      </c>
      <c r="E216" s="163">
        <f t="shared" si="73"/>
        <v>0</v>
      </c>
      <c r="F216" s="163">
        <f t="shared" si="73"/>
        <v>0</v>
      </c>
      <c r="G216" s="163">
        <f t="shared" si="73"/>
        <v>0</v>
      </c>
      <c r="H216" s="163">
        <f t="shared" si="73"/>
        <v>0</v>
      </c>
      <c r="I216" s="163">
        <f t="shared" si="73"/>
        <v>0</v>
      </c>
      <c r="J216" s="163">
        <f t="shared" si="73"/>
        <v>0</v>
      </c>
      <c r="K216" s="163">
        <f t="shared" si="73"/>
        <v>0</v>
      </c>
      <c r="L216" s="163">
        <f t="shared" si="73"/>
        <v>0</v>
      </c>
      <c r="M216" s="163">
        <f t="shared" si="73"/>
        <v>0</v>
      </c>
      <c r="N216" s="163">
        <f t="shared" si="67"/>
        <v>0</v>
      </c>
      <c r="O216" s="163">
        <f t="shared" si="67"/>
        <v>0</v>
      </c>
      <c r="P216" s="163">
        <f t="shared" si="67"/>
        <v>0</v>
      </c>
      <c r="Q216" s="163">
        <f t="shared" si="67"/>
        <v>0</v>
      </c>
      <c r="R216" s="163">
        <f t="shared" si="68"/>
        <v>0</v>
      </c>
      <c r="S216" s="163">
        <f t="shared" ref="S216:AF231" si="74">R216</f>
        <v>0</v>
      </c>
      <c r="T216" s="163">
        <f t="shared" si="74"/>
        <v>0</v>
      </c>
      <c r="U216" s="163">
        <f t="shared" si="74"/>
        <v>0</v>
      </c>
      <c r="V216" s="163">
        <f t="shared" si="74"/>
        <v>0</v>
      </c>
      <c r="W216" s="163">
        <f t="shared" si="74"/>
        <v>0</v>
      </c>
      <c r="X216" s="163">
        <f t="shared" si="74"/>
        <v>0</v>
      </c>
      <c r="Y216" s="163">
        <f t="shared" si="74"/>
        <v>0</v>
      </c>
      <c r="Z216" s="163">
        <f t="shared" si="74"/>
        <v>0</v>
      </c>
      <c r="AA216" s="163">
        <f t="shared" si="74"/>
        <v>0</v>
      </c>
      <c r="AB216" s="163">
        <f t="shared" si="74"/>
        <v>0</v>
      </c>
      <c r="AC216" s="163">
        <f t="shared" si="74"/>
        <v>0</v>
      </c>
      <c r="AD216" s="163">
        <f t="shared" si="74"/>
        <v>0</v>
      </c>
      <c r="AE216" s="163">
        <f t="shared" si="74"/>
        <v>0</v>
      </c>
      <c r="AF216" s="176">
        <f t="shared" si="74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M232" si="75">B217</f>
        <v>0</v>
      </c>
      <c r="D217" s="163">
        <f t="shared" si="75"/>
        <v>0</v>
      </c>
      <c r="E217" s="163">
        <f t="shared" si="75"/>
        <v>0</v>
      </c>
      <c r="F217" s="163">
        <f t="shared" si="75"/>
        <v>0</v>
      </c>
      <c r="G217" s="163">
        <f t="shared" si="75"/>
        <v>0</v>
      </c>
      <c r="H217" s="163">
        <f t="shared" si="75"/>
        <v>0</v>
      </c>
      <c r="I217" s="163">
        <f t="shared" si="75"/>
        <v>0</v>
      </c>
      <c r="J217" s="163">
        <f t="shared" si="75"/>
        <v>0</v>
      </c>
      <c r="K217" s="163">
        <f t="shared" si="75"/>
        <v>0</v>
      </c>
      <c r="L217" s="163">
        <f t="shared" si="75"/>
        <v>0</v>
      </c>
      <c r="M217" s="163">
        <f t="shared" si="75"/>
        <v>0</v>
      </c>
      <c r="N217" s="163">
        <f t="shared" si="67"/>
        <v>0</v>
      </c>
      <c r="O217" s="163">
        <f t="shared" si="67"/>
        <v>0</v>
      </c>
      <c r="P217" s="163">
        <f t="shared" si="67"/>
        <v>0</v>
      </c>
      <c r="Q217" s="163">
        <f t="shared" si="67"/>
        <v>0</v>
      </c>
      <c r="R217" s="163">
        <f t="shared" si="68"/>
        <v>0</v>
      </c>
      <c r="S217" s="163">
        <f t="shared" si="74"/>
        <v>0</v>
      </c>
      <c r="T217" s="163">
        <f t="shared" si="74"/>
        <v>0</v>
      </c>
      <c r="U217" s="163">
        <f t="shared" si="74"/>
        <v>0</v>
      </c>
      <c r="V217" s="163">
        <f t="shared" si="74"/>
        <v>0</v>
      </c>
      <c r="W217" s="163">
        <f t="shared" si="74"/>
        <v>0</v>
      </c>
      <c r="X217" s="163">
        <f t="shared" si="74"/>
        <v>0</v>
      </c>
      <c r="Y217" s="163">
        <f t="shared" si="74"/>
        <v>0</v>
      </c>
      <c r="Z217" s="163">
        <f t="shared" si="74"/>
        <v>0</v>
      </c>
      <c r="AA217" s="163">
        <f t="shared" si="74"/>
        <v>0</v>
      </c>
      <c r="AB217" s="163">
        <f t="shared" si="74"/>
        <v>0</v>
      </c>
      <c r="AC217" s="163">
        <f t="shared" si="74"/>
        <v>0</v>
      </c>
      <c r="AD217" s="163">
        <f t="shared" si="74"/>
        <v>0</v>
      </c>
      <c r="AE217" s="163">
        <f t="shared" si="74"/>
        <v>0</v>
      </c>
      <c r="AF217" s="176">
        <f t="shared" si="74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75"/>
        <v>0</v>
      </c>
      <c r="D218" s="163">
        <f t="shared" si="75"/>
        <v>0</v>
      </c>
      <c r="E218" s="163">
        <f t="shared" si="75"/>
        <v>0</v>
      </c>
      <c r="F218" s="163">
        <f t="shared" si="75"/>
        <v>0</v>
      </c>
      <c r="G218" s="163">
        <f t="shared" si="75"/>
        <v>0</v>
      </c>
      <c r="H218" s="163">
        <f t="shared" si="75"/>
        <v>0</v>
      </c>
      <c r="I218" s="163">
        <f t="shared" si="75"/>
        <v>0</v>
      </c>
      <c r="J218" s="163">
        <f t="shared" si="75"/>
        <v>0</v>
      </c>
      <c r="K218" s="163">
        <f t="shared" si="75"/>
        <v>0</v>
      </c>
      <c r="L218" s="163">
        <f t="shared" si="75"/>
        <v>0</v>
      </c>
      <c r="M218" s="163">
        <f t="shared" si="75"/>
        <v>0</v>
      </c>
      <c r="N218" s="163">
        <f t="shared" si="67"/>
        <v>0</v>
      </c>
      <c r="O218" s="163">
        <f t="shared" si="67"/>
        <v>0</v>
      </c>
      <c r="P218" s="163">
        <f t="shared" si="67"/>
        <v>0</v>
      </c>
      <c r="Q218" s="163">
        <f t="shared" si="67"/>
        <v>0</v>
      </c>
      <c r="R218" s="163">
        <f t="shared" si="68"/>
        <v>0</v>
      </c>
      <c r="S218" s="163">
        <f t="shared" si="74"/>
        <v>0</v>
      </c>
      <c r="T218" s="163">
        <f t="shared" si="74"/>
        <v>0</v>
      </c>
      <c r="U218" s="163">
        <f t="shared" si="74"/>
        <v>0</v>
      </c>
      <c r="V218" s="163">
        <f t="shared" si="74"/>
        <v>0</v>
      </c>
      <c r="W218" s="163">
        <f t="shared" si="74"/>
        <v>0</v>
      </c>
      <c r="X218" s="163">
        <f t="shared" si="74"/>
        <v>0</v>
      </c>
      <c r="Y218" s="163">
        <f t="shared" si="74"/>
        <v>0</v>
      </c>
      <c r="Z218" s="163">
        <f t="shared" si="74"/>
        <v>0</v>
      </c>
      <c r="AA218" s="163">
        <f t="shared" si="74"/>
        <v>0</v>
      </c>
      <c r="AB218" s="163">
        <f t="shared" si="74"/>
        <v>0</v>
      </c>
      <c r="AC218" s="163">
        <f t="shared" si="74"/>
        <v>0</v>
      </c>
      <c r="AD218" s="163">
        <f t="shared" si="74"/>
        <v>0</v>
      </c>
      <c r="AE218" s="163">
        <f t="shared" si="74"/>
        <v>0</v>
      </c>
      <c r="AF218" s="176">
        <f t="shared" si="74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75"/>
        <v>0</v>
      </c>
      <c r="D219" s="163">
        <f t="shared" si="75"/>
        <v>0</v>
      </c>
      <c r="E219" s="163">
        <f t="shared" si="75"/>
        <v>0</v>
      </c>
      <c r="F219" s="163">
        <f t="shared" si="75"/>
        <v>0</v>
      </c>
      <c r="G219" s="163">
        <f t="shared" si="75"/>
        <v>0</v>
      </c>
      <c r="H219" s="163">
        <f t="shared" si="75"/>
        <v>0</v>
      </c>
      <c r="I219" s="163">
        <f t="shared" si="75"/>
        <v>0</v>
      </c>
      <c r="J219" s="163">
        <f t="shared" si="75"/>
        <v>0</v>
      </c>
      <c r="K219" s="163">
        <f t="shared" si="75"/>
        <v>0</v>
      </c>
      <c r="L219" s="163">
        <f t="shared" si="75"/>
        <v>0</v>
      </c>
      <c r="M219" s="163">
        <f t="shared" si="75"/>
        <v>0</v>
      </c>
      <c r="N219" s="163">
        <f t="shared" si="67"/>
        <v>0</v>
      </c>
      <c r="O219" s="163">
        <f t="shared" si="67"/>
        <v>0</v>
      </c>
      <c r="P219" s="163">
        <f t="shared" si="67"/>
        <v>0</v>
      </c>
      <c r="Q219" s="163">
        <f t="shared" si="67"/>
        <v>0</v>
      </c>
      <c r="R219" s="163">
        <f t="shared" si="68"/>
        <v>0</v>
      </c>
      <c r="S219" s="163">
        <f t="shared" si="74"/>
        <v>0</v>
      </c>
      <c r="T219" s="163">
        <f t="shared" si="74"/>
        <v>0</v>
      </c>
      <c r="U219" s="163">
        <f t="shared" si="74"/>
        <v>0</v>
      </c>
      <c r="V219" s="163">
        <f t="shared" si="74"/>
        <v>0</v>
      </c>
      <c r="W219" s="163">
        <f t="shared" si="74"/>
        <v>0</v>
      </c>
      <c r="X219" s="163">
        <f t="shared" si="74"/>
        <v>0</v>
      </c>
      <c r="Y219" s="163">
        <f t="shared" si="74"/>
        <v>0</v>
      </c>
      <c r="Z219" s="163">
        <f t="shared" si="74"/>
        <v>0</v>
      </c>
      <c r="AA219" s="163">
        <f t="shared" si="74"/>
        <v>0</v>
      </c>
      <c r="AB219" s="163">
        <f t="shared" si="74"/>
        <v>0</v>
      </c>
      <c r="AC219" s="163">
        <f t="shared" si="74"/>
        <v>0</v>
      </c>
      <c r="AD219" s="163">
        <f t="shared" si="74"/>
        <v>0</v>
      </c>
      <c r="AE219" s="163">
        <f t="shared" si="74"/>
        <v>0</v>
      </c>
      <c r="AF219" s="176">
        <f t="shared" si="74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75"/>
        <v>0</v>
      </c>
      <c r="D220" s="163">
        <f t="shared" si="75"/>
        <v>0</v>
      </c>
      <c r="E220" s="163">
        <f t="shared" si="75"/>
        <v>0</v>
      </c>
      <c r="F220" s="163">
        <f t="shared" si="75"/>
        <v>0</v>
      </c>
      <c r="G220" s="163">
        <f t="shared" si="75"/>
        <v>0</v>
      </c>
      <c r="H220" s="163">
        <f t="shared" si="75"/>
        <v>0</v>
      </c>
      <c r="I220" s="163">
        <f t="shared" si="75"/>
        <v>0</v>
      </c>
      <c r="J220" s="163">
        <f t="shared" si="75"/>
        <v>0</v>
      </c>
      <c r="K220" s="163">
        <f t="shared" si="75"/>
        <v>0</v>
      </c>
      <c r="L220" s="163">
        <f t="shared" si="75"/>
        <v>0</v>
      </c>
      <c r="M220" s="163">
        <f t="shared" si="75"/>
        <v>0</v>
      </c>
      <c r="N220" s="163">
        <f t="shared" si="67"/>
        <v>0</v>
      </c>
      <c r="O220" s="163">
        <f t="shared" si="67"/>
        <v>0</v>
      </c>
      <c r="P220" s="163">
        <f t="shared" si="67"/>
        <v>0</v>
      </c>
      <c r="Q220" s="163">
        <f t="shared" si="67"/>
        <v>0</v>
      </c>
      <c r="R220" s="163">
        <f t="shared" si="68"/>
        <v>0</v>
      </c>
      <c r="S220" s="163">
        <f t="shared" si="74"/>
        <v>0</v>
      </c>
      <c r="T220" s="163">
        <f t="shared" si="74"/>
        <v>0</v>
      </c>
      <c r="U220" s="163">
        <f t="shared" si="74"/>
        <v>0</v>
      </c>
      <c r="V220" s="163">
        <f t="shared" si="74"/>
        <v>0</v>
      </c>
      <c r="W220" s="163">
        <f t="shared" si="74"/>
        <v>0</v>
      </c>
      <c r="X220" s="163">
        <f t="shared" si="74"/>
        <v>0</v>
      </c>
      <c r="Y220" s="163">
        <f t="shared" si="74"/>
        <v>0</v>
      </c>
      <c r="Z220" s="163">
        <f t="shared" si="74"/>
        <v>0</v>
      </c>
      <c r="AA220" s="163">
        <f t="shared" si="74"/>
        <v>0</v>
      </c>
      <c r="AB220" s="163">
        <f t="shared" si="74"/>
        <v>0</v>
      </c>
      <c r="AC220" s="163">
        <f t="shared" si="74"/>
        <v>0</v>
      </c>
      <c r="AD220" s="163">
        <f t="shared" si="74"/>
        <v>0</v>
      </c>
      <c r="AE220" s="163">
        <f t="shared" si="74"/>
        <v>0</v>
      </c>
      <c r="AF220" s="176">
        <f t="shared" si="74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75"/>
        <v>0</v>
      </c>
      <c r="D221" s="163">
        <f t="shared" si="75"/>
        <v>0</v>
      </c>
      <c r="E221" s="163">
        <f t="shared" si="75"/>
        <v>0</v>
      </c>
      <c r="F221" s="163">
        <f t="shared" si="75"/>
        <v>0</v>
      </c>
      <c r="G221" s="163">
        <f t="shared" si="75"/>
        <v>0</v>
      </c>
      <c r="H221" s="163">
        <f t="shared" si="75"/>
        <v>0</v>
      </c>
      <c r="I221" s="163">
        <f t="shared" si="75"/>
        <v>0</v>
      </c>
      <c r="J221" s="163">
        <f t="shared" si="75"/>
        <v>0</v>
      </c>
      <c r="K221" s="163">
        <f t="shared" si="75"/>
        <v>0</v>
      </c>
      <c r="L221" s="163">
        <f t="shared" si="75"/>
        <v>0</v>
      </c>
      <c r="M221" s="163">
        <f t="shared" si="75"/>
        <v>0</v>
      </c>
      <c r="N221" s="163">
        <f t="shared" si="67"/>
        <v>0</v>
      </c>
      <c r="O221" s="163">
        <f t="shared" si="67"/>
        <v>0</v>
      </c>
      <c r="P221" s="163">
        <f t="shared" si="67"/>
        <v>0</v>
      </c>
      <c r="Q221" s="163">
        <f t="shared" si="67"/>
        <v>0</v>
      </c>
      <c r="R221" s="163">
        <f t="shared" si="68"/>
        <v>0</v>
      </c>
      <c r="S221" s="163">
        <f t="shared" si="74"/>
        <v>0</v>
      </c>
      <c r="T221" s="163">
        <f t="shared" si="74"/>
        <v>0</v>
      </c>
      <c r="U221" s="163">
        <f t="shared" si="74"/>
        <v>0</v>
      </c>
      <c r="V221" s="163">
        <f t="shared" si="74"/>
        <v>0</v>
      </c>
      <c r="W221" s="163">
        <f t="shared" si="74"/>
        <v>0</v>
      </c>
      <c r="X221" s="163">
        <f t="shared" si="74"/>
        <v>0</v>
      </c>
      <c r="Y221" s="163">
        <f t="shared" si="74"/>
        <v>0</v>
      </c>
      <c r="Z221" s="163">
        <f t="shared" si="74"/>
        <v>0</v>
      </c>
      <c r="AA221" s="163">
        <f t="shared" si="74"/>
        <v>0</v>
      </c>
      <c r="AB221" s="163">
        <f t="shared" si="74"/>
        <v>0</v>
      </c>
      <c r="AC221" s="163">
        <f t="shared" si="74"/>
        <v>0</v>
      </c>
      <c r="AD221" s="163">
        <f t="shared" si="74"/>
        <v>0</v>
      </c>
      <c r="AE221" s="163">
        <f t="shared" si="74"/>
        <v>0</v>
      </c>
      <c r="AF221" s="176">
        <f t="shared" si="74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75"/>
        <v>0</v>
      </c>
      <c r="D222" s="163">
        <f t="shared" si="75"/>
        <v>0</v>
      </c>
      <c r="E222" s="163">
        <f t="shared" si="75"/>
        <v>0</v>
      </c>
      <c r="F222" s="163">
        <f t="shared" si="75"/>
        <v>0</v>
      </c>
      <c r="G222" s="163">
        <f t="shared" si="75"/>
        <v>0</v>
      </c>
      <c r="H222" s="163">
        <f t="shared" si="75"/>
        <v>0</v>
      </c>
      <c r="I222" s="163">
        <f t="shared" si="75"/>
        <v>0</v>
      </c>
      <c r="J222" s="163">
        <f t="shared" si="75"/>
        <v>0</v>
      </c>
      <c r="K222" s="163">
        <f t="shared" si="75"/>
        <v>0</v>
      </c>
      <c r="L222" s="163">
        <f t="shared" si="75"/>
        <v>0</v>
      </c>
      <c r="M222" s="163">
        <f t="shared" si="75"/>
        <v>0</v>
      </c>
      <c r="N222" s="163">
        <f t="shared" si="67"/>
        <v>0</v>
      </c>
      <c r="O222" s="163">
        <f t="shared" si="67"/>
        <v>0</v>
      </c>
      <c r="P222" s="163">
        <f t="shared" si="67"/>
        <v>0</v>
      </c>
      <c r="Q222" s="163">
        <f t="shared" si="67"/>
        <v>0</v>
      </c>
      <c r="R222" s="163">
        <f t="shared" si="68"/>
        <v>0</v>
      </c>
      <c r="S222" s="163">
        <f t="shared" si="74"/>
        <v>0</v>
      </c>
      <c r="T222" s="163">
        <f t="shared" si="74"/>
        <v>0</v>
      </c>
      <c r="U222" s="163">
        <f t="shared" si="74"/>
        <v>0</v>
      </c>
      <c r="V222" s="163">
        <f t="shared" si="74"/>
        <v>0</v>
      </c>
      <c r="W222" s="163">
        <f t="shared" si="74"/>
        <v>0</v>
      </c>
      <c r="X222" s="163">
        <f t="shared" si="74"/>
        <v>0</v>
      </c>
      <c r="Y222" s="163">
        <f t="shared" si="74"/>
        <v>0</v>
      </c>
      <c r="Z222" s="163">
        <f t="shared" si="74"/>
        <v>0</v>
      </c>
      <c r="AA222" s="163">
        <f t="shared" si="74"/>
        <v>0</v>
      </c>
      <c r="AB222" s="163">
        <f t="shared" si="74"/>
        <v>0</v>
      </c>
      <c r="AC222" s="163">
        <f t="shared" si="74"/>
        <v>0</v>
      </c>
      <c r="AD222" s="163">
        <f t="shared" si="74"/>
        <v>0</v>
      </c>
      <c r="AE222" s="163">
        <f t="shared" si="74"/>
        <v>0</v>
      </c>
      <c r="AF222" s="176">
        <f t="shared" si="74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75"/>
        <v>0</v>
      </c>
      <c r="D223" s="163">
        <f t="shared" si="75"/>
        <v>0</v>
      </c>
      <c r="E223" s="163">
        <f t="shared" si="75"/>
        <v>0</v>
      </c>
      <c r="F223" s="163">
        <f t="shared" si="75"/>
        <v>0</v>
      </c>
      <c r="G223" s="163">
        <f t="shared" si="75"/>
        <v>0</v>
      </c>
      <c r="H223" s="163">
        <f t="shared" si="75"/>
        <v>0</v>
      </c>
      <c r="I223" s="163">
        <f t="shared" si="75"/>
        <v>0</v>
      </c>
      <c r="J223" s="163">
        <f t="shared" si="75"/>
        <v>0</v>
      </c>
      <c r="K223" s="163">
        <f t="shared" si="75"/>
        <v>0</v>
      </c>
      <c r="L223" s="163">
        <f t="shared" si="75"/>
        <v>0</v>
      </c>
      <c r="M223" s="163">
        <f t="shared" si="75"/>
        <v>0</v>
      </c>
      <c r="N223" s="163">
        <f t="shared" si="67"/>
        <v>0</v>
      </c>
      <c r="O223" s="163">
        <f t="shared" si="67"/>
        <v>0</v>
      </c>
      <c r="P223" s="163">
        <f t="shared" si="67"/>
        <v>0</v>
      </c>
      <c r="Q223" s="163">
        <f t="shared" si="67"/>
        <v>0</v>
      </c>
      <c r="R223" s="163">
        <f t="shared" si="68"/>
        <v>0</v>
      </c>
      <c r="S223" s="163">
        <f t="shared" si="74"/>
        <v>0</v>
      </c>
      <c r="T223" s="163">
        <f t="shared" si="74"/>
        <v>0</v>
      </c>
      <c r="U223" s="163">
        <f t="shared" si="74"/>
        <v>0</v>
      </c>
      <c r="V223" s="163">
        <f t="shared" si="74"/>
        <v>0</v>
      </c>
      <c r="W223" s="163">
        <f t="shared" si="74"/>
        <v>0</v>
      </c>
      <c r="X223" s="163">
        <f t="shared" si="74"/>
        <v>0</v>
      </c>
      <c r="Y223" s="163">
        <f t="shared" si="74"/>
        <v>0</v>
      </c>
      <c r="Z223" s="163">
        <f t="shared" si="74"/>
        <v>0</v>
      </c>
      <c r="AA223" s="163">
        <f t="shared" si="74"/>
        <v>0</v>
      </c>
      <c r="AB223" s="163">
        <f t="shared" si="74"/>
        <v>0</v>
      </c>
      <c r="AC223" s="163">
        <f t="shared" si="74"/>
        <v>0</v>
      </c>
      <c r="AD223" s="163">
        <f t="shared" si="74"/>
        <v>0</v>
      </c>
      <c r="AE223" s="163">
        <f t="shared" si="74"/>
        <v>0</v>
      </c>
      <c r="AF223" s="176">
        <f t="shared" si="74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75"/>
        <v>0</v>
      </c>
      <c r="D224" s="163">
        <f t="shared" si="75"/>
        <v>0</v>
      </c>
      <c r="E224" s="163">
        <f t="shared" si="75"/>
        <v>0</v>
      </c>
      <c r="F224" s="163">
        <f t="shared" si="75"/>
        <v>0</v>
      </c>
      <c r="G224" s="163">
        <f t="shared" si="75"/>
        <v>0</v>
      </c>
      <c r="H224" s="163">
        <f t="shared" si="75"/>
        <v>0</v>
      </c>
      <c r="I224" s="163">
        <f t="shared" si="75"/>
        <v>0</v>
      </c>
      <c r="J224" s="163">
        <f t="shared" si="75"/>
        <v>0</v>
      </c>
      <c r="K224" s="163">
        <f t="shared" si="75"/>
        <v>0</v>
      </c>
      <c r="L224" s="163">
        <f t="shared" si="75"/>
        <v>0</v>
      </c>
      <c r="M224" s="163">
        <f t="shared" si="75"/>
        <v>0</v>
      </c>
      <c r="N224" s="163">
        <f t="shared" si="67"/>
        <v>0</v>
      </c>
      <c r="O224" s="163">
        <f t="shared" si="67"/>
        <v>0</v>
      </c>
      <c r="P224" s="163">
        <f t="shared" si="67"/>
        <v>0</v>
      </c>
      <c r="Q224" s="163">
        <f t="shared" si="67"/>
        <v>0</v>
      </c>
      <c r="R224" s="163">
        <f t="shared" si="68"/>
        <v>0</v>
      </c>
      <c r="S224" s="163">
        <f t="shared" si="74"/>
        <v>0</v>
      </c>
      <c r="T224" s="163">
        <f t="shared" si="74"/>
        <v>0</v>
      </c>
      <c r="U224" s="163">
        <f t="shared" si="74"/>
        <v>0</v>
      </c>
      <c r="V224" s="163">
        <f t="shared" si="74"/>
        <v>0</v>
      </c>
      <c r="W224" s="163">
        <f t="shared" si="74"/>
        <v>0</v>
      </c>
      <c r="X224" s="163">
        <f t="shared" si="74"/>
        <v>0</v>
      </c>
      <c r="Y224" s="163">
        <f t="shared" si="74"/>
        <v>0</v>
      </c>
      <c r="Z224" s="163">
        <f t="shared" si="74"/>
        <v>0</v>
      </c>
      <c r="AA224" s="163">
        <f t="shared" si="74"/>
        <v>0</v>
      </c>
      <c r="AB224" s="163">
        <f t="shared" si="74"/>
        <v>0</v>
      </c>
      <c r="AC224" s="163">
        <f t="shared" si="74"/>
        <v>0</v>
      </c>
      <c r="AD224" s="163">
        <f t="shared" si="74"/>
        <v>0</v>
      </c>
      <c r="AE224" s="163">
        <f t="shared" si="74"/>
        <v>0</v>
      </c>
      <c r="AF224" s="176">
        <f t="shared" si="74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75"/>
        <v>0</v>
      </c>
      <c r="D225" s="163">
        <f t="shared" si="75"/>
        <v>0</v>
      </c>
      <c r="E225" s="163">
        <f t="shared" si="75"/>
        <v>0</v>
      </c>
      <c r="F225" s="163">
        <f t="shared" si="75"/>
        <v>0</v>
      </c>
      <c r="G225" s="163">
        <f t="shared" si="75"/>
        <v>0</v>
      </c>
      <c r="H225" s="163">
        <f t="shared" si="75"/>
        <v>0</v>
      </c>
      <c r="I225" s="163">
        <f t="shared" si="75"/>
        <v>0</v>
      </c>
      <c r="J225" s="163">
        <f t="shared" si="75"/>
        <v>0</v>
      </c>
      <c r="K225" s="163">
        <f t="shared" si="75"/>
        <v>0</v>
      </c>
      <c r="L225" s="163">
        <f t="shared" si="75"/>
        <v>0</v>
      </c>
      <c r="M225" s="163">
        <f t="shared" si="75"/>
        <v>0</v>
      </c>
      <c r="N225" s="163">
        <f t="shared" si="67"/>
        <v>0</v>
      </c>
      <c r="O225" s="163">
        <f t="shared" si="67"/>
        <v>0</v>
      </c>
      <c r="P225" s="163">
        <f t="shared" si="67"/>
        <v>0</v>
      </c>
      <c r="Q225" s="163">
        <f t="shared" si="67"/>
        <v>0</v>
      </c>
      <c r="R225" s="163">
        <f t="shared" si="68"/>
        <v>0</v>
      </c>
      <c r="S225" s="163">
        <f t="shared" si="74"/>
        <v>0</v>
      </c>
      <c r="T225" s="163">
        <f t="shared" si="74"/>
        <v>0</v>
      </c>
      <c r="U225" s="163">
        <f t="shared" si="74"/>
        <v>0</v>
      </c>
      <c r="V225" s="163">
        <f t="shared" si="74"/>
        <v>0</v>
      </c>
      <c r="W225" s="163">
        <f t="shared" si="74"/>
        <v>0</v>
      </c>
      <c r="X225" s="163">
        <f t="shared" si="74"/>
        <v>0</v>
      </c>
      <c r="Y225" s="163">
        <f t="shared" si="74"/>
        <v>0</v>
      </c>
      <c r="Z225" s="163">
        <f t="shared" si="74"/>
        <v>0</v>
      </c>
      <c r="AA225" s="163">
        <f t="shared" si="74"/>
        <v>0</v>
      </c>
      <c r="AB225" s="163">
        <f t="shared" si="74"/>
        <v>0</v>
      </c>
      <c r="AC225" s="163">
        <f t="shared" si="74"/>
        <v>0</v>
      </c>
      <c r="AD225" s="163">
        <f t="shared" si="74"/>
        <v>0</v>
      </c>
      <c r="AE225" s="163">
        <f t="shared" si="74"/>
        <v>0</v>
      </c>
      <c r="AF225" s="176">
        <f t="shared" si="74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75"/>
        <v>0</v>
      </c>
      <c r="D226" s="163">
        <f t="shared" si="75"/>
        <v>0</v>
      </c>
      <c r="E226" s="163">
        <f t="shared" si="75"/>
        <v>0</v>
      </c>
      <c r="F226" s="163">
        <f t="shared" si="75"/>
        <v>0</v>
      </c>
      <c r="G226" s="163">
        <f t="shared" si="75"/>
        <v>0</v>
      </c>
      <c r="H226" s="163">
        <f t="shared" si="75"/>
        <v>0</v>
      </c>
      <c r="I226" s="163">
        <f t="shared" si="75"/>
        <v>0</v>
      </c>
      <c r="J226" s="163">
        <f t="shared" si="75"/>
        <v>0</v>
      </c>
      <c r="K226" s="163">
        <f t="shared" si="75"/>
        <v>0</v>
      </c>
      <c r="L226" s="163">
        <f t="shared" si="75"/>
        <v>0</v>
      </c>
      <c r="M226" s="163">
        <f t="shared" si="75"/>
        <v>0</v>
      </c>
      <c r="N226" s="163">
        <f t="shared" si="67"/>
        <v>0</v>
      </c>
      <c r="O226" s="163">
        <f t="shared" si="67"/>
        <v>0</v>
      </c>
      <c r="P226" s="163">
        <f t="shared" si="67"/>
        <v>0</v>
      </c>
      <c r="Q226" s="163">
        <f t="shared" si="67"/>
        <v>0</v>
      </c>
      <c r="R226" s="163">
        <f t="shared" si="68"/>
        <v>0</v>
      </c>
      <c r="S226" s="163">
        <f t="shared" si="74"/>
        <v>0</v>
      </c>
      <c r="T226" s="163">
        <f t="shared" si="74"/>
        <v>0</v>
      </c>
      <c r="U226" s="163">
        <f t="shared" si="74"/>
        <v>0</v>
      </c>
      <c r="V226" s="163">
        <f t="shared" si="74"/>
        <v>0</v>
      </c>
      <c r="W226" s="163">
        <f t="shared" si="74"/>
        <v>0</v>
      </c>
      <c r="X226" s="163">
        <f t="shared" si="74"/>
        <v>0</v>
      </c>
      <c r="Y226" s="163">
        <f t="shared" si="74"/>
        <v>0</v>
      </c>
      <c r="Z226" s="163">
        <f t="shared" si="74"/>
        <v>0</v>
      </c>
      <c r="AA226" s="163">
        <f t="shared" si="74"/>
        <v>0</v>
      </c>
      <c r="AB226" s="163">
        <f t="shared" si="74"/>
        <v>0</v>
      </c>
      <c r="AC226" s="163">
        <f t="shared" si="74"/>
        <v>0</v>
      </c>
      <c r="AD226" s="163">
        <f t="shared" si="74"/>
        <v>0</v>
      </c>
      <c r="AE226" s="163">
        <f t="shared" si="74"/>
        <v>0</v>
      </c>
      <c r="AF226" s="176">
        <f t="shared" si="74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75"/>
        <v>0</v>
      </c>
      <c r="D227" s="163">
        <f t="shared" si="75"/>
        <v>0</v>
      </c>
      <c r="E227" s="163">
        <f t="shared" si="75"/>
        <v>0</v>
      </c>
      <c r="F227" s="163">
        <f t="shared" si="75"/>
        <v>0</v>
      </c>
      <c r="G227" s="163">
        <f t="shared" si="75"/>
        <v>0</v>
      </c>
      <c r="H227" s="163">
        <f t="shared" si="75"/>
        <v>0</v>
      </c>
      <c r="I227" s="163">
        <f t="shared" si="75"/>
        <v>0</v>
      </c>
      <c r="J227" s="163">
        <f t="shared" si="75"/>
        <v>0</v>
      </c>
      <c r="K227" s="163">
        <f t="shared" si="75"/>
        <v>0</v>
      </c>
      <c r="L227" s="163">
        <f t="shared" si="75"/>
        <v>0</v>
      </c>
      <c r="M227" s="163">
        <f t="shared" si="75"/>
        <v>0</v>
      </c>
      <c r="N227" s="163">
        <f t="shared" si="67"/>
        <v>0</v>
      </c>
      <c r="O227" s="163">
        <f t="shared" si="67"/>
        <v>0</v>
      </c>
      <c r="P227" s="163">
        <f t="shared" si="67"/>
        <v>0</v>
      </c>
      <c r="Q227" s="163">
        <f t="shared" si="67"/>
        <v>0</v>
      </c>
      <c r="R227" s="163">
        <f t="shared" si="68"/>
        <v>0</v>
      </c>
      <c r="S227" s="163">
        <f t="shared" si="74"/>
        <v>0</v>
      </c>
      <c r="T227" s="163">
        <f t="shared" si="74"/>
        <v>0</v>
      </c>
      <c r="U227" s="163">
        <f t="shared" si="74"/>
        <v>0</v>
      </c>
      <c r="V227" s="163">
        <f t="shared" si="74"/>
        <v>0</v>
      </c>
      <c r="W227" s="163">
        <f t="shared" si="74"/>
        <v>0</v>
      </c>
      <c r="X227" s="163">
        <f t="shared" si="74"/>
        <v>0</v>
      </c>
      <c r="Y227" s="163">
        <f t="shared" si="74"/>
        <v>0</v>
      </c>
      <c r="Z227" s="163">
        <f t="shared" si="74"/>
        <v>0</v>
      </c>
      <c r="AA227" s="163">
        <f t="shared" si="74"/>
        <v>0</v>
      </c>
      <c r="AB227" s="163">
        <f t="shared" si="74"/>
        <v>0</v>
      </c>
      <c r="AC227" s="163">
        <f t="shared" si="74"/>
        <v>0</v>
      </c>
      <c r="AD227" s="163">
        <f t="shared" si="74"/>
        <v>0</v>
      </c>
      <c r="AE227" s="163">
        <f t="shared" si="74"/>
        <v>0</v>
      </c>
      <c r="AF227" s="176">
        <f t="shared" si="74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75"/>
        <v>0</v>
      </c>
      <c r="D228" s="163">
        <f t="shared" si="75"/>
        <v>0</v>
      </c>
      <c r="E228" s="163">
        <f t="shared" si="75"/>
        <v>0</v>
      </c>
      <c r="F228" s="163">
        <f t="shared" si="75"/>
        <v>0</v>
      </c>
      <c r="G228" s="163">
        <f t="shared" si="75"/>
        <v>0</v>
      </c>
      <c r="H228" s="163">
        <f t="shared" si="75"/>
        <v>0</v>
      </c>
      <c r="I228" s="163">
        <f t="shared" si="75"/>
        <v>0</v>
      </c>
      <c r="J228" s="163">
        <f t="shared" si="75"/>
        <v>0</v>
      </c>
      <c r="K228" s="163">
        <f t="shared" si="75"/>
        <v>0</v>
      </c>
      <c r="L228" s="163">
        <f t="shared" si="75"/>
        <v>0</v>
      </c>
      <c r="M228" s="163">
        <f t="shared" si="75"/>
        <v>0</v>
      </c>
      <c r="N228" s="163">
        <f t="shared" si="67"/>
        <v>0</v>
      </c>
      <c r="O228" s="163">
        <f t="shared" si="67"/>
        <v>0</v>
      </c>
      <c r="P228" s="163">
        <f t="shared" si="67"/>
        <v>0</v>
      </c>
      <c r="Q228" s="163">
        <f t="shared" si="67"/>
        <v>0</v>
      </c>
      <c r="R228" s="163">
        <f t="shared" si="68"/>
        <v>0</v>
      </c>
      <c r="S228" s="163">
        <f t="shared" si="74"/>
        <v>0</v>
      </c>
      <c r="T228" s="163">
        <f t="shared" si="74"/>
        <v>0</v>
      </c>
      <c r="U228" s="163">
        <f t="shared" si="74"/>
        <v>0</v>
      </c>
      <c r="V228" s="163">
        <f t="shared" si="74"/>
        <v>0</v>
      </c>
      <c r="W228" s="163">
        <f t="shared" si="74"/>
        <v>0</v>
      </c>
      <c r="X228" s="163">
        <f t="shared" si="74"/>
        <v>0</v>
      </c>
      <c r="Y228" s="163">
        <f t="shared" si="74"/>
        <v>0</v>
      </c>
      <c r="Z228" s="163">
        <f t="shared" si="74"/>
        <v>0</v>
      </c>
      <c r="AA228" s="163">
        <f t="shared" si="74"/>
        <v>0</v>
      </c>
      <c r="AB228" s="163">
        <f t="shared" si="74"/>
        <v>0</v>
      </c>
      <c r="AC228" s="163">
        <f t="shared" si="74"/>
        <v>0</v>
      </c>
      <c r="AD228" s="163">
        <f t="shared" si="74"/>
        <v>0</v>
      </c>
      <c r="AE228" s="163">
        <f t="shared" si="74"/>
        <v>0</v>
      </c>
      <c r="AF228" s="176">
        <f t="shared" si="74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75"/>
        <v>0</v>
      </c>
      <c r="D229" s="163">
        <f t="shared" si="75"/>
        <v>0</v>
      </c>
      <c r="E229" s="163">
        <f t="shared" si="75"/>
        <v>0</v>
      </c>
      <c r="F229" s="163">
        <f t="shared" si="75"/>
        <v>0</v>
      </c>
      <c r="G229" s="163">
        <f t="shared" si="75"/>
        <v>0</v>
      </c>
      <c r="H229" s="163">
        <f t="shared" si="75"/>
        <v>0</v>
      </c>
      <c r="I229" s="163">
        <f t="shared" si="75"/>
        <v>0</v>
      </c>
      <c r="J229" s="163">
        <f t="shared" si="75"/>
        <v>0</v>
      </c>
      <c r="K229" s="163">
        <f t="shared" si="75"/>
        <v>0</v>
      </c>
      <c r="L229" s="163">
        <f t="shared" si="75"/>
        <v>0</v>
      </c>
      <c r="M229" s="163">
        <f t="shared" si="75"/>
        <v>0</v>
      </c>
      <c r="N229" s="163">
        <f t="shared" si="67"/>
        <v>0</v>
      </c>
      <c r="O229" s="163">
        <f t="shared" si="67"/>
        <v>0</v>
      </c>
      <c r="P229" s="163">
        <f t="shared" si="67"/>
        <v>0</v>
      </c>
      <c r="Q229" s="163">
        <f t="shared" si="67"/>
        <v>0</v>
      </c>
      <c r="R229" s="163">
        <f t="shared" si="68"/>
        <v>0</v>
      </c>
      <c r="S229" s="163">
        <f t="shared" si="74"/>
        <v>0</v>
      </c>
      <c r="T229" s="163">
        <f t="shared" si="74"/>
        <v>0</v>
      </c>
      <c r="U229" s="163">
        <f t="shared" si="74"/>
        <v>0</v>
      </c>
      <c r="V229" s="163">
        <f t="shared" si="74"/>
        <v>0</v>
      </c>
      <c r="W229" s="163">
        <f t="shared" si="74"/>
        <v>0</v>
      </c>
      <c r="X229" s="163">
        <f t="shared" si="74"/>
        <v>0</v>
      </c>
      <c r="Y229" s="163">
        <f t="shared" si="74"/>
        <v>0</v>
      </c>
      <c r="Z229" s="163">
        <f t="shared" si="74"/>
        <v>0</v>
      </c>
      <c r="AA229" s="163">
        <f t="shared" si="74"/>
        <v>0</v>
      </c>
      <c r="AB229" s="163">
        <f t="shared" si="74"/>
        <v>0</v>
      </c>
      <c r="AC229" s="163">
        <f t="shared" si="74"/>
        <v>0</v>
      </c>
      <c r="AD229" s="163">
        <f t="shared" si="74"/>
        <v>0</v>
      </c>
      <c r="AE229" s="163">
        <f t="shared" si="74"/>
        <v>0</v>
      </c>
      <c r="AF229" s="176">
        <f t="shared" si="74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75"/>
        <v>0</v>
      </c>
      <c r="D230" s="163">
        <f t="shared" si="75"/>
        <v>0</v>
      </c>
      <c r="E230" s="163">
        <f t="shared" si="75"/>
        <v>0</v>
      </c>
      <c r="F230" s="163">
        <f t="shared" si="75"/>
        <v>0</v>
      </c>
      <c r="G230" s="163">
        <f t="shared" si="75"/>
        <v>0</v>
      </c>
      <c r="H230" s="163">
        <f t="shared" si="75"/>
        <v>0</v>
      </c>
      <c r="I230" s="163">
        <f t="shared" si="75"/>
        <v>0</v>
      </c>
      <c r="J230" s="163">
        <f t="shared" si="75"/>
        <v>0</v>
      </c>
      <c r="K230" s="163">
        <f t="shared" si="75"/>
        <v>0</v>
      </c>
      <c r="L230" s="163">
        <f t="shared" si="75"/>
        <v>0</v>
      </c>
      <c r="M230" s="163">
        <f t="shared" si="75"/>
        <v>0</v>
      </c>
      <c r="N230" s="163">
        <f t="shared" si="67"/>
        <v>0</v>
      </c>
      <c r="O230" s="163">
        <f t="shared" si="67"/>
        <v>0</v>
      </c>
      <c r="P230" s="163">
        <f t="shared" si="67"/>
        <v>0</v>
      </c>
      <c r="Q230" s="163">
        <f t="shared" si="67"/>
        <v>0</v>
      </c>
      <c r="R230" s="163">
        <f t="shared" si="68"/>
        <v>0</v>
      </c>
      <c r="S230" s="163">
        <f t="shared" si="74"/>
        <v>0</v>
      </c>
      <c r="T230" s="163">
        <f t="shared" si="74"/>
        <v>0</v>
      </c>
      <c r="U230" s="163">
        <f t="shared" si="74"/>
        <v>0</v>
      </c>
      <c r="V230" s="163">
        <f t="shared" si="74"/>
        <v>0</v>
      </c>
      <c r="W230" s="163">
        <f t="shared" si="74"/>
        <v>0</v>
      </c>
      <c r="X230" s="163">
        <f t="shared" si="74"/>
        <v>0</v>
      </c>
      <c r="Y230" s="163">
        <f t="shared" si="74"/>
        <v>0</v>
      </c>
      <c r="Z230" s="163">
        <f t="shared" si="74"/>
        <v>0</v>
      </c>
      <c r="AA230" s="163">
        <f t="shared" si="74"/>
        <v>0</v>
      </c>
      <c r="AB230" s="163">
        <f t="shared" si="74"/>
        <v>0</v>
      </c>
      <c r="AC230" s="163">
        <f t="shared" si="74"/>
        <v>0</v>
      </c>
      <c r="AD230" s="163">
        <f t="shared" si="74"/>
        <v>0</v>
      </c>
      <c r="AE230" s="163">
        <f t="shared" si="74"/>
        <v>0</v>
      </c>
      <c r="AF230" s="176">
        <f t="shared" si="74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75"/>
        <v>0</v>
      </c>
      <c r="D231" s="163">
        <f t="shared" si="75"/>
        <v>0</v>
      </c>
      <c r="E231" s="163">
        <f t="shared" si="75"/>
        <v>0</v>
      </c>
      <c r="F231" s="163">
        <f t="shared" si="75"/>
        <v>0</v>
      </c>
      <c r="G231" s="163">
        <f t="shared" si="75"/>
        <v>0</v>
      </c>
      <c r="H231" s="163">
        <f t="shared" si="75"/>
        <v>0</v>
      </c>
      <c r="I231" s="163">
        <f t="shared" si="75"/>
        <v>0</v>
      </c>
      <c r="J231" s="163">
        <f t="shared" si="75"/>
        <v>0</v>
      </c>
      <c r="K231" s="163">
        <f t="shared" si="75"/>
        <v>0</v>
      </c>
      <c r="L231" s="163">
        <f t="shared" si="75"/>
        <v>0</v>
      </c>
      <c r="M231" s="163">
        <f t="shared" si="75"/>
        <v>0</v>
      </c>
      <c r="N231" s="163">
        <f t="shared" si="67"/>
        <v>0</v>
      </c>
      <c r="O231" s="163">
        <f t="shared" si="67"/>
        <v>0</v>
      </c>
      <c r="P231" s="163">
        <f t="shared" si="67"/>
        <v>0</v>
      </c>
      <c r="Q231" s="163">
        <f t="shared" si="67"/>
        <v>0</v>
      </c>
      <c r="R231" s="163">
        <f t="shared" si="68"/>
        <v>0</v>
      </c>
      <c r="S231" s="163">
        <f t="shared" si="74"/>
        <v>0</v>
      </c>
      <c r="T231" s="163">
        <f t="shared" si="74"/>
        <v>0</v>
      </c>
      <c r="U231" s="163">
        <f t="shared" si="74"/>
        <v>0</v>
      </c>
      <c r="V231" s="163">
        <f t="shared" si="74"/>
        <v>0</v>
      </c>
      <c r="W231" s="163">
        <f t="shared" si="74"/>
        <v>0</v>
      </c>
      <c r="X231" s="163">
        <f t="shared" si="74"/>
        <v>0</v>
      </c>
      <c r="Y231" s="163">
        <f t="shared" si="74"/>
        <v>0</v>
      </c>
      <c r="Z231" s="163">
        <f t="shared" si="74"/>
        <v>0</v>
      </c>
      <c r="AA231" s="163">
        <f t="shared" si="74"/>
        <v>0</v>
      </c>
      <c r="AB231" s="163">
        <f t="shared" si="74"/>
        <v>0</v>
      </c>
      <c r="AC231" s="163">
        <f t="shared" si="74"/>
        <v>0</v>
      </c>
      <c r="AD231" s="163">
        <f t="shared" si="74"/>
        <v>0</v>
      </c>
      <c r="AE231" s="163">
        <f t="shared" si="74"/>
        <v>0</v>
      </c>
      <c r="AF231" s="176">
        <f t="shared" si="74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75"/>
        <v>0</v>
      </c>
      <c r="D232" s="163">
        <f t="shared" si="75"/>
        <v>0</v>
      </c>
      <c r="E232" s="163">
        <f t="shared" si="75"/>
        <v>0</v>
      </c>
      <c r="F232" s="163">
        <f t="shared" si="75"/>
        <v>0</v>
      </c>
      <c r="G232" s="163">
        <f t="shared" si="75"/>
        <v>0</v>
      </c>
      <c r="H232" s="163">
        <f t="shared" si="75"/>
        <v>0</v>
      </c>
      <c r="I232" s="163">
        <f t="shared" si="75"/>
        <v>0</v>
      </c>
      <c r="J232" s="163">
        <f t="shared" si="75"/>
        <v>0</v>
      </c>
      <c r="K232" s="163">
        <f t="shared" si="75"/>
        <v>0</v>
      </c>
      <c r="L232" s="163">
        <f t="shared" si="75"/>
        <v>0</v>
      </c>
      <c r="M232" s="163">
        <f t="shared" si="75"/>
        <v>0</v>
      </c>
      <c r="N232" s="163">
        <f t="shared" si="67"/>
        <v>0</v>
      </c>
      <c r="O232" s="163">
        <f t="shared" si="67"/>
        <v>0</v>
      </c>
      <c r="P232" s="163">
        <f t="shared" si="67"/>
        <v>0</v>
      </c>
      <c r="Q232" s="163">
        <f>P232</f>
        <v>0</v>
      </c>
      <c r="R232" s="163">
        <f>Q232</f>
        <v>0</v>
      </c>
      <c r="S232" s="163">
        <f t="shared" ref="S232:AF247" si="76">R232</f>
        <v>0</v>
      </c>
      <c r="T232" s="163">
        <f t="shared" si="76"/>
        <v>0</v>
      </c>
      <c r="U232" s="163">
        <f t="shared" si="76"/>
        <v>0</v>
      </c>
      <c r="V232" s="163">
        <f t="shared" si="76"/>
        <v>0</v>
      </c>
      <c r="W232" s="163">
        <f t="shared" si="76"/>
        <v>0</v>
      </c>
      <c r="X232" s="163">
        <f t="shared" si="76"/>
        <v>0</v>
      </c>
      <c r="Y232" s="163">
        <f t="shared" si="76"/>
        <v>0</v>
      </c>
      <c r="Z232" s="163">
        <f t="shared" si="76"/>
        <v>0</v>
      </c>
      <c r="AA232" s="163">
        <f t="shared" si="76"/>
        <v>0</v>
      </c>
      <c r="AB232" s="163">
        <f t="shared" si="76"/>
        <v>0</v>
      </c>
      <c r="AC232" s="163">
        <f t="shared" si="76"/>
        <v>0</v>
      </c>
      <c r="AD232" s="163">
        <f t="shared" si="76"/>
        <v>0</v>
      </c>
      <c r="AE232" s="163">
        <f t="shared" si="76"/>
        <v>0</v>
      </c>
      <c r="AF232" s="176">
        <f t="shared" si="76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M248" si="77">B233</f>
        <v>0</v>
      </c>
      <c r="D233" s="163">
        <f t="shared" si="77"/>
        <v>0</v>
      </c>
      <c r="E233" s="163">
        <f t="shared" si="77"/>
        <v>0</v>
      </c>
      <c r="F233" s="163">
        <f t="shared" si="77"/>
        <v>0</v>
      </c>
      <c r="G233" s="163">
        <f t="shared" si="77"/>
        <v>0</v>
      </c>
      <c r="H233" s="163">
        <f t="shared" si="77"/>
        <v>0</v>
      </c>
      <c r="I233" s="163">
        <f t="shared" si="77"/>
        <v>0</v>
      </c>
      <c r="J233" s="163">
        <f t="shared" si="77"/>
        <v>0</v>
      </c>
      <c r="K233" s="163">
        <f t="shared" si="77"/>
        <v>0</v>
      </c>
      <c r="L233" s="163">
        <f t="shared" si="77"/>
        <v>0</v>
      </c>
      <c r="M233" s="163">
        <f t="shared" si="77"/>
        <v>0</v>
      </c>
      <c r="N233" s="163">
        <f t="shared" ref="N233:R264" si="78">M233</f>
        <v>0</v>
      </c>
      <c r="O233" s="163">
        <f t="shared" si="78"/>
        <v>0</v>
      </c>
      <c r="P233" s="163">
        <f t="shared" si="78"/>
        <v>0</v>
      </c>
      <c r="Q233" s="163">
        <f t="shared" si="78"/>
        <v>0</v>
      </c>
      <c r="R233" s="163">
        <f t="shared" si="78"/>
        <v>0</v>
      </c>
      <c r="S233" s="163">
        <f t="shared" si="76"/>
        <v>0</v>
      </c>
      <c r="T233" s="163">
        <f t="shared" si="76"/>
        <v>0</v>
      </c>
      <c r="U233" s="163">
        <f t="shared" si="76"/>
        <v>0</v>
      </c>
      <c r="V233" s="163">
        <f t="shared" si="76"/>
        <v>0</v>
      </c>
      <c r="W233" s="163">
        <f t="shared" si="76"/>
        <v>0</v>
      </c>
      <c r="X233" s="163">
        <f t="shared" si="76"/>
        <v>0</v>
      </c>
      <c r="Y233" s="163">
        <f t="shared" si="76"/>
        <v>0</v>
      </c>
      <c r="Z233" s="163">
        <f t="shared" si="76"/>
        <v>0</v>
      </c>
      <c r="AA233" s="163">
        <f t="shared" si="76"/>
        <v>0</v>
      </c>
      <c r="AB233" s="163">
        <f t="shared" si="76"/>
        <v>0</v>
      </c>
      <c r="AC233" s="163">
        <f t="shared" si="76"/>
        <v>0</v>
      </c>
      <c r="AD233" s="163">
        <f t="shared" si="76"/>
        <v>0</v>
      </c>
      <c r="AE233" s="163">
        <f t="shared" si="76"/>
        <v>0</v>
      </c>
      <c r="AF233" s="176">
        <f t="shared" si="76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77"/>
        <v>0</v>
      </c>
      <c r="D234" s="163">
        <f t="shared" si="77"/>
        <v>0</v>
      </c>
      <c r="E234" s="163">
        <f t="shared" si="77"/>
        <v>0</v>
      </c>
      <c r="F234" s="163">
        <f t="shared" si="77"/>
        <v>0</v>
      </c>
      <c r="G234" s="163">
        <f t="shared" si="77"/>
        <v>0</v>
      </c>
      <c r="H234" s="163">
        <f t="shared" si="77"/>
        <v>0</v>
      </c>
      <c r="I234" s="163">
        <f t="shared" si="77"/>
        <v>0</v>
      </c>
      <c r="J234" s="163">
        <f t="shared" si="77"/>
        <v>0</v>
      </c>
      <c r="K234" s="163">
        <f t="shared" si="77"/>
        <v>0</v>
      </c>
      <c r="L234" s="163">
        <f t="shared" si="77"/>
        <v>0</v>
      </c>
      <c r="M234" s="163">
        <f t="shared" si="77"/>
        <v>0</v>
      </c>
      <c r="N234" s="163">
        <f t="shared" si="78"/>
        <v>0</v>
      </c>
      <c r="O234" s="163">
        <f t="shared" si="78"/>
        <v>0</v>
      </c>
      <c r="P234" s="163">
        <f t="shared" si="78"/>
        <v>0</v>
      </c>
      <c r="Q234" s="163">
        <f t="shared" si="78"/>
        <v>0</v>
      </c>
      <c r="R234" s="163">
        <f t="shared" si="78"/>
        <v>0</v>
      </c>
      <c r="S234" s="163">
        <f t="shared" si="76"/>
        <v>0</v>
      </c>
      <c r="T234" s="163">
        <f t="shared" si="76"/>
        <v>0</v>
      </c>
      <c r="U234" s="163">
        <f t="shared" si="76"/>
        <v>0</v>
      </c>
      <c r="V234" s="163">
        <f t="shared" si="76"/>
        <v>0</v>
      </c>
      <c r="W234" s="163">
        <f t="shared" si="76"/>
        <v>0</v>
      </c>
      <c r="X234" s="163">
        <f t="shared" si="76"/>
        <v>0</v>
      </c>
      <c r="Y234" s="163">
        <f t="shared" si="76"/>
        <v>0</v>
      </c>
      <c r="Z234" s="163">
        <f t="shared" si="76"/>
        <v>0</v>
      </c>
      <c r="AA234" s="163">
        <f t="shared" si="76"/>
        <v>0</v>
      </c>
      <c r="AB234" s="163">
        <f t="shared" si="76"/>
        <v>0</v>
      </c>
      <c r="AC234" s="163">
        <f t="shared" si="76"/>
        <v>0</v>
      </c>
      <c r="AD234" s="163">
        <f t="shared" si="76"/>
        <v>0</v>
      </c>
      <c r="AE234" s="163">
        <f t="shared" si="76"/>
        <v>0</v>
      </c>
      <c r="AF234" s="176">
        <f t="shared" si="76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77"/>
        <v>0</v>
      </c>
      <c r="D235" s="163">
        <f t="shared" si="77"/>
        <v>0</v>
      </c>
      <c r="E235" s="163">
        <f t="shared" si="77"/>
        <v>0</v>
      </c>
      <c r="F235" s="163">
        <f t="shared" si="77"/>
        <v>0</v>
      </c>
      <c r="G235" s="163">
        <f t="shared" si="77"/>
        <v>0</v>
      </c>
      <c r="H235" s="163">
        <f t="shared" si="77"/>
        <v>0</v>
      </c>
      <c r="I235" s="163">
        <f t="shared" si="77"/>
        <v>0</v>
      </c>
      <c r="J235" s="163">
        <f t="shared" si="77"/>
        <v>0</v>
      </c>
      <c r="K235" s="163">
        <f t="shared" si="77"/>
        <v>0</v>
      </c>
      <c r="L235" s="163">
        <f t="shared" si="77"/>
        <v>0</v>
      </c>
      <c r="M235" s="163">
        <f t="shared" si="77"/>
        <v>0</v>
      </c>
      <c r="N235" s="163">
        <f t="shared" si="78"/>
        <v>0</v>
      </c>
      <c r="O235" s="163">
        <f t="shared" si="78"/>
        <v>0</v>
      </c>
      <c r="P235" s="163">
        <f t="shared" si="78"/>
        <v>0</v>
      </c>
      <c r="Q235" s="163">
        <f t="shared" si="78"/>
        <v>0</v>
      </c>
      <c r="R235" s="163">
        <f t="shared" si="78"/>
        <v>0</v>
      </c>
      <c r="S235" s="163">
        <f t="shared" si="76"/>
        <v>0</v>
      </c>
      <c r="T235" s="163">
        <f t="shared" si="76"/>
        <v>0</v>
      </c>
      <c r="U235" s="163">
        <f t="shared" si="76"/>
        <v>0</v>
      </c>
      <c r="V235" s="163">
        <f t="shared" si="76"/>
        <v>0</v>
      </c>
      <c r="W235" s="163">
        <f t="shared" si="76"/>
        <v>0</v>
      </c>
      <c r="X235" s="163">
        <f t="shared" si="76"/>
        <v>0</v>
      </c>
      <c r="Y235" s="163">
        <f t="shared" si="76"/>
        <v>0</v>
      </c>
      <c r="Z235" s="163">
        <f t="shared" si="76"/>
        <v>0</v>
      </c>
      <c r="AA235" s="163">
        <f t="shared" si="76"/>
        <v>0</v>
      </c>
      <c r="AB235" s="163">
        <f t="shared" si="76"/>
        <v>0</v>
      </c>
      <c r="AC235" s="163">
        <f t="shared" si="76"/>
        <v>0</v>
      </c>
      <c r="AD235" s="163">
        <f t="shared" si="76"/>
        <v>0</v>
      </c>
      <c r="AE235" s="163">
        <f t="shared" si="76"/>
        <v>0</v>
      </c>
      <c r="AF235" s="176">
        <f t="shared" si="76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77"/>
        <v>0</v>
      </c>
      <c r="D236" s="163">
        <f t="shared" si="77"/>
        <v>0</v>
      </c>
      <c r="E236" s="163">
        <f t="shared" si="77"/>
        <v>0</v>
      </c>
      <c r="F236" s="163">
        <f t="shared" si="77"/>
        <v>0</v>
      </c>
      <c r="G236" s="163">
        <f t="shared" si="77"/>
        <v>0</v>
      </c>
      <c r="H236" s="163">
        <f t="shared" si="77"/>
        <v>0</v>
      </c>
      <c r="I236" s="163">
        <f t="shared" si="77"/>
        <v>0</v>
      </c>
      <c r="J236" s="163">
        <f t="shared" si="77"/>
        <v>0</v>
      </c>
      <c r="K236" s="163">
        <f t="shared" si="77"/>
        <v>0</v>
      </c>
      <c r="L236" s="163">
        <f t="shared" si="77"/>
        <v>0</v>
      </c>
      <c r="M236" s="163">
        <f t="shared" si="77"/>
        <v>0</v>
      </c>
      <c r="N236" s="163">
        <f t="shared" si="78"/>
        <v>0</v>
      </c>
      <c r="O236" s="163">
        <f t="shared" si="78"/>
        <v>0</v>
      </c>
      <c r="P236" s="163">
        <f t="shared" si="78"/>
        <v>0</v>
      </c>
      <c r="Q236" s="163">
        <f t="shared" si="78"/>
        <v>0</v>
      </c>
      <c r="R236" s="163">
        <f t="shared" si="78"/>
        <v>0</v>
      </c>
      <c r="S236" s="163">
        <f t="shared" si="76"/>
        <v>0</v>
      </c>
      <c r="T236" s="163">
        <f t="shared" si="76"/>
        <v>0</v>
      </c>
      <c r="U236" s="163">
        <f t="shared" si="76"/>
        <v>0</v>
      </c>
      <c r="V236" s="163">
        <f t="shared" si="76"/>
        <v>0</v>
      </c>
      <c r="W236" s="163">
        <f t="shared" si="76"/>
        <v>0</v>
      </c>
      <c r="X236" s="163">
        <f t="shared" si="76"/>
        <v>0</v>
      </c>
      <c r="Y236" s="163">
        <f t="shared" si="76"/>
        <v>0</v>
      </c>
      <c r="Z236" s="163">
        <f t="shared" si="76"/>
        <v>0</v>
      </c>
      <c r="AA236" s="163">
        <f t="shared" si="76"/>
        <v>0</v>
      </c>
      <c r="AB236" s="163">
        <f t="shared" si="76"/>
        <v>0</v>
      </c>
      <c r="AC236" s="163">
        <f t="shared" si="76"/>
        <v>0</v>
      </c>
      <c r="AD236" s="163">
        <f t="shared" si="76"/>
        <v>0</v>
      </c>
      <c r="AE236" s="163">
        <f t="shared" si="76"/>
        <v>0</v>
      </c>
      <c r="AF236" s="176">
        <f t="shared" si="76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77"/>
        <v>0</v>
      </c>
      <c r="D237" s="163">
        <f t="shared" si="77"/>
        <v>0</v>
      </c>
      <c r="E237" s="163">
        <f t="shared" si="77"/>
        <v>0</v>
      </c>
      <c r="F237" s="163">
        <f t="shared" si="77"/>
        <v>0</v>
      </c>
      <c r="G237" s="163">
        <f t="shared" si="77"/>
        <v>0</v>
      </c>
      <c r="H237" s="163">
        <f t="shared" si="77"/>
        <v>0</v>
      </c>
      <c r="I237" s="163">
        <f t="shared" si="77"/>
        <v>0</v>
      </c>
      <c r="J237" s="163">
        <f t="shared" si="77"/>
        <v>0</v>
      </c>
      <c r="K237" s="163">
        <f t="shared" si="77"/>
        <v>0</v>
      </c>
      <c r="L237" s="163">
        <f t="shared" si="77"/>
        <v>0</v>
      </c>
      <c r="M237" s="163">
        <f t="shared" si="77"/>
        <v>0</v>
      </c>
      <c r="N237" s="163">
        <f t="shared" si="78"/>
        <v>0</v>
      </c>
      <c r="O237" s="163">
        <f t="shared" si="78"/>
        <v>0</v>
      </c>
      <c r="P237" s="163">
        <f t="shared" si="78"/>
        <v>0</v>
      </c>
      <c r="Q237" s="163">
        <f t="shared" si="78"/>
        <v>0</v>
      </c>
      <c r="R237" s="163">
        <f t="shared" si="78"/>
        <v>0</v>
      </c>
      <c r="S237" s="163">
        <f t="shared" si="76"/>
        <v>0</v>
      </c>
      <c r="T237" s="163">
        <f t="shared" si="76"/>
        <v>0</v>
      </c>
      <c r="U237" s="163">
        <f t="shared" si="76"/>
        <v>0</v>
      </c>
      <c r="V237" s="163">
        <f t="shared" si="76"/>
        <v>0</v>
      </c>
      <c r="W237" s="163">
        <f t="shared" si="76"/>
        <v>0</v>
      </c>
      <c r="X237" s="163">
        <f t="shared" si="76"/>
        <v>0</v>
      </c>
      <c r="Y237" s="163">
        <f t="shared" si="76"/>
        <v>0</v>
      </c>
      <c r="Z237" s="163">
        <f t="shared" si="76"/>
        <v>0</v>
      </c>
      <c r="AA237" s="163">
        <f t="shared" si="76"/>
        <v>0</v>
      </c>
      <c r="AB237" s="163">
        <f t="shared" si="76"/>
        <v>0</v>
      </c>
      <c r="AC237" s="163">
        <f t="shared" si="76"/>
        <v>0</v>
      </c>
      <c r="AD237" s="163">
        <f t="shared" si="76"/>
        <v>0</v>
      </c>
      <c r="AE237" s="163">
        <f t="shared" si="76"/>
        <v>0</v>
      </c>
      <c r="AF237" s="176">
        <f t="shared" si="76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77"/>
        <v>0</v>
      </c>
      <c r="D238" s="163">
        <f t="shared" si="77"/>
        <v>0</v>
      </c>
      <c r="E238" s="163">
        <f t="shared" si="77"/>
        <v>0</v>
      </c>
      <c r="F238" s="163">
        <f t="shared" si="77"/>
        <v>0</v>
      </c>
      <c r="G238" s="163">
        <f t="shared" si="77"/>
        <v>0</v>
      </c>
      <c r="H238" s="163">
        <f t="shared" si="77"/>
        <v>0</v>
      </c>
      <c r="I238" s="163">
        <f t="shared" si="77"/>
        <v>0</v>
      </c>
      <c r="J238" s="163">
        <f t="shared" si="77"/>
        <v>0</v>
      </c>
      <c r="K238" s="163">
        <f t="shared" si="77"/>
        <v>0</v>
      </c>
      <c r="L238" s="163">
        <f t="shared" si="77"/>
        <v>0</v>
      </c>
      <c r="M238" s="163">
        <f t="shared" si="77"/>
        <v>0</v>
      </c>
      <c r="N238" s="163">
        <f t="shared" si="78"/>
        <v>0</v>
      </c>
      <c r="O238" s="163">
        <f t="shared" si="78"/>
        <v>0</v>
      </c>
      <c r="P238" s="163">
        <f t="shared" si="78"/>
        <v>0</v>
      </c>
      <c r="Q238" s="163">
        <f t="shared" si="78"/>
        <v>0</v>
      </c>
      <c r="R238" s="163">
        <f t="shared" si="78"/>
        <v>0</v>
      </c>
      <c r="S238" s="163">
        <f t="shared" si="76"/>
        <v>0</v>
      </c>
      <c r="T238" s="163">
        <f t="shared" si="76"/>
        <v>0</v>
      </c>
      <c r="U238" s="163">
        <f t="shared" si="76"/>
        <v>0</v>
      </c>
      <c r="V238" s="163">
        <f t="shared" si="76"/>
        <v>0</v>
      </c>
      <c r="W238" s="163">
        <f t="shared" si="76"/>
        <v>0</v>
      </c>
      <c r="X238" s="163">
        <f t="shared" si="76"/>
        <v>0</v>
      </c>
      <c r="Y238" s="163">
        <f t="shared" si="76"/>
        <v>0</v>
      </c>
      <c r="Z238" s="163">
        <f t="shared" si="76"/>
        <v>0</v>
      </c>
      <c r="AA238" s="163">
        <f t="shared" si="76"/>
        <v>0</v>
      </c>
      <c r="AB238" s="163">
        <f t="shared" si="76"/>
        <v>0</v>
      </c>
      <c r="AC238" s="163">
        <f t="shared" si="76"/>
        <v>0</v>
      </c>
      <c r="AD238" s="163">
        <f t="shared" si="76"/>
        <v>0</v>
      </c>
      <c r="AE238" s="163">
        <f t="shared" si="76"/>
        <v>0</v>
      </c>
      <c r="AF238" s="176">
        <f t="shared" si="76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77"/>
        <v>0</v>
      </c>
      <c r="D239" s="163">
        <f t="shared" si="77"/>
        <v>0</v>
      </c>
      <c r="E239" s="163">
        <f t="shared" si="77"/>
        <v>0</v>
      </c>
      <c r="F239" s="163">
        <f t="shared" si="77"/>
        <v>0</v>
      </c>
      <c r="G239" s="163">
        <f t="shared" si="77"/>
        <v>0</v>
      </c>
      <c r="H239" s="163">
        <f t="shared" si="77"/>
        <v>0</v>
      </c>
      <c r="I239" s="163">
        <f t="shared" si="77"/>
        <v>0</v>
      </c>
      <c r="J239" s="163">
        <f t="shared" si="77"/>
        <v>0</v>
      </c>
      <c r="K239" s="163">
        <f t="shared" si="77"/>
        <v>0</v>
      </c>
      <c r="L239" s="163">
        <f t="shared" si="77"/>
        <v>0</v>
      </c>
      <c r="M239" s="163">
        <f t="shared" si="77"/>
        <v>0</v>
      </c>
      <c r="N239" s="163">
        <f t="shared" si="78"/>
        <v>0</v>
      </c>
      <c r="O239" s="163">
        <f t="shared" si="78"/>
        <v>0</v>
      </c>
      <c r="P239" s="163">
        <f t="shared" si="78"/>
        <v>0</v>
      </c>
      <c r="Q239" s="163">
        <f t="shared" si="78"/>
        <v>0</v>
      </c>
      <c r="R239" s="163">
        <f t="shared" si="78"/>
        <v>0</v>
      </c>
      <c r="S239" s="163">
        <f t="shared" si="76"/>
        <v>0</v>
      </c>
      <c r="T239" s="163">
        <f t="shared" si="76"/>
        <v>0</v>
      </c>
      <c r="U239" s="163">
        <f t="shared" si="76"/>
        <v>0</v>
      </c>
      <c r="V239" s="163">
        <f t="shared" si="76"/>
        <v>0</v>
      </c>
      <c r="W239" s="163">
        <f t="shared" si="76"/>
        <v>0</v>
      </c>
      <c r="X239" s="163">
        <f t="shared" si="76"/>
        <v>0</v>
      </c>
      <c r="Y239" s="163">
        <f t="shared" si="76"/>
        <v>0</v>
      </c>
      <c r="Z239" s="163">
        <f t="shared" si="76"/>
        <v>0</v>
      </c>
      <c r="AA239" s="163">
        <f t="shared" si="76"/>
        <v>0</v>
      </c>
      <c r="AB239" s="163">
        <f t="shared" si="76"/>
        <v>0</v>
      </c>
      <c r="AC239" s="163">
        <f t="shared" si="76"/>
        <v>0</v>
      </c>
      <c r="AD239" s="163">
        <f t="shared" si="76"/>
        <v>0</v>
      </c>
      <c r="AE239" s="163">
        <f t="shared" si="76"/>
        <v>0</v>
      </c>
      <c r="AF239" s="176">
        <f t="shared" si="76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77"/>
        <v>0</v>
      </c>
      <c r="D240" s="163">
        <f t="shared" si="77"/>
        <v>0</v>
      </c>
      <c r="E240" s="163">
        <f t="shared" si="77"/>
        <v>0</v>
      </c>
      <c r="F240" s="163">
        <f t="shared" si="77"/>
        <v>0</v>
      </c>
      <c r="G240" s="163">
        <f t="shared" si="77"/>
        <v>0</v>
      </c>
      <c r="H240" s="163">
        <f t="shared" si="77"/>
        <v>0</v>
      </c>
      <c r="I240" s="163">
        <f t="shared" si="77"/>
        <v>0</v>
      </c>
      <c r="J240" s="163">
        <f t="shared" si="77"/>
        <v>0</v>
      </c>
      <c r="K240" s="163">
        <f t="shared" si="77"/>
        <v>0</v>
      </c>
      <c r="L240" s="163">
        <f t="shared" si="77"/>
        <v>0</v>
      </c>
      <c r="M240" s="163">
        <f t="shared" si="77"/>
        <v>0</v>
      </c>
      <c r="N240" s="163">
        <f t="shared" si="78"/>
        <v>0</v>
      </c>
      <c r="O240" s="163">
        <f t="shared" si="78"/>
        <v>0</v>
      </c>
      <c r="P240" s="163">
        <f t="shared" si="78"/>
        <v>0</v>
      </c>
      <c r="Q240" s="163">
        <f t="shared" si="78"/>
        <v>0</v>
      </c>
      <c r="R240" s="163">
        <f t="shared" si="78"/>
        <v>0</v>
      </c>
      <c r="S240" s="163">
        <f t="shared" si="76"/>
        <v>0</v>
      </c>
      <c r="T240" s="163">
        <f t="shared" si="76"/>
        <v>0</v>
      </c>
      <c r="U240" s="163">
        <f t="shared" si="76"/>
        <v>0</v>
      </c>
      <c r="V240" s="163">
        <f t="shared" si="76"/>
        <v>0</v>
      </c>
      <c r="W240" s="163">
        <f t="shared" si="76"/>
        <v>0</v>
      </c>
      <c r="X240" s="163">
        <f t="shared" si="76"/>
        <v>0</v>
      </c>
      <c r="Y240" s="163">
        <f t="shared" si="76"/>
        <v>0</v>
      </c>
      <c r="Z240" s="163">
        <f t="shared" si="76"/>
        <v>0</v>
      </c>
      <c r="AA240" s="163">
        <f t="shared" si="76"/>
        <v>0</v>
      </c>
      <c r="AB240" s="163">
        <f t="shared" si="76"/>
        <v>0</v>
      </c>
      <c r="AC240" s="163">
        <f t="shared" si="76"/>
        <v>0</v>
      </c>
      <c r="AD240" s="163">
        <f t="shared" si="76"/>
        <v>0</v>
      </c>
      <c r="AE240" s="163">
        <f t="shared" si="76"/>
        <v>0</v>
      </c>
      <c r="AF240" s="176">
        <f t="shared" si="76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77"/>
        <v>0</v>
      </c>
      <c r="D241" s="163">
        <f t="shared" si="77"/>
        <v>0</v>
      </c>
      <c r="E241" s="163">
        <f t="shared" si="77"/>
        <v>0</v>
      </c>
      <c r="F241" s="163">
        <f t="shared" si="77"/>
        <v>0</v>
      </c>
      <c r="G241" s="163">
        <f t="shared" si="77"/>
        <v>0</v>
      </c>
      <c r="H241" s="163">
        <f t="shared" si="77"/>
        <v>0</v>
      </c>
      <c r="I241" s="163">
        <f t="shared" si="77"/>
        <v>0</v>
      </c>
      <c r="J241" s="163">
        <f t="shared" si="77"/>
        <v>0</v>
      </c>
      <c r="K241" s="163">
        <f t="shared" si="77"/>
        <v>0</v>
      </c>
      <c r="L241" s="163">
        <f t="shared" si="77"/>
        <v>0</v>
      </c>
      <c r="M241" s="163">
        <f t="shared" si="77"/>
        <v>0</v>
      </c>
      <c r="N241" s="163">
        <f t="shared" si="78"/>
        <v>0</v>
      </c>
      <c r="O241" s="163">
        <f t="shared" si="78"/>
        <v>0</v>
      </c>
      <c r="P241" s="163">
        <f t="shared" si="78"/>
        <v>0</v>
      </c>
      <c r="Q241" s="163">
        <f t="shared" si="78"/>
        <v>0</v>
      </c>
      <c r="R241" s="163">
        <f t="shared" si="78"/>
        <v>0</v>
      </c>
      <c r="S241" s="163">
        <f t="shared" si="76"/>
        <v>0</v>
      </c>
      <c r="T241" s="163">
        <f t="shared" si="76"/>
        <v>0</v>
      </c>
      <c r="U241" s="163">
        <f t="shared" si="76"/>
        <v>0</v>
      </c>
      <c r="V241" s="163">
        <f t="shared" si="76"/>
        <v>0</v>
      </c>
      <c r="W241" s="163">
        <f t="shared" si="76"/>
        <v>0</v>
      </c>
      <c r="X241" s="163">
        <f t="shared" si="76"/>
        <v>0</v>
      </c>
      <c r="Y241" s="163">
        <f t="shared" si="76"/>
        <v>0</v>
      </c>
      <c r="Z241" s="163">
        <f t="shared" si="76"/>
        <v>0</v>
      </c>
      <c r="AA241" s="163">
        <f t="shared" si="76"/>
        <v>0</v>
      </c>
      <c r="AB241" s="163">
        <f t="shared" si="76"/>
        <v>0</v>
      </c>
      <c r="AC241" s="163">
        <f t="shared" si="76"/>
        <v>0</v>
      </c>
      <c r="AD241" s="163">
        <f t="shared" si="76"/>
        <v>0</v>
      </c>
      <c r="AE241" s="163">
        <f t="shared" si="76"/>
        <v>0</v>
      </c>
      <c r="AF241" s="176">
        <f t="shared" si="76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77"/>
        <v>0</v>
      </c>
      <c r="D242" s="163">
        <f t="shared" si="77"/>
        <v>0</v>
      </c>
      <c r="E242" s="163">
        <f t="shared" si="77"/>
        <v>0</v>
      </c>
      <c r="F242" s="163">
        <f t="shared" si="77"/>
        <v>0</v>
      </c>
      <c r="G242" s="163">
        <f t="shared" si="77"/>
        <v>0</v>
      </c>
      <c r="H242" s="163">
        <f t="shared" si="77"/>
        <v>0</v>
      </c>
      <c r="I242" s="163">
        <f t="shared" si="77"/>
        <v>0</v>
      </c>
      <c r="J242" s="163">
        <f t="shared" si="77"/>
        <v>0</v>
      </c>
      <c r="K242" s="163">
        <f t="shared" si="77"/>
        <v>0</v>
      </c>
      <c r="L242" s="163">
        <f t="shared" si="77"/>
        <v>0</v>
      </c>
      <c r="M242" s="163">
        <f t="shared" si="77"/>
        <v>0</v>
      </c>
      <c r="N242" s="163">
        <f t="shared" si="78"/>
        <v>0</v>
      </c>
      <c r="O242" s="163">
        <f t="shared" si="78"/>
        <v>0</v>
      </c>
      <c r="P242" s="163">
        <f t="shared" si="78"/>
        <v>0</v>
      </c>
      <c r="Q242" s="163">
        <f t="shared" si="78"/>
        <v>0</v>
      </c>
      <c r="R242" s="163">
        <f t="shared" si="78"/>
        <v>0</v>
      </c>
      <c r="S242" s="163">
        <f t="shared" si="76"/>
        <v>0</v>
      </c>
      <c r="T242" s="163">
        <f t="shared" si="76"/>
        <v>0</v>
      </c>
      <c r="U242" s="163">
        <f t="shared" si="76"/>
        <v>0</v>
      </c>
      <c r="V242" s="163">
        <f t="shared" si="76"/>
        <v>0</v>
      </c>
      <c r="W242" s="163">
        <f t="shared" si="76"/>
        <v>0</v>
      </c>
      <c r="X242" s="163">
        <f t="shared" si="76"/>
        <v>0</v>
      </c>
      <c r="Y242" s="163">
        <f t="shared" si="76"/>
        <v>0</v>
      </c>
      <c r="Z242" s="163">
        <f t="shared" si="76"/>
        <v>0</v>
      </c>
      <c r="AA242" s="163">
        <f t="shared" si="76"/>
        <v>0</v>
      </c>
      <c r="AB242" s="163">
        <f t="shared" si="76"/>
        <v>0</v>
      </c>
      <c r="AC242" s="163">
        <f t="shared" si="76"/>
        <v>0</v>
      </c>
      <c r="AD242" s="163">
        <f t="shared" si="76"/>
        <v>0</v>
      </c>
      <c r="AE242" s="163">
        <f t="shared" si="76"/>
        <v>0</v>
      </c>
      <c r="AF242" s="176">
        <f t="shared" si="76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77"/>
        <v>0</v>
      </c>
      <c r="D243" s="163">
        <f t="shared" si="77"/>
        <v>0</v>
      </c>
      <c r="E243" s="163">
        <f t="shared" si="77"/>
        <v>0</v>
      </c>
      <c r="F243" s="163">
        <f t="shared" si="77"/>
        <v>0</v>
      </c>
      <c r="G243" s="163">
        <f t="shared" si="77"/>
        <v>0</v>
      </c>
      <c r="H243" s="163">
        <f t="shared" si="77"/>
        <v>0</v>
      </c>
      <c r="I243" s="163">
        <f t="shared" si="77"/>
        <v>0</v>
      </c>
      <c r="J243" s="163">
        <f t="shared" si="77"/>
        <v>0</v>
      </c>
      <c r="K243" s="163">
        <f t="shared" si="77"/>
        <v>0</v>
      </c>
      <c r="L243" s="163">
        <f t="shared" si="77"/>
        <v>0</v>
      </c>
      <c r="M243" s="163">
        <f t="shared" si="77"/>
        <v>0</v>
      </c>
      <c r="N243" s="163">
        <f t="shared" si="78"/>
        <v>0</v>
      </c>
      <c r="O243" s="163">
        <f t="shared" si="78"/>
        <v>0</v>
      </c>
      <c r="P243" s="163">
        <f t="shared" si="78"/>
        <v>0</v>
      </c>
      <c r="Q243" s="163">
        <f t="shared" si="78"/>
        <v>0</v>
      </c>
      <c r="R243" s="163">
        <f t="shared" si="78"/>
        <v>0</v>
      </c>
      <c r="S243" s="163">
        <f t="shared" si="76"/>
        <v>0</v>
      </c>
      <c r="T243" s="163">
        <f t="shared" si="76"/>
        <v>0</v>
      </c>
      <c r="U243" s="163">
        <f t="shared" si="76"/>
        <v>0</v>
      </c>
      <c r="V243" s="163">
        <f t="shared" si="76"/>
        <v>0</v>
      </c>
      <c r="W243" s="163">
        <f t="shared" si="76"/>
        <v>0</v>
      </c>
      <c r="X243" s="163">
        <f t="shared" si="76"/>
        <v>0</v>
      </c>
      <c r="Y243" s="163">
        <f t="shared" si="76"/>
        <v>0</v>
      </c>
      <c r="Z243" s="163">
        <f t="shared" si="76"/>
        <v>0</v>
      </c>
      <c r="AA243" s="163">
        <f t="shared" si="76"/>
        <v>0</v>
      </c>
      <c r="AB243" s="163">
        <f t="shared" si="76"/>
        <v>0</v>
      </c>
      <c r="AC243" s="163">
        <f t="shared" si="76"/>
        <v>0</v>
      </c>
      <c r="AD243" s="163">
        <f t="shared" si="76"/>
        <v>0</v>
      </c>
      <c r="AE243" s="163">
        <f t="shared" si="76"/>
        <v>0</v>
      </c>
      <c r="AF243" s="176">
        <f t="shared" si="76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77"/>
        <v>0</v>
      </c>
      <c r="D244" s="163">
        <f t="shared" si="77"/>
        <v>0</v>
      </c>
      <c r="E244" s="163">
        <f t="shared" si="77"/>
        <v>0</v>
      </c>
      <c r="F244" s="163">
        <f t="shared" si="77"/>
        <v>0</v>
      </c>
      <c r="G244" s="163">
        <f t="shared" si="77"/>
        <v>0</v>
      </c>
      <c r="H244" s="163">
        <f t="shared" si="77"/>
        <v>0</v>
      </c>
      <c r="I244" s="163">
        <f t="shared" si="77"/>
        <v>0</v>
      </c>
      <c r="J244" s="163">
        <f t="shared" si="77"/>
        <v>0</v>
      </c>
      <c r="K244" s="163">
        <f t="shared" si="77"/>
        <v>0</v>
      </c>
      <c r="L244" s="163">
        <f t="shared" si="77"/>
        <v>0</v>
      </c>
      <c r="M244" s="163">
        <f t="shared" si="77"/>
        <v>0</v>
      </c>
      <c r="N244" s="163">
        <f t="shared" si="78"/>
        <v>0</v>
      </c>
      <c r="O244" s="163">
        <f t="shared" si="78"/>
        <v>0</v>
      </c>
      <c r="P244" s="163">
        <f t="shared" si="78"/>
        <v>0</v>
      </c>
      <c r="Q244" s="163">
        <f t="shared" si="78"/>
        <v>0</v>
      </c>
      <c r="R244" s="163">
        <f t="shared" si="78"/>
        <v>0</v>
      </c>
      <c r="S244" s="163">
        <f t="shared" si="76"/>
        <v>0</v>
      </c>
      <c r="T244" s="163">
        <f t="shared" si="76"/>
        <v>0</v>
      </c>
      <c r="U244" s="163">
        <f t="shared" si="76"/>
        <v>0</v>
      </c>
      <c r="V244" s="163">
        <f t="shared" si="76"/>
        <v>0</v>
      </c>
      <c r="W244" s="163">
        <f t="shared" si="76"/>
        <v>0</v>
      </c>
      <c r="X244" s="163">
        <f t="shared" si="76"/>
        <v>0</v>
      </c>
      <c r="Y244" s="163">
        <f t="shared" si="76"/>
        <v>0</v>
      </c>
      <c r="Z244" s="163">
        <f t="shared" si="76"/>
        <v>0</v>
      </c>
      <c r="AA244" s="163">
        <f t="shared" si="76"/>
        <v>0</v>
      </c>
      <c r="AB244" s="163">
        <f t="shared" si="76"/>
        <v>0</v>
      </c>
      <c r="AC244" s="163">
        <f t="shared" si="76"/>
        <v>0</v>
      </c>
      <c r="AD244" s="163">
        <f t="shared" si="76"/>
        <v>0</v>
      </c>
      <c r="AE244" s="163">
        <f t="shared" si="76"/>
        <v>0</v>
      </c>
      <c r="AF244" s="176">
        <f t="shared" si="76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77"/>
        <v>0</v>
      </c>
      <c r="D245" s="163">
        <f t="shared" si="77"/>
        <v>0</v>
      </c>
      <c r="E245" s="163">
        <f t="shared" si="77"/>
        <v>0</v>
      </c>
      <c r="F245" s="163">
        <f t="shared" si="77"/>
        <v>0</v>
      </c>
      <c r="G245" s="163">
        <f t="shared" si="77"/>
        <v>0</v>
      </c>
      <c r="H245" s="163">
        <f t="shared" si="77"/>
        <v>0</v>
      </c>
      <c r="I245" s="163">
        <f t="shared" si="77"/>
        <v>0</v>
      </c>
      <c r="J245" s="163">
        <f t="shared" si="77"/>
        <v>0</v>
      </c>
      <c r="K245" s="163">
        <f t="shared" si="77"/>
        <v>0</v>
      </c>
      <c r="L245" s="163">
        <f t="shared" si="77"/>
        <v>0</v>
      </c>
      <c r="M245" s="163">
        <f t="shared" si="77"/>
        <v>0</v>
      </c>
      <c r="N245" s="163">
        <f t="shared" si="78"/>
        <v>0</v>
      </c>
      <c r="O245" s="163">
        <f t="shared" si="78"/>
        <v>0</v>
      </c>
      <c r="P245" s="163">
        <f t="shared" si="78"/>
        <v>0</v>
      </c>
      <c r="Q245" s="163">
        <f t="shared" si="78"/>
        <v>0</v>
      </c>
      <c r="R245" s="163">
        <f t="shared" si="78"/>
        <v>0</v>
      </c>
      <c r="S245" s="163">
        <f t="shared" si="76"/>
        <v>0</v>
      </c>
      <c r="T245" s="163">
        <f t="shared" si="76"/>
        <v>0</v>
      </c>
      <c r="U245" s="163">
        <f t="shared" si="76"/>
        <v>0</v>
      </c>
      <c r="V245" s="163">
        <f t="shared" si="76"/>
        <v>0</v>
      </c>
      <c r="W245" s="163">
        <f t="shared" si="76"/>
        <v>0</v>
      </c>
      <c r="X245" s="163">
        <f t="shared" si="76"/>
        <v>0</v>
      </c>
      <c r="Y245" s="163">
        <f t="shared" si="76"/>
        <v>0</v>
      </c>
      <c r="Z245" s="163">
        <f t="shared" si="76"/>
        <v>0</v>
      </c>
      <c r="AA245" s="163">
        <f t="shared" si="76"/>
        <v>0</v>
      </c>
      <c r="AB245" s="163">
        <f t="shared" si="76"/>
        <v>0</v>
      </c>
      <c r="AC245" s="163">
        <f t="shared" si="76"/>
        <v>0</v>
      </c>
      <c r="AD245" s="163">
        <f t="shared" si="76"/>
        <v>0</v>
      </c>
      <c r="AE245" s="163">
        <f t="shared" si="76"/>
        <v>0</v>
      </c>
      <c r="AF245" s="176">
        <f t="shared" si="76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77"/>
        <v>0</v>
      </c>
      <c r="D246" s="163">
        <f t="shared" si="77"/>
        <v>0</v>
      </c>
      <c r="E246" s="163">
        <f t="shared" si="77"/>
        <v>0</v>
      </c>
      <c r="F246" s="163">
        <f t="shared" si="77"/>
        <v>0</v>
      </c>
      <c r="G246" s="163">
        <f t="shared" si="77"/>
        <v>0</v>
      </c>
      <c r="H246" s="163">
        <f t="shared" si="77"/>
        <v>0</v>
      </c>
      <c r="I246" s="163">
        <f t="shared" si="77"/>
        <v>0</v>
      </c>
      <c r="J246" s="163">
        <f t="shared" si="77"/>
        <v>0</v>
      </c>
      <c r="K246" s="163">
        <f t="shared" si="77"/>
        <v>0</v>
      </c>
      <c r="L246" s="163">
        <f t="shared" si="77"/>
        <v>0</v>
      </c>
      <c r="M246" s="163">
        <f t="shared" si="77"/>
        <v>0</v>
      </c>
      <c r="N246" s="163">
        <f t="shared" si="78"/>
        <v>0</v>
      </c>
      <c r="O246" s="163">
        <f t="shared" si="78"/>
        <v>0</v>
      </c>
      <c r="P246" s="163">
        <f t="shared" si="78"/>
        <v>0</v>
      </c>
      <c r="Q246" s="163">
        <f t="shared" si="78"/>
        <v>0</v>
      </c>
      <c r="R246" s="163">
        <f t="shared" si="78"/>
        <v>0</v>
      </c>
      <c r="S246" s="163">
        <f t="shared" si="76"/>
        <v>0</v>
      </c>
      <c r="T246" s="163">
        <f t="shared" si="76"/>
        <v>0</v>
      </c>
      <c r="U246" s="163">
        <f t="shared" si="76"/>
        <v>0</v>
      </c>
      <c r="V246" s="163">
        <f t="shared" si="76"/>
        <v>0</v>
      </c>
      <c r="W246" s="163">
        <f t="shared" si="76"/>
        <v>0</v>
      </c>
      <c r="X246" s="163">
        <f t="shared" si="76"/>
        <v>0</v>
      </c>
      <c r="Y246" s="163">
        <f t="shared" si="76"/>
        <v>0</v>
      </c>
      <c r="Z246" s="163">
        <f t="shared" si="76"/>
        <v>0</v>
      </c>
      <c r="AA246" s="163">
        <f t="shared" si="76"/>
        <v>0</v>
      </c>
      <c r="AB246" s="163">
        <f t="shared" si="76"/>
        <v>0</v>
      </c>
      <c r="AC246" s="163">
        <f t="shared" si="76"/>
        <v>0</v>
      </c>
      <c r="AD246" s="163">
        <f t="shared" si="76"/>
        <v>0</v>
      </c>
      <c r="AE246" s="163">
        <f t="shared" si="76"/>
        <v>0</v>
      </c>
      <c r="AF246" s="176">
        <f t="shared" si="76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77"/>
        <v>0</v>
      </c>
      <c r="D247" s="163">
        <f t="shared" si="77"/>
        <v>0</v>
      </c>
      <c r="E247" s="163">
        <f t="shared" si="77"/>
        <v>0</v>
      </c>
      <c r="F247" s="163">
        <f t="shared" si="77"/>
        <v>0</v>
      </c>
      <c r="G247" s="163">
        <f t="shared" si="77"/>
        <v>0</v>
      </c>
      <c r="H247" s="163">
        <f t="shared" si="77"/>
        <v>0</v>
      </c>
      <c r="I247" s="163">
        <f t="shared" si="77"/>
        <v>0</v>
      </c>
      <c r="J247" s="163">
        <f t="shared" si="77"/>
        <v>0</v>
      </c>
      <c r="K247" s="163">
        <f t="shared" si="77"/>
        <v>0</v>
      </c>
      <c r="L247" s="163">
        <f t="shared" si="77"/>
        <v>0</v>
      </c>
      <c r="M247" s="163">
        <f t="shared" si="77"/>
        <v>0</v>
      </c>
      <c r="N247" s="163">
        <f t="shared" si="78"/>
        <v>0</v>
      </c>
      <c r="O247" s="163">
        <f t="shared" si="78"/>
        <v>0</v>
      </c>
      <c r="P247" s="163">
        <f t="shared" si="78"/>
        <v>0</v>
      </c>
      <c r="Q247" s="163">
        <f t="shared" si="78"/>
        <v>0</v>
      </c>
      <c r="R247" s="163">
        <f t="shared" si="78"/>
        <v>0</v>
      </c>
      <c r="S247" s="163">
        <f t="shared" si="76"/>
        <v>0</v>
      </c>
      <c r="T247" s="163">
        <f t="shared" si="76"/>
        <v>0</v>
      </c>
      <c r="U247" s="163">
        <f t="shared" si="76"/>
        <v>0</v>
      </c>
      <c r="V247" s="163">
        <f t="shared" si="76"/>
        <v>0</v>
      </c>
      <c r="W247" s="163">
        <f t="shared" si="76"/>
        <v>0</v>
      </c>
      <c r="X247" s="163">
        <f t="shared" si="76"/>
        <v>0</v>
      </c>
      <c r="Y247" s="163">
        <f t="shared" si="76"/>
        <v>0</v>
      </c>
      <c r="Z247" s="163">
        <f t="shared" si="76"/>
        <v>0</v>
      </c>
      <c r="AA247" s="163">
        <f t="shared" si="76"/>
        <v>0</v>
      </c>
      <c r="AB247" s="163">
        <f t="shared" si="76"/>
        <v>0</v>
      </c>
      <c r="AC247" s="163">
        <f t="shared" si="76"/>
        <v>0</v>
      </c>
      <c r="AD247" s="163">
        <f t="shared" si="76"/>
        <v>0</v>
      </c>
      <c r="AE247" s="163">
        <f t="shared" si="76"/>
        <v>0</v>
      </c>
      <c r="AF247" s="176">
        <f t="shared" si="76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77"/>
        <v>0</v>
      </c>
      <c r="D248" s="163">
        <f t="shared" si="77"/>
        <v>0</v>
      </c>
      <c r="E248" s="163">
        <f t="shared" si="77"/>
        <v>0</v>
      </c>
      <c r="F248" s="163">
        <f t="shared" si="77"/>
        <v>0</v>
      </c>
      <c r="G248" s="163">
        <f t="shared" si="77"/>
        <v>0</v>
      </c>
      <c r="H248" s="163">
        <f t="shared" si="77"/>
        <v>0</v>
      </c>
      <c r="I248" s="163">
        <f t="shared" si="77"/>
        <v>0</v>
      </c>
      <c r="J248" s="163">
        <f t="shared" si="77"/>
        <v>0</v>
      </c>
      <c r="K248" s="163">
        <f t="shared" si="77"/>
        <v>0</v>
      </c>
      <c r="L248" s="163">
        <f t="shared" si="77"/>
        <v>0</v>
      </c>
      <c r="M248" s="163">
        <f t="shared" si="77"/>
        <v>0</v>
      </c>
      <c r="N248" s="163">
        <f t="shared" si="78"/>
        <v>0</v>
      </c>
      <c r="O248" s="163">
        <f t="shared" si="78"/>
        <v>0</v>
      </c>
      <c r="P248" s="163">
        <f t="shared" si="78"/>
        <v>0</v>
      </c>
      <c r="Q248" s="163">
        <f t="shared" si="78"/>
        <v>0</v>
      </c>
      <c r="R248" s="163">
        <f t="shared" si="78"/>
        <v>0</v>
      </c>
      <c r="S248" s="163">
        <f t="shared" ref="S248:AF263" si="79">R248</f>
        <v>0</v>
      </c>
      <c r="T248" s="163">
        <f t="shared" si="79"/>
        <v>0</v>
      </c>
      <c r="U248" s="163">
        <f t="shared" si="79"/>
        <v>0</v>
      </c>
      <c r="V248" s="163">
        <f t="shared" si="79"/>
        <v>0</v>
      </c>
      <c r="W248" s="163">
        <f t="shared" si="79"/>
        <v>0</v>
      </c>
      <c r="X248" s="163">
        <f t="shared" si="79"/>
        <v>0</v>
      </c>
      <c r="Y248" s="163">
        <f t="shared" si="79"/>
        <v>0</v>
      </c>
      <c r="Z248" s="163">
        <f t="shared" si="79"/>
        <v>0</v>
      </c>
      <c r="AA248" s="163">
        <f t="shared" si="79"/>
        <v>0</v>
      </c>
      <c r="AB248" s="163">
        <f t="shared" si="79"/>
        <v>0</v>
      </c>
      <c r="AC248" s="163">
        <f t="shared" si="79"/>
        <v>0</v>
      </c>
      <c r="AD248" s="163">
        <f t="shared" si="79"/>
        <v>0</v>
      </c>
      <c r="AE248" s="163">
        <f t="shared" si="79"/>
        <v>0</v>
      </c>
      <c r="AF248" s="176">
        <f t="shared" si="79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M264" si="80">B249</f>
        <v>0</v>
      </c>
      <c r="D249" s="163">
        <f t="shared" si="80"/>
        <v>0</v>
      </c>
      <c r="E249" s="163">
        <f t="shared" si="80"/>
        <v>0</v>
      </c>
      <c r="F249" s="163">
        <f t="shared" si="80"/>
        <v>0</v>
      </c>
      <c r="G249" s="163">
        <f t="shared" si="80"/>
        <v>0</v>
      </c>
      <c r="H249" s="163">
        <f t="shared" si="80"/>
        <v>0</v>
      </c>
      <c r="I249" s="163">
        <f t="shared" si="80"/>
        <v>0</v>
      </c>
      <c r="J249" s="163">
        <f t="shared" si="80"/>
        <v>0</v>
      </c>
      <c r="K249" s="163">
        <f t="shared" si="80"/>
        <v>0</v>
      </c>
      <c r="L249" s="163">
        <f t="shared" si="80"/>
        <v>0</v>
      </c>
      <c r="M249" s="163">
        <f t="shared" si="80"/>
        <v>0</v>
      </c>
      <c r="N249" s="163">
        <f t="shared" si="78"/>
        <v>0</v>
      </c>
      <c r="O249" s="163">
        <f t="shared" si="78"/>
        <v>0</v>
      </c>
      <c r="P249" s="163">
        <f t="shared" si="78"/>
        <v>0</v>
      </c>
      <c r="Q249" s="163">
        <f t="shared" si="78"/>
        <v>0</v>
      </c>
      <c r="R249" s="163">
        <f t="shared" si="78"/>
        <v>0</v>
      </c>
      <c r="S249" s="163">
        <f t="shared" si="79"/>
        <v>0</v>
      </c>
      <c r="T249" s="163">
        <f t="shared" si="79"/>
        <v>0</v>
      </c>
      <c r="U249" s="163">
        <f t="shared" si="79"/>
        <v>0</v>
      </c>
      <c r="V249" s="163">
        <f t="shared" si="79"/>
        <v>0</v>
      </c>
      <c r="W249" s="163">
        <f t="shared" si="79"/>
        <v>0</v>
      </c>
      <c r="X249" s="163">
        <f t="shared" si="79"/>
        <v>0</v>
      </c>
      <c r="Y249" s="163">
        <f t="shared" si="79"/>
        <v>0</v>
      </c>
      <c r="Z249" s="163">
        <f t="shared" si="79"/>
        <v>0</v>
      </c>
      <c r="AA249" s="163">
        <f t="shared" si="79"/>
        <v>0</v>
      </c>
      <c r="AB249" s="163">
        <f t="shared" si="79"/>
        <v>0</v>
      </c>
      <c r="AC249" s="163">
        <f t="shared" si="79"/>
        <v>0</v>
      </c>
      <c r="AD249" s="163">
        <f t="shared" si="79"/>
        <v>0</v>
      </c>
      <c r="AE249" s="163">
        <f t="shared" si="79"/>
        <v>0</v>
      </c>
      <c r="AF249" s="176">
        <f t="shared" si="79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80"/>
        <v>0</v>
      </c>
      <c r="D250" s="163">
        <f t="shared" si="80"/>
        <v>0</v>
      </c>
      <c r="E250" s="163">
        <f t="shared" si="80"/>
        <v>0</v>
      </c>
      <c r="F250" s="163">
        <f t="shared" si="80"/>
        <v>0</v>
      </c>
      <c r="G250" s="163">
        <f t="shared" si="80"/>
        <v>0</v>
      </c>
      <c r="H250" s="163">
        <f t="shared" si="80"/>
        <v>0</v>
      </c>
      <c r="I250" s="163">
        <f t="shared" si="80"/>
        <v>0</v>
      </c>
      <c r="J250" s="163">
        <f t="shared" si="80"/>
        <v>0</v>
      </c>
      <c r="K250" s="163">
        <f t="shared" si="80"/>
        <v>0</v>
      </c>
      <c r="L250" s="163">
        <f t="shared" si="80"/>
        <v>0</v>
      </c>
      <c r="M250" s="163">
        <f t="shared" si="80"/>
        <v>0</v>
      </c>
      <c r="N250" s="163">
        <f t="shared" si="78"/>
        <v>0</v>
      </c>
      <c r="O250" s="163">
        <f t="shared" si="78"/>
        <v>0</v>
      </c>
      <c r="P250" s="163">
        <f t="shared" si="78"/>
        <v>0</v>
      </c>
      <c r="Q250" s="163">
        <f t="shared" si="78"/>
        <v>0</v>
      </c>
      <c r="R250" s="163">
        <f t="shared" si="78"/>
        <v>0</v>
      </c>
      <c r="S250" s="163">
        <f t="shared" si="79"/>
        <v>0</v>
      </c>
      <c r="T250" s="163">
        <f t="shared" si="79"/>
        <v>0</v>
      </c>
      <c r="U250" s="163">
        <f t="shared" si="79"/>
        <v>0</v>
      </c>
      <c r="V250" s="163">
        <f t="shared" si="79"/>
        <v>0</v>
      </c>
      <c r="W250" s="163">
        <f t="shared" si="79"/>
        <v>0</v>
      </c>
      <c r="X250" s="163">
        <f t="shared" si="79"/>
        <v>0</v>
      </c>
      <c r="Y250" s="163">
        <f t="shared" si="79"/>
        <v>0</v>
      </c>
      <c r="Z250" s="163">
        <f t="shared" si="79"/>
        <v>0</v>
      </c>
      <c r="AA250" s="163">
        <f t="shared" si="79"/>
        <v>0</v>
      </c>
      <c r="AB250" s="163">
        <f t="shared" si="79"/>
        <v>0</v>
      </c>
      <c r="AC250" s="163">
        <f t="shared" si="79"/>
        <v>0</v>
      </c>
      <c r="AD250" s="163">
        <f t="shared" si="79"/>
        <v>0</v>
      </c>
      <c r="AE250" s="163">
        <f t="shared" si="79"/>
        <v>0</v>
      </c>
      <c r="AF250" s="176">
        <f t="shared" si="79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80"/>
        <v>0</v>
      </c>
      <c r="D251" s="163">
        <f t="shared" si="80"/>
        <v>0</v>
      </c>
      <c r="E251" s="163">
        <f t="shared" si="80"/>
        <v>0</v>
      </c>
      <c r="F251" s="163">
        <f t="shared" si="80"/>
        <v>0</v>
      </c>
      <c r="G251" s="163">
        <f t="shared" si="80"/>
        <v>0</v>
      </c>
      <c r="H251" s="163">
        <f t="shared" si="80"/>
        <v>0</v>
      </c>
      <c r="I251" s="163">
        <f t="shared" si="80"/>
        <v>0</v>
      </c>
      <c r="J251" s="163">
        <f t="shared" si="80"/>
        <v>0</v>
      </c>
      <c r="K251" s="163">
        <f t="shared" si="80"/>
        <v>0</v>
      </c>
      <c r="L251" s="163">
        <f t="shared" si="80"/>
        <v>0</v>
      </c>
      <c r="M251" s="163">
        <f t="shared" si="80"/>
        <v>0</v>
      </c>
      <c r="N251" s="163">
        <f t="shared" si="78"/>
        <v>0</v>
      </c>
      <c r="O251" s="163">
        <f t="shared" si="78"/>
        <v>0</v>
      </c>
      <c r="P251" s="163">
        <f t="shared" si="78"/>
        <v>0</v>
      </c>
      <c r="Q251" s="163">
        <f t="shared" si="78"/>
        <v>0</v>
      </c>
      <c r="R251" s="163">
        <f t="shared" si="78"/>
        <v>0</v>
      </c>
      <c r="S251" s="163">
        <f t="shared" si="79"/>
        <v>0</v>
      </c>
      <c r="T251" s="163">
        <f t="shared" si="79"/>
        <v>0</v>
      </c>
      <c r="U251" s="163">
        <f t="shared" si="79"/>
        <v>0</v>
      </c>
      <c r="V251" s="163">
        <f t="shared" si="79"/>
        <v>0</v>
      </c>
      <c r="W251" s="163">
        <f t="shared" si="79"/>
        <v>0</v>
      </c>
      <c r="X251" s="163">
        <f t="shared" si="79"/>
        <v>0</v>
      </c>
      <c r="Y251" s="163">
        <f t="shared" si="79"/>
        <v>0</v>
      </c>
      <c r="Z251" s="163">
        <f t="shared" si="79"/>
        <v>0</v>
      </c>
      <c r="AA251" s="163">
        <f t="shared" si="79"/>
        <v>0</v>
      </c>
      <c r="AB251" s="163">
        <f t="shared" si="79"/>
        <v>0</v>
      </c>
      <c r="AC251" s="163">
        <f t="shared" si="79"/>
        <v>0</v>
      </c>
      <c r="AD251" s="163">
        <f t="shared" si="79"/>
        <v>0</v>
      </c>
      <c r="AE251" s="163">
        <f t="shared" si="79"/>
        <v>0</v>
      </c>
      <c r="AF251" s="176">
        <f t="shared" si="79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80"/>
        <v>0</v>
      </c>
      <c r="D252" s="163">
        <f t="shared" si="80"/>
        <v>0</v>
      </c>
      <c r="E252" s="163">
        <f t="shared" si="80"/>
        <v>0</v>
      </c>
      <c r="F252" s="163">
        <f t="shared" si="80"/>
        <v>0</v>
      </c>
      <c r="G252" s="163">
        <f t="shared" si="80"/>
        <v>0</v>
      </c>
      <c r="H252" s="163">
        <f t="shared" si="80"/>
        <v>0</v>
      </c>
      <c r="I252" s="163">
        <f t="shared" si="80"/>
        <v>0</v>
      </c>
      <c r="J252" s="163">
        <f t="shared" si="80"/>
        <v>0</v>
      </c>
      <c r="K252" s="163">
        <f t="shared" si="80"/>
        <v>0</v>
      </c>
      <c r="L252" s="163">
        <f t="shared" si="80"/>
        <v>0</v>
      </c>
      <c r="M252" s="163">
        <f t="shared" si="80"/>
        <v>0</v>
      </c>
      <c r="N252" s="163">
        <f t="shared" si="78"/>
        <v>0</v>
      </c>
      <c r="O252" s="163">
        <f t="shared" si="78"/>
        <v>0</v>
      </c>
      <c r="P252" s="163">
        <f t="shared" si="78"/>
        <v>0</v>
      </c>
      <c r="Q252" s="163">
        <f t="shared" si="78"/>
        <v>0</v>
      </c>
      <c r="R252" s="163">
        <f t="shared" si="78"/>
        <v>0</v>
      </c>
      <c r="S252" s="163">
        <f t="shared" si="79"/>
        <v>0</v>
      </c>
      <c r="T252" s="163">
        <f t="shared" si="79"/>
        <v>0</v>
      </c>
      <c r="U252" s="163">
        <f t="shared" si="79"/>
        <v>0</v>
      </c>
      <c r="V252" s="163">
        <f t="shared" si="79"/>
        <v>0</v>
      </c>
      <c r="W252" s="163">
        <f t="shared" si="79"/>
        <v>0</v>
      </c>
      <c r="X252" s="163">
        <f t="shared" si="79"/>
        <v>0</v>
      </c>
      <c r="Y252" s="163">
        <f t="shared" si="79"/>
        <v>0</v>
      </c>
      <c r="Z252" s="163">
        <f t="shared" si="79"/>
        <v>0</v>
      </c>
      <c r="AA252" s="163">
        <f t="shared" si="79"/>
        <v>0</v>
      </c>
      <c r="AB252" s="163">
        <f t="shared" si="79"/>
        <v>0</v>
      </c>
      <c r="AC252" s="163">
        <f t="shared" si="79"/>
        <v>0</v>
      </c>
      <c r="AD252" s="163">
        <f t="shared" si="79"/>
        <v>0</v>
      </c>
      <c r="AE252" s="163">
        <f t="shared" si="79"/>
        <v>0</v>
      </c>
      <c r="AF252" s="176">
        <f t="shared" si="79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80"/>
        <v>0</v>
      </c>
      <c r="D253" s="163">
        <f t="shared" si="80"/>
        <v>0</v>
      </c>
      <c r="E253" s="163">
        <f t="shared" si="80"/>
        <v>0</v>
      </c>
      <c r="F253" s="163">
        <f t="shared" si="80"/>
        <v>0</v>
      </c>
      <c r="G253" s="163">
        <f t="shared" si="80"/>
        <v>0</v>
      </c>
      <c r="H253" s="163">
        <f t="shared" si="80"/>
        <v>0</v>
      </c>
      <c r="I253" s="163">
        <f t="shared" si="80"/>
        <v>0</v>
      </c>
      <c r="J253" s="163">
        <f t="shared" si="80"/>
        <v>0</v>
      </c>
      <c r="K253" s="163">
        <f t="shared" si="80"/>
        <v>0</v>
      </c>
      <c r="L253" s="163">
        <f t="shared" si="80"/>
        <v>0</v>
      </c>
      <c r="M253" s="163">
        <f t="shared" si="80"/>
        <v>0</v>
      </c>
      <c r="N253" s="163">
        <f t="shared" si="78"/>
        <v>0</v>
      </c>
      <c r="O253" s="163">
        <f t="shared" si="78"/>
        <v>0</v>
      </c>
      <c r="P253" s="163">
        <f t="shared" si="78"/>
        <v>0</v>
      </c>
      <c r="Q253" s="163">
        <f t="shared" si="78"/>
        <v>0</v>
      </c>
      <c r="R253" s="163">
        <f t="shared" si="78"/>
        <v>0</v>
      </c>
      <c r="S253" s="163">
        <f t="shared" si="79"/>
        <v>0</v>
      </c>
      <c r="T253" s="163">
        <f t="shared" si="79"/>
        <v>0</v>
      </c>
      <c r="U253" s="163">
        <f t="shared" si="79"/>
        <v>0</v>
      </c>
      <c r="V253" s="163">
        <f t="shared" si="79"/>
        <v>0</v>
      </c>
      <c r="W253" s="163">
        <f t="shared" si="79"/>
        <v>0</v>
      </c>
      <c r="X253" s="163">
        <f t="shared" si="79"/>
        <v>0</v>
      </c>
      <c r="Y253" s="163">
        <f t="shared" si="79"/>
        <v>0</v>
      </c>
      <c r="Z253" s="163">
        <f t="shared" si="79"/>
        <v>0</v>
      </c>
      <c r="AA253" s="163">
        <f t="shared" si="79"/>
        <v>0</v>
      </c>
      <c r="AB253" s="163">
        <f t="shared" si="79"/>
        <v>0</v>
      </c>
      <c r="AC253" s="163">
        <f t="shared" si="79"/>
        <v>0</v>
      </c>
      <c r="AD253" s="163">
        <f t="shared" si="79"/>
        <v>0</v>
      </c>
      <c r="AE253" s="163">
        <f t="shared" si="79"/>
        <v>0</v>
      </c>
      <c r="AF253" s="176">
        <f t="shared" si="79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80"/>
        <v>0</v>
      </c>
      <c r="D254" s="163">
        <f t="shared" si="80"/>
        <v>0</v>
      </c>
      <c r="E254" s="163">
        <f t="shared" si="80"/>
        <v>0</v>
      </c>
      <c r="F254" s="163">
        <f t="shared" si="80"/>
        <v>0</v>
      </c>
      <c r="G254" s="163">
        <f t="shared" si="80"/>
        <v>0</v>
      </c>
      <c r="H254" s="163">
        <f t="shared" si="80"/>
        <v>0</v>
      </c>
      <c r="I254" s="163">
        <f t="shared" si="80"/>
        <v>0</v>
      </c>
      <c r="J254" s="163">
        <f t="shared" si="80"/>
        <v>0</v>
      </c>
      <c r="K254" s="163">
        <f t="shared" si="80"/>
        <v>0</v>
      </c>
      <c r="L254" s="163">
        <f t="shared" si="80"/>
        <v>0</v>
      </c>
      <c r="M254" s="163">
        <f t="shared" si="80"/>
        <v>0</v>
      </c>
      <c r="N254" s="163">
        <f t="shared" si="78"/>
        <v>0</v>
      </c>
      <c r="O254" s="163">
        <f t="shared" si="78"/>
        <v>0</v>
      </c>
      <c r="P254" s="163">
        <f t="shared" si="78"/>
        <v>0</v>
      </c>
      <c r="Q254" s="163">
        <f t="shared" si="78"/>
        <v>0</v>
      </c>
      <c r="R254" s="163">
        <f t="shared" si="78"/>
        <v>0</v>
      </c>
      <c r="S254" s="163">
        <f t="shared" si="79"/>
        <v>0</v>
      </c>
      <c r="T254" s="163">
        <f t="shared" si="79"/>
        <v>0</v>
      </c>
      <c r="U254" s="163">
        <f t="shared" si="79"/>
        <v>0</v>
      </c>
      <c r="V254" s="163">
        <f t="shared" si="79"/>
        <v>0</v>
      </c>
      <c r="W254" s="163">
        <f t="shared" si="79"/>
        <v>0</v>
      </c>
      <c r="X254" s="163">
        <f t="shared" si="79"/>
        <v>0</v>
      </c>
      <c r="Y254" s="163">
        <f t="shared" si="79"/>
        <v>0</v>
      </c>
      <c r="Z254" s="163">
        <f t="shared" si="79"/>
        <v>0</v>
      </c>
      <c r="AA254" s="163">
        <f t="shared" si="79"/>
        <v>0</v>
      </c>
      <c r="AB254" s="163">
        <f t="shared" si="79"/>
        <v>0</v>
      </c>
      <c r="AC254" s="163">
        <f t="shared" si="79"/>
        <v>0</v>
      </c>
      <c r="AD254" s="163">
        <f t="shared" si="79"/>
        <v>0</v>
      </c>
      <c r="AE254" s="163">
        <f t="shared" si="79"/>
        <v>0</v>
      </c>
      <c r="AF254" s="176">
        <f t="shared" si="79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80"/>
        <v>0</v>
      </c>
      <c r="D255" s="163">
        <f t="shared" si="80"/>
        <v>0</v>
      </c>
      <c r="E255" s="163">
        <f t="shared" si="80"/>
        <v>0</v>
      </c>
      <c r="F255" s="163">
        <f t="shared" si="80"/>
        <v>0</v>
      </c>
      <c r="G255" s="163">
        <f t="shared" si="80"/>
        <v>0</v>
      </c>
      <c r="H255" s="163">
        <f t="shared" si="80"/>
        <v>0</v>
      </c>
      <c r="I255" s="163">
        <f t="shared" si="80"/>
        <v>0</v>
      </c>
      <c r="J255" s="163">
        <f t="shared" si="80"/>
        <v>0</v>
      </c>
      <c r="K255" s="163">
        <f t="shared" si="80"/>
        <v>0</v>
      </c>
      <c r="L255" s="163">
        <f t="shared" si="80"/>
        <v>0</v>
      </c>
      <c r="M255" s="163">
        <f t="shared" si="80"/>
        <v>0</v>
      </c>
      <c r="N255" s="163">
        <f t="shared" si="78"/>
        <v>0</v>
      </c>
      <c r="O255" s="163">
        <f t="shared" si="78"/>
        <v>0</v>
      </c>
      <c r="P255" s="163">
        <f t="shared" si="78"/>
        <v>0</v>
      </c>
      <c r="Q255" s="163">
        <f t="shared" si="78"/>
        <v>0</v>
      </c>
      <c r="R255" s="163">
        <f t="shared" si="78"/>
        <v>0</v>
      </c>
      <c r="S255" s="163">
        <f t="shared" si="79"/>
        <v>0</v>
      </c>
      <c r="T255" s="163">
        <f t="shared" si="79"/>
        <v>0</v>
      </c>
      <c r="U255" s="163">
        <f t="shared" si="79"/>
        <v>0</v>
      </c>
      <c r="V255" s="163">
        <f t="shared" si="79"/>
        <v>0</v>
      </c>
      <c r="W255" s="163">
        <f t="shared" si="79"/>
        <v>0</v>
      </c>
      <c r="X255" s="163">
        <f t="shared" si="79"/>
        <v>0</v>
      </c>
      <c r="Y255" s="163">
        <f t="shared" si="79"/>
        <v>0</v>
      </c>
      <c r="Z255" s="163">
        <f t="shared" si="79"/>
        <v>0</v>
      </c>
      <c r="AA255" s="163">
        <f t="shared" si="79"/>
        <v>0</v>
      </c>
      <c r="AB255" s="163">
        <f t="shared" si="79"/>
        <v>0</v>
      </c>
      <c r="AC255" s="163">
        <f t="shared" si="79"/>
        <v>0</v>
      </c>
      <c r="AD255" s="163">
        <f t="shared" si="79"/>
        <v>0</v>
      </c>
      <c r="AE255" s="163">
        <f t="shared" si="79"/>
        <v>0</v>
      </c>
      <c r="AF255" s="176">
        <f t="shared" si="79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80"/>
        <v>0</v>
      </c>
      <c r="D256" s="163">
        <f t="shared" si="80"/>
        <v>0</v>
      </c>
      <c r="E256" s="163">
        <f t="shared" si="80"/>
        <v>0</v>
      </c>
      <c r="F256" s="163">
        <f t="shared" si="80"/>
        <v>0</v>
      </c>
      <c r="G256" s="163">
        <f t="shared" si="80"/>
        <v>0</v>
      </c>
      <c r="H256" s="163">
        <f t="shared" si="80"/>
        <v>0</v>
      </c>
      <c r="I256" s="163">
        <f t="shared" si="80"/>
        <v>0</v>
      </c>
      <c r="J256" s="163">
        <f t="shared" si="80"/>
        <v>0</v>
      </c>
      <c r="K256" s="163">
        <f t="shared" si="80"/>
        <v>0</v>
      </c>
      <c r="L256" s="163">
        <f t="shared" si="80"/>
        <v>0</v>
      </c>
      <c r="M256" s="163">
        <f t="shared" si="80"/>
        <v>0</v>
      </c>
      <c r="N256" s="163">
        <f t="shared" si="78"/>
        <v>0</v>
      </c>
      <c r="O256" s="163">
        <f t="shared" si="78"/>
        <v>0</v>
      </c>
      <c r="P256" s="163">
        <f t="shared" si="78"/>
        <v>0</v>
      </c>
      <c r="Q256" s="163">
        <f t="shared" si="78"/>
        <v>0</v>
      </c>
      <c r="R256" s="163">
        <f t="shared" si="78"/>
        <v>0</v>
      </c>
      <c r="S256" s="163">
        <f t="shared" si="79"/>
        <v>0</v>
      </c>
      <c r="T256" s="163">
        <f t="shared" si="79"/>
        <v>0</v>
      </c>
      <c r="U256" s="163">
        <f t="shared" si="79"/>
        <v>0</v>
      </c>
      <c r="V256" s="163">
        <f t="shared" si="79"/>
        <v>0</v>
      </c>
      <c r="W256" s="163">
        <f t="shared" si="79"/>
        <v>0</v>
      </c>
      <c r="X256" s="163">
        <f t="shared" si="79"/>
        <v>0</v>
      </c>
      <c r="Y256" s="163">
        <f t="shared" si="79"/>
        <v>0</v>
      </c>
      <c r="Z256" s="163">
        <f t="shared" si="79"/>
        <v>0</v>
      </c>
      <c r="AA256" s="163">
        <f t="shared" si="79"/>
        <v>0</v>
      </c>
      <c r="AB256" s="163">
        <f t="shared" si="79"/>
        <v>0</v>
      </c>
      <c r="AC256" s="163">
        <f t="shared" si="79"/>
        <v>0</v>
      </c>
      <c r="AD256" s="163">
        <f t="shared" si="79"/>
        <v>0</v>
      </c>
      <c r="AE256" s="163">
        <f t="shared" si="79"/>
        <v>0</v>
      </c>
      <c r="AF256" s="176">
        <f t="shared" si="79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80"/>
        <v>0</v>
      </c>
      <c r="D257" s="163">
        <f t="shared" si="80"/>
        <v>0</v>
      </c>
      <c r="E257" s="163">
        <f t="shared" si="80"/>
        <v>0</v>
      </c>
      <c r="F257" s="163">
        <f t="shared" si="80"/>
        <v>0</v>
      </c>
      <c r="G257" s="163">
        <f t="shared" si="80"/>
        <v>0</v>
      </c>
      <c r="H257" s="163">
        <f t="shared" si="80"/>
        <v>0</v>
      </c>
      <c r="I257" s="163">
        <f t="shared" si="80"/>
        <v>0</v>
      </c>
      <c r="J257" s="163">
        <f t="shared" si="80"/>
        <v>0</v>
      </c>
      <c r="K257" s="163">
        <f t="shared" si="80"/>
        <v>0</v>
      </c>
      <c r="L257" s="163">
        <f t="shared" si="80"/>
        <v>0</v>
      </c>
      <c r="M257" s="163">
        <f t="shared" si="80"/>
        <v>0</v>
      </c>
      <c r="N257" s="163">
        <f t="shared" si="78"/>
        <v>0</v>
      </c>
      <c r="O257" s="163">
        <f t="shared" si="78"/>
        <v>0</v>
      </c>
      <c r="P257" s="163">
        <f t="shared" si="78"/>
        <v>0</v>
      </c>
      <c r="Q257" s="163">
        <f t="shared" si="78"/>
        <v>0</v>
      </c>
      <c r="R257" s="163">
        <f t="shared" si="78"/>
        <v>0</v>
      </c>
      <c r="S257" s="163">
        <f t="shared" si="79"/>
        <v>0</v>
      </c>
      <c r="T257" s="163">
        <f t="shared" si="79"/>
        <v>0</v>
      </c>
      <c r="U257" s="163">
        <f t="shared" si="79"/>
        <v>0</v>
      </c>
      <c r="V257" s="163">
        <f t="shared" si="79"/>
        <v>0</v>
      </c>
      <c r="W257" s="163">
        <f t="shared" si="79"/>
        <v>0</v>
      </c>
      <c r="X257" s="163">
        <f t="shared" si="79"/>
        <v>0</v>
      </c>
      <c r="Y257" s="163">
        <f t="shared" si="79"/>
        <v>0</v>
      </c>
      <c r="Z257" s="163">
        <f t="shared" si="79"/>
        <v>0</v>
      </c>
      <c r="AA257" s="163">
        <f t="shared" si="79"/>
        <v>0</v>
      </c>
      <c r="AB257" s="163">
        <f t="shared" si="79"/>
        <v>0</v>
      </c>
      <c r="AC257" s="163">
        <f t="shared" si="79"/>
        <v>0</v>
      </c>
      <c r="AD257" s="163">
        <f t="shared" si="79"/>
        <v>0</v>
      </c>
      <c r="AE257" s="163">
        <f t="shared" si="79"/>
        <v>0</v>
      </c>
      <c r="AF257" s="176">
        <f t="shared" si="79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80"/>
        <v>0</v>
      </c>
      <c r="D258" s="163">
        <f t="shared" si="80"/>
        <v>0</v>
      </c>
      <c r="E258" s="163">
        <f t="shared" si="80"/>
        <v>0</v>
      </c>
      <c r="F258" s="163">
        <f t="shared" si="80"/>
        <v>0</v>
      </c>
      <c r="G258" s="163">
        <f t="shared" si="80"/>
        <v>0</v>
      </c>
      <c r="H258" s="163">
        <f t="shared" si="80"/>
        <v>0</v>
      </c>
      <c r="I258" s="163">
        <f t="shared" si="80"/>
        <v>0</v>
      </c>
      <c r="J258" s="163">
        <f t="shared" si="80"/>
        <v>0</v>
      </c>
      <c r="K258" s="163">
        <f t="shared" si="80"/>
        <v>0</v>
      </c>
      <c r="L258" s="163">
        <f t="shared" si="80"/>
        <v>0</v>
      </c>
      <c r="M258" s="163">
        <f t="shared" si="80"/>
        <v>0</v>
      </c>
      <c r="N258" s="163">
        <f t="shared" si="78"/>
        <v>0</v>
      </c>
      <c r="O258" s="163">
        <f t="shared" si="78"/>
        <v>0</v>
      </c>
      <c r="P258" s="163">
        <f t="shared" si="78"/>
        <v>0</v>
      </c>
      <c r="Q258" s="163">
        <f t="shared" si="78"/>
        <v>0</v>
      </c>
      <c r="R258" s="163">
        <f t="shared" si="78"/>
        <v>0</v>
      </c>
      <c r="S258" s="163">
        <f t="shared" si="79"/>
        <v>0</v>
      </c>
      <c r="T258" s="163">
        <f t="shared" si="79"/>
        <v>0</v>
      </c>
      <c r="U258" s="163">
        <f t="shared" si="79"/>
        <v>0</v>
      </c>
      <c r="V258" s="163">
        <f t="shared" si="79"/>
        <v>0</v>
      </c>
      <c r="W258" s="163">
        <f t="shared" si="79"/>
        <v>0</v>
      </c>
      <c r="X258" s="163">
        <f t="shared" si="79"/>
        <v>0</v>
      </c>
      <c r="Y258" s="163">
        <f t="shared" si="79"/>
        <v>0</v>
      </c>
      <c r="Z258" s="163">
        <f t="shared" si="79"/>
        <v>0</v>
      </c>
      <c r="AA258" s="163">
        <f t="shared" si="79"/>
        <v>0</v>
      </c>
      <c r="AB258" s="163">
        <f t="shared" si="79"/>
        <v>0</v>
      </c>
      <c r="AC258" s="163">
        <f t="shared" si="79"/>
        <v>0</v>
      </c>
      <c r="AD258" s="163">
        <f t="shared" si="79"/>
        <v>0</v>
      </c>
      <c r="AE258" s="163">
        <f t="shared" si="79"/>
        <v>0</v>
      </c>
      <c r="AF258" s="176">
        <f t="shared" si="79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80"/>
        <v>0</v>
      </c>
      <c r="D259" s="163">
        <f t="shared" si="80"/>
        <v>0</v>
      </c>
      <c r="E259" s="163">
        <f t="shared" si="80"/>
        <v>0</v>
      </c>
      <c r="F259" s="163">
        <f t="shared" si="80"/>
        <v>0</v>
      </c>
      <c r="G259" s="163">
        <f t="shared" si="80"/>
        <v>0</v>
      </c>
      <c r="H259" s="163">
        <f t="shared" si="80"/>
        <v>0</v>
      </c>
      <c r="I259" s="163">
        <f t="shared" si="80"/>
        <v>0</v>
      </c>
      <c r="J259" s="163">
        <f t="shared" si="80"/>
        <v>0</v>
      </c>
      <c r="K259" s="163">
        <f t="shared" si="80"/>
        <v>0</v>
      </c>
      <c r="L259" s="163">
        <f t="shared" si="80"/>
        <v>0</v>
      </c>
      <c r="M259" s="163">
        <f t="shared" si="80"/>
        <v>0</v>
      </c>
      <c r="N259" s="163">
        <f t="shared" si="78"/>
        <v>0</v>
      </c>
      <c r="O259" s="163">
        <f t="shared" si="78"/>
        <v>0</v>
      </c>
      <c r="P259" s="163">
        <f t="shared" si="78"/>
        <v>0</v>
      </c>
      <c r="Q259" s="163">
        <f t="shared" si="78"/>
        <v>0</v>
      </c>
      <c r="R259" s="163">
        <f t="shared" si="78"/>
        <v>0</v>
      </c>
      <c r="S259" s="163">
        <f t="shared" si="79"/>
        <v>0</v>
      </c>
      <c r="T259" s="163">
        <f t="shared" si="79"/>
        <v>0</v>
      </c>
      <c r="U259" s="163">
        <f t="shared" si="79"/>
        <v>0</v>
      </c>
      <c r="V259" s="163">
        <f t="shared" si="79"/>
        <v>0</v>
      </c>
      <c r="W259" s="163">
        <f t="shared" si="79"/>
        <v>0</v>
      </c>
      <c r="X259" s="163">
        <f t="shared" si="79"/>
        <v>0</v>
      </c>
      <c r="Y259" s="163">
        <f t="shared" si="79"/>
        <v>0</v>
      </c>
      <c r="Z259" s="163">
        <f t="shared" si="79"/>
        <v>0</v>
      </c>
      <c r="AA259" s="163">
        <f t="shared" si="79"/>
        <v>0</v>
      </c>
      <c r="AB259" s="163">
        <f t="shared" si="79"/>
        <v>0</v>
      </c>
      <c r="AC259" s="163">
        <f t="shared" si="79"/>
        <v>0</v>
      </c>
      <c r="AD259" s="163">
        <f t="shared" si="79"/>
        <v>0</v>
      </c>
      <c r="AE259" s="163">
        <f t="shared" si="79"/>
        <v>0</v>
      </c>
      <c r="AF259" s="176">
        <f t="shared" si="79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80"/>
        <v>0</v>
      </c>
      <c r="D260" s="163">
        <f t="shared" si="80"/>
        <v>0</v>
      </c>
      <c r="E260" s="163">
        <f t="shared" si="80"/>
        <v>0</v>
      </c>
      <c r="F260" s="163">
        <f t="shared" si="80"/>
        <v>0</v>
      </c>
      <c r="G260" s="163">
        <f t="shared" si="80"/>
        <v>0</v>
      </c>
      <c r="H260" s="163">
        <f t="shared" si="80"/>
        <v>0</v>
      </c>
      <c r="I260" s="163">
        <f t="shared" si="80"/>
        <v>0</v>
      </c>
      <c r="J260" s="163">
        <f t="shared" si="80"/>
        <v>0</v>
      </c>
      <c r="K260" s="163">
        <f t="shared" si="80"/>
        <v>0</v>
      </c>
      <c r="L260" s="163">
        <f t="shared" si="80"/>
        <v>0</v>
      </c>
      <c r="M260" s="163">
        <f t="shared" si="80"/>
        <v>0</v>
      </c>
      <c r="N260" s="163">
        <f t="shared" si="78"/>
        <v>0</v>
      </c>
      <c r="O260" s="163">
        <f t="shared" si="78"/>
        <v>0</v>
      </c>
      <c r="P260" s="163">
        <f t="shared" si="78"/>
        <v>0</v>
      </c>
      <c r="Q260" s="163">
        <f t="shared" si="78"/>
        <v>0</v>
      </c>
      <c r="R260" s="163">
        <f t="shared" si="78"/>
        <v>0</v>
      </c>
      <c r="S260" s="163">
        <f t="shared" si="79"/>
        <v>0</v>
      </c>
      <c r="T260" s="163">
        <f t="shared" si="79"/>
        <v>0</v>
      </c>
      <c r="U260" s="163">
        <f t="shared" si="79"/>
        <v>0</v>
      </c>
      <c r="V260" s="163">
        <f t="shared" si="79"/>
        <v>0</v>
      </c>
      <c r="W260" s="163">
        <f t="shared" si="79"/>
        <v>0</v>
      </c>
      <c r="X260" s="163">
        <f t="shared" si="79"/>
        <v>0</v>
      </c>
      <c r="Y260" s="163">
        <f t="shared" si="79"/>
        <v>0</v>
      </c>
      <c r="Z260" s="163">
        <f t="shared" si="79"/>
        <v>0</v>
      </c>
      <c r="AA260" s="163">
        <f t="shared" si="79"/>
        <v>0</v>
      </c>
      <c r="AB260" s="163">
        <f t="shared" si="79"/>
        <v>0</v>
      </c>
      <c r="AC260" s="163">
        <f t="shared" si="79"/>
        <v>0</v>
      </c>
      <c r="AD260" s="163">
        <f t="shared" si="79"/>
        <v>0</v>
      </c>
      <c r="AE260" s="163">
        <f t="shared" si="79"/>
        <v>0</v>
      </c>
      <c r="AF260" s="176">
        <f t="shared" si="79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80"/>
        <v>0</v>
      </c>
      <c r="D261" s="163">
        <f t="shared" si="80"/>
        <v>0</v>
      </c>
      <c r="E261" s="163">
        <f t="shared" si="80"/>
        <v>0</v>
      </c>
      <c r="F261" s="163">
        <f t="shared" si="80"/>
        <v>0</v>
      </c>
      <c r="G261" s="163">
        <f t="shared" si="80"/>
        <v>0</v>
      </c>
      <c r="H261" s="163">
        <f t="shared" si="80"/>
        <v>0</v>
      </c>
      <c r="I261" s="163">
        <f t="shared" si="80"/>
        <v>0</v>
      </c>
      <c r="J261" s="163">
        <f t="shared" si="80"/>
        <v>0</v>
      </c>
      <c r="K261" s="163">
        <f t="shared" si="80"/>
        <v>0</v>
      </c>
      <c r="L261" s="163">
        <f t="shared" si="80"/>
        <v>0</v>
      </c>
      <c r="M261" s="163">
        <f t="shared" si="80"/>
        <v>0</v>
      </c>
      <c r="N261" s="163">
        <f t="shared" si="78"/>
        <v>0</v>
      </c>
      <c r="O261" s="163">
        <f t="shared" si="78"/>
        <v>0</v>
      </c>
      <c r="P261" s="163">
        <f t="shared" si="78"/>
        <v>0</v>
      </c>
      <c r="Q261" s="163">
        <f t="shared" si="78"/>
        <v>0</v>
      </c>
      <c r="R261" s="163">
        <f t="shared" si="78"/>
        <v>0</v>
      </c>
      <c r="S261" s="163">
        <f t="shared" si="79"/>
        <v>0</v>
      </c>
      <c r="T261" s="163">
        <f t="shared" si="79"/>
        <v>0</v>
      </c>
      <c r="U261" s="163">
        <f t="shared" si="79"/>
        <v>0</v>
      </c>
      <c r="V261" s="163">
        <f t="shared" si="79"/>
        <v>0</v>
      </c>
      <c r="W261" s="163">
        <f t="shared" si="79"/>
        <v>0</v>
      </c>
      <c r="X261" s="163">
        <f t="shared" si="79"/>
        <v>0</v>
      </c>
      <c r="Y261" s="163">
        <f t="shared" si="79"/>
        <v>0</v>
      </c>
      <c r="Z261" s="163">
        <f t="shared" si="79"/>
        <v>0</v>
      </c>
      <c r="AA261" s="163">
        <f t="shared" si="79"/>
        <v>0</v>
      </c>
      <c r="AB261" s="163">
        <f t="shared" si="79"/>
        <v>0</v>
      </c>
      <c r="AC261" s="163">
        <f t="shared" si="79"/>
        <v>0</v>
      </c>
      <c r="AD261" s="163">
        <f t="shared" si="79"/>
        <v>0</v>
      </c>
      <c r="AE261" s="163">
        <f t="shared" si="79"/>
        <v>0</v>
      </c>
      <c r="AF261" s="176">
        <f t="shared" si="79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80"/>
        <v>0</v>
      </c>
      <c r="D262" s="163">
        <f t="shared" si="80"/>
        <v>0</v>
      </c>
      <c r="E262" s="163">
        <f t="shared" si="80"/>
        <v>0</v>
      </c>
      <c r="F262" s="163">
        <f t="shared" si="80"/>
        <v>0</v>
      </c>
      <c r="G262" s="163">
        <f t="shared" si="80"/>
        <v>0</v>
      </c>
      <c r="H262" s="163">
        <f t="shared" si="80"/>
        <v>0</v>
      </c>
      <c r="I262" s="163">
        <f t="shared" si="80"/>
        <v>0</v>
      </c>
      <c r="J262" s="163">
        <f t="shared" si="80"/>
        <v>0</v>
      </c>
      <c r="K262" s="163">
        <f t="shared" si="80"/>
        <v>0</v>
      </c>
      <c r="L262" s="163">
        <f t="shared" si="80"/>
        <v>0</v>
      </c>
      <c r="M262" s="163">
        <f t="shared" si="80"/>
        <v>0</v>
      </c>
      <c r="N262" s="163">
        <f t="shared" si="78"/>
        <v>0</v>
      </c>
      <c r="O262" s="163">
        <f t="shared" si="78"/>
        <v>0</v>
      </c>
      <c r="P262" s="163">
        <f t="shared" si="78"/>
        <v>0</v>
      </c>
      <c r="Q262" s="163">
        <f t="shared" si="78"/>
        <v>0</v>
      </c>
      <c r="R262" s="163">
        <f t="shared" si="78"/>
        <v>0</v>
      </c>
      <c r="S262" s="163">
        <f t="shared" si="79"/>
        <v>0</v>
      </c>
      <c r="T262" s="163">
        <f t="shared" si="79"/>
        <v>0</v>
      </c>
      <c r="U262" s="163">
        <f t="shared" si="79"/>
        <v>0</v>
      </c>
      <c r="V262" s="163">
        <f t="shared" si="79"/>
        <v>0</v>
      </c>
      <c r="W262" s="163">
        <f t="shared" si="79"/>
        <v>0</v>
      </c>
      <c r="X262" s="163">
        <f t="shared" si="79"/>
        <v>0</v>
      </c>
      <c r="Y262" s="163">
        <f t="shared" si="79"/>
        <v>0</v>
      </c>
      <c r="Z262" s="163">
        <f t="shared" si="79"/>
        <v>0</v>
      </c>
      <c r="AA262" s="163">
        <f t="shared" si="79"/>
        <v>0</v>
      </c>
      <c r="AB262" s="163">
        <f t="shared" si="79"/>
        <v>0</v>
      </c>
      <c r="AC262" s="163">
        <f t="shared" si="79"/>
        <v>0</v>
      </c>
      <c r="AD262" s="163">
        <f t="shared" si="79"/>
        <v>0</v>
      </c>
      <c r="AE262" s="163">
        <f t="shared" si="79"/>
        <v>0</v>
      </c>
      <c r="AF262" s="176">
        <f t="shared" si="79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80"/>
        <v>0</v>
      </c>
      <c r="D263" s="163">
        <f t="shared" si="80"/>
        <v>0</v>
      </c>
      <c r="E263" s="163">
        <f t="shared" si="80"/>
        <v>0</v>
      </c>
      <c r="F263" s="163">
        <f t="shared" si="80"/>
        <v>0</v>
      </c>
      <c r="G263" s="163">
        <f t="shared" si="80"/>
        <v>0</v>
      </c>
      <c r="H263" s="163">
        <f t="shared" si="80"/>
        <v>0</v>
      </c>
      <c r="I263" s="163">
        <f t="shared" si="80"/>
        <v>0</v>
      </c>
      <c r="J263" s="163">
        <f t="shared" si="80"/>
        <v>0</v>
      </c>
      <c r="K263" s="163">
        <f t="shared" si="80"/>
        <v>0</v>
      </c>
      <c r="L263" s="163">
        <f t="shared" si="80"/>
        <v>0</v>
      </c>
      <c r="M263" s="163">
        <f t="shared" si="80"/>
        <v>0</v>
      </c>
      <c r="N263" s="163">
        <f t="shared" si="78"/>
        <v>0</v>
      </c>
      <c r="O263" s="163">
        <f t="shared" si="78"/>
        <v>0</v>
      </c>
      <c r="P263" s="163">
        <f t="shared" si="78"/>
        <v>0</v>
      </c>
      <c r="Q263" s="163">
        <f t="shared" si="78"/>
        <v>0</v>
      </c>
      <c r="R263" s="163">
        <f t="shared" si="78"/>
        <v>0</v>
      </c>
      <c r="S263" s="163">
        <f t="shared" si="79"/>
        <v>0</v>
      </c>
      <c r="T263" s="163">
        <f t="shared" si="79"/>
        <v>0</v>
      </c>
      <c r="U263" s="163">
        <f t="shared" si="79"/>
        <v>0</v>
      </c>
      <c r="V263" s="163">
        <f t="shared" si="79"/>
        <v>0</v>
      </c>
      <c r="W263" s="163">
        <f t="shared" si="79"/>
        <v>0</v>
      </c>
      <c r="X263" s="163">
        <f t="shared" si="79"/>
        <v>0</v>
      </c>
      <c r="Y263" s="163">
        <f t="shared" si="79"/>
        <v>0</v>
      </c>
      <c r="Z263" s="163">
        <f t="shared" si="79"/>
        <v>0</v>
      </c>
      <c r="AA263" s="163">
        <f t="shared" si="79"/>
        <v>0</v>
      </c>
      <c r="AB263" s="163">
        <f t="shared" si="79"/>
        <v>0</v>
      </c>
      <c r="AC263" s="163">
        <f t="shared" si="79"/>
        <v>0</v>
      </c>
      <c r="AD263" s="163">
        <f t="shared" si="79"/>
        <v>0</v>
      </c>
      <c r="AE263" s="163">
        <f t="shared" si="79"/>
        <v>0</v>
      </c>
      <c r="AF263" s="176">
        <f t="shared" si="79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80"/>
        <v>0</v>
      </c>
      <c r="D264" s="163">
        <f t="shared" si="80"/>
        <v>0</v>
      </c>
      <c r="E264" s="163">
        <f t="shared" si="80"/>
        <v>0</v>
      </c>
      <c r="F264" s="163">
        <f t="shared" si="80"/>
        <v>0</v>
      </c>
      <c r="G264" s="163">
        <f t="shared" si="80"/>
        <v>0</v>
      </c>
      <c r="H264" s="163">
        <f t="shared" si="80"/>
        <v>0</v>
      </c>
      <c r="I264" s="163">
        <f t="shared" si="80"/>
        <v>0</v>
      </c>
      <c r="J264" s="163">
        <f t="shared" si="80"/>
        <v>0</v>
      </c>
      <c r="K264" s="163">
        <f t="shared" si="80"/>
        <v>0</v>
      </c>
      <c r="L264" s="163">
        <f t="shared" si="80"/>
        <v>0</v>
      </c>
      <c r="M264" s="163">
        <f t="shared" si="80"/>
        <v>0</v>
      </c>
      <c r="N264" s="163">
        <f t="shared" si="78"/>
        <v>0</v>
      </c>
      <c r="O264" s="163">
        <f t="shared" si="78"/>
        <v>0</v>
      </c>
      <c r="P264" s="163">
        <f t="shared" si="78"/>
        <v>0</v>
      </c>
      <c r="Q264" s="163">
        <f t="shared" si="78"/>
        <v>0</v>
      </c>
      <c r="R264" s="163">
        <f t="shared" si="78"/>
        <v>0</v>
      </c>
      <c r="S264" s="163">
        <f t="shared" ref="S264:AF273" si="81">R264</f>
        <v>0</v>
      </c>
      <c r="T264" s="163">
        <f t="shared" si="81"/>
        <v>0</v>
      </c>
      <c r="U264" s="163">
        <f t="shared" si="81"/>
        <v>0</v>
      </c>
      <c r="V264" s="163">
        <f t="shared" si="81"/>
        <v>0</v>
      </c>
      <c r="W264" s="163">
        <f t="shared" si="81"/>
        <v>0</v>
      </c>
      <c r="X264" s="163">
        <f t="shared" si="81"/>
        <v>0</v>
      </c>
      <c r="Y264" s="163">
        <f t="shared" si="81"/>
        <v>0</v>
      </c>
      <c r="Z264" s="163">
        <f t="shared" si="81"/>
        <v>0</v>
      </c>
      <c r="AA264" s="163">
        <f t="shared" si="81"/>
        <v>0</v>
      </c>
      <c r="AB264" s="163">
        <f t="shared" si="81"/>
        <v>0</v>
      </c>
      <c r="AC264" s="163">
        <f t="shared" si="81"/>
        <v>0</v>
      </c>
      <c r="AD264" s="163">
        <f t="shared" si="81"/>
        <v>0</v>
      </c>
      <c r="AE264" s="163">
        <f t="shared" si="81"/>
        <v>0</v>
      </c>
      <c r="AF264" s="176">
        <f t="shared" si="81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R273" si="82">B265</f>
        <v>0</v>
      </c>
      <c r="D265" s="163">
        <f t="shared" si="82"/>
        <v>0</v>
      </c>
      <c r="E265" s="163">
        <f t="shared" si="82"/>
        <v>0</v>
      </c>
      <c r="F265" s="163">
        <f t="shared" si="82"/>
        <v>0</v>
      </c>
      <c r="G265" s="163">
        <f t="shared" si="82"/>
        <v>0</v>
      </c>
      <c r="H265" s="163">
        <f t="shared" si="82"/>
        <v>0</v>
      </c>
      <c r="I265" s="163">
        <f t="shared" si="82"/>
        <v>0</v>
      </c>
      <c r="J265" s="163">
        <f t="shared" si="82"/>
        <v>0</v>
      </c>
      <c r="K265" s="163">
        <f t="shared" si="82"/>
        <v>0</v>
      </c>
      <c r="L265" s="163">
        <f t="shared" si="82"/>
        <v>0</v>
      </c>
      <c r="M265" s="163">
        <f t="shared" si="82"/>
        <v>0</v>
      </c>
      <c r="N265" s="163">
        <f t="shared" si="82"/>
        <v>0</v>
      </c>
      <c r="O265" s="163">
        <f t="shared" si="82"/>
        <v>0</v>
      </c>
      <c r="P265" s="163">
        <f t="shared" si="82"/>
        <v>0</v>
      </c>
      <c r="Q265" s="163">
        <f t="shared" si="82"/>
        <v>0</v>
      </c>
      <c r="R265" s="163">
        <f t="shared" si="82"/>
        <v>0</v>
      </c>
      <c r="S265" s="163">
        <f t="shared" si="81"/>
        <v>0</v>
      </c>
      <c r="T265" s="163">
        <f t="shared" si="81"/>
        <v>0</v>
      </c>
      <c r="U265" s="163">
        <f t="shared" si="81"/>
        <v>0</v>
      </c>
      <c r="V265" s="163">
        <f t="shared" si="81"/>
        <v>0</v>
      </c>
      <c r="W265" s="163">
        <f t="shared" si="81"/>
        <v>0</v>
      </c>
      <c r="X265" s="163">
        <f t="shared" si="81"/>
        <v>0</v>
      </c>
      <c r="Y265" s="163">
        <f t="shared" si="81"/>
        <v>0</v>
      </c>
      <c r="Z265" s="163">
        <f t="shared" si="81"/>
        <v>0</v>
      </c>
      <c r="AA265" s="163">
        <f t="shared" si="81"/>
        <v>0</v>
      </c>
      <c r="AB265" s="163">
        <f t="shared" si="81"/>
        <v>0</v>
      </c>
      <c r="AC265" s="163">
        <f t="shared" si="81"/>
        <v>0</v>
      </c>
      <c r="AD265" s="163">
        <f t="shared" si="81"/>
        <v>0</v>
      </c>
      <c r="AE265" s="163">
        <f t="shared" si="81"/>
        <v>0</v>
      </c>
      <c r="AF265" s="176">
        <f t="shared" si="81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82"/>
        <v>0</v>
      </c>
      <c r="D266" s="163">
        <f t="shared" si="82"/>
        <v>0</v>
      </c>
      <c r="E266" s="163">
        <f t="shared" si="82"/>
        <v>0</v>
      </c>
      <c r="F266" s="163">
        <f t="shared" si="82"/>
        <v>0</v>
      </c>
      <c r="G266" s="163">
        <f t="shared" si="82"/>
        <v>0</v>
      </c>
      <c r="H266" s="163">
        <f t="shared" si="82"/>
        <v>0</v>
      </c>
      <c r="I266" s="163">
        <f t="shared" si="82"/>
        <v>0</v>
      </c>
      <c r="J266" s="163">
        <f t="shared" si="82"/>
        <v>0</v>
      </c>
      <c r="K266" s="163">
        <f t="shared" si="82"/>
        <v>0</v>
      </c>
      <c r="L266" s="163">
        <f t="shared" si="82"/>
        <v>0</v>
      </c>
      <c r="M266" s="163">
        <f t="shared" si="82"/>
        <v>0</v>
      </c>
      <c r="N266" s="163">
        <f t="shared" si="82"/>
        <v>0</v>
      </c>
      <c r="O266" s="163">
        <f t="shared" si="82"/>
        <v>0</v>
      </c>
      <c r="P266" s="163">
        <f t="shared" si="82"/>
        <v>0</v>
      </c>
      <c r="Q266" s="163">
        <f t="shared" si="82"/>
        <v>0</v>
      </c>
      <c r="R266" s="163">
        <f t="shared" si="82"/>
        <v>0</v>
      </c>
      <c r="S266" s="163">
        <f t="shared" si="81"/>
        <v>0</v>
      </c>
      <c r="T266" s="163">
        <f t="shared" si="81"/>
        <v>0</v>
      </c>
      <c r="U266" s="163">
        <f t="shared" si="81"/>
        <v>0</v>
      </c>
      <c r="V266" s="163">
        <f t="shared" si="81"/>
        <v>0</v>
      </c>
      <c r="W266" s="163">
        <f t="shared" si="81"/>
        <v>0</v>
      </c>
      <c r="X266" s="163">
        <f t="shared" si="81"/>
        <v>0</v>
      </c>
      <c r="Y266" s="163">
        <f t="shared" si="81"/>
        <v>0</v>
      </c>
      <c r="Z266" s="163">
        <f t="shared" si="81"/>
        <v>0</v>
      </c>
      <c r="AA266" s="163">
        <f t="shared" si="81"/>
        <v>0</v>
      </c>
      <c r="AB266" s="163">
        <f t="shared" si="81"/>
        <v>0</v>
      </c>
      <c r="AC266" s="163">
        <f t="shared" si="81"/>
        <v>0</v>
      </c>
      <c r="AD266" s="163">
        <f t="shared" si="81"/>
        <v>0</v>
      </c>
      <c r="AE266" s="163">
        <f t="shared" si="81"/>
        <v>0</v>
      </c>
      <c r="AF266" s="176">
        <f t="shared" si="81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82"/>
        <v>0</v>
      </c>
      <c r="D267" s="163">
        <f t="shared" si="82"/>
        <v>0</v>
      </c>
      <c r="E267" s="163">
        <f t="shared" si="82"/>
        <v>0</v>
      </c>
      <c r="F267" s="163">
        <f t="shared" si="82"/>
        <v>0</v>
      </c>
      <c r="G267" s="163">
        <f t="shared" si="82"/>
        <v>0</v>
      </c>
      <c r="H267" s="163">
        <f t="shared" si="82"/>
        <v>0</v>
      </c>
      <c r="I267" s="163">
        <f t="shared" si="82"/>
        <v>0</v>
      </c>
      <c r="J267" s="163">
        <f t="shared" si="82"/>
        <v>0</v>
      </c>
      <c r="K267" s="163">
        <f t="shared" si="82"/>
        <v>0</v>
      </c>
      <c r="L267" s="163">
        <f t="shared" si="82"/>
        <v>0</v>
      </c>
      <c r="M267" s="163">
        <f t="shared" si="82"/>
        <v>0</v>
      </c>
      <c r="N267" s="163">
        <f t="shared" si="82"/>
        <v>0</v>
      </c>
      <c r="O267" s="163">
        <f t="shared" si="82"/>
        <v>0</v>
      </c>
      <c r="P267" s="163">
        <f t="shared" si="82"/>
        <v>0</v>
      </c>
      <c r="Q267" s="163">
        <f t="shared" si="82"/>
        <v>0</v>
      </c>
      <c r="R267" s="163">
        <f t="shared" si="82"/>
        <v>0</v>
      </c>
      <c r="S267" s="163">
        <f t="shared" si="81"/>
        <v>0</v>
      </c>
      <c r="T267" s="163">
        <f t="shared" si="81"/>
        <v>0</v>
      </c>
      <c r="U267" s="163">
        <f t="shared" si="81"/>
        <v>0</v>
      </c>
      <c r="V267" s="163">
        <f t="shared" si="81"/>
        <v>0</v>
      </c>
      <c r="W267" s="163">
        <f t="shared" si="81"/>
        <v>0</v>
      </c>
      <c r="X267" s="163">
        <f t="shared" si="81"/>
        <v>0</v>
      </c>
      <c r="Y267" s="163">
        <f t="shared" si="81"/>
        <v>0</v>
      </c>
      <c r="Z267" s="163">
        <f t="shared" si="81"/>
        <v>0</v>
      </c>
      <c r="AA267" s="163">
        <f t="shared" si="81"/>
        <v>0</v>
      </c>
      <c r="AB267" s="163">
        <f t="shared" si="81"/>
        <v>0</v>
      </c>
      <c r="AC267" s="163">
        <f t="shared" si="81"/>
        <v>0</v>
      </c>
      <c r="AD267" s="163">
        <f t="shared" si="81"/>
        <v>0</v>
      </c>
      <c r="AE267" s="163">
        <f t="shared" si="81"/>
        <v>0</v>
      </c>
      <c r="AF267" s="176">
        <f t="shared" si="81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82"/>
        <v>0</v>
      </c>
      <c r="D268" s="163">
        <f t="shared" si="82"/>
        <v>0</v>
      </c>
      <c r="E268" s="163">
        <f t="shared" si="82"/>
        <v>0</v>
      </c>
      <c r="F268" s="163">
        <f t="shared" si="82"/>
        <v>0</v>
      </c>
      <c r="G268" s="163">
        <f t="shared" si="82"/>
        <v>0</v>
      </c>
      <c r="H268" s="163">
        <f t="shared" si="82"/>
        <v>0</v>
      </c>
      <c r="I268" s="163">
        <f t="shared" si="82"/>
        <v>0</v>
      </c>
      <c r="J268" s="163">
        <f t="shared" si="82"/>
        <v>0</v>
      </c>
      <c r="K268" s="163">
        <f t="shared" si="82"/>
        <v>0</v>
      </c>
      <c r="L268" s="163">
        <f t="shared" si="82"/>
        <v>0</v>
      </c>
      <c r="M268" s="163">
        <f t="shared" si="82"/>
        <v>0</v>
      </c>
      <c r="N268" s="163">
        <f t="shared" si="82"/>
        <v>0</v>
      </c>
      <c r="O268" s="163">
        <f t="shared" si="82"/>
        <v>0</v>
      </c>
      <c r="P268" s="163">
        <f t="shared" si="82"/>
        <v>0</v>
      </c>
      <c r="Q268" s="163">
        <f t="shared" si="82"/>
        <v>0</v>
      </c>
      <c r="R268" s="163">
        <f t="shared" si="82"/>
        <v>0</v>
      </c>
      <c r="S268" s="163">
        <f t="shared" si="81"/>
        <v>0</v>
      </c>
      <c r="T268" s="163">
        <f t="shared" si="81"/>
        <v>0</v>
      </c>
      <c r="U268" s="163">
        <f t="shared" si="81"/>
        <v>0</v>
      </c>
      <c r="V268" s="163">
        <f t="shared" si="81"/>
        <v>0</v>
      </c>
      <c r="W268" s="163">
        <f t="shared" si="81"/>
        <v>0</v>
      </c>
      <c r="X268" s="163">
        <f t="shared" si="81"/>
        <v>0</v>
      </c>
      <c r="Y268" s="163">
        <f t="shared" si="81"/>
        <v>0</v>
      </c>
      <c r="Z268" s="163">
        <f t="shared" si="81"/>
        <v>0</v>
      </c>
      <c r="AA268" s="163">
        <f t="shared" si="81"/>
        <v>0</v>
      </c>
      <c r="AB268" s="163">
        <f t="shared" si="81"/>
        <v>0</v>
      </c>
      <c r="AC268" s="163">
        <f t="shared" si="81"/>
        <v>0</v>
      </c>
      <c r="AD268" s="163">
        <f t="shared" si="81"/>
        <v>0</v>
      </c>
      <c r="AE268" s="163">
        <f t="shared" si="81"/>
        <v>0</v>
      </c>
      <c r="AF268" s="176">
        <f t="shared" si="81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82"/>
        <v>0</v>
      </c>
      <c r="D269" s="163">
        <f t="shared" si="82"/>
        <v>0</v>
      </c>
      <c r="E269" s="163">
        <f t="shared" si="82"/>
        <v>0</v>
      </c>
      <c r="F269" s="163">
        <f t="shared" si="82"/>
        <v>0</v>
      </c>
      <c r="G269" s="163">
        <f t="shared" si="82"/>
        <v>0</v>
      </c>
      <c r="H269" s="163">
        <f t="shared" si="82"/>
        <v>0</v>
      </c>
      <c r="I269" s="163">
        <f t="shared" si="82"/>
        <v>0</v>
      </c>
      <c r="J269" s="163">
        <f t="shared" si="82"/>
        <v>0</v>
      </c>
      <c r="K269" s="163">
        <f t="shared" si="82"/>
        <v>0</v>
      </c>
      <c r="L269" s="163">
        <f t="shared" si="82"/>
        <v>0</v>
      </c>
      <c r="M269" s="163">
        <f t="shared" si="82"/>
        <v>0</v>
      </c>
      <c r="N269" s="163">
        <f t="shared" si="82"/>
        <v>0</v>
      </c>
      <c r="O269" s="163">
        <f t="shared" si="82"/>
        <v>0</v>
      </c>
      <c r="P269" s="163">
        <f t="shared" si="82"/>
        <v>0</v>
      </c>
      <c r="Q269" s="163">
        <f t="shared" si="82"/>
        <v>0</v>
      </c>
      <c r="R269" s="163">
        <f t="shared" si="82"/>
        <v>0</v>
      </c>
      <c r="S269" s="163">
        <f t="shared" si="81"/>
        <v>0</v>
      </c>
      <c r="T269" s="163">
        <f t="shared" si="81"/>
        <v>0</v>
      </c>
      <c r="U269" s="163">
        <f t="shared" si="81"/>
        <v>0</v>
      </c>
      <c r="V269" s="163">
        <f t="shared" si="81"/>
        <v>0</v>
      </c>
      <c r="W269" s="163">
        <f t="shared" si="81"/>
        <v>0</v>
      </c>
      <c r="X269" s="163">
        <f t="shared" si="81"/>
        <v>0</v>
      </c>
      <c r="Y269" s="163">
        <f t="shared" si="81"/>
        <v>0</v>
      </c>
      <c r="Z269" s="163">
        <f t="shared" si="81"/>
        <v>0</v>
      </c>
      <c r="AA269" s="163">
        <f t="shared" si="81"/>
        <v>0</v>
      </c>
      <c r="AB269" s="163">
        <f t="shared" si="81"/>
        <v>0</v>
      </c>
      <c r="AC269" s="163">
        <f t="shared" si="81"/>
        <v>0</v>
      </c>
      <c r="AD269" s="163">
        <f t="shared" si="81"/>
        <v>0</v>
      </c>
      <c r="AE269" s="163">
        <f t="shared" si="81"/>
        <v>0</v>
      </c>
      <c r="AF269" s="176">
        <f t="shared" si="81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82"/>
        <v>0</v>
      </c>
      <c r="D270" s="163">
        <f t="shared" si="82"/>
        <v>0</v>
      </c>
      <c r="E270" s="163">
        <f t="shared" si="82"/>
        <v>0</v>
      </c>
      <c r="F270" s="163">
        <f t="shared" si="82"/>
        <v>0</v>
      </c>
      <c r="G270" s="163">
        <f t="shared" si="82"/>
        <v>0</v>
      </c>
      <c r="H270" s="163">
        <f t="shared" si="82"/>
        <v>0</v>
      </c>
      <c r="I270" s="163">
        <f t="shared" si="82"/>
        <v>0</v>
      </c>
      <c r="J270" s="163">
        <f t="shared" si="82"/>
        <v>0</v>
      </c>
      <c r="K270" s="163">
        <f t="shared" si="82"/>
        <v>0</v>
      </c>
      <c r="L270" s="163">
        <f t="shared" si="82"/>
        <v>0</v>
      </c>
      <c r="M270" s="163">
        <f t="shared" si="82"/>
        <v>0</v>
      </c>
      <c r="N270" s="163">
        <f t="shared" si="82"/>
        <v>0</v>
      </c>
      <c r="O270" s="163">
        <f t="shared" si="82"/>
        <v>0</v>
      </c>
      <c r="P270" s="163">
        <f t="shared" si="82"/>
        <v>0</v>
      </c>
      <c r="Q270" s="163">
        <f t="shared" si="82"/>
        <v>0</v>
      </c>
      <c r="R270" s="163">
        <f t="shared" si="82"/>
        <v>0</v>
      </c>
      <c r="S270" s="163">
        <f t="shared" si="81"/>
        <v>0</v>
      </c>
      <c r="T270" s="163">
        <f t="shared" si="81"/>
        <v>0</v>
      </c>
      <c r="U270" s="163">
        <f t="shared" si="81"/>
        <v>0</v>
      </c>
      <c r="V270" s="163">
        <f t="shared" si="81"/>
        <v>0</v>
      </c>
      <c r="W270" s="163">
        <f t="shared" si="81"/>
        <v>0</v>
      </c>
      <c r="X270" s="163">
        <f t="shared" si="81"/>
        <v>0</v>
      </c>
      <c r="Y270" s="163">
        <f t="shared" si="81"/>
        <v>0</v>
      </c>
      <c r="Z270" s="163">
        <f t="shared" si="81"/>
        <v>0</v>
      </c>
      <c r="AA270" s="163">
        <f t="shared" si="81"/>
        <v>0</v>
      </c>
      <c r="AB270" s="163">
        <f t="shared" si="81"/>
        <v>0</v>
      </c>
      <c r="AC270" s="163">
        <f t="shared" si="81"/>
        <v>0</v>
      </c>
      <c r="AD270" s="163">
        <f t="shared" si="81"/>
        <v>0</v>
      </c>
      <c r="AE270" s="163">
        <f t="shared" si="81"/>
        <v>0</v>
      </c>
      <c r="AF270" s="176">
        <f t="shared" si="81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82"/>
        <v>0</v>
      </c>
      <c r="D271" s="163">
        <f t="shared" si="82"/>
        <v>0</v>
      </c>
      <c r="E271" s="163">
        <f t="shared" si="82"/>
        <v>0</v>
      </c>
      <c r="F271" s="163">
        <f t="shared" si="82"/>
        <v>0</v>
      </c>
      <c r="G271" s="163">
        <f t="shared" si="82"/>
        <v>0</v>
      </c>
      <c r="H271" s="163">
        <f t="shared" si="82"/>
        <v>0</v>
      </c>
      <c r="I271" s="163">
        <f t="shared" si="82"/>
        <v>0</v>
      </c>
      <c r="J271" s="163">
        <f t="shared" si="82"/>
        <v>0</v>
      </c>
      <c r="K271" s="163">
        <f t="shared" si="82"/>
        <v>0</v>
      </c>
      <c r="L271" s="163">
        <f t="shared" si="82"/>
        <v>0</v>
      </c>
      <c r="M271" s="163">
        <f t="shared" si="82"/>
        <v>0</v>
      </c>
      <c r="N271" s="163">
        <f t="shared" si="82"/>
        <v>0</v>
      </c>
      <c r="O271" s="163">
        <f t="shared" si="82"/>
        <v>0</v>
      </c>
      <c r="P271" s="163">
        <f t="shared" si="82"/>
        <v>0</v>
      </c>
      <c r="Q271" s="163">
        <f t="shared" si="82"/>
        <v>0</v>
      </c>
      <c r="R271" s="163">
        <f t="shared" si="82"/>
        <v>0</v>
      </c>
      <c r="S271" s="163">
        <f t="shared" si="81"/>
        <v>0</v>
      </c>
      <c r="T271" s="163">
        <f t="shared" si="81"/>
        <v>0</v>
      </c>
      <c r="U271" s="163">
        <f t="shared" si="81"/>
        <v>0</v>
      </c>
      <c r="V271" s="163">
        <f t="shared" si="81"/>
        <v>0</v>
      </c>
      <c r="W271" s="163">
        <f t="shared" si="81"/>
        <v>0</v>
      </c>
      <c r="X271" s="163">
        <f t="shared" si="81"/>
        <v>0</v>
      </c>
      <c r="Y271" s="163">
        <f t="shared" si="81"/>
        <v>0</v>
      </c>
      <c r="Z271" s="163">
        <f t="shared" si="81"/>
        <v>0</v>
      </c>
      <c r="AA271" s="163">
        <f t="shared" si="81"/>
        <v>0</v>
      </c>
      <c r="AB271" s="163">
        <f t="shared" si="81"/>
        <v>0</v>
      </c>
      <c r="AC271" s="163">
        <f t="shared" si="81"/>
        <v>0</v>
      </c>
      <c r="AD271" s="163">
        <f t="shared" si="81"/>
        <v>0</v>
      </c>
      <c r="AE271" s="163">
        <f t="shared" si="81"/>
        <v>0</v>
      </c>
      <c r="AF271" s="176">
        <f t="shared" si="81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82"/>
        <v>0</v>
      </c>
      <c r="D272" s="163">
        <f t="shared" si="82"/>
        <v>0</v>
      </c>
      <c r="E272" s="163">
        <f t="shared" si="82"/>
        <v>0</v>
      </c>
      <c r="F272" s="163">
        <f t="shared" si="82"/>
        <v>0</v>
      </c>
      <c r="G272" s="163">
        <f t="shared" si="82"/>
        <v>0</v>
      </c>
      <c r="H272" s="163">
        <f t="shared" si="82"/>
        <v>0</v>
      </c>
      <c r="I272" s="163">
        <f t="shared" si="82"/>
        <v>0</v>
      </c>
      <c r="J272" s="163">
        <f t="shared" si="82"/>
        <v>0</v>
      </c>
      <c r="K272" s="163">
        <f t="shared" si="82"/>
        <v>0</v>
      </c>
      <c r="L272" s="163">
        <f t="shared" si="82"/>
        <v>0</v>
      </c>
      <c r="M272" s="163">
        <f t="shared" si="82"/>
        <v>0</v>
      </c>
      <c r="N272" s="163">
        <f t="shared" si="82"/>
        <v>0</v>
      </c>
      <c r="O272" s="163">
        <f t="shared" si="82"/>
        <v>0</v>
      </c>
      <c r="P272" s="163">
        <f t="shared" si="82"/>
        <v>0</v>
      </c>
      <c r="Q272" s="163">
        <f t="shared" si="82"/>
        <v>0</v>
      </c>
      <c r="R272" s="163">
        <f t="shared" si="82"/>
        <v>0</v>
      </c>
      <c r="S272" s="163">
        <f t="shared" si="81"/>
        <v>0</v>
      </c>
      <c r="T272" s="163">
        <f t="shared" si="81"/>
        <v>0</v>
      </c>
      <c r="U272" s="163">
        <f t="shared" si="81"/>
        <v>0</v>
      </c>
      <c r="V272" s="163">
        <f t="shared" si="81"/>
        <v>0</v>
      </c>
      <c r="W272" s="163">
        <f t="shared" si="81"/>
        <v>0</v>
      </c>
      <c r="X272" s="163">
        <f t="shared" si="81"/>
        <v>0</v>
      </c>
      <c r="Y272" s="163">
        <f t="shared" si="81"/>
        <v>0</v>
      </c>
      <c r="Z272" s="163">
        <f t="shared" si="81"/>
        <v>0</v>
      </c>
      <c r="AA272" s="163">
        <f t="shared" si="81"/>
        <v>0</v>
      </c>
      <c r="AB272" s="163">
        <f t="shared" si="81"/>
        <v>0</v>
      </c>
      <c r="AC272" s="163">
        <f t="shared" si="81"/>
        <v>0</v>
      </c>
      <c r="AD272" s="163">
        <f t="shared" si="81"/>
        <v>0</v>
      </c>
      <c r="AE272" s="163">
        <f t="shared" si="81"/>
        <v>0</v>
      </c>
      <c r="AF272" s="176">
        <f t="shared" si="81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82"/>
        <v>0</v>
      </c>
      <c r="D273" s="179">
        <f t="shared" si="82"/>
        <v>0</v>
      </c>
      <c r="E273" s="179">
        <f t="shared" si="82"/>
        <v>0</v>
      </c>
      <c r="F273" s="179">
        <f t="shared" si="82"/>
        <v>0</v>
      </c>
      <c r="G273" s="179">
        <f t="shared" si="82"/>
        <v>0</v>
      </c>
      <c r="H273" s="179">
        <f t="shared" si="82"/>
        <v>0</v>
      </c>
      <c r="I273" s="179">
        <f t="shared" si="82"/>
        <v>0</v>
      </c>
      <c r="J273" s="179">
        <f t="shared" si="82"/>
        <v>0</v>
      </c>
      <c r="K273" s="179">
        <f t="shared" si="82"/>
        <v>0</v>
      </c>
      <c r="L273" s="179">
        <f t="shared" si="82"/>
        <v>0</v>
      </c>
      <c r="M273" s="179">
        <f t="shared" si="82"/>
        <v>0</v>
      </c>
      <c r="N273" s="179">
        <f t="shared" si="82"/>
        <v>0</v>
      </c>
      <c r="O273" s="179">
        <f t="shared" si="82"/>
        <v>0</v>
      </c>
      <c r="P273" s="179">
        <f t="shared" si="82"/>
        <v>0</v>
      </c>
      <c r="Q273" s="179">
        <f t="shared" si="82"/>
        <v>0</v>
      </c>
      <c r="R273" s="179">
        <f t="shared" si="82"/>
        <v>0</v>
      </c>
      <c r="S273" s="179">
        <f t="shared" si="81"/>
        <v>0</v>
      </c>
      <c r="T273" s="179">
        <f t="shared" si="81"/>
        <v>0</v>
      </c>
      <c r="U273" s="179">
        <f t="shared" si="81"/>
        <v>0</v>
      </c>
      <c r="V273" s="179">
        <f t="shared" si="81"/>
        <v>0</v>
      </c>
      <c r="W273" s="179">
        <f t="shared" si="81"/>
        <v>0</v>
      </c>
      <c r="X273" s="179">
        <f t="shared" si="81"/>
        <v>0</v>
      </c>
      <c r="Y273" s="179">
        <f t="shared" si="81"/>
        <v>0</v>
      </c>
      <c r="Z273" s="179">
        <f t="shared" si="81"/>
        <v>0</v>
      </c>
      <c r="AA273" s="179">
        <f t="shared" si="81"/>
        <v>0</v>
      </c>
      <c r="AB273" s="179">
        <f t="shared" si="81"/>
        <v>0</v>
      </c>
      <c r="AC273" s="179">
        <f t="shared" si="81"/>
        <v>0</v>
      </c>
      <c r="AD273" s="179">
        <f t="shared" si="81"/>
        <v>0</v>
      </c>
      <c r="AE273" s="179">
        <f t="shared" si="81"/>
        <v>0</v>
      </c>
      <c r="AF273" s="180">
        <f t="shared" si="81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83">SUM(B169:B273)</f>
        <v>0</v>
      </c>
      <c r="C274" s="182">
        <f t="shared" si="83"/>
        <v>0</v>
      </c>
      <c r="D274" s="182">
        <f t="shared" si="83"/>
        <v>0</v>
      </c>
      <c r="E274" s="182">
        <f t="shared" si="83"/>
        <v>0</v>
      </c>
      <c r="F274" s="182">
        <f t="shared" si="83"/>
        <v>0</v>
      </c>
      <c r="G274" s="182">
        <f t="shared" si="83"/>
        <v>0</v>
      </c>
      <c r="H274" s="182">
        <f t="shared" si="83"/>
        <v>0</v>
      </c>
      <c r="I274" s="182">
        <f t="shared" si="83"/>
        <v>0</v>
      </c>
      <c r="J274" s="182">
        <f t="shared" si="83"/>
        <v>0</v>
      </c>
      <c r="K274" s="182">
        <f t="shared" si="83"/>
        <v>0</v>
      </c>
      <c r="L274" s="182">
        <f t="shared" si="83"/>
        <v>0</v>
      </c>
      <c r="M274" s="182">
        <f t="shared" si="83"/>
        <v>0</v>
      </c>
      <c r="N274" s="182">
        <f>SUM(N169:N273)</f>
        <v>0</v>
      </c>
      <c r="O274" s="182">
        <f>SUM(O169:O273)</f>
        <v>0</v>
      </c>
      <c r="P274" s="182">
        <f>SUM(P169:P273)</f>
        <v>0</v>
      </c>
      <c r="Q274" s="182">
        <f>SUM(Q169:Q273)</f>
        <v>0</v>
      </c>
      <c r="R274" s="182">
        <f>SUM(R169:R273)</f>
        <v>0</v>
      </c>
      <c r="S274" s="182">
        <f t="shared" si="83"/>
        <v>0</v>
      </c>
      <c r="T274" s="182">
        <f t="shared" si="83"/>
        <v>0</v>
      </c>
      <c r="U274" s="182">
        <f t="shared" si="83"/>
        <v>0</v>
      </c>
      <c r="V274" s="182">
        <f t="shared" si="83"/>
        <v>0</v>
      </c>
      <c r="W274" s="182">
        <f t="shared" si="83"/>
        <v>0</v>
      </c>
      <c r="X274" s="182">
        <f t="shared" si="83"/>
        <v>0</v>
      </c>
      <c r="Y274" s="182">
        <f t="shared" si="83"/>
        <v>0</v>
      </c>
      <c r="Z274" s="182">
        <f t="shared" si="83"/>
        <v>0</v>
      </c>
      <c r="AA274" s="182">
        <f t="shared" si="83"/>
        <v>0</v>
      </c>
      <c r="AB274" s="182">
        <f t="shared" si="83"/>
        <v>0</v>
      </c>
      <c r="AC274" s="182">
        <f t="shared" si="83"/>
        <v>0</v>
      </c>
      <c r="AD274" s="182">
        <f t="shared" si="83"/>
        <v>0</v>
      </c>
      <c r="AE274" s="182">
        <f t="shared" si="83"/>
        <v>0</v>
      </c>
      <c r="AF274" s="183">
        <f t="shared" si="83"/>
        <v>0</v>
      </c>
      <c r="AG274" s="184">
        <f t="shared" si="8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317" priority="32">
      <formula>$AH11=0</formula>
    </cfRule>
  </conditionalFormatting>
  <conditionalFormatting sqref="A101:A102">
    <cfRule type="expression" dxfId="2316" priority="200">
      <formula>$AH106=0</formula>
    </cfRule>
  </conditionalFormatting>
  <conditionalFormatting sqref="A103:A107">
    <cfRule type="expression" dxfId="2315" priority="148">
      <formula>$AH102=0</formula>
    </cfRule>
  </conditionalFormatting>
  <conditionalFormatting sqref="A160:A167">
    <cfRule type="expression" dxfId="2314" priority="201">
      <formula>$AH267=0</formula>
    </cfRule>
  </conditionalFormatting>
  <conditionalFormatting sqref="A168:A275">
    <cfRule type="expression" dxfId="2313" priority="71">
      <formula>$AH168=0</formula>
    </cfRule>
  </conditionalFormatting>
  <conditionalFormatting sqref="B8">
    <cfRule type="expression" dxfId="2312" priority="196">
      <formula>AND(C$9&gt;=14/24,C$9&lt;20/24)</formula>
    </cfRule>
    <cfRule type="expression" dxfId="2311" priority="197">
      <formula>AND(C$9&gt;=8/24,C$9&lt;14/24)</formula>
    </cfRule>
    <cfRule type="expression" dxfId="2310" priority="198">
      <formula>C$9&lt;8/24</formula>
    </cfRule>
    <cfRule type="expression" dxfId="2309" priority="199">
      <formula>C$9&gt;=20/24</formula>
    </cfRule>
  </conditionalFormatting>
  <conditionalFormatting sqref="E104:M115 B9:AF10 F103:M103 G93:M96 H97:M102 C152:AF159 E117:AB125 G126:AB134 AC117:AF134 G137:AF151 Y11:AF13 Y76:AF77 N93:AF115">
    <cfRule type="expression" dxfId="2308" priority="113">
      <formula>B$9&gt;=20/24</formula>
    </cfRule>
  </conditionalFormatting>
  <conditionalFormatting sqref="B9:AF10 E104:M115 F103:M103 G93:M96 H97:M102 C152:AF159 E117:AB125 G126:AB134 AC117:AF134 G137:AF151 Y11:AF13 Y76:AF77 N93:AF115">
    <cfRule type="expression" dxfId="2307" priority="114">
      <formula>AND(B$9&gt;=14/24,B$9&lt;20/24)</formula>
    </cfRule>
    <cfRule type="expression" dxfId="2306" priority="115">
      <formula>AND(B$9&gt;=8/24,B$9&lt;14/24)</formula>
    </cfRule>
    <cfRule type="expression" dxfId="2305" priority="116">
      <formula>B$9&lt;8/24</formula>
    </cfRule>
  </conditionalFormatting>
  <conditionalFormatting sqref="Y14:AF26">
    <cfRule type="expression" dxfId="2304" priority="56">
      <formula>Y14&gt;$AG14*1</formula>
    </cfRule>
    <cfRule type="expression" dxfId="2303" priority="57">
      <formula>Y$9&gt;=20/24</formula>
    </cfRule>
    <cfRule type="expression" dxfId="2302" priority="58">
      <formula>AND(Y$9&gt;=14/24,Y$9&lt;20/24)</formula>
    </cfRule>
    <cfRule type="expression" dxfId="2301" priority="59">
      <formula>AND(Y$9&gt;=8/24,Y$9&lt;14/24)</formula>
    </cfRule>
    <cfRule type="expression" dxfId="2300" priority="60">
      <formula>Y$9&lt;8/24</formula>
    </cfRule>
  </conditionalFormatting>
  <conditionalFormatting sqref="G70:AF70">
    <cfRule type="expression" dxfId="2299" priority="46">
      <formula>G$9&gt;=20/24</formula>
    </cfRule>
    <cfRule type="expression" dxfId="2298" priority="47">
      <formula>AND(G$9&gt;=14/24,G$9&lt;20/24)</formula>
    </cfRule>
    <cfRule type="expression" dxfId="2297" priority="48">
      <formula>AND(G$9&gt;=8/24,G$9&lt;14/24)</formula>
    </cfRule>
  </conditionalFormatting>
  <conditionalFormatting sqref="G70:AF70">
    <cfRule type="expression" dxfId="2296" priority="121">
      <formula>G$9&lt;8/24</formula>
    </cfRule>
  </conditionalFormatting>
  <conditionalFormatting sqref="K72:X72 Y72:AF75">
    <cfRule type="expression" dxfId="2295" priority="37">
      <formula>K72&gt;$AG72*1</formula>
    </cfRule>
  </conditionalFormatting>
  <conditionalFormatting sqref="Y73:AF75">
    <cfRule type="expression" dxfId="2294" priority="38">
      <formula>Y$9&gt;=20/24</formula>
    </cfRule>
    <cfRule type="expression" dxfId="2293" priority="39">
      <formula>AND(Y$9&gt;=14/24,Y$9&lt;20/24)</formula>
    </cfRule>
    <cfRule type="expression" dxfId="2292" priority="40">
      <formula>AND(Y$9&gt;=8/24,Y$9&lt;14/24)</formula>
    </cfRule>
    <cfRule type="expression" dxfId="2291" priority="41">
      <formula>Y$9&lt;8/24</formula>
    </cfRule>
  </conditionalFormatting>
  <conditionalFormatting sqref="C161:AF167">
    <cfRule type="expression" dxfId="2290" priority="72">
      <formula>C$9&gt;=20/24</formula>
    </cfRule>
    <cfRule type="expression" dxfId="2289" priority="73">
      <formula>AND(C$9&gt;=14/24,C$9&lt;20/24)</formula>
    </cfRule>
    <cfRule type="expression" dxfId="2288" priority="74">
      <formula>AND(C$9&gt;=8/24,C$9&lt;14/24)</formula>
    </cfRule>
    <cfRule type="expression" dxfId="2287" priority="75">
      <formula>C$9&lt;8/24</formula>
    </cfRule>
  </conditionalFormatting>
  <conditionalFormatting sqref="C169:AF274">
    <cfRule type="expression" dxfId="2286" priority="33">
      <formula>C$9&gt;=20/24</formula>
    </cfRule>
    <cfRule type="expression" dxfId="2285" priority="34">
      <formula>AND(C$9&gt;=14/24,C$9&lt;20/24)</formula>
    </cfRule>
    <cfRule type="expression" dxfId="2284" priority="35">
      <formula>AND(C$9&gt;=8/24,C$9&lt;14/24)</formula>
    </cfRule>
    <cfRule type="expression" dxfId="2283" priority="36">
      <formula>C$9&lt;8/24</formula>
    </cfRule>
  </conditionalFormatting>
  <conditionalFormatting sqref="AG96 Y79:AB81 Y76:AB77 G78:AB78 AG78 G91:AF96 G71:AG71 AC76:AF81 Y11:AF13">
    <cfRule type="expression" dxfId="2282" priority="112">
      <formula>G11&gt;$AG11*1</formula>
    </cfRule>
  </conditionalFormatting>
  <conditionalFormatting sqref="G78:AB78 Y76:AB77 AC76:AF78 K72:AF72">
    <cfRule type="expression" dxfId="2281" priority="132">
      <formula>G$9&gt;=20/24</formula>
    </cfRule>
    <cfRule type="expression" dxfId="2280" priority="133">
      <formula>AND(G$9&gt;=14/24,G$9&lt;20/24)</formula>
    </cfRule>
    <cfRule type="expression" dxfId="2279" priority="134">
      <formula>AND(G$9&gt;=8/24,G$9&lt;14/24)</formula>
    </cfRule>
    <cfRule type="expression" dxfId="2278" priority="135">
      <formula>G$9&lt;8/24</formula>
    </cfRule>
  </conditionalFormatting>
  <conditionalFormatting sqref="Y73:AF75">
    <cfRule type="expression" dxfId="2277" priority="42">
      <formula>Y$9&gt;=20/24</formula>
    </cfRule>
    <cfRule type="expression" dxfId="2276" priority="43">
      <formula>AND(Y$9&gt;=14/24,Y$9&lt;20/24)</formula>
    </cfRule>
    <cfRule type="expression" dxfId="2275" priority="44">
      <formula>AND(Y$9&gt;=8/24,Y$9&lt;14/24)</formula>
    </cfRule>
    <cfRule type="expression" dxfId="2274" priority="45">
      <formula>Y$9&lt;8/24</formula>
    </cfRule>
  </conditionalFormatting>
  <conditionalFormatting sqref="M8 S8 AB8">
    <cfRule type="expression" dxfId="2273" priority="189">
      <formula>AND(N$9&gt;=14/24,N$9&lt;20/24)</formula>
    </cfRule>
    <cfRule type="expression" dxfId="2272" priority="190">
      <formula>AND(N$9&gt;=8/24,N$9&lt;14/24)</formula>
    </cfRule>
    <cfRule type="expression" dxfId="2271" priority="191">
      <formula>N$9&lt;8/24</formula>
    </cfRule>
  </conditionalFormatting>
  <conditionalFormatting sqref="Y79:AF81">
    <cfRule type="expression" dxfId="2270" priority="144">
      <formula>Y$9&gt;=20/24</formula>
    </cfRule>
    <cfRule type="expression" dxfId="2269" priority="145">
      <formula>AND(Y$9&gt;=14/24,Y$9&lt;20/24)</formula>
    </cfRule>
    <cfRule type="expression" dxfId="2268" priority="146">
      <formula>AND(Y$9&gt;=8/24,Y$9&lt;14/24)</formula>
    </cfRule>
    <cfRule type="expression" dxfId="2267" priority="147">
      <formula>Y$9&lt;8/24</formula>
    </cfRule>
  </conditionalFormatting>
  <conditionalFormatting sqref="O3:P3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266" priority="188">
      <formula>N$9&gt;=20/24</formula>
    </cfRule>
  </conditionalFormatting>
  <conditionalFormatting sqref="S8">
    <cfRule type="expression" dxfId="2265" priority="179">
      <formula>U$9&gt;=20/24</formula>
    </cfRule>
    <cfRule type="expression" dxfId="2264" priority="180">
      <formula>AND(U$9&gt;=14/24,U$9&lt;20/24)</formula>
    </cfRule>
    <cfRule type="expression" dxfId="2263" priority="181">
      <formula>AND(U$9&gt;=8/24,U$9&lt;14/24)</formula>
    </cfRule>
    <cfRule type="expression" dxfId="2262" priority="182">
      <formula>U$9&lt;8/24</formula>
    </cfRule>
  </conditionalFormatting>
  <conditionalFormatting sqref="Y79:AF81">
    <cfRule type="expression" dxfId="2261" priority="66">
      <formula>Y$9&gt;=20/24</formula>
    </cfRule>
    <cfRule type="expression" dxfId="2260" priority="67">
      <formula>AND(Y$9&gt;=14/24,Y$9&lt;20/24)</formula>
    </cfRule>
    <cfRule type="expression" dxfId="2259" priority="68">
      <formula>AND(Y$9&gt;=8/24,Y$9&lt;14/24)</formula>
    </cfRule>
    <cfRule type="expression" dxfId="2258" priority="69">
      <formula>Y$9&lt;8/24</formula>
    </cfRule>
  </conditionalFormatting>
  <conditionalFormatting sqref="V3 AB3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G70:AF70">
    <cfRule type="expression" dxfId="2257" priority="126">
      <formula>G70&gt;$AG70</formula>
    </cfRule>
  </conditionalFormatting>
  <conditionalFormatting sqref="AB8">
    <cfRule type="expression" dxfId="2256" priority="175">
      <formula>AD$9&gt;=20/24</formula>
    </cfRule>
    <cfRule type="expression" dxfId="2255" priority="176">
      <formula>AND(AD$9&gt;=14/24,AD$9&lt;20/24)</formula>
    </cfRule>
    <cfRule type="expression" dxfId="2254" priority="177">
      <formula>AND(AD$9&gt;=8/24,AD$9&lt;14/24)</formula>
    </cfRule>
    <cfRule type="expression" dxfId="2253" priority="178">
      <formula>AD$9&lt;8/24</formula>
    </cfRule>
  </conditionalFormatting>
  <conditionalFormatting sqref="AG78">
    <cfRule type="expression" dxfId="2252" priority="154">
      <formula>AG$9&gt;=20/24</formula>
    </cfRule>
    <cfRule type="expression" dxfId="2251" priority="155">
      <formula>AND(AG$9&gt;=14/24,AG$9&lt;20/24)</formula>
    </cfRule>
    <cfRule type="expression" dxfId="2250" priority="156">
      <formula>AND(AG$9&gt;=8/24,AG$9&lt;14/24)</formula>
    </cfRule>
    <cfRule type="expression" dxfId="2249" priority="157">
      <formula>AG$9&lt;8/24</formula>
    </cfRule>
  </conditionalFormatting>
  <conditionalFormatting sqref="AG91:AG92">
    <cfRule type="expression" dxfId="2248" priority="149">
      <formula>AG91&gt;$AG91</formula>
    </cfRule>
  </conditionalFormatting>
  <conditionalFormatting sqref="AG96">
    <cfRule type="expression" dxfId="2247" priority="150">
      <formula>AG$9&gt;=20/24</formula>
    </cfRule>
    <cfRule type="expression" dxfId="2246" priority="151">
      <formula>AND(AG$9&gt;=14/24,AG$9&lt;20/24)</formula>
    </cfRule>
    <cfRule type="expression" dxfId="2245" priority="152">
      <formula>AND(AG$9&gt;=8/24,AG$9&lt;14/24)</formula>
    </cfRule>
    <cfRule type="expression" dxfId="2244" priority="153">
      <formula>AG$9&lt;8/24</formula>
    </cfRule>
  </conditionalFormatting>
  <conditionalFormatting sqref="AG113">
    <cfRule type="expression" dxfId="2243" priority="171">
      <formula>AG$9&gt;=20/24</formula>
    </cfRule>
    <cfRule type="expression" dxfId="2242" priority="172">
      <formula>AND(AG$9&gt;=14/24,AG$9&lt;20/24)</formula>
    </cfRule>
    <cfRule type="expression" dxfId="2241" priority="173">
      <formula>AND(AG$9&gt;=8/24,AG$9&lt;14/24)</formula>
    </cfRule>
    <cfRule type="expression" dxfId="2240" priority="174">
      <formula>AG$9&lt;8/24</formula>
    </cfRule>
  </conditionalFormatting>
  <conditionalFormatting sqref="AH8:AI10">
    <cfRule type="expression" dxfId="2239" priority="62">
      <formula>AH$9&gt;=20/24</formula>
    </cfRule>
    <cfRule type="expression" dxfId="2238" priority="63">
      <formula>AND(AH$9&gt;=14/24,AH$9&lt;20/24)</formula>
    </cfRule>
    <cfRule type="expression" dxfId="2237" priority="64">
      <formula>AND(AH$9&gt;=8/24,AH$9&lt;14/24)</formula>
    </cfRule>
    <cfRule type="expression" dxfId="2236" priority="65">
      <formula>AH$9&lt;8/24</formula>
    </cfRule>
  </conditionalFormatting>
  <conditionalFormatting sqref="AL4:AL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235" priority="192">
      <formula>AJ$9&gt;=20/24</formula>
    </cfRule>
    <cfRule type="expression" dxfId="2234" priority="193">
      <formula>AND(AJ$9&gt;=14/24,AJ$9&lt;20/24)</formula>
    </cfRule>
    <cfRule type="expression" dxfId="2233" priority="194">
      <formula>AND(AJ$9&gt;=8/24,AJ$9&lt;14/24)</formula>
    </cfRule>
    <cfRule type="expression" dxfId="2232" priority="195">
      <formula>AJ$9&lt;8/24</formula>
    </cfRule>
  </conditionalFormatting>
  <conditionalFormatting sqref="AL99:AN99 AL105:AN105">
    <cfRule type="expression" dxfId="2231" priority="164">
      <formula>AL$9&gt;=20/24</formula>
    </cfRule>
    <cfRule type="expression" dxfId="2230" priority="165">
      <formula>AND(AL$9&gt;=14/24,AL$9&lt;20/24)</formula>
    </cfRule>
    <cfRule type="expression" dxfId="2229" priority="166">
      <formula>AND(AL$9&gt;=8/24,AL$9&lt;14/24)</formula>
    </cfRule>
    <cfRule type="expression" dxfId="2228" priority="167">
      <formula>AL$9&lt;8/24</formula>
    </cfRule>
  </conditionalFormatting>
  <conditionalFormatting sqref="AM15:AM21 AN16:AR21">
    <cfRule type="expression" dxfId="2227" priority="88">
      <formula>AX$9&gt;=20/24</formula>
    </cfRule>
    <cfRule type="expression" dxfId="2226" priority="89">
      <formula>AND(AX$9&gt;=14/24,AX$9&lt;20/24)</formula>
    </cfRule>
    <cfRule type="expression" dxfId="2225" priority="90">
      <formula>AND(AX$9&gt;=8/24,AX$9&lt;14/24)</formula>
    </cfRule>
    <cfRule type="expression" dxfId="2224" priority="91">
      <formula>AX$9&lt;8/24</formula>
    </cfRule>
  </conditionalFormatting>
  <conditionalFormatting sqref="AN100:AN103">
    <cfRule type="expression" dxfId="2223" priority="160">
      <formula>AN$9&gt;=20/24</formula>
    </cfRule>
    <cfRule type="expression" dxfId="2222" priority="161">
      <formula>AND(AN$9&gt;=14/24,AN$9&lt;20/24)</formula>
    </cfRule>
    <cfRule type="expression" dxfId="2221" priority="162">
      <formula>AND(AN$9&gt;=8/24,AN$9&lt;14/24)</formula>
    </cfRule>
    <cfRule type="expression" dxfId="2220" priority="163">
      <formula>AN$9&lt;8/24</formula>
    </cfRule>
  </conditionalFormatting>
  <conditionalFormatting sqref="AN15:AR15">
    <cfRule type="expression" dxfId="2219" priority="76">
      <formula>U$9&gt;=20/24</formula>
    </cfRule>
    <cfRule type="expression" dxfId="2218" priority="77">
      <formula>AND(U$9&gt;=14/24,U$9&lt;20/24)</formula>
    </cfRule>
    <cfRule type="expression" dxfId="2217" priority="78">
      <formula>AND(U$9&gt;=8/24,U$9&lt;14/24)</formula>
    </cfRule>
    <cfRule type="expression" dxfId="2216" priority="79">
      <formula>U$9&lt;8/24</formula>
    </cfRule>
  </conditionalFormatting>
  <conditionalFormatting sqref="AS15">
    <cfRule type="expression" dxfId="2215" priority="84">
      <formula>AA$9&gt;=20/24</formula>
    </cfRule>
    <cfRule type="expression" dxfId="2214" priority="85">
      <formula>AND(AA$9&gt;=14/24,AA$9&lt;20/24)</formula>
    </cfRule>
    <cfRule type="expression" dxfId="2213" priority="86">
      <formula>AND(AA$9&gt;=8/24,AA$9&lt;14/24)</formula>
    </cfRule>
    <cfRule type="expression" dxfId="2212" priority="87">
      <formula>AA$9&lt;8/24</formula>
    </cfRule>
  </conditionalFormatting>
  <conditionalFormatting sqref="AS16:AS21">
    <cfRule type="expression" dxfId="2211" priority="92">
      <formula>BE$9&gt;=20/24</formula>
    </cfRule>
    <cfRule type="expression" dxfId="2210" priority="93">
      <formula>AND(BE$9&gt;=14/24,BE$9&lt;20/24)</formula>
    </cfRule>
    <cfRule type="expression" dxfId="2209" priority="94">
      <formula>AND(BE$9&gt;=8/24,BE$9&lt;14/24)</formula>
    </cfRule>
    <cfRule type="expression" dxfId="2208" priority="95">
      <formula>BE$9&lt;8/24</formula>
    </cfRule>
  </conditionalFormatting>
  <conditionalFormatting sqref="AT15 AX15:BJ15">
    <cfRule type="expression" dxfId="2207" priority="96">
      <formula>AC$9&gt;=20/24</formula>
    </cfRule>
    <cfRule type="expression" dxfId="2206" priority="97">
      <formula>AND(AC$9&gt;=14/24,AC$9&lt;20/24)</formula>
    </cfRule>
    <cfRule type="expression" dxfId="2205" priority="98">
      <formula>AND(AC$9&gt;=8/24,AC$9&lt;14/24)</formula>
    </cfRule>
    <cfRule type="expression" dxfId="2204" priority="99">
      <formula>AC$9&lt;8/24</formula>
    </cfRule>
  </conditionalFormatting>
  <conditionalFormatting sqref="AT16:AT21">
    <cfRule type="expression" dxfId="2203" priority="100">
      <formula>BG$9&gt;=20/24</formula>
    </cfRule>
    <cfRule type="expression" dxfId="2202" priority="101">
      <formula>AND(BG$9&gt;=14/24,BG$9&lt;20/24)</formula>
    </cfRule>
    <cfRule type="expression" dxfId="2201" priority="102">
      <formula>AND(BG$9&gt;=8/24,BG$9&lt;14/24)</formula>
    </cfRule>
    <cfRule type="expression" dxfId="2200" priority="103">
      <formula>BG$9&lt;8/24</formula>
    </cfRule>
  </conditionalFormatting>
  <conditionalFormatting sqref="AU15:AV15">
    <cfRule type="expression" dxfId="2199" priority="104">
      <formula>AE$9&gt;=20/24</formula>
    </cfRule>
    <cfRule type="expression" dxfId="2198" priority="105">
      <formula>AND(AE$9&gt;=14/24,AE$9&lt;20/24)</formula>
    </cfRule>
    <cfRule type="expression" dxfId="2197" priority="106">
      <formula>AND(AE$9&gt;=8/24,AE$9&lt;14/24)</formula>
    </cfRule>
    <cfRule type="expression" dxfId="2196" priority="107">
      <formula>AE$9&lt;8/24</formula>
    </cfRule>
  </conditionalFormatting>
  <conditionalFormatting sqref="AU16:BJ21">
    <cfRule type="expression" dxfId="2195" priority="108">
      <formula>BI$9&gt;=20/24</formula>
    </cfRule>
    <cfRule type="expression" dxfId="2194" priority="109">
      <formula>AND(BI$9&gt;=14/24,BI$9&lt;20/24)</formula>
    </cfRule>
    <cfRule type="expression" dxfId="2193" priority="110">
      <formula>AND(BI$9&gt;=8/24,BI$9&lt;14/24)</formula>
    </cfRule>
    <cfRule type="expression" dxfId="2192" priority="111">
      <formula>BI$9&lt;8/24</formula>
    </cfRule>
  </conditionalFormatting>
  <conditionalFormatting sqref="AW15">
    <cfRule type="expression" dxfId="2191" priority="80">
      <formula>B$9&gt;=20/24</formula>
    </cfRule>
    <cfRule type="expression" dxfId="2190" priority="81">
      <formula>AND(B$9&gt;=14/24,B$9&lt;20/24)</formula>
    </cfRule>
    <cfRule type="expression" dxfId="2189" priority="82">
      <formula>AND(B$9&gt;=8/24,B$9&lt;14/24)</formula>
    </cfRule>
    <cfRule type="expression" dxfId="2188" priority="83">
      <formula>B$9&lt;8/24</formula>
    </cfRule>
  </conditionalFormatting>
  <conditionalFormatting sqref="A73">
    <cfRule type="expression" dxfId="2187" priority="31">
      <formula>$AH73=0</formula>
    </cfRule>
  </conditionalFormatting>
  <conditionalFormatting sqref="B137:B159 B93:D115 B117:D134 E93:E103 B76:F90 F93:F102 C137:F151 E126:F134 G97:G102 B72:J72 G76:X77 B11:X13 G79:X90 Y82:AF90">
    <cfRule type="expression" dxfId="2186" priority="25">
      <formula>B$9&gt;=20/24</formula>
    </cfRule>
  </conditionalFormatting>
  <conditionalFormatting sqref="B137:B159 B93:D115 B117:D134 E93:E103 B76:F90 F93:F102 C137:F151 E126:F134 G97:G102 B72:J72 G76:X77 B11:X13 G79:X90 Y82:AF90">
    <cfRule type="expression" dxfId="2185" priority="26">
      <formula>AND(B$9&gt;=14/24,B$9&lt;20/24)</formula>
    </cfRule>
    <cfRule type="expression" dxfId="2184" priority="27">
      <formula>AND(B$9&gt;=8/24,B$9&lt;14/24)</formula>
    </cfRule>
    <cfRule type="expression" dxfId="2183" priority="28">
      <formula>B$9&lt;8/24</formula>
    </cfRule>
  </conditionalFormatting>
  <conditionalFormatting sqref="B14:X53 Y27:AF53">
    <cfRule type="expression" dxfId="2182" priority="15">
      <formula>B14&gt;$AG14*1</formula>
    </cfRule>
    <cfRule type="expression" dxfId="2181" priority="16">
      <formula>B$9&gt;=20/24</formula>
    </cfRule>
    <cfRule type="expression" dxfId="2180" priority="17">
      <formula>AND(B$9&gt;=14/24,B$9&lt;20/24)</formula>
    </cfRule>
    <cfRule type="expression" dxfId="2179" priority="18">
      <formula>AND(B$9&gt;=8/24,B$9&lt;14/24)</formula>
    </cfRule>
    <cfRule type="expression" dxfId="2178" priority="19">
      <formula>B$9&lt;8/24</formula>
    </cfRule>
  </conditionalFormatting>
  <conditionalFormatting sqref="B54:AF68">
    <cfRule type="expression" dxfId="2177" priority="13">
      <formula>B$9&lt;8/24</formula>
    </cfRule>
  </conditionalFormatting>
  <conditionalFormatting sqref="B54:F70 G54:AF69">
    <cfRule type="expression" dxfId="2176" priority="10">
      <formula>B$9&gt;=20/24</formula>
    </cfRule>
    <cfRule type="expression" dxfId="2175" priority="11">
      <formula>AND(B$9&gt;=14/24,B$9&lt;20/24)</formula>
    </cfRule>
    <cfRule type="expression" dxfId="2174" priority="12">
      <formula>AND(B$9&gt;=8/24,B$9&lt;14/24)</formula>
    </cfRule>
  </conditionalFormatting>
  <conditionalFormatting sqref="B63:AF65">
    <cfRule type="expression" dxfId="2173" priority="14">
      <formula>B63&gt;$AG63</formula>
    </cfRule>
  </conditionalFormatting>
  <conditionalFormatting sqref="B69:F70 G69:AF69">
    <cfRule type="expression" dxfId="2172" priority="29">
      <formula>B$9&lt;8/24</formula>
    </cfRule>
  </conditionalFormatting>
  <conditionalFormatting sqref="B72:J75 K73:X75">
    <cfRule type="expression" dxfId="2171" priority="5">
      <formula>B72&gt;$AG72*1</formula>
    </cfRule>
  </conditionalFormatting>
  <conditionalFormatting sqref="B73:X75">
    <cfRule type="expression" dxfId="2170" priority="6">
      <formula>B$9&gt;=20/24</formula>
    </cfRule>
    <cfRule type="expression" dxfId="2169" priority="7">
      <formula>AND(B$9&gt;=14/24,B$9&lt;20/24)</formula>
    </cfRule>
    <cfRule type="expression" dxfId="2168" priority="8">
      <formula>AND(B$9&gt;=8/24,B$9&lt;14/24)</formula>
    </cfRule>
    <cfRule type="expression" dxfId="2167" priority="9">
      <formula>B$9&lt;8/24</formula>
    </cfRule>
  </conditionalFormatting>
  <conditionalFormatting sqref="B161:B167">
    <cfRule type="expression" dxfId="2166" priority="20">
      <formula>B$9&gt;=20/24</formula>
    </cfRule>
    <cfRule type="expression" dxfId="2165" priority="21">
      <formula>AND(B$9&gt;=14/24,B$9&lt;20/24)</formula>
    </cfRule>
    <cfRule type="expression" dxfId="2164" priority="22">
      <formula>AND(B$9&gt;=8/24,B$9&lt;14/24)</formula>
    </cfRule>
    <cfRule type="expression" dxfId="2163" priority="23">
      <formula>B$9&lt;8/24</formula>
    </cfRule>
  </conditionalFormatting>
  <conditionalFormatting sqref="B169:B274">
    <cfRule type="expression" dxfId="2162" priority="1">
      <formula>B$9&gt;=20/24</formula>
    </cfRule>
    <cfRule type="expression" dxfId="2161" priority="2">
      <formula>AND(B$9&gt;=14/24,B$9&lt;20/24)</formula>
    </cfRule>
    <cfRule type="expression" dxfId="2160" priority="3">
      <formula>AND(B$9&gt;=8/24,B$9&lt;14/24)</formula>
    </cfRule>
    <cfRule type="expression" dxfId="2159" priority="4">
      <formula>B$9&lt;8/24</formula>
    </cfRule>
  </conditionalFormatting>
  <conditionalFormatting sqref="B71:F71 B76:F96 G76:X77 B11:X13 G79:X90 Y82:AF90 B69:AF69">
    <cfRule type="expression" dxfId="2158" priority="24">
      <formula>B11&gt;$AG11*1</formula>
    </cfRule>
  </conditionalFormatting>
  <conditionalFormatting sqref="B66:F70 B54:AF62 G66:AF69">
    <cfRule type="expression" dxfId="2157" priority="30">
      <formula>B54&gt;$AG54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06" zoomScaleNormal="106" workbookViewId="0">
      <pane xSplit="1" ySplit="10" topLeftCell="D82" activePane="bottomRight" state="frozen"/>
      <selection activeCell="AH11" sqref="AH11:AI158"/>
      <selection pane="topRight" activeCell="AH11" sqref="AH11:AI158"/>
      <selection pane="bottomLeft" activeCell="AH11" sqref="AH11:AI158"/>
      <selection pane="bottomRight" activeCell="O7" sqref="O7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2080/10/16</v>
      </c>
      <c r="C4" s="222"/>
      <c r="D4" s="222"/>
      <c r="E4" s="223" t="str">
        <f ca="1">"2080/"&amp;"10/"&amp;INT(MID(CELL("filename",G6),FIND("]",CELL("filename",G6))+1,200))</f>
        <v>2080/10/16</v>
      </c>
      <c r="F4" s="223"/>
      <c r="G4" s="223"/>
      <c r="H4" s="223" t="str">
        <f ca="1">TEXT(E4,"dddd")</f>
        <v>Wednesday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126.7</v>
      </c>
      <c r="C5" s="30">
        <f t="shared" si="0"/>
        <v>119.25</v>
      </c>
      <c r="D5" s="30">
        <f t="shared" si="0"/>
        <v>130.19999999999999</v>
      </c>
      <c r="E5" s="30">
        <f t="shared" si="0"/>
        <v>138.1</v>
      </c>
      <c r="F5" s="30">
        <f t="shared" si="0"/>
        <v>136.5</v>
      </c>
      <c r="G5" s="30">
        <f t="shared" si="0"/>
        <v>207.89999999999998</v>
      </c>
      <c r="H5" s="30">
        <f t="shared" si="0"/>
        <v>219.5</v>
      </c>
      <c r="I5" s="30">
        <f t="shared" si="0"/>
        <v>169.2</v>
      </c>
      <c r="J5" s="30">
        <f t="shared" si="0"/>
        <v>189.6</v>
      </c>
      <c r="K5" s="30">
        <f t="shared" si="0"/>
        <v>213.00000000000003</v>
      </c>
      <c r="L5" s="30">
        <f t="shared" si="0"/>
        <v>215.2</v>
      </c>
      <c r="M5" s="30">
        <f t="shared" si="0"/>
        <v>413.8</v>
      </c>
      <c r="N5" s="30">
        <f t="shared" si="0"/>
        <v>457.1</v>
      </c>
      <c r="O5" s="30">
        <f t="shared" si="0"/>
        <v>471.1</v>
      </c>
      <c r="P5" s="30">
        <f t="shared" si="0"/>
        <v>525.20000000000005</v>
      </c>
      <c r="Q5" s="30">
        <f t="shared" si="0"/>
        <v>521.79999999999995</v>
      </c>
      <c r="R5" s="30">
        <f t="shared" si="0"/>
        <v>527.6</v>
      </c>
      <c r="S5" s="30">
        <f t="shared" si="0"/>
        <v>575.70000000000005</v>
      </c>
      <c r="T5" s="30">
        <f t="shared" si="0"/>
        <v>589.29999999999995</v>
      </c>
      <c r="U5" s="30">
        <f t="shared" si="0"/>
        <v>457.59999999999997</v>
      </c>
      <c r="V5" s="30">
        <f t="shared" si="0"/>
        <v>458.49999999999994</v>
      </c>
      <c r="W5" s="30">
        <f t="shared" si="0"/>
        <v>388.29999999999995</v>
      </c>
      <c r="X5" s="30">
        <f t="shared" si="0"/>
        <v>339</v>
      </c>
      <c r="Y5" s="30">
        <f t="shared" si="0"/>
        <v>224.99999999999997</v>
      </c>
      <c r="Z5" s="30">
        <f t="shared" si="0"/>
        <v>137.04</v>
      </c>
      <c r="AA5" s="30">
        <f>AB108</f>
        <v>135.70000000000002</v>
      </c>
      <c r="AB5" s="30">
        <f t="shared" si="0"/>
        <v>135.70000000000002</v>
      </c>
      <c r="AC5" s="30">
        <f t="shared" si="0"/>
        <v>177.8</v>
      </c>
      <c r="AD5" s="30">
        <f t="shared" si="0"/>
        <v>194.9</v>
      </c>
      <c r="AE5" s="30">
        <f t="shared" si="0"/>
        <v>177.1</v>
      </c>
      <c r="AF5" s="30">
        <f>B108</f>
        <v>137.69999999999999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Load=1186</v>
      </c>
      <c r="B7" s="35">
        <f t="shared" ref="B7:AF7" si="1">B116</f>
        <v>1293.98</v>
      </c>
      <c r="C7" s="35">
        <f t="shared" si="1"/>
        <v>1235.8799999999999</v>
      </c>
      <c r="D7" s="35">
        <f t="shared" si="1"/>
        <v>1205.4299999999998</v>
      </c>
      <c r="E7" s="35">
        <f t="shared" si="1"/>
        <v>1185.98</v>
      </c>
      <c r="F7" s="35">
        <f t="shared" si="1"/>
        <v>1191.3799999999999</v>
      </c>
      <c r="G7" s="35">
        <f t="shared" si="1"/>
        <v>1257.78</v>
      </c>
      <c r="H7" s="35">
        <f t="shared" si="1"/>
        <v>1331.88</v>
      </c>
      <c r="I7" s="35">
        <f t="shared" si="1"/>
        <v>1407.48</v>
      </c>
      <c r="J7" s="35">
        <f t="shared" si="1"/>
        <v>1530.28</v>
      </c>
      <c r="K7" s="35">
        <f t="shared" si="1"/>
        <v>1643.6799999999998</v>
      </c>
      <c r="L7" s="35">
        <f t="shared" si="1"/>
        <v>1758.78</v>
      </c>
      <c r="M7" s="35">
        <f t="shared" si="1"/>
        <v>1745.48</v>
      </c>
      <c r="N7" s="35">
        <f t="shared" si="1"/>
        <v>1651.58</v>
      </c>
      <c r="O7" s="35">
        <f t="shared" si="1"/>
        <v>1603.6799999999998</v>
      </c>
      <c r="P7" s="35">
        <f t="shared" si="1"/>
        <v>1590.98</v>
      </c>
      <c r="Q7" s="35">
        <f t="shared" si="1"/>
        <v>1479.6799999999998</v>
      </c>
      <c r="R7" s="35">
        <f t="shared" si="1"/>
        <v>1481.58</v>
      </c>
      <c r="S7" s="35">
        <f t="shared" si="1"/>
        <v>1501.1599999999999</v>
      </c>
      <c r="T7" s="35">
        <f t="shared" si="1"/>
        <v>1550.7599999999998</v>
      </c>
      <c r="U7" s="35">
        <f t="shared" si="1"/>
        <v>1599.7099999999998</v>
      </c>
      <c r="V7" s="35">
        <f t="shared" si="1"/>
        <v>1488.0099999999998</v>
      </c>
      <c r="W7" s="35">
        <f t="shared" si="1"/>
        <v>1498.5099999999998</v>
      </c>
      <c r="X7" s="35">
        <f t="shared" si="1"/>
        <v>1537.5099999999998</v>
      </c>
      <c r="Y7" s="35">
        <f t="shared" si="1"/>
        <v>1706.9499999999998</v>
      </c>
      <c r="Z7" s="35">
        <f t="shared" si="1"/>
        <v>1859.4599999999996</v>
      </c>
      <c r="AA7" s="35">
        <f t="shared" si="1"/>
        <v>1784.6999999999998</v>
      </c>
      <c r="AB7" s="35">
        <f>AB116</f>
        <v>1646.3799999999999</v>
      </c>
      <c r="AC7" s="35">
        <f t="shared" si="1"/>
        <v>1646.3799999999999</v>
      </c>
      <c r="AD7" s="35">
        <f t="shared" si="1"/>
        <v>1486.2999999999995</v>
      </c>
      <c r="AE7" s="35">
        <f t="shared" si="1"/>
        <v>1333.3999999999996</v>
      </c>
      <c r="AF7" s="35">
        <f t="shared" si="1"/>
        <v>1248.5999999999997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1859.46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1859.46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193" t="s">
        <v>19</v>
      </c>
      <c r="AI10" s="19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36.5</v>
      </c>
      <c r="C11" s="43">
        <v>36.5</v>
      </c>
      <c r="D11" s="43">
        <v>36.5</v>
      </c>
      <c r="E11" s="43">
        <v>36.5</v>
      </c>
      <c r="F11" s="43">
        <v>36.5</v>
      </c>
      <c r="G11" s="43">
        <v>36.5</v>
      </c>
      <c r="H11" s="43">
        <v>36.5</v>
      </c>
      <c r="I11" s="43">
        <v>36.5</v>
      </c>
      <c r="J11" s="43">
        <v>36.5</v>
      </c>
      <c r="K11" s="43">
        <v>36.5</v>
      </c>
      <c r="L11" s="43">
        <v>36.5</v>
      </c>
      <c r="M11" s="43">
        <v>36.5</v>
      </c>
      <c r="N11" s="43">
        <v>36.5</v>
      </c>
      <c r="O11" s="43">
        <v>36.5</v>
      </c>
      <c r="P11" s="43">
        <v>36.5</v>
      </c>
      <c r="Q11" s="43">
        <v>36.5</v>
      </c>
      <c r="R11" s="43">
        <v>36.5</v>
      </c>
      <c r="S11" s="44">
        <v>30.6</v>
      </c>
      <c r="T11" s="44">
        <v>30.6</v>
      </c>
      <c r="U11" s="44">
        <v>32.6</v>
      </c>
      <c r="V11" s="44">
        <v>32.6</v>
      </c>
      <c r="W11" s="44">
        <v>32.6</v>
      </c>
      <c r="X11" s="44">
        <v>32.6</v>
      </c>
      <c r="Y11" s="44">
        <v>32.6</v>
      </c>
      <c r="Z11" s="44">
        <v>29.6</v>
      </c>
      <c r="AA11" s="44">
        <v>29.6</v>
      </c>
      <c r="AB11" s="44">
        <v>29.6</v>
      </c>
      <c r="AC11" s="44">
        <v>29.6</v>
      </c>
      <c r="AD11" s="44">
        <v>29.6</v>
      </c>
      <c r="AE11" s="44">
        <v>29.6</v>
      </c>
      <c r="AF11" s="44">
        <v>29.6</v>
      </c>
      <c r="AG11" s="45">
        <v>86</v>
      </c>
      <c r="AH11" s="46">
        <f t="shared" ref="AH11:AH74" si="2">MAX(B11:AF11)</f>
        <v>36.5</v>
      </c>
      <c r="AI11" s="47">
        <f t="shared" ref="AI11:AI74" si="3">MIN(B11:AF11)</f>
        <v>29.6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</v>
      </c>
      <c r="C12" s="43">
        <v>28</v>
      </c>
      <c r="D12" s="43">
        <v>28</v>
      </c>
      <c r="E12" s="43">
        <v>28</v>
      </c>
      <c r="F12" s="43">
        <v>28</v>
      </c>
      <c r="G12" s="43">
        <v>28</v>
      </c>
      <c r="H12" s="43">
        <v>28</v>
      </c>
      <c r="I12" s="43">
        <v>28</v>
      </c>
      <c r="J12" s="43">
        <v>28</v>
      </c>
      <c r="K12" s="43">
        <v>28</v>
      </c>
      <c r="L12" s="43">
        <v>28</v>
      </c>
      <c r="M12" s="43">
        <v>28</v>
      </c>
      <c r="N12" s="43">
        <v>28</v>
      </c>
      <c r="O12" s="43">
        <v>28</v>
      </c>
      <c r="P12" s="43">
        <v>28</v>
      </c>
      <c r="Q12" s="43">
        <v>28</v>
      </c>
      <c r="R12" s="43">
        <v>28</v>
      </c>
      <c r="S12" s="44">
        <v>27</v>
      </c>
      <c r="T12" s="44">
        <v>27</v>
      </c>
      <c r="U12" s="44">
        <v>26</v>
      </c>
      <c r="V12" s="44">
        <v>26</v>
      </c>
      <c r="W12" s="44">
        <v>26</v>
      </c>
      <c r="X12" s="44">
        <v>26</v>
      </c>
      <c r="Y12" s="44">
        <v>26</v>
      </c>
      <c r="Z12" s="44">
        <v>26</v>
      </c>
      <c r="AA12" s="44">
        <v>26</v>
      </c>
      <c r="AB12" s="44">
        <v>26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</v>
      </c>
      <c r="AI12" s="47">
        <f t="shared" si="3"/>
        <v>26</v>
      </c>
      <c r="AK12" s="49"/>
      <c r="AL12" s="50" t="str">
        <f ca="1">MID(CELL("filename",C7),FIND("]",CELL("filename",C7))+1,600)</f>
        <v>16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26.5</v>
      </c>
      <c r="C13" s="43">
        <v>26.5</v>
      </c>
      <c r="D13" s="43">
        <v>26.5</v>
      </c>
      <c r="E13" s="43">
        <v>26.5</v>
      </c>
      <c r="F13" s="43">
        <v>26.5</v>
      </c>
      <c r="G13" s="43">
        <v>26.5</v>
      </c>
      <c r="H13" s="43">
        <v>26.5</v>
      </c>
      <c r="I13" s="43">
        <v>26.5</v>
      </c>
      <c r="J13" s="43">
        <v>26.5</v>
      </c>
      <c r="K13" s="43">
        <v>26.5</v>
      </c>
      <c r="L13" s="43">
        <v>26.5</v>
      </c>
      <c r="M13" s="43">
        <v>26.5</v>
      </c>
      <c r="N13" s="43">
        <v>26.5</v>
      </c>
      <c r="O13" s="43">
        <v>26.5</v>
      </c>
      <c r="P13" s="43">
        <v>26.5</v>
      </c>
      <c r="Q13" s="43">
        <v>26.5</v>
      </c>
      <c r="R13" s="43">
        <v>26.5</v>
      </c>
      <c r="S13" s="44">
        <v>22.8</v>
      </c>
      <c r="T13" s="44">
        <v>22.8</v>
      </c>
      <c r="U13" s="44">
        <v>25.85</v>
      </c>
      <c r="V13" s="44">
        <v>25.85</v>
      </c>
      <c r="W13" s="44">
        <v>25.85</v>
      </c>
      <c r="X13" s="44">
        <v>25.85</v>
      </c>
      <c r="Y13" s="44">
        <v>25.85</v>
      </c>
      <c r="Z13" s="44">
        <v>27.9</v>
      </c>
      <c r="AA13" s="44">
        <v>27.9</v>
      </c>
      <c r="AB13" s="44">
        <v>27.9</v>
      </c>
      <c r="AC13" s="44">
        <v>27.9</v>
      </c>
      <c r="AD13" s="44">
        <v>27.9</v>
      </c>
      <c r="AE13" s="44">
        <v>27.9</v>
      </c>
      <c r="AF13" s="44">
        <v>27.9</v>
      </c>
      <c r="AG13" s="48">
        <v>78</v>
      </c>
      <c r="AH13" s="46">
        <f t="shared" si="2"/>
        <v>27.9</v>
      </c>
      <c r="AI13" s="47">
        <f t="shared" si="3"/>
        <v>22.8</v>
      </c>
      <c r="AK13" s="49"/>
      <c r="AL13" s="50" t="str">
        <f ca="1">"Daily Load Curve(Excluding of Export) of Nepal ("&amp;A4&amp;" "&amp;B4&amp;")"</f>
        <v>Daily Load Curve(Excluding of Export) of Nepal (Nepali Date: 2080/10/16)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18</v>
      </c>
      <c r="C14" s="43">
        <v>18</v>
      </c>
      <c r="D14" s="43">
        <v>18</v>
      </c>
      <c r="E14" s="43">
        <v>18</v>
      </c>
      <c r="F14" s="43">
        <v>18</v>
      </c>
      <c r="G14" s="43">
        <v>18</v>
      </c>
      <c r="H14" s="43">
        <v>18</v>
      </c>
      <c r="I14" s="43">
        <v>18</v>
      </c>
      <c r="J14" s="43">
        <v>18</v>
      </c>
      <c r="K14" s="43">
        <v>18</v>
      </c>
      <c r="L14" s="43">
        <v>18</v>
      </c>
      <c r="M14" s="43">
        <v>18</v>
      </c>
      <c r="N14" s="43">
        <v>18</v>
      </c>
      <c r="O14" s="43">
        <v>18</v>
      </c>
      <c r="P14" s="43">
        <v>18</v>
      </c>
      <c r="Q14" s="43">
        <v>18</v>
      </c>
      <c r="R14" s="43">
        <v>18</v>
      </c>
      <c r="S14" s="44">
        <v>15.2</v>
      </c>
      <c r="T14" s="44">
        <v>15.2</v>
      </c>
      <c r="U14" s="44">
        <v>17</v>
      </c>
      <c r="V14" s="44">
        <v>17</v>
      </c>
      <c r="W14" s="44">
        <v>17</v>
      </c>
      <c r="X14" s="44">
        <v>17</v>
      </c>
      <c r="Y14" s="44">
        <v>17</v>
      </c>
      <c r="Z14" s="44">
        <v>17</v>
      </c>
      <c r="AA14" s="44">
        <v>17</v>
      </c>
      <c r="AB14" s="44">
        <v>17</v>
      </c>
      <c r="AC14" s="44">
        <v>17</v>
      </c>
      <c r="AD14" s="44">
        <v>17</v>
      </c>
      <c r="AE14" s="44">
        <v>17</v>
      </c>
      <c r="AF14" s="44">
        <v>17</v>
      </c>
      <c r="AG14" s="48">
        <v>77</v>
      </c>
      <c r="AH14" s="46">
        <f t="shared" si="2"/>
        <v>18</v>
      </c>
      <c r="AI14" s="47">
        <f t="shared" si="3"/>
        <v>15.2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28</v>
      </c>
      <c r="C15" s="43">
        <v>28</v>
      </c>
      <c r="D15" s="43">
        <v>28</v>
      </c>
      <c r="E15" s="43">
        <v>28</v>
      </c>
      <c r="F15" s="43">
        <v>28</v>
      </c>
      <c r="G15" s="43">
        <v>28</v>
      </c>
      <c r="H15" s="43">
        <v>28</v>
      </c>
      <c r="I15" s="43">
        <v>28</v>
      </c>
      <c r="J15" s="43">
        <v>28</v>
      </c>
      <c r="K15" s="43">
        <v>28</v>
      </c>
      <c r="L15" s="43">
        <v>28</v>
      </c>
      <c r="M15" s="43">
        <v>28</v>
      </c>
      <c r="N15" s="43">
        <v>28</v>
      </c>
      <c r="O15" s="43">
        <v>28</v>
      </c>
      <c r="P15" s="43">
        <v>28</v>
      </c>
      <c r="Q15" s="43">
        <v>28</v>
      </c>
      <c r="R15" s="43">
        <v>28</v>
      </c>
      <c r="S15" s="44">
        <v>29</v>
      </c>
      <c r="T15" s="44">
        <v>29</v>
      </c>
      <c r="U15" s="44">
        <v>28.5</v>
      </c>
      <c r="V15" s="44">
        <v>28.5</v>
      </c>
      <c r="W15" s="44">
        <v>28.5</v>
      </c>
      <c r="X15" s="44">
        <v>28.5</v>
      </c>
      <c r="Y15" s="44">
        <v>28.5</v>
      </c>
      <c r="Z15" s="44">
        <v>28.5</v>
      </c>
      <c r="AA15" s="44">
        <v>28.5</v>
      </c>
      <c r="AB15" s="44">
        <v>28.5</v>
      </c>
      <c r="AC15" s="44">
        <v>28.5</v>
      </c>
      <c r="AD15" s="44">
        <v>28.5</v>
      </c>
      <c r="AE15" s="44">
        <v>28.5</v>
      </c>
      <c r="AF15" s="44">
        <v>28.5</v>
      </c>
      <c r="AG15" s="48">
        <v>73</v>
      </c>
      <c r="AH15" s="46">
        <f t="shared" si="2"/>
        <v>29</v>
      </c>
      <c r="AI15" s="47">
        <f t="shared" si="3"/>
        <v>28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10.199999999999999</v>
      </c>
      <c r="C16" s="43">
        <v>10.199999999999999</v>
      </c>
      <c r="D16" s="43">
        <v>10.199999999999999</v>
      </c>
      <c r="E16" s="43">
        <v>10.199999999999999</v>
      </c>
      <c r="F16" s="43">
        <v>10.199999999999999</v>
      </c>
      <c r="G16" s="43">
        <v>10.199999999999999</v>
      </c>
      <c r="H16" s="43">
        <v>10.199999999999999</v>
      </c>
      <c r="I16" s="43">
        <v>10.199999999999999</v>
      </c>
      <c r="J16" s="43">
        <v>10.199999999999999</v>
      </c>
      <c r="K16" s="43">
        <v>10.199999999999999</v>
      </c>
      <c r="L16" s="43">
        <v>10.199999999999999</v>
      </c>
      <c r="M16" s="43">
        <v>10.199999999999999</v>
      </c>
      <c r="N16" s="43">
        <v>10.199999999999999</v>
      </c>
      <c r="O16" s="43">
        <v>10.199999999999999</v>
      </c>
      <c r="P16" s="43">
        <v>10.199999999999999</v>
      </c>
      <c r="Q16" s="43">
        <v>10.199999999999999</v>
      </c>
      <c r="R16" s="43">
        <v>10.199999999999999</v>
      </c>
      <c r="S16" s="44">
        <v>10.1</v>
      </c>
      <c r="T16" s="44">
        <v>10.1</v>
      </c>
      <c r="U16" s="44">
        <v>10.1</v>
      </c>
      <c r="V16" s="44">
        <v>10.1</v>
      </c>
      <c r="W16" s="44">
        <v>10.1</v>
      </c>
      <c r="X16" s="44">
        <v>10.1</v>
      </c>
      <c r="Y16" s="44">
        <v>10.1</v>
      </c>
      <c r="Z16" s="44">
        <v>19.600000000000001</v>
      </c>
      <c r="AA16" s="44">
        <v>19.600000000000001</v>
      </c>
      <c r="AB16" s="44">
        <v>19.600000000000001</v>
      </c>
      <c r="AC16" s="44">
        <v>19.600000000000001</v>
      </c>
      <c r="AD16" s="44">
        <v>19.600000000000001</v>
      </c>
      <c r="AE16" s="44">
        <v>19.600000000000001</v>
      </c>
      <c r="AF16" s="44">
        <v>19.600000000000001</v>
      </c>
      <c r="AG16" s="48">
        <v>71</v>
      </c>
      <c r="AH16" s="46">
        <f t="shared" si="2"/>
        <v>19.600000000000001</v>
      </c>
      <c r="AI16" s="47">
        <f t="shared" si="3"/>
        <v>10.1</v>
      </c>
      <c r="AK16" s="49"/>
      <c r="AL16" s="52" t="s">
        <v>7</v>
      </c>
      <c r="AM16" s="57">
        <f t="shared" ref="AM16:AR16" si="4">B71</f>
        <v>764.9799999999999</v>
      </c>
      <c r="AN16" s="57">
        <f t="shared" si="4"/>
        <v>764.9799999999999</v>
      </c>
      <c r="AO16" s="57">
        <f t="shared" si="4"/>
        <v>764.9799999999999</v>
      </c>
      <c r="AP16" s="57">
        <f t="shared" si="4"/>
        <v>764.9799999999999</v>
      </c>
      <c r="AQ16" s="57">
        <f t="shared" si="4"/>
        <v>764.9799999999999</v>
      </c>
      <c r="AR16" s="57">
        <f t="shared" si="4"/>
        <v>764.9799999999999</v>
      </c>
      <c r="AS16" s="57">
        <f>I71</f>
        <v>764.9799999999999</v>
      </c>
      <c r="AT16" s="57">
        <f>K71</f>
        <v>764.9799999999999</v>
      </c>
      <c r="AU16" s="57">
        <f t="shared" ref="AU16:BD16" si="5">M71</f>
        <v>734.9799999999999</v>
      </c>
      <c r="AV16" s="57">
        <f t="shared" si="5"/>
        <v>734.9799999999999</v>
      </c>
      <c r="AW16" s="57">
        <f t="shared" si="5"/>
        <v>734.9799999999999</v>
      </c>
      <c r="AX16" s="57">
        <f t="shared" si="5"/>
        <v>734.9799999999999</v>
      </c>
      <c r="AY16" s="57">
        <f t="shared" si="5"/>
        <v>734.9799999999999</v>
      </c>
      <c r="AZ16" s="57">
        <f t="shared" si="5"/>
        <v>734.9799999999999</v>
      </c>
      <c r="BA16" s="57">
        <f t="shared" si="5"/>
        <v>736.69999999999982</v>
      </c>
      <c r="BB16" s="57">
        <f t="shared" si="5"/>
        <v>736.69999999999982</v>
      </c>
      <c r="BC16" s="57">
        <f t="shared" si="5"/>
        <v>742.04999999999984</v>
      </c>
      <c r="BD16" s="57">
        <f t="shared" si="5"/>
        <v>742.04999999999984</v>
      </c>
      <c r="BE16" s="58">
        <f>X71</f>
        <v>742.04999999999984</v>
      </c>
      <c r="BF16" s="58">
        <f>Z71</f>
        <v>779.09999999999968</v>
      </c>
      <c r="BG16" s="58">
        <f>AB71</f>
        <v>779.09999999999968</v>
      </c>
      <c r="BH16" s="58">
        <f>AD71</f>
        <v>779.09999999999968</v>
      </c>
      <c r="BI16" s="58">
        <f>AE71</f>
        <v>779.09999999999968</v>
      </c>
      <c r="BJ16" s="58">
        <f>AF71</f>
        <v>779.09999999999968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13.9</v>
      </c>
      <c r="C17" s="44">
        <v>13.9</v>
      </c>
      <c r="D17" s="44">
        <v>13.9</v>
      </c>
      <c r="E17" s="44">
        <v>13.9</v>
      </c>
      <c r="F17" s="44">
        <v>13.9</v>
      </c>
      <c r="G17" s="44">
        <v>13.9</v>
      </c>
      <c r="H17" s="44">
        <v>13.9</v>
      </c>
      <c r="I17" s="44">
        <v>13.9</v>
      </c>
      <c r="J17" s="44">
        <v>13.9</v>
      </c>
      <c r="K17" s="44">
        <v>13.9</v>
      </c>
      <c r="L17" s="44">
        <v>13.9</v>
      </c>
      <c r="M17" s="44">
        <v>13.9</v>
      </c>
      <c r="N17" s="44">
        <v>13.9</v>
      </c>
      <c r="O17" s="44">
        <v>13.9</v>
      </c>
      <c r="P17" s="44">
        <v>13.9</v>
      </c>
      <c r="Q17" s="44">
        <v>13.9</v>
      </c>
      <c r="R17" s="44">
        <v>13.9</v>
      </c>
      <c r="S17" s="44">
        <v>14</v>
      </c>
      <c r="T17" s="44">
        <v>14</v>
      </c>
      <c r="U17" s="44">
        <v>14</v>
      </c>
      <c r="V17" s="44">
        <v>14</v>
      </c>
      <c r="W17" s="44">
        <v>14</v>
      </c>
      <c r="X17" s="44">
        <v>14</v>
      </c>
      <c r="Y17" s="44">
        <v>14</v>
      </c>
      <c r="Z17" s="44">
        <v>20.9</v>
      </c>
      <c r="AA17" s="44">
        <v>20.9</v>
      </c>
      <c r="AB17" s="44">
        <v>20.9</v>
      </c>
      <c r="AC17" s="44">
        <v>20.9</v>
      </c>
      <c r="AD17" s="44">
        <v>20.9</v>
      </c>
      <c r="AE17" s="44">
        <v>20.9</v>
      </c>
      <c r="AF17" s="44">
        <v>20.9</v>
      </c>
      <c r="AG17" s="45">
        <v>54</v>
      </c>
      <c r="AH17" s="46">
        <f t="shared" si="2"/>
        <v>20.9</v>
      </c>
      <c r="AI17" s="47">
        <f t="shared" si="3"/>
        <v>13.9</v>
      </c>
      <c r="AK17" s="49"/>
      <c r="AL17" s="52" t="s">
        <v>29</v>
      </c>
      <c r="AM17" s="57">
        <f t="shared" ref="AM17:AR17" si="6">B78</f>
        <v>326.89999999999998</v>
      </c>
      <c r="AN17" s="57">
        <f t="shared" si="6"/>
        <v>243.40000000000003</v>
      </c>
      <c r="AO17" s="57">
        <f t="shared" si="6"/>
        <v>227.7</v>
      </c>
      <c r="AP17" s="57">
        <f t="shared" si="6"/>
        <v>205.4</v>
      </c>
      <c r="AQ17" s="57">
        <f t="shared" si="6"/>
        <v>192.4</v>
      </c>
      <c r="AR17" s="57">
        <f t="shared" si="6"/>
        <v>192.4</v>
      </c>
      <c r="AS17" s="57">
        <f>I78</f>
        <v>177.4</v>
      </c>
      <c r="AT17" s="57">
        <f>K78</f>
        <v>437.09999999999997</v>
      </c>
      <c r="AU17" s="57">
        <f t="shared" ref="AU17:BD17" si="7">M78</f>
        <v>517.6</v>
      </c>
      <c r="AV17" s="57">
        <f t="shared" si="7"/>
        <v>224</v>
      </c>
      <c r="AW17" s="57">
        <f t="shared" si="7"/>
        <v>193.9</v>
      </c>
      <c r="AX17" s="57">
        <f t="shared" si="7"/>
        <v>177.6</v>
      </c>
      <c r="AY17" s="57">
        <f t="shared" si="7"/>
        <v>108.60000000000001</v>
      </c>
      <c r="AZ17" s="57">
        <f t="shared" si="7"/>
        <v>106.7</v>
      </c>
      <c r="BA17" s="57">
        <f t="shared" si="7"/>
        <v>105.75999999999999</v>
      </c>
      <c r="BB17" s="57">
        <f t="shared" si="7"/>
        <v>105.75999999999999</v>
      </c>
      <c r="BC17" s="57">
        <f t="shared" si="7"/>
        <v>105.75999999999999</v>
      </c>
      <c r="BD17" s="57">
        <f t="shared" si="7"/>
        <v>105.75999999999999</v>
      </c>
      <c r="BE17" s="58">
        <f>X78</f>
        <v>166.26000000000002</v>
      </c>
      <c r="BF17" s="58">
        <f>Z78</f>
        <v>445.76000000000005</v>
      </c>
      <c r="BG17" s="58">
        <f>AB78</f>
        <v>417.6</v>
      </c>
      <c r="BH17" s="58">
        <f>AD78</f>
        <v>309.5</v>
      </c>
      <c r="BI17" s="58">
        <f>AE78</f>
        <v>176.5</v>
      </c>
      <c r="BJ17" s="58">
        <f>AF78</f>
        <v>136.69999999999999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12</v>
      </c>
      <c r="C18" s="44">
        <v>12</v>
      </c>
      <c r="D18" s="44">
        <v>12</v>
      </c>
      <c r="E18" s="44">
        <v>12</v>
      </c>
      <c r="F18" s="44">
        <v>12</v>
      </c>
      <c r="G18" s="44">
        <v>12</v>
      </c>
      <c r="H18" s="44">
        <v>12</v>
      </c>
      <c r="I18" s="44">
        <v>12</v>
      </c>
      <c r="J18" s="44">
        <v>12</v>
      </c>
      <c r="K18" s="44">
        <v>12</v>
      </c>
      <c r="L18" s="44">
        <v>12</v>
      </c>
      <c r="M18" s="44">
        <v>12</v>
      </c>
      <c r="N18" s="44">
        <v>12</v>
      </c>
      <c r="O18" s="44">
        <v>12</v>
      </c>
      <c r="P18" s="44">
        <v>12</v>
      </c>
      <c r="Q18" s="44">
        <v>12</v>
      </c>
      <c r="R18" s="44">
        <v>12</v>
      </c>
      <c r="S18" s="44">
        <v>10.5</v>
      </c>
      <c r="T18" s="44">
        <v>10.5</v>
      </c>
      <c r="U18" s="44">
        <v>10.5</v>
      </c>
      <c r="V18" s="44">
        <v>10.5</v>
      </c>
      <c r="W18" s="44">
        <v>10.5</v>
      </c>
      <c r="X18" s="44">
        <v>10.5</v>
      </c>
      <c r="Y18" s="44">
        <v>10.5</v>
      </c>
      <c r="Z18" s="44">
        <v>11.2</v>
      </c>
      <c r="AA18" s="44">
        <v>11.2</v>
      </c>
      <c r="AB18" s="44">
        <v>11.2</v>
      </c>
      <c r="AC18" s="44">
        <v>11.2</v>
      </c>
      <c r="AD18" s="44">
        <v>11.2</v>
      </c>
      <c r="AE18" s="44">
        <v>11.2</v>
      </c>
      <c r="AF18" s="44">
        <v>11.2</v>
      </c>
      <c r="AG18" s="48">
        <v>52.465000000000003</v>
      </c>
      <c r="AH18" s="46">
        <f t="shared" si="2"/>
        <v>12</v>
      </c>
      <c r="AI18" s="47">
        <f t="shared" si="3"/>
        <v>10.5</v>
      </c>
      <c r="AK18" s="49"/>
      <c r="AL18" s="52" t="s">
        <v>31</v>
      </c>
      <c r="AM18" s="57">
        <f t="shared" ref="AM18:AR18" si="8">B92</f>
        <v>206.4</v>
      </c>
      <c r="AN18" s="57">
        <f t="shared" si="8"/>
        <v>171.79999999999995</v>
      </c>
      <c r="AO18" s="57">
        <f t="shared" si="8"/>
        <v>160.29999999999995</v>
      </c>
      <c r="AP18" s="57">
        <f t="shared" si="8"/>
        <v>155</v>
      </c>
      <c r="AQ18" s="57">
        <f t="shared" si="8"/>
        <v>153.69999999999999</v>
      </c>
      <c r="AR18" s="57">
        <f t="shared" si="8"/>
        <v>209.9</v>
      </c>
      <c r="AS18" s="57">
        <f>I92</f>
        <v>245.60000000000005</v>
      </c>
      <c r="AT18" s="57">
        <f>K92</f>
        <v>339.90000000000003</v>
      </c>
      <c r="AU18" s="57">
        <f t="shared" ref="AU18:BD18" si="9">M92</f>
        <v>357.70000000000005</v>
      </c>
      <c r="AV18" s="57">
        <f t="shared" si="9"/>
        <v>278.8</v>
      </c>
      <c r="AW18" s="57">
        <f t="shared" si="9"/>
        <v>217.7</v>
      </c>
      <c r="AX18" s="57">
        <f t="shared" si="9"/>
        <v>207.3</v>
      </c>
      <c r="AY18" s="57">
        <f t="shared" si="9"/>
        <v>110.89999999999999</v>
      </c>
      <c r="AZ18" s="57">
        <f t="shared" si="9"/>
        <v>118.1</v>
      </c>
      <c r="BA18" s="57">
        <f t="shared" si="9"/>
        <v>131.1</v>
      </c>
      <c r="BB18" s="57">
        <f t="shared" si="9"/>
        <v>132.6</v>
      </c>
      <c r="BC18" s="57">
        <f t="shared" si="9"/>
        <v>162.6</v>
      </c>
      <c r="BD18" s="57">
        <f t="shared" si="9"/>
        <v>162.6</v>
      </c>
      <c r="BE18" s="58">
        <f>X92</f>
        <v>221.29999999999998</v>
      </c>
      <c r="BF18" s="58">
        <f>Z92</f>
        <v>379.80000000000007</v>
      </c>
      <c r="BG18" s="58">
        <f>AB92</f>
        <v>375.78000000000003</v>
      </c>
      <c r="BH18" s="58">
        <f>AD92</f>
        <v>219.89999999999998</v>
      </c>
      <c r="BI18" s="58">
        <f>AE92</f>
        <v>182.89999999999998</v>
      </c>
      <c r="BJ18" s="58">
        <f>AF92</f>
        <v>155.69999999999999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17.5</v>
      </c>
      <c r="C19" s="44">
        <v>17.5</v>
      </c>
      <c r="D19" s="44">
        <v>17.5</v>
      </c>
      <c r="E19" s="44">
        <v>17.5</v>
      </c>
      <c r="F19" s="44">
        <v>17.5</v>
      </c>
      <c r="G19" s="44">
        <v>17.5</v>
      </c>
      <c r="H19" s="44">
        <v>17.5</v>
      </c>
      <c r="I19" s="44">
        <v>17.5</v>
      </c>
      <c r="J19" s="44">
        <v>17.5</v>
      </c>
      <c r="K19" s="44">
        <v>17.5</v>
      </c>
      <c r="L19" s="44">
        <v>17.5</v>
      </c>
      <c r="M19" s="44">
        <v>17.5</v>
      </c>
      <c r="N19" s="44">
        <v>17.5</v>
      </c>
      <c r="O19" s="44">
        <v>17.5</v>
      </c>
      <c r="P19" s="44">
        <v>17.5</v>
      </c>
      <c r="Q19" s="44">
        <v>17.5</v>
      </c>
      <c r="R19" s="44">
        <v>17.5</v>
      </c>
      <c r="S19" s="44">
        <v>16</v>
      </c>
      <c r="T19" s="44">
        <v>16</v>
      </c>
      <c r="U19" s="44">
        <v>16</v>
      </c>
      <c r="V19" s="44">
        <v>16</v>
      </c>
      <c r="W19" s="44">
        <v>16</v>
      </c>
      <c r="X19" s="44">
        <v>16</v>
      </c>
      <c r="Y19" s="44">
        <v>16</v>
      </c>
      <c r="Z19" s="44">
        <v>14.9</v>
      </c>
      <c r="AA19" s="44">
        <v>14.9</v>
      </c>
      <c r="AB19" s="44">
        <v>14.9</v>
      </c>
      <c r="AC19" s="44">
        <v>14.9</v>
      </c>
      <c r="AD19" s="44">
        <v>14.9</v>
      </c>
      <c r="AE19" s="44">
        <v>14.9</v>
      </c>
      <c r="AF19" s="44">
        <v>14.9</v>
      </c>
      <c r="AG19" s="48">
        <v>52.4</v>
      </c>
      <c r="AH19" s="46">
        <f t="shared" si="2"/>
        <v>17.5</v>
      </c>
      <c r="AI19" s="47">
        <f t="shared" si="3"/>
        <v>14.9</v>
      </c>
      <c r="AK19" s="49"/>
      <c r="AL19" s="52" t="s">
        <v>33</v>
      </c>
      <c r="AM19" s="57">
        <f t="shared" ref="AM19:AR19" si="10">B108</f>
        <v>137.69999999999999</v>
      </c>
      <c r="AN19" s="57">
        <f t="shared" si="10"/>
        <v>126.7</v>
      </c>
      <c r="AO19" s="57">
        <f t="shared" si="10"/>
        <v>119.25</v>
      </c>
      <c r="AP19" s="57">
        <f t="shared" si="10"/>
        <v>130.19999999999999</v>
      </c>
      <c r="AQ19" s="57">
        <f t="shared" si="10"/>
        <v>138.1</v>
      </c>
      <c r="AR19" s="57">
        <f t="shared" si="10"/>
        <v>136.5</v>
      </c>
      <c r="AS19" s="57">
        <f>I108</f>
        <v>219.5</v>
      </c>
      <c r="AT19" s="57">
        <f>K108</f>
        <v>189.6</v>
      </c>
      <c r="AU19" s="57">
        <f t="shared" ref="AU19:BD19" si="11">M108</f>
        <v>215.2</v>
      </c>
      <c r="AV19" s="57">
        <f t="shared" si="11"/>
        <v>413.8</v>
      </c>
      <c r="AW19" s="57">
        <f t="shared" si="11"/>
        <v>457.1</v>
      </c>
      <c r="AX19" s="57">
        <f t="shared" si="11"/>
        <v>471.1</v>
      </c>
      <c r="AY19" s="57">
        <f t="shared" si="11"/>
        <v>525.20000000000005</v>
      </c>
      <c r="AZ19" s="57">
        <f t="shared" si="11"/>
        <v>521.79999999999995</v>
      </c>
      <c r="BA19" s="57">
        <f t="shared" si="11"/>
        <v>527.6</v>
      </c>
      <c r="BB19" s="57">
        <f t="shared" si="11"/>
        <v>575.70000000000005</v>
      </c>
      <c r="BC19" s="57">
        <f t="shared" si="11"/>
        <v>589.29999999999995</v>
      </c>
      <c r="BD19" s="57">
        <f t="shared" si="11"/>
        <v>457.59999999999997</v>
      </c>
      <c r="BE19" s="58">
        <f>X108</f>
        <v>388.29999999999995</v>
      </c>
      <c r="BF19" s="58">
        <f>Z108</f>
        <v>224.99999999999997</v>
      </c>
      <c r="BG19" s="58">
        <f>AB108</f>
        <v>135.70000000000002</v>
      </c>
      <c r="BH19" s="58">
        <f>AD108</f>
        <v>177.8</v>
      </c>
      <c r="BI19" s="58">
        <f>AE108</f>
        <v>194.9</v>
      </c>
      <c r="BJ19" s="58">
        <f>AF108</f>
        <v>177.1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25</v>
      </c>
      <c r="C20" s="44">
        <v>25</v>
      </c>
      <c r="D20" s="44">
        <v>25</v>
      </c>
      <c r="E20" s="44">
        <v>25</v>
      </c>
      <c r="F20" s="44">
        <v>25</v>
      </c>
      <c r="G20" s="44">
        <v>25</v>
      </c>
      <c r="H20" s="44">
        <v>25</v>
      </c>
      <c r="I20" s="44">
        <v>25</v>
      </c>
      <c r="J20" s="44">
        <v>25</v>
      </c>
      <c r="K20" s="44">
        <v>25</v>
      </c>
      <c r="L20" s="44">
        <v>25</v>
      </c>
      <c r="M20" s="44">
        <v>25</v>
      </c>
      <c r="N20" s="44">
        <v>25</v>
      </c>
      <c r="O20" s="44">
        <v>25</v>
      </c>
      <c r="P20" s="44">
        <v>25</v>
      </c>
      <c r="Q20" s="44">
        <v>25</v>
      </c>
      <c r="R20" s="44">
        <v>25</v>
      </c>
      <c r="S20" s="44">
        <v>25</v>
      </c>
      <c r="T20" s="44">
        <v>25</v>
      </c>
      <c r="U20" s="44">
        <v>25</v>
      </c>
      <c r="V20" s="44">
        <v>25</v>
      </c>
      <c r="W20" s="44">
        <v>25</v>
      </c>
      <c r="X20" s="44">
        <v>25</v>
      </c>
      <c r="Y20" s="44">
        <v>25</v>
      </c>
      <c r="Z20" s="44">
        <v>25</v>
      </c>
      <c r="AA20" s="44">
        <v>25</v>
      </c>
      <c r="AB20" s="44">
        <v>25</v>
      </c>
      <c r="AC20" s="44">
        <v>25</v>
      </c>
      <c r="AD20" s="44">
        <v>25</v>
      </c>
      <c r="AE20" s="44">
        <v>25</v>
      </c>
      <c r="AF20" s="44">
        <v>25</v>
      </c>
      <c r="AG20" s="48">
        <v>50</v>
      </c>
      <c r="AH20" s="46">
        <f t="shared" si="2"/>
        <v>25</v>
      </c>
      <c r="AI20" s="47">
        <f t="shared" si="3"/>
        <v>25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20</v>
      </c>
      <c r="BE20" s="58">
        <f>X96</f>
        <v>19.600000000000001</v>
      </c>
      <c r="BF20" s="58">
        <f>Z96</f>
        <v>29.8</v>
      </c>
      <c r="BG20" s="58">
        <f>AB96</f>
        <v>34.199999999999996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22.78</v>
      </c>
      <c r="C21" s="44">
        <v>22.78</v>
      </c>
      <c r="D21" s="44">
        <v>22.78</v>
      </c>
      <c r="E21" s="44">
        <v>22.78</v>
      </c>
      <c r="F21" s="44">
        <v>22.78</v>
      </c>
      <c r="G21" s="44">
        <v>22.78</v>
      </c>
      <c r="H21" s="44">
        <v>22.78</v>
      </c>
      <c r="I21" s="44">
        <v>22.78</v>
      </c>
      <c r="J21" s="44">
        <v>22.78</v>
      </c>
      <c r="K21" s="44">
        <v>22.78</v>
      </c>
      <c r="L21" s="44">
        <v>22.78</v>
      </c>
      <c r="M21" s="44">
        <v>22.78</v>
      </c>
      <c r="N21" s="44">
        <v>22.78</v>
      </c>
      <c r="O21" s="44">
        <v>22.78</v>
      </c>
      <c r="P21" s="44">
        <v>22.78</v>
      </c>
      <c r="Q21" s="44">
        <v>22.78</v>
      </c>
      <c r="R21" s="44">
        <v>22.78</v>
      </c>
      <c r="S21" s="44">
        <v>21.4</v>
      </c>
      <c r="T21" s="44">
        <v>21.4</v>
      </c>
      <c r="U21" s="44">
        <v>21.4</v>
      </c>
      <c r="V21" s="44">
        <v>21.4</v>
      </c>
      <c r="W21" s="44">
        <v>21.4</v>
      </c>
      <c r="X21" s="44">
        <v>21.4</v>
      </c>
      <c r="Y21" s="44">
        <v>21.4</v>
      </c>
      <c r="Z21" s="44">
        <v>23.5</v>
      </c>
      <c r="AA21" s="44">
        <v>23.5</v>
      </c>
      <c r="AB21" s="44">
        <v>23.5</v>
      </c>
      <c r="AC21" s="44">
        <v>23.5</v>
      </c>
      <c r="AD21" s="44">
        <v>23.5</v>
      </c>
      <c r="AE21" s="44">
        <v>23.5</v>
      </c>
      <c r="AF21" s="44">
        <v>23.5</v>
      </c>
      <c r="AG21" s="48">
        <v>45</v>
      </c>
      <c r="AH21" s="46">
        <f t="shared" si="2"/>
        <v>23.5</v>
      </c>
      <c r="AI21" s="47">
        <f t="shared" si="3"/>
        <v>21.4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17.2</v>
      </c>
      <c r="C22" s="44">
        <v>17.2</v>
      </c>
      <c r="D22" s="44">
        <v>17.2</v>
      </c>
      <c r="E22" s="44">
        <v>17.2</v>
      </c>
      <c r="F22" s="44">
        <v>17.2</v>
      </c>
      <c r="G22" s="44">
        <v>17.2</v>
      </c>
      <c r="H22" s="44">
        <v>17.2</v>
      </c>
      <c r="I22" s="44">
        <v>17.2</v>
      </c>
      <c r="J22" s="44">
        <v>17.2</v>
      </c>
      <c r="K22" s="44">
        <v>17.2</v>
      </c>
      <c r="L22" s="44">
        <v>17.2</v>
      </c>
      <c r="M22" s="44">
        <v>17.2</v>
      </c>
      <c r="N22" s="44">
        <v>17.2</v>
      </c>
      <c r="O22" s="44">
        <v>17.2</v>
      </c>
      <c r="P22" s="44">
        <v>17.2</v>
      </c>
      <c r="Q22" s="44">
        <v>17.2</v>
      </c>
      <c r="R22" s="44">
        <v>17.2</v>
      </c>
      <c r="S22" s="44">
        <v>17.3</v>
      </c>
      <c r="T22" s="44">
        <v>17.3</v>
      </c>
      <c r="U22" s="44">
        <v>17.3</v>
      </c>
      <c r="V22" s="44">
        <v>17.3</v>
      </c>
      <c r="W22" s="44">
        <v>17.3</v>
      </c>
      <c r="X22" s="44">
        <v>17.3</v>
      </c>
      <c r="Y22" s="44">
        <v>17.3</v>
      </c>
      <c r="Z22" s="44">
        <v>22.1</v>
      </c>
      <c r="AA22" s="44">
        <v>22.1</v>
      </c>
      <c r="AB22" s="44">
        <v>22.1</v>
      </c>
      <c r="AC22" s="44">
        <v>22.1</v>
      </c>
      <c r="AD22" s="44">
        <v>22.1</v>
      </c>
      <c r="AE22" s="44">
        <v>22.1</v>
      </c>
      <c r="AF22" s="44">
        <v>22.1</v>
      </c>
      <c r="AG22" s="48">
        <v>44</v>
      </c>
      <c r="AH22" s="46">
        <f t="shared" si="2"/>
        <v>22.1</v>
      </c>
      <c r="AI22" s="47">
        <f t="shared" si="3"/>
        <v>17.2</v>
      </c>
      <c r="AK22" s="49"/>
      <c r="AL22" s="59" t="s">
        <v>39</v>
      </c>
      <c r="AM22" s="60">
        <f t="shared" ref="AM22:BJ22" si="16">SUM(AM16:AM21)</f>
        <v>1435.98</v>
      </c>
      <c r="AN22" s="60">
        <f t="shared" si="16"/>
        <v>1306.8799999999999</v>
      </c>
      <c r="AO22" s="60">
        <f t="shared" si="16"/>
        <v>1272.2299999999998</v>
      </c>
      <c r="AP22" s="60">
        <f t="shared" si="16"/>
        <v>1255.58</v>
      </c>
      <c r="AQ22" s="60">
        <f t="shared" si="16"/>
        <v>1249.1799999999998</v>
      </c>
      <c r="AR22" s="60">
        <f t="shared" si="16"/>
        <v>1303.78</v>
      </c>
      <c r="AS22" s="60">
        <f t="shared" si="16"/>
        <v>1407.48</v>
      </c>
      <c r="AT22" s="60">
        <f t="shared" si="16"/>
        <v>1731.58</v>
      </c>
      <c r="AU22" s="60">
        <f t="shared" si="16"/>
        <v>1825.48</v>
      </c>
      <c r="AV22" s="60">
        <f t="shared" si="16"/>
        <v>1651.58</v>
      </c>
      <c r="AW22" s="60">
        <f t="shared" si="16"/>
        <v>1603.6799999999998</v>
      </c>
      <c r="AX22" s="60">
        <f t="shared" si="16"/>
        <v>1590.98</v>
      </c>
      <c r="AY22" s="60">
        <f t="shared" si="16"/>
        <v>1479.6799999999998</v>
      </c>
      <c r="AZ22" s="60">
        <f t="shared" si="16"/>
        <v>1481.58</v>
      </c>
      <c r="BA22" s="60">
        <f t="shared" si="16"/>
        <v>1501.1599999999999</v>
      </c>
      <c r="BB22" s="60">
        <f t="shared" si="16"/>
        <v>1550.7599999999998</v>
      </c>
      <c r="BC22" s="60">
        <f t="shared" si="16"/>
        <v>1599.7099999999998</v>
      </c>
      <c r="BD22" s="60">
        <f t="shared" si="16"/>
        <v>1488.0099999999998</v>
      </c>
      <c r="BE22" s="60">
        <f t="shared" si="16"/>
        <v>1537.5099999999998</v>
      </c>
      <c r="BF22" s="60">
        <f t="shared" si="16"/>
        <v>1859.4599999999998</v>
      </c>
      <c r="BG22" s="60">
        <f t="shared" si="16"/>
        <v>1742.3799999999999</v>
      </c>
      <c r="BH22" s="60">
        <f t="shared" si="16"/>
        <v>1486.2999999999995</v>
      </c>
      <c r="BI22" s="60">
        <f t="shared" si="16"/>
        <v>1333.3999999999996</v>
      </c>
      <c r="BJ22" s="60">
        <f t="shared" si="16"/>
        <v>1248.5999999999997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12</v>
      </c>
      <c r="C23" s="44">
        <v>12</v>
      </c>
      <c r="D23" s="44">
        <v>12</v>
      </c>
      <c r="E23" s="44">
        <v>12</v>
      </c>
      <c r="F23" s="44">
        <v>12</v>
      </c>
      <c r="G23" s="44">
        <v>12</v>
      </c>
      <c r="H23" s="44">
        <v>12</v>
      </c>
      <c r="I23" s="44">
        <v>12</v>
      </c>
      <c r="J23" s="44">
        <v>12</v>
      </c>
      <c r="K23" s="44">
        <v>12</v>
      </c>
      <c r="L23" s="44">
        <v>12</v>
      </c>
      <c r="M23" s="44">
        <v>12</v>
      </c>
      <c r="N23" s="44">
        <v>12</v>
      </c>
      <c r="O23" s="44">
        <v>12</v>
      </c>
      <c r="P23" s="44">
        <v>12</v>
      </c>
      <c r="Q23" s="44">
        <v>12</v>
      </c>
      <c r="R23" s="44">
        <v>12</v>
      </c>
      <c r="S23" s="44">
        <v>10.5</v>
      </c>
      <c r="T23" s="44">
        <v>10.5</v>
      </c>
      <c r="U23" s="44">
        <v>10.5</v>
      </c>
      <c r="V23" s="44">
        <v>10.5</v>
      </c>
      <c r="W23" s="44">
        <v>10.5</v>
      </c>
      <c r="X23" s="44">
        <v>10.5</v>
      </c>
      <c r="Y23" s="44">
        <v>10.5</v>
      </c>
      <c r="Z23" s="44">
        <v>14.5</v>
      </c>
      <c r="AA23" s="44">
        <v>14.5</v>
      </c>
      <c r="AB23" s="44">
        <v>14.5</v>
      </c>
      <c r="AC23" s="44">
        <v>14.5</v>
      </c>
      <c r="AD23" s="44">
        <v>14.5</v>
      </c>
      <c r="AE23" s="44">
        <v>14.5</v>
      </c>
      <c r="AF23" s="44">
        <v>14.5</v>
      </c>
      <c r="AG23" s="48">
        <v>42</v>
      </c>
      <c r="AH23" s="46">
        <f t="shared" si="2"/>
        <v>14.5</v>
      </c>
      <c r="AI23" s="47">
        <f t="shared" si="3"/>
        <v>10.5</v>
      </c>
      <c r="AK23" s="49"/>
      <c r="AL23" s="59" t="s">
        <v>41</v>
      </c>
      <c r="AM23" s="60">
        <f t="shared" ref="AM23:AR23" si="17">B123*-1</f>
        <v>-142</v>
      </c>
      <c r="AN23" s="60">
        <f t="shared" si="17"/>
        <v>-71</v>
      </c>
      <c r="AO23" s="60">
        <f t="shared" si="17"/>
        <v>-66.8</v>
      </c>
      <c r="AP23" s="60">
        <f t="shared" si="17"/>
        <v>-69.599999999999994</v>
      </c>
      <c r="AQ23" s="60">
        <f t="shared" si="17"/>
        <v>-57.8</v>
      </c>
      <c r="AR23" s="60">
        <f t="shared" si="17"/>
        <v>-46</v>
      </c>
      <c r="AS23" s="60">
        <f>I123*-1</f>
        <v>0</v>
      </c>
      <c r="AT23" s="60">
        <f>K123*-1</f>
        <v>-87.9</v>
      </c>
      <c r="AU23" s="60">
        <f t="shared" ref="AU23:BD23" si="18">M123*-1</f>
        <v>-80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-96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14.4</v>
      </c>
      <c r="C24" s="44">
        <v>14.4</v>
      </c>
      <c r="D24" s="44">
        <v>14.4</v>
      </c>
      <c r="E24" s="44">
        <v>14.4</v>
      </c>
      <c r="F24" s="44">
        <v>14.4</v>
      </c>
      <c r="G24" s="44">
        <v>14.4</v>
      </c>
      <c r="H24" s="44">
        <v>14.4</v>
      </c>
      <c r="I24" s="44">
        <v>14.4</v>
      </c>
      <c r="J24" s="44">
        <v>14.4</v>
      </c>
      <c r="K24" s="44">
        <v>14.4</v>
      </c>
      <c r="L24" s="44">
        <v>14.4</v>
      </c>
      <c r="M24" s="44">
        <v>14.4</v>
      </c>
      <c r="N24" s="44">
        <v>14.4</v>
      </c>
      <c r="O24" s="44">
        <v>14.4</v>
      </c>
      <c r="P24" s="44">
        <v>14.4</v>
      </c>
      <c r="Q24" s="44">
        <v>14.4</v>
      </c>
      <c r="R24" s="44">
        <v>14.4</v>
      </c>
      <c r="S24" s="44">
        <v>14.4</v>
      </c>
      <c r="T24" s="44">
        <v>14.4</v>
      </c>
      <c r="U24" s="44">
        <v>14.4</v>
      </c>
      <c r="V24" s="44">
        <v>14.4</v>
      </c>
      <c r="W24" s="44">
        <v>14.4</v>
      </c>
      <c r="X24" s="44">
        <v>14.4</v>
      </c>
      <c r="Y24" s="44">
        <v>14.4</v>
      </c>
      <c r="Z24" s="44">
        <v>13.9</v>
      </c>
      <c r="AA24" s="44">
        <v>13.9</v>
      </c>
      <c r="AB24" s="44">
        <v>13.9</v>
      </c>
      <c r="AC24" s="44">
        <v>13.9</v>
      </c>
      <c r="AD24" s="44">
        <v>13.9</v>
      </c>
      <c r="AE24" s="44">
        <v>13.9</v>
      </c>
      <c r="AF24" s="44">
        <v>13.9</v>
      </c>
      <c r="AG24" s="48">
        <v>40</v>
      </c>
      <c r="AH24" s="46">
        <f t="shared" si="2"/>
        <v>14.4</v>
      </c>
      <c r="AI24" s="47">
        <f t="shared" si="3"/>
        <v>13.9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10.7</v>
      </c>
      <c r="C25" s="44">
        <v>10.7</v>
      </c>
      <c r="D25" s="44">
        <v>10.7</v>
      </c>
      <c r="E25" s="44">
        <v>10.7</v>
      </c>
      <c r="F25" s="44">
        <v>10.7</v>
      </c>
      <c r="G25" s="44">
        <v>10.7</v>
      </c>
      <c r="H25" s="44">
        <v>10.7</v>
      </c>
      <c r="I25" s="44">
        <v>10.7</v>
      </c>
      <c r="J25" s="44">
        <v>10.7</v>
      </c>
      <c r="K25" s="44">
        <v>10.7</v>
      </c>
      <c r="L25" s="44">
        <v>10.7</v>
      </c>
      <c r="M25" s="44">
        <v>10.7</v>
      </c>
      <c r="N25" s="44">
        <v>10.7</v>
      </c>
      <c r="O25" s="44">
        <v>10.7</v>
      </c>
      <c r="P25" s="44">
        <v>10.7</v>
      </c>
      <c r="Q25" s="44">
        <v>10.7</v>
      </c>
      <c r="R25" s="44">
        <v>10.7</v>
      </c>
      <c r="S25" s="44">
        <v>12.2</v>
      </c>
      <c r="T25" s="44">
        <v>12.2</v>
      </c>
      <c r="U25" s="44">
        <v>12.2</v>
      </c>
      <c r="V25" s="44">
        <v>12.2</v>
      </c>
      <c r="W25" s="44">
        <v>12.2</v>
      </c>
      <c r="X25" s="44">
        <v>12.2</v>
      </c>
      <c r="Y25" s="44">
        <v>12.2</v>
      </c>
      <c r="Z25" s="44">
        <v>12.2</v>
      </c>
      <c r="AA25" s="44">
        <v>12.2</v>
      </c>
      <c r="AB25" s="44">
        <v>12.2</v>
      </c>
      <c r="AC25" s="44">
        <v>12.2</v>
      </c>
      <c r="AD25" s="44">
        <v>12.2</v>
      </c>
      <c r="AE25" s="44">
        <v>12.2</v>
      </c>
      <c r="AF25" s="44">
        <v>12.2</v>
      </c>
      <c r="AG25" s="48">
        <v>38.46</v>
      </c>
      <c r="AH25" s="46">
        <f t="shared" si="2"/>
        <v>12.2</v>
      </c>
      <c r="AI25" s="47">
        <f t="shared" si="3"/>
        <v>10.7</v>
      </c>
      <c r="AK25" s="49"/>
      <c r="AL25" s="59" t="s">
        <v>44</v>
      </c>
      <c r="AM25" s="60">
        <f t="shared" ref="AM25:BJ25" si="19">AM22+AM23</f>
        <v>1293.98</v>
      </c>
      <c r="AN25" s="60">
        <f t="shared" si="19"/>
        <v>1235.8799999999999</v>
      </c>
      <c r="AO25" s="60">
        <f t="shared" si="19"/>
        <v>1205.4299999999998</v>
      </c>
      <c r="AP25" s="60">
        <f t="shared" si="19"/>
        <v>1185.98</v>
      </c>
      <c r="AQ25" s="60">
        <f t="shared" si="19"/>
        <v>1191.3799999999999</v>
      </c>
      <c r="AR25" s="60">
        <f t="shared" si="19"/>
        <v>1257.78</v>
      </c>
      <c r="AS25" s="60">
        <f t="shared" si="19"/>
        <v>1407.48</v>
      </c>
      <c r="AT25" s="60">
        <f t="shared" si="19"/>
        <v>1643.6799999999998</v>
      </c>
      <c r="AU25" s="60">
        <f t="shared" si="19"/>
        <v>1745.48</v>
      </c>
      <c r="AV25" s="60">
        <f t="shared" si="19"/>
        <v>1651.58</v>
      </c>
      <c r="AW25" s="60">
        <f t="shared" si="19"/>
        <v>1603.6799999999998</v>
      </c>
      <c r="AX25" s="60">
        <f t="shared" si="19"/>
        <v>1590.98</v>
      </c>
      <c r="AY25" s="60">
        <f t="shared" si="19"/>
        <v>1479.6799999999998</v>
      </c>
      <c r="AZ25" s="60">
        <f t="shared" si="19"/>
        <v>1481.58</v>
      </c>
      <c r="BA25" s="60">
        <f t="shared" si="19"/>
        <v>1501.1599999999999</v>
      </c>
      <c r="BB25" s="60">
        <f t="shared" si="19"/>
        <v>1550.7599999999998</v>
      </c>
      <c r="BC25" s="60">
        <f t="shared" si="19"/>
        <v>1599.7099999999998</v>
      </c>
      <c r="BD25" s="60">
        <f t="shared" si="19"/>
        <v>1488.0099999999998</v>
      </c>
      <c r="BE25" s="60">
        <f t="shared" si="19"/>
        <v>1537.5099999999998</v>
      </c>
      <c r="BF25" s="60">
        <f t="shared" si="19"/>
        <v>1859.4599999999998</v>
      </c>
      <c r="BG25" s="60">
        <f t="shared" si="19"/>
        <v>1646.3799999999999</v>
      </c>
      <c r="BH25" s="60">
        <f t="shared" si="19"/>
        <v>1486.2999999999995</v>
      </c>
      <c r="BI25" s="60">
        <f t="shared" si="19"/>
        <v>1333.3999999999996</v>
      </c>
      <c r="BJ25" s="60">
        <f t="shared" si="19"/>
        <v>1248.5999999999997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5.3</v>
      </c>
      <c r="C26" s="44">
        <v>5.3</v>
      </c>
      <c r="D26" s="44">
        <v>5.3</v>
      </c>
      <c r="E26" s="44">
        <v>5.3</v>
      </c>
      <c r="F26" s="44">
        <v>5.3</v>
      </c>
      <c r="G26" s="44">
        <v>5.3</v>
      </c>
      <c r="H26" s="44">
        <v>5.3</v>
      </c>
      <c r="I26" s="44">
        <v>5.3</v>
      </c>
      <c r="J26" s="44">
        <v>5.3</v>
      </c>
      <c r="K26" s="44">
        <v>5.3</v>
      </c>
      <c r="L26" s="44">
        <v>5.3</v>
      </c>
      <c r="M26" s="44">
        <v>5.3</v>
      </c>
      <c r="N26" s="44">
        <v>5.3</v>
      </c>
      <c r="O26" s="44">
        <v>5.3</v>
      </c>
      <c r="P26" s="44">
        <v>5.3</v>
      </c>
      <c r="Q26" s="44">
        <v>5.3</v>
      </c>
      <c r="R26" s="44">
        <v>5.3</v>
      </c>
      <c r="S26" s="44">
        <v>5</v>
      </c>
      <c r="T26" s="44">
        <v>5</v>
      </c>
      <c r="U26" s="44">
        <v>5</v>
      </c>
      <c r="V26" s="44">
        <v>5</v>
      </c>
      <c r="W26" s="44">
        <v>5</v>
      </c>
      <c r="X26" s="44">
        <v>5</v>
      </c>
      <c r="Y26" s="44">
        <v>5</v>
      </c>
      <c r="Z26" s="44">
        <v>10.5</v>
      </c>
      <c r="AA26" s="44">
        <v>10.5</v>
      </c>
      <c r="AB26" s="44">
        <v>10.5</v>
      </c>
      <c r="AC26" s="44">
        <v>10.5</v>
      </c>
      <c r="AD26" s="44">
        <v>10.5</v>
      </c>
      <c r="AE26" s="44">
        <v>10.5</v>
      </c>
      <c r="AF26" s="44">
        <v>10.5</v>
      </c>
      <c r="AG26" s="61">
        <v>38</v>
      </c>
      <c r="AH26" s="46">
        <f t="shared" si="2"/>
        <v>10.5</v>
      </c>
      <c r="AI26" s="47">
        <f t="shared" si="3"/>
        <v>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10.1</v>
      </c>
      <c r="C27" s="44">
        <v>10.1</v>
      </c>
      <c r="D27" s="44">
        <v>10.1</v>
      </c>
      <c r="E27" s="44">
        <v>10.1</v>
      </c>
      <c r="F27" s="44">
        <v>10.1</v>
      </c>
      <c r="G27" s="44">
        <v>10.1</v>
      </c>
      <c r="H27" s="44">
        <v>10.1</v>
      </c>
      <c r="I27" s="44">
        <v>10.1</v>
      </c>
      <c r="J27" s="44">
        <v>10.1</v>
      </c>
      <c r="K27" s="44">
        <v>10.1</v>
      </c>
      <c r="L27" s="44">
        <v>10.1</v>
      </c>
      <c r="M27" s="44">
        <v>10.1</v>
      </c>
      <c r="N27" s="44">
        <v>10.1</v>
      </c>
      <c r="O27" s="44">
        <v>10.1</v>
      </c>
      <c r="P27" s="44">
        <v>10.1</v>
      </c>
      <c r="Q27" s="44">
        <v>10.1</v>
      </c>
      <c r="R27" s="44">
        <v>10.1</v>
      </c>
      <c r="S27" s="44">
        <v>10.1</v>
      </c>
      <c r="T27" s="44">
        <v>10.1</v>
      </c>
      <c r="U27" s="44">
        <v>10.1</v>
      </c>
      <c r="V27" s="44">
        <v>10.1</v>
      </c>
      <c r="W27" s="44">
        <v>10.1</v>
      </c>
      <c r="X27" s="44">
        <v>10.1</v>
      </c>
      <c r="Y27" s="44">
        <v>10.1</v>
      </c>
      <c r="Z27" s="44">
        <v>10.1</v>
      </c>
      <c r="AA27" s="44">
        <v>10.1</v>
      </c>
      <c r="AB27" s="44">
        <v>10.1</v>
      </c>
      <c r="AC27" s="44">
        <v>10.1</v>
      </c>
      <c r="AD27" s="44">
        <v>10.1</v>
      </c>
      <c r="AE27" s="44">
        <v>10.1</v>
      </c>
      <c r="AF27" s="44">
        <v>10.1</v>
      </c>
      <c r="AG27" s="48">
        <v>36</v>
      </c>
      <c r="AH27" s="46">
        <f t="shared" si="2"/>
        <v>10.1</v>
      </c>
      <c r="AI27" s="47">
        <f t="shared" si="3"/>
        <v>10.1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15.5</v>
      </c>
      <c r="C28" s="44">
        <v>15.5</v>
      </c>
      <c r="D28" s="44">
        <v>15.5</v>
      </c>
      <c r="E28" s="44">
        <v>15.5</v>
      </c>
      <c r="F28" s="44">
        <v>15.5</v>
      </c>
      <c r="G28" s="44">
        <v>15.5</v>
      </c>
      <c r="H28" s="44">
        <v>15.5</v>
      </c>
      <c r="I28" s="44">
        <v>15.5</v>
      </c>
      <c r="J28" s="44">
        <v>15.5</v>
      </c>
      <c r="K28" s="44">
        <v>15.5</v>
      </c>
      <c r="L28" s="44">
        <v>15.5</v>
      </c>
      <c r="M28" s="44">
        <v>15.5</v>
      </c>
      <c r="N28" s="44">
        <v>15.5</v>
      </c>
      <c r="O28" s="44">
        <v>15.5</v>
      </c>
      <c r="P28" s="44">
        <v>15.5</v>
      </c>
      <c r="Q28" s="44">
        <v>15.5</v>
      </c>
      <c r="R28" s="44">
        <v>15.5</v>
      </c>
      <c r="S28" s="44">
        <v>17</v>
      </c>
      <c r="T28" s="44">
        <v>17</v>
      </c>
      <c r="U28" s="44">
        <v>17</v>
      </c>
      <c r="V28" s="44">
        <v>17</v>
      </c>
      <c r="W28" s="44">
        <v>17</v>
      </c>
      <c r="X28" s="44">
        <v>17</v>
      </c>
      <c r="Y28" s="44">
        <v>17</v>
      </c>
      <c r="Z28" s="44">
        <v>18.899999999999999</v>
      </c>
      <c r="AA28" s="44">
        <v>18.899999999999999</v>
      </c>
      <c r="AB28" s="44">
        <v>18.899999999999999</v>
      </c>
      <c r="AC28" s="44">
        <v>18.899999999999999</v>
      </c>
      <c r="AD28" s="44">
        <v>18.899999999999999</v>
      </c>
      <c r="AE28" s="44">
        <v>18.899999999999999</v>
      </c>
      <c r="AF28" s="44">
        <v>18.899999999999999</v>
      </c>
      <c r="AG28" s="48">
        <v>35.5</v>
      </c>
      <c r="AH28" s="46">
        <f t="shared" si="2"/>
        <v>18.899999999999999</v>
      </c>
      <c r="AI28" s="47">
        <f t="shared" si="3"/>
        <v>15.5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10.5</v>
      </c>
      <c r="C29" s="44">
        <v>10.5</v>
      </c>
      <c r="D29" s="44">
        <v>10.5</v>
      </c>
      <c r="E29" s="44">
        <v>10.5</v>
      </c>
      <c r="F29" s="44">
        <v>10.5</v>
      </c>
      <c r="G29" s="44">
        <v>10.5</v>
      </c>
      <c r="H29" s="44">
        <v>10.5</v>
      </c>
      <c r="I29" s="44">
        <v>10.5</v>
      </c>
      <c r="J29" s="44">
        <v>10.5</v>
      </c>
      <c r="K29" s="44">
        <v>10.5</v>
      </c>
      <c r="L29" s="44">
        <v>10.5</v>
      </c>
      <c r="M29" s="44">
        <v>10.5</v>
      </c>
      <c r="N29" s="44">
        <v>10.5</v>
      </c>
      <c r="O29" s="44">
        <v>10.5</v>
      </c>
      <c r="P29" s="44">
        <v>10.5</v>
      </c>
      <c r="Q29" s="44">
        <v>10.5</v>
      </c>
      <c r="R29" s="44">
        <v>10.5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12.3</v>
      </c>
      <c r="AA29" s="44">
        <v>12.3</v>
      </c>
      <c r="AB29" s="44">
        <v>12.3</v>
      </c>
      <c r="AC29" s="44">
        <v>12.3</v>
      </c>
      <c r="AD29" s="44">
        <v>12.3</v>
      </c>
      <c r="AE29" s="44">
        <v>12.3</v>
      </c>
      <c r="AF29" s="44">
        <v>12.3</v>
      </c>
      <c r="AG29" s="61">
        <v>32</v>
      </c>
      <c r="AH29" s="46">
        <f t="shared" si="2"/>
        <v>12.3</v>
      </c>
      <c r="AI29" s="47">
        <f t="shared" si="3"/>
        <v>10.5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9.3000000000000007</v>
      </c>
      <c r="C30" s="44">
        <v>9.3000000000000007</v>
      </c>
      <c r="D30" s="44">
        <v>9.3000000000000007</v>
      </c>
      <c r="E30" s="44">
        <v>9.3000000000000007</v>
      </c>
      <c r="F30" s="44">
        <v>9.3000000000000007</v>
      </c>
      <c r="G30" s="44">
        <v>9.3000000000000007</v>
      </c>
      <c r="H30" s="44">
        <v>9.3000000000000007</v>
      </c>
      <c r="I30" s="44">
        <v>9.3000000000000007</v>
      </c>
      <c r="J30" s="44">
        <v>9.3000000000000007</v>
      </c>
      <c r="K30" s="44">
        <v>9.3000000000000007</v>
      </c>
      <c r="L30" s="44">
        <v>9.3000000000000007</v>
      </c>
      <c r="M30" s="44">
        <v>9.3000000000000007</v>
      </c>
      <c r="N30" s="44">
        <v>9.3000000000000007</v>
      </c>
      <c r="O30" s="44">
        <v>9.3000000000000007</v>
      </c>
      <c r="P30" s="44">
        <v>9.3000000000000007</v>
      </c>
      <c r="Q30" s="44">
        <v>9.3000000000000007</v>
      </c>
      <c r="R30" s="44">
        <v>9.3000000000000007</v>
      </c>
      <c r="S30" s="44">
        <v>9</v>
      </c>
      <c r="T30" s="44">
        <v>9</v>
      </c>
      <c r="U30" s="44">
        <v>9</v>
      </c>
      <c r="V30" s="44">
        <v>9</v>
      </c>
      <c r="W30" s="44">
        <v>9</v>
      </c>
      <c r="X30" s="44">
        <v>9</v>
      </c>
      <c r="Y30" s="44">
        <v>9</v>
      </c>
      <c r="Z30" s="44">
        <v>10</v>
      </c>
      <c r="AA30" s="44">
        <v>10</v>
      </c>
      <c r="AB30" s="44">
        <v>10</v>
      </c>
      <c r="AC30" s="44">
        <v>10</v>
      </c>
      <c r="AD30" s="44">
        <v>10</v>
      </c>
      <c r="AE30" s="44">
        <v>10</v>
      </c>
      <c r="AF30" s="44">
        <v>10</v>
      </c>
      <c r="AG30" s="48">
        <v>30</v>
      </c>
      <c r="AH30" s="46">
        <f t="shared" si="2"/>
        <v>10</v>
      </c>
      <c r="AI30" s="47">
        <f t="shared" si="3"/>
        <v>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v>0</v>
      </c>
      <c r="L31" s="44">
        <v>0</v>
      </c>
      <c r="M31" s="44">
        <v>0</v>
      </c>
      <c r="N31" s="44">
        <v>0</v>
      </c>
      <c r="O31" s="44">
        <v>0</v>
      </c>
      <c r="P31" s="44">
        <v>0</v>
      </c>
      <c r="Q31" s="44">
        <v>0</v>
      </c>
      <c r="R31" s="44">
        <v>0</v>
      </c>
      <c r="S31" s="44">
        <v>8.5</v>
      </c>
      <c r="T31" s="44">
        <v>8.5</v>
      </c>
      <c r="U31" s="44">
        <v>8.5</v>
      </c>
      <c r="V31" s="44">
        <v>8.5</v>
      </c>
      <c r="W31" s="44">
        <v>8.5</v>
      </c>
      <c r="X31" s="44">
        <v>8.5</v>
      </c>
      <c r="Y31" s="44">
        <v>8.5</v>
      </c>
      <c r="Z31" s="44">
        <v>9</v>
      </c>
      <c r="AA31" s="44">
        <v>9</v>
      </c>
      <c r="AB31" s="44">
        <v>9</v>
      </c>
      <c r="AC31" s="44">
        <v>9</v>
      </c>
      <c r="AD31" s="44">
        <v>9</v>
      </c>
      <c r="AE31" s="44">
        <v>9</v>
      </c>
      <c r="AF31" s="44">
        <v>9</v>
      </c>
      <c r="AG31" s="48">
        <v>29.04</v>
      </c>
      <c r="AH31" s="46">
        <f t="shared" si="2"/>
        <v>9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10.6</v>
      </c>
      <c r="C32" s="44">
        <v>10.6</v>
      </c>
      <c r="D32" s="44">
        <v>10.6</v>
      </c>
      <c r="E32" s="44">
        <v>10.6</v>
      </c>
      <c r="F32" s="44">
        <v>10.6</v>
      </c>
      <c r="G32" s="44">
        <v>10.6</v>
      </c>
      <c r="H32" s="44">
        <v>10.6</v>
      </c>
      <c r="I32" s="44">
        <v>10.6</v>
      </c>
      <c r="J32" s="44">
        <v>10.6</v>
      </c>
      <c r="K32" s="44">
        <v>10.6</v>
      </c>
      <c r="L32" s="44">
        <v>10.6</v>
      </c>
      <c r="M32" s="44">
        <v>10.6</v>
      </c>
      <c r="N32" s="44">
        <v>10.6</v>
      </c>
      <c r="O32" s="44">
        <v>10.6</v>
      </c>
      <c r="P32" s="44">
        <v>10.6</v>
      </c>
      <c r="Q32" s="44">
        <v>10.6</v>
      </c>
      <c r="R32" s="44">
        <v>10.6</v>
      </c>
      <c r="S32" s="44">
        <v>10.8</v>
      </c>
      <c r="T32" s="44">
        <v>10.8</v>
      </c>
      <c r="U32" s="44">
        <v>10.8</v>
      </c>
      <c r="V32" s="44">
        <v>10.8</v>
      </c>
      <c r="W32" s="44">
        <v>10.8</v>
      </c>
      <c r="X32" s="44">
        <v>10.8</v>
      </c>
      <c r="Y32" s="44">
        <v>10.8</v>
      </c>
      <c r="Z32" s="44">
        <v>9.9</v>
      </c>
      <c r="AA32" s="44">
        <v>9.9</v>
      </c>
      <c r="AB32" s="44">
        <v>9.9</v>
      </c>
      <c r="AC32" s="44">
        <v>9.9</v>
      </c>
      <c r="AD32" s="44">
        <v>9.9</v>
      </c>
      <c r="AE32" s="44">
        <v>9.9</v>
      </c>
      <c r="AF32" s="44">
        <v>9.9</v>
      </c>
      <c r="AG32" s="48">
        <v>28.1</v>
      </c>
      <c r="AH32" s="46">
        <f t="shared" si="2"/>
        <v>10.8</v>
      </c>
      <c r="AI32" s="47">
        <f t="shared" si="3"/>
        <v>9.9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8.3000000000000007</v>
      </c>
      <c r="C33" s="44">
        <v>8.3000000000000007</v>
      </c>
      <c r="D33" s="44">
        <v>8.3000000000000007</v>
      </c>
      <c r="E33" s="44">
        <v>8.3000000000000007</v>
      </c>
      <c r="F33" s="44">
        <v>8.3000000000000007</v>
      </c>
      <c r="G33" s="44">
        <v>8.3000000000000007</v>
      </c>
      <c r="H33" s="44">
        <v>8.3000000000000007</v>
      </c>
      <c r="I33" s="44">
        <v>8.3000000000000007</v>
      </c>
      <c r="J33" s="44">
        <v>8.3000000000000007</v>
      </c>
      <c r="K33" s="44">
        <v>8.3000000000000007</v>
      </c>
      <c r="L33" s="44">
        <v>8.3000000000000007</v>
      </c>
      <c r="M33" s="44">
        <v>8.3000000000000007</v>
      </c>
      <c r="N33" s="44">
        <v>8.3000000000000007</v>
      </c>
      <c r="O33" s="44">
        <v>8.3000000000000007</v>
      </c>
      <c r="P33" s="44">
        <v>8.3000000000000007</v>
      </c>
      <c r="Q33" s="44">
        <v>8.3000000000000007</v>
      </c>
      <c r="R33" s="44">
        <v>8.3000000000000007</v>
      </c>
      <c r="S33" s="44">
        <v>7.1</v>
      </c>
      <c r="T33" s="44">
        <v>7.1</v>
      </c>
      <c r="U33" s="44">
        <v>7.1</v>
      </c>
      <c r="V33" s="44">
        <v>7.1</v>
      </c>
      <c r="W33" s="44">
        <v>7.1</v>
      </c>
      <c r="X33" s="44">
        <v>7.1</v>
      </c>
      <c r="Y33" s="44">
        <v>7.1</v>
      </c>
      <c r="Z33" s="44">
        <v>9</v>
      </c>
      <c r="AA33" s="44">
        <v>9</v>
      </c>
      <c r="AB33" s="44">
        <v>9</v>
      </c>
      <c r="AC33" s="44">
        <v>9</v>
      </c>
      <c r="AD33" s="44">
        <v>9</v>
      </c>
      <c r="AE33" s="44">
        <v>9</v>
      </c>
      <c r="AF33" s="44">
        <v>9</v>
      </c>
      <c r="AG33" s="48">
        <v>27</v>
      </c>
      <c r="AH33" s="46">
        <f t="shared" si="2"/>
        <v>9</v>
      </c>
      <c r="AI33" s="47">
        <f t="shared" si="3"/>
        <v>7.1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10.8</v>
      </c>
      <c r="C35" s="44">
        <v>10.8</v>
      </c>
      <c r="D35" s="44">
        <v>10.8</v>
      </c>
      <c r="E35" s="44">
        <v>10.8</v>
      </c>
      <c r="F35" s="44">
        <v>10.8</v>
      </c>
      <c r="G35" s="44">
        <v>10.8</v>
      </c>
      <c r="H35" s="44">
        <v>10.8</v>
      </c>
      <c r="I35" s="44">
        <v>10.8</v>
      </c>
      <c r="J35" s="44">
        <v>10.8</v>
      </c>
      <c r="K35" s="44">
        <v>10.8</v>
      </c>
      <c r="L35" s="44">
        <v>10.8</v>
      </c>
      <c r="M35" s="44">
        <v>10.8</v>
      </c>
      <c r="N35" s="44">
        <v>10.8</v>
      </c>
      <c r="O35" s="44">
        <v>10.8</v>
      </c>
      <c r="P35" s="44">
        <v>10.8</v>
      </c>
      <c r="Q35" s="44">
        <v>10.8</v>
      </c>
      <c r="R35" s="44">
        <v>10.8</v>
      </c>
      <c r="S35" s="44">
        <v>9</v>
      </c>
      <c r="T35" s="44">
        <v>9</v>
      </c>
      <c r="U35" s="44">
        <v>9</v>
      </c>
      <c r="V35" s="44">
        <v>9</v>
      </c>
      <c r="W35" s="44">
        <v>9</v>
      </c>
      <c r="X35" s="44">
        <v>9</v>
      </c>
      <c r="Y35" s="44">
        <v>9</v>
      </c>
      <c r="Z35" s="44">
        <v>9</v>
      </c>
      <c r="AA35" s="44">
        <v>9</v>
      </c>
      <c r="AB35" s="44">
        <v>9</v>
      </c>
      <c r="AC35" s="44">
        <v>9</v>
      </c>
      <c r="AD35" s="44">
        <v>9</v>
      </c>
      <c r="AE35" s="44">
        <v>9</v>
      </c>
      <c r="AF35" s="44">
        <v>9</v>
      </c>
      <c r="AG35" s="48">
        <v>25</v>
      </c>
      <c r="AH35" s="46">
        <f t="shared" si="2"/>
        <v>10.8</v>
      </c>
      <c r="AI35" s="47">
        <f t="shared" si="3"/>
        <v>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7.4</v>
      </c>
      <c r="C36" s="44">
        <v>7.4</v>
      </c>
      <c r="D36" s="44">
        <v>7.4</v>
      </c>
      <c r="E36" s="44">
        <v>7.4</v>
      </c>
      <c r="F36" s="44">
        <v>7.4</v>
      </c>
      <c r="G36" s="44">
        <v>7.4</v>
      </c>
      <c r="H36" s="44">
        <v>7.4</v>
      </c>
      <c r="I36" s="44">
        <v>7.4</v>
      </c>
      <c r="J36" s="44">
        <v>7.4</v>
      </c>
      <c r="K36" s="44">
        <v>7.4</v>
      </c>
      <c r="L36" s="44">
        <v>7.4</v>
      </c>
      <c r="M36" s="44">
        <v>7.4</v>
      </c>
      <c r="N36" s="44">
        <v>7.4</v>
      </c>
      <c r="O36" s="44">
        <v>7.4</v>
      </c>
      <c r="P36" s="44">
        <v>7.4</v>
      </c>
      <c r="Q36" s="44">
        <v>7.4</v>
      </c>
      <c r="R36" s="44">
        <v>7.4</v>
      </c>
      <c r="S36" s="44">
        <v>7.5</v>
      </c>
      <c r="T36" s="44">
        <v>7.5</v>
      </c>
      <c r="U36" s="44">
        <v>7.5</v>
      </c>
      <c r="V36" s="44">
        <v>7.5</v>
      </c>
      <c r="W36" s="44">
        <v>7.5</v>
      </c>
      <c r="X36" s="44">
        <v>7.5</v>
      </c>
      <c r="Y36" s="44">
        <v>7.5</v>
      </c>
      <c r="Z36" s="44">
        <v>7.5</v>
      </c>
      <c r="AA36" s="44">
        <v>7.5</v>
      </c>
      <c r="AB36" s="44">
        <v>7.5</v>
      </c>
      <c r="AC36" s="44">
        <v>7.5</v>
      </c>
      <c r="AD36" s="44">
        <v>7.5</v>
      </c>
      <c r="AE36" s="44">
        <v>7.5</v>
      </c>
      <c r="AF36" s="44">
        <v>7.5</v>
      </c>
      <c r="AG36" s="48">
        <v>25</v>
      </c>
      <c r="AH36" s="46">
        <f t="shared" si="2"/>
        <v>7.5</v>
      </c>
      <c r="AI36" s="47">
        <f t="shared" si="3"/>
        <v>7.4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9.3000000000000007</v>
      </c>
      <c r="C37" s="44">
        <v>9.3000000000000007</v>
      </c>
      <c r="D37" s="44">
        <v>9.3000000000000007</v>
      </c>
      <c r="E37" s="44">
        <v>9.3000000000000007</v>
      </c>
      <c r="F37" s="44">
        <v>9.3000000000000007</v>
      </c>
      <c r="G37" s="44">
        <v>9.3000000000000007</v>
      </c>
      <c r="H37" s="44">
        <v>9.3000000000000007</v>
      </c>
      <c r="I37" s="44">
        <v>9.3000000000000007</v>
      </c>
      <c r="J37" s="44">
        <v>9.3000000000000007</v>
      </c>
      <c r="K37" s="44">
        <v>9.3000000000000007</v>
      </c>
      <c r="L37" s="44">
        <v>9.3000000000000007</v>
      </c>
      <c r="M37" s="44">
        <v>9.3000000000000007</v>
      </c>
      <c r="N37" s="44">
        <v>9.3000000000000007</v>
      </c>
      <c r="O37" s="44">
        <v>9.3000000000000007</v>
      </c>
      <c r="P37" s="44">
        <v>9.3000000000000007</v>
      </c>
      <c r="Q37" s="44">
        <v>9.3000000000000007</v>
      </c>
      <c r="R37" s="44">
        <v>9.3000000000000007</v>
      </c>
      <c r="S37" s="44">
        <v>9.4</v>
      </c>
      <c r="T37" s="44">
        <v>9.4</v>
      </c>
      <c r="U37" s="44">
        <v>9.4</v>
      </c>
      <c r="V37" s="44">
        <v>9.4</v>
      </c>
      <c r="W37" s="44">
        <v>9.4</v>
      </c>
      <c r="X37" s="44">
        <v>9.4</v>
      </c>
      <c r="Y37" s="44">
        <v>9.4</v>
      </c>
      <c r="Z37" s="44">
        <v>9.4</v>
      </c>
      <c r="AA37" s="44">
        <v>9.4</v>
      </c>
      <c r="AB37" s="44">
        <v>9.4</v>
      </c>
      <c r="AC37" s="44">
        <v>9.4</v>
      </c>
      <c r="AD37" s="44">
        <v>9.4</v>
      </c>
      <c r="AE37" s="44">
        <v>9.4</v>
      </c>
      <c r="AF37" s="44">
        <v>9.4</v>
      </c>
      <c r="AG37" s="48">
        <v>25</v>
      </c>
      <c r="AH37" s="46">
        <f t="shared" si="2"/>
        <v>9.4</v>
      </c>
      <c r="AI37" s="47">
        <f t="shared" si="3"/>
        <v>9.3000000000000007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9.5</v>
      </c>
      <c r="C39" s="44">
        <v>9.5</v>
      </c>
      <c r="D39" s="44">
        <v>9.5</v>
      </c>
      <c r="E39" s="44">
        <v>9.5</v>
      </c>
      <c r="F39" s="44">
        <v>9.5</v>
      </c>
      <c r="G39" s="44">
        <v>9.5</v>
      </c>
      <c r="H39" s="44">
        <v>9.5</v>
      </c>
      <c r="I39" s="44">
        <v>9.5</v>
      </c>
      <c r="J39" s="44">
        <v>9.5</v>
      </c>
      <c r="K39" s="44">
        <v>9.5</v>
      </c>
      <c r="L39" s="44">
        <v>9.5</v>
      </c>
      <c r="M39" s="44">
        <v>9.5</v>
      </c>
      <c r="N39" s="44">
        <v>9.5</v>
      </c>
      <c r="O39" s="44">
        <v>9.5</v>
      </c>
      <c r="P39" s="44">
        <v>9.5</v>
      </c>
      <c r="Q39" s="44">
        <v>9.5</v>
      </c>
      <c r="R39" s="44">
        <v>9.5</v>
      </c>
      <c r="S39" s="44">
        <v>9.1999999999999993</v>
      </c>
      <c r="T39" s="44">
        <v>9.1999999999999993</v>
      </c>
      <c r="U39" s="44">
        <v>9.1999999999999993</v>
      </c>
      <c r="V39" s="44">
        <v>9.1999999999999993</v>
      </c>
      <c r="W39" s="44">
        <v>9.1999999999999993</v>
      </c>
      <c r="X39" s="44">
        <v>9.1999999999999993</v>
      </c>
      <c r="Y39" s="44">
        <v>9.1999999999999993</v>
      </c>
      <c r="Z39" s="44">
        <v>9.1999999999999993</v>
      </c>
      <c r="AA39" s="44">
        <v>9.1999999999999993</v>
      </c>
      <c r="AB39" s="44">
        <v>9.1999999999999993</v>
      </c>
      <c r="AC39" s="44">
        <v>9.1999999999999993</v>
      </c>
      <c r="AD39" s="44">
        <v>9.1999999999999993</v>
      </c>
      <c r="AE39" s="44">
        <v>9.1999999999999993</v>
      </c>
      <c r="AF39" s="44">
        <v>9.1999999999999993</v>
      </c>
      <c r="AG39" s="48">
        <v>23.5</v>
      </c>
      <c r="AH39" s="46">
        <f t="shared" si="2"/>
        <v>9.5</v>
      </c>
      <c r="AI39" s="47">
        <f t="shared" si="3"/>
        <v>9.1999999999999993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4.0999999999999996</v>
      </c>
      <c r="C41" s="44">
        <v>4.0999999999999996</v>
      </c>
      <c r="D41" s="44">
        <v>4.0999999999999996</v>
      </c>
      <c r="E41" s="44">
        <v>4.0999999999999996</v>
      </c>
      <c r="F41" s="44">
        <v>4.0999999999999996</v>
      </c>
      <c r="G41" s="44">
        <v>4.0999999999999996</v>
      </c>
      <c r="H41" s="44">
        <v>4.0999999999999996</v>
      </c>
      <c r="I41" s="44">
        <v>4.0999999999999996</v>
      </c>
      <c r="J41" s="44">
        <v>4.0999999999999996</v>
      </c>
      <c r="K41" s="44">
        <v>4.0999999999999996</v>
      </c>
      <c r="L41" s="44">
        <v>4.0999999999999996</v>
      </c>
      <c r="M41" s="44">
        <v>4.0999999999999996</v>
      </c>
      <c r="N41" s="44">
        <v>4.0999999999999996</v>
      </c>
      <c r="O41" s="44">
        <v>4.0999999999999996</v>
      </c>
      <c r="P41" s="44">
        <v>4.0999999999999996</v>
      </c>
      <c r="Q41" s="44">
        <v>4.0999999999999996</v>
      </c>
      <c r="R41" s="44">
        <v>4.0999999999999996</v>
      </c>
      <c r="S41" s="44">
        <v>4</v>
      </c>
      <c r="T41" s="44">
        <v>4</v>
      </c>
      <c r="U41" s="44">
        <v>4</v>
      </c>
      <c r="V41" s="44">
        <v>4</v>
      </c>
      <c r="W41" s="44">
        <v>4</v>
      </c>
      <c r="X41" s="44">
        <v>4</v>
      </c>
      <c r="Y41" s="44">
        <v>4</v>
      </c>
      <c r="Z41" s="44">
        <v>4</v>
      </c>
      <c r="AA41" s="44">
        <v>4</v>
      </c>
      <c r="AB41" s="44">
        <v>4</v>
      </c>
      <c r="AC41" s="44">
        <v>4</v>
      </c>
      <c r="AD41" s="44">
        <v>4</v>
      </c>
      <c r="AE41" s="44">
        <v>4</v>
      </c>
      <c r="AF41" s="44">
        <v>4</v>
      </c>
      <c r="AG41" s="48">
        <v>22.1</v>
      </c>
      <c r="AH41" s="46">
        <f t="shared" si="2"/>
        <v>4.0999999999999996</v>
      </c>
      <c r="AI41" s="47">
        <f t="shared" si="3"/>
        <v>4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</v>
      </c>
      <c r="C42" s="44">
        <v>10</v>
      </c>
      <c r="D42" s="44">
        <v>10</v>
      </c>
      <c r="E42" s="44">
        <v>10</v>
      </c>
      <c r="F42" s="44">
        <v>10</v>
      </c>
      <c r="G42" s="44">
        <v>10</v>
      </c>
      <c r="H42" s="44">
        <v>10</v>
      </c>
      <c r="I42" s="44">
        <v>10</v>
      </c>
      <c r="J42" s="44">
        <v>10</v>
      </c>
      <c r="K42" s="44">
        <v>10</v>
      </c>
      <c r="L42" s="44">
        <v>10</v>
      </c>
      <c r="M42" s="44">
        <v>10</v>
      </c>
      <c r="N42" s="44">
        <v>10</v>
      </c>
      <c r="O42" s="44">
        <v>10</v>
      </c>
      <c r="P42" s="44">
        <v>10</v>
      </c>
      <c r="Q42" s="44">
        <v>10</v>
      </c>
      <c r="R42" s="44">
        <v>10</v>
      </c>
      <c r="S42" s="44">
        <v>20</v>
      </c>
      <c r="T42" s="44">
        <v>20</v>
      </c>
      <c r="U42" s="44">
        <v>20</v>
      </c>
      <c r="V42" s="44">
        <v>20</v>
      </c>
      <c r="W42" s="44">
        <v>20</v>
      </c>
      <c r="X42" s="44">
        <v>20</v>
      </c>
      <c r="Y42" s="44">
        <v>20</v>
      </c>
      <c r="Z42" s="44">
        <v>20</v>
      </c>
      <c r="AA42" s="44">
        <v>20</v>
      </c>
      <c r="AB42" s="44">
        <v>20</v>
      </c>
      <c r="AC42" s="44">
        <v>20</v>
      </c>
      <c r="AD42" s="44">
        <v>20</v>
      </c>
      <c r="AE42" s="44">
        <v>20</v>
      </c>
      <c r="AF42" s="44">
        <v>20</v>
      </c>
      <c r="AG42" s="48">
        <v>22</v>
      </c>
      <c r="AH42" s="46">
        <f t="shared" si="2"/>
        <v>20</v>
      </c>
      <c r="AI42" s="47">
        <f t="shared" si="3"/>
        <v>10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6.1</v>
      </c>
      <c r="C43" s="44">
        <v>6.1</v>
      </c>
      <c r="D43" s="44">
        <v>6.1</v>
      </c>
      <c r="E43" s="44">
        <v>6.1</v>
      </c>
      <c r="F43" s="44">
        <v>6.1</v>
      </c>
      <c r="G43" s="44">
        <v>6.1</v>
      </c>
      <c r="H43" s="44">
        <v>6.1</v>
      </c>
      <c r="I43" s="44">
        <v>6.1</v>
      </c>
      <c r="J43" s="44">
        <v>6.1</v>
      </c>
      <c r="K43" s="44">
        <v>6.1</v>
      </c>
      <c r="L43" s="44">
        <v>6.1</v>
      </c>
      <c r="M43" s="44">
        <v>6.1</v>
      </c>
      <c r="N43" s="44">
        <v>6.1</v>
      </c>
      <c r="O43" s="44">
        <v>6.1</v>
      </c>
      <c r="P43" s="44">
        <v>6.1</v>
      </c>
      <c r="Q43" s="44">
        <v>6.1</v>
      </c>
      <c r="R43" s="44">
        <v>6.1</v>
      </c>
      <c r="S43" s="44">
        <v>6.1</v>
      </c>
      <c r="T43" s="44">
        <v>6.1</v>
      </c>
      <c r="U43" s="44">
        <v>6.1</v>
      </c>
      <c r="V43" s="44">
        <v>6.1</v>
      </c>
      <c r="W43" s="44">
        <v>6.1</v>
      </c>
      <c r="X43" s="44">
        <v>6.1</v>
      </c>
      <c r="Y43" s="44">
        <v>6.1</v>
      </c>
      <c r="Z43" s="44">
        <v>6.1</v>
      </c>
      <c r="AA43" s="44">
        <v>6.1</v>
      </c>
      <c r="AB43" s="44">
        <v>6.1</v>
      </c>
      <c r="AC43" s="44">
        <v>6.1</v>
      </c>
      <c r="AD43" s="44">
        <v>6.1</v>
      </c>
      <c r="AE43" s="44">
        <v>6.1</v>
      </c>
      <c r="AF43" s="44">
        <v>6.1</v>
      </c>
      <c r="AG43" s="48">
        <v>22</v>
      </c>
      <c r="AH43" s="46">
        <f t="shared" si="2"/>
        <v>6.1</v>
      </c>
      <c r="AI43" s="47">
        <f t="shared" si="3"/>
        <v>6.1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11.3</v>
      </c>
      <c r="C44" s="44">
        <v>11.3</v>
      </c>
      <c r="D44" s="44">
        <v>11.3</v>
      </c>
      <c r="E44" s="44">
        <v>11.3</v>
      </c>
      <c r="F44" s="44">
        <v>11.3</v>
      </c>
      <c r="G44" s="44">
        <v>11.3</v>
      </c>
      <c r="H44" s="44">
        <v>11.3</v>
      </c>
      <c r="I44" s="44">
        <v>11.3</v>
      </c>
      <c r="J44" s="44">
        <v>11.3</v>
      </c>
      <c r="K44" s="44">
        <v>11.3</v>
      </c>
      <c r="L44" s="44">
        <v>11.3</v>
      </c>
      <c r="M44" s="44">
        <v>11.3</v>
      </c>
      <c r="N44" s="44">
        <v>11.3</v>
      </c>
      <c r="O44" s="44">
        <v>11.3</v>
      </c>
      <c r="P44" s="44">
        <v>11.3</v>
      </c>
      <c r="Q44" s="44">
        <v>11.3</v>
      </c>
      <c r="R44" s="44">
        <v>11.3</v>
      </c>
      <c r="S44" s="44">
        <v>11.3</v>
      </c>
      <c r="T44" s="44">
        <v>11.3</v>
      </c>
      <c r="U44" s="44">
        <v>11.3</v>
      </c>
      <c r="V44" s="44">
        <v>11.3</v>
      </c>
      <c r="W44" s="44">
        <v>11.3</v>
      </c>
      <c r="X44" s="44">
        <v>11.3</v>
      </c>
      <c r="Y44" s="44">
        <v>11.3</v>
      </c>
      <c r="Z44" s="44">
        <v>11.3</v>
      </c>
      <c r="AA44" s="44">
        <v>11.3</v>
      </c>
      <c r="AB44" s="44">
        <v>11.3</v>
      </c>
      <c r="AC44" s="44">
        <v>11.3</v>
      </c>
      <c r="AD44" s="44">
        <v>11.3</v>
      </c>
      <c r="AE44" s="44">
        <v>11.3</v>
      </c>
      <c r="AF44" s="44">
        <v>11.3</v>
      </c>
      <c r="AG44" s="48">
        <v>21.93</v>
      </c>
      <c r="AH44" s="46">
        <f t="shared" si="2"/>
        <v>11.3</v>
      </c>
      <c r="AI44" s="47">
        <f t="shared" si="3"/>
        <v>11.3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10</v>
      </c>
      <c r="C45" s="44">
        <v>10</v>
      </c>
      <c r="D45" s="44">
        <v>10</v>
      </c>
      <c r="E45" s="44">
        <v>10</v>
      </c>
      <c r="F45" s="44">
        <v>10</v>
      </c>
      <c r="G45" s="44">
        <v>10</v>
      </c>
      <c r="H45" s="44">
        <v>10</v>
      </c>
      <c r="I45" s="44">
        <v>10</v>
      </c>
      <c r="J45" s="44">
        <v>10</v>
      </c>
      <c r="K45" s="44">
        <v>10</v>
      </c>
      <c r="L45" s="44">
        <v>10</v>
      </c>
      <c r="M45" s="44">
        <v>10</v>
      </c>
      <c r="N45" s="44">
        <v>10</v>
      </c>
      <c r="O45" s="44">
        <v>10</v>
      </c>
      <c r="P45" s="44">
        <v>10</v>
      </c>
      <c r="Q45" s="44">
        <v>10</v>
      </c>
      <c r="R45" s="44">
        <v>10</v>
      </c>
      <c r="S45" s="44">
        <v>10</v>
      </c>
      <c r="T45" s="44">
        <v>10</v>
      </c>
      <c r="U45" s="44">
        <v>10</v>
      </c>
      <c r="V45" s="44">
        <v>10</v>
      </c>
      <c r="W45" s="44">
        <v>10</v>
      </c>
      <c r="X45" s="44">
        <v>10</v>
      </c>
      <c r="Y45" s="44">
        <v>10</v>
      </c>
      <c r="Z45" s="44">
        <v>10</v>
      </c>
      <c r="AA45" s="44">
        <v>10</v>
      </c>
      <c r="AB45" s="44">
        <v>10</v>
      </c>
      <c r="AC45" s="44">
        <v>10</v>
      </c>
      <c r="AD45" s="44">
        <v>10</v>
      </c>
      <c r="AE45" s="44">
        <v>10</v>
      </c>
      <c r="AF45" s="44">
        <v>10</v>
      </c>
      <c r="AG45" s="48">
        <v>21.3</v>
      </c>
      <c r="AH45" s="46">
        <f t="shared" si="2"/>
        <v>10</v>
      </c>
      <c r="AI45" s="47">
        <f t="shared" si="3"/>
        <v>10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3.3</v>
      </c>
      <c r="C46" s="44">
        <v>3.3</v>
      </c>
      <c r="D46" s="44">
        <v>3.3</v>
      </c>
      <c r="E46" s="44">
        <v>3.3</v>
      </c>
      <c r="F46" s="44">
        <v>3.3</v>
      </c>
      <c r="G46" s="44">
        <v>3.3</v>
      </c>
      <c r="H46" s="44">
        <v>3.3</v>
      </c>
      <c r="I46" s="44">
        <v>3.3</v>
      </c>
      <c r="J46" s="44">
        <v>3.3</v>
      </c>
      <c r="K46" s="44">
        <v>3.3</v>
      </c>
      <c r="L46" s="44">
        <v>3.3</v>
      </c>
      <c r="M46" s="44">
        <v>3.3</v>
      </c>
      <c r="N46" s="44">
        <v>3.3</v>
      </c>
      <c r="O46" s="44">
        <v>3.3</v>
      </c>
      <c r="P46" s="44">
        <v>3.3</v>
      </c>
      <c r="Q46" s="44">
        <v>3.3</v>
      </c>
      <c r="R46" s="44">
        <v>3.3</v>
      </c>
      <c r="S46" s="44">
        <v>3.3</v>
      </c>
      <c r="T46" s="44">
        <v>3.3</v>
      </c>
      <c r="U46" s="44">
        <v>3.3</v>
      </c>
      <c r="V46" s="44">
        <v>3.3</v>
      </c>
      <c r="W46" s="44">
        <v>3.3</v>
      </c>
      <c r="X46" s="44">
        <v>3.3</v>
      </c>
      <c r="Y46" s="44">
        <v>3.3</v>
      </c>
      <c r="Z46" s="44">
        <v>3.3</v>
      </c>
      <c r="AA46" s="44">
        <v>3.3</v>
      </c>
      <c r="AB46" s="44">
        <v>3.3</v>
      </c>
      <c r="AC46" s="44">
        <v>3.3</v>
      </c>
      <c r="AD46" s="44">
        <v>3.3</v>
      </c>
      <c r="AE46" s="44">
        <v>3.3</v>
      </c>
      <c r="AF46" s="44">
        <v>3.3</v>
      </c>
      <c r="AG46" s="48">
        <v>20</v>
      </c>
      <c r="AH46" s="46">
        <f t="shared" si="2"/>
        <v>3.3</v>
      </c>
      <c r="AI46" s="47">
        <f t="shared" si="3"/>
        <v>3.3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6.4</v>
      </c>
      <c r="C47" s="44">
        <v>6.4</v>
      </c>
      <c r="D47" s="44">
        <v>6.4</v>
      </c>
      <c r="E47" s="44">
        <v>6.4</v>
      </c>
      <c r="F47" s="44">
        <v>6.4</v>
      </c>
      <c r="G47" s="44">
        <v>6.4</v>
      </c>
      <c r="H47" s="44">
        <v>6.4</v>
      </c>
      <c r="I47" s="44">
        <v>6.4</v>
      </c>
      <c r="J47" s="44">
        <v>6.4</v>
      </c>
      <c r="K47" s="44">
        <v>6.4</v>
      </c>
      <c r="L47" s="44">
        <v>6.4</v>
      </c>
      <c r="M47" s="44">
        <v>6.4</v>
      </c>
      <c r="N47" s="44">
        <v>6.4</v>
      </c>
      <c r="O47" s="44">
        <v>6.4</v>
      </c>
      <c r="P47" s="44">
        <v>6.4</v>
      </c>
      <c r="Q47" s="44">
        <v>6.4</v>
      </c>
      <c r="R47" s="44">
        <v>6.4</v>
      </c>
      <c r="S47" s="44">
        <v>6.4</v>
      </c>
      <c r="T47" s="44">
        <v>6.4</v>
      </c>
      <c r="U47" s="44">
        <v>6.4</v>
      </c>
      <c r="V47" s="44">
        <v>6.4</v>
      </c>
      <c r="W47" s="44">
        <v>6.4</v>
      </c>
      <c r="X47" s="44">
        <v>6.4</v>
      </c>
      <c r="Y47" s="44">
        <v>6.4</v>
      </c>
      <c r="Z47" s="44">
        <v>6.4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6.4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5.5</v>
      </c>
      <c r="C49" s="44">
        <v>5.5</v>
      </c>
      <c r="D49" s="44">
        <v>5.5</v>
      </c>
      <c r="E49" s="44">
        <v>5.5</v>
      </c>
      <c r="F49" s="44">
        <v>5.5</v>
      </c>
      <c r="G49" s="44">
        <v>5.5</v>
      </c>
      <c r="H49" s="44">
        <v>5.5</v>
      </c>
      <c r="I49" s="44">
        <v>5.5</v>
      </c>
      <c r="J49" s="44">
        <v>5.5</v>
      </c>
      <c r="K49" s="44">
        <v>5.5</v>
      </c>
      <c r="L49" s="44">
        <v>5.5</v>
      </c>
      <c r="M49" s="44">
        <v>5.5</v>
      </c>
      <c r="N49" s="44">
        <v>5.5</v>
      </c>
      <c r="O49" s="44">
        <v>5.5</v>
      </c>
      <c r="P49" s="44">
        <v>5.5</v>
      </c>
      <c r="Q49" s="44">
        <v>5.5</v>
      </c>
      <c r="R49" s="44">
        <v>5.5</v>
      </c>
      <c r="S49" s="44">
        <v>5.5</v>
      </c>
      <c r="T49" s="44">
        <v>5.5</v>
      </c>
      <c r="U49" s="44">
        <v>5.5</v>
      </c>
      <c r="V49" s="44">
        <v>5.5</v>
      </c>
      <c r="W49" s="44">
        <v>5.5</v>
      </c>
      <c r="X49" s="44">
        <v>5.5</v>
      </c>
      <c r="Y49" s="44">
        <v>5.5</v>
      </c>
      <c r="Z49" s="44">
        <v>5.5</v>
      </c>
      <c r="AA49" s="44">
        <v>5.5</v>
      </c>
      <c r="AB49" s="44">
        <v>5.5</v>
      </c>
      <c r="AC49" s="44">
        <v>5.5</v>
      </c>
      <c r="AD49" s="44">
        <v>5.5</v>
      </c>
      <c r="AE49" s="44">
        <v>5.5</v>
      </c>
      <c r="AF49" s="44">
        <v>5.5</v>
      </c>
      <c r="AG49" s="48">
        <v>15.33</v>
      </c>
      <c r="AH49" s="46">
        <f t="shared" si="2"/>
        <v>5.5</v>
      </c>
      <c r="AI49" s="47">
        <f t="shared" si="3"/>
        <v>5.5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4.8</v>
      </c>
      <c r="C50" s="44">
        <v>4.8</v>
      </c>
      <c r="D50" s="44">
        <v>4.8</v>
      </c>
      <c r="E50" s="44">
        <v>4.8</v>
      </c>
      <c r="F50" s="44">
        <v>4.8</v>
      </c>
      <c r="G50" s="44">
        <v>4.8</v>
      </c>
      <c r="H50" s="44">
        <v>4.8</v>
      </c>
      <c r="I50" s="44">
        <v>4.8</v>
      </c>
      <c r="J50" s="44">
        <v>4.8</v>
      </c>
      <c r="K50" s="44">
        <v>4.8</v>
      </c>
      <c r="L50" s="44">
        <v>4.8</v>
      </c>
      <c r="M50" s="44">
        <v>4.8</v>
      </c>
      <c r="N50" s="44">
        <v>4.8</v>
      </c>
      <c r="O50" s="44">
        <v>4.8</v>
      </c>
      <c r="P50" s="44">
        <v>4.8</v>
      </c>
      <c r="Q50" s="44">
        <v>4.8</v>
      </c>
      <c r="R50" s="44">
        <v>4.8</v>
      </c>
      <c r="S50" s="44">
        <v>4.8</v>
      </c>
      <c r="T50" s="44">
        <v>4.8</v>
      </c>
      <c r="U50" s="44">
        <v>4.8</v>
      </c>
      <c r="V50" s="44">
        <v>4.8</v>
      </c>
      <c r="W50" s="44">
        <v>4.8</v>
      </c>
      <c r="X50" s="44">
        <v>4.8</v>
      </c>
      <c r="Y50" s="44">
        <v>4.8</v>
      </c>
      <c r="Z50" s="44">
        <v>4.8</v>
      </c>
      <c r="AA50" s="44">
        <v>4.8</v>
      </c>
      <c r="AB50" s="44">
        <v>4.8</v>
      </c>
      <c r="AC50" s="44">
        <v>4.8</v>
      </c>
      <c r="AD50" s="44">
        <v>4.8</v>
      </c>
      <c r="AE50" s="44">
        <v>4.8</v>
      </c>
      <c r="AF50" s="44">
        <v>4.8</v>
      </c>
      <c r="AG50" s="48">
        <v>14.9</v>
      </c>
      <c r="AH50" s="46">
        <f t="shared" si="2"/>
        <v>4.8</v>
      </c>
      <c r="AI50" s="47">
        <f t="shared" si="3"/>
        <v>4.8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</v>
      </c>
      <c r="C51" s="44">
        <v>6</v>
      </c>
      <c r="D51" s="44">
        <v>6</v>
      </c>
      <c r="E51" s="44">
        <v>6</v>
      </c>
      <c r="F51" s="44">
        <v>6</v>
      </c>
      <c r="G51" s="44">
        <v>6</v>
      </c>
      <c r="H51" s="44">
        <v>6</v>
      </c>
      <c r="I51" s="44">
        <v>6</v>
      </c>
      <c r="J51" s="44">
        <v>6</v>
      </c>
      <c r="K51" s="44">
        <v>6</v>
      </c>
      <c r="L51" s="44">
        <v>6</v>
      </c>
      <c r="M51" s="44">
        <v>6</v>
      </c>
      <c r="N51" s="44">
        <v>6</v>
      </c>
      <c r="O51" s="44">
        <v>6</v>
      </c>
      <c r="P51" s="44">
        <v>6</v>
      </c>
      <c r="Q51" s="44">
        <v>6</v>
      </c>
      <c r="R51" s="44">
        <v>6</v>
      </c>
      <c r="S51" s="44">
        <v>6</v>
      </c>
      <c r="T51" s="44">
        <v>6</v>
      </c>
      <c r="U51" s="44">
        <v>6</v>
      </c>
      <c r="V51" s="44">
        <v>6</v>
      </c>
      <c r="W51" s="44">
        <v>6</v>
      </c>
      <c r="X51" s="44">
        <v>6</v>
      </c>
      <c r="Y51" s="44">
        <v>6</v>
      </c>
      <c r="Z51" s="44">
        <v>6</v>
      </c>
      <c r="AA51" s="44">
        <v>6</v>
      </c>
      <c r="AB51" s="44">
        <v>6</v>
      </c>
      <c r="AC51" s="44">
        <v>6</v>
      </c>
      <c r="AD51" s="44">
        <v>6</v>
      </c>
      <c r="AE51" s="44">
        <v>6</v>
      </c>
      <c r="AF51" s="44">
        <v>6</v>
      </c>
      <c r="AG51" s="48">
        <v>14.9</v>
      </c>
      <c r="AH51" s="46">
        <f t="shared" si="2"/>
        <v>6</v>
      </c>
      <c r="AI51" s="47">
        <f t="shared" si="3"/>
        <v>6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7.9</v>
      </c>
      <c r="C52" s="44">
        <v>7.9</v>
      </c>
      <c r="D52" s="44">
        <v>7.9</v>
      </c>
      <c r="E52" s="44">
        <v>7.9</v>
      </c>
      <c r="F52" s="44">
        <v>7.9</v>
      </c>
      <c r="G52" s="44">
        <v>7.9</v>
      </c>
      <c r="H52" s="44">
        <v>7.9</v>
      </c>
      <c r="I52" s="44">
        <v>7.9</v>
      </c>
      <c r="J52" s="44">
        <v>7.9</v>
      </c>
      <c r="K52" s="44">
        <v>7.9</v>
      </c>
      <c r="L52" s="44">
        <v>7.9</v>
      </c>
      <c r="M52" s="44">
        <v>7.9</v>
      </c>
      <c r="N52" s="44">
        <v>7.9</v>
      </c>
      <c r="O52" s="44">
        <v>7.9</v>
      </c>
      <c r="P52" s="44">
        <v>7.9</v>
      </c>
      <c r="Q52" s="44">
        <v>7.9</v>
      </c>
      <c r="R52" s="44">
        <v>7.9</v>
      </c>
      <c r="S52" s="44">
        <v>7.9</v>
      </c>
      <c r="T52" s="44">
        <v>7.9</v>
      </c>
      <c r="U52" s="44">
        <v>7.9</v>
      </c>
      <c r="V52" s="44">
        <v>7.9</v>
      </c>
      <c r="W52" s="44">
        <v>7.9</v>
      </c>
      <c r="X52" s="44">
        <v>7.9</v>
      </c>
      <c r="Y52" s="44">
        <v>7.9</v>
      </c>
      <c r="Z52" s="44">
        <v>7.9</v>
      </c>
      <c r="AA52" s="44">
        <v>7.9</v>
      </c>
      <c r="AB52" s="44">
        <v>7.9</v>
      </c>
      <c r="AC52" s="44">
        <v>7.9</v>
      </c>
      <c r="AD52" s="44">
        <v>7.9</v>
      </c>
      <c r="AE52" s="44">
        <v>7.9</v>
      </c>
      <c r="AF52" s="44">
        <v>7.9</v>
      </c>
      <c r="AG52" s="48">
        <v>14.3</v>
      </c>
      <c r="AH52" s="46">
        <f t="shared" si="2"/>
        <v>7.9</v>
      </c>
      <c r="AI52" s="47">
        <f t="shared" si="3"/>
        <v>7.9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3.4</v>
      </c>
      <c r="C53" s="44">
        <v>3.4</v>
      </c>
      <c r="D53" s="44">
        <v>3.4</v>
      </c>
      <c r="E53" s="44">
        <v>3.4</v>
      </c>
      <c r="F53" s="44">
        <v>3.4</v>
      </c>
      <c r="G53" s="44">
        <v>3.4</v>
      </c>
      <c r="H53" s="44">
        <v>3.4</v>
      </c>
      <c r="I53" s="44">
        <v>3.4</v>
      </c>
      <c r="J53" s="44">
        <v>3.4</v>
      </c>
      <c r="K53" s="44">
        <v>3.4</v>
      </c>
      <c r="L53" s="44">
        <v>3.4</v>
      </c>
      <c r="M53" s="44">
        <v>3.4</v>
      </c>
      <c r="N53" s="44">
        <v>3.4</v>
      </c>
      <c r="O53" s="44">
        <v>3.4</v>
      </c>
      <c r="P53" s="44">
        <v>3.4</v>
      </c>
      <c r="Q53" s="44">
        <v>3.4</v>
      </c>
      <c r="R53" s="44">
        <v>3.4</v>
      </c>
      <c r="S53" s="44">
        <v>3.4</v>
      </c>
      <c r="T53" s="44">
        <v>3.4</v>
      </c>
      <c r="U53" s="44">
        <v>3.4</v>
      </c>
      <c r="V53" s="44">
        <v>3.4</v>
      </c>
      <c r="W53" s="44">
        <v>3.4</v>
      </c>
      <c r="X53" s="44">
        <v>3.4</v>
      </c>
      <c r="Y53" s="44">
        <v>3.4</v>
      </c>
      <c r="Z53" s="44">
        <v>3.4</v>
      </c>
      <c r="AA53" s="44">
        <v>3.4</v>
      </c>
      <c r="AB53" s="44">
        <v>3.4</v>
      </c>
      <c r="AC53" s="44">
        <v>3.4</v>
      </c>
      <c r="AD53" s="44">
        <v>3.4</v>
      </c>
      <c r="AE53" s="44">
        <v>3.4</v>
      </c>
      <c r="AF53" s="44">
        <v>3.4</v>
      </c>
      <c r="AG53" s="48">
        <v>14</v>
      </c>
      <c r="AH53" s="46">
        <f t="shared" si="2"/>
        <v>3.4</v>
      </c>
      <c r="AI53" s="47">
        <f t="shared" si="3"/>
        <v>3.4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3.2</v>
      </c>
      <c r="C54" s="44">
        <v>3.2</v>
      </c>
      <c r="D54" s="44">
        <v>3.2</v>
      </c>
      <c r="E54" s="44">
        <v>3.2</v>
      </c>
      <c r="F54" s="44">
        <v>3.2</v>
      </c>
      <c r="G54" s="44">
        <v>3.2</v>
      </c>
      <c r="H54" s="44">
        <v>3.2</v>
      </c>
      <c r="I54" s="44">
        <v>3.2</v>
      </c>
      <c r="J54" s="44">
        <v>3.2</v>
      </c>
      <c r="K54" s="44">
        <v>3.2</v>
      </c>
      <c r="L54" s="44">
        <v>3.2</v>
      </c>
      <c r="M54" s="44">
        <v>3.2</v>
      </c>
      <c r="N54" s="44">
        <v>3.2</v>
      </c>
      <c r="O54" s="44">
        <v>3.2</v>
      </c>
      <c r="P54" s="44">
        <v>3.2</v>
      </c>
      <c r="Q54" s="44">
        <v>3.2</v>
      </c>
      <c r="R54" s="44">
        <v>3.2</v>
      </c>
      <c r="S54" s="44">
        <v>3.2</v>
      </c>
      <c r="T54" s="44">
        <v>3.2</v>
      </c>
      <c r="U54" s="44">
        <v>3.2</v>
      </c>
      <c r="V54" s="44">
        <v>3.2</v>
      </c>
      <c r="W54" s="44">
        <v>3.2</v>
      </c>
      <c r="X54" s="44">
        <v>3.2</v>
      </c>
      <c r="Y54" s="44">
        <v>3.2</v>
      </c>
      <c r="Z54" s="44">
        <v>3.2</v>
      </c>
      <c r="AA54" s="44">
        <v>3.2</v>
      </c>
      <c r="AB54" s="44">
        <v>3.2</v>
      </c>
      <c r="AC54" s="44">
        <v>3.2</v>
      </c>
      <c r="AD54" s="44">
        <v>3.2</v>
      </c>
      <c r="AE54" s="44">
        <v>3.2</v>
      </c>
      <c r="AF54" s="44">
        <v>3.2</v>
      </c>
      <c r="AG54" s="48">
        <v>13.6</v>
      </c>
      <c r="AH54" s="46">
        <f t="shared" si="2"/>
        <v>3.2</v>
      </c>
      <c r="AI54" s="47">
        <f t="shared" si="3"/>
        <v>3.2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7.5</v>
      </c>
      <c r="C55" s="44">
        <v>7.5</v>
      </c>
      <c r="D55" s="44">
        <v>7.5</v>
      </c>
      <c r="E55" s="44">
        <v>7.5</v>
      </c>
      <c r="F55" s="44">
        <v>7.5</v>
      </c>
      <c r="G55" s="44">
        <v>7.5</v>
      </c>
      <c r="H55" s="44">
        <v>7.5</v>
      </c>
      <c r="I55" s="44">
        <v>7.5</v>
      </c>
      <c r="J55" s="44">
        <v>7.5</v>
      </c>
      <c r="K55" s="44">
        <v>7.5</v>
      </c>
      <c r="L55" s="44">
        <v>7.5</v>
      </c>
      <c r="M55" s="44">
        <v>7.5</v>
      </c>
      <c r="N55" s="44">
        <v>7.5</v>
      </c>
      <c r="O55" s="44">
        <v>7.5</v>
      </c>
      <c r="P55" s="44">
        <v>7.5</v>
      </c>
      <c r="Q55" s="44">
        <v>7.5</v>
      </c>
      <c r="R55" s="44">
        <v>7.5</v>
      </c>
      <c r="S55" s="44">
        <v>7.5</v>
      </c>
      <c r="T55" s="44">
        <v>7.5</v>
      </c>
      <c r="U55" s="44">
        <v>7.5</v>
      </c>
      <c r="V55" s="44">
        <v>7.5</v>
      </c>
      <c r="W55" s="44">
        <v>7.5</v>
      </c>
      <c r="X55" s="44">
        <v>7.5</v>
      </c>
      <c r="Y55" s="44">
        <v>7.5</v>
      </c>
      <c r="Z55" s="44">
        <v>7.5</v>
      </c>
      <c r="AA55" s="44">
        <v>7.5</v>
      </c>
      <c r="AB55" s="44">
        <v>7.5</v>
      </c>
      <c r="AC55" s="44">
        <v>7.5</v>
      </c>
      <c r="AD55" s="44">
        <v>7.5</v>
      </c>
      <c r="AE55" s="44">
        <v>7.5</v>
      </c>
      <c r="AF55" s="44">
        <v>7.5</v>
      </c>
      <c r="AG55" s="48">
        <v>13.5</v>
      </c>
      <c r="AH55" s="46">
        <f t="shared" si="2"/>
        <v>7.5</v>
      </c>
      <c r="AI55" s="47">
        <f t="shared" si="3"/>
        <v>7.5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3.5</v>
      </c>
      <c r="C56" s="44">
        <v>3.5</v>
      </c>
      <c r="D56" s="44">
        <v>3.5</v>
      </c>
      <c r="E56" s="44">
        <v>3.5</v>
      </c>
      <c r="F56" s="44">
        <v>3.5</v>
      </c>
      <c r="G56" s="44">
        <v>3.5</v>
      </c>
      <c r="H56" s="44">
        <v>3.5</v>
      </c>
      <c r="I56" s="44">
        <v>3.5</v>
      </c>
      <c r="J56" s="44">
        <v>3.5</v>
      </c>
      <c r="K56" s="44">
        <v>3.5</v>
      </c>
      <c r="L56" s="44">
        <v>3.5</v>
      </c>
      <c r="M56" s="44">
        <v>3.5</v>
      </c>
      <c r="N56" s="44">
        <v>3.5</v>
      </c>
      <c r="O56" s="44">
        <v>3.5</v>
      </c>
      <c r="P56" s="44">
        <v>3.5</v>
      </c>
      <c r="Q56" s="44">
        <v>3.5</v>
      </c>
      <c r="R56" s="44">
        <v>3.5</v>
      </c>
      <c r="S56" s="44">
        <v>3.5</v>
      </c>
      <c r="T56" s="44">
        <v>3.5</v>
      </c>
      <c r="U56" s="44">
        <v>3.5</v>
      </c>
      <c r="V56" s="44">
        <v>3.5</v>
      </c>
      <c r="W56" s="44">
        <v>3.5</v>
      </c>
      <c r="X56" s="44">
        <v>3.5</v>
      </c>
      <c r="Y56" s="44">
        <v>3.5</v>
      </c>
      <c r="Z56" s="44">
        <v>3.5</v>
      </c>
      <c r="AA56" s="44">
        <v>3.5</v>
      </c>
      <c r="AB56" s="44">
        <v>3.5</v>
      </c>
      <c r="AC56" s="44">
        <v>3.5</v>
      </c>
      <c r="AD56" s="44">
        <v>3.5</v>
      </c>
      <c r="AE56" s="44">
        <v>3.5</v>
      </c>
      <c r="AF56" s="44">
        <v>3.5</v>
      </c>
      <c r="AG56" s="48">
        <v>13</v>
      </c>
      <c r="AH56" s="46">
        <f t="shared" si="2"/>
        <v>3.5</v>
      </c>
      <c r="AI56" s="47">
        <f t="shared" si="3"/>
        <v>3.5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5.4</v>
      </c>
      <c r="C57" s="44">
        <v>5.4</v>
      </c>
      <c r="D57" s="44">
        <v>5.4</v>
      </c>
      <c r="E57" s="44">
        <v>5.4</v>
      </c>
      <c r="F57" s="44">
        <v>5.4</v>
      </c>
      <c r="G57" s="44">
        <v>5.4</v>
      </c>
      <c r="H57" s="44">
        <v>5.4</v>
      </c>
      <c r="I57" s="44">
        <v>5.4</v>
      </c>
      <c r="J57" s="44">
        <v>5.4</v>
      </c>
      <c r="K57" s="44">
        <v>5.4</v>
      </c>
      <c r="L57" s="44">
        <v>5.4</v>
      </c>
      <c r="M57" s="44">
        <v>5.4</v>
      </c>
      <c r="N57" s="44">
        <v>5.4</v>
      </c>
      <c r="O57" s="44">
        <v>5.4</v>
      </c>
      <c r="P57" s="44">
        <v>5.4</v>
      </c>
      <c r="Q57" s="44">
        <v>5.4</v>
      </c>
      <c r="R57" s="44">
        <v>5.4</v>
      </c>
      <c r="S57" s="44">
        <v>5.4</v>
      </c>
      <c r="T57" s="44">
        <v>5.4</v>
      </c>
      <c r="U57" s="44">
        <v>5.4</v>
      </c>
      <c r="V57" s="44">
        <v>5.4</v>
      </c>
      <c r="W57" s="44">
        <v>5.4</v>
      </c>
      <c r="X57" s="44">
        <v>5.4</v>
      </c>
      <c r="Y57" s="44">
        <v>5.4</v>
      </c>
      <c r="Z57" s="44">
        <v>5.4</v>
      </c>
      <c r="AA57" s="44">
        <v>5.4</v>
      </c>
      <c r="AB57" s="44">
        <v>5.4</v>
      </c>
      <c r="AC57" s="44">
        <v>5.4</v>
      </c>
      <c r="AD57" s="44">
        <v>5.4</v>
      </c>
      <c r="AE57" s="44">
        <v>5.4</v>
      </c>
      <c r="AF57" s="44">
        <v>5.4</v>
      </c>
      <c r="AG57" s="48">
        <v>12</v>
      </c>
      <c r="AH57" s="46">
        <f t="shared" si="2"/>
        <v>5.4</v>
      </c>
      <c r="AI57" s="47">
        <f t="shared" si="3"/>
        <v>5.4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4.3</v>
      </c>
      <c r="C58" s="44">
        <v>4.3</v>
      </c>
      <c r="D58" s="44">
        <v>4.3</v>
      </c>
      <c r="E58" s="44">
        <v>4.3</v>
      </c>
      <c r="F58" s="44">
        <v>4.3</v>
      </c>
      <c r="G58" s="44">
        <v>4.3</v>
      </c>
      <c r="H58" s="44">
        <v>4.3</v>
      </c>
      <c r="I58" s="44">
        <v>4.3</v>
      </c>
      <c r="J58" s="44">
        <v>4.3</v>
      </c>
      <c r="K58" s="44">
        <v>4.3</v>
      </c>
      <c r="L58" s="44">
        <v>4.3</v>
      </c>
      <c r="M58" s="44">
        <v>4.3</v>
      </c>
      <c r="N58" s="44">
        <v>4.3</v>
      </c>
      <c r="O58" s="44">
        <v>4.3</v>
      </c>
      <c r="P58" s="44">
        <v>4.3</v>
      </c>
      <c r="Q58" s="44">
        <v>4.3</v>
      </c>
      <c r="R58" s="44">
        <v>4.3</v>
      </c>
      <c r="S58" s="44">
        <v>4.3</v>
      </c>
      <c r="T58" s="44">
        <v>4.3</v>
      </c>
      <c r="U58" s="44">
        <v>4.3</v>
      </c>
      <c r="V58" s="44">
        <v>4.3</v>
      </c>
      <c r="W58" s="44">
        <v>4.3</v>
      </c>
      <c r="X58" s="44">
        <v>4.3</v>
      </c>
      <c r="Y58" s="44">
        <v>4.3</v>
      </c>
      <c r="Z58" s="44">
        <v>4.3</v>
      </c>
      <c r="AA58" s="44">
        <v>4.3</v>
      </c>
      <c r="AB58" s="44">
        <v>4.3</v>
      </c>
      <c r="AC58" s="44">
        <v>4.3</v>
      </c>
      <c r="AD58" s="44">
        <v>4.3</v>
      </c>
      <c r="AE58" s="44">
        <v>4.3</v>
      </c>
      <c r="AF58" s="44">
        <v>4.3</v>
      </c>
      <c r="AG58" s="48">
        <v>12</v>
      </c>
      <c r="AH58" s="46">
        <f t="shared" si="2"/>
        <v>4.3</v>
      </c>
      <c r="AI58" s="47">
        <f t="shared" si="3"/>
        <v>4.3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4.3</v>
      </c>
      <c r="C59" s="44">
        <v>4.3</v>
      </c>
      <c r="D59" s="44">
        <v>4.3</v>
      </c>
      <c r="E59" s="44">
        <v>4.3</v>
      </c>
      <c r="F59" s="44">
        <v>4.3</v>
      </c>
      <c r="G59" s="44">
        <v>4.3</v>
      </c>
      <c r="H59" s="44">
        <v>4.3</v>
      </c>
      <c r="I59" s="44">
        <v>4.3</v>
      </c>
      <c r="J59" s="44">
        <v>4.3</v>
      </c>
      <c r="K59" s="44">
        <v>4.3</v>
      </c>
      <c r="L59" s="44">
        <v>4.3</v>
      </c>
      <c r="M59" s="44">
        <v>4.3</v>
      </c>
      <c r="N59" s="44">
        <v>4.3</v>
      </c>
      <c r="O59" s="44">
        <v>4.3</v>
      </c>
      <c r="P59" s="44">
        <v>4.3</v>
      </c>
      <c r="Q59" s="44">
        <v>4.3</v>
      </c>
      <c r="R59" s="44">
        <v>4.3</v>
      </c>
      <c r="S59" s="44">
        <v>4.3</v>
      </c>
      <c r="T59" s="44">
        <v>4.3</v>
      </c>
      <c r="U59" s="44">
        <v>4.3</v>
      </c>
      <c r="V59" s="44">
        <v>4.3</v>
      </c>
      <c r="W59" s="44">
        <v>4.3</v>
      </c>
      <c r="X59" s="44">
        <v>4.3</v>
      </c>
      <c r="Y59" s="44">
        <v>4.3</v>
      </c>
      <c r="Z59" s="44">
        <v>4.3</v>
      </c>
      <c r="AA59" s="44">
        <v>4.3</v>
      </c>
      <c r="AB59" s="44">
        <v>4.3</v>
      </c>
      <c r="AC59" s="44">
        <v>4.3</v>
      </c>
      <c r="AD59" s="44">
        <v>4.3</v>
      </c>
      <c r="AE59" s="44">
        <v>4.3</v>
      </c>
      <c r="AF59" s="44">
        <v>4.3</v>
      </c>
      <c r="AG59" s="48">
        <v>12</v>
      </c>
      <c r="AH59" s="46">
        <f t="shared" si="2"/>
        <v>4.3</v>
      </c>
      <c r="AI59" s="47">
        <f t="shared" si="3"/>
        <v>4.3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5.5</v>
      </c>
      <c r="C60" s="44">
        <v>5.5</v>
      </c>
      <c r="D60" s="44">
        <v>5.5</v>
      </c>
      <c r="E60" s="44">
        <v>5.5</v>
      </c>
      <c r="F60" s="44">
        <v>5.5</v>
      </c>
      <c r="G60" s="44">
        <v>5.5</v>
      </c>
      <c r="H60" s="44">
        <v>5.5</v>
      </c>
      <c r="I60" s="44">
        <v>5.5</v>
      </c>
      <c r="J60" s="44">
        <v>5.5</v>
      </c>
      <c r="K60" s="44">
        <v>5.5</v>
      </c>
      <c r="L60" s="44">
        <v>5.5</v>
      </c>
      <c r="M60" s="44">
        <v>5.5</v>
      </c>
      <c r="N60" s="44">
        <v>5.5</v>
      </c>
      <c r="O60" s="44">
        <v>5.5</v>
      </c>
      <c r="P60" s="44">
        <v>5.5</v>
      </c>
      <c r="Q60" s="44">
        <v>5.5</v>
      </c>
      <c r="R60" s="44">
        <v>5.5</v>
      </c>
      <c r="S60" s="44">
        <v>5.5</v>
      </c>
      <c r="T60" s="44">
        <v>5.5</v>
      </c>
      <c r="U60" s="44">
        <v>5.5</v>
      </c>
      <c r="V60" s="44">
        <v>5.5</v>
      </c>
      <c r="W60" s="44">
        <v>5.5</v>
      </c>
      <c r="X60" s="44">
        <v>5.5</v>
      </c>
      <c r="Y60" s="44">
        <v>5.5</v>
      </c>
      <c r="Z60" s="44">
        <v>5.5</v>
      </c>
      <c r="AA60" s="44">
        <v>5.5</v>
      </c>
      <c r="AB60" s="44">
        <v>5.5</v>
      </c>
      <c r="AC60" s="44">
        <v>5.5</v>
      </c>
      <c r="AD60" s="44">
        <v>5.5</v>
      </c>
      <c r="AE60" s="44">
        <v>5.5</v>
      </c>
      <c r="AF60" s="44">
        <v>5.5</v>
      </c>
      <c r="AG60" s="48">
        <v>12</v>
      </c>
      <c r="AH60" s="46">
        <f t="shared" si="2"/>
        <v>5.5</v>
      </c>
      <c r="AI60" s="47">
        <f t="shared" si="3"/>
        <v>5.5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1.8</v>
      </c>
      <c r="C61" s="44">
        <v>1.8</v>
      </c>
      <c r="D61" s="44">
        <v>1.8</v>
      </c>
      <c r="E61" s="44">
        <v>1.8</v>
      </c>
      <c r="F61" s="44">
        <v>1.8</v>
      </c>
      <c r="G61" s="44">
        <v>1.8</v>
      </c>
      <c r="H61" s="44">
        <v>1.8</v>
      </c>
      <c r="I61" s="44">
        <v>1.8</v>
      </c>
      <c r="J61" s="44">
        <v>1.8</v>
      </c>
      <c r="K61" s="44">
        <v>1.8</v>
      </c>
      <c r="L61" s="44">
        <v>1.8</v>
      </c>
      <c r="M61" s="44">
        <v>1.8</v>
      </c>
      <c r="N61" s="44">
        <v>1.8</v>
      </c>
      <c r="O61" s="44">
        <v>1.8</v>
      </c>
      <c r="P61" s="44">
        <v>1.8</v>
      </c>
      <c r="Q61" s="44">
        <v>1.8</v>
      </c>
      <c r="R61" s="44">
        <v>1.8</v>
      </c>
      <c r="S61" s="44">
        <v>1.8</v>
      </c>
      <c r="T61" s="44">
        <v>1.8</v>
      </c>
      <c r="U61" s="44">
        <v>1.8</v>
      </c>
      <c r="V61" s="44">
        <v>1.8</v>
      </c>
      <c r="W61" s="44">
        <v>1.8</v>
      </c>
      <c r="X61" s="44">
        <v>1.8</v>
      </c>
      <c r="Y61" s="44">
        <v>1.8</v>
      </c>
      <c r="Z61" s="44">
        <v>1.8</v>
      </c>
      <c r="AA61" s="44">
        <v>1.8</v>
      </c>
      <c r="AB61" s="44">
        <v>1.8</v>
      </c>
      <c r="AC61" s="44">
        <v>1.8</v>
      </c>
      <c r="AD61" s="44">
        <v>1.8</v>
      </c>
      <c r="AE61" s="44">
        <v>1.8</v>
      </c>
      <c r="AF61" s="44">
        <v>1.8</v>
      </c>
      <c r="AG61" s="48">
        <v>12</v>
      </c>
      <c r="AH61" s="46">
        <f t="shared" si="2"/>
        <v>1.8</v>
      </c>
      <c r="AI61" s="47">
        <f t="shared" si="3"/>
        <v>1.8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6.8</v>
      </c>
      <c r="C62" s="44">
        <v>6.8</v>
      </c>
      <c r="D62" s="44">
        <v>6.8</v>
      </c>
      <c r="E62" s="44">
        <v>6.8</v>
      </c>
      <c r="F62" s="44">
        <v>6.8</v>
      </c>
      <c r="G62" s="44">
        <v>6.8</v>
      </c>
      <c r="H62" s="44">
        <v>6.8</v>
      </c>
      <c r="I62" s="44">
        <v>6.8</v>
      </c>
      <c r="J62" s="44">
        <v>6.8</v>
      </c>
      <c r="K62" s="44">
        <v>6.8</v>
      </c>
      <c r="L62" s="44">
        <v>6.8</v>
      </c>
      <c r="M62" s="44">
        <v>6.8</v>
      </c>
      <c r="N62" s="44">
        <v>6.8</v>
      </c>
      <c r="O62" s="44">
        <v>6.8</v>
      </c>
      <c r="P62" s="44">
        <v>6.8</v>
      </c>
      <c r="Q62" s="44">
        <v>6.8</v>
      </c>
      <c r="R62" s="44">
        <v>6.8</v>
      </c>
      <c r="S62" s="44">
        <v>6.8</v>
      </c>
      <c r="T62" s="44">
        <v>6.8</v>
      </c>
      <c r="U62" s="44">
        <v>6.8</v>
      </c>
      <c r="V62" s="44">
        <v>6.8</v>
      </c>
      <c r="W62" s="44">
        <v>6.8</v>
      </c>
      <c r="X62" s="44">
        <v>6.8</v>
      </c>
      <c r="Y62" s="44">
        <v>6.8</v>
      </c>
      <c r="Z62" s="44">
        <v>6.8</v>
      </c>
      <c r="AA62" s="44">
        <v>6.8</v>
      </c>
      <c r="AB62" s="44">
        <v>6.8</v>
      </c>
      <c r="AC62" s="44">
        <v>6.8</v>
      </c>
      <c r="AD62" s="44">
        <v>6.8</v>
      </c>
      <c r="AE62" s="44">
        <v>6.8</v>
      </c>
      <c r="AF62" s="44">
        <v>6.8</v>
      </c>
      <c r="AG62" s="48">
        <v>11.88</v>
      </c>
      <c r="AH62" s="46">
        <f t="shared" si="2"/>
        <v>6.8</v>
      </c>
      <c r="AI62" s="47">
        <f t="shared" si="3"/>
        <v>6.8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2.7</v>
      </c>
      <c r="C66" s="44">
        <v>2.7</v>
      </c>
      <c r="D66" s="44">
        <v>2.7</v>
      </c>
      <c r="E66" s="44">
        <v>2.7</v>
      </c>
      <c r="F66" s="44">
        <v>2.7</v>
      </c>
      <c r="G66" s="44">
        <v>2.7</v>
      </c>
      <c r="H66" s="44">
        <v>2.7</v>
      </c>
      <c r="I66" s="44">
        <v>2.7</v>
      </c>
      <c r="J66" s="44">
        <v>2.7</v>
      </c>
      <c r="K66" s="44">
        <v>2.7</v>
      </c>
      <c r="L66" s="44">
        <v>2.7</v>
      </c>
      <c r="M66" s="44">
        <v>2.7</v>
      </c>
      <c r="N66" s="44">
        <v>2.7</v>
      </c>
      <c r="O66" s="44">
        <v>2.7</v>
      </c>
      <c r="P66" s="44">
        <v>2.7</v>
      </c>
      <c r="Q66" s="44">
        <v>2.7</v>
      </c>
      <c r="R66" s="44">
        <v>2.7</v>
      </c>
      <c r="S66" s="44">
        <v>2.7</v>
      </c>
      <c r="T66" s="44">
        <v>2.7</v>
      </c>
      <c r="U66" s="44">
        <v>2.7</v>
      </c>
      <c r="V66" s="44">
        <v>2.7</v>
      </c>
      <c r="W66" s="44">
        <v>2.7</v>
      </c>
      <c r="X66" s="44">
        <v>2.7</v>
      </c>
      <c r="Y66" s="44">
        <v>2.7</v>
      </c>
      <c r="Z66" s="44">
        <v>2.7</v>
      </c>
      <c r="AA66" s="44">
        <v>2.7</v>
      </c>
      <c r="AB66" s="44">
        <v>2.7</v>
      </c>
      <c r="AC66" s="44">
        <v>2.7</v>
      </c>
      <c r="AD66" s="44">
        <v>2.7</v>
      </c>
      <c r="AE66" s="44">
        <v>2.7</v>
      </c>
      <c r="AF66" s="44">
        <v>2.7</v>
      </c>
      <c r="AG66" s="62">
        <v>10.3</v>
      </c>
      <c r="AH66" s="46">
        <f t="shared" si="2"/>
        <v>2.7</v>
      </c>
      <c r="AI66" s="47">
        <f t="shared" si="3"/>
        <v>2.7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2.1</v>
      </c>
      <c r="C67" s="44">
        <v>2.1</v>
      </c>
      <c r="D67" s="44">
        <v>2.1</v>
      </c>
      <c r="E67" s="44">
        <v>2.1</v>
      </c>
      <c r="F67" s="44">
        <v>2.1</v>
      </c>
      <c r="G67" s="44">
        <v>2.1</v>
      </c>
      <c r="H67" s="44">
        <v>2.1</v>
      </c>
      <c r="I67" s="44">
        <v>2.1</v>
      </c>
      <c r="J67" s="44">
        <v>2.1</v>
      </c>
      <c r="K67" s="44">
        <v>2.1</v>
      </c>
      <c r="L67" s="44">
        <v>2.1</v>
      </c>
      <c r="M67" s="44">
        <v>2.1</v>
      </c>
      <c r="N67" s="44">
        <v>2.1</v>
      </c>
      <c r="O67" s="44">
        <v>2.1</v>
      </c>
      <c r="P67" s="44">
        <v>2.1</v>
      </c>
      <c r="Q67" s="44">
        <v>2.1</v>
      </c>
      <c r="R67" s="44">
        <v>2.1</v>
      </c>
      <c r="S67" s="44">
        <v>2.1</v>
      </c>
      <c r="T67" s="44">
        <v>2.1</v>
      </c>
      <c r="U67" s="44">
        <v>2.1</v>
      </c>
      <c r="V67" s="44">
        <v>2.1</v>
      </c>
      <c r="W67" s="44">
        <v>2.1</v>
      </c>
      <c r="X67" s="44">
        <v>2.1</v>
      </c>
      <c r="Y67" s="44">
        <v>2.1</v>
      </c>
      <c r="Z67" s="44">
        <v>2.1</v>
      </c>
      <c r="AA67" s="44">
        <v>2.1</v>
      </c>
      <c r="AB67" s="44">
        <v>2.1</v>
      </c>
      <c r="AC67" s="44">
        <v>2.1</v>
      </c>
      <c r="AD67" s="44">
        <v>2.1</v>
      </c>
      <c r="AE67" s="44">
        <v>2.1</v>
      </c>
      <c r="AF67" s="44">
        <v>2.1</v>
      </c>
      <c r="AG67" s="61">
        <v>10</v>
      </c>
      <c r="AH67" s="46">
        <f t="shared" si="2"/>
        <v>2.1</v>
      </c>
      <c r="AI67" s="47">
        <f t="shared" si="3"/>
        <v>2.1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3.9</v>
      </c>
      <c r="C68" s="44">
        <v>3.9</v>
      </c>
      <c r="D68" s="44">
        <v>3.9</v>
      </c>
      <c r="E68" s="44">
        <v>3.9</v>
      </c>
      <c r="F68" s="44">
        <v>3.9</v>
      </c>
      <c r="G68" s="44">
        <v>3.9</v>
      </c>
      <c r="H68" s="44">
        <v>3.9</v>
      </c>
      <c r="I68" s="44">
        <v>3.9</v>
      </c>
      <c r="J68" s="44">
        <v>3.9</v>
      </c>
      <c r="K68" s="44">
        <v>3.9</v>
      </c>
      <c r="L68" s="44">
        <v>3.9</v>
      </c>
      <c r="M68" s="44">
        <v>3.9</v>
      </c>
      <c r="N68" s="44">
        <v>3.9</v>
      </c>
      <c r="O68" s="44">
        <v>3.9</v>
      </c>
      <c r="P68" s="44">
        <v>3.9</v>
      </c>
      <c r="Q68" s="44">
        <v>3.9</v>
      </c>
      <c r="R68" s="44">
        <v>3.9</v>
      </c>
      <c r="S68" s="44">
        <v>3.9</v>
      </c>
      <c r="T68" s="44">
        <v>3.9</v>
      </c>
      <c r="U68" s="44">
        <v>3.9</v>
      </c>
      <c r="V68" s="44">
        <v>3.9</v>
      </c>
      <c r="W68" s="44">
        <v>3.9</v>
      </c>
      <c r="X68" s="44">
        <v>3.9</v>
      </c>
      <c r="Y68" s="44">
        <v>3.9</v>
      </c>
      <c r="Z68" s="44">
        <v>3.9</v>
      </c>
      <c r="AA68" s="44">
        <v>3.9</v>
      </c>
      <c r="AB68" s="44">
        <v>3.9</v>
      </c>
      <c r="AC68" s="44">
        <v>3.9</v>
      </c>
      <c r="AD68" s="44">
        <v>3.9</v>
      </c>
      <c r="AE68" s="44">
        <v>3.9</v>
      </c>
      <c r="AF68" s="44">
        <v>3.9</v>
      </c>
      <c r="AG68" s="64">
        <v>10</v>
      </c>
      <c r="AH68" s="46">
        <f t="shared" si="2"/>
        <v>3.9</v>
      </c>
      <c r="AI68" s="47">
        <f t="shared" si="3"/>
        <v>3.9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44.6+55.3</f>
        <v>99.9</v>
      </c>
      <c r="C70" s="66">
        <f>44.6+55.3</f>
        <v>99.9</v>
      </c>
      <c r="D70" s="66">
        <f>44.6+55.3</f>
        <v>99.9</v>
      </c>
      <c r="E70" s="66">
        <f>44.6+55.3</f>
        <v>99.9</v>
      </c>
      <c r="F70" s="66">
        <f>44.6+55.3</f>
        <v>99.9</v>
      </c>
      <c r="G70" s="66">
        <f>44.3+55.1</f>
        <v>99.4</v>
      </c>
      <c r="H70" s="66">
        <f>43+53</f>
        <v>96</v>
      </c>
      <c r="I70" s="66">
        <f>42.7+52.5</f>
        <v>95.2</v>
      </c>
      <c r="J70" s="66">
        <f>42.5+52.3</f>
        <v>94.8</v>
      </c>
      <c r="K70" s="66">
        <f>42.6+52.9</f>
        <v>95.5</v>
      </c>
      <c r="L70" s="66">
        <f>42.6+52.9</f>
        <v>95.5</v>
      </c>
      <c r="M70" s="68">
        <v>94</v>
      </c>
      <c r="N70" s="68">
        <v>94</v>
      </c>
      <c r="O70" s="68">
        <v>94</v>
      </c>
      <c r="P70" s="68">
        <v>94</v>
      </c>
      <c r="Q70" s="68">
        <v>94</v>
      </c>
      <c r="R70" s="68">
        <v>94</v>
      </c>
      <c r="S70" s="68">
        <f>38+47</f>
        <v>85</v>
      </c>
      <c r="T70" s="68">
        <f>38+47</f>
        <v>85</v>
      </c>
      <c r="U70" s="68">
        <f>38+47</f>
        <v>85</v>
      </c>
      <c r="V70" s="68">
        <v>90.1</v>
      </c>
      <c r="W70" s="68">
        <v>90.1</v>
      </c>
      <c r="X70" s="68">
        <v>90.1</v>
      </c>
      <c r="Y70" s="68">
        <v>90.1</v>
      </c>
      <c r="Z70" s="68">
        <v>90.1</v>
      </c>
      <c r="AA70" s="68">
        <v>90.1</v>
      </c>
      <c r="AB70" s="68">
        <v>90.1</v>
      </c>
      <c r="AC70" s="68">
        <v>90.1</v>
      </c>
      <c r="AD70" s="68">
        <v>90.1</v>
      </c>
      <c r="AE70" s="68">
        <v>90.1</v>
      </c>
      <c r="AF70" s="68">
        <v>90.1</v>
      </c>
      <c r="AG70" s="64">
        <v>240</v>
      </c>
      <c r="AH70" s="46">
        <f t="shared" si="2"/>
        <v>99.9</v>
      </c>
      <c r="AI70" s="47">
        <f t="shared" si="3"/>
        <v>85</v>
      </c>
      <c r="AK70" s="49"/>
    </row>
    <row r="71" spans="1:88" ht="15.75" thickBot="1" x14ac:dyDescent="0.3">
      <c r="A71" s="69" t="s">
        <v>90</v>
      </c>
      <c r="B71" s="70">
        <f>SUM(B11:B69)</f>
        <v>764.9799999999999</v>
      </c>
      <c r="C71" s="70">
        <f>SUM(C11:C69)</f>
        <v>764.9799999999999</v>
      </c>
      <c r="D71" s="70">
        <f>SUM(D11:D69)</f>
        <v>764.9799999999999</v>
      </c>
      <c r="E71" s="70">
        <f>SUM(E11:E69)</f>
        <v>764.9799999999999</v>
      </c>
      <c r="F71" s="70">
        <f>SUM(F11:F69)</f>
        <v>764.9799999999999</v>
      </c>
      <c r="G71" s="70">
        <f t="shared" ref="G71:AG71" si="20">SUM(G11:G69)</f>
        <v>764.9799999999999</v>
      </c>
      <c r="H71" s="70">
        <f t="shared" si="20"/>
        <v>764.9799999999999</v>
      </c>
      <c r="I71" s="70">
        <f t="shared" si="20"/>
        <v>764.9799999999999</v>
      </c>
      <c r="J71" s="70">
        <f t="shared" si="20"/>
        <v>764.9799999999999</v>
      </c>
      <c r="K71" s="70">
        <f t="shared" si="20"/>
        <v>764.9799999999999</v>
      </c>
      <c r="L71" s="70">
        <f t="shared" si="20"/>
        <v>764.9799999999999</v>
      </c>
      <c r="M71" s="70">
        <f t="shared" si="20"/>
        <v>734.9799999999999</v>
      </c>
      <c r="N71" s="70">
        <f t="shared" si="20"/>
        <v>734.9799999999999</v>
      </c>
      <c r="O71" s="70">
        <f t="shared" si="20"/>
        <v>734.9799999999999</v>
      </c>
      <c r="P71" s="70">
        <f t="shared" si="20"/>
        <v>734.9799999999999</v>
      </c>
      <c r="Q71" s="70">
        <f t="shared" si="20"/>
        <v>734.9799999999999</v>
      </c>
      <c r="R71" s="70">
        <f t="shared" si="20"/>
        <v>734.9799999999999</v>
      </c>
      <c r="S71" s="70">
        <f t="shared" si="20"/>
        <v>736.69999999999982</v>
      </c>
      <c r="T71" s="70">
        <f>SUM(T11:T69)</f>
        <v>736.69999999999982</v>
      </c>
      <c r="U71" s="70">
        <f t="shared" si="20"/>
        <v>742.04999999999984</v>
      </c>
      <c r="V71" s="70">
        <f t="shared" si="20"/>
        <v>742.04999999999984</v>
      </c>
      <c r="W71" s="70">
        <f>SUM(W11:W69)</f>
        <v>742.04999999999984</v>
      </c>
      <c r="X71" s="70">
        <f>SUM(X11:X69)</f>
        <v>742.04999999999984</v>
      </c>
      <c r="Y71" s="70">
        <f>SUM(Y11:Y69)</f>
        <v>742.04999999999984</v>
      </c>
      <c r="Z71" s="70">
        <f>SUM(Z11:Z69)</f>
        <v>779.09999999999968</v>
      </c>
      <c r="AA71" s="70">
        <f t="shared" si="20"/>
        <v>779.09999999999968</v>
      </c>
      <c r="AB71" s="70">
        <f>SUM(AB11:AB69)</f>
        <v>779.09999999999968</v>
      </c>
      <c r="AC71" s="70">
        <f>SUM(AC11:AC69)</f>
        <v>779.09999999999968</v>
      </c>
      <c r="AD71" s="70">
        <f>SUM(AD11:AD69)</f>
        <v>779.09999999999968</v>
      </c>
      <c r="AE71" s="70">
        <f t="shared" si="20"/>
        <v>779.09999999999968</v>
      </c>
      <c r="AF71" s="70">
        <f t="shared" si="20"/>
        <v>779.09999999999968</v>
      </c>
      <c r="AG71" s="70">
        <f t="shared" si="20"/>
        <v>1812.2049999999999</v>
      </c>
      <c r="AH71" s="46">
        <f t="shared" si="2"/>
        <v>779.09999999999968</v>
      </c>
      <c r="AI71" s="47">
        <f t="shared" si="3"/>
        <v>734.9799999999999</v>
      </c>
      <c r="AK71" s="49"/>
    </row>
    <row r="72" spans="1:88" x14ac:dyDescent="0.25">
      <c r="A72" s="71" t="s">
        <v>91</v>
      </c>
      <c r="B72" s="44">
        <v>210.8</v>
      </c>
      <c r="C72" s="44">
        <v>126.5</v>
      </c>
      <c r="D72" s="44">
        <v>111.3</v>
      </c>
      <c r="E72" s="44">
        <v>90.3</v>
      </c>
      <c r="F72" s="44">
        <v>75.3</v>
      </c>
      <c r="G72" s="44">
        <v>75.3</v>
      </c>
      <c r="H72" s="44">
        <v>40.200000000000003</v>
      </c>
      <c r="I72" s="44">
        <v>60.3</v>
      </c>
      <c r="J72" s="44">
        <v>280</v>
      </c>
      <c r="K72" s="44">
        <v>320</v>
      </c>
      <c r="L72" s="44">
        <v>380</v>
      </c>
      <c r="M72" s="44">
        <v>404</v>
      </c>
      <c r="N72" s="44">
        <v>120.1</v>
      </c>
      <c r="O72" s="44">
        <v>90.6</v>
      </c>
      <c r="P72" s="44">
        <v>70.5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60.5</v>
      </c>
      <c r="Y72" s="44">
        <v>180</v>
      </c>
      <c r="Z72" s="44">
        <v>340</v>
      </c>
      <c r="AA72" s="44">
        <v>410</v>
      </c>
      <c r="AB72" s="44">
        <v>301.10000000000002</v>
      </c>
      <c r="AC72" s="44">
        <v>301.10000000000002</v>
      </c>
      <c r="AD72" s="44">
        <v>193</v>
      </c>
      <c r="AE72" s="44">
        <v>60</v>
      </c>
      <c r="AF72" s="44">
        <v>20.2</v>
      </c>
      <c r="AG72" s="61">
        <v>456</v>
      </c>
      <c r="AH72" s="46">
        <f t="shared" si="2"/>
        <v>410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41.9</v>
      </c>
      <c r="C73" s="43">
        <v>41.9</v>
      </c>
      <c r="D73" s="43">
        <v>41.9</v>
      </c>
      <c r="E73" s="43">
        <v>41.9</v>
      </c>
      <c r="F73" s="43">
        <v>42.8</v>
      </c>
      <c r="G73" s="43">
        <v>42.8</v>
      </c>
      <c r="H73" s="43">
        <v>42.8</v>
      </c>
      <c r="I73" s="43">
        <v>42.8</v>
      </c>
      <c r="J73" s="43">
        <v>42.8</v>
      </c>
      <c r="K73" s="43">
        <v>42.8</v>
      </c>
      <c r="L73" s="43">
        <v>42.8</v>
      </c>
      <c r="M73" s="43">
        <v>42.8</v>
      </c>
      <c r="N73" s="43">
        <v>39.9</v>
      </c>
      <c r="O73" s="43">
        <v>37.9</v>
      </c>
      <c r="P73" s="43">
        <v>39.9</v>
      </c>
      <c r="Q73" s="43">
        <v>41.9</v>
      </c>
      <c r="R73" s="43">
        <v>40.799999999999997</v>
      </c>
      <c r="S73" s="43">
        <v>40.799999999999997</v>
      </c>
      <c r="T73" s="43">
        <v>40.799999999999997</v>
      </c>
      <c r="U73" s="43">
        <v>40.799999999999997</v>
      </c>
      <c r="V73" s="43">
        <v>40.799999999999997</v>
      </c>
      <c r="W73" s="43">
        <v>40.799999999999997</v>
      </c>
      <c r="X73" s="43">
        <v>40.799999999999997</v>
      </c>
      <c r="Y73" s="43">
        <v>40.799999999999997</v>
      </c>
      <c r="Z73" s="43">
        <v>40.799999999999997</v>
      </c>
      <c r="AA73" s="43">
        <v>40.799999999999997</v>
      </c>
      <c r="AB73" s="43">
        <v>43.9</v>
      </c>
      <c r="AC73" s="43">
        <v>43.9</v>
      </c>
      <c r="AD73" s="43">
        <v>43.9</v>
      </c>
      <c r="AE73" s="43">
        <v>43.9</v>
      </c>
      <c r="AF73" s="43">
        <v>43.9</v>
      </c>
      <c r="AG73" s="64">
        <v>111</v>
      </c>
      <c r="AH73" s="46">
        <f t="shared" si="2"/>
        <v>43.9</v>
      </c>
      <c r="AI73" s="47">
        <f t="shared" si="3"/>
        <v>37.9</v>
      </c>
      <c r="AK73" s="49"/>
    </row>
    <row r="74" spans="1:88" x14ac:dyDescent="0.25">
      <c r="A74" s="73" t="s">
        <v>93</v>
      </c>
      <c r="B74" s="43">
        <v>35.6</v>
      </c>
      <c r="C74" s="43">
        <v>35.4</v>
      </c>
      <c r="D74" s="43">
        <v>35.5</v>
      </c>
      <c r="E74" s="43">
        <v>33.9</v>
      </c>
      <c r="F74" s="43">
        <v>35</v>
      </c>
      <c r="G74" s="43">
        <v>35</v>
      </c>
      <c r="H74" s="43">
        <v>35</v>
      </c>
      <c r="I74" s="43">
        <v>35</v>
      </c>
      <c r="J74" s="43">
        <v>35</v>
      </c>
      <c r="K74" s="43">
        <v>35</v>
      </c>
      <c r="L74" s="43">
        <v>35</v>
      </c>
      <c r="M74" s="43">
        <v>35</v>
      </c>
      <c r="N74" s="43">
        <v>32.6</v>
      </c>
      <c r="O74" s="43">
        <v>34.4</v>
      </c>
      <c r="P74" s="43">
        <v>34.299999999999997</v>
      </c>
      <c r="Q74" s="43">
        <v>34</v>
      </c>
      <c r="R74" s="43">
        <v>33.200000000000003</v>
      </c>
      <c r="S74" s="43">
        <v>33.799999999999997</v>
      </c>
      <c r="T74" s="43">
        <v>33.799999999999997</v>
      </c>
      <c r="U74" s="43">
        <v>33.799999999999997</v>
      </c>
      <c r="V74" s="43">
        <v>33.799999999999997</v>
      </c>
      <c r="W74" s="43">
        <v>33.799999999999997</v>
      </c>
      <c r="X74" s="43">
        <v>33.799999999999997</v>
      </c>
      <c r="Y74" s="43">
        <v>30</v>
      </c>
      <c r="Z74" s="43">
        <v>33.799999999999997</v>
      </c>
      <c r="AA74" s="43">
        <v>33.799999999999997</v>
      </c>
      <c r="AB74" s="43">
        <v>30.6</v>
      </c>
      <c r="AC74" s="43">
        <v>30.6</v>
      </c>
      <c r="AD74" s="43">
        <v>30.6</v>
      </c>
      <c r="AE74" s="43">
        <v>30.6</v>
      </c>
      <c r="AF74" s="43">
        <v>30.6</v>
      </c>
      <c r="AG74" s="64">
        <v>60</v>
      </c>
      <c r="AH74" s="46">
        <f t="shared" si="2"/>
        <v>35.6</v>
      </c>
      <c r="AI74" s="47">
        <f t="shared" si="3"/>
        <v>30</v>
      </c>
      <c r="AK74" s="49"/>
    </row>
    <row r="75" spans="1:88" x14ac:dyDescent="0.25">
      <c r="A75" s="74" t="s">
        <v>94</v>
      </c>
      <c r="B75" s="43">
        <v>15.7</v>
      </c>
      <c r="C75" s="43">
        <v>16.899999999999999</v>
      </c>
      <c r="D75" s="43">
        <v>16.2</v>
      </c>
      <c r="E75" s="43">
        <v>16.5</v>
      </c>
      <c r="F75" s="43">
        <v>16.5</v>
      </c>
      <c r="G75" s="43">
        <v>16.5</v>
      </c>
      <c r="H75" s="43">
        <v>16.5</v>
      </c>
      <c r="I75" s="43">
        <v>16.5</v>
      </c>
      <c r="J75" s="43">
        <v>16.5</v>
      </c>
      <c r="K75" s="43">
        <v>16.5</v>
      </c>
      <c r="L75" s="43">
        <v>16.5</v>
      </c>
      <c r="M75" s="43">
        <v>16.5</v>
      </c>
      <c r="N75" s="43">
        <v>13.4</v>
      </c>
      <c r="O75" s="43">
        <v>13.1</v>
      </c>
      <c r="P75" s="43">
        <v>14.5</v>
      </c>
      <c r="Q75" s="43">
        <v>14.3</v>
      </c>
      <c r="R75" s="43">
        <v>14.4</v>
      </c>
      <c r="S75" s="43">
        <v>14.8</v>
      </c>
      <c r="T75" s="43">
        <v>14.8</v>
      </c>
      <c r="U75" s="43">
        <v>14.8</v>
      </c>
      <c r="V75" s="43">
        <v>14.8</v>
      </c>
      <c r="W75" s="43">
        <v>14.8</v>
      </c>
      <c r="X75" s="43">
        <v>14.8</v>
      </c>
      <c r="Y75" s="43">
        <v>17.899999999999999</v>
      </c>
      <c r="Z75" s="43">
        <v>14.8</v>
      </c>
      <c r="AA75" s="43">
        <v>14.8</v>
      </c>
      <c r="AB75" s="43">
        <v>18</v>
      </c>
      <c r="AC75" s="43">
        <v>18</v>
      </c>
      <c r="AD75" s="43">
        <v>18</v>
      </c>
      <c r="AE75" s="43">
        <v>18</v>
      </c>
      <c r="AF75" s="43">
        <v>18</v>
      </c>
      <c r="AG75" s="75">
        <v>42.5</v>
      </c>
      <c r="AH75" s="46">
        <f t="shared" ref="AH75:AH138" si="21">MAX(B75:AF75)</f>
        <v>18</v>
      </c>
      <c r="AI75" s="47">
        <f t="shared" ref="AI75:AI138" si="22">MIN(B75:AF75)</f>
        <v>13.1</v>
      </c>
      <c r="AK75" s="49"/>
    </row>
    <row r="76" spans="1:88" x14ac:dyDescent="0.25">
      <c r="A76" s="74" t="s">
        <v>95</v>
      </c>
      <c r="B76" s="43">
        <v>18.899999999999999</v>
      </c>
      <c r="C76" s="43">
        <v>17.8</v>
      </c>
      <c r="D76" s="43">
        <v>17.899999999999999</v>
      </c>
      <c r="E76" s="43">
        <v>17.899999999999999</v>
      </c>
      <c r="F76" s="43">
        <v>17.899999999999999</v>
      </c>
      <c r="G76" s="43">
        <v>17.899999999999999</v>
      </c>
      <c r="H76" s="43">
        <v>17.899999999999999</v>
      </c>
      <c r="I76" s="43">
        <v>17.899999999999999</v>
      </c>
      <c r="J76" s="43">
        <v>17.899999999999999</v>
      </c>
      <c r="K76" s="43">
        <v>17.899999999999999</v>
      </c>
      <c r="L76" s="43">
        <v>17.899999999999999</v>
      </c>
      <c r="M76" s="43">
        <v>14.4</v>
      </c>
      <c r="N76" s="43">
        <v>14.4</v>
      </c>
      <c r="O76" s="43">
        <v>14.4</v>
      </c>
      <c r="P76" s="43">
        <v>14.4</v>
      </c>
      <c r="Q76" s="43">
        <v>14.4</v>
      </c>
      <c r="R76" s="43">
        <v>14.3</v>
      </c>
      <c r="S76" s="43">
        <v>12</v>
      </c>
      <c r="T76" s="43">
        <v>12</v>
      </c>
      <c r="U76" s="43">
        <v>12</v>
      </c>
      <c r="V76" s="43">
        <v>12</v>
      </c>
      <c r="W76" s="43">
        <v>12</v>
      </c>
      <c r="X76" s="43">
        <v>12</v>
      </c>
      <c r="Y76" s="43">
        <v>20</v>
      </c>
      <c r="Z76" s="43">
        <v>12</v>
      </c>
      <c r="AA76" s="43">
        <v>12</v>
      </c>
      <c r="AB76" s="43">
        <v>19.100000000000001</v>
      </c>
      <c r="AC76" s="43">
        <v>19.100000000000001</v>
      </c>
      <c r="AD76" s="43">
        <v>19.100000000000001</v>
      </c>
      <c r="AE76" s="43">
        <v>19.100000000000001</v>
      </c>
      <c r="AF76" s="43">
        <v>19.100000000000001</v>
      </c>
      <c r="AG76" s="75">
        <v>22.1</v>
      </c>
      <c r="AH76" s="46">
        <f t="shared" si="21"/>
        <v>20</v>
      </c>
      <c r="AI76" s="47">
        <f t="shared" si="22"/>
        <v>12</v>
      </c>
      <c r="AK76" s="49"/>
    </row>
    <row r="77" spans="1:88" ht="15.75" thickBot="1" x14ac:dyDescent="0.3">
      <c r="A77" s="76" t="s">
        <v>96</v>
      </c>
      <c r="B77" s="77">
        <v>4</v>
      </c>
      <c r="C77" s="77">
        <v>4.9000000000000004</v>
      </c>
      <c r="D77" s="77">
        <v>4.9000000000000004</v>
      </c>
      <c r="E77" s="77">
        <v>4.9000000000000004</v>
      </c>
      <c r="F77" s="77">
        <v>4.9000000000000004</v>
      </c>
      <c r="G77" s="77">
        <v>4.9000000000000004</v>
      </c>
      <c r="H77" s="77">
        <v>4.9000000000000004</v>
      </c>
      <c r="I77" s="77">
        <v>4.9000000000000004</v>
      </c>
      <c r="J77" s="77">
        <v>4.9000000000000004</v>
      </c>
      <c r="K77" s="77">
        <v>4.9000000000000004</v>
      </c>
      <c r="L77" s="77">
        <v>4.9000000000000004</v>
      </c>
      <c r="M77" s="77">
        <v>4.9000000000000004</v>
      </c>
      <c r="N77" s="77">
        <v>3.6</v>
      </c>
      <c r="O77" s="77">
        <v>3.5</v>
      </c>
      <c r="P77" s="77">
        <v>4</v>
      </c>
      <c r="Q77" s="77">
        <v>4</v>
      </c>
      <c r="R77" s="77">
        <v>4</v>
      </c>
      <c r="S77" s="77">
        <v>4.3600000000000003</v>
      </c>
      <c r="T77" s="77">
        <v>4.3600000000000003</v>
      </c>
      <c r="U77" s="77">
        <v>4.3600000000000003</v>
      </c>
      <c r="V77" s="77">
        <v>4.3600000000000003</v>
      </c>
      <c r="W77" s="77">
        <v>4.3600000000000003</v>
      </c>
      <c r="X77" s="77">
        <v>4.3600000000000003</v>
      </c>
      <c r="Y77" s="77">
        <v>4.9000000000000004</v>
      </c>
      <c r="Z77" s="77">
        <v>4.3600000000000003</v>
      </c>
      <c r="AA77" s="77">
        <v>4.3600000000000003</v>
      </c>
      <c r="AB77" s="77">
        <v>4.9000000000000004</v>
      </c>
      <c r="AC77" s="77">
        <v>4.9000000000000004</v>
      </c>
      <c r="AD77" s="77">
        <v>4.9000000000000004</v>
      </c>
      <c r="AE77" s="77">
        <v>4.9000000000000004</v>
      </c>
      <c r="AF77" s="77">
        <v>4.9000000000000004</v>
      </c>
      <c r="AG77" s="78">
        <v>14.8</v>
      </c>
      <c r="AH77" s="46">
        <f t="shared" si="21"/>
        <v>4.9000000000000004</v>
      </c>
      <c r="AI77" s="47">
        <f t="shared" si="22"/>
        <v>3.5</v>
      </c>
      <c r="AK77" s="49"/>
    </row>
    <row r="78" spans="1:88" ht="15.75" thickBot="1" x14ac:dyDescent="0.3">
      <c r="A78" s="79" t="s">
        <v>97</v>
      </c>
      <c r="B78" s="70">
        <f>SUM(B72:B77)</f>
        <v>326.89999999999998</v>
      </c>
      <c r="C78" s="70">
        <f>SUM(C72:C77)</f>
        <v>243.40000000000003</v>
      </c>
      <c r="D78" s="70">
        <f>SUM(D72:D77)</f>
        <v>227.7</v>
      </c>
      <c r="E78" s="70">
        <f>SUM(E72:E77)</f>
        <v>205.4</v>
      </c>
      <c r="F78" s="70">
        <f>SUM(F72:F77)</f>
        <v>192.4</v>
      </c>
      <c r="G78" s="70">
        <f t="shared" ref="G78:AG78" si="23">SUM(G72:G77)</f>
        <v>192.4</v>
      </c>
      <c r="H78" s="70">
        <f t="shared" si="23"/>
        <v>157.30000000000001</v>
      </c>
      <c r="I78" s="70">
        <f t="shared" si="23"/>
        <v>177.4</v>
      </c>
      <c r="J78" s="70">
        <f t="shared" si="23"/>
        <v>397.09999999999997</v>
      </c>
      <c r="K78" s="70">
        <f t="shared" si="23"/>
        <v>437.09999999999997</v>
      </c>
      <c r="L78" s="70">
        <f t="shared" si="23"/>
        <v>497.09999999999997</v>
      </c>
      <c r="M78" s="70">
        <f t="shared" si="23"/>
        <v>517.6</v>
      </c>
      <c r="N78" s="70">
        <f t="shared" si="23"/>
        <v>224</v>
      </c>
      <c r="O78" s="70">
        <f t="shared" si="23"/>
        <v>193.9</v>
      </c>
      <c r="P78" s="70">
        <f t="shared" si="23"/>
        <v>177.6</v>
      </c>
      <c r="Q78" s="70">
        <f t="shared" si="23"/>
        <v>108.60000000000001</v>
      </c>
      <c r="R78" s="70">
        <f t="shared" si="23"/>
        <v>106.7</v>
      </c>
      <c r="S78" s="70">
        <f t="shared" si="23"/>
        <v>105.75999999999999</v>
      </c>
      <c r="T78" s="70">
        <f>SUM(T72:T77)</f>
        <v>105.75999999999999</v>
      </c>
      <c r="U78" s="70">
        <f t="shared" si="23"/>
        <v>105.75999999999999</v>
      </c>
      <c r="V78" s="70">
        <f t="shared" si="23"/>
        <v>105.75999999999999</v>
      </c>
      <c r="W78" s="70">
        <f t="shared" ref="W78:AD78" si="24">SUM(W72:W77)</f>
        <v>105.75999999999999</v>
      </c>
      <c r="X78" s="70">
        <f t="shared" si="24"/>
        <v>166.26000000000002</v>
      </c>
      <c r="Y78" s="70">
        <f t="shared" si="24"/>
        <v>293.59999999999997</v>
      </c>
      <c r="Z78" s="70">
        <f t="shared" si="24"/>
        <v>445.76000000000005</v>
      </c>
      <c r="AA78" s="70">
        <f t="shared" si="24"/>
        <v>515.76</v>
      </c>
      <c r="AB78" s="70">
        <f t="shared" si="24"/>
        <v>417.6</v>
      </c>
      <c r="AC78" s="70">
        <f t="shared" si="24"/>
        <v>417.6</v>
      </c>
      <c r="AD78" s="70">
        <f t="shared" si="24"/>
        <v>309.5</v>
      </c>
      <c r="AE78" s="70">
        <f t="shared" si="23"/>
        <v>176.5</v>
      </c>
      <c r="AF78" s="70">
        <f t="shared" si="23"/>
        <v>136.69999999999999</v>
      </c>
      <c r="AG78" s="80">
        <f t="shared" si="23"/>
        <v>706.4</v>
      </c>
      <c r="AH78" s="46">
        <f t="shared" si="21"/>
        <v>517.6</v>
      </c>
      <c r="AI78" s="47">
        <f t="shared" si="22"/>
        <v>105.75999999999999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72</v>
      </c>
      <c r="C79" s="44">
        <v>48</v>
      </c>
      <c r="D79" s="44">
        <v>35</v>
      </c>
      <c r="E79" s="44">
        <v>30</v>
      </c>
      <c r="F79" s="44">
        <v>30</v>
      </c>
      <c r="G79" s="44">
        <v>48</v>
      </c>
      <c r="H79" s="44">
        <v>48</v>
      </c>
      <c r="I79" s="44">
        <v>72</v>
      </c>
      <c r="J79" s="44">
        <v>72</v>
      </c>
      <c r="K79" s="44">
        <v>110</v>
      </c>
      <c r="L79" s="44">
        <v>110</v>
      </c>
      <c r="M79" s="44">
        <v>110</v>
      </c>
      <c r="N79" s="44">
        <f>131.8-41.1</f>
        <v>90.700000000000017</v>
      </c>
      <c r="O79" s="44">
        <f>119.5-47.5</f>
        <v>72</v>
      </c>
      <c r="P79" s="44">
        <f>119.9-47.8</f>
        <v>72.100000000000009</v>
      </c>
      <c r="Q79" s="44">
        <v>0</v>
      </c>
      <c r="R79" s="44">
        <v>0</v>
      </c>
      <c r="S79" s="44">
        <v>0</v>
      </c>
      <c r="T79" s="44">
        <v>0</v>
      </c>
      <c r="U79" s="44">
        <v>30</v>
      </c>
      <c r="V79" s="44">
        <v>30</v>
      </c>
      <c r="W79" s="44">
        <v>30</v>
      </c>
      <c r="X79" s="44">
        <v>74</v>
      </c>
      <c r="Y79" s="44">
        <v>110</v>
      </c>
      <c r="Z79" s="44">
        <v>140</v>
      </c>
      <c r="AA79" s="44">
        <v>140</v>
      </c>
      <c r="AB79" s="44">
        <v>142</v>
      </c>
      <c r="AC79" s="44">
        <v>142</v>
      </c>
      <c r="AD79" s="44">
        <v>48</v>
      </c>
      <c r="AE79" s="44">
        <v>40</v>
      </c>
      <c r="AF79" s="44">
        <v>30</v>
      </c>
      <c r="AG79" s="61">
        <v>144</v>
      </c>
      <c r="AH79" s="46">
        <f t="shared" si="21"/>
        <v>142</v>
      </c>
      <c r="AI79" s="47">
        <f t="shared" si="22"/>
        <v>0</v>
      </c>
      <c r="AK79" s="49"/>
      <c r="AY79" s="1" t="s">
        <v>99</v>
      </c>
      <c r="AZ79" s="82">
        <f>ROUND(C97,0)</f>
        <v>-71</v>
      </c>
      <c r="BA79" s="81">
        <f t="shared" ref="BA79:BD83" si="25">D97</f>
        <v>-66.8</v>
      </c>
      <c r="BB79" s="81">
        <f t="shared" si="25"/>
        <v>-69.599999999999994</v>
      </c>
      <c r="BC79" s="81">
        <f t="shared" si="25"/>
        <v>-57.8</v>
      </c>
      <c r="BD79" s="81">
        <f t="shared" si="25"/>
        <v>-46</v>
      </c>
      <c r="BE79" s="82">
        <f>I97</f>
        <v>87.6</v>
      </c>
      <c r="BF79" s="82">
        <f>K97</f>
        <v>-87.9</v>
      </c>
      <c r="BG79" s="82">
        <f t="shared" ref="BG79:BP83" si="26">M97</f>
        <v>-80</v>
      </c>
      <c r="BH79" s="82">
        <f t="shared" si="26"/>
        <v>180</v>
      </c>
      <c r="BI79" s="82">
        <f t="shared" si="26"/>
        <v>202</v>
      </c>
      <c r="BJ79" s="82">
        <f t="shared" si="26"/>
        <v>219</v>
      </c>
      <c r="BK79" s="82">
        <f t="shared" si="26"/>
        <v>260</v>
      </c>
      <c r="BL79" s="82">
        <f t="shared" si="26"/>
        <v>260</v>
      </c>
      <c r="BM79" s="82">
        <f t="shared" si="26"/>
        <v>277</v>
      </c>
      <c r="BN79" s="82">
        <f t="shared" si="26"/>
        <v>320.3</v>
      </c>
      <c r="BO79" s="82">
        <f t="shared" si="26"/>
        <v>331.5</v>
      </c>
      <c r="BP79" s="82">
        <f t="shared" si="26"/>
        <v>233.5</v>
      </c>
      <c r="BQ79" s="82">
        <f>X97</f>
        <v>172</v>
      </c>
      <c r="BR79" s="82">
        <f>Z97</f>
        <v>9.8000000000000007</v>
      </c>
      <c r="BS79" s="81">
        <f>AB97</f>
        <v>-96</v>
      </c>
      <c r="BT79" s="81">
        <f t="shared" ref="BT79:BV83" si="27">AD97</f>
        <v>57</v>
      </c>
      <c r="BU79" s="81">
        <f t="shared" si="27"/>
        <v>59.8</v>
      </c>
      <c r="BV79" s="81">
        <f t="shared" si="27"/>
        <v>54</v>
      </c>
      <c r="BW79" s="81">
        <f>B97</f>
        <v>-142</v>
      </c>
    </row>
    <row r="80" spans="1:88" x14ac:dyDescent="0.25">
      <c r="A80" s="63" t="s">
        <v>100</v>
      </c>
      <c r="B80" s="43">
        <v>23.9</v>
      </c>
      <c r="C80" s="43">
        <v>24.7</v>
      </c>
      <c r="D80" s="43">
        <v>24.9</v>
      </c>
      <c r="E80" s="43">
        <v>24.9</v>
      </c>
      <c r="F80" s="43">
        <v>24.9</v>
      </c>
      <c r="G80" s="43">
        <v>24.9</v>
      </c>
      <c r="H80" s="43">
        <v>24.9</v>
      </c>
      <c r="I80" s="43">
        <v>24.9</v>
      </c>
      <c r="J80" s="43">
        <v>52.7</v>
      </c>
      <c r="K80" s="43">
        <v>51.6</v>
      </c>
      <c r="L80" s="43">
        <v>69.2</v>
      </c>
      <c r="M80" s="43">
        <v>69.2</v>
      </c>
      <c r="N80" s="43">
        <v>49.4</v>
      </c>
      <c r="O80" s="43">
        <v>34.5</v>
      </c>
      <c r="P80" s="43">
        <v>24.1</v>
      </c>
      <c r="Q80" s="43">
        <v>0</v>
      </c>
      <c r="R80" s="43">
        <v>0</v>
      </c>
      <c r="S80" s="43">
        <v>0</v>
      </c>
      <c r="T80" s="43">
        <v>0</v>
      </c>
      <c r="U80" s="43">
        <v>0</v>
      </c>
      <c r="V80" s="43">
        <v>0</v>
      </c>
      <c r="W80" s="43">
        <v>0</v>
      </c>
      <c r="X80" s="43">
        <v>26.1</v>
      </c>
      <c r="Y80" s="43">
        <v>69.7</v>
      </c>
      <c r="Z80" s="43">
        <v>68.900000000000006</v>
      </c>
      <c r="AA80" s="43">
        <v>53.6</v>
      </c>
      <c r="AB80" s="43">
        <v>69</v>
      </c>
      <c r="AC80" s="43">
        <v>69</v>
      </c>
      <c r="AD80" s="43">
        <v>53.6</v>
      </c>
      <c r="AE80" s="43">
        <v>24.6</v>
      </c>
      <c r="AF80" s="43">
        <v>24.6</v>
      </c>
      <c r="AG80" s="64">
        <v>70</v>
      </c>
      <c r="AH80" s="46">
        <f t="shared" si="21"/>
        <v>69.7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0</v>
      </c>
    </row>
    <row r="81" spans="1:75" x14ac:dyDescent="0.25">
      <c r="A81" s="63" t="s">
        <v>102</v>
      </c>
      <c r="B81" s="43">
        <v>32.9</v>
      </c>
      <c r="C81" s="43">
        <v>21.7</v>
      </c>
      <c r="D81" s="43">
        <v>21.7</v>
      </c>
      <c r="E81" s="43">
        <v>21.9</v>
      </c>
      <c r="F81" s="43">
        <v>22.1</v>
      </c>
      <c r="G81" s="43">
        <v>45.3</v>
      </c>
      <c r="H81" s="43">
        <v>32.299999999999997</v>
      </c>
      <c r="I81" s="43">
        <v>52.2</v>
      </c>
      <c r="J81" s="43">
        <v>69</v>
      </c>
      <c r="K81" s="43">
        <v>72.599999999999994</v>
      </c>
      <c r="L81" s="43">
        <v>71.7</v>
      </c>
      <c r="M81" s="43">
        <v>71.7</v>
      </c>
      <c r="N81" s="43">
        <v>51.5</v>
      </c>
      <c r="O81" s="43">
        <v>32.299999999999997</v>
      </c>
      <c r="P81" s="43">
        <v>33.5</v>
      </c>
      <c r="Q81" s="43">
        <v>33.700000000000003</v>
      </c>
      <c r="R81" s="43">
        <v>33.9</v>
      </c>
      <c r="S81" s="43">
        <v>47.1</v>
      </c>
      <c r="T81" s="43">
        <v>48.6</v>
      </c>
      <c r="U81" s="43">
        <v>48.6</v>
      </c>
      <c r="V81" s="43">
        <v>48.6</v>
      </c>
      <c r="W81" s="43">
        <v>48.6</v>
      </c>
      <c r="X81" s="43">
        <v>33.5</v>
      </c>
      <c r="Y81" s="43">
        <v>40.200000000000003</v>
      </c>
      <c r="Z81" s="43">
        <v>64.099999999999994</v>
      </c>
      <c r="AA81" s="43">
        <v>70.5</v>
      </c>
      <c r="AB81" s="43">
        <v>69.88</v>
      </c>
      <c r="AC81" s="43">
        <v>69.88</v>
      </c>
      <c r="AD81" s="43">
        <v>32.9</v>
      </c>
      <c r="AE81" s="43">
        <v>32.9</v>
      </c>
      <c r="AF81" s="43">
        <v>15.7</v>
      </c>
      <c r="AG81" s="64">
        <v>69</v>
      </c>
      <c r="AH81" s="46">
        <f t="shared" si="21"/>
        <v>72.599999999999994</v>
      </c>
      <c r="AI81" s="47">
        <f t="shared" si="22"/>
        <v>15.7</v>
      </c>
      <c r="AK81" s="49"/>
      <c r="AL81" s="83"/>
      <c r="AO81" s="83"/>
      <c r="AY81" s="1" t="s">
        <v>103</v>
      </c>
      <c r="AZ81" s="82">
        <f>ROUND(C99,0)</f>
        <v>101</v>
      </c>
      <c r="BA81" s="81">
        <f t="shared" si="25"/>
        <v>95.7</v>
      </c>
      <c r="BB81" s="81">
        <f t="shared" si="25"/>
        <v>108</v>
      </c>
      <c r="BC81" s="81">
        <f t="shared" si="25"/>
        <v>117.7</v>
      </c>
      <c r="BD81" s="81">
        <f t="shared" si="25"/>
        <v>99</v>
      </c>
      <c r="BE81" s="82">
        <f>I99</f>
        <v>89.9</v>
      </c>
      <c r="BF81" s="82">
        <f>K99</f>
        <v>88.3</v>
      </c>
      <c r="BG81" s="82">
        <f t="shared" si="26"/>
        <v>110</v>
      </c>
      <c r="BH81" s="82">
        <f t="shared" si="26"/>
        <v>116</v>
      </c>
      <c r="BI81" s="82">
        <f t="shared" si="26"/>
        <v>118</v>
      </c>
      <c r="BJ81" s="82">
        <f t="shared" si="26"/>
        <v>128</v>
      </c>
      <c r="BK81" s="82">
        <f t="shared" si="26"/>
        <v>116</v>
      </c>
      <c r="BL81" s="82">
        <f t="shared" si="26"/>
        <v>115.8</v>
      </c>
      <c r="BM81" s="82">
        <f t="shared" si="26"/>
        <v>96.7</v>
      </c>
      <c r="BN81" s="82">
        <f t="shared" si="26"/>
        <v>96.3</v>
      </c>
      <c r="BO81" s="82">
        <f t="shared" si="26"/>
        <v>110.6</v>
      </c>
      <c r="BP81" s="82">
        <f t="shared" si="26"/>
        <v>95.2</v>
      </c>
      <c r="BQ81" s="82">
        <f>X99</f>
        <v>87</v>
      </c>
      <c r="BR81" s="82">
        <f>Z99</f>
        <v>97</v>
      </c>
      <c r="BS81" s="81">
        <f>AB99</f>
        <v>99.3</v>
      </c>
      <c r="BT81" s="81">
        <f t="shared" si="27"/>
        <v>100.8</v>
      </c>
      <c r="BU81" s="81">
        <f t="shared" si="27"/>
        <v>106.7</v>
      </c>
      <c r="BV81" s="81">
        <f t="shared" si="27"/>
        <v>100.2</v>
      </c>
      <c r="BW81" s="81">
        <f>B99</f>
        <v>110.6</v>
      </c>
    </row>
    <row r="82" spans="1:75" s="83" customFormat="1" x14ac:dyDescent="0.25">
      <c r="A82" s="63" t="s">
        <v>104</v>
      </c>
      <c r="B82" s="43">
        <v>41.3</v>
      </c>
      <c r="C82" s="43">
        <v>41.3</v>
      </c>
      <c r="D82" s="43">
        <v>41.3</v>
      </c>
      <c r="E82" s="43">
        <v>41.3</v>
      </c>
      <c r="F82" s="43">
        <v>41.3</v>
      </c>
      <c r="G82" s="43">
        <v>41.3</v>
      </c>
      <c r="H82" s="43">
        <v>41.3</v>
      </c>
      <c r="I82" s="43">
        <v>41.3</v>
      </c>
      <c r="J82" s="43">
        <v>41.3</v>
      </c>
      <c r="K82" s="43">
        <v>41.3</v>
      </c>
      <c r="L82" s="43">
        <v>41.3</v>
      </c>
      <c r="M82" s="43">
        <v>41.3</v>
      </c>
      <c r="N82" s="66">
        <v>41.5</v>
      </c>
      <c r="O82" s="66">
        <v>41.5</v>
      </c>
      <c r="P82" s="43">
        <v>41.7</v>
      </c>
      <c r="Q82" s="43">
        <v>41.8</v>
      </c>
      <c r="R82" s="43">
        <v>41.8</v>
      </c>
      <c r="S82" s="43">
        <v>42</v>
      </c>
      <c r="T82" s="43">
        <v>42</v>
      </c>
      <c r="U82" s="43">
        <v>42</v>
      </c>
      <c r="V82" s="43">
        <v>42</v>
      </c>
      <c r="W82" s="43">
        <v>42</v>
      </c>
      <c r="X82" s="43">
        <v>42</v>
      </c>
      <c r="Y82" s="43">
        <v>42</v>
      </c>
      <c r="Z82" s="43">
        <v>42</v>
      </c>
      <c r="AA82" s="43">
        <v>42</v>
      </c>
      <c r="AB82" s="43">
        <v>39</v>
      </c>
      <c r="AC82" s="43">
        <v>39</v>
      </c>
      <c r="AD82" s="43">
        <v>39</v>
      </c>
      <c r="AE82" s="43">
        <v>39</v>
      </c>
      <c r="AF82" s="43">
        <v>39</v>
      </c>
      <c r="AG82" s="64">
        <v>60</v>
      </c>
      <c r="AH82" s="46">
        <f t="shared" si="21"/>
        <v>42</v>
      </c>
      <c r="AI82" s="47">
        <f t="shared" si="22"/>
        <v>39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5"/>
        <v>0</v>
      </c>
      <c r="BB82" s="81">
        <f t="shared" si="25"/>
        <v>0</v>
      </c>
      <c r="BC82" s="81">
        <f t="shared" si="25"/>
        <v>0</v>
      </c>
      <c r="BD82" s="81">
        <f t="shared" si="25"/>
        <v>0</v>
      </c>
      <c r="BE82" s="82">
        <f>I100</f>
        <v>0</v>
      </c>
      <c r="BF82" s="82">
        <f>K100</f>
        <v>0</v>
      </c>
      <c r="BG82" s="82">
        <f t="shared" si="26"/>
        <v>14.1</v>
      </c>
      <c r="BH82" s="82">
        <f t="shared" si="26"/>
        <v>11.1</v>
      </c>
      <c r="BI82" s="82">
        <f t="shared" si="26"/>
        <v>11.1</v>
      </c>
      <c r="BJ82" s="82">
        <f t="shared" si="26"/>
        <v>10.1</v>
      </c>
      <c r="BK82" s="82">
        <f t="shared" si="26"/>
        <v>32</v>
      </c>
      <c r="BL82" s="82">
        <f t="shared" si="26"/>
        <v>35</v>
      </c>
      <c r="BM82" s="82">
        <f t="shared" si="26"/>
        <v>37.299999999999997</v>
      </c>
      <c r="BN82" s="82">
        <f t="shared" si="26"/>
        <v>42.3</v>
      </c>
      <c r="BO82" s="82">
        <f t="shared" si="26"/>
        <v>24.2</v>
      </c>
      <c r="BP82" s="82">
        <f t="shared" si="26"/>
        <v>23.2</v>
      </c>
      <c r="BQ82" s="82">
        <f>X100</f>
        <v>24.4</v>
      </c>
      <c r="BR82" s="82">
        <f>Z100</f>
        <v>17.3</v>
      </c>
      <c r="BS82" s="81">
        <f>AB100</f>
        <v>18.100000000000001</v>
      </c>
      <c r="BT82" s="81">
        <f t="shared" si="27"/>
        <v>0</v>
      </c>
      <c r="BU82" s="81">
        <f t="shared" si="27"/>
        <v>0</v>
      </c>
      <c r="BV82" s="81">
        <f t="shared" si="27"/>
        <v>0</v>
      </c>
      <c r="BW82" s="81">
        <f>B100</f>
        <v>0</v>
      </c>
    </row>
    <row r="83" spans="1:75" x14ac:dyDescent="0.2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15</v>
      </c>
      <c r="H83" s="44">
        <v>19.8</v>
      </c>
      <c r="I83" s="44">
        <v>19.8</v>
      </c>
      <c r="J83" s="44">
        <v>28.6</v>
      </c>
      <c r="K83" s="44">
        <v>28.6</v>
      </c>
      <c r="L83" s="44">
        <v>28.6</v>
      </c>
      <c r="M83" s="44">
        <v>28.6</v>
      </c>
      <c r="N83" s="43">
        <v>10.3</v>
      </c>
      <c r="O83" s="43">
        <v>0</v>
      </c>
      <c r="P83" s="43">
        <v>0</v>
      </c>
      <c r="Q83" s="43">
        <v>0</v>
      </c>
      <c r="R83" s="43">
        <v>0</v>
      </c>
      <c r="S83" s="43">
        <v>0</v>
      </c>
      <c r="T83" s="43">
        <v>0</v>
      </c>
      <c r="U83" s="43">
        <v>0</v>
      </c>
      <c r="V83" s="43">
        <v>0</v>
      </c>
      <c r="W83" s="43">
        <v>0</v>
      </c>
      <c r="X83" s="43">
        <v>10</v>
      </c>
      <c r="Y83" s="43">
        <v>15.1</v>
      </c>
      <c r="Z83" s="43">
        <v>29.1</v>
      </c>
      <c r="AA83" s="43">
        <v>29.1</v>
      </c>
      <c r="AB83" s="43">
        <v>20.2</v>
      </c>
      <c r="AC83" s="43">
        <v>20.2</v>
      </c>
      <c r="AD83" s="43">
        <v>10.7</v>
      </c>
      <c r="AE83" s="43">
        <v>10.7</v>
      </c>
      <c r="AF83" s="43">
        <v>10.7</v>
      </c>
      <c r="AG83" s="64">
        <v>30</v>
      </c>
      <c r="AH83" s="46">
        <f t="shared" si="21"/>
        <v>29.1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5"/>
        <v>0</v>
      </c>
      <c r="BB83" s="81">
        <f t="shared" si="25"/>
        <v>0</v>
      </c>
      <c r="BC83" s="81">
        <f t="shared" si="25"/>
        <v>0</v>
      </c>
      <c r="BD83" s="81">
        <f t="shared" si="25"/>
        <v>0</v>
      </c>
      <c r="BE83" s="82">
        <f>I101</f>
        <v>0</v>
      </c>
      <c r="BF83" s="82">
        <f>K101</f>
        <v>58.8</v>
      </c>
      <c r="BG83" s="82">
        <f t="shared" si="26"/>
        <v>52.1</v>
      </c>
      <c r="BH83" s="82">
        <f t="shared" si="26"/>
        <v>55.2</v>
      </c>
      <c r="BI83" s="82">
        <f t="shared" si="26"/>
        <v>64.5</v>
      </c>
      <c r="BJ83" s="82">
        <f t="shared" si="26"/>
        <v>53.6</v>
      </c>
      <c r="BK83" s="82">
        <f t="shared" si="26"/>
        <v>56.5</v>
      </c>
      <c r="BL83" s="82">
        <f t="shared" si="26"/>
        <v>49</v>
      </c>
      <c r="BM83" s="82">
        <f t="shared" si="26"/>
        <v>60.1</v>
      </c>
      <c r="BN83" s="82">
        <f t="shared" si="26"/>
        <v>57.6</v>
      </c>
      <c r="BO83" s="82">
        <f t="shared" si="26"/>
        <v>66.7</v>
      </c>
      <c r="BP83" s="82">
        <f t="shared" si="26"/>
        <v>51.3</v>
      </c>
      <c r="BQ83" s="82">
        <f>X101</f>
        <v>55</v>
      </c>
      <c r="BR83" s="82">
        <f>Z101</f>
        <v>54.8</v>
      </c>
      <c r="BS83" s="81">
        <f>AB101</f>
        <v>0</v>
      </c>
      <c r="BT83" s="81">
        <f t="shared" si="27"/>
        <v>0</v>
      </c>
      <c r="BU83" s="81">
        <f t="shared" si="27"/>
        <v>0</v>
      </c>
      <c r="BV83" s="81">
        <f t="shared" si="27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0.4</v>
      </c>
      <c r="L84" s="44">
        <v>1.5</v>
      </c>
      <c r="M84" s="44">
        <v>1.5</v>
      </c>
      <c r="N84" s="44">
        <v>2.1</v>
      </c>
      <c r="O84" s="44">
        <v>3.8</v>
      </c>
      <c r="P84" s="43">
        <v>2.4</v>
      </c>
      <c r="Q84" s="43">
        <v>5</v>
      </c>
      <c r="R84" s="43">
        <v>8.9</v>
      </c>
      <c r="S84" s="43">
        <v>6.3</v>
      </c>
      <c r="T84" s="43">
        <v>6.3</v>
      </c>
      <c r="U84" s="43">
        <v>6.3</v>
      </c>
      <c r="V84" s="43">
        <v>6.3</v>
      </c>
      <c r="W84" s="43">
        <v>6.3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1"/>
        <v>8.9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</v>
      </c>
      <c r="C85" s="43">
        <v>10.9</v>
      </c>
      <c r="D85" s="43">
        <v>10.9</v>
      </c>
      <c r="E85" s="43">
        <v>10.4</v>
      </c>
      <c r="F85" s="43">
        <v>10.3</v>
      </c>
      <c r="G85" s="43">
        <v>10.3</v>
      </c>
      <c r="H85" s="43">
        <v>10.3</v>
      </c>
      <c r="I85" s="43">
        <v>10.3</v>
      </c>
      <c r="J85" s="43">
        <v>10.3</v>
      </c>
      <c r="K85" s="43">
        <v>10.3</v>
      </c>
      <c r="L85" s="43">
        <v>10.3</v>
      </c>
      <c r="M85" s="43">
        <v>10.3</v>
      </c>
      <c r="N85" s="43">
        <v>10.199999999999999</v>
      </c>
      <c r="O85" s="43">
        <v>10.1</v>
      </c>
      <c r="P85" s="43">
        <v>10.1</v>
      </c>
      <c r="Q85" s="43">
        <v>9.1999999999999993</v>
      </c>
      <c r="R85" s="43">
        <v>11.4</v>
      </c>
      <c r="S85" s="43">
        <v>11.1</v>
      </c>
      <c r="T85" s="43">
        <v>11.1</v>
      </c>
      <c r="U85" s="43">
        <v>11.1</v>
      </c>
      <c r="V85" s="43">
        <v>11.1</v>
      </c>
      <c r="W85" s="43">
        <v>11.1</v>
      </c>
      <c r="X85" s="43">
        <v>11.1</v>
      </c>
      <c r="Y85" s="43">
        <v>11.1</v>
      </c>
      <c r="Z85" s="43">
        <v>11.1</v>
      </c>
      <c r="AA85" s="43">
        <v>11.1</v>
      </c>
      <c r="AB85" s="43">
        <v>11.1</v>
      </c>
      <c r="AC85" s="43">
        <v>11.1</v>
      </c>
      <c r="AD85" s="43">
        <v>11.1</v>
      </c>
      <c r="AE85" s="43">
        <v>11.1</v>
      </c>
      <c r="AF85" s="43">
        <v>11.1</v>
      </c>
      <c r="AG85" s="64">
        <v>24</v>
      </c>
      <c r="AH85" s="46">
        <f t="shared" si="21"/>
        <v>11.4</v>
      </c>
      <c r="AI85" s="47">
        <f t="shared" si="22"/>
        <v>9.1999999999999993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9">VALUE(AZ79)</f>
        <v>-71</v>
      </c>
      <c r="BA86" s="82">
        <f t="shared" si="29"/>
        <v>-66.8</v>
      </c>
      <c r="BB86" s="82">
        <f t="shared" si="29"/>
        <v>-69.599999999999994</v>
      </c>
      <c r="BC86" s="82">
        <f t="shared" si="29"/>
        <v>-57.8</v>
      </c>
      <c r="BD86" s="82">
        <f t="shared" si="29"/>
        <v>-46</v>
      </c>
      <c r="BE86" s="82">
        <f t="shared" si="29"/>
        <v>87.6</v>
      </c>
      <c r="BF86" s="82">
        <f t="shared" si="29"/>
        <v>-87.9</v>
      </c>
      <c r="BG86" s="82">
        <f t="shared" si="29"/>
        <v>-80</v>
      </c>
      <c r="BH86" s="82">
        <f t="shared" si="29"/>
        <v>180</v>
      </c>
      <c r="BI86" s="82">
        <f t="shared" si="29"/>
        <v>202</v>
      </c>
      <c r="BJ86" s="82">
        <f t="shared" si="29"/>
        <v>219</v>
      </c>
      <c r="BK86" s="82">
        <f t="shared" si="29"/>
        <v>260</v>
      </c>
      <c r="BL86" s="82">
        <f t="shared" si="29"/>
        <v>260</v>
      </c>
      <c r="BM86" s="82">
        <f t="shared" si="29"/>
        <v>277</v>
      </c>
      <c r="BN86" s="82">
        <f t="shared" si="29"/>
        <v>320.3</v>
      </c>
      <c r="BO86" s="82">
        <f t="shared" si="29"/>
        <v>331.5</v>
      </c>
      <c r="BP86" s="82">
        <f t="shared" si="29"/>
        <v>233.5</v>
      </c>
      <c r="BQ86" s="82">
        <f t="shared" si="29"/>
        <v>172</v>
      </c>
      <c r="BR86" s="82">
        <f t="shared" si="29"/>
        <v>9.8000000000000007</v>
      </c>
      <c r="BS86" s="82">
        <f t="shared" si="29"/>
        <v>-96</v>
      </c>
      <c r="BT86" s="82">
        <f t="shared" si="29"/>
        <v>57</v>
      </c>
      <c r="BU86" s="82">
        <f t="shared" si="29"/>
        <v>59.8</v>
      </c>
      <c r="BV86" s="82">
        <f t="shared" si="29"/>
        <v>54</v>
      </c>
      <c r="BW86" s="82">
        <f t="shared" si="29"/>
        <v>-142</v>
      </c>
    </row>
    <row r="87" spans="1:75" x14ac:dyDescent="0.25">
      <c r="A87" s="63" t="s">
        <v>112</v>
      </c>
      <c r="B87" s="43">
        <v>10.4</v>
      </c>
      <c r="C87" s="43">
        <v>9.6999999999999993</v>
      </c>
      <c r="D87" s="43">
        <v>9.6999999999999993</v>
      </c>
      <c r="E87" s="43">
        <v>9.8000000000000007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6.4</v>
      </c>
      <c r="O87" s="43">
        <v>6.2</v>
      </c>
      <c r="P87" s="43">
        <v>6.1</v>
      </c>
      <c r="Q87" s="43">
        <v>5.7</v>
      </c>
      <c r="R87" s="43">
        <v>6.4</v>
      </c>
      <c r="S87" s="43">
        <v>9</v>
      </c>
      <c r="T87" s="43">
        <v>9</v>
      </c>
      <c r="U87" s="43">
        <v>9</v>
      </c>
      <c r="V87" s="43">
        <v>9</v>
      </c>
      <c r="W87" s="43">
        <v>9</v>
      </c>
      <c r="X87" s="43">
        <v>9</v>
      </c>
      <c r="Y87" s="43">
        <v>9</v>
      </c>
      <c r="Z87" s="43">
        <v>9</v>
      </c>
      <c r="AA87" s="43">
        <v>9</v>
      </c>
      <c r="AB87" s="43">
        <v>9</v>
      </c>
      <c r="AC87" s="43">
        <v>9</v>
      </c>
      <c r="AD87" s="43">
        <v>9</v>
      </c>
      <c r="AE87" s="43">
        <v>9</v>
      </c>
      <c r="AF87" s="43">
        <v>9</v>
      </c>
      <c r="AG87" s="64">
        <v>14.1</v>
      </c>
      <c r="AH87" s="46">
        <f t="shared" si="21"/>
        <v>10.4</v>
      </c>
      <c r="AI87" s="47">
        <f t="shared" si="22"/>
        <v>5.7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0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0</v>
      </c>
    </row>
    <row r="88" spans="1:75" x14ac:dyDescent="0.25">
      <c r="A88" s="84" t="s">
        <v>113</v>
      </c>
      <c r="B88" s="43">
        <v>5.6</v>
      </c>
      <c r="C88" s="43">
        <v>5.2</v>
      </c>
      <c r="D88" s="43">
        <v>6.5</v>
      </c>
      <c r="E88" s="43">
        <v>6.4</v>
      </c>
      <c r="F88" s="43">
        <v>6.3</v>
      </c>
      <c r="G88" s="43">
        <v>6.3</v>
      </c>
      <c r="H88" s="43">
        <v>6.3</v>
      </c>
      <c r="I88" s="43">
        <v>6.3</v>
      </c>
      <c r="J88" s="43">
        <v>6.3</v>
      </c>
      <c r="K88" s="43">
        <v>6.3</v>
      </c>
      <c r="L88" s="43">
        <v>6.3</v>
      </c>
      <c r="M88" s="43">
        <v>6.3</v>
      </c>
      <c r="N88" s="43">
        <v>5.9</v>
      </c>
      <c r="O88" s="43">
        <v>6.6</v>
      </c>
      <c r="P88" s="43">
        <v>6.6</v>
      </c>
      <c r="Q88" s="43">
        <v>4.8</v>
      </c>
      <c r="R88" s="43">
        <v>5</v>
      </c>
      <c r="S88" s="43">
        <v>4.9000000000000004</v>
      </c>
      <c r="T88" s="43">
        <v>4.9000000000000004</v>
      </c>
      <c r="U88" s="43">
        <v>4.9000000000000004</v>
      </c>
      <c r="V88" s="43">
        <v>4.9000000000000004</v>
      </c>
      <c r="W88" s="43">
        <v>4.9000000000000004</v>
      </c>
      <c r="X88" s="43">
        <v>4.9000000000000004</v>
      </c>
      <c r="Y88" s="43">
        <v>4.9000000000000004</v>
      </c>
      <c r="Z88" s="43">
        <v>4.9000000000000004</v>
      </c>
      <c r="AA88" s="43">
        <v>4.9000000000000004</v>
      </c>
      <c r="AB88" s="43">
        <v>4.9000000000000004</v>
      </c>
      <c r="AC88" s="43">
        <v>4.9000000000000004</v>
      </c>
      <c r="AD88" s="43">
        <v>4.9000000000000004</v>
      </c>
      <c r="AE88" s="43">
        <v>4.9000000000000004</v>
      </c>
      <c r="AF88" s="43">
        <v>4.9000000000000004</v>
      </c>
      <c r="AG88" s="64">
        <v>14</v>
      </c>
      <c r="AH88" s="46">
        <f t="shared" si="21"/>
        <v>6.6</v>
      </c>
      <c r="AI88" s="47">
        <f t="shared" si="22"/>
        <v>4.8</v>
      </c>
      <c r="AK88" s="49"/>
      <c r="AZ88" s="82">
        <f t="shared" si="29"/>
        <v>101</v>
      </c>
      <c r="BA88" s="82">
        <f t="shared" si="29"/>
        <v>95.7</v>
      </c>
      <c r="BB88" s="82">
        <f t="shared" si="29"/>
        <v>108</v>
      </c>
      <c r="BC88" s="82">
        <f t="shared" si="29"/>
        <v>117.7</v>
      </c>
      <c r="BD88" s="82">
        <f t="shared" si="29"/>
        <v>99</v>
      </c>
      <c r="BE88" s="82">
        <f t="shared" si="29"/>
        <v>89.9</v>
      </c>
      <c r="BF88" s="82">
        <f t="shared" si="29"/>
        <v>88.3</v>
      </c>
      <c r="BG88" s="82">
        <f t="shared" si="29"/>
        <v>110</v>
      </c>
      <c r="BH88" s="82">
        <f t="shared" si="29"/>
        <v>116</v>
      </c>
      <c r="BI88" s="82">
        <f t="shared" si="29"/>
        <v>118</v>
      </c>
      <c r="BJ88" s="82">
        <f t="shared" si="29"/>
        <v>128</v>
      </c>
      <c r="BK88" s="82">
        <f t="shared" si="29"/>
        <v>116</v>
      </c>
      <c r="BL88" s="82">
        <f t="shared" si="29"/>
        <v>115.8</v>
      </c>
      <c r="BM88" s="82">
        <f t="shared" si="29"/>
        <v>96.7</v>
      </c>
      <c r="BN88" s="82">
        <f t="shared" si="29"/>
        <v>96.3</v>
      </c>
      <c r="BO88" s="82">
        <f t="shared" si="29"/>
        <v>110.6</v>
      </c>
      <c r="BP88" s="82">
        <f t="shared" si="29"/>
        <v>95.2</v>
      </c>
      <c r="BQ88" s="82">
        <f t="shared" si="29"/>
        <v>87</v>
      </c>
      <c r="BR88" s="82">
        <f t="shared" si="29"/>
        <v>97</v>
      </c>
      <c r="BS88" s="82">
        <f t="shared" si="29"/>
        <v>99.3</v>
      </c>
      <c r="BT88" s="82">
        <f t="shared" si="29"/>
        <v>100.8</v>
      </c>
      <c r="BU88" s="82">
        <f t="shared" si="29"/>
        <v>106.7</v>
      </c>
      <c r="BV88" s="82">
        <f t="shared" si="29"/>
        <v>100.2</v>
      </c>
      <c r="BW88" s="82">
        <f t="shared" si="29"/>
        <v>110.6</v>
      </c>
    </row>
    <row r="89" spans="1:75" x14ac:dyDescent="0.25">
      <c r="A89" s="63" t="s">
        <v>114</v>
      </c>
      <c r="B89" s="43">
        <v>5.2</v>
      </c>
      <c r="C89" s="43">
        <v>5.2</v>
      </c>
      <c r="D89" s="43">
        <v>5.2</v>
      </c>
      <c r="E89" s="43">
        <v>5.2</v>
      </c>
      <c r="F89" s="43">
        <v>5.2</v>
      </c>
      <c r="G89" s="43">
        <v>5.2</v>
      </c>
      <c r="H89" s="43">
        <v>5.2</v>
      </c>
      <c r="I89" s="43">
        <v>5.2</v>
      </c>
      <c r="J89" s="43">
        <v>5.2</v>
      </c>
      <c r="K89" s="43">
        <v>5.2</v>
      </c>
      <c r="L89" s="43">
        <v>5.2</v>
      </c>
      <c r="M89" s="43">
        <v>5.2</v>
      </c>
      <c r="N89" s="43">
        <v>5.7</v>
      </c>
      <c r="O89" s="43">
        <v>5.6</v>
      </c>
      <c r="P89" s="43">
        <v>5.6</v>
      </c>
      <c r="Q89" s="43">
        <v>5.6</v>
      </c>
      <c r="R89" s="43">
        <v>5.6</v>
      </c>
      <c r="S89" s="43">
        <v>5.6</v>
      </c>
      <c r="T89" s="43">
        <v>5.6</v>
      </c>
      <c r="U89" s="43">
        <v>5.6</v>
      </c>
      <c r="V89" s="43">
        <v>5.6</v>
      </c>
      <c r="W89" s="43">
        <v>5.6</v>
      </c>
      <c r="X89" s="43">
        <v>5.6</v>
      </c>
      <c r="Y89" s="43">
        <v>5.6</v>
      </c>
      <c r="Z89" s="43">
        <v>5.6</v>
      </c>
      <c r="AA89" s="43">
        <v>5.6</v>
      </c>
      <c r="AB89" s="43">
        <v>5.6</v>
      </c>
      <c r="AC89" s="43">
        <v>5.6</v>
      </c>
      <c r="AD89" s="43">
        <v>5.6</v>
      </c>
      <c r="AE89" s="43">
        <v>5.6</v>
      </c>
      <c r="AF89" s="43">
        <v>5.6</v>
      </c>
      <c r="AG89" s="64">
        <v>10.050000000000001</v>
      </c>
      <c r="AH89" s="46">
        <f t="shared" si="21"/>
        <v>5.7</v>
      </c>
      <c r="AI89" s="47">
        <f t="shared" si="22"/>
        <v>5.2</v>
      </c>
      <c r="AK89" s="49"/>
      <c r="AZ89" s="82">
        <f t="shared" si="29"/>
        <v>0</v>
      </c>
      <c r="BA89" s="82">
        <f t="shared" si="29"/>
        <v>0</v>
      </c>
      <c r="BB89" s="82">
        <f t="shared" si="29"/>
        <v>0</v>
      </c>
      <c r="BC89" s="82">
        <f t="shared" si="29"/>
        <v>0</v>
      </c>
      <c r="BD89" s="82">
        <f t="shared" si="29"/>
        <v>0</v>
      </c>
      <c r="BE89" s="82">
        <f t="shared" si="29"/>
        <v>0</v>
      </c>
      <c r="BF89" s="82">
        <f t="shared" si="29"/>
        <v>0</v>
      </c>
      <c r="BG89" s="82">
        <f t="shared" si="29"/>
        <v>14.1</v>
      </c>
      <c r="BH89" s="82">
        <f t="shared" si="29"/>
        <v>11.1</v>
      </c>
      <c r="BI89" s="82">
        <f t="shared" si="29"/>
        <v>11.1</v>
      </c>
      <c r="BJ89" s="82">
        <f t="shared" si="29"/>
        <v>10.1</v>
      </c>
      <c r="BK89" s="82">
        <f t="shared" si="29"/>
        <v>32</v>
      </c>
      <c r="BL89" s="82">
        <f t="shared" si="29"/>
        <v>35</v>
      </c>
      <c r="BM89" s="82">
        <f t="shared" si="29"/>
        <v>37.299999999999997</v>
      </c>
      <c r="BN89" s="82">
        <f t="shared" si="29"/>
        <v>42.3</v>
      </c>
      <c r="BO89" s="82">
        <f t="shared" si="29"/>
        <v>24.2</v>
      </c>
      <c r="BP89" s="82">
        <f t="shared" si="29"/>
        <v>23.2</v>
      </c>
      <c r="BQ89" s="82">
        <f t="shared" si="29"/>
        <v>24.4</v>
      </c>
      <c r="BR89" s="82">
        <f t="shared" si="29"/>
        <v>17.3</v>
      </c>
      <c r="BS89" s="82">
        <f t="shared" si="29"/>
        <v>18.100000000000001</v>
      </c>
      <c r="BT89" s="82">
        <f t="shared" si="29"/>
        <v>0</v>
      </c>
      <c r="BU89" s="82">
        <f t="shared" si="29"/>
        <v>0</v>
      </c>
      <c r="BV89" s="82">
        <f t="shared" si="29"/>
        <v>0</v>
      </c>
      <c r="BW89" s="82">
        <f t="shared" si="29"/>
        <v>0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3.1</v>
      </c>
      <c r="AA90" s="43">
        <v>3.1</v>
      </c>
      <c r="AB90" s="43">
        <v>3.1</v>
      </c>
      <c r="AC90" s="43">
        <v>3.1</v>
      </c>
      <c r="AD90" s="43">
        <v>3.1</v>
      </c>
      <c r="AE90" s="43">
        <v>3.1</v>
      </c>
      <c r="AF90" s="43">
        <v>3.1</v>
      </c>
      <c r="AG90" s="64">
        <v>6.2</v>
      </c>
      <c r="AH90" s="46">
        <f t="shared" si="21"/>
        <v>3.1</v>
      </c>
      <c r="AI90" s="47">
        <f t="shared" si="22"/>
        <v>3.1</v>
      </c>
      <c r="AK90" s="49"/>
      <c r="AZ90" s="82">
        <f t="shared" si="29"/>
        <v>0</v>
      </c>
      <c r="BA90" s="82">
        <f t="shared" si="29"/>
        <v>0</v>
      </c>
      <c r="BB90" s="82">
        <f t="shared" si="29"/>
        <v>0</v>
      </c>
      <c r="BC90" s="82">
        <f t="shared" si="29"/>
        <v>0</v>
      </c>
      <c r="BD90" s="82">
        <f t="shared" si="29"/>
        <v>0</v>
      </c>
      <c r="BE90" s="82">
        <f t="shared" si="29"/>
        <v>0</v>
      </c>
      <c r="BF90" s="82">
        <f t="shared" si="29"/>
        <v>58.8</v>
      </c>
      <c r="BG90" s="82">
        <f t="shared" si="29"/>
        <v>52.1</v>
      </c>
      <c r="BH90" s="82">
        <f t="shared" si="29"/>
        <v>55.2</v>
      </c>
      <c r="BI90" s="82">
        <f t="shared" si="29"/>
        <v>64.5</v>
      </c>
      <c r="BJ90" s="82">
        <f t="shared" si="29"/>
        <v>53.6</v>
      </c>
      <c r="BK90" s="82">
        <f t="shared" si="29"/>
        <v>56.5</v>
      </c>
      <c r="BL90" s="82">
        <f t="shared" si="29"/>
        <v>49</v>
      </c>
      <c r="BM90" s="82">
        <f t="shared" si="29"/>
        <v>60.1</v>
      </c>
      <c r="BN90" s="82">
        <f t="shared" si="29"/>
        <v>57.6</v>
      </c>
      <c r="BO90" s="82">
        <f t="shared" si="29"/>
        <v>66.7</v>
      </c>
      <c r="BP90" s="82">
        <f t="shared" si="29"/>
        <v>51.3</v>
      </c>
      <c r="BQ90" s="82">
        <f t="shared" si="29"/>
        <v>55</v>
      </c>
      <c r="BR90" s="82">
        <f t="shared" si="29"/>
        <v>54.8</v>
      </c>
      <c r="BS90" s="82">
        <f t="shared" si="29"/>
        <v>0</v>
      </c>
      <c r="BT90" s="82">
        <f t="shared" si="29"/>
        <v>0</v>
      </c>
      <c r="BU90" s="82">
        <f t="shared" si="29"/>
        <v>0</v>
      </c>
      <c r="BV90" s="82">
        <f t="shared" si="29"/>
        <v>0</v>
      </c>
      <c r="BW90" s="82">
        <f t="shared" si="29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 x14ac:dyDescent="0.3">
      <c r="A92" s="87" t="s">
        <v>117</v>
      </c>
      <c r="B92" s="70">
        <f>SUM(B79:B91)</f>
        <v>206.4</v>
      </c>
      <c r="C92" s="70">
        <f>SUM(C79:C91)</f>
        <v>171.79999999999995</v>
      </c>
      <c r="D92" s="70">
        <f>SUM(D79:D91)</f>
        <v>160.29999999999995</v>
      </c>
      <c r="E92" s="70">
        <f>SUM(E79:E91)</f>
        <v>155</v>
      </c>
      <c r="F92" s="70">
        <f>SUM(F79:F91)</f>
        <v>153.69999999999999</v>
      </c>
      <c r="G92" s="70">
        <f t="shared" ref="G92:AG92" si="30">SUM(G79:G91)</f>
        <v>209.9</v>
      </c>
      <c r="H92" s="70">
        <f t="shared" si="30"/>
        <v>201.70000000000002</v>
      </c>
      <c r="I92" s="70">
        <f t="shared" si="30"/>
        <v>245.60000000000005</v>
      </c>
      <c r="J92" s="70">
        <f t="shared" si="30"/>
        <v>299.00000000000006</v>
      </c>
      <c r="K92" s="70">
        <f t="shared" si="30"/>
        <v>339.90000000000003</v>
      </c>
      <c r="L92" s="70">
        <f t="shared" si="30"/>
        <v>357.70000000000005</v>
      </c>
      <c r="M92" s="70">
        <f t="shared" si="30"/>
        <v>357.70000000000005</v>
      </c>
      <c r="N92" s="70">
        <f t="shared" si="30"/>
        <v>278.8</v>
      </c>
      <c r="O92" s="70">
        <f t="shared" si="30"/>
        <v>217.7</v>
      </c>
      <c r="P92" s="70">
        <f t="shared" si="30"/>
        <v>207.3</v>
      </c>
      <c r="Q92" s="70">
        <f t="shared" si="30"/>
        <v>110.89999999999999</v>
      </c>
      <c r="R92" s="70">
        <f t="shared" si="30"/>
        <v>118.1</v>
      </c>
      <c r="S92" s="70">
        <f t="shared" si="30"/>
        <v>131.1</v>
      </c>
      <c r="T92" s="70">
        <f t="shared" si="30"/>
        <v>132.6</v>
      </c>
      <c r="U92" s="70">
        <f t="shared" si="30"/>
        <v>162.6</v>
      </c>
      <c r="V92" s="70">
        <f t="shared" si="30"/>
        <v>162.6</v>
      </c>
      <c r="W92" s="70">
        <f>SUM(W79:W91)</f>
        <v>162.6</v>
      </c>
      <c r="X92" s="70">
        <f>SUM(X79:X91)</f>
        <v>221.29999999999998</v>
      </c>
      <c r="Y92" s="70">
        <f>SUM(Y79:Y91)</f>
        <v>312.70000000000005</v>
      </c>
      <c r="Z92" s="70">
        <f>SUM(Z79:Z91)</f>
        <v>379.80000000000007</v>
      </c>
      <c r="AA92" s="70">
        <f t="shared" si="30"/>
        <v>370.90000000000009</v>
      </c>
      <c r="AB92" s="70">
        <f>SUM(AB79:AB91)</f>
        <v>375.78000000000003</v>
      </c>
      <c r="AC92" s="70">
        <f>SUM(AC79:AC91)</f>
        <v>375.78000000000003</v>
      </c>
      <c r="AD92" s="70">
        <f>SUM(AD79:AD91)</f>
        <v>219.89999999999998</v>
      </c>
      <c r="AE92" s="70">
        <f t="shared" si="30"/>
        <v>182.89999999999998</v>
      </c>
      <c r="AF92" s="70">
        <f t="shared" si="30"/>
        <v>155.69999999999999</v>
      </c>
      <c r="AG92" s="80">
        <f t="shared" si="30"/>
        <v>489.91</v>
      </c>
      <c r="AH92" s="46">
        <f t="shared" si="21"/>
        <v>379.80000000000007</v>
      </c>
      <c r="AI92" s="47">
        <f t="shared" si="22"/>
        <v>110.89999999999999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>
        <v>10</v>
      </c>
      <c r="W93" s="44">
        <v>20</v>
      </c>
      <c r="X93" s="44">
        <v>10</v>
      </c>
      <c r="Y93" s="44">
        <v>10</v>
      </c>
      <c r="Z93" s="44">
        <v>14</v>
      </c>
      <c r="AA93" s="44">
        <v>30</v>
      </c>
      <c r="AB93" s="44">
        <v>20</v>
      </c>
      <c r="AC93" s="44">
        <v>20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21"/>
        <v>30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>
        <v>7</v>
      </c>
      <c r="W94" s="43">
        <v>7</v>
      </c>
      <c r="X94" s="43">
        <v>7</v>
      </c>
      <c r="Y94" s="43">
        <v>7</v>
      </c>
      <c r="Z94" s="43">
        <v>11</v>
      </c>
      <c r="AA94" s="43">
        <v>8.5</v>
      </c>
      <c r="AB94" s="43">
        <v>9.9</v>
      </c>
      <c r="AC94" s="43">
        <v>9.9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21"/>
        <v>11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>
        <v>3</v>
      </c>
      <c r="W95" s="77">
        <v>2.6</v>
      </c>
      <c r="X95" s="77">
        <v>2.6</v>
      </c>
      <c r="Y95" s="77">
        <v>2.6</v>
      </c>
      <c r="Z95" s="77">
        <v>4.8</v>
      </c>
      <c r="AA95" s="77">
        <v>3.7</v>
      </c>
      <c r="AB95" s="77">
        <v>4.3</v>
      </c>
      <c r="AC95" s="77">
        <v>4.3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21"/>
        <v>4.8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-71</v>
      </c>
      <c r="BH95" s="82">
        <v>0</v>
      </c>
      <c r="BI95" s="82">
        <v>101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>B93+B94+B95</f>
        <v>0</v>
      </c>
      <c r="C96" s="70">
        <f>C93+C94+C95</f>
        <v>0</v>
      </c>
      <c r="D96" s="70">
        <f>D93+D94+D95</f>
        <v>0</v>
      </c>
      <c r="E96" s="70">
        <f>E93+E94+E95</f>
        <v>0</v>
      </c>
      <c r="F96" s="70">
        <f>F93+F94+F95</f>
        <v>0</v>
      </c>
      <c r="G96" s="70">
        <f t="shared" ref="G96:AF96" si="31">G93+G94+G95</f>
        <v>0</v>
      </c>
      <c r="H96" s="70">
        <f t="shared" si="31"/>
        <v>0</v>
      </c>
      <c r="I96" s="70">
        <f t="shared" si="31"/>
        <v>0</v>
      </c>
      <c r="J96" s="70">
        <f t="shared" si="31"/>
        <v>0</v>
      </c>
      <c r="K96" s="70">
        <f t="shared" si="31"/>
        <v>0</v>
      </c>
      <c r="L96" s="70">
        <f t="shared" si="31"/>
        <v>0</v>
      </c>
      <c r="M96" s="70">
        <f t="shared" si="31"/>
        <v>0</v>
      </c>
      <c r="N96" s="70">
        <f t="shared" si="31"/>
        <v>0</v>
      </c>
      <c r="O96" s="70">
        <f t="shared" si="31"/>
        <v>0</v>
      </c>
      <c r="P96" s="70">
        <f t="shared" si="31"/>
        <v>0</v>
      </c>
      <c r="Q96" s="70">
        <f t="shared" si="31"/>
        <v>0</v>
      </c>
      <c r="R96" s="70">
        <f t="shared" si="31"/>
        <v>0</v>
      </c>
      <c r="S96" s="70">
        <f t="shared" si="31"/>
        <v>0</v>
      </c>
      <c r="T96" s="70">
        <f t="shared" si="31"/>
        <v>0</v>
      </c>
      <c r="U96" s="70">
        <f t="shared" si="31"/>
        <v>0</v>
      </c>
      <c r="V96" s="70">
        <f t="shared" si="31"/>
        <v>20</v>
      </c>
      <c r="W96" s="70">
        <f t="shared" si="31"/>
        <v>29.6</v>
      </c>
      <c r="X96" s="70">
        <f>X93+X94+X95</f>
        <v>19.600000000000001</v>
      </c>
      <c r="Y96" s="70">
        <f>Y93+Y94+Y95</f>
        <v>19.600000000000001</v>
      </c>
      <c r="Z96" s="70">
        <f>Z93+Z94+Z95</f>
        <v>29.8</v>
      </c>
      <c r="AA96" s="70">
        <f t="shared" si="31"/>
        <v>42.2</v>
      </c>
      <c r="AB96" s="70">
        <f>AB93+AB94+AB95</f>
        <v>34.199999999999996</v>
      </c>
      <c r="AC96" s="70">
        <f>AC93+AC94+AC95</f>
        <v>34.199999999999996</v>
      </c>
      <c r="AD96" s="70">
        <f>AD93+AD94+AD95</f>
        <v>0</v>
      </c>
      <c r="AE96" s="70">
        <f t="shared" si="31"/>
        <v>0</v>
      </c>
      <c r="AF96" s="70">
        <f t="shared" si="31"/>
        <v>0</v>
      </c>
      <c r="AG96" s="80">
        <f>SUM(AG93:AG95)</f>
        <v>106</v>
      </c>
      <c r="AH96" s="46">
        <f t="shared" si="21"/>
        <v>42.2</v>
      </c>
      <c r="AI96" s="47">
        <f t="shared" si="22"/>
        <v>0</v>
      </c>
      <c r="AK96" s="49"/>
      <c r="AY96" s="82"/>
      <c r="BF96" s="81"/>
      <c r="BG96" s="82">
        <v>-66.8</v>
      </c>
      <c r="BH96" s="82">
        <v>0</v>
      </c>
      <c r="BI96" s="82">
        <v>95.7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-142</v>
      </c>
      <c r="C97" s="44">
        <v>-71</v>
      </c>
      <c r="D97" s="44">
        <v>-66.8</v>
      </c>
      <c r="E97" s="44">
        <v>-69.599999999999994</v>
      </c>
      <c r="F97" s="44">
        <v>-57.8</v>
      </c>
      <c r="G97" s="44">
        <v>-46</v>
      </c>
      <c r="H97" s="44">
        <v>65</v>
      </c>
      <c r="I97" s="44">
        <v>87.6</v>
      </c>
      <c r="J97" s="44">
        <v>-100</v>
      </c>
      <c r="K97" s="44">
        <v>-87.9</v>
      </c>
      <c r="L97" s="44">
        <v>-74</v>
      </c>
      <c r="M97" s="44">
        <v>-80</v>
      </c>
      <c r="N97" s="44">
        <v>180</v>
      </c>
      <c r="O97" s="44">
        <v>202</v>
      </c>
      <c r="P97" s="44">
        <v>219</v>
      </c>
      <c r="Q97" s="44">
        <v>260</v>
      </c>
      <c r="R97" s="44">
        <v>260</v>
      </c>
      <c r="S97" s="44">
        <v>277</v>
      </c>
      <c r="T97" s="44">
        <v>320.3</v>
      </c>
      <c r="U97" s="44">
        <v>331.5</v>
      </c>
      <c r="V97" s="44">
        <v>233.5</v>
      </c>
      <c r="W97" s="44">
        <v>220.2</v>
      </c>
      <c r="X97" s="44">
        <v>172</v>
      </c>
      <c r="Y97" s="44">
        <v>86</v>
      </c>
      <c r="Z97" s="44">
        <v>9.8000000000000007</v>
      </c>
      <c r="AA97" s="44">
        <v>-60.3</v>
      </c>
      <c r="AB97" s="44">
        <v>-96</v>
      </c>
      <c r="AC97" s="44">
        <v>-96</v>
      </c>
      <c r="AD97" s="44">
        <v>57</v>
      </c>
      <c r="AE97" s="44">
        <v>59.8</v>
      </c>
      <c r="AF97" s="44">
        <v>54</v>
      </c>
      <c r="AG97" s="61"/>
      <c r="AH97" s="46">
        <f t="shared" si="21"/>
        <v>331.5</v>
      </c>
      <c r="AI97" s="47">
        <f t="shared" si="22"/>
        <v>-142</v>
      </c>
      <c r="AK97" s="49"/>
      <c r="AY97" s="82"/>
      <c r="BF97" s="81"/>
      <c r="BG97" s="82">
        <v>-69.599999999999994</v>
      </c>
      <c r="BH97" s="82">
        <v>0</v>
      </c>
      <c r="BI97" s="82">
        <v>108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-57.8</v>
      </c>
      <c r="BH98" s="82">
        <v>0</v>
      </c>
      <c r="BI98" s="82">
        <v>117.7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110.6</v>
      </c>
      <c r="C99" s="43">
        <v>101.2</v>
      </c>
      <c r="D99" s="43">
        <v>95.7</v>
      </c>
      <c r="E99" s="43">
        <v>108</v>
      </c>
      <c r="F99" s="43">
        <v>117.7</v>
      </c>
      <c r="G99" s="43">
        <v>99</v>
      </c>
      <c r="H99" s="43">
        <v>105.2</v>
      </c>
      <c r="I99" s="43">
        <v>89.9</v>
      </c>
      <c r="J99" s="43">
        <v>80.7</v>
      </c>
      <c r="K99" s="43">
        <v>88.3</v>
      </c>
      <c r="L99" s="43">
        <v>104.2</v>
      </c>
      <c r="M99" s="43">
        <v>110</v>
      </c>
      <c r="N99" s="43">
        <v>116</v>
      </c>
      <c r="O99" s="43">
        <v>118</v>
      </c>
      <c r="P99" s="43">
        <v>128</v>
      </c>
      <c r="Q99" s="43">
        <v>116</v>
      </c>
      <c r="R99" s="43">
        <v>115.8</v>
      </c>
      <c r="S99" s="43">
        <v>96.7</v>
      </c>
      <c r="T99" s="43">
        <v>96.3</v>
      </c>
      <c r="U99" s="43">
        <v>110.6</v>
      </c>
      <c r="V99" s="43">
        <v>95.2</v>
      </c>
      <c r="W99" s="43">
        <v>102.6</v>
      </c>
      <c r="X99" s="43">
        <v>87</v>
      </c>
      <c r="Y99" s="43">
        <v>110</v>
      </c>
      <c r="Z99" s="43">
        <v>97</v>
      </c>
      <c r="AA99" s="43">
        <v>98.9</v>
      </c>
      <c r="AB99" s="43">
        <v>99.3</v>
      </c>
      <c r="AC99" s="43">
        <v>99.3</v>
      </c>
      <c r="AD99" s="43">
        <v>100.8</v>
      </c>
      <c r="AE99" s="43">
        <v>106.7</v>
      </c>
      <c r="AF99" s="43">
        <v>100.2</v>
      </c>
      <c r="AG99" s="89"/>
      <c r="AH99" s="46">
        <f t="shared" si="21"/>
        <v>128</v>
      </c>
      <c r="AI99" s="47">
        <f t="shared" si="22"/>
        <v>80.7</v>
      </c>
      <c r="AK99" s="90"/>
      <c r="AL99" s="91"/>
      <c r="AM99" s="91"/>
      <c r="AN99" s="92"/>
      <c r="AY99" s="82"/>
      <c r="BF99" s="82"/>
      <c r="BG99" s="82">
        <v>-46</v>
      </c>
      <c r="BH99" s="82">
        <v>0</v>
      </c>
      <c r="BI99" s="82">
        <v>99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43">
        <v>0</v>
      </c>
      <c r="F100" s="43">
        <v>0</v>
      </c>
      <c r="G100" s="93">
        <v>0</v>
      </c>
      <c r="H100" s="93"/>
      <c r="I100" s="93"/>
      <c r="J100" s="93"/>
      <c r="K100" s="93"/>
      <c r="L100" s="93">
        <v>13.4</v>
      </c>
      <c r="M100" s="93">
        <v>14.1</v>
      </c>
      <c r="N100" s="93">
        <v>11.1</v>
      </c>
      <c r="O100" s="93">
        <v>11.1</v>
      </c>
      <c r="P100" s="93">
        <v>10.1</v>
      </c>
      <c r="Q100" s="93">
        <v>32</v>
      </c>
      <c r="R100" s="93">
        <v>35</v>
      </c>
      <c r="S100" s="93">
        <v>37.299999999999997</v>
      </c>
      <c r="T100" s="93">
        <v>42.3</v>
      </c>
      <c r="U100" s="93">
        <v>24.2</v>
      </c>
      <c r="V100" s="93">
        <v>23.2</v>
      </c>
      <c r="W100" s="93">
        <v>28.6</v>
      </c>
      <c r="X100" s="93">
        <v>24.4</v>
      </c>
      <c r="Y100" s="93">
        <v>27</v>
      </c>
      <c r="Z100" s="93">
        <v>17.3</v>
      </c>
      <c r="AA100" s="93">
        <v>15.74</v>
      </c>
      <c r="AB100" s="93">
        <v>18.100000000000001</v>
      </c>
      <c r="AC100" s="93">
        <v>18.100000000000001</v>
      </c>
      <c r="AD100" s="93">
        <v>0</v>
      </c>
      <c r="AE100" s="93">
        <v>0</v>
      </c>
      <c r="AF100" s="93">
        <v>0</v>
      </c>
      <c r="AG100" s="89"/>
      <c r="AH100" s="46">
        <f t="shared" si="21"/>
        <v>42.3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87.6</v>
      </c>
      <c r="BH100" s="82">
        <v>0</v>
      </c>
      <c r="BI100" s="82">
        <v>89.9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/>
      <c r="I101" s="44"/>
      <c r="J101" s="44">
        <v>50</v>
      </c>
      <c r="K101" s="44">
        <v>58.8</v>
      </c>
      <c r="L101" s="44">
        <v>53</v>
      </c>
      <c r="M101" s="44">
        <v>52.1</v>
      </c>
      <c r="N101" s="44">
        <v>55.2</v>
      </c>
      <c r="O101" s="44">
        <v>64.5</v>
      </c>
      <c r="P101" s="44">
        <v>53.6</v>
      </c>
      <c r="Q101" s="44">
        <v>56.5</v>
      </c>
      <c r="R101" s="44">
        <v>49</v>
      </c>
      <c r="S101" s="44">
        <v>60.1</v>
      </c>
      <c r="T101" s="44">
        <v>57.6</v>
      </c>
      <c r="U101" s="44">
        <v>66.7</v>
      </c>
      <c r="V101" s="44">
        <v>51.3</v>
      </c>
      <c r="W101" s="44">
        <v>53.9</v>
      </c>
      <c r="X101" s="44">
        <v>55</v>
      </c>
      <c r="Y101" s="44">
        <v>59</v>
      </c>
      <c r="Z101" s="44">
        <v>54.8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1"/>
        <v>66.7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-87.9</v>
      </c>
      <c r="BH101" s="82">
        <v>0</v>
      </c>
      <c r="BI101" s="82">
        <v>88.3</v>
      </c>
      <c r="BJ101" s="82">
        <v>0</v>
      </c>
      <c r="BK101" s="82">
        <v>58.8</v>
      </c>
      <c r="BL101" s="82">
        <v>0</v>
      </c>
    </row>
    <row r="102" spans="1:64" ht="15.75" thickBot="1" x14ac:dyDescent="0.3">
      <c r="A102" s="96" t="s">
        <v>130</v>
      </c>
      <c r="B102" s="97">
        <v>27.1</v>
      </c>
      <c r="C102" s="97">
        <v>25.5</v>
      </c>
      <c r="D102" s="97">
        <v>23.55</v>
      </c>
      <c r="E102" s="97">
        <v>22.2</v>
      </c>
      <c r="F102" s="97">
        <v>20.399999999999999</v>
      </c>
      <c r="G102" s="97">
        <v>37.5</v>
      </c>
      <c r="H102" s="97">
        <v>37.700000000000003</v>
      </c>
      <c r="I102" s="97">
        <v>42</v>
      </c>
      <c r="J102" s="97">
        <v>38.5</v>
      </c>
      <c r="K102" s="97">
        <v>42.5</v>
      </c>
      <c r="L102" s="97">
        <v>42.4</v>
      </c>
      <c r="M102" s="97">
        <v>39</v>
      </c>
      <c r="N102" s="97">
        <v>51.5</v>
      </c>
      <c r="O102" s="97">
        <v>61.5</v>
      </c>
      <c r="P102" s="97">
        <v>60.4</v>
      </c>
      <c r="Q102" s="97">
        <v>60.7</v>
      </c>
      <c r="R102" s="97">
        <v>62</v>
      </c>
      <c r="S102" s="97">
        <v>56.5</v>
      </c>
      <c r="T102" s="97">
        <v>59.2</v>
      </c>
      <c r="U102" s="97">
        <v>56.3</v>
      </c>
      <c r="V102" s="97">
        <v>54.4</v>
      </c>
      <c r="W102" s="97">
        <v>53.2</v>
      </c>
      <c r="X102" s="97">
        <v>49.9</v>
      </c>
      <c r="Y102" s="97">
        <v>57</v>
      </c>
      <c r="Z102" s="97">
        <v>46.1</v>
      </c>
      <c r="AA102" s="97">
        <v>22.4</v>
      </c>
      <c r="AB102" s="97">
        <v>18.3</v>
      </c>
      <c r="AC102" s="97">
        <v>18.3</v>
      </c>
      <c r="AD102" s="97">
        <v>20</v>
      </c>
      <c r="AE102" s="97">
        <v>28.4</v>
      </c>
      <c r="AF102" s="97">
        <v>22.9</v>
      </c>
      <c r="AG102" s="89"/>
      <c r="AH102" s="46">
        <f t="shared" si="21"/>
        <v>62</v>
      </c>
      <c r="AI102" s="47">
        <f t="shared" si="22"/>
        <v>18.3</v>
      </c>
      <c r="AK102" s="94"/>
      <c r="AL102" s="44"/>
      <c r="AM102" s="44"/>
      <c r="AN102" s="98"/>
      <c r="AY102" s="82"/>
      <c r="BF102" s="82"/>
      <c r="BG102" s="82">
        <v>-80</v>
      </c>
      <c r="BH102" s="82">
        <v>0</v>
      </c>
      <c r="BI102" s="82">
        <v>110</v>
      </c>
      <c r="BJ102" s="82">
        <v>14.1</v>
      </c>
      <c r="BK102" s="82">
        <v>52.1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4"/>
      <c r="AY103" s="82"/>
      <c r="BF103" s="82"/>
      <c r="BG103" s="82">
        <v>180</v>
      </c>
      <c r="BH103" s="82">
        <v>0</v>
      </c>
      <c r="BI103" s="82">
        <v>116</v>
      </c>
      <c r="BJ103" s="82">
        <v>11.1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5"/>
      <c r="BF104" s="82"/>
      <c r="BG104" s="82">
        <v>202</v>
      </c>
      <c r="BH104" s="82">
        <v>0</v>
      </c>
      <c r="BI104" s="82">
        <v>118</v>
      </c>
      <c r="BJ104" s="82">
        <v>11.1</v>
      </c>
      <c r="BK104" s="82">
        <v>64.5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219</v>
      </c>
      <c r="BH105" s="82">
        <v>0</v>
      </c>
      <c r="BI105" s="82">
        <v>128</v>
      </c>
      <c r="BJ105" s="82">
        <v>10.1</v>
      </c>
      <c r="BK105" s="82">
        <v>53.6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260</v>
      </c>
      <c r="BH106" s="82">
        <v>0</v>
      </c>
      <c r="BI106" s="82">
        <v>116</v>
      </c>
      <c r="BJ106" s="82">
        <v>32</v>
      </c>
      <c r="BK106" s="82">
        <v>56.5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260</v>
      </c>
      <c r="BH107" s="82">
        <v>0</v>
      </c>
      <c r="BI107" s="82">
        <v>115.8</v>
      </c>
      <c r="BJ107" s="82">
        <v>35</v>
      </c>
      <c r="BK107" s="82">
        <v>49</v>
      </c>
      <c r="BL107" s="82">
        <v>0</v>
      </c>
    </row>
    <row r="108" spans="1:64" ht="15.75" thickBot="1" x14ac:dyDescent="0.3">
      <c r="A108" s="87" t="s">
        <v>136</v>
      </c>
      <c r="B108" s="70">
        <f>SUMIF(B97:B107,"&gt;0")</f>
        <v>137.69999999999999</v>
      </c>
      <c r="C108" s="70">
        <f>SUMIF(C97:C107,"&gt;0")</f>
        <v>126.7</v>
      </c>
      <c r="D108" s="70">
        <f>SUMIF(D97:D107,"&gt;0")</f>
        <v>119.25</v>
      </c>
      <c r="E108" s="70">
        <f>SUMIF(E97:E107,"&gt;0")</f>
        <v>130.19999999999999</v>
      </c>
      <c r="F108" s="70">
        <f>SUMIF(F97:F107,"&gt;0")</f>
        <v>138.1</v>
      </c>
      <c r="G108" s="70">
        <f t="shared" ref="G108:AF108" si="32">SUMIF(G97:G107,"&gt;0")</f>
        <v>136.5</v>
      </c>
      <c r="H108" s="70">
        <f t="shared" si="32"/>
        <v>207.89999999999998</v>
      </c>
      <c r="I108" s="70">
        <f t="shared" si="32"/>
        <v>219.5</v>
      </c>
      <c r="J108" s="70">
        <f t="shared" si="32"/>
        <v>169.2</v>
      </c>
      <c r="K108" s="70">
        <f t="shared" si="32"/>
        <v>189.6</v>
      </c>
      <c r="L108" s="70">
        <f t="shared" si="32"/>
        <v>213.00000000000003</v>
      </c>
      <c r="M108" s="70">
        <f t="shared" si="32"/>
        <v>215.2</v>
      </c>
      <c r="N108" s="70">
        <f t="shared" si="32"/>
        <v>413.8</v>
      </c>
      <c r="O108" s="70">
        <f t="shared" si="32"/>
        <v>457.1</v>
      </c>
      <c r="P108" s="70">
        <f t="shared" si="32"/>
        <v>471.1</v>
      </c>
      <c r="Q108" s="70">
        <f t="shared" si="32"/>
        <v>525.20000000000005</v>
      </c>
      <c r="R108" s="70">
        <f t="shared" si="32"/>
        <v>521.79999999999995</v>
      </c>
      <c r="S108" s="70">
        <f t="shared" si="32"/>
        <v>527.6</v>
      </c>
      <c r="T108" s="70">
        <f t="shared" si="32"/>
        <v>575.70000000000005</v>
      </c>
      <c r="U108" s="70">
        <f t="shared" si="32"/>
        <v>589.29999999999995</v>
      </c>
      <c r="V108" s="70">
        <f t="shared" si="32"/>
        <v>457.59999999999997</v>
      </c>
      <c r="W108" s="70">
        <f t="shared" si="32"/>
        <v>458.49999999999994</v>
      </c>
      <c r="X108" s="70">
        <f>SUMIF(X97:X107,"&gt;0")</f>
        <v>388.29999999999995</v>
      </c>
      <c r="Y108" s="70">
        <f t="shared" si="32"/>
        <v>339</v>
      </c>
      <c r="Z108" s="70">
        <f t="shared" si="32"/>
        <v>224.99999999999997</v>
      </c>
      <c r="AA108" s="70">
        <f t="shared" si="32"/>
        <v>137.04</v>
      </c>
      <c r="AB108" s="70">
        <f>SUMIF(AB97:AB107,"&gt;0")</f>
        <v>135.70000000000002</v>
      </c>
      <c r="AC108" s="70">
        <f>SUMIF(AC97:AC107,"&gt;0")</f>
        <v>135.70000000000002</v>
      </c>
      <c r="AD108" s="70">
        <f>SUMIF(AD97:AD107,"&gt;0")</f>
        <v>177.8</v>
      </c>
      <c r="AE108" s="70">
        <f t="shared" si="32"/>
        <v>194.9</v>
      </c>
      <c r="AF108" s="70">
        <f t="shared" si="32"/>
        <v>177.1</v>
      </c>
      <c r="AG108" s="104">
        <f>SUM(AG97:AG107)</f>
        <v>0</v>
      </c>
      <c r="AH108" s="46">
        <f t="shared" si="21"/>
        <v>589.29999999999995</v>
      </c>
      <c r="AI108" s="47">
        <f t="shared" si="22"/>
        <v>119.25</v>
      </c>
      <c r="AJ108" s="105">
        <f t="array" ref="AJ108">MIN(IF(B108:AF108&lt;&gt;0,B108:AF108))</f>
        <v>119.25</v>
      </c>
      <c r="BF108" s="82"/>
      <c r="BG108" s="82">
        <v>277</v>
      </c>
      <c r="BH108" s="82">
        <v>0</v>
      </c>
      <c r="BI108" s="82">
        <v>96.7</v>
      </c>
      <c r="BJ108" s="82">
        <v>37.299999999999997</v>
      </c>
      <c r="BK108" s="82">
        <v>60.1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320.3</v>
      </c>
      <c r="BH109" s="82">
        <v>0</v>
      </c>
      <c r="BI109" s="82">
        <v>96.3</v>
      </c>
      <c r="BJ109" s="82">
        <v>42.3</v>
      </c>
      <c r="BK109" s="82">
        <v>57.6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331.5</v>
      </c>
      <c r="BH110" s="82">
        <v>0</v>
      </c>
      <c r="BI110" s="82">
        <v>110.6</v>
      </c>
      <c r="BJ110" s="82">
        <v>24.2</v>
      </c>
      <c r="BK110" s="82">
        <v>66.7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233.5</v>
      </c>
      <c r="BH111" s="82">
        <v>0</v>
      </c>
      <c r="BI111" s="82">
        <v>95.2</v>
      </c>
      <c r="BJ111" s="82">
        <v>23.2</v>
      </c>
      <c r="BK111" s="82">
        <v>51.3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172</v>
      </c>
      <c r="BH112" s="82">
        <v>0</v>
      </c>
      <c r="BI112" s="82">
        <v>87</v>
      </c>
      <c r="BJ112" s="82">
        <v>24.4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>B71+B78+B96+B92+B108+B112</f>
        <v>1435.98</v>
      </c>
      <c r="C113" s="108">
        <f>C71+C78+C96+C92+C108+C112</f>
        <v>1306.8799999999999</v>
      </c>
      <c r="D113" s="108">
        <f>D71+D78+D96+D92+D108+D112</f>
        <v>1272.2299999999998</v>
      </c>
      <c r="E113" s="108">
        <f>E71+E78+E96+E92+E108+E112</f>
        <v>1255.58</v>
      </c>
      <c r="F113" s="108">
        <f>F71+F78+F96+F92+F108+F112</f>
        <v>1249.1799999999998</v>
      </c>
      <c r="G113" s="108">
        <f t="shared" ref="G113:AG113" si="33">G71+G78+G96+G92+G108+G112</f>
        <v>1303.78</v>
      </c>
      <c r="H113" s="108">
        <f t="shared" si="33"/>
        <v>1331.88</v>
      </c>
      <c r="I113" s="108">
        <f t="shared" si="33"/>
        <v>1407.48</v>
      </c>
      <c r="J113" s="108">
        <f t="shared" si="33"/>
        <v>1630.28</v>
      </c>
      <c r="K113" s="108">
        <f t="shared" si="33"/>
        <v>1731.58</v>
      </c>
      <c r="L113" s="108">
        <f t="shared" si="33"/>
        <v>1832.78</v>
      </c>
      <c r="M113" s="108">
        <f t="shared" si="33"/>
        <v>1825.48</v>
      </c>
      <c r="N113" s="108">
        <f t="shared" si="33"/>
        <v>1651.58</v>
      </c>
      <c r="O113" s="108">
        <f t="shared" si="33"/>
        <v>1603.6799999999998</v>
      </c>
      <c r="P113" s="108">
        <f t="shared" si="33"/>
        <v>1590.98</v>
      </c>
      <c r="Q113" s="108">
        <f t="shared" si="33"/>
        <v>1479.6799999999998</v>
      </c>
      <c r="R113" s="108">
        <f t="shared" si="33"/>
        <v>1481.58</v>
      </c>
      <c r="S113" s="108">
        <f t="shared" si="33"/>
        <v>1501.1599999999999</v>
      </c>
      <c r="T113" s="108">
        <f t="shared" si="33"/>
        <v>1550.7599999999998</v>
      </c>
      <c r="U113" s="108">
        <f t="shared" si="33"/>
        <v>1599.7099999999998</v>
      </c>
      <c r="V113" s="108">
        <f t="shared" si="33"/>
        <v>1488.0099999999998</v>
      </c>
      <c r="W113" s="108">
        <f t="shared" si="33"/>
        <v>1498.5099999999998</v>
      </c>
      <c r="X113" s="108">
        <f>X71+X78+X96+X92+X108+X112</f>
        <v>1537.5099999999998</v>
      </c>
      <c r="Y113" s="108">
        <f t="shared" si="33"/>
        <v>1706.9499999999998</v>
      </c>
      <c r="Z113" s="108">
        <f t="shared" si="33"/>
        <v>1859.4599999999996</v>
      </c>
      <c r="AA113" s="108">
        <f t="shared" si="33"/>
        <v>1844.9999999999998</v>
      </c>
      <c r="AB113" s="108">
        <f>AB71+AB78+AB96+AB92+AB108+AB112</f>
        <v>1742.3799999999999</v>
      </c>
      <c r="AC113" s="108">
        <f>AC71+AC78+AC96+AC92+AC108+AC112</f>
        <v>1742.3799999999999</v>
      </c>
      <c r="AD113" s="108">
        <f>AD71+AD78+AD96+AD92+AD108+AD112</f>
        <v>1486.2999999999995</v>
      </c>
      <c r="AE113" s="108">
        <f t="shared" si="33"/>
        <v>1333.3999999999996</v>
      </c>
      <c r="AF113" s="108">
        <f t="shared" si="33"/>
        <v>1248.5999999999997</v>
      </c>
      <c r="AG113" s="80">
        <f t="shared" si="33"/>
        <v>3169.915</v>
      </c>
      <c r="AH113" s="46">
        <f t="shared" si="21"/>
        <v>1859.4599999999996</v>
      </c>
      <c r="AI113" s="47">
        <f t="shared" si="22"/>
        <v>1248.5999999999997</v>
      </c>
      <c r="BF113" s="81"/>
      <c r="BG113" s="82">
        <v>9.8000000000000007</v>
      </c>
      <c r="BH113" s="82">
        <v>0</v>
      </c>
      <c r="BI113" s="82">
        <v>97</v>
      </c>
      <c r="BJ113" s="82">
        <v>17.3</v>
      </c>
      <c r="BK113" s="82">
        <v>54.8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-96</v>
      </c>
      <c r="BH114" s="82">
        <v>0</v>
      </c>
      <c r="BI114" s="82">
        <v>99.3</v>
      </c>
      <c r="BJ114" s="82">
        <v>18.100000000000001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1435.98</v>
      </c>
      <c r="C115" s="108">
        <f>C113+C114</f>
        <v>1306.8799999999999</v>
      </c>
      <c r="D115" s="108">
        <f>D113+D114</f>
        <v>1272.2299999999998</v>
      </c>
      <c r="E115" s="108">
        <f>E113+E114</f>
        <v>1255.58</v>
      </c>
      <c r="F115" s="108">
        <f>F113+F114</f>
        <v>1249.1799999999998</v>
      </c>
      <c r="G115" s="108">
        <f t="shared" ref="G115:AF115" si="34">G113+G114</f>
        <v>1303.78</v>
      </c>
      <c r="H115" s="108">
        <f t="shared" si="34"/>
        <v>1331.88</v>
      </c>
      <c r="I115" s="108">
        <f t="shared" si="34"/>
        <v>1407.48</v>
      </c>
      <c r="J115" s="108">
        <f t="shared" si="34"/>
        <v>1630.28</v>
      </c>
      <c r="K115" s="108">
        <f t="shared" si="34"/>
        <v>1731.58</v>
      </c>
      <c r="L115" s="108">
        <f t="shared" si="34"/>
        <v>1832.78</v>
      </c>
      <c r="M115" s="108">
        <f t="shared" si="34"/>
        <v>1825.48</v>
      </c>
      <c r="N115" s="108">
        <f t="shared" si="34"/>
        <v>1651.58</v>
      </c>
      <c r="O115" s="108">
        <f t="shared" si="34"/>
        <v>1603.6799999999998</v>
      </c>
      <c r="P115" s="108">
        <f t="shared" si="34"/>
        <v>1590.98</v>
      </c>
      <c r="Q115" s="108">
        <f t="shared" si="34"/>
        <v>1479.6799999999998</v>
      </c>
      <c r="R115" s="108">
        <f t="shared" si="34"/>
        <v>1481.58</v>
      </c>
      <c r="S115" s="108">
        <f t="shared" si="34"/>
        <v>1501.1599999999999</v>
      </c>
      <c r="T115" s="108">
        <f t="shared" si="34"/>
        <v>1550.7599999999998</v>
      </c>
      <c r="U115" s="108">
        <f t="shared" si="34"/>
        <v>1599.7099999999998</v>
      </c>
      <c r="V115" s="108">
        <f t="shared" si="34"/>
        <v>1488.0099999999998</v>
      </c>
      <c r="W115" s="108">
        <f t="shared" si="34"/>
        <v>1498.5099999999998</v>
      </c>
      <c r="X115" s="108">
        <f>X113+X114</f>
        <v>1537.5099999999998</v>
      </c>
      <c r="Y115" s="108">
        <f t="shared" si="34"/>
        <v>1706.9499999999998</v>
      </c>
      <c r="Z115" s="108">
        <f t="shared" si="34"/>
        <v>1859.4599999999996</v>
      </c>
      <c r="AA115" s="108">
        <f t="shared" si="34"/>
        <v>1844.9999999999998</v>
      </c>
      <c r="AB115" s="108">
        <f>AB113+AB114</f>
        <v>1742.3799999999999</v>
      </c>
      <c r="AC115" s="108">
        <f>AC113+AC114</f>
        <v>1742.3799999999999</v>
      </c>
      <c r="AD115" s="108">
        <f>AD113+AD114</f>
        <v>1486.2999999999995</v>
      </c>
      <c r="AE115" s="108">
        <f t="shared" si="34"/>
        <v>1333.3999999999996</v>
      </c>
      <c r="AF115" s="108">
        <f t="shared" si="34"/>
        <v>1248.5999999999997</v>
      </c>
      <c r="AG115" s="104">
        <f>AG112+AG108+AG96+AG92+AG71+AG114</f>
        <v>2463.5149999999999</v>
      </c>
      <c r="AH115" s="46">
        <f t="shared" si="21"/>
        <v>1859.4599999999996</v>
      </c>
      <c r="AI115" s="47">
        <f t="shared" si="22"/>
        <v>1248.5999999999997</v>
      </c>
      <c r="BF115" s="81"/>
      <c r="BG115" s="82">
        <v>57</v>
      </c>
      <c r="BH115" s="82">
        <v>0</v>
      </c>
      <c r="BI115" s="82">
        <v>100.8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1293.98</v>
      </c>
      <c r="C116" s="108">
        <f>C115-(C123)</f>
        <v>1235.8799999999999</v>
      </c>
      <c r="D116" s="108">
        <f>D115-(D123)</f>
        <v>1205.4299999999998</v>
      </c>
      <c r="E116" s="108">
        <f>E115-(E123)</f>
        <v>1185.98</v>
      </c>
      <c r="F116" s="108">
        <f>F115-(F123)</f>
        <v>1191.3799999999999</v>
      </c>
      <c r="G116" s="108">
        <f t="shared" ref="G116:AF116" si="35">G115-(G123)</f>
        <v>1257.78</v>
      </c>
      <c r="H116" s="108">
        <f t="shared" si="35"/>
        <v>1331.88</v>
      </c>
      <c r="I116" s="108">
        <f t="shared" si="35"/>
        <v>1407.48</v>
      </c>
      <c r="J116" s="108">
        <f t="shared" si="35"/>
        <v>1530.28</v>
      </c>
      <c r="K116" s="108">
        <f t="shared" si="35"/>
        <v>1643.6799999999998</v>
      </c>
      <c r="L116" s="108">
        <f t="shared" si="35"/>
        <v>1758.78</v>
      </c>
      <c r="M116" s="108">
        <f t="shared" si="35"/>
        <v>1745.48</v>
      </c>
      <c r="N116" s="108">
        <f t="shared" si="35"/>
        <v>1651.58</v>
      </c>
      <c r="O116" s="108">
        <f t="shared" si="35"/>
        <v>1603.6799999999998</v>
      </c>
      <c r="P116" s="108">
        <f t="shared" si="35"/>
        <v>1590.98</v>
      </c>
      <c r="Q116" s="108">
        <f t="shared" si="35"/>
        <v>1479.6799999999998</v>
      </c>
      <c r="R116" s="108">
        <f t="shared" si="35"/>
        <v>1481.58</v>
      </c>
      <c r="S116" s="108">
        <f t="shared" si="35"/>
        <v>1501.1599999999999</v>
      </c>
      <c r="T116" s="108">
        <f t="shared" si="35"/>
        <v>1550.7599999999998</v>
      </c>
      <c r="U116" s="108">
        <f t="shared" si="35"/>
        <v>1599.7099999999998</v>
      </c>
      <c r="V116" s="108">
        <f t="shared" si="35"/>
        <v>1488.0099999999998</v>
      </c>
      <c r="W116" s="108">
        <f t="shared" si="35"/>
        <v>1498.5099999999998</v>
      </c>
      <c r="X116" s="108">
        <f>X115-(X123)</f>
        <v>1537.5099999999998</v>
      </c>
      <c r="Y116" s="108">
        <f t="shared" si="35"/>
        <v>1706.9499999999998</v>
      </c>
      <c r="Z116" s="108">
        <f t="shared" si="35"/>
        <v>1859.4599999999996</v>
      </c>
      <c r="AA116" s="108">
        <f t="shared" si="35"/>
        <v>1784.6999999999998</v>
      </c>
      <c r="AB116" s="108">
        <f>AB115-(AB123)</f>
        <v>1646.3799999999999</v>
      </c>
      <c r="AC116" s="108">
        <f>AC115-(AC123)</f>
        <v>1646.3799999999999</v>
      </c>
      <c r="AD116" s="108">
        <f>AD115-(AD123)</f>
        <v>1486.2999999999995</v>
      </c>
      <c r="AE116" s="108">
        <f t="shared" si="35"/>
        <v>1333.3999999999996</v>
      </c>
      <c r="AF116" s="108">
        <f t="shared" si="35"/>
        <v>1248.5999999999997</v>
      </c>
      <c r="AG116" s="104"/>
      <c r="AH116" s="46">
        <f t="shared" si="21"/>
        <v>1859.4599999999996</v>
      </c>
      <c r="AI116" s="47">
        <f t="shared" si="22"/>
        <v>1185.98</v>
      </c>
      <c r="BF116" s="81"/>
      <c r="BG116" s="82">
        <v>59.8</v>
      </c>
      <c r="BH116" s="82">
        <v>0</v>
      </c>
      <c r="BI116" s="82">
        <v>106.7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36">IF(B97&lt;0,B97*-1,0)</f>
        <v>142</v>
      </c>
      <c r="C117" s="93">
        <f t="shared" si="36"/>
        <v>71</v>
      </c>
      <c r="D117" s="93">
        <f t="shared" ref="D117:F122" si="37">IF(D97&lt;0,D97*-1,0)</f>
        <v>66.8</v>
      </c>
      <c r="E117" s="93">
        <f t="shared" si="37"/>
        <v>69.599999999999994</v>
      </c>
      <c r="F117" s="93">
        <f t="shared" si="37"/>
        <v>57.8</v>
      </c>
      <c r="G117" s="93">
        <f t="shared" ref="G117:AF122" si="38">IF(G97&lt;0,G97*-1,0)</f>
        <v>46</v>
      </c>
      <c r="H117" s="93">
        <f t="shared" si="38"/>
        <v>0</v>
      </c>
      <c r="I117" s="93">
        <f t="shared" si="38"/>
        <v>0</v>
      </c>
      <c r="J117" s="93">
        <f t="shared" si="38"/>
        <v>100</v>
      </c>
      <c r="K117" s="93">
        <f t="shared" si="38"/>
        <v>87.9</v>
      </c>
      <c r="L117" s="93">
        <f t="shared" si="38"/>
        <v>74</v>
      </c>
      <c r="M117" s="93">
        <f t="shared" si="38"/>
        <v>80</v>
      </c>
      <c r="N117" s="93">
        <f t="shared" si="38"/>
        <v>0</v>
      </c>
      <c r="O117" s="93">
        <f t="shared" si="38"/>
        <v>0</v>
      </c>
      <c r="P117" s="93">
        <f t="shared" si="38"/>
        <v>0</v>
      </c>
      <c r="Q117" s="93">
        <f t="shared" si="38"/>
        <v>0</v>
      </c>
      <c r="R117" s="93">
        <f t="shared" si="38"/>
        <v>0</v>
      </c>
      <c r="S117" s="93">
        <f t="shared" si="38"/>
        <v>0</v>
      </c>
      <c r="T117" s="93">
        <f t="shared" si="38"/>
        <v>0</v>
      </c>
      <c r="U117" s="93">
        <f t="shared" si="38"/>
        <v>0</v>
      </c>
      <c r="V117" s="93">
        <f t="shared" si="38"/>
        <v>0</v>
      </c>
      <c r="W117" s="93">
        <f t="shared" si="38"/>
        <v>0</v>
      </c>
      <c r="X117" s="93">
        <f t="shared" ref="X117:X122" si="39">IF(X97&lt;0,X97*-1,0)</f>
        <v>0</v>
      </c>
      <c r="Y117" s="93">
        <f t="shared" si="38"/>
        <v>0</v>
      </c>
      <c r="Z117" s="93">
        <f t="shared" si="38"/>
        <v>0</v>
      </c>
      <c r="AA117" s="93">
        <f t="shared" si="38"/>
        <v>60.3</v>
      </c>
      <c r="AB117" s="93">
        <f t="shared" ref="AB117:AD122" si="40">IF(AB97&lt;0,AB97*-1,0)</f>
        <v>96</v>
      </c>
      <c r="AC117" s="93">
        <f t="shared" si="40"/>
        <v>96</v>
      </c>
      <c r="AD117" s="93">
        <f t="shared" si="40"/>
        <v>0</v>
      </c>
      <c r="AE117" s="93">
        <f t="shared" si="38"/>
        <v>0</v>
      </c>
      <c r="AF117" s="93">
        <f t="shared" si="38"/>
        <v>0</v>
      </c>
      <c r="AG117" s="61"/>
      <c r="AH117" s="46">
        <f t="shared" si="21"/>
        <v>142</v>
      </c>
      <c r="AI117" s="47">
        <f t="shared" si="22"/>
        <v>0</v>
      </c>
      <c r="BG117" s="82">
        <v>54</v>
      </c>
      <c r="BH117" s="82">
        <v>0</v>
      </c>
      <c r="BI117" s="82">
        <v>100.2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6"/>
        <v>0</v>
      </c>
      <c r="C118" s="93">
        <f t="shared" si="36"/>
        <v>0</v>
      </c>
      <c r="D118" s="93">
        <f t="shared" si="37"/>
        <v>0</v>
      </c>
      <c r="E118" s="93">
        <f t="shared" si="37"/>
        <v>0</v>
      </c>
      <c r="F118" s="93">
        <f t="shared" si="37"/>
        <v>0</v>
      </c>
      <c r="G118" s="93">
        <f t="shared" si="38"/>
        <v>0</v>
      </c>
      <c r="H118" s="93">
        <f t="shared" si="38"/>
        <v>0</v>
      </c>
      <c r="I118" s="93">
        <f t="shared" si="38"/>
        <v>0</v>
      </c>
      <c r="J118" s="93">
        <f t="shared" si="38"/>
        <v>0</v>
      </c>
      <c r="K118" s="93">
        <f t="shared" si="38"/>
        <v>0</v>
      </c>
      <c r="L118" s="93">
        <f t="shared" si="38"/>
        <v>0</v>
      </c>
      <c r="M118" s="93">
        <f t="shared" si="38"/>
        <v>0</v>
      </c>
      <c r="N118" s="93">
        <f t="shared" si="38"/>
        <v>0</v>
      </c>
      <c r="O118" s="93">
        <f t="shared" si="38"/>
        <v>0</v>
      </c>
      <c r="P118" s="93">
        <f t="shared" si="38"/>
        <v>0</v>
      </c>
      <c r="Q118" s="93">
        <f t="shared" si="38"/>
        <v>0</v>
      </c>
      <c r="R118" s="93">
        <f t="shared" si="38"/>
        <v>0</v>
      </c>
      <c r="S118" s="93">
        <f t="shared" si="38"/>
        <v>0</v>
      </c>
      <c r="T118" s="93">
        <f t="shared" si="38"/>
        <v>0</v>
      </c>
      <c r="U118" s="93">
        <f t="shared" si="38"/>
        <v>0</v>
      </c>
      <c r="V118" s="93">
        <f t="shared" si="38"/>
        <v>0</v>
      </c>
      <c r="W118" s="93">
        <f t="shared" si="38"/>
        <v>0</v>
      </c>
      <c r="X118" s="93">
        <f t="shared" si="39"/>
        <v>0</v>
      </c>
      <c r="Y118" s="93">
        <f t="shared" si="38"/>
        <v>0</v>
      </c>
      <c r="Z118" s="93">
        <f t="shared" si="38"/>
        <v>0</v>
      </c>
      <c r="AA118" s="93">
        <f t="shared" si="38"/>
        <v>0</v>
      </c>
      <c r="AB118" s="93">
        <f t="shared" si="40"/>
        <v>0</v>
      </c>
      <c r="AC118" s="93">
        <f t="shared" si="40"/>
        <v>0</v>
      </c>
      <c r="AD118" s="93">
        <f t="shared" si="40"/>
        <v>0</v>
      </c>
      <c r="AE118" s="93">
        <f t="shared" si="38"/>
        <v>0</v>
      </c>
      <c r="AF118" s="93">
        <f t="shared" si="38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-142</v>
      </c>
      <c r="BH118" s="82">
        <v>0</v>
      </c>
      <c r="BI118" s="82">
        <v>110.6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6"/>
        <v>0</v>
      </c>
      <c r="C119" s="93">
        <f t="shared" si="36"/>
        <v>0</v>
      </c>
      <c r="D119" s="93">
        <f t="shared" si="37"/>
        <v>0</v>
      </c>
      <c r="E119" s="93">
        <f t="shared" si="37"/>
        <v>0</v>
      </c>
      <c r="F119" s="93">
        <f t="shared" si="37"/>
        <v>0</v>
      </c>
      <c r="G119" s="93">
        <f t="shared" si="38"/>
        <v>0</v>
      </c>
      <c r="H119" s="93">
        <f t="shared" si="38"/>
        <v>0</v>
      </c>
      <c r="I119" s="93">
        <f t="shared" si="38"/>
        <v>0</v>
      </c>
      <c r="J119" s="93">
        <f t="shared" si="38"/>
        <v>0</v>
      </c>
      <c r="K119" s="93">
        <f t="shared" si="38"/>
        <v>0</v>
      </c>
      <c r="L119" s="93">
        <f t="shared" si="38"/>
        <v>0</v>
      </c>
      <c r="M119" s="93">
        <f t="shared" si="38"/>
        <v>0</v>
      </c>
      <c r="N119" s="93">
        <f t="shared" si="38"/>
        <v>0</v>
      </c>
      <c r="O119" s="93">
        <f t="shared" si="38"/>
        <v>0</v>
      </c>
      <c r="P119" s="93">
        <f t="shared" si="38"/>
        <v>0</v>
      </c>
      <c r="Q119" s="93">
        <f t="shared" si="38"/>
        <v>0</v>
      </c>
      <c r="R119" s="93">
        <f t="shared" si="38"/>
        <v>0</v>
      </c>
      <c r="S119" s="93">
        <f t="shared" si="38"/>
        <v>0</v>
      </c>
      <c r="T119" s="93">
        <f t="shared" si="38"/>
        <v>0</v>
      </c>
      <c r="U119" s="93">
        <f t="shared" si="38"/>
        <v>0</v>
      </c>
      <c r="V119" s="93">
        <f t="shared" si="38"/>
        <v>0</v>
      </c>
      <c r="W119" s="93">
        <f t="shared" si="38"/>
        <v>0</v>
      </c>
      <c r="X119" s="93">
        <f t="shared" si="39"/>
        <v>0</v>
      </c>
      <c r="Y119" s="93">
        <f t="shared" si="38"/>
        <v>0</v>
      </c>
      <c r="Z119" s="93">
        <f t="shared" si="38"/>
        <v>0</v>
      </c>
      <c r="AA119" s="93">
        <f t="shared" si="38"/>
        <v>0</v>
      </c>
      <c r="AB119" s="93">
        <f t="shared" si="40"/>
        <v>0</v>
      </c>
      <c r="AC119" s="93">
        <f t="shared" si="40"/>
        <v>0</v>
      </c>
      <c r="AD119" s="93">
        <f t="shared" si="40"/>
        <v>0</v>
      </c>
      <c r="AE119" s="93">
        <f t="shared" si="38"/>
        <v>0</v>
      </c>
      <c r="AF119" s="93">
        <f t="shared" si="38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6"/>
        <v>0</v>
      </c>
      <c r="C120" s="93">
        <f t="shared" si="36"/>
        <v>0</v>
      </c>
      <c r="D120" s="93">
        <f t="shared" si="37"/>
        <v>0</v>
      </c>
      <c r="E120" s="93">
        <f t="shared" si="37"/>
        <v>0</v>
      </c>
      <c r="F120" s="93">
        <f t="shared" si="37"/>
        <v>0</v>
      </c>
      <c r="G120" s="93">
        <f t="shared" si="38"/>
        <v>0</v>
      </c>
      <c r="H120" s="93">
        <f t="shared" si="38"/>
        <v>0</v>
      </c>
      <c r="I120" s="93">
        <f t="shared" si="38"/>
        <v>0</v>
      </c>
      <c r="J120" s="93">
        <f t="shared" si="38"/>
        <v>0</v>
      </c>
      <c r="K120" s="93">
        <f t="shared" si="38"/>
        <v>0</v>
      </c>
      <c r="L120" s="93">
        <f t="shared" si="38"/>
        <v>0</v>
      </c>
      <c r="M120" s="93">
        <f t="shared" si="38"/>
        <v>0</v>
      </c>
      <c r="N120" s="93">
        <f t="shared" si="38"/>
        <v>0</v>
      </c>
      <c r="O120" s="93">
        <f t="shared" si="38"/>
        <v>0</v>
      </c>
      <c r="P120" s="93">
        <f t="shared" si="38"/>
        <v>0</v>
      </c>
      <c r="Q120" s="93">
        <f t="shared" si="38"/>
        <v>0</v>
      </c>
      <c r="R120" s="93">
        <f t="shared" si="38"/>
        <v>0</v>
      </c>
      <c r="S120" s="93">
        <f t="shared" si="38"/>
        <v>0</v>
      </c>
      <c r="T120" s="93">
        <f t="shared" si="38"/>
        <v>0</v>
      </c>
      <c r="U120" s="93">
        <f t="shared" si="38"/>
        <v>0</v>
      </c>
      <c r="V120" s="93">
        <f t="shared" si="38"/>
        <v>0</v>
      </c>
      <c r="W120" s="93">
        <f t="shared" si="38"/>
        <v>0</v>
      </c>
      <c r="X120" s="93">
        <f t="shared" si="39"/>
        <v>0</v>
      </c>
      <c r="Y120" s="93">
        <f t="shared" si="38"/>
        <v>0</v>
      </c>
      <c r="Z120" s="93">
        <f t="shared" si="38"/>
        <v>0</v>
      </c>
      <c r="AA120" s="93">
        <f t="shared" si="38"/>
        <v>0</v>
      </c>
      <c r="AB120" s="93">
        <f t="shared" si="40"/>
        <v>0</v>
      </c>
      <c r="AC120" s="93">
        <f t="shared" si="40"/>
        <v>0</v>
      </c>
      <c r="AD120" s="93">
        <f t="shared" si="40"/>
        <v>0</v>
      </c>
      <c r="AE120" s="93">
        <f t="shared" si="38"/>
        <v>0</v>
      </c>
      <c r="AF120" s="93">
        <f t="shared" si="38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6"/>
        <v>0</v>
      </c>
      <c r="C121" s="93">
        <f t="shared" si="36"/>
        <v>0</v>
      </c>
      <c r="D121" s="93">
        <f t="shared" si="37"/>
        <v>0</v>
      </c>
      <c r="E121" s="93">
        <f t="shared" si="37"/>
        <v>0</v>
      </c>
      <c r="F121" s="93">
        <f t="shared" si="37"/>
        <v>0</v>
      </c>
      <c r="G121" s="93">
        <f t="shared" si="38"/>
        <v>0</v>
      </c>
      <c r="H121" s="93">
        <f t="shared" si="38"/>
        <v>0</v>
      </c>
      <c r="I121" s="93">
        <f t="shared" si="38"/>
        <v>0</v>
      </c>
      <c r="J121" s="93">
        <f t="shared" si="38"/>
        <v>0</v>
      </c>
      <c r="K121" s="93">
        <f t="shared" si="38"/>
        <v>0</v>
      </c>
      <c r="L121" s="93">
        <f t="shared" si="38"/>
        <v>0</v>
      </c>
      <c r="M121" s="93">
        <f t="shared" si="38"/>
        <v>0</v>
      </c>
      <c r="N121" s="93">
        <f t="shared" si="38"/>
        <v>0</v>
      </c>
      <c r="O121" s="93">
        <f t="shared" si="38"/>
        <v>0</v>
      </c>
      <c r="P121" s="93">
        <f t="shared" si="38"/>
        <v>0</v>
      </c>
      <c r="Q121" s="93">
        <f t="shared" si="38"/>
        <v>0</v>
      </c>
      <c r="R121" s="93">
        <f t="shared" si="38"/>
        <v>0</v>
      </c>
      <c r="S121" s="93">
        <f t="shared" si="38"/>
        <v>0</v>
      </c>
      <c r="T121" s="93">
        <f t="shared" si="38"/>
        <v>0</v>
      </c>
      <c r="U121" s="93">
        <f t="shared" si="38"/>
        <v>0</v>
      </c>
      <c r="V121" s="93">
        <f t="shared" si="38"/>
        <v>0</v>
      </c>
      <c r="W121" s="93">
        <f t="shared" si="38"/>
        <v>0</v>
      </c>
      <c r="X121" s="93">
        <f t="shared" si="39"/>
        <v>0</v>
      </c>
      <c r="Y121" s="93">
        <f t="shared" si="38"/>
        <v>0</v>
      </c>
      <c r="Z121" s="93">
        <f t="shared" si="38"/>
        <v>0</v>
      </c>
      <c r="AA121" s="93">
        <f t="shared" si="38"/>
        <v>0</v>
      </c>
      <c r="AB121" s="93">
        <f t="shared" si="40"/>
        <v>0</v>
      </c>
      <c r="AC121" s="93">
        <f t="shared" si="40"/>
        <v>0</v>
      </c>
      <c r="AD121" s="93">
        <f t="shared" si="40"/>
        <v>0</v>
      </c>
      <c r="AE121" s="93">
        <f t="shared" si="38"/>
        <v>0</v>
      </c>
      <c r="AF121" s="93">
        <f t="shared" si="38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6"/>
        <v>0</v>
      </c>
      <c r="C122" s="93">
        <f t="shared" si="36"/>
        <v>0</v>
      </c>
      <c r="D122" s="93">
        <f t="shared" si="37"/>
        <v>0</v>
      </c>
      <c r="E122" s="93">
        <f t="shared" si="37"/>
        <v>0</v>
      </c>
      <c r="F122" s="93">
        <f t="shared" si="37"/>
        <v>0</v>
      </c>
      <c r="G122" s="93">
        <f t="shared" si="38"/>
        <v>0</v>
      </c>
      <c r="H122" s="93">
        <f t="shared" si="38"/>
        <v>0</v>
      </c>
      <c r="I122" s="93">
        <f t="shared" si="38"/>
        <v>0</v>
      </c>
      <c r="J122" s="93">
        <f t="shared" si="38"/>
        <v>0</v>
      </c>
      <c r="K122" s="93">
        <f t="shared" si="38"/>
        <v>0</v>
      </c>
      <c r="L122" s="93">
        <f t="shared" si="38"/>
        <v>0</v>
      </c>
      <c r="M122" s="93">
        <f t="shared" si="38"/>
        <v>0</v>
      </c>
      <c r="N122" s="93">
        <f t="shared" si="38"/>
        <v>0</v>
      </c>
      <c r="O122" s="93">
        <f t="shared" si="38"/>
        <v>0</v>
      </c>
      <c r="P122" s="93">
        <f t="shared" si="38"/>
        <v>0</v>
      </c>
      <c r="Q122" s="93">
        <f t="shared" si="38"/>
        <v>0</v>
      </c>
      <c r="R122" s="93">
        <f t="shared" si="38"/>
        <v>0</v>
      </c>
      <c r="S122" s="93">
        <f t="shared" si="38"/>
        <v>0</v>
      </c>
      <c r="T122" s="93">
        <f t="shared" si="38"/>
        <v>0</v>
      </c>
      <c r="U122" s="93">
        <f t="shared" si="38"/>
        <v>0</v>
      </c>
      <c r="V122" s="93">
        <f t="shared" si="38"/>
        <v>0</v>
      </c>
      <c r="W122" s="93">
        <f t="shared" si="38"/>
        <v>0</v>
      </c>
      <c r="X122" s="93">
        <f t="shared" si="39"/>
        <v>0</v>
      </c>
      <c r="Y122" s="93">
        <f t="shared" si="38"/>
        <v>0</v>
      </c>
      <c r="Z122" s="93">
        <f t="shared" si="38"/>
        <v>0</v>
      </c>
      <c r="AA122" s="93">
        <f t="shared" si="38"/>
        <v>0</v>
      </c>
      <c r="AB122" s="93">
        <f t="shared" si="40"/>
        <v>0</v>
      </c>
      <c r="AC122" s="93">
        <f t="shared" si="40"/>
        <v>0</v>
      </c>
      <c r="AD122" s="93">
        <f t="shared" si="40"/>
        <v>0</v>
      </c>
      <c r="AE122" s="93">
        <f t="shared" si="38"/>
        <v>0</v>
      </c>
      <c r="AF122" s="93">
        <f t="shared" si="38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>SUM(B117:B122)</f>
        <v>142</v>
      </c>
      <c r="C123" s="70">
        <f>SUM(C117:C122)</f>
        <v>71</v>
      </c>
      <c r="D123" s="70">
        <f>SUM(D117:D122)</f>
        <v>66.8</v>
      </c>
      <c r="E123" s="70">
        <f>SUM(E117:E122)</f>
        <v>69.599999999999994</v>
      </c>
      <c r="F123" s="70">
        <f>SUM(F117:F122)</f>
        <v>57.8</v>
      </c>
      <c r="G123" s="70">
        <f t="shared" ref="G123:AF123" si="41">SUM(G117:G122)</f>
        <v>46</v>
      </c>
      <c r="H123" s="70">
        <f t="shared" si="41"/>
        <v>0</v>
      </c>
      <c r="I123" s="70">
        <f t="shared" si="41"/>
        <v>0</v>
      </c>
      <c r="J123" s="70">
        <f t="shared" si="41"/>
        <v>100</v>
      </c>
      <c r="K123" s="70">
        <f t="shared" si="41"/>
        <v>87.9</v>
      </c>
      <c r="L123" s="70">
        <f t="shared" si="41"/>
        <v>74</v>
      </c>
      <c r="M123" s="70">
        <f t="shared" si="41"/>
        <v>80</v>
      </c>
      <c r="N123" s="70">
        <f t="shared" si="41"/>
        <v>0</v>
      </c>
      <c r="O123" s="70">
        <f t="shared" si="41"/>
        <v>0</v>
      </c>
      <c r="P123" s="70">
        <f t="shared" si="41"/>
        <v>0</v>
      </c>
      <c r="Q123" s="70">
        <f t="shared" si="41"/>
        <v>0</v>
      </c>
      <c r="R123" s="70">
        <f t="shared" si="41"/>
        <v>0</v>
      </c>
      <c r="S123" s="70">
        <f t="shared" si="41"/>
        <v>0</v>
      </c>
      <c r="T123" s="70">
        <f t="shared" si="41"/>
        <v>0</v>
      </c>
      <c r="U123" s="70">
        <f t="shared" si="41"/>
        <v>0</v>
      </c>
      <c r="V123" s="70">
        <f t="shared" si="41"/>
        <v>0</v>
      </c>
      <c r="W123" s="70">
        <f t="shared" si="41"/>
        <v>0</v>
      </c>
      <c r="X123" s="70">
        <f>SUM(X117:X122)</f>
        <v>0</v>
      </c>
      <c r="Y123" s="70">
        <f t="shared" si="41"/>
        <v>0</v>
      </c>
      <c r="Z123" s="70">
        <f t="shared" si="41"/>
        <v>0</v>
      </c>
      <c r="AA123" s="70">
        <f t="shared" si="41"/>
        <v>60.3</v>
      </c>
      <c r="AB123" s="70">
        <f>SUM(AB117:AB122)</f>
        <v>96</v>
      </c>
      <c r="AC123" s="70">
        <f>SUM(AC117:AC122)</f>
        <v>96</v>
      </c>
      <c r="AD123" s="70">
        <f>SUM(AD117:AD122)</f>
        <v>0</v>
      </c>
      <c r="AE123" s="70">
        <f t="shared" si="41"/>
        <v>0</v>
      </c>
      <c r="AF123" s="70">
        <f t="shared" si="41"/>
        <v>0</v>
      </c>
      <c r="AG123" s="104"/>
      <c r="AH123" s="46">
        <f t="shared" si="21"/>
        <v>142</v>
      </c>
      <c r="AI123" s="47">
        <f t="shared" si="22"/>
        <v>0</v>
      </c>
      <c r="AJ123" s="105">
        <f t="array" ref="AJ123">MIN(IF(B123:AF123&lt;&gt;0,B123:AF123))</f>
        <v>46</v>
      </c>
    </row>
    <row r="124" spans="1:64" ht="15.75" thickBot="1" x14ac:dyDescent="0.3">
      <c r="A124" s="87" t="s">
        <v>146</v>
      </c>
      <c r="B124" s="70">
        <f>B108-B123</f>
        <v>-4.3000000000000114</v>
      </c>
      <c r="C124" s="70">
        <f>C108-C123</f>
        <v>55.7</v>
      </c>
      <c r="D124" s="70">
        <f>D108-D123</f>
        <v>52.45</v>
      </c>
      <c r="E124" s="70">
        <f>E108-E123</f>
        <v>60.599999999999994</v>
      </c>
      <c r="F124" s="70">
        <f>F108-F123</f>
        <v>80.3</v>
      </c>
      <c r="G124" s="70">
        <f t="shared" ref="G124:AF124" si="42">G108-G123</f>
        <v>90.5</v>
      </c>
      <c r="H124" s="70">
        <f t="shared" si="42"/>
        <v>207.89999999999998</v>
      </c>
      <c r="I124" s="70">
        <f t="shared" si="42"/>
        <v>219.5</v>
      </c>
      <c r="J124" s="70">
        <f t="shared" si="42"/>
        <v>69.199999999999989</v>
      </c>
      <c r="K124" s="70">
        <f t="shared" si="42"/>
        <v>101.69999999999999</v>
      </c>
      <c r="L124" s="70">
        <f t="shared" si="42"/>
        <v>139.00000000000003</v>
      </c>
      <c r="M124" s="70">
        <f t="shared" si="42"/>
        <v>135.19999999999999</v>
      </c>
      <c r="N124" s="70">
        <f t="shared" si="42"/>
        <v>413.8</v>
      </c>
      <c r="O124" s="70">
        <f t="shared" si="42"/>
        <v>457.1</v>
      </c>
      <c r="P124" s="70">
        <f t="shared" si="42"/>
        <v>471.1</v>
      </c>
      <c r="Q124" s="70">
        <f t="shared" si="42"/>
        <v>525.20000000000005</v>
      </c>
      <c r="R124" s="70">
        <f t="shared" si="42"/>
        <v>521.79999999999995</v>
      </c>
      <c r="S124" s="70">
        <f t="shared" si="42"/>
        <v>527.6</v>
      </c>
      <c r="T124" s="70">
        <f t="shared" si="42"/>
        <v>575.70000000000005</v>
      </c>
      <c r="U124" s="70">
        <f t="shared" si="42"/>
        <v>589.29999999999995</v>
      </c>
      <c r="V124" s="70">
        <f t="shared" si="42"/>
        <v>457.59999999999997</v>
      </c>
      <c r="W124" s="70">
        <f t="shared" si="42"/>
        <v>458.49999999999994</v>
      </c>
      <c r="X124" s="70">
        <f>X108-X123</f>
        <v>388.29999999999995</v>
      </c>
      <c r="Y124" s="70">
        <f t="shared" si="42"/>
        <v>339</v>
      </c>
      <c r="Z124" s="70">
        <f t="shared" si="42"/>
        <v>224.99999999999997</v>
      </c>
      <c r="AA124" s="70">
        <f t="shared" si="42"/>
        <v>76.739999999999995</v>
      </c>
      <c r="AB124" s="70">
        <f>AB108-AB123</f>
        <v>39.700000000000017</v>
      </c>
      <c r="AC124" s="70">
        <f>AC108-AC123</f>
        <v>39.700000000000017</v>
      </c>
      <c r="AD124" s="70">
        <f>AD108-AD123</f>
        <v>177.8</v>
      </c>
      <c r="AE124" s="70">
        <f t="shared" si="42"/>
        <v>194.9</v>
      </c>
      <c r="AF124" s="70">
        <f t="shared" si="42"/>
        <v>177.1</v>
      </c>
      <c r="AG124" s="104"/>
      <c r="AH124" s="46">
        <f t="shared" si="21"/>
        <v>589.29999999999995</v>
      </c>
      <c r="AI124" s="47">
        <f t="shared" si="22"/>
        <v>-4.3000000000000114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>
        <v>50.01</v>
      </c>
      <c r="C126" s="117">
        <v>50.026000000000003</v>
      </c>
      <c r="D126" s="117">
        <v>50.042000000000002</v>
      </c>
      <c r="E126" s="117">
        <v>50.048000000000002</v>
      </c>
      <c r="F126" s="117">
        <v>50.27</v>
      </c>
      <c r="G126" s="117">
        <v>49.973999999999997</v>
      </c>
      <c r="H126" s="117">
        <v>49.856999999999999</v>
      </c>
      <c r="I126" s="117">
        <v>50.04</v>
      </c>
      <c r="J126" s="117">
        <v>49.927</v>
      </c>
      <c r="K126" s="117">
        <v>49.975000000000001</v>
      </c>
      <c r="L126" s="117">
        <v>50.048999999999999</v>
      </c>
      <c r="M126" s="117">
        <v>49.95</v>
      </c>
      <c r="N126" s="117">
        <v>49.777000000000001</v>
      </c>
      <c r="O126" s="117">
        <v>50.088999999999999</v>
      </c>
      <c r="P126" s="117">
        <v>50.061</v>
      </c>
      <c r="Q126" s="117">
        <v>49.79</v>
      </c>
      <c r="R126" s="117">
        <v>49.856000000000002</v>
      </c>
      <c r="S126" s="117">
        <v>49.988999999999997</v>
      </c>
      <c r="T126" s="117">
        <v>50.02</v>
      </c>
      <c r="U126" s="117">
        <v>50.131999999999998</v>
      </c>
      <c r="V126" s="117">
        <v>50.06</v>
      </c>
      <c r="W126" s="117">
        <v>50.03</v>
      </c>
      <c r="X126" s="117">
        <v>49.93</v>
      </c>
      <c r="Y126" s="117">
        <v>50.09</v>
      </c>
      <c r="Z126" s="117">
        <v>49.96</v>
      </c>
      <c r="AA126" s="117">
        <v>50</v>
      </c>
      <c r="AB126" s="117">
        <v>50.026000000000003</v>
      </c>
      <c r="AC126" s="117">
        <v>50.026000000000003</v>
      </c>
      <c r="AD126" s="117">
        <v>49.975999999999999</v>
      </c>
      <c r="AE126" s="117">
        <v>49.954000000000001</v>
      </c>
      <c r="AF126" s="117">
        <v>49.978999999999999</v>
      </c>
      <c r="AG126" s="118"/>
      <c r="AH126" s="46">
        <f t="shared" si="21"/>
        <v>50.27</v>
      </c>
      <c r="AI126" s="47">
        <f t="shared" si="22"/>
        <v>49.777000000000001</v>
      </c>
    </row>
    <row r="127" spans="1:64" x14ac:dyDescent="0.25">
      <c r="A127" s="119" t="s">
        <v>149</v>
      </c>
      <c r="B127" s="43">
        <v>134.30000000000001</v>
      </c>
      <c r="C127" s="43">
        <v>132.9</v>
      </c>
      <c r="D127" s="43">
        <v>133.55000000000001</v>
      </c>
      <c r="E127" s="43">
        <v>133.9</v>
      </c>
      <c r="F127" s="43">
        <v>133.9</v>
      </c>
      <c r="G127" s="43">
        <v>133.5</v>
      </c>
      <c r="H127" s="43">
        <v>132.4</v>
      </c>
      <c r="I127" s="43">
        <v>131.5</v>
      </c>
      <c r="J127" s="43">
        <v>130</v>
      </c>
      <c r="K127" s="43">
        <v>129.5</v>
      </c>
      <c r="L127" s="43">
        <v>130.69999999999999</v>
      </c>
      <c r="M127" s="43">
        <v>131.30000000000001</v>
      </c>
      <c r="N127" s="43">
        <v>129.80000000000001</v>
      </c>
      <c r="O127" s="43">
        <v>132.4</v>
      </c>
      <c r="P127" s="43">
        <v>131.80000000000001</v>
      </c>
      <c r="Q127" s="43">
        <v>133.30000000000001</v>
      </c>
      <c r="R127" s="43">
        <v>134.1</v>
      </c>
      <c r="S127" s="43">
        <v>132.5</v>
      </c>
      <c r="T127" s="43">
        <v>131.6</v>
      </c>
      <c r="U127" s="43">
        <v>131.80000000000001</v>
      </c>
      <c r="V127" s="43">
        <v>132.80000000000001</v>
      </c>
      <c r="W127" s="43">
        <v>132.80000000000001</v>
      </c>
      <c r="X127" s="43">
        <v>133</v>
      </c>
      <c r="Y127" s="43">
        <v>131.9</v>
      </c>
      <c r="Z127" s="43">
        <v>133.30000000000001</v>
      </c>
      <c r="AA127" s="43">
        <v>135.80000000000001</v>
      </c>
      <c r="AB127" s="43">
        <v>134.19999999999999</v>
      </c>
      <c r="AC127" s="43">
        <v>134.19999999999999</v>
      </c>
      <c r="AD127" s="43">
        <v>133.4</v>
      </c>
      <c r="AE127" s="43">
        <v>134.4</v>
      </c>
      <c r="AF127" s="43">
        <v>133.6</v>
      </c>
      <c r="AG127" s="120"/>
      <c r="AH127" s="46">
        <f t="shared" si="21"/>
        <v>135.80000000000001</v>
      </c>
      <c r="AI127" s="47">
        <f t="shared" si="22"/>
        <v>129.5</v>
      </c>
    </row>
    <row r="128" spans="1:64" x14ac:dyDescent="0.25">
      <c r="A128" s="119" t="s">
        <v>150</v>
      </c>
      <c r="B128" s="43">
        <v>129.80000000000001</v>
      </c>
      <c r="C128" s="43">
        <v>129.6</v>
      </c>
      <c r="D128" s="43">
        <v>130.19999999999999</v>
      </c>
      <c r="E128" s="43">
        <v>130.4</v>
      </c>
      <c r="F128" s="43">
        <v>130.6</v>
      </c>
      <c r="G128" s="43">
        <v>130.30000000000001</v>
      </c>
      <c r="H128" s="43">
        <v>129.9</v>
      </c>
      <c r="I128" s="43">
        <v>129.4</v>
      </c>
      <c r="J128" s="43">
        <v>128.1</v>
      </c>
      <c r="K128" s="43">
        <v>127.8</v>
      </c>
      <c r="L128" s="43">
        <v>128.5</v>
      </c>
      <c r="M128" s="43">
        <v>129</v>
      </c>
      <c r="N128" s="43">
        <v>127</v>
      </c>
      <c r="O128" s="43">
        <v>131.1</v>
      </c>
      <c r="P128" s="43">
        <v>130.80000000000001</v>
      </c>
      <c r="Q128" s="43">
        <v>131.19999999999999</v>
      </c>
      <c r="R128" s="43">
        <v>131.6</v>
      </c>
      <c r="S128" s="43">
        <v>130.9</v>
      </c>
      <c r="T128" s="43">
        <v>129.6</v>
      </c>
      <c r="U128" s="43">
        <v>129.9</v>
      </c>
      <c r="V128" s="43">
        <v>131</v>
      </c>
      <c r="W128" s="43">
        <v>131</v>
      </c>
      <c r="X128" s="43">
        <v>130</v>
      </c>
      <c r="Y128" s="43">
        <v>129.69999999999999</v>
      </c>
      <c r="Z128" s="43">
        <v>132</v>
      </c>
      <c r="AA128" s="43">
        <v>133.4</v>
      </c>
      <c r="AB128" s="43">
        <v>131.9</v>
      </c>
      <c r="AC128" s="43">
        <v>131.9</v>
      </c>
      <c r="AD128" s="43">
        <v>132.30000000000001</v>
      </c>
      <c r="AE128" s="43">
        <v>132.9</v>
      </c>
      <c r="AF128" s="43">
        <v>131.19999999999999</v>
      </c>
      <c r="AG128" s="120"/>
      <c r="AH128" s="46">
        <f t="shared" si="21"/>
        <v>133.4</v>
      </c>
      <c r="AI128" s="47">
        <f t="shared" si="22"/>
        <v>127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>
        <v>136.80000000000001</v>
      </c>
      <c r="C130" s="43">
        <v>137.69999999999999</v>
      </c>
      <c r="D130" s="43">
        <v>137.6</v>
      </c>
      <c r="E130" s="43">
        <v>138.19999999999999</v>
      </c>
      <c r="F130" s="43">
        <v>138.19999999999999</v>
      </c>
      <c r="G130" s="43">
        <v>137.5</v>
      </c>
      <c r="H130" s="43">
        <v>136.80000000000001</v>
      </c>
      <c r="I130" s="43">
        <v>137.6</v>
      </c>
      <c r="J130" s="43">
        <v>135.30000000000001</v>
      </c>
      <c r="K130" s="43">
        <v>134.69999999999999</v>
      </c>
      <c r="L130" s="43">
        <v>132.69999999999999</v>
      </c>
      <c r="M130" s="43">
        <v>134</v>
      </c>
      <c r="N130" s="43">
        <v>132.69999999999999</v>
      </c>
      <c r="O130" s="43">
        <v>132.69999999999999</v>
      </c>
      <c r="P130" s="43">
        <v>135.9</v>
      </c>
      <c r="Q130" s="43">
        <v>135.5</v>
      </c>
      <c r="R130" s="43">
        <v>135.5</v>
      </c>
      <c r="S130" s="43">
        <v>133.4</v>
      </c>
      <c r="T130" s="43">
        <v>134</v>
      </c>
      <c r="U130" s="43">
        <v>134.4</v>
      </c>
      <c r="V130" s="43">
        <v>136.30000000000001</v>
      </c>
      <c r="W130" s="43">
        <v>136.30000000000001</v>
      </c>
      <c r="X130" s="43">
        <v>136.30000000000001</v>
      </c>
      <c r="Y130" s="43">
        <v>133.80000000000001</v>
      </c>
      <c r="Z130" s="43">
        <v>133.5</v>
      </c>
      <c r="AA130" s="43">
        <v>135.4</v>
      </c>
      <c r="AB130" s="43">
        <v>136.1</v>
      </c>
      <c r="AC130" s="43">
        <v>136.1</v>
      </c>
      <c r="AD130" s="43">
        <v>136.19999999999999</v>
      </c>
      <c r="AE130" s="43">
        <v>138.4</v>
      </c>
      <c r="AF130" s="43">
        <v>137.9</v>
      </c>
      <c r="AG130" s="120"/>
      <c r="AH130" s="46">
        <f t="shared" si="21"/>
        <v>138.4</v>
      </c>
      <c r="AI130" s="47">
        <f t="shared" si="22"/>
        <v>132.69999999999999</v>
      </c>
    </row>
    <row r="131" spans="1:35" x14ac:dyDescent="0.25">
      <c r="A131" s="121" t="s">
        <v>153</v>
      </c>
      <c r="B131" s="122">
        <v>132.80000000000001</v>
      </c>
      <c r="C131" s="122">
        <v>132</v>
      </c>
      <c r="D131" s="122">
        <v>132.9</v>
      </c>
      <c r="E131" s="122">
        <v>132.80000000000001</v>
      </c>
      <c r="F131" s="122">
        <v>133.4</v>
      </c>
      <c r="G131" s="122">
        <v>133.4</v>
      </c>
      <c r="H131" s="122">
        <v>133.19999999999999</v>
      </c>
      <c r="I131" s="122">
        <v>133</v>
      </c>
      <c r="J131" s="122">
        <v>132.69999999999999</v>
      </c>
      <c r="K131" s="122">
        <v>133.6</v>
      </c>
      <c r="L131" s="122">
        <v>132.4</v>
      </c>
      <c r="M131" s="122">
        <v>133.69999999999999</v>
      </c>
      <c r="N131" s="122">
        <v>133.4</v>
      </c>
      <c r="O131" s="122">
        <v>133</v>
      </c>
      <c r="P131" s="122">
        <v>136</v>
      </c>
      <c r="Q131" s="122">
        <v>133</v>
      </c>
      <c r="R131" s="122">
        <v>132.4</v>
      </c>
      <c r="S131" s="122">
        <v>130.5</v>
      </c>
      <c r="T131" s="122">
        <v>131.1</v>
      </c>
      <c r="U131" s="122">
        <v>131.1</v>
      </c>
      <c r="V131" s="122">
        <v>133.30000000000001</v>
      </c>
      <c r="W131" s="122">
        <v>133.30000000000001</v>
      </c>
      <c r="X131" s="122">
        <v>133.30000000000001</v>
      </c>
      <c r="Y131" s="122">
        <v>133.30000000000001</v>
      </c>
      <c r="Z131" s="122">
        <v>132.80000000000001</v>
      </c>
      <c r="AA131" s="122">
        <v>134.1</v>
      </c>
      <c r="AB131" s="122">
        <v>133.19999999999999</v>
      </c>
      <c r="AC131" s="122">
        <v>133.19999999999999</v>
      </c>
      <c r="AD131" s="122">
        <v>133</v>
      </c>
      <c r="AE131" s="122">
        <v>133.19999999999999</v>
      </c>
      <c r="AF131" s="122">
        <v>132.9</v>
      </c>
      <c r="AG131" s="123"/>
      <c r="AH131" s="46">
        <f t="shared" si="21"/>
        <v>136</v>
      </c>
      <c r="AI131" s="47">
        <f t="shared" si="22"/>
        <v>130.5</v>
      </c>
    </row>
    <row r="132" spans="1:35" x14ac:dyDescent="0.25">
      <c r="A132" s="119" t="s">
        <v>154</v>
      </c>
      <c r="B132" s="43">
        <v>135.5</v>
      </c>
      <c r="C132" s="43">
        <v>128.9</v>
      </c>
      <c r="D132" s="43">
        <v>129.4</v>
      </c>
      <c r="E132" s="43">
        <v>130.80000000000001</v>
      </c>
      <c r="F132" s="43">
        <v>131.6</v>
      </c>
      <c r="G132" s="43">
        <v>132.19999999999999</v>
      </c>
      <c r="H132" s="43">
        <v>131.69999999999999</v>
      </c>
      <c r="I132" s="43">
        <v>131</v>
      </c>
      <c r="J132" s="43">
        <v>132.6</v>
      </c>
      <c r="K132" s="43">
        <v>132.19999999999999</v>
      </c>
      <c r="L132" s="43">
        <v>130.9</v>
      </c>
      <c r="M132" s="43">
        <v>131.1</v>
      </c>
      <c r="N132" s="43">
        <v>128.5</v>
      </c>
      <c r="O132" s="43">
        <v>131.19999999999999</v>
      </c>
      <c r="P132" s="43">
        <v>133.6</v>
      </c>
      <c r="Q132" s="43">
        <v>135.5</v>
      </c>
      <c r="R132" s="43">
        <v>130</v>
      </c>
      <c r="S132" s="43">
        <v>126.5</v>
      </c>
      <c r="T132" s="43">
        <v>128.30000000000001</v>
      </c>
      <c r="U132" s="43">
        <v>126.5</v>
      </c>
      <c r="V132" s="43">
        <v>131.19999999999999</v>
      </c>
      <c r="W132" s="43">
        <v>131.19999999999999</v>
      </c>
      <c r="X132" s="43">
        <v>131.19999999999999</v>
      </c>
      <c r="Y132" s="43">
        <v>135</v>
      </c>
      <c r="Z132" s="43">
        <v>127.8</v>
      </c>
      <c r="AA132" s="43">
        <v>133.69999999999999</v>
      </c>
      <c r="AB132" s="43">
        <v>135.80000000000001</v>
      </c>
      <c r="AC132" s="43">
        <v>135.80000000000001</v>
      </c>
      <c r="AD132" s="43">
        <v>134</v>
      </c>
      <c r="AE132" s="43">
        <v>131.69999999999999</v>
      </c>
      <c r="AF132" s="43">
        <v>129.6</v>
      </c>
      <c r="AG132" s="120"/>
      <c r="AH132" s="46">
        <f t="shared" si="21"/>
        <v>135.80000000000001</v>
      </c>
      <c r="AI132" s="47">
        <f t="shared" si="22"/>
        <v>126.5</v>
      </c>
    </row>
    <row r="133" spans="1:35" ht="15.75" thickBot="1" x14ac:dyDescent="0.3">
      <c r="A133" s="119" t="s">
        <v>155</v>
      </c>
      <c r="B133" s="101">
        <v>67.900000000000006</v>
      </c>
      <c r="C133" s="101">
        <v>67.900000000000006</v>
      </c>
      <c r="D133" s="101">
        <v>67.900000000000006</v>
      </c>
      <c r="E133" s="101">
        <v>67.900000000000006</v>
      </c>
      <c r="F133" s="101">
        <v>67.900000000000006</v>
      </c>
      <c r="G133" s="101">
        <v>67.900000000000006</v>
      </c>
      <c r="H133" s="101">
        <v>67.900000000000006</v>
      </c>
      <c r="I133" s="101">
        <v>67.900000000000006</v>
      </c>
      <c r="J133" s="101">
        <v>67.900000000000006</v>
      </c>
      <c r="K133" s="101">
        <v>67.900000000000006</v>
      </c>
      <c r="L133" s="101">
        <v>66.400000000000006</v>
      </c>
      <c r="M133" s="101">
        <v>66.400000000000006</v>
      </c>
      <c r="N133" s="101">
        <v>66.400000000000006</v>
      </c>
      <c r="O133" s="101">
        <v>66.7</v>
      </c>
      <c r="P133" s="101">
        <v>66.400000000000006</v>
      </c>
      <c r="Q133" s="101">
        <v>66.400000000000006</v>
      </c>
      <c r="R133" s="101">
        <v>66.400000000000006</v>
      </c>
      <c r="S133" s="101">
        <v>66.45</v>
      </c>
      <c r="T133" s="101">
        <v>66.400000000000006</v>
      </c>
      <c r="U133" s="101">
        <v>66.400000000000006</v>
      </c>
      <c r="V133" s="101">
        <v>67.959999999999994</v>
      </c>
      <c r="W133" s="101">
        <v>67.959999999999994</v>
      </c>
      <c r="X133" s="101">
        <v>67.959999999999994</v>
      </c>
      <c r="Y133" s="101">
        <v>67.5</v>
      </c>
      <c r="Z133" s="101">
        <v>65.900000000000006</v>
      </c>
      <c r="AA133" s="101">
        <v>65.900000000000006</v>
      </c>
      <c r="AB133" s="101">
        <v>66.8</v>
      </c>
      <c r="AC133" s="101">
        <v>66.8</v>
      </c>
      <c r="AD133" s="101">
        <v>67.099999999999994</v>
      </c>
      <c r="AE133" s="101">
        <v>67.400000000000006</v>
      </c>
      <c r="AF133" s="101">
        <v>67.400000000000006</v>
      </c>
      <c r="AG133" s="124"/>
      <c r="AH133" s="46">
        <f t="shared" si="21"/>
        <v>67.959999999999994</v>
      </c>
      <c r="AI133" s="47">
        <f t="shared" si="22"/>
        <v>65.900000000000006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f>SUM(B23,B30,B51:B52,B82,B84:B85,B87,B89,B137:B142,B170,B176,B182,B191,B193,B205,B212,B215:B216,B223,B225,B227,B231:B233,B235:B237,B242,B248:B249,B251:B253,B261,B266)</f>
        <v>142.20000000000005</v>
      </c>
      <c r="C135" s="114">
        <f>SUM(C23,C30,C51:C52,C82,C84:C85,C87,C89,C137:C142,C170,C176,C182,C191,C193,C205,C212,C215:C216,C223,C225,C227,C231:C233,C235:C237,C242,C248:C249,C251:C253,C261,C266)</f>
        <v>107.70000000000002</v>
      </c>
      <c r="D135" s="114">
        <v>153.80000000000001</v>
      </c>
      <c r="E135" s="114">
        <v>148.5</v>
      </c>
      <c r="F135" s="114">
        <v>149.69999999999999</v>
      </c>
      <c r="G135" s="114">
        <f t="shared" ref="G135:O135" si="43">SUM(G26,G32,G45:G46,G82,G84:G85,G87,G89,G137:G142,G177,G183,G189,G198,G200,G212,G219,G222:G223,G230,G232,G234,G238:G240,G242:G244,G249,G255:G256,G258:G260,G161,G166)</f>
        <v>119.24</v>
      </c>
      <c r="H135" s="114">
        <f t="shared" si="43"/>
        <v>126.44000000000001</v>
      </c>
      <c r="I135" s="114">
        <f t="shared" si="43"/>
        <v>158.63999999999999</v>
      </c>
      <c r="J135" s="114">
        <f t="shared" si="43"/>
        <v>228.54</v>
      </c>
      <c r="K135" s="114">
        <f t="shared" si="43"/>
        <v>266.94</v>
      </c>
      <c r="L135" s="114">
        <f t="shared" si="43"/>
        <v>292.94</v>
      </c>
      <c r="M135" s="114">
        <f t="shared" si="43"/>
        <v>287.14</v>
      </c>
      <c r="N135" s="114">
        <f t="shared" si="43"/>
        <v>255.14</v>
      </c>
      <c r="O135" s="114">
        <f t="shared" si="43"/>
        <v>235.64</v>
      </c>
      <c r="P135" s="114">
        <v>42</v>
      </c>
      <c r="Q135" s="114">
        <f t="shared" ref="Q135:V135" si="44">SUM(Q26,Q32,Q45:Q46,Q82,Q84:Q85,Q87,Q89,Q137:Q142,Q177,Q183,Q189,Q198,Q200,Q212,Q219,Q222:Q223,Q230,Q232,Q234,Q238:Q240,Q242:Q244,Q249,Q255:Q256,Q258:Q260,Q161,Q166)</f>
        <v>238.74</v>
      </c>
      <c r="R135" s="114">
        <f t="shared" si="44"/>
        <v>268.34000000000003</v>
      </c>
      <c r="S135" s="114">
        <f t="shared" si="44"/>
        <v>226.94</v>
      </c>
      <c r="T135" s="114">
        <f t="shared" si="44"/>
        <v>219.03999999999996</v>
      </c>
      <c r="U135" s="114">
        <f t="shared" si="44"/>
        <v>229.64</v>
      </c>
      <c r="V135" s="114">
        <f t="shared" si="44"/>
        <v>249.44</v>
      </c>
      <c r="W135" s="114">
        <f>SUM(W26,W32,W45:W46,W82,W84:W85,W87,W89,W137:W142,W177,W183,W189,W198,W200,W212,W219,W222:W223,W230,W232,W234,W238:W240,W242:W244,W249,W255:W256,W258:W260,W161,W166)</f>
        <v>249.44</v>
      </c>
      <c r="X135" s="114">
        <f>SUM(X26,X32,X45:X46,X82,X84:X85,X87,X89,X137:X142,X177,X183,X189,X198,X200,X212,X219,X222:X223,X230,X232,X234,X238:X240,X242:X244,X249,X255:X256,X258:X260,X161,X166)</f>
        <v>257.03999999999996</v>
      </c>
      <c r="Y135" s="114">
        <f>SUM(Y26,Y32,Y45:Y46,Y82,Y84:Y85,Y87,Y89,Y137:Y142,Y177,Y183,Y189,Y198,Y200,Y212,Y219,Y222:Y223,Y230,Y232,Y234,Y238:Y240,Y242:Y244,Y249,Y255:Y256,Y258:Y260,Y161,Y166)</f>
        <v>230.03999999999996</v>
      </c>
      <c r="Z135" s="114">
        <f>SUM(Z23,Z30,Z51:Z52,Z82,Z84:Z85,Z87,Z89,Z137:Z142,Z170,Z176,Z182,Z191,Z193,Z205,Z212,Z215:Z216,Z223,Z225,Z227,Z231:Z233,Z235:Z237,Z242,Z248:Z249,Z251:Z253,Z261,Z266)</f>
        <v>461.70000000000005</v>
      </c>
      <c r="AA135" s="114">
        <f t="shared" ref="AA135:AF135" si="45">SUM(AA26,AA32,AA45:AA46,AA82,AA84:AA85,AA87,AA89,AA137:AA142,AA177,AA183,AA189,AA198,AA200,AA212,AA219,AA222:AA223,AA230,AA232,AA234,AA238:AA240,AA242:AA244,AA249,AA255:AA256,AA258:AA260,AA161,AA166)</f>
        <v>335.53999999999996</v>
      </c>
      <c r="AB135" s="114">
        <f>SUM(AB26,AB32,AB45:AB46,AB82,AB84:AB85,AB87,AB89,AB137:AB142,AB177,AB183,AB189,AB198,AB200,AB212,AB219,AB222:AB223,AB230,AB232,AB234,AB238:AB240,AB242:AB244,AB249,AB255:AB256,AB258:AB260,AB161,AB166)</f>
        <v>332.53999999999996</v>
      </c>
      <c r="AC135" s="114">
        <f>SUM(AC26,AC32,AC45:AC46,AC82,AC84:AC85,AC87,AC89,AC137:AC142,AC177,AC183,AC189,AC198,AC200,AC212,AC219,AC222:AC223,AC230,AC232,AC234,AC238:AC240,AC242:AC244,AC249,AC255:AC256,AC258:AC260,AC161,AC166)</f>
        <v>332.53999999999996</v>
      </c>
      <c r="AD135" s="114">
        <f>SUM(AD26,AD32,AD45:AD46,AD82,AD84:AD85,AD87,AD89,AD137:AD142,AD177,AD183,AD189,AD198,AD200,AD212,AD219,AD222:AD223,AD230,AD232,AD234,AD238:AD240,AD242:AD244,AD249,AD255:AD256,AD258:AD260,AD161,AD166)</f>
        <v>332.53999999999996</v>
      </c>
      <c r="AE135" s="114">
        <f t="shared" si="45"/>
        <v>332.53999999999996</v>
      </c>
      <c r="AF135" s="114">
        <f t="shared" si="45"/>
        <v>104.53999999999996</v>
      </c>
      <c r="AG135" s="127"/>
      <c r="AH135" s="46">
        <f t="shared" si="21"/>
        <v>461.70000000000005</v>
      </c>
      <c r="AI135" s="47">
        <f t="shared" si="22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>
        <v>8.4</v>
      </c>
      <c r="C137" s="132">
        <v>3.4</v>
      </c>
      <c r="D137" s="132">
        <v>2.9</v>
      </c>
      <c r="E137" s="132">
        <v>-1.5</v>
      </c>
      <c r="F137" s="132">
        <v>-0.9</v>
      </c>
      <c r="G137" s="133">
        <v>15.6</v>
      </c>
      <c r="H137" s="133">
        <v>6.9</v>
      </c>
      <c r="I137" s="133">
        <v>24</v>
      </c>
      <c r="J137" s="133">
        <v>38.200000000000003</v>
      </c>
      <c r="K137" s="133">
        <v>40.4</v>
      </c>
      <c r="L137" s="133">
        <v>45.1</v>
      </c>
      <c r="M137" s="133">
        <v>44.2</v>
      </c>
      <c r="N137" s="133">
        <v>37.6</v>
      </c>
      <c r="O137" s="133">
        <v>30.4</v>
      </c>
      <c r="P137" s="133">
        <v>37.299999999999997</v>
      </c>
      <c r="Q137" s="133">
        <v>15</v>
      </c>
      <c r="R137" s="133">
        <v>45.5</v>
      </c>
      <c r="S137" s="133">
        <v>15.3</v>
      </c>
      <c r="T137" s="133">
        <v>13.8</v>
      </c>
      <c r="U137" s="133">
        <v>16.100000000000001</v>
      </c>
      <c r="V137" s="133">
        <v>18.100000000000001</v>
      </c>
      <c r="W137" s="133">
        <v>18.100000000000001</v>
      </c>
      <c r="X137" s="133">
        <v>32</v>
      </c>
      <c r="Y137" s="133">
        <v>51.4</v>
      </c>
      <c r="Z137" s="133">
        <v>52.1</v>
      </c>
      <c r="AA137" s="133">
        <v>39.1</v>
      </c>
      <c r="AB137" s="133">
        <v>39.1</v>
      </c>
      <c r="AC137" s="133">
        <v>39.1</v>
      </c>
      <c r="AD137" s="133">
        <v>39.1</v>
      </c>
      <c r="AE137" s="133">
        <v>39.1</v>
      </c>
      <c r="AF137" s="133">
        <v>0.3</v>
      </c>
      <c r="AG137" s="134">
        <v>75</v>
      </c>
      <c r="AH137" s="46">
        <f t="shared" si="21"/>
        <v>52.1</v>
      </c>
      <c r="AI137" s="47">
        <f t="shared" si="22"/>
        <v>-1.5</v>
      </c>
    </row>
    <row r="138" spans="1:35" x14ac:dyDescent="0.25">
      <c r="A138" s="135" t="s">
        <v>160</v>
      </c>
      <c r="B138" s="132">
        <v>24.6</v>
      </c>
      <c r="C138" s="132">
        <v>0</v>
      </c>
      <c r="D138" s="132">
        <v>0</v>
      </c>
      <c r="E138" s="132">
        <v>0</v>
      </c>
      <c r="F138" s="132">
        <v>0</v>
      </c>
      <c r="G138" s="136">
        <v>0</v>
      </c>
      <c r="H138" s="136">
        <v>0</v>
      </c>
      <c r="I138" s="136">
        <v>-7</v>
      </c>
      <c r="J138" s="136">
        <v>13.5</v>
      </c>
      <c r="K138" s="136">
        <v>27.1</v>
      </c>
      <c r="L138" s="136">
        <v>31.4</v>
      </c>
      <c r="M138" s="136">
        <v>20</v>
      </c>
      <c r="N138" s="136">
        <v>12.1</v>
      </c>
      <c r="O138" s="136">
        <v>6.4</v>
      </c>
      <c r="P138" s="136">
        <v>2.8</v>
      </c>
      <c r="Q138" s="136">
        <v>-9.1</v>
      </c>
      <c r="R138" s="136">
        <v>-8.5</v>
      </c>
      <c r="S138" s="136">
        <v>-18.100000000000001</v>
      </c>
      <c r="T138" s="136">
        <v>-22.2</v>
      </c>
      <c r="U138" s="136">
        <v>-18.399999999999999</v>
      </c>
      <c r="V138" s="136">
        <v>-12.9</v>
      </c>
      <c r="W138" s="136">
        <v>-12.9</v>
      </c>
      <c r="X138" s="136">
        <v>-12.9</v>
      </c>
      <c r="Y138" s="136">
        <v>-34.9</v>
      </c>
      <c r="Z138" s="136">
        <v>40.299999999999997</v>
      </c>
      <c r="AA138" s="136">
        <v>16.100000000000001</v>
      </c>
      <c r="AB138" s="136">
        <v>16.100000000000001</v>
      </c>
      <c r="AC138" s="136">
        <v>16.100000000000001</v>
      </c>
      <c r="AD138" s="136">
        <v>16.100000000000001</v>
      </c>
      <c r="AE138" s="136">
        <v>16.100000000000001</v>
      </c>
      <c r="AF138" s="136">
        <v>0</v>
      </c>
      <c r="AG138" s="134">
        <v>240</v>
      </c>
      <c r="AH138" s="46">
        <f t="shared" si="21"/>
        <v>40.299999999999997</v>
      </c>
      <c r="AI138" s="47">
        <f t="shared" si="22"/>
        <v>-34.9</v>
      </c>
    </row>
    <row r="139" spans="1:35" x14ac:dyDescent="0.25">
      <c r="A139" s="135" t="s">
        <v>161</v>
      </c>
      <c r="B139" s="132">
        <v>-33.799999999999997</v>
      </c>
      <c r="C139" s="132">
        <v>-35.1</v>
      </c>
      <c r="D139" s="132">
        <v>-37.299999999999997</v>
      </c>
      <c r="E139" s="132">
        <v>-36.9</v>
      </c>
      <c r="F139" s="132">
        <v>-34.9</v>
      </c>
      <c r="G139" s="136">
        <v>-38.200000000000003</v>
      </c>
      <c r="H139" s="136">
        <v>-22</v>
      </c>
      <c r="I139" s="136">
        <v>-13.9</v>
      </c>
      <c r="J139" s="136">
        <v>-13.4</v>
      </c>
      <c r="K139" s="136">
        <v>-3.5</v>
      </c>
      <c r="L139" s="136">
        <v>2.5</v>
      </c>
      <c r="M139" s="136">
        <v>3</v>
      </c>
      <c r="N139" s="136">
        <v>9.5</v>
      </c>
      <c r="O139" s="136">
        <v>21.4</v>
      </c>
      <c r="P139" s="136">
        <v>9.5</v>
      </c>
      <c r="Q139" s="136">
        <v>3.5</v>
      </c>
      <c r="R139" s="136">
        <v>0.9</v>
      </c>
      <c r="S139" s="136">
        <v>5.9</v>
      </c>
      <c r="T139" s="136">
        <v>5.6</v>
      </c>
      <c r="U139" s="136">
        <v>2.8</v>
      </c>
      <c r="V139" s="136">
        <v>9.1999999999999993</v>
      </c>
      <c r="W139" s="136">
        <v>9.1999999999999993</v>
      </c>
      <c r="X139" s="136">
        <v>9.1999999999999993</v>
      </c>
      <c r="Y139" s="136">
        <v>-20</v>
      </c>
      <c r="Z139" s="136">
        <v>-8.6999999999999993</v>
      </c>
      <c r="AA139" s="136">
        <v>-5.0999999999999996</v>
      </c>
      <c r="AB139" s="136">
        <v>-5.0999999999999996</v>
      </c>
      <c r="AC139" s="136">
        <v>-5.0999999999999996</v>
      </c>
      <c r="AD139" s="136">
        <v>-5.0999999999999996</v>
      </c>
      <c r="AE139" s="136">
        <v>-5.0999999999999996</v>
      </c>
      <c r="AF139" s="136">
        <v>-31.1</v>
      </c>
      <c r="AG139" s="134">
        <v>240</v>
      </c>
      <c r="AH139" s="46">
        <f t="shared" ref="AH139:AH145" si="46">MAX(B139:AF139)</f>
        <v>21.4</v>
      </c>
      <c r="AI139" s="47">
        <f t="shared" ref="AI139:AI145" si="47">MIN(B139:AF139)</f>
        <v>-38.200000000000003</v>
      </c>
    </row>
    <row r="140" spans="1:35" x14ac:dyDescent="0.25">
      <c r="A140" s="135" t="s">
        <v>162</v>
      </c>
      <c r="B140" s="132">
        <v>32.1</v>
      </c>
      <c r="C140" s="132">
        <v>33.700000000000003</v>
      </c>
      <c r="D140" s="132">
        <v>35.6</v>
      </c>
      <c r="E140" s="132">
        <v>35.5</v>
      </c>
      <c r="F140" s="132">
        <v>34</v>
      </c>
      <c r="G140" s="137">
        <v>36</v>
      </c>
      <c r="H140" s="137">
        <v>21.2</v>
      </c>
      <c r="I140" s="137">
        <v>13.5</v>
      </c>
      <c r="J140" s="137">
        <v>21.3</v>
      </c>
      <c r="K140" s="137">
        <v>3.8</v>
      </c>
      <c r="L140" s="137">
        <v>-2.9</v>
      </c>
      <c r="M140" s="137">
        <v>-3</v>
      </c>
      <c r="N140" s="137">
        <v>-9.8000000000000007</v>
      </c>
      <c r="O140" s="137">
        <v>-19.899999999999999</v>
      </c>
      <c r="P140" s="137">
        <v>-9.3000000000000007</v>
      </c>
      <c r="Q140" s="137">
        <v>-3.6</v>
      </c>
      <c r="R140" s="137">
        <v>-1.1000000000000001</v>
      </c>
      <c r="S140" s="137">
        <v>-6.3</v>
      </c>
      <c r="T140" s="137">
        <v>-5.3</v>
      </c>
      <c r="U140" s="137">
        <v>-2.8</v>
      </c>
      <c r="V140" s="137">
        <v>-16</v>
      </c>
      <c r="W140" s="137">
        <v>-16</v>
      </c>
      <c r="X140" s="137">
        <v>-16</v>
      </c>
      <c r="Y140" s="137">
        <v>-29</v>
      </c>
      <c r="Z140" s="137">
        <v>29.9</v>
      </c>
      <c r="AA140" s="137">
        <v>21.4</v>
      </c>
      <c r="AB140" s="137">
        <v>21.4</v>
      </c>
      <c r="AC140" s="137">
        <v>21.4</v>
      </c>
      <c r="AD140" s="137">
        <v>21.4</v>
      </c>
      <c r="AE140" s="137">
        <v>21.4</v>
      </c>
      <c r="AF140" s="137">
        <v>29.5</v>
      </c>
      <c r="AG140" s="134"/>
      <c r="AH140" s="46">
        <f t="shared" si="46"/>
        <v>36</v>
      </c>
      <c r="AI140" s="47">
        <f t="shared" si="47"/>
        <v>-29</v>
      </c>
    </row>
    <row r="141" spans="1:35" x14ac:dyDescent="0.25">
      <c r="A141" s="135" t="s">
        <v>163</v>
      </c>
      <c r="B141" s="132">
        <v>14</v>
      </c>
      <c r="C141" s="132">
        <v>14.3</v>
      </c>
      <c r="D141" s="132">
        <v>14.2</v>
      </c>
      <c r="E141" s="132">
        <v>14.1</v>
      </c>
      <c r="F141" s="132">
        <v>13.77</v>
      </c>
      <c r="G141" s="136">
        <v>13.4</v>
      </c>
      <c r="H141" s="136">
        <v>13</v>
      </c>
      <c r="I141" s="136">
        <v>12.3</v>
      </c>
      <c r="J141" s="136">
        <v>10.9</v>
      </c>
      <c r="K141" s="136">
        <v>11.1</v>
      </c>
      <c r="L141" s="136">
        <v>10.7</v>
      </c>
      <c r="M141" s="136">
        <v>10</v>
      </c>
      <c r="N141" s="136">
        <v>9.5</v>
      </c>
      <c r="O141" s="136">
        <v>9.1</v>
      </c>
      <c r="P141" s="136">
        <v>8.6</v>
      </c>
      <c r="Q141" s="136">
        <v>21.5</v>
      </c>
      <c r="R141" s="136">
        <v>19.3</v>
      </c>
      <c r="S141" s="136">
        <v>18</v>
      </c>
      <c r="T141" s="136">
        <v>20.2</v>
      </c>
      <c r="U141" s="136">
        <v>19.600000000000001</v>
      </c>
      <c r="V141" s="136">
        <v>30.5</v>
      </c>
      <c r="W141" s="136">
        <v>30.5</v>
      </c>
      <c r="X141" s="136">
        <v>30.5</v>
      </c>
      <c r="Y141" s="136">
        <v>38.799999999999997</v>
      </c>
      <c r="Z141" s="136">
        <v>141</v>
      </c>
      <c r="AA141" s="136">
        <v>38.6</v>
      </c>
      <c r="AB141" s="136">
        <v>38.6</v>
      </c>
      <c r="AC141" s="136">
        <v>38.6</v>
      </c>
      <c r="AD141" s="136">
        <v>38.6</v>
      </c>
      <c r="AE141" s="136">
        <v>38.6</v>
      </c>
      <c r="AF141" s="136">
        <v>6</v>
      </c>
      <c r="AG141" s="134">
        <v>60</v>
      </c>
      <c r="AH141" s="46">
        <f t="shared" si="46"/>
        <v>141</v>
      </c>
      <c r="AI141" s="47">
        <f t="shared" si="47"/>
        <v>6</v>
      </c>
    </row>
    <row r="142" spans="1:35" x14ac:dyDescent="0.25">
      <c r="A142" s="135" t="s">
        <v>164</v>
      </c>
      <c r="B142" s="132">
        <v>-5.2</v>
      </c>
      <c r="C142" s="132">
        <v>-10.9</v>
      </c>
      <c r="D142" s="132">
        <v>-13.1</v>
      </c>
      <c r="E142" s="132">
        <v>-14.1</v>
      </c>
      <c r="F142" s="132">
        <v>-15.2</v>
      </c>
      <c r="G142" s="137">
        <v>-3</v>
      </c>
      <c r="H142" s="137">
        <v>11.9</v>
      </c>
      <c r="I142" s="137">
        <v>34.299999999999997</v>
      </c>
      <c r="J142" s="137">
        <v>62.6</v>
      </c>
      <c r="K142" s="137">
        <v>92.2</v>
      </c>
      <c r="L142" s="137">
        <v>109.2</v>
      </c>
      <c r="M142" s="137">
        <v>116</v>
      </c>
      <c r="N142" s="137">
        <v>100.2</v>
      </c>
      <c r="O142" s="137">
        <v>90.9</v>
      </c>
      <c r="P142" s="137">
        <v>102.6</v>
      </c>
      <c r="Q142" s="137">
        <v>114</v>
      </c>
      <c r="R142" s="137">
        <v>108</v>
      </c>
      <c r="S142" s="137">
        <v>108.1</v>
      </c>
      <c r="T142" s="137">
        <v>102.9</v>
      </c>
      <c r="U142" s="137">
        <v>108.3</v>
      </c>
      <c r="V142" s="137">
        <v>116.5</v>
      </c>
      <c r="W142" s="137">
        <v>116.5</v>
      </c>
      <c r="X142" s="137">
        <v>116.5</v>
      </c>
      <c r="Y142" s="137">
        <v>126</v>
      </c>
      <c r="Z142" s="137">
        <v>101</v>
      </c>
      <c r="AA142" s="137">
        <v>123.1</v>
      </c>
      <c r="AB142" s="137">
        <v>123.1</v>
      </c>
      <c r="AC142" s="137">
        <v>123.1</v>
      </c>
      <c r="AD142" s="137">
        <v>123.1</v>
      </c>
      <c r="AE142" s="137">
        <v>123.1</v>
      </c>
      <c r="AF142" s="137">
        <v>0.5</v>
      </c>
      <c r="AG142" s="138">
        <v>120</v>
      </c>
      <c r="AH142" s="46">
        <f t="shared" si="46"/>
        <v>126</v>
      </c>
      <c r="AI142" s="47">
        <f t="shared" si="47"/>
        <v>-15.2</v>
      </c>
    </row>
    <row r="143" spans="1:35" x14ac:dyDescent="0.25">
      <c r="A143" s="135" t="s">
        <v>165</v>
      </c>
      <c r="B143" s="132">
        <v>31.1</v>
      </c>
      <c r="C143" s="132">
        <v>55.1</v>
      </c>
      <c r="D143" s="132">
        <v>54</v>
      </c>
      <c r="E143" s="132">
        <v>52.6</v>
      </c>
      <c r="F143" s="132">
        <v>52.9</v>
      </c>
      <c r="G143" s="137">
        <v>32.9</v>
      </c>
      <c r="H143" s="137">
        <v>40.200000000000003</v>
      </c>
      <c r="I143" s="137">
        <v>51.1</v>
      </c>
      <c r="J143" s="137">
        <v>64.8</v>
      </c>
      <c r="K143" s="137">
        <v>79.599999999999994</v>
      </c>
      <c r="L143" s="137">
        <v>87.2</v>
      </c>
      <c r="M143" s="137">
        <v>90</v>
      </c>
      <c r="N143" s="137">
        <v>82.3</v>
      </c>
      <c r="O143" s="137">
        <v>77.8</v>
      </c>
      <c r="P143" s="137">
        <v>83.5</v>
      </c>
      <c r="Q143" s="137">
        <v>90</v>
      </c>
      <c r="R143" s="137">
        <v>86</v>
      </c>
      <c r="S143" s="137">
        <v>86.6</v>
      </c>
      <c r="T143" s="137">
        <v>84.5</v>
      </c>
      <c r="U143" s="137">
        <v>85.9</v>
      </c>
      <c r="V143" s="137">
        <v>90.5</v>
      </c>
      <c r="W143" s="137">
        <v>90.5</v>
      </c>
      <c r="X143" s="137">
        <v>90.5</v>
      </c>
      <c r="Y143" s="137">
        <v>94.5</v>
      </c>
      <c r="Z143" s="137">
        <v>99.58</v>
      </c>
      <c r="AA143" s="137">
        <v>93.6</v>
      </c>
      <c r="AB143" s="137">
        <v>93.6</v>
      </c>
      <c r="AC143" s="137">
        <v>93.6</v>
      </c>
      <c r="AD143" s="137">
        <v>93.6</v>
      </c>
      <c r="AE143" s="137">
        <v>93.6</v>
      </c>
      <c r="AF143" s="137">
        <v>34.5</v>
      </c>
      <c r="AG143" s="138"/>
      <c r="AH143" s="46">
        <f t="shared" si="46"/>
        <v>99.58</v>
      </c>
      <c r="AI143" s="47">
        <f t="shared" si="47"/>
        <v>31.1</v>
      </c>
    </row>
    <row r="144" spans="1:35" x14ac:dyDescent="0.25">
      <c r="A144" s="135" t="s">
        <v>166</v>
      </c>
      <c r="B144" s="132">
        <v>-16.899999999999999</v>
      </c>
      <c r="C144" s="132">
        <v>5.0999999999999996</v>
      </c>
      <c r="D144" s="132">
        <v>5.9</v>
      </c>
      <c r="E144" s="132">
        <v>6.1</v>
      </c>
      <c r="F144" s="132">
        <v>6.3</v>
      </c>
      <c r="G144" s="137">
        <v>-16.2</v>
      </c>
      <c r="H144" s="137">
        <v>-20.2</v>
      </c>
      <c r="I144" s="137">
        <v>-26.5</v>
      </c>
      <c r="J144" s="137">
        <v>-36.1</v>
      </c>
      <c r="K144" s="137">
        <v>-43.2</v>
      </c>
      <c r="L144" s="137">
        <v>-49.1</v>
      </c>
      <c r="M144" s="137">
        <v>-51</v>
      </c>
      <c r="N144" s="137">
        <v>-9.5</v>
      </c>
      <c r="O144" s="137">
        <v>-11.9</v>
      </c>
      <c r="P144" s="137">
        <v>-8.6</v>
      </c>
      <c r="Q144" s="137">
        <v>-4.3</v>
      </c>
      <c r="R144" s="137">
        <v>6.7</v>
      </c>
      <c r="S144" s="137">
        <v>13.1</v>
      </c>
      <c r="T144" s="137">
        <v>-12.3</v>
      </c>
      <c r="U144" s="137">
        <v>-13.3</v>
      </c>
      <c r="V144" s="137">
        <v>-10.98</v>
      </c>
      <c r="W144" s="137">
        <v>-10.98</v>
      </c>
      <c r="X144" s="137">
        <v>-10.98</v>
      </c>
      <c r="Y144" s="137">
        <v>-13</v>
      </c>
      <c r="Z144" s="137">
        <v>-43.3</v>
      </c>
      <c r="AA144" s="137">
        <v>-45</v>
      </c>
      <c r="AB144" s="137">
        <v>-45</v>
      </c>
      <c r="AC144" s="137">
        <v>-45</v>
      </c>
      <c r="AD144" s="137">
        <v>-45</v>
      </c>
      <c r="AE144" s="137">
        <v>-45</v>
      </c>
      <c r="AF144" s="137">
        <v>-18.3</v>
      </c>
      <c r="AG144" s="138"/>
      <c r="AH144" s="46">
        <f t="shared" si="46"/>
        <v>13.1</v>
      </c>
      <c r="AI144" s="47">
        <f t="shared" si="47"/>
        <v>-51</v>
      </c>
    </row>
    <row r="145" spans="1:37" x14ac:dyDescent="0.25">
      <c r="A145" s="135" t="s">
        <v>167</v>
      </c>
      <c r="B145" s="132">
        <v>-86.4</v>
      </c>
      <c r="C145" s="132">
        <v>-78.2</v>
      </c>
      <c r="D145" s="132">
        <v>-88.3</v>
      </c>
      <c r="E145" s="132">
        <v>-70</v>
      </c>
      <c r="F145" s="132">
        <v>-95.9</v>
      </c>
      <c r="G145" s="137">
        <v>-69</v>
      </c>
      <c r="H145" s="137">
        <v>-119.6</v>
      </c>
      <c r="I145" s="137">
        <v>-125.3</v>
      </c>
      <c r="J145" s="137">
        <v>-92.4</v>
      </c>
      <c r="K145" s="137">
        <v>-104.1</v>
      </c>
      <c r="L145" s="137">
        <v>-109.2</v>
      </c>
      <c r="M145" s="137">
        <v>-113</v>
      </c>
      <c r="N145" s="137">
        <v>-37.770000000000003</v>
      </c>
      <c r="O145" s="137">
        <v>-35</v>
      </c>
      <c r="P145" s="137">
        <v>-34.5</v>
      </c>
      <c r="Q145" s="137">
        <v>-39</v>
      </c>
      <c r="R145" s="137">
        <v>-33.299999999999997</v>
      </c>
      <c r="S145" s="137">
        <v>-184.5</v>
      </c>
      <c r="T145" s="137">
        <v>-180.6</v>
      </c>
      <c r="U145" s="137">
        <v>-175.63</v>
      </c>
      <c r="V145" s="137">
        <v>-116.3</v>
      </c>
      <c r="W145" s="137">
        <v>-116.3</v>
      </c>
      <c r="X145" s="137">
        <v>-116.3</v>
      </c>
      <c r="Y145" s="137">
        <v>-7.3</v>
      </c>
      <c r="Z145" s="137">
        <v>-165</v>
      </c>
      <c r="AA145" s="137">
        <v>-83.2</v>
      </c>
      <c r="AB145" s="137">
        <v>-83.2</v>
      </c>
      <c r="AC145" s="137">
        <v>-83.2</v>
      </c>
      <c r="AD145" s="137">
        <v>-83.2</v>
      </c>
      <c r="AE145" s="137">
        <v>-83.2</v>
      </c>
      <c r="AF145" s="137">
        <v>-35.1</v>
      </c>
      <c r="AG145" s="138"/>
      <c r="AH145" s="46">
        <f t="shared" si="46"/>
        <v>-7.3</v>
      </c>
      <c r="AI145" s="47">
        <f t="shared" si="47"/>
        <v>-184.5</v>
      </c>
    </row>
    <row r="146" spans="1:37" x14ac:dyDescent="0.25">
      <c r="A146" s="135" t="s">
        <v>168</v>
      </c>
      <c r="B146" s="132">
        <v>-179.9</v>
      </c>
      <c r="C146" s="132">
        <v>-283.10000000000002</v>
      </c>
      <c r="D146" s="132">
        <v>-269</v>
      </c>
      <c r="E146" s="132">
        <v>-247.8</v>
      </c>
      <c r="F146" s="132">
        <v>-232.7</v>
      </c>
      <c r="G146" s="137">
        <v>-110.4</v>
      </c>
      <c r="H146" s="137">
        <v>-84.3</v>
      </c>
      <c r="I146" s="137">
        <v>-96.8</v>
      </c>
      <c r="J146" s="137">
        <v>-176.1</v>
      </c>
      <c r="K146" s="137">
        <v>-179.6</v>
      </c>
      <c r="L146" s="137">
        <v>-200.2</v>
      </c>
      <c r="M146" s="137">
        <v>-109</v>
      </c>
      <c r="N146" s="137">
        <v>-75.5</v>
      </c>
      <c r="O146" s="137">
        <v>-65</v>
      </c>
      <c r="P146" s="137">
        <v>25.6</v>
      </c>
      <c r="Q146" s="137">
        <v>-10.1</v>
      </c>
      <c r="R146" s="137">
        <v>-13.8</v>
      </c>
      <c r="S146" s="137">
        <v>-11.2</v>
      </c>
      <c r="T146" s="137">
        <v>-12.2</v>
      </c>
      <c r="U146" s="137">
        <v>-10.9</v>
      </c>
      <c r="V146" s="137">
        <v>-30</v>
      </c>
      <c r="W146" s="137">
        <v>-30</v>
      </c>
      <c r="X146" s="137">
        <v>-100</v>
      </c>
      <c r="Y146" s="137">
        <v>-105</v>
      </c>
      <c r="Z146" s="137">
        <v>1.7</v>
      </c>
      <c r="AA146" s="137">
        <v>-207.8</v>
      </c>
      <c r="AB146" s="137">
        <v>-207.8</v>
      </c>
      <c r="AC146" s="137">
        <v>-207.8</v>
      </c>
      <c r="AD146" s="137">
        <v>-207.8</v>
      </c>
      <c r="AE146" s="137">
        <v>-207.8</v>
      </c>
      <c r="AF146" s="137">
        <v>-83.5</v>
      </c>
      <c r="AG146" s="138"/>
      <c r="AH146" s="46">
        <f t="shared" ref="AH146:AH158" si="48">MAX(B146:AF146)</f>
        <v>25.6</v>
      </c>
      <c r="AI146" s="47">
        <f t="shared" ref="AI146:AI158" si="49">MIN(B146:AF146)</f>
        <v>-283.10000000000002</v>
      </c>
    </row>
    <row r="147" spans="1:37" x14ac:dyDescent="0.25">
      <c r="A147" s="135" t="s">
        <v>169</v>
      </c>
      <c r="B147" s="132">
        <v>60.7</v>
      </c>
      <c r="C147" s="132">
        <v>63.7</v>
      </c>
      <c r="D147" s="132">
        <v>63.5</v>
      </c>
      <c r="E147" s="132">
        <v>63.7</v>
      </c>
      <c r="F147" s="132">
        <v>63.7</v>
      </c>
      <c r="G147" s="137">
        <v>58.9</v>
      </c>
      <c r="H147" s="137">
        <v>49.6</v>
      </c>
      <c r="I147" s="137">
        <v>44.4</v>
      </c>
      <c r="J147" s="137">
        <v>32.6</v>
      </c>
      <c r="K147" s="137">
        <v>30.5</v>
      </c>
      <c r="L147" s="137">
        <v>21.9</v>
      </c>
      <c r="M147" s="137">
        <v>23.4</v>
      </c>
      <c r="N147" s="137">
        <v>23.3</v>
      </c>
      <c r="O147" s="137">
        <v>29.4</v>
      </c>
      <c r="P147" s="137">
        <v>30.8</v>
      </c>
      <c r="Q147" s="137">
        <v>40.1</v>
      </c>
      <c r="R147" s="137">
        <v>38</v>
      </c>
      <c r="S147" s="137">
        <v>28</v>
      </c>
      <c r="T147" s="137">
        <v>33.200000000000003</v>
      </c>
      <c r="U147" s="137">
        <v>33.6</v>
      </c>
      <c r="V147" s="137">
        <v>30</v>
      </c>
      <c r="W147" s="137">
        <v>30</v>
      </c>
      <c r="X147" s="137">
        <v>30</v>
      </c>
      <c r="Y147" s="137">
        <v>1.1000000000000001</v>
      </c>
      <c r="Z147" s="137">
        <v>17.600000000000001</v>
      </c>
      <c r="AA147" s="137">
        <v>10.8</v>
      </c>
      <c r="AB147" s="137">
        <v>10.8</v>
      </c>
      <c r="AC147" s="137">
        <v>10.8</v>
      </c>
      <c r="AD147" s="137">
        <v>10.8</v>
      </c>
      <c r="AE147" s="137">
        <v>10.8</v>
      </c>
      <c r="AF147" s="137">
        <v>46.4</v>
      </c>
      <c r="AG147" s="138"/>
      <c r="AH147" s="46">
        <f t="shared" si="48"/>
        <v>63.7</v>
      </c>
      <c r="AI147" s="47">
        <f t="shared" si="49"/>
        <v>1.1000000000000001</v>
      </c>
    </row>
    <row r="148" spans="1:37" x14ac:dyDescent="0.25">
      <c r="A148" s="135" t="s">
        <v>170</v>
      </c>
      <c r="B148" s="132">
        <v>26.1</v>
      </c>
      <c r="C148" s="132">
        <v>24.1</v>
      </c>
      <c r="D148" s="132">
        <v>24.7</v>
      </c>
      <c r="E148" s="132">
        <v>25.9</v>
      </c>
      <c r="F148" s="132">
        <v>27</v>
      </c>
      <c r="G148" s="137">
        <v>26.6</v>
      </c>
      <c r="H148" s="137">
        <v>28</v>
      </c>
      <c r="I148" s="137">
        <v>25.2</v>
      </c>
      <c r="J148" s="137">
        <v>24.1</v>
      </c>
      <c r="K148" s="137">
        <v>20.6</v>
      </c>
      <c r="L148" s="137">
        <v>19.7</v>
      </c>
      <c r="M148" s="137">
        <v>24</v>
      </c>
      <c r="N148" s="137">
        <v>26</v>
      </c>
      <c r="O148" s="137">
        <v>25</v>
      </c>
      <c r="P148" s="137">
        <v>25.6</v>
      </c>
      <c r="Q148" s="137">
        <v>26.3</v>
      </c>
      <c r="R148" s="137">
        <v>26.5</v>
      </c>
      <c r="S148" s="137">
        <v>24.5</v>
      </c>
      <c r="T148" s="137">
        <v>22.3</v>
      </c>
      <c r="U148" s="137">
        <v>23.3</v>
      </c>
      <c r="V148" s="137">
        <v>22.89</v>
      </c>
      <c r="W148" s="137">
        <v>22.89</v>
      </c>
      <c r="X148" s="137">
        <v>22.89</v>
      </c>
      <c r="Y148" s="137">
        <v>18.399999999999999</v>
      </c>
      <c r="Z148" s="137">
        <v>7.4</v>
      </c>
      <c r="AA148" s="137">
        <v>20.3</v>
      </c>
      <c r="AB148" s="137">
        <v>20.3</v>
      </c>
      <c r="AC148" s="137">
        <v>20.3</v>
      </c>
      <c r="AD148" s="137">
        <v>20.3</v>
      </c>
      <c r="AE148" s="137">
        <v>20.3</v>
      </c>
      <c r="AF148" s="137">
        <v>25.9</v>
      </c>
      <c r="AG148" s="134"/>
      <c r="AH148" s="46">
        <f t="shared" si="48"/>
        <v>28</v>
      </c>
      <c r="AI148" s="47">
        <f t="shared" si="49"/>
        <v>7.4</v>
      </c>
    </row>
    <row r="149" spans="1:37" x14ac:dyDescent="0.25">
      <c r="A149" s="135" t="s">
        <v>171</v>
      </c>
      <c r="B149" s="132">
        <v>138.4</v>
      </c>
      <c r="C149" s="132">
        <v>137.4</v>
      </c>
      <c r="D149" s="132">
        <v>137.1</v>
      </c>
      <c r="E149" s="132">
        <v>138.80000000000001</v>
      </c>
      <c r="F149" s="132">
        <v>137.69999999999999</v>
      </c>
      <c r="G149" s="122">
        <v>135.1</v>
      </c>
      <c r="H149" s="122">
        <v>134</v>
      </c>
      <c r="I149" s="122">
        <v>134.1</v>
      </c>
      <c r="J149" s="122">
        <v>129.5</v>
      </c>
      <c r="K149" s="122">
        <v>125</v>
      </c>
      <c r="L149" s="122">
        <v>123.7</v>
      </c>
      <c r="M149" s="122">
        <v>130</v>
      </c>
      <c r="N149" s="122">
        <v>126</v>
      </c>
      <c r="O149" s="122">
        <v>1225</v>
      </c>
      <c r="P149" s="122">
        <v>128</v>
      </c>
      <c r="Q149" s="122">
        <v>126</v>
      </c>
      <c r="R149" s="122">
        <v>126</v>
      </c>
      <c r="S149" s="122">
        <v>125.5</v>
      </c>
      <c r="T149" s="122">
        <v>128.19999999999999</v>
      </c>
      <c r="U149" s="122">
        <v>129.5</v>
      </c>
      <c r="V149" s="122">
        <v>138.1</v>
      </c>
      <c r="W149" s="122">
        <v>138.1</v>
      </c>
      <c r="X149" s="122">
        <v>138.1</v>
      </c>
      <c r="Y149" s="122">
        <v>138.1</v>
      </c>
      <c r="Z149" s="122">
        <v>139</v>
      </c>
      <c r="AA149" s="122">
        <v>142.30000000000001</v>
      </c>
      <c r="AB149" s="122">
        <v>142.30000000000001</v>
      </c>
      <c r="AC149" s="122">
        <v>142.30000000000001</v>
      </c>
      <c r="AD149" s="122">
        <v>142.30000000000001</v>
      </c>
      <c r="AE149" s="122">
        <v>142.30000000000001</v>
      </c>
      <c r="AF149" s="122">
        <v>153.5</v>
      </c>
      <c r="AG149" s="134"/>
      <c r="AH149" s="46">
        <f t="shared" si="48"/>
        <v>1225</v>
      </c>
      <c r="AI149" s="47">
        <f t="shared" si="49"/>
        <v>123.7</v>
      </c>
    </row>
    <row r="150" spans="1:37" x14ac:dyDescent="0.25">
      <c r="A150" s="135" t="s">
        <v>172</v>
      </c>
      <c r="B150" s="132">
        <v>25.3</v>
      </c>
      <c r="C150" s="132">
        <v>27</v>
      </c>
      <c r="D150" s="132">
        <v>27.3</v>
      </c>
      <c r="E150" s="132">
        <v>26.9</v>
      </c>
      <c r="F150" s="132">
        <v>26.8</v>
      </c>
      <c r="G150" s="122">
        <v>23</v>
      </c>
      <c r="H150" s="122">
        <v>22.8</v>
      </c>
      <c r="I150" s="122">
        <v>22.2</v>
      </c>
      <c r="J150" s="122">
        <v>21.6</v>
      </c>
      <c r="K150" s="122">
        <v>21.7</v>
      </c>
      <c r="L150" s="122">
        <v>21.6</v>
      </c>
      <c r="M150" s="122">
        <v>22.6</v>
      </c>
      <c r="N150" s="122">
        <v>21.5</v>
      </c>
      <c r="O150" s="122">
        <v>21.8</v>
      </c>
      <c r="P150" s="122">
        <v>22.1</v>
      </c>
      <c r="Q150" s="122">
        <v>21.5</v>
      </c>
      <c r="R150" s="122">
        <v>23.4</v>
      </c>
      <c r="S150" s="122">
        <v>20.7</v>
      </c>
      <c r="T150" s="122">
        <v>21</v>
      </c>
      <c r="U150" s="122">
        <v>20.2</v>
      </c>
      <c r="V150" s="122">
        <v>20.399999999999999</v>
      </c>
      <c r="W150" s="122">
        <v>20.399999999999999</v>
      </c>
      <c r="X150" s="122">
        <v>20.399999999999999</v>
      </c>
      <c r="Y150" s="122">
        <v>26</v>
      </c>
      <c r="Z150" s="122">
        <v>26</v>
      </c>
      <c r="AA150" s="122">
        <v>25.63</v>
      </c>
      <c r="AB150" s="122">
        <v>25.63</v>
      </c>
      <c r="AC150" s="122">
        <v>25.63</v>
      </c>
      <c r="AD150" s="122">
        <v>25.63</v>
      </c>
      <c r="AE150" s="122">
        <v>25.63</v>
      </c>
      <c r="AF150" s="122">
        <v>30.4</v>
      </c>
      <c r="AG150" s="134"/>
      <c r="AH150" s="46">
        <f t="shared" si="48"/>
        <v>30.4</v>
      </c>
      <c r="AI150" s="47">
        <f t="shared" si="49"/>
        <v>20.2</v>
      </c>
    </row>
    <row r="151" spans="1:37" ht="15.75" thickBot="1" x14ac:dyDescent="0.3">
      <c r="A151" s="139" t="s">
        <v>173</v>
      </c>
      <c r="B151" s="132">
        <v>7.8</v>
      </c>
      <c r="C151" s="132">
        <v>8</v>
      </c>
      <c r="D151" s="132">
        <v>8.3000000000000007</v>
      </c>
      <c r="E151" s="132">
        <v>8.1999999999999993</v>
      </c>
      <c r="F151" s="132">
        <v>7.2</v>
      </c>
      <c r="G151" s="122">
        <v>6.7</v>
      </c>
      <c r="H151" s="122">
        <v>6</v>
      </c>
      <c r="I151" s="122">
        <v>4.9000000000000004</v>
      </c>
      <c r="J151" s="122">
        <v>5.6</v>
      </c>
      <c r="K151" s="122">
        <v>4.9000000000000004</v>
      </c>
      <c r="L151" s="122">
        <v>5.0999999999999996</v>
      </c>
      <c r="M151" s="122">
        <v>5.3</v>
      </c>
      <c r="N151" s="122">
        <v>5.8</v>
      </c>
      <c r="O151" s="122">
        <v>7.6</v>
      </c>
      <c r="P151" s="122">
        <v>7.3</v>
      </c>
      <c r="Q151" s="122">
        <v>10.6</v>
      </c>
      <c r="R151" s="122">
        <v>14.2</v>
      </c>
      <c r="S151" s="122">
        <v>11.5</v>
      </c>
      <c r="T151" s="122">
        <v>14.5</v>
      </c>
      <c r="U151" s="122">
        <v>11.3</v>
      </c>
      <c r="V151" s="122">
        <v>8.1</v>
      </c>
      <c r="W151" s="122">
        <v>8.1</v>
      </c>
      <c r="X151" s="122">
        <v>8.1</v>
      </c>
      <c r="Y151" s="122">
        <v>2.6</v>
      </c>
      <c r="Z151" s="122">
        <v>2.6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6.9</v>
      </c>
      <c r="AG151" s="134"/>
      <c r="AH151" s="46">
        <f t="shared" si="48"/>
        <v>14.5</v>
      </c>
      <c r="AI151" s="47">
        <f t="shared" si="49"/>
        <v>2.6</v>
      </c>
    </row>
    <row r="152" spans="1:37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8"/>
        <v>0</v>
      </c>
      <c r="AI152" s="47">
        <f t="shared" si="49"/>
        <v>0</v>
      </c>
    </row>
    <row r="153" spans="1:37" x14ac:dyDescent="0.25">
      <c r="A153" s="144" t="s">
        <v>175</v>
      </c>
      <c r="B153" s="145">
        <v>1985.32</v>
      </c>
      <c r="C153" s="145">
        <v>1985.18</v>
      </c>
      <c r="D153" s="145"/>
      <c r="E153" s="145">
        <v>1985.1</v>
      </c>
      <c r="F153" s="146">
        <v>1985.22</v>
      </c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>
        <v>1984.85</v>
      </c>
      <c r="T153" s="146"/>
      <c r="U153" s="146"/>
      <c r="V153" s="146">
        <v>1985.7</v>
      </c>
      <c r="W153" s="146"/>
      <c r="X153" s="146"/>
      <c r="Y153" s="146"/>
      <c r="Z153" s="137"/>
      <c r="AA153" s="137">
        <v>1985.19</v>
      </c>
      <c r="AB153" s="137"/>
      <c r="AC153" s="137"/>
      <c r="AD153" s="137"/>
      <c r="AE153" s="146"/>
      <c r="AF153" s="147"/>
      <c r="AG153" s="148"/>
      <c r="AH153" s="46">
        <f t="shared" si="48"/>
        <v>1985.7</v>
      </c>
      <c r="AI153" s="47">
        <f t="shared" si="49"/>
        <v>1984.85</v>
      </c>
    </row>
    <row r="154" spans="1:37" x14ac:dyDescent="0.25">
      <c r="A154" s="135" t="s">
        <v>176</v>
      </c>
      <c r="B154" s="149">
        <v>520.70000000000005</v>
      </c>
      <c r="C154" s="149">
        <v>520.78</v>
      </c>
      <c r="D154" s="149"/>
      <c r="E154" s="149">
        <v>521.05999999999995</v>
      </c>
      <c r="F154" s="150">
        <v>521.32000000000005</v>
      </c>
      <c r="G154" s="150"/>
      <c r="H154" s="150"/>
      <c r="I154" s="150"/>
      <c r="J154" s="150"/>
      <c r="K154" s="150"/>
      <c r="L154" s="150"/>
      <c r="M154" s="150">
        <v>520.89</v>
      </c>
      <c r="N154" s="150"/>
      <c r="O154" s="150"/>
      <c r="P154" s="150"/>
      <c r="Q154" s="150"/>
      <c r="R154" s="150"/>
      <c r="S154" s="150">
        <v>521.79</v>
      </c>
      <c r="T154" s="150"/>
      <c r="U154" s="150"/>
      <c r="V154" s="150">
        <v>522.69000000000005</v>
      </c>
      <c r="W154" s="150"/>
      <c r="X154" s="150"/>
      <c r="Y154" s="150"/>
      <c r="Z154" s="137"/>
      <c r="AA154" s="137">
        <v>522.30999999999995</v>
      </c>
      <c r="AB154" s="137"/>
      <c r="AC154" s="137"/>
      <c r="AD154" s="137"/>
      <c r="AE154" s="150"/>
      <c r="AF154" s="151"/>
      <c r="AG154" s="148"/>
      <c r="AH154" s="46">
        <f t="shared" si="48"/>
        <v>522.69000000000005</v>
      </c>
      <c r="AI154" s="47">
        <f t="shared" si="49"/>
        <v>520.70000000000005</v>
      </c>
      <c r="AK154" s="49"/>
    </row>
    <row r="155" spans="1:37" x14ac:dyDescent="0.25">
      <c r="A155" s="135" t="s">
        <v>177</v>
      </c>
      <c r="B155" s="149">
        <v>623.71</v>
      </c>
      <c r="C155" s="149">
        <v>623.75</v>
      </c>
      <c r="D155" s="149"/>
      <c r="E155" s="149">
        <v>623.95000000000005</v>
      </c>
      <c r="F155" s="150">
        <v>624.01</v>
      </c>
      <c r="G155" s="150"/>
      <c r="H155" s="150"/>
      <c r="I155" s="150"/>
      <c r="J155" s="150"/>
      <c r="K155" s="150"/>
      <c r="L155" s="150"/>
      <c r="M155" s="150">
        <v>523.19000000000005</v>
      </c>
      <c r="N155" s="150"/>
      <c r="O155" s="150"/>
      <c r="P155" s="150"/>
      <c r="Q155" s="150"/>
      <c r="R155" s="150"/>
      <c r="S155" s="150">
        <v>623.91999999999996</v>
      </c>
      <c r="T155" s="150"/>
      <c r="U155" s="150"/>
      <c r="V155" s="150">
        <v>624.9</v>
      </c>
      <c r="W155" s="150"/>
      <c r="X155" s="150"/>
      <c r="Y155" s="150"/>
      <c r="Z155" s="137"/>
      <c r="AA155" s="137">
        <v>624.66</v>
      </c>
      <c r="AB155" s="137"/>
      <c r="AC155" s="137"/>
      <c r="AD155" s="137"/>
      <c r="AE155" s="150"/>
      <c r="AF155" s="151"/>
      <c r="AG155" s="148"/>
      <c r="AH155" s="46">
        <f t="shared" si="48"/>
        <v>624.9</v>
      </c>
      <c r="AI155" s="47">
        <f t="shared" si="49"/>
        <v>523.19000000000005</v>
      </c>
      <c r="AK155" s="49"/>
    </row>
    <row r="156" spans="1:37" x14ac:dyDescent="0.25">
      <c r="A156" s="135" t="s">
        <v>178</v>
      </c>
      <c r="B156" s="149">
        <v>334.99</v>
      </c>
      <c r="C156" s="149">
        <v>335.55</v>
      </c>
      <c r="D156" s="149"/>
      <c r="E156" s="149">
        <v>336.32</v>
      </c>
      <c r="F156" s="150">
        <v>336.65</v>
      </c>
      <c r="G156" s="150"/>
      <c r="H156" s="150"/>
      <c r="I156" s="150"/>
      <c r="J156" s="150"/>
      <c r="K156" s="150"/>
      <c r="L156" s="150"/>
      <c r="M156" s="150">
        <v>336.04</v>
      </c>
      <c r="N156" s="150"/>
      <c r="O156" s="150"/>
      <c r="P156" s="150"/>
      <c r="Q156" s="150"/>
      <c r="R156" s="150"/>
      <c r="S156" s="150">
        <v>336.49</v>
      </c>
      <c r="T156" s="150"/>
      <c r="U156" s="150"/>
      <c r="V156" s="150">
        <v>336.51</v>
      </c>
      <c r="W156" s="150"/>
      <c r="X156" s="150"/>
      <c r="Y156" s="150"/>
      <c r="Z156" s="137"/>
      <c r="AA156" s="137">
        <v>336.04</v>
      </c>
      <c r="AB156" s="137"/>
      <c r="AC156" s="137"/>
      <c r="AD156" s="137"/>
      <c r="AE156" s="150"/>
      <c r="AF156" s="151"/>
      <c r="AG156" s="148"/>
      <c r="AH156" s="46">
        <f t="shared" si="48"/>
        <v>336.65</v>
      </c>
      <c r="AI156" s="47">
        <f t="shared" si="49"/>
        <v>334.99</v>
      </c>
      <c r="AK156" s="49"/>
    </row>
    <row r="157" spans="1:37" x14ac:dyDescent="0.25">
      <c r="A157" s="135" t="s">
        <v>179</v>
      </c>
      <c r="B157" s="149"/>
      <c r="C157" s="149"/>
      <c r="D157" s="149"/>
      <c r="E157" s="149">
        <v>886.5</v>
      </c>
      <c r="F157" s="150">
        <v>887</v>
      </c>
      <c r="G157" s="150"/>
      <c r="H157" s="150"/>
      <c r="I157" s="150"/>
      <c r="J157" s="150"/>
      <c r="K157" s="150"/>
      <c r="L157" s="150"/>
      <c r="M157" s="150">
        <v>883.6</v>
      </c>
      <c r="N157" s="150"/>
      <c r="O157" s="150"/>
      <c r="P157" s="150"/>
      <c r="Q157" s="150"/>
      <c r="R157" s="150"/>
      <c r="S157" s="150">
        <v>887</v>
      </c>
      <c r="T157" s="150"/>
      <c r="U157" s="150"/>
      <c r="V157" s="150">
        <v>887.5</v>
      </c>
      <c r="W157" s="150"/>
      <c r="X157" s="150"/>
      <c r="Y157" s="150"/>
      <c r="Z157" s="137"/>
      <c r="AA157" s="137">
        <v>885.9</v>
      </c>
      <c r="AB157" s="137"/>
      <c r="AC157" s="137"/>
      <c r="AD157" s="137"/>
      <c r="AE157" s="150"/>
      <c r="AF157" s="151"/>
      <c r="AG157" s="148"/>
      <c r="AH157" s="46">
        <f t="shared" si="48"/>
        <v>887.5</v>
      </c>
      <c r="AI157" s="47">
        <f t="shared" si="49"/>
        <v>883.6</v>
      </c>
      <c r="AK157" s="49"/>
    </row>
    <row r="158" spans="1:37" x14ac:dyDescent="0.25">
      <c r="A158" s="152" t="s">
        <v>180</v>
      </c>
      <c r="B158" s="153"/>
      <c r="C158" s="153"/>
      <c r="D158" s="153"/>
      <c r="E158" s="153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22"/>
      <c r="AA158" s="122"/>
      <c r="AB158" s="122"/>
      <c r="AC158" s="122"/>
      <c r="AD158" s="122"/>
      <c r="AE158" s="154"/>
      <c r="AF158" s="155"/>
      <c r="AG158" s="156"/>
      <c r="AH158" s="46">
        <f t="shared" si="48"/>
        <v>0</v>
      </c>
      <c r="AI158" s="47">
        <f t="shared" si="49"/>
        <v>0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v>0.3</v>
      </c>
      <c r="D161" s="161">
        <v>0.3</v>
      </c>
      <c r="E161" s="161">
        <v>0.3</v>
      </c>
      <c r="F161" s="161">
        <f t="shared" ref="F161:R166" si="50">E161</f>
        <v>0.3</v>
      </c>
      <c r="G161" s="161">
        <f t="shared" si="50"/>
        <v>0.3</v>
      </c>
      <c r="H161" s="161">
        <f t="shared" si="50"/>
        <v>0.3</v>
      </c>
      <c r="I161" s="161">
        <f t="shared" si="50"/>
        <v>0.3</v>
      </c>
      <c r="J161" s="161">
        <f t="shared" si="50"/>
        <v>0.3</v>
      </c>
      <c r="K161" s="161">
        <f t="shared" si="50"/>
        <v>0.3</v>
      </c>
      <c r="L161" s="161">
        <f t="shared" si="50"/>
        <v>0.3</v>
      </c>
      <c r="M161" s="161">
        <f t="shared" si="50"/>
        <v>0.3</v>
      </c>
      <c r="N161" s="161">
        <f t="shared" si="50"/>
        <v>0.3</v>
      </c>
      <c r="O161" s="161">
        <f t="shared" si="50"/>
        <v>0.3</v>
      </c>
      <c r="P161" s="161">
        <f t="shared" si="50"/>
        <v>0.3</v>
      </c>
      <c r="Q161" s="161">
        <f t="shared" si="50"/>
        <v>0.3</v>
      </c>
      <c r="R161" s="161">
        <f t="shared" si="50"/>
        <v>0.3</v>
      </c>
      <c r="S161" s="161">
        <f t="shared" ref="S161:AF166" si="51">R161</f>
        <v>0.3</v>
      </c>
      <c r="T161" s="161">
        <f t="shared" si="51"/>
        <v>0.3</v>
      </c>
      <c r="U161" s="161">
        <f t="shared" si="51"/>
        <v>0.3</v>
      </c>
      <c r="V161" s="161">
        <f t="shared" si="51"/>
        <v>0.3</v>
      </c>
      <c r="W161" s="161">
        <f t="shared" si="51"/>
        <v>0.3</v>
      </c>
      <c r="X161" s="161">
        <f t="shared" si="51"/>
        <v>0.3</v>
      </c>
      <c r="Y161" s="161">
        <f t="shared" si="51"/>
        <v>0.3</v>
      </c>
      <c r="Z161" s="161">
        <f t="shared" si="51"/>
        <v>0.3</v>
      </c>
      <c r="AA161" s="161">
        <f t="shared" si="51"/>
        <v>0.3</v>
      </c>
      <c r="AB161" s="161">
        <f t="shared" si="51"/>
        <v>0.3</v>
      </c>
      <c r="AC161" s="161">
        <f t="shared" si="51"/>
        <v>0.3</v>
      </c>
      <c r="AD161" s="161">
        <f t="shared" si="51"/>
        <v>0.3</v>
      </c>
      <c r="AE161" s="161">
        <f t="shared" si="51"/>
        <v>0.3</v>
      </c>
      <c r="AF161" s="161">
        <f t="shared" si="51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v>0.4</v>
      </c>
      <c r="D162" s="163">
        <v>0.4</v>
      </c>
      <c r="E162" s="163">
        <v>0.4</v>
      </c>
      <c r="F162" s="163">
        <f t="shared" si="50"/>
        <v>0.4</v>
      </c>
      <c r="G162" s="163">
        <f t="shared" si="50"/>
        <v>0.4</v>
      </c>
      <c r="H162" s="163">
        <f t="shared" si="50"/>
        <v>0.4</v>
      </c>
      <c r="I162" s="163">
        <f t="shared" si="50"/>
        <v>0.4</v>
      </c>
      <c r="J162" s="163">
        <f t="shared" si="50"/>
        <v>0.4</v>
      </c>
      <c r="K162" s="163">
        <f t="shared" si="50"/>
        <v>0.4</v>
      </c>
      <c r="L162" s="163">
        <f t="shared" si="50"/>
        <v>0.4</v>
      </c>
      <c r="M162" s="163">
        <f t="shared" si="50"/>
        <v>0.4</v>
      </c>
      <c r="N162" s="163">
        <f t="shared" si="50"/>
        <v>0.4</v>
      </c>
      <c r="O162" s="163">
        <f t="shared" si="50"/>
        <v>0.4</v>
      </c>
      <c r="P162" s="163">
        <f t="shared" si="50"/>
        <v>0.4</v>
      </c>
      <c r="Q162" s="163">
        <f t="shared" si="50"/>
        <v>0.4</v>
      </c>
      <c r="R162" s="163">
        <f t="shared" si="50"/>
        <v>0.4</v>
      </c>
      <c r="S162" s="163">
        <f t="shared" si="51"/>
        <v>0.4</v>
      </c>
      <c r="T162" s="163">
        <f t="shared" si="51"/>
        <v>0.4</v>
      </c>
      <c r="U162" s="163">
        <f t="shared" si="51"/>
        <v>0.4</v>
      </c>
      <c r="V162" s="163">
        <f t="shared" si="51"/>
        <v>0.4</v>
      </c>
      <c r="W162" s="163">
        <f t="shared" si="51"/>
        <v>0.4</v>
      </c>
      <c r="X162" s="163">
        <f t="shared" si="51"/>
        <v>0.4</v>
      </c>
      <c r="Y162" s="163">
        <f t="shared" si="51"/>
        <v>0.4</v>
      </c>
      <c r="Z162" s="163">
        <f t="shared" si="51"/>
        <v>0.4</v>
      </c>
      <c r="AA162" s="163">
        <f t="shared" si="51"/>
        <v>0.4</v>
      </c>
      <c r="AB162" s="163">
        <f t="shared" si="51"/>
        <v>0.4</v>
      </c>
      <c r="AC162" s="163">
        <f t="shared" si="51"/>
        <v>0.4</v>
      </c>
      <c r="AD162" s="163">
        <f t="shared" si="51"/>
        <v>0.4</v>
      </c>
      <c r="AE162" s="163">
        <f t="shared" si="51"/>
        <v>0.4</v>
      </c>
      <c r="AF162" s="163">
        <f t="shared" si="51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v>1.5</v>
      </c>
      <c r="D163" s="163">
        <v>1.5</v>
      </c>
      <c r="E163" s="163">
        <v>1.5</v>
      </c>
      <c r="F163" s="163">
        <f t="shared" si="50"/>
        <v>1.5</v>
      </c>
      <c r="G163" s="163">
        <f t="shared" si="50"/>
        <v>1.5</v>
      </c>
      <c r="H163" s="163">
        <f t="shared" si="50"/>
        <v>1.5</v>
      </c>
      <c r="I163" s="163">
        <f t="shared" si="50"/>
        <v>1.5</v>
      </c>
      <c r="J163" s="163">
        <f t="shared" si="50"/>
        <v>1.5</v>
      </c>
      <c r="K163" s="163">
        <f t="shared" si="50"/>
        <v>1.5</v>
      </c>
      <c r="L163" s="163">
        <f t="shared" si="50"/>
        <v>1.5</v>
      </c>
      <c r="M163" s="163">
        <f t="shared" si="50"/>
        <v>1.5</v>
      </c>
      <c r="N163" s="163">
        <f t="shared" si="50"/>
        <v>1.5</v>
      </c>
      <c r="O163" s="163">
        <f t="shared" si="50"/>
        <v>1.5</v>
      </c>
      <c r="P163" s="163">
        <f t="shared" si="50"/>
        <v>1.5</v>
      </c>
      <c r="Q163" s="163">
        <f t="shared" si="50"/>
        <v>1.5</v>
      </c>
      <c r="R163" s="163">
        <f t="shared" si="50"/>
        <v>1.5</v>
      </c>
      <c r="S163" s="163">
        <f t="shared" si="51"/>
        <v>1.5</v>
      </c>
      <c r="T163" s="163">
        <f t="shared" si="51"/>
        <v>1.5</v>
      </c>
      <c r="U163" s="163">
        <f t="shared" si="51"/>
        <v>1.5</v>
      </c>
      <c r="V163" s="163">
        <f t="shared" si="51"/>
        <v>1.5</v>
      </c>
      <c r="W163" s="163">
        <f t="shared" si="51"/>
        <v>1.5</v>
      </c>
      <c r="X163" s="163">
        <f t="shared" si="51"/>
        <v>1.5</v>
      </c>
      <c r="Y163" s="163">
        <f t="shared" si="51"/>
        <v>1.5</v>
      </c>
      <c r="Z163" s="163">
        <f t="shared" si="51"/>
        <v>1.5</v>
      </c>
      <c r="AA163" s="163">
        <f t="shared" si="51"/>
        <v>1.5</v>
      </c>
      <c r="AB163" s="163">
        <f t="shared" si="51"/>
        <v>1.5</v>
      </c>
      <c r="AC163" s="163">
        <f t="shared" si="51"/>
        <v>1.5</v>
      </c>
      <c r="AD163" s="163">
        <f t="shared" si="51"/>
        <v>1.5</v>
      </c>
      <c r="AE163" s="163">
        <f t="shared" si="51"/>
        <v>1.5</v>
      </c>
      <c r="AF163" s="163">
        <f t="shared" si="51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v>0.3</v>
      </c>
      <c r="D164" s="163">
        <v>0.3</v>
      </c>
      <c r="E164" s="163">
        <v>0.3</v>
      </c>
      <c r="F164" s="163">
        <f t="shared" si="50"/>
        <v>0.3</v>
      </c>
      <c r="G164" s="163">
        <f t="shared" si="50"/>
        <v>0.3</v>
      </c>
      <c r="H164" s="163">
        <f t="shared" si="50"/>
        <v>0.3</v>
      </c>
      <c r="I164" s="163">
        <f t="shared" si="50"/>
        <v>0.3</v>
      </c>
      <c r="J164" s="163">
        <f t="shared" si="50"/>
        <v>0.3</v>
      </c>
      <c r="K164" s="163">
        <f t="shared" si="50"/>
        <v>0.3</v>
      </c>
      <c r="L164" s="163">
        <f t="shared" si="50"/>
        <v>0.3</v>
      </c>
      <c r="M164" s="163">
        <f t="shared" si="50"/>
        <v>0.3</v>
      </c>
      <c r="N164" s="163">
        <f t="shared" si="50"/>
        <v>0.3</v>
      </c>
      <c r="O164" s="163">
        <f t="shared" si="50"/>
        <v>0.3</v>
      </c>
      <c r="P164" s="163">
        <f t="shared" si="50"/>
        <v>0.3</v>
      </c>
      <c r="Q164" s="163">
        <f t="shared" si="50"/>
        <v>0.3</v>
      </c>
      <c r="R164" s="163">
        <f t="shared" si="50"/>
        <v>0.3</v>
      </c>
      <c r="S164" s="163">
        <f t="shared" si="51"/>
        <v>0.3</v>
      </c>
      <c r="T164" s="163">
        <f t="shared" si="51"/>
        <v>0.3</v>
      </c>
      <c r="U164" s="163">
        <f t="shared" si="51"/>
        <v>0.3</v>
      </c>
      <c r="V164" s="163">
        <f t="shared" si="51"/>
        <v>0.3</v>
      </c>
      <c r="W164" s="163">
        <f t="shared" si="51"/>
        <v>0.3</v>
      </c>
      <c r="X164" s="163">
        <f t="shared" si="51"/>
        <v>0.3</v>
      </c>
      <c r="Y164" s="163">
        <f t="shared" si="51"/>
        <v>0.3</v>
      </c>
      <c r="Z164" s="163">
        <f t="shared" si="51"/>
        <v>0.3</v>
      </c>
      <c r="AA164" s="163">
        <f t="shared" si="51"/>
        <v>0.3</v>
      </c>
      <c r="AB164" s="163">
        <f t="shared" si="51"/>
        <v>0.3</v>
      </c>
      <c r="AC164" s="163">
        <f t="shared" si="51"/>
        <v>0.3</v>
      </c>
      <c r="AD164" s="163">
        <f t="shared" si="51"/>
        <v>0.3</v>
      </c>
      <c r="AE164" s="163">
        <f t="shared" si="51"/>
        <v>0.3</v>
      </c>
      <c r="AF164" s="163">
        <f t="shared" si="51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v>0.4</v>
      </c>
      <c r="D165" s="163">
        <v>0.4</v>
      </c>
      <c r="E165" s="163">
        <v>0.4</v>
      </c>
      <c r="F165" s="163">
        <f t="shared" si="50"/>
        <v>0.4</v>
      </c>
      <c r="G165" s="163">
        <f t="shared" si="50"/>
        <v>0.4</v>
      </c>
      <c r="H165" s="163">
        <f t="shared" si="50"/>
        <v>0.4</v>
      </c>
      <c r="I165" s="163">
        <f t="shared" si="50"/>
        <v>0.4</v>
      </c>
      <c r="J165" s="163">
        <f t="shared" si="50"/>
        <v>0.4</v>
      </c>
      <c r="K165" s="163">
        <f t="shared" si="50"/>
        <v>0.4</v>
      </c>
      <c r="L165" s="163">
        <f t="shared" si="50"/>
        <v>0.4</v>
      </c>
      <c r="M165" s="163">
        <f t="shared" si="50"/>
        <v>0.4</v>
      </c>
      <c r="N165" s="163">
        <f t="shared" si="50"/>
        <v>0.4</v>
      </c>
      <c r="O165" s="163">
        <f t="shared" si="50"/>
        <v>0.4</v>
      </c>
      <c r="P165" s="163">
        <f t="shared" si="50"/>
        <v>0.4</v>
      </c>
      <c r="Q165" s="163">
        <f t="shared" si="50"/>
        <v>0.4</v>
      </c>
      <c r="R165" s="163">
        <f t="shared" si="50"/>
        <v>0.4</v>
      </c>
      <c r="S165" s="163">
        <f t="shared" si="51"/>
        <v>0.4</v>
      </c>
      <c r="T165" s="163">
        <f t="shared" si="51"/>
        <v>0.4</v>
      </c>
      <c r="U165" s="163">
        <f t="shared" si="51"/>
        <v>0.4</v>
      </c>
      <c r="V165" s="163">
        <f t="shared" si="51"/>
        <v>0.4</v>
      </c>
      <c r="W165" s="163">
        <f t="shared" si="51"/>
        <v>0.4</v>
      </c>
      <c r="X165" s="163">
        <f t="shared" si="51"/>
        <v>0.4</v>
      </c>
      <c r="Y165" s="163">
        <f t="shared" si="51"/>
        <v>0.4</v>
      </c>
      <c r="Z165" s="163">
        <f t="shared" si="51"/>
        <v>0.4</v>
      </c>
      <c r="AA165" s="163">
        <f t="shared" si="51"/>
        <v>0.4</v>
      </c>
      <c r="AB165" s="163">
        <f t="shared" si="51"/>
        <v>0.4</v>
      </c>
      <c r="AC165" s="163">
        <f t="shared" si="51"/>
        <v>0.4</v>
      </c>
      <c r="AD165" s="163">
        <f t="shared" si="51"/>
        <v>0.4</v>
      </c>
      <c r="AE165" s="163">
        <f t="shared" si="51"/>
        <v>0.4</v>
      </c>
      <c r="AF165" s="163">
        <f t="shared" si="51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v>0.64</v>
      </c>
      <c r="D166" s="166">
        <v>0.64</v>
      </c>
      <c r="E166" s="166">
        <v>0.64</v>
      </c>
      <c r="F166" s="166">
        <f t="shared" si="50"/>
        <v>0.64</v>
      </c>
      <c r="G166" s="166">
        <f t="shared" si="50"/>
        <v>0.64</v>
      </c>
      <c r="H166" s="166">
        <f t="shared" si="50"/>
        <v>0.64</v>
      </c>
      <c r="I166" s="166">
        <f t="shared" si="50"/>
        <v>0.64</v>
      </c>
      <c r="J166" s="166">
        <f t="shared" si="50"/>
        <v>0.64</v>
      </c>
      <c r="K166" s="166">
        <f t="shared" si="50"/>
        <v>0.64</v>
      </c>
      <c r="L166" s="166">
        <f t="shared" si="50"/>
        <v>0.64</v>
      </c>
      <c r="M166" s="166">
        <f t="shared" si="50"/>
        <v>0.64</v>
      </c>
      <c r="N166" s="166">
        <f t="shared" si="50"/>
        <v>0.64</v>
      </c>
      <c r="O166" s="166">
        <f t="shared" si="50"/>
        <v>0.64</v>
      </c>
      <c r="P166" s="166">
        <f t="shared" si="50"/>
        <v>0.64</v>
      </c>
      <c r="Q166" s="166">
        <f t="shared" si="50"/>
        <v>0.64</v>
      </c>
      <c r="R166" s="166">
        <f t="shared" si="50"/>
        <v>0.64</v>
      </c>
      <c r="S166" s="166">
        <f t="shared" si="51"/>
        <v>0.64</v>
      </c>
      <c r="T166" s="166">
        <f t="shared" si="51"/>
        <v>0.64</v>
      </c>
      <c r="U166" s="166">
        <f t="shared" si="51"/>
        <v>0.64</v>
      </c>
      <c r="V166" s="166">
        <f t="shared" si="51"/>
        <v>0.64</v>
      </c>
      <c r="W166" s="166">
        <f t="shared" si="51"/>
        <v>0.64</v>
      </c>
      <c r="X166" s="166">
        <f t="shared" si="51"/>
        <v>0.64</v>
      </c>
      <c r="Y166" s="166">
        <f t="shared" si="51"/>
        <v>0.64</v>
      </c>
      <c r="Z166" s="166">
        <f t="shared" si="51"/>
        <v>0.64</v>
      </c>
      <c r="AA166" s="166">
        <f t="shared" si="51"/>
        <v>0.64</v>
      </c>
      <c r="AB166" s="166">
        <f t="shared" si="51"/>
        <v>0.64</v>
      </c>
      <c r="AC166" s="166">
        <f t="shared" si="51"/>
        <v>0.64</v>
      </c>
      <c r="AD166" s="166">
        <f t="shared" si="51"/>
        <v>0.64</v>
      </c>
      <c r="AE166" s="166">
        <f t="shared" si="51"/>
        <v>0.64</v>
      </c>
      <c r="AF166" s="166">
        <f t="shared" si="51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v>3.54</v>
      </c>
      <c r="D167" s="169">
        <v>3.54</v>
      </c>
      <c r="E167" s="169">
        <v>3.54</v>
      </c>
      <c r="F167" s="169">
        <f t="shared" ref="F167:AG167" si="52">SUM(F161:F166)</f>
        <v>3.54</v>
      </c>
      <c r="G167" s="169">
        <f t="shared" si="52"/>
        <v>3.54</v>
      </c>
      <c r="H167" s="169">
        <f t="shared" si="52"/>
        <v>3.54</v>
      </c>
      <c r="I167" s="169">
        <f t="shared" si="52"/>
        <v>3.54</v>
      </c>
      <c r="J167" s="169">
        <f t="shared" si="52"/>
        <v>3.54</v>
      </c>
      <c r="K167" s="169">
        <f t="shared" si="52"/>
        <v>3.54</v>
      </c>
      <c r="L167" s="169">
        <f t="shared" si="52"/>
        <v>3.54</v>
      </c>
      <c r="M167" s="169">
        <f t="shared" si="52"/>
        <v>3.54</v>
      </c>
      <c r="N167" s="169">
        <f t="shared" si="52"/>
        <v>3.54</v>
      </c>
      <c r="O167" s="169">
        <f t="shared" si="52"/>
        <v>3.54</v>
      </c>
      <c r="P167" s="169">
        <f t="shared" si="52"/>
        <v>3.54</v>
      </c>
      <c r="Q167" s="169">
        <f t="shared" si="52"/>
        <v>3.54</v>
      </c>
      <c r="R167" s="169">
        <f t="shared" si="52"/>
        <v>3.54</v>
      </c>
      <c r="S167" s="169">
        <f t="shared" si="52"/>
        <v>3.54</v>
      </c>
      <c r="T167" s="169">
        <f t="shared" si="52"/>
        <v>3.54</v>
      </c>
      <c r="U167" s="169">
        <f t="shared" si="52"/>
        <v>3.54</v>
      </c>
      <c r="V167" s="169">
        <f t="shared" si="52"/>
        <v>3.54</v>
      </c>
      <c r="W167" s="169">
        <f t="shared" si="52"/>
        <v>3.54</v>
      </c>
      <c r="X167" s="169">
        <f t="shared" si="52"/>
        <v>3.54</v>
      </c>
      <c r="Y167" s="169">
        <f t="shared" si="52"/>
        <v>3.54</v>
      </c>
      <c r="Z167" s="169">
        <f t="shared" si="52"/>
        <v>3.54</v>
      </c>
      <c r="AA167" s="169">
        <f t="shared" si="52"/>
        <v>3.54</v>
      </c>
      <c r="AB167" s="169">
        <f>SUM(AB161:AB166)</f>
        <v>3.54</v>
      </c>
      <c r="AC167" s="169">
        <f>SUM(AC161:AC166)</f>
        <v>3.54</v>
      </c>
      <c r="AD167" s="169">
        <f>SUM(AD161:AD166)</f>
        <v>3.54</v>
      </c>
      <c r="AE167" s="169">
        <f t="shared" si="52"/>
        <v>3.54</v>
      </c>
      <c r="AF167" s="169">
        <f t="shared" si="52"/>
        <v>3.54</v>
      </c>
      <c r="AG167" s="170">
        <f t="shared" si="52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v>0</v>
      </c>
      <c r="D169" s="161">
        <v>0</v>
      </c>
      <c r="E169" s="161">
        <v>0</v>
      </c>
      <c r="F169" s="161">
        <f t="shared" ref="F169:R184" si="53">E169</f>
        <v>0</v>
      </c>
      <c r="G169" s="161">
        <f t="shared" si="53"/>
        <v>0</v>
      </c>
      <c r="H169" s="161">
        <f t="shared" si="53"/>
        <v>0</v>
      </c>
      <c r="I169" s="161">
        <f t="shared" si="53"/>
        <v>0</v>
      </c>
      <c r="J169" s="161">
        <f t="shared" si="53"/>
        <v>0</v>
      </c>
      <c r="K169" s="161">
        <f t="shared" si="53"/>
        <v>0</v>
      </c>
      <c r="L169" s="161">
        <f t="shared" si="53"/>
        <v>0</v>
      </c>
      <c r="M169" s="161">
        <f t="shared" si="53"/>
        <v>0</v>
      </c>
      <c r="N169" s="161">
        <f t="shared" si="53"/>
        <v>0</v>
      </c>
      <c r="O169" s="161">
        <f t="shared" si="53"/>
        <v>0</v>
      </c>
      <c r="P169" s="161">
        <f t="shared" si="53"/>
        <v>0</v>
      </c>
      <c r="Q169" s="161">
        <f t="shared" si="53"/>
        <v>0</v>
      </c>
      <c r="R169" s="161">
        <f t="shared" si="53"/>
        <v>0</v>
      </c>
      <c r="S169" s="161">
        <f t="shared" ref="S169:AF183" si="54">R169</f>
        <v>0</v>
      </c>
      <c r="T169" s="161">
        <f t="shared" si="54"/>
        <v>0</v>
      </c>
      <c r="U169" s="161">
        <f t="shared" si="54"/>
        <v>0</v>
      </c>
      <c r="V169" s="161">
        <f t="shared" si="54"/>
        <v>0</v>
      </c>
      <c r="W169" s="161">
        <f t="shared" si="54"/>
        <v>0</v>
      </c>
      <c r="X169" s="161">
        <f t="shared" si="54"/>
        <v>0</v>
      </c>
      <c r="Y169" s="161">
        <f t="shared" si="54"/>
        <v>0</v>
      </c>
      <c r="Z169" s="161">
        <f t="shared" si="54"/>
        <v>0</v>
      </c>
      <c r="AA169" s="161">
        <f t="shared" si="54"/>
        <v>0</v>
      </c>
      <c r="AB169" s="161">
        <f t="shared" si="54"/>
        <v>0</v>
      </c>
      <c r="AC169" s="161">
        <f t="shared" si="54"/>
        <v>0</v>
      </c>
      <c r="AD169" s="161">
        <f t="shared" si="54"/>
        <v>0</v>
      </c>
      <c r="AE169" s="161">
        <f t="shared" si="54"/>
        <v>0</v>
      </c>
      <c r="AF169" s="174">
        <f t="shared" si="54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v>0</v>
      </c>
      <c r="D170" s="163">
        <v>0</v>
      </c>
      <c r="E170" s="163">
        <v>0</v>
      </c>
      <c r="F170" s="163">
        <f t="shared" si="53"/>
        <v>0</v>
      </c>
      <c r="G170" s="163">
        <f t="shared" si="53"/>
        <v>0</v>
      </c>
      <c r="H170" s="163">
        <f t="shared" si="53"/>
        <v>0</v>
      </c>
      <c r="I170" s="163">
        <f t="shared" si="53"/>
        <v>0</v>
      </c>
      <c r="J170" s="163">
        <f t="shared" si="53"/>
        <v>0</v>
      </c>
      <c r="K170" s="163">
        <f t="shared" si="53"/>
        <v>0</v>
      </c>
      <c r="L170" s="163">
        <f t="shared" si="53"/>
        <v>0</v>
      </c>
      <c r="M170" s="163">
        <f t="shared" si="53"/>
        <v>0</v>
      </c>
      <c r="N170" s="163">
        <f t="shared" si="53"/>
        <v>0</v>
      </c>
      <c r="O170" s="163">
        <f t="shared" si="53"/>
        <v>0</v>
      </c>
      <c r="P170" s="163">
        <f t="shared" si="53"/>
        <v>0</v>
      </c>
      <c r="Q170" s="163">
        <f t="shared" si="53"/>
        <v>0</v>
      </c>
      <c r="R170" s="163">
        <f t="shared" si="53"/>
        <v>0</v>
      </c>
      <c r="S170" s="163">
        <f t="shared" si="54"/>
        <v>0</v>
      </c>
      <c r="T170" s="163">
        <f t="shared" si="54"/>
        <v>0</v>
      </c>
      <c r="U170" s="163">
        <f t="shared" si="54"/>
        <v>0</v>
      </c>
      <c r="V170" s="163">
        <f t="shared" si="54"/>
        <v>0</v>
      </c>
      <c r="W170" s="163">
        <f t="shared" si="54"/>
        <v>0</v>
      </c>
      <c r="X170" s="163">
        <f t="shared" si="54"/>
        <v>0</v>
      </c>
      <c r="Y170" s="163">
        <f t="shared" si="54"/>
        <v>0</v>
      </c>
      <c r="Z170" s="163">
        <f t="shared" si="54"/>
        <v>0</v>
      </c>
      <c r="AA170" s="163">
        <f t="shared" si="54"/>
        <v>0</v>
      </c>
      <c r="AB170" s="163">
        <f t="shared" si="54"/>
        <v>0</v>
      </c>
      <c r="AC170" s="163">
        <f t="shared" si="54"/>
        <v>0</v>
      </c>
      <c r="AD170" s="163">
        <f t="shared" si="54"/>
        <v>0</v>
      </c>
      <c r="AE170" s="163">
        <f t="shared" si="54"/>
        <v>0</v>
      </c>
      <c r="AF170" s="176">
        <f t="shared" si="54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v>0</v>
      </c>
      <c r="D171" s="163">
        <v>0</v>
      </c>
      <c r="E171" s="163">
        <v>0</v>
      </c>
      <c r="F171" s="163">
        <f t="shared" si="53"/>
        <v>0</v>
      </c>
      <c r="G171" s="163">
        <f t="shared" si="53"/>
        <v>0</v>
      </c>
      <c r="H171" s="163">
        <f t="shared" si="53"/>
        <v>0</v>
      </c>
      <c r="I171" s="163">
        <f t="shared" si="53"/>
        <v>0</v>
      </c>
      <c r="J171" s="163">
        <f t="shared" si="53"/>
        <v>0</v>
      </c>
      <c r="K171" s="163">
        <f t="shared" si="53"/>
        <v>0</v>
      </c>
      <c r="L171" s="163">
        <f t="shared" si="53"/>
        <v>0</v>
      </c>
      <c r="M171" s="163">
        <f t="shared" si="53"/>
        <v>0</v>
      </c>
      <c r="N171" s="163">
        <f t="shared" si="53"/>
        <v>0</v>
      </c>
      <c r="O171" s="163">
        <f t="shared" si="53"/>
        <v>0</v>
      </c>
      <c r="P171" s="163">
        <f t="shared" si="53"/>
        <v>0</v>
      </c>
      <c r="Q171" s="163">
        <f t="shared" si="53"/>
        <v>0</v>
      </c>
      <c r="R171" s="163">
        <f t="shared" si="53"/>
        <v>0</v>
      </c>
      <c r="S171" s="163">
        <f t="shared" si="54"/>
        <v>0</v>
      </c>
      <c r="T171" s="163">
        <f t="shared" si="54"/>
        <v>0</v>
      </c>
      <c r="U171" s="163">
        <f t="shared" si="54"/>
        <v>0</v>
      </c>
      <c r="V171" s="163">
        <f t="shared" si="54"/>
        <v>0</v>
      </c>
      <c r="W171" s="163">
        <f t="shared" si="54"/>
        <v>0</v>
      </c>
      <c r="X171" s="163">
        <f t="shared" si="54"/>
        <v>0</v>
      </c>
      <c r="Y171" s="163">
        <f t="shared" si="54"/>
        <v>0</v>
      </c>
      <c r="Z171" s="163">
        <f t="shared" si="54"/>
        <v>0</v>
      </c>
      <c r="AA171" s="163">
        <f t="shared" si="54"/>
        <v>0</v>
      </c>
      <c r="AB171" s="163">
        <f t="shared" si="54"/>
        <v>0</v>
      </c>
      <c r="AC171" s="163">
        <f t="shared" si="54"/>
        <v>0</v>
      </c>
      <c r="AD171" s="163">
        <f t="shared" si="54"/>
        <v>0</v>
      </c>
      <c r="AE171" s="163">
        <f t="shared" si="54"/>
        <v>0</v>
      </c>
      <c r="AF171" s="176">
        <f t="shared" si="54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v>0</v>
      </c>
      <c r="D172" s="163">
        <v>0</v>
      </c>
      <c r="E172" s="163">
        <v>0</v>
      </c>
      <c r="F172" s="163">
        <f t="shared" si="53"/>
        <v>0</v>
      </c>
      <c r="G172" s="163">
        <f t="shared" si="53"/>
        <v>0</v>
      </c>
      <c r="H172" s="163">
        <f t="shared" si="53"/>
        <v>0</v>
      </c>
      <c r="I172" s="163">
        <f t="shared" si="53"/>
        <v>0</v>
      </c>
      <c r="J172" s="163">
        <f t="shared" si="53"/>
        <v>0</v>
      </c>
      <c r="K172" s="163">
        <f t="shared" si="53"/>
        <v>0</v>
      </c>
      <c r="L172" s="163">
        <f t="shared" si="53"/>
        <v>0</v>
      </c>
      <c r="M172" s="163">
        <f t="shared" si="53"/>
        <v>0</v>
      </c>
      <c r="N172" s="163">
        <f t="shared" si="53"/>
        <v>0</v>
      </c>
      <c r="O172" s="163">
        <f t="shared" si="53"/>
        <v>0</v>
      </c>
      <c r="P172" s="163">
        <f t="shared" si="53"/>
        <v>0</v>
      </c>
      <c r="Q172" s="163">
        <f t="shared" si="53"/>
        <v>0</v>
      </c>
      <c r="R172" s="163">
        <f t="shared" si="53"/>
        <v>0</v>
      </c>
      <c r="S172" s="163">
        <f t="shared" si="54"/>
        <v>0</v>
      </c>
      <c r="T172" s="163">
        <f t="shared" si="54"/>
        <v>0</v>
      </c>
      <c r="U172" s="163">
        <f t="shared" si="54"/>
        <v>0</v>
      </c>
      <c r="V172" s="163">
        <f t="shared" si="54"/>
        <v>0</v>
      </c>
      <c r="W172" s="163">
        <f t="shared" si="54"/>
        <v>0</v>
      </c>
      <c r="X172" s="163">
        <f t="shared" si="54"/>
        <v>0</v>
      </c>
      <c r="Y172" s="163">
        <f t="shared" si="54"/>
        <v>0</v>
      </c>
      <c r="Z172" s="163">
        <f t="shared" si="54"/>
        <v>0</v>
      </c>
      <c r="AA172" s="163">
        <f t="shared" si="54"/>
        <v>0</v>
      </c>
      <c r="AB172" s="163">
        <f t="shared" si="54"/>
        <v>0</v>
      </c>
      <c r="AC172" s="163">
        <f t="shared" si="54"/>
        <v>0</v>
      </c>
      <c r="AD172" s="163">
        <f t="shared" si="54"/>
        <v>0</v>
      </c>
      <c r="AE172" s="163">
        <f t="shared" si="54"/>
        <v>0</v>
      </c>
      <c r="AF172" s="176">
        <f t="shared" si="54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v>0</v>
      </c>
      <c r="D173" s="163">
        <v>0</v>
      </c>
      <c r="E173" s="163">
        <v>0</v>
      </c>
      <c r="F173" s="163">
        <f t="shared" si="53"/>
        <v>0</v>
      </c>
      <c r="G173" s="163">
        <f t="shared" si="53"/>
        <v>0</v>
      </c>
      <c r="H173" s="163">
        <f t="shared" si="53"/>
        <v>0</v>
      </c>
      <c r="I173" s="163">
        <f t="shared" si="53"/>
        <v>0</v>
      </c>
      <c r="J173" s="163">
        <f t="shared" si="53"/>
        <v>0</v>
      </c>
      <c r="K173" s="163">
        <f t="shared" si="53"/>
        <v>0</v>
      </c>
      <c r="L173" s="163">
        <f t="shared" si="53"/>
        <v>0</v>
      </c>
      <c r="M173" s="163">
        <f t="shared" si="53"/>
        <v>0</v>
      </c>
      <c r="N173" s="163">
        <f t="shared" si="53"/>
        <v>0</v>
      </c>
      <c r="O173" s="163">
        <f t="shared" si="53"/>
        <v>0</v>
      </c>
      <c r="P173" s="163">
        <f t="shared" si="53"/>
        <v>0</v>
      </c>
      <c r="Q173" s="163">
        <f t="shared" si="53"/>
        <v>0</v>
      </c>
      <c r="R173" s="163">
        <f t="shared" si="53"/>
        <v>0</v>
      </c>
      <c r="S173" s="163">
        <f t="shared" si="54"/>
        <v>0</v>
      </c>
      <c r="T173" s="163">
        <f t="shared" si="54"/>
        <v>0</v>
      </c>
      <c r="U173" s="163">
        <f t="shared" si="54"/>
        <v>0</v>
      </c>
      <c r="V173" s="163">
        <f t="shared" si="54"/>
        <v>0</v>
      </c>
      <c r="W173" s="163">
        <f t="shared" si="54"/>
        <v>0</v>
      </c>
      <c r="X173" s="163">
        <f t="shared" si="54"/>
        <v>0</v>
      </c>
      <c r="Y173" s="163">
        <f t="shared" si="54"/>
        <v>0</v>
      </c>
      <c r="Z173" s="163">
        <f t="shared" si="54"/>
        <v>0</v>
      </c>
      <c r="AA173" s="163">
        <f t="shared" si="54"/>
        <v>0</v>
      </c>
      <c r="AB173" s="163">
        <f t="shared" si="54"/>
        <v>0</v>
      </c>
      <c r="AC173" s="163">
        <f t="shared" si="54"/>
        <v>0</v>
      </c>
      <c r="AD173" s="163">
        <f t="shared" si="54"/>
        <v>0</v>
      </c>
      <c r="AE173" s="163">
        <f t="shared" si="54"/>
        <v>0</v>
      </c>
      <c r="AF173" s="176">
        <f t="shared" si="54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v>0</v>
      </c>
      <c r="D174" s="163">
        <v>0</v>
      </c>
      <c r="E174" s="163">
        <v>0</v>
      </c>
      <c r="F174" s="163">
        <f t="shared" si="53"/>
        <v>0</v>
      </c>
      <c r="G174" s="163">
        <f t="shared" si="53"/>
        <v>0</v>
      </c>
      <c r="H174" s="163">
        <f t="shared" si="53"/>
        <v>0</v>
      </c>
      <c r="I174" s="163">
        <f t="shared" si="53"/>
        <v>0</v>
      </c>
      <c r="J174" s="163">
        <f t="shared" si="53"/>
        <v>0</v>
      </c>
      <c r="K174" s="163">
        <f t="shared" si="53"/>
        <v>0</v>
      </c>
      <c r="L174" s="163">
        <f t="shared" si="53"/>
        <v>0</v>
      </c>
      <c r="M174" s="163">
        <f t="shared" si="53"/>
        <v>0</v>
      </c>
      <c r="N174" s="163">
        <f t="shared" si="53"/>
        <v>0</v>
      </c>
      <c r="O174" s="163">
        <f t="shared" si="53"/>
        <v>0</v>
      </c>
      <c r="P174" s="163">
        <f t="shared" si="53"/>
        <v>0</v>
      </c>
      <c r="Q174" s="163">
        <f t="shared" si="53"/>
        <v>0</v>
      </c>
      <c r="R174" s="163">
        <f t="shared" si="53"/>
        <v>0</v>
      </c>
      <c r="S174" s="163">
        <f t="shared" si="54"/>
        <v>0</v>
      </c>
      <c r="T174" s="163">
        <f t="shared" si="54"/>
        <v>0</v>
      </c>
      <c r="U174" s="163">
        <f t="shared" si="54"/>
        <v>0</v>
      </c>
      <c r="V174" s="163">
        <f t="shared" si="54"/>
        <v>0</v>
      </c>
      <c r="W174" s="163">
        <f t="shared" si="54"/>
        <v>0</v>
      </c>
      <c r="X174" s="163">
        <f t="shared" si="54"/>
        <v>0</v>
      </c>
      <c r="Y174" s="163">
        <f t="shared" si="54"/>
        <v>0</v>
      </c>
      <c r="Z174" s="163">
        <f t="shared" si="54"/>
        <v>0</v>
      </c>
      <c r="AA174" s="163">
        <f t="shared" si="54"/>
        <v>0</v>
      </c>
      <c r="AB174" s="163">
        <f t="shared" si="54"/>
        <v>0</v>
      </c>
      <c r="AC174" s="163">
        <f t="shared" si="54"/>
        <v>0</v>
      </c>
      <c r="AD174" s="163">
        <f t="shared" si="54"/>
        <v>0</v>
      </c>
      <c r="AE174" s="163">
        <f t="shared" si="54"/>
        <v>0</v>
      </c>
      <c r="AF174" s="176">
        <f t="shared" si="54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v>0</v>
      </c>
      <c r="D175" s="163">
        <v>0</v>
      </c>
      <c r="E175" s="163">
        <v>0</v>
      </c>
      <c r="F175" s="163">
        <f t="shared" si="53"/>
        <v>0</v>
      </c>
      <c r="G175" s="163">
        <f t="shared" si="53"/>
        <v>0</v>
      </c>
      <c r="H175" s="163">
        <f t="shared" si="53"/>
        <v>0</v>
      </c>
      <c r="I175" s="163">
        <f t="shared" si="53"/>
        <v>0</v>
      </c>
      <c r="J175" s="163">
        <f t="shared" si="53"/>
        <v>0</v>
      </c>
      <c r="K175" s="163">
        <f t="shared" si="53"/>
        <v>0</v>
      </c>
      <c r="L175" s="163">
        <f t="shared" si="53"/>
        <v>0</v>
      </c>
      <c r="M175" s="163">
        <f t="shared" si="53"/>
        <v>0</v>
      </c>
      <c r="N175" s="163">
        <f t="shared" si="53"/>
        <v>0</v>
      </c>
      <c r="O175" s="163">
        <f t="shared" si="53"/>
        <v>0</v>
      </c>
      <c r="P175" s="163">
        <f t="shared" si="53"/>
        <v>0</v>
      </c>
      <c r="Q175" s="163">
        <f t="shared" si="53"/>
        <v>0</v>
      </c>
      <c r="R175" s="163">
        <f t="shared" si="53"/>
        <v>0</v>
      </c>
      <c r="S175" s="163">
        <f t="shared" si="54"/>
        <v>0</v>
      </c>
      <c r="T175" s="163">
        <f t="shared" si="54"/>
        <v>0</v>
      </c>
      <c r="U175" s="163">
        <f t="shared" si="54"/>
        <v>0</v>
      </c>
      <c r="V175" s="163">
        <f t="shared" si="54"/>
        <v>0</v>
      </c>
      <c r="W175" s="163">
        <f t="shared" si="54"/>
        <v>0</v>
      </c>
      <c r="X175" s="163">
        <f t="shared" si="54"/>
        <v>0</v>
      </c>
      <c r="Y175" s="163">
        <f t="shared" si="54"/>
        <v>0</v>
      </c>
      <c r="Z175" s="163">
        <f t="shared" si="54"/>
        <v>0</v>
      </c>
      <c r="AA175" s="163">
        <f t="shared" si="54"/>
        <v>0</v>
      </c>
      <c r="AB175" s="163">
        <f t="shared" si="54"/>
        <v>0</v>
      </c>
      <c r="AC175" s="163">
        <f t="shared" si="54"/>
        <v>0</v>
      </c>
      <c r="AD175" s="163">
        <f t="shared" si="54"/>
        <v>0</v>
      </c>
      <c r="AE175" s="163">
        <f t="shared" si="54"/>
        <v>0</v>
      </c>
      <c r="AF175" s="176">
        <f t="shared" si="54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v>0</v>
      </c>
      <c r="D176" s="163">
        <v>0</v>
      </c>
      <c r="E176" s="163">
        <v>0</v>
      </c>
      <c r="F176" s="163">
        <f t="shared" si="53"/>
        <v>0</v>
      </c>
      <c r="G176" s="163">
        <f t="shared" si="53"/>
        <v>0</v>
      </c>
      <c r="H176" s="163">
        <f t="shared" si="53"/>
        <v>0</v>
      </c>
      <c r="I176" s="163">
        <f t="shared" si="53"/>
        <v>0</v>
      </c>
      <c r="J176" s="163">
        <f t="shared" si="53"/>
        <v>0</v>
      </c>
      <c r="K176" s="163">
        <f t="shared" si="53"/>
        <v>0</v>
      </c>
      <c r="L176" s="163">
        <f t="shared" si="53"/>
        <v>0</v>
      </c>
      <c r="M176" s="163">
        <f t="shared" si="53"/>
        <v>0</v>
      </c>
      <c r="N176" s="163">
        <f t="shared" si="53"/>
        <v>0</v>
      </c>
      <c r="O176" s="163">
        <f t="shared" si="53"/>
        <v>0</v>
      </c>
      <c r="P176" s="163">
        <f t="shared" si="53"/>
        <v>0</v>
      </c>
      <c r="Q176" s="163">
        <f t="shared" si="53"/>
        <v>0</v>
      </c>
      <c r="R176" s="163">
        <f t="shared" si="53"/>
        <v>0</v>
      </c>
      <c r="S176" s="163">
        <f t="shared" si="54"/>
        <v>0</v>
      </c>
      <c r="T176" s="163">
        <f t="shared" si="54"/>
        <v>0</v>
      </c>
      <c r="U176" s="163">
        <f t="shared" si="54"/>
        <v>0</v>
      </c>
      <c r="V176" s="163">
        <f t="shared" si="54"/>
        <v>0</v>
      </c>
      <c r="W176" s="163">
        <f t="shared" si="54"/>
        <v>0</v>
      </c>
      <c r="X176" s="163">
        <f t="shared" si="54"/>
        <v>0</v>
      </c>
      <c r="Y176" s="163">
        <f t="shared" si="54"/>
        <v>0</v>
      </c>
      <c r="Z176" s="163">
        <f t="shared" si="54"/>
        <v>0</v>
      </c>
      <c r="AA176" s="163">
        <f t="shared" si="54"/>
        <v>0</v>
      </c>
      <c r="AB176" s="163">
        <f t="shared" si="54"/>
        <v>0</v>
      </c>
      <c r="AC176" s="163">
        <f t="shared" si="54"/>
        <v>0</v>
      </c>
      <c r="AD176" s="163">
        <f t="shared" si="54"/>
        <v>0</v>
      </c>
      <c r="AE176" s="163">
        <f t="shared" si="54"/>
        <v>0</v>
      </c>
      <c r="AF176" s="176">
        <f t="shared" si="54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v>0</v>
      </c>
      <c r="D177" s="163">
        <v>0</v>
      </c>
      <c r="E177" s="163">
        <v>0</v>
      </c>
      <c r="F177" s="163">
        <f t="shared" si="53"/>
        <v>0</v>
      </c>
      <c r="G177" s="163">
        <f t="shared" si="53"/>
        <v>0</v>
      </c>
      <c r="H177" s="163">
        <f t="shared" si="53"/>
        <v>0</v>
      </c>
      <c r="I177" s="163">
        <f t="shared" si="53"/>
        <v>0</v>
      </c>
      <c r="J177" s="163">
        <f t="shared" si="53"/>
        <v>0</v>
      </c>
      <c r="K177" s="163">
        <f t="shared" si="53"/>
        <v>0</v>
      </c>
      <c r="L177" s="163">
        <f t="shared" si="53"/>
        <v>0</v>
      </c>
      <c r="M177" s="163">
        <f t="shared" si="53"/>
        <v>0</v>
      </c>
      <c r="N177" s="163">
        <f t="shared" si="53"/>
        <v>0</v>
      </c>
      <c r="O177" s="163">
        <f t="shared" si="53"/>
        <v>0</v>
      </c>
      <c r="P177" s="163">
        <f t="shared" si="53"/>
        <v>0</v>
      </c>
      <c r="Q177" s="163">
        <f t="shared" si="53"/>
        <v>0</v>
      </c>
      <c r="R177" s="163">
        <f t="shared" si="53"/>
        <v>0</v>
      </c>
      <c r="S177" s="163">
        <f t="shared" si="54"/>
        <v>0</v>
      </c>
      <c r="T177" s="163">
        <f t="shared" si="54"/>
        <v>0</v>
      </c>
      <c r="U177" s="163">
        <f t="shared" si="54"/>
        <v>0</v>
      </c>
      <c r="V177" s="163">
        <f t="shared" si="54"/>
        <v>0</v>
      </c>
      <c r="W177" s="163">
        <f t="shared" si="54"/>
        <v>0</v>
      </c>
      <c r="X177" s="163">
        <f t="shared" si="54"/>
        <v>0</v>
      </c>
      <c r="Y177" s="163">
        <f t="shared" si="54"/>
        <v>0</v>
      </c>
      <c r="Z177" s="163">
        <f t="shared" si="54"/>
        <v>0</v>
      </c>
      <c r="AA177" s="163">
        <f t="shared" si="54"/>
        <v>0</v>
      </c>
      <c r="AB177" s="163">
        <f t="shared" si="54"/>
        <v>0</v>
      </c>
      <c r="AC177" s="163">
        <f t="shared" si="54"/>
        <v>0</v>
      </c>
      <c r="AD177" s="163">
        <f t="shared" si="54"/>
        <v>0</v>
      </c>
      <c r="AE177" s="163">
        <f t="shared" si="54"/>
        <v>0</v>
      </c>
      <c r="AF177" s="176">
        <f t="shared" si="54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v>0</v>
      </c>
      <c r="D178" s="163">
        <v>0</v>
      </c>
      <c r="E178" s="163">
        <v>0</v>
      </c>
      <c r="F178" s="163">
        <f t="shared" si="53"/>
        <v>0</v>
      </c>
      <c r="G178" s="163">
        <f t="shared" si="53"/>
        <v>0</v>
      </c>
      <c r="H178" s="163">
        <f t="shared" si="53"/>
        <v>0</v>
      </c>
      <c r="I178" s="163">
        <f t="shared" si="53"/>
        <v>0</v>
      </c>
      <c r="J178" s="163">
        <f t="shared" si="53"/>
        <v>0</v>
      </c>
      <c r="K178" s="163">
        <f t="shared" si="53"/>
        <v>0</v>
      </c>
      <c r="L178" s="163">
        <f t="shared" si="53"/>
        <v>0</v>
      </c>
      <c r="M178" s="163">
        <f t="shared" si="53"/>
        <v>0</v>
      </c>
      <c r="N178" s="163">
        <f t="shared" si="53"/>
        <v>0</v>
      </c>
      <c r="O178" s="163">
        <f t="shared" si="53"/>
        <v>0</v>
      </c>
      <c r="P178" s="163">
        <f t="shared" si="53"/>
        <v>0</v>
      </c>
      <c r="Q178" s="163">
        <f t="shared" si="53"/>
        <v>0</v>
      </c>
      <c r="R178" s="163">
        <f t="shared" si="53"/>
        <v>0</v>
      </c>
      <c r="S178" s="163">
        <f t="shared" si="54"/>
        <v>0</v>
      </c>
      <c r="T178" s="163">
        <f t="shared" si="54"/>
        <v>0</v>
      </c>
      <c r="U178" s="163">
        <f t="shared" si="54"/>
        <v>0</v>
      </c>
      <c r="V178" s="163">
        <f t="shared" si="54"/>
        <v>0</v>
      </c>
      <c r="W178" s="163">
        <f t="shared" si="54"/>
        <v>0</v>
      </c>
      <c r="X178" s="163">
        <f t="shared" si="54"/>
        <v>0</v>
      </c>
      <c r="Y178" s="163">
        <f t="shared" si="54"/>
        <v>0</v>
      </c>
      <c r="Z178" s="163">
        <f t="shared" si="54"/>
        <v>0</v>
      </c>
      <c r="AA178" s="163">
        <f t="shared" si="54"/>
        <v>0</v>
      </c>
      <c r="AB178" s="163">
        <f t="shared" si="54"/>
        <v>0</v>
      </c>
      <c r="AC178" s="163">
        <f t="shared" si="54"/>
        <v>0</v>
      </c>
      <c r="AD178" s="163">
        <f t="shared" si="54"/>
        <v>0</v>
      </c>
      <c r="AE178" s="163">
        <f t="shared" si="54"/>
        <v>0</v>
      </c>
      <c r="AF178" s="176">
        <f t="shared" si="54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v>0</v>
      </c>
      <c r="D179" s="163">
        <v>0</v>
      </c>
      <c r="E179" s="163">
        <v>0</v>
      </c>
      <c r="F179" s="163">
        <f t="shared" si="53"/>
        <v>0</v>
      </c>
      <c r="G179" s="163">
        <f t="shared" si="53"/>
        <v>0</v>
      </c>
      <c r="H179" s="163">
        <f t="shared" si="53"/>
        <v>0</v>
      </c>
      <c r="I179" s="163">
        <f t="shared" si="53"/>
        <v>0</v>
      </c>
      <c r="J179" s="163">
        <f t="shared" si="53"/>
        <v>0</v>
      </c>
      <c r="K179" s="163">
        <f t="shared" si="53"/>
        <v>0</v>
      </c>
      <c r="L179" s="163">
        <f t="shared" si="53"/>
        <v>0</v>
      </c>
      <c r="M179" s="163">
        <f t="shared" si="53"/>
        <v>0</v>
      </c>
      <c r="N179" s="163">
        <f t="shared" si="53"/>
        <v>0</v>
      </c>
      <c r="O179" s="163">
        <f t="shared" si="53"/>
        <v>0</v>
      </c>
      <c r="P179" s="163">
        <f t="shared" si="53"/>
        <v>0</v>
      </c>
      <c r="Q179" s="163">
        <f t="shared" si="53"/>
        <v>0</v>
      </c>
      <c r="R179" s="163">
        <f t="shared" si="53"/>
        <v>0</v>
      </c>
      <c r="S179" s="163">
        <f t="shared" si="54"/>
        <v>0</v>
      </c>
      <c r="T179" s="163">
        <f t="shared" si="54"/>
        <v>0</v>
      </c>
      <c r="U179" s="163">
        <f t="shared" si="54"/>
        <v>0</v>
      </c>
      <c r="V179" s="163">
        <f t="shared" si="54"/>
        <v>0</v>
      </c>
      <c r="W179" s="163">
        <f t="shared" si="54"/>
        <v>0</v>
      </c>
      <c r="X179" s="163">
        <f t="shared" si="54"/>
        <v>0</v>
      </c>
      <c r="Y179" s="163">
        <f t="shared" si="54"/>
        <v>0</v>
      </c>
      <c r="Z179" s="163">
        <f t="shared" si="54"/>
        <v>0</v>
      </c>
      <c r="AA179" s="163">
        <f t="shared" si="54"/>
        <v>0</v>
      </c>
      <c r="AB179" s="163">
        <f t="shared" si="54"/>
        <v>0</v>
      </c>
      <c r="AC179" s="163">
        <f t="shared" si="54"/>
        <v>0</v>
      </c>
      <c r="AD179" s="163">
        <f t="shared" si="54"/>
        <v>0</v>
      </c>
      <c r="AE179" s="163">
        <f t="shared" si="54"/>
        <v>0</v>
      </c>
      <c r="AF179" s="176">
        <f t="shared" si="54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v>0</v>
      </c>
      <c r="D180" s="163">
        <v>0</v>
      </c>
      <c r="E180" s="163">
        <v>0</v>
      </c>
      <c r="F180" s="163">
        <f t="shared" si="53"/>
        <v>0</v>
      </c>
      <c r="G180" s="163">
        <f t="shared" si="53"/>
        <v>0</v>
      </c>
      <c r="H180" s="163">
        <f t="shared" si="53"/>
        <v>0</v>
      </c>
      <c r="I180" s="163">
        <f t="shared" si="53"/>
        <v>0</v>
      </c>
      <c r="J180" s="163">
        <f t="shared" si="53"/>
        <v>0</v>
      </c>
      <c r="K180" s="163">
        <f t="shared" si="53"/>
        <v>0</v>
      </c>
      <c r="L180" s="163">
        <f t="shared" si="53"/>
        <v>0</v>
      </c>
      <c r="M180" s="163">
        <f t="shared" si="53"/>
        <v>0</v>
      </c>
      <c r="N180" s="163">
        <f t="shared" si="53"/>
        <v>0</v>
      </c>
      <c r="O180" s="163">
        <f t="shared" si="53"/>
        <v>0</v>
      </c>
      <c r="P180" s="163">
        <f t="shared" si="53"/>
        <v>0</v>
      </c>
      <c r="Q180" s="163">
        <f t="shared" si="53"/>
        <v>0</v>
      </c>
      <c r="R180" s="163">
        <f t="shared" si="53"/>
        <v>0</v>
      </c>
      <c r="S180" s="163">
        <f t="shared" si="54"/>
        <v>0</v>
      </c>
      <c r="T180" s="163">
        <f t="shared" si="54"/>
        <v>0</v>
      </c>
      <c r="U180" s="163">
        <f t="shared" si="54"/>
        <v>0</v>
      </c>
      <c r="V180" s="163">
        <f t="shared" si="54"/>
        <v>0</v>
      </c>
      <c r="W180" s="163">
        <f t="shared" si="54"/>
        <v>0</v>
      </c>
      <c r="X180" s="163">
        <f t="shared" si="54"/>
        <v>0</v>
      </c>
      <c r="Y180" s="163">
        <f t="shared" si="54"/>
        <v>0</v>
      </c>
      <c r="Z180" s="163">
        <f t="shared" si="54"/>
        <v>0</v>
      </c>
      <c r="AA180" s="163">
        <f t="shared" si="54"/>
        <v>0</v>
      </c>
      <c r="AB180" s="163">
        <f t="shared" si="54"/>
        <v>0</v>
      </c>
      <c r="AC180" s="163">
        <f t="shared" si="54"/>
        <v>0</v>
      </c>
      <c r="AD180" s="163">
        <f t="shared" si="54"/>
        <v>0</v>
      </c>
      <c r="AE180" s="163">
        <f t="shared" si="54"/>
        <v>0</v>
      </c>
      <c r="AF180" s="176">
        <f t="shared" si="54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v>0</v>
      </c>
      <c r="D181" s="163">
        <v>0</v>
      </c>
      <c r="E181" s="163">
        <v>0</v>
      </c>
      <c r="F181" s="163">
        <f t="shared" si="53"/>
        <v>0</v>
      </c>
      <c r="G181" s="163">
        <f t="shared" si="53"/>
        <v>0</v>
      </c>
      <c r="H181" s="163">
        <f t="shared" si="53"/>
        <v>0</v>
      </c>
      <c r="I181" s="163">
        <f t="shared" si="53"/>
        <v>0</v>
      </c>
      <c r="J181" s="163">
        <f t="shared" si="53"/>
        <v>0</v>
      </c>
      <c r="K181" s="163">
        <f t="shared" si="53"/>
        <v>0</v>
      </c>
      <c r="L181" s="163">
        <f t="shared" si="53"/>
        <v>0</v>
      </c>
      <c r="M181" s="163">
        <f t="shared" si="53"/>
        <v>0</v>
      </c>
      <c r="N181" s="163">
        <f t="shared" si="53"/>
        <v>0</v>
      </c>
      <c r="O181" s="163">
        <f t="shared" si="53"/>
        <v>0</v>
      </c>
      <c r="P181" s="163">
        <f t="shared" si="53"/>
        <v>0</v>
      </c>
      <c r="Q181" s="163">
        <f t="shared" si="53"/>
        <v>0</v>
      </c>
      <c r="R181" s="163">
        <f t="shared" si="53"/>
        <v>0</v>
      </c>
      <c r="S181" s="163">
        <f t="shared" si="54"/>
        <v>0</v>
      </c>
      <c r="T181" s="163">
        <f t="shared" si="54"/>
        <v>0</v>
      </c>
      <c r="U181" s="163">
        <f t="shared" si="54"/>
        <v>0</v>
      </c>
      <c r="V181" s="163">
        <f t="shared" si="54"/>
        <v>0</v>
      </c>
      <c r="W181" s="163">
        <f t="shared" si="54"/>
        <v>0</v>
      </c>
      <c r="X181" s="163">
        <f t="shared" si="54"/>
        <v>0</v>
      </c>
      <c r="Y181" s="163">
        <f t="shared" si="54"/>
        <v>0</v>
      </c>
      <c r="Z181" s="163">
        <f t="shared" si="54"/>
        <v>0</v>
      </c>
      <c r="AA181" s="163">
        <f t="shared" si="54"/>
        <v>0</v>
      </c>
      <c r="AB181" s="163">
        <f t="shared" si="54"/>
        <v>0</v>
      </c>
      <c r="AC181" s="163">
        <f t="shared" si="54"/>
        <v>0</v>
      </c>
      <c r="AD181" s="163">
        <f t="shared" si="54"/>
        <v>0</v>
      </c>
      <c r="AE181" s="163">
        <f t="shared" si="54"/>
        <v>0</v>
      </c>
      <c r="AF181" s="176">
        <f t="shared" si="54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v>0</v>
      </c>
      <c r="D182" s="163">
        <v>0</v>
      </c>
      <c r="E182" s="163">
        <v>0</v>
      </c>
      <c r="F182" s="163">
        <f t="shared" si="53"/>
        <v>0</v>
      </c>
      <c r="G182" s="163">
        <f t="shared" si="53"/>
        <v>0</v>
      </c>
      <c r="H182" s="163">
        <f t="shared" si="53"/>
        <v>0</v>
      </c>
      <c r="I182" s="163">
        <f t="shared" si="53"/>
        <v>0</v>
      </c>
      <c r="J182" s="163">
        <f t="shared" si="53"/>
        <v>0</v>
      </c>
      <c r="K182" s="163">
        <f t="shared" si="53"/>
        <v>0</v>
      </c>
      <c r="L182" s="163">
        <f t="shared" si="53"/>
        <v>0</v>
      </c>
      <c r="M182" s="163">
        <f t="shared" si="53"/>
        <v>0</v>
      </c>
      <c r="N182" s="163">
        <f t="shared" si="53"/>
        <v>0</v>
      </c>
      <c r="O182" s="163">
        <f t="shared" si="53"/>
        <v>0</v>
      </c>
      <c r="P182" s="163">
        <f t="shared" si="53"/>
        <v>0</v>
      </c>
      <c r="Q182" s="163">
        <f t="shared" si="53"/>
        <v>0</v>
      </c>
      <c r="R182" s="163">
        <f t="shared" si="53"/>
        <v>0</v>
      </c>
      <c r="S182" s="163">
        <f t="shared" si="54"/>
        <v>0</v>
      </c>
      <c r="T182" s="163">
        <f t="shared" si="54"/>
        <v>0</v>
      </c>
      <c r="U182" s="163">
        <f t="shared" si="54"/>
        <v>0</v>
      </c>
      <c r="V182" s="163">
        <f t="shared" si="54"/>
        <v>0</v>
      </c>
      <c r="W182" s="163">
        <f t="shared" si="54"/>
        <v>0</v>
      </c>
      <c r="X182" s="163">
        <f t="shared" si="54"/>
        <v>0</v>
      </c>
      <c r="Y182" s="163">
        <f t="shared" si="54"/>
        <v>0</v>
      </c>
      <c r="Z182" s="163">
        <f t="shared" si="54"/>
        <v>0</v>
      </c>
      <c r="AA182" s="163">
        <f t="shared" si="54"/>
        <v>0</v>
      </c>
      <c r="AB182" s="163">
        <f t="shared" si="54"/>
        <v>0</v>
      </c>
      <c r="AC182" s="163">
        <f t="shared" si="54"/>
        <v>0</v>
      </c>
      <c r="AD182" s="163">
        <f t="shared" ref="AD182:AD213" si="55">AC182</f>
        <v>0</v>
      </c>
      <c r="AE182" s="163">
        <f t="shared" si="54"/>
        <v>0</v>
      </c>
      <c r="AF182" s="176">
        <f t="shared" si="54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v>0</v>
      </c>
      <c r="D183" s="163">
        <v>0</v>
      </c>
      <c r="E183" s="163">
        <v>0</v>
      </c>
      <c r="F183" s="163">
        <f t="shared" si="53"/>
        <v>0</v>
      </c>
      <c r="G183" s="163">
        <f t="shared" si="53"/>
        <v>0</v>
      </c>
      <c r="H183" s="163">
        <f t="shared" si="53"/>
        <v>0</v>
      </c>
      <c r="I183" s="163">
        <f t="shared" si="53"/>
        <v>0</v>
      </c>
      <c r="J183" s="163">
        <f t="shared" si="53"/>
        <v>0</v>
      </c>
      <c r="K183" s="163">
        <f t="shared" si="53"/>
        <v>0</v>
      </c>
      <c r="L183" s="163">
        <f t="shared" si="53"/>
        <v>0</v>
      </c>
      <c r="M183" s="163">
        <f t="shared" si="53"/>
        <v>0</v>
      </c>
      <c r="N183" s="163">
        <f t="shared" si="53"/>
        <v>0</v>
      </c>
      <c r="O183" s="163">
        <f t="shared" si="53"/>
        <v>0</v>
      </c>
      <c r="P183" s="163">
        <f t="shared" si="53"/>
        <v>0</v>
      </c>
      <c r="Q183" s="163">
        <f t="shared" si="53"/>
        <v>0</v>
      </c>
      <c r="R183" s="163">
        <f t="shared" si="53"/>
        <v>0</v>
      </c>
      <c r="S183" s="163">
        <f t="shared" si="54"/>
        <v>0</v>
      </c>
      <c r="T183" s="163">
        <f t="shared" si="54"/>
        <v>0</v>
      </c>
      <c r="U183" s="163">
        <f t="shared" si="54"/>
        <v>0</v>
      </c>
      <c r="V183" s="163">
        <f t="shared" si="54"/>
        <v>0</v>
      </c>
      <c r="W183" s="163">
        <f t="shared" si="54"/>
        <v>0</v>
      </c>
      <c r="X183" s="163">
        <f t="shared" si="54"/>
        <v>0</v>
      </c>
      <c r="Y183" s="163">
        <f t="shared" si="54"/>
        <v>0</v>
      </c>
      <c r="Z183" s="163">
        <f t="shared" si="54"/>
        <v>0</v>
      </c>
      <c r="AA183" s="163">
        <f t="shared" si="54"/>
        <v>0</v>
      </c>
      <c r="AB183" s="163">
        <f t="shared" si="54"/>
        <v>0</v>
      </c>
      <c r="AC183" s="163">
        <f t="shared" si="54"/>
        <v>0</v>
      </c>
      <c r="AD183" s="163">
        <f t="shared" si="55"/>
        <v>0</v>
      </c>
      <c r="AE183" s="163">
        <f t="shared" si="54"/>
        <v>0</v>
      </c>
      <c r="AF183" s="176">
        <f t="shared" si="54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v>0</v>
      </c>
      <c r="D184" s="163">
        <v>0</v>
      </c>
      <c r="E184" s="163">
        <v>0</v>
      </c>
      <c r="F184" s="163">
        <f t="shared" si="53"/>
        <v>0</v>
      </c>
      <c r="G184" s="163">
        <f t="shared" si="53"/>
        <v>0</v>
      </c>
      <c r="H184" s="163">
        <f t="shared" si="53"/>
        <v>0</v>
      </c>
      <c r="I184" s="163">
        <f t="shared" si="53"/>
        <v>0</v>
      </c>
      <c r="J184" s="163">
        <f t="shared" si="53"/>
        <v>0</v>
      </c>
      <c r="K184" s="163">
        <f t="shared" si="53"/>
        <v>0</v>
      </c>
      <c r="L184" s="163">
        <f t="shared" si="53"/>
        <v>0</v>
      </c>
      <c r="M184" s="163">
        <f t="shared" si="53"/>
        <v>0</v>
      </c>
      <c r="N184" s="163">
        <f t="shared" si="53"/>
        <v>0</v>
      </c>
      <c r="O184" s="163">
        <f t="shared" si="53"/>
        <v>0</v>
      </c>
      <c r="P184" s="163">
        <f t="shared" si="53"/>
        <v>0</v>
      </c>
      <c r="Q184" s="163">
        <f t="shared" si="53"/>
        <v>0</v>
      </c>
      <c r="R184" s="163">
        <f t="shared" ref="R184:AF199" si="56">Q184</f>
        <v>0</v>
      </c>
      <c r="S184" s="163">
        <f t="shared" si="56"/>
        <v>0</v>
      </c>
      <c r="T184" s="163">
        <f t="shared" si="56"/>
        <v>0</v>
      </c>
      <c r="U184" s="163">
        <f t="shared" si="56"/>
        <v>0</v>
      </c>
      <c r="V184" s="163">
        <f t="shared" si="56"/>
        <v>0</v>
      </c>
      <c r="W184" s="163">
        <f t="shared" si="56"/>
        <v>0</v>
      </c>
      <c r="X184" s="163">
        <f t="shared" si="56"/>
        <v>0</v>
      </c>
      <c r="Y184" s="163">
        <f t="shared" si="56"/>
        <v>0</v>
      </c>
      <c r="Z184" s="163">
        <f t="shared" si="56"/>
        <v>0</v>
      </c>
      <c r="AA184" s="163">
        <f t="shared" si="56"/>
        <v>0</v>
      </c>
      <c r="AB184" s="163">
        <f t="shared" si="56"/>
        <v>0</v>
      </c>
      <c r="AC184" s="163">
        <f t="shared" si="56"/>
        <v>0</v>
      </c>
      <c r="AD184" s="163">
        <f t="shared" si="55"/>
        <v>0</v>
      </c>
      <c r="AE184" s="163">
        <f t="shared" si="56"/>
        <v>0</v>
      </c>
      <c r="AF184" s="176">
        <f t="shared" si="56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v>0</v>
      </c>
      <c r="D185" s="163">
        <v>0</v>
      </c>
      <c r="E185" s="163">
        <v>0</v>
      </c>
      <c r="F185" s="163">
        <f t="shared" ref="F185:R200" si="57">E185</f>
        <v>0</v>
      </c>
      <c r="G185" s="163">
        <f t="shared" si="57"/>
        <v>0</v>
      </c>
      <c r="H185" s="163">
        <f t="shared" si="57"/>
        <v>0</v>
      </c>
      <c r="I185" s="163">
        <f t="shared" si="57"/>
        <v>0</v>
      </c>
      <c r="J185" s="163">
        <f t="shared" si="57"/>
        <v>0</v>
      </c>
      <c r="K185" s="163">
        <f t="shared" si="57"/>
        <v>0</v>
      </c>
      <c r="L185" s="163">
        <f t="shared" si="57"/>
        <v>0</v>
      </c>
      <c r="M185" s="163">
        <f t="shared" si="57"/>
        <v>0</v>
      </c>
      <c r="N185" s="163">
        <f t="shared" si="57"/>
        <v>0</v>
      </c>
      <c r="O185" s="163">
        <f t="shared" si="57"/>
        <v>0</v>
      </c>
      <c r="P185" s="163">
        <f t="shared" si="57"/>
        <v>0</v>
      </c>
      <c r="Q185" s="163">
        <f t="shared" si="57"/>
        <v>0</v>
      </c>
      <c r="R185" s="163">
        <f t="shared" si="57"/>
        <v>0</v>
      </c>
      <c r="S185" s="163">
        <f t="shared" si="56"/>
        <v>0</v>
      </c>
      <c r="T185" s="163">
        <f t="shared" si="56"/>
        <v>0</v>
      </c>
      <c r="U185" s="163">
        <f t="shared" si="56"/>
        <v>0</v>
      </c>
      <c r="V185" s="163">
        <f t="shared" si="56"/>
        <v>0</v>
      </c>
      <c r="W185" s="163">
        <f t="shared" si="56"/>
        <v>0</v>
      </c>
      <c r="X185" s="163">
        <f t="shared" si="56"/>
        <v>0</v>
      </c>
      <c r="Y185" s="163">
        <f t="shared" si="56"/>
        <v>0</v>
      </c>
      <c r="Z185" s="163">
        <f t="shared" si="56"/>
        <v>0</v>
      </c>
      <c r="AA185" s="163">
        <f t="shared" si="56"/>
        <v>0</v>
      </c>
      <c r="AB185" s="163">
        <f t="shared" si="56"/>
        <v>0</v>
      </c>
      <c r="AC185" s="163">
        <f t="shared" si="56"/>
        <v>0</v>
      </c>
      <c r="AD185" s="163">
        <f t="shared" si="55"/>
        <v>0</v>
      </c>
      <c r="AE185" s="163">
        <f t="shared" si="56"/>
        <v>0</v>
      </c>
      <c r="AF185" s="176">
        <f t="shared" si="56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v>0</v>
      </c>
      <c r="D186" s="163">
        <v>0</v>
      </c>
      <c r="E186" s="163">
        <v>0</v>
      </c>
      <c r="F186" s="163">
        <f t="shared" si="57"/>
        <v>0</v>
      </c>
      <c r="G186" s="163">
        <f t="shared" si="57"/>
        <v>0</v>
      </c>
      <c r="H186" s="163">
        <f t="shared" si="57"/>
        <v>0</v>
      </c>
      <c r="I186" s="163">
        <f t="shared" si="57"/>
        <v>0</v>
      </c>
      <c r="J186" s="163">
        <f t="shared" si="57"/>
        <v>0</v>
      </c>
      <c r="K186" s="163">
        <f t="shared" si="57"/>
        <v>0</v>
      </c>
      <c r="L186" s="163">
        <f t="shared" si="57"/>
        <v>0</v>
      </c>
      <c r="M186" s="163">
        <f t="shared" si="57"/>
        <v>0</v>
      </c>
      <c r="N186" s="163">
        <f t="shared" si="57"/>
        <v>0</v>
      </c>
      <c r="O186" s="163">
        <f t="shared" si="57"/>
        <v>0</v>
      </c>
      <c r="P186" s="163">
        <f t="shared" si="57"/>
        <v>0</v>
      </c>
      <c r="Q186" s="163">
        <f t="shared" si="57"/>
        <v>0</v>
      </c>
      <c r="R186" s="163">
        <f t="shared" si="57"/>
        <v>0</v>
      </c>
      <c r="S186" s="163">
        <f t="shared" si="56"/>
        <v>0</v>
      </c>
      <c r="T186" s="163">
        <f t="shared" si="56"/>
        <v>0</v>
      </c>
      <c r="U186" s="163">
        <f t="shared" si="56"/>
        <v>0</v>
      </c>
      <c r="V186" s="163">
        <f t="shared" si="56"/>
        <v>0</v>
      </c>
      <c r="W186" s="163">
        <f t="shared" si="56"/>
        <v>0</v>
      </c>
      <c r="X186" s="163">
        <f t="shared" si="56"/>
        <v>0</v>
      </c>
      <c r="Y186" s="163">
        <f t="shared" si="56"/>
        <v>0</v>
      </c>
      <c r="Z186" s="163">
        <f t="shared" si="56"/>
        <v>0</v>
      </c>
      <c r="AA186" s="163">
        <f t="shared" si="56"/>
        <v>0</v>
      </c>
      <c r="AB186" s="163">
        <f t="shared" si="56"/>
        <v>0</v>
      </c>
      <c r="AC186" s="163">
        <f t="shared" si="56"/>
        <v>0</v>
      </c>
      <c r="AD186" s="163">
        <f t="shared" si="55"/>
        <v>0</v>
      </c>
      <c r="AE186" s="163">
        <f t="shared" si="56"/>
        <v>0</v>
      </c>
      <c r="AF186" s="176">
        <f t="shared" si="56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v>0</v>
      </c>
      <c r="D187" s="163">
        <v>0</v>
      </c>
      <c r="E187" s="163">
        <v>0</v>
      </c>
      <c r="F187" s="163">
        <f t="shared" si="57"/>
        <v>0</v>
      </c>
      <c r="G187" s="163">
        <f t="shared" si="57"/>
        <v>0</v>
      </c>
      <c r="H187" s="163">
        <f t="shared" si="57"/>
        <v>0</v>
      </c>
      <c r="I187" s="163">
        <f t="shared" si="57"/>
        <v>0</v>
      </c>
      <c r="J187" s="163">
        <f t="shared" si="57"/>
        <v>0</v>
      </c>
      <c r="K187" s="163">
        <f t="shared" si="57"/>
        <v>0</v>
      </c>
      <c r="L187" s="163">
        <f t="shared" si="57"/>
        <v>0</v>
      </c>
      <c r="M187" s="163">
        <f t="shared" si="57"/>
        <v>0</v>
      </c>
      <c r="N187" s="163">
        <f t="shared" si="57"/>
        <v>0</v>
      </c>
      <c r="O187" s="163">
        <f t="shared" si="57"/>
        <v>0</v>
      </c>
      <c r="P187" s="163">
        <f t="shared" si="57"/>
        <v>0</v>
      </c>
      <c r="Q187" s="163">
        <f t="shared" si="57"/>
        <v>0</v>
      </c>
      <c r="R187" s="163">
        <f t="shared" si="57"/>
        <v>0</v>
      </c>
      <c r="S187" s="163">
        <f t="shared" si="56"/>
        <v>0</v>
      </c>
      <c r="T187" s="163">
        <f t="shared" si="56"/>
        <v>0</v>
      </c>
      <c r="U187" s="163">
        <f t="shared" si="56"/>
        <v>0</v>
      </c>
      <c r="V187" s="163">
        <f t="shared" si="56"/>
        <v>0</v>
      </c>
      <c r="W187" s="163">
        <f t="shared" si="56"/>
        <v>0</v>
      </c>
      <c r="X187" s="163">
        <f t="shared" si="56"/>
        <v>0</v>
      </c>
      <c r="Y187" s="163">
        <f t="shared" si="56"/>
        <v>0</v>
      </c>
      <c r="Z187" s="163">
        <f t="shared" si="56"/>
        <v>0</v>
      </c>
      <c r="AA187" s="163">
        <f t="shared" si="56"/>
        <v>0</v>
      </c>
      <c r="AB187" s="163">
        <f t="shared" si="56"/>
        <v>0</v>
      </c>
      <c r="AC187" s="163">
        <f t="shared" si="56"/>
        <v>0</v>
      </c>
      <c r="AD187" s="163">
        <f t="shared" si="55"/>
        <v>0</v>
      </c>
      <c r="AE187" s="163">
        <f t="shared" si="56"/>
        <v>0</v>
      </c>
      <c r="AF187" s="176">
        <f t="shared" si="56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v>0</v>
      </c>
      <c r="D188" s="163">
        <v>0</v>
      </c>
      <c r="E188" s="163">
        <v>0</v>
      </c>
      <c r="F188" s="163">
        <f t="shared" si="57"/>
        <v>0</v>
      </c>
      <c r="G188" s="163">
        <f t="shared" si="57"/>
        <v>0</v>
      </c>
      <c r="H188" s="163">
        <f t="shared" si="57"/>
        <v>0</v>
      </c>
      <c r="I188" s="163">
        <f t="shared" si="57"/>
        <v>0</v>
      </c>
      <c r="J188" s="163">
        <f t="shared" si="57"/>
        <v>0</v>
      </c>
      <c r="K188" s="163">
        <f t="shared" si="57"/>
        <v>0</v>
      </c>
      <c r="L188" s="163">
        <f t="shared" si="57"/>
        <v>0</v>
      </c>
      <c r="M188" s="163">
        <f t="shared" si="57"/>
        <v>0</v>
      </c>
      <c r="N188" s="163">
        <f t="shared" si="57"/>
        <v>0</v>
      </c>
      <c r="O188" s="163">
        <f t="shared" si="57"/>
        <v>0</v>
      </c>
      <c r="P188" s="163">
        <f t="shared" si="57"/>
        <v>0</v>
      </c>
      <c r="Q188" s="163">
        <f t="shared" si="57"/>
        <v>0</v>
      </c>
      <c r="R188" s="163">
        <f t="shared" si="57"/>
        <v>0</v>
      </c>
      <c r="S188" s="163">
        <f t="shared" si="56"/>
        <v>0</v>
      </c>
      <c r="T188" s="163">
        <f t="shared" si="56"/>
        <v>0</v>
      </c>
      <c r="U188" s="163">
        <f t="shared" si="56"/>
        <v>0</v>
      </c>
      <c r="V188" s="163">
        <f t="shared" si="56"/>
        <v>0</v>
      </c>
      <c r="W188" s="163">
        <f t="shared" si="56"/>
        <v>0</v>
      </c>
      <c r="X188" s="163">
        <f t="shared" si="56"/>
        <v>0</v>
      </c>
      <c r="Y188" s="163">
        <f t="shared" si="56"/>
        <v>0</v>
      </c>
      <c r="Z188" s="163">
        <f t="shared" si="56"/>
        <v>0</v>
      </c>
      <c r="AA188" s="163">
        <f t="shared" si="56"/>
        <v>0</v>
      </c>
      <c r="AB188" s="163">
        <f t="shared" si="56"/>
        <v>0</v>
      </c>
      <c r="AC188" s="163">
        <f t="shared" si="56"/>
        <v>0</v>
      </c>
      <c r="AD188" s="163">
        <f t="shared" si="55"/>
        <v>0</v>
      </c>
      <c r="AE188" s="163">
        <f t="shared" si="56"/>
        <v>0</v>
      </c>
      <c r="AF188" s="176">
        <f t="shared" si="56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v>0</v>
      </c>
      <c r="D189" s="163">
        <v>0</v>
      </c>
      <c r="E189" s="163">
        <v>0</v>
      </c>
      <c r="F189" s="163">
        <f t="shared" si="57"/>
        <v>0</v>
      </c>
      <c r="G189" s="163">
        <f t="shared" si="57"/>
        <v>0</v>
      </c>
      <c r="H189" s="163">
        <f t="shared" si="57"/>
        <v>0</v>
      </c>
      <c r="I189" s="163">
        <f t="shared" si="57"/>
        <v>0</v>
      </c>
      <c r="J189" s="163">
        <f t="shared" si="57"/>
        <v>0</v>
      </c>
      <c r="K189" s="163">
        <f t="shared" si="57"/>
        <v>0</v>
      </c>
      <c r="L189" s="163">
        <f t="shared" si="57"/>
        <v>0</v>
      </c>
      <c r="M189" s="163">
        <f t="shared" si="57"/>
        <v>0</v>
      </c>
      <c r="N189" s="163">
        <f t="shared" si="57"/>
        <v>0</v>
      </c>
      <c r="O189" s="163">
        <f t="shared" si="57"/>
        <v>0</v>
      </c>
      <c r="P189" s="163">
        <f t="shared" si="57"/>
        <v>0</v>
      </c>
      <c r="Q189" s="163">
        <f t="shared" si="57"/>
        <v>0</v>
      </c>
      <c r="R189" s="163">
        <f t="shared" si="57"/>
        <v>0</v>
      </c>
      <c r="S189" s="163">
        <f t="shared" si="56"/>
        <v>0</v>
      </c>
      <c r="T189" s="163">
        <f t="shared" si="56"/>
        <v>0</v>
      </c>
      <c r="U189" s="163">
        <f t="shared" si="56"/>
        <v>0</v>
      </c>
      <c r="V189" s="163">
        <f t="shared" si="56"/>
        <v>0</v>
      </c>
      <c r="W189" s="163">
        <f t="shared" si="56"/>
        <v>0</v>
      </c>
      <c r="X189" s="163">
        <f t="shared" si="56"/>
        <v>0</v>
      </c>
      <c r="Y189" s="163">
        <f t="shared" si="56"/>
        <v>0</v>
      </c>
      <c r="Z189" s="163">
        <f t="shared" si="56"/>
        <v>0</v>
      </c>
      <c r="AA189" s="163">
        <f t="shared" si="56"/>
        <v>0</v>
      </c>
      <c r="AB189" s="163">
        <f t="shared" si="56"/>
        <v>0</v>
      </c>
      <c r="AC189" s="163">
        <f t="shared" si="56"/>
        <v>0</v>
      </c>
      <c r="AD189" s="163">
        <f t="shared" si="55"/>
        <v>0</v>
      </c>
      <c r="AE189" s="163">
        <f t="shared" si="56"/>
        <v>0</v>
      </c>
      <c r="AF189" s="176">
        <f t="shared" si="56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v>0</v>
      </c>
      <c r="D190" s="163">
        <v>0</v>
      </c>
      <c r="E190" s="163">
        <v>0</v>
      </c>
      <c r="F190" s="163">
        <f t="shared" si="57"/>
        <v>0</v>
      </c>
      <c r="G190" s="163">
        <f t="shared" si="57"/>
        <v>0</v>
      </c>
      <c r="H190" s="163">
        <f t="shared" si="57"/>
        <v>0</v>
      </c>
      <c r="I190" s="163">
        <f t="shared" si="57"/>
        <v>0</v>
      </c>
      <c r="J190" s="163">
        <f t="shared" si="57"/>
        <v>0</v>
      </c>
      <c r="K190" s="163">
        <f t="shared" si="57"/>
        <v>0</v>
      </c>
      <c r="L190" s="163">
        <f t="shared" si="57"/>
        <v>0</v>
      </c>
      <c r="M190" s="163">
        <f t="shared" si="57"/>
        <v>0</v>
      </c>
      <c r="N190" s="163">
        <f t="shared" si="57"/>
        <v>0</v>
      </c>
      <c r="O190" s="163">
        <f t="shared" si="57"/>
        <v>0</v>
      </c>
      <c r="P190" s="163">
        <f t="shared" si="57"/>
        <v>0</v>
      </c>
      <c r="Q190" s="163">
        <f t="shared" si="57"/>
        <v>0</v>
      </c>
      <c r="R190" s="163">
        <f t="shared" si="57"/>
        <v>0</v>
      </c>
      <c r="S190" s="163">
        <f t="shared" si="56"/>
        <v>0</v>
      </c>
      <c r="T190" s="163">
        <f t="shared" si="56"/>
        <v>0</v>
      </c>
      <c r="U190" s="163">
        <f t="shared" si="56"/>
        <v>0</v>
      </c>
      <c r="V190" s="163">
        <f t="shared" si="56"/>
        <v>0</v>
      </c>
      <c r="W190" s="163">
        <f t="shared" si="56"/>
        <v>0</v>
      </c>
      <c r="X190" s="163">
        <f t="shared" si="56"/>
        <v>0</v>
      </c>
      <c r="Y190" s="163">
        <f t="shared" si="56"/>
        <v>0</v>
      </c>
      <c r="Z190" s="163">
        <f t="shared" si="56"/>
        <v>0</v>
      </c>
      <c r="AA190" s="163">
        <f t="shared" si="56"/>
        <v>0</v>
      </c>
      <c r="AB190" s="163">
        <f t="shared" si="56"/>
        <v>0</v>
      </c>
      <c r="AC190" s="163">
        <f t="shared" si="56"/>
        <v>0</v>
      </c>
      <c r="AD190" s="163">
        <f t="shared" si="55"/>
        <v>0</v>
      </c>
      <c r="AE190" s="163">
        <f t="shared" si="56"/>
        <v>0</v>
      </c>
      <c r="AF190" s="176">
        <f t="shared" si="56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v>0</v>
      </c>
      <c r="D191" s="163">
        <v>0</v>
      </c>
      <c r="E191" s="163">
        <v>0</v>
      </c>
      <c r="F191" s="163">
        <f t="shared" si="57"/>
        <v>0</v>
      </c>
      <c r="G191" s="163">
        <f t="shared" si="57"/>
        <v>0</v>
      </c>
      <c r="H191" s="163">
        <f t="shared" si="57"/>
        <v>0</v>
      </c>
      <c r="I191" s="163">
        <f t="shared" si="57"/>
        <v>0</v>
      </c>
      <c r="J191" s="163">
        <f t="shared" si="57"/>
        <v>0</v>
      </c>
      <c r="K191" s="163">
        <f t="shared" si="57"/>
        <v>0</v>
      </c>
      <c r="L191" s="163">
        <f t="shared" si="57"/>
        <v>0</v>
      </c>
      <c r="M191" s="163">
        <f t="shared" si="57"/>
        <v>0</v>
      </c>
      <c r="N191" s="163">
        <f t="shared" si="57"/>
        <v>0</v>
      </c>
      <c r="O191" s="163">
        <f t="shared" si="57"/>
        <v>0</v>
      </c>
      <c r="P191" s="163">
        <f t="shared" si="57"/>
        <v>0</v>
      </c>
      <c r="Q191" s="163">
        <f t="shared" si="57"/>
        <v>0</v>
      </c>
      <c r="R191" s="163">
        <f t="shared" si="57"/>
        <v>0</v>
      </c>
      <c r="S191" s="163">
        <f t="shared" si="56"/>
        <v>0</v>
      </c>
      <c r="T191" s="163">
        <f t="shared" si="56"/>
        <v>0</v>
      </c>
      <c r="U191" s="163">
        <f t="shared" si="56"/>
        <v>0</v>
      </c>
      <c r="V191" s="163">
        <f t="shared" si="56"/>
        <v>0</v>
      </c>
      <c r="W191" s="163">
        <f t="shared" si="56"/>
        <v>0</v>
      </c>
      <c r="X191" s="163">
        <f t="shared" si="56"/>
        <v>0</v>
      </c>
      <c r="Y191" s="163">
        <f t="shared" si="56"/>
        <v>0</v>
      </c>
      <c r="Z191" s="163">
        <f t="shared" si="56"/>
        <v>0</v>
      </c>
      <c r="AA191" s="163">
        <f t="shared" si="56"/>
        <v>0</v>
      </c>
      <c r="AB191" s="163">
        <f t="shared" si="56"/>
        <v>0</v>
      </c>
      <c r="AC191" s="163">
        <f t="shared" si="56"/>
        <v>0</v>
      </c>
      <c r="AD191" s="163">
        <f t="shared" si="55"/>
        <v>0</v>
      </c>
      <c r="AE191" s="163">
        <f t="shared" si="56"/>
        <v>0</v>
      </c>
      <c r="AF191" s="176">
        <f t="shared" si="56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v>0</v>
      </c>
      <c r="D192" s="163">
        <v>0</v>
      </c>
      <c r="E192" s="163">
        <v>0</v>
      </c>
      <c r="F192" s="163">
        <f t="shared" si="57"/>
        <v>0</v>
      </c>
      <c r="G192" s="163">
        <f t="shared" si="57"/>
        <v>0</v>
      </c>
      <c r="H192" s="163">
        <f t="shared" si="57"/>
        <v>0</v>
      </c>
      <c r="I192" s="163">
        <f t="shared" si="57"/>
        <v>0</v>
      </c>
      <c r="J192" s="163">
        <f t="shared" si="57"/>
        <v>0</v>
      </c>
      <c r="K192" s="163">
        <f t="shared" si="57"/>
        <v>0</v>
      </c>
      <c r="L192" s="163">
        <f t="shared" si="57"/>
        <v>0</v>
      </c>
      <c r="M192" s="163">
        <f t="shared" si="57"/>
        <v>0</v>
      </c>
      <c r="N192" s="163">
        <f t="shared" si="57"/>
        <v>0</v>
      </c>
      <c r="O192" s="163">
        <f t="shared" si="57"/>
        <v>0</v>
      </c>
      <c r="P192" s="163">
        <f t="shared" si="57"/>
        <v>0</v>
      </c>
      <c r="Q192" s="163">
        <f t="shared" si="57"/>
        <v>0</v>
      </c>
      <c r="R192" s="163">
        <f t="shared" si="57"/>
        <v>0</v>
      </c>
      <c r="S192" s="163">
        <f t="shared" si="56"/>
        <v>0</v>
      </c>
      <c r="T192" s="163">
        <f t="shared" si="56"/>
        <v>0</v>
      </c>
      <c r="U192" s="163">
        <f t="shared" si="56"/>
        <v>0</v>
      </c>
      <c r="V192" s="163">
        <f t="shared" si="56"/>
        <v>0</v>
      </c>
      <c r="W192" s="163">
        <f t="shared" si="56"/>
        <v>0</v>
      </c>
      <c r="X192" s="163">
        <f t="shared" si="56"/>
        <v>0</v>
      </c>
      <c r="Y192" s="163">
        <f t="shared" si="56"/>
        <v>0</v>
      </c>
      <c r="Z192" s="163">
        <f t="shared" si="56"/>
        <v>0</v>
      </c>
      <c r="AA192" s="163">
        <f t="shared" si="56"/>
        <v>0</v>
      </c>
      <c r="AB192" s="163">
        <f t="shared" si="56"/>
        <v>0</v>
      </c>
      <c r="AC192" s="163">
        <f t="shared" si="56"/>
        <v>0</v>
      </c>
      <c r="AD192" s="163">
        <f t="shared" si="55"/>
        <v>0</v>
      </c>
      <c r="AE192" s="163">
        <f t="shared" si="56"/>
        <v>0</v>
      </c>
      <c r="AF192" s="176">
        <f t="shared" si="56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v>0</v>
      </c>
      <c r="D193" s="163">
        <v>0</v>
      </c>
      <c r="E193" s="163">
        <v>0</v>
      </c>
      <c r="F193" s="163">
        <f t="shared" si="57"/>
        <v>0</v>
      </c>
      <c r="G193" s="163">
        <f t="shared" si="57"/>
        <v>0</v>
      </c>
      <c r="H193" s="163">
        <f t="shared" si="57"/>
        <v>0</v>
      </c>
      <c r="I193" s="163">
        <f t="shared" si="57"/>
        <v>0</v>
      </c>
      <c r="J193" s="163">
        <f t="shared" si="57"/>
        <v>0</v>
      </c>
      <c r="K193" s="163">
        <f t="shared" si="57"/>
        <v>0</v>
      </c>
      <c r="L193" s="163">
        <f t="shared" si="57"/>
        <v>0</v>
      </c>
      <c r="M193" s="163">
        <f t="shared" si="57"/>
        <v>0</v>
      </c>
      <c r="N193" s="163">
        <f t="shared" si="57"/>
        <v>0</v>
      </c>
      <c r="O193" s="163">
        <f t="shared" si="57"/>
        <v>0</v>
      </c>
      <c r="P193" s="163">
        <f t="shared" si="57"/>
        <v>0</v>
      </c>
      <c r="Q193" s="163">
        <f t="shared" si="57"/>
        <v>0</v>
      </c>
      <c r="R193" s="163">
        <f t="shared" si="57"/>
        <v>0</v>
      </c>
      <c r="S193" s="163">
        <f t="shared" si="56"/>
        <v>0</v>
      </c>
      <c r="T193" s="163">
        <f t="shared" si="56"/>
        <v>0</v>
      </c>
      <c r="U193" s="163">
        <f t="shared" si="56"/>
        <v>0</v>
      </c>
      <c r="V193" s="163">
        <f t="shared" si="56"/>
        <v>0</v>
      </c>
      <c r="W193" s="163">
        <f t="shared" si="56"/>
        <v>0</v>
      </c>
      <c r="X193" s="163">
        <f t="shared" si="56"/>
        <v>0</v>
      </c>
      <c r="Y193" s="163">
        <f t="shared" si="56"/>
        <v>0</v>
      </c>
      <c r="Z193" s="163">
        <f t="shared" si="56"/>
        <v>0</v>
      </c>
      <c r="AA193" s="163">
        <f t="shared" si="56"/>
        <v>0</v>
      </c>
      <c r="AB193" s="163">
        <f t="shared" si="56"/>
        <v>0</v>
      </c>
      <c r="AC193" s="163">
        <f t="shared" si="56"/>
        <v>0</v>
      </c>
      <c r="AD193" s="163">
        <f t="shared" si="55"/>
        <v>0</v>
      </c>
      <c r="AE193" s="163">
        <f t="shared" si="56"/>
        <v>0</v>
      </c>
      <c r="AF193" s="176">
        <f t="shared" si="56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v>0</v>
      </c>
      <c r="D194" s="163">
        <v>0</v>
      </c>
      <c r="E194" s="163">
        <v>0</v>
      </c>
      <c r="F194" s="163">
        <f t="shared" si="57"/>
        <v>0</v>
      </c>
      <c r="G194" s="163">
        <f t="shared" si="57"/>
        <v>0</v>
      </c>
      <c r="H194" s="163">
        <f t="shared" si="57"/>
        <v>0</v>
      </c>
      <c r="I194" s="163">
        <f t="shared" si="57"/>
        <v>0</v>
      </c>
      <c r="J194" s="163">
        <f t="shared" si="57"/>
        <v>0</v>
      </c>
      <c r="K194" s="163">
        <f t="shared" si="57"/>
        <v>0</v>
      </c>
      <c r="L194" s="163">
        <f t="shared" si="57"/>
        <v>0</v>
      </c>
      <c r="M194" s="163">
        <f t="shared" si="57"/>
        <v>0</v>
      </c>
      <c r="N194" s="163">
        <f t="shared" si="57"/>
        <v>0</v>
      </c>
      <c r="O194" s="163">
        <f t="shared" si="57"/>
        <v>0</v>
      </c>
      <c r="P194" s="163">
        <f t="shared" si="57"/>
        <v>0</v>
      </c>
      <c r="Q194" s="163">
        <f t="shared" si="57"/>
        <v>0</v>
      </c>
      <c r="R194" s="163">
        <f t="shared" si="57"/>
        <v>0</v>
      </c>
      <c r="S194" s="163">
        <f t="shared" si="56"/>
        <v>0</v>
      </c>
      <c r="T194" s="163">
        <f t="shared" si="56"/>
        <v>0</v>
      </c>
      <c r="U194" s="163">
        <f t="shared" si="56"/>
        <v>0</v>
      </c>
      <c r="V194" s="163">
        <f t="shared" si="56"/>
        <v>0</v>
      </c>
      <c r="W194" s="163">
        <f t="shared" si="56"/>
        <v>0</v>
      </c>
      <c r="X194" s="163">
        <f t="shared" si="56"/>
        <v>0</v>
      </c>
      <c r="Y194" s="163">
        <f t="shared" si="56"/>
        <v>0</v>
      </c>
      <c r="Z194" s="163">
        <f t="shared" si="56"/>
        <v>0</v>
      </c>
      <c r="AA194" s="163">
        <f t="shared" si="56"/>
        <v>0</v>
      </c>
      <c r="AB194" s="163">
        <f t="shared" si="56"/>
        <v>0</v>
      </c>
      <c r="AC194" s="163">
        <f t="shared" si="56"/>
        <v>0</v>
      </c>
      <c r="AD194" s="163">
        <f t="shared" si="55"/>
        <v>0</v>
      </c>
      <c r="AE194" s="163">
        <f t="shared" si="56"/>
        <v>0</v>
      </c>
      <c r="AF194" s="176">
        <f t="shared" si="56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v>0</v>
      </c>
      <c r="D195" s="163">
        <v>0</v>
      </c>
      <c r="E195" s="163">
        <v>0</v>
      </c>
      <c r="F195" s="163">
        <f t="shared" si="57"/>
        <v>0</v>
      </c>
      <c r="G195" s="163">
        <f t="shared" si="57"/>
        <v>0</v>
      </c>
      <c r="H195" s="163">
        <f t="shared" si="57"/>
        <v>0</v>
      </c>
      <c r="I195" s="163">
        <f t="shared" si="57"/>
        <v>0</v>
      </c>
      <c r="J195" s="163">
        <f t="shared" si="57"/>
        <v>0</v>
      </c>
      <c r="K195" s="163">
        <f t="shared" si="57"/>
        <v>0</v>
      </c>
      <c r="L195" s="163">
        <f t="shared" si="57"/>
        <v>0</v>
      </c>
      <c r="M195" s="163">
        <f t="shared" si="57"/>
        <v>0</v>
      </c>
      <c r="N195" s="163">
        <f t="shared" si="57"/>
        <v>0</v>
      </c>
      <c r="O195" s="163">
        <f t="shared" si="57"/>
        <v>0</v>
      </c>
      <c r="P195" s="163">
        <f t="shared" si="57"/>
        <v>0</v>
      </c>
      <c r="Q195" s="163">
        <f t="shared" si="57"/>
        <v>0</v>
      </c>
      <c r="R195" s="163">
        <f t="shared" si="57"/>
        <v>0</v>
      </c>
      <c r="S195" s="163">
        <f t="shared" si="56"/>
        <v>0</v>
      </c>
      <c r="T195" s="163">
        <f t="shared" si="56"/>
        <v>0</v>
      </c>
      <c r="U195" s="163">
        <f t="shared" si="56"/>
        <v>0</v>
      </c>
      <c r="V195" s="163">
        <f t="shared" si="56"/>
        <v>0</v>
      </c>
      <c r="W195" s="163">
        <f t="shared" si="56"/>
        <v>0</v>
      </c>
      <c r="X195" s="163">
        <f t="shared" si="56"/>
        <v>0</v>
      </c>
      <c r="Y195" s="163">
        <f t="shared" si="56"/>
        <v>0</v>
      </c>
      <c r="Z195" s="163">
        <f t="shared" si="56"/>
        <v>0</v>
      </c>
      <c r="AA195" s="163">
        <f t="shared" si="56"/>
        <v>0</v>
      </c>
      <c r="AB195" s="163">
        <f t="shared" si="56"/>
        <v>0</v>
      </c>
      <c r="AC195" s="163">
        <f t="shared" si="56"/>
        <v>0</v>
      </c>
      <c r="AD195" s="163">
        <f t="shared" si="55"/>
        <v>0</v>
      </c>
      <c r="AE195" s="163">
        <f t="shared" si="56"/>
        <v>0</v>
      </c>
      <c r="AF195" s="176">
        <f t="shared" si="56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v>0</v>
      </c>
      <c r="D196" s="163">
        <v>0</v>
      </c>
      <c r="E196" s="163">
        <v>0</v>
      </c>
      <c r="F196" s="163">
        <f t="shared" si="57"/>
        <v>0</v>
      </c>
      <c r="G196" s="163">
        <f t="shared" si="57"/>
        <v>0</v>
      </c>
      <c r="H196" s="163">
        <f t="shared" si="57"/>
        <v>0</v>
      </c>
      <c r="I196" s="163">
        <f t="shared" si="57"/>
        <v>0</v>
      </c>
      <c r="J196" s="163">
        <f t="shared" si="57"/>
        <v>0</v>
      </c>
      <c r="K196" s="163">
        <f t="shared" si="57"/>
        <v>0</v>
      </c>
      <c r="L196" s="163">
        <f t="shared" si="57"/>
        <v>0</v>
      </c>
      <c r="M196" s="163">
        <f t="shared" si="57"/>
        <v>0</v>
      </c>
      <c r="N196" s="163">
        <f t="shared" si="57"/>
        <v>0</v>
      </c>
      <c r="O196" s="163">
        <f t="shared" si="57"/>
        <v>0</v>
      </c>
      <c r="P196" s="163">
        <f t="shared" si="57"/>
        <v>0</v>
      </c>
      <c r="Q196" s="163">
        <f t="shared" si="57"/>
        <v>0</v>
      </c>
      <c r="R196" s="163">
        <f t="shared" si="57"/>
        <v>0</v>
      </c>
      <c r="S196" s="163">
        <f t="shared" si="56"/>
        <v>0</v>
      </c>
      <c r="T196" s="163">
        <f t="shared" si="56"/>
        <v>0</v>
      </c>
      <c r="U196" s="163">
        <f t="shared" si="56"/>
        <v>0</v>
      </c>
      <c r="V196" s="163">
        <f t="shared" si="56"/>
        <v>0</v>
      </c>
      <c r="W196" s="163">
        <f t="shared" si="56"/>
        <v>0</v>
      </c>
      <c r="X196" s="163">
        <f t="shared" si="56"/>
        <v>0</v>
      </c>
      <c r="Y196" s="163">
        <f t="shared" si="56"/>
        <v>0</v>
      </c>
      <c r="Z196" s="163">
        <f t="shared" si="56"/>
        <v>0</v>
      </c>
      <c r="AA196" s="163">
        <f t="shared" si="56"/>
        <v>0</v>
      </c>
      <c r="AB196" s="163">
        <f t="shared" si="56"/>
        <v>0</v>
      </c>
      <c r="AC196" s="163">
        <f t="shared" si="56"/>
        <v>0</v>
      </c>
      <c r="AD196" s="163">
        <f t="shared" si="55"/>
        <v>0</v>
      </c>
      <c r="AE196" s="163">
        <f t="shared" si="56"/>
        <v>0</v>
      </c>
      <c r="AF196" s="176">
        <f t="shared" si="56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v>0</v>
      </c>
      <c r="D197" s="163">
        <v>0</v>
      </c>
      <c r="E197" s="163">
        <v>0</v>
      </c>
      <c r="F197" s="163">
        <f t="shared" si="57"/>
        <v>0</v>
      </c>
      <c r="G197" s="163">
        <f t="shared" si="57"/>
        <v>0</v>
      </c>
      <c r="H197" s="163">
        <f t="shared" si="57"/>
        <v>0</v>
      </c>
      <c r="I197" s="163">
        <f t="shared" si="57"/>
        <v>0</v>
      </c>
      <c r="J197" s="163">
        <f t="shared" si="57"/>
        <v>0</v>
      </c>
      <c r="K197" s="163">
        <f t="shared" si="57"/>
        <v>0</v>
      </c>
      <c r="L197" s="163">
        <f t="shared" si="57"/>
        <v>0</v>
      </c>
      <c r="M197" s="163">
        <f t="shared" si="57"/>
        <v>0</v>
      </c>
      <c r="N197" s="163">
        <f t="shared" si="57"/>
        <v>0</v>
      </c>
      <c r="O197" s="163">
        <f t="shared" si="57"/>
        <v>0</v>
      </c>
      <c r="P197" s="163">
        <f t="shared" si="57"/>
        <v>0</v>
      </c>
      <c r="Q197" s="163">
        <f t="shared" si="57"/>
        <v>0</v>
      </c>
      <c r="R197" s="163">
        <f t="shared" si="57"/>
        <v>0</v>
      </c>
      <c r="S197" s="163">
        <f t="shared" si="56"/>
        <v>0</v>
      </c>
      <c r="T197" s="163">
        <f t="shared" si="56"/>
        <v>0</v>
      </c>
      <c r="U197" s="163">
        <f t="shared" si="56"/>
        <v>0</v>
      </c>
      <c r="V197" s="163">
        <f t="shared" si="56"/>
        <v>0</v>
      </c>
      <c r="W197" s="163">
        <f t="shared" si="56"/>
        <v>0</v>
      </c>
      <c r="X197" s="163">
        <f t="shared" si="56"/>
        <v>0</v>
      </c>
      <c r="Y197" s="163">
        <f t="shared" si="56"/>
        <v>0</v>
      </c>
      <c r="Z197" s="163">
        <f t="shared" si="56"/>
        <v>0</v>
      </c>
      <c r="AA197" s="163">
        <f t="shared" si="56"/>
        <v>0</v>
      </c>
      <c r="AB197" s="163">
        <f t="shared" si="56"/>
        <v>0</v>
      </c>
      <c r="AC197" s="163">
        <f t="shared" si="56"/>
        <v>0</v>
      </c>
      <c r="AD197" s="163">
        <f t="shared" si="55"/>
        <v>0</v>
      </c>
      <c r="AE197" s="163">
        <f t="shared" si="56"/>
        <v>0</v>
      </c>
      <c r="AF197" s="176">
        <f t="shared" si="56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v>0</v>
      </c>
      <c r="D198" s="163">
        <v>0</v>
      </c>
      <c r="E198" s="163">
        <v>0</v>
      </c>
      <c r="F198" s="163">
        <f t="shared" si="57"/>
        <v>0</v>
      </c>
      <c r="G198" s="163">
        <f t="shared" si="57"/>
        <v>0</v>
      </c>
      <c r="H198" s="163">
        <f t="shared" si="57"/>
        <v>0</v>
      </c>
      <c r="I198" s="163">
        <f t="shared" si="57"/>
        <v>0</v>
      </c>
      <c r="J198" s="163">
        <f t="shared" si="57"/>
        <v>0</v>
      </c>
      <c r="K198" s="163">
        <f t="shared" si="57"/>
        <v>0</v>
      </c>
      <c r="L198" s="163">
        <f t="shared" si="57"/>
        <v>0</v>
      </c>
      <c r="M198" s="163">
        <f t="shared" si="57"/>
        <v>0</v>
      </c>
      <c r="N198" s="163">
        <f t="shared" si="57"/>
        <v>0</v>
      </c>
      <c r="O198" s="163">
        <f t="shared" si="57"/>
        <v>0</v>
      </c>
      <c r="P198" s="163">
        <f t="shared" si="57"/>
        <v>0</v>
      </c>
      <c r="Q198" s="163">
        <f t="shared" si="57"/>
        <v>0</v>
      </c>
      <c r="R198" s="163">
        <f t="shared" si="57"/>
        <v>0</v>
      </c>
      <c r="S198" s="163">
        <f t="shared" si="56"/>
        <v>0</v>
      </c>
      <c r="T198" s="163">
        <f t="shared" si="56"/>
        <v>0</v>
      </c>
      <c r="U198" s="163">
        <f t="shared" si="56"/>
        <v>0</v>
      </c>
      <c r="V198" s="163">
        <f t="shared" si="56"/>
        <v>0</v>
      </c>
      <c r="W198" s="163">
        <f t="shared" si="56"/>
        <v>0</v>
      </c>
      <c r="X198" s="163">
        <f t="shared" si="56"/>
        <v>0</v>
      </c>
      <c r="Y198" s="163">
        <f t="shared" si="56"/>
        <v>0</v>
      </c>
      <c r="Z198" s="163">
        <f t="shared" si="56"/>
        <v>0</v>
      </c>
      <c r="AA198" s="163">
        <f t="shared" si="56"/>
        <v>0</v>
      </c>
      <c r="AB198" s="163">
        <f t="shared" si="56"/>
        <v>0</v>
      </c>
      <c r="AC198" s="163">
        <f t="shared" si="56"/>
        <v>0</v>
      </c>
      <c r="AD198" s="163">
        <f t="shared" si="55"/>
        <v>0</v>
      </c>
      <c r="AE198" s="163">
        <f t="shared" si="56"/>
        <v>0</v>
      </c>
      <c r="AF198" s="176">
        <f t="shared" si="56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v>0</v>
      </c>
      <c r="D199" s="163">
        <v>0</v>
      </c>
      <c r="E199" s="163">
        <v>0</v>
      </c>
      <c r="F199" s="163">
        <f t="shared" si="57"/>
        <v>0</v>
      </c>
      <c r="G199" s="163">
        <f t="shared" si="57"/>
        <v>0</v>
      </c>
      <c r="H199" s="163">
        <f t="shared" si="57"/>
        <v>0</v>
      </c>
      <c r="I199" s="163">
        <f t="shared" si="57"/>
        <v>0</v>
      </c>
      <c r="J199" s="163">
        <f t="shared" si="57"/>
        <v>0</v>
      </c>
      <c r="K199" s="163">
        <f t="shared" si="57"/>
        <v>0</v>
      </c>
      <c r="L199" s="163">
        <f t="shared" si="57"/>
        <v>0</v>
      </c>
      <c r="M199" s="163">
        <f t="shared" si="57"/>
        <v>0</v>
      </c>
      <c r="N199" s="163">
        <f t="shared" si="57"/>
        <v>0</v>
      </c>
      <c r="O199" s="163">
        <f t="shared" si="57"/>
        <v>0</v>
      </c>
      <c r="P199" s="163">
        <f t="shared" si="57"/>
        <v>0</v>
      </c>
      <c r="Q199" s="163">
        <f t="shared" si="57"/>
        <v>0</v>
      </c>
      <c r="R199" s="163">
        <f t="shared" si="57"/>
        <v>0</v>
      </c>
      <c r="S199" s="163">
        <f t="shared" si="56"/>
        <v>0</v>
      </c>
      <c r="T199" s="163">
        <f t="shared" si="56"/>
        <v>0</v>
      </c>
      <c r="U199" s="163">
        <f t="shared" si="56"/>
        <v>0</v>
      </c>
      <c r="V199" s="163">
        <f t="shared" si="56"/>
        <v>0</v>
      </c>
      <c r="W199" s="163">
        <f t="shared" si="56"/>
        <v>0</v>
      </c>
      <c r="X199" s="163">
        <f t="shared" si="56"/>
        <v>0</v>
      </c>
      <c r="Y199" s="163">
        <f t="shared" si="56"/>
        <v>0</v>
      </c>
      <c r="Z199" s="163">
        <f t="shared" si="56"/>
        <v>0</v>
      </c>
      <c r="AA199" s="163">
        <f t="shared" si="56"/>
        <v>0</v>
      </c>
      <c r="AB199" s="163">
        <f t="shared" si="56"/>
        <v>0</v>
      </c>
      <c r="AC199" s="163">
        <f t="shared" si="56"/>
        <v>0</v>
      </c>
      <c r="AD199" s="163">
        <f t="shared" si="55"/>
        <v>0</v>
      </c>
      <c r="AE199" s="163">
        <f t="shared" si="56"/>
        <v>0</v>
      </c>
      <c r="AF199" s="176">
        <f t="shared" si="56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v>0</v>
      </c>
      <c r="D200" s="163">
        <v>0</v>
      </c>
      <c r="E200" s="163">
        <v>0</v>
      </c>
      <c r="F200" s="163">
        <f t="shared" si="57"/>
        <v>0</v>
      </c>
      <c r="G200" s="163">
        <f t="shared" si="57"/>
        <v>0</v>
      </c>
      <c r="H200" s="163">
        <f t="shared" si="57"/>
        <v>0</v>
      </c>
      <c r="I200" s="163">
        <f t="shared" si="57"/>
        <v>0</v>
      </c>
      <c r="J200" s="163">
        <f t="shared" si="57"/>
        <v>0</v>
      </c>
      <c r="K200" s="163">
        <f t="shared" si="57"/>
        <v>0</v>
      </c>
      <c r="L200" s="163">
        <f t="shared" si="57"/>
        <v>0</v>
      </c>
      <c r="M200" s="163">
        <f t="shared" si="57"/>
        <v>0</v>
      </c>
      <c r="N200" s="163">
        <f t="shared" si="57"/>
        <v>0</v>
      </c>
      <c r="O200" s="163">
        <f t="shared" si="57"/>
        <v>0</v>
      </c>
      <c r="P200" s="163">
        <f t="shared" si="57"/>
        <v>0</v>
      </c>
      <c r="Q200" s="163">
        <f t="shared" si="57"/>
        <v>0</v>
      </c>
      <c r="R200" s="163">
        <f t="shared" ref="R200:AF215" si="58">Q200</f>
        <v>0</v>
      </c>
      <c r="S200" s="163">
        <f t="shared" si="58"/>
        <v>0</v>
      </c>
      <c r="T200" s="163">
        <f t="shared" si="58"/>
        <v>0</v>
      </c>
      <c r="U200" s="163">
        <f t="shared" si="58"/>
        <v>0</v>
      </c>
      <c r="V200" s="163">
        <f t="shared" si="58"/>
        <v>0</v>
      </c>
      <c r="W200" s="163">
        <f t="shared" si="58"/>
        <v>0</v>
      </c>
      <c r="X200" s="163">
        <f t="shared" si="58"/>
        <v>0</v>
      </c>
      <c r="Y200" s="163">
        <f t="shared" si="58"/>
        <v>0</v>
      </c>
      <c r="Z200" s="163">
        <f t="shared" si="58"/>
        <v>0</v>
      </c>
      <c r="AA200" s="163">
        <f t="shared" si="58"/>
        <v>0</v>
      </c>
      <c r="AB200" s="163">
        <f t="shared" si="58"/>
        <v>0</v>
      </c>
      <c r="AC200" s="163">
        <f t="shared" si="58"/>
        <v>0</v>
      </c>
      <c r="AD200" s="163">
        <f t="shared" si="55"/>
        <v>0</v>
      </c>
      <c r="AE200" s="163">
        <f t="shared" si="58"/>
        <v>0</v>
      </c>
      <c r="AF200" s="176">
        <f t="shared" si="58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v>0</v>
      </c>
      <c r="D201" s="163">
        <v>0</v>
      </c>
      <c r="E201" s="163">
        <v>0</v>
      </c>
      <c r="F201" s="163">
        <f t="shared" ref="F201:R216" si="59">E201</f>
        <v>0</v>
      </c>
      <c r="G201" s="163">
        <f t="shared" si="59"/>
        <v>0</v>
      </c>
      <c r="H201" s="163">
        <f t="shared" si="59"/>
        <v>0</v>
      </c>
      <c r="I201" s="163">
        <f t="shared" si="59"/>
        <v>0</v>
      </c>
      <c r="J201" s="163">
        <f t="shared" si="59"/>
        <v>0</v>
      </c>
      <c r="K201" s="163">
        <f t="shared" si="59"/>
        <v>0</v>
      </c>
      <c r="L201" s="163">
        <f t="shared" si="59"/>
        <v>0</v>
      </c>
      <c r="M201" s="163">
        <f t="shared" si="59"/>
        <v>0</v>
      </c>
      <c r="N201" s="163">
        <f t="shared" si="59"/>
        <v>0</v>
      </c>
      <c r="O201" s="163">
        <f t="shared" si="59"/>
        <v>0</v>
      </c>
      <c r="P201" s="163">
        <f t="shared" si="59"/>
        <v>0</v>
      </c>
      <c r="Q201" s="163">
        <f t="shared" si="59"/>
        <v>0</v>
      </c>
      <c r="R201" s="163">
        <f t="shared" si="59"/>
        <v>0</v>
      </c>
      <c r="S201" s="163">
        <f t="shared" si="58"/>
        <v>0</v>
      </c>
      <c r="T201" s="163">
        <f t="shared" si="58"/>
        <v>0</v>
      </c>
      <c r="U201" s="163">
        <f t="shared" si="58"/>
        <v>0</v>
      </c>
      <c r="V201" s="163">
        <f t="shared" si="58"/>
        <v>0</v>
      </c>
      <c r="W201" s="163">
        <f t="shared" si="58"/>
        <v>0</v>
      </c>
      <c r="X201" s="163">
        <f t="shared" si="58"/>
        <v>0</v>
      </c>
      <c r="Y201" s="163">
        <f t="shared" si="58"/>
        <v>0</v>
      </c>
      <c r="Z201" s="163">
        <f t="shared" si="58"/>
        <v>0</v>
      </c>
      <c r="AA201" s="163">
        <f t="shared" si="58"/>
        <v>0</v>
      </c>
      <c r="AB201" s="163">
        <f t="shared" si="58"/>
        <v>0</v>
      </c>
      <c r="AC201" s="163">
        <f t="shared" si="58"/>
        <v>0</v>
      </c>
      <c r="AD201" s="163">
        <f t="shared" si="55"/>
        <v>0</v>
      </c>
      <c r="AE201" s="163">
        <f t="shared" si="58"/>
        <v>0</v>
      </c>
      <c r="AF201" s="176">
        <f t="shared" si="58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v>0</v>
      </c>
      <c r="D202" s="163">
        <v>0</v>
      </c>
      <c r="E202" s="163">
        <v>0</v>
      </c>
      <c r="F202" s="163">
        <f t="shared" si="59"/>
        <v>0</v>
      </c>
      <c r="G202" s="163">
        <f t="shared" si="59"/>
        <v>0</v>
      </c>
      <c r="H202" s="163">
        <f t="shared" si="59"/>
        <v>0</v>
      </c>
      <c r="I202" s="163">
        <f t="shared" si="59"/>
        <v>0</v>
      </c>
      <c r="J202" s="163">
        <f t="shared" si="59"/>
        <v>0</v>
      </c>
      <c r="K202" s="163">
        <f t="shared" si="59"/>
        <v>0</v>
      </c>
      <c r="L202" s="163">
        <f t="shared" si="59"/>
        <v>0</v>
      </c>
      <c r="M202" s="163">
        <f t="shared" si="59"/>
        <v>0</v>
      </c>
      <c r="N202" s="163">
        <f t="shared" si="59"/>
        <v>0</v>
      </c>
      <c r="O202" s="163">
        <f t="shared" si="59"/>
        <v>0</v>
      </c>
      <c r="P202" s="163">
        <f t="shared" si="59"/>
        <v>0</v>
      </c>
      <c r="Q202" s="163">
        <f t="shared" si="59"/>
        <v>0</v>
      </c>
      <c r="R202" s="163">
        <f t="shared" si="59"/>
        <v>0</v>
      </c>
      <c r="S202" s="163">
        <f t="shared" si="58"/>
        <v>0</v>
      </c>
      <c r="T202" s="163">
        <f t="shared" si="58"/>
        <v>0</v>
      </c>
      <c r="U202" s="163">
        <f t="shared" si="58"/>
        <v>0</v>
      </c>
      <c r="V202" s="163">
        <f t="shared" si="58"/>
        <v>0</v>
      </c>
      <c r="W202" s="163">
        <f t="shared" si="58"/>
        <v>0</v>
      </c>
      <c r="X202" s="163">
        <f t="shared" si="58"/>
        <v>0</v>
      </c>
      <c r="Y202" s="163">
        <f t="shared" si="58"/>
        <v>0</v>
      </c>
      <c r="Z202" s="163">
        <f t="shared" si="58"/>
        <v>0</v>
      </c>
      <c r="AA202" s="163">
        <f t="shared" si="58"/>
        <v>0</v>
      </c>
      <c r="AB202" s="163">
        <f t="shared" si="58"/>
        <v>0</v>
      </c>
      <c r="AC202" s="163">
        <f t="shared" si="58"/>
        <v>0</v>
      </c>
      <c r="AD202" s="163">
        <f t="shared" si="55"/>
        <v>0</v>
      </c>
      <c r="AE202" s="163">
        <f t="shared" si="58"/>
        <v>0</v>
      </c>
      <c r="AF202" s="176">
        <f t="shared" si="58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v>0</v>
      </c>
      <c r="D203" s="163">
        <v>0</v>
      </c>
      <c r="E203" s="163">
        <v>0</v>
      </c>
      <c r="F203" s="163">
        <f t="shared" si="59"/>
        <v>0</v>
      </c>
      <c r="G203" s="163">
        <f t="shared" si="59"/>
        <v>0</v>
      </c>
      <c r="H203" s="163">
        <f t="shared" si="59"/>
        <v>0</v>
      </c>
      <c r="I203" s="163">
        <f t="shared" si="59"/>
        <v>0</v>
      </c>
      <c r="J203" s="163">
        <f t="shared" si="59"/>
        <v>0</v>
      </c>
      <c r="K203" s="163">
        <f t="shared" si="59"/>
        <v>0</v>
      </c>
      <c r="L203" s="163">
        <f t="shared" si="59"/>
        <v>0</v>
      </c>
      <c r="M203" s="163">
        <f t="shared" si="59"/>
        <v>0</v>
      </c>
      <c r="N203" s="163">
        <f t="shared" si="59"/>
        <v>0</v>
      </c>
      <c r="O203" s="163">
        <f t="shared" si="59"/>
        <v>0</v>
      </c>
      <c r="P203" s="163">
        <f t="shared" si="59"/>
        <v>0</v>
      </c>
      <c r="Q203" s="163">
        <f t="shared" si="59"/>
        <v>0</v>
      </c>
      <c r="R203" s="163">
        <f t="shared" si="59"/>
        <v>0</v>
      </c>
      <c r="S203" s="163">
        <f t="shared" si="58"/>
        <v>0</v>
      </c>
      <c r="T203" s="163">
        <f t="shared" si="58"/>
        <v>0</v>
      </c>
      <c r="U203" s="163">
        <f t="shared" si="58"/>
        <v>0</v>
      </c>
      <c r="V203" s="163">
        <f t="shared" si="58"/>
        <v>0</v>
      </c>
      <c r="W203" s="163">
        <f t="shared" si="58"/>
        <v>0</v>
      </c>
      <c r="X203" s="163">
        <f t="shared" si="58"/>
        <v>0</v>
      </c>
      <c r="Y203" s="163">
        <f t="shared" si="58"/>
        <v>0</v>
      </c>
      <c r="Z203" s="163">
        <f t="shared" si="58"/>
        <v>0</v>
      </c>
      <c r="AA203" s="163">
        <f t="shared" si="58"/>
        <v>0</v>
      </c>
      <c r="AB203" s="163">
        <f t="shared" si="58"/>
        <v>0</v>
      </c>
      <c r="AC203" s="163">
        <f t="shared" si="58"/>
        <v>0</v>
      </c>
      <c r="AD203" s="163">
        <f t="shared" si="55"/>
        <v>0</v>
      </c>
      <c r="AE203" s="163">
        <f t="shared" si="58"/>
        <v>0</v>
      </c>
      <c r="AF203" s="176">
        <f t="shared" si="58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v>0</v>
      </c>
      <c r="D204" s="163">
        <v>0</v>
      </c>
      <c r="E204" s="163">
        <v>0</v>
      </c>
      <c r="F204" s="163">
        <f t="shared" si="59"/>
        <v>0</v>
      </c>
      <c r="G204" s="163">
        <f t="shared" si="59"/>
        <v>0</v>
      </c>
      <c r="H204" s="163">
        <f t="shared" si="59"/>
        <v>0</v>
      </c>
      <c r="I204" s="163">
        <f t="shared" si="59"/>
        <v>0</v>
      </c>
      <c r="J204" s="163">
        <f t="shared" si="59"/>
        <v>0</v>
      </c>
      <c r="K204" s="163">
        <f t="shared" si="59"/>
        <v>0</v>
      </c>
      <c r="L204" s="163">
        <f t="shared" si="59"/>
        <v>0</v>
      </c>
      <c r="M204" s="163">
        <f t="shared" si="59"/>
        <v>0</v>
      </c>
      <c r="N204" s="163">
        <f t="shared" si="59"/>
        <v>0</v>
      </c>
      <c r="O204" s="163">
        <f t="shared" si="59"/>
        <v>0</v>
      </c>
      <c r="P204" s="163">
        <f t="shared" si="59"/>
        <v>0</v>
      </c>
      <c r="Q204" s="163">
        <f t="shared" si="59"/>
        <v>0</v>
      </c>
      <c r="R204" s="163">
        <f t="shared" si="59"/>
        <v>0</v>
      </c>
      <c r="S204" s="163">
        <f t="shared" si="58"/>
        <v>0</v>
      </c>
      <c r="T204" s="163">
        <f t="shared" si="58"/>
        <v>0</v>
      </c>
      <c r="U204" s="163">
        <f t="shared" si="58"/>
        <v>0</v>
      </c>
      <c r="V204" s="163">
        <f t="shared" si="58"/>
        <v>0</v>
      </c>
      <c r="W204" s="163">
        <f t="shared" si="58"/>
        <v>0</v>
      </c>
      <c r="X204" s="163">
        <f t="shared" si="58"/>
        <v>0</v>
      </c>
      <c r="Y204" s="163">
        <f t="shared" si="58"/>
        <v>0</v>
      </c>
      <c r="Z204" s="163">
        <f t="shared" si="58"/>
        <v>0</v>
      </c>
      <c r="AA204" s="163">
        <f t="shared" si="58"/>
        <v>0</v>
      </c>
      <c r="AB204" s="163">
        <f t="shared" si="58"/>
        <v>0</v>
      </c>
      <c r="AC204" s="163">
        <f t="shared" si="58"/>
        <v>0</v>
      </c>
      <c r="AD204" s="163">
        <f t="shared" si="55"/>
        <v>0</v>
      </c>
      <c r="AE204" s="163">
        <f t="shared" si="58"/>
        <v>0</v>
      </c>
      <c r="AF204" s="176">
        <f t="shared" si="58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v>0</v>
      </c>
      <c r="D205" s="163">
        <v>0</v>
      </c>
      <c r="E205" s="163">
        <v>0</v>
      </c>
      <c r="F205" s="163">
        <f t="shared" si="59"/>
        <v>0</v>
      </c>
      <c r="G205" s="163">
        <f t="shared" si="59"/>
        <v>0</v>
      </c>
      <c r="H205" s="163">
        <f t="shared" si="59"/>
        <v>0</v>
      </c>
      <c r="I205" s="163">
        <f t="shared" si="59"/>
        <v>0</v>
      </c>
      <c r="J205" s="163">
        <f t="shared" si="59"/>
        <v>0</v>
      </c>
      <c r="K205" s="163">
        <f t="shared" si="59"/>
        <v>0</v>
      </c>
      <c r="L205" s="163">
        <f t="shared" si="59"/>
        <v>0</v>
      </c>
      <c r="M205" s="163">
        <f t="shared" si="59"/>
        <v>0</v>
      </c>
      <c r="N205" s="163">
        <f t="shared" si="59"/>
        <v>0</v>
      </c>
      <c r="O205" s="163">
        <f t="shared" si="59"/>
        <v>0</v>
      </c>
      <c r="P205" s="163">
        <f t="shared" si="59"/>
        <v>0</v>
      </c>
      <c r="Q205" s="163">
        <f t="shared" si="59"/>
        <v>0</v>
      </c>
      <c r="R205" s="163">
        <f t="shared" si="59"/>
        <v>0</v>
      </c>
      <c r="S205" s="163">
        <f t="shared" si="58"/>
        <v>0</v>
      </c>
      <c r="T205" s="163">
        <f t="shared" si="58"/>
        <v>0</v>
      </c>
      <c r="U205" s="163">
        <f t="shared" si="58"/>
        <v>0</v>
      </c>
      <c r="V205" s="163">
        <f t="shared" si="58"/>
        <v>0</v>
      </c>
      <c r="W205" s="163">
        <f t="shared" si="58"/>
        <v>0</v>
      </c>
      <c r="X205" s="163">
        <f t="shared" si="58"/>
        <v>0</v>
      </c>
      <c r="Y205" s="163">
        <f t="shared" si="58"/>
        <v>0</v>
      </c>
      <c r="Z205" s="163">
        <f t="shared" si="58"/>
        <v>0</v>
      </c>
      <c r="AA205" s="163">
        <f t="shared" si="58"/>
        <v>0</v>
      </c>
      <c r="AB205" s="163">
        <f t="shared" si="58"/>
        <v>0</v>
      </c>
      <c r="AC205" s="163">
        <f t="shared" si="58"/>
        <v>0</v>
      </c>
      <c r="AD205" s="163">
        <f t="shared" si="55"/>
        <v>0</v>
      </c>
      <c r="AE205" s="163">
        <f t="shared" si="58"/>
        <v>0</v>
      </c>
      <c r="AF205" s="176">
        <f t="shared" si="58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v>0</v>
      </c>
      <c r="D206" s="163">
        <v>0</v>
      </c>
      <c r="E206" s="163">
        <v>0</v>
      </c>
      <c r="F206" s="163">
        <f t="shared" si="59"/>
        <v>0</v>
      </c>
      <c r="G206" s="163">
        <f t="shared" si="59"/>
        <v>0</v>
      </c>
      <c r="H206" s="163">
        <f t="shared" si="59"/>
        <v>0</v>
      </c>
      <c r="I206" s="163">
        <f t="shared" si="59"/>
        <v>0</v>
      </c>
      <c r="J206" s="163">
        <f t="shared" si="59"/>
        <v>0</v>
      </c>
      <c r="K206" s="163">
        <f t="shared" si="59"/>
        <v>0</v>
      </c>
      <c r="L206" s="163">
        <f t="shared" si="59"/>
        <v>0</v>
      </c>
      <c r="M206" s="163">
        <f t="shared" si="59"/>
        <v>0</v>
      </c>
      <c r="N206" s="163">
        <f t="shared" si="59"/>
        <v>0</v>
      </c>
      <c r="O206" s="163">
        <f t="shared" si="59"/>
        <v>0</v>
      </c>
      <c r="P206" s="163">
        <f t="shared" si="59"/>
        <v>0</v>
      </c>
      <c r="Q206" s="163">
        <f t="shared" si="59"/>
        <v>0</v>
      </c>
      <c r="R206" s="163">
        <f t="shared" si="59"/>
        <v>0</v>
      </c>
      <c r="S206" s="163">
        <f t="shared" si="58"/>
        <v>0</v>
      </c>
      <c r="T206" s="163">
        <f t="shared" si="58"/>
        <v>0</v>
      </c>
      <c r="U206" s="163">
        <f t="shared" si="58"/>
        <v>0</v>
      </c>
      <c r="V206" s="163">
        <f t="shared" si="58"/>
        <v>0</v>
      </c>
      <c r="W206" s="163">
        <f t="shared" si="58"/>
        <v>0</v>
      </c>
      <c r="X206" s="163">
        <f t="shared" si="58"/>
        <v>0</v>
      </c>
      <c r="Y206" s="163">
        <f t="shared" si="58"/>
        <v>0</v>
      </c>
      <c r="Z206" s="163">
        <f t="shared" si="58"/>
        <v>0</v>
      </c>
      <c r="AA206" s="163">
        <f t="shared" si="58"/>
        <v>0</v>
      </c>
      <c r="AB206" s="163">
        <f t="shared" si="58"/>
        <v>0</v>
      </c>
      <c r="AC206" s="163">
        <f t="shared" si="58"/>
        <v>0</v>
      </c>
      <c r="AD206" s="163">
        <f t="shared" si="55"/>
        <v>0</v>
      </c>
      <c r="AE206" s="163">
        <f t="shared" si="58"/>
        <v>0</v>
      </c>
      <c r="AF206" s="176">
        <f t="shared" si="58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v>0</v>
      </c>
      <c r="D207" s="163">
        <v>0</v>
      </c>
      <c r="E207" s="163">
        <v>0</v>
      </c>
      <c r="F207" s="163">
        <f t="shared" si="59"/>
        <v>0</v>
      </c>
      <c r="G207" s="163">
        <f t="shared" si="59"/>
        <v>0</v>
      </c>
      <c r="H207" s="163">
        <f t="shared" si="59"/>
        <v>0</v>
      </c>
      <c r="I207" s="163">
        <f t="shared" si="59"/>
        <v>0</v>
      </c>
      <c r="J207" s="163">
        <f t="shared" si="59"/>
        <v>0</v>
      </c>
      <c r="K207" s="163">
        <f t="shared" si="59"/>
        <v>0</v>
      </c>
      <c r="L207" s="163">
        <f t="shared" si="59"/>
        <v>0</v>
      </c>
      <c r="M207" s="163">
        <f t="shared" si="59"/>
        <v>0</v>
      </c>
      <c r="N207" s="163">
        <f t="shared" si="59"/>
        <v>0</v>
      </c>
      <c r="O207" s="163">
        <f t="shared" si="59"/>
        <v>0</v>
      </c>
      <c r="P207" s="163">
        <f t="shared" si="59"/>
        <v>0</v>
      </c>
      <c r="Q207" s="163">
        <f t="shared" si="59"/>
        <v>0</v>
      </c>
      <c r="R207" s="163">
        <f t="shared" si="59"/>
        <v>0</v>
      </c>
      <c r="S207" s="163">
        <f t="shared" si="58"/>
        <v>0</v>
      </c>
      <c r="T207" s="163">
        <f t="shared" si="58"/>
        <v>0</v>
      </c>
      <c r="U207" s="163">
        <f t="shared" si="58"/>
        <v>0</v>
      </c>
      <c r="V207" s="163">
        <f t="shared" si="58"/>
        <v>0</v>
      </c>
      <c r="W207" s="163">
        <f t="shared" si="58"/>
        <v>0</v>
      </c>
      <c r="X207" s="163">
        <f t="shared" si="58"/>
        <v>0</v>
      </c>
      <c r="Y207" s="163">
        <f t="shared" si="58"/>
        <v>0</v>
      </c>
      <c r="Z207" s="163">
        <f t="shared" si="58"/>
        <v>0</v>
      </c>
      <c r="AA207" s="163">
        <f t="shared" si="58"/>
        <v>0</v>
      </c>
      <c r="AB207" s="163">
        <f t="shared" si="58"/>
        <v>0</v>
      </c>
      <c r="AC207" s="163">
        <f t="shared" si="58"/>
        <v>0</v>
      </c>
      <c r="AD207" s="163">
        <f t="shared" si="55"/>
        <v>0</v>
      </c>
      <c r="AE207" s="163">
        <f t="shared" si="58"/>
        <v>0</v>
      </c>
      <c r="AF207" s="176">
        <f t="shared" si="58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v>0</v>
      </c>
      <c r="D208" s="163">
        <v>0</v>
      </c>
      <c r="E208" s="163">
        <v>0</v>
      </c>
      <c r="F208" s="163">
        <f t="shared" si="59"/>
        <v>0</v>
      </c>
      <c r="G208" s="163">
        <f t="shared" si="59"/>
        <v>0</v>
      </c>
      <c r="H208" s="163">
        <f t="shared" si="59"/>
        <v>0</v>
      </c>
      <c r="I208" s="163">
        <f t="shared" si="59"/>
        <v>0</v>
      </c>
      <c r="J208" s="163">
        <f t="shared" si="59"/>
        <v>0</v>
      </c>
      <c r="K208" s="163">
        <f t="shared" si="59"/>
        <v>0</v>
      </c>
      <c r="L208" s="163">
        <f t="shared" si="59"/>
        <v>0</v>
      </c>
      <c r="M208" s="163">
        <f t="shared" si="59"/>
        <v>0</v>
      </c>
      <c r="N208" s="163">
        <f t="shared" si="59"/>
        <v>0</v>
      </c>
      <c r="O208" s="163">
        <f t="shared" si="59"/>
        <v>0</v>
      </c>
      <c r="P208" s="163">
        <f t="shared" si="59"/>
        <v>0</v>
      </c>
      <c r="Q208" s="163">
        <f t="shared" si="59"/>
        <v>0</v>
      </c>
      <c r="R208" s="163">
        <f t="shared" si="59"/>
        <v>0</v>
      </c>
      <c r="S208" s="163">
        <f t="shared" si="58"/>
        <v>0</v>
      </c>
      <c r="T208" s="163">
        <f t="shared" si="58"/>
        <v>0</v>
      </c>
      <c r="U208" s="163">
        <f t="shared" si="58"/>
        <v>0</v>
      </c>
      <c r="V208" s="163">
        <f t="shared" si="58"/>
        <v>0</v>
      </c>
      <c r="W208" s="163">
        <f t="shared" si="58"/>
        <v>0</v>
      </c>
      <c r="X208" s="163">
        <f t="shared" si="58"/>
        <v>0</v>
      </c>
      <c r="Y208" s="163">
        <f t="shared" si="58"/>
        <v>0</v>
      </c>
      <c r="Z208" s="163">
        <f t="shared" si="58"/>
        <v>0</v>
      </c>
      <c r="AA208" s="163">
        <f t="shared" si="58"/>
        <v>0</v>
      </c>
      <c r="AB208" s="163">
        <f t="shared" si="58"/>
        <v>0</v>
      </c>
      <c r="AC208" s="163">
        <f t="shared" si="58"/>
        <v>0</v>
      </c>
      <c r="AD208" s="163">
        <f t="shared" si="55"/>
        <v>0</v>
      </c>
      <c r="AE208" s="163">
        <f t="shared" si="58"/>
        <v>0</v>
      </c>
      <c r="AF208" s="176">
        <f t="shared" si="58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v>0</v>
      </c>
      <c r="D209" s="163">
        <v>0</v>
      </c>
      <c r="E209" s="163">
        <v>0</v>
      </c>
      <c r="F209" s="163">
        <f t="shared" si="59"/>
        <v>0</v>
      </c>
      <c r="G209" s="163">
        <f t="shared" si="59"/>
        <v>0</v>
      </c>
      <c r="H209" s="163">
        <f t="shared" si="59"/>
        <v>0</v>
      </c>
      <c r="I209" s="163">
        <f t="shared" si="59"/>
        <v>0</v>
      </c>
      <c r="J209" s="163">
        <f t="shared" si="59"/>
        <v>0</v>
      </c>
      <c r="K209" s="163">
        <f t="shared" si="59"/>
        <v>0</v>
      </c>
      <c r="L209" s="163">
        <f t="shared" si="59"/>
        <v>0</v>
      </c>
      <c r="M209" s="163">
        <f t="shared" si="59"/>
        <v>0</v>
      </c>
      <c r="N209" s="163">
        <f t="shared" si="59"/>
        <v>0</v>
      </c>
      <c r="O209" s="163">
        <f t="shared" si="59"/>
        <v>0</v>
      </c>
      <c r="P209" s="163">
        <f t="shared" si="59"/>
        <v>0</v>
      </c>
      <c r="Q209" s="163">
        <f t="shared" si="59"/>
        <v>0</v>
      </c>
      <c r="R209" s="163">
        <f t="shared" si="59"/>
        <v>0</v>
      </c>
      <c r="S209" s="163">
        <f t="shared" si="58"/>
        <v>0</v>
      </c>
      <c r="T209" s="163">
        <f t="shared" si="58"/>
        <v>0</v>
      </c>
      <c r="U209" s="163">
        <f t="shared" si="58"/>
        <v>0</v>
      </c>
      <c r="V209" s="163">
        <f t="shared" si="58"/>
        <v>0</v>
      </c>
      <c r="W209" s="163">
        <f t="shared" si="58"/>
        <v>0</v>
      </c>
      <c r="X209" s="163">
        <f t="shared" si="58"/>
        <v>0</v>
      </c>
      <c r="Y209" s="163">
        <f t="shared" si="58"/>
        <v>0</v>
      </c>
      <c r="Z209" s="163">
        <f t="shared" si="58"/>
        <v>0</v>
      </c>
      <c r="AA209" s="163">
        <f t="shared" si="58"/>
        <v>0</v>
      </c>
      <c r="AB209" s="163">
        <f t="shared" si="58"/>
        <v>0</v>
      </c>
      <c r="AC209" s="163">
        <f t="shared" si="58"/>
        <v>0</v>
      </c>
      <c r="AD209" s="163">
        <f t="shared" si="55"/>
        <v>0</v>
      </c>
      <c r="AE209" s="163">
        <f t="shared" si="58"/>
        <v>0</v>
      </c>
      <c r="AF209" s="176">
        <f t="shared" si="58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v>0</v>
      </c>
      <c r="D210" s="163">
        <v>0</v>
      </c>
      <c r="E210" s="163">
        <v>0</v>
      </c>
      <c r="F210" s="163">
        <f t="shared" si="59"/>
        <v>0</v>
      </c>
      <c r="G210" s="163">
        <f t="shared" si="59"/>
        <v>0</v>
      </c>
      <c r="H210" s="163">
        <f t="shared" si="59"/>
        <v>0</v>
      </c>
      <c r="I210" s="163">
        <f t="shared" si="59"/>
        <v>0</v>
      </c>
      <c r="J210" s="163">
        <f t="shared" si="59"/>
        <v>0</v>
      </c>
      <c r="K210" s="163">
        <f t="shared" si="59"/>
        <v>0</v>
      </c>
      <c r="L210" s="163">
        <f t="shared" si="59"/>
        <v>0</v>
      </c>
      <c r="M210" s="163">
        <f t="shared" si="59"/>
        <v>0</v>
      </c>
      <c r="N210" s="163">
        <f t="shared" si="59"/>
        <v>0</v>
      </c>
      <c r="O210" s="163">
        <f t="shared" si="59"/>
        <v>0</v>
      </c>
      <c r="P210" s="163">
        <f t="shared" si="59"/>
        <v>0</v>
      </c>
      <c r="Q210" s="163">
        <f t="shared" si="59"/>
        <v>0</v>
      </c>
      <c r="R210" s="163">
        <f t="shared" si="59"/>
        <v>0</v>
      </c>
      <c r="S210" s="163">
        <f t="shared" si="58"/>
        <v>0</v>
      </c>
      <c r="T210" s="163">
        <f t="shared" si="58"/>
        <v>0</v>
      </c>
      <c r="U210" s="163">
        <f t="shared" si="58"/>
        <v>0</v>
      </c>
      <c r="V210" s="163">
        <f t="shared" si="58"/>
        <v>0</v>
      </c>
      <c r="W210" s="163">
        <f t="shared" si="58"/>
        <v>0</v>
      </c>
      <c r="X210" s="163">
        <f t="shared" si="58"/>
        <v>0</v>
      </c>
      <c r="Y210" s="163">
        <f t="shared" si="58"/>
        <v>0</v>
      </c>
      <c r="Z210" s="163">
        <f t="shared" si="58"/>
        <v>0</v>
      </c>
      <c r="AA210" s="163">
        <f t="shared" si="58"/>
        <v>0</v>
      </c>
      <c r="AB210" s="163">
        <f t="shared" si="58"/>
        <v>0</v>
      </c>
      <c r="AC210" s="163">
        <f t="shared" si="58"/>
        <v>0</v>
      </c>
      <c r="AD210" s="163">
        <f t="shared" si="55"/>
        <v>0</v>
      </c>
      <c r="AE210" s="163">
        <f t="shared" si="58"/>
        <v>0</v>
      </c>
      <c r="AF210" s="176">
        <f t="shared" si="58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v>0</v>
      </c>
      <c r="D211" s="163">
        <v>0</v>
      </c>
      <c r="E211" s="163">
        <v>0</v>
      </c>
      <c r="F211" s="163">
        <f t="shared" si="59"/>
        <v>0</v>
      </c>
      <c r="G211" s="163">
        <f t="shared" si="59"/>
        <v>0</v>
      </c>
      <c r="H211" s="163">
        <f t="shared" si="59"/>
        <v>0</v>
      </c>
      <c r="I211" s="163">
        <f t="shared" si="59"/>
        <v>0</v>
      </c>
      <c r="J211" s="163">
        <f t="shared" si="59"/>
        <v>0</v>
      </c>
      <c r="K211" s="163">
        <f t="shared" si="59"/>
        <v>0</v>
      </c>
      <c r="L211" s="163">
        <f t="shared" si="59"/>
        <v>0</v>
      </c>
      <c r="M211" s="163">
        <f t="shared" si="59"/>
        <v>0</v>
      </c>
      <c r="N211" s="163">
        <f t="shared" si="59"/>
        <v>0</v>
      </c>
      <c r="O211" s="163">
        <f t="shared" si="59"/>
        <v>0</v>
      </c>
      <c r="P211" s="163">
        <f t="shared" si="59"/>
        <v>0</v>
      </c>
      <c r="Q211" s="163">
        <f t="shared" si="59"/>
        <v>0</v>
      </c>
      <c r="R211" s="163">
        <f t="shared" si="59"/>
        <v>0</v>
      </c>
      <c r="S211" s="163">
        <f t="shared" si="58"/>
        <v>0</v>
      </c>
      <c r="T211" s="163">
        <f t="shared" si="58"/>
        <v>0</v>
      </c>
      <c r="U211" s="163">
        <f t="shared" si="58"/>
        <v>0</v>
      </c>
      <c r="V211" s="163">
        <f t="shared" si="58"/>
        <v>0</v>
      </c>
      <c r="W211" s="163">
        <f t="shared" si="58"/>
        <v>0</v>
      </c>
      <c r="X211" s="163">
        <f t="shared" si="58"/>
        <v>0</v>
      </c>
      <c r="Y211" s="163">
        <f t="shared" si="58"/>
        <v>0</v>
      </c>
      <c r="Z211" s="163">
        <f t="shared" si="58"/>
        <v>0</v>
      </c>
      <c r="AA211" s="163">
        <f t="shared" si="58"/>
        <v>0</v>
      </c>
      <c r="AB211" s="163">
        <f t="shared" si="58"/>
        <v>0</v>
      </c>
      <c r="AC211" s="163">
        <f t="shared" si="58"/>
        <v>0</v>
      </c>
      <c r="AD211" s="163">
        <f t="shared" si="55"/>
        <v>0</v>
      </c>
      <c r="AE211" s="163">
        <f t="shared" si="58"/>
        <v>0</v>
      </c>
      <c r="AF211" s="176">
        <f t="shared" si="58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v>0</v>
      </c>
      <c r="D212" s="163">
        <v>0</v>
      </c>
      <c r="E212" s="163">
        <v>0</v>
      </c>
      <c r="F212" s="163">
        <f t="shared" si="59"/>
        <v>0</v>
      </c>
      <c r="G212" s="163">
        <f t="shared" si="59"/>
        <v>0</v>
      </c>
      <c r="H212" s="163">
        <f t="shared" si="59"/>
        <v>0</v>
      </c>
      <c r="I212" s="163">
        <f t="shared" si="59"/>
        <v>0</v>
      </c>
      <c r="J212" s="163">
        <f t="shared" si="59"/>
        <v>0</v>
      </c>
      <c r="K212" s="163">
        <f t="shared" si="59"/>
        <v>0</v>
      </c>
      <c r="L212" s="163">
        <f t="shared" si="59"/>
        <v>0</v>
      </c>
      <c r="M212" s="163">
        <f t="shared" si="59"/>
        <v>0</v>
      </c>
      <c r="N212" s="163">
        <f t="shared" si="59"/>
        <v>0</v>
      </c>
      <c r="O212" s="163">
        <f t="shared" si="59"/>
        <v>0</v>
      </c>
      <c r="P212" s="163">
        <f t="shared" si="59"/>
        <v>0</v>
      </c>
      <c r="Q212" s="163">
        <f t="shared" si="59"/>
        <v>0</v>
      </c>
      <c r="R212" s="163">
        <f t="shared" si="59"/>
        <v>0</v>
      </c>
      <c r="S212" s="163">
        <f t="shared" si="58"/>
        <v>0</v>
      </c>
      <c r="T212" s="163">
        <f t="shared" si="58"/>
        <v>0</v>
      </c>
      <c r="U212" s="163">
        <f t="shared" si="58"/>
        <v>0</v>
      </c>
      <c r="V212" s="163">
        <f t="shared" si="58"/>
        <v>0</v>
      </c>
      <c r="W212" s="163">
        <f t="shared" si="58"/>
        <v>0</v>
      </c>
      <c r="X212" s="163">
        <f t="shared" si="58"/>
        <v>0</v>
      </c>
      <c r="Y212" s="163">
        <f t="shared" si="58"/>
        <v>0</v>
      </c>
      <c r="Z212" s="163">
        <f t="shared" si="58"/>
        <v>0</v>
      </c>
      <c r="AA212" s="163">
        <f t="shared" si="58"/>
        <v>0</v>
      </c>
      <c r="AB212" s="163">
        <f t="shared" si="58"/>
        <v>0</v>
      </c>
      <c r="AC212" s="163">
        <f t="shared" si="58"/>
        <v>0</v>
      </c>
      <c r="AD212" s="163">
        <f t="shared" si="55"/>
        <v>0</v>
      </c>
      <c r="AE212" s="163">
        <f t="shared" si="58"/>
        <v>0</v>
      </c>
      <c r="AF212" s="176">
        <f t="shared" si="58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v>0</v>
      </c>
      <c r="D213" s="163">
        <v>0</v>
      </c>
      <c r="E213" s="163">
        <v>0</v>
      </c>
      <c r="F213" s="163">
        <f t="shared" si="59"/>
        <v>0</v>
      </c>
      <c r="G213" s="163">
        <f t="shared" si="59"/>
        <v>0</v>
      </c>
      <c r="H213" s="163">
        <f t="shared" si="59"/>
        <v>0</v>
      </c>
      <c r="I213" s="163">
        <f t="shared" si="59"/>
        <v>0</v>
      </c>
      <c r="J213" s="163">
        <f t="shared" si="59"/>
        <v>0</v>
      </c>
      <c r="K213" s="163">
        <f t="shared" si="59"/>
        <v>0</v>
      </c>
      <c r="L213" s="163">
        <f t="shared" si="59"/>
        <v>0</v>
      </c>
      <c r="M213" s="163">
        <f t="shared" si="59"/>
        <v>0</v>
      </c>
      <c r="N213" s="163">
        <f t="shared" si="59"/>
        <v>0</v>
      </c>
      <c r="O213" s="163">
        <f t="shared" si="59"/>
        <v>0</v>
      </c>
      <c r="P213" s="163">
        <f t="shared" si="59"/>
        <v>0</v>
      </c>
      <c r="Q213" s="163">
        <f t="shared" si="59"/>
        <v>0</v>
      </c>
      <c r="R213" s="163">
        <f t="shared" si="59"/>
        <v>0</v>
      </c>
      <c r="S213" s="163">
        <f t="shared" si="58"/>
        <v>0</v>
      </c>
      <c r="T213" s="163">
        <f t="shared" si="58"/>
        <v>0</v>
      </c>
      <c r="U213" s="163">
        <f t="shared" si="58"/>
        <v>0</v>
      </c>
      <c r="V213" s="163">
        <f t="shared" si="58"/>
        <v>0</v>
      </c>
      <c r="W213" s="163">
        <f t="shared" si="58"/>
        <v>0</v>
      </c>
      <c r="X213" s="163">
        <f t="shared" si="58"/>
        <v>0</v>
      </c>
      <c r="Y213" s="163">
        <f t="shared" si="58"/>
        <v>0</v>
      </c>
      <c r="Z213" s="163">
        <f t="shared" si="58"/>
        <v>0</v>
      </c>
      <c r="AA213" s="163">
        <f t="shared" si="58"/>
        <v>0</v>
      </c>
      <c r="AB213" s="163">
        <f t="shared" si="58"/>
        <v>0</v>
      </c>
      <c r="AC213" s="163">
        <f t="shared" si="58"/>
        <v>0</v>
      </c>
      <c r="AD213" s="163">
        <f t="shared" si="55"/>
        <v>0</v>
      </c>
      <c r="AE213" s="163">
        <f t="shared" si="58"/>
        <v>0</v>
      </c>
      <c r="AF213" s="176">
        <f t="shared" si="58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v>0</v>
      </c>
      <c r="D214" s="163">
        <v>0</v>
      </c>
      <c r="E214" s="163">
        <v>0</v>
      </c>
      <c r="F214" s="163">
        <f t="shared" si="59"/>
        <v>0</v>
      </c>
      <c r="G214" s="163">
        <f t="shared" si="59"/>
        <v>0</v>
      </c>
      <c r="H214" s="163">
        <f t="shared" si="59"/>
        <v>0</v>
      </c>
      <c r="I214" s="163">
        <f t="shared" si="59"/>
        <v>0</v>
      </c>
      <c r="J214" s="163">
        <f t="shared" si="59"/>
        <v>0</v>
      </c>
      <c r="K214" s="163">
        <f t="shared" si="59"/>
        <v>0</v>
      </c>
      <c r="L214" s="163">
        <f t="shared" si="59"/>
        <v>0</v>
      </c>
      <c r="M214" s="163">
        <f t="shared" si="59"/>
        <v>0</v>
      </c>
      <c r="N214" s="163">
        <f t="shared" si="59"/>
        <v>0</v>
      </c>
      <c r="O214" s="163">
        <f t="shared" si="59"/>
        <v>0</v>
      </c>
      <c r="P214" s="163">
        <f t="shared" si="59"/>
        <v>0</v>
      </c>
      <c r="Q214" s="163">
        <f t="shared" si="59"/>
        <v>0</v>
      </c>
      <c r="R214" s="163">
        <f t="shared" si="59"/>
        <v>0</v>
      </c>
      <c r="S214" s="163">
        <f t="shared" si="58"/>
        <v>0</v>
      </c>
      <c r="T214" s="163">
        <f t="shared" si="58"/>
        <v>0</v>
      </c>
      <c r="U214" s="163">
        <f t="shared" si="58"/>
        <v>0</v>
      </c>
      <c r="V214" s="163">
        <f t="shared" si="58"/>
        <v>0</v>
      </c>
      <c r="W214" s="163">
        <f t="shared" si="58"/>
        <v>0</v>
      </c>
      <c r="X214" s="163">
        <f t="shared" si="58"/>
        <v>0</v>
      </c>
      <c r="Y214" s="163">
        <f t="shared" si="58"/>
        <v>0</v>
      </c>
      <c r="Z214" s="163">
        <f t="shared" si="58"/>
        <v>0</v>
      </c>
      <c r="AA214" s="163">
        <f t="shared" si="58"/>
        <v>0</v>
      </c>
      <c r="AB214" s="163">
        <f t="shared" si="58"/>
        <v>0</v>
      </c>
      <c r="AC214" s="163">
        <f t="shared" ref="AC214:AD229" si="60">AB214</f>
        <v>0</v>
      </c>
      <c r="AD214" s="163">
        <f t="shared" si="60"/>
        <v>0</v>
      </c>
      <c r="AE214" s="163">
        <f t="shared" si="58"/>
        <v>0</v>
      </c>
      <c r="AF214" s="176">
        <f t="shared" si="58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v>0</v>
      </c>
      <c r="D215" s="163">
        <v>0</v>
      </c>
      <c r="E215" s="163">
        <v>0</v>
      </c>
      <c r="F215" s="163">
        <f t="shared" si="59"/>
        <v>0</v>
      </c>
      <c r="G215" s="163">
        <f t="shared" si="59"/>
        <v>0</v>
      </c>
      <c r="H215" s="163">
        <f t="shared" si="59"/>
        <v>0</v>
      </c>
      <c r="I215" s="163">
        <f t="shared" si="59"/>
        <v>0</v>
      </c>
      <c r="J215" s="163">
        <f t="shared" si="59"/>
        <v>0</v>
      </c>
      <c r="K215" s="163">
        <f t="shared" si="59"/>
        <v>0</v>
      </c>
      <c r="L215" s="163">
        <f t="shared" si="59"/>
        <v>0</v>
      </c>
      <c r="M215" s="163">
        <f t="shared" si="59"/>
        <v>0</v>
      </c>
      <c r="N215" s="163">
        <f t="shared" si="59"/>
        <v>0</v>
      </c>
      <c r="O215" s="163">
        <f t="shared" si="59"/>
        <v>0</v>
      </c>
      <c r="P215" s="163">
        <f t="shared" si="59"/>
        <v>0</v>
      </c>
      <c r="Q215" s="163">
        <f t="shared" si="59"/>
        <v>0</v>
      </c>
      <c r="R215" s="163">
        <f t="shared" si="59"/>
        <v>0</v>
      </c>
      <c r="S215" s="163">
        <f t="shared" si="58"/>
        <v>0</v>
      </c>
      <c r="T215" s="163">
        <f t="shared" si="58"/>
        <v>0</v>
      </c>
      <c r="U215" s="163">
        <f t="shared" si="58"/>
        <v>0</v>
      </c>
      <c r="V215" s="163">
        <f t="shared" si="58"/>
        <v>0</v>
      </c>
      <c r="W215" s="163">
        <f t="shared" si="58"/>
        <v>0</v>
      </c>
      <c r="X215" s="163">
        <f t="shared" si="58"/>
        <v>0</v>
      </c>
      <c r="Y215" s="163">
        <f t="shared" si="58"/>
        <v>0</v>
      </c>
      <c r="Z215" s="163">
        <f t="shared" si="58"/>
        <v>0</v>
      </c>
      <c r="AA215" s="163">
        <f t="shared" si="58"/>
        <v>0</v>
      </c>
      <c r="AB215" s="163">
        <f t="shared" si="58"/>
        <v>0</v>
      </c>
      <c r="AC215" s="163">
        <f t="shared" si="60"/>
        <v>0</v>
      </c>
      <c r="AD215" s="163">
        <f t="shared" si="60"/>
        <v>0</v>
      </c>
      <c r="AE215" s="163">
        <f t="shared" si="58"/>
        <v>0</v>
      </c>
      <c r="AF215" s="176">
        <f t="shared" si="58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v>0</v>
      </c>
      <c r="D216" s="163">
        <v>0</v>
      </c>
      <c r="E216" s="163">
        <v>0</v>
      </c>
      <c r="F216" s="163">
        <f t="shared" si="59"/>
        <v>0</v>
      </c>
      <c r="G216" s="163">
        <f t="shared" si="59"/>
        <v>0</v>
      </c>
      <c r="H216" s="163">
        <f t="shared" si="59"/>
        <v>0</v>
      </c>
      <c r="I216" s="163">
        <f t="shared" si="59"/>
        <v>0</v>
      </c>
      <c r="J216" s="163">
        <f t="shared" si="59"/>
        <v>0</v>
      </c>
      <c r="K216" s="163">
        <f t="shared" si="59"/>
        <v>0</v>
      </c>
      <c r="L216" s="163">
        <f t="shared" si="59"/>
        <v>0</v>
      </c>
      <c r="M216" s="163">
        <f t="shared" si="59"/>
        <v>0</v>
      </c>
      <c r="N216" s="163">
        <f t="shared" si="59"/>
        <v>0</v>
      </c>
      <c r="O216" s="163">
        <f t="shared" si="59"/>
        <v>0</v>
      </c>
      <c r="P216" s="163">
        <f t="shared" si="59"/>
        <v>0</v>
      </c>
      <c r="Q216" s="163">
        <f t="shared" si="59"/>
        <v>0</v>
      </c>
      <c r="R216" s="163">
        <f t="shared" ref="R216:AF231" si="61">Q216</f>
        <v>0</v>
      </c>
      <c r="S216" s="163">
        <f t="shared" si="61"/>
        <v>0</v>
      </c>
      <c r="T216" s="163">
        <f t="shared" si="61"/>
        <v>0</v>
      </c>
      <c r="U216" s="163">
        <f t="shared" si="61"/>
        <v>0</v>
      </c>
      <c r="V216" s="163">
        <f t="shared" si="61"/>
        <v>0</v>
      </c>
      <c r="W216" s="163">
        <f t="shared" si="61"/>
        <v>0</v>
      </c>
      <c r="X216" s="163">
        <f t="shared" si="61"/>
        <v>0</v>
      </c>
      <c r="Y216" s="163">
        <f t="shared" si="61"/>
        <v>0</v>
      </c>
      <c r="Z216" s="163">
        <f t="shared" si="61"/>
        <v>0</v>
      </c>
      <c r="AA216" s="163">
        <f t="shared" si="61"/>
        <v>0</v>
      </c>
      <c r="AB216" s="163">
        <f t="shared" si="61"/>
        <v>0</v>
      </c>
      <c r="AC216" s="163">
        <f t="shared" si="61"/>
        <v>0</v>
      </c>
      <c r="AD216" s="163">
        <f t="shared" si="60"/>
        <v>0</v>
      </c>
      <c r="AE216" s="163">
        <f t="shared" si="61"/>
        <v>0</v>
      </c>
      <c r="AF216" s="176">
        <f t="shared" si="61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v>0</v>
      </c>
      <c r="D217" s="163">
        <v>0</v>
      </c>
      <c r="E217" s="163">
        <v>0</v>
      </c>
      <c r="F217" s="163">
        <f t="shared" ref="F217:R232" si="62">E217</f>
        <v>0</v>
      </c>
      <c r="G217" s="163">
        <f t="shared" si="62"/>
        <v>0</v>
      </c>
      <c r="H217" s="163">
        <f t="shared" si="62"/>
        <v>0</v>
      </c>
      <c r="I217" s="163">
        <f t="shared" si="62"/>
        <v>0</v>
      </c>
      <c r="J217" s="163">
        <f t="shared" si="62"/>
        <v>0</v>
      </c>
      <c r="K217" s="163">
        <f t="shared" si="62"/>
        <v>0</v>
      </c>
      <c r="L217" s="163">
        <f t="shared" si="62"/>
        <v>0</v>
      </c>
      <c r="M217" s="163">
        <f t="shared" si="62"/>
        <v>0</v>
      </c>
      <c r="N217" s="163">
        <f t="shared" si="62"/>
        <v>0</v>
      </c>
      <c r="O217" s="163">
        <f t="shared" si="62"/>
        <v>0</v>
      </c>
      <c r="P217" s="163">
        <f t="shared" si="62"/>
        <v>0</v>
      </c>
      <c r="Q217" s="163">
        <f t="shared" si="62"/>
        <v>0</v>
      </c>
      <c r="R217" s="163">
        <f t="shared" si="62"/>
        <v>0</v>
      </c>
      <c r="S217" s="163">
        <f t="shared" si="61"/>
        <v>0</v>
      </c>
      <c r="T217" s="163">
        <f t="shared" si="61"/>
        <v>0</v>
      </c>
      <c r="U217" s="163">
        <f t="shared" si="61"/>
        <v>0</v>
      </c>
      <c r="V217" s="163">
        <f t="shared" si="61"/>
        <v>0</v>
      </c>
      <c r="W217" s="163">
        <f t="shared" si="61"/>
        <v>0</v>
      </c>
      <c r="X217" s="163">
        <f t="shared" si="61"/>
        <v>0</v>
      </c>
      <c r="Y217" s="163">
        <f t="shared" si="61"/>
        <v>0</v>
      </c>
      <c r="Z217" s="163">
        <f t="shared" si="61"/>
        <v>0</v>
      </c>
      <c r="AA217" s="163">
        <f t="shared" si="61"/>
        <v>0</v>
      </c>
      <c r="AB217" s="163">
        <f t="shared" si="61"/>
        <v>0</v>
      </c>
      <c r="AC217" s="163">
        <f t="shared" si="61"/>
        <v>0</v>
      </c>
      <c r="AD217" s="163">
        <f t="shared" si="60"/>
        <v>0</v>
      </c>
      <c r="AE217" s="163">
        <f t="shared" si="61"/>
        <v>0</v>
      </c>
      <c r="AF217" s="176">
        <f t="shared" si="61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v>0</v>
      </c>
      <c r="D218" s="163">
        <v>0</v>
      </c>
      <c r="E218" s="163">
        <v>0</v>
      </c>
      <c r="F218" s="163">
        <f t="shared" si="62"/>
        <v>0</v>
      </c>
      <c r="G218" s="163">
        <f t="shared" si="62"/>
        <v>0</v>
      </c>
      <c r="H218" s="163">
        <f t="shared" si="62"/>
        <v>0</v>
      </c>
      <c r="I218" s="163">
        <f t="shared" si="62"/>
        <v>0</v>
      </c>
      <c r="J218" s="163">
        <f t="shared" si="62"/>
        <v>0</v>
      </c>
      <c r="K218" s="163">
        <f t="shared" si="62"/>
        <v>0</v>
      </c>
      <c r="L218" s="163">
        <f t="shared" si="62"/>
        <v>0</v>
      </c>
      <c r="M218" s="163">
        <f t="shared" si="62"/>
        <v>0</v>
      </c>
      <c r="N218" s="163">
        <f t="shared" si="62"/>
        <v>0</v>
      </c>
      <c r="O218" s="163">
        <f t="shared" si="62"/>
        <v>0</v>
      </c>
      <c r="P218" s="163">
        <f t="shared" si="62"/>
        <v>0</v>
      </c>
      <c r="Q218" s="163">
        <f t="shared" si="62"/>
        <v>0</v>
      </c>
      <c r="R218" s="163">
        <f t="shared" si="62"/>
        <v>0</v>
      </c>
      <c r="S218" s="163">
        <f t="shared" si="61"/>
        <v>0</v>
      </c>
      <c r="T218" s="163">
        <f t="shared" si="61"/>
        <v>0</v>
      </c>
      <c r="U218" s="163">
        <f t="shared" si="61"/>
        <v>0</v>
      </c>
      <c r="V218" s="163">
        <f t="shared" si="61"/>
        <v>0</v>
      </c>
      <c r="W218" s="163">
        <f t="shared" si="61"/>
        <v>0</v>
      </c>
      <c r="X218" s="163">
        <f t="shared" si="61"/>
        <v>0</v>
      </c>
      <c r="Y218" s="163">
        <f t="shared" si="61"/>
        <v>0</v>
      </c>
      <c r="Z218" s="163">
        <f t="shared" si="61"/>
        <v>0</v>
      </c>
      <c r="AA218" s="163">
        <f t="shared" si="61"/>
        <v>0</v>
      </c>
      <c r="AB218" s="163">
        <f t="shared" si="61"/>
        <v>0</v>
      </c>
      <c r="AC218" s="163">
        <f t="shared" si="61"/>
        <v>0</v>
      </c>
      <c r="AD218" s="163">
        <f t="shared" si="60"/>
        <v>0</v>
      </c>
      <c r="AE218" s="163">
        <f t="shared" si="61"/>
        <v>0</v>
      </c>
      <c r="AF218" s="176">
        <f t="shared" si="61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v>0</v>
      </c>
      <c r="D219" s="163">
        <v>0</v>
      </c>
      <c r="E219" s="163">
        <v>0</v>
      </c>
      <c r="F219" s="163">
        <f t="shared" si="62"/>
        <v>0</v>
      </c>
      <c r="G219" s="163">
        <f t="shared" si="62"/>
        <v>0</v>
      </c>
      <c r="H219" s="163">
        <f t="shared" si="62"/>
        <v>0</v>
      </c>
      <c r="I219" s="163">
        <f t="shared" si="62"/>
        <v>0</v>
      </c>
      <c r="J219" s="163">
        <f t="shared" si="62"/>
        <v>0</v>
      </c>
      <c r="K219" s="163">
        <f t="shared" si="62"/>
        <v>0</v>
      </c>
      <c r="L219" s="163">
        <f t="shared" si="62"/>
        <v>0</v>
      </c>
      <c r="M219" s="163">
        <f t="shared" si="62"/>
        <v>0</v>
      </c>
      <c r="N219" s="163">
        <f t="shared" si="62"/>
        <v>0</v>
      </c>
      <c r="O219" s="163">
        <f t="shared" si="62"/>
        <v>0</v>
      </c>
      <c r="P219" s="163">
        <f t="shared" si="62"/>
        <v>0</v>
      </c>
      <c r="Q219" s="163">
        <f t="shared" si="62"/>
        <v>0</v>
      </c>
      <c r="R219" s="163">
        <f t="shared" si="62"/>
        <v>0</v>
      </c>
      <c r="S219" s="163">
        <f t="shared" si="61"/>
        <v>0</v>
      </c>
      <c r="T219" s="163">
        <f t="shared" si="61"/>
        <v>0</v>
      </c>
      <c r="U219" s="163">
        <f t="shared" si="61"/>
        <v>0</v>
      </c>
      <c r="V219" s="163">
        <f t="shared" si="61"/>
        <v>0</v>
      </c>
      <c r="W219" s="163">
        <f t="shared" si="61"/>
        <v>0</v>
      </c>
      <c r="X219" s="163">
        <f t="shared" si="61"/>
        <v>0</v>
      </c>
      <c r="Y219" s="163">
        <f t="shared" si="61"/>
        <v>0</v>
      </c>
      <c r="Z219" s="163">
        <f t="shared" si="61"/>
        <v>0</v>
      </c>
      <c r="AA219" s="163">
        <f t="shared" si="61"/>
        <v>0</v>
      </c>
      <c r="AB219" s="163">
        <f t="shared" si="61"/>
        <v>0</v>
      </c>
      <c r="AC219" s="163">
        <f t="shared" si="61"/>
        <v>0</v>
      </c>
      <c r="AD219" s="163">
        <f t="shared" si="60"/>
        <v>0</v>
      </c>
      <c r="AE219" s="163">
        <f t="shared" si="61"/>
        <v>0</v>
      </c>
      <c r="AF219" s="176">
        <f t="shared" si="61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v>0</v>
      </c>
      <c r="D220" s="163">
        <v>0</v>
      </c>
      <c r="E220" s="163">
        <v>0</v>
      </c>
      <c r="F220" s="163">
        <f t="shared" si="62"/>
        <v>0</v>
      </c>
      <c r="G220" s="163">
        <f t="shared" si="62"/>
        <v>0</v>
      </c>
      <c r="H220" s="163">
        <f t="shared" si="62"/>
        <v>0</v>
      </c>
      <c r="I220" s="163">
        <f t="shared" si="62"/>
        <v>0</v>
      </c>
      <c r="J220" s="163">
        <f t="shared" si="62"/>
        <v>0</v>
      </c>
      <c r="K220" s="163">
        <f t="shared" si="62"/>
        <v>0</v>
      </c>
      <c r="L220" s="163">
        <f t="shared" si="62"/>
        <v>0</v>
      </c>
      <c r="M220" s="163">
        <f t="shared" si="62"/>
        <v>0</v>
      </c>
      <c r="N220" s="163">
        <f t="shared" si="62"/>
        <v>0</v>
      </c>
      <c r="O220" s="163">
        <f t="shared" si="62"/>
        <v>0</v>
      </c>
      <c r="P220" s="163">
        <f t="shared" si="62"/>
        <v>0</v>
      </c>
      <c r="Q220" s="163">
        <f t="shared" si="62"/>
        <v>0</v>
      </c>
      <c r="R220" s="163">
        <f t="shared" si="62"/>
        <v>0</v>
      </c>
      <c r="S220" s="163">
        <f t="shared" si="61"/>
        <v>0</v>
      </c>
      <c r="T220" s="163">
        <f t="shared" si="61"/>
        <v>0</v>
      </c>
      <c r="U220" s="163">
        <f t="shared" si="61"/>
        <v>0</v>
      </c>
      <c r="V220" s="163">
        <f t="shared" si="61"/>
        <v>0</v>
      </c>
      <c r="W220" s="163">
        <f t="shared" si="61"/>
        <v>0</v>
      </c>
      <c r="X220" s="163">
        <f t="shared" si="61"/>
        <v>0</v>
      </c>
      <c r="Y220" s="163">
        <f t="shared" si="61"/>
        <v>0</v>
      </c>
      <c r="Z220" s="163">
        <f t="shared" si="61"/>
        <v>0</v>
      </c>
      <c r="AA220" s="163">
        <f t="shared" si="61"/>
        <v>0</v>
      </c>
      <c r="AB220" s="163">
        <f t="shared" si="61"/>
        <v>0</v>
      </c>
      <c r="AC220" s="163">
        <f t="shared" si="61"/>
        <v>0</v>
      </c>
      <c r="AD220" s="163">
        <f t="shared" si="60"/>
        <v>0</v>
      </c>
      <c r="AE220" s="163">
        <f t="shared" si="61"/>
        <v>0</v>
      </c>
      <c r="AF220" s="176">
        <f t="shared" si="61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v>0</v>
      </c>
      <c r="D221" s="163">
        <v>0</v>
      </c>
      <c r="E221" s="163">
        <v>0</v>
      </c>
      <c r="F221" s="163">
        <f t="shared" si="62"/>
        <v>0</v>
      </c>
      <c r="G221" s="163">
        <f t="shared" si="62"/>
        <v>0</v>
      </c>
      <c r="H221" s="163">
        <f t="shared" si="62"/>
        <v>0</v>
      </c>
      <c r="I221" s="163">
        <f t="shared" si="62"/>
        <v>0</v>
      </c>
      <c r="J221" s="163">
        <f t="shared" si="62"/>
        <v>0</v>
      </c>
      <c r="K221" s="163">
        <f t="shared" si="62"/>
        <v>0</v>
      </c>
      <c r="L221" s="163">
        <f t="shared" si="62"/>
        <v>0</v>
      </c>
      <c r="M221" s="163">
        <f t="shared" si="62"/>
        <v>0</v>
      </c>
      <c r="N221" s="163">
        <f t="shared" si="62"/>
        <v>0</v>
      </c>
      <c r="O221" s="163">
        <f t="shared" si="62"/>
        <v>0</v>
      </c>
      <c r="P221" s="163">
        <f t="shared" si="62"/>
        <v>0</v>
      </c>
      <c r="Q221" s="163">
        <f t="shared" si="62"/>
        <v>0</v>
      </c>
      <c r="R221" s="163">
        <f t="shared" si="62"/>
        <v>0</v>
      </c>
      <c r="S221" s="163">
        <f t="shared" si="61"/>
        <v>0</v>
      </c>
      <c r="T221" s="163">
        <f t="shared" si="61"/>
        <v>0</v>
      </c>
      <c r="U221" s="163">
        <f t="shared" si="61"/>
        <v>0</v>
      </c>
      <c r="V221" s="163">
        <f t="shared" si="61"/>
        <v>0</v>
      </c>
      <c r="W221" s="163">
        <f t="shared" si="61"/>
        <v>0</v>
      </c>
      <c r="X221" s="163">
        <f t="shared" si="61"/>
        <v>0</v>
      </c>
      <c r="Y221" s="163">
        <f t="shared" si="61"/>
        <v>0</v>
      </c>
      <c r="Z221" s="163">
        <f t="shared" si="61"/>
        <v>0</v>
      </c>
      <c r="AA221" s="163">
        <f t="shared" si="61"/>
        <v>0</v>
      </c>
      <c r="AB221" s="163">
        <f t="shared" si="61"/>
        <v>0</v>
      </c>
      <c r="AC221" s="163">
        <f t="shared" si="61"/>
        <v>0</v>
      </c>
      <c r="AD221" s="163">
        <f t="shared" si="60"/>
        <v>0</v>
      </c>
      <c r="AE221" s="163">
        <f t="shared" si="61"/>
        <v>0</v>
      </c>
      <c r="AF221" s="176">
        <f t="shared" si="61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v>0</v>
      </c>
      <c r="D222" s="163">
        <v>0</v>
      </c>
      <c r="E222" s="163">
        <v>0</v>
      </c>
      <c r="F222" s="163">
        <f t="shared" si="62"/>
        <v>0</v>
      </c>
      <c r="G222" s="163">
        <f t="shared" si="62"/>
        <v>0</v>
      </c>
      <c r="H222" s="163">
        <f t="shared" si="62"/>
        <v>0</v>
      </c>
      <c r="I222" s="163">
        <f t="shared" si="62"/>
        <v>0</v>
      </c>
      <c r="J222" s="163">
        <f t="shared" si="62"/>
        <v>0</v>
      </c>
      <c r="K222" s="163">
        <f t="shared" si="62"/>
        <v>0</v>
      </c>
      <c r="L222" s="163">
        <f t="shared" si="62"/>
        <v>0</v>
      </c>
      <c r="M222" s="163">
        <f t="shared" si="62"/>
        <v>0</v>
      </c>
      <c r="N222" s="163">
        <f t="shared" si="62"/>
        <v>0</v>
      </c>
      <c r="O222" s="163">
        <f t="shared" si="62"/>
        <v>0</v>
      </c>
      <c r="P222" s="163">
        <f t="shared" si="62"/>
        <v>0</v>
      </c>
      <c r="Q222" s="163">
        <f t="shared" si="62"/>
        <v>0</v>
      </c>
      <c r="R222" s="163">
        <f t="shared" si="62"/>
        <v>0</v>
      </c>
      <c r="S222" s="163">
        <f t="shared" si="61"/>
        <v>0</v>
      </c>
      <c r="T222" s="163">
        <f t="shared" si="61"/>
        <v>0</v>
      </c>
      <c r="U222" s="163">
        <f t="shared" si="61"/>
        <v>0</v>
      </c>
      <c r="V222" s="163">
        <f t="shared" si="61"/>
        <v>0</v>
      </c>
      <c r="W222" s="163">
        <f t="shared" si="61"/>
        <v>0</v>
      </c>
      <c r="X222" s="163">
        <f t="shared" si="61"/>
        <v>0</v>
      </c>
      <c r="Y222" s="163">
        <f t="shared" si="61"/>
        <v>0</v>
      </c>
      <c r="Z222" s="163">
        <f t="shared" si="61"/>
        <v>0</v>
      </c>
      <c r="AA222" s="163">
        <f t="shared" si="61"/>
        <v>0</v>
      </c>
      <c r="AB222" s="163">
        <f t="shared" si="61"/>
        <v>0</v>
      </c>
      <c r="AC222" s="163">
        <f t="shared" si="61"/>
        <v>0</v>
      </c>
      <c r="AD222" s="163">
        <f t="shared" si="60"/>
        <v>0</v>
      </c>
      <c r="AE222" s="163">
        <f t="shared" si="61"/>
        <v>0</v>
      </c>
      <c r="AF222" s="176">
        <f t="shared" si="61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v>0</v>
      </c>
      <c r="D223" s="163">
        <v>0</v>
      </c>
      <c r="E223" s="163">
        <v>0</v>
      </c>
      <c r="F223" s="163">
        <f t="shared" si="62"/>
        <v>0</v>
      </c>
      <c r="G223" s="163">
        <f t="shared" si="62"/>
        <v>0</v>
      </c>
      <c r="H223" s="163">
        <f t="shared" si="62"/>
        <v>0</v>
      </c>
      <c r="I223" s="163">
        <f t="shared" si="62"/>
        <v>0</v>
      </c>
      <c r="J223" s="163">
        <f t="shared" si="62"/>
        <v>0</v>
      </c>
      <c r="K223" s="163">
        <f t="shared" si="62"/>
        <v>0</v>
      </c>
      <c r="L223" s="163">
        <f t="shared" si="62"/>
        <v>0</v>
      </c>
      <c r="M223" s="163">
        <f t="shared" si="62"/>
        <v>0</v>
      </c>
      <c r="N223" s="163">
        <f t="shared" si="62"/>
        <v>0</v>
      </c>
      <c r="O223" s="163">
        <f t="shared" si="62"/>
        <v>0</v>
      </c>
      <c r="P223" s="163">
        <f t="shared" si="62"/>
        <v>0</v>
      </c>
      <c r="Q223" s="163">
        <f t="shared" si="62"/>
        <v>0</v>
      </c>
      <c r="R223" s="163">
        <f t="shared" si="62"/>
        <v>0</v>
      </c>
      <c r="S223" s="163">
        <f t="shared" si="61"/>
        <v>0</v>
      </c>
      <c r="T223" s="163">
        <f t="shared" si="61"/>
        <v>0</v>
      </c>
      <c r="U223" s="163">
        <f t="shared" si="61"/>
        <v>0</v>
      </c>
      <c r="V223" s="163">
        <f t="shared" si="61"/>
        <v>0</v>
      </c>
      <c r="W223" s="163">
        <f t="shared" si="61"/>
        <v>0</v>
      </c>
      <c r="X223" s="163">
        <f t="shared" si="61"/>
        <v>0</v>
      </c>
      <c r="Y223" s="163">
        <f t="shared" si="61"/>
        <v>0</v>
      </c>
      <c r="Z223" s="163">
        <f t="shared" si="61"/>
        <v>0</v>
      </c>
      <c r="AA223" s="163">
        <f t="shared" si="61"/>
        <v>0</v>
      </c>
      <c r="AB223" s="163">
        <f t="shared" si="61"/>
        <v>0</v>
      </c>
      <c r="AC223" s="163">
        <f t="shared" si="61"/>
        <v>0</v>
      </c>
      <c r="AD223" s="163">
        <f t="shared" si="60"/>
        <v>0</v>
      </c>
      <c r="AE223" s="163">
        <f t="shared" si="61"/>
        <v>0</v>
      </c>
      <c r="AF223" s="176">
        <f t="shared" si="61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v>0</v>
      </c>
      <c r="D224" s="163">
        <v>0</v>
      </c>
      <c r="E224" s="163">
        <v>0</v>
      </c>
      <c r="F224" s="163">
        <f t="shared" si="62"/>
        <v>0</v>
      </c>
      <c r="G224" s="163">
        <f t="shared" si="62"/>
        <v>0</v>
      </c>
      <c r="H224" s="163">
        <f t="shared" si="62"/>
        <v>0</v>
      </c>
      <c r="I224" s="163">
        <f t="shared" si="62"/>
        <v>0</v>
      </c>
      <c r="J224" s="163">
        <f t="shared" si="62"/>
        <v>0</v>
      </c>
      <c r="K224" s="163">
        <f t="shared" si="62"/>
        <v>0</v>
      </c>
      <c r="L224" s="163">
        <f t="shared" si="62"/>
        <v>0</v>
      </c>
      <c r="M224" s="163">
        <f t="shared" si="62"/>
        <v>0</v>
      </c>
      <c r="N224" s="163">
        <f t="shared" si="62"/>
        <v>0</v>
      </c>
      <c r="O224" s="163">
        <f t="shared" si="62"/>
        <v>0</v>
      </c>
      <c r="P224" s="163">
        <f t="shared" si="62"/>
        <v>0</v>
      </c>
      <c r="Q224" s="163">
        <f t="shared" si="62"/>
        <v>0</v>
      </c>
      <c r="R224" s="163">
        <f t="shared" si="62"/>
        <v>0</v>
      </c>
      <c r="S224" s="163">
        <f t="shared" si="61"/>
        <v>0</v>
      </c>
      <c r="T224" s="163">
        <f t="shared" si="61"/>
        <v>0</v>
      </c>
      <c r="U224" s="163">
        <f t="shared" si="61"/>
        <v>0</v>
      </c>
      <c r="V224" s="163">
        <f t="shared" si="61"/>
        <v>0</v>
      </c>
      <c r="W224" s="163">
        <f t="shared" si="61"/>
        <v>0</v>
      </c>
      <c r="X224" s="163">
        <f t="shared" si="61"/>
        <v>0</v>
      </c>
      <c r="Y224" s="163">
        <f t="shared" si="61"/>
        <v>0</v>
      </c>
      <c r="Z224" s="163">
        <f t="shared" si="61"/>
        <v>0</v>
      </c>
      <c r="AA224" s="163">
        <f t="shared" si="61"/>
        <v>0</v>
      </c>
      <c r="AB224" s="163">
        <f t="shared" si="61"/>
        <v>0</v>
      </c>
      <c r="AC224" s="163">
        <f t="shared" si="61"/>
        <v>0</v>
      </c>
      <c r="AD224" s="163">
        <f t="shared" si="60"/>
        <v>0</v>
      </c>
      <c r="AE224" s="163">
        <f t="shared" si="61"/>
        <v>0</v>
      </c>
      <c r="AF224" s="176">
        <f t="shared" si="61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v>0</v>
      </c>
      <c r="D225" s="163">
        <v>0</v>
      </c>
      <c r="E225" s="163">
        <v>0</v>
      </c>
      <c r="F225" s="163">
        <f t="shared" si="62"/>
        <v>0</v>
      </c>
      <c r="G225" s="163">
        <f t="shared" si="62"/>
        <v>0</v>
      </c>
      <c r="H225" s="163">
        <f t="shared" si="62"/>
        <v>0</v>
      </c>
      <c r="I225" s="163">
        <f t="shared" si="62"/>
        <v>0</v>
      </c>
      <c r="J225" s="163">
        <f t="shared" si="62"/>
        <v>0</v>
      </c>
      <c r="K225" s="163">
        <f t="shared" si="62"/>
        <v>0</v>
      </c>
      <c r="L225" s="163">
        <f t="shared" si="62"/>
        <v>0</v>
      </c>
      <c r="M225" s="163">
        <f t="shared" si="62"/>
        <v>0</v>
      </c>
      <c r="N225" s="163">
        <f t="shared" si="62"/>
        <v>0</v>
      </c>
      <c r="O225" s="163">
        <f t="shared" si="62"/>
        <v>0</v>
      </c>
      <c r="P225" s="163">
        <f t="shared" si="62"/>
        <v>0</v>
      </c>
      <c r="Q225" s="163">
        <f t="shared" si="62"/>
        <v>0</v>
      </c>
      <c r="R225" s="163">
        <f t="shared" si="62"/>
        <v>0</v>
      </c>
      <c r="S225" s="163">
        <f t="shared" si="61"/>
        <v>0</v>
      </c>
      <c r="T225" s="163">
        <f t="shared" si="61"/>
        <v>0</v>
      </c>
      <c r="U225" s="163">
        <f t="shared" si="61"/>
        <v>0</v>
      </c>
      <c r="V225" s="163">
        <f t="shared" si="61"/>
        <v>0</v>
      </c>
      <c r="W225" s="163">
        <f t="shared" si="61"/>
        <v>0</v>
      </c>
      <c r="X225" s="163">
        <f t="shared" si="61"/>
        <v>0</v>
      </c>
      <c r="Y225" s="163">
        <f t="shared" si="61"/>
        <v>0</v>
      </c>
      <c r="Z225" s="163">
        <f t="shared" si="61"/>
        <v>0</v>
      </c>
      <c r="AA225" s="163">
        <f t="shared" si="61"/>
        <v>0</v>
      </c>
      <c r="AB225" s="163">
        <f t="shared" si="61"/>
        <v>0</v>
      </c>
      <c r="AC225" s="163">
        <f t="shared" si="61"/>
        <v>0</v>
      </c>
      <c r="AD225" s="163">
        <f t="shared" si="60"/>
        <v>0</v>
      </c>
      <c r="AE225" s="163">
        <f t="shared" si="61"/>
        <v>0</v>
      </c>
      <c r="AF225" s="176">
        <f t="shared" si="61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v>0</v>
      </c>
      <c r="D226" s="163">
        <v>0</v>
      </c>
      <c r="E226" s="163">
        <v>0</v>
      </c>
      <c r="F226" s="163">
        <f t="shared" si="62"/>
        <v>0</v>
      </c>
      <c r="G226" s="163">
        <f t="shared" si="62"/>
        <v>0</v>
      </c>
      <c r="H226" s="163">
        <f t="shared" si="62"/>
        <v>0</v>
      </c>
      <c r="I226" s="163">
        <f t="shared" si="62"/>
        <v>0</v>
      </c>
      <c r="J226" s="163">
        <f t="shared" si="62"/>
        <v>0</v>
      </c>
      <c r="K226" s="163">
        <f t="shared" si="62"/>
        <v>0</v>
      </c>
      <c r="L226" s="163">
        <f t="shared" si="62"/>
        <v>0</v>
      </c>
      <c r="M226" s="163">
        <f t="shared" si="62"/>
        <v>0</v>
      </c>
      <c r="N226" s="163">
        <f t="shared" si="62"/>
        <v>0</v>
      </c>
      <c r="O226" s="163">
        <f t="shared" si="62"/>
        <v>0</v>
      </c>
      <c r="P226" s="163">
        <f t="shared" si="62"/>
        <v>0</v>
      </c>
      <c r="Q226" s="163">
        <f t="shared" si="62"/>
        <v>0</v>
      </c>
      <c r="R226" s="163">
        <f t="shared" si="62"/>
        <v>0</v>
      </c>
      <c r="S226" s="163">
        <f t="shared" si="61"/>
        <v>0</v>
      </c>
      <c r="T226" s="163">
        <f t="shared" si="61"/>
        <v>0</v>
      </c>
      <c r="U226" s="163">
        <f t="shared" si="61"/>
        <v>0</v>
      </c>
      <c r="V226" s="163">
        <f t="shared" si="61"/>
        <v>0</v>
      </c>
      <c r="W226" s="163">
        <f t="shared" si="61"/>
        <v>0</v>
      </c>
      <c r="X226" s="163">
        <f t="shared" si="61"/>
        <v>0</v>
      </c>
      <c r="Y226" s="163">
        <f t="shared" si="61"/>
        <v>0</v>
      </c>
      <c r="Z226" s="163">
        <f t="shared" si="61"/>
        <v>0</v>
      </c>
      <c r="AA226" s="163">
        <f t="shared" si="61"/>
        <v>0</v>
      </c>
      <c r="AB226" s="163">
        <f t="shared" si="61"/>
        <v>0</v>
      </c>
      <c r="AC226" s="163">
        <f t="shared" si="61"/>
        <v>0</v>
      </c>
      <c r="AD226" s="163">
        <f t="shared" si="60"/>
        <v>0</v>
      </c>
      <c r="AE226" s="163">
        <f t="shared" si="61"/>
        <v>0</v>
      </c>
      <c r="AF226" s="176">
        <f t="shared" si="61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v>0</v>
      </c>
      <c r="D227" s="163">
        <v>0</v>
      </c>
      <c r="E227" s="163">
        <v>0</v>
      </c>
      <c r="F227" s="163">
        <f t="shared" si="62"/>
        <v>0</v>
      </c>
      <c r="G227" s="163">
        <f t="shared" si="62"/>
        <v>0</v>
      </c>
      <c r="H227" s="163">
        <f t="shared" si="62"/>
        <v>0</v>
      </c>
      <c r="I227" s="163">
        <f t="shared" si="62"/>
        <v>0</v>
      </c>
      <c r="J227" s="163">
        <f t="shared" si="62"/>
        <v>0</v>
      </c>
      <c r="K227" s="163">
        <f t="shared" si="62"/>
        <v>0</v>
      </c>
      <c r="L227" s="163">
        <f t="shared" si="62"/>
        <v>0</v>
      </c>
      <c r="M227" s="163">
        <f t="shared" si="62"/>
        <v>0</v>
      </c>
      <c r="N227" s="163">
        <f t="shared" si="62"/>
        <v>0</v>
      </c>
      <c r="O227" s="163">
        <f t="shared" si="62"/>
        <v>0</v>
      </c>
      <c r="P227" s="163">
        <f t="shared" si="62"/>
        <v>0</v>
      </c>
      <c r="Q227" s="163">
        <f t="shared" si="62"/>
        <v>0</v>
      </c>
      <c r="R227" s="163">
        <f t="shared" si="62"/>
        <v>0</v>
      </c>
      <c r="S227" s="163">
        <f t="shared" si="61"/>
        <v>0</v>
      </c>
      <c r="T227" s="163">
        <f t="shared" si="61"/>
        <v>0</v>
      </c>
      <c r="U227" s="163">
        <f t="shared" si="61"/>
        <v>0</v>
      </c>
      <c r="V227" s="163">
        <f t="shared" si="61"/>
        <v>0</v>
      </c>
      <c r="W227" s="163">
        <f t="shared" si="61"/>
        <v>0</v>
      </c>
      <c r="X227" s="163">
        <f t="shared" si="61"/>
        <v>0</v>
      </c>
      <c r="Y227" s="163">
        <f t="shared" si="61"/>
        <v>0</v>
      </c>
      <c r="Z227" s="163">
        <f t="shared" si="61"/>
        <v>0</v>
      </c>
      <c r="AA227" s="163">
        <f t="shared" si="61"/>
        <v>0</v>
      </c>
      <c r="AB227" s="163">
        <f t="shared" si="61"/>
        <v>0</v>
      </c>
      <c r="AC227" s="163">
        <f t="shared" si="61"/>
        <v>0</v>
      </c>
      <c r="AD227" s="163">
        <f t="shared" si="60"/>
        <v>0</v>
      </c>
      <c r="AE227" s="163">
        <f t="shared" si="61"/>
        <v>0</v>
      </c>
      <c r="AF227" s="176">
        <f t="shared" si="61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v>0</v>
      </c>
      <c r="D228" s="163">
        <v>0</v>
      </c>
      <c r="E228" s="163">
        <v>0</v>
      </c>
      <c r="F228" s="163">
        <f t="shared" si="62"/>
        <v>0</v>
      </c>
      <c r="G228" s="163">
        <f t="shared" si="62"/>
        <v>0</v>
      </c>
      <c r="H228" s="163">
        <f t="shared" si="62"/>
        <v>0</v>
      </c>
      <c r="I228" s="163">
        <f t="shared" si="62"/>
        <v>0</v>
      </c>
      <c r="J228" s="163">
        <f t="shared" si="62"/>
        <v>0</v>
      </c>
      <c r="K228" s="163">
        <f t="shared" si="62"/>
        <v>0</v>
      </c>
      <c r="L228" s="163">
        <f t="shared" si="62"/>
        <v>0</v>
      </c>
      <c r="M228" s="163">
        <f t="shared" si="62"/>
        <v>0</v>
      </c>
      <c r="N228" s="163">
        <f t="shared" si="62"/>
        <v>0</v>
      </c>
      <c r="O228" s="163">
        <f t="shared" si="62"/>
        <v>0</v>
      </c>
      <c r="P228" s="163">
        <f t="shared" si="62"/>
        <v>0</v>
      </c>
      <c r="Q228" s="163">
        <f t="shared" si="62"/>
        <v>0</v>
      </c>
      <c r="R228" s="163">
        <f t="shared" si="62"/>
        <v>0</v>
      </c>
      <c r="S228" s="163">
        <f t="shared" si="61"/>
        <v>0</v>
      </c>
      <c r="T228" s="163">
        <f t="shared" si="61"/>
        <v>0</v>
      </c>
      <c r="U228" s="163">
        <f t="shared" si="61"/>
        <v>0</v>
      </c>
      <c r="V228" s="163">
        <f t="shared" si="61"/>
        <v>0</v>
      </c>
      <c r="W228" s="163">
        <f t="shared" si="61"/>
        <v>0</v>
      </c>
      <c r="X228" s="163">
        <f t="shared" si="61"/>
        <v>0</v>
      </c>
      <c r="Y228" s="163">
        <f t="shared" si="61"/>
        <v>0</v>
      </c>
      <c r="Z228" s="163">
        <f t="shared" si="61"/>
        <v>0</v>
      </c>
      <c r="AA228" s="163">
        <f t="shared" si="61"/>
        <v>0</v>
      </c>
      <c r="AB228" s="163">
        <f t="shared" si="61"/>
        <v>0</v>
      </c>
      <c r="AC228" s="163">
        <f t="shared" si="61"/>
        <v>0</v>
      </c>
      <c r="AD228" s="163">
        <f t="shared" si="60"/>
        <v>0</v>
      </c>
      <c r="AE228" s="163">
        <f t="shared" si="61"/>
        <v>0</v>
      </c>
      <c r="AF228" s="176">
        <f t="shared" si="61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v>0</v>
      </c>
      <c r="D229" s="163">
        <v>0</v>
      </c>
      <c r="E229" s="163">
        <v>0</v>
      </c>
      <c r="F229" s="163">
        <f t="shared" si="62"/>
        <v>0</v>
      </c>
      <c r="G229" s="163">
        <f t="shared" si="62"/>
        <v>0</v>
      </c>
      <c r="H229" s="163">
        <f t="shared" si="62"/>
        <v>0</v>
      </c>
      <c r="I229" s="163">
        <f t="shared" si="62"/>
        <v>0</v>
      </c>
      <c r="J229" s="163">
        <f t="shared" si="62"/>
        <v>0</v>
      </c>
      <c r="K229" s="163">
        <f t="shared" si="62"/>
        <v>0</v>
      </c>
      <c r="L229" s="163">
        <f t="shared" si="62"/>
        <v>0</v>
      </c>
      <c r="M229" s="163">
        <f t="shared" si="62"/>
        <v>0</v>
      </c>
      <c r="N229" s="163">
        <f t="shared" si="62"/>
        <v>0</v>
      </c>
      <c r="O229" s="163">
        <f t="shared" si="62"/>
        <v>0</v>
      </c>
      <c r="P229" s="163">
        <f t="shared" si="62"/>
        <v>0</v>
      </c>
      <c r="Q229" s="163">
        <f t="shared" si="62"/>
        <v>0</v>
      </c>
      <c r="R229" s="163">
        <f t="shared" si="62"/>
        <v>0</v>
      </c>
      <c r="S229" s="163">
        <f t="shared" si="61"/>
        <v>0</v>
      </c>
      <c r="T229" s="163">
        <f t="shared" si="61"/>
        <v>0</v>
      </c>
      <c r="U229" s="163">
        <f t="shared" si="61"/>
        <v>0</v>
      </c>
      <c r="V229" s="163">
        <f t="shared" si="61"/>
        <v>0</v>
      </c>
      <c r="W229" s="163">
        <f t="shared" si="61"/>
        <v>0</v>
      </c>
      <c r="X229" s="163">
        <f t="shared" si="61"/>
        <v>0</v>
      </c>
      <c r="Y229" s="163">
        <f t="shared" si="61"/>
        <v>0</v>
      </c>
      <c r="Z229" s="163">
        <f t="shared" si="61"/>
        <v>0</v>
      </c>
      <c r="AA229" s="163">
        <f t="shared" si="61"/>
        <v>0</v>
      </c>
      <c r="AB229" s="163">
        <f t="shared" si="61"/>
        <v>0</v>
      </c>
      <c r="AC229" s="163">
        <f t="shared" si="61"/>
        <v>0</v>
      </c>
      <c r="AD229" s="163">
        <f t="shared" si="60"/>
        <v>0</v>
      </c>
      <c r="AE229" s="163">
        <f t="shared" si="61"/>
        <v>0</v>
      </c>
      <c r="AF229" s="176">
        <f t="shared" si="61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v>0</v>
      </c>
      <c r="D230" s="163">
        <v>0</v>
      </c>
      <c r="E230" s="163">
        <v>0</v>
      </c>
      <c r="F230" s="163">
        <f t="shared" si="62"/>
        <v>0</v>
      </c>
      <c r="G230" s="163">
        <f t="shared" si="62"/>
        <v>0</v>
      </c>
      <c r="H230" s="163">
        <f t="shared" si="62"/>
        <v>0</v>
      </c>
      <c r="I230" s="163">
        <f t="shared" si="62"/>
        <v>0</v>
      </c>
      <c r="J230" s="163">
        <f t="shared" si="62"/>
        <v>0</v>
      </c>
      <c r="K230" s="163">
        <f t="shared" si="62"/>
        <v>0</v>
      </c>
      <c r="L230" s="163">
        <f t="shared" si="62"/>
        <v>0</v>
      </c>
      <c r="M230" s="163">
        <f t="shared" si="62"/>
        <v>0</v>
      </c>
      <c r="N230" s="163">
        <f t="shared" si="62"/>
        <v>0</v>
      </c>
      <c r="O230" s="163">
        <f t="shared" si="62"/>
        <v>0</v>
      </c>
      <c r="P230" s="163">
        <f t="shared" si="62"/>
        <v>0</v>
      </c>
      <c r="Q230" s="163">
        <f t="shared" si="62"/>
        <v>0</v>
      </c>
      <c r="R230" s="163">
        <f t="shared" si="62"/>
        <v>0</v>
      </c>
      <c r="S230" s="163">
        <f t="shared" si="61"/>
        <v>0</v>
      </c>
      <c r="T230" s="163">
        <f t="shared" si="61"/>
        <v>0</v>
      </c>
      <c r="U230" s="163">
        <f t="shared" si="61"/>
        <v>0</v>
      </c>
      <c r="V230" s="163">
        <f t="shared" si="61"/>
        <v>0</v>
      </c>
      <c r="W230" s="163">
        <f t="shared" si="61"/>
        <v>0</v>
      </c>
      <c r="X230" s="163">
        <f t="shared" si="61"/>
        <v>0</v>
      </c>
      <c r="Y230" s="163">
        <f t="shared" si="61"/>
        <v>0</v>
      </c>
      <c r="Z230" s="163">
        <f t="shared" si="61"/>
        <v>0</v>
      </c>
      <c r="AA230" s="163">
        <f t="shared" si="61"/>
        <v>0</v>
      </c>
      <c r="AB230" s="163">
        <f t="shared" si="61"/>
        <v>0</v>
      </c>
      <c r="AC230" s="163">
        <f t="shared" ref="AC230:AD245" si="63">AB230</f>
        <v>0</v>
      </c>
      <c r="AD230" s="163">
        <f t="shared" si="63"/>
        <v>0</v>
      </c>
      <c r="AE230" s="163">
        <f t="shared" si="61"/>
        <v>0</v>
      </c>
      <c r="AF230" s="176">
        <f t="shared" si="61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v>0</v>
      </c>
      <c r="D231" s="163">
        <v>0</v>
      </c>
      <c r="E231" s="163">
        <v>0</v>
      </c>
      <c r="F231" s="163">
        <f t="shared" si="62"/>
        <v>0</v>
      </c>
      <c r="G231" s="163">
        <f t="shared" si="62"/>
        <v>0</v>
      </c>
      <c r="H231" s="163">
        <f t="shared" si="62"/>
        <v>0</v>
      </c>
      <c r="I231" s="163">
        <f t="shared" si="62"/>
        <v>0</v>
      </c>
      <c r="J231" s="163">
        <f t="shared" si="62"/>
        <v>0</v>
      </c>
      <c r="K231" s="163">
        <f t="shared" si="62"/>
        <v>0</v>
      </c>
      <c r="L231" s="163">
        <f t="shared" si="62"/>
        <v>0</v>
      </c>
      <c r="M231" s="163">
        <f t="shared" si="62"/>
        <v>0</v>
      </c>
      <c r="N231" s="163">
        <f t="shared" si="62"/>
        <v>0</v>
      </c>
      <c r="O231" s="163">
        <f t="shared" si="62"/>
        <v>0</v>
      </c>
      <c r="P231" s="163">
        <f t="shared" si="62"/>
        <v>0</v>
      </c>
      <c r="Q231" s="163">
        <f t="shared" si="62"/>
        <v>0</v>
      </c>
      <c r="R231" s="163">
        <f t="shared" si="62"/>
        <v>0</v>
      </c>
      <c r="S231" s="163">
        <f t="shared" si="61"/>
        <v>0</v>
      </c>
      <c r="T231" s="163">
        <f t="shared" si="61"/>
        <v>0</v>
      </c>
      <c r="U231" s="163">
        <f t="shared" si="61"/>
        <v>0</v>
      </c>
      <c r="V231" s="163">
        <f t="shared" si="61"/>
        <v>0</v>
      </c>
      <c r="W231" s="163">
        <f t="shared" si="61"/>
        <v>0</v>
      </c>
      <c r="X231" s="163">
        <f t="shared" si="61"/>
        <v>0</v>
      </c>
      <c r="Y231" s="163">
        <f t="shared" si="61"/>
        <v>0</v>
      </c>
      <c r="Z231" s="163">
        <f t="shared" si="61"/>
        <v>0</v>
      </c>
      <c r="AA231" s="163">
        <f t="shared" si="61"/>
        <v>0</v>
      </c>
      <c r="AB231" s="163">
        <f t="shared" si="61"/>
        <v>0</v>
      </c>
      <c r="AC231" s="163">
        <f t="shared" si="63"/>
        <v>0</v>
      </c>
      <c r="AD231" s="163">
        <f t="shared" si="63"/>
        <v>0</v>
      </c>
      <c r="AE231" s="163">
        <f t="shared" si="61"/>
        <v>0</v>
      </c>
      <c r="AF231" s="176">
        <f t="shared" si="61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v>0</v>
      </c>
      <c r="D232" s="163">
        <v>0</v>
      </c>
      <c r="E232" s="163">
        <v>0</v>
      </c>
      <c r="F232" s="163">
        <f t="shared" si="62"/>
        <v>0</v>
      </c>
      <c r="G232" s="163">
        <f t="shared" si="62"/>
        <v>0</v>
      </c>
      <c r="H232" s="163">
        <f t="shared" si="62"/>
        <v>0</v>
      </c>
      <c r="I232" s="163">
        <f t="shared" si="62"/>
        <v>0</v>
      </c>
      <c r="J232" s="163">
        <f t="shared" si="62"/>
        <v>0</v>
      </c>
      <c r="K232" s="163">
        <f t="shared" si="62"/>
        <v>0</v>
      </c>
      <c r="L232" s="163">
        <f t="shared" si="62"/>
        <v>0</v>
      </c>
      <c r="M232" s="163">
        <f t="shared" si="62"/>
        <v>0</v>
      </c>
      <c r="N232" s="163">
        <f t="shared" si="62"/>
        <v>0</v>
      </c>
      <c r="O232" s="163">
        <f t="shared" si="62"/>
        <v>0</v>
      </c>
      <c r="P232" s="163">
        <f t="shared" si="62"/>
        <v>0</v>
      </c>
      <c r="Q232" s="163">
        <f t="shared" si="62"/>
        <v>0</v>
      </c>
      <c r="R232" s="163">
        <f t="shared" ref="R232:AF247" si="64">Q232</f>
        <v>0</v>
      </c>
      <c r="S232" s="163">
        <f t="shared" si="64"/>
        <v>0</v>
      </c>
      <c r="T232" s="163">
        <f t="shared" si="64"/>
        <v>0</v>
      </c>
      <c r="U232" s="163">
        <f t="shared" si="64"/>
        <v>0</v>
      </c>
      <c r="V232" s="163">
        <f t="shared" si="64"/>
        <v>0</v>
      </c>
      <c r="W232" s="163">
        <f t="shared" si="64"/>
        <v>0</v>
      </c>
      <c r="X232" s="163">
        <f t="shared" si="64"/>
        <v>0</v>
      </c>
      <c r="Y232" s="163">
        <f t="shared" si="64"/>
        <v>0</v>
      </c>
      <c r="Z232" s="163">
        <f t="shared" si="64"/>
        <v>0</v>
      </c>
      <c r="AA232" s="163">
        <f t="shared" si="64"/>
        <v>0</v>
      </c>
      <c r="AB232" s="163">
        <f t="shared" si="64"/>
        <v>0</v>
      </c>
      <c r="AC232" s="163">
        <f t="shared" si="64"/>
        <v>0</v>
      </c>
      <c r="AD232" s="163">
        <f t="shared" si="63"/>
        <v>0</v>
      </c>
      <c r="AE232" s="163">
        <f t="shared" si="64"/>
        <v>0</v>
      </c>
      <c r="AF232" s="176">
        <f t="shared" si="64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v>0</v>
      </c>
      <c r="D233" s="163">
        <v>0</v>
      </c>
      <c r="E233" s="163">
        <v>0</v>
      </c>
      <c r="F233" s="163">
        <f t="shared" ref="F233:R248" si="65">E233</f>
        <v>0</v>
      </c>
      <c r="G233" s="163">
        <f t="shared" si="65"/>
        <v>0</v>
      </c>
      <c r="H233" s="163">
        <f t="shared" si="65"/>
        <v>0</v>
      </c>
      <c r="I233" s="163">
        <f t="shared" si="65"/>
        <v>0</v>
      </c>
      <c r="J233" s="163">
        <f t="shared" si="65"/>
        <v>0</v>
      </c>
      <c r="K233" s="163">
        <f t="shared" si="65"/>
        <v>0</v>
      </c>
      <c r="L233" s="163">
        <f t="shared" si="65"/>
        <v>0</v>
      </c>
      <c r="M233" s="163">
        <f t="shared" si="65"/>
        <v>0</v>
      </c>
      <c r="N233" s="163">
        <f t="shared" si="65"/>
        <v>0</v>
      </c>
      <c r="O233" s="163">
        <f t="shared" si="65"/>
        <v>0</v>
      </c>
      <c r="P233" s="163">
        <f t="shared" si="65"/>
        <v>0</v>
      </c>
      <c r="Q233" s="163">
        <f t="shared" si="65"/>
        <v>0</v>
      </c>
      <c r="R233" s="163">
        <f t="shared" si="65"/>
        <v>0</v>
      </c>
      <c r="S233" s="163">
        <f t="shared" si="64"/>
        <v>0</v>
      </c>
      <c r="T233" s="163">
        <f t="shared" si="64"/>
        <v>0</v>
      </c>
      <c r="U233" s="163">
        <f t="shared" si="64"/>
        <v>0</v>
      </c>
      <c r="V233" s="163">
        <f t="shared" si="64"/>
        <v>0</v>
      </c>
      <c r="W233" s="163">
        <f t="shared" si="64"/>
        <v>0</v>
      </c>
      <c r="X233" s="163">
        <f t="shared" si="64"/>
        <v>0</v>
      </c>
      <c r="Y233" s="163">
        <f t="shared" si="64"/>
        <v>0</v>
      </c>
      <c r="Z233" s="163">
        <f t="shared" si="64"/>
        <v>0</v>
      </c>
      <c r="AA233" s="163">
        <f t="shared" si="64"/>
        <v>0</v>
      </c>
      <c r="AB233" s="163">
        <f t="shared" si="64"/>
        <v>0</v>
      </c>
      <c r="AC233" s="163">
        <f t="shared" si="64"/>
        <v>0</v>
      </c>
      <c r="AD233" s="163">
        <f t="shared" si="63"/>
        <v>0</v>
      </c>
      <c r="AE233" s="163">
        <f t="shared" si="64"/>
        <v>0</v>
      </c>
      <c r="AF233" s="176">
        <f t="shared" si="64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v>0</v>
      </c>
      <c r="D234" s="163">
        <v>0</v>
      </c>
      <c r="E234" s="163">
        <v>0</v>
      </c>
      <c r="F234" s="163">
        <f t="shared" si="65"/>
        <v>0</v>
      </c>
      <c r="G234" s="163">
        <f t="shared" si="65"/>
        <v>0</v>
      </c>
      <c r="H234" s="163">
        <f t="shared" si="65"/>
        <v>0</v>
      </c>
      <c r="I234" s="163">
        <f t="shared" si="65"/>
        <v>0</v>
      </c>
      <c r="J234" s="163">
        <f t="shared" si="65"/>
        <v>0</v>
      </c>
      <c r="K234" s="163">
        <f t="shared" si="65"/>
        <v>0</v>
      </c>
      <c r="L234" s="163">
        <f t="shared" si="65"/>
        <v>0</v>
      </c>
      <c r="M234" s="163">
        <f t="shared" si="65"/>
        <v>0</v>
      </c>
      <c r="N234" s="163">
        <f t="shared" si="65"/>
        <v>0</v>
      </c>
      <c r="O234" s="163">
        <f t="shared" si="65"/>
        <v>0</v>
      </c>
      <c r="P234" s="163">
        <f t="shared" si="65"/>
        <v>0</v>
      </c>
      <c r="Q234" s="163">
        <f t="shared" si="65"/>
        <v>0</v>
      </c>
      <c r="R234" s="163">
        <f t="shared" si="65"/>
        <v>0</v>
      </c>
      <c r="S234" s="163">
        <f t="shared" si="64"/>
        <v>0</v>
      </c>
      <c r="T234" s="163">
        <f t="shared" si="64"/>
        <v>0</v>
      </c>
      <c r="U234" s="163">
        <f t="shared" si="64"/>
        <v>0</v>
      </c>
      <c r="V234" s="163">
        <f t="shared" si="64"/>
        <v>0</v>
      </c>
      <c r="W234" s="163">
        <f t="shared" si="64"/>
        <v>0</v>
      </c>
      <c r="X234" s="163">
        <f t="shared" si="64"/>
        <v>0</v>
      </c>
      <c r="Y234" s="163">
        <f t="shared" si="64"/>
        <v>0</v>
      </c>
      <c r="Z234" s="163">
        <f t="shared" si="64"/>
        <v>0</v>
      </c>
      <c r="AA234" s="163">
        <f t="shared" si="64"/>
        <v>0</v>
      </c>
      <c r="AB234" s="163">
        <f t="shared" si="64"/>
        <v>0</v>
      </c>
      <c r="AC234" s="163">
        <f t="shared" si="64"/>
        <v>0</v>
      </c>
      <c r="AD234" s="163">
        <f t="shared" si="63"/>
        <v>0</v>
      </c>
      <c r="AE234" s="163">
        <f t="shared" si="64"/>
        <v>0</v>
      </c>
      <c r="AF234" s="176">
        <f t="shared" si="64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v>0</v>
      </c>
      <c r="D235" s="163">
        <v>0</v>
      </c>
      <c r="E235" s="163">
        <v>0</v>
      </c>
      <c r="F235" s="163">
        <f t="shared" si="65"/>
        <v>0</v>
      </c>
      <c r="G235" s="163">
        <f t="shared" si="65"/>
        <v>0</v>
      </c>
      <c r="H235" s="163">
        <f t="shared" si="65"/>
        <v>0</v>
      </c>
      <c r="I235" s="163">
        <f t="shared" si="65"/>
        <v>0</v>
      </c>
      <c r="J235" s="163">
        <f t="shared" si="65"/>
        <v>0</v>
      </c>
      <c r="K235" s="163">
        <f t="shared" si="65"/>
        <v>0</v>
      </c>
      <c r="L235" s="163">
        <f t="shared" si="65"/>
        <v>0</v>
      </c>
      <c r="M235" s="163">
        <f t="shared" si="65"/>
        <v>0</v>
      </c>
      <c r="N235" s="163">
        <f t="shared" si="65"/>
        <v>0</v>
      </c>
      <c r="O235" s="163">
        <f t="shared" si="65"/>
        <v>0</v>
      </c>
      <c r="P235" s="163">
        <f t="shared" si="65"/>
        <v>0</v>
      </c>
      <c r="Q235" s="163">
        <f t="shared" si="65"/>
        <v>0</v>
      </c>
      <c r="R235" s="163">
        <f t="shared" si="65"/>
        <v>0</v>
      </c>
      <c r="S235" s="163">
        <f t="shared" si="64"/>
        <v>0</v>
      </c>
      <c r="T235" s="163">
        <f t="shared" si="64"/>
        <v>0</v>
      </c>
      <c r="U235" s="163">
        <f t="shared" si="64"/>
        <v>0</v>
      </c>
      <c r="V235" s="163">
        <f t="shared" si="64"/>
        <v>0</v>
      </c>
      <c r="W235" s="163">
        <f t="shared" si="64"/>
        <v>0</v>
      </c>
      <c r="X235" s="163">
        <f t="shared" si="64"/>
        <v>0</v>
      </c>
      <c r="Y235" s="163">
        <f t="shared" si="64"/>
        <v>0</v>
      </c>
      <c r="Z235" s="163">
        <f t="shared" si="64"/>
        <v>0</v>
      </c>
      <c r="AA235" s="163">
        <f t="shared" si="64"/>
        <v>0</v>
      </c>
      <c r="AB235" s="163">
        <f t="shared" si="64"/>
        <v>0</v>
      </c>
      <c r="AC235" s="163">
        <f t="shared" si="64"/>
        <v>0</v>
      </c>
      <c r="AD235" s="163">
        <f t="shared" si="63"/>
        <v>0</v>
      </c>
      <c r="AE235" s="163">
        <f t="shared" si="64"/>
        <v>0</v>
      </c>
      <c r="AF235" s="176">
        <f t="shared" si="64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v>0</v>
      </c>
      <c r="D236" s="163">
        <v>0</v>
      </c>
      <c r="E236" s="163">
        <v>0</v>
      </c>
      <c r="F236" s="163">
        <f t="shared" si="65"/>
        <v>0</v>
      </c>
      <c r="G236" s="163">
        <f t="shared" si="65"/>
        <v>0</v>
      </c>
      <c r="H236" s="163">
        <f t="shared" si="65"/>
        <v>0</v>
      </c>
      <c r="I236" s="163">
        <f t="shared" si="65"/>
        <v>0</v>
      </c>
      <c r="J236" s="163">
        <f t="shared" si="65"/>
        <v>0</v>
      </c>
      <c r="K236" s="163">
        <f t="shared" si="65"/>
        <v>0</v>
      </c>
      <c r="L236" s="163">
        <f t="shared" si="65"/>
        <v>0</v>
      </c>
      <c r="M236" s="163">
        <f t="shared" si="65"/>
        <v>0</v>
      </c>
      <c r="N236" s="163">
        <f t="shared" si="65"/>
        <v>0</v>
      </c>
      <c r="O236" s="163">
        <f t="shared" si="65"/>
        <v>0</v>
      </c>
      <c r="P236" s="163">
        <f t="shared" si="65"/>
        <v>0</v>
      </c>
      <c r="Q236" s="163">
        <f t="shared" si="65"/>
        <v>0</v>
      </c>
      <c r="R236" s="163">
        <f t="shared" si="65"/>
        <v>0</v>
      </c>
      <c r="S236" s="163">
        <f t="shared" si="64"/>
        <v>0</v>
      </c>
      <c r="T236" s="163">
        <f t="shared" si="64"/>
        <v>0</v>
      </c>
      <c r="U236" s="163">
        <f t="shared" si="64"/>
        <v>0</v>
      </c>
      <c r="V236" s="163">
        <f t="shared" si="64"/>
        <v>0</v>
      </c>
      <c r="W236" s="163">
        <f t="shared" si="64"/>
        <v>0</v>
      </c>
      <c r="X236" s="163">
        <f t="shared" si="64"/>
        <v>0</v>
      </c>
      <c r="Y236" s="163">
        <f t="shared" si="64"/>
        <v>0</v>
      </c>
      <c r="Z236" s="163">
        <f t="shared" si="64"/>
        <v>0</v>
      </c>
      <c r="AA236" s="163">
        <f t="shared" si="64"/>
        <v>0</v>
      </c>
      <c r="AB236" s="163">
        <f t="shared" si="64"/>
        <v>0</v>
      </c>
      <c r="AC236" s="163">
        <f t="shared" si="64"/>
        <v>0</v>
      </c>
      <c r="AD236" s="163">
        <f t="shared" si="63"/>
        <v>0</v>
      </c>
      <c r="AE236" s="163">
        <f t="shared" si="64"/>
        <v>0</v>
      </c>
      <c r="AF236" s="176">
        <f t="shared" si="64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v>0</v>
      </c>
      <c r="D237" s="163">
        <v>0</v>
      </c>
      <c r="E237" s="163">
        <v>0</v>
      </c>
      <c r="F237" s="163">
        <f t="shared" si="65"/>
        <v>0</v>
      </c>
      <c r="G237" s="163">
        <f t="shared" si="65"/>
        <v>0</v>
      </c>
      <c r="H237" s="163">
        <f t="shared" si="65"/>
        <v>0</v>
      </c>
      <c r="I237" s="163">
        <f t="shared" si="65"/>
        <v>0</v>
      </c>
      <c r="J237" s="163">
        <f t="shared" si="65"/>
        <v>0</v>
      </c>
      <c r="K237" s="163">
        <f t="shared" si="65"/>
        <v>0</v>
      </c>
      <c r="L237" s="163">
        <f t="shared" si="65"/>
        <v>0</v>
      </c>
      <c r="M237" s="163">
        <f t="shared" si="65"/>
        <v>0</v>
      </c>
      <c r="N237" s="163">
        <f t="shared" si="65"/>
        <v>0</v>
      </c>
      <c r="O237" s="163">
        <f t="shared" si="65"/>
        <v>0</v>
      </c>
      <c r="P237" s="163">
        <f t="shared" si="65"/>
        <v>0</v>
      </c>
      <c r="Q237" s="163">
        <f t="shared" si="65"/>
        <v>0</v>
      </c>
      <c r="R237" s="163">
        <f t="shared" si="65"/>
        <v>0</v>
      </c>
      <c r="S237" s="163">
        <f t="shared" si="64"/>
        <v>0</v>
      </c>
      <c r="T237" s="163">
        <f t="shared" si="64"/>
        <v>0</v>
      </c>
      <c r="U237" s="163">
        <f t="shared" si="64"/>
        <v>0</v>
      </c>
      <c r="V237" s="163">
        <f t="shared" si="64"/>
        <v>0</v>
      </c>
      <c r="W237" s="163">
        <f t="shared" si="64"/>
        <v>0</v>
      </c>
      <c r="X237" s="163">
        <f t="shared" si="64"/>
        <v>0</v>
      </c>
      <c r="Y237" s="163">
        <f t="shared" si="64"/>
        <v>0</v>
      </c>
      <c r="Z237" s="163">
        <f t="shared" si="64"/>
        <v>0</v>
      </c>
      <c r="AA237" s="163">
        <f t="shared" si="64"/>
        <v>0</v>
      </c>
      <c r="AB237" s="163">
        <f t="shared" si="64"/>
        <v>0</v>
      </c>
      <c r="AC237" s="163">
        <f t="shared" si="64"/>
        <v>0</v>
      </c>
      <c r="AD237" s="163">
        <f t="shared" si="63"/>
        <v>0</v>
      </c>
      <c r="AE237" s="163">
        <f t="shared" si="64"/>
        <v>0</v>
      </c>
      <c r="AF237" s="176">
        <f t="shared" si="64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v>0</v>
      </c>
      <c r="D238" s="163">
        <v>0</v>
      </c>
      <c r="E238" s="163">
        <v>0</v>
      </c>
      <c r="F238" s="163">
        <f t="shared" si="65"/>
        <v>0</v>
      </c>
      <c r="G238" s="163">
        <f t="shared" si="65"/>
        <v>0</v>
      </c>
      <c r="H238" s="163">
        <f t="shared" si="65"/>
        <v>0</v>
      </c>
      <c r="I238" s="163">
        <f t="shared" si="65"/>
        <v>0</v>
      </c>
      <c r="J238" s="163">
        <f t="shared" si="65"/>
        <v>0</v>
      </c>
      <c r="K238" s="163">
        <f t="shared" si="65"/>
        <v>0</v>
      </c>
      <c r="L238" s="163">
        <f t="shared" si="65"/>
        <v>0</v>
      </c>
      <c r="M238" s="163">
        <f t="shared" si="65"/>
        <v>0</v>
      </c>
      <c r="N238" s="163">
        <f t="shared" si="65"/>
        <v>0</v>
      </c>
      <c r="O238" s="163">
        <f t="shared" si="65"/>
        <v>0</v>
      </c>
      <c r="P238" s="163">
        <f t="shared" si="65"/>
        <v>0</v>
      </c>
      <c r="Q238" s="163">
        <f t="shared" si="65"/>
        <v>0</v>
      </c>
      <c r="R238" s="163">
        <f t="shared" si="65"/>
        <v>0</v>
      </c>
      <c r="S238" s="163">
        <f t="shared" si="64"/>
        <v>0</v>
      </c>
      <c r="T238" s="163">
        <f t="shared" si="64"/>
        <v>0</v>
      </c>
      <c r="U238" s="163">
        <f t="shared" si="64"/>
        <v>0</v>
      </c>
      <c r="V238" s="163">
        <f t="shared" si="64"/>
        <v>0</v>
      </c>
      <c r="W238" s="163">
        <f t="shared" si="64"/>
        <v>0</v>
      </c>
      <c r="X238" s="163">
        <f t="shared" si="64"/>
        <v>0</v>
      </c>
      <c r="Y238" s="163">
        <f t="shared" si="64"/>
        <v>0</v>
      </c>
      <c r="Z238" s="163">
        <f t="shared" si="64"/>
        <v>0</v>
      </c>
      <c r="AA238" s="163">
        <f t="shared" si="64"/>
        <v>0</v>
      </c>
      <c r="AB238" s="163">
        <f t="shared" si="64"/>
        <v>0</v>
      </c>
      <c r="AC238" s="163">
        <f t="shared" si="64"/>
        <v>0</v>
      </c>
      <c r="AD238" s="163">
        <f t="shared" si="63"/>
        <v>0</v>
      </c>
      <c r="AE238" s="163">
        <f t="shared" si="64"/>
        <v>0</v>
      </c>
      <c r="AF238" s="176">
        <f t="shared" si="64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v>0</v>
      </c>
      <c r="D239" s="163">
        <v>0</v>
      </c>
      <c r="E239" s="163">
        <v>0</v>
      </c>
      <c r="F239" s="163">
        <f t="shared" si="65"/>
        <v>0</v>
      </c>
      <c r="G239" s="163">
        <f t="shared" si="65"/>
        <v>0</v>
      </c>
      <c r="H239" s="163">
        <f t="shared" si="65"/>
        <v>0</v>
      </c>
      <c r="I239" s="163">
        <f t="shared" si="65"/>
        <v>0</v>
      </c>
      <c r="J239" s="163">
        <f t="shared" si="65"/>
        <v>0</v>
      </c>
      <c r="K239" s="163">
        <f t="shared" si="65"/>
        <v>0</v>
      </c>
      <c r="L239" s="163">
        <f t="shared" si="65"/>
        <v>0</v>
      </c>
      <c r="M239" s="163">
        <f t="shared" si="65"/>
        <v>0</v>
      </c>
      <c r="N239" s="163">
        <f t="shared" si="65"/>
        <v>0</v>
      </c>
      <c r="O239" s="163">
        <f t="shared" si="65"/>
        <v>0</v>
      </c>
      <c r="P239" s="163">
        <f t="shared" si="65"/>
        <v>0</v>
      </c>
      <c r="Q239" s="163">
        <f t="shared" si="65"/>
        <v>0</v>
      </c>
      <c r="R239" s="163">
        <f t="shared" si="65"/>
        <v>0</v>
      </c>
      <c r="S239" s="163">
        <f t="shared" si="64"/>
        <v>0</v>
      </c>
      <c r="T239" s="163">
        <f t="shared" si="64"/>
        <v>0</v>
      </c>
      <c r="U239" s="163">
        <f t="shared" si="64"/>
        <v>0</v>
      </c>
      <c r="V239" s="163">
        <f t="shared" si="64"/>
        <v>0</v>
      </c>
      <c r="W239" s="163">
        <f t="shared" si="64"/>
        <v>0</v>
      </c>
      <c r="X239" s="163">
        <f t="shared" si="64"/>
        <v>0</v>
      </c>
      <c r="Y239" s="163">
        <f t="shared" si="64"/>
        <v>0</v>
      </c>
      <c r="Z239" s="163">
        <f t="shared" si="64"/>
        <v>0</v>
      </c>
      <c r="AA239" s="163">
        <f t="shared" si="64"/>
        <v>0</v>
      </c>
      <c r="AB239" s="163">
        <f t="shared" si="64"/>
        <v>0</v>
      </c>
      <c r="AC239" s="163">
        <f t="shared" si="64"/>
        <v>0</v>
      </c>
      <c r="AD239" s="163">
        <f t="shared" si="63"/>
        <v>0</v>
      </c>
      <c r="AE239" s="163">
        <f t="shared" si="64"/>
        <v>0</v>
      </c>
      <c r="AF239" s="176">
        <f t="shared" si="64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v>0</v>
      </c>
      <c r="D240" s="163">
        <v>0</v>
      </c>
      <c r="E240" s="163">
        <v>0</v>
      </c>
      <c r="F240" s="163">
        <f t="shared" si="65"/>
        <v>0</v>
      </c>
      <c r="G240" s="163">
        <f t="shared" si="65"/>
        <v>0</v>
      </c>
      <c r="H240" s="163">
        <f t="shared" si="65"/>
        <v>0</v>
      </c>
      <c r="I240" s="163">
        <f t="shared" si="65"/>
        <v>0</v>
      </c>
      <c r="J240" s="163">
        <f t="shared" si="65"/>
        <v>0</v>
      </c>
      <c r="K240" s="163">
        <f t="shared" si="65"/>
        <v>0</v>
      </c>
      <c r="L240" s="163">
        <f t="shared" si="65"/>
        <v>0</v>
      </c>
      <c r="M240" s="163">
        <f t="shared" si="65"/>
        <v>0</v>
      </c>
      <c r="N240" s="163">
        <f t="shared" si="65"/>
        <v>0</v>
      </c>
      <c r="O240" s="163">
        <f t="shared" si="65"/>
        <v>0</v>
      </c>
      <c r="P240" s="163">
        <f t="shared" si="65"/>
        <v>0</v>
      </c>
      <c r="Q240" s="163">
        <f t="shared" si="65"/>
        <v>0</v>
      </c>
      <c r="R240" s="163">
        <f t="shared" si="65"/>
        <v>0</v>
      </c>
      <c r="S240" s="163">
        <f t="shared" si="64"/>
        <v>0</v>
      </c>
      <c r="T240" s="163">
        <f t="shared" si="64"/>
        <v>0</v>
      </c>
      <c r="U240" s="163">
        <f t="shared" si="64"/>
        <v>0</v>
      </c>
      <c r="V240" s="163">
        <f t="shared" si="64"/>
        <v>0</v>
      </c>
      <c r="W240" s="163">
        <f t="shared" si="64"/>
        <v>0</v>
      </c>
      <c r="X240" s="163">
        <f t="shared" si="64"/>
        <v>0</v>
      </c>
      <c r="Y240" s="163">
        <f t="shared" si="64"/>
        <v>0</v>
      </c>
      <c r="Z240" s="163">
        <f t="shared" si="64"/>
        <v>0</v>
      </c>
      <c r="AA240" s="163">
        <f t="shared" si="64"/>
        <v>0</v>
      </c>
      <c r="AB240" s="163">
        <f t="shared" si="64"/>
        <v>0</v>
      </c>
      <c r="AC240" s="163">
        <f t="shared" si="64"/>
        <v>0</v>
      </c>
      <c r="AD240" s="163">
        <f t="shared" si="63"/>
        <v>0</v>
      </c>
      <c r="AE240" s="163">
        <f t="shared" si="64"/>
        <v>0</v>
      </c>
      <c r="AF240" s="176">
        <f t="shared" si="64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v>0</v>
      </c>
      <c r="D241" s="163">
        <v>0</v>
      </c>
      <c r="E241" s="163">
        <v>0</v>
      </c>
      <c r="F241" s="163">
        <f t="shared" si="65"/>
        <v>0</v>
      </c>
      <c r="G241" s="163">
        <f t="shared" si="65"/>
        <v>0</v>
      </c>
      <c r="H241" s="163">
        <f t="shared" si="65"/>
        <v>0</v>
      </c>
      <c r="I241" s="163">
        <f t="shared" si="65"/>
        <v>0</v>
      </c>
      <c r="J241" s="163">
        <f t="shared" si="65"/>
        <v>0</v>
      </c>
      <c r="K241" s="163">
        <f t="shared" si="65"/>
        <v>0</v>
      </c>
      <c r="L241" s="163">
        <f t="shared" si="65"/>
        <v>0</v>
      </c>
      <c r="M241" s="163">
        <f t="shared" si="65"/>
        <v>0</v>
      </c>
      <c r="N241" s="163">
        <f t="shared" si="65"/>
        <v>0</v>
      </c>
      <c r="O241" s="163">
        <f t="shared" si="65"/>
        <v>0</v>
      </c>
      <c r="P241" s="163">
        <f t="shared" si="65"/>
        <v>0</v>
      </c>
      <c r="Q241" s="163">
        <f t="shared" si="65"/>
        <v>0</v>
      </c>
      <c r="R241" s="163">
        <f t="shared" si="65"/>
        <v>0</v>
      </c>
      <c r="S241" s="163">
        <f t="shared" si="64"/>
        <v>0</v>
      </c>
      <c r="T241" s="163">
        <f t="shared" si="64"/>
        <v>0</v>
      </c>
      <c r="U241" s="163">
        <f t="shared" si="64"/>
        <v>0</v>
      </c>
      <c r="V241" s="163">
        <f t="shared" si="64"/>
        <v>0</v>
      </c>
      <c r="W241" s="163">
        <f t="shared" si="64"/>
        <v>0</v>
      </c>
      <c r="X241" s="163">
        <f t="shared" si="64"/>
        <v>0</v>
      </c>
      <c r="Y241" s="163">
        <f t="shared" si="64"/>
        <v>0</v>
      </c>
      <c r="Z241" s="163">
        <f t="shared" si="64"/>
        <v>0</v>
      </c>
      <c r="AA241" s="163">
        <f t="shared" si="64"/>
        <v>0</v>
      </c>
      <c r="AB241" s="163">
        <f t="shared" si="64"/>
        <v>0</v>
      </c>
      <c r="AC241" s="163">
        <f t="shared" si="64"/>
        <v>0</v>
      </c>
      <c r="AD241" s="163">
        <f t="shared" si="63"/>
        <v>0</v>
      </c>
      <c r="AE241" s="163">
        <f t="shared" si="64"/>
        <v>0</v>
      </c>
      <c r="AF241" s="176">
        <f t="shared" si="64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v>0</v>
      </c>
      <c r="D242" s="163">
        <v>0</v>
      </c>
      <c r="E242" s="163">
        <v>0</v>
      </c>
      <c r="F242" s="163">
        <f t="shared" si="65"/>
        <v>0</v>
      </c>
      <c r="G242" s="163">
        <f t="shared" si="65"/>
        <v>0</v>
      </c>
      <c r="H242" s="163">
        <f t="shared" si="65"/>
        <v>0</v>
      </c>
      <c r="I242" s="163">
        <f t="shared" si="65"/>
        <v>0</v>
      </c>
      <c r="J242" s="163">
        <f t="shared" si="65"/>
        <v>0</v>
      </c>
      <c r="K242" s="163">
        <f t="shared" si="65"/>
        <v>0</v>
      </c>
      <c r="L242" s="163">
        <f t="shared" si="65"/>
        <v>0</v>
      </c>
      <c r="M242" s="163">
        <f t="shared" si="65"/>
        <v>0</v>
      </c>
      <c r="N242" s="163">
        <f t="shared" si="65"/>
        <v>0</v>
      </c>
      <c r="O242" s="163">
        <f t="shared" si="65"/>
        <v>0</v>
      </c>
      <c r="P242" s="163">
        <f t="shared" si="65"/>
        <v>0</v>
      </c>
      <c r="Q242" s="163">
        <f t="shared" si="65"/>
        <v>0</v>
      </c>
      <c r="R242" s="163">
        <f t="shared" si="65"/>
        <v>0</v>
      </c>
      <c r="S242" s="163">
        <f t="shared" si="64"/>
        <v>0</v>
      </c>
      <c r="T242" s="163">
        <f t="shared" si="64"/>
        <v>0</v>
      </c>
      <c r="U242" s="163">
        <f t="shared" si="64"/>
        <v>0</v>
      </c>
      <c r="V242" s="163">
        <f t="shared" si="64"/>
        <v>0</v>
      </c>
      <c r="W242" s="163">
        <f t="shared" si="64"/>
        <v>0</v>
      </c>
      <c r="X242" s="163">
        <f t="shared" si="64"/>
        <v>0</v>
      </c>
      <c r="Y242" s="163">
        <f t="shared" si="64"/>
        <v>0</v>
      </c>
      <c r="Z242" s="163">
        <f t="shared" si="64"/>
        <v>0</v>
      </c>
      <c r="AA242" s="163">
        <f t="shared" si="64"/>
        <v>0</v>
      </c>
      <c r="AB242" s="163">
        <f t="shared" si="64"/>
        <v>0</v>
      </c>
      <c r="AC242" s="163">
        <f t="shared" si="64"/>
        <v>0</v>
      </c>
      <c r="AD242" s="163">
        <f t="shared" si="63"/>
        <v>0</v>
      </c>
      <c r="AE242" s="163">
        <f t="shared" si="64"/>
        <v>0</v>
      </c>
      <c r="AF242" s="176">
        <f t="shared" si="64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v>0</v>
      </c>
      <c r="D243" s="163">
        <v>0</v>
      </c>
      <c r="E243" s="163">
        <v>0</v>
      </c>
      <c r="F243" s="163">
        <f t="shared" si="65"/>
        <v>0</v>
      </c>
      <c r="G243" s="163">
        <f t="shared" si="65"/>
        <v>0</v>
      </c>
      <c r="H243" s="163">
        <f t="shared" si="65"/>
        <v>0</v>
      </c>
      <c r="I243" s="163">
        <f t="shared" si="65"/>
        <v>0</v>
      </c>
      <c r="J243" s="163">
        <f t="shared" si="65"/>
        <v>0</v>
      </c>
      <c r="K243" s="163">
        <f t="shared" si="65"/>
        <v>0</v>
      </c>
      <c r="L243" s="163">
        <f t="shared" si="65"/>
        <v>0</v>
      </c>
      <c r="M243" s="163">
        <f t="shared" si="65"/>
        <v>0</v>
      </c>
      <c r="N243" s="163">
        <f t="shared" si="65"/>
        <v>0</v>
      </c>
      <c r="O243" s="163">
        <f t="shared" si="65"/>
        <v>0</v>
      </c>
      <c r="P243" s="163">
        <f t="shared" si="65"/>
        <v>0</v>
      </c>
      <c r="Q243" s="163">
        <f t="shared" si="65"/>
        <v>0</v>
      </c>
      <c r="R243" s="163">
        <f t="shared" si="65"/>
        <v>0</v>
      </c>
      <c r="S243" s="163">
        <f t="shared" si="64"/>
        <v>0</v>
      </c>
      <c r="T243" s="163">
        <f t="shared" si="64"/>
        <v>0</v>
      </c>
      <c r="U243" s="163">
        <f t="shared" si="64"/>
        <v>0</v>
      </c>
      <c r="V243" s="163">
        <f t="shared" si="64"/>
        <v>0</v>
      </c>
      <c r="W243" s="163">
        <f t="shared" si="64"/>
        <v>0</v>
      </c>
      <c r="X243" s="163">
        <f t="shared" si="64"/>
        <v>0</v>
      </c>
      <c r="Y243" s="163">
        <f t="shared" si="64"/>
        <v>0</v>
      </c>
      <c r="Z243" s="163">
        <f t="shared" si="64"/>
        <v>0</v>
      </c>
      <c r="AA243" s="163">
        <f t="shared" si="64"/>
        <v>0</v>
      </c>
      <c r="AB243" s="163">
        <f t="shared" si="64"/>
        <v>0</v>
      </c>
      <c r="AC243" s="163">
        <f t="shared" si="64"/>
        <v>0</v>
      </c>
      <c r="AD243" s="163">
        <f t="shared" si="63"/>
        <v>0</v>
      </c>
      <c r="AE243" s="163">
        <f t="shared" si="64"/>
        <v>0</v>
      </c>
      <c r="AF243" s="176">
        <f t="shared" si="64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v>0</v>
      </c>
      <c r="D244" s="163">
        <v>0</v>
      </c>
      <c r="E244" s="163">
        <v>0</v>
      </c>
      <c r="F244" s="163">
        <f t="shared" si="65"/>
        <v>0</v>
      </c>
      <c r="G244" s="163">
        <f t="shared" si="65"/>
        <v>0</v>
      </c>
      <c r="H244" s="163">
        <f t="shared" si="65"/>
        <v>0</v>
      </c>
      <c r="I244" s="163">
        <f t="shared" si="65"/>
        <v>0</v>
      </c>
      <c r="J244" s="163">
        <f t="shared" si="65"/>
        <v>0</v>
      </c>
      <c r="K244" s="163">
        <f t="shared" si="65"/>
        <v>0</v>
      </c>
      <c r="L244" s="163">
        <f t="shared" si="65"/>
        <v>0</v>
      </c>
      <c r="M244" s="163">
        <f t="shared" si="65"/>
        <v>0</v>
      </c>
      <c r="N244" s="163">
        <f t="shared" si="65"/>
        <v>0</v>
      </c>
      <c r="O244" s="163">
        <f t="shared" si="65"/>
        <v>0</v>
      </c>
      <c r="P244" s="163">
        <f t="shared" si="65"/>
        <v>0</v>
      </c>
      <c r="Q244" s="163">
        <f t="shared" si="65"/>
        <v>0</v>
      </c>
      <c r="R244" s="163">
        <f t="shared" si="65"/>
        <v>0</v>
      </c>
      <c r="S244" s="163">
        <f t="shared" si="64"/>
        <v>0</v>
      </c>
      <c r="T244" s="163">
        <f t="shared" si="64"/>
        <v>0</v>
      </c>
      <c r="U244" s="163">
        <f t="shared" si="64"/>
        <v>0</v>
      </c>
      <c r="V244" s="163">
        <f t="shared" si="64"/>
        <v>0</v>
      </c>
      <c r="W244" s="163">
        <f t="shared" si="64"/>
        <v>0</v>
      </c>
      <c r="X244" s="163">
        <f t="shared" si="64"/>
        <v>0</v>
      </c>
      <c r="Y244" s="163">
        <f t="shared" si="64"/>
        <v>0</v>
      </c>
      <c r="Z244" s="163">
        <f t="shared" si="64"/>
        <v>0</v>
      </c>
      <c r="AA244" s="163">
        <f t="shared" si="64"/>
        <v>0</v>
      </c>
      <c r="AB244" s="163">
        <f t="shared" si="64"/>
        <v>0</v>
      </c>
      <c r="AC244" s="163">
        <f t="shared" si="64"/>
        <v>0</v>
      </c>
      <c r="AD244" s="163">
        <f t="shared" si="63"/>
        <v>0</v>
      </c>
      <c r="AE244" s="163">
        <f t="shared" si="64"/>
        <v>0</v>
      </c>
      <c r="AF244" s="176">
        <f t="shared" si="64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v>0</v>
      </c>
      <c r="D245" s="163">
        <v>0</v>
      </c>
      <c r="E245" s="163">
        <v>0</v>
      </c>
      <c r="F245" s="163">
        <f t="shared" si="65"/>
        <v>0</v>
      </c>
      <c r="G245" s="163">
        <f t="shared" si="65"/>
        <v>0</v>
      </c>
      <c r="H245" s="163">
        <f t="shared" si="65"/>
        <v>0</v>
      </c>
      <c r="I245" s="163">
        <f t="shared" si="65"/>
        <v>0</v>
      </c>
      <c r="J245" s="163">
        <f t="shared" si="65"/>
        <v>0</v>
      </c>
      <c r="K245" s="163">
        <f t="shared" si="65"/>
        <v>0</v>
      </c>
      <c r="L245" s="163">
        <f t="shared" si="65"/>
        <v>0</v>
      </c>
      <c r="M245" s="163">
        <f t="shared" si="65"/>
        <v>0</v>
      </c>
      <c r="N245" s="163">
        <f t="shared" si="65"/>
        <v>0</v>
      </c>
      <c r="O245" s="163">
        <f t="shared" si="65"/>
        <v>0</v>
      </c>
      <c r="P245" s="163">
        <f t="shared" si="65"/>
        <v>0</v>
      </c>
      <c r="Q245" s="163">
        <f t="shared" si="65"/>
        <v>0</v>
      </c>
      <c r="R245" s="163">
        <f t="shared" si="65"/>
        <v>0</v>
      </c>
      <c r="S245" s="163">
        <f t="shared" si="64"/>
        <v>0</v>
      </c>
      <c r="T245" s="163">
        <f t="shared" si="64"/>
        <v>0</v>
      </c>
      <c r="U245" s="163">
        <f t="shared" si="64"/>
        <v>0</v>
      </c>
      <c r="V245" s="163">
        <f t="shared" si="64"/>
        <v>0</v>
      </c>
      <c r="W245" s="163">
        <f t="shared" si="64"/>
        <v>0</v>
      </c>
      <c r="X245" s="163">
        <f t="shared" si="64"/>
        <v>0</v>
      </c>
      <c r="Y245" s="163">
        <f t="shared" si="64"/>
        <v>0</v>
      </c>
      <c r="Z245" s="163">
        <f t="shared" si="64"/>
        <v>0</v>
      </c>
      <c r="AA245" s="163">
        <f t="shared" si="64"/>
        <v>0</v>
      </c>
      <c r="AB245" s="163">
        <f t="shared" si="64"/>
        <v>0</v>
      </c>
      <c r="AC245" s="163">
        <f t="shared" si="64"/>
        <v>0</v>
      </c>
      <c r="AD245" s="163">
        <f t="shared" si="63"/>
        <v>0</v>
      </c>
      <c r="AE245" s="163">
        <f t="shared" si="64"/>
        <v>0</v>
      </c>
      <c r="AF245" s="176">
        <f t="shared" si="64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v>0</v>
      </c>
      <c r="D246" s="163">
        <v>0</v>
      </c>
      <c r="E246" s="163">
        <v>0</v>
      </c>
      <c r="F246" s="163">
        <f t="shared" si="65"/>
        <v>0</v>
      </c>
      <c r="G246" s="163">
        <f t="shared" si="65"/>
        <v>0</v>
      </c>
      <c r="H246" s="163">
        <f t="shared" si="65"/>
        <v>0</v>
      </c>
      <c r="I246" s="163">
        <f t="shared" si="65"/>
        <v>0</v>
      </c>
      <c r="J246" s="163">
        <f t="shared" si="65"/>
        <v>0</v>
      </c>
      <c r="K246" s="163">
        <f t="shared" si="65"/>
        <v>0</v>
      </c>
      <c r="L246" s="163">
        <f t="shared" si="65"/>
        <v>0</v>
      </c>
      <c r="M246" s="163">
        <f t="shared" si="65"/>
        <v>0</v>
      </c>
      <c r="N246" s="163">
        <f t="shared" si="65"/>
        <v>0</v>
      </c>
      <c r="O246" s="163">
        <f t="shared" si="65"/>
        <v>0</v>
      </c>
      <c r="P246" s="163">
        <f t="shared" si="65"/>
        <v>0</v>
      </c>
      <c r="Q246" s="163">
        <f t="shared" si="65"/>
        <v>0</v>
      </c>
      <c r="R246" s="163">
        <f t="shared" si="65"/>
        <v>0</v>
      </c>
      <c r="S246" s="163">
        <f t="shared" si="64"/>
        <v>0</v>
      </c>
      <c r="T246" s="163">
        <f t="shared" si="64"/>
        <v>0</v>
      </c>
      <c r="U246" s="163">
        <f t="shared" si="64"/>
        <v>0</v>
      </c>
      <c r="V246" s="163">
        <f t="shared" si="64"/>
        <v>0</v>
      </c>
      <c r="W246" s="163">
        <f t="shared" si="64"/>
        <v>0</v>
      </c>
      <c r="X246" s="163">
        <f t="shared" si="64"/>
        <v>0</v>
      </c>
      <c r="Y246" s="163">
        <f t="shared" si="64"/>
        <v>0</v>
      </c>
      <c r="Z246" s="163">
        <f t="shared" si="64"/>
        <v>0</v>
      </c>
      <c r="AA246" s="163">
        <f t="shared" si="64"/>
        <v>0</v>
      </c>
      <c r="AB246" s="163">
        <f t="shared" si="64"/>
        <v>0</v>
      </c>
      <c r="AC246" s="163">
        <f t="shared" ref="AC246:AD260" si="66">AB246</f>
        <v>0</v>
      </c>
      <c r="AD246" s="163">
        <f t="shared" si="66"/>
        <v>0</v>
      </c>
      <c r="AE246" s="163">
        <f t="shared" si="64"/>
        <v>0</v>
      </c>
      <c r="AF246" s="176">
        <f t="shared" si="64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v>0</v>
      </c>
      <c r="D247" s="163">
        <v>0</v>
      </c>
      <c r="E247" s="163">
        <v>0</v>
      </c>
      <c r="F247" s="163">
        <f t="shared" si="65"/>
        <v>0</v>
      </c>
      <c r="G247" s="163">
        <f t="shared" si="65"/>
        <v>0</v>
      </c>
      <c r="H247" s="163">
        <f t="shared" si="65"/>
        <v>0</v>
      </c>
      <c r="I247" s="163">
        <f t="shared" si="65"/>
        <v>0</v>
      </c>
      <c r="J247" s="163">
        <f t="shared" si="65"/>
        <v>0</v>
      </c>
      <c r="K247" s="163">
        <f t="shared" si="65"/>
        <v>0</v>
      </c>
      <c r="L247" s="163">
        <f t="shared" si="65"/>
        <v>0</v>
      </c>
      <c r="M247" s="163">
        <f t="shared" si="65"/>
        <v>0</v>
      </c>
      <c r="N247" s="163">
        <f t="shared" si="65"/>
        <v>0</v>
      </c>
      <c r="O247" s="163">
        <f t="shared" si="65"/>
        <v>0</v>
      </c>
      <c r="P247" s="163">
        <f t="shared" si="65"/>
        <v>0</v>
      </c>
      <c r="Q247" s="163">
        <f t="shared" si="65"/>
        <v>0</v>
      </c>
      <c r="R247" s="163">
        <f t="shared" si="65"/>
        <v>0</v>
      </c>
      <c r="S247" s="163">
        <f t="shared" si="64"/>
        <v>0</v>
      </c>
      <c r="T247" s="163">
        <f t="shared" si="64"/>
        <v>0</v>
      </c>
      <c r="U247" s="163">
        <f t="shared" si="64"/>
        <v>0</v>
      </c>
      <c r="V247" s="163">
        <f t="shared" si="64"/>
        <v>0</v>
      </c>
      <c r="W247" s="163">
        <f t="shared" si="64"/>
        <v>0</v>
      </c>
      <c r="X247" s="163">
        <f t="shared" si="64"/>
        <v>0</v>
      </c>
      <c r="Y247" s="163">
        <f t="shared" si="64"/>
        <v>0</v>
      </c>
      <c r="Z247" s="163">
        <f t="shared" si="64"/>
        <v>0</v>
      </c>
      <c r="AA247" s="163">
        <f t="shared" si="64"/>
        <v>0</v>
      </c>
      <c r="AB247" s="163">
        <f t="shared" si="64"/>
        <v>0</v>
      </c>
      <c r="AC247" s="163">
        <f t="shared" si="66"/>
        <v>0</v>
      </c>
      <c r="AD247" s="163">
        <f t="shared" si="66"/>
        <v>0</v>
      </c>
      <c r="AE247" s="163">
        <f t="shared" si="64"/>
        <v>0</v>
      </c>
      <c r="AF247" s="176">
        <f t="shared" si="64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v>0</v>
      </c>
      <c r="D248" s="163">
        <v>0</v>
      </c>
      <c r="E248" s="163">
        <v>0</v>
      </c>
      <c r="F248" s="163">
        <f t="shared" si="65"/>
        <v>0</v>
      </c>
      <c r="G248" s="163">
        <f t="shared" si="65"/>
        <v>0</v>
      </c>
      <c r="H248" s="163">
        <f t="shared" si="65"/>
        <v>0</v>
      </c>
      <c r="I248" s="163">
        <f t="shared" si="65"/>
        <v>0</v>
      </c>
      <c r="J248" s="163">
        <f t="shared" si="65"/>
        <v>0</v>
      </c>
      <c r="K248" s="163">
        <f t="shared" si="65"/>
        <v>0</v>
      </c>
      <c r="L248" s="163">
        <f t="shared" si="65"/>
        <v>0</v>
      </c>
      <c r="M248" s="163">
        <f t="shared" si="65"/>
        <v>0</v>
      </c>
      <c r="N248" s="163">
        <f t="shared" si="65"/>
        <v>0</v>
      </c>
      <c r="O248" s="163">
        <f t="shared" si="65"/>
        <v>0</v>
      </c>
      <c r="P248" s="163">
        <f t="shared" si="65"/>
        <v>0</v>
      </c>
      <c r="Q248" s="163">
        <f t="shared" si="65"/>
        <v>0</v>
      </c>
      <c r="R248" s="163">
        <f t="shared" ref="R248:AF263" si="67">Q248</f>
        <v>0</v>
      </c>
      <c r="S248" s="163">
        <f t="shared" si="67"/>
        <v>0</v>
      </c>
      <c r="T248" s="163">
        <f t="shared" si="67"/>
        <v>0</v>
      </c>
      <c r="U248" s="163">
        <f t="shared" si="67"/>
        <v>0</v>
      </c>
      <c r="V248" s="163">
        <f t="shared" si="67"/>
        <v>0</v>
      </c>
      <c r="W248" s="163">
        <f t="shared" si="67"/>
        <v>0</v>
      </c>
      <c r="X248" s="163">
        <f t="shared" si="67"/>
        <v>0</v>
      </c>
      <c r="Y248" s="163">
        <f t="shared" si="67"/>
        <v>0</v>
      </c>
      <c r="Z248" s="163">
        <f t="shared" si="67"/>
        <v>0</v>
      </c>
      <c r="AA248" s="163">
        <f t="shared" si="67"/>
        <v>0</v>
      </c>
      <c r="AB248" s="163">
        <f t="shared" si="67"/>
        <v>0</v>
      </c>
      <c r="AC248" s="163">
        <f t="shared" si="67"/>
        <v>0</v>
      </c>
      <c r="AD248" s="163">
        <f t="shared" si="66"/>
        <v>0</v>
      </c>
      <c r="AE248" s="163">
        <f t="shared" si="67"/>
        <v>0</v>
      </c>
      <c r="AF248" s="176">
        <f t="shared" si="67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v>0</v>
      </c>
      <c r="D249" s="163">
        <v>0</v>
      </c>
      <c r="E249" s="163">
        <v>0</v>
      </c>
      <c r="F249" s="163">
        <f t="shared" ref="F249:R264" si="68">E249</f>
        <v>0</v>
      </c>
      <c r="G249" s="163">
        <f t="shared" si="68"/>
        <v>0</v>
      </c>
      <c r="H249" s="163">
        <f t="shared" si="68"/>
        <v>0</v>
      </c>
      <c r="I249" s="163">
        <f t="shared" si="68"/>
        <v>0</v>
      </c>
      <c r="J249" s="163">
        <f t="shared" si="68"/>
        <v>0</v>
      </c>
      <c r="K249" s="163">
        <f t="shared" si="68"/>
        <v>0</v>
      </c>
      <c r="L249" s="163">
        <f t="shared" si="68"/>
        <v>0</v>
      </c>
      <c r="M249" s="163">
        <f t="shared" si="68"/>
        <v>0</v>
      </c>
      <c r="N249" s="163">
        <f t="shared" si="68"/>
        <v>0</v>
      </c>
      <c r="O249" s="163">
        <f t="shared" si="68"/>
        <v>0</v>
      </c>
      <c r="P249" s="163">
        <f t="shared" si="68"/>
        <v>0</v>
      </c>
      <c r="Q249" s="163">
        <f t="shared" si="68"/>
        <v>0</v>
      </c>
      <c r="R249" s="163">
        <f t="shared" si="67"/>
        <v>0</v>
      </c>
      <c r="S249" s="163">
        <f t="shared" si="67"/>
        <v>0</v>
      </c>
      <c r="T249" s="163">
        <f t="shared" si="67"/>
        <v>0</v>
      </c>
      <c r="U249" s="163">
        <f t="shared" si="67"/>
        <v>0</v>
      </c>
      <c r="V249" s="163">
        <f t="shared" si="67"/>
        <v>0</v>
      </c>
      <c r="W249" s="163">
        <f t="shared" si="67"/>
        <v>0</v>
      </c>
      <c r="X249" s="163">
        <f t="shared" si="67"/>
        <v>0</v>
      </c>
      <c r="Y249" s="163">
        <f t="shared" si="67"/>
        <v>0</v>
      </c>
      <c r="Z249" s="163">
        <f t="shared" si="67"/>
        <v>0</v>
      </c>
      <c r="AA249" s="163">
        <f t="shared" si="67"/>
        <v>0</v>
      </c>
      <c r="AB249" s="163">
        <f t="shared" si="67"/>
        <v>0</v>
      </c>
      <c r="AC249" s="163">
        <f t="shared" si="67"/>
        <v>0</v>
      </c>
      <c r="AD249" s="163">
        <f t="shared" si="66"/>
        <v>0</v>
      </c>
      <c r="AE249" s="163">
        <f t="shared" si="67"/>
        <v>0</v>
      </c>
      <c r="AF249" s="176">
        <f t="shared" si="67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v>0</v>
      </c>
      <c r="D250" s="163">
        <v>0</v>
      </c>
      <c r="E250" s="163">
        <v>0</v>
      </c>
      <c r="F250" s="163">
        <f t="shared" si="68"/>
        <v>0</v>
      </c>
      <c r="G250" s="163">
        <f t="shared" si="68"/>
        <v>0</v>
      </c>
      <c r="H250" s="163">
        <f t="shared" si="68"/>
        <v>0</v>
      </c>
      <c r="I250" s="163">
        <f t="shared" si="68"/>
        <v>0</v>
      </c>
      <c r="J250" s="163">
        <f t="shared" si="68"/>
        <v>0</v>
      </c>
      <c r="K250" s="163">
        <f t="shared" si="68"/>
        <v>0</v>
      </c>
      <c r="L250" s="163">
        <f t="shared" si="68"/>
        <v>0</v>
      </c>
      <c r="M250" s="163">
        <f t="shared" si="68"/>
        <v>0</v>
      </c>
      <c r="N250" s="163">
        <f t="shared" si="68"/>
        <v>0</v>
      </c>
      <c r="O250" s="163">
        <f t="shared" si="68"/>
        <v>0</v>
      </c>
      <c r="P250" s="163">
        <f t="shared" si="68"/>
        <v>0</v>
      </c>
      <c r="Q250" s="163">
        <f t="shared" si="68"/>
        <v>0</v>
      </c>
      <c r="R250" s="163">
        <f t="shared" si="68"/>
        <v>0</v>
      </c>
      <c r="S250" s="163">
        <f t="shared" si="67"/>
        <v>0</v>
      </c>
      <c r="T250" s="163">
        <f t="shared" si="67"/>
        <v>0</v>
      </c>
      <c r="U250" s="163">
        <f t="shared" si="67"/>
        <v>0</v>
      </c>
      <c r="V250" s="163">
        <f t="shared" si="67"/>
        <v>0</v>
      </c>
      <c r="W250" s="163">
        <f t="shared" si="67"/>
        <v>0</v>
      </c>
      <c r="X250" s="163">
        <f t="shared" si="67"/>
        <v>0</v>
      </c>
      <c r="Y250" s="163">
        <f t="shared" si="67"/>
        <v>0</v>
      </c>
      <c r="Z250" s="163">
        <f t="shared" si="67"/>
        <v>0</v>
      </c>
      <c r="AA250" s="163">
        <f t="shared" si="67"/>
        <v>0</v>
      </c>
      <c r="AB250" s="163">
        <f t="shared" si="67"/>
        <v>0</v>
      </c>
      <c r="AC250" s="163">
        <f t="shared" si="67"/>
        <v>0</v>
      </c>
      <c r="AD250" s="163">
        <f t="shared" si="66"/>
        <v>0</v>
      </c>
      <c r="AE250" s="163">
        <f t="shared" si="67"/>
        <v>0</v>
      </c>
      <c r="AF250" s="176">
        <f t="shared" si="67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v>0</v>
      </c>
      <c r="D251" s="163">
        <v>0</v>
      </c>
      <c r="E251" s="163">
        <v>0</v>
      </c>
      <c r="F251" s="163">
        <f t="shared" si="68"/>
        <v>0</v>
      </c>
      <c r="G251" s="163">
        <f t="shared" si="68"/>
        <v>0</v>
      </c>
      <c r="H251" s="163">
        <f t="shared" si="68"/>
        <v>0</v>
      </c>
      <c r="I251" s="163">
        <f t="shared" si="68"/>
        <v>0</v>
      </c>
      <c r="J251" s="163">
        <f t="shared" si="68"/>
        <v>0</v>
      </c>
      <c r="K251" s="163">
        <f t="shared" si="68"/>
        <v>0</v>
      </c>
      <c r="L251" s="163">
        <f t="shared" si="68"/>
        <v>0</v>
      </c>
      <c r="M251" s="163">
        <f t="shared" si="68"/>
        <v>0</v>
      </c>
      <c r="N251" s="163">
        <f t="shared" si="68"/>
        <v>0</v>
      </c>
      <c r="O251" s="163">
        <f t="shared" si="68"/>
        <v>0</v>
      </c>
      <c r="P251" s="163">
        <f t="shared" si="68"/>
        <v>0</v>
      </c>
      <c r="Q251" s="163">
        <f t="shared" si="68"/>
        <v>0</v>
      </c>
      <c r="R251" s="163">
        <f t="shared" si="68"/>
        <v>0</v>
      </c>
      <c r="S251" s="163">
        <f t="shared" si="67"/>
        <v>0</v>
      </c>
      <c r="T251" s="163">
        <f t="shared" si="67"/>
        <v>0</v>
      </c>
      <c r="U251" s="163">
        <f t="shared" si="67"/>
        <v>0</v>
      </c>
      <c r="V251" s="163">
        <f t="shared" si="67"/>
        <v>0</v>
      </c>
      <c r="W251" s="163">
        <f t="shared" si="67"/>
        <v>0</v>
      </c>
      <c r="X251" s="163">
        <f t="shared" si="67"/>
        <v>0</v>
      </c>
      <c r="Y251" s="163">
        <f t="shared" si="67"/>
        <v>0</v>
      </c>
      <c r="Z251" s="163">
        <f t="shared" si="67"/>
        <v>0</v>
      </c>
      <c r="AA251" s="163">
        <f t="shared" si="67"/>
        <v>0</v>
      </c>
      <c r="AB251" s="163">
        <f t="shared" si="67"/>
        <v>0</v>
      </c>
      <c r="AC251" s="163">
        <f t="shared" si="67"/>
        <v>0</v>
      </c>
      <c r="AD251" s="163">
        <f t="shared" si="66"/>
        <v>0</v>
      </c>
      <c r="AE251" s="163">
        <f t="shared" si="67"/>
        <v>0</v>
      </c>
      <c r="AF251" s="176">
        <f t="shared" si="67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v>0</v>
      </c>
      <c r="D252" s="163">
        <v>0</v>
      </c>
      <c r="E252" s="163">
        <v>0</v>
      </c>
      <c r="F252" s="163">
        <f t="shared" si="68"/>
        <v>0</v>
      </c>
      <c r="G252" s="163">
        <f t="shared" si="68"/>
        <v>0</v>
      </c>
      <c r="H252" s="163">
        <f t="shared" si="68"/>
        <v>0</v>
      </c>
      <c r="I252" s="163">
        <f t="shared" si="68"/>
        <v>0</v>
      </c>
      <c r="J252" s="163">
        <f t="shared" si="68"/>
        <v>0</v>
      </c>
      <c r="K252" s="163">
        <f t="shared" si="68"/>
        <v>0</v>
      </c>
      <c r="L252" s="163">
        <f t="shared" si="68"/>
        <v>0</v>
      </c>
      <c r="M252" s="163">
        <f t="shared" si="68"/>
        <v>0</v>
      </c>
      <c r="N252" s="163">
        <f t="shared" si="68"/>
        <v>0</v>
      </c>
      <c r="O252" s="163">
        <f t="shared" si="68"/>
        <v>0</v>
      </c>
      <c r="P252" s="163">
        <f t="shared" si="68"/>
        <v>0</v>
      </c>
      <c r="Q252" s="163">
        <f t="shared" si="68"/>
        <v>0</v>
      </c>
      <c r="R252" s="163">
        <f t="shared" si="68"/>
        <v>0</v>
      </c>
      <c r="S252" s="163">
        <f t="shared" si="67"/>
        <v>0</v>
      </c>
      <c r="T252" s="163">
        <f t="shared" si="67"/>
        <v>0</v>
      </c>
      <c r="U252" s="163">
        <f t="shared" si="67"/>
        <v>0</v>
      </c>
      <c r="V252" s="163">
        <f t="shared" si="67"/>
        <v>0</v>
      </c>
      <c r="W252" s="163">
        <f t="shared" si="67"/>
        <v>0</v>
      </c>
      <c r="X252" s="163">
        <f t="shared" si="67"/>
        <v>0</v>
      </c>
      <c r="Y252" s="163">
        <f t="shared" si="67"/>
        <v>0</v>
      </c>
      <c r="Z252" s="163">
        <f t="shared" si="67"/>
        <v>0</v>
      </c>
      <c r="AA252" s="163">
        <f t="shared" si="67"/>
        <v>0</v>
      </c>
      <c r="AB252" s="163">
        <f t="shared" si="67"/>
        <v>0</v>
      </c>
      <c r="AC252" s="163">
        <f t="shared" si="67"/>
        <v>0</v>
      </c>
      <c r="AD252" s="163">
        <f t="shared" si="66"/>
        <v>0</v>
      </c>
      <c r="AE252" s="163">
        <f t="shared" si="67"/>
        <v>0</v>
      </c>
      <c r="AF252" s="176">
        <f t="shared" si="67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v>0</v>
      </c>
      <c r="D253" s="163">
        <v>0</v>
      </c>
      <c r="E253" s="163">
        <v>0</v>
      </c>
      <c r="F253" s="163">
        <f t="shared" si="68"/>
        <v>0</v>
      </c>
      <c r="G253" s="163">
        <f t="shared" si="68"/>
        <v>0</v>
      </c>
      <c r="H253" s="163">
        <f t="shared" si="68"/>
        <v>0</v>
      </c>
      <c r="I253" s="163">
        <f t="shared" si="68"/>
        <v>0</v>
      </c>
      <c r="J253" s="163">
        <f t="shared" si="68"/>
        <v>0</v>
      </c>
      <c r="K253" s="163">
        <f t="shared" si="68"/>
        <v>0</v>
      </c>
      <c r="L253" s="163">
        <f t="shared" si="68"/>
        <v>0</v>
      </c>
      <c r="M253" s="163">
        <f t="shared" si="68"/>
        <v>0</v>
      </c>
      <c r="N253" s="163">
        <f t="shared" si="68"/>
        <v>0</v>
      </c>
      <c r="O253" s="163">
        <f t="shared" si="68"/>
        <v>0</v>
      </c>
      <c r="P253" s="163">
        <f t="shared" si="68"/>
        <v>0</v>
      </c>
      <c r="Q253" s="163">
        <f t="shared" si="68"/>
        <v>0</v>
      </c>
      <c r="R253" s="163">
        <f t="shared" si="68"/>
        <v>0</v>
      </c>
      <c r="S253" s="163">
        <f t="shared" si="67"/>
        <v>0</v>
      </c>
      <c r="T253" s="163">
        <f t="shared" si="67"/>
        <v>0</v>
      </c>
      <c r="U253" s="163">
        <f t="shared" si="67"/>
        <v>0</v>
      </c>
      <c r="V253" s="163">
        <f t="shared" si="67"/>
        <v>0</v>
      </c>
      <c r="W253" s="163">
        <f t="shared" si="67"/>
        <v>0</v>
      </c>
      <c r="X253" s="163">
        <f t="shared" si="67"/>
        <v>0</v>
      </c>
      <c r="Y253" s="163">
        <f t="shared" si="67"/>
        <v>0</v>
      </c>
      <c r="Z253" s="163">
        <f t="shared" si="67"/>
        <v>0</v>
      </c>
      <c r="AA253" s="163">
        <f t="shared" si="67"/>
        <v>0</v>
      </c>
      <c r="AB253" s="163">
        <f t="shared" si="67"/>
        <v>0</v>
      </c>
      <c r="AC253" s="163">
        <f t="shared" si="67"/>
        <v>0</v>
      </c>
      <c r="AD253" s="163">
        <f t="shared" si="66"/>
        <v>0</v>
      </c>
      <c r="AE253" s="163">
        <f t="shared" si="67"/>
        <v>0</v>
      </c>
      <c r="AF253" s="176">
        <f t="shared" si="67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v>0</v>
      </c>
      <c r="D254" s="163">
        <v>0</v>
      </c>
      <c r="E254" s="163">
        <v>0</v>
      </c>
      <c r="F254" s="163">
        <f t="shared" si="68"/>
        <v>0</v>
      </c>
      <c r="G254" s="163">
        <f t="shared" si="68"/>
        <v>0</v>
      </c>
      <c r="H254" s="163">
        <f t="shared" si="68"/>
        <v>0</v>
      </c>
      <c r="I254" s="163">
        <f t="shared" si="68"/>
        <v>0</v>
      </c>
      <c r="J254" s="163">
        <f t="shared" si="68"/>
        <v>0</v>
      </c>
      <c r="K254" s="163">
        <f t="shared" si="68"/>
        <v>0</v>
      </c>
      <c r="L254" s="163">
        <f t="shared" si="68"/>
        <v>0</v>
      </c>
      <c r="M254" s="163">
        <f t="shared" si="68"/>
        <v>0</v>
      </c>
      <c r="N254" s="163">
        <f t="shared" si="68"/>
        <v>0</v>
      </c>
      <c r="O254" s="163">
        <f t="shared" si="68"/>
        <v>0</v>
      </c>
      <c r="P254" s="163">
        <f t="shared" si="68"/>
        <v>0</v>
      </c>
      <c r="Q254" s="163">
        <f t="shared" si="68"/>
        <v>0</v>
      </c>
      <c r="R254" s="163">
        <f t="shared" si="68"/>
        <v>0</v>
      </c>
      <c r="S254" s="163">
        <f t="shared" si="67"/>
        <v>0</v>
      </c>
      <c r="T254" s="163">
        <f t="shared" si="67"/>
        <v>0</v>
      </c>
      <c r="U254" s="163">
        <f t="shared" si="67"/>
        <v>0</v>
      </c>
      <c r="V254" s="163">
        <f t="shared" si="67"/>
        <v>0</v>
      </c>
      <c r="W254" s="163">
        <f t="shared" si="67"/>
        <v>0</v>
      </c>
      <c r="X254" s="163">
        <f t="shared" si="67"/>
        <v>0</v>
      </c>
      <c r="Y254" s="163">
        <f t="shared" si="67"/>
        <v>0</v>
      </c>
      <c r="Z254" s="163">
        <f t="shared" si="67"/>
        <v>0</v>
      </c>
      <c r="AA254" s="163">
        <f t="shared" si="67"/>
        <v>0</v>
      </c>
      <c r="AB254" s="163">
        <f t="shared" si="67"/>
        <v>0</v>
      </c>
      <c r="AC254" s="163">
        <f t="shared" si="67"/>
        <v>0</v>
      </c>
      <c r="AD254" s="163">
        <f t="shared" si="66"/>
        <v>0</v>
      </c>
      <c r="AE254" s="163">
        <f t="shared" si="67"/>
        <v>0</v>
      </c>
      <c r="AF254" s="176">
        <f t="shared" si="67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v>0</v>
      </c>
      <c r="D255" s="163">
        <v>0</v>
      </c>
      <c r="E255" s="163">
        <v>0</v>
      </c>
      <c r="F255" s="163">
        <f t="shared" si="68"/>
        <v>0</v>
      </c>
      <c r="G255" s="163">
        <f t="shared" si="68"/>
        <v>0</v>
      </c>
      <c r="H255" s="163">
        <f t="shared" si="68"/>
        <v>0</v>
      </c>
      <c r="I255" s="163">
        <f t="shared" si="68"/>
        <v>0</v>
      </c>
      <c r="J255" s="163">
        <f t="shared" si="68"/>
        <v>0</v>
      </c>
      <c r="K255" s="163">
        <f t="shared" si="68"/>
        <v>0</v>
      </c>
      <c r="L255" s="163">
        <f t="shared" si="68"/>
        <v>0</v>
      </c>
      <c r="M255" s="163">
        <f t="shared" si="68"/>
        <v>0</v>
      </c>
      <c r="N255" s="163">
        <f t="shared" si="68"/>
        <v>0</v>
      </c>
      <c r="O255" s="163">
        <f t="shared" si="68"/>
        <v>0</v>
      </c>
      <c r="P255" s="163">
        <f t="shared" si="68"/>
        <v>0</v>
      </c>
      <c r="Q255" s="163">
        <f t="shared" si="68"/>
        <v>0</v>
      </c>
      <c r="R255" s="163">
        <f t="shared" si="68"/>
        <v>0</v>
      </c>
      <c r="S255" s="163">
        <f t="shared" si="67"/>
        <v>0</v>
      </c>
      <c r="T255" s="163">
        <f t="shared" si="67"/>
        <v>0</v>
      </c>
      <c r="U255" s="163">
        <f t="shared" si="67"/>
        <v>0</v>
      </c>
      <c r="V255" s="163">
        <f t="shared" si="67"/>
        <v>0</v>
      </c>
      <c r="W255" s="163">
        <f t="shared" si="67"/>
        <v>0</v>
      </c>
      <c r="X255" s="163">
        <f t="shared" si="67"/>
        <v>0</v>
      </c>
      <c r="Y255" s="163">
        <f t="shared" si="67"/>
        <v>0</v>
      </c>
      <c r="Z255" s="163">
        <f t="shared" si="67"/>
        <v>0</v>
      </c>
      <c r="AA255" s="163">
        <f t="shared" si="67"/>
        <v>0</v>
      </c>
      <c r="AB255" s="163">
        <f t="shared" si="67"/>
        <v>0</v>
      </c>
      <c r="AC255" s="163">
        <f t="shared" si="67"/>
        <v>0</v>
      </c>
      <c r="AD255" s="163">
        <f t="shared" si="66"/>
        <v>0</v>
      </c>
      <c r="AE255" s="163">
        <f t="shared" si="67"/>
        <v>0</v>
      </c>
      <c r="AF255" s="176">
        <f t="shared" si="67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v>0</v>
      </c>
      <c r="D256" s="163">
        <v>0</v>
      </c>
      <c r="E256" s="163">
        <v>0</v>
      </c>
      <c r="F256" s="163">
        <f t="shared" si="68"/>
        <v>0</v>
      </c>
      <c r="G256" s="163">
        <f t="shared" si="68"/>
        <v>0</v>
      </c>
      <c r="H256" s="163">
        <f t="shared" si="68"/>
        <v>0</v>
      </c>
      <c r="I256" s="163">
        <f t="shared" si="68"/>
        <v>0</v>
      </c>
      <c r="J256" s="163">
        <f t="shared" si="68"/>
        <v>0</v>
      </c>
      <c r="K256" s="163">
        <f t="shared" si="68"/>
        <v>0</v>
      </c>
      <c r="L256" s="163">
        <f t="shared" si="68"/>
        <v>0</v>
      </c>
      <c r="M256" s="163">
        <f t="shared" si="68"/>
        <v>0</v>
      </c>
      <c r="N256" s="163">
        <f t="shared" si="68"/>
        <v>0</v>
      </c>
      <c r="O256" s="163">
        <f t="shared" si="68"/>
        <v>0</v>
      </c>
      <c r="P256" s="163">
        <f t="shared" si="68"/>
        <v>0</v>
      </c>
      <c r="Q256" s="163">
        <f t="shared" si="68"/>
        <v>0</v>
      </c>
      <c r="R256" s="163">
        <f t="shared" si="68"/>
        <v>0</v>
      </c>
      <c r="S256" s="163">
        <f t="shared" si="67"/>
        <v>0</v>
      </c>
      <c r="T256" s="163">
        <f t="shared" si="67"/>
        <v>0</v>
      </c>
      <c r="U256" s="163">
        <f t="shared" si="67"/>
        <v>0</v>
      </c>
      <c r="V256" s="163">
        <f t="shared" si="67"/>
        <v>0</v>
      </c>
      <c r="W256" s="163">
        <f t="shared" si="67"/>
        <v>0</v>
      </c>
      <c r="X256" s="163">
        <f t="shared" si="67"/>
        <v>0</v>
      </c>
      <c r="Y256" s="163">
        <f t="shared" si="67"/>
        <v>0</v>
      </c>
      <c r="Z256" s="163">
        <f t="shared" si="67"/>
        <v>0</v>
      </c>
      <c r="AA256" s="163">
        <f t="shared" si="67"/>
        <v>0</v>
      </c>
      <c r="AB256" s="163">
        <f t="shared" si="67"/>
        <v>0</v>
      </c>
      <c r="AC256" s="163">
        <f t="shared" si="67"/>
        <v>0</v>
      </c>
      <c r="AD256" s="163">
        <f t="shared" si="66"/>
        <v>0</v>
      </c>
      <c r="AE256" s="163">
        <f t="shared" si="67"/>
        <v>0</v>
      </c>
      <c r="AF256" s="176">
        <f t="shared" si="67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v>0</v>
      </c>
      <c r="D257" s="163">
        <v>0</v>
      </c>
      <c r="E257" s="163">
        <v>0</v>
      </c>
      <c r="F257" s="163">
        <f t="shared" si="68"/>
        <v>0</v>
      </c>
      <c r="G257" s="163">
        <f t="shared" si="68"/>
        <v>0</v>
      </c>
      <c r="H257" s="163">
        <f t="shared" si="68"/>
        <v>0</v>
      </c>
      <c r="I257" s="163">
        <f t="shared" si="68"/>
        <v>0</v>
      </c>
      <c r="J257" s="163">
        <f t="shared" si="68"/>
        <v>0</v>
      </c>
      <c r="K257" s="163">
        <f t="shared" si="68"/>
        <v>0</v>
      </c>
      <c r="L257" s="163">
        <f t="shared" si="68"/>
        <v>0</v>
      </c>
      <c r="M257" s="163">
        <f t="shared" si="68"/>
        <v>0</v>
      </c>
      <c r="N257" s="163">
        <f t="shared" si="68"/>
        <v>0</v>
      </c>
      <c r="O257" s="163">
        <f t="shared" si="68"/>
        <v>0</v>
      </c>
      <c r="P257" s="163">
        <f t="shared" si="68"/>
        <v>0</v>
      </c>
      <c r="Q257" s="163">
        <f t="shared" si="68"/>
        <v>0</v>
      </c>
      <c r="R257" s="163">
        <f t="shared" si="68"/>
        <v>0</v>
      </c>
      <c r="S257" s="163">
        <f t="shared" si="67"/>
        <v>0</v>
      </c>
      <c r="T257" s="163">
        <f t="shared" si="67"/>
        <v>0</v>
      </c>
      <c r="U257" s="163">
        <f t="shared" si="67"/>
        <v>0</v>
      </c>
      <c r="V257" s="163">
        <f t="shared" si="67"/>
        <v>0</v>
      </c>
      <c r="W257" s="163">
        <f t="shared" si="67"/>
        <v>0</v>
      </c>
      <c r="X257" s="163">
        <f t="shared" si="67"/>
        <v>0</v>
      </c>
      <c r="Y257" s="163">
        <f t="shared" si="67"/>
        <v>0</v>
      </c>
      <c r="Z257" s="163">
        <f t="shared" si="67"/>
        <v>0</v>
      </c>
      <c r="AA257" s="163">
        <f t="shared" si="67"/>
        <v>0</v>
      </c>
      <c r="AB257" s="163">
        <f t="shared" si="67"/>
        <v>0</v>
      </c>
      <c r="AC257" s="163">
        <f t="shared" si="67"/>
        <v>0</v>
      </c>
      <c r="AD257" s="163">
        <f t="shared" si="66"/>
        <v>0</v>
      </c>
      <c r="AE257" s="163">
        <f t="shared" si="67"/>
        <v>0</v>
      </c>
      <c r="AF257" s="176">
        <f t="shared" si="67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v>0</v>
      </c>
      <c r="D258" s="163">
        <v>0</v>
      </c>
      <c r="E258" s="163">
        <v>0</v>
      </c>
      <c r="F258" s="163">
        <f t="shared" si="68"/>
        <v>0</v>
      </c>
      <c r="G258" s="163">
        <f t="shared" si="68"/>
        <v>0</v>
      </c>
      <c r="H258" s="163">
        <f t="shared" si="68"/>
        <v>0</v>
      </c>
      <c r="I258" s="163">
        <f t="shared" si="68"/>
        <v>0</v>
      </c>
      <c r="J258" s="163">
        <f t="shared" si="68"/>
        <v>0</v>
      </c>
      <c r="K258" s="163">
        <f t="shared" si="68"/>
        <v>0</v>
      </c>
      <c r="L258" s="163">
        <f t="shared" si="68"/>
        <v>0</v>
      </c>
      <c r="M258" s="163">
        <f t="shared" si="68"/>
        <v>0</v>
      </c>
      <c r="N258" s="163">
        <f t="shared" si="68"/>
        <v>0</v>
      </c>
      <c r="O258" s="163">
        <f t="shared" si="68"/>
        <v>0</v>
      </c>
      <c r="P258" s="163">
        <f t="shared" si="68"/>
        <v>0</v>
      </c>
      <c r="Q258" s="163">
        <f t="shared" si="68"/>
        <v>0</v>
      </c>
      <c r="R258" s="163">
        <f t="shared" si="68"/>
        <v>0</v>
      </c>
      <c r="S258" s="163">
        <f t="shared" si="67"/>
        <v>0</v>
      </c>
      <c r="T258" s="163">
        <f t="shared" si="67"/>
        <v>0</v>
      </c>
      <c r="U258" s="163">
        <f t="shared" si="67"/>
        <v>0</v>
      </c>
      <c r="V258" s="163">
        <f t="shared" si="67"/>
        <v>0</v>
      </c>
      <c r="W258" s="163">
        <f t="shared" si="67"/>
        <v>0</v>
      </c>
      <c r="X258" s="163">
        <f t="shared" si="67"/>
        <v>0</v>
      </c>
      <c r="Y258" s="163">
        <f t="shared" si="67"/>
        <v>0</v>
      </c>
      <c r="Z258" s="163">
        <f t="shared" si="67"/>
        <v>0</v>
      </c>
      <c r="AA258" s="163">
        <f t="shared" si="67"/>
        <v>0</v>
      </c>
      <c r="AB258" s="163">
        <f t="shared" si="67"/>
        <v>0</v>
      </c>
      <c r="AC258" s="163">
        <f t="shared" si="67"/>
        <v>0</v>
      </c>
      <c r="AD258" s="163">
        <f t="shared" si="66"/>
        <v>0</v>
      </c>
      <c r="AE258" s="163">
        <f t="shared" si="67"/>
        <v>0</v>
      </c>
      <c r="AF258" s="176">
        <f t="shared" si="67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v>0</v>
      </c>
      <c r="D259" s="163">
        <v>0</v>
      </c>
      <c r="E259" s="163">
        <v>0</v>
      </c>
      <c r="F259" s="163">
        <f t="shared" si="68"/>
        <v>0</v>
      </c>
      <c r="G259" s="163">
        <f t="shared" si="68"/>
        <v>0</v>
      </c>
      <c r="H259" s="163">
        <f t="shared" si="68"/>
        <v>0</v>
      </c>
      <c r="I259" s="163">
        <f t="shared" si="68"/>
        <v>0</v>
      </c>
      <c r="J259" s="163">
        <f t="shared" si="68"/>
        <v>0</v>
      </c>
      <c r="K259" s="163">
        <f t="shared" si="68"/>
        <v>0</v>
      </c>
      <c r="L259" s="163">
        <f t="shared" si="68"/>
        <v>0</v>
      </c>
      <c r="M259" s="163">
        <f t="shared" si="68"/>
        <v>0</v>
      </c>
      <c r="N259" s="163">
        <f t="shared" si="68"/>
        <v>0</v>
      </c>
      <c r="O259" s="163">
        <f t="shared" si="68"/>
        <v>0</v>
      </c>
      <c r="P259" s="163">
        <f t="shared" si="68"/>
        <v>0</v>
      </c>
      <c r="Q259" s="163">
        <f t="shared" si="68"/>
        <v>0</v>
      </c>
      <c r="R259" s="163">
        <f t="shared" si="68"/>
        <v>0</v>
      </c>
      <c r="S259" s="163">
        <f t="shared" si="67"/>
        <v>0</v>
      </c>
      <c r="T259" s="163">
        <f t="shared" si="67"/>
        <v>0</v>
      </c>
      <c r="U259" s="163">
        <f t="shared" si="67"/>
        <v>0</v>
      </c>
      <c r="V259" s="163">
        <f t="shared" si="67"/>
        <v>0</v>
      </c>
      <c r="W259" s="163">
        <f t="shared" si="67"/>
        <v>0</v>
      </c>
      <c r="X259" s="163">
        <f t="shared" si="67"/>
        <v>0</v>
      </c>
      <c r="Y259" s="163">
        <f t="shared" si="67"/>
        <v>0</v>
      </c>
      <c r="Z259" s="163">
        <f t="shared" si="67"/>
        <v>0</v>
      </c>
      <c r="AA259" s="163">
        <f t="shared" si="67"/>
        <v>0</v>
      </c>
      <c r="AB259" s="163">
        <f t="shared" si="67"/>
        <v>0</v>
      </c>
      <c r="AC259" s="163">
        <f t="shared" si="67"/>
        <v>0</v>
      </c>
      <c r="AD259" s="163">
        <f t="shared" si="66"/>
        <v>0</v>
      </c>
      <c r="AE259" s="163">
        <f t="shared" si="67"/>
        <v>0</v>
      </c>
      <c r="AF259" s="176">
        <f t="shared" si="67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v>0</v>
      </c>
      <c r="D260" s="163">
        <v>0</v>
      </c>
      <c r="E260" s="163">
        <v>0</v>
      </c>
      <c r="F260" s="163">
        <f t="shared" si="68"/>
        <v>0</v>
      </c>
      <c r="G260" s="163">
        <f t="shared" si="68"/>
        <v>0</v>
      </c>
      <c r="H260" s="163">
        <f t="shared" si="68"/>
        <v>0</v>
      </c>
      <c r="I260" s="163">
        <f t="shared" si="68"/>
        <v>0</v>
      </c>
      <c r="J260" s="163">
        <f t="shared" si="68"/>
        <v>0</v>
      </c>
      <c r="K260" s="163">
        <f t="shared" si="68"/>
        <v>0</v>
      </c>
      <c r="L260" s="163">
        <f t="shared" si="68"/>
        <v>0</v>
      </c>
      <c r="M260" s="163">
        <f t="shared" si="68"/>
        <v>0</v>
      </c>
      <c r="N260" s="163">
        <f t="shared" si="68"/>
        <v>0</v>
      </c>
      <c r="O260" s="163">
        <f t="shared" si="68"/>
        <v>0</v>
      </c>
      <c r="P260" s="163">
        <f t="shared" si="68"/>
        <v>0</v>
      </c>
      <c r="Q260" s="163">
        <f t="shared" si="68"/>
        <v>0</v>
      </c>
      <c r="R260" s="163">
        <f t="shared" si="68"/>
        <v>0</v>
      </c>
      <c r="S260" s="163">
        <f t="shared" si="67"/>
        <v>0</v>
      </c>
      <c r="T260" s="163">
        <f t="shared" si="67"/>
        <v>0</v>
      </c>
      <c r="U260" s="163">
        <f t="shared" si="67"/>
        <v>0</v>
      </c>
      <c r="V260" s="163">
        <f t="shared" si="67"/>
        <v>0</v>
      </c>
      <c r="W260" s="163">
        <f t="shared" si="67"/>
        <v>0</v>
      </c>
      <c r="X260" s="163">
        <f t="shared" si="67"/>
        <v>0</v>
      </c>
      <c r="Y260" s="163">
        <f t="shared" si="67"/>
        <v>0</v>
      </c>
      <c r="Z260" s="163">
        <f t="shared" si="67"/>
        <v>0</v>
      </c>
      <c r="AA260" s="163">
        <f t="shared" si="67"/>
        <v>0</v>
      </c>
      <c r="AB260" s="163">
        <f t="shared" si="67"/>
        <v>0</v>
      </c>
      <c r="AC260" s="163">
        <f t="shared" si="67"/>
        <v>0</v>
      </c>
      <c r="AD260" s="163">
        <f t="shared" si="66"/>
        <v>0</v>
      </c>
      <c r="AE260" s="163">
        <f t="shared" si="67"/>
        <v>0</v>
      </c>
      <c r="AF260" s="176">
        <f t="shared" si="67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v>0</v>
      </c>
      <c r="D261" s="163">
        <v>0</v>
      </c>
      <c r="E261" s="163">
        <v>0</v>
      </c>
      <c r="F261" s="163">
        <f t="shared" si="68"/>
        <v>0</v>
      </c>
      <c r="G261" s="163">
        <f t="shared" si="68"/>
        <v>0</v>
      </c>
      <c r="H261" s="163">
        <f t="shared" si="68"/>
        <v>0</v>
      </c>
      <c r="I261" s="163">
        <f t="shared" si="68"/>
        <v>0</v>
      </c>
      <c r="J261" s="163">
        <f t="shared" si="68"/>
        <v>0</v>
      </c>
      <c r="K261" s="163">
        <f t="shared" si="68"/>
        <v>0</v>
      </c>
      <c r="L261" s="163">
        <f t="shared" si="68"/>
        <v>0</v>
      </c>
      <c r="M261" s="163">
        <f t="shared" si="68"/>
        <v>0</v>
      </c>
      <c r="N261" s="163">
        <f t="shared" si="68"/>
        <v>0</v>
      </c>
      <c r="O261" s="163">
        <f t="shared" si="68"/>
        <v>0</v>
      </c>
      <c r="P261" s="163">
        <f t="shared" si="68"/>
        <v>0</v>
      </c>
      <c r="Q261" s="163">
        <f t="shared" si="68"/>
        <v>0</v>
      </c>
      <c r="R261" s="163">
        <f t="shared" si="68"/>
        <v>0</v>
      </c>
      <c r="S261" s="163">
        <f t="shared" si="67"/>
        <v>0</v>
      </c>
      <c r="T261" s="163">
        <f t="shared" si="67"/>
        <v>0</v>
      </c>
      <c r="U261" s="163">
        <f t="shared" si="67"/>
        <v>0</v>
      </c>
      <c r="V261" s="163">
        <f t="shared" si="67"/>
        <v>0</v>
      </c>
      <c r="W261" s="163">
        <f t="shared" si="67"/>
        <v>0</v>
      </c>
      <c r="X261" s="163">
        <f t="shared" si="67"/>
        <v>0</v>
      </c>
      <c r="Y261" s="163">
        <f t="shared" si="67"/>
        <v>0</v>
      </c>
      <c r="Z261" s="163">
        <f t="shared" si="67"/>
        <v>0</v>
      </c>
      <c r="AA261" s="163">
        <f t="shared" si="67"/>
        <v>0</v>
      </c>
      <c r="AB261" s="163">
        <f t="shared" si="67"/>
        <v>0</v>
      </c>
      <c r="AC261" s="163">
        <f t="shared" ref="AC261:AD263" si="69">AB261</f>
        <v>0</v>
      </c>
      <c r="AD261" s="163">
        <f t="shared" si="69"/>
        <v>0</v>
      </c>
      <c r="AE261" s="163">
        <f t="shared" si="67"/>
        <v>0</v>
      </c>
      <c r="AF261" s="176">
        <f t="shared" si="67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v>0</v>
      </c>
      <c r="D262" s="163">
        <v>0</v>
      </c>
      <c r="E262" s="163">
        <v>0</v>
      </c>
      <c r="F262" s="163">
        <f t="shared" si="68"/>
        <v>0</v>
      </c>
      <c r="G262" s="163">
        <f t="shared" si="68"/>
        <v>0</v>
      </c>
      <c r="H262" s="163">
        <f t="shared" si="68"/>
        <v>0</v>
      </c>
      <c r="I262" s="163">
        <f t="shared" si="68"/>
        <v>0</v>
      </c>
      <c r="J262" s="163">
        <f t="shared" si="68"/>
        <v>0</v>
      </c>
      <c r="K262" s="163">
        <f t="shared" si="68"/>
        <v>0</v>
      </c>
      <c r="L262" s="163">
        <f t="shared" si="68"/>
        <v>0</v>
      </c>
      <c r="M262" s="163">
        <f t="shared" si="68"/>
        <v>0</v>
      </c>
      <c r="N262" s="163">
        <f t="shared" si="68"/>
        <v>0</v>
      </c>
      <c r="O262" s="163">
        <f t="shared" si="68"/>
        <v>0</v>
      </c>
      <c r="P262" s="163">
        <f t="shared" si="68"/>
        <v>0</v>
      </c>
      <c r="Q262" s="163">
        <f t="shared" si="68"/>
        <v>0</v>
      </c>
      <c r="R262" s="163">
        <f t="shared" si="68"/>
        <v>0</v>
      </c>
      <c r="S262" s="163">
        <f t="shared" si="67"/>
        <v>0</v>
      </c>
      <c r="T262" s="163">
        <f t="shared" si="67"/>
        <v>0</v>
      </c>
      <c r="U262" s="163">
        <f t="shared" si="67"/>
        <v>0</v>
      </c>
      <c r="V262" s="163">
        <f t="shared" si="67"/>
        <v>0</v>
      </c>
      <c r="W262" s="163">
        <f t="shared" si="67"/>
        <v>0</v>
      </c>
      <c r="X262" s="163">
        <f t="shared" si="67"/>
        <v>0</v>
      </c>
      <c r="Y262" s="163">
        <f t="shared" si="67"/>
        <v>0</v>
      </c>
      <c r="Z262" s="163">
        <f t="shared" si="67"/>
        <v>0</v>
      </c>
      <c r="AA262" s="163">
        <f t="shared" si="67"/>
        <v>0</v>
      </c>
      <c r="AB262" s="163">
        <f t="shared" si="67"/>
        <v>0</v>
      </c>
      <c r="AC262" s="163">
        <f t="shared" si="69"/>
        <v>0</v>
      </c>
      <c r="AD262" s="163">
        <f t="shared" si="69"/>
        <v>0</v>
      </c>
      <c r="AE262" s="163">
        <f t="shared" si="67"/>
        <v>0</v>
      </c>
      <c r="AF262" s="176">
        <f t="shared" si="67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v>0</v>
      </c>
      <c r="D263" s="163">
        <v>0</v>
      </c>
      <c r="E263" s="163">
        <v>0</v>
      </c>
      <c r="F263" s="163">
        <f t="shared" si="68"/>
        <v>0</v>
      </c>
      <c r="G263" s="163">
        <f t="shared" si="68"/>
        <v>0</v>
      </c>
      <c r="H263" s="163">
        <f t="shared" si="68"/>
        <v>0</v>
      </c>
      <c r="I263" s="163">
        <f t="shared" si="68"/>
        <v>0</v>
      </c>
      <c r="J263" s="163">
        <f t="shared" si="68"/>
        <v>0</v>
      </c>
      <c r="K263" s="163">
        <f t="shared" si="68"/>
        <v>0</v>
      </c>
      <c r="L263" s="163">
        <f t="shared" si="68"/>
        <v>0</v>
      </c>
      <c r="M263" s="163">
        <f t="shared" si="68"/>
        <v>0</v>
      </c>
      <c r="N263" s="163">
        <f t="shared" si="68"/>
        <v>0</v>
      </c>
      <c r="O263" s="163">
        <f t="shared" si="68"/>
        <v>0</v>
      </c>
      <c r="P263" s="163">
        <f t="shared" si="68"/>
        <v>0</v>
      </c>
      <c r="Q263" s="163">
        <f t="shared" si="68"/>
        <v>0</v>
      </c>
      <c r="R263" s="163">
        <f t="shared" si="68"/>
        <v>0</v>
      </c>
      <c r="S263" s="163">
        <f t="shared" si="67"/>
        <v>0</v>
      </c>
      <c r="T263" s="163">
        <f t="shared" si="67"/>
        <v>0</v>
      </c>
      <c r="U263" s="163">
        <f t="shared" si="67"/>
        <v>0</v>
      </c>
      <c r="V263" s="163">
        <f t="shared" si="67"/>
        <v>0</v>
      </c>
      <c r="W263" s="163">
        <f t="shared" si="67"/>
        <v>0</v>
      </c>
      <c r="X263" s="163">
        <f t="shared" si="67"/>
        <v>0</v>
      </c>
      <c r="Y263" s="163">
        <f t="shared" si="67"/>
        <v>0</v>
      </c>
      <c r="Z263" s="163">
        <f t="shared" si="67"/>
        <v>0</v>
      </c>
      <c r="AA263" s="163">
        <f t="shared" si="67"/>
        <v>0</v>
      </c>
      <c r="AB263" s="163">
        <f t="shared" si="67"/>
        <v>0</v>
      </c>
      <c r="AC263" s="163">
        <f t="shared" si="69"/>
        <v>0</v>
      </c>
      <c r="AD263" s="163">
        <f t="shared" si="69"/>
        <v>0</v>
      </c>
      <c r="AE263" s="163">
        <f t="shared" si="67"/>
        <v>0</v>
      </c>
      <c r="AF263" s="176">
        <f t="shared" si="67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v>0</v>
      </c>
      <c r="D264" s="163">
        <v>0</v>
      </c>
      <c r="E264" s="163">
        <v>0</v>
      </c>
      <c r="F264" s="163">
        <f t="shared" si="68"/>
        <v>0</v>
      </c>
      <c r="G264" s="163">
        <f t="shared" si="68"/>
        <v>0</v>
      </c>
      <c r="H264" s="163">
        <f t="shared" si="68"/>
        <v>0</v>
      </c>
      <c r="I264" s="163">
        <f t="shared" si="68"/>
        <v>0</v>
      </c>
      <c r="J264" s="163">
        <f t="shared" si="68"/>
        <v>0</v>
      </c>
      <c r="K264" s="163">
        <f t="shared" si="68"/>
        <v>0</v>
      </c>
      <c r="L264" s="163">
        <f t="shared" si="68"/>
        <v>0</v>
      </c>
      <c r="M264" s="163">
        <f t="shared" si="68"/>
        <v>0</v>
      </c>
      <c r="N264" s="163">
        <f t="shared" si="68"/>
        <v>0</v>
      </c>
      <c r="O264" s="163">
        <f t="shared" si="68"/>
        <v>0</v>
      </c>
      <c r="P264" s="163">
        <f t="shared" si="68"/>
        <v>0</v>
      </c>
      <c r="Q264" s="163">
        <f t="shared" si="68"/>
        <v>0</v>
      </c>
      <c r="R264" s="163">
        <f t="shared" si="68"/>
        <v>0</v>
      </c>
      <c r="S264" s="163">
        <f t="shared" ref="S264:AF273" si="70">R264</f>
        <v>0</v>
      </c>
      <c r="T264" s="163">
        <f t="shared" si="70"/>
        <v>0</v>
      </c>
      <c r="U264" s="163">
        <f t="shared" si="70"/>
        <v>0</v>
      </c>
      <c r="V264" s="163">
        <f t="shared" si="70"/>
        <v>0</v>
      </c>
      <c r="W264" s="163">
        <f t="shared" si="70"/>
        <v>0</v>
      </c>
      <c r="X264" s="163">
        <f t="shared" si="70"/>
        <v>0</v>
      </c>
      <c r="Y264" s="163">
        <f t="shared" si="70"/>
        <v>0</v>
      </c>
      <c r="Z264" s="163">
        <f t="shared" si="70"/>
        <v>0</v>
      </c>
      <c r="AA264" s="163">
        <f t="shared" si="70"/>
        <v>0</v>
      </c>
      <c r="AB264" s="163">
        <f t="shared" si="70"/>
        <v>0</v>
      </c>
      <c r="AC264" s="163">
        <f t="shared" si="70"/>
        <v>0</v>
      </c>
      <c r="AD264" s="163">
        <f t="shared" si="70"/>
        <v>0</v>
      </c>
      <c r="AE264" s="163">
        <f t="shared" si="70"/>
        <v>0</v>
      </c>
      <c r="AF264" s="176">
        <f t="shared" si="70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v>0</v>
      </c>
      <c r="D265" s="163">
        <v>0</v>
      </c>
      <c r="E265" s="163">
        <v>0</v>
      </c>
      <c r="F265" s="163">
        <f t="shared" ref="F265:R273" si="71">E265</f>
        <v>0</v>
      </c>
      <c r="G265" s="163">
        <f t="shared" si="71"/>
        <v>0</v>
      </c>
      <c r="H265" s="163">
        <f t="shared" si="71"/>
        <v>0</v>
      </c>
      <c r="I265" s="163">
        <f t="shared" si="71"/>
        <v>0</v>
      </c>
      <c r="J265" s="163">
        <f t="shared" si="71"/>
        <v>0</v>
      </c>
      <c r="K265" s="163">
        <f t="shared" si="71"/>
        <v>0</v>
      </c>
      <c r="L265" s="163">
        <f t="shared" si="71"/>
        <v>0</v>
      </c>
      <c r="M265" s="163">
        <f t="shared" si="71"/>
        <v>0</v>
      </c>
      <c r="N265" s="163">
        <f t="shared" si="71"/>
        <v>0</v>
      </c>
      <c r="O265" s="163">
        <f t="shared" si="71"/>
        <v>0</v>
      </c>
      <c r="P265" s="163">
        <f t="shared" si="71"/>
        <v>0</v>
      </c>
      <c r="Q265" s="163">
        <f t="shared" si="71"/>
        <v>0</v>
      </c>
      <c r="R265" s="163">
        <f t="shared" si="71"/>
        <v>0</v>
      </c>
      <c r="S265" s="163">
        <f t="shared" si="70"/>
        <v>0</v>
      </c>
      <c r="T265" s="163">
        <f t="shared" si="70"/>
        <v>0</v>
      </c>
      <c r="U265" s="163">
        <f t="shared" si="70"/>
        <v>0</v>
      </c>
      <c r="V265" s="163">
        <f t="shared" si="70"/>
        <v>0</v>
      </c>
      <c r="W265" s="163">
        <f t="shared" si="70"/>
        <v>0</v>
      </c>
      <c r="X265" s="163">
        <f t="shared" si="70"/>
        <v>0</v>
      </c>
      <c r="Y265" s="163">
        <f t="shared" si="70"/>
        <v>0</v>
      </c>
      <c r="Z265" s="163">
        <f t="shared" si="70"/>
        <v>0</v>
      </c>
      <c r="AA265" s="163">
        <f t="shared" si="70"/>
        <v>0</v>
      </c>
      <c r="AB265" s="163">
        <f t="shared" si="70"/>
        <v>0</v>
      </c>
      <c r="AC265" s="163">
        <f t="shared" si="70"/>
        <v>0</v>
      </c>
      <c r="AD265" s="163">
        <f t="shared" si="70"/>
        <v>0</v>
      </c>
      <c r="AE265" s="163">
        <f t="shared" si="70"/>
        <v>0</v>
      </c>
      <c r="AF265" s="176">
        <f t="shared" si="70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v>0</v>
      </c>
      <c r="D266" s="163">
        <v>0</v>
      </c>
      <c r="E266" s="163">
        <v>0</v>
      </c>
      <c r="F266" s="163">
        <f t="shared" si="71"/>
        <v>0</v>
      </c>
      <c r="G266" s="163">
        <f t="shared" si="71"/>
        <v>0</v>
      </c>
      <c r="H266" s="163">
        <f t="shared" si="71"/>
        <v>0</v>
      </c>
      <c r="I266" s="163">
        <f t="shared" si="71"/>
        <v>0</v>
      </c>
      <c r="J266" s="163">
        <f t="shared" si="71"/>
        <v>0</v>
      </c>
      <c r="K266" s="163">
        <f t="shared" si="71"/>
        <v>0</v>
      </c>
      <c r="L266" s="163">
        <f t="shared" si="71"/>
        <v>0</v>
      </c>
      <c r="M266" s="163">
        <f t="shared" si="71"/>
        <v>0</v>
      </c>
      <c r="N266" s="163">
        <f t="shared" si="71"/>
        <v>0</v>
      </c>
      <c r="O266" s="163">
        <f t="shared" si="71"/>
        <v>0</v>
      </c>
      <c r="P266" s="163">
        <f t="shared" si="71"/>
        <v>0</v>
      </c>
      <c r="Q266" s="163">
        <f t="shared" si="71"/>
        <v>0</v>
      </c>
      <c r="R266" s="163">
        <f t="shared" si="71"/>
        <v>0</v>
      </c>
      <c r="S266" s="163">
        <f t="shared" si="70"/>
        <v>0</v>
      </c>
      <c r="T266" s="163">
        <f t="shared" si="70"/>
        <v>0</v>
      </c>
      <c r="U266" s="163">
        <f t="shared" si="70"/>
        <v>0</v>
      </c>
      <c r="V266" s="163">
        <f t="shared" si="70"/>
        <v>0</v>
      </c>
      <c r="W266" s="163">
        <f t="shared" si="70"/>
        <v>0</v>
      </c>
      <c r="X266" s="163">
        <f t="shared" si="70"/>
        <v>0</v>
      </c>
      <c r="Y266" s="163">
        <f t="shared" si="70"/>
        <v>0</v>
      </c>
      <c r="Z266" s="163">
        <f t="shared" si="70"/>
        <v>0</v>
      </c>
      <c r="AA266" s="163">
        <f t="shared" si="70"/>
        <v>0</v>
      </c>
      <c r="AB266" s="163">
        <f t="shared" si="70"/>
        <v>0</v>
      </c>
      <c r="AC266" s="163">
        <f t="shared" si="70"/>
        <v>0</v>
      </c>
      <c r="AD266" s="163">
        <f t="shared" si="70"/>
        <v>0</v>
      </c>
      <c r="AE266" s="163">
        <f t="shared" si="70"/>
        <v>0</v>
      </c>
      <c r="AF266" s="176">
        <f t="shared" si="70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v>0</v>
      </c>
      <c r="D267" s="163">
        <v>0</v>
      </c>
      <c r="E267" s="163">
        <v>0</v>
      </c>
      <c r="F267" s="163">
        <f t="shared" si="71"/>
        <v>0</v>
      </c>
      <c r="G267" s="163">
        <f t="shared" si="71"/>
        <v>0</v>
      </c>
      <c r="H267" s="163">
        <f t="shared" si="71"/>
        <v>0</v>
      </c>
      <c r="I267" s="163">
        <f t="shared" si="71"/>
        <v>0</v>
      </c>
      <c r="J267" s="163">
        <f t="shared" si="71"/>
        <v>0</v>
      </c>
      <c r="K267" s="163">
        <f t="shared" si="71"/>
        <v>0</v>
      </c>
      <c r="L267" s="163">
        <f t="shared" si="71"/>
        <v>0</v>
      </c>
      <c r="M267" s="163">
        <f t="shared" si="71"/>
        <v>0</v>
      </c>
      <c r="N267" s="163">
        <f t="shared" si="71"/>
        <v>0</v>
      </c>
      <c r="O267" s="163">
        <f t="shared" si="71"/>
        <v>0</v>
      </c>
      <c r="P267" s="163">
        <f t="shared" si="71"/>
        <v>0</v>
      </c>
      <c r="Q267" s="163">
        <f t="shared" si="71"/>
        <v>0</v>
      </c>
      <c r="R267" s="163">
        <f t="shared" si="71"/>
        <v>0</v>
      </c>
      <c r="S267" s="163">
        <f t="shared" si="70"/>
        <v>0</v>
      </c>
      <c r="T267" s="163">
        <f t="shared" si="70"/>
        <v>0</v>
      </c>
      <c r="U267" s="163">
        <f t="shared" si="70"/>
        <v>0</v>
      </c>
      <c r="V267" s="163">
        <f t="shared" si="70"/>
        <v>0</v>
      </c>
      <c r="W267" s="163">
        <f t="shared" si="70"/>
        <v>0</v>
      </c>
      <c r="X267" s="163">
        <f t="shared" si="70"/>
        <v>0</v>
      </c>
      <c r="Y267" s="163">
        <f t="shared" si="70"/>
        <v>0</v>
      </c>
      <c r="Z267" s="163">
        <f t="shared" si="70"/>
        <v>0</v>
      </c>
      <c r="AA267" s="163">
        <f t="shared" si="70"/>
        <v>0</v>
      </c>
      <c r="AB267" s="163">
        <f t="shared" si="70"/>
        <v>0</v>
      </c>
      <c r="AC267" s="163">
        <f t="shared" si="70"/>
        <v>0</v>
      </c>
      <c r="AD267" s="163">
        <f t="shared" si="70"/>
        <v>0</v>
      </c>
      <c r="AE267" s="163">
        <f t="shared" si="70"/>
        <v>0</v>
      </c>
      <c r="AF267" s="176">
        <f t="shared" si="70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v>0</v>
      </c>
      <c r="D268" s="163">
        <v>0</v>
      </c>
      <c r="E268" s="163">
        <v>0</v>
      </c>
      <c r="F268" s="163">
        <f t="shared" si="71"/>
        <v>0</v>
      </c>
      <c r="G268" s="163">
        <f t="shared" si="71"/>
        <v>0</v>
      </c>
      <c r="H268" s="163">
        <f t="shared" si="71"/>
        <v>0</v>
      </c>
      <c r="I268" s="163">
        <f t="shared" si="71"/>
        <v>0</v>
      </c>
      <c r="J268" s="163">
        <f t="shared" si="71"/>
        <v>0</v>
      </c>
      <c r="K268" s="163">
        <f t="shared" si="71"/>
        <v>0</v>
      </c>
      <c r="L268" s="163">
        <f t="shared" si="71"/>
        <v>0</v>
      </c>
      <c r="M268" s="163">
        <f t="shared" si="71"/>
        <v>0</v>
      </c>
      <c r="N268" s="163">
        <f t="shared" si="71"/>
        <v>0</v>
      </c>
      <c r="O268" s="163">
        <f t="shared" si="71"/>
        <v>0</v>
      </c>
      <c r="P268" s="163">
        <f t="shared" si="71"/>
        <v>0</v>
      </c>
      <c r="Q268" s="163">
        <f t="shared" si="71"/>
        <v>0</v>
      </c>
      <c r="R268" s="163">
        <f t="shared" si="71"/>
        <v>0</v>
      </c>
      <c r="S268" s="163">
        <f t="shared" si="70"/>
        <v>0</v>
      </c>
      <c r="T268" s="163">
        <f t="shared" si="70"/>
        <v>0</v>
      </c>
      <c r="U268" s="163">
        <f t="shared" si="70"/>
        <v>0</v>
      </c>
      <c r="V268" s="163">
        <f t="shared" si="70"/>
        <v>0</v>
      </c>
      <c r="W268" s="163">
        <f t="shared" si="70"/>
        <v>0</v>
      </c>
      <c r="X268" s="163">
        <f t="shared" si="70"/>
        <v>0</v>
      </c>
      <c r="Y268" s="163">
        <f t="shared" si="70"/>
        <v>0</v>
      </c>
      <c r="Z268" s="163">
        <f t="shared" si="70"/>
        <v>0</v>
      </c>
      <c r="AA268" s="163">
        <f t="shared" si="70"/>
        <v>0</v>
      </c>
      <c r="AB268" s="163">
        <f t="shared" si="70"/>
        <v>0</v>
      </c>
      <c r="AC268" s="163">
        <f t="shared" si="70"/>
        <v>0</v>
      </c>
      <c r="AD268" s="163">
        <f t="shared" si="70"/>
        <v>0</v>
      </c>
      <c r="AE268" s="163">
        <f t="shared" si="70"/>
        <v>0</v>
      </c>
      <c r="AF268" s="176">
        <f t="shared" si="70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v>0</v>
      </c>
      <c r="D269" s="163">
        <v>0</v>
      </c>
      <c r="E269" s="163">
        <v>0</v>
      </c>
      <c r="F269" s="163">
        <f t="shared" si="71"/>
        <v>0</v>
      </c>
      <c r="G269" s="163">
        <f t="shared" si="71"/>
        <v>0</v>
      </c>
      <c r="H269" s="163">
        <f t="shared" si="71"/>
        <v>0</v>
      </c>
      <c r="I269" s="163">
        <f t="shared" si="71"/>
        <v>0</v>
      </c>
      <c r="J269" s="163">
        <f t="shared" si="71"/>
        <v>0</v>
      </c>
      <c r="K269" s="163">
        <f t="shared" si="71"/>
        <v>0</v>
      </c>
      <c r="L269" s="163">
        <f t="shared" si="71"/>
        <v>0</v>
      </c>
      <c r="M269" s="163">
        <f t="shared" si="71"/>
        <v>0</v>
      </c>
      <c r="N269" s="163">
        <f t="shared" si="71"/>
        <v>0</v>
      </c>
      <c r="O269" s="163">
        <f t="shared" si="71"/>
        <v>0</v>
      </c>
      <c r="P269" s="163">
        <f t="shared" si="71"/>
        <v>0</v>
      </c>
      <c r="Q269" s="163">
        <f t="shared" si="71"/>
        <v>0</v>
      </c>
      <c r="R269" s="163">
        <f t="shared" si="71"/>
        <v>0</v>
      </c>
      <c r="S269" s="163">
        <f t="shared" si="70"/>
        <v>0</v>
      </c>
      <c r="T269" s="163">
        <f t="shared" si="70"/>
        <v>0</v>
      </c>
      <c r="U269" s="163">
        <f t="shared" si="70"/>
        <v>0</v>
      </c>
      <c r="V269" s="163">
        <f t="shared" si="70"/>
        <v>0</v>
      </c>
      <c r="W269" s="163">
        <f t="shared" si="70"/>
        <v>0</v>
      </c>
      <c r="X269" s="163">
        <f t="shared" si="70"/>
        <v>0</v>
      </c>
      <c r="Y269" s="163">
        <f t="shared" si="70"/>
        <v>0</v>
      </c>
      <c r="Z269" s="163">
        <f t="shared" si="70"/>
        <v>0</v>
      </c>
      <c r="AA269" s="163">
        <f t="shared" si="70"/>
        <v>0</v>
      </c>
      <c r="AB269" s="163">
        <f t="shared" si="70"/>
        <v>0</v>
      </c>
      <c r="AC269" s="163">
        <f t="shared" si="70"/>
        <v>0</v>
      </c>
      <c r="AD269" s="163">
        <f t="shared" si="70"/>
        <v>0</v>
      </c>
      <c r="AE269" s="163">
        <f t="shared" si="70"/>
        <v>0</v>
      </c>
      <c r="AF269" s="176">
        <f t="shared" si="70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v>0</v>
      </c>
      <c r="D270" s="163">
        <v>0</v>
      </c>
      <c r="E270" s="163">
        <v>0</v>
      </c>
      <c r="F270" s="163">
        <f t="shared" si="71"/>
        <v>0</v>
      </c>
      <c r="G270" s="163">
        <f t="shared" si="71"/>
        <v>0</v>
      </c>
      <c r="H270" s="163">
        <f t="shared" si="71"/>
        <v>0</v>
      </c>
      <c r="I270" s="163">
        <f t="shared" si="71"/>
        <v>0</v>
      </c>
      <c r="J270" s="163">
        <f t="shared" si="71"/>
        <v>0</v>
      </c>
      <c r="K270" s="163">
        <f t="shared" si="71"/>
        <v>0</v>
      </c>
      <c r="L270" s="163">
        <f t="shared" si="71"/>
        <v>0</v>
      </c>
      <c r="M270" s="163">
        <f t="shared" si="71"/>
        <v>0</v>
      </c>
      <c r="N270" s="163">
        <f t="shared" si="71"/>
        <v>0</v>
      </c>
      <c r="O270" s="163">
        <f t="shared" si="71"/>
        <v>0</v>
      </c>
      <c r="P270" s="163">
        <f t="shared" si="71"/>
        <v>0</v>
      </c>
      <c r="Q270" s="163">
        <f t="shared" si="71"/>
        <v>0</v>
      </c>
      <c r="R270" s="163">
        <f t="shared" si="71"/>
        <v>0</v>
      </c>
      <c r="S270" s="163">
        <f t="shared" si="70"/>
        <v>0</v>
      </c>
      <c r="T270" s="163">
        <f t="shared" si="70"/>
        <v>0</v>
      </c>
      <c r="U270" s="163">
        <f t="shared" si="70"/>
        <v>0</v>
      </c>
      <c r="V270" s="163">
        <f t="shared" si="70"/>
        <v>0</v>
      </c>
      <c r="W270" s="163">
        <f t="shared" si="70"/>
        <v>0</v>
      </c>
      <c r="X270" s="163">
        <f t="shared" si="70"/>
        <v>0</v>
      </c>
      <c r="Y270" s="163">
        <f t="shared" si="70"/>
        <v>0</v>
      </c>
      <c r="Z270" s="163">
        <f t="shared" si="70"/>
        <v>0</v>
      </c>
      <c r="AA270" s="163">
        <f t="shared" si="70"/>
        <v>0</v>
      </c>
      <c r="AB270" s="163">
        <f t="shared" si="70"/>
        <v>0</v>
      </c>
      <c r="AC270" s="163">
        <f t="shared" si="70"/>
        <v>0</v>
      </c>
      <c r="AD270" s="163">
        <f t="shared" si="70"/>
        <v>0</v>
      </c>
      <c r="AE270" s="163">
        <f t="shared" si="70"/>
        <v>0</v>
      </c>
      <c r="AF270" s="176">
        <f t="shared" si="70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v>0</v>
      </c>
      <c r="D271" s="163">
        <v>0</v>
      </c>
      <c r="E271" s="163">
        <v>0</v>
      </c>
      <c r="F271" s="163">
        <f t="shared" si="71"/>
        <v>0</v>
      </c>
      <c r="G271" s="163">
        <f t="shared" si="71"/>
        <v>0</v>
      </c>
      <c r="H271" s="163">
        <f t="shared" si="71"/>
        <v>0</v>
      </c>
      <c r="I271" s="163">
        <f t="shared" si="71"/>
        <v>0</v>
      </c>
      <c r="J271" s="163">
        <f t="shared" si="71"/>
        <v>0</v>
      </c>
      <c r="K271" s="163">
        <f t="shared" si="71"/>
        <v>0</v>
      </c>
      <c r="L271" s="163">
        <f t="shared" si="71"/>
        <v>0</v>
      </c>
      <c r="M271" s="163">
        <f t="shared" si="71"/>
        <v>0</v>
      </c>
      <c r="N271" s="163">
        <f t="shared" si="71"/>
        <v>0</v>
      </c>
      <c r="O271" s="163">
        <f t="shared" si="71"/>
        <v>0</v>
      </c>
      <c r="P271" s="163">
        <f t="shared" si="71"/>
        <v>0</v>
      </c>
      <c r="Q271" s="163">
        <f t="shared" si="71"/>
        <v>0</v>
      </c>
      <c r="R271" s="163">
        <f t="shared" si="71"/>
        <v>0</v>
      </c>
      <c r="S271" s="163">
        <f t="shared" si="70"/>
        <v>0</v>
      </c>
      <c r="T271" s="163">
        <f t="shared" si="70"/>
        <v>0</v>
      </c>
      <c r="U271" s="163">
        <f t="shared" si="70"/>
        <v>0</v>
      </c>
      <c r="V271" s="163">
        <f t="shared" si="70"/>
        <v>0</v>
      </c>
      <c r="W271" s="163">
        <f t="shared" si="70"/>
        <v>0</v>
      </c>
      <c r="X271" s="163">
        <f t="shared" si="70"/>
        <v>0</v>
      </c>
      <c r="Y271" s="163">
        <f t="shared" si="70"/>
        <v>0</v>
      </c>
      <c r="Z271" s="163">
        <f t="shared" si="70"/>
        <v>0</v>
      </c>
      <c r="AA271" s="163">
        <f t="shared" si="70"/>
        <v>0</v>
      </c>
      <c r="AB271" s="163">
        <f t="shared" si="70"/>
        <v>0</v>
      </c>
      <c r="AC271" s="163">
        <f t="shared" si="70"/>
        <v>0</v>
      </c>
      <c r="AD271" s="163">
        <f t="shared" si="70"/>
        <v>0</v>
      </c>
      <c r="AE271" s="163">
        <f t="shared" si="70"/>
        <v>0</v>
      </c>
      <c r="AF271" s="176">
        <f t="shared" si="70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v>0</v>
      </c>
      <c r="D272" s="163">
        <v>0</v>
      </c>
      <c r="E272" s="163">
        <v>0</v>
      </c>
      <c r="F272" s="163">
        <f t="shared" si="71"/>
        <v>0</v>
      </c>
      <c r="G272" s="163">
        <f t="shared" si="71"/>
        <v>0</v>
      </c>
      <c r="H272" s="163">
        <f t="shared" si="71"/>
        <v>0</v>
      </c>
      <c r="I272" s="163">
        <f t="shared" si="71"/>
        <v>0</v>
      </c>
      <c r="J272" s="163">
        <f t="shared" si="71"/>
        <v>0</v>
      </c>
      <c r="K272" s="163">
        <f t="shared" si="71"/>
        <v>0</v>
      </c>
      <c r="L272" s="163">
        <f t="shared" si="71"/>
        <v>0</v>
      </c>
      <c r="M272" s="163">
        <f t="shared" si="71"/>
        <v>0</v>
      </c>
      <c r="N272" s="163">
        <f t="shared" si="71"/>
        <v>0</v>
      </c>
      <c r="O272" s="163">
        <f t="shared" si="71"/>
        <v>0</v>
      </c>
      <c r="P272" s="163">
        <f t="shared" si="71"/>
        <v>0</v>
      </c>
      <c r="Q272" s="163">
        <f t="shared" si="71"/>
        <v>0</v>
      </c>
      <c r="R272" s="163">
        <f t="shared" si="71"/>
        <v>0</v>
      </c>
      <c r="S272" s="163">
        <f t="shared" si="70"/>
        <v>0</v>
      </c>
      <c r="T272" s="163">
        <f t="shared" si="70"/>
        <v>0</v>
      </c>
      <c r="U272" s="163">
        <f t="shared" si="70"/>
        <v>0</v>
      </c>
      <c r="V272" s="163">
        <f t="shared" si="70"/>
        <v>0</v>
      </c>
      <c r="W272" s="163">
        <f t="shared" si="70"/>
        <v>0</v>
      </c>
      <c r="X272" s="163">
        <f t="shared" si="70"/>
        <v>0</v>
      </c>
      <c r="Y272" s="163">
        <f t="shared" si="70"/>
        <v>0</v>
      </c>
      <c r="Z272" s="163">
        <f t="shared" si="70"/>
        <v>0</v>
      </c>
      <c r="AA272" s="163">
        <f t="shared" si="70"/>
        <v>0</v>
      </c>
      <c r="AB272" s="163">
        <f t="shared" si="70"/>
        <v>0</v>
      </c>
      <c r="AC272" s="163">
        <f t="shared" si="70"/>
        <v>0</v>
      </c>
      <c r="AD272" s="163">
        <f t="shared" si="70"/>
        <v>0</v>
      </c>
      <c r="AE272" s="163">
        <f t="shared" si="70"/>
        <v>0</v>
      </c>
      <c r="AF272" s="176">
        <f t="shared" si="70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v>0</v>
      </c>
      <c r="D273" s="179">
        <v>0</v>
      </c>
      <c r="E273" s="179">
        <v>0</v>
      </c>
      <c r="F273" s="179">
        <f t="shared" si="71"/>
        <v>0</v>
      </c>
      <c r="G273" s="179">
        <f t="shared" si="71"/>
        <v>0</v>
      </c>
      <c r="H273" s="179">
        <f t="shared" si="71"/>
        <v>0</v>
      </c>
      <c r="I273" s="179">
        <f t="shared" si="71"/>
        <v>0</v>
      </c>
      <c r="J273" s="179">
        <f t="shared" si="71"/>
        <v>0</v>
      </c>
      <c r="K273" s="179">
        <f t="shared" si="71"/>
        <v>0</v>
      </c>
      <c r="L273" s="179">
        <f t="shared" si="71"/>
        <v>0</v>
      </c>
      <c r="M273" s="179">
        <f t="shared" si="71"/>
        <v>0</v>
      </c>
      <c r="N273" s="179">
        <f t="shared" si="71"/>
        <v>0</v>
      </c>
      <c r="O273" s="179">
        <f t="shared" si="71"/>
        <v>0</v>
      </c>
      <c r="P273" s="179">
        <f t="shared" si="71"/>
        <v>0</v>
      </c>
      <c r="Q273" s="179">
        <f t="shared" si="71"/>
        <v>0</v>
      </c>
      <c r="R273" s="179">
        <f t="shared" si="71"/>
        <v>0</v>
      </c>
      <c r="S273" s="179">
        <f t="shared" si="70"/>
        <v>0</v>
      </c>
      <c r="T273" s="179">
        <f t="shared" si="70"/>
        <v>0</v>
      </c>
      <c r="U273" s="179">
        <f t="shared" si="70"/>
        <v>0</v>
      </c>
      <c r="V273" s="179">
        <f t="shared" si="70"/>
        <v>0</v>
      </c>
      <c r="W273" s="179">
        <f t="shared" si="70"/>
        <v>0</v>
      </c>
      <c r="X273" s="179">
        <f t="shared" si="70"/>
        <v>0</v>
      </c>
      <c r="Y273" s="179">
        <f t="shared" si="70"/>
        <v>0</v>
      </c>
      <c r="Z273" s="179">
        <f t="shared" si="70"/>
        <v>0</v>
      </c>
      <c r="AA273" s="179">
        <f t="shared" si="70"/>
        <v>0</v>
      </c>
      <c r="AB273" s="179">
        <f t="shared" si="70"/>
        <v>0</v>
      </c>
      <c r="AC273" s="179">
        <f t="shared" si="70"/>
        <v>0</v>
      </c>
      <c r="AD273" s="179">
        <f t="shared" si="70"/>
        <v>0</v>
      </c>
      <c r="AE273" s="179">
        <f t="shared" si="70"/>
        <v>0</v>
      </c>
      <c r="AF273" s="180">
        <f t="shared" si="70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72">SUM(B169:B273)</f>
        <v>0</v>
      </c>
      <c r="C274" s="182">
        <f>SUM(C169:C273)</f>
        <v>0</v>
      </c>
      <c r="D274" s="182">
        <f>SUM(D169:D273)</f>
        <v>0</v>
      </c>
      <c r="E274" s="182">
        <f>SUM(E169:E273)</f>
        <v>0</v>
      </c>
      <c r="F274" s="182">
        <f t="shared" si="72"/>
        <v>0</v>
      </c>
      <c r="G274" s="182">
        <f t="shared" si="72"/>
        <v>0</v>
      </c>
      <c r="H274" s="182">
        <f t="shared" si="72"/>
        <v>0</v>
      </c>
      <c r="I274" s="182">
        <f t="shared" si="72"/>
        <v>0</v>
      </c>
      <c r="J274" s="182">
        <f t="shared" si="72"/>
        <v>0</v>
      </c>
      <c r="K274" s="182">
        <f t="shared" si="72"/>
        <v>0</v>
      </c>
      <c r="L274" s="182">
        <f t="shared" si="72"/>
        <v>0</v>
      </c>
      <c r="M274" s="182">
        <f t="shared" si="72"/>
        <v>0</v>
      </c>
      <c r="N274" s="182">
        <f t="shared" si="72"/>
        <v>0</v>
      </c>
      <c r="O274" s="182">
        <f t="shared" si="72"/>
        <v>0</v>
      </c>
      <c r="P274" s="182">
        <f t="shared" si="72"/>
        <v>0</v>
      </c>
      <c r="Q274" s="182">
        <f t="shared" si="72"/>
        <v>0</v>
      </c>
      <c r="R274" s="182">
        <f t="shared" si="72"/>
        <v>0</v>
      </c>
      <c r="S274" s="182">
        <f t="shared" si="72"/>
        <v>0</v>
      </c>
      <c r="T274" s="182">
        <f t="shared" si="72"/>
        <v>0</v>
      </c>
      <c r="U274" s="182">
        <f t="shared" si="72"/>
        <v>0</v>
      </c>
      <c r="V274" s="182">
        <f t="shared" si="72"/>
        <v>0</v>
      </c>
      <c r="W274" s="182">
        <f t="shared" si="72"/>
        <v>0</v>
      </c>
      <c r="X274" s="182">
        <f t="shared" si="72"/>
        <v>0</v>
      </c>
      <c r="Y274" s="182">
        <f t="shared" si="72"/>
        <v>0</v>
      </c>
      <c r="Z274" s="182">
        <f t="shared" si="72"/>
        <v>0</v>
      </c>
      <c r="AA274" s="182">
        <f t="shared" si="72"/>
        <v>0</v>
      </c>
      <c r="AB274" s="182">
        <f>SUM(AB169:AB273)</f>
        <v>0</v>
      </c>
      <c r="AC274" s="182">
        <f>SUM(AC169:AC273)</f>
        <v>0</v>
      </c>
      <c r="AD274" s="182">
        <f>SUM(AD169:AD273)</f>
        <v>0</v>
      </c>
      <c r="AE274" s="182">
        <f t="shared" si="72"/>
        <v>0</v>
      </c>
      <c r="AF274" s="183">
        <f t="shared" si="72"/>
        <v>0</v>
      </c>
      <c r="AG274" s="184">
        <f t="shared" si="72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2156" priority="36">
      <formula>$AH11=0</formula>
    </cfRule>
  </conditionalFormatting>
  <conditionalFormatting sqref="A101:A102">
    <cfRule type="expression" dxfId="2155" priority="204">
      <formula>$AH106=0</formula>
    </cfRule>
  </conditionalFormatting>
  <conditionalFormatting sqref="A103:A107">
    <cfRule type="expression" dxfId="2154" priority="152">
      <formula>$AH102=0</formula>
    </cfRule>
  </conditionalFormatting>
  <conditionalFormatting sqref="A160:A167">
    <cfRule type="expression" dxfId="2153" priority="205">
      <formula>$AH267=0</formula>
    </cfRule>
  </conditionalFormatting>
  <conditionalFormatting sqref="A168:A275">
    <cfRule type="expression" dxfId="2152" priority="75">
      <formula>$AH168=0</formula>
    </cfRule>
  </conditionalFormatting>
  <conditionalFormatting sqref="B8">
    <cfRule type="expression" dxfId="2151" priority="200">
      <formula>AND(C$9&gt;=14/24,C$9&lt;20/24)</formula>
    </cfRule>
    <cfRule type="expression" dxfId="2150" priority="201">
      <formula>AND(C$9&gt;=8/24,C$9&lt;14/24)</formula>
    </cfRule>
    <cfRule type="expression" dxfId="2149" priority="202">
      <formula>C$9&lt;8/24</formula>
    </cfRule>
    <cfRule type="expression" dxfId="2148" priority="203">
      <formula>C$9&gt;=20/24</formula>
    </cfRule>
  </conditionalFormatting>
  <conditionalFormatting sqref="B9:AF10 F152:AA152 G137:AA151 F153:Y158 G117:AF134 AB137:AD152 F159:AD159 AE137:AF159 G93:AF115 N85:AF90 N76:AF77 S11:AF13">
    <cfRule type="expression" dxfId="2147" priority="117">
      <formula>B$9&gt;=20/24</formula>
    </cfRule>
  </conditionalFormatting>
  <conditionalFormatting sqref="B9:AF10 F152:AA152 G137:AA151 F153:Y158 G117:AF134 AB137:AD152 F159:AD159 AE137:AF159 G93:AF115 N85:AF90 N76:AF77 S11:AF13">
    <cfRule type="expression" dxfId="2146" priority="118">
      <formula>AND(B$9&gt;=14/24,B$9&lt;20/24)</formula>
    </cfRule>
    <cfRule type="expression" dxfId="2145" priority="119">
      <formula>AND(B$9&gt;=8/24,B$9&lt;14/24)</formula>
    </cfRule>
    <cfRule type="expression" dxfId="2144" priority="120">
      <formula>B$9&lt;8/24</formula>
    </cfRule>
  </conditionalFormatting>
  <conditionalFormatting sqref="S14:AF42">
    <cfRule type="expression" dxfId="2143" priority="60">
      <formula>S14&gt;$AG14*1</formula>
    </cfRule>
    <cfRule type="expression" dxfId="2142" priority="61">
      <formula>S$9&gt;=20/24</formula>
    </cfRule>
    <cfRule type="expression" dxfId="2141" priority="62">
      <formula>AND(S$9&gt;=14/24,S$9&lt;20/24)</formula>
    </cfRule>
    <cfRule type="expression" dxfId="2140" priority="63">
      <formula>AND(S$9&gt;=8/24,S$9&lt;14/24)</formula>
    </cfRule>
    <cfRule type="expression" dxfId="2139" priority="64">
      <formula>S$9&lt;8/24</formula>
    </cfRule>
  </conditionalFormatting>
  <conditionalFormatting sqref="M69:AF70">
    <cfRule type="expression" dxfId="2138" priority="50">
      <formula>M$9&gt;=20/24</formula>
    </cfRule>
    <cfRule type="expression" dxfId="2137" priority="51">
      <formula>AND(M$9&gt;=14/24,M$9&lt;20/24)</formula>
    </cfRule>
    <cfRule type="expression" dxfId="2136" priority="52">
      <formula>AND(M$9&gt;=8/24,M$9&lt;14/24)</formula>
    </cfRule>
  </conditionalFormatting>
  <conditionalFormatting sqref="M69:AF70">
    <cfRule type="expression" dxfId="2135" priority="125">
      <formula>M$9&lt;8/24</formula>
    </cfRule>
  </conditionalFormatting>
  <conditionalFormatting sqref="H72:S72 N73:S75 T72:AF75">
    <cfRule type="expression" dxfId="2134" priority="41">
      <formula>H72&gt;$AG72*1</formula>
    </cfRule>
  </conditionalFormatting>
  <conditionalFormatting sqref="N73:AF75">
    <cfRule type="expression" dxfId="2133" priority="42">
      <formula>N$9&gt;=20/24</formula>
    </cfRule>
    <cfRule type="expression" dxfId="2132" priority="43">
      <formula>AND(N$9&gt;=14/24,N$9&lt;20/24)</formula>
    </cfRule>
    <cfRule type="expression" dxfId="2131" priority="44">
      <formula>AND(N$9&gt;=8/24,N$9&lt;14/24)</formula>
    </cfRule>
    <cfRule type="expression" dxfId="2130" priority="45">
      <formula>N$9&lt;8/24</formula>
    </cfRule>
  </conditionalFormatting>
  <conditionalFormatting sqref="F161:AF167">
    <cfRule type="expression" dxfId="2129" priority="76">
      <formula>F$9&gt;=20/24</formula>
    </cfRule>
    <cfRule type="expression" dxfId="2128" priority="77">
      <formula>AND(F$9&gt;=14/24,F$9&lt;20/24)</formula>
    </cfRule>
    <cfRule type="expression" dxfId="2127" priority="78">
      <formula>AND(F$9&gt;=8/24,F$9&lt;14/24)</formula>
    </cfRule>
    <cfRule type="expression" dxfId="2126" priority="79">
      <formula>F$9&lt;8/24</formula>
    </cfRule>
  </conditionalFormatting>
  <conditionalFormatting sqref="F169:AF274">
    <cfRule type="expression" dxfId="2125" priority="37">
      <formula>F$9&gt;=20/24</formula>
    </cfRule>
    <cfRule type="expression" dxfId="2124" priority="38">
      <formula>AND(F$9&gt;=14/24,F$9&lt;20/24)</formula>
    </cfRule>
    <cfRule type="expression" dxfId="2123" priority="39">
      <formula>AND(F$9&gt;=8/24,F$9&lt;14/24)</formula>
    </cfRule>
    <cfRule type="expression" dxfId="2122" priority="40">
      <formula>F$9&lt;8/24</formula>
    </cfRule>
  </conditionalFormatting>
  <conditionalFormatting sqref="G78:S78 G96:W96 N76:S77 N79:S90 L79:M81 T76:V90 AE78:AG78 G91:V95 W76:W95 AE96:AG96 G71:AG71 X76:AD96 AE79:AF95 AE76:AF77 S11:AF13 M69:AF69">
    <cfRule type="expression" dxfId="2121" priority="116">
      <formula>G11&gt;$AG11*1</formula>
    </cfRule>
  </conditionalFormatting>
  <conditionalFormatting sqref="N83:O83">
    <cfRule type="expression" dxfId="2120" priority="126">
      <formula>N$9&gt;=20/24</formula>
    </cfRule>
    <cfRule type="expression" dxfId="2119" priority="127">
      <formula>AND(N$9&gt;=14/24,N$9&lt;20/24)</formula>
    </cfRule>
    <cfRule type="expression" dxfId="2118" priority="128">
      <formula>AND(N$9&gt;=8/24,N$9&lt;14/24)</formula>
    </cfRule>
    <cfRule type="expression" dxfId="2117" priority="129">
      <formula>N$9&lt;8/24</formula>
    </cfRule>
  </conditionalFormatting>
  <conditionalFormatting sqref="N84:O84">
    <cfRule type="expression" dxfId="2116" priority="121">
      <formula>N$9&gt;=20/24</formula>
    </cfRule>
    <cfRule type="expression" dxfId="2115" priority="122">
      <formula>AND(N$9&gt;=14/24,N$9&lt;20/24)</formula>
    </cfRule>
    <cfRule type="expression" dxfId="2114" priority="123">
      <formula>AND(N$9&gt;=8/24,N$9&lt;14/24)</formula>
    </cfRule>
    <cfRule type="expression" dxfId="2113" priority="124">
      <formula>N$9&lt;8/24</formula>
    </cfRule>
  </conditionalFormatting>
  <conditionalFormatting sqref="G78:AF78 H72:AF72 N76:AF77">
    <cfRule type="expression" dxfId="2112" priority="136">
      <formula>G$9&gt;=20/24</formula>
    </cfRule>
    <cfRule type="expression" dxfId="2111" priority="137">
      <formula>AND(G$9&gt;=14/24,G$9&lt;20/24)</formula>
    </cfRule>
    <cfRule type="expression" dxfId="2110" priority="138">
      <formula>AND(G$9&gt;=8/24,G$9&lt;14/24)</formula>
    </cfRule>
    <cfRule type="expression" dxfId="2109" priority="139">
      <formula>G$9&lt;8/24</formula>
    </cfRule>
  </conditionalFormatting>
  <conditionalFormatting sqref="N73:AF75">
    <cfRule type="expression" dxfId="2108" priority="46">
      <formula>N$9&gt;=20/24</formula>
    </cfRule>
    <cfRule type="expression" dxfId="2107" priority="47">
      <formula>AND(N$9&gt;=14/24,N$9&lt;20/24)</formula>
    </cfRule>
    <cfRule type="expression" dxfId="2106" priority="48">
      <formula>AND(N$9&gt;=8/24,N$9&lt;14/24)</formula>
    </cfRule>
    <cfRule type="expression" dxfId="2105" priority="49">
      <formula>N$9&lt;8/24</formula>
    </cfRule>
  </conditionalFormatting>
  <conditionalFormatting sqref="L79:O81">
    <cfRule type="expression" dxfId="2104" priority="144">
      <formula>L$9&gt;=20/24</formula>
    </cfRule>
    <cfRule type="expression" dxfId="2103" priority="145">
      <formula>AND(L$9&gt;=14/24,L$9&lt;20/24)</formula>
    </cfRule>
    <cfRule type="expression" dxfId="2102" priority="146">
      <formula>AND(L$9&gt;=8/24,L$9&lt;14/24)</formula>
    </cfRule>
    <cfRule type="expression" dxfId="2101" priority="147">
      <formula>L$9&lt;8/24</formula>
    </cfRule>
  </conditionalFormatting>
  <conditionalFormatting sqref="N84:AF84">
    <cfRule type="expression" dxfId="2100" priority="140">
      <formula>N$9&gt;=20/24</formula>
    </cfRule>
    <cfRule type="expression" dxfId="2099" priority="141">
      <formula>AND(N$9&gt;=14/24,N$9&lt;20/24)</formula>
    </cfRule>
    <cfRule type="expression" dxfId="2098" priority="142">
      <formula>AND(N$9&gt;=8/24,N$9&lt;14/24)</formula>
    </cfRule>
    <cfRule type="expression" dxfId="2097" priority="143">
      <formula>N$9&lt;8/24</formula>
    </cfRule>
  </conditionalFormatting>
  <conditionalFormatting sqref="M8 S8 AB8">
    <cfRule type="expression" dxfId="2096" priority="193">
      <formula>AND(N$9&gt;=14/24,N$9&lt;20/24)</formula>
    </cfRule>
    <cfRule type="expression" dxfId="2095" priority="194">
      <formula>AND(N$9&gt;=8/24,N$9&lt;14/24)</formula>
    </cfRule>
    <cfRule type="expression" dxfId="2094" priority="195">
      <formula>N$9&lt;8/24</formula>
    </cfRule>
  </conditionalFormatting>
  <conditionalFormatting sqref="N79:AF83">
    <cfRule type="expression" dxfId="2093" priority="148">
      <formula>N$9&gt;=20/24</formula>
    </cfRule>
    <cfRule type="expression" dxfId="2092" priority="149">
      <formula>AND(N$9&gt;=14/24,N$9&lt;20/24)</formula>
    </cfRule>
    <cfRule type="expression" dxfId="2091" priority="150">
      <formula>AND(N$9&gt;=8/24,N$9&lt;14/24)</formula>
    </cfRule>
    <cfRule type="expression" dxfId="2090" priority="151">
      <formula>N$9&lt;8/24</formula>
    </cfRule>
  </conditionalFormatting>
  <conditionalFormatting sqref="O3:P3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089" priority="192">
      <formula>N$9&gt;=20/24</formula>
    </cfRule>
  </conditionalFormatting>
  <conditionalFormatting sqref="S8">
    <cfRule type="expression" dxfId="2088" priority="183">
      <formula>U$9&gt;=20/24</formula>
    </cfRule>
    <cfRule type="expression" dxfId="2087" priority="184">
      <formula>AND(U$9&gt;=14/24,U$9&lt;20/24)</formula>
    </cfRule>
    <cfRule type="expression" dxfId="2086" priority="185">
      <formula>AND(U$9&gt;=8/24,U$9&lt;14/24)</formula>
    </cfRule>
    <cfRule type="expression" dxfId="2085" priority="186">
      <formula>U$9&lt;8/24</formula>
    </cfRule>
  </conditionalFormatting>
  <conditionalFormatting sqref="U79:AF84">
    <cfRule type="expression" dxfId="2084" priority="70">
      <formula>U$9&gt;=20/24</formula>
    </cfRule>
    <cfRule type="expression" dxfId="2083" priority="71">
      <formula>AND(U$9&gt;=14/24,U$9&lt;20/24)</formula>
    </cfRule>
    <cfRule type="expression" dxfId="2082" priority="72">
      <formula>AND(U$9&gt;=8/24,U$9&lt;14/24)</formula>
    </cfRule>
    <cfRule type="expression" dxfId="2081" priority="73">
      <formula>U$9&lt;8/24</formula>
    </cfRule>
  </conditionalFormatting>
  <conditionalFormatting sqref="V3 AB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M69:AF70">
    <cfRule type="expression" dxfId="2080" priority="130">
      <formula>M69&gt;$AG69</formula>
    </cfRule>
  </conditionalFormatting>
  <conditionalFormatting sqref="AB8">
    <cfRule type="expression" dxfId="2079" priority="179">
      <formula>AD$9&gt;=20/24</formula>
    </cfRule>
    <cfRule type="expression" dxfId="2078" priority="180">
      <formula>AND(AD$9&gt;=14/24,AD$9&lt;20/24)</formula>
    </cfRule>
    <cfRule type="expression" dxfId="2077" priority="181">
      <formula>AND(AD$9&gt;=8/24,AD$9&lt;14/24)</formula>
    </cfRule>
    <cfRule type="expression" dxfId="2076" priority="182">
      <formula>AD$9&lt;8/24</formula>
    </cfRule>
  </conditionalFormatting>
  <conditionalFormatting sqref="AG78">
    <cfRule type="expression" dxfId="2075" priority="158">
      <formula>AG$9&gt;=20/24</formula>
    </cfRule>
    <cfRule type="expression" dxfId="2074" priority="159">
      <formula>AND(AG$9&gt;=14/24,AG$9&lt;20/24)</formula>
    </cfRule>
    <cfRule type="expression" dxfId="2073" priority="160">
      <formula>AND(AG$9&gt;=8/24,AG$9&lt;14/24)</formula>
    </cfRule>
    <cfRule type="expression" dxfId="2072" priority="161">
      <formula>AG$9&lt;8/24</formula>
    </cfRule>
  </conditionalFormatting>
  <conditionalFormatting sqref="AG91:AG92">
    <cfRule type="expression" dxfId="2071" priority="153">
      <formula>AG91&gt;$AG91</formula>
    </cfRule>
  </conditionalFormatting>
  <conditionalFormatting sqref="AG96">
    <cfRule type="expression" dxfId="2070" priority="154">
      <formula>AG$9&gt;=20/24</formula>
    </cfRule>
    <cfRule type="expression" dxfId="2069" priority="155">
      <formula>AND(AG$9&gt;=14/24,AG$9&lt;20/24)</formula>
    </cfRule>
    <cfRule type="expression" dxfId="2068" priority="156">
      <formula>AND(AG$9&gt;=8/24,AG$9&lt;14/24)</formula>
    </cfRule>
    <cfRule type="expression" dxfId="2067" priority="157">
      <formula>AG$9&lt;8/24</formula>
    </cfRule>
  </conditionalFormatting>
  <conditionalFormatting sqref="AG113">
    <cfRule type="expression" dxfId="2066" priority="175">
      <formula>AG$9&gt;=20/24</formula>
    </cfRule>
    <cfRule type="expression" dxfId="2065" priority="176">
      <formula>AND(AG$9&gt;=14/24,AG$9&lt;20/24)</formula>
    </cfRule>
    <cfRule type="expression" dxfId="2064" priority="177">
      <formula>AND(AG$9&gt;=8/24,AG$9&lt;14/24)</formula>
    </cfRule>
    <cfRule type="expression" dxfId="2063" priority="178">
      <formula>AG$9&lt;8/24</formula>
    </cfRule>
  </conditionalFormatting>
  <conditionalFormatting sqref="AH8:AI10">
    <cfRule type="expression" dxfId="2062" priority="66">
      <formula>AH$9&gt;=20/24</formula>
    </cfRule>
    <cfRule type="expression" dxfId="2061" priority="67">
      <formula>AND(AH$9&gt;=14/24,AH$9&lt;20/24)</formula>
    </cfRule>
    <cfRule type="expression" dxfId="2060" priority="68">
      <formula>AND(AH$9&gt;=8/24,AH$9&lt;14/24)</formula>
    </cfRule>
    <cfRule type="expression" dxfId="2059" priority="69">
      <formula>AH$9&lt;8/24</formula>
    </cfRule>
  </conditionalFormatting>
  <conditionalFormatting sqref="AL4:AL6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5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2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7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4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9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058" priority="196">
      <formula>AJ$9&gt;=20/24</formula>
    </cfRule>
    <cfRule type="expression" dxfId="2057" priority="197">
      <formula>AND(AJ$9&gt;=14/24,AJ$9&lt;20/24)</formula>
    </cfRule>
    <cfRule type="expression" dxfId="2056" priority="198">
      <formula>AND(AJ$9&gt;=8/24,AJ$9&lt;14/24)</formula>
    </cfRule>
    <cfRule type="expression" dxfId="2055" priority="199">
      <formula>AJ$9&lt;8/24</formula>
    </cfRule>
  </conditionalFormatting>
  <conditionalFormatting sqref="AL99:AN99 AL105:AN105">
    <cfRule type="expression" dxfId="2054" priority="168">
      <formula>AL$9&gt;=20/24</formula>
    </cfRule>
    <cfRule type="expression" dxfId="2053" priority="169">
      <formula>AND(AL$9&gt;=14/24,AL$9&lt;20/24)</formula>
    </cfRule>
    <cfRule type="expression" dxfId="2052" priority="170">
      <formula>AND(AL$9&gt;=8/24,AL$9&lt;14/24)</formula>
    </cfRule>
    <cfRule type="expression" dxfId="2051" priority="171">
      <formula>AL$9&lt;8/24</formula>
    </cfRule>
  </conditionalFormatting>
  <conditionalFormatting sqref="AM15:AM21 AN16:AR21">
    <cfRule type="expression" dxfId="2050" priority="92">
      <formula>AX$9&gt;=20/24</formula>
    </cfRule>
    <cfRule type="expression" dxfId="2049" priority="93">
      <formula>AND(AX$9&gt;=14/24,AX$9&lt;20/24)</formula>
    </cfRule>
    <cfRule type="expression" dxfId="2048" priority="94">
      <formula>AND(AX$9&gt;=8/24,AX$9&lt;14/24)</formula>
    </cfRule>
    <cfRule type="expression" dxfId="2047" priority="95">
      <formula>AX$9&lt;8/24</formula>
    </cfRule>
  </conditionalFormatting>
  <conditionalFormatting sqref="AN100:AN103">
    <cfRule type="expression" dxfId="2046" priority="164">
      <formula>AN$9&gt;=20/24</formula>
    </cfRule>
    <cfRule type="expression" dxfId="2045" priority="165">
      <formula>AND(AN$9&gt;=14/24,AN$9&lt;20/24)</formula>
    </cfRule>
    <cfRule type="expression" dxfId="2044" priority="166">
      <formula>AND(AN$9&gt;=8/24,AN$9&lt;14/24)</formula>
    </cfRule>
    <cfRule type="expression" dxfId="2043" priority="167">
      <formula>AN$9&lt;8/24</formula>
    </cfRule>
  </conditionalFormatting>
  <conditionalFormatting sqref="AN15:AR15">
    <cfRule type="expression" dxfId="2042" priority="80">
      <formula>U$9&gt;=20/24</formula>
    </cfRule>
    <cfRule type="expression" dxfId="2041" priority="81">
      <formula>AND(U$9&gt;=14/24,U$9&lt;20/24)</formula>
    </cfRule>
    <cfRule type="expression" dxfId="2040" priority="82">
      <formula>AND(U$9&gt;=8/24,U$9&lt;14/24)</formula>
    </cfRule>
    <cfRule type="expression" dxfId="2039" priority="83">
      <formula>U$9&lt;8/24</formula>
    </cfRule>
  </conditionalFormatting>
  <conditionalFormatting sqref="AS15">
    <cfRule type="expression" dxfId="2038" priority="88">
      <formula>AA$9&gt;=20/24</formula>
    </cfRule>
    <cfRule type="expression" dxfId="2037" priority="89">
      <formula>AND(AA$9&gt;=14/24,AA$9&lt;20/24)</formula>
    </cfRule>
    <cfRule type="expression" dxfId="2036" priority="90">
      <formula>AND(AA$9&gt;=8/24,AA$9&lt;14/24)</formula>
    </cfRule>
    <cfRule type="expression" dxfId="2035" priority="91">
      <formula>AA$9&lt;8/24</formula>
    </cfRule>
  </conditionalFormatting>
  <conditionalFormatting sqref="AS16:AS21">
    <cfRule type="expression" dxfId="2034" priority="96">
      <formula>BE$9&gt;=20/24</formula>
    </cfRule>
    <cfRule type="expression" dxfId="2033" priority="97">
      <formula>AND(BE$9&gt;=14/24,BE$9&lt;20/24)</formula>
    </cfRule>
    <cfRule type="expression" dxfId="2032" priority="98">
      <formula>AND(BE$9&gt;=8/24,BE$9&lt;14/24)</formula>
    </cfRule>
    <cfRule type="expression" dxfId="2031" priority="99">
      <formula>BE$9&lt;8/24</formula>
    </cfRule>
  </conditionalFormatting>
  <conditionalFormatting sqref="AT15 AX15:BJ15">
    <cfRule type="expression" dxfId="2030" priority="100">
      <formula>AC$9&gt;=20/24</formula>
    </cfRule>
    <cfRule type="expression" dxfId="2029" priority="101">
      <formula>AND(AC$9&gt;=14/24,AC$9&lt;20/24)</formula>
    </cfRule>
    <cfRule type="expression" dxfId="2028" priority="102">
      <formula>AND(AC$9&gt;=8/24,AC$9&lt;14/24)</formula>
    </cfRule>
    <cfRule type="expression" dxfId="2027" priority="103">
      <formula>AC$9&lt;8/24</formula>
    </cfRule>
  </conditionalFormatting>
  <conditionalFormatting sqref="AT16:AT21">
    <cfRule type="expression" dxfId="2026" priority="104">
      <formula>BG$9&gt;=20/24</formula>
    </cfRule>
    <cfRule type="expression" dxfId="2025" priority="105">
      <formula>AND(BG$9&gt;=14/24,BG$9&lt;20/24)</formula>
    </cfRule>
    <cfRule type="expression" dxfId="2024" priority="106">
      <formula>AND(BG$9&gt;=8/24,BG$9&lt;14/24)</formula>
    </cfRule>
    <cfRule type="expression" dxfId="2023" priority="107">
      <formula>BG$9&lt;8/24</formula>
    </cfRule>
  </conditionalFormatting>
  <conditionalFormatting sqref="AU15:AV15">
    <cfRule type="expression" dxfId="2022" priority="108">
      <formula>AE$9&gt;=20/24</formula>
    </cfRule>
    <cfRule type="expression" dxfId="2021" priority="109">
      <formula>AND(AE$9&gt;=14/24,AE$9&lt;20/24)</formula>
    </cfRule>
    <cfRule type="expression" dxfId="2020" priority="110">
      <formula>AND(AE$9&gt;=8/24,AE$9&lt;14/24)</formula>
    </cfRule>
    <cfRule type="expression" dxfId="2019" priority="111">
      <formula>AE$9&lt;8/24</formula>
    </cfRule>
  </conditionalFormatting>
  <conditionalFormatting sqref="AU16:BJ21">
    <cfRule type="expression" dxfId="2018" priority="112">
      <formula>BI$9&gt;=20/24</formula>
    </cfRule>
    <cfRule type="expression" dxfId="2017" priority="113">
      <formula>AND(BI$9&gt;=14/24,BI$9&lt;20/24)</formula>
    </cfRule>
    <cfRule type="expression" dxfId="2016" priority="114">
      <formula>AND(BI$9&gt;=8/24,BI$9&lt;14/24)</formula>
    </cfRule>
    <cfRule type="expression" dxfId="2015" priority="115">
      <formula>BI$9&lt;8/24</formula>
    </cfRule>
  </conditionalFormatting>
  <conditionalFormatting sqref="AW15">
    <cfRule type="expression" dxfId="2014" priority="84">
      <formula>B$9&gt;=20/24</formula>
    </cfRule>
    <cfRule type="expression" dxfId="2013" priority="85">
      <formula>AND(B$9&gt;=14/24,B$9&lt;20/24)</formula>
    </cfRule>
    <cfRule type="expression" dxfId="2012" priority="86">
      <formula>AND(B$9&gt;=8/24,B$9&lt;14/24)</formula>
    </cfRule>
    <cfRule type="expression" dxfId="2011" priority="87">
      <formula>B$9&lt;8/24</formula>
    </cfRule>
  </conditionalFormatting>
  <conditionalFormatting sqref="A73">
    <cfRule type="expression" dxfId="2010" priority="35">
      <formula>$AH73=0</formula>
    </cfRule>
  </conditionalFormatting>
  <conditionalFormatting sqref="B137:E159 B76:F90 B93:F115 F137:F151 B117:F134 B72:G72 G79:K90 L82:M90 G76:M77 B11:R13">
    <cfRule type="expression" dxfId="2009" priority="29">
      <formula>B$9&gt;=20/24</formula>
    </cfRule>
  </conditionalFormatting>
  <conditionalFormatting sqref="B137:E159 B76:F90 B93:F115 F137:F151 B117:F134 B72:G72 G79:K90 L82:M90 G76:M77 B11:R13">
    <cfRule type="expression" dxfId="2008" priority="30">
      <formula>AND(B$9&gt;=14/24,B$9&lt;20/24)</formula>
    </cfRule>
    <cfRule type="expression" dxfId="2007" priority="31">
      <formula>AND(B$9&gt;=8/24,B$9&lt;14/24)</formula>
    </cfRule>
    <cfRule type="expression" dxfId="2006" priority="32">
      <formula>B$9&lt;8/24</formula>
    </cfRule>
  </conditionalFormatting>
  <conditionalFormatting sqref="B14:R53 S43:AF53">
    <cfRule type="expression" dxfId="2005" priority="19">
      <formula>B14&gt;$AG14*1</formula>
    </cfRule>
    <cfRule type="expression" dxfId="2004" priority="20">
      <formula>B$9&gt;=20/24</formula>
    </cfRule>
    <cfRule type="expression" dxfId="2003" priority="21">
      <formula>AND(B$9&gt;=14/24,B$9&lt;20/24)</formula>
    </cfRule>
    <cfRule type="expression" dxfId="2002" priority="22">
      <formula>AND(B$9&gt;=8/24,B$9&lt;14/24)</formula>
    </cfRule>
    <cfRule type="expression" dxfId="2001" priority="23">
      <formula>B$9&lt;8/24</formula>
    </cfRule>
  </conditionalFormatting>
  <conditionalFormatting sqref="B54:AF68">
    <cfRule type="expression" dxfId="2000" priority="17">
      <formula>B$9&lt;8/24</formula>
    </cfRule>
  </conditionalFormatting>
  <conditionalFormatting sqref="B54:L70 M54:AF68">
    <cfRule type="expression" dxfId="1999" priority="14">
      <formula>B$9&gt;=20/24</formula>
    </cfRule>
    <cfRule type="expression" dxfId="1998" priority="15">
      <formula>AND(B$9&gt;=14/24,B$9&lt;20/24)</formula>
    </cfRule>
    <cfRule type="expression" dxfId="1997" priority="16">
      <formula>AND(B$9&gt;=8/24,B$9&lt;14/24)</formula>
    </cfRule>
  </conditionalFormatting>
  <conditionalFormatting sqref="B63:AF65">
    <cfRule type="expression" dxfId="1996" priority="18">
      <formula>B63&gt;$AG63</formula>
    </cfRule>
  </conditionalFormatting>
  <conditionalFormatting sqref="B69:L70">
    <cfRule type="expression" dxfId="1995" priority="33">
      <formula>B$9&lt;8/24</formula>
    </cfRule>
  </conditionalFormatting>
  <conditionalFormatting sqref="B72:G75 H73:M75">
    <cfRule type="expression" dxfId="1994" priority="9">
      <formula>B72&gt;$AG72*1</formula>
    </cfRule>
  </conditionalFormatting>
  <conditionalFormatting sqref="B73:M75">
    <cfRule type="expression" dxfId="1993" priority="10">
      <formula>B$9&gt;=20/24</formula>
    </cfRule>
    <cfRule type="expression" dxfId="1992" priority="11">
      <formula>AND(B$9&gt;=14/24,B$9&lt;20/24)</formula>
    </cfRule>
    <cfRule type="expression" dxfId="1991" priority="12">
      <formula>AND(B$9&gt;=8/24,B$9&lt;14/24)</formula>
    </cfRule>
    <cfRule type="expression" dxfId="1990" priority="13">
      <formula>B$9&lt;8/24</formula>
    </cfRule>
  </conditionalFormatting>
  <conditionalFormatting sqref="B161:E167">
    <cfRule type="expression" dxfId="1989" priority="24">
      <formula>B$9&gt;=20/24</formula>
    </cfRule>
    <cfRule type="expression" dxfId="1988" priority="25">
      <formula>AND(B$9&gt;=14/24,B$9&lt;20/24)</formula>
    </cfRule>
    <cfRule type="expression" dxfId="1987" priority="26">
      <formula>AND(B$9&gt;=8/24,B$9&lt;14/24)</formula>
    </cfRule>
    <cfRule type="expression" dxfId="1986" priority="27">
      <formula>B$9&lt;8/24</formula>
    </cfRule>
  </conditionalFormatting>
  <conditionalFormatting sqref="B169:E274">
    <cfRule type="expression" dxfId="1985" priority="5">
      <formula>B$9&gt;=20/24</formula>
    </cfRule>
    <cfRule type="expression" dxfId="1984" priority="6">
      <formula>AND(B$9&gt;=14/24,B$9&lt;20/24)</formula>
    </cfRule>
    <cfRule type="expression" dxfId="1983" priority="7">
      <formula>AND(B$9&gt;=8/24,B$9&lt;14/24)</formula>
    </cfRule>
    <cfRule type="expression" dxfId="1982" priority="8">
      <formula>B$9&lt;8/24</formula>
    </cfRule>
  </conditionalFormatting>
  <conditionalFormatting sqref="B71:F71 B76:F96 G79:K90 B69:L69 L82:M90 G76:M77 B11:R13">
    <cfRule type="expression" dxfId="1981" priority="28">
      <formula>B11&gt;$AG11*1</formula>
    </cfRule>
  </conditionalFormatting>
  <conditionalFormatting sqref="B66:L70 B54:AF62 M66:AF68">
    <cfRule type="expression" dxfId="1980" priority="34">
      <formula>B54&gt;$AG54</formula>
    </cfRule>
  </conditionalFormatting>
  <conditionalFormatting sqref="Z153:AD158">
    <cfRule type="expression" dxfId="1979" priority="1">
      <formula>Z$9&gt;=20/24</formula>
    </cfRule>
  </conditionalFormatting>
  <conditionalFormatting sqref="Z153:AD158">
    <cfRule type="expression" dxfId="1978" priority="2">
      <formula>AND(Z$9&gt;=14/24,Z$9&lt;20/24)</formula>
    </cfRule>
    <cfRule type="expression" dxfId="1977" priority="3">
      <formula>AND(Z$9&gt;=8/24,Z$9&lt;14/24)</formula>
    </cfRule>
    <cfRule type="expression" dxfId="1976" priority="4">
      <formula>Z$9&lt;8/24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06" zoomScaleNormal="106" workbookViewId="0">
      <pane xSplit="1" ySplit="10" topLeftCell="B47" activePane="bottomRight" state="frozen"/>
      <selection activeCell="C158" sqref="C158"/>
      <selection pane="topRight" activeCell="C158" sqref="C158"/>
      <selection pane="bottomLeft" activeCell="C158" sqref="C158"/>
      <selection pane="bottomRight" activeCell="AB97" sqref="AB97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2080/10/17</v>
      </c>
      <c r="C4" s="222"/>
      <c r="D4" s="222"/>
      <c r="E4" s="223" t="str">
        <f ca="1">"2080/"&amp;"10/"&amp;INT(MID(CELL("filename",G6),FIND("]",CELL("filename",G6))+1,200))</f>
        <v>2080/10/17</v>
      </c>
      <c r="F4" s="223"/>
      <c r="G4" s="223"/>
      <c r="H4" s="223" t="str">
        <f ca="1">TEXT(E4,"dddd")</f>
        <v>Thursday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147.89999999999998</v>
      </c>
      <c r="C5" s="30">
        <f t="shared" si="0"/>
        <v>206</v>
      </c>
      <c r="D5" s="30">
        <f t="shared" si="0"/>
        <v>179</v>
      </c>
      <c r="E5" s="30">
        <f t="shared" si="0"/>
        <v>183.4</v>
      </c>
      <c r="F5" s="30">
        <f t="shared" si="0"/>
        <v>236.5</v>
      </c>
      <c r="G5" s="30">
        <f t="shared" si="0"/>
        <v>236.5</v>
      </c>
      <c r="H5" s="30">
        <f t="shared" si="0"/>
        <v>166</v>
      </c>
      <c r="I5" s="30">
        <f t="shared" si="0"/>
        <v>203.2</v>
      </c>
      <c r="J5" s="30">
        <f t="shared" si="0"/>
        <v>257</v>
      </c>
      <c r="K5" s="30">
        <f t="shared" si="0"/>
        <v>255</v>
      </c>
      <c r="L5" s="30">
        <f t="shared" si="0"/>
        <v>190</v>
      </c>
      <c r="M5" s="30">
        <f t="shared" si="0"/>
        <v>298</v>
      </c>
      <c r="N5" s="30">
        <f t="shared" si="0"/>
        <v>223</v>
      </c>
      <c r="O5" s="30">
        <f t="shared" si="0"/>
        <v>273.10000000000002</v>
      </c>
      <c r="P5" s="30">
        <f t="shared" si="0"/>
        <v>555.70000000000005</v>
      </c>
      <c r="Q5" s="30">
        <f t="shared" si="0"/>
        <v>560</v>
      </c>
      <c r="R5" s="30">
        <f t="shared" si="0"/>
        <v>601.1</v>
      </c>
      <c r="S5" s="30">
        <f t="shared" si="0"/>
        <v>590.90000000000009</v>
      </c>
      <c r="T5" s="30">
        <f t="shared" si="0"/>
        <v>590.91999999999996</v>
      </c>
      <c r="U5" s="30">
        <f t="shared" si="0"/>
        <v>397.79999999999995</v>
      </c>
      <c r="V5" s="30">
        <f t="shared" si="0"/>
        <v>427.1</v>
      </c>
      <c r="W5" s="30">
        <f t="shared" si="0"/>
        <v>409.3</v>
      </c>
      <c r="X5" s="30">
        <f t="shared" si="0"/>
        <v>235.79999999999998</v>
      </c>
      <c r="Y5" s="30">
        <f t="shared" si="0"/>
        <v>227.6</v>
      </c>
      <c r="Z5" s="30">
        <f t="shared" si="0"/>
        <v>247</v>
      </c>
      <c r="AA5" s="30">
        <f>AB108</f>
        <v>205.89999999999998</v>
      </c>
      <c r="AB5" s="30">
        <f t="shared" si="0"/>
        <v>198.1</v>
      </c>
      <c r="AC5" s="30">
        <f t="shared" si="0"/>
        <v>163.5</v>
      </c>
      <c r="AD5" s="30">
        <f t="shared" si="0"/>
        <v>142.9</v>
      </c>
      <c r="AE5" s="30">
        <f t="shared" si="0"/>
        <v>148.19999999999999</v>
      </c>
      <c r="AF5" s="30">
        <f>B108</f>
        <v>121.8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Load=1203</v>
      </c>
      <c r="B7" s="35">
        <f t="shared" ref="B7:AF7" si="1">B116</f>
        <v>1281.2</v>
      </c>
      <c r="C7" s="35">
        <f t="shared" si="1"/>
        <v>1284.9700000000003</v>
      </c>
      <c r="D7" s="35">
        <f t="shared" si="1"/>
        <v>1291.5700000000002</v>
      </c>
      <c r="E7" s="35">
        <f t="shared" si="1"/>
        <v>1268.2700000000002</v>
      </c>
      <c r="F7" s="35">
        <f t="shared" si="1"/>
        <v>1276.9700000000003</v>
      </c>
      <c r="G7" s="35">
        <f t="shared" si="1"/>
        <v>1355.0700000000002</v>
      </c>
      <c r="H7" s="35">
        <f t="shared" si="1"/>
        <v>1355.0700000000002</v>
      </c>
      <c r="I7" s="35">
        <f t="shared" si="1"/>
        <v>1502.4700000000003</v>
      </c>
      <c r="J7" s="35">
        <f t="shared" si="1"/>
        <v>1587.0700000000004</v>
      </c>
      <c r="K7" s="35">
        <f t="shared" si="1"/>
        <v>1695.0700000000002</v>
      </c>
      <c r="L7" s="35">
        <f t="shared" si="1"/>
        <v>1767.5700000000002</v>
      </c>
      <c r="M7" s="35">
        <f t="shared" si="1"/>
        <v>1770.9700000000003</v>
      </c>
      <c r="N7" s="35">
        <f t="shared" si="1"/>
        <v>1750.5700000000004</v>
      </c>
      <c r="O7" s="35">
        <f t="shared" si="1"/>
        <v>1720.1700000000003</v>
      </c>
      <c r="P7" s="35">
        <f t="shared" si="1"/>
        <v>1641.6000000000004</v>
      </c>
      <c r="Q7" s="35">
        <f t="shared" si="1"/>
        <v>1610.4000000000003</v>
      </c>
      <c r="R7" s="35">
        <f t="shared" si="1"/>
        <v>1535.1000000000001</v>
      </c>
      <c r="S7" s="35">
        <f t="shared" si="1"/>
        <v>1586.4500000000003</v>
      </c>
      <c r="T7" s="35">
        <f t="shared" si="1"/>
        <v>1606.2000000000003</v>
      </c>
      <c r="U7" s="35">
        <f t="shared" si="1"/>
        <v>1611.52</v>
      </c>
      <c r="V7" s="35">
        <f t="shared" si="1"/>
        <v>1496.8</v>
      </c>
      <c r="W7" s="35">
        <f t="shared" si="1"/>
        <v>1599.3000000000002</v>
      </c>
      <c r="X7" s="35">
        <f t="shared" si="1"/>
        <v>1647.0000000000002</v>
      </c>
      <c r="Y7" s="35">
        <f t="shared" si="1"/>
        <v>1719.6000000000001</v>
      </c>
      <c r="Z7" s="35">
        <f t="shared" si="1"/>
        <v>1740.5</v>
      </c>
      <c r="AA7" s="35">
        <f t="shared" si="1"/>
        <v>1715.5000000000002</v>
      </c>
      <c r="AB7" s="35">
        <f>AB116</f>
        <v>1575.9380000000001</v>
      </c>
      <c r="AC7" s="35">
        <f t="shared" si="1"/>
        <v>1545.1579999999999</v>
      </c>
      <c r="AD7" s="35">
        <f t="shared" si="1"/>
        <v>1439.9580000000001</v>
      </c>
      <c r="AE7" s="35">
        <f t="shared" si="1"/>
        <v>1365.8580000000002</v>
      </c>
      <c r="AF7" s="35">
        <f t="shared" si="1"/>
        <v>1202.9000000000001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1844.17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1770.97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36.4</v>
      </c>
      <c r="C11" s="43">
        <v>36.4</v>
      </c>
      <c r="D11" s="43">
        <v>36.4</v>
      </c>
      <c r="E11" s="43">
        <v>36.4</v>
      </c>
      <c r="F11" s="43">
        <v>36.4</v>
      </c>
      <c r="G11" s="43">
        <v>36.4</v>
      </c>
      <c r="H11" s="43">
        <v>36.4</v>
      </c>
      <c r="I11" s="43">
        <v>36.4</v>
      </c>
      <c r="J11" s="43">
        <v>36.4</v>
      </c>
      <c r="K11" s="43">
        <v>36.4</v>
      </c>
      <c r="L11" s="43">
        <v>36.4</v>
      </c>
      <c r="M11" s="43">
        <v>36.4</v>
      </c>
      <c r="N11" s="43">
        <v>36.4</v>
      </c>
      <c r="O11" s="43">
        <v>36.4</v>
      </c>
      <c r="P11" s="43">
        <v>36.4</v>
      </c>
      <c r="Q11" s="43">
        <v>36.4</v>
      </c>
      <c r="R11" s="43">
        <v>30</v>
      </c>
      <c r="S11" s="43">
        <v>30</v>
      </c>
      <c r="T11" s="43">
        <v>30</v>
      </c>
      <c r="U11" s="43">
        <v>30</v>
      </c>
      <c r="V11" s="43">
        <v>30</v>
      </c>
      <c r="W11" s="43">
        <v>30</v>
      </c>
      <c r="X11" s="43">
        <v>30</v>
      </c>
      <c r="Y11" s="43">
        <v>30</v>
      </c>
      <c r="Z11" s="43">
        <v>30</v>
      </c>
      <c r="AA11" s="43">
        <v>30</v>
      </c>
      <c r="AB11" s="44">
        <v>34.4</v>
      </c>
      <c r="AC11" s="44">
        <v>34.4</v>
      </c>
      <c r="AD11" s="44">
        <v>34.4</v>
      </c>
      <c r="AE11" s="44">
        <v>34.4</v>
      </c>
      <c r="AF11" s="44">
        <v>42.2</v>
      </c>
      <c r="AG11" s="45">
        <v>86</v>
      </c>
      <c r="AH11" s="46">
        <f t="shared" ref="AH11:AH74" si="2">MAX(B11:AF11)</f>
        <v>42.2</v>
      </c>
      <c r="AI11" s="47">
        <f t="shared" ref="AI11:AI74" si="3">MIN(B11:AF11)</f>
        <v>30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28.5</v>
      </c>
      <c r="C12" s="43">
        <v>28.5</v>
      </c>
      <c r="D12" s="43">
        <v>28.5</v>
      </c>
      <c r="E12" s="43">
        <v>28.5</v>
      </c>
      <c r="F12" s="43">
        <v>28.5</v>
      </c>
      <c r="G12" s="43">
        <v>28.5</v>
      </c>
      <c r="H12" s="43">
        <v>28.5</v>
      </c>
      <c r="I12" s="43">
        <v>28.5</v>
      </c>
      <c r="J12" s="43">
        <v>28.5</v>
      </c>
      <c r="K12" s="43">
        <v>28.5</v>
      </c>
      <c r="L12" s="43">
        <v>28.5</v>
      </c>
      <c r="M12" s="43">
        <v>28.5</v>
      </c>
      <c r="N12" s="43">
        <v>28.5</v>
      </c>
      <c r="O12" s="43">
        <v>28.5</v>
      </c>
      <c r="P12" s="43">
        <v>28.5</v>
      </c>
      <c r="Q12" s="43">
        <v>28.5</v>
      </c>
      <c r="R12" s="43">
        <v>27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25</v>
      </c>
      <c r="AA12" s="43">
        <v>25</v>
      </c>
      <c r="AB12" s="44">
        <v>27</v>
      </c>
      <c r="AC12" s="44">
        <v>27</v>
      </c>
      <c r="AD12" s="44">
        <v>27</v>
      </c>
      <c r="AE12" s="44">
        <v>27</v>
      </c>
      <c r="AF12" s="44">
        <v>30</v>
      </c>
      <c r="AG12" s="48">
        <v>82</v>
      </c>
      <c r="AH12" s="46">
        <f t="shared" si="2"/>
        <v>30</v>
      </c>
      <c r="AI12" s="47">
        <f t="shared" si="3"/>
        <v>25</v>
      </c>
      <c r="AK12" s="49"/>
      <c r="AL12" s="50" t="str">
        <f ca="1">MID(CELL("filename",C7),FIND("]",CELL("filename",C7))+1,600)</f>
        <v>17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26</v>
      </c>
      <c r="C13" s="43">
        <v>26</v>
      </c>
      <c r="D13" s="43">
        <v>26</v>
      </c>
      <c r="E13" s="43">
        <v>26</v>
      </c>
      <c r="F13" s="43">
        <v>26</v>
      </c>
      <c r="G13" s="43">
        <v>26</v>
      </c>
      <c r="H13" s="43">
        <v>26</v>
      </c>
      <c r="I13" s="43">
        <v>26</v>
      </c>
      <c r="J13" s="43">
        <v>26</v>
      </c>
      <c r="K13" s="43">
        <v>26</v>
      </c>
      <c r="L13" s="43">
        <v>26</v>
      </c>
      <c r="M13" s="43">
        <v>26</v>
      </c>
      <c r="N13" s="43">
        <v>26</v>
      </c>
      <c r="O13" s="43">
        <v>26</v>
      </c>
      <c r="P13" s="43">
        <v>26</v>
      </c>
      <c r="Q13" s="43">
        <v>26</v>
      </c>
      <c r="R13" s="43">
        <v>22.4</v>
      </c>
      <c r="S13" s="43">
        <v>23.8</v>
      </c>
      <c r="T13" s="43">
        <v>23.8</v>
      </c>
      <c r="U13" s="43">
        <v>26.8</v>
      </c>
      <c r="V13" s="43">
        <v>26.8</v>
      </c>
      <c r="W13" s="43">
        <v>26.8</v>
      </c>
      <c r="X13" s="43">
        <v>26.8</v>
      </c>
      <c r="Y13" s="43">
        <v>26.8</v>
      </c>
      <c r="Z13" s="43">
        <v>26.8</v>
      </c>
      <c r="AA13" s="43">
        <v>26.8</v>
      </c>
      <c r="AB13" s="44">
        <v>25.8</v>
      </c>
      <c r="AC13" s="44">
        <v>25.8</v>
      </c>
      <c r="AD13" s="44">
        <v>25.8</v>
      </c>
      <c r="AE13" s="44">
        <v>25.8</v>
      </c>
      <c r="AF13" s="44">
        <v>23.3</v>
      </c>
      <c r="AG13" s="48">
        <v>78</v>
      </c>
      <c r="AH13" s="46">
        <f t="shared" si="2"/>
        <v>26.8</v>
      </c>
      <c r="AI13" s="47">
        <f t="shared" si="3"/>
        <v>22.4</v>
      </c>
      <c r="AK13" s="49"/>
      <c r="AL13" s="50" t="str">
        <f ca="1">"Daily Load Curve(Excluding of Export) of Nepal ("&amp;A4&amp;" "&amp;B4&amp;")"</f>
        <v>Daily Load Curve(Excluding of Export) of Nepal (Nepali Date: 2080/10/17)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17.5</v>
      </c>
      <c r="C14" s="43">
        <v>17.5</v>
      </c>
      <c r="D14" s="43">
        <v>17.5</v>
      </c>
      <c r="E14" s="43">
        <v>17.5</v>
      </c>
      <c r="F14" s="43">
        <v>17.5</v>
      </c>
      <c r="G14" s="43">
        <v>17.5</v>
      </c>
      <c r="H14" s="43">
        <v>17.5</v>
      </c>
      <c r="I14" s="43">
        <v>17.5</v>
      </c>
      <c r="J14" s="43">
        <v>17.5</v>
      </c>
      <c r="K14" s="43">
        <v>17.5</v>
      </c>
      <c r="L14" s="43">
        <v>17.5</v>
      </c>
      <c r="M14" s="43">
        <v>17.5</v>
      </c>
      <c r="N14" s="43">
        <v>17.5</v>
      </c>
      <c r="O14" s="43">
        <v>17.5</v>
      </c>
      <c r="P14" s="43">
        <v>17.5</v>
      </c>
      <c r="Q14" s="43">
        <v>17.5</v>
      </c>
      <c r="R14" s="43">
        <v>15.5</v>
      </c>
      <c r="S14" s="43">
        <v>15.55</v>
      </c>
      <c r="T14" s="43">
        <v>15.55</v>
      </c>
      <c r="U14" s="43">
        <v>18.100000000000001</v>
      </c>
      <c r="V14" s="43">
        <v>18.100000000000001</v>
      </c>
      <c r="W14" s="43">
        <v>18.100000000000001</v>
      </c>
      <c r="X14" s="43">
        <v>18.100000000000001</v>
      </c>
      <c r="Y14" s="43">
        <v>18.100000000000001</v>
      </c>
      <c r="Z14" s="43">
        <v>18.100000000000001</v>
      </c>
      <c r="AA14" s="43">
        <v>18.100000000000001</v>
      </c>
      <c r="AB14" s="44">
        <v>23.588000000000001</v>
      </c>
      <c r="AC14" s="44">
        <v>23.588000000000001</v>
      </c>
      <c r="AD14" s="44">
        <v>23.588000000000001</v>
      </c>
      <c r="AE14" s="44">
        <v>23.588000000000001</v>
      </c>
      <c r="AF14" s="44">
        <v>22</v>
      </c>
      <c r="AG14" s="48">
        <v>77</v>
      </c>
      <c r="AH14" s="46">
        <f t="shared" si="2"/>
        <v>23.588000000000001</v>
      </c>
      <c r="AI14" s="47">
        <f t="shared" si="3"/>
        <v>15.5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29.9</v>
      </c>
      <c r="C15" s="43">
        <v>29.9</v>
      </c>
      <c r="D15" s="43">
        <v>29.9</v>
      </c>
      <c r="E15" s="43">
        <v>29.9</v>
      </c>
      <c r="F15" s="43">
        <v>29.9</v>
      </c>
      <c r="G15" s="43">
        <v>29.9</v>
      </c>
      <c r="H15" s="43">
        <v>29.9</v>
      </c>
      <c r="I15" s="43">
        <v>29.9</v>
      </c>
      <c r="J15" s="43">
        <v>29.9</v>
      </c>
      <c r="K15" s="43">
        <v>29.9</v>
      </c>
      <c r="L15" s="43">
        <v>29.9</v>
      </c>
      <c r="M15" s="43">
        <v>29.9</v>
      </c>
      <c r="N15" s="43">
        <v>29.9</v>
      </c>
      <c r="O15" s="43">
        <v>29.9</v>
      </c>
      <c r="P15" s="43">
        <v>29.9</v>
      </c>
      <c r="Q15" s="43">
        <v>29.9</v>
      </c>
      <c r="R15" s="43">
        <v>29.9</v>
      </c>
      <c r="S15" s="43">
        <v>27.2</v>
      </c>
      <c r="T15" s="43">
        <v>27.2</v>
      </c>
      <c r="U15" s="43">
        <v>27.2</v>
      </c>
      <c r="V15" s="43">
        <v>27.2</v>
      </c>
      <c r="W15" s="43">
        <v>27.2</v>
      </c>
      <c r="X15" s="43">
        <v>27.2</v>
      </c>
      <c r="Y15" s="43">
        <v>27.2</v>
      </c>
      <c r="Z15" s="43">
        <v>27.2</v>
      </c>
      <c r="AA15" s="43">
        <v>27.2</v>
      </c>
      <c r="AB15" s="44">
        <v>27.58</v>
      </c>
      <c r="AC15" s="44">
        <v>27.58</v>
      </c>
      <c r="AD15" s="44">
        <v>27.58</v>
      </c>
      <c r="AE15" s="44">
        <v>27.58</v>
      </c>
      <c r="AF15" s="44">
        <v>36.799999999999997</v>
      </c>
      <c r="AG15" s="48">
        <v>73</v>
      </c>
      <c r="AH15" s="46">
        <f t="shared" si="2"/>
        <v>36.799999999999997</v>
      </c>
      <c r="AI15" s="47">
        <f t="shared" si="3"/>
        <v>27.2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15.2</v>
      </c>
      <c r="C16" s="43">
        <v>15.2</v>
      </c>
      <c r="D16" s="43">
        <v>15.2</v>
      </c>
      <c r="E16" s="43">
        <v>15.2</v>
      </c>
      <c r="F16" s="43">
        <v>15.2</v>
      </c>
      <c r="G16" s="43">
        <v>15.2</v>
      </c>
      <c r="H16" s="43">
        <v>15.2</v>
      </c>
      <c r="I16" s="43">
        <v>15.2</v>
      </c>
      <c r="J16" s="43">
        <v>15.2</v>
      </c>
      <c r="K16" s="43">
        <v>15.2</v>
      </c>
      <c r="L16" s="43">
        <v>15.2</v>
      </c>
      <c r="M16" s="43">
        <v>15.2</v>
      </c>
      <c r="N16" s="43">
        <v>15.2</v>
      </c>
      <c r="O16" s="43">
        <v>15.2</v>
      </c>
      <c r="P16" s="43">
        <v>15.2</v>
      </c>
      <c r="Q16" s="43">
        <v>15.2</v>
      </c>
      <c r="R16" s="43">
        <v>10.8</v>
      </c>
      <c r="S16" s="43">
        <v>11.3</v>
      </c>
      <c r="T16" s="43">
        <v>11.3</v>
      </c>
      <c r="U16" s="43">
        <v>11.3</v>
      </c>
      <c r="V16" s="43">
        <v>11.3</v>
      </c>
      <c r="W16" s="43">
        <v>11.3</v>
      </c>
      <c r="X16" s="43">
        <v>11.3</v>
      </c>
      <c r="Y16" s="43">
        <v>11.3</v>
      </c>
      <c r="Z16" s="43">
        <v>11.3</v>
      </c>
      <c r="AA16" s="43">
        <v>11.3</v>
      </c>
      <c r="AB16" s="44">
        <v>11.3</v>
      </c>
      <c r="AC16" s="44">
        <v>11.3</v>
      </c>
      <c r="AD16" s="44">
        <v>11.3</v>
      </c>
      <c r="AE16" s="44">
        <v>11.3</v>
      </c>
      <c r="AF16" s="44">
        <v>11.2</v>
      </c>
      <c r="AG16" s="48">
        <v>71</v>
      </c>
      <c r="AH16" s="46">
        <f t="shared" si="2"/>
        <v>15.2</v>
      </c>
      <c r="AI16" s="47">
        <f t="shared" si="3"/>
        <v>10.8</v>
      </c>
      <c r="AK16" s="49"/>
      <c r="AL16" s="52" t="s">
        <v>7</v>
      </c>
      <c r="AM16" s="57">
        <f t="shared" ref="AM16:AR16" si="4">B71</f>
        <v>826.00000000000023</v>
      </c>
      <c r="AN16" s="57">
        <f t="shared" si="4"/>
        <v>826.00000000000023</v>
      </c>
      <c r="AO16" s="57">
        <f t="shared" si="4"/>
        <v>826.00000000000023</v>
      </c>
      <c r="AP16" s="57">
        <f t="shared" si="4"/>
        <v>826.00000000000023</v>
      </c>
      <c r="AQ16" s="57">
        <f t="shared" si="4"/>
        <v>826.00000000000023</v>
      </c>
      <c r="AR16" s="57">
        <f t="shared" si="4"/>
        <v>826.00000000000023</v>
      </c>
      <c r="AS16" s="57">
        <f>I71</f>
        <v>826.00000000000023</v>
      </c>
      <c r="AT16" s="57">
        <f>K71</f>
        <v>826.00000000000023</v>
      </c>
      <c r="AU16" s="57">
        <f t="shared" ref="AU16:BD16" si="5">M71</f>
        <v>826.00000000000023</v>
      </c>
      <c r="AV16" s="57">
        <f t="shared" si="5"/>
        <v>826.00000000000023</v>
      </c>
      <c r="AW16" s="57">
        <f t="shared" si="5"/>
        <v>826.00000000000023</v>
      </c>
      <c r="AX16" s="57">
        <f t="shared" si="5"/>
        <v>826.00000000000023</v>
      </c>
      <c r="AY16" s="57">
        <f t="shared" si="5"/>
        <v>826.00000000000023</v>
      </c>
      <c r="AZ16" s="57">
        <f t="shared" si="5"/>
        <v>760.90000000000009</v>
      </c>
      <c r="BA16" s="57">
        <f t="shared" si="5"/>
        <v>759.35000000000014</v>
      </c>
      <c r="BB16" s="57">
        <f t="shared" si="5"/>
        <v>759.35000000000014</v>
      </c>
      <c r="BC16" s="57">
        <f t="shared" si="5"/>
        <v>800.10000000000014</v>
      </c>
      <c r="BD16" s="57">
        <f t="shared" si="5"/>
        <v>800.10000000000014</v>
      </c>
      <c r="BE16" s="58">
        <f>X71</f>
        <v>800.10000000000014</v>
      </c>
      <c r="BF16" s="58">
        <f>Z71</f>
        <v>800.10000000000014</v>
      </c>
      <c r="BG16" s="58">
        <f>AB71</f>
        <v>819.678</v>
      </c>
      <c r="BH16" s="58">
        <f>AD71</f>
        <v>819.678</v>
      </c>
      <c r="BI16" s="58">
        <f>AE71</f>
        <v>819.678</v>
      </c>
      <c r="BJ16" s="58">
        <f>AF71</f>
        <v>823.60000000000014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19</v>
      </c>
      <c r="C17" s="44">
        <v>19</v>
      </c>
      <c r="D17" s="44">
        <v>19</v>
      </c>
      <c r="E17" s="44">
        <v>19</v>
      </c>
      <c r="F17" s="44">
        <v>19</v>
      </c>
      <c r="G17" s="44">
        <v>19</v>
      </c>
      <c r="H17" s="44">
        <v>19</v>
      </c>
      <c r="I17" s="44">
        <v>19</v>
      </c>
      <c r="J17" s="44">
        <v>19</v>
      </c>
      <c r="K17" s="44">
        <v>19</v>
      </c>
      <c r="L17" s="44">
        <v>19</v>
      </c>
      <c r="M17" s="44">
        <v>19</v>
      </c>
      <c r="N17" s="44">
        <v>19</v>
      </c>
      <c r="O17" s="44">
        <v>19</v>
      </c>
      <c r="P17" s="44">
        <v>19</v>
      </c>
      <c r="Q17" s="44">
        <v>19</v>
      </c>
      <c r="R17" s="44">
        <v>15.4</v>
      </c>
      <c r="S17" s="44">
        <v>12.8</v>
      </c>
      <c r="T17" s="44">
        <v>12.8</v>
      </c>
      <c r="U17" s="44">
        <v>21.9</v>
      </c>
      <c r="V17" s="44">
        <v>21.9</v>
      </c>
      <c r="W17" s="44">
        <v>21.9</v>
      </c>
      <c r="X17" s="44">
        <v>21.9</v>
      </c>
      <c r="Y17" s="44">
        <v>21.9</v>
      </c>
      <c r="Z17" s="44">
        <v>21.9</v>
      </c>
      <c r="AA17" s="44">
        <v>21.9</v>
      </c>
      <c r="AB17" s="44">
        <v>19.899999999999999</v>
      </c>
      <c r="AC17" s="44">
        <v>19.899999999999999</v>
      </c>
      <c r="AD17" s="44">
        <v>19.899999999999999</v>
      </c>
      <c r="AE17" s="44">
        <v>19.899999999999999</v>
      </c>
      <c r="AF17" s="44">
        <v>17</v>
      </c>
      <c r="AG17" s="45">
        <v>54</v>
      </c>
      <c r="AH17" s="46">
        <f t="shared" si="2"/>
        <v>21.9</v>
      </c>
      <c r="AI17" s="47">
        <f t="shared" si="3"/>
        <v>12.8</v>
      </c>
      <c r="AK17" s="49"/>
      <c r="AL17" s="52" t="s">
        <v>29</v>
      </c>
      <c r="AM17" s="57">
        <f t="shared" ref="AM17:AR17" si="6">B78</f>
        <v>208.1</v>
      </c>
      <c r="AN17" s="57">
        <f t="shared" si="6"/>
        <v>180.77</v>
      </c>
      <c r="AO17" s="57">
        <f t="shared" si="6"/>
        <v>131.77000000000001</v>
      </c>
      <c r="AP17" s="57">
        <f t="shared" si="6"/>
        <v>131.77000000000001</v>
      </c>
      <c r="AQ17" s="57">
        <f t="shared" si="6"/>
        <v>131.77000000000001</v>
      </c>
      <c r="AR17" s="57">
        <f t="shared" si="6"/>
        <v>131.77000000000001</v>
      </c>
      <c r="AS17" s="57">
        <f>I78</f>
        <v>224.37</v>
      </c>
      <c r="AT17" s="57">
        <f>K78</f>
        <v>311.77</v>
      </c>
      <c r="AU17" s="57">
        <f t="shared" ref="AU17:BD17" si="7">M78</f>
        <v>466.27</v>
      </c>
      <c r="AV17" s="57">
        <f t="shared" si="7"/>
        <v>283.27000000000004</v>
      </c>
      <c r="AW17" s="57">
        <f t="shared" si="7"/>
        <v>454.27</v>
      </c>
      <c r="AX17" s="57">
        <f t="shared" si="7"/>
        <v>237.99999999999997</v>
      </c>
      <c r="AY17" s="57">
        <f t="shared" si="7"/>
        <v>65</v>
      </c>
      <c r="AZ17" s="57">
        <f t="shared" si="7"/>
        <v>65</v>
      </c>
      <c r="BA17" s="57">
        <f t="shared" si="7"/>
        <v>65</v>
      </c>
      <c r="BB17" s="57">
        <f t="shared" si="7"/>
        <v>100.6</v>
      </c>
      <c r="BC17" s="57">
        <f t="shared" si="7"/>
        <v>98.6</v>
      </c>
      <c r="BD17" s="57">
        <f t="shared" si="7"/>
        <v>114.79999999999998</v>
      </c>
      <c r="BE17" s="58">
        <f>X78</f>
        <v>135.49999999999997</v>
      </c>
      <c r="BF17" s="58">
        <f>Z78</f>
        <v>325.3</v>
      </c>
      <c r="BG17" s="58">
        <f>AB78</f>
        <v>399.98</v>
      </c>
      <c r="BH17" s="58">
        <f>AD78</f>
        <v>325.08000000000004</v>
      </c>
      <c r="BI17" s="58">
        <f>AE78</f>
        <v>275.08000000000004</v>
      </c>
      <c r="BJ17" s="58">
        <f>AF78</f>
        <v>292.8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11.8</v>
      </c>
      <c r="C18" s="44">
        <v>11.8</v>
      </c>
      <c r="D18" s="44">
        <v>11.8</v>
      </c>
      <c r="E18" s="44">
        <v>11.8</v>
      </c>
      <c r="F18" s="44">
        <v>11.8</v>
      </c>
      <c r="G18" s="44">
        <v>11.8</v>
      </c>
      <c r="H18" s="44">
        <v>11.8</v>
      </c>
      <c r="I18" s="44">
        <v>11.8</v>
      </c>
      <c r="J18" s="44">
        <v>11.8</v>
      </c>
      <c r="K18" s="44">
        <v>11.8</v>
      </c>
      <c r="L18" s="44">
        <v>11.8</v>
      </c>
      <c r="M18" s="44">
        <v>11.8</v>
      </c>
      <c r="N18" s="44">
        <v>11.8</v>
      </c>
      <c r="O18" s="44">
        <v>11.8</v>
      </c>
      <c r="P18" s="44">
        <v>11.8</v>
      </c>
      <c r="Q18" s="44">
        <v>11.8</v>
      </c>
      <c r="R18" s="44">
        <v>10.7</v>
      </c>
      <c r="S18" s="44">
        <v>10.3</v>
      </c>
      <c r="T18" s="44">
        <v>10.3</v>
      </c>
      <c r="U18" s="44">
        <v>11.5</v>
      </c>
      <c r="V18" s="44">
        <v>11.5</v>
      </c>
      <c r="W18" s="44">
        <v>11.5</v>
      </c>
      <c r="X18" s="44">
        <v>11.5</v>
      </c>
      <c r="Y18" s="44">
        <v>11.5</v>
      </c>
      <c r="Z18" s="44">
        <v>11.5</v>
      </c>
      <c r="AA18" s="44">
        <v>11.5</v>
      </c>
      <c r="AB18" s="44">
        <v>12.45</v>
      </c>
      <c r="AC18" s="44">
        <v>12.45</v>
      </c>
      <c r="AD18" s="44">
        <v>12.45</v>
      </c>
      <c r="AE18" s="44">
        <v>12.45</v>
      </c>
      <c r="AF18" s="44">
        <v>18.100000000000001</v>
      </c>
      <c r="AG18" s="48">
        <v>52.465000000000003</v>
      </c>
      <c r="AH18" s="46">
        <f t="shared" si="2"/>
        <v>18.100000000000001</v>
      </c>
      <c r="AI18" s="47">
        <f t="shared" si="3"/>
        <v>10.3</v>
      </c>
      <c r="AK18" s="49"/>
      <c r="AL18" s="52" t="s">
        <v>31</v>
      </c>
      <c r="AM18" s="57">
        <f t="shared" ref="AM18:AR18" si="8">B92</f>
        <v>144.99999999999997</v>
      </c>
      <c r="AN18" s="57">
        <f t="shared" si="8"/>
        <v>160.69999999999999</v>
      </c>
      <c r="AO18" s="57">
        <f t="shared" si="8"/>
        <v>127.79999999999998</v>
      </c>
      <c r="AP18" s="57">
        <f t="shared" si="8"/>
        <v>131.5</v>
      </c>
      <c r="AQ18" s="57">
        <f t="shared" si="8"/>
        <v>135.79999999999998</v>
      </c>
      <c r="AR18" s="57">
        <f t="shared" si="8"/>
        <v>160.79999999999998</v>
      </c>
      <c r="AS18" s="57">
        <f>I92</f>
        <v>286.10000000000002</v>
      </c>
      <c r="AT18" s="57">
        <f>K92</f>
        <v>300.30000000000007</v>
      </c>
      <c r="AU18" s="57">
        <f t="shared" ref="AU18:BD18" si="9">M92</f>
        <v>356.00000000000006</v>
      </c>
      <c r="AV18" s="57">
        <f t="shared" si="9"/>
        <v>336.40000000000003</v>
      </c>
      <c r="AW18" s="57">
        <f t="shared" si="9"/>
        <v>340.90000000000003</v>
      </c>
      <c r="AX18" s="57">
        <f t="shared" si="9"/>
        <v>304.50000000000006</v>
      </c>
      <c r="AY18" s="57">
        <f t="shared" si="9"/>
        <v>163.69999999999999</v>
      </c>
      <c r="AZ18" s="57">
        <f t="shared" si="9"/>
        <v>149.19999999999999</v>
      </c>
      <c r="BA18" s="57">
        <f t="shared" si="9"/>
        <v>160.99999999999997</v>
      </c>
      <c r="BB18" s="57">
        <f t="shared" si="9"/>
        <v>155.35</v>
      </c>
      <c r="BC18" s="57">
        <f t="shared" si="9"/>
        <v>121.89999999999999</v>
      </c>
      <c r="BD18" s="57">
        <f t="shared" si="9"/>
        <v>184.09999999999997</v>
      </c>
      <c r="BE18" s="58">
        <f>X92</f>
        <v>302.10000000000002</v>
      </c>
      <c r="BF18" s="58">
        <f>Z92</f>
        <v>387.50000000000006</v>
      </c>
      <c r="BG18" s="58">
        <f>AB92</f>
        <v>350.9</v>
      </c>
      <c r="BH18" s="58">
        <f>AD92</f>
        <v>345.7</v>
      </c>
      <c r="BI18" s="58">
        <f>AE92</f>
        <v>345.7</v>
      </c>
      <c r="BJ18" s="58">
        <f>AF92</f>
        <v>320.7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17.5</v>
      </c>
      <c r="C19" s="44">
        <v>17.5</v>
      </c>
      <c r="D19" s="44">
        <v>17.5</v>
      </c>
      <c r="E19" s="44">
        <v>17.5</v>
      </c>
      <c r="F19" s="44">
        <v>17.5</v>
      </c>
      <c r="G19" s="44">
        <v>17.5</v>
      </c>
      <c r="H19" s="44">
        <v>17.5</v>
      </c>
      <c r="I19" s="44">
        <v>17.5</v>
      </c>
      <c r="J19" s="44">
        <v>17.5</v>
      </c>
      <c r="K19" s="44">
        <v>17.5</v>
      </c>
      <c r="L19" s="44">
        <v>17.5</v>
      </c>
      <c r="M19" s="44">
        <v>17.5</v>
      </c>
      <c r="N19" s="44">
        <v>17.5</v>
      </c>
      <c r="O19" s="44">
        <v>17.5</v>
      </c>
      <c r="P19" s="44">
        <v>17.5</v>
      </c>
      <c r="Q19" s="44">
        <v>17.5</v>
      </c>
      <c r="R19" s="44">
        <v>11.7</v>
      </c>
      <c r="S19" s="44">
        <v>15.9</v>
      </c>
      <c r="T19" s="44">
        <v>15.9</v>
      </c>
      <c r="U19" s="44">
        <v>15.9</v>
      </c>
      <c r="V19" s="44">
        <v>15.9</v>
      </c>
      <c r="W19" s="44">
        <v>15.9</v>
      </c>
      <c r="X19" s="44">
        <v>15.9</v>
      </c>
      <c r="Y19" s="44">
        <v>15.9</v>
      </c>
      <c r="Z19" s="44">
        <v>15.9</v>
      </c>
      <c r="AA19" s="44">
        <v>15.9</v>
      </c>
      <c r="AB19" s="44">
        <v>15</v>
      </c>
      <c r="AC19" s="44">
        <v>15</v>
      </c>
      <c r="AD19" s="44">
        <v>15</v>
      </c>
      <c r="AE19" s="44">
        <v>15</v>
      </c>
      <c r="AF19" s="44">
        <v>20.2</v>
      </c>
      <c r="AG19" s="48">
        <v>52.4</v>
      </c>
      <c r="AH19" s="46">
        <f t="shared" si="2"/>
        <v>20.2</v>
      </c>
      <c r="AI19" s="47">
        <f t="shared" si="3"/>
        <v>11.7</v>
      </c>
      <c r="AK19" s="49"/>
      <c r="AL19" s="52" t="s">
        <v>33</v>
      </c>
      <c r="AM19" s="57">
        <f t="shared" ref="AM19:AR19" si="10">B108</f>
        <v>121.8</v>
      </c>
      <c r="AN19" s="57">
        <f t="shared" si="10"/>
        <v>147.89999999999998</v>
      </c>
      <c r="AO19" s="57">
        <f t="shared" si="10"/>
        <v>206</v>
      </c>
      <c r="AP19" s="57">
        <f t="shared" si="10"/>
        <v>179</v>
      </c>
      <c r="AQ19" s="57">
        <f t="shared" si="10"/>
        <v>183.4</v>
      </c>
      <c r="AR19" s="57">
        <f t="shared" si="10"/>
        <v>236.5</v>
      </c>
      <c r="AS19" s="57">
        <f>I108</f>
        <v>166</v>
      </c>
      <c r="AT19" s="57">
        <f>K108</f>
        <v>257</v>
      </c>
      <c r="AU19" s="57">
        <f t="shared" ref="AU19:BD19" si="11">M108</f>
        <v>190</v>
      </c>
      <c r="AV19" s="57">
        <f t="shared" si="11"/>
        <v>298</v>
      </c>
      <c r="AW19" s="57">
        <f t="shared" si="11"/>
        <v>223</v>
      </c>
      <c r="AX19" s="57">
        <f t="shared" si="11"/>
        <v>273.10000000000002</v>
      </c>
      <c r="AY19" s="57">
        <f t="shared" si="11"/>
        <v>555.70000000000005</v>
      </c>
      <c r="AZ19" s="57">
        <f t="shared" si="11"/>
        <v>560</v>
      </c>
      <c r="BA19" s="57">
        <f t="shared" si="11"/>
        <v>601.1</v>
      </c>
      <c r="BB19" s="57">
        <f t="shared" si="11"/>
        <v>590.90000000000009</v>
      </c>
      <c r="BC19" s="57">
        <f t="shared" si="11"/>
        <v>590.91999999999996</v>
      </c>
      <c r="BD19" s="57">
        <f t="shared" si="11"/>
        <v>397.79999999999995</v>
      </c>
      <c r="BE19" s="58">
        <f>X108</f>
        <v>409.3</v>
      </c>
      <c r="BF19" s="58">
        <f>Z108</f>
        <v>227.6</v>
      </c>
      <c r="BG19" s="58">
        <f>AB108</f>
        <v>205.89999999999998</v>
      </c>
      <c r="BH19" s="58">
        <f>AD108</f>
        <v>163.5</v>
      </c>
      <c r="BI19" s="58">
        <f>AE108</f>
        <v>142.9</v>
      </c>
      <c r="BJ19" s="58">
        <f>AF108</f>
        <v>148.19999999999999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25</v>
      </c>
      <c r="C20" s="44">
        <v>25</v>
      </c>
      <c r="D20" s="44">
        <v>25</v>
      </c>
      <c r="E20" s="44">
        <v>25</v>
      </c>
      <c r="F20" s="44">
        <v>25</v>
      </c>
      <c r="G20" s="44">
        <v>25</v>
      </c>
      <c r="H20" s="44">
        <v>25</v>
      </c>
      <c r="I20" s="44">
        <v>25</v>
      </c>
      <c r="J20" s="44">
        <v>25</v>
      </c>
      <c r="K20" s="44">
        <v>25</v>
      </c>
      <c r="L20" s="44">
        <v>25</v>
      </c>
      <c r="M20" s="44">
        <v>25</v>
      </c>
      <c r="N20" s="44">
        <v>25</v>
      </c>
      <c r="O20" s="44">
        <v>25</v>
      </c>
      <c r="P20" s="44">
        <v>25</v>
      </c>
      <c r="Q20" s="44">
        <v>25</v>
      </c>
      <c r="R20" s="44">
        <v>25</v>
      </c>
      <c r="S20" s="44">
        <v>25</v>
      </c>
      <c r="T20" s="44">
        <v>25</v>
      </c>
      <c r="U20" s="44">
        <v>25</v>
      </c>
      <c r="V20" s="44">
        <v>25</v>
      </c>
      <c r="W20" s="44">
        <v>25</v>
      </c>
      <c r="X20" s="44">
        <v>25</v>
      </c>
      <c r="Y20" s="44">
        <v>25</v>
      </c>
      <c r="Z20" s="44">
        <v>25</v>
      </c>
      <c r="AA20" s="44">
        <v>25</v>
      </c>
      <c r="AB20" s="44">
        <v>25</v>
      </c>
      <c r="AC20" s="44">
        <v>25</v>
      </c>
      <c r="AD20" s="44">
        <v>25</v>
      </c>
      <c r="AE20" s="44">
        <v>25</v>
      </c>
      <c r="AF20" s="44">
        <v>26.5</v>
      </c>
      <c r="AG20" s="48">
        <v>50</v>
      </c>
      <c r="AH20" s="46">
        <f t="shared" si="2"/>
        <v>26.5</v>
      </c>
      <c r="AI20" s="47">
        <f t="shared" si="3"/>
        <v>25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6.9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24.4</v>
      </c>
      <c r="C21" s="44">
        <v>24.4</v>
      </c>
      <c r="D21" s="44">
        <v>24.4</v>
      </c>
      <c r="E21" s="44">
        <v>24.4</v>
      </c>
      <c r="F21" s="44">
        <v>24.4</v>
      </c>
      <c r="G21" s="44">
        <v>24.4</v>
      </c>
      <c r="H21" s="44">
        <v>24.4</v>
      </c>
      <c r="I21" s="44">
        <v>24.4</v>
      </c>
      <c r="J21" s="44">
        <v>24.4</v>
      </c>
      <c r="K21" s="44">
        <v>24.4</v>
      </c>
      <c r="L21" s="44">
        <v>24.4</v>
      </c>
      <c r="M21" s="44">
        <v>24.4</v>
      </c>
      <c r="N21" s="44">
        <v>24.4</v>
      </c>
      <c r="O21" s="44">
        <v>24.4</v>
      </c>
      <c r="P21" s="44">
        <v>24.4</v>
      </c>
      <c r="Q21" s="44">
        <v>24.4</v>
      </c>
      <c r="R21" s="44">
        <v>22</v>
      </c>
      <c r="S21" s="44">
        <v>22</v>
      </c>
      <c r="T21" s="44">
        <v>22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24.2</v>
      </c>
      <c r="AC21" s="44">
        <v>24.2</v>
      </c>
      <c r="AD21" s="44">
        <v>24.2</v>
      </c>
      <c r="AE21" s="44">
        <v>24.2</v>
      </c>
      <c r="AF21" s="44">
        <v>24</v>
      </c>
      <c r="AG21" s="48">
        <v>45</v>
      </c>
      <c r="AH21" s="46">
        <f t="shared" si="2"/>
        <v>24.4</v>
      </c>
      <c r="AI21" s="47">
        <f t="shared" si="3"/>
        <v>22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22.5</v>
      </c>
      <c r="C22" s="44">
        <v>22.5</v>
      </c>
      <c r="D22" s="44">
        <v>22.5</v>
      </c>
      <c r="E22" s="44">
        <v>22.5</v>
      </c>
      <c r="F22" s="44">
        <v>22.5</v>
      </c>
      <c r="G22" s="44">
        <v>22.5</v>
      </c>
      <c r="H22" s="44">
        <v>22.5</v>
      </c>
      <c r="I22" s="44">
        <v>22.5</v>
      </c>
      <c r="J22" s="44">
        <v>22.5</v>
      </c>
      <c r="K22" s="44">
        <v>22.5</v>
      </c>
      <c r="L22" s="44">
        <v>22.5</v>
      </c>
      <c r="M22" s="44">
        <v>22.5</v>
      </c>
      <c r="N22" s="44">
        <v>22.5</v>
      </c>
      <c r="O22" s="44">
        <v>22.5</v>
      </c>
      <c r="P22" s="44">
        <v>22.5</v>
      </c>
      <c r="Q22" s="44">
        <v>22.5</v>
      </c>
      <c r="R22" s="44">
        <v>19.5</v>
      </c>
      <c r="S22" s="44">
        <v>19.5</v>
      </c>
      <c r="T22" s="44">
        <v>19.5</v>
      </c>
      <c r="U22" s="44">
        <v>19.5</v>
      </c>
      <c r="V22" s="44">
        <v>19.5</v>
      </c>
      <c r="W22" s="44">
        <v>19.5</v>
      </c>
      <c r="X22" s="44">
        <v>19.5</v>
      </c>
      <c r="Y22" s="44">
        <v>19.5</v>
      </c>
      <c r="Z22" s="44">
        <v>19.5</v>
      </c>
      <c r="AA22" s="44">
        <v>19.5</v>
      </c>
      <c r="AB22" s="44">
        <v>28</v>
      </c>
      <c r="AC22" s="44">
        <v>28</v>
      </c>
      <c r="AD22" s="44">
        <v>28</v>
      </c>
      <c r="AE22" s="44">
        <v>28</v>
      </c>
      <c r="AF22" s="44">
        <v>26.1</v>
      </c>
      <c r="AG22" s="48">
        <v>44</v>
      </c>
      <c r="AH22" s="46">
        <f t="shared" si="2"/>
        <v>28</v>
      </c>
      <c r="AI22" s="47">
        <f t="shared" si="3"/>
        <v>19.5</v>
      </c>
      <c r="AK22" s="49"/>
      <c r="AL22" s="59" t="s">
        <v>39</v>
      </c>
      <c r="AM22" s="60">
        <f t="shared" ref="AM22:BJ22" si="16">SUM(AM16:AM21)</f>
        <v>1300.9000000000001</v>
      </c>
      <c r="AN22" s="60">
        <f t="shared" si="16"/>
        <v>1315.3700000000003</v>
      </c>
      <c r="AO22" s="60">
        <f t="shared" si="16"/>
        <v>1291.5700000000002</v>
      </c>
      <c r="AP22" s="60">
        <f t="shared" si="16"/>
        <v>1268.2700000000002</v>
      </c>
      <c r="AQ22" s="60">
        <f t="shared" si="16"/>
        <v>1276.9700000000003</v>
      </c>
      <c r="AR22" s="60">
        <f t="shared" si="16"/>
        <v>1355.0700000000002</v>
      </c>
      <c r="AS22" s="60">
        <f t="shared" si="16"/>
        <v>1502.4700000000003</v>
      </c>
      <c r="AT22" s="60">
        <f t="shared" si="16"/>
        <v>1695.0700000000002</v>
      </c>
      <c r="AU22" s="60">
        <f t="shared" si="16"/>
        <v>1838.2700000000002</v>
      </c>
      <c r="AV22" s="60">
        <f t="shared" si="16"/>
        <v>1750.5700000000004</v>
      </c>
      <c r="AW22" s="60">
        <f t="shared" si="16"/>
        <v>1844.1700000000003</v>
      </c>
      <c r="AX22" s="60">
        <f t="shared" si="16"/>
        <v>1641.6000000000004</v>
      </c>
      <c r="AY22" s="60">
        <f t="shared" si="16"/>
        <v>1610.4000000000003</v>
      </c>
      <c r="AZ22" s="60">
        <f t="shared" si="16"/>
        <v>1535.1000000000001</v>
      </c>
      <c r="BA22" s="60">
        <f t="shared" si="16"/>
        <v>1586.4500000000003</v>
      </c>
      <c r="BB22" s="60">
        <f t="shared" si="16"/>
        <v>1606.2000000000003</v>
      </c>
      <c r="BC22" s="60">
        <f t="shared" si="16"/>
        <v>1611.52</v>
      </c>
      <c r="BD22" s="60">
        <f t="shared" si="16"/>
        <v>1496.8</v>
      </c>
      <c r="BE22" s="60">
        <f t="shared" si="16"/>
        <v>1647.0000000000002</v>
      </c>
      <c r="BF22" s="60">
        <f t="shared" si="16"/>
        <v>1740.5</v>
      </c>
      <c r="BG22" s="60">
        <f t="shared" si="16"/>
        <v>1776.4580000000001</v>
      </c>
      <c r="BH22" s="60">
        <f t="shared" si="16"/>
        <v>1653.9580000000001</v>
      </c>
      <c r="BI22" s="60">
        <f t="shared" si="16"/>
        <v>1583.3580000000002</v>
      </c>
      <c r="BJ22" s="60">
        <f t="shared" si="16"/>
        <v>1585.3000000000002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16</v>
      </c>
      <c r="C23" s="44">
        <v>16</v>
      </c>
      <c r="D23" s="44">
        <v>16</v>
      </c>
      <c r="E23" s="44">
        <v>16</v>
      </c>
      <c r="F23" s="44">
        <v>16</v>
      </c>
      <c r="G23" s="44">
        <v>16</v>
      </c>
      <c r="H23" s="44">
        <v>16</v>
      </c>
      <c r="I23" s="44">
        <v>16</v>
      </c>
      <c r="J23" s="44">
        <v>16</v>
      </c>
      <c r="K23" s="44">
        <v>16</v>
      </c>
      <c r="L23" s="44">
        <v>16</v>
      </c>
      <c r="M23" s="44">
        <v>16</v>
      </c>
      <c r="N23" s="44">
        <v>16</v>
      </c>
      <c r="O23" s="44">
        <v>16</v>
      </c>
      <c r="P23" s="44">
        <v>16</v>
      </c>
      <c r="Q23" s="44">
        <v>16</v>
      </c>
      <c r="R23" s="44">
        <v>12.2</v>
      </c>
      <c r="S23" s="44">
        <v>12.2</v>
      </c>
      <c r="T23" s="44">
        <v>12.2</v>
      </c>
      <c r="U23" s="44">
        <v>14</v>
      </c>
      <c r="V23" s="44">
        <v>14</v>
      </c>
      <c r="W23" s="44">
        <v>14</v>
      </c>
      <c r="X23" s="44">
        <v>14</v>
      </c>
      <c r="Y23" s="44">
        <v>14</v>
      </c>
      <c r="Z23" s="44">
        <v>14</v>
      </c>
      <c r="AA23" s="44">
        <v>14</v>
      </c>
      <c r="AB23" s="44">
        <v>12.5</v>
      </c>
      <c r="AC23" s="44">
        <v>12.5</v>
      </c>
      <c r="AD23" s="44">
        <v>12.5</v>
      </c>
      <c r="AE23" s="44">
        <v>12.5</v>
      </c>
      <c r="AF23" s="44">
        <v>11</v>
      </c>
      <c r="AG23" s="48">
        <v>42</v>
      </c>
      <c r="AH23" s="46">
        <f t="shared" si="2"/>
        <v>16</v>
      </c>
      <c r="AI23" s="47">
        <f t="shared" si="3"/>
        <v>11</v>
      </c>
      <c r="AK23" s="49"/>
      <c r="AL23" s="59" t="s">
        <v>41</v>
      </c>
      <c r="AM23" s="60">
        <f t="shared" ref="AM23:AR23" si="17">B123*-1</f>
        <v>-19.7</v>
      </c>
      <c r="AN23" s="60">
        <f t="shared" si="17"/>
        <v>-30.4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-67.3</v>
      </c>
      <c r="AV23" s="60">
        <f t="shared" si="18"/>
        <v>0</v>
      </c>
      <c r="AW23" s="60">
        <f t="shared" si="18"/>
        <v>-124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-200.52</v>
      </c>
      <c r="BH23" s="60">
        <f>AD123*-1</f>
        <v>-214</v>
      </c>
      <c r="BI23" s="60">
        <f>AE123*-1</f>
        <v>-217.5</v>
      </c>
      <c r="BJ23" s="60">
        <f>AF123*-1</f>
        <v>-382.4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25.4</v>
      </c>
      <c r="C24" s="44">
        <v>25.4</v>
      </c>
      <c r="D24" s="44">
        <v>25.4</v>
      </c>
      <c r="E24" s="44">
        <v>25.4</v>
      </c>
      <c r="F24" s="44">
        <v>25.4</v>
      </c>
      <c r="G24" s="44">
        <v>25.4</v>
      </c>
      <c r="H24" s="44">
        <v>25.4</v>
      </c>
      <c r="I24" s="44">
        <v>25.4</v>
      </c>
      <c r="J24" s="44">
        <v>25.4</v>
      </c>
      <c r="K24" s="44">
        <v>25.4</v>
      </c>
      <c r="L24" s="44">
        <v>25.4</v>
      </c>
      <c r="M24" s="44">
        <v>25.4</v>
      </c>
      <c r="N24" s="44">
        <v>25.4</v>
      </c>
      <c r="O24" s="44">
        <v>25.4</v>
      </c>
      <c r="P24" s="44">
        <v>25.4</v>
      </c>
      <c r="Q24" s="44">
        <v>25.4</v>
      </c>
      <c r="R24" s="44">
        <v>18.5</v>
      </c>
      <c r="S24" s="44">
        <v>18.5</v>
      </c>
      <c r="T24" s="44">
        <v>18.5</v>
      </c>
      <c r="U24" s="44">
        <v>18.5</v>
      </c>
      <c r="V24" s="44">
        <v>18.5</v>
      </c>
      <c r="W24" s="44">
        <v>18.5</v>
      </c>
      <c r="X24" s="44">
        <v>18.5</v>
      </c>
      <c r="Y24" s="44">
        <v>18.5</v>
      </c>
      <c r="Z24" s="44">
        <v>18.5</v>
      </c>
      <c r="AA24" s="44">
        <v>18.5</v>
      </c>
      <c r="AB24" s="44">
        <v>19.3</v>
      </c>
      <c r="AC24" s="44">
        <v>19.3</v>
      </c>
      <c r="AD24" s="44">
        <v>19.3</v>
      </c>
      <c r="AE24" s="44">
        <v>19.3</v>
      </c>
      <c r="AF24" s="44">
        <v>19.600000000000001</v>
      </c>
      <c r="AG24" s="48">
        <v>40</v>
      </c>
      <c r="AH24" s="46">
        <f t="shared" si="2"/>
        <v>25.4</v>
      </c>
      <c r="AI24" s="47">
        <f t="shared" si="3"/>
        <v>18.5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19.399999999999999</v>
      </c>
      <c r="C25" s="44">
        <v>19.399999999999999</v>
      </c>
      <c r="D25" s="44">
        <v>19.399999999999999</v>
      </c>
      <c r="E25" s="44">
        <v>19.399999999999999</v>
      </c>
      <c r="F25" s="44">
        <v>19.399999999999999</v>
      </c>
      <c r="G25" s="44">
        <v>19.399999999999999</v>
      </c>
      <c r="H25" s="44">
        <v>19.399999999999999</v>
      </c>
      <c r="I25" s="44">
        <v>19.399999999999999</v>
      </c>
      <c r="J25" s="44">
        <v>19.399999999999999</v>
      </c>
      <c r="K25" s="44">
        <v>19.399999999999999</v>
      </c>
      <c r="L25" s="44">
        <v>19.399999999999999</v>
      </c>
      <c r="M25" s="44">
        <v>19.399999999999999</v>
      </c>
      <c r="N25" s="44">
        <v>19.399999999999999</v>
      </c>
      <c r="O25" s="44">
        <v>19.399999999999999</v>
      </c>
      <c r="P25" s="44">
        <v>19.399999999999999</v>
      </c>
      <c r="Q25" s="44">
        <v>19.399999999999999</v>
      </c>
      <c r="R25" s="44">
        <v>14.5</v>
      </c>
      <c r="S25" s="44">
        <v>14.5</v>
      </c>
      <c r="T25" s="44">
        <v>14.5</v>
      </c>
      <c r="U25" s="44">
        <v>12.8</v>
      </c>
      <c r="V25" s="44">
        <v>12.8</v>
      </c>
      <c r="W25" s="44">
        <v>12.8</v>
      </c>
      <c r="X25" s="44">
        <v>12.8</v>
      </c>
      <c r="Y25" s="44">
        <v>12.8</v>
      </c>
      <c r="Z25" s="44">
        <v>12.8</v>
      </c>
      <c r="AA25" s="44">
        <v>12.8</v>
      </c>
      <c r="AB25" s="44">
        <v>14.2</v>
      </c>
      <c r="AC25" s="44">
        <v>14.2</v>
      </c>
      <c r="AD25" s="44">
        <v>14.2</v>
      </c>
      <c r="AE25" s="44">
        <v>14.2</v>
      </c>
      <c r="AF25" s="44">
        <v>15.6</v>
      </c>
      <c r="AG25" s="48">
        <v>38.46</v>
      </c>
      <c r="AH25" s="46">
        <f t="shared" si="2"/>
        <v>19.399999999999999</v>
      </c>
      <c r="AI25" s="47">
        <f t="shared" si="3"/>
        <v>12.8</v>
      </c>
      <c r="AK25" s="49"/>
      <c r="AL25" s="59" t="s">
        <v>44</v>
      </c>
      <c r="AM25" s="60">
        <f t="shared" ref="AM25:BJ25" si="19">AM22+AM23</f>
        <v>1281.2</v>
      </c>
      <c r="AN25" s="60">
        <f t="shared" si="19"/>
        <v>1284.9700000000003</v>
      </c>
      <c r="AO25" s="60">
        <f t="shared" si="19"/>
        <v>1291.5700000000002</v>
      </c>
      <c r="AP25" s="60">
        <f t="shared" si="19"/>
        <v>1268.2700000000002</v>
      </c>
      <c r="AQ25" s="60">
        <f t="shared" si="19"/>
        <v>1276.9700000000003</v>
      </c>
      <c r="AR25" s="60">
        <f t="shared" si="19"/>
        <v>1355.0700000000002</v>
      </c>
      <c r="AS25" s="60">
        <f t="shared" si="19"/>
        <v>1502.4700000000003</v>
      </c>
      <c r="AT25" s="60">
        <f t="shared" si="19"/>
        <v>1695.0700000000002</v>
      </c>
      <c r="AU25" s="60">
        <f t="shared" si="19"/>
        <v>1770.9700000000003</v>
      </c>
      <c r="AV25" s="60">
        <f t="shared" si="19"/>
        <v>1750.5700000000004</v>
      </c>
      <c r="AW25" s="60">
        <f t="shared" si="19"/>
        <v>1720.1700000000003</v>
      </c>
      <c r="AX25" s="60">
        <f t="shared" si="19"/>
        <v>1641.6000000000004</v>
      </c>
      <c r="AY25" s="60">
        <f t="shared" si="19"/>
        <v>1610.4000000000003</v>
      </c>
      <c r="AZ25" s="60">
        <f t="shared" si="19"/>
        <v>1535.1000000000001</v>
      </c>
      <c r="BA25" s="60">
        <f t="shared" si="19"/>
        <v>1586.4500000000003</v>
      </c>
      <c r="BB25" s="60">
        <f t="shared" si="19"/>
        <v>1606.2000000000003</v>
      </c>
      <c r="BC25" s="60">
        <f t="shared" si="19"/>
        <v>1611.52</v>
      </c>
      <c r="BD25" s="60">
        <f t="shared" si="19"/>
        <v>1496.8</v>
      </c>
      <c r="BE25" s="60">
        <f t="shared" si="19"/>
        <v>1647.0000000000002</v>
      </c>
      <c r="BF25" s="60">
        <f t="shared" si="19"/>
        <v>1740.5</v>
      </c>
      <c r="BG25" s="60">
        <f t="shared" si="19"/>
        <v>1575.9380000000001</v>
      </c>
      <c r="BH25" s="60">
        <f t="shared" si="19"/>
        <v>1439.9580000000001</v>
      </c>
      <c r="BI25" s="60">
        <f t="shared" si="19"/>
        <v>1365.8580000000002</v>
      </c>
      <c r="BJ25" s="60">
        <f t="shared" si="19"/>
        <v>1202.9000000000001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8.5</v>
      </c>
      <c r="C26" s="44">
        <v>8.5</v>
      </c>
      <c r="D26" s="44">
        <v>8.5</v>
      </c>
      <c r="E26" s="44">
        <v>8.5</v>
      </c>
      <c r="F26" s="44">
        <v>8.5</v>
      </c>
      <c r="G26" s="44">
        <v>8.5</v>
      </c>
      <c r="H26" s="44">
        <v>8.5</v>
      </c>
      <c r="I26" s="44">
        <v>8.5</v>
      </c>
      <c r="J26" s="44">
        <v>8.5</v>
      </c>
      <c r="K26" s="44">
        <v>8.5</v>
      </c>
      <c r="L26" s="44">
        <v>8.5</v>
      </c>
      <c r="M26" s="44">
        <v>8.5</v>
      </c>
      <c r="N26" s="44">
        <v>8.5</v>
      </c>
      <c r="O26" s="44">
        <v>8.5</v>
      </c>
      <c r="P26" s="44">
        <v>8.5</v>
      </c>
      <c r="Q26" s="44">
        <v>8.5</v>
      </c>
      <c r="R26" s="44">
        <v>5.8</v>
      </c>
      <c r="S26" s="44">
        <v>5.8</v>
      </c>
      <c r="T26" s="44">
        <v>5.8</v>
      </c>
      <c r="U26" s="44">
        <v>5.8</v>
      </c>
      <c r="V26" s="44">
        <v>5.8</v>
      </c>
      <c r="W26" s="44">
        <v>5.8</v>
      </c>
      <c r="X26" s="44">
        <v>5.8</v>
      </c>
      <c r="Y26" s="44">
        <v>5.8</v>
      </c>
      <c r="Z26" s="44">
        <v>5.8</v>
      </c>
      <c r="AA26" s="44">
        <v>5.8</v>
      </c>
      <c r="AB26" s="44">
        <v>5.9</v>
      </c>
      <c r="AC26" s="44">
        <v>5.9</v>
      </c>
      <c r="AD26" s="44">
        <v>5.9</v>
      </c>
      <c r="AE26" s="44">
        <v>5.9</v>
      </c>
      <c r="AF26" s="44">
        <v>5.8</v>
      </c>
      <c r="AG26" s="61">
        <v>38</v>
      </c>
      <c r="AH26" s="46">
        <f t="shared" si="2"/>
        <v>8.5</v>
      </c>
      <c r="AI26" s="47">
        <f t="shared" si="3"/>
        <v>5.8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31.5</v>
      </c>
      <c r="C27" s="44">
        <v>31.5</v>
      </c>
      <c r="D27" s="44">
        <v>31.5</v>
      </c>
      <c r="E27" s="44">
        <v>31.5</v>
      </c>
      <c r="F27" s="44">
        <v>31.5</v>
      </c>
      <c r="G27" s="44">
        <v>31.5</v>
      </c>
      <c r="H27" s="44">
        <v>31.5</v>
      </c>
      <c r="I27" s="44">
        <v>31.5</v>
      </c>
      <c r="J27" s="44">
        <v>31.5</v>
      </c>
      <c r="K27" s="44">
        <v>31.5</v>
      </c>
      <c r="L27" s="44">
        <v>31.5</v>
      </c>
      <c r="M27" s="44">
        <v>31.5</v>
      </c>
      <c r="N27" s="44">
        <v>31.5</v>
      </c>
      <c r="O27" s="44">
        <v>31.5</v>
      </c>
      <c r="P27" s="44">
        <v>31.5</v>
      </c>
      <c r="Q27" s="44">
        <v>31.5</v>
      </c>
      <c r="R27" s="44">
        <v>31.5</v>
      </c>
      <c r="S27" s="44">
        <v>31.5</v>
      </c>
      <c r="T27" s="44">
        <v>31.5</v>
      </c>
      <c r="U27" s="44">
        <v>31.5</v>
      </c>
      <c r="V27" s="44">
        <v>31.5</v>
      </c>
      <c r="W27" s="44">
        <v>31.5</v>
      </c>
      <c r="X27" s="44">
        <v>31.5</v>
      </c>
      <c r="Y27" s="44">
        <v>31.5</v>
      </c>
      <c r="Z27" s="44">
        <v>31.5</v>
      </c>
      <c r="AA27" s="44">
        <v>31.5</v>
      </c>
      <c r="AB27" s="44">
        <v>31.56</v>
      </c>
      <c r="AC27" s="44">
        <v>31.56</v>
      </c>
      <c r="AD27" s="44">
        <v>31.56</v>
      </c>
      <c r="AE27" s="44">
        <v>31.56</v>
      </c>
      <c r="AF27" s="44">
        <v>12.5</v>
      </c>
      <c r="AG27" s="48">
        <v>36</v>
      </c>
      <c r="AH27" s="46">
        <f t="shared" si="2"/>
        <v>31.56</v>
      </c>
      <c r="AI27" s="47">
        <f t="shared" si="3"/>
        <v>12.5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19</v>
      </c>
      <c r="C28" s="44">
        <v>19</v>
      </c>
      <c r="D28" s="44">
        <v>19</v>
      </c>
      <c r="E28" s="44">
        <v>19</v>
      </c>
      <c r="F28" s="44">
        <v>19</v>
      </c>
      <c r="G28" s="44">
        <v>19</v>
      </c>
      <c r="H28" s="44">
        <v>19</v>
      </c>
      <c r="I28" s="44">
        <v>19</v>
      </c>
      <c r="J28" s="44">
        <v>19</v>
      </c>
      <c r="K28" s="44">
        <v>19</v>
      </c>
      <c r="L28" s="44">
        <v>19</v>
      </c>
      <c r="M28" s="44">
        <v>19</v>
      </c>
      <c r="N28" s="44">
        <v>19</v>
      </c>
      <c r="O28" s="44">
        <v>19</v>
      </c>
      <c r="P28" s="44">
        <v>19</v>
      </c>
      <c r="Q28" s="44">
        <v>19</v>
      </c>
      <c r="R28" s="44">
        <v>16</v>
      </c>
      <c r="S28" s="44">
        <v>16</v>
      </c>
      <c r="T28" s="44">
        <v>16</v>
      </c>
      <c r="U28" s="44">
        <v>16.5</v>
      </c>
      <c r="V28" s="44">
        <v>16.5</v>
      </c>
      <c r="W28" s="44">
        <v>16.5</v>
      </c>
      <c r="X28" s="44">
        <v>16.5</v>
      </c>
      <c r="Y28" s="44">
        <v>16.5</v>
      </c>
      <c r="Z28" s="44">
        <v>16.5</v>
      </c>
      <c r="AA28" s="44">
        <v>16.5</v>
      </c>
      <c r="AB28" s="44">
        <v>17.5</v>
      </c>
      <c r="AC28" s="44">
        <v>17.5</v>
      </c>
      <c r="AD28" s="44">
        <v>17.5</v>
      </c>
      <c r="AE28" s="44">
        <v>17.5</v>
      </c>
      <c r="AF28" s="44">
        <v>15</v>
      </c>
      <c r="AG28" s="48">
        <v>35.5</v>
      </c>
      <c r="AH28" s="46">
        <f t="shared" si="2"/>
        <v>19</v>
      </c>
      <c r="AI28" s="47">
        <f t="shared" si="3"/>
        <v>15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12.1</v>
      </c>
      <c r="V29" s="44">
        <v>12.1</v>
      </c>
      <c r="W29" s="44">
        <v>12.1</v>
      </c>
      <c r="X29" s="44">
        <v>12.1</v>
      </c>
      <c r="Y29" s="44">
        <v>12.1</v>
      </c>
      <c r="Z29" s="44">
        <v>12.1</v>
      </c>
      <c r="AA29" s="44">
        <v>12.1</v>
      </c>
      <c r="AB29" s="44">
        <v>10.8</v>
      </c>
      <c r="AC29" s="44">
        <v>10.8</v>
      </c>
      <c r="AD29" s="44">
        <v>10.8</v>
      </c>
      <c r="AE29" s="44">
        <v>10.8</v>
      </c>
      <c r="AF29" s="44">
        <v>10.8</v>
      </c>
      <c r="AG29" s="61">
        <v>32</v>
      </c>
      <c r="AH29" s="46">
        <f t="shared" si="2"/>
        <v>12.1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11.2</v>
      </c>
      <c r="C30" s="44">
        <v>11.2</v>
      </c>
      <c r="D30" s="44">
        <v>11.2</v>
      </c>
      <c r="E30" s="44">
        <v>11.2</v>
      </c>
      <c r="F30" s="44">
        <v>11.2</v>
      </c>
      <c r="G30" s="44">
        <v>11.2</v>
      </c>
      <c r="H30" s="44">
        <v>11.2</v>
      </c>
      <c r="I30" s="44">
        <v>11.2</v>
      </c>
      <c r="J30" s="44">
        <v>11.2</v>
      </c>
      <c r="K30" s="44">
        <v>11.2</v>
      </c>
      <c r="L30" s="44">
        <v>11.2</v>
      </c>
      <c r="M30" s="44">
        <v>11.2</v>
      </c>
      <c r="N30" s="44">
        <v>11.2</v>
      </c>
      <c r="O30" s="44">
        <v>11.2</v>
      </c>
      <c r="P30" s="44">
        <v>11.2</v>
      </c>
      <c r="Q30" s="44">
        <v>11.2</v>
      </c>
      <c r="R30" s="44">
        <v>9.4</v>
      </c>
      <c r="S30" s="44">
        <v>9.4</v>
      </c>
      <c r="T30" s="44">
        <v>9.4</v>
      </c>
      <c r="U30" s="44">
        <v>18.399999999999999</v>
      </c>
      <c r="V30" s="44">
        <v>18.399999999999999</v>
      </c>
      <c r="W30" s="44">
        <v>18.399999999999999</v>
      </c>
      <c r="X30" s="44">
        <v>18.399999999999999</v>
      </c>
      <c r="Y30" s="44">
        <v>18.399999999999999</v>
      </c>
      <c r="Z30" s="44">
        <v>18.399999999999999</v>
      </c>
      <c r="AA30" s="44">
        <v>18.399999999999999</v>
      </c>
      <c r="AB30" s="44">
        <v>15.4</v>
      </c>
      <c r="AC30" s="44">
        <v>15.4</v>
      </c>
      <c r="AD30" s="44">
        <v>15.4</v>
      </c>
      <c r="AE30" s="44">
        <v>15.4</v>
      </c>
      <c r="AF30" s="44">
        <v>13.8</v>
      </c>
      <c r="AG30" s="48">
        <v>30</v>
      </c>
      <c r="AH30" s="46">
        <f t="shared" si="2"/>
        <v>18.399999999999999</v>
      </c>
      <c r="AI30" s="47">
        <f t="shared" si="3"/>
        <v>9.4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</v>
      </c>
      <c r="C31" s="44">
        <v>10</v>
      </c>
      <c r="D31" s="44">
        <v>10</v>
      </c>
      <c r="E31" s="44">
        <v>10</v>
      </c>
      <c r="F31" s="44">
        <v>10</v>
      </c>
      <c r="G31" s="44">
        <v>10</v>
      </c>
      <c r="H31" s="44">
        <v>10</v>
      </c>
      <c r="I31" s="44">
        <v>10</v>
      </c>
      <c r="J31" s="44">
        <v>10</v>
      </c>
      <c r="K31" s="44">
        <v>10</v>
      </c>
      <c r="L31" s="44">
        <v>10</v>
      </c>
      <c r="M31" s="44">
        <v>10</v>
      </c>
      <c r="N31" s="44">
        <v>10</v>
      </c>
      <c r="O31" s="44">
        <v>10</v>
      </c>
      <c r="P31" s="44">
        <v>10</v>
      </c>
      <c r="Q31" s="44">
        <v>10</v>
      </c>
      <c r="R31" s="44">
        <v>8.5</v>
      </c>
      <c r="S31" s="44">
        <v>8.5</v>
      </c>
      <c r="T31" s="44">
        <v>8.5</v>
      </c>
      <c r="U31" s="44">
        <v>8.5</v>
      </c>
      <c r="V31" s="44">
        <v>8.5</v>
      </c>
      <c r="W31" s="44">
        <v>8.5</v>
      </c>
      <c r="X31" s="44">
        <v>8.5</v>
      </c>
      <c r="Y31" s="44">
        <v>8.5</v>
      </c>
      <c r="Z31" s="44">
        <v>8.5</v>
      </c>
      <c r="AA31" s="44">
        <v>8.5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13.2</v>
      </c>
      <c r="AI31" s="47">
        <f t="shared" si="3"/>
        <v>8.5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10.7</v>
      </c>
      <c r="C32" s="44">
        <v>10.7</v>
      </c>
      <c r="D32" s="44">
        <v>10.7</v>
      </c>
      <c r="E32" s="44">
        <v>10.7</v>
      </c>
      <c r="F32" s="44">
        <v>10.7</v>
      </c>
      <c r="G32" s="44">
        <v>10.7</v>
      </c>
      <c r="H32" s="44">
        <v>10.7</v>
      </c>
      <c r="I32" s="44">
        <v>10.7</v>
      </c>
      <c r="J32" s="44">
        <v>10.7</v>
      </c>
      <c r="K32" s="44">
        <v>10.7</v>
      </c>
      <c r="L32" s="44">
        <v>10.7</v>
      </c>
      <c r="M32" s="44">
        <v>10.7</v>
      </c>
      <c r="N32" s="44">
        <v>10.7</v>
      </c>
      <c r="O32" s="44">
        <v>10.7</v>
      </c>
      <c r="P32" s="44">
        <v>10.7</v>
      </c>
      <c r="Q32" s="44">
        <v>10.7</v>
      </c>
      <c r="R32" s="44">
        <v>8.1999999999999993</v>
      </c>
      <c r="S32" s="44">
        <v>8.1999999999999993</v>
      </c>
      <c r="T32" s="44">
        <v>8.1999999999999993</v>
      </c>
      <c r="U32" s="44">
        <v>10.5</v>
      </c>
      <c r="V32" s="44">
        <v>10.5</v>
      </c>
      <c r="W32" s="44">
        <v>10.5</v>
      </c>
      <c r="X32" s="44">
        <v>10.5</v>
      </c>
      <c r="Y32" s="44">
        <v>10.5</v>
      </c>
      <c r="Z32" s="44">
        <v>10.5</v>
      </c>
      <c r="AA32" s="44">
        <v>10.5</v>
      </c>
      <c r="AB32" s="44">
        <v>9.5</v>
      </c>
      <c r="AC32" s="44">
        <v>9.5</v>
      </c>
      <c r="AD32" s="44">
        <v>9.5</v>
      </c>
      <c r="AE32" s="44">
        <v>9.5</v>
      </c>
      <c r="AF32" s="44">
        <v>13.6</v>
      </c>
      <c r="AG32" s="48">
        <v>28.1</v>
      </c>
      <c r="AH32" s="46">
        <f t="shared" si="2"/>
        <v>13.6</v>
      </c>
      <c r="AI32" s="47">
        <f t="shared" si="3"/>
        <v>8.1999999999999993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9</v>
      </c>
      <c r="C33" s="44">
        <v>9</v>
      </c>
      <c r="D33" s="44">
        <v>9</v>
      </c>
      <c r="E33" s="44">
        <v>9</v>
      </c>
      <c r="F33" s="44">
        <v>9</v>
      </c>
      <c r="G33" s="44">
        <v>9</v>
      </c>
      <c r="H33" s="44">
        <v>9</v>
      </c>
      <c r="I33" s="44">
        <v>9</v>
      </c>
      <c r="J33" s="44">
        <v>9</v>
      </c>
      <c r="K33" s="44">
        <v>9</v>
      </c>
      <c r="L33" s="44">
        <v>9</v>
      </c>
      <c r="M33" s="44">
        <v>9</v>
      </c>
      <c r="N33" s="44">
        <v>9</v>
      </c>
      <c r="O33" s="44">
        <v>9</v>
      </c>
      <c r="P33" s="44">
        <v>9</v>
      </c>
      <c r="Q33" s="44">
        <v>9</v>
      </c>
      <c r="R33" s="44">
        <v>7</v>
      </c>
      <c r="S33" s="44">
        <v>7</v>
      </c>
      <c r="T33" s="44">
        <v>7</v>
      </c>
      <c r="U33" s="44">
        <v>11.5</v>
      </c>
      <c r="V33" s="44">
        <v>11.5</v>
      </c>
      <c r="W33" s="44">
        <v>11.5</v>
      </c>
      <c r="X33" s="44">
        <v>11.5</v>
      </c>
      <c r="Y33" s="44">
        <v>11.5</v>
      </c>
      <c r="Z33" s="44">
        <v>11.5</v>
      </c>
      <c r="AA33" s="44">
        <v>11.5</v>
      </c>
      <c r="AB33" s="44">
        <v>10</v>
      </c>
      <c r="AC33" s="44">
        <v>10</v>
      </c>
      <c r="AD33" s="44">
        <v>10</v>
      </c>
      <c r="AE33" s="44">
        <v>10</v>
      </c>
      <c r="AF33" s="44">
        <v>9</v>
      </c>
      <c r="AG33" s="48">
        <v>27</v>
      </c>
      <c r="AH33" s="46">
        <f t="shared" si="2"/>
        <v>11.5</v>
      </c>
      <c r="AI33" s="47">
        <f t="shared" si="3"/>
        <v>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12.1</v>
      </c>
      <c r="C34" s="44">
        <v>12.1</v>
      </c>
      <c r="D34" s="44">
        <v>12.1</v>
      </c>
      <c r="E34" s="44">
        <v>12.1</v>
      </c>
      <c r="F34" s="44">
        <v>12.1</v>
      </c>
      <c r="G34" s="44">
        <v>12.1</v>
      </c>
      <c r="H34" s="44">
        <v>12.1</v>
      </c>
      <c r="I34" s="44">
        <v>12.1</v>
      </c>
      <c r="J34" s="44">
        <v>12.1</v>
      </c>
      <c r="K34" s="44">
        <v>12.1</v>
      </c>
      <c r="L34" s="44">
        <v>12.1</v>
      </c>
      <c r="M34" s="44">
        <v>12.1</v>
      </c>
      <c r="N34" s="44">
        <v>12.1</v>
      </c>
      <c r="O34" s="44">
        <v>12.1</v>
      </c>
      <c r="P34" s="44">
        <v>12.1</v>
      </c>
      <c r="Q34" s="44">
        <v>12.1</v>
      </c>
      <c r="R34" s="44">
        <v>11.8</v>
      </c>
      <c r="S34" s="44">
        <v>11.8</v>
      </c>
      <c r="T34" s="44">
        <v>11.8</v>
      </c>
      <c r="U34" s="44">
        <v>11.1</v>
      </c>
      <c r="V34" s="44">
        <v>11.1</v>
      </c>
      <c r="W34" s="44">
        <v>11.1</v>
      </c>
      <c r="X34" s="44">
        <v>11.1</v>
      </c>
      <c r="Y34" s="44">
        <v>11.1</v>
      </c>
      <c r="Z34" s="44">
        <v>11.1</v>
      </c>
      <c r="AA34" s="44">
        <v>11.1</v>
      </c>
      <c r="AB34" s="44">
        <v>11.1</v>
      </c>
      <c r="AC34" s="44">
        <v>11.1</v>
      </c>
      <c r="AD34" s="44">
        <v>11.1</v>
      </c>
      <c r="AE34" s="44">
        <v>11.1</v>
      </c>
      <c r="AF34" s="44">
        <v>11.2</v>
      </c>
      <c r="AG34" s="48">
        <v>25</v>
      </c>
      <c r="AH34" s="46">
        <f t="shared" si="2"/>
        <v>12.1</v>
      </c>
      <c r="AI34" s="47">
        <f t="shared" si="3"/>
        <v>11.1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10.1</v>
      </c>
      <c r="C35" s="44">
        <v>10.1</v>
      </c>
      <c r="D35" s="44">
        <v>10.1</v>
      </c>
      <c r="E35" s="44">
        <v>10.1</v>
      </c>
      <c r="F35" s="44">
        <v>10.1</v>
      </c>
      <c r="G35" s="44">
        <v>10.1</v>
      </c>
      <c r="H35" s="44">
        <v>10.1</v>
      </c>
      <c r="I35" s="44">
        <v>10.1</v>
      </c>
      <c r="J35" s="44">
        <v>10.1</v>
      </c>
      <c r="K35" s="44">
        <v>10.1</v>
      </c>
      <c r="L35" s="44">
        <v>10.1</v>
      </c>
      <c r="M35" s="44">
        <v>10.1</v>
      </c>
      <c r="N35" s="44">
        <v>10.1</v>
      </c>
      <c r="O35" s="44">
        <v>10.1</v>
      </c>
      <c r="P35" s="44">
        <v>10.1</v>
      </c>
      <c r="Q35" s="44">
        <v>10.1</v>
      </c>
      <c r="R35" s="44">
        <v>9</v>
      </c>
      <c r="S35" s="44">
        <v>9</v>
      </c>
      <c r="T35" s="44">
        <v>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7.5</v>
      </c>
      <c r="AC35" s="44">
        <v>7.5</v>
      </c>
      <c r="AD35" s="44">
        <v>7.5</v>
      </c>
      <c r="AE35" s="44">
        <v>7.5</v>
      </c>
      <c r="AF35" s="44">
        <v>8.1</v>
      </c>
      <c r="AG35" s="48">
        <v>25</v>
      </c>
      <c r="AH35" s="46">
        <f t="shared" si="2"/>
        <v>12.9</v>
      </c>
      <c r="AI35" s="47">
        <f t="shared" si="3"/>
        <v>7.5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7.5</v>
      </c>
      <c r="C36" s="44">
        <v>7.5</v>
      </c>
      <c r="D36" s="44">
        <v>7.5</v>
      </c>
      <c r="E36" s="44">
        <v>7.5</v>
      </c>
      <c r="F36" s="44">
        <v>7.5</v>
      </c>
      <c r="G36" s="44">
        <v>7.5</v>
      </c>
      <c r="H36" s="44">
        <v>7.5</v>
      </c>
      <c r="I36" s="44">
        <v>7.5</v>
      </c>
      <c r="J36" s="44">
        <v>7.5</v>
      </c>
      <c r="K36" s="44">
        <v>7.5</v>
      </c>
      <c r="L36" s="44">
        <v>7.5</v>
      </c>
      <c r="M36" s="44">
        <v>7.5</v>
      </c>
      <c r="N36" s="44">
        <v>7.5</v>
      </c>
      <c r="O36" s="44">
        <v>7.5</v>
      </c>
      <c r="P36" s="44">
        <v>7.5</v>
      </c>
      <c r="Q36" s="44">
        <v>7.5</v>
      </c>
      <c r="R36" s="44">
        <v>9</v>
      </c>
      <c r="S36" s="44">
        <v>9</v>
      </c>
      <c r="T36" s="44">
        <v>9</v>
      </c>
      <c r="U36" s="44">
        <v>9</v>
      </c>
      <c r="V36" s="44">
        <v>9</v>
      </c>
      <c r="W36" s="44">
        <v>9</v>
      </c>
      <c r="X36" s="44">
        <v>9</v>
      </c>
      <c r="Y36" s="44">
        <v>9</v>
      </c>
      <c r="Z36" s="44">
        <v>9</v>
      </c>
      <c r="AA36" s="44">
        <v>9</v>
      </c>
      <c r="AB36" s="44">
        <v>9</v>
      </c>
      <c r="AC36" s="44">
        <v>9</v>
      </c>
      <c r="AD36" s="44">
        <v>9</v>
      </c>
      <c r="AE36" s="44">
        <v>9</v>
      </c>
      <c r="AF36" s="44">
        <v>9</v>
      </c>
      <c r="AG36" s="48">
        <v>25</v>
      </c>
      <c r="AH36" s="46">
        <f t="shared" si="2"/>
        <v>9</v>
      </c>
      <c r="AI36" s="47">
        <f t="shared" si="3"/>
        <v>7.5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11.5</v>
      </c>
      <c r="C37" s="44">
        <v>11.5</v>
      </c>
      <c r="D37" s="44">
        <v>11.5</v>
      </c>
      <c r="E37" s="44">
        <v>11.5</v>
      </c>
      <c r="F37" s="44">
        <v>11.5</v>
      </c>
      <c r="G37" s="44">
        <v>11.5</v>
      </c>
      <c r="H37" s="44">
        <v>11.5</v>
      </c>
      <c r="I37" s="44">
        <v>11.5</v>
      </c>
      <c r="J37" s="44">
        <v>11.5</v>
      </c>
      <c r="K37" s="44">
        <v>11.5</v>
      </c>
      <c r="L37" s="44">
        <v>11.5</v>
      </c>
      <c r="M37" s="44">
        <v>11.5</v>
      </c>
      <c r="N37" s="44">
        <v>11.5</v>
      </c>
      <c r="O37" s="44">
        <v>11.5</v>
      </c>
      <c r="P37" s="44">
        <v>11.5</v>
      </c>
      <c r="Q37" s="44">
        <v>11.5</v>
      </c>
      <c r="R37" s="44">
        <v>10.9</v>
      </c>
      <c r="S37" s="44">
        <v>10.9</v>
      </c>
      <c r="T37" s="44">
        <v>10.9</v>
      </c>
      <c r="U37" s="44">
        <v>13.4</v>
      </c>
      <c r="V37" s="44">
        <v>13.4</v>
      </c>
      <c r="W37" s="44">
        <v>13.4</v>
      </c>
      <c r="X37" s="44">
        <v>13.4</v>
      </c>
      <c r="Y37" s="44">
        <v>13.4</v>
      </c>
      <c r="Z37" s="44">
        <v>13.4</v>
      </c>
      <c r="AA37" s="44">
        <v>13.4</v>
      </c>
      <c r="AB37" s="44">
        <v>12.6</v>
      </c>
      <c r="AC37" s="44">
        <v>12.6</v>
      </c>
      <c r="AD37" s="44">
        <v>12.6</v>
      </c>
      <c r="AE37" s="44">
        <v>12.6</v>
      </c>
      <c r="AF37" s="44">
        <v>12.6</v>
      </c>
      <c r="AG37" s="48">
        <v>25</v>
      </c>
      <c r="AH37" s="46">
        <f t="shared" si="2"/>
        <v>13.4</v>
      </c>
      <c r="AI37" s="47">
        <f t="shared" si="3"/>
        <v>10.9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</v>
      </c>
      <c r="AC38" s="44">
        <v>10</v>
      </c>
      <c r="AD38" s="44">
        <v>10</v>
      </c>
      <c r="AE38" s="44">
        <v>10</v>
      </c>
      <c r="AF38" s="44">
        <v>10</v>
      </c>
      <c r="AG38" s="48">
        <v>25</v>
      </c>
      <c r="AH38" s="46">
        <f t="shared" si="2"/>
        <v>10.1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9.9</v>
      </c>
      <c r="C39" s="44">
        <v>9.9</v>
      </c>
      <c r="D39" s="44">
        <v>9.9</v>
      </c>
      <c r="E39" s="44">
        <v>9.9</v>
      </c>
      <c r="F39" s="44">
        <v>9.9</v>
      </c>
      <c r="G39" s="44">
        <v>9.9</v>
      </c>
      <c r="H39" s="44">
        <v>9.9</v>
      </c>
      <c r="I39" s="44">
        <v>9.9</v>
      </c>
      <c r="J39" s="44">
        <v>9.9</v>
      </c>
      <c r="K39" s="44">
        <v>9.9</v>
      </c>
      <c r="L39" s="44">
        <v>9.9</v>
      </c>
      <c r="M39" s="44">
        <v>9.9</v>
      </c>
      <c r="N39" s="44">
        <v>9.9</v>
      </c>
      <c r="O39" s="44">
        <v>9.9</v>
      </c>
      <c r="P39" s="44">
        <v>9.9</v>
      </c>
      <c r="Q39" s="44">
        <v>9.9</v>
      </c>
      <c r="R39" s="44">
        <v>9.3000000000000007</v>
      </c>
      <c r="S39" s="44">
        <v>9.3000000000000007</v>
      </c>
      <c r="T39" s="44">
        <v>9.3000000000000007</v>
      </c>
      <c r="U39" s="44">
        <v>8.6</v>
      </c>
      <c r="V39" s="44">
        <v>8.6</v>
      </c>
      <c r="W39" s="44">
        <v>8.6</v>
      </c>
      <c r="X39" s="44">
        <v>8.6</v>
      </c>
      <c r="Y39" s="44">
        <v>8.6</v>
      </c>
      <c r="Z39" s="44">
        <v>8.6</v>
      </c>
      <c r="AA39" s="44">
        <v>8.6</v>
      </c>
      <c r="AB39" s="44">
        <v>8.8000000000000007</v>
      </c>
      <c r="AC39" s="44">
        <v>8.8000000000000007</v>
      </c>
      <c r="AD39" s="44">
        <v>8.8000000000000007</v>
      </c>
      <c r="AE39" s="44">
        <v>8.8000000000000007</v>
      </c>
      <c r="AF39" s="44">
        <v>8.8000000000000007</v>
      </c>
      <c r="AG39" s="48">
        <v>23.5</v>
      </c>
      <c r="AH39" s="46">
        <f t="shared" si="2"/>
        <v>9.9</v>
      </c>
      <c r="AI39" s="47">
        <f t="shared" si="3"/>
        <v>8.6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</v>
      </c>
      <c r="C41" s="44">
        <v>4</v>
      </c>
      <c r="D41" s="44">
        <v>4</v>
      </c>
      <c r="E41" s="44">
        <v>4</v>
      </c>
      <c r="F41" s="44">
        <v>4</v>
      </c>
      <c r="G41" s="44">
        <v>4</v>
      </c>
      <c r="H41" s="44">
        <v>4</v>
      </c>
      <c r="I41" s="44">
        <v>4</v>
      </c>
      <c r="J41" s="44">
        <v>4</v>
      </c>
      <c r="K41" s="44">
        <v>4</v>
      </c>
      <c r="L41" s="44">
        <v>4</v>
      </c>
      <c r="M41" s="44">
        <v>4</v>
      </c>
      <c r="N41" s="44">
        <v>4</v>
      </c>
      <c r="O41" s="44">
        <v>4</v>
      </c>
      <c r="P41" s="44">
        <v>4</v>
      </c>
      <c r="Q41" s="44">
        <v>4</v>
      </c>
      <c r="R41" s="44">
        <v>4</v>
      </c>
      <c r="S41" s="44">
        <v>4</v>
      </c>
      <c r="T41" s="44">
        <v>4</v>
      </c>
      <c r="U41" s="44">
        <v>4</v>
      </c>
      <c r="V41" s="44">
        <v>4</v>
      </c>
      <c r="W41" s="44">
        <v>4</v>
      </c>
      <c r="X41" s="44">
        <v>4</v>
      </c>
      <c r="Y41" s="44">
        <v>4</v>
      </c>
      <c r="Z41" s="44">
        <v>4</v>
      </c>
      <c r="AA41" s="44">
        <v>4</v>
      </c>
      <c r="AB41" s="44">
        <v>4</v>
      </c>
      <c r="AC41" s="44">
        <v>4</v>
      </c>
      <c r="AD41" s="44">
        <v>4</v>
      </c>
      <c r="AE41" s="44">
        <v>4</v>
      </c>
      <c r="AF41" s="44">
        <v>4</v>
      </c>
      <c r="AG41" s="48">
        <v>22.1</v>
      </c>
      <c r="AH41" s="46">
        <f t="shared" si="2"/>
        <v>4</v>
      </c>
      <c r="AI41" s="47">
        <f t="shared" si="3"/>
        <v>4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</v>
      </c>
      <c r="C42" s="44">
        <v>8</v>
      </c>
      <c r="D42" s="44">
        <v>8</v>
      </c>
      <c r="E42" s="44">
        <v>8</v>
      </c>
      <c r="F42" s="44">
        <v>8</v>
      </c>
      <c r="G42" s="44">
        <v>8</v>
      </c>
      <c r="H42" s="44">
        <v>8</v>
      </c>
      <c r="I42" s="44">
        <v>8</v>
      </c>
      <c r="J42" s="44">
        <v>8</v>
      </c>
      <c r="K42" s="44">
        <v>8</v>
      </c>
      <c r="L42" s="44">
        <v>8</v>
      </c>
      <c r="M42" s="44">
        <v>8</v>
      </c>
      <c r="N42" s="44">
        <v>8</v>
      </c>
      <c r="O42" s="44">
        <v>8</v>
      </c>
      <c r="P42" s="44">
        <v>8</v>
      </c>
      <c r="Q42" s="44">
        <v>8</v>
      </c>
      <c r="R42" s="44">
        <v>5.3</v>
      </c>
      <c r="S42" s="44">
        <v>5.3</v>
      </c>
      <c r="T42" s="44">
        <v>5.3</v>
      </c>
      <c r="U42" s="44">
        <v>5.3</v>
      </c>
      <c r="V42" s="44">
        <v>5.3</v>
      </c>
      <c r="W42" s="44">
        <v>5.3</v>
      </c>
      <c r="X42" s="44">
        <v>5.3</v>
      </c>
      <c r="Y42" s="44">
        <v>5.3</v>
      </c>
      <c r="Z42" s="44">
        <v>5.3</v>
      </c>
      <c r="AA42" s="44">
        <v>5.3</v>
      </c>
      <c r="AB42" s="44">
        <v>9.6</v>
      </c>
      <c r="AC42" s="44">
        <v>9.6</v>
      </c>
      <c r="AD42" s="44">
        <v>9.6</v>
      </c>
      <c r="AE42" s="44">
        <v>9.6</v>
      </c>
      <c r="AF42" s="44">
        <v>9.6</v>
      </c>
      <c r="AG42" s="48">
        <v>22</v>
      </c>
      <c r="AH42" s="46">
        <f t="shared" si="2"/>
        <v>9.6</v>
      </c>
      <c r="AI42" s="47">
        <f t="shared" si="3"/>
        <v>5.3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6.1</v>
      </c>
      <c r="C43" s="44">
        <v>6.1</v>
      </c>
      <c r="D43" s="44">
        <v>6.1</v>
      </c>
      <c r="E43" s="44">
        <v>6.1</v>
      </c>
      <c r="F43" s="44">
        <v>6.1</v>
      </c>
      <c r="G43" s="44">
        <v>6.1</v>
      </c>
      <c r="H43" s="44">
        <v>6.1</v>
      </c>
      <c r="I43" s="44">
        <v>6.1</v>
      </c>
      <c r="J43" s="44">
        <v>6.1</v>
      </c>
      <c r="K43" s="44">
        <v>6.1</v>
      </c>
      <c r="L43" s="44">
        <v>6.1</v>
      </c>
      <c r="M43" s="44">
        <v>6.1</v>
      </c>
      <c r="N43" s="44">
        <v>6.1</v>
      </c>
      <c r="O43" s="44">
        <v>6.1</v>
      </c>
      <c r="P43" s="44">
        <v>6.1</v>
      </c>
      <c r="Q43" s="44">
        <v>6.1</v>
      </c>
      <c r="R43" s="44">
        <v>6.1</v>
      </c>
      <c r="S43" s="44">
        <v>6.1</v>
      </c>
      <c r="T43" s="44">
        <v>6.1</v>
      </c>
      <c r="U43" s="44">
        <v>6.1</v>
      </c>
      <c r="V43" s="44">
        <v>6.1</v>
      </c>
      <c r="W43" s="44">
        <v>6.1</v>
      </c>
      <c r="X43" s="44">
        <v>6.1</v>
      </c>
      <c r="Y43" s="44">
        <v>6.1</v>
      </c>
      <c r="Z43" s="44">
        <v>6.1</v>
      </c>
      <c r="AA43" s="44">
        <v>6.1</v>
      </c>
      <c r="AB43" s="44">
        <v>6</v>
      </c>
      <c r="AC43" s="44">
        <v>6</v>
      </c>
      <c r="AD43" s="44">
        <v>6</v>
      </c>
      <c r="AE43" s="44">
        <v>6</v>
      </c>
      <c r="AF43" s="44">
        <v>6</v>
      </c>
      <c r="AG43" s="48">
        <v>22</v>
      </c>
      <c r="AH43" s="46">
        <f t="shared" si="2"/>
        <v>6.1</v>
      </c>
      <c r="AI43" s="47">
        <f t="shared" si="3"/>
        <v>6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11.1</v>
      </c>
      <c r="C44" s="44">
        <v>11.1</v>
      </c>
      <c r="D44" s="44">
        <v>11.1</v>
      </c>
      <c r="E44" s="44">
        <v>11.1</v>
      </c>
      <c r="F44" s="44">
        <v>11.1</v>
      </c>
      <c r="G44" s="44">
        <v>11.1</v>
      </c>
      <c r="H44" s="44">
        <v>11.1</v>
      </c>
      <c r="I44" s="44">
        <v>11.1</v>
      </c>
      <c r="J44" s="44">
        <v>11.1</v>
      </c>
      <c r="K44" s="44">
        <v>11.1</v>
      </c>
      <c r="L44" s="44">
        <v>11.1</v>
      </c>
      <c r="M44" s="44">
        <v>11.1</v>
      </c>
      <c r="N44" s="44">
        <v>11.1</v>
      </c>
      <c r="O44" s="44">
        <v>11.1</v>
      </c>
      <c r="P44" s="44">
        <v>11.1</v>
      </c>
      <c r="Q44" s="44">
        <v>11.1</v>
      </c>
      <c r="R44" s="44">
        <v>10.4</v>
      </c>
      <c r="S44" s="44">
        <v>10.4</v>
      </c>
      <c r="T44" s="44">
        <v>10.4</v>
      </c>
      <c r="U44" s="44">
        <v>10.4</v>
      </c>
      <c r="V44" s="44">
        <v>10.4</v>
      </c>
      <c r="W44" s="44">
        <v>10.4</v>
      </c>
      <c r="X44" s="44">
        <v>10.4</v>
      </c>
      <c r="Y44" s="44">
        <v>10.4</v>
      </c>
      <c r="Z44" s="44">
        <v>10.4</v>
      </c>
      <c r="AA44" s="44">
        <v>10.4</v>
      </c>
      <c r="AB44" s="44">
        <v>12.2</v>
      </c>
      <c r="AC44" s="44">
        <v>12.2</v>
      </c>
      <c r="AD44" s="44">
        <v>12.2</v>
      </c>
      <c r="AE44" s="44">
        <v>12.2</v>
      </c>
      <c r="AF44" s="44">
        <v>12.2</v>
      </c>
      <c r="AG44" s="48">
        <v>21.93</v>
      </c>
      <c r="AH44" s="46">
        <f t="shared" si="2"/>
        <v>12.2</v>
      </c>
      <c r="AI44" s="47">
        <f t="shared" si="3"/>
        <v>10.4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12.5</v>
      </c>
      <c r="C45" s="44">
        <v>12.5</v>
      </c>
      <c r="D45" s="44">
        <v>12.5</v>
      </c>
      <c r="E45" s="44">
        <v>12.5</v>
      </c>
      <c r="F45" s="44">
        <v>12.5</v>
      </c>
      <c r="G45" s="44">
        <v>12.5</v>
      </c>
      <c r="H45" s="44">
        <v>12.5</v>
      </c>
      <c r="I45" s="44">
        <v>12.5</v>
      </c>
      <c r="J45" s="44">
        <v>12.5</v>
      </c>
      <c r="K45" s="44">
        <v>12.5</v>
      </c>
      <c r="L45" s="44">
        <v>12.5</v>
      </c>
      <c r="M45" s="44">
        <v>12.5</v>
      </c>
      <c r="N45" s="44">
        <v>12.5</v>
      </c>
      <c r="O45" s="44">
        <v>12.5</v>
      </c>
      <c r="P45" s="44">
        <v>12.5</v>
      </c>
      <c r="Q45" s="44">
        <v>12.5</v>
      </c>
      <c r="R45" s="44">
        <v>12.5</v>
      </c>
      <c r="S45" s="44">
        <v>12.5</v>
      </c>
      <c r="T45" s="44">
        <v>12.5</v>
      </c>
      <c r="U45" s="44">
        <v>12.5</v>
      </c>
      <c r="V45" s="44">
        <v>12.5</v>
      </c>
      <c r="W45" s="44">
        <v>12.5</v>
      </c>
      <c r="X45" s="44">
        <v>12.5</v>
      </c>
      <c r="Y45" s="44">
        <v>12.5</v>
      </c>
      <c r="Z45" s="44">
        <v>12.5</v>
      </c>
      <c r="AA45" s="44">
        <v>12.5</v>
      </c>
      <c r="AB45" s="44">
        <v>12.1</v>
      </c>
      <c r="AC45" s="44">
        <v>12.1</v>
      </c>
      <c r="AD45" s="44">
        <v>12.1</v>
      </c>
      <c r="AE45" s="44">
        <v>12.1</v>
      </c>
      <c r="AF45" s="44">
        <v>12.1</v>
      </c>
      <c r="AG45" s="48">
        <v>21.3</v>
      </c>
      <c r="AH45" s="46">
        <f t="shared" si="2"/>
        <v>12.5</v>
      </c>
      <c r="AI45" s="47">
        <f t="shared" si="3"/>
        <v>12.1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9.5</v>
      </c>
      <c r="C46" s="44">
        <v>9.5</v>
      </c>
      <c r="D46" s="44">
        <v>9.5</v>
      </c>
      <c r="E46" s="44">
        <v>9.5</v>
      </c>
      <c r="F46" s="44">
        <v>9.5</v>
      </c>
      <c r="G46" s="44">
        <v>9.5</v>
      </c>
      <c r="H46" s="44">
        <v>9.5</v>
      </c>
      <c r="I46" s="44">
        <v>9.5</v>
      </c>
      <c r="J46" s="44">
        <v>9.5</v>
      </c>
      <c r="K46" s="44">
        <v>9.5</v>
      </c>
      <c r="L46" s="44">
        <v>9.5</v>
      </c>
      <c r="M46" s="44">
        <v>9.5</v>
      </c>
      <c r="N46" s="44">
        <v>9.5</v>
      </c>
      <c r="O46" s="44">
        <v>9.5</v>
      </c>
      <c r="P46" s="44">
        <v>9.5</v>
      </c>
      <c r="Q46" s="44">
        <v>9.5</v>
      </c>
      <c r="R46" s="44">
        <v>9.5</v>
      </c>
      <c r="S46" s="44">
        <v>9.5</v>
      </c>
      <c r="T46" s="44">
        <v>9.5</v>
      </c>
      <c r="U46" s="44">
        <v>9.5</v>
      </c>
      <c r="V46" s="44">
        <v>9.5</v>
      </c>
      <c r="W46" s="44">
        <v>9.5</v>
      </c>
      <c r="X46" s="44">
        <v>9.5</v>
      </c>
      <c r="Y46" s="44">
        <v>9.5</v>
      </c>
      <c r="Z46" s="44">
        <v>9.5</v>
      </c>
      <c r="AA46" s="44">
        <v>9.5</v>
      </c>
      <c r="AB46" s="44">
        <v>9.4</v>
      </c>
      <c r="AC46" s="44">
        <v>9.4</v>
      </c>
      <c r="AD46" s="44">
        <v>9.4</v>
      </c>
      <c r="AE46" s="44">
        <v>9.4</v>
      </c>
      <c r="AF46" s="44">
        <v>9.4</v>
      </c>
      <c r="AG46" s="48">
        <v>20</v>
      </c>
      <c r="AH46" s="46">
        <f t="shared" si="2"/>
        <v>9.5</v>
      </c>
      <c r="AI46" s="47">
        <f t="shared" si="3"/>
        <v>9.4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6.7</v>
      </c>
      <c r="AC47" s="44">
        <v>6.7</v>
      </c>
      <c r="AD47" s="44">
        <v>6.7</v>
      </c>
      <c r="AE47" s="44">
        <v>6.7</v>
      </c>
      <c r="AF47" s="44">
        <v>6.7</v>
      </c>
      <c r="AG47" s="48">
        <v>19.8</v>
      </c>
      <c r="AH47" s="46">
        <f t="shared" si="2"/>
        <v>6.7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7.6</v>
      </c>
      <c r="C49" s="44">
        <v>7.6</v>
      </c>
      <c r="D49" s="44">
        <v>7.6</v>
      </c>
      <c r="E49" s="44">
        <v>7.6</v>
      </c>
      <c r="F49" s="44">
        <v>7.6</v>
      </c>
      <c r="G49" s="44">
        <v>7.6</v>
      </c>
      <c r="H49" s="44">
        <v>7.6</v>
      </c>
      <c r="I49" s="44">
        <v>7.6</v>
      </c>
      <c r="J49" s="44">
        <v>7.6</v>
      </c>
      <c r="K49" s="44">
        <v>7.6</v>
      </c>
      <c r="L49" s="44">
        <v>7.6</v>
      </c>
      <c r="M49" s="44">
        <v>7.6</v>
      </c>
      <c r="N49" s="44">
        <v>7.6</v>
      </c>
      <c r="O49" s="44">
        <v>7.6</v>
      </c>
      <c r="P49" s="44">
        <v>7.6</v>
      </c>
      <c r="Q49" s="44">
        <v>7.6</v>
      </c>
      <c r="R49" s="44">
        <v>7.6</v>
      </c>
      <c r="S49" s="44">
        <v>7.6</v>
      </c>
      <c r="T49" s="44">
        <v>7.6</v>
      </c>
      <c r="U49" s="44">
        <v>7.6</v>
      </c>
      <c r="V49" s="44">
        <v>7.6</v>
      </c>
      <c r="W49" s="44">
        <v>7.6</v>
      </c>
      <c r="X49" s="44">
        <v>7.6</v>
      </c>
      <c r="Y49" s="44">
        <v>7.6</v>
      </c>
      <c r="Z49" s="44">
        <v>7.6</v>
      </c>
      <c r="AA49" s="44">
        <v>7.6</v>
      </c>
      <c r="AB49" s="44">
        <v>6.3</v>
      </c>
      <c r="AC49" s="44">
        <v>6.3</v>
      </c>
      <c r="AD49" s="44">
        <v>6.3</v>
      </c>
      <c r="AE49" s="44">
        <v>6.3</v>
      </c>
      <c r="AF49" s="44">
        <v>6.3</v>
      </c>
      <c r="AG49" s="48">
        <v>15.33</v>
      </c>
      <c r="AH49" s="46">
        <f t="shared" si="2"/>
        <v>7.6</v>
      </c>
      <c r="AI49" s="47">
        <f t="shared" si="3"/>
        <v>6.3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4.8</v>
      </c>
      <c r="C50" s="44">
        <v>4.8</v>
      </c>
      <c r="D50" s="44">
        <v>4.8</v>
      </c>
      <c r="E50" s="44">
        <v>4.8</v>
      </c>
      <c r="F50" s="44">
        <v>4.8</v>
      </c>
      <c r="G50" s="44">
        <v>4.8</v>
      </c>
      <c r="H50" s="44">
        <v>4.8</v>
      </c>
      <c r="I50" s="44">
        <v>4.8</v>
      </c>
      <c r="J50" s="44">
        <v>4.8</v>
      </c>
      <c r="K50" s="44">
        <v>4.8</v>
      </c>
      <c r="L50" s="44">
        <v>4.8</v>
      </c>
      <c r="M50" s="44">
        <v>4.8</v>
      </c>
      <c r="N50" s="44">
        <v>4.8</v>
      </c>
      <c r="O50" s="44">
        <v>4.8</v>
      </c>
      <c r="P50" s="44">
        <v>4.8</v>
      </c>
      <c r="Q50" s="44">
        <v>4.8</v>
      </c>
      <c r="R50" s="44">
        <v>4.8</v>
      </c>
      <c r="S50" s="44">
        <v>4.8</v>
      </c>
      <c r="T50" s="44">
        <v>4.8</v>
      </c>
      <c r="U50" s="44">
        <v>4.8</v>
      </c>
      <c r="V50" s="44">
        <v>4.8</v>
      </c>
      <c r="W50" s="44">
        <v>4.8</v>
      </c>
      <c r="X50" s="44">
        <v>4.8</v>
      </c>
      <c r="Y50" s="44">
        <v>4.8</v>
      </c>
      <c r="Z50" s="44">
        <v>4.8</v>
      </c>
      <c r="AA50" s="44">
        <v>4.8</v>
      </c>
      <c r="AB50" s="44">
        <v>4.8</v>
      </c>
      <c r="AC50" s="44">
        <v>4.8</v>
      </c>
      <c r="AD50" s="44">
        <v>4.8</v>
      </c>
      <c r="AE50" s="44">
        <v>4.8</v>
      </c>
      <c r="AF50" s="44">
        <v>4.8</v>
      </c>
      <c r="AG50" s="48">
        <v>14.9</v>
      </c>
      <c r="AH50" s="46">
        <f t="shared" si="2"/>
        <v>4.8</v>
      </c>
      <c r="AI50" s="47">
        <f t="shared" si="3"/>
        <v>4.8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</v>
      </c>
      <c r="C51" s="44">
        <v>6</v>
      </c>
      <c r="D51" s="44">
        <v>6</v>
      </c>
      <c r="E51" s="44">
        <v>6</v>
      </c>
      <c r="F51" s="44">
        <v>6</v>
      </c>
      <c r="G51" s="44">
        <v>6</v>
      </c>
      <c r="H51" s="44">
        <v>6</v>
      </c>
      <c r="I51" s="44">
        <v>6</v>
      </c>
      <c r="J51" s="44">
        <v>6</v>
      </c>
      <c r="K51" s="44">
        <v>6</v>
      </c>
      <c r="L51" s="44">
        <v>6</v>
      </c>
      <c r="M51" s="44">
        <v>6</v>
      </c>
      <c r="N51" s="44">
        <v>6</v>
      </c>
      <c r="O51" s="44">
        <v>6</v>
      </c>
      <c r="P51" s="44">
        <v>6</v>
      </c>
      <c r="Q51" s="44">
        <v>6</v>
      </c>
      <c r="R51" s="44">
        <v>6</v>
      </c>
      <c r="S51" s="44">
        <v>6</v>
      </c>
      <c r="T51" s="44">
        <v>6</v>
      </c>
      <c r="U51" s="44">
        <v>6</v>
      </c>
      <c r="V51" s="44">
        <v>6</v>
      </c>
      <c r="W51" s="44">
        <v>6</v>
      </c>
      <c r="X51" s="44">
        <v>6</v>
      </c>
      <c r="Y51" s="44">
        <v>6</v>
      </c>
      <c r="Z51" s="44">
        <v>6</v>
      </c>
      <c r="AA51" s="44">
        <v>6</v>
      </c>
      <c r="AB51" s="44">
        <v>5.5</v>
      </c>
      <c r="AC51" s="44">
        <v>5.5</v>
      </c>
      <c r="AD51" s="44">
        <v>5.5</v>
      </c>
      <c r="AE51" s="44">
        <v>5.5</v>
      </c>
      <c r="AF51" s="44">
        <v>5.5</v>
      </c>
      <c r="AG51" s="48">
        <v>14.9</v>
      </c>
      <c r="AH51" s="46">
        <f t="shared" si="2"/>
        <v>6</v>
      </c>
      <c r="AI51" s="47">
        <f t="shared" si="3"/>
        <v>5.5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7.3</v>
      </c>
      <c r="C52" s="44">
        <v>7.3</v>
      </c>
      <c r="D52" s="44">
        <v>7.3</v>
      </c>
      <c r="E52" s="44">
        <v>7.3</v>
      </c>
      <c r="F52" s="44">
        <v>7.3</v>
      </c>
      <c r="G52" s="44">
        <v>7.3</v>
      </c>
      <c r="H52" s="44">
        <v>7.3</v>
      </c>
      <c r="I52" s="44">
        <v>7.3</v>
      </c>
      <c r="J52" s="44">
        <v>7.3</v>
      </c>
      <c r="K52" s="44">
        <v>7.3</v>
      </c>
      <c r="L52" s="44">
        <v>7.3</v>
      </c>
      <c r="M52" s="44">
        <v>7.3</v>
      </c>
      <c r="N52" s="44">
        <v>7.3</v>
      </c>
      <c r="O52" s="44">
        <v>7.3</v>
      </c>
      <c r="P52" s="44">
        <v>7.3</v>
      </c>
      <c r="Q52" s="44">
        <v>7.3</v>
      </c>
      <c r="R52" s="44">
        <v>7.3</v>
      </c>
      <c r="S52" s="44">
        <v>7.3</v>
      </c>
      <c r="T52" s="44">
        <v>7.3</v>
      </c>
      <c r="U52" s="44">
        <v>7.3</v>
      </c>
      <c r="V52" s="44">
        <v>7.3</v>
      </c>
      <c r="W52" s="44">
        <v>7.3</v>
      </c>
      <c r="X52" s="44">
        <v>7.3</v>
      </c>
      <c r="Y52" s="44">
        <v>7.3</v>
      </c>
      <c r="Z52" s="44">
        <v>7.3</v>
      </c>
      <c r="AA52" s="44">
        <v>7.3</v>
      </c>
      <c r="AB52" s="44">
        <v>10.3</v>
      </c>
      <c r="AC52" s="44">
        <v>10.3</v>
      </c>
      <c r="AD52" s="44">
        <v>10.3</v>
      </c>
      <c r="AE52" s="44">
        <v>10.3</v>
      </c>
      <c r="AF52" s="44">
        <v>10.3</v>
      </c>
      <c r="AG52" s="48">
        <v>14.3</v>
      </c>
      <c r="AH52" s="46">
        <f t="shared" si="2"/>
        <v>10.3</v>
      </c>
      <c r="AI52" s="47">
        <f t="shared" si="3"/>
        <v>7.3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3</v>
      </c>
      <c r="C53" s="44">
        <v>3</v>
      </c>
      <c r="D53" s="44">
        <v>3</v>
      </c>
      <c r="E53" s="44">
        <v>3</v>
      </c>
      <c r="F53" s="44">
        <v>3</v>
      </c>
      <c r="G53" s="44">
        <v>3</v>
      </c>
      <c r="H53" s="44">
        <v>3</v>
      </c>
      <c r="I53" s="44">
        <v>3</v>
      </c>
      <c r="J53" s="44">
        <v>3</v>
      </c>
      <c r="K53" s="44">
        <v>3</v>
      </c>
      <c r="L53" s="44">
        <v>3</v>
      </c>
      <c r="M53" s="44">
        <v>3</v>
      </c>
      <c r="N53" s="44">
        <v>3</v>
      </c>
      <c r="O53" s="44">
        <v>3</v>
      </c>
      <c r="P53" s="44">
        <v>3</v>
      </c>
      <c r="Q53" s="44">
        <v>3</v>
      </c>
      <c r="R53" s="44">
        <v>3</v>
      </c>
      <c r="S53" s="44">
        <v>3</v>
      </c>
      <c r="T53" s="44">
        <v>3</v>
      </c>
      <c r="U53" s="44">
        <v>3</v>
      </c>
      <c r="V53" s="44">
        <v>3</v>
      </c>
      <c r="W53" s="44">
        <v>3</v>
      </c>
      <c r="X53" s="44">
        <v>3</v>
      </c>
      <c r="Y53" s="44">
        <v>3</v>
      </c>
      <c r="Z53" s="44">
        <v>3</v>
      </c>
      <c r="AA53" s="44">
        <v>3</v>
      </c>
      <c r="AB53" s="44">
        <v>3.8</v>
      </c>
      <c r="AC53" s="44">
        <v>3.8</v>
      </c>
      <c r="AD53" s="44">
        <v>3.8</v>
      </c>
      <c r="AE53" s="44">
        <v>3.8</v>
      </c>
      <c r="AF53" s="44">
        <v>3.8</v>
      </c>
      <c r="AG53" s="48">
        <v>14</v>
      </c>
      <c r="AH53" s="46">
        <f t="shared" si="2"/>
        <v>3.8</v>
      </c>
      <c r="AI53" s="47">
        <f t="shared" si="3"/>
        <v>3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3.2</v>
      </c>
      <c r="C54" s="44">
        <v>3.2</v>
      </c>
      <c r="D54" s="44">
        <v>3.2</v>
      </c>
      <c r="E54" s="44">
        <v>3.2</v>
      </c>
      <c r="F54" s="44">
        <v>3.2</v>
      </c>
      <c r="G54" s="44">
        <v>3.2</v>
      </c>
      <c r="H54" s="44">
        <v>3.2</v>
      </c>
      <c r="I54" s="44">
        <v>3.2</v>
      </c>
      <c r="J54" s="44">
        <v>3.2</v>
      </c>
      <c r="K54" s="44">
        <v>3.2</v>
      </c>
      <c r="L54" s="44">
        <v>3.2</v>
      </c>
      <c r="M54" s="44">
        <v>3.2</v>
      </c>
      <c r="N54" s="44">
        <v>3.2</v>
      </c>
      <c r="O54" s="44">
        <v>3.2</v>
      </c>
      <c r="P54" s="44">
        <v>3.2</v>
      </c>
      <c r="Q54" s="44">
        <v>3.2</v>
      </c>
      <c r="R54" s="44">
        <v>3.2</v>
      </c>
      <c r="S54" s="44">
        <v>3.2</v>
      </c>
      <c r="T54" s="44">
        <v>3.2</v>
      </c>
      <c r="U54" s="44">
        <v>3.2</v>
      </c>
      <c r="V54" s="44">
        <v>3.2</v>
      </c>
      <c r="W54" s="44">
        <v>3.2</v>
      </c>
      <c r="X54" s="44">
        <v>3.2</v>
      </c>
      <c r="Y54" s="44">
        <v>3.2</v>
      </c>
      <c r="Z54" s="44">
        <v>3.2</v>
      </c>
      <c r="AA54" s="44">
        <v>3.2</v>
      </c>
      <c r="AB54" s="44">
        <v>3.1</v>
      </c>
      <c r="AC54" s="44">
        <v>3.1</v>
      </c>
      <c r="AD54" s="44">
        <v>3.1</v>
      </c>
      <c r="AE54" s="44">
        <v>3.1</v>
      </c>
      <c r="AF54" s="44">
        <v>3.1</v>
      </c>
      <c r="AG54" s="48">
        <v>13.6</v>
      </c>
      <c r="AH54" s="46">
        <f t="shared" si="2"/>
        <v>3.2</v>
      </c>
      <c r="AI54" s="47">
        <f t="shared" si="3"/>
        <v>3.1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6.3</v>
      </c>
      <c r="C55" s="44">
        <v>6.3</v>
      </c>
      <c r="D55" s="44">
        <v>6.3</v>
      </c>
      <c r="E55" s="44">
        <v>6.3</v>
      </c>
      <c r="F55" s="44">
        <v>6.3</v>
      </c>
      <c r="G55" s="44">
        <v>6.3</v>
      </c>
      <c r="H55" s="44">
        <v>6.3</v>
      </c>
      <c r="I55" s="44">
        <v>6.3</v>
      </c>
      <c r="J55" s="44">
        <v>6.3</v>
      </c>
      <c r="K55" s="44">
        <v>6.3</v>
      </c>
      <c r="L55" s="44">
        <v>6.3</v>
      </c>
      <c r="M55" s="44">
        <v>6.3</v>
      </c>
      <c r="N55" s="44">
        <v>6.3</v>
      </c>
      <c r="O55" s="44">
        <v>6.3</v>
      </c>
      <c r="P55" s="44">
        <v>6.3</v>
      </c>
      <c r="Q55" s="44">
        <v>6.3</v>
      </c>
      <c r="R55" s="44">
        <v>6.3</v>
      </c>
      <c r="S55" s="44">
        <v>6.3</v>
      </c>
      <c r="T55" s="44">
        <v>6.3</v>
      </c>
      <c r="U55" s="44">
        <v>6.3</v>
      </c>
      <c r="V55" s="44">
        <v>6.3</v>
      </c>
      <c r="W55" s="44">
        <v>6.3</v>
      </c>
      <c r="X55" s="44">
        <v>6.3</v>
      </c>
      <c r="Y55" s="44">
        <v>6.3</v>
      </c>
      <c r="Z55" s="44">
        <v>6.3</v>
      </c>
      <c r="AA55" s="44">
        <v>6.3</v>
      </c>
      <c r="AB55" s="44">
        <v>7.3</v>
      </c>
      <c r="AC55" s="44">
        <v>7.3</v>
      </c>
      <c r="AD55" s="44">
        <v>7.3</v>
      </c>
      <c r="AE55" s="44">
        <v>7.3</v>
      </c>
      <c r="AF55" s="44">
        <v>7.3</v>
      </c>
      <c r="AG55" s="48">
        <v>13.5</v>
      </c>
      <c r="AH55" s="46">
        <f t="shared" si="2"/>
        <v>7.3</v>
      </c>
      <c r="AI55" s="47">
        <f t="shared" si="3"/>
        <v>6.3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3.5</v>
      </c>
      <c r="C56" s="44">
        <v>3.5</v>
      </c>
      <c r="D56" s="44">
        <v>3.5</v>
      </c>
      <c r="E56" s="44">
        <v>3.5</v>
      </c>
      <c r="F56" s="44">
        <v>3.5</v>
      </c>
      <c r="G56" s="44">
        <v>3.5</v>
      </c>
      <c r="H56" s="44">
        <v>3.5</v>
      </c>
      <c r="I56" s="44">
        <v>3.5</v>
      </c>
      <c r="J56" s="44">
        <v>3.5</v>
      </c>
      <c r="K56" s="44">
        <v>3.5</v>
      </c>
      <c r="L56" s="44">
        <v>3.5</v>
      </c>
      <c r="M56" s="44">
        <v>3.5</v>
      </c>
      <c r="N56" s="44">
        <v>3.5</v>
      </c>
      <c r="O56" s="44">
        <v>3.5</v>
      </c>
      <c r="P56" s="44">
        <v>3.5</v>
      </c>
      <c r="Q56" s="44">
        <v>3.5</v>
      </c>
      <c r="R56" s="44">
        <v>3.5</v>
      </c>
      <c r="S56" s="44">
        <v>3.5</v>
      </c>
      <c r="T56" s="44">
        <v>3.5</v>
      </c>
      <c r="U56" s="44">
        <v>3.5</v>
      </c>
      <c r="V56" s="44">
        <v>3.5</v>
      </c>
      <c r="W56" s="44">
        <v>3.5</v>
      </c>
      <c r="X56" s="44">
        <v>3.5</v>
      </c>
      <c r="Y56" s="44">
        <v>3.5</v>
      </c>
      <c r="Z56" s="44">
        <v>3.5</v>
      </c>
      <c r="AA56" s="44">
        <v>3.5</v>
      </c>
      <c r="AB56" s="44">
        <v>3.2</v>
      </c>
      <c r="AC56" s="44">
        <v>3.2</v>
      </c>
      <c r="AD56" s="44">
        <v>3.2</v>
      </c>
      <c r="AE56" s="44">
        <v>3.2</v>
      </c>
      <c r="AF56" s="44">
        <v>3.2</v>
      </c>
      <c r="AG56" s="48">
        <v>13</v>
      </c>
      <c r="AH56" s="46">
        <f t="shared" si="2"/>
        <v>3.5</v>
      </c>
      <c r="AI56" s="47">
        <f t="shared" si="3"/>
        <v>3.2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4.7</v>
      </c>
      <c r="C57" s="44">
        <v>4.7</v>
      </c>
      <c r="D57" s="44">
        <v>4.7</v>
      </c>
      <c r="E57" s="44">
        <v>4.7</v>
      </c>
      <c r="F57" s="44">
        <v>4.7</v>
      </c>
      <c r="G57" s="44">
        <v>4.7</v>
      </c>
      <c r="H57" s="44">
        <v>4.7</v>
      </c>
      <c r="I57" s="44">
        <v>4.7</v>
      </c>
      <c r="J57" s="44">
        <v>4.7</v>
      </c>
      <c r="K57" s="44">
        <v>4.7</v>
      </c>
      <c r="L57" s="44">
        <v>4.7</v>
      </c>
      <c r="M57" s="44">
        <v>4.7</v>
      </c>
      <c r="N57" s="44">
        <v>4.7</v>
      </c>
      <c r="O57" s="44">
        <v>4.7</v>
      </c>
      <c r="P57" s="44">
        <v>4.7</v>
      </c>
      <c r="Q57" s="44">
        <v>4.7</v>
      </c>
      <c r="R57" s="44">
        <v>4.7</v>
      </c>
      <c r="S57" s="44">
        <v>4.7</v>
      </c>
      <c r="T57" s="44">
        <v>4.7</v>
      </c>
      <c r="U57" s="44">
        <v>4.7</v>
      </c>
      <c r="V57" s="44">
        <v>4.7</v>
      </c>
      <c r="W57" s="44">
        <v>4.7</v>
      </c>
      <c r="X57" s="44">
        <v>4.7</v>
      </c>
      <c r="Y57" s="44">
        <v>4.7</v>
      </c>
      <c r="Z57" s="44">
        <v>4.7</v>
      </c>
      <c r="AA57" s="44">
        <v>4.7</v>
      </c>
      <c r="AB57" s="44">
        <v>5.7</v>
      </c>
      <c r="AC57" s="44">
        <v>5.7</v>
      </c>
      <c r="AD57" s="44">
        <v>5.7</v>
      </c>
      <c r="AE57" s="44">
        <v>5.7</v>
      </c>
      <c r="AF57" s="44">
        <v>5.7</v>
      </c>
      <c r="AG57" s="48">
        <v>12</v>
      </c>
      <c r="AH57" s="46">
        <f t="shared" si="2"/>
        <v>5.7</v>
      </c>
      <c r="AI57" s="47">
        <f t="shared" si="3"/>
        <v>4.7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3.7</v>
      </c>
      <c r="C58" s="44">
        <v>3.7</v>
      </c>
      <c r="D58" s="44">
        <v>3.7</v>
      </c>
      <c r="E58" s="44">
        <v>3.7</v>
      </c>
      <c r="F58" s="44">
        <v>3.7</v>
      </c>
      <c r="G58" s="44">
        <v>3.7</v>
      </c>
      <c r="H58" s="44">
        <v>3.7</v>
      </c>
      <c r="I58" s="44">
        <v>3.7</v>
      </c>
      <c r="J58" s="44">
        <v>3.7</v>
      </c>
      <c r="K58" s="44">
        <v>3.7</v>
      </c>
      <c r="L58" s="44">
        <v>3.7</v>
      </c>
      <c r="M58" s="44">
        <v>3.7</v>
      </c>
      <c r="N58" s="44">
        <v>3.7</v>
      </c>
      <c r="O58" s="44">
        <v>3.7</v>
      </c>
      <c r="P58" s="44">
        <v>3.7</v>
      </c>
      <c r="Q58" s="44">
        <v>3.7</v>
      </c>
      <c r="R58" s="44">
        <v>3.7</v>
      </c>
      <c r="S58" s="44">
        <v>3.7</v>
      </c>
      <c r="T58" s="44">
        <v>3.7</v>
      </c>
      <c r="U58" s="44">
        <v>3.7</v>
      </c>
      <c r="V58" s="44">
        <v>3.7</v>
      </c>
      <c r="W58" s="44">
        <v>3.7</v>
      </c>
      <c r="X58" s="44">
        <v>3.7</v>
      </c>
      <c r="Y58" s="44">
        <v>3.7</v>
      </c>
      <c r="Z58" s="44">
        <v>3.7</v>
      </c>
      <c r="AA58" s="44">
        <v>3.7</v>
      </c>
      <c r="AB58" s="44">
        <v>0</v>
      </c>
      <c r="AC58" s="44">
        <v>0</v>
      </c>
      <c r="AD58" s="44">
        <v>0</v>
      </c>
      <c r="AE58" s="44">
        <v>0</v>
      </c>
      <c r="AF58" s="44">
        <v>0</v>
      </c>
      <c r="AG58" s="48">
        <v>12</v>
      </c>
      <c r="AH58" s="46">
        <f t="shared" si="2"/>
        <v>3.7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3.7</v>
      </c>
      <c r="C59" s="44">
        <v>3.7</v>
      </c>
      <c r="D59" s="44">
        <v>3.7</v>
      </c>
      <c r="E59" s="44">
        <v>3.7</v>
      </c>
      <c r="F59" s="44">
        <v>3.7</v>
      </c>
      <c r="G59" s="44">
        <v>3.7</v>
      </c>
      <c r="H59" s="44">
        <v>3.7</v>
      </c>
      <c r="I59" s="44">
        <v>3.7</v>
      </c>
      <c r="J59" s="44">
        <v>3.7</v>
      </c>
      <c r="K59" s="44">
        <v>3.7</v>
      </c>
      <c r="L59" s="44">
        <v>3.7</v>
      </c>
      <c r="M59" s="44">
        <v>3.7</v>
      </c>
      <c r="N59" s="44">
        <v>3.7</v>
      </c>
      <c r="O59" s="44">
        <v>3.7</v>
      </c>
      <c r="P59" s="44">
        <v>3.7</v>
      </c>
      <c r="Q59" s="44">
        <v>3.7</v>
      </c>
      <c r="R59" s="44">
        <v>3.7</v>
      </c>
      <c r="S59" s="44">
        <v>3.7</v>
      </c>
      <c r="T59" s="44">
        <v>3.7</v>
      </c>
      <c r="U59" s="44">
        <v>3.7</v>
      </c>
      <c r="V59" s="44">
        <v>3.7</v>
      </c>
      <c r="W59" s="44">
        <v>3.7</v>
      </c>
      <c r="X59" s="44">
        <v>3.7</v>
      </c>
      <c r="Y59" s="44">
        <v>3.7</v>
      </c>
      <c r="Z59" s="44">
        <v>3.7</v>
      </c>
      <c r="AA59" s="44">
        <v>3.7</v>
      </c>
      <c r="AB59" s="44">
        <v>3.8</v>
      </c>
      <c r="AC59" s="44">
        <v>3.8</v>
      </c>
      <c r="AD59" s="44">
        <v>3.8</v>
      </c>
      <c r="AE59" s="44">
        <v>3.8</v>
      </c>
      <c r="AF59" s="44">
        <v>3.8</v>
      </c>
      <c r="AG59" s="48">
        <v>12</v>
      </c>
      <c r="AH59" s="46">
        <f t="shared" si="2"/>
        <v>3.8</v>
      </c>
      <c r="AI59" s="47">
        <f t="shared" si="3"/>
        <v>3.7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6</v>
      </c>
      <c r="C60" s="44">
        <v>6</v>
      </c>
      <c r="D60" s="44">
        <v>6</v>
      </c>
      <c r="E60" s="44">
        <v>6</v>
      </c>
      <c r="F60" s="44">
        <v>6</v>
      </c>
      <c r="G60" s="44">
        <v>6</v>
      </c>
      <c r="H60" s="44">
        <v>6</v>
      </c>
      <c r="I60" s="44">
        <v>6</v>
      </c>
      <c r="J60" s="44">
        <v>6</v>
      </c>
      <c r="K60" s="44">
        <v>6</v>
      </c>
      <c r="L60" s="44">
        <v>6</v>
      </c>
      <c r="M60" s="44">
        <v>6</v>
      </c>
      <c r="N60" s="44">
        <v>6</v>
      </c>
      <c r="O60" s="44">
        <v>6</v>
      </c>
      <c r="P60" s="44">
        <v>6</v>
      </c>
      <c r="Q60" s="44">
        <v>6</v>
      </c>
      <c r="R60" s="44">
        <v>6</v>
      </c>
      <c r="S60" s="44">
        <v>6</v>
      </c>
      <c r="T60" s="44">
        <v>6</v>
      </c>
      <c r="U60" s="44">
        <v>6</v>
      </c>
      <c r="V60" s="44">
        <v>6</v>
      </c>
      <c r="W60" s="44">
        <v>6</v>
      </c>
      <c r="X60" s="44">
        <v>6</v>
      </c>
      <c r="Y60" s="44">
        <v>6</v>
      </c>
      <c r="Z60" s="44">
        <v>6</v>
      </c>
      <c r="AA60" s="44">
        <v>6</v>
      </c>
      <c r="AB60" s="44">
        <v>6.1</v>
      </c>
      <c r="AC60" s="44">
        <v>6.1</v>
      </c>
      <c r="AD60" s="44">
        <v>6.1</v>
      </c>
      <c r="AE60" s="44">
        <v>6.1</v>
      </c>
      <c r="AF60" s="44">
        <v>6.1</v>
      </c>
      <c r="AG60" s="48">
        <v>12</v>
      </c>
      <c r="AH60" s="46">
        <f t="shared" si="2"/>
        <v>6.1</v>
      </c>
      <c r="AI60" s="47">
        <f t="shared" si="3"/>
        <v>6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3.5</v>
      </c>
      <c r="C61" s="44">
        <v>3.5</v>
      </c>
      <c r="D61" s="44">
        <v>3.5</v>
      </c>
      <c r="E61" s="44">
        <v>3.5</v>
      </c>
      <c r="F61" s="44">
        <v>3.5</v>
      </c>
      <c r="G61" s="44">
        <v>3.5</v>
      </c>
      <c r="H61" s="44">
        <v>3.5</v>
      </c>
      <c r="I61" s="44">
        <v>3.5</v>
      </c>
      <c r="J61" s="44">
        <v>3.5</v>
      </c>
      <c r="K61" s="44">
        <v>3.5</v>
      </c>
      <c r="L61" s="44">
        <v>3.5</v>
      </c>
      <c r="M61" s="44">
        <v>3.5</v>
      </c>
      <c r="N61" s="44">
        <v>3.5</v>
      </c>
      <c r="O61" s="44">
        <v>3.5</v>
      </c>
      <c r="P61" s="44">
        <v>3.5</v>
      </c>
      <c r="Q61" s="44">
        <v>3.5</v>
      </c>
      <c r="R61" s="44">
        <v>3.5</v>
      </c>
      <c r="S61" s="44">
        <v>3.5</v>
      </c>
      <c r="T61" s="44">
        <v>3.5</v>
      </c>
      <c r="U61" s="44">
        <v>3.5</v>
      </c>
      <c r="V61" s="44">
        <v>3.5</v>
      </c>
      <c r="W61" s="44">
        <v>3.5</v>
      </c>
      <c r="X61" s="44">
        <v>3.5</v>
      </c>
      <c r="Y61" s="44">
        <v>3.5</v>
      </c>
      <c r="Z61" s="44">
        <v>3.5</v>
      </c>
      <c r="AA61" s="44">
        <v>3.5</v>
      </c>
      <c r="AB61" s="44">
        <v>7</v>
      </c>
      <c r="AC61" s="44">
        <v>7</v>
      </c>
      <c r="AD61" s="44">
        <v>7</v>
      </c>
      <c r="AE61" s="44">
        <v>7</v>
      </c>
      <c r="AF61" s="44">
        <v>7</v>
      </c>
      <c r="AG61" s="48">
        <v>12</v>
      </c>
      <c r="AH61" s="46">
        <f t="shared" si="2"/>
        <v>7</v>
      </c>
      <c r="AI61" s="47">
        <f t="shared" si="3"/>
        <v>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6.8</v>
      </c>
      <c r="C62" s="44">
        <v>6.8</v>
      </c>
      <c r="D62" s="44">
        <v>6.8</v>
      </c>
      <c r="E62" s="44">
        <v>6.8</v>
      </c>
      <c r="F62" s="44">
        <v>6.8</v>
      </c>
      <c r="G62" s="44">
        <v>6.8</v>
      </c>
      <c r="H62" s="44">
        <v>6.8</v>
      </c>
      <c r="I62" s="44">
        <v>6.8</v>
      </c>
      <c r="J62" s="44">
        <v>6.8</v>
      </c>
      <c r="K62" s="44">
        <v>6.8</v>
      </c>
      <c r="L62" s="44">
        <v>6.8</v>
      </c>
      <c r="M62" s="44">
        <v>6.8</v>
      </c>
      <c r="N62" s="44">
        <v>6.8</v>
      </c>
      <c r="O62" s="44">
        <v>6.8</v>
      </c>
      <c r="P62" s="44">
        <v>6.8</v>
      </c>
      <c r="Q62" s="44">
        <v>6.8</v>
      </c>
      <c r="R62" s="44">
        <v>6.8</v>
      </c>
      <c r="S62" s="44">
        <v>6.8</v>
      </c>
      <c r="T62" s="44">
        <v>6.8</v>
      </c>
      <c r="U62" s="44">
        <v>6.8</v>
      </c>
      <c r="V62" s="44">
        <v>6.8</v>
      </c>
      <c r="W62" s="44">
        <v>6.8</v>
      </c>
      <c r="X62" s="44">
        <v>6.8</v>
      </c>
      <c r="Y62" s="44">
        <v>6.8</v>
      </c>
      <c r="Z62" s="44">
        <v>6.8</v>
      </c>
      <c r="AA62" s="44">
        <v>6.8</v>
      </c>
      <c r="AB62" s="44">
        <v>6</v>
      </c>
      <c r="AC62" s="44">
        <v>6</v>
      </c>
      <c r="AD62" s="44">
        <v>6</v>
      </c>
      <c r="AE62" s="44">
        <v>6</v>
      </c>
      <c r="AF62" s="44">
        <v>6</v>
      </c>
      <c r="AG62" s="48">
        <v>11.88</v>
      </c>
      <c r="AH62" s="46">
        <f t="shared" si="2"/>
        <v>6.8</v>
      </c>
      <c r="AI62" s="47">
        <f t="shared" si="3"/>
        <v>6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2.7</v>
      </c>
      <c r="C65" s="44">
        <v>2.7</v>
      </c>
      <c r="D65" s="44">
        <v>2.7</v>
      </c>
      <c r="E65" s="44">
        <v>2.7</v>
      </c>
      <c r="F65" s="44">
        <v>2.7</v>
      </c>
      <c r="G65" s="44">
        <v>2.7</v>
      </c>
      <c r="H65" s="44">
        <v>2.7</v>
      </c>
      <c r="I65" s="44">
        <v>2.7</v>
      </c>
      <c r="J65" s="44">
        <v>2.7</v>
      </c>
      <c r="K65" s="44">
        <v>2.7</v>
      </c>
      <c r="L65" s="44">
        <v>2.7</v>
      </c>
      <c r="M65" s="44">
        <v>2.7</v>
      </c>
      <c r="N65" s="44">
        <v>2.7</v>
      </c>
      <c r="O65" s="44">
        <v>2.7</v>
      </c>
      <c r="P65" s="44">
        <v>2.7</v>
      </c>
      <c r="Q65" s="44">
        <v>2.7</v>
      </c>
      <c r="R65" s="44">
        <v>2.7</v>
      </c>
      <c r="S65" s="44">
        <v>2.7</v>
      </c>
      <c r="T65" s="44">
        <v>2.7</v>
      </c>
      <c r="U65" s="44">
        <v>2.7</v>
      </c>
      <c r="V65" s="44">
        <v>2.7</v>
      </c>
      <c r="W65" s="44">
        <v>2.7</v>
      </c>
      <c r="X65" s="44">
        <v>2.7</v>
      </c>
      <c r="Y65" s="44">
        <v>2.7</v>
      </c>
      <c r="Z65" s="44">
        <v>2.7</v>
      </c>
      <c r="AA65" s="44">
        <v>2.7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2.7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2.7</v>
      </c>
      <c r="C66" s="44">
        <v>2.7</v>
      </c>
      <c r="D66" s="44">
        <v>2.7</v>
      </c>
      <c r="E66" s="44">
        <v>2.7</v>
      </c>
      <c r="F66" s="44">
        <v>2.7</v>
      </c>
      <c r="G66" s="44">
        <v>2.7</v>
      </c>
      <c r="H66" s="44">
        <v>2.7</v>
      </c>
      <c r="I66" s="44">
        <v>2.7</v>
      </c>
      <c r="J66" s="44">
        <v>2.7</v>
      </c>
      <c r="K66" s="44">
        <v>2.7</v>
      </c>
      <c r="L66" s="44">
        <v>2.7</v>
      </c>
      <c r="M66" s="44">
        <v>2.7</v>
      </c>
      <c r="N66" s="44">
        <v>2.7</v>
      </c>
      <c r="O66" s="44">
        <v>2.7</v>
      </c>
      <c r="P66" s="44">
        <v>2.7</v>
      </c>
      <c r="Q66" s="44">
        <v>2.7</v>
      </c>
      <c r="R66" s="44">
        <v>2.7</v>
      </c>
      <c r="S66" s="44">
        <v>2.7</v>
      </c>
      <c r="T66" s="44">
        <v>2.7</v>
      </c>
      <c r="U66" s="44">
        <v>2.7</v>
      </c>
      <c r="V66" s="44">
        <v>2.7</v>
      </c>
      <c r="W66" s="44">
        <v>2.7</v>
      </c>
      <c r="X66" s="44">
        <v>2.7</v>
      </c>
      <c r="Y66" s="44">
        <v>2.7</v>
      </c>
      <c r="Z66" s="44">
        <v>2.7</v>
      </c>
      <c r="AA66" s="44">
        <v>2.7</v>
      </c>
      <c r="AB66" s="44">
        <v>2.5</v>
      </c>
      <c r="AC66" s="44">
        <v>2.5</v>
      </c>
      <c r="AD66" s="44">
        <v>2.5</v>
      </c>
      <c r="AE66" s="44">
        <v>2.5</v>
      </c>
      <c r="AF66" s="44">
        <v>2.5</v>
      </c>
      <c r="AG66" s="62">
        <v>10.3</v>
      </c>
      <c r="AH66" s="46">
        <f t="shared" si="2"/>
        <v>2.7</v>
      </c>
      <c r="AI66" s="47">
        <f t="shared" si="3"/>
        <v>2.5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2.1</v>
      </c>
      <c r="C67" s="44">
        <v>2.1</v>
      </c>
      <c r="D67" s="44">
        <v>2.1</v>
      </c>
      <c r="E67" s="44">
        <v>2.1</v>
      </c>
      <c r="F67" s="44">
        <v>2.1</v>
      </c>
      <c r="G67" s="44">
        <v>2.1</v>
      </c>
      <c r="H67" s="44">
        <v>2.1</v>
      </c>
      <c r="I67" s="44">
        <v>2.1</v>
      </c>
      <c r="J67" s="44">
        <v>2.1</v>
      </c>
      <c r="K67" s="44">
        <v>2.1</v>
      </c>
      <c r="L67" s="44">
        <v>2.1</v>
      </c>
      <c r="M67" s="44">
        <v>2.1</v>
      </c>
      <c r="N67" s="44">
        <v>2.1</v>
      </c>
      <c r="O67" s="44">
        <v>2.1</v>
      </c>
      <c r="P67" s="44">
        <v>2.1</v>
      </c>
      <c r="Q67" s="44">
        <v>2.1</v>
      </c>
      <c r="R67" s="44">
        <v>4.4000000000000004</v>
      </c>
      <c r="S67" s="44">
        <v>4.4000000000000004</v>
      </c>
      <c r="T67" s="44">
        <v>4.4000000000000004</v>
      </c>
      <c r="U67" s="44">
        <v>4.4000000000000004</v>
      </c>
      <c r="V67" s="44">
        <v>4.4000000000000004</v>
      </c>
      <c r="W67" s="44">
        <v>4.4000000000000004</v>
      </c>
      <c r="X67" s="44">
        <v>4.4000000000000004</v>
      </c>
      <c r="Y67" s="44">
        <v>4.4000000000000004</v>
      </c>
      <c r="Z67" s="44">
        <v>4.4000000000000004</v>
      </c>
      <c r="AA67" s="44">
        <v>4.4000000000000004</v>
      </c>
      <c r="AB67" s="44">
        <v>4.5</v>
      </c>
      <c r="AC67" s="44">
        <v>4.5</v>
      </c>
      <c r="AD67" s="44">
        <v>4.5</v>
      </c>
      <c r="AE67" s="44">
        <v>4.5</v>
      </c>
      <c r="AF67" s="44">
        <v>4.5</v>
      </c>
      <c r="AG67" s="61">
        <v>10</v>
      </c>
      <c r="AH67" s="46">
        <f t="shared" si="2"/>
        <v>4.5</v>
      </c>
      <c r="AI67" s="47">
        <f t="shared" si="3"/>
        <v>2.1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3.9</v>
      </c>
      <c r="C68" s="44">
        <v>3.9</v>
      </c>
      <c r="D68" s="44">
        <v>3.9</v>
      </c>
      <c r="E68" s="44">
        <v>3.9</v>
      </c>
      <c r="F68" s="44">
        <v>3.9</v>
      </c>
      <c r="G68" s="44">
        <v>3.9</v>
      </c>
      <c r="H68" s="44">
        <v>3.9</v>
      </c>
      <c r="I68" s="44">
        <v>3.9</v>
      </c>
      <c r="J68" s="44">
        <v>3.9</v>
      </c>
      <c r="K68" s="44">
        <v>3.9</v>
      </c>
      <c r="L68" s="44">
        <v>3.9</v>
      </c>
      <c r="M68" s="44">
        <v>3.9</v>
      </c>
      <c r="N68" s="44">
        <v>3.9</v>
      </c>
      <c r="O68" s="44">
        <v>3.9</v>
      </c>
      <c r="P68" s="44">
        <v>3.9</v>
      </c>
      <c r="Q68" s="44">
        <v>3.9</v>
      </c>
      <c r="R68" s="44">
        <v>3.9</v>
      </c>
      <c r="S68" s="44">
        <v>3.9</v>
      </c>
      <c r="T68" s="44">
        <v>3.9</v>
      </c>
      <c r="U68" s="44">
        <v>3.9</v>
      </c>
      <c r="V68" s="44">
        <v>3.9</v>
      </c>
      <c r="W68" s="44">
        <v>3.9</v>
      </c>
      <c r="X68" s="44">
        <v>3.9</v>
      </c>
      <c r="Y68" s="44">
        <v>3.9</v>
      </c>
      <c r="Z68" s="44">
        <v>3.9</v>
      </c>
      <c r="AA68" s="44">
        <v>3.9</v>
      </c>
      <c r="AB68" s="44">
        <v>3.6</v>
      </c>
      <c r="AC68" s="44">
        <v>3.6</v>
      </c>
      <c r="AD68" s="44">
        <v>3.6</v>
      </c>
      <c r="AE68" s="44">
        <v>3.6</v>
      </c>
      <c r="AF68" s="44">
        <v>3.6</v>
      </c>
      <c r="AG68" s="64">
        <v>10</v>
      </c>
      <c r="AH68" s="46">
        <f t="shared" si="2"/>
        <v>3.9</v>
      </c>
      <c r="AI68" s="47">
        <f t="shared" si="3"/>
        <v>3.6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90.1</v>
      </c>
      <c r="C70" s="66">
        <v>90.1</v>
      </c>
      <c r="D70" s="66">
        <v>90.1</v>
      </c>
      <c r="E70" s="66">
        <v>90.1</v>
      </c>
      <c r="F70" s="66">
        <v>90.1</v>
      </c>
      <c r="G70" s="66">
        <v>90</v>
      </c>
      <c r="H70" s="66">
        <v>90</v>
      </c>
      <c r="I70" s="66">
        <v>90</v>
      </c>
      <c r="J70" s="66">
        <v>90</v>
      </c>
      <c r="K70" s="68">
        <v>75</v>
      </c>
      <c r="L70" s="68">
        <v>74.400000000000006</v>
      </c>
      <c r="M70" s="68">
        <v>74.400000000000006</v>
      </c>
      <c r="N70" s="68">
        <v>74.400000000000006</v>
      </c>
      <c r="O70" s="68">
        <v>74.400000000000006</v>
      </c>
      <c r="P70" s="68">
        <v>74.400000000000006</v>
      </c>
      <c r="Q70" s="68">
        <v>74.400000000000006</v>
      </c>
      <c r="R70" s="68">
        <v>85</v>
      </c>
      <c r="S70" s="68">
        <f>36.8+44.1</f>
        <v>80.900000000000006</v>
      </c>
      <c r="T70" s="68">
        <f t="shared" ref="T70:AA70" si="20">36.8+44.1</f>
        <v>80.900000000000006</v>
      </c>
      <c r="U70" s="68">
        <f t="shared" si="20"/>
        <v>80.900000000000006</v>
      </c>
      <c r="V70" s="68">
        <f t="shared" si="20"/>
        <v>80.900000000000006</v>
      </c>
      <c r="W70" s="68">
        <f t="shared" si="20"/>
        <v>80.900000000000006</v>
      </c>
      <c r="X70" s="68">
        <f t="shared" si="20"/>
        <v>80.900000000000006</v>
      </c>
      <c r="Y70" s="68">
        <f t="shared" si="20"/>
        <v>80.900000000000006</v>
      </c>
      <c r="Z70" s="68">
        <f t="shared" si="20"/>
        <v>80.900000000000006</v>
      </c>
      <c r="AA70" s="68">
        <f t="shared" si="20"/>
        <v>80.900000000000006</v>
      </c>
      <c r="AB70" s="66">
        <f>37.2+45.3</f>
        <v>82.5</v>
      </c>
      <c r="AC70" s="66">
        <f>37.2+45.3</f>
        <v>82.5</v>
      </c>
      <c r="AD70" s="66">
        <f>37.2+45.3</f>
        <v>82.5</v>
      </c>
      <c r="AE70" s="66">
        <f>37.2+45.3</f>
        <v>82.5</v>
      </c>
      <c r="AF70" s="66"/>
      <c r="AG70" s="64">
        <v>240</v>
      </c>
      <c r="AH70" s="46">
        <f t="shared" si="2"/>
        <v>90.1</v>
      </c>
      <c r="AI70" s="47">
        <f t="shared" si="3"/>
        <v>74.400000000000006</v>
      </c>
      <c r="AK70" s="49"/>
    </row>
    <row r="71" spans="1:88" ht="15.75" thickBot="1" x14ac:dyDescent="0.3">
      <c r="A71" s="69" t="s">
        <v>90</v>
      </c>
      <c r="B71" s="70">
        <f>SUM(B11:B69)</f>
        <v>826.00000000000023</v>
      </c>
      <c r="C71" s="70">
        <f>SUM(C11:C69)</f>
        <v>826.00000000000023</v>
      </c>
      <c r="D71" s="70">
        <f>SUM(D11:D69)</f>
        <v>826.00000000000023</v>
      </c>
      <c r="E71" s="70">
        <f>SUM(E11:E69)</f>
        <v>826.00000000000023</v>
      </c>
      <c r="F71" s="70">
        <f>SUM(F11:F69)</f>
        <v>826.00000000000023</v>
      </c>
      <c r="G71" s="70">
        <f t="shared" ref="G71:AG71" si="21">SUM(G11:G69)</f>
        <v>826.00000000000023</v>
      </c>
      <c r="H71" s="70">
        <f t="shared" si="21"/>
        <v>826.00000000000023</v>
      </c>
      <c r="I71" s="70">
        <f t="shared" si="21"/>
        <v>826.00000000000023</v>
      </c>
      <c r="J71" s="70">
        <f t="shared" si="21"/>
        <v>826.00000000000023</v>
      </c>
      <c r="K71" s="70">
        <f t="shared" si="21"/>
        <v>826.00000000000023</v>
      </c>
      <c r="L71" s="70">
        <f t="shared" si="21"/>
        <v>826.00000000000023</v>
      </c>
      <c r="M71" s="70">
        <f t="shared" ref="M71:R71" si="22">SUM(M11:M69)</f>
        <v>826.00000000000023</v>
      </c>
      <c r="N71" s="70">
        <f t="shared" si="22"/>
        <v>826.00000000000023</v>
      </c>
      <c r="O71" s="70">
        <f t="shared" si="22"/>
        <v>826.00000000000023</v>
      </c>
      <c r="P71" s="70">
        <f t="shared" si="22"/>
        <v>826.00000000000023</v>
      </c>
      <c r="Q71" s="70">
        <f t="shared" si="22"/>
        <v>826.00000000000023</v>
      </c>
      <c r="R71" s="70">
        <f t="shared" si="22"/>
        <v>760.90000000000009</v>
      </c>
      <c r="S71" s="70">
        <f t="shared" si="21"/>
        <v>759.35000000000014</v>
      </c>
      <c r="T71" s="70">
        <f t="shared" si="21"/>
        <v>759.35000000000014</v>
      </c>
      <c r="U71" s="70">
        <f t="shared" si="21"/>
        <v>800.10000000000014</v>
      </c>
      <c r="V71" s="70">
        <f t="shared" si="21"/>
        <v>800.10000000000014</v>
      </c>
      <c r="W71" s="70">
        <f t="shared" si="21"/>
        <v>800.10000000000014</v>
      </c>
      <c r="X71" s="70">
        <f t="shared" si="21"/>
        <v>800.10000000000014</v>
      </c>
      <c r="Y71" s="70">
        <f t="shared" si="21"/>
        <v>800.10000000000014</v>
      </c>
      <c r="Z71" s="70">
        <f t="shared" si="21"/>
        <v>800.10000000000014</v>
      </c>
      <c r="AA71" s="70">
        <f t="shared" si="21"/>
        <v>800.10000000000014</v>
      </c>
      <c r="AB71" s="70">
        <f>SUM(AB11:AB69)</f>
        <v>819.678</v>
      </c>
      <c r="AC71" s="70">
        <f>SUM(AC11:AC69)</f>
        <v>819.678</v>
      </c>
      <c r="AD71" s="70">
        <f t="shared" si="21"/>
        <v>819.678</v>
      </c>
      <c r="AE71" s="70">
        <f>SUM(AE11:AE69)</f>
        <v>819.678</v>
      </c>
      <c r="AF71" s="70">
        <f t="shared" si="21"/>
        <v>823.60000000000014</v>
      </c>
      <c r="AG71" s="70">
        <f t="shared" si="21"/>
        <v>1812.2049999999999</v>
      </c>
      <c r="AH71" s="46">
        <f t="shared" si="2"/>
        <v>826.00000000000023</v>
      </c>
      <c r="AI71" s="47">
        <f t="shared" si="3"/>
        <v>759.35000000000014</v>
      </c>
      <c r="AK71" s="49"/>
    </row>
    <row r="72" spans="1:88" x14ac:dyDescent="0.25">
      <c r="A72" s="71" t="s">
        <v>91</v>
      </c>
      <c r="B72" s="44">
        <v>76.3</v>
      </c>
      <c r="C72" s="44">
        <v>49</v>
      </c>
      <c r="D72" s="44">
        <v>0</v>
      </c>
      <c r="E72" s="44">
        <v>0</v>
      </c>
      <c r="F72" s="44">
        <v>0</v>
      </c>
      <c r="G72" s="44">
        <v>0</v>
      </c>
      <c r="H72" s="44">
        <v>0</v>
      </c>
      <c r="I72" s="44">
        <v>92.6</v>
      </c>
      <c r="J72" s="44">
        <v>140</v>
      </c>
      <c r="K72" s="44">
        <v>180</v>
      </c>
      <c r="L72" s="44">
        <v>230</v>
      </c>
      <c r="M72" s="44">
        <v>343</v>
      </c>
      <c r="N72" s="44">
        <v>160</v>
      </c>
      <c r="O72" s="44">
        <v>331</v>
      </c>
      <c r="P72" s="44">
        <v>130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5.5</v>
      </c>
      <c r="Y72" s="44">
        <v>182</v>
      </c>
      <c r="Z72" s="44">
        <v>181</v>
      </c>
      <c r="AA72" s="44">
        <v>151</v>
      </c>
      <c r="AB72" s="44">
        <v>253.1</v>
      </c>
      <c r="AC72" s="44">
        <v>253.1</v>
      </c>
      <c r="AD72" s="44">
        <v>180</v>
      </c>
      <c r="AE72" s="44">
        <v>130</v>
      </c>
      <c r="AF72" s="44">
        <v>150</v>
      </c>
      <c r="AG72" s="61">
        <v>456</v>
      </c>
      <c r="AH72" s="46">
        <f t="shared" si="2"/>
        <v>343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45.9</v>
      </c>
      <c r="C73" s="43">
        <v>45.9</v>
      </c>
      <c r="D73" s="43">
        <v>45.9</v>
      </c>
      <c r="E73" s="43">
        <v>45.9</v>
      </c>
      <c r="F73" s="43">
        <v>45.9</v>
      </c>
      <c r="G73" s="43">
        <v>45.9</v>
      </c>
      <c r="H73" s="43">
        <v>45.9</v>
      </c>
      <c r="I73" s="43">
        <v>45.9</v>
      </c>
      <c r="J73" s="43">
        <v>45.9</v>
      </c>
      <c r="K73" s="43">
        <v>45.9</v>
      </c>
      <c r="L73" s="43">
        <v>45.9</v>
      </c>
      <c r="M73" s="43">
        <v>42.9</v>
      </c>
      <c r="N73" s="43">
        <v>42.9</v>
      </c>
      <c r="O73" s="43">
        <v>42.9</v>
      </c>
      <c r="P73" s="43">
        <v>43</v>
      </c>
      <c r="Q73" s="43">
        <v>0</v>
      </c>
      <c r="R73" s="43">
        <v>0</v>
      </c>
      <c r="S73" s="43">
        <v>0</v>
      </c>
      <c r="T73" s="43">
        <v>34.5</v>
      </c>
      <c r="U73" s="43">
        <v>34</v>
      </c>
      <c r="V73" s="43">
        <v>50</v>
      </c>
      <c r="W73" s="43">
        <v>54</v>
      </c>
      <c r="X73" s="43">
        <v>53.9</v>
      </c>
      <c r="Y73" s="43">
        <v>68</v>
      </c>
      <c r="Z73" s="43">
        <v>67.8</v>
      </c>
      <c r="AA73" s="43">
        <v>68</v>
      </c>
      <c r="AB73" s="43">
        <v>67.98</v>
      </c>
      <c r="AC73" s="43">
        <v>67.98</v>
      </c>
      <c r="AD73" s="43">
        <v>67.98</v>
      </c>
      <c r="AE73" s="43">
        <v>67.98</v>
      </c>
      <c r="AF73" s="43">
        <v>63.8</v>
      </c>
      <c r="AG73" s="64">
        <v>111</v>
      </c>
      <c r="AH73" s="46">
        <f t="shared" si="2"/>
        <v>68</v>
      </c>
      <c r="AI73" s="47">
        <f t="shared" si="3"/>
        <v>0</v>
      </c>
      <c r="AK73" s="49"/>
    </row>
    <row r="74" spans="1:88" x14ac:dyDescent="0.25">
      <c r="A74" s="73" t="s">
        <v>93</v>
      </c>
      <c r="B74" s="43">
        <v>33</v>
      </c>
      <c r="C74" s="43">
        <v>33</v>
      </c>
      <c r="D74" s="43">
        <v>33</v>
      </c>
      <c r="E74" s="43">
        <v>33</v>
      </c>
      <c r="F74" s="43">
        <v>33</v>
      </c>
      <c r="G74" s="43">
        <v>33</v>
      </c>
      <c r="H74" s="43">
        <v>33</v>
      </c>
      <c r="I74" s="43">
        <v>33</v>
      </c>
      <c r="J74" s="43">
        <v>33</v>
      </c>
      <c r="K74" s="43">
        <v>33</v>
      </c>
      <c r="L74" s="43">
        <v>33</v>
      </c>
      <c r="M74" s="43">
        <v>33</v>
      </c>
      <c r="N74" s="43">
        <v>33</v>
      </c>
      <c r="O74" s="43">
        <v>33</v>
      </c>
      <c r="P74" s="43">
        <v>32</v>
      </c>
      <c r="Q74" s="43">
        <v>32</v>
      </c>
      <c r="R74" s="43">
        <v>32</v>
      </c>
      <c r="S74" s="43">
        <v>32</v>
      </c>
      <c r="T74" s="43">
        <v>32.1</v>
      </c>
      <c r="U74" s="43">
        <v>30.8</v>
      </c>
      <c r="V74" s="43">
        <v>30</v>
      </c>
      <c r="W74" s="43">
        <v>31.5</v>
      </c>
      <c r="X74" s="43">
        <v>28.7</v>
      </c>
      <c r="Y74" s="43">
        <v>30.6</v>
      </c>
      <c r="Z74" s="43">
        <v>30</v>
      </c>
      <c r="AA74" s="43">
        <v>31.5</v>
      </c>
      <c r="AB74" s="43">
        <v>31.8</v>
      </c>
      <c r="AC74" s="43">
        <v>31.8</v>
      </c>
      <c r="AD74" s="43">
        <v>31.8</v>
      </c>
      <c r="AE74" s="43">
        <v>31.8</v>
      </c>
      <c r="AF74" s="43">
        <v>35</v>
      </c>
      <c r="AG74" s="64">
        <v>60</v>
      </c>
      <c r="AH74" s="46">
        <f t="shared" si="2"/>
        <v>35</v>
      </c>
      <c r="AI74" s="47">
        <f t="shared" si="3"/>
        <v>28.7</v>
      </c>
      <c r="AK74" s="49"/>
    </row>
    <row r="75" spans="1:88" x14ac:dyDescent="0.25">
      <c r="A75" s="74" t="s">
        <v>94</v>
      </c>
      <c r="B75" s="43">
        <v>23.8</v>
      </c>
      <c r="C75" s="43">
        <v>23.77</v>
      </c>
      <c r="D75" s="43">
        <v>23.77</v>
      </c>
      <c r="E75" s="43">
        <v>23.77</v>
      </c>
      <c r="F75" s="43">
        <v>23.77</v>
      </c>
      <c r="G75" s="43">
        <v>23.77</v>
      </c>
      <c r="H75" s="43">
        <v>23.77</v>
      </c>
      <c r="I75" s="43">
        <v>23.77</v>
      </c>
      <c r="J75" s="43">
        <v>23.77</v>
      </c>
      <c r="K75" s="43">
        <v>23.77</v>
      </c>
      <c r="L75" s="43">
        <v>23.77</v>
      </c>
      <c r="M75" s="43">
        <v>23.77</v>
      </c>
      <c r="N75" s="43">
        <v>23.77</v>
      </c>
      <c r="O75" s="43">
        <v>23.77</v>
      </c>
      <c r="P75" s="43">
        <v>14.7</v>
      </c>
      <c r="Q75" s="43">
        <v>14.7</v>
      </c>
      <c r="R75" s="43">
        <v>14.7</v>
      </c>
      <c r="S75" s="43">
        <v>14.7</v>
      </c>
      <c r="T75" s="43">
        <v>14.7</v>
      </c>
      <c r="U75" s="43">
        <v>14.7</v>
      </c>
      <c r="V75" s="43">
        <v>14.6</v>
      </c>
      <c r="W75" s="43">
        <v>14.7</v>
      </c>
      <c r="X75" s="43">
        <v>21.3</v>
      </c>
      <c r="Y75" s="43">
        <v>17.8</v>
      </c>
      <c r="Z75" s="43">
        <v>19.2</v>
      </c>
      <c r="AA75" s="43">
        <v>19.2</v>
      </c>
      <c r="AB75" s="43">
        <v>19.7</v>
      </c>
      <c r="AC75" s="43">
        <v>19.7</v>
      </c>
      <c r="AD75" s="43">
        <v>19.7</v>
      </c>
      <c r="AE75" s="43">
        <v>19.7</v>
      </c>
      <c r="AF75" s="43">
        <v>18.5</v>
      </c>
      <c r="AG75" s="75">
        <v>42.5</v>
      </c>
      <c r="AH75" s="46">
        <f t="shared" ref="AH75:AH138" si="23">MAX(B75:AF75)</f>
        <v>23.8</v>
      </c>
      <c r="AI75" s="47">
        <f t="shared" ref="AI75:AI138" si="24">MIN(B75:AF75)</f>
        <v>14.6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16.600000000000001</v>
      </c>
      <c r="M76" s="43">
        <v>16.600000000000001</v>
      </c>
      <c r="N76" s="43">
        <v>16.600000000000001</v>
      </c>
      <c r="O76" s="43">
        <v>16.600000000000001</v>
      </c>
      <c r="P76" s="43">
        <v>14.1</v>
      </c>
      <c r="Q76" s="43">
        <v>14.1</v>
      </c>
      <c r="R76" s="43">
        <v>14.1</v>
      </c>
      <c r="S76" s="43">
        <v>14.1</v>
      </c>
      <c r="T76" s="43">
        <v>14.2</v>
      </c>
      <c r="U76" s="43">
        <v>14.1</v>
      </c>
      <c r="V76" s="43">
        <v>15.1</v>
      </c>
      <c r="W76" s="43">
        <v>20</v>
      </c>
      <c r="X76" s="43">
        <v>21</v>
      </c>
      <c r="Y76" s="43">
        <v>22.2</v>
      </c>
      <c r="Z76" s="43">
        <v>22.2</v>
      </c>
      <c r="AA76" s="43">
        <v>22.2</v>
      </c>
      <c r="AB76" s="43">
        <v>22.3</v>
      </c>
      <c r="AC76" s="43">
        <v>22.3</v>
      </c>
      <c r="AD76" s="43">
        <v>20.5</v>
      </c>
      <c r="AE76" s="43">
        <v>20.5</v>
      </c>
      <c r="AF76" s="43">
        <v>20.399999999999999</v>
      </c>
      <c r="AG76" s="75">
        <v>22.1</v>
      </c>
      <c r="AH76" s="46">
        <f t="shared" si="23"/>
        <v>22.3</v>
      </c>
      <c r="AI76" s="47">
        <f t="shared" si="24"/>
        <v>14.1</v>
      </c>
      <c r="AK76" s="49"/>
    </row>
    <row r="77" spans="1:88" ht="15.75" thickBot="1" x14ac:dyDescent="0.3">
      <c r="A77" s="76" t="s">
        <v>96</v>
      </c>
      <c r="B77" s="77">
        <v>7</v>
      </c>
      <c r="C77" s="77">
        <v>7</v>
      </c>
      <c r="D77" s="77">
        <v>7</v>
      </c>
      <c r="E77" s="77">
        <v>7</v>
      </c>
      <c r="F77" s="77">
        <v>7</v>
      </c>
      <c r="G77" s="77">
        <v>7</v>
      </c>
      <c r="H77" s="77">
        <v>7</v>
      </c>
      <c r="I77" s="77">
        <v>7</v>
      </c>
      <c r="J77" s="77">
        <v>7</v>
      </c>
      <c r="K77" s="77">
        <v>7</v>
      </c>
      <c r="L77" s="77">
        <v>7</v>
      </c>
      <c r="M77" s="77">
        <v>7</v>
      </c>
      <c r="N77" s="77">
        <v>7</v>
      </c>
      <c r="O77" s="77">
        <v>7</v>
      </c>
      <c r="P77" s="77">
        <v>4.2</v>
      </c>
      <c r="Q77" s="77">
        <v>4.2</v>
      </c>
      <c r="R77" s="77">
        <v>4.2</v>
      </c>
      <c r="S77" s="77">
        <v>4.2</v>
      </c>
      <c r="T77" s="77">
        <v>5.0999999999999996</v>
      </c>
      <c r="U77" s="77">
        <v>5</v>
      </c>
      <c r="V77" s="77">
        <v>5.0999999999999996</v>
      </c>
      <c r="W77" s="77">
        <v>5.0999999999999996</v>
      </c>
      <c r="X77" s="77">
        <v>5.0999999999999996</v>
      </c>
      <c r="Y77" s="77">
        <v>5.0999999999999996</v>
      </c>
      <c r="Z77" s="77">
        <v>5.0999999999999996</v>
      </c>
      <c r="AA77" s="77">
        <v>5.0999999999999996</v>
      </c>
      <c r="AB77" s="77">
        <v>5.0999999999999996</v>
      </c>
      <c r="AC77" s="77">
        <v>5.0999999999999996</v>
      </c>
      <c r="AD77" s="77">
        <v>5.0999999999999996</v>
      </c>
      <c r="AE77" s="77">
        <v>5.0999999999999996</v>
      </c>
      <c r="AF77" s="77">
        <v>5.0999999999999996</v>
      </c>
      <c r="AG77" s="78">
        <v>14.8</v>
      </c>
      <c r="AH77" s="46">
        <f t="shared" si="23"/>
        <v>7</v>
      </c>
      <c r="AI77" s="47">
        <f t="shared" si="24"/>
        <v>4.2</v>
      </c>
      <c r="AK77" s="49"/>
    </row>
    <row r="78" spans="1:88" ht="15.75" thickBot="1" x14ac:dyDescent="0.3">
      <c r="A78" s="79" t="s">
        <v>97</v>
      </c>
      <c r="B78" s="70">
        <f>SUM(B72:B77)</f>
        <v>208.1</v>
      </c>
      <c r="C78" s="70">
        <f>SUM(C72:C77)</f>
        <v>180.77</v>
      </c>
      <c r="D78" s="70">
        <f>SUM(D72:D77)</f>
        <v>131.77000000000001</v>
      </c>
      <c r="E78" s="70">
        <f>SUM(E72:E77)</f>
        <v>131.77000000000001</v>
      </c>
      <c r="F78" s="70">
        <f>SUM(F72:F77)</f>
        <v>131.77000000000001</v>
      </c>
      <c r="G78" s="70">
        <f t="shared" ref="G78:AG78" si="25">SUM(G72:G77)</f>
        <v>131.77000000000001</v>
      </c>
      <c r="H78" s="70">
        <f t="shared" si="25"/>
        <v>131.77000000000001</v>
      </c>
      <c r="I78" s="70">
        <f t="shared" si="25"/>
        <v>224.37</v>
      </c>
      <c r="J78" s="70">
        <f t="shared" si="25"/>
        <v>271.77000000000004</v>
      </c>
      <c r="K78" s="70">
        <f t="shared" si="25"/>
        <v>311.77</v>
      </c>
      <c r="L78" s="70">
        <f t="shared" si="25"/>
        <v>356.27</v>
      </c>
      <c r="M78" s="70">
        <f t="shared" ref="M78:R78" si="26">SUM(M72:M77)</f>
        <v>466.27</v>
      </c>
      <c r="N78" s="70">
        <f t="shared" si="26"/>
        <v>283.27000000000004</v>
      </c>
      <c r="O78" s="70">
        <f t="shared" si="26"/>
        <v>454.27</v>
      </c>
      <c r="P78" s="70">
        <f t="shared" si="26"/>
        <v>237.99999999999997</v>
      </c>
      <c r="Q78" s="70">
        <f t="shared" si="26"/>
        <v>65</v>
      </c>
      <c r="R78" s="70">
        <f t="shared" si="26"/>
        <v>65</v>
      </c>
      <c r="S78" s="70">
        <f t="shared" si="25"/>
        <v>65</v>
      </c>
      <c r="T78" s="70">
        <f t="shared" si="25"/>
        <v>100.6</v>
      </c>
      <c r="U78" s="70">
        <f t="shared" si="25"/>
        <v>98.6</v>
      </c>
      <c r="V78" s="70">
        <f t="shared" si="25"/>
        <v>114.79999999999998</v>
      </c>
      <c r="W78" s="70">
        <f t="shared" si="25"/>
        <v>125.3</v>
      </c>
      <c r="X78" s="70">
        <f t="shared" si="25"/>
        <v>135.49999999999997</v>
      </c>
      <c r="Y78" s="70">
        <f t="shared" si="25"/>
        <v>325.70000000000005</v>
      </c>
      <c r="Z78" s="70">
        <f t="shared" si="25"/>
        <v>325.3</v>
      </c>
      <c r="AA78" s="70">
        <f t="shared" si="25"/>
        <v>297</v>
      </c>
      <c r="AB78" s="70">
        <f t="shared" si="25"/>
        <v>399.98</v>
      </c>
      <c r="AC78" s="70">
        <f>SUM(AC72:AC77)</f>
        <v>399.98</v>
      </c>
      <c r="AD78" s="70">
        <f t="shared" si="25"/>
        <v>325.08000000000004</v>
      </c>
      <c r="AE78" s="70">
        <f>SUM(AE72:AE77)</f>
        <v>275.08000000000004</v>
      </c>
      <c r="AF78" s="70">
        <f t="shared" si="25"/>
        <v>292.8</v>
      </c>
      <c r="AG78" s="80">
        <f t="shared" si="25"/>
        <v>706.4</v>
      </c>
      <c r="AH78" s="46">
        <f t="shared" si="23"/>
        <v>466.27</v>
      </c>
      <c r="AI78" s="47">
        <f t="shared" si="24"/>
        <v>65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30</v>
      </c>
      <c r="C79" s="44">
        <v>45</v>
      </c>
      <c r="D79" s="44">
        <v>30</v>
      </c>
      <c r="E79" s="44">
        <v>30</v>
      </c>
      <c r="F79" s="44">
        <v>30</v>
      </c>
      <c r="G79" s="44">
        <v>30</v>
      </c>
      <c r="H79" s="44">
        <v>30</v>
      </c>
      <c r="I79" s="44">
        <v>90</v>
      </c>
      <c r="J79" s="44">
        <v>90</v>
      </c>
      <c r="K79" s="44">
        <v>90</v>
      </c>
      <c r="L79" s="44">
        <v>120</v>
      </c>
      <c r="M79" s="44">
        <v>120</v>
      </c>
      <c r="N79" s="44">
        <v>112</v>
      </c>
      <c r="O79" s="44">
        <v>112</v>
      </c>
      <c r="P79" s="44">
        <v>94.5</v>
      </c>
      <c r="Q79" s="44">
        <v>44</v>
      </c>
      <c r="R79" s="44">
        <v>44</v>
      </c>
      <c r="S79" s="44">
        <v>48</v>
      </c>
      <c r="T79" s="44">
        <f>112-64</f>
        <v>48</v>
      </c>
      <c r="U79" s="44">
        <f>100.3-72</f>
        <v>28.299999999999997</v>
      </c>
      <c r="V79" s="44">
        <f>104-74.6</f>
        <v>29.400000000000006</v>
      </c>
      <c r="W79" s="44">
        <f>134.9-75.2</f>
        <v>59.7</v>
      </c>
      <c r="X79" s="44">
        <f>135.6-63.8</f>
        <v>71.8</v>
      </c>
      <c r="Y79" s="44">
        <f>180.9-46.5</f>
        <v>134.4</v>
      </c>
      <c r="Z79" s="44">
        <v>144</v>
      </c>
      <c r="AA79" s="44">
        <v>130</v>
      </c>
      <c r="AB79" s="44">
        <v>125</v>
      </c>
      <c r="AC79" s="44">
        <v>125</v>
      </c>
      <c r="AD79" s="44">
        <v>120</v>
      </c>
      <c r="AE79" s="44">
        <v>120</v>
      </c>
      <c r="AF79" s="44">
        <v>80</v>
      </c>
      <c r="AG79" s="61">
        <v>144</v>
      </c>
      <c r="AH79" s="46">
        <f t="shared" si="23"/>
        <v>144</v>
      </c>
      <c r="AI79" s="47">
        <f t="shared" si="24"/>
        <v>28.299999999999997</v>
      </c>
      <c r="AK79" s="49"/>
      <c r="AY79" s="1" t="s">
        <v>99</v>
      </c>
      <c r="AZ79" s="82">
        <f>ROUND(C97,0)</f>
        <v>-30</v>
      </c>
      <c r="BA79" s="81">
        <f t="shared" ref="BA79:BD83" si="27">D97</f>
        <v>56.1</v>
      </c>
      <c r="BB79" s="81">
        <f t="shared" si="27"/>
        <v>49.5</v>
      </c>
      <c r="BC79" s="81">
        <f t="shared" si="27"/>
        <v>52</v>
      </c>
      <c r="BD79" s="81">
        <f t="shared" si="27"/>
        <v>60</v>
      </c>
      <c r="BE79" s="82">
        <f>I97</f>
        <v>0</v>
      </c>
      <c r="BF79" s="82">
        <f>K97</f>
        <v>60</v>
      </c>
      <c r="BG79" s="82">
        <f t="shared" ref="BG79:BP83" si="28">M97</f>
        <v>-67.3</v>
      </c>
      <c r="BH79" s="82">
        <f t="shared" si="28"/>
        <v>95</v>
      </c>
      <c r="BI79" s="82">
        <f t="shared" si="28"/>
        <v>-124</v>
      </c>
      <c r="BJ79" s="82">
        <f t="shared" si="28"/>
        <v>66.7</v>
      </c>
      <c r="BK79" s="82">
        <f t="shared" si="28"/>
        <v>338</v>
      </c>
      <c r="BL79" s="82">
        <f t="shared" si="28"/>
        <v>336</v>
      </c>
      <c r="BM79" s="82">
        <f t="shared" si="28"/>
        <v>367</v>
      </c>
      <c r="BN79" s="82">
        <f t="shared" si="28"/>
        <v>368</v>
      </c>
      <c r="BO79" s="82">
        <f t="shared" si="28"/>
        <v>348</v>
      </c>
      <c r="BP79" s="82">
        <f t="shared" si="28"/>
        <v>203</v>
      </c>
      <c r="BQ79" s="82">
        <f>X97</f>
        <v>225</v>
      </c>
      <c r="BR79" s="82">
        <f>Z97</f>
        <v>40</v>
      </c>
      <c r="BS79" s="81">
        <f>AB97</f>
        <v>-200.52</v>
      </c>
      <c r="BT79" s="81">
        <f t="shared" ref="BT79:BV83" si="29">AD97</f>
        <v>-214</v>
      </c>
      <c r="BU79" s="81">
        <f t="shared" si="29"/>
        <v>-217.5</v>
      </c>
      <c r="BV79" s="81">
        <f t="shared" si="29"/>
        <v>-382.4</v>
      </c>
      <c r="BW79" s="81">
        <f>B97</f>
        <v>-19.7</v>
      </c>
    </row>
    <row r="80" spans="1:88" x14ac:dyDescent="0.25">
      <c r="A80" s="63" t="s">
        <v>100</v>
      </c>
      <c r="B80" s="43">
        <v>24.6</v>
      </c>
      <c r="C80" s="43">
        <v>24.8</v>
      </c>
      <c r="D80" s="43">
        <v>0</v>
      </c>
      <c r="E80" s="43">
        <v>0</v>
      </c>
      <c r="F80" s="43">
        <v>0</v>
      </c>
      <c r="G80" s="43">
        <v>25</v>
      </c>
      <c r="H80" s="43">
        <v>25</v>
      </c>
      <c r="I80" s="43">
        <v>53.7</v>
      </c>
      <c r="J80" s="43">
        <v>53.7</v>
      </c>
      <c r="K80" s="43">
        <v>53.7</v>
      </c>
      <c r="L80" s="43">
        <v>53.7</v>
      </c>
      <c r="M80" s="43">
        <v>62.5</v>
      </c>
      <c r="N80" s="43">
        <v>64</v>
      </c>
      <c r="O80" s="43">
        <v>63</v>
      </c>
      <c r="P80" s="43">
        <v>53.8</v>
      </c>
      <c r="Q80" s="43">
        <v>0</v>
      </c>
      <c r="R80" s="43">
        <v>0</v>
      </c>
      <c r="S80" s="43">
        <v>0</v>
      </c>
      <c r="T80" s="43">
        <v>0</v>
      </c>
      <c r="U80" s="43">
        <v>0</v>
      </c>
      <c r="V80" s="43">
        <v>29.3</v>
      </c>
      <c r="W80" s="43">
        <v>68.8</v>
      </c>
      <c r="X80" s="43">
        <v>70.099999999999994</v>
      </c>
      <c r="Y80" s="43">
        <v>68.8</v>
      </c>
      <c r="Z80" s="43">
        <v>68.8</v>
      </c>
      <c r="AA80" s="43">
        <v>68</v>
      </c>
      <c r="AB80" s="44">
        <v>70.2</v>
      </c>
      <c r="AC80" s="44">
        <v>70.2</v>
      </c>
      <c r="AD80" s="44">
        <v>70</v>
      </c>
      <c r="AE80" s="44">
        <v>70</v>
      </c>
      <c r="AF80" s="44">
        <v>70</v>
      </c>
      <c r="AG80" s="64">
        <v>70</v>
      </c>
      <c r="AH80" s="46">
        <f t="shared" si="23"/>
        <v>70.2</v>
      </c>
      <c r="AI80" s="47">
        <f t="shared" si="24"/>
        <v>0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15.7</v>
      </c>
      <c r="C81" s="43">
        <v>16.2</v>
      </c>
      <c r="D81" s="43">
        <v>23.1</v>
      </c>
      <c r="E81" s="43">
        <v>16.3</v>
      </c>
      <c r="F81" s="43">
        <v>16.3</v>
      </c>
      <c r="G81" s="43">
        <v>16.3</v>
      </c>
      <c r="H81" s="43">
        <v>16.3</v>
      </c>
      <c r="I81" s="43">
        <v>52.9</v>
      </c>
      <c r="J81" s="43">
        <v>52.9</v>
      </c>
      <c r="K81" s="43">
        <v>52.9</v>
      </c>
      <c r="L81" s="43">
        <v>52.9</v>
      </c>
      <c r="M81" s="43">
        <v>66.599999999999994</v>
      </c>
      <c r="N81" s="43">
        <v>51</v>
      </c>
      <c r="O81" s="43">
        <v>61</v>
      </c>
      <c r="P81" s="43">
        <v>61.1</v>
      </c>
      <c r="Q81" s="43">
        <v>33.5</v>
      </c>
      <c r="R81" s="43">
        <v>17</v>
      </c>
      <c r="S81" s="43">
        <v>23.1</v>
      </c>
      <c r="T81" s="43">
        <v>23.5</v>
      </c>
      <c r="U81" s="43">
        <v>16.2</v>
      </c>
      <c r="V81" s="43">
        <v>32.700000000000003</v>
      </c>
      <c r="W81" s="43">
        <v>32.9</v>
      </c>
      <c r="X81" s="43">
        <v>73</v>
      </c>
      <c r="Y81" s="43">
        <v>69.400000000000006</v>
      </c>
      <c r="Z81" s="43">
        <v>69.2</v>
      </c>
      <c r="AA81" s="43">
        <v>69</v>
      </c>
      <c r="AB81" s="44">
        <v>54.5</v>
      </c>
      <c r="AC81" s="44">
        <v>54.5</v>
      </c>
      <c r="AD81" s="44">
        <v>54.5</v>
      </c>
      <c r="AE81" s="44">
        <v>54.5</v>
      </c>
      <c r="AF81" s="44">
        <v>69.5</v>
      </c>
      <c r="AG81" s="64">
        <v>69</v>
      </c>
      <c r="AH81" s="46">
        <f t="shared" si="23"/>
        <v>73</v>
      </c>
      <c r="AI81" s="47">
        <f t="shared" si="24"/>
        <v>15.7</v>
      </c>
      <c r="AK81" s="49"/>
      <c r="AL81" s="83"/>
      <c r="AO81" s="83"/>
      <c r="AY81" s="1" t="s">
        <v>103</v>
      </c>
      <c r="AZ81" s="82">
        <f>ROUND(C99,0)</f>
        <v>114</v>
      </c>
      <c r="BA81" s="81">
        <f t="shared" si="27"/>
        <v>115.5</v>
      </c>
      <c r="BB81" s="81">
        <f t="shared" si="27"/>
        <v>107.6</v>
      </c>
      <c r="BC81" s="81">
        <f t="shared" si="27"/>
        <v>125.8</v>
      </c>
      <c r="BD81" s="81">
        <f t="shared" si="27"/>
        <v>130</v>
      </c>
      <c r="BE81" s="82">
        <f>I99</f>
        <v>128</v>
      </c>
      <c r="BF81" s="82">
        <f>K99</f>
        <v>114</v>
      </c>
      <c r="BG81" s="82">
        <f t="shared" si="28"/>
        <v>103</v>
      </c>
      <c r="BH81" s="82">
        <f t="shared" si="28"/>
        <v>120</v>
      </c>
      <c r="BI81" s="82">
        <f t="shared" si="28"/>
        <v>120</v>
      </c>
      <c r="BJ81" s="82">
        <f t="shared" si="28"/>
        <v>103</v>
      </c>
      <c r="BK81" s="82">
        <f t="shared" si="28"/>
        <v>119</v>
      </c>
      <c r="BL81" s="82">
        <f t="shared" si="28"/>
        <v>126</v>
      </c>
      <c r="BM81" s="82">
        <f t="shared" si="28"/>
        <v>122.5</v>
      </c>
      <c r="BN81" s="82">
        <f t="shared" si="28"/>
        <v>110</v>
      </c>
      <c r="BO81" s="82">
        <f t="shared" si="28"/>
        <v>135.52000000000001</v>
      </c>
      <c r="BP81" s="82">
        <f t="shared" si="28"/>
        <v>107</v>
      </c>
      <c r="BQ81" s="82">
        <f>X99</f>
        <v>110</v>
      </c>
      <c r="BR81" s="82">
        <f>Z99</f>
        <v>111</v>
      </c>
      <c r="BS81" s="81">
        <f>AB99</f>
        <v>133</v>
      </c>
      <c r="BT81" s="81">
        <f t="shared" si="29"/>
        <v>135.80000000000001</v>
      </c>
      <c r="BU81" s="81">
        <f t="shared" si="29"/>
        <v>118.8</v>
      </c>
      <c r="BV81" s="81">
        <f t="shared" si="29"/>
        <v>121.6</v>
      </c>
      <c r="BW81" s="81">
        <f>B99</f>
        <v>93.5</v>
      </c>
    </row>
    <row r="82" spans="1:75" s="83" customFormat="1" x14ac:dyDescent="0.25">
      <c r="A82" s="63" t="s">
        <v>104</v>
      </c>
      <c r="B82" s="43">
        <v>39</v>
      </c>
      <c r="C82" s="43">
        <v>39</v>
      </c>
      <c r="D82" s="43">
        <v>39</v>
      </c>
      <c r="E82" s="43">
        <v>39</v>
      </c>
      <c r="F82" s="43">
        <v>39</v>
      </c>
      <c r="G82" s="43">
        <v>39</v>
      </c>
      <c r="H82" s="43">
        <v>39</v>
      </c>
      <c r="I82" s="43">
        <v>39</v>
      </c>
      <c r="J82" s="43">
        <v>39</v>
      </c>
      <c r="K82" s="43">
        <v>39</v>
      </c>
      <c r="L82" s="43">
        <v>39</v>
      </c>
      <c r="M82" s="43">
        <v>39</v>
      </c>
      <c r="N82" s="43">
        <v>39</v>
      </c>
      <c r="O82" s="43">
        <v>39</v>
      </c>
      <c r="P82" s="43">
        <v>39</v>
      </c>
      <c r="Q82" s="43">
        <v>39</v>
      </c>
      <c r="R82" s="43">
        <v>39</v>
      </c>
      <c r="S82" s="43">
        <v>39</v>
      </c>
      <c r="T82" s="43">
        <v>40.299999999999997</v>
      </c>
      <c r="U82" s="43">
        <v>38.6</v>
      </c>
      <c r="V82" s="43">
        <v>39.6</v>
      </c>
      <c r="W82" s="43">
        <v>40.1</v>
      </c>
      <c r="X82" s="43">
        <v>40.1</v>
      </c>
      <c r="Y82" s="43">
        <v>39.200000000000003</v>
      </c>
      <c r="Z82" s="43">
        <v>38.9</v>
      </c>
      <c r="AA82" s="43">
        <v>37.9</v>
      </c>
      <c r="AB82" s="44">
        <v>38</v>
      </c>
      <c r="AC82" s="44">
        <v>38</v>
      </c>
      <c r="AD82" s="44">
        <v>38</v>
      </c>
      <c r="AE82" s="44">
        <v>38</v>
      </c>
      <c r="AF82" s="44">
        <v>38</v>
      </c>
      <c r="AG82" s="64">
        <v>60</v>
      </c>
      <c r="AH82" s="46">
        <f t="shared" si="23"/>
        <v>40.299999999999997</v>
      </c>
      <c r="AI82" s="47">
        <f t="shared" si="24"/>
        <v>37.9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0</v>
      </c>
    </row>
    <row r="83" spans="1:75" x14ac:dyDescent="0.25">
      <c r="A83" s="63" t="s">
        <v>106</v>
      </c>
      <c r="B83" s="44">
        <v>0</v>
      </c>
      <c r="C83" s="44">
        <v>0</v>
      </c>
      <c r="D83" s="44">
        <v>0</v>
      </c>
      <c r="E83" s="44">
        <v>10.5</v>
      </c>
      <c r="F83" s="44">
        <v>14.8</v>
      </c>
      <c r="G83" s="44">
        <v>14.8</v>
      </c>
      <c r="H83" s="44">
        <v>14.8</v>
      </c>
      <c r="I83" s="44">
        <v>14.8</v>
      </c>
      <c r="J83" s="44">
        <v>14.8</v>
      </c>
      <c r="K83" s="44">
        <v>29</v>
      </c>
      <c r="L83" s="44">
        <v>29</v>
      </c>
      <c r="M83" s="44">
        <v>29</v>
      </c>
      <c r="N83" s="44">
        <v>29</v>
      </c>
      <c r="O83" s="44">
        <v>19.5</v>
      </c>
      <c r="P83" s="44">
        <v>14.4</v>
      </c>
      <c r="Q83" s="44">
        <v>0</v>
      </c>
      <c r="R83" s="44">
        <v>0</v>
      </c>
      <c r="S83" s="44">
        <v>0</v>
      </c>
      <c r="T83" s="43">
        <v>0</v>
      </c>
      <c r="U83" s="43">
        <v>0</v>
      </c>
      <c r="V83" s="43">
        <v>10.1</v>
      </c>
      <c r="W83" s="43">
        <v>10.1</v>
      </c>
      <c r="X83" s="43">
        <v>10.1</v>
      </c>
      <c r="Y83" s="43">
        <v>10.1</v>
      </c>
      <c r="Z83" s="43">
        <v>29.6</v>
      </c>
      <c r="AA83" s="43">
        <v>29.5</v>
      </c>
      <c r="AB83" s="44">
        <v>25.9</v>
      </c>
      <c r="AC83" s="44">
        <v>25.9</v>
      </c>
      <c r="AD83" s="44">
        <v>25.9</v>
      </c>
      <c r="AE83" s="44">
        <v>25.9</v>
      </c>
      <c r="AF83" s="44">
        <v>25.9</v>
      </c>
      <c r="AG83" s="64">
        <v>30</v>
      </c>
      <c r="AH83" s="46">
        <f t="shared" si="23"/>
        <v>29.6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43</v>
      </c>
      <c r="BG83" s="82">
        <f t="shared" si="28"/>
        <v>42</v>
      </c>
      <c r="BH83" s="82">
        <f t="shared" si="28"/>
        <v>42</v>
      </c>
      <c r="BI83" s="82">
        <f t="shared" si="28"/>
        <v>45</v>
      </c>
      <c r="BJ83" s="82">
        <f t="shared" si="28"/>
        <v>46.4</v>
      </c>
      <c r="BK83" s="82">
        <f t="shared" si="28"/>
        <v>39.200000000000003</v>
      </c>
      <c r="BL83" s="82">
        <f t="shared" si="28"/>
        <v>41</v>
      </c>
      <c r="BM83" s="82">
        <f t="shared" si="28"/>
        <v>45.9</v>
      </c>
      <c r="BN83" s="82">
        <f t="shared" si="28"/>
        <v>52.7</v>
      </c>
      <c r="BO83" s="82">
        <f t="shared" si="28"/>
        <v>55.1</v>
      </c>
      <c r="BP83" s="82">
        <f t="shared" si="28"/>
        <v>50.4</v>
      </c>
      <c r="BQ83" s="82">
        <f>X101</f>
        <v>38.200000000000003</v>
      </c>
      <c r="BR83" s="82">
        <f>Z101</f>
        <v>45</v>
      </c>
      <c r="BS83" s="81">
        <f>AB101</f>
        <v>43.7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3.2</v>
      </c>
      <c r="N84" s="44">
        <v>5.7</v>
      </c>
      <c r="O84" s="44">
        <v>10.7</v>
      </c>
      <c r="P84" s="44">
        <v>4.2</v>
      </c>
      <c r="Q84" s="44">
        <v>9.6999999999999993</v>
      </c>
      <c r="R84" s="44">
        <v>11.7</v>
      </c>
      <c r="S84" s="44">
        <v>13.4</v>
      </c>
      <c r="T84" s="43">
        <v>10.8</v>
      </c>
      <c r="U84" s="43">
        <v>4.3</v>
      </c>
      <c r="V84" s="43">
        <v>7.6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3"/>
        <v>13.4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11.1</v>
      </c>
      <c r="C85" s="43">
        <v>11.1</v>
      </c>
      <c r="D85" s="43">
        <v>11.1</v>
      </c>
      <c r="E85" s="43">
        <v>11.1</v>
      </c>
      <c r="F85" s="43">
        <v>11.1</v>
      </c>
      <c r="G85" s="43">
        <v>11.1</v>
      </c>
      <c r="H85" s="43">
        <v>11.1</v>
      </c>
      <c r="I85" s="43">
        <v>11.1</v>
      </c>
      <c r="J85" s="43">
        <v>11.1</v>
      </c>
      <c r="K85" s="43">
        <v>11.1</v>
      </c>
      <c r="L85" s="43">
        <v>11.1</v>
      </c>
      <c r="M85" s="43">
        <v>11.1</v>
      </c>
      <c r="N85" s="43">
        <v>11.1</v>
      </c>
      <c r="O85" s="43">
        <v>11.1</v>
      </c>
      <c r="P85" s="43">
        <v>11.1</v>
      </c>
      <c r="Q85" s="43">
        <v>11.1</v>
      </c>
      <c r="R85" s="43">
        <v>11.1</v>
      </c>
      <c r="S85" s="43">
        <v>11.1</v>
      </c>
      <c r="T85" s="43">
        <v>11.4</v>
      </c>
      <c r="U85" s="43">
        <v>11.4</v>
      </c>
      <c r="V85" s="43">
        <v>11.3</v>
      </c>
      <c r="W85" s="43">
        <v>11.4</v>
      </c>
      <c r="X85" s="43">
        <v>11.3</v>
      </c>
      <c r="Y85" s="43">
        <v>11</v>
      </c>
      <c r="Z85" s="43">
        <v>11</v>
      </c>
      <c r="AA85" s="43">
        <v>11</v>
      </c>
      <c r="AB85" s="43">
        <v>11.1</v>
      </c>
      <c r="AC85" s="43">
        <v>11.1</v>
      </c>
      <c r="AD85" s="43">
        <v>11.1</v>
      </c>
      <c r="AE85" s="43">
        <v>11.1</v>
      </c>
      <c r="AF85" s="43">
        <v>11.1</v>
      </c>
      <c r="AG85" s="64">
        <v>24</v>
      </c>
      <c r="AH85" s="46">
        <f t="shared" si="23"/>
        <v>11.4</v>
      </c>
      <c r="AI85" s="47">
        <f t="shared" si="24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-30</v>
      </c>
      <c r="BA86" s="82">
        <f t="shared" si="31"/>
        <v>56.1</v>
      </c>
      <c r="BB86" s="82">
        <f t="shared" si="31"/>
        <v>49.5</v>
      </c>
      <c r="BC86" s="82">
        <f t="shared" si="31"/>
        <v>52</v>
      </c>
      <c r="BD86" s="82">
        <f t="shared" si="31"/>
        <v>60</v>
      </c>
      <c r="BE86" s="82">
        <f t="shared" si="31"/>
        <v>0</v>
      </c>
      <c r="BF86" s="82">
        <f t="shared" si="31"/>
        <v>60</v>
      </c>
      <c r="BG86" s="82">
        <f t="shared" si="31"/>
        <v>-67.3</v>
      </c>
      <c r="BH86" s="82">
        <f t="shared" si="31"/>
        <v>95</v>
      </c>
      <c r="BI86" s="82">
        <f t="shared" si="31"/>
        <v>-124</v>
      </c>
      <c r="BJ86" s="82">
        <f t="shared" si="31"/>
        <v>66.7</v>
      </c>
      <c r="BK86" s="82">
        <f t="shared" si="31"/>
        <v>338</v>
      </c>
      <c r="BL86" s="82">
        <f t="shared" si="31"/>
        <v>336</v>
      </c>
      <c r="BM86" s="82">
        <f t="shared" si="31"/>
        <v>367</v>
      </c>
      <c r="BN86" s="82">
        <f t="shared" si="31"/>
        <v>368</v>
      </c>
      <c r="BO86" s="82">
        <f t="shared" si="31"/>
        <v>348</v>
      </c>
      <c r="BP86" s="82">
        <f t="shared" si="31"/>
        <v>203</v>
      </c>
      <c r="BQ86" s="82">
        <f t="shared" si="31"/>
        <v>225</v>
      </c>
      <c r="BR86" s="82">
        <f t="shared" si="31"/>
        <v>40</v>
      </c>
      <c r="BS86" s="82">
        <f t="shared" si="31"/>
        <v>-200.52</v>
      </c>
      <c r="BT86" s="82">
        <f t="shared" si="31"/>
        <v>-214</v>
      </c>
      <c r="BU86" s="82">
        <f t="shared" si="31"/>
        <v>-217.5</v>
      </c>
      <c r="BV86" s="82">
        <f t="shared" si="31"/>
        <v>-382.4</v>
      </c>
      <c r="BW86" s="82">
        <f t="shared" si="31"/>
        <v>-19.7</v>
      </c>
    </row>
    <row r="87" spans="1:75" x14ac:dyDescent="0.25">
      <c r="A87" s="63" t="s">
        <v>112</v>
      </c>
      <c r="B87" s="43">
        <v>9</v>
      </c>
      <c r="C87" s="43">
        <v>9</v>
      </c>
      <c r="D87" s="43">
        <v>9</v>
      </c>
      <c r="E87" s="43">
        <v>9</v>
      </c>
      <c r="F87" s="43">
        <v>9</v>
      </c>
      <c r="G87" s="43">
        <v>9</v>
      </c>
      <c r="H87" s="43">
        <v>9</v>
      </c>
      <c r="I87" s="43">
        <v>9</v>
      </c>
      <c r="J87" s="43">
        <v>9</v>
      </c>
      <c r="K87" s="43">
        <v>9</v>
      </c>
      <c r="L87" s="43">
        <v>9</v>
      </c>
      <c r="M87" s="43">
        <v>9</v>
      </c>
      <c r="N87" s="43">
        <v>9</v>
      </c>
      <c r="O87" s="43">
        <v>9</v>
      </c>
      <c r="P87" s="43">
        <v>8.6999999999999993</v>
      </c>
      <c r="Q87" s="43">
        <v>8.6999999999999993</v>
      </c>
      <c r="R87" s="43">
        <v>8.6999999999999993</v>
      </c>
      <c r="S87" s="43">
        <v>8.6999999999999993</v>
      </c>
      <c r="T87" s="43">
        <v>7.6</v>
      </c>
      <c r="U87" s="43">
        <v>8</v>
      </c>
      <c r="V87" s="43">
        <v>7.6</v>
      </c>
      <c r="W87" s="43">
        <v>7.2</v>
      </c>
      <c r="X87" s="43">
        <v>7.3</v>
      </c>
      <c r="Y87" s="43">
        <v>6.8</v>
      </c>
      <c r="Z87" s="43">
        <v>7.6</v>
      </c>
      <c r="AA87" s="43">
        <v>7.6</v>
      </c>
      <c r="AB87" s="43">
        <v>8</v>
      </c>
      <c r="AC87" s="43">
        <v>8</v>
      </c>
      <c r="AD87" s="43">
        <v>8</v>
      </c>
      <c r="AE87" s="43">
        <v>8</v>
      </c>
      <c r="AF87" s="43">
        <v>8</v>
      </c>
      <c r="AG87" s="64">
        <v>14.1</v>
      </c>
      <c r="AH87" s="46">
        <f t="shared" si="23"/>
        <v>9</v>
      </c>
      <c r="AI87" s="47">
        <f t="shared" si="24"/>
        <v>6.8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4.9000000000000004</v>
      </c>
      <c r="C88" s="43">
        <v>4.9000000000000004</v>
      </c>
      <c r="D88" s="43">
        <v>4.9000000000000004</v>
      </c>
      <c r="E88" s="43">
        <v>4.9000000000000004</v>
      </c>
      <c r="F88" s="43">
        <v>4.9000000000000004</v>
      </c>
      <c r="G88" s="43">
        <v>4.9000000000000004</v>
      </c>
      <c r="H88" s="43">
        <v>4.9000000000000004</v>
      </c>
      <c r="I88" s="43">
        <v>4.9000000000000004</v>
      </c>
      <c r="J88" s="43">
        <v>4.9000000000000004</v>
      </c>
      <c r="K88" s="43">
        <v>4.9000000000000004</v>
      </c>
      <c r="L88" s="43">
        <v>4.9000000000000004</v>
      </c>
      <c r="M88" s="43">
        <v>4.9000000000000004</v>
      </c>
      <c r="N88" s="43">
        <v>4.9000000000000004</v>
      </c>
      <c r="O88" s="43">
        <v>4.9000000000000004</v>
      </c>
      <c r="P88" s="43">
        <v>7</v>
      </c>
      <c r="Q88" s="43">
        <v>7</v>
      </c>
      <c r="R88" s="43">
        <v>7</v>
      </c>
      <c r="S88" s="43">
        <v>7</v>
      </c>
      <c r="T88" s="43">
        <v>5.0999999999999996</v>
      </c>
      <c r="U88" s="43">
        <v>4.8</v>
      </c>
      <c r="V88" s="43">
        <v>5.2</v>
      </c>
      <c r="W88" s="43">
        <v>5.3</v>
      </c>
      <c r="X88" s="43">
        <v>7.1</v>
      </c>
      <c r="Y88" s="43">
        <v>7</v>
      </c>
      <c r="Z88" s="43">
        <v>7.1</v>
      </c>
      <c r="AA88" s="43">
        <v>7.1</v>
      </c>
      <c r="AB88" s="43">
        <v>7</v>
      </c>
      <c r="AC88" s="43">
        <v>7</v>
      </c>
      <c r="AD88" s="43">
        <v>7</v>
      </c>
      <c r="AE88" s="43">
        <v>7</v>
      </c>
      <c r="AF88" s="43">
        <v>7</v>
      </c>
      <c r="AG88" s="64">
        <v>14</v>
      </c>
      <c r="AH88" s="46">
        <f t="shared" si="23"/>
        <v>7.1</v>
      </c>
      <c r="AI88" s="47">
        <f t="shared" si="24"/>
        <v>4.8</v>
      </c>
      <c r="AK88" s="49"/>
      <c r="AZ88" s="82">
        <f t="shared" si="31"/>
        <v>114</v>
      </c>
      <c r="BA88" s="82">
        <f t="shared" si="31"/>
        <v>115.5</v>
      </c>
      <c r="BB88" s="82">
        <f t="shared" si="31"/>
        <v>107.6</v>
      </c>
      <c r="BC88" s="82">
        <f t="shared" si="31"/>
        <v>125.8</v>
      </c>
      <c r="BD88" s="82">
        <f t="shared" si="31"/>
        <v>130</v>
      </c>
      <c r="BE88" s="82">
        <f t="shared" si="31"/>
        <v>128</v>
      </c>
      <c r="BF88" s="82">
        <f t="shared" si="31"/>
        <v>114</v>
      </c>
      <c r="BG88" s="82">
        <f t="shared" si="31"/>
        <v>103</v>
      </c>
      <c r="BH88" s="82">
        <f t="shared" si="31"/>
        <v>120</v>
      </c>
      <c r="BI88" s="82">
        <f t="shared" si="31"/>
        <v>120</v>
      </c>
      <c r="BJ88" s="82">
        <f t="shared" si="31"/>
        <v>103</v>
      </c>
      <c r="BK88" s="82">
        <f t="shared" si="31"/>
        <v>119</v>
      </c>
      <c r="BL88" s="82">
        <f t="shared" si="31"/>
        <v>126</v>
      </c>
      <c r="BM88" s="82">
        <f t="shared" si="31"/>
        <v>122.5</v>
      </c>
      <c r="BN88" s="82">
        <f t="shared" si="31"/>
        <v>110</v>
      </c>
      <c r="BO88" s="82">
        <f t="shared" si="31"/>
        <v>135.52000000000001</v>
      </c>
      <c r="BP88" s="82">
        <f t="shared" si="31"/>
        <v>107</v>
      </c>
      <c r="BQ88" s="82">
        <f t="shared" si="31"/>
        <v>110</v>
      </c>
      <c r="BR88" s="82">
        <f t="shared" si="31"/>
        <v>111</v>
      </c>
      <c r="BS88" s="82">
        <f t="shared" si="31"/>
        <v>133</v>
      </c>
      <c r="BT88" s="82">
        <f t="shared" si="31"/>
        <v>135.80000000000001</v>
      </c>
      <c r="BU88" s="82">
        <f t="shared" si="31"/>
        <v>118.8</v>
      </c>
      <c r="BV88" s="82">
        <f t="shared" si="31"/>
        <v>121.6</v>
      </c>
      <c r="BW88" s="82">
        <f t="shared" si="31"/>
        <v>93.5</v>
      </c>
    </row>
    <row r="89" spans="1:75" x14ac:dyDescent="0.25">
      <c r="A89" s="63" t="s">
        <v>114</v>
      </c>
      <c r="B89" s="43">
        <v>5.6</v>
      </c>
      <c r="C89" s="43">
        <v>5.6</v>
      </c>
      <c r="D89" s="43">
        <v>5.6</v>
      </c>
      <c r="E89" s="43">
        <v>5.6</v>
      </c>
      <c r="F89" s="43">
        <v>5.6</v>
      </c>
      <c r="G89" s="43">
        <v>5.6</v>
      </c>
      <c r="H89" s="43">
        <v>5.6</v>
      </c>
      <c r="I89" s="43">
        <v>5.6</v>
      </c>
      <c r="J89" s="43">
        <v>5.6</v>
      </c>
      <c r="K89" s="43">
        <v>5.6</v>
      </c>
      <c r="L89" s="43">
        <v>5.6</v>
      </c>
      <c r="M89" s="43">
        <v>5.6</v>
      </c>
      <c r="N89" s="43">
        <v>5.6</v>
      </c>
      <c r="O89" s="43">
        <v>5.6</v>
      </c>
      <c r="P89" s="43">
        <v>5.6</v>
      </c>
      <c r="Q89" s="43">
        <v>5.6</v>
      </c>
      <c r="R89" s="43">
        <v>5.6</v>
      </c>
      <c r="S89" s="43">
        <v>5.6</v>
      </c>
      <c r="T89" s="43">
        <v>3.55</v>
      </c>
      <c r="U89" s="43">
        <v>5.2</v>
      </c>
      <c r="V89" s="43">
        <v>6.2</v>
      </c>
      <c r="W89" s="43">
        <v>6.2</v>
      </c>
      <c r="X89" s="43">
        <v>6.2</v>
      </c>
      <c r="Y89" s="43">
        <v>6.2</v>
      </c>
      <c r="Z89" s="43">
        <v>6.2</v>
      </c>
      <c r="AA89" s="43">
        <v>6.2</v>
      </c>
      <c r="AB89" s="43">
        <v>6.2</v>
      </c>
      <c r="AC89" s="43">
        <v>6.2</v>
      </c>
      <c r="AD89" s="43">
        <v>6.2</v>
      </c>
      <c r="AE89" s="43">
        <v>6.2</v>
      </c>
      <c r="AF89" s="43">
        <v>6.2</v>
      </c>
      <c r="AG89" s="64">
        <v>10.050000000000001</v>
      </c>
      <c r="AH89" s="46">
        <f t="shared" si="23"/>
        <v>6.2</v>
      </c>
      <c r="AI89" s="47">
        <f t="shared" si="24"/>
        <v>3.55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0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3.1</v>
      </c>
      <c r="AA90" s="43">
        <v>3.1</v>
      </c>
      <c r="AB90" s="43">
        <v>3</v>
      </c>
      <c r="AC90" s="43">
        <v>3</v>
      </c>
      <c r="AD90" s="43">
        <v>3</v>
      </c>
      <c r="AE90" s="43">
        <v>3</v>
      </c>
      <c r="AF90" s="43">
        <v>3</v>
      </c>
      <c r="AG90" s="64">
        <v>6.2</v>
      </c>
      <c r="AH90" s="46">
        <f t="shared" si="23"/>
        <v>3.1</v>
      </c>
      <c r="AI90" s="47">
        <f t="shared" si="24"/>
        <v>3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43</v>
      </c>
      <c r="BG90" s="82">
        <f t="shared" si="31"/>
        <v>42</v>
      </c>
      <c r="BH90" s="82">
        <f t="shared" si="31"/>
        <v>42</v>
      </c>
      <c r="BI90" s="82">
        <f t="shared" si="31"/>
        <v>45</v>
      </c>
      <c r="BJ90" s="82">
        <f t="shared" si="31"/>
        <v>46.4</v>
      </c>
      <c r="BK90" s="82">
        <f t="shared" si="31"/>
        <v>39.200000000000003</v>
      </c>
      <c r="BL90" s="82">
        <f t="shared" si="31"/>
        <v>41</v>
      </c>
      <c r="BM90" s="82">
        <f t="shared" si="31"/>
        <v>45.9</v>
      </c>
      <c r="BN90" s="82">
        <f t="shared" si="31"/>
        <v>52.7</v>
      </c>
      <c r="BO90" s="82">
        <f t="shared" si="31"/>
        <v>55.1</v>
      </c>
      <c r="BP90" s="82">
        <f t="shared" si="31"/>
        <v>50.4</v>
      </c>
      <c r="BQ90" s="82">
        <f t="shared" si="31"/>
        <v>38.200000000000003</v>
      </c>
      <c r="BR90" s="82">
        <f t="shared" si="31"/>
        <v>45</v>
      </c>
      <c r="BS90" s="82">
        <f t="shared" si="31"/>
        <v>43.7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>SUM(B79:B91)</f>
        <v>144.99999999999997</v>
      </c>
      <c r="C92" s="70">
        <f>SUM(C79:C91)</f>
        <v>160.69999999999999</v>
      </c>
      <c r="D92" s="70">
        <f>SUM(D79:D91)</f>
        <v>127.79999999999998</v>
      </c>
      <c r="E92" s="70">
        <f>SUM(E79:E91)</f>
        <v>131.5</v>
      </c>
      <c r="F92" s="70">
        <f>SUM(F79:F91)</f>
        <v>135.79999999999998</v>
      </c>
      <c r="G92" s="70">
        <f t="shared" ref="G92:AG92" si="32">SUM(G79:G91)</f>
        <v>160.79999999999998</v>
      </c>
      <c r="H92" s="70">
        <f t="shared" si="32"/>
        <v>160.79999999999998</v>
      </c>
      <c r="I92" s="70">
        <f t="shared" si="32"/>
        <v>286.10000000000002</v>
      </c>
      <c r="J92" s="70">
        <f t="shared" si="32"/>
        <v>286.10000000000002</v>
      </c>
      <c r="K92" s="70">
        <f t="shared" si="32"/>
        <v>300.30000000000007</v>
      </c>
      <c r="L92" s="70">
        <f t="shared" si="32"/>
        <v>330.30000000000007</v>
      </c>
      <c r="M92" s="70">
        <f t="shared" ref="M92:R92" si="33">SUM(M79:M91)</f>
        <v>356.00000000000006</v>
      </c>
      <c r="N92" s="70">
        <f t="shared" si="33"/>
        <v>336.40000000000003</v>
      </c>
      <c r="O92" s="70">
        <f t="shared" si="33"/>
        <v>340.90000000000003</v>
      </c>
      <c r="P92" s="70">
        <f t="shared" si="33"/>
        <v>304.50000000000006</v>
      </c>
      <c r="Q92" s="70">
        <f t="shared" si="33"/>
        <v>163.69999999999999</v>
      </c>
      <c r="R92" s="70">
        <f t="shared" si="33"/>
        <v>149.19999999999999</v>
      </c>
      <c r="S92" s="70">
        <f t="shared" si="32"/>
        <v>160.99999999999997</v>
      </c>
      <c r="T92" s="70">
        <f t="shared" si="32"/>
        <v>155.35</v>
      </c>
      <c r="U92" s="70">
        <f t="shared" si="32"/>
        <v>121.89999999999999</v>
      </c>
      <c r="V92" s="70">
        <f t="shared" si="32"/>
        <v>184.09999999999997</v>
      </c>
      <c r="W92" s="70">
        <f t="shared" si="32"/>
        <v>246.79999999999998</v>
      </c>
      <c r="X92" s="70">
        <f t="shared" si="32"/>
        <v>302.10000000000002</v>
      </c>
      <c r="Y92" s="70">
        <f t="shared" si="32"/>
        <v>358.00000000000006</v>
      </c>
      <c r="Z92" s="70">
        <f t="shared" si="32"/>
        <v>387.50000000000006</v>
      </c>
      <c r="AA92" s="70">
        <f t="shared" si="32"/>
        <v>371.40000000000003</v>
      </c>
      <c r="AB92" s="70">
        <f t="shared" si="32"/>
        <v>350.9</v>
      </c>
      <c r="AC92" s="70">
        <f t="shared" si="32"/>
        <v>350.9</v>
      </c>
      <c r="AD92" s="70">
        <f t="shared" si="32"/>
        <v>345.7</v>
      </c>
      <c r="AE92" s="70">
        <f t="shared" si="32"/>
        <v>345.7</v>
      </c>
      <c r="AF92" s="70">
        <f t="shared" si="32"/>
        <v>320.7</v>
      </c>
      <c r="AG92" s="80">
        <f t="shared" si="32"/>
        <v>489.91</v>
      </c>
      <c r="AH92" s="46">
        <f t="shared" si="23"/>
        <v>387.50000000000006</v>
      </c>
      <c r="AI92" s="47">
        <f t="shared" si="24"/>
        <v>121.89999999999999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4.8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4.8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2.1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2.1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-30</v>
      </c>
      <c r="BH95" s="82">
        <v>0</v>
      </c>
      <c r="BI95" s="82">
        <v>114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>B93+B94+B95</f>
        <v>0</v>
      </c>
      <c r="C96" s="70">
        <f>C93+C94+C95</f>
        <v>0</v>
      </c>
      <c r="D96" s="70">
        <f>D93+D94+D95</f>
        <v>0</v>
      </c>
      <c r="E96" s="70">
        <f>E93+E94+E95</f>
        <v>0</v>
      </c>
      <c r="F96" s="70">
        <f>F93+F94+F95</f>
        <v>0</v>
      </c>
      <c r="G96" s="70">
        <f t="shared" ref="G96:AF96" si="34">G93+G94+G95</f>
        <v>0</v>
      </c>
      <c r="H96" s="70">
        <f t="shared" si="34"/>
        <v>0</v>
      </c>
      <c r="I96" s="70">
        <f t="shared" si="34"/>
        <v>0</v>
      </c>
      <c r="J96" s="70">
        <f t="shared" si="34"/>
        <v>0</v>
      </c>
      <c r="K96" s="70">
        <f t="shared" si="34"/>
        <v>0</v>
      </c>
      <c r="L96" s="70">
        <f t="shared" si="34"/>
        <v>0</v>
      </c>
      <c r="M96" s="70">
        <f t="shared" ref="M96:R96" si="35">M93+M94+M95</f>
        <v>0</v>
      </c>
      <c r="N96" s="70">
        <f t="shared" si="35"/>
        <v>6.9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4"/>
        <v>0</v>
      </c>
      <c r="T96" s="70">
        <f t="shared" si="34"/>
        <v>0</v>
      </c>
      <c r="U96" s="70">
        <f t="shared" si="34"/>
        <v>0</v>
      </c>
      <c r="V96" s="70">
        <f t="shared" si="34"/>
        <v>0</v>
      </c>
      <c r="W96" s="70">
        <f t="shared" si="34"/>
        <v>0</v>
      </c>
      <c r="X96" s="70">
        <f t="shared" si="34"/>
        <v>0</v>
      </c>
      <c r="Y96" s="70">
        <f t="shared" si="34"/>
        <v>0</v>
      </c>
      <c r="Z96" s="70">
        <f t="shared" si="34"/>
        <v>0</v>
      </c>
      <c r="AA96" s="70">
        <f t="shared" si="34"/>
        <v>0</v>
      </c>
      <c r="AB96" s="70">
        <f t="shared" si="34"/>
        <v>0</v>
      </c>
      <c r="AC96" s="70">
        <f t="shared" si="34"/>
        <v>0</v>
      </c>
      <c r="AD96" s="70">
        <f t="shared" si="34"/>
        <v>0</v>
      </c>
      <c r="AE96" s="70">
        <f t="shared" si="34"/>
        <v>0</v>
      </c>
      <c r="AF96" s="70">
        <f t="shared" si="34"/>
        <v>0</v>
      </c>
      <c r="AG96" s="80">
        <f>SUM(AG93:AG95)</f>
        <v>106</v>
      </c>
      <c r="AH96" s="46">
        <f t="shared" si="23"/>
        <v>6.9</v>
      </c>
      <c r="AI96" s="47">
        <f t="shared" si="24"/>
        <v>0</v>
      </c>
      <c r="AK96" s="49"/>
      <c r="AY96" s="82"/>
      <c r="BF96" s="81"/>
      <c r="BG96" s="82">
        <v>56.1</v>
      </c>
      <c r="BH96" s="82">
        <v>0</v>
      </c>
      <c r="BI96" s="82">
        <v>115.5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-19.7</v>
      </c>
      <c r="C97" s="44">
        <v>-30.4</v>
      </c>
      <c r="D97" s="44">
        <v>56.1</v>
      </c>
      <c r="E97" s="44">
        <v>49.5</v>
      </c>
      <c r="F97" s="44">
        <v>52</v>
      </c>
      <c r="G97" s="44">
        <v>60</v>
      </c>
      <c r="H97" s="44">
        <v>60</v>
      </c>
      <c r="I97" s="44">
        <v>0</v>
      </c>
      <c r="J97" s="44">
        <v>10.199999999999999</v>
      </c>
      <c r="K97" s="44">
        <v>60</v>
      </c>
      <c r="L97" s="44">
        <v>58</v>
      </c>
      <c r="M97" s="44">
        <v>-67.3</v>
      </c>
      <c r="N97" s="44">
        <v>95</v>
      </c>
      <c r="O97" s="44">
        <v>-124</v>
      </c>
      <c r="P97" s="44">
        <v>66.7</v>
      </c>
      <c r="Q97" s="44">
        <v>338</v>
      </c>
      <c r="R97" s="44">
        <v>336</v>
      </c>
      <c r="S97" s="44">
        <v>367</v>
      </c>
      <c r="T97" s="44">
        <v>368</v>
      </c>
      <c r="U97" s="44">
        <v>348</v>
      </c>
      <c r="V97" s="44">
        <v>203</v>
      </c>
      <c r="W97" s="44">
        <v>230</v>
      </c>
      <c r="X97" s="44">
        <v>225</v>
      </c>
      <c r="Y97" s="44">
        <v>45.6</v>
      </c>
      <c r="Z97" s="44">
        <v>40</v>
      </c>
      <c r="AA97" s="44">
        <v>35</v>
      </c>
      <c r="AB97" s="44">
        <v>-200.52</v>
      </c>
      <c r="AC97" s="44">
        <v>-223.5</v>
      </c>
      <c r="AD97" s="44">
        <v>-214</v>
      </c>
      <c r="AE97" s="44">
        <v>-217.5</v>
      </c>
      <c r="AF97" s="44">
        <v>-382.4</v>
      </c>
      <c r="AG97" s="61"/>
      <c r="AH97" s="46">
        <f t="shared" si="23"/>
        <v>368</v>
      </c>
      <c r="AI97" s="47">
        <f t="shared" si="24"/>
        <v>-382.4</v>
      </c>
      <c r="AK97" s="49"/>
      <c r="AY97" s="82"/>
      <c r="BF97" s="81"/>
      <c r="BG97" s="82">
        <v>49.5</v>
      </c>
      <c r="BH97" s="82">
        <v>0</v>
      </c>
      <c r="BI97" s="82">
        <v>107.6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52</v>
      </c>
      <c r="BH98" s="82">
        <v>0</v>
      </c>
      <c r="BI98" s="82">
        <v>125.8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93.5</v>
      </c>
      <c r="C99" s="43">
        <v>113.6</v>
      </c>
      <c r="D99" s="43">
        <v>115.5</v>
      </c>
      <c r="E99" s="43">
        <v>107.6</v>
      </c>
      <c r="F99" s="43">
        <v>125.8</v>
      </c>
      <c r="G99" s="43">
        <v>130</v>
      </c>
      <c r="H99" s="43">
        <v>130</v>
      </c>
      <c r="I99" s="43">
        <v>128</v>
      </c>
      <c r="J99" s="43">
        <v>102</v>
      </c>
      <c r="K99" s="43">
        <v>114</v>
      </c>
      <c r="L99" s="43">
        <v>114</v>
      </c>
      <c r="M99" s="43">
        <v>103</v>
      </c>
      <c r="N99" s="43">
        <v>120</v>
      </c>
      <c r="O99" s="43">
        <v>120</v>
      </c>
      <c r="P99" s="43">
        <v>103</v>
      </c>
      <c r="Q99" s="43">
        <v>119</v>
      </c>
      <c r="R99" s="43">
        <v>126</v>
      </c>
      <c r="S99" s="43">
        <v>122.5</v>
      </c>
      <c r="T99" s="43">
        <v>110</v>
      </c>
      <c r="U99" s="43">
        <v>135.52000000000001</v>
      </c>
      <c r="V99" s="43">
        <v>107</v>
      </c>
      <c r="W99" s="43">
        <v>111.5</v>
      </c>
      <c r="X99" s="43">
        <v>110</v>
      </c>
      <c r="Y99" s="43">
        <v>109.8</v>
      </c>
      <c r="Z99" s="43">
        <v>111</v>
      </c>
      <c r="AA99" s="43">
        <v>134</v>
      </c>
      <c r="AB99" s="43">
        <v>133</v>
      </c>
      <c r="AC99" s="43">
        <v>123</v>
      </c>
      <c r="AD99" s="43">
        <v>135.80000000000001</v>
      </c>
      <c r="AE99" s="93">
        <v>118.8</v>
      </c>
      <c r="AF99" s="43">
        <v>121.6</v>
      </c>
      <c r="AG99" s="89"/>
      <c r="AH99" s="46">
        <f t="shared" si="23"/>
        <v>135.80000000000001</v>
      </c>
      <c r="AI99" s="47">
        <f t="shared" si="24"/>
        <v>93.5</v>
      </c>
      <c r="AK99" s="90"/>
      <c r="AL99" s="91"/>
      <c r="AM99" s="91"/>
      <c r="AN99" s="92"/>
      <c r="AY99" s="82"/>
      <c r="BF99" s="82"/>
      <c r="BG99" s="82">
        <v>60</v>
      </c>
      <c r="BH99" s="82">
        <v>0</v>
      </c>
      <c r="BI99" s="82">
        <v>130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43">
        <v>0</v>
      </c>
      <c r="F100" s="43">
        <v>0</v>
      </c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0</v>
      </c>
      <c r="M100" s="93">
        <v>0</v>
      </c>
      <c r="N100" s="93">
        <v>0</v>
      </c>
      <c r="O100" s="93">
        <v>0</v>
      </c>
      <c r="P100" s="93">
        <v>0</v>
      </c>
      <c r="Q100" s="93">
        <v>0</v>
      </c>
      <c r="R100" s="93">
        <v>0</v>
      </c>
      <c r="S100" s="93"/>
      <c r="T100" s="93">
        <v>0</v>
      </c>
      <c r="U100" s="93">
        <v>0</v>
      </c>
      <c r="V100" s="93">
        <v>0</v>
      </c>
      <c r="W100" s="93"/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44">
        <v>0</v>
      </c>
      <c r="AF100" s="93">
        <v>0</v>
      </c>
      <c r="AG100" s="89"/>
      <c r="AH100" s="46">
        <f t="shared" si="23"/>
        <v>0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128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40</v>
      </c>
      <c r="K101" s="44">
        <v>43</v>
      </c>
      <c r="L101" s="44">
        <v>43</v>
      </c>
      <c r="M101" s="44">
        <v>42</v>
      </c>
      <c r="N101" s="44">
        <v>42</v>
      </c>
      <c r="O101" s="44">
        <v>45</v>
      </c>
      <c r="P101" s="44">
        <v>46.4</v>
      </c>
      <c r="Q101" s="44">
        <v>39.200000000000003</v>
      </c>
      <c r="R101" s="44">
        <v>41</v>
      </c>
      <c r="S101" s="44">
        <v>45.9</v>
      </c>
      <c r="T101" s="44">
        <v>52.7</v>
      </c>
      <c r="U101" s="44">
        <v>55.1</v>
      </c>
      <c r="V101" s="44">
        <v>50.4</v>
      </c>
      <c r="W101" s="44">
        <v>49.8</v>
      </c>
      <c r="X101" s="44">
        <v>38.200000000000003</v>
      </c>
      <c r="Y101" s="44">
        <v>44.8</v>
      </c>
      <c r="Z101" s="44">
        <v>45</v>
      </c>
      <c r="AA101" s="44">
        <v>46</v>
      </c>
      <c r="AB101" s="44">
        <v>43.7</v>
      </c>
      <c r="AC101" s="44">
        <v>42.7</v>
      </c>
      <c r="AD101" s="44">
        <v>0</v>
      </c>
      <c r="AE101" s="97">
        <v>0</v>
      </c>
      <c r="AF101" s="44">
        <v>0</v>
      </c>
      <c r="AG101" s="89"/>
      <c r="AH101" s="46">
        <f t="shared" si="23"/>
        <v>55.1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60</v>
      </c>
      <c r="BH101" s="82">
        <v>0</v>
      </c>
      <c r="BI101" s="82">
        <v>114</v>
      </c>
      <c r="BJ101" s="82">
        <v>0</v>
      </c>
      <c r="BK101" s="82">
        <v>43</v>
      </c>
      <c r="BL101" s="82">
        <v>0</v>
      </c>
    </row>
    <row r="102" spans="1:64" ht="15.75" thickBot="1" x14ac:dyDescent="0.3">
      <c r="A102" s="96" t="s">
        <v>130</v>
      </c>
      <c r="B102" s="97">
        <v>28.3</v>
      </c>
      <c r="C102" s="97">
        <v>34.299999999999997</v>
      </c>
      <c r="D102" s="97">
        <v>34.4</v>
      </c>
      <c r="E102" s="97">
        <v>21.9</v>
      </c>
      <c r="F102" s="97">
        <v>5.6</v>
      </c>
      <c r="G102" s="97">
        <v>46.5</v>
      </c>
      <c r="H102" s="97">
        <v>46.5</v>
      </c>
      <c r="I102" s="97">
        <v>38</v>
      </c>
      <c r="J102" s="97">
        <v>51</v>
      </c>
      <c r="K102" s="97">
        <v>40</v>
      </c>
      <c r="L102" s="97">
        <v>40</v>
      </c>
      <c r="M102" s="97">
        <v>45</v>
      </c>
      <c r="N102" s="97">
        <v>41</v>
      </c>
      <c r="O102" s="97">
        <v>58</v>
      </c>
      <c r="P102" s="97">
        <v>57</v>
      </c>
      <c r="Q102" s="97">
        <v>59.5</v>
      </c>
      <c r="R102" s="97">
        <v>57</v>
      </c>
      <c r="S102" s="97">
        <v>65.7</v>
      </c>
      <c r="T102" s="97">
        <v>60.2</v>
      </c>
      <c r="U102" s="97">
        <v>52.3</v>
      </c>
      <c r="V102" s="97">
        <v>37.4</v>
      </c>
      <c r="W102" s="97">
        <v>35.799999999999997</v>
      </c>
      <c r="X102" s="97">
        <v>36.1</v>
      </c>
      <c r="Y102" s="97">
        <v>35.6</v>
      </c>
      <c r="Z102" s="97">
        <v>31.6</v>
      </c>
      <c r="AA102" s="97">
        <v>32</v>
      </c>
      <c r="AB102" s="97">
        <v>29.2</v>
      </c>
      <c r="AC102" s="97">
        <v>32.4</v>
      </c>
      <c r="AD102" s="97">
        <v>27.7</v>
      </c>
      <c r="AE102" s="97">
        <v>24.1</v>
      </c>
      <c r="AF102" s="97">
        <v>26.6</v>
      </c>
      <c r="AG102" s="89"/>
      <c r="AH102" s="46">
        <f t="shared" si="23"/>
        <v>65.7</v>
      </c>
      <c r="AI102" s="47">
        <f t="shared" si="24"/>
        <v>5.6</v>
      </c>
      <c r="AK102" s="94"/>
      <c r="AL102" s="44"/>
      <c r="AM102" s="44"/>
      <c r="AN102" s="98"/>
      <c r="AY102" s="82"/>
      <c r="BF102" s="82"/>
      <c r="BG102" s="82">
        <v>-67.3</v>
      </c>
      <c r="BH102" s="82">
        <v>0</v>
      </c>
      <c r="BI102" s="82">
        <v>103</v>
      </c>
      <c r="BJ102" s="82">
        <v>0</v>
      </c>
      <c r="BK102" s="82">
        <v>42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4"/>
      <c r="AY103" s="82"/>
      <c r="BF103" s="82"/>
      <c r="BG103" s="82">
        <v>95</v>
      </c>
      <c r="BH103" s="82">
        <v>0</v>
      </c>
      <c r="BI103" s="82">
        <v>120</v>
      </c>
      <c r="BJ103" s="82">
        <v>0</v>
      </c>
      <c r="BK103" s="82">
        <v>42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5"/>
      <c r="BF104" s="82"/>
      <c r="BG104" s="82">
        <v>-124</v>
      </c>
      <c r="BH104" s="82">
        <v>0</v>
      </c>
      <c r="BI104" s="82">
        <v>120</v>
      </c>
      <c r="BJ104" s="82">
        <v>0</v>
      </c>
      <c r="BK104" s="82">
        <v>45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66.7</v>
      </c>
      <c r="BH105" s="82">
        <v>0</v>
      </c>
      <c r="BI105" s="82">
        <v>103</v>
      </c>
      <c r="BJ105" s="82">
        <v>0</v>
      </c>
      <c r="BK105" s="82">
        <v>46.4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338</v>
      </c>
      <c r="BH106" s="82">
        <v>0</v>
      </c>
      <c r="BI106" s="82">
        <v>119</v>
      </c>
      <c r="BJ106" s="82">
        <v>0</v>
      </c>
      <c r="BK106" s="82">
        <v>39.200000000000003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336</v>
      </c>
      <c r="BH107" s="82">
        <v>0</v>
      </c>
      <c r="BI107" s="82">
        <v>126</v>
      </c>
      <c r="BJ107" s="82">
        <v>0</v>
      </c>
      <c r="BK107" s="82">
        <v>41</v>
      </c>
      <c r="BL107" s="82">
        <v>0</v>
      </c>
    </row>
    <row r="108" spans="1:64" ht="15.75" thickBot="1" x14ac:dyDescent="0.3">
      <c r="A108" s="87" t="s">
        <v>136</v>
      </c>
      <c r="B108" s="70">
        <f>SUMIF(B97:B107,"&gt;0")</f>
        <v>121.8</v>
      </c>
      <c r="C108" s="70">
        <f>SUMIF(C97:C107,"&gt;0")</f>
        <v>147.89999999999998</v>
      </c>
      <c r="D108" s="70">
        <f>SUMIF(D97:D107,"&gt;0")</f>
        <v>206</v>
      </c>
      <c r="E108" s="70">
        <f>SUMIF(E97:E107,"&gt;0")</f>
        <v>179</v>
      </c>
      <c r="F108" s="70">
        <f>SUMIF(F97:F107,"&gt;0")</f>
        <v>183.4</v>
      </c>
      <c r="G108" s="70">
        <f t="shared" ref="G108:AF108" si="36">SUMIF(G97:G107,"&gt;0")</f>
        <v>236.5</v>
      </c>
      <c r="H108" s="70">
        <f t="shared" si="36"/>
        <v>236.5</v>
      </c>
      <c r="I108" s="70">
        <f t="shared" si="36"/>
        <v>166</v>
      </c>
      <c r="J108" s="70">
        <f t="shared" si="36"/>
        <v>203.2</v>
      </c>
      <c r="K108" s="70">
        <f t="shared" si="36"/>
        <v>257</v>
      </c>
      <c r="L108" s="70">
        <f t="shared" si="36"/>
        <v>255</v>
      </c>
      <c r="M108" s="70">
        <f>SUMIF(M97:M107,"&gt;0")</f>
        <v>190</v>
      </c>
      <c r="N108" s="70">
        <f>SUMIF(N97:N107,"&gt;0")</f>
        <v>298</v>
      </c>
      <c r="O108" s="70">
        <f>SUMIF(O97:O107,"&gt;0")</f>
        <v>223</v>
      </c>
      <c r="P108" s="70">
        <f>SUMIF(P97:P107,"&gt;0")</f>
        <v>273.10000000000002</v>
      </c>
      <c r="Q108" s="70">
        <f t="shared" si="36"/>
        <v>555.70000000000005</v>
      </c>
      <c r="R108" s="70">
        <f>SUMIF(R97:R107,"&gt;0")</f>
        <v>560</v>
      </c>
      <c r="S108" s="70">
        <f t="shared" si="36"/>
        <v>601.1</v>
      </c>
      <c r="T108" s="70">
        <f t="shared" si="36"/>
        <v>590.90000000000009</v>
      </c>
      <c r="U108" s="70">
        <f t="shared" si="36"/>
        <v>590.91999999999996</v>
      </c>
      <c r="V108" s="70">
        <f t="shared" si="36"/>
        <v>397.79999999999995</v>
      </c>
      <c r="W108" s="70">
        <f t="shared" si="36"/>
        <v>427.1</v>
      </c>
      <c r="X108" s="70">
        <f t="shared" si="36"/>
        <v>409.3</v>
      </c>
      <c r="Y108" s="70">
        <f t="shared" si="36"/>
        <v>235.79999999999998</v>
      </c>
      <c r="Z108" s="70">
        <f t="shared" si="36"/>
        <v>227.6</v>
      </c>
      <c r="AA108" s="70">
        <f t="shared" si="36"/>
        <v>247</v>
      </c>
      <c r="AB108" s="70">
        <f t="shared" si="36"/>
        <v>205.89999999999998</v>
      </c>
      <c r="AC108" s="70">
        <f t="shared" si="36"/>
        <v>198.1</v>
      </c>
      <c r="AD108" s="70">
        <f t="shared" si="36"/>
        <v>163.5</v>
      </c>
      <c r="AE108" s="70">
        <f t="shared" si="36"/>
        <v>142.9</v>
      </c>
      <c r="AF108" s="70">
        <f t="shared" si="36"/>
        <v>148.19999999999999</v>
      </c>
      <c r="AG108" s="104">
        <f>SUM(AG97:AG107)</f>
        <v>0</v>
      </c>
      <c r="AH108" s="46">
        <f t="shared" si="23"/>
        <v>601.1</v>
      </c>
      <c r="AI108" s="47">
        <f t="shared" si="24"/>
        <v>121.8</v>
      </c>
      <c r="AJ108" s="105">
        <f t="array" ref="AJ108">MIN(IF(B108:AF108&lt;&gt;0,B108:AF108))</f>
        <v>121.8</v>
      </c>
      <c r="BF108" s="82"/>
      <c r="BG108" s="82">
        <v>367</v>
      </c>
      <c r="BH108" s="82">
        <v>0</v>
      </c>
      <c r="BI108" s="82">
        <v>122.5</v>
      </c>
      <c r="BJ108" s="82">
        <v>0</v>
      </c>
      <c r="BK108" s="82">
        <v>45.9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368</v>
      </c>
      <c r="BH109" s="82">
        <v>0</v>
      </c>
      <c r="BI109" s="82">
        <v>110</v>
      </c>
      <c r="BJ109" s="82">
        <v>0</v>
      </c>
      <c r="BK109" s="82">
        <v>52.7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348</v>
      </c>
      <c r="BH110" s="82">
        <v>0</v>
      </c>
      <c r="BI110" s="82">
        <v>135.52000000000001</v>
      </c>
      <c r="BJ110" s="82">
        <v>0</v>
      </c>
      <c r="BK110" s="82">
        <v>55.1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203</v>
      </c>
      <c r="BH111" s="82">
        <v>0</v>
      </c>
      <c r="BI111" s="82">
        <v>107</v>
      </c>
      <c r="BJ111" s="82">
        <v>0</v>
      </c>
      <c r="BK111" s="82">
        <v>50.4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225</v>
      </c>
      <c r="BH112" s="82">
        <v>0</v>
      </c>
      <c r="BI112" s="82">
        <v>110</v>
      </c>
      <c r="BJ112" s="82">
        <v>0</v>
      </c>
      <c r="BK112" s="82">
        <v>38.200000000000003</v>
      </c>
      <c r="BL112" s="82">
        <v>0</v>
      </c>
    </row>
    <row r="113" spans="1:64" ht="15.75" thickBot="1" x14ac:dyDescent="0.3">
      <c r="A113" s="87" t="s">
        <v>141</v>
      </c>
      <c r="B113" s="108">
        <f>B71+B78+B96+B92+B108+B112</f>
        <v>1300.9000000000001</v>
      </c>
      <c r="C113" s="108">
        <f>C71+C78+C96+C92+C108+C112</f>
        <v>1315.3700000000003</v>
      </c>
      <c r="D113" s="108">
        <f>D71+D78+D96+D92+D108+D112</f>
        <v>1291.5700000000002</v>
      </c>
      <c r="E113" s="108">
        <f>E71+E78+E96+E92+E108+E112</f>
        <v>1268.2700000000002</v>
      </c>
      <c r="F113" s="108">
        <f>F71+F78+F96+F92+F108+F112</f>
        <v>1276.9700000000003</v>
      </c>
      <c r="G113" s="108">
        <f t="shared" ref="G113:AG113" si="37">G71+G78+G96+G92+G108+G112</f>
        <v>1355.0700000000002</v>
      </c>
      <c r="H113" s="108">
        <f t="shared" si="37"/>
        <v>1355.0700000000002</v>
      </c>
      <c r="I113" s="108">
        <f t="shared" si="37"/>
        <v>1502.4700000000003</v>
      </c>
      <c r="J113" s="108">
        <f t="shared" si="37"/>
        <v>1587.0700000000004</v>
      </c>
      <c r="K113" s="108">
        <f t="shared" si="37"/>
        <v>1695.0700000000002</v>
      </c>
      <c r="L113" s="108">
        <f t="shared" si="37"/>
        <v>1767.5700000000002</v>
      </c>
      <c r="M113" s="108">
        <f>M71+M78+M96+M92+M108+M112</f>
        <v>1838.2700000000002</v>
      </c>
      <c r="N113" s="108">
        <f>N71+N78+N96+N92+N108+N112</f>
        <v>1750.5700000000004</v>
      </c>
      <c r="O113" s="108">
        <f>O71+O78+O96+O92+O108+O112</f>
        <v>1844.1700000000003</v>
      </c>
      <c r="P113" s="108">
        <f>P71+P78+P96+P92+P108+P112</f>
        <v>1641.6000000000004</v>
      </c>
      <c r="Q113" s="108">
        <f t="shared" si="37"/>
        <v>1610.4000000000003</v>
      </c>
      <c r="R113" s="108">
        <f>R71+R78+R96+R92+R108+R112</f>
        <v>1535.1000000000001</v>
      </c>
      <c r="S113" s="108">
        <f t="shared" si="37"/>
        <v>1586.4500000000003</v>
      </c>
      <c r="T113" s="108">
        <f t="shared" si="37"/>
        <v>1606.2000000000003</v>
      </c>
      <c r="U113" s="108">
        <f t="shared" si="37"/>
        <v>1611.52</v>
      </c>
      <c r="V113" s="108">
        <f t="shared" si="37"/>
        <v>1496.8</v>
      </c>
      <c r="W113" s="108">
        <f t="shared" si="37"/>
        <v>1599.3000000000002</v>
      </c>
      <c r="X113" s="108">
        <f t="shared" si="37"/>
        <v>1647.0000000000002</v>
      </c>
      <c r="Y113" s="108">
        <f t="shared" si="37"/>
        <v>1719.6000000000001</v>
      </c>
      <c r="Z113" s="108">
        <f t="shared" si="37"/>
        <v>1740.5</v>
      </c>
      <c r="AA113" s="108">
        <f t="shared" si="37"/>
        <v>1715.5000000000002</v>
      </c>
      <c r="AB113" s="108">
        <f t="shared" si="37"/>
        <v>1776.4580000000001</v>
      </c>
      <c r="AC113" s="108">
        <f t="shared" si="37"/>
        <v>1768.6579999999999</v>
      </c>
      <c r="AD113" s="108">
        <f t="shared" si="37"/>
        <v>1653.9580000000001</v>
      </c>
      <c r="AE113" s="108">
        <f t="shared" si="37"/>
        <v>1583.3580000000002</v>
      </c>
      <c r="AF113" s="108">
        <f t="shared" si="37"/>
        <v>1585.3000000000002</v>
      </c>
      <c r="AG113" s="80">
        <f t="shared" si="37"/>
        <v>3169.915</v>
      </c>
      <c r="AH113" s="46">
        <f t="shared" si="23"/>
        <v>1844.1700000000003</v>
      </c>
      <c r="AI113" s="47">
        <f t="shared" si="24"/>
        <v>1268.2700000000002</v>
      </c>
      <c r="BF113" s="81"/>
      <c r="BG113" s="82">
        <v>40</v>
      </c>
      <c r="BH113" s="82">
        <v>0</v>
      </c>
      <c r="BI113" s="82">
        <v>111</v>
      </c>
      <c r="BJ113" s="82">
        <v>0</v>
      </c>
      <c r="BK113" s="82">
        <v>45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-200.52</v>
      </c>
      <c r="BH114" s="82">
        <v>0</v>
      </c>
      <c r="BI114" s="82">
        <v>133</v>
      </c>
      <c r="BJ114" s="82">
        <v>0</v>
      </c>
      <c r="BK114" s="82">
        <v>43.7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1300.9000000000001</v>
      </c>
      <c r="C115" s="108">
        <f>C113+C114</f>
        <v>1315.3700000000003</v>
      </c>
      <c r="D115" s="108">
        <f>D113+D114</f>
        <v>1291.5700000000002</v>
      </c>
      <c r="E115" s="108">
        <f>E113+E114</f>
        <v>1268.2700000000002</v>
      </c>
      <c r="F115" s="108">
        <f>F113+F114</f>
        <v>1276.9700000000003</v>
      </c>
      <c r="G115" s="108">
        <f t="shared" ref="G115:AF115" si="38">G113+G114</f>
        <v>1355.0700000000002</v>
      </c>
      <c r="H115" s="108">
        <f t="shared" si="38"/>
        <v>1355.0700000000002</v>
      </c>
      <c r="I115" s="108">
        <f t="shared" si="38"/>
        <v>1502.4700000000003</v>
      </c>
      <c r="J115" s="108">
        <f t="shared" si="38"/>
        <v>1587.0700000000004</v>
      </c>
      <c r="K115" s="108">
        <f t="shared" si="38"/>
        <v>1695.0700000000002</v>
      </c>
      <c r="L115" s="108">
        <f t="shared" si="38"/>
        <v>1767.5700000000002</v>
      </c>
      <c r="M115" s="108">
        <f>M113+M114</f>
        <v>1838.2700000000002</v>
      </c>
      <c r="N115" s="108">
        <f>N113+N114</f>
        <v>1750.5700000000004</v>
      </c>
      <c r="O115" s="108">
        <f>O113+O114</f>
        <v>1844.1700000000003</v>
      </c>
      <c r="P115" s="108">
        <f>P113+P114</f>
        <v>1641.6000000000004</v>
      </c>
      <c r="Q115" s="108">
        <f t="shared" si="38"/>
        <v>1610.4000000000003</v>
      </c>
      <c r="R115" s="108">
        <f>R113+R114</f>
        <v>1535.1000000000001</v>
      </c>
      <c r="S115" s="108">
        <f t="shared" si="38"/>
        <v>1586.4500000000003</v>
      </c>
      <c r="T115" s="108">
        <f t="shared" si="38"/>
        <v>1606.2000000000003</v>
      </c>
      <c r="U115" s="108">
        <f t="shared" si="38"/>
        <v>1611.52</v>
      </c>
      <c r="V115" s="108">
        <f t="shared" si="38"/>
        <v>1496.8</v>
      </c>
      <c r="W115" s="108">
        <f t="shared" si="38"/>
        <v>1599.3000000000002</v>
      </c>
      <c r="X115" s="108">
        <f t="shared" si="38"/>
        <v>1647.0000000000002</v>
      </c>
      <c r="Y115" s="108">
        <f t="shared" si="38"/>
        <v>1719.6000000000001</v>
      </c>
      <c r="Z115" s="108">
        <f t="shared" si="38"/>
        <v>1740.5</v>
      </c>
      <c r="AA115" s="108">
        <f t="shared" si="38"/>
        <v>1715.5000000000002</v>
      </c>
      <c r="AB115" s="108">
        <f t="shared" si="38"/>
        <v>1776.4580000000001</v>
      </c>
      <c r="AC115" s="108">
        <f t="shared" si="38"/>
        <v>1768.6579999999999</v>
      </c>
      <c r="AD115" s="108">
        <f t="shared" si="38"/>
        <v>1653.9580000000001</v>
      </c>
      <c r="AE115" s="108">
        <f t="shared" si="38"/>
        <v>1583.3580000000002</v>
      </c>
      <c r="AF115" s="108">
        <f t="shared" si="38"/>
        <v>1585.3000000000002</v>
      </c>
      <c r="AG115" s="104">
        <f>AG112+AG108+AG96+AG92+AG71+AG114</f>
        <v>2463.5149999999999</v>
      </c>
      <c r="AH115" s="46">
        <f t="shared" si="23"/>
        <v>1844.1700000000003</v>
      </c>
      <c r="AI115" s="47">
        <f t="shared" si="24"/>
        <v>1268.2700000000002</v>
      </c>
      <c r="BF115" s="81"/>
      <c r="BG115" s="82">
        <v>-214</v>
      </c>
      <c r="BH115" s="82">
        <v>0</v>
      </c>
      <c r="BI115" s="82">
        <v>135.80000000000001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1281.2</v>
      </c>
      <c r="C116" s="108">
        <f>C115-(C123)</f>
        <v>1284.9700000000003</v>
      </c>
      <c r="D116" s="108">
        <f>D115-(D123)</f>
        <v>1291.5700000000002</v>
      </c>
      <c r="E116" s="108">
        <f>E115-(E123)</f>
        <v>1268.2700000000002</v>
      </c>
      <c r="F116" s="108">
        <f>F115-(F123)</f>
        <v>1276.9700000000003</v>
      </c>
      <c r="G116" s="108">
        <f t="shared" ref="G116:AF116" si="39">G115-(G123)</f>
        <v>1355.0700000000002</v>
      </c>
      <c r="H116" s="108">
        <f t="shared" si="39"/>
        <v>1355.0700000000002</v>
      </c>
      <c r="I116" s="108">
        <f t="shared" si="39"/>
        <v>1502.4700000000003</v>
      </c>
      <c r="J116" s="108">
        <f t="shared" si="39"/>
        <v>1587.0700000000004</v>
      </c>
      <c r="K116" s="108">
        <f t="shared" si="39"/>
        <v>1695.0700000000002</v>
      </c>
      <c r="L116" s="108">
        <f t="shared" si="39"/>
        <v>1767.5700000000002</v>
      </c>
      <c r="M116" s="108">
        <f>M115-(M123)</f>
        <v>1770.9700000000003</v>
      </c>
      <c r="N116" s="108">
        <f>N115-(N123)</f>
        <v>1750.5700000000004</v>
      </c>
      <c r="O116" s="108">
        <f>O115-(O123)</f>
        <v>1720.1700000000003</v>
      </c>
      <c r="P116" s="108">
        <f>P115-(P123)</f>
        <v>1641.6000000000004</v>
      </c>
      <c r="Q116" s="108">
        <f t="shared" si="39"/>
        <v>1610.4000000000003</v>
      </c>
      <c r="R116" s="108">
        <f>R115-(R123)</f>
        <v>1535.1000000000001</v>
      </c>
      <c r="S116" s="108">
        <f t="shared" si="39"/>
        <v>1586.4500000000003</v>
      </c>
      <c r="T116" s="108">
        <f t="shared" si="39"/>
        <v>1606.2000000000003</v>
      </c>
      <c r="U116" s="108">
        <f t="shared" si="39"/>
        <v>1611.52</v>
      </c>
      <c r="V116" s="108">
        <f t="shared" si="39"/>
        <v>1496.8</v>
      </c>
      <c r="W116" s="108">
        <f t="shared" si="39"/>
        <v>1599.3000000000002</v>
      </c>
      <c r="X116" s="108">
        <f t="shared" si="39"/>
        <v>1647.0000000000002</v>
      </c>
      <c r="Y116" s="108">
        <f t="shared" si="39"/>
        <v>1719.6000000000001</v>
      </c>
      <c r="Z116" s="108">
        <f t="shared" si="39"/>
        <v>1740.5</v>
      </c>
      <c r="AA116" s="108">
        <f t="shared" si="39"/>
        <v>1715.5000000000002</v>
      </c>
      <c r="AB116" s="108">
        <f t="shared" si="39"/>
        <v>1575.9380000000001</v>
      </c>
      <c r="AC116" s="108">
        <f t="shared" si="39"/>
        <v>1545.1579999999999</v>
      </c>
      <c r="AD116" s="108">
        <f t="shared" si="39"/>
        <v>1439.9580000000001</v>
      </c>
      <c r="AE116" s="108">
        <f t="shared" si="39"/>
        <v>1365.8580000000002</v>
      </c>
      <c r="AF116" s="108">
        <f t="shared" si="39"/>
        <v>1202.9000000000001</v>
      </c>
      <c r="AG116" s="104"/>
      <c r="AH116" s="46">
        <f t="shared" si="23"/>
        <v>1770.9700000000003</v>
      </c>
      <c r="AI116" s="47">
        <f t="shared" si="24"/>
        <v>1202.9000000000001</v>
      </c>
      <c r="BF116" s="81"/>
      <c r="BG116" s="82">
        <v>-217.5</v>
      </c>
      <c r="BH116" s="82">
        <v>0</v>
      </c>
      <c r="BI116" s="82">
        <v>118.8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0">IF(B97&lt;0,B97*-1,0)</f>
        <v>19.7</v>
      </c>
      <c r="C117" s="93">
        <f t="shared" si="40"/>
        <v>30.4</v>
      </c>
      <c r="D117" s="93">
        <f t="shared" ref="D117:F122" si="41">IF(D97&lt;0,D97*-1,0)</f>
        <v>0</v>
      </c>
      <c r="E117" s="93">
        <f t="shared" si="41"/>
        <v>0</v>
      </c>
      <c r="F117" s="93">
        <f t="shared" si="41"/>
        <v>0</v>
      </c>
      <c r="G117" s="93">
        <f t="shared" ref="G117:AF122" si="42">IF(G97&lt;0,G97*-1,0)</f>
        <v>0</v>
      </c>
      <c r="H117" s="93">
        <f t="shared" si="42"/>
        <v>0</v>
      </c>
      <c r="I117" s="93">
        <f t="shared" si="42"/>
        <v>0</v>
      </c>
      <c r="J117" s="93">
        <f t="shared" si="42"/>
        <v>0</v>
      </c>
      <c r="K117" s="93">
        <f t="shared" si="42"/>
        <v>0</v>
      </c>
      <c r="L117" s="93">
        <f t="shared" si="42"/>
        <v>0</v>
      </c>
      <c r="M117" s="93">
        <f t="shared" ref="M117:P122" si="43">IF(M97&lt;0,M97*-1,0)</f>
        <v>67.3</v>
      </c>
      <c r="N117" s="93">
        <f t="shared" si="43"/>
        <v>0</v>
      </c>
      <c r="O117" s="93">
        <f t="shared" si="43"/>
        <v>124</v>
      </c>
      <c r="P117" s="93">
        <f t="shared" si="43"/>
        <v>0</v>
      </c>
      <c r="Q117" s="93">
        <f t="shared" si="42"/>
        <v>0</v>
      </c>
      <c r="R117" s="93">
        <f t="shared" ref="R117:R122" si="44">IF(R97&lt;0,R97*-1,0)</f>
        <v>0</v>
      </c>
      <c r="S117" s="93">
        <f t="shared" si="42"/>
        <v>0</v>
      </c>
      <c r="T117" s="93">
        <f t="shared" si="42"/>
        <v>0</v>
      </c>
      <c r="U117" s="93">
        <f t="shared" si="42"/>
        <v>0</v>
      </c>
      <c r="V117" s="93">
        <f t="shared" si="42"/>
        <v>0</v>
      </c>
      <c r="W117" s="93">
        <f t="shared" si="42"/>
        <v>0</v>
      </c>
      <c r="X117" s="93">
        <f t="shared" si="42"/>
        <v>0</v>
      </c>
      <c r="Y117" s="93">
        <f t="shared" si="42"/>
        <v>0</v>
      </c>
      <c r="Z117" s="93">
        <f t="shared" si="42"/>
        <v>0</v>
      </c>
      <c r="AA117" s="93">
        <f t="shared" si="42"/>
        <v>0</v>
      </c>
      <c r="AB117" s="93">
        <f t="shared" si="42"/>
        <v>200.52</v>
      </c>
      <c r="AC117" s="93">
        <f t="shared" si="42"/>
        <v>223.5</v>
      </c>
      <c r="AD117" s="93">
        <f t="shared" si="42"/>
        <v>214</v>
      </c>
      <c r="AE117" s="93">
        <f t="shared" si="42"/>
        <v>217.5</v>
      </c>
      <c r="AF117" s="93">
        <f t="shared" si="42"/>
        <v>382.4</v>
      </c>
      <c r="AG117" s="61"/>
      <c r="AH117" s="46">
        <f t="shared" si="23"/>
        <v>382.4</v>
      </c>
      <c r="AI117" s="47">
        <f t="shared" si="24"/>
        <v>0</v>
      </c>
      <c r="BG117" s="82">
        <v>-382.4</v>
      </c>
      <c r="BH117" s="82">
        <v>0</v>
      </c>
      <c r="BI117" s="82">
        <v>121.6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0"/>
        <v>0</v>
      </c>
      <c r="C118" s="93">
        <f t="shared" si="40"/>
        <v>0</v>
      </c>
      <c r="D118" s="93">
        <f t="shared" si="41"/>
        <v>0</v>
      </c>
      <c r="E118" s="93">
        <f t="shared" si="41"/>
        <v>0</v>
      </c>
      <c r="F118" s="93">
        <f t="shared" si="41"/>
        <v>0</v>
      </c>
      <c r="G118" s="93">
        <f t="shared" si="42"/>
        <v>0</v>
      </c>
      <c r="H118" s="93">
        <f t="shared" si="42"/>
        <v>0</v>
      </c>
      <c r="I118" s="93">
        <f t="shared" si="42"/>
        <v>0</v>
      </c>
      <c r="J118" s="93">
        <f t="shared" si="42"/>
        <v>0</v>
      </c>
      <c r="K118" s="93">
        <f t="shared" si="42"/>
        <v>0</v>
      </c>
      <c r="L118" s="93">
        <f t="shared" si="42"/>
        <v>0</v>
      </c>
      <c r="M118" s="93">
        <f t="shared" si="43"/>
        <v>0</v>
      </c>
      <c r="N118" s="93">
        <f t="shared" si="43"/>
        <v>0</v>
      </c>
      <c r="O118" s="93">
        <f t="shared" si="43"/>
        <v>0</v>
      </c>
      <c r="P118" s="93">
        <f t="shared" si="43"/>
        <v>0</v>
      </c>
      <c r="Q118" s="93">
        <f t="shared" si="42"/>
        <v>0</v>
      </c>
      <c r="R118" s="93">
        <f t="shared" si="44"/>
        <v>0</v>
      </c>
      <c r="S118" s="93">
        <f t="shared" si="42"/>
        <v>0</v>
      </c>
      <c r="T118" s="93">
        <f t="shared" si="42"/>
        <v>0</v>
      </c>
      <c r="U118" s="93">
        <f t="shared" si="42"/>
        <v>0</v>
      </c>
      <c r="V118" s="93">
        <f t="shared" si="42"/>
        <v>0</v>
      </c>
      <c r="W118" s="93">
        <f t="shared" si="42"/>
        <v>0</v>
      </c>
      <c r="X118" s="93">
        <f t="shared" si="42"/>
        <v>0</v>
      </c>
      <c r="Y118" s="93">
        <f t="shared" si="42"/>
        <v>0</v>
      </c>
      <c r="Z118" s="93">
        <f t="shared" si="42"/>
        <v>0</v>
      </c>
      <c r="AA118" s="93">
        <f t="shared" si="42"/>
        <v>0</v>
      </c>
      <c r="AB118" s="93">
        <f t="shared" si="42"/>
        <v>0</v>
      </c>
      <c r="AC118" s="93">
        <f t="shared" si="42"/>
        <v>0</v>
      </c>
      <c r="AD118" s="93">
        <f t="shared" si="42"/>
        <v>0</v>
      </c>
      <c r="AE118" s="93">
        <f t="shared" si="42"/>
        <v>0</v>
      </c>
      <c r="AF118" s="93">
        <f t="shared" si="42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-19.7</v>
      </c>
      <c r="BH118" s="82">
        <v>0</v>
      </c>
      <c r="BI118" s="82">
        <v>93.5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0"/>
        <v>0</v>
      </c>
      <c r="C119" s="93">
        <f t="shared" si="40"/>
        <v>0</v>
      </c>
      <c r="D119" s="93">
        <f t="shared" si="41"/>
        <v>0</v>
      </c>
      <c r="E119" s="93">
        <f t="shared" si="41"/>
        <v>0</v>
      </c>
      <c r="F119" s="93">
        <f t="shared" si="41"/>
        <v>0</v>
      </c>
      <c r="G119" s="93">
        <f t="shared" si="42"/>
        <v>0</v>
      </c>
      <c r="H119" s="93">
        <f t="shared" si="42"/>
        <v>0</v>
      </c>
      <c r="I119" s="93">
        <f t="shared" si="42"/>
        <v>0</v>
      </c>
      <c r="J119" s="93">
        <f t="shared" si="42"/>
        <v>0</v>
      </c>
      <c r="K119" s="93">
        <f t="shared" si="42"/>
        <v>0</v>
      </c>
      <c r="L119" s="93">
        <f t="shared" si="42"/>
        <v>0</v>
      </c>
      <c r="M119" s="93">
        <f t="shared" si="43"/>
        <v>0</v>
      </c>
      <c r="N119" s="93">
        <f t="shared" si="43"/>
        <v>0</v>
      </c>
      <c r="O119" s="93">
        <f t="shared" si="43"/>
        <v>0</v>
      </c>
      <c r="P119" s="93">
        <f t="shared" si="43"/>
        <v>0</v>
      </c>
      <c r="Q119" s="93">
        <f t="shared" si="42"/>
        <v>0</v>
      </c>
      <c r="R119" s="93">
        <f t="shared" si="44"/>
        <v>0</v>
      </c>
      <c r="S119" s="93">
        <f t="shared" si="42"/>
        <v>0</v>
      </c>
      <c r="T119" s="93">
        <f t="shared" si="42"/>
        <v>0</v>
      </c>
      <c r="U119" s="93">
        <f t="shared" si="42"/>
        <v>0</v>
      </c>
      <c r="V119" s="93">
        <f t="shared" si="42"/>
        <v>0</v>
      </c>
      <c r="W119" s="93">
        <f t="shared" si="42"/>
        <v>0</v>
      </c>
      <c r="X119" s="93">
        <f t="shared" si="42"/>
        <v>0</v>
      </c>
      <c r="Y119" s="93">
        <f t="shared" si="42"/>
        <v>0</v>
      </c>
      <c r="Z119" s="93">
        <f t="shared" si="42"/>
        <v>0</v>
      </c>
      <c r="AA119" s="93">
        <f t="shared" si="42"/>
        <v>0</v>
      </c>
      <c r="AB119" s="93">
        <f t="shared" si="42"/>
        <v>0</v>
      </c>
      <c r="AC119" s="93">
        <f t="shared" si="42"/>
        <v>0</v>
      </c>
      <c r="AD119" s="93">
        <f t="shared" si="42"/>
        <v>0</v>
      </c>
      <c r="AE119" s="93">
        <f t="shared" si="42"/>
        <v>0</v>
      </c>
      <c r="AF119" s="93">
        <f t="shared" si="42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0"/>
        <v>0</v>
      </c>
      <c r="C120" s="93">
        <f t="shared" si="40"/>
        <v>0</v>
      </c>
      <c r="D120" s="93">
        <f t="shared" si="41"/>
        <v>0</v>
      </c>
      <c r="E120" s="93">
        <f t="shared" si="41"/>
        <v>0</v>
      </c>
      <c r="F120" s="93">
        <f t="shared" si="41"/>
        <v>0</v>
      </c>
      <c r="G120" s="93">
        <f t="shared" si="42"/>
        <v>0</v>
      </c>
      <c r="H120" s="93">
        <f t="shared" si="42"/>
        <v>0</v>
      </c>
      <c r="I120" s="93">
        <f t="shared" si="42"/>
        <v>0</v>
      </c>
      <c r="J120" s="93">
        <f t="shared" si="42"/>
        <v>0</v>
      </c>
      <c r="K120" s="93">
        <f t="shared" si="42"/>
        <v>0</v>
      </c>
      <c r="L120" s="93">
        <f t="shared" si="42"/>
        <v>0</v>
      </c>
      <c r="M120" s="93">
        <f t="shared" si="43"/>
        <v>0</v>
      </c>
      <c r="N120" s="93">
        <f t="shared" si="43"/>
        <v>0</v>
      </c>
      <c r="O120" s="93">
        <f t="shared" si="43"/>
        <v>0</v>
      </c>
      <c r="P120" s="93">
        <f t="shared" si="43"/>
        <v>0</v>
      </c>
      <c r="Q120" s="93">
        <f t="shared" si="42"/>
        <v>0</v>
      </c>
      <c r="R120" s="93">
        <f t="shared" si="44"/>
        <v>0</v>
      </c>
      <c r="S120" s="93">
        <f t="shared" si="42"/>
        <v>0</v>
      </c>
      <c r="T120" s="93">
        <f t="shared" si="42"/>
        <v>0</v>
      </c>
      <c r="U120" s="93">
        <f t="shared" si="42"/>
        <v>0</v>
      </c>
      <c r="V120" s="93">
        <f t="shared" si="42"/>
        <v>0</v>
      </c>
      <c r="W120" s="93">
        <f t="shared" si="42"/>
        <v>0</v>
      </c>
      <c r="X120" s="93">
        <f t="shared" si="42"/>
        <v>0</v>
      </c>
      <c r="Y120" s="93">
        <f t="shared" si="42"/>
        <v>0</v>
      </c>
      <c r="Z120" s="93">
        <f t="shared" si="42"/>
        <v>0</v>
      </c>
      <c r="AA120" s="93">
        <f t="shared" si="42"/>
        <v>0</v>
      </c>
      <c r="AB120" s="93">
        <f t="shared" si="42"/>
        <v>0</v>
      </c>
      <c r="AC120" s="93">
        <f t="shared" si="42"/>
        <v>0</v>
      </c>
      <c r="AD120" s="93">
        <f t="shared" si="42"/>
        <v>0</v>
      </c>
      <c r="AE120" s="93">
        <f t="shared" si="42"/>
        <v>0</v>
      </c>
      <c r="AF120" s="93">
        <f t="shared" si="42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0"/>
        <v>0</v>
      </c>
      <c r="C121" s="93">
        <f t="shared" si="40"/>
        <v>0</v>
      </c>
      <c r="D121" s="93">
        <f t="shared" si="41"/>
        <v>0</v>
      </c>
      <c r="E121" s="93">
        <f t="shared" si="41"/>
        <v>0</v>
      </c>
      <c r="F121" s="93">
        <f t="shared" si="41"/>
        <v>0</v>
      </c>
      <c r="G121" s="93">
        <f t="shared" si="42"/>
        <v>0</v>
      </c>
      <c r="H121" s="93">
        <f t="shared" si="42"/>
        <v>0</v>
      </c>
      <c r="I121" s="93">
        <f t="shared" si="42"/>
        <v>0</v>
      </c>
      <c r="J121" s="93">
        <f t="shared" si="42"/>
        <v>0</v>
      </c>
      <c r="K121" s="93">
        <f t="shared" si="42"/>
        <v>0</v>
      </c>
      <c r="L121" s="93">
        <f t="shared" si="42"/>
        <v>0</v>
      </c>
      <c r="M121" s="93">
        <f t="shared" si="43"/>
        <v>0</v>
      </c>
      <c r="N121" s="93">
        <f t="shared" si="43"/>
        <v>0</v>
      </c>
      <c r="O121" s="93">
        <f t="shared" si="43"/>
        <v>0</v>
      </c>
      <c r="P121" s="93">
        <f t="shared" si="43"/>
        <v>0</v>
      </c>
      <c r="Q121" s="93">
        <f t="shared" si="42"/>
        <v>0</v>
      </c>
      <c r="R121" s="93">
        <f t="shared" si="44"/>
        <v>0</v>
      </c>
      <c r="S121" s="93">
        <f t="shared" si="42"/>
        <v>0</v>
      </c>
      <c r="T121" s="93">
        <f t="shared" si="42"/>
        <v>0</v>
      </c>
      <c r="U121" s="93">
        <f t="shared" si="42"/>
        <v>0</v>
      </c>
      <c r="V121" s="93">
        <f t="shared" si="42"/>
        <v>0</v>
      </c>
      <c r="W121" s="93">
        <f t="shared" si="42"/>
        <v>0</v>
      </c>
      <c r="X121" s="93">
        <f t="shared" si="42"/>
        <v>0</v>
      </c>
      <c r="Y121" s="93">
        <f t="shared" si="42"/>
        <v>0</v>
      </c>
      <c r="Z121" s="93">
        <f t="shared" si="42"/>
        <v>0</v>
      </c>
      <c r="AA121" s="93">
        <f t="shared" si="42"/>
        <v>0</v>
      </c>
      <c r="AB121" s="93">
        <f t="shared" si="42"/>
        <v>0</v>
      </c>
      <c r="AC121" s="93">
        <f t="shared" si="42"/>
        <v>0</v>
      </c>
      <c r="AD121" s="93">
        <f t="shared" si="42"/>
        <v>0</v>
      </c>
      <c r="AE121" s="93">
        <f t="shared" si="42"/>
        <v>0</v>
      </c>
      <c r="AF121" s="93">
        <f t="shared" si="42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0"/>
        <v>0</v>
      </c>
      <c r="C122" s="93">
        <f t="shared" si="40"/>
        <v>0</v>
      </c>
      <c r="D122" s="93">
        <f t="shared" si="41"/>
        <v>0</v>
      </c>
      <c r="E122" s="93">
        <f t="shared" si="41"/>
        <v>0</v>
      </c>
      <c r="F122" s="93">
        <f t="shared" si="41"/>
        <v>0</v>
      </c>
      <c r="G122" s="93">
        <f t="shared" si="42"/>
        <v>0</v>
      </c>
      <c r="H122" s="93">
        <f t="shared" si="42"/>
        <v>0</v>
      </c>
      <c r="I122" s="93">
        <f t="shared" si="42"/>
        <v>0</v>
      </c>
      <c r="J122" s="93">
        <f t="shared" si="42"/>
        <v>0</v>
      </c>
      <c r="K122" s="93">
        <f t="shared" si="42"/>
        <v>0</v>
      </c>
      <c r="L122" s="93">
        <f t="shared" si="42"/>
        <v>0</v>
      </c>
      <c r="M122" s="93">
        <f t="shared" si="43"/>
        <v>0</v>
      </c>
      <c r="N122" s="93">
        <f t="shared" si="43"/>
        <v>0</v>
      </c>
      <c r="O122" s="93">
        <f t="shared" si="43"/>
        <v>0</v>
      </c>
      <c r="P122" s="93">
        <f t="shared" si="43"/>
        <v>0</v>
      </c>
      <c r="Q122" s="93">
        <f t="shared" si="42"/>
        <v>0</v>
      </c>
      <c r="R122" s="93">
        <f t="shared" si="44"/>
        <v>0</v>
      </c>
      <c r="S122" s="93">
        <f t="shared" si="42"/>
        <v>0</v>
      </c>
      <c r="T122" s="93">
        <f t="shared" si="42"/>
        <v>0</v>
      </c>
      <c r="U122" s="93">
        <f t="shared" si="42"/>
        <v>0</v>
      </c>
      <c r="V122" s="93">
        <f t="shared" si="42"/>
        <v>0</v>
      </c>
      <c r="W122" s="93">
        <f t="shared" si="42"/>
        <v>0</v>
      </c>
      <c r="X122" s="93">
        <f t="shared" si="42"/>
        <v>0</v>
      </c>
      <c r="Y122" s="93">
        <f t="shared" si="42"/>
        <v>0</v>
      </c>
      <c r="Z122" s="93">
        <f t="shared" si="42"/>
        <v>0</v>
      </c>
      <c r="AA122" s="93">
        <f t="shared" si="42"/>
        <v>0</v>
      </c>
      <c r="AB122" s="93">
        <f t="shared" si="42"/>
        <v>0</v>
      </c>
      <c r="AC122" s="93">
        <f t="shared" si="42"/>
        <v>0</v>
      </c>
      <c r="AD122" s="93">
        <f t="shared" si="42"/>
        <v>0</v>
      </c>
      <c r="AE122" s="93">
        <f t="shared" si="42"/>
        <v>0</v>
      </c>
      <c r="AF122" s="93">
        <f t="shared" si="42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>SUM(B117:B122)</f>
        <v>19.7</v>
      </c>
      <c r="C123" s="70">
        <f>SUM(C117:C122)</f>
        <v>30.4</v>
      </c>
      <c r="D123" s="70">
        <f>SUM(D117:D122)</f>
        <v>0</v>
      </c>
      <c r="E123" s="70">
        <f>SUM(E117:E122)</f>
        <v>0</v>
      </c>
      <c r="F123" s="70">
        <f>SUM(F117:F122)</f>
        <v>0</v>
      </c>
      <c r="G123" s="70">
        <f t="shared" ref="G123:AF123" si="45">SUM(G117:G122)</f>
        <v>0</v>
      </c>
      <c r="H123" s="70">
        <f t="shared" si="45"/>
        <v>0</v>
      </c>
      <c r="I123" s="70">
        <f t="shared" si="45"/>
        <v>0</v>
      </c>
      <c r="J123" s="70">
        <f t="shared" si="45"/>
        <v>0</v>
      </c>
      <c r="K123" s="70">
        <f t="shared" si="45"/>
        <v>0</v>
      </c>
      <c r="L123" s="70">
        <f t="shared" si="45"/>
        <v>0</v>
      </c>
      <c r="M123" s="70">
        <f>SUM(M117:M122)</f>
        <v>67.3</v>
      </c>
      <c r="N123" s="70">
        <f>SUM(N117:N122)</f>
        <v>0</v>
      </c>
      <c r="O123" s="70">
        <f>SUM(O117:O122)</f>
        <v>124</v>
      </c>
      <c r="P123" s="70">
        <f>SUM(P117:P122)</f>
        <v>0</v>
      </c>
      <c r="Q123" s="70">
        <f t="shared" si="45"/>
        <v>0</v>
      </c>
      <c r="R123" s="70">
        <f>SUM(R117:R122)</f>
        <v>0</v>
      </c>
      <c r="S123" s="70">
        <f t="shared" si="45"/>
        <v>0</v>
      </c>
      <c r="T123" s="70">
        <f t="shared" si="45"/>
        <v>0</v>
      </c>
      <c r="U123" s="70">
        <f t="shared" si="45"/>
        <v>0</v>
      </c>
      <c r="V123" s="70">
        <f t="shared" si="45"/>
        <v>0</v>
      </c>
      <c r="W123" s="70">
        <f t="shared" si="45"/>
        <v>0</v>
      </c>
      <c r="X123" s="70">
        <f t="shared" si="45"/>
        <v>0</v>
      </c>
      <c r="Y123" s="70">
        <f t="shared" si="45"/>
        <v>0</v>
      </c>
      <c r="Z123" s="70">
        <f t="shared" si="45"/>
        <v>0</v>
      </c>
      <c r="AA123" s="70">
        <f t="shared" si="45"/>
        <v>0</v>
      </c>
      <c r="AB123" s="70">
        <f t="shared" si="45"/>
        <v>200.52</v>
      </c>
      <c r="AC123" s="70">
        <f t="shared" si="45"/>
        <v>223.5</v>
      </c>
      <c r="AD123" s="70">
        <f t="shared" si="45"/>
        <v>214</v>
      </c>
      <c r="AE123" s="70">
        <f t="shared" si="45"/>
        <v>217.5</v>
      </c>
      <c r="AF123" s="70">
        <f t="shared" si="45"/>
        <v>382.4</v>
      </c>
      <c r="AG123" s="104"/>
      <c r="AH123" s="46">
        <f t="shared" si="23"/>
        <v>382.4</v>
      </c>
      <c r="AI123" s="47">
        <f t="shared" si="24"/>
        <v>0</v>
      </c>
      <c r="AJ123" s="105">
        <f t="array" ref="AJ123">MIN(IF(B123:AF123&lt;&gt;0,B123:AF123))</f>
        <v>19.7</v>
      </c>
    </row>
    <row r="124" spans="1:64" ht="15.75" thickBot="1" x14ac:dyDescent="0.3">
      <c r="A124" s="87" t="s">
        <v>146</v>
      </c>
      <c r="B124" s="70">
        <f>B108-B123</f>
        <v>102.1</v>
      </c>
      <c r="C124" s="70">
        <f>C108-C123</f>
        <v>117.49999999999997</v>
      </c>
      <c r="D124" s="70">
        <f>D108-D123</f>
        <v>206</v>
      </c>
      <c r="E124" s="70">
        <f>E108-E123</f>
        <v>179</v>
      </c>
      <c r="F124" s="70">
        <f>F108-F123</f>
        <v>183.4</v>
      </c>
      <c r="G124" s="70">
        <f t="shared" ref="G124:AF124" si="46">G108-G123</f>
        <v>236.5</v>
      </c>
      <c r="H124" s="70">
        <f t="shared" si="46"/>
        <v>236.5</v>
      </c>
      <c r="I124" s="70">
        <f t="shared" si="46"/>
        <v>166</v>
      </c>
      <c r="J124" s="70">
        <f t="shared" si="46"/>
        <v>203.2</v>
      </c>
      <c r="K124" s="70">
        <f t="shared" si="46"/>
        <v>257</v>
      </c>
      <c r="L124" s="70">
        <f t="shared" si="46"/>
        <v>255</v>
      </c>
      <c r="M124" s="70">
        <f>M108-M123</f>
        <v>122.7</v>
      </c>
      <c r="N124" s="70">
        <f>N108-N123</f>
        <v>298</v>
      </c>
      <c r="O124" s="70">
        <f>O108-O123</f>
        <v>99</v>
      </c>
      <c r="P124" s="70">
        <f>P108-P123</f>
        <v>273.10000000000002</v>
      </c>
      <c r="Q124" s="70">
        <f t="shared" si="46"/>
        <v>555.70000000000005</v>
      </c>
      <c r="R124" s="70">
        <f>R108-R123</f>
        <v>560</v>
      </c>
      <c r="S124" s="70">
        <f t="shared" si="46"/>
        <v>601.1</v>
      </c>
      <c r="T124" s="70">
        <f t="shared" si="46"/>
        <v>590.90000000000009</v>
      </c>
      <c r="U124" s="70">
        <f t="shared" si="46"/>
        <v>590.91999999999996</v>
      </c>
      <c r="V124" s="70">
        <f t="shared" si="46"/>
        <v>397.79999999999995</v>
      </c>
      <c r="W124" s="70">
        <f t="shared" si="46"/>
        <v>427.1</v>
      </c>
      <c r="X124" s="70">
        <f t="shared" si="46"/>
        <v>409.3</v>
      </c>
      <c r="Y124" s="70">
        <f t="shared" si="46"/>
        <v>235.79999999999998</v>
      </c>
      <c r="Z124" s="70">
        <f t="shared" si="46"/>
        <v>227.6</v>
      </c>
      <c r="AA124" s="70">
        <f t="shared" si="46"/>
        <v>247</v>
      </c>
      <c r="AB124" s="70">
        <f t="shared" si="46"/>
        <v>5.379999999999967</v>
      </c>
      <c r="AC124" s="70">
        <f t="shared" si="46"/>
        <v>-25.400000000000006</v>
      </c>
      <c r="AD124" s="70">
        <f t="shared" si="46"/>
        <v>-50.5</v>
      </c>
      <c r="AE124" s="70">
        <f t="shared" si="46"/>
        <v>-74.599999999999994</v>
      </c>
      <c r="AF124" s="70">
        <f t="shared" si="46"/>
        <v>-234.2</v>
      </c>
      <c r="AG124" s="104"/>
      <c r="AH124" s="46">
        <f t="shared" si="23"/>
        <v>601.1</v>
      </c>
      <c r="AI124" s="47">
        <f t="shared" si="24"/>
        <v>-234.2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50.000999999999998</v>
      </c>
      <c r="C126" s="117">
        <v>49.942999999999998</v>
      </c>
      <c r="D126" s="117">
        <v>50.003</v>
      </c>
      <c r="E126" s="117">
        <v>50.06</v>
      </c>
      <c r="F126" s="117">
        <v>49.984000000000002</v>
      </c>
      <c r="G126" s="117">
        <v>49.95</v>
      </c>
      <c r="H126" s="117">
        <v>49.95</v>
      </c>
      <c r="I126" s="117">
        <v>50.08</v>
      </c>
      <c r="J126" s="117">
        <v>50.08</v>
      </c>
      <c r="K126" s="117">
        <v>50.05</v>
      </c>
      <c r="L126" s="117">
        <v>50.03</v>
      </c>
      <c r="M126" s="117">
        <v>50.140999999999998</v>
      </c>
      <c r="N126" s="117">
        <v>50.07</v>
      </c>
      <c r="O126" s="117">
        <v>50.07</v>
      </c>
      <c r="P126" s="117">
        <v>49.96</v>
      </c>
      <c r="Q126" s="117">
        <v>49.89</v>
      </c>
      <c r="R126" s="117">
        <v>50.012</v>
      </c>
      <c r="S126" s="117">
        <v>49.962000000000003</v>
      </c>
      <c r="T126" s="117">
        <v>49.911000000000001</v>
      </c>
      <c r="U126" s="117">
        <v>50.063000000000002</v>
      </c>
      <c r="V126" s="117">
        <v>49.997999999999998</v>
      </c>
      <c r="W126" s="117">
        <v>49.926000000000002</v>
      </c>
      <c r="X126" s="117">
        <v>50.063000000000002</v>
      </c>
      <c r="Y126" s="117">
        <v>50.134999999999998</v>
      </c>
      <c r="Z126" s="117">
        <v>50.048999999999999</v>
      </c>
      <c r="AA126" s="117">
        <v>50.048999999999999</v>
      </c>
      <c r="AB126" s="117">
        <v>50.08</v>
      </c>
      <c r="AC126" s="117">
        <v>50.08</v>
      </c>
      <c r="AD126" s="117">
        <v>49.88</v>
      </c>
      <c r="AE126" s="117">
        <v>50.03</v>
      </c>
      <c r="AF126" s="117">
        <v>49.98</v>
      </c>
      <c r="AG126" s="118"/>
      <c r="AH126" s="46">
        <f t="shared" si="23"/>
        <v>50.140999999999998</v>
      </c>
      <c r="AI126" s="47">
        <f t="shared" si="24"/>
        <v>49.88</v>
      </c>
    </row>
    <row r="127" spans="1:64" x14ac:dyDescent="0.25">
      <c r="A127" s="119" t="s">
        <v>149</v>
      </c>
      <c r="B127" s="43">
        <v>133.6</v>
      </c>
      <c r="C127" s="43">
        <v>134.1</v>
      </c>
      <c r="D127" s="43">
        <v>135</v>
      </c>
      <c r="E127" s="43">
        <v>135.4</v>
      </c>
      <c r="F127" s="43">
        <v>134.30000000000001</v>
      </c>
      <c r="G127" s="43">
        <v>134.5</v>
      </c>
      <c r="H127" s="43">
        <v>134.5</v>
      </c>
      <c r="I127" s="43">
        <v>132.80000000000001</v>
      </c>
      <c r="J127" s="43">
        <v>132.80000000000001</v>
      </c>
      <c r="K127" s="43">
        <v>131.6</v>
      </c>
      <c r="L127" s="43">
        <v>131.19999999999999</v>
      </c>
      <c r="M127" s="43">
        <v>129</v>
      </c>
      <c r="N127" s="43">
        <v>129</v>
      </c>
      <c r="O127" s="43">
        <v>129</v>
      </c>
      <c r="P127" s="43">
        <v>130.69999999999999</v>
      </c>
      <c r="Q127" s="43">
        <v>130.69999999999999</v>
      </c>
      <c r="R127" s="43">
        <v>133.30000000000001</v>
      </c>
      <c r="S127" s="43">
        <v>130.5</v>
      </c>
      <c r="T127" s="43">
        <v>132.69999999999999</v>
      </c>
      <c r="U127" s="43">
        <v>133.5</v>
      </c>
      <c r="V127" s="43">
        <v>135</v>
      </c>
      <c r="W127" s="43">
        <v>132.69999999999999</v>
      </c>
      <c r="X127" s="43">
        <v>132.4</v>
      </c>
      <c r="Y127" s="43">
        <v>130.4</v>
      </c>
      <c r="Z127" s="43">
        <v>133.5</v>
      </c>
      <c r="AA127" s="43">
        <v>133.5</v>
      </c>
      <c r="AB127" s="43">
        <v>134.1</v>
      </c>
      <c r="AC127" s="43">
        <v>134.1</v>
      </c>
      <c r="AD127" s="43">
        <v>134.19999999999999</v>
      </c>
      <c r="AE127" s="43">
        <v>134.19999999999999</v>
      </c>
      <c r="AF127" s="43">
        <v>132.6</v>
      </c>
      <c r="AG127" s="120"/>
      <c r="AH127" s="46">
        <f t="shared" si="23"/>
        <v>135.4</v>
      </c>
      <c r="AI127" s="47">
        <f t="shared" si="24"/>
        <v>129</v>
      </c>
    </row>
    <row r="128" spans="1:64" x14ac:dyDescent="0.25">
      <c r="A128" s="119" t="s">
        <v>150</v>
      </c>
      <c r="B128" s="43">
        <v>131.19999999999999</v>
      </c>
      <c r="C128" s="43">
        <v>131.5</v>
      </c>
      <c r="D128" s="43">
        <v>132.6</v>
      </c>
      <c r="E128" s="43">
        <v>132.80000000000001</v>
      </c>
      <c r="F128" s="43">
        <v>131.4</v>
      </c>
      <c r="G128" s="43">
        <v>131</v>
      </c>
      <c r="H128" s="43">
        <v>131</v>
      </c>
      <c r="I128" s="43">
        <v>130.1</v>
      </c>
      <c r="J128" s="43">
        <v>130.1</v>
      </c>
      <c r="K128" s="43">
        <v>128.6</v>
      </c>
      <c r="L128" s="43">
        <v>129</v>
      </c>
      <c r="M128" s="43">
        <v>127</v>
      </c>
      <c r="N128" s="43">
        <v>127</v>
      </c>
      <c r="O128" s="43">
        <v>127</v>
      </c>
      <c r="P128" s="43">
        <v>129.19999999999999</v>
      </c>
      <c r="Q128" s="43">
        <v>129.19999999999999</v>
      </c>
      <c r="R128" s="43">
        <v>129.80000000000001</v>
      </c>
      <c r="S128" s="43">
        <v>128.69999999999999</v>
      </c>
      <c r="T128" s="43">
        <v>130.6</v>
      </c>
      <c r="U128" s="43">
        <v>132.6</v>
      </c>
      <c r="V128" s="43">
        <v>133.80000000000001</v>
      </c>
      <c r="W128" s="43">
        <v>130.80000000000001</v>
      </c>
      <c r="X128" s="43">
        <v>130.9</v>
      </c>
      <c r="Y128" s="43">
        <v>129.9</v>
      </c>
      <c r="Z128" s="43">
        <v>132</v>
      </c>
      <c r="AA128" s="43">
        <v>132</v>
      </c>
      <c r="AB128" s="43">
        <v>131.69999999999999</v>
      </c>
      <c r="AC128" s="43">
        <v>131.69999999999999</v>
      </c>
      <c r="AD128" s="43">
        <v>131.80000000000001</v>
      </c>
      <c r="AE128" s="43">
        <v>131.80000000000001</v>
      </c>
      <c r="AF128" s="43"/>
      <c r="AG128" s="120"/>
      <c r="AH128" s="46">
        <f t="shared" si="23"/>
        <v>133.80000000000001</v>
      </c>
      <c r="AI128" s="47">
        <f t="shared" si="24"/>
        <v>127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137.9</v>
      </c>
      <c r="C130" s="43">
        <v>137.9</v>
      </c>
      <c r="D130" s="43">
        <v>138.6</v>
      </c>
      <c r="E130" s="43">
        <v>139.19999999999999</v>
      </c>
      <c r="F130" s="43">
        <v>138</v>
      </c>
      <c r="G130" s="43">
        <v>136</v>
      </c>
      <c r="H130" s="43">
        <v>136</v>
      </c>
      <c r="I130" s="43">
        <v>1377.7</v>
      </c>
      <c r="J130" s="43">
        <v>137.77000000000001</v>
      </c>
      <c r="K130" s="43">
        <v>135.19999999999999</v>
      </c>
      <c r="L130" s="43">
        <v>133.9</v>
      </c>
      <c r="M130" s="43">
        <v>133.9</v>
      </c>
      <c r="N130" s="43">
        <v>133.9</v>
      </c>
      <c r="O130" s="43">
        <v>133.9</v>
      </c>
      <c r="P130" s="43">
        <v>135</v>
      </c>
      <c r="Q130" s="43">
        <v>135</v>
      </c>
      <c r="R130" s="43">
        <v>133.69999999999999</v>
      </c>
      <c r="S130" s="43">
        <v>136.1</v>
      </c>
      <c r="T130" s="43">
        <v>135.6</v>
      </c>
      <c r="U130" s="43">
        <v>136.1</v>
      </c>
      <c r="V130" s="43">
        <v>138.5</v>
      </c>
      <c r="W130" s="43">
        <v>136.9</v>
      </c>
      <c r="X130" s="43">
        <v>135.19999999999999</v>
      </c>
      <c r="Y130" s="43">
        <v>135.55000000000001</v>
      </c>
      <c r="Z130" s="43">
        <v>135.69999999999999</v>
      </c>
      <c r="AA130" s="43">
        <v>135.69999999999999</v>
      </c>
      <c r="AB130" s="43">
        <v>137.6</v>
      </c>
      <c r="AC130" s="43">
        <v>137.6</v>
      </c>
      <c r="AD130" s="43">
        <v>136.9</v>
      </c>
      <c r="AE130" s="43">
        <v>136.9</v>
      </c>
      <c r="AF130" s="43">
        <v>138.9</v>
      </c>
      <c r="AG130" s="120"/>
      <c r="AH130" s="46">
        <f t="shared" si="23"/>
        <v>1377.7</v>
      </c>
      <c r="AI130" s="47">
        <f t="shared" si="24"/>
        <v>133.69999999999999</v>
      </c>
    </row>
    <row r="131" spans="1:35" x14ac:dyDescent="0.25">
      <c r="A131" s="121" t="s">
        <v>153</v>
      </c>
      <c r="B131" s="122">
        <v>132.9</v>
      </c>
      <c r="C131" s="122">
        <v>133.6</v>
      </c>
      <c r="D131" s="122">
        <v>134.6</v>
      </c>
      <c r="E131" s="122">
        <v>134.5</v>
      </c>
      <c r="F131" s="122">
        <v>133.80000000000001</v>
      </c>
      <c r="G131" s="122">
        <v>130.9</v>
      </c>
      <c r="H131" s="122">
        <v>130.9</v>
      </c>
      <c r="I131" s="122">
        <v>133.1</v>
      </c>
      <c r="J131" s="122">
        <v>133.1</v>
      </c>
      <c r="K131" s="122">
        <v>131.4</v>
      </c>
      <c r="L131" s="122">
        <v>131.6</v>
      </c>
      <c r="M131" s="122">
        <v>131.6</v>
      </c>
      <c r="N131" s="122">
        <v>131.6</v>
      </c>
      <c r="O131" s="122">
        <v>131.6</v>
      </c>
      <c r="P131" s="122">
        <v>131.6</v>
      </c>
      <c r="Q131" s="122">
        <v>131.6</v>
      </c>
      <c r="R131" s="122">
        <v>134.80000000000001</v>
      </c>
      <c r="S131" s="122">
        <v>133.1</v>
      </c>
      <c r="T131" s="122">
        <v>134.5</v>
      </c>
      <c r="U131" s="122">
        <v>133.19999999999999</v>
      </c>
      <c r="V131" s="122">
        <v>135.30000000000001</v>
      </c>
      <c r="W131" s="122">
        <v>134.5</v>
      </c>
      <c r="X131" s="122">
        <v>131.80000000000001</v>
      </c>
      <c r="Y131" s="122">
        <v>133.19999999999999</v>
      </c>
      <c r="Z131" s="122">
        <v>133.30000000000001</v>
      </c>
      <c r="AA131" s="122">
        <v>133.30000000000001</v>
      </c>
      <c r="AB131" s="122">
        <v>135</v>
      </c>
      <c r="AC131" s="122">
        <v>135</v>
      </c>
      <c r="AD131" s="122">
        <v>133.9</v>
      </c>
      <c r="AE131" s="122">
        <v>133.9</v>
      </c>
      <c r="AF131" s="122">
        <v>133</v>
      </c>
      <c r="AG131" s="123"/>
      <c r="AH131" s="46">
        <f t="shared" si="23"/>
        <v>135.30000000000001</v>
      </c>
      <c r="AI131" s="47">
        <f t="shared" si="24"/>
        <v>130.9</v>
      </c>
    </row>
    <row r="132" spans="1:35" x14ac:dyDescent="0.25">
      <c r="A132" s="119" t="s">
        <v>154</v>
      </c>
      <c r="B132" s="43">
        <v>129.6</v>
      </c>
      <c r="C132" s="43">
        <v>130.1</v>
      </c>
      <c r="D132" s="43">
        <v>131.5</v>
      </c>
      <c r="E132" s="43">
        <v>132.69999999999999</v>
      </c>
      <c r="F132" s="43">
        <v>132</v>
      </c>
      <c r="G132" s="43">
        <v>128.1</v>
      </c>
      <c r="H132" s="43">
        <v>128.1</v>
      </c>
      <c r="I132" s="43">
        <v>130.6</v>
      </c>
      <c r="J132" s="43">
        <v>130.6</v>
      </c>
      <c r="K132" s="43">
        <v>131.30000000000001</v>
      </c>
      <c r="L132" s="43">
        <v>130</v>
      </c>
      <c r="M132" s="43">
        <v>130</v>
      </c>
      <c r="N132" s="43">
        <v>130</v>
      </c>
      <c r="O132" s="43">
        <v>130</v>
      </c>
      <c r="P132" s="43">
        <v>130</v>
      </c>
      <c r="Q132" s="43">
        <v>130</v>
      </c>
      <c r="R132" s="43">
        <v>134.80000000000001</v>
      </c>
      <c r="S132" s="43">
        <v>126.6</v>
      </c>
      <c r="T132" s="43">
        <v>131.69999999999999</v>
      </c>
      <c r="U132" s="43">
        <v>130.69999999999999</v>
      </c>
      <c r="V132" s="43">
        <v>133.5</v>
      </c>
      <c r="W132" s="43">
        <v>132.1</v>
      </c>
      <c r="X132" s="43">
        <v>130.22</v>
      </c>
      <c r="Y132" s="43">
        <v>131.6</v>
      </c>
      <c r="Z132" s="43">
        <v>134</v>
      </c>
      <c r="AA132" s="43">
        <v>134</v>
      </c>
      <c r="AB132" s="43">
        <v>134.9</v>
      </c>
      <c r="AC132" s="43">
        <v>134.9</v>
      </c>
      <c r="AD132" s="43">
        <v>130.19999999999999</v>
      </c>
      <c r="AE132" s="43">
        <v>130.19999999999999</v>
      </c>
      <c r="AF132" s="43">
        <v>130.6</v>
      </c>
      <c r="AG132" s="120"/>
      <c r="AH132" s="46">
        <f t="shared" si="23"/>
        <v>134.9</v>
      </c>
      <c r="AI132" s="47">
        <f t="shared" si="24"/>
        <v>126.6</v>
      </c>
    </row>
    <row r="133" spans="1:35" ht="15.75" thickBot="1" x14ac:dyDescent="0.3">
      <c r="A133" s="119" t="s">
        <v>155</v>
      </c>
      <c r="B133" s="101">
        <v>67.400000000000006</v>
      </c>
      <c r="C133" s="101">
        <v>68.3</v>
      </c>
      <c r="D133" s="101">
        <v>68.400000000000006</v>
      </c>
      <c r="E133" s="101">
        <v>68.599999999999994</v>
      </c>
      <c r="F133" s="101">
        <v>69</v>
      </c>
      <c r="G133" s="101">
        <v>67.5</v>
      </c>
      <c r="H133" s="101">
        <v>67.5</v>
      </c>
      <c r="I133" s="101">
        <v>67.5</v>
      </c>
      <c r="J133" s="101">
        <v>67.5</v>
      </c>
      <c r="K133" s="101">
        <v>67.5</v>
      </c>
      <c r="L133" s="101">
        <v>65.900000000000006</v>
      </c>
      <c r="M133" s="101">
        <v>65.900000000000006</v>
      </c>
      <c r="N133" s="101">
        <v>65.900000000000006</v>
      </c>
      <c r="O133" s="101">
        <v>65.900000000000006</v>
      </c>
      <c r="P133" s="101">
        <v>65.900000000000006</v>
      </c>
      <c r="Q133" s="101">
        <v>65.900000000000006</v>
      </c>
      <c r="R133" s="101">
        <v>65.900000000000006</v>
      </c>
      <c r="S133" s="101">
        <v>67.5</v>
      </c>
      <c r="T133" s="101">
        <v>67.5</v>
      </c>
      <c r="U133" s="101">
        <v>67.5</v>
      </c>
      <c r="V133" s="101">
        <v>66.7</v>
      </c>
      <c r="W133" s="101">
        <v>66.7</v>
      </c>
      <c r="X133" s="101">
        <v>66.7</v>
      </c>
      <c r="Y133" s="101">
        <v>66.7</v>
      </c>
      <c r="Z133" s="101">
        <v>66.7</v>
      </c>
      <c r="AA133" s="101">
        <v>66.7</v>
      </c>
      <c r="AB133" s="101">
        <v>66.739999999999995</v>
      </c>
      <c r="AC133" s="101">
        <v>66.739999999999995</v>
      </c>
      <c r="AD133" s="101">
        <v>66</v>
      </c>
      <c r="AE133" s="101">
        <v>66</v>
      </c>
      <c r="AF133" s="101">
        <v>68.599999999999994</v>
      </c>
      <c r="AG133" s="124"/>
      <c r="AH133" s="46">
        <f t="shared" si="23"/>
        <v>69</v>
      </c>
      <c r="AI133" s="47">
        <f t="shared" si="24"/>
        <v>65.900000000000006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112.03999999999999</v>
      </c>
      <c r="C135" s="114">
        <f>SUM(C26,C32,C45:C46,C82,C84:C85,C87,C89,C137:C142,C177,C183,C189,C198,C200,C212,C219,C222:C223,C230,C232,C234,C238:C240,C242:C244,C249,C255:C256,C258:C260,C161,C166)</f>
        <v>102.73999999999997</v>
      </c>
      <c r="D135" s="114">
        <f>SUM(D26,D32,D45:D46,D82,D84:D85,D87,D89,D137:D142,D177,D183,D189,D198,D200,D212,D219,D222:D223,D230,D232,D234,D238:D240,D242:D244,D249,D255:D256,D258:D260,D161,D166)</f>
        <v>88.039999999999992</v>
      </c>
      <c r="E135" s="114">
        <f>SUM(E26,E32,E45:E46,E82,E84:E85,E87,E89,E137:E142,E177,E183,E189,E198,E200,E212,E219,E222:E223,E230,E232,E234,E238:E240,E242:E244,E249,E255:E256,E258:E260,E161,E166)</f>
        <v>77.639999999999986</v>
      </c>
      <c r="F135" s="114">
        <f>SUM(F26,F32,F45:F46,F82,F84:F85,F87,F89,F137:F142,F177,F183,F189,F198,F200,F212,F219,F222:F223,F230,F232,F234,F238:F240,F242:F244,F249,F255:F256,F258:F260,F161,F166)</f>
        <v>77.639999999999986</v>
      </c>
      <c r="G135" s="114">
        <f t="shared" ref="G135:L135" si="47">SUM(G26,G32,G45:G46,G82,G84:G85,G87,G89,G137:G142,G177,G183,G189,G198,G200,G212,G219,G222:G223,G230,G232,G234,G238:G240,G242:G244,G249,G255:G256,G258:G260,G161,G166)</f>
        <v>123.44</v>
      </c>
      <c r="H135" s="114">
        <f t="shared" si="47"/>
        <v>123.44</v>
      </c>
      <c r="I135" s="114">
        <f t="shared" si="47"/>
        <v>210.53999999999996</v>
      </c>
      <c r="J135" s="114">
        <f t="shared" si="47"/>
        <v>210.53999999999996</v>
      </c>
      <c r="K135" s="114">
        <f t="shared" si="47"/>
        <v>256.44</v>
      </c>
      <c r="L135" s="114">
        <f t="shared" si="47"/>
        <v>285.33999999999997</v>
      </c>
      <c r="M135" s="114">
        <f>SUM(M26,M32,M45:M46,M82,M84:M85,M87,M89,M137:M142,M177,M183,M189,M198,M200,M212,M219,M222:M223,M230,M232,M234,M238:M240,M242:M244,M249,M255:M256,M258:M260,M161,M166)</f>
        <v>288.54000000000002</v>
      </c>
      <c r="N135" s="114">
        <f>SUM(N26,N32,N45:N46,N82,N84:N85,N87,N89,N137:N142,N177,N183,N189,N198,N200,N212,N219,N222:N223,N230,N232,N234,N238:N240,N242:N244,N249,N255:N256,N258:N260,N161,N166)</f>
        <v>293.64</v>
      </c>
      <c r="O135" s="114">
        <f>SUM(O26,O32,O45:O46,O82,O84:O85,O87,O89,O137:O142,O177,O183,O189,O198,O200,O212,O219,O222:O223,O230,O232,O234,O238:O240,O242:O244,O249,O255:O256,O258:O260,O161,O166)</f>
        <v>298.64</v>
      </c>
      <c r="P135" s="114">
        <f>SUM(P26,P32,P45:P46,P82,P84:P85,P87,P89,P137:P142,P177,P183,P189,P198,P200,P212,P219,P222:P223,P230,P232,P234,P238:P240,P242:P244,P249,P255:P256,P258:P260,P161,P166)</f>
        <v>280.33999999999997</v>
      </c>
      <c r="Q135" s="114">
        <f t="shared" ref="Q135:X135" si="48">SUM(Q26,Q32,Q45:Q46,Q82,Q84:Q85,Q87,Q89,Q137:Q142,Q177,Q183,Q189,Q198,Q200,Q212,Q219,Q222:Q223,Q230,Q232,Q234,Q238:Q240,Q242:Q244,Q249,Q255:Q256,Q258:Q260,Q161,Q166)</f>
        <v>285.83999999999997</v>
      </c>
      <c r="R135" s="114">
        <f>SUM(R26,R32,R45:R46,R82,R84:R85,R87,R89,R137:R142,R177,R183,R189,R198,R200,R212,R219,R222:R223,R230,R232,R234,R238:R240,R242:R244,R249,R255:R256,R258:R260,R161,R166)</f>
        <v>246.53999999999996</v>
      </c>
      <c r="S135" s="114">
        <f t="shared" si="48"/>
        <v>219.25</v>
      </c>
      <c r="T135" s="114">
        <f t="shared" si="48"/>
        <v>229.35999999999999</v>
      </c>
      <c r="U135" s="114">
        <f t="shared" si="48"/>
        <v>232.84</v>
      </c>
      <c r="V135" s="114">
        <f t="shared" si="48"/>
        <v>273.13999999999993</v>
      </c>
      <c r="W135" s="114">
        <f t="shared" si="48"/>
        <v>288.04000000000002</v>
      </c>
      <c r="X135" s="114">
        <f t="shared" si="48"/>
        <v>370.64</v>
      </c>
      <c r="Y135" s="114">
        <f>SUM(Y23,Y30,Y51:Y52,Y82,Y84:Y85,Y87,Y89,Y137:Y142,Y170,Y176,Y182,Y191,Y193,Y205,Y212,Y215:Y216,Y223,Y225,Y227,Y231:Y233,Y235:Y237,Y242,Y248:Y249,Y251:Y253,Y261,Y266)</f>
        <v>316.91899999999998</v>
      </c>
      <c r="Z135" s="114">
        <f>SUM(Z23,Z30,Z51:Z52,Z82,Z84:Z85,Z87,Z89,Z137:Z142,Z170,Z176,Z182,Z191,Z193,Z205,Z212,Z215:Z216,Z223,Z225,Z227,Z231:Z233,Z235:Z237,Z242,Z248:Z249,Z251:Z253,Z261,Z266)</f>
        <v>317.41899999999998</v>
      </c>
      <c r="AA135" s="114">
        <f t="shared" ref="AA135:AF135" si="49">SUM(AA26,AA32,AA45:AA46,AA82,AA84:AA85,AA87,AA89,AA137:AA142,AA177,AA183,AA189,AA198,AA200,AA212,AA219,AA222:AA223,AA230,AA232,AA234,AA238:AA240,AA242:AA244,AA249,AA255:AA256,AA258:AA260,AA161,AA166)</f>
        <v>309.959</v>
      </c>
      <c r="AB135" s="114">
        <f t="shared" si="49"/>
        <v>177.92</v>
      </c>
      <c r="AC135" s="114">
        <f>SUM(AC26,AC32,AC45:AC46,AC82,AC84:AC85,AC87,AC89,AC137:AC142,AC177,AC183,AC189,AC198,AC200,AC212,AC219,AC222:AC223,AC230,AC232,AC234,AC238:AC240,AC242:AC244,AC249,AC255:AC256,AC258:AC260,AC161,AC166)</f>
        <v>177.92</v>
      </c>
      <c r="AD135" s="114">
        <f t="shared" si="49"/>
        <v>133.34</v>
      </c>
      <c r="AE135" s="114">
        <f>SUM(AE26,AE32,AE45:AE46,AE82,AE84:AE85,AE87,AE89,AE137:AE142,AE177,AE183,AE189,AE198,AE200,AE212,AE219,AE222:AE223,AE230,AE232,AE234,AE238:AE240,AE242:AE244,AE249,AE255:AE256,AE258:AE260,AE161,AE166)</f>
        <v>133.34</v>
      </c>
      <c r="AF135" s="114">
        <f t="shared" si="49"/>
        <v>116.74</v>
      </c>
      <c r="AG135" s="127"/>
      <c r="AH135" s="46">
        <f t="shared" si="23"/>
        <v>370.64</v>
      </c>
      <c r="AI135" s="47">
        <f t="shared" si="24"/>
        <v>77.639999999999986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0.3</v>
      </c>
      <c r="C137" s="132">
        <v>4.5999999999999996</v>
      </c>
      <c r="D137" s="132">
        <v>-5.0999999999999996</v>
      </c>
      <c r="E137" s="132">
        <v>-12</v>
      </c>
      <c r="F137" s="132">
        <v>-12</v>
      </c>
      <c r="G137" s="133">
        <v>-4</v>
      </c>
      <c r="H137" s="133">
        <v>-4</v>
      </c>
      <c r="I137" s="133">
        <v>37</v>
      </c>
      <c r="J137" s="133">
        <v>37</v>
      </c>
      <c r="K137" s="133">
        <v>37</v>
      </c>
      <c r="L137" s="133">
        <v>40.6</v>
      </c>
      <c r="M137" s="133">
        <v>40.6</v>
      </c>
      <c r="N137" s="133">
        <v>43</v>
      </c>
      <c r="O137" s="133">
        <v>43</v>
      </c>
      <c r="P137" s="133">
        <v>47.7</v>
      </c>
      <c r="Q137" s="133">
        <v>47.7</v>
      </c>
      <c r="R137" s="133">
        <v>16.2</v>
      </c>
      <c r="S137" s="133">
        <v>15.2</v>
      </c>
      <c r="T137" s="133">
        <v>16.2</v>
      </c>
      <c r="U137" s="133">
        <v>15.7</v>
      </c>
      <c r="V137" s="133">
        <v>28.5</v>
      </c>
      <c r="W137" s="133">
        <v>35.5</v>
      </c>
      <c r="X137" s="133">
        <v>48</v>
      </c>
      <c r="Y137" s="133">
        <v>57</v>
      </c>
      <c r="Z137" s="133">
        <v>57</v>
      </c>
      <c r="AA137" s="133">
        <v>57</v>
      </c>
      <c r="AB137" s="133">
        <v>48.8</v>
      </c>
      <c r="AC137" s="133">
        <v>48.8</v>
      </c>
      <c r="AD137" s="133">
        <v>45.5</v>
      </c>
      <c r="AE137" s="133">
        <v>45.5</v>
      </c>
      <c r="AF137" s="133">
        <v>35.799999999999997</v>
      </c>
      <c r="AG137" s="134">
        <v>75</v>
      </c>
      <c r="AH137" s="46">
        <f t="shared" si="23"/>
        <v>57</v>
      </c>
      <c r="AI137" s="47">
        <f t="shared" si="24"/>
        <v>-12</v>
      </c>
    </row>
    <row r="138" spans="1:35" x14ac:dyDescent="0.25">
      <c r="A138" s="135" t="s">
        <v>160</v>
      </c>
      <c r="B138" s="132">
        <v>0</v>
      </c>
      <c r="C138" s="132">
        <v>0</v>
      </c>
      <c r="D138" s="132">
        <v>0</v>
      </c>
      <c r="E138" s="132">
        <v>0</v>
      </c>
      <c r="F138" s="132">
        <v>0</v>
      </c>
      <c r="G138" s="136">
        <v>0</v>
      </c>
      <c r="H138" s="136">
        <v>0</v>
      </c>
      <c r="I138" s="136">
        <v>8.6</v>
      </c>
      <c r="J138" s="136">
        <v>8.6</v>
      </c>
      <c r="K138" s="136">
        <v>8</v>
      </c>
      <c r="L138" s="136">
        <v>14.4</v>
      </c>
      <c r="M138" s="136">
        <v>14.4</v>
      </c>
      <c r="N138" s="136">
        <v>20</v>
      </c>
      <c r="O138" s="136">
        <v>20</v>
      </c>
      <c r="P138" s="136">
        <v>36.1</v>
      </c>
      <c r="Q138" s="136">
        <v>36.1</v>
      </c>
      <c r="R138" s="136">
        <v>-22</v>
      </c>
      <c r="S138" s="136">
        <f>-12.7*2</f>
        <v>-25.4</v>
      </c>
      <c r="T138" s="136">
        <v>-11.2</v>
      </c>
      <c r="U138" s="136">
        <v>-11.5</v>
      </c>
      <c r="V138" s="136">
        <v>3.7</v>
      </c>
      <c r="W138" s="136">
        <v>12.8</v>
      </c>
      <c r="X138" s="136">
        <v>-14.5</v>
      </c>
      <c r="Y138" s="136">
        <v>30.9</v>
      </c>
      <c r="Z138" s="136">
        <v>30.9</v>
      </c>
      <c r="AA138" s="136">
        <v>30.9</v>
      </c>
      <c r="AB138" s="136">
        <v>-44.8</v>
      </c>
      <c r="AC138" s="136">
        <v>-44.8</v>
      </c>
      <c r="AD138" s="136">
        <v>-33</v>
      </c>
      <c r="AE138" s="136">
        <v>-33</v>
      </c>
      <c r="AF138" s="136">
        <v>-20</v>
      </c>
      <c r="AG138" s="134">
        <v>240</v>
      </c>
      <c r="AH138" s="46">
        <f t="shared" si="23"/>
        <v>36.1</v>
      </c>
      <c r="AI138" s="47">
        <f t="shared" si="24"/>
        <v>-44.8</v>
      </c>
    </row>
    <row r="139" spans="1:35" x14ac:dyDescent="0.25">
      <c r="A139" s="135" t="s">
        <v>161</v>
      </c>
      <c r="B139" s="132">
        <v>-31.1</v>
      </c>
      <c r="C139" s="132">
        <v>-38.200000000000003</v>
      </c>
      <c r="D139" s="132">
        <v>-32.299999999999997</v>
      </c>
      <c r="E139" s="132">
        <v>-31</v>
      </c>
      <c r="F139" s="132">
        <v>-31</v>
      </c>
      <c r="G139" s="136">
        <v>-20</v>
      </c>
      <c r="H139" s="136">
        <v>-20</v>
      </c>
      <c r="I139" s="136">
        <v>-30.2</v>
      </c>
      <c r="J139" s="136">
        <v>-30.2</v>
      </c>
      <c r="K139" s="136">
        <v>-4.4000000000000004</v>
      </c>
      <c r="L139" s="136">
        <v>1</v>
      </c>
      <c r="M139" s="136">
        <v>1</v>
      </c>
      <c r="N139" s="136">
        <v>0.2</v>
      </c>
      <c r="O139" s="136">
        <v>0.2</v>
      </c>
      <c r="P139" s="136">
        <v>-10</v>
      </c>
      <c r="Q139" s="136">
        <v>-10</v>
      </c>
      <c r="R139" s="136">
        <v>1.1000000000000001</v>
      </c>
      <c r="S139" s="136">
        <v>10</v>
      </c>
      <c r="T139" s="136">
        <v>6.77</v>
      </c>
      <c r="U139" s="136">
        <v>5.3</v>
      </c>
      <c r="V139" s="136">
        <v>-21.7</v>
      </c>
      <c r="W139" s="136">
        <v>-15.9</v>
      </c>
      <c r="X139" s="136">
        <v>13.8</v>
      </c>
      <c r="Y139" s="136">
        <v>-26.5</v>
      </c>
      <c r="Z139" s="136">
        <v>-26.5</v>
      </c>
      <c r="AA139" s="136">
        <v>-26.5</v>
      </c>
      <c r="AB139" s="136">
        <v>-40.520000000000003</v>
      </c>
      <c r="AC139" s="136">
        <v>-40.520000000000003</v>
      </c>
      <c r="AD139" s="136">
        <v>-52.8</v>
      </c>
      <c r="AE139" s="136">
        <v>-52.8</v>
      </c>
      <c r="AF139" s="136">
        <v>-52.5</v>
      </c>
      <c r="AG139" s="134">
        <v>240</v>
      </c>
      <c r="AH139" s="46">
        <f t="shared" ref="AH139:AH145" si="50">MAX(B139:AF139)</f>
        <v>13.8</v>
      </c>
      <c r="AI139" s="47">
        <f t="shared" ref="AI139:AI145" si="51">MIN(B139:AF139)</f>
        <v>-52.8</v>
      </c>
    </row>
    <row r="140" spans="1:35" x14ac:dyDescent="0.25">
      <c r="A140" s="135" t="s">
        <v>162</v>
      </c>
      <c r="B140" s="132">
        <v>29.5</v>
      </c>
      <c r="C140" s="132">
        <v>36.299999999999997</v>
      </c>
      <c r="D140" s="132">
        <v>30.7</v>
      </c>
      <c r="E140" s="132">
        <v>29.5</v>
      </c>
      <c r="F140" s="132">
        <v>29.5</v>
      </c>
      <c r="G140" s="137">
        <v>20</v>
      </c>
      <c r="H140" s="137">
        <v>20</v>
      </c>
      <c r="I140" s="137">
        <v>35</v>
      </c>
      <c r="J140" s="137">
        <v>35</v>
      </c>
      <c r="K140" s="137">
        <v>4.4000000000000004</v>
      </c>
      <c r="L140" s="137">
        <v>-2</v>
      </c>
      <c r="M140" s="137">
        <v>-2</v>
      </c>
      <c r="N140" s="137">
        <v>3.5</v>
      </c>
      <c r="O140" s="137">
        <v>3.5</v>
      </c>
      <c r="P140" s="137">
        <v>10</v>
      </c>
      <c r="Q140" s="137">
        <v>10</v>
      </c>
      <c r="R140" s="137">
        <v>5.4</v>
      </c>
      <c r="S140" s="137">
        <v>-10.199999999999999</v>
      </c>
      <c r="T140" s="137">
        <v>-6.6</v>
      </c>
      <c r="U140" s="137">
        <v>-5.8</v>
      </c>
      <c r="V140" s="137">
        <v>19.899999999999999</v>
      </c>
      <c r="W140" s="137">
        <v>15</v>
      </c>
      <c r="X140" s="137">
        <v>10.199999999999999</v>
      </c>
      <c r="Y140" s="137">
        <v>24.5</v>
      </c>
      <c r="Z140" s="137">
        <v>24.5</v>
      </c>
      <c r="AA140" s="137">
        <v>24.5</v>
      </c>
      <c r="AB140" s="137">
        <v>38.200000000000003</v>
      </c>
      <c r="AC140" s="137">
        <v>38.200000000000003</v>
      </c>
      <c r="AD140" s="137">
        <v>50.5</v>
      </c>
      <c r="AE140" s="137">
        <v>50.5</v>
      </c>
      <c r="AF140" s="137">
        <v>50.5</v>
      </c>
      <c r="AG140" s="134"/>
      <c r="AH140" s="46">
        <f t="shared" si="50"/>
        <v>50.5</v>
      </c>
      <c r="AI140" s="47">
        <f t="shared" si="51"/>
        <v>-10.199999999999999</v>
      </c>
    </row>
    <row r="141" spans="1:35" x14ac:dyDescent="0.25">
      <c r="A141" s="135" t="s">
        <v>163</v>
      </c>
      <c r="B141" s="132">
        <v>6</v>
      </c>
      <c r="C141" s="132">
        <v>2.6</v>
      </c>
      <c r="D141" s="132">
        <v>4.5</v>
      </c>
      <c r="E141" s="132">
        <v>3.9</v>
      </c>
      <c r="F141" s="132">
        <v>3.9</v>
      </c>
      <c r="G141" s="136">
        <v>8.4</v>
      </c>
      <c r="H141" s="136">
        <v>8.4</v>
      </c>
      <c r="I141" s="136">
        <v>9</v>
      </c>
      <c r="J141" s="136">
        <v>9</v>
      </c>
      <c r="K141" s="136">
        <v>18.600000000000001</v>
      </c>
      <c r="L141" s="136">
        <v>21.5</v>
      </c>
      <c r="M141" s="136">
        <v>21.5</v>
      </c>
      <c r="N141" s="136">
        <v>21.5</v>
      </c>
      <c r="O141" s="136">
        <v>21.5</v>
      </c>
      <c r="P141" s="136">
        <v>15.8</v>
      </c>
      <c r="Q141" s="136">
        <v>15.8</v>
      </c>
      <c r="R141" s="136">
        <v>11.8</v>
      </c>
      <c r="S141" s="136">
        <v>14.5</v>
      </c>
      <c r="T141" s="136">
        <v>15.1</v>
      </c>
      <c r="U141" s="136">
        <v>15.6</v>
      </c>
      <c r="V141" s="136">
        <v>10.7</v>
      </c>
      <c r="W141" s="136">
        <v>16.5</v>
      </c>
      <c r="X141" s="136">
        <v>116</v>
      </c>
      <c r="Y141" s="136">
        <v>20.119</v>
      </c>
      <c r="Z141" s="136">
        <v>20.119</v>
      </c>
      <c r="AA141" s="136">
        <v>20.119</v>
      </c>
      <c r="AB141" s="136">
        <v>10.8</v>
      </c>
      <c r="AC141" s="136">
        <v>10.8</v>
      </c>
      <c r="AD141" s="136">
        <v>3.9</v>
      </c>
      <c r="AE141" s="136">
        <v>3.9</v>
      </c>
      <c r="AF141" s="136">
        <v>2.8</v>
      </c>
      <c r="AG141" s="134">
        <v>60</v>
      </c>
      <c r="AH141" s="46">
        <f t="shared" si="50"/>
        <v>116</v>
      </c>
      <c r="AI141" s="47">
        <f t="shared" si="51"/>
        <v>2.6</v>
      </c>
    </row>
    <row r="142" spans="1:35" x14ac:dyDescent="0.25">
      <c r="A142" s="135" t="s">
        <v>164</v>
      </c>
      <c r="B142" s="132">
        <v>0.5</v>
      </c>
      <c r="C142" s="132">
        <v>-9.4</v>
      </c>
      <c r="D142" s="132">
        <v>-16.600000000000001</v>
      </c>
      <c r="E142" s="132">
        <v>-19.600000000000001</v>
      </c>
      <c r="F142" s="132">
        <v>-19.600000000000001</v>
      </c>
      <c r="G142" s="137">
        <v>12.2</v>
      </c>
      <c r="H142" s="137">
        <v>12.2</v>
      </c>
      <c r="I142" s="137">
        <v>44.3</v>
      </c>
      <c r="J142" s="137">
        <v>44.3</v>
      </c>
      <c r="K142" s="137">
        <v>86</v>
      </c>
      <c r="L142" s="137">
        <v>103</v>
      </c>
      <c r="M142" s="137">
        <v>103</v>
      </c>
      <c r="N142" s="137">
        <v>92.9</v>
      </c>
      <c r="O142" s="137">
        <v>92.9</v>
      </c>
      <c r="P142" s="137">
        <v>70</v>
      </c>
      <c r="Q142" s="137">
        <v>70</v>
      </c>
      <c r="R142" s="137">
        <v>121</v>
      </c>
      <c r="S142" s="137">
        <v>100.41</v>
      </c>
      <c r="T142" s="137">
        <v>98.5</v>
      </c>
      <c r="U142" s="137">
        <v>106.8</v>
      </c>
      <c r="V142" s="137">
        <v>120.5</v>
      </c>
      <c r="W142" s="137">
        <v>120</v>
      </c>
      <c r="X142" s="137">
        <v>93</v>
      </c>
      <c r="Y142" s="137">
        <v>102</v>
      </c>
      <c r="Z142" s="137">
        <v>102</v>
      </c>
      <c r="AA142" s="137">
        <v>102</v>
      </c>
      <c r="AB142" s="137">
        <v>64.3</v>
      </c>
      <c r="AC142" s="137">
        <v>64.3</v>
      </c>
      <c r="AD142" s="137">
        <v>18.100000000000001</v>
      </c>
      <c r="AE142" s="137">
        <v>18.100000000000001</v>
      </c>
      <c r="AF142" s="137">
        <v>-5</v>
      </c>
      <c r="AG142" s="138">
        <v>120</v>
      </c>
      <c r="AH142" s="46">
        <f t="shared" si="50"/>
        <v>121</v>
      </c>
      <c r="AI142" s="47">
        <f t="shared" si="51"/>
        <v>-19.600000000000001</v>
      </c>
    </row>
    <row r="143" spans="1:35" x14ac:dyDescent="0.25">
      <c r="A143" s="135" t="s">
        <v>165</v>
      </c>
      <c r="B143" s="132">
        <v>34.5</v>
      </c>
      <c r="C143" s="132">
        <v>57.4</v>
      </c>
      <c r="D143" s="132">
        <v>53.7</v>
      </c>
      <c r="E143" s="132">
        <v>49.8</v>
      </c>
      <c r="F143" s="132">
        <v>49.8</v>
      </c>
      <c r="G143" s="137">
        <v>39.799999999999997</v>
      </c>
      <c r="H143" s="137">
        <v>39.799999999999997</v>
      </c>
      <c r="I143" s="137">
        <v>55.6</v>
      </c>
      <c r="J143" s="137">
        <v>55.6</v>
      </c>
      <c r="K143" s="137">
        <v>77</v>
      </c>
      <c r="L143" s="137">
        <v>85.3</v>
      </c>
      <c r="M143" s="137">
        <v>85.3</v>
      </c>
      <c r="N143" s="137">
        <v>80</v>
      </c>
      <c r="O143" s="137">
        <v>80</v>
      </c>
      <c r="P143" s="137">
        <v>69</v>
      </c>
      <c r="Q143" s="137">
        <v>69</v>
      </c>
      <c r="R143" s="137">
        <v>92</v>
      </c>
      <c r="S143" s="137">
        <v>81.7</v>
      </c>
      <c r="T143" s="137">
        <v>83.3</v>
      </c>
      <c r="U143" s="137">
        <v>87.5</v>
      </c>
      <c r="V143" s="137">
        <v>95</v>
      </c>
      <c r="W143" s="137">
        <v>94.5</v>
      </c>
      <c r="X143" s="137">
        <v>-10.1</v>
      </c>
      <c r="Y143" s="137">
        <v>-9</v>
      </c>
      <c r="Z143" s="137">
        <v>-9</v>
      </c>
      <c r="AA143" s="137">
        <v>-9</v>
      </c>
      <c r="AB143" s="137">
        <v>72.5</v>
      </c>
      <c r="AC143" s="137">
        <v>72.5</v>
      </c>
      <c r="AD143" s="137">
        <v>51.1</v>
      </c>
      <c r="AE143" s="137">
        <v>51.1</v>
      </c>
      <c r="AF143" s="137">
        <v>39</v>
      </c>
      <c r="AG143" s="138"/>
      <c r="AH143" s="46">
        <f t="shared" si="50"/>
        <v>95</v>
      </c>
      <c r="AI143" s="47">
        <f t="shared" si="51"/>
        <v>-10.1</v>
      </c>
    </row>
    <row r="144" spans="1:35" x14ac:dyDescent="0.25">
      <c r="A144" s="135" t="s">
        <v>166</v>
      </c>
      <c r="B144" s="132">
        <v>-18.3</v>
      </c>
      <c r="C144" s="132">
        <v>10.7</v>
      </c>
      <c r="D144" s="132">
        <v>8.3000000000000007</v>
      </c>
      <c r="E144" s="132">
        <v>9</v>
      </c>
      <c r="F144" s="132">
        <v>9</v>
      </c>
      <c r="G144" s="137">
        <v>6</v>
      </c>
      <c r="H144" s="137">
        <v>6</v>
      </c>
      <c r="I144" s="137">
        <v>-30</v>
      </c>
      <c r="J144" s="137">
        <v>-30</v>
      </c>
      <c r="K144" s="137">
        <v>-42</v>
      </c>
      <c r="L144" s="137">
        <v>-46</v>
      </c>
      <c r="M144" s="137">
        <v>-46</v>
      </c>
      <c r="N144" s="137">
        <v>-12</v>
      </c>
      <c r="O144" s="137">
        <v>-12</v>
      </c>
      <c r="P144" s="137">
        <v>-12.6</v>
      </c>
      <c r="Q144" s="137">
        <v>-12.6</v>
      </c>
      <c r="R144" s="137">
        <v>-12.6</v>
      </c>
      <c r="S144" s="137">
        <v>-13</v>
      </c>
      <c r="T144" s="137">
        <v>6.9</v>
      </c>
      <c r="U144" s="137">
        <v>6.2</v>
      </c>
      <c r="V144" s="137">
        <v>8</v>
      </c>
      <c r="W144" s="137">
        <v>-4.4000000000000004</v>
      </c>
      <c r="X144" s="137">
        <v>-9</v>
      </c>
      <c r="Y144" s="137">
        <v>-34.799999999999997</v>
      </c>
      <c r="Z144" s="137">
        <v>-34.799999999999997</v>
      </c>
      <c r="AA144" s="137">
        <v>-34.799999999999997</v>
      </c>
      <c r="AB144" s="137">
        <v>-39.700000000000003</v>
      </c>
      <c r="AC144" s="137">
        <v>-39.700000000000003</v>
      </c>
      <c r="AD144" s="137">
        <v>-29.5</v>
      </c>
      <c r="AE144" s="137">
        <v>-29.5</v>
      </c>
      <c r="AF144" s="137">
        <v>-23.1</v>
      </c>
      <c r="AG144" s="138"/>
      <c r="AH144" s="46">
        <f t="shared" si="50"/>
        <v>10.7</v>
      </c>
      <c r="AI144" s="47">
        <f t="shared" si="51"/>
        <v>-46</v>
      </c>
    </row>
    <row r="145" spans="1:37" x14ac:dyDescent="0.25">
      <c r="A145" s="135" t="s">
        <v>167</v>
      </c>
      <c r="B145" s="132">
        <v>-35.1</v>
      </c>
      <c r="C145" s="132">
        <v>-38.1</v>
      </c>
      <c r="D145" s="132">
        <v>-74.099999999999994</v>
      </c>
      <c r="E145" s="132">
        <v>-86.7</v>
      </c>
      <c r="F145" s="132">
        <v>-86.7</v>
      </c>
      <c r="G145" s="137">
        <v>-105</v>
      </c>
      <c r="H145" s="137">
        <v>-105</v>
      </c>
      <c r="I145" s="137">
        <v>-11</v>
      </c>
      <c r="J145" s="137">
        <v>-11</v>
      </c>
      <c r="K145" s="137">
        <v>-101</v>
      </c>
      <c r="L145" s="137">
        <v>-104</v>
      </c>
      <c r="M145" s="137">
        <v>-104</v>
      </c>
      <c r="N145" s="137">
        <v>-91</v>
      </c>
      <c r="O145" s="137">
        <v>-91</v>
      </c>
      <c r="P145" s="137">
        <v>-48</v>
      </c>
      <c r="Q145" s="137">
        <v>-48</v>
      </c>
      <c r="R145" s="137">
        <v>-127</v>
      </c>
      <c r="S145" s="137">
        <v>-174.2</v>
      </c>
      <c r="T145" s="137">
        <v>-42.1</v>
      </c>
      <c r="U145" s="137">
        <v>-40.5</v>
      </c>
      <c r="V145" s="137">
        <v>-40</v>
      </c>
      <c r="W145" s="137">
        <v>-29.8</v>
      </c>
      <c r="X145" s="137">
        <v>-36</v>
      </c>
      <c r="Y145" s="137">
        <v>-35</v>
      </c>
      <c r="Z145" s="137">
        <v>-35</v>
      </c>
      <c r="AA145" s="137">
        <v>-35</v>
      </c>
      <c r="AB145" s="137">
        <v>54.3</v>
      </c>
      <c r="AC145" s="137">
        <v>54.3</v>
      </c>
      <c r="AD145" s="137">
        <v>75.099999999999994</v>
      </c>
      <c r="AE145" s="137">
        <v>75.099999999999994</v>
      </c>
      <c r="AF145" s="137">
        <v>70.7</v>
      </c>
      <c r="AG145" s="138"/>
      <c r="AH145" s="46">
        <f t="shared" si="50"/>
        <v>75.099999999999994</v>
      </c>
      <c r="AI145" s="47">
        <f t="shared" si="51"/>
        <v>-174.2</v>
      </c>
    </row>
    <row r="146" spans="1:37" x14ac:dyDescent="0.25">
      <c r="A146" s="135" t="s">
        <v>168</v>
      </c>
      <c r="B146" s="132">
        <v>-83.5</v>
      </c>
      <c r="C146" s="132">
        <v>-103.9</v>
      </c>
      <c r="D146" s="132">
        <v>-82.4</v>
      </c>
      <c r="E146" s="132">
        <v>-85.2</v>
      </c>
      <c r="F146" s="132">
        <v>-85.2</v>
      </c>
      <c r="G146" s="137">
        <v>-87</v>
      </c>
      <c r="H146" s="137">
        <v>-87</v>
      </c>
      <c r="I146" s="137">
        <v>-94</v>
      </c>
      <c r="J146" s="137">
        <v>-94</v>
      </c>
      <c r="K146" s="137">
        <v>-136</v>
      </c>
      <c r="L146" s="137">
        <v>-134</v>
      </c>
      <c r="M146" s="137">
        <v>-134</v>
      </c>
      <c r="N146" s="137">
        <v>-129</v>
      </c>
      <c r="O146" s="137">
        <v>-129</v>
      </c>
      <c r="P146" s="137">
        <v>-86</v>
      </c>
      <c r="Q146" s="137">
        <v>-86</v>
      </c>
      <c r="R146" s="137">
        <v>17</v>
      </c>
      <c r="S146" s="137">
        <v>-12.2</v>
      </c>
      <c r="T146" s="137">
        <v>-14.5</v>
      </c>
      <c r="U146" s="137">
        <v>-15</v>
      </c>
      <c r="V146" s="137">
        <v>-11.9</v>
      </c>
      <c r="W146" s="137">
        <v>-15</v>
      </c>
      <c r="X146" s="137">
        <v>-47</v>
      </c>
      <c r="Y146" s="137">
        <v>-115</v>
      </c>
      <c r="Z146" s="137">
        <v>-115</v>
      </c>
      <c r="AA146" s="137">
        <v>-115</v>
      </c>
      <c r="AB146" s="137">
        <v>-163.6</v>
      </c>
      <c r="AC146" s="137">
        <v>-163.6</v>
      </c>
      <c r="AD146" s="137">
        <v>-147.5</v>
      </c>
      <c r="AE146" s="137">
        <v>-147.5</v>
      </c>
      <c r="AF146" s="137">
        <v>-138</v>
      </c>
      <c r="AG146" s="138"/>
      <c r="AH146" s="46">
        <f t="shared" ref="AH146:AH158" si="52">MAX(B146:AF146)</f>
        <v>17</v>
      </c>
      <c r="AI146" s="47">
        <f t="shared" ref="AI146:AI158" si="53">MIN(B146:AF146)</f>
        <v>-163.6</v>
      </c>
    </row>
    <row r="147" spans="1:37" x14ac:dyDescent="0.25">
      <c r="A147" s="135" t="s">
        <v>169</v>
      </c>
      <c r="B147" s="132">
        <v>46.4</v>
      </c>
      <c r="C147" s="132">
        <v>47.2</v>
      </c>
      <c r="D147" s="132">
        <v>49.2</v>
      </c>
      <c r="E147" s="132">
        <v>50.5</v>
      </c>
      <c r="F147" s="132">
        <v>50.5</v>
      </c>
      <c r="G147" s="137">
        <v>40</v>
      </c>
      <c r="H147" s="137">
        <v>40</v>
      </c>
      <c r="I147" s="137">
        <v>30</v>
      </c>
      <c r="J147" s="137">
        <v>30</v>
      </c>
      <c r="K147" s="137">
        <v>7</v>
      </c>
      <c r="L147" s="137">
        <v>1</v>
      </c>
      <c r="M147" s="137">
        <v>1</v>
      </c>
      <c r="N147" s="137">
        <v>20</v>
      </c>
      <c r="O147" s="137">
        <v>20</v>
      </c>
      <c r="P147" s="137">
        <v>15</v>
      </c>
      <c r="Q147" s="137">
        <v>15</v>
      </c>
      <c r="R147" s="137">
        <v>28.4</v>
      </c>
      <c r="S147" s="137">
        <v>25</v>
      </c>
      <c r="T147" s="137">
        <v>20.2</v>
      </c>
      <c r="U147" s="137">
        <v>15.2</v>
      </c>
      <c r="V147" s="137">
        <v>10.8</v>
      </c>
      <c r="W147" s="137">
        <v>1.4</v>
      </c>
      <c r="X147" s="137">
        <v>-5.6</v>
      </c>
      <c r="Y147" s="137">
        <v>-16.100000000000001</v>
      </c>
      <c r="Z147" s="137">
        <v>-16.100000000000001</v>
      </c>
      <c r="AA147" s="137">
        <v>-16.100000000000001</v>
      </c>
      <c r="AB147" s="137">
        <v>12.1</v>
      </c>
      <c r="AC147" s="137">
        <v>12.1</v>
      </c>
      <c r="AD147" s="137">
        <v>34.5</v>
      </c>
      <c r="AE147" s="137">
        <v>34.5</v>
      </c>
      <c r="AF147" s="137">
        <v>63.1</v>
      </c>
      <c r="AG147" s="138"/>
      <c r="AH147" s="46">
        <f t="shared" si="52"/>
        <v>63.1</v>
      </c>
      <c r="AI147" s="47">
        <f t="shared" si="53"/>
        <v>-16.100000000000001</v>
      </c>
    </row>
    <row r="148" spans="1:37" x14ac:dyDescent="0.25">
      <c r="A148" s="135" t="s">
        <v>170</v>
      </c>
      <c r="B148" s="132">
        <v>25.9</v>
      </c>
      <c r="C148" s="132">
        <v>24.9</v>
      </c>
      <c r="D148" s="132">
        <v>24.9</v>
      </c>
      <c r="E148" s="132">
        <v>25.4</v>
      </c>
      <c r="F148" s="132">
        <v>25.4</v>
      </c>
      <c r="G148" s="137">
        <v>24.3</v>
      </c>
      <c r="H148" s="137">
        <v>24.3</v>
      </c>
      <c r="I148" s="137">
        <v>22.4</v>
      </c>
      <c r="J148" s="137">
        <v>22.4</v>
      </c>
      <c r="K148" s="137">
        <v>22</v>
      </c>
      <c r="L148" s="137">
        <v>22.1</v>
      </c>
      <c r="M148" s="137">
        <v>22.1</v>
      </c>
      <c r="N148" s="137">
        <v>27</v>
      </c>
      <c r="O148" s="137">
        <v>27</v>
      </c>
      <c r="P148" s="137">
        <v>23</v>
      </c>
      <c r="Q148" s="137">
        <v>23</v>
      </c>
      <c r="R148" s="137">
        <v>24</v>
      </c>
      <c r="S148" s="137">
        <v>20.100000000000001</v>
      </c>
      <c r="T148" s="137">
        <v>19.899999999999999</v>
      </c>
      <c r="U148" s="137">
        <v>19.600000000000001</v>
      </c>
      <c r="V148" s="137">
        <v>21.5</v>
      </c>
      <c r="W148" s="137">
        <v>22.2</v>
      </c>
      <c r="X148" s="137">
        <v>21.5</v>
      </c>
      <c r="Y148" s="137">
        <v>16</v>
      </c>
      <c r="Z148" s="137">
        <v>16</v>
      </c>
      <c r="AA148" s="137">
        <v>16</v>
      </c>
      <c r="AB148" s="137">
        <v>18.399999999999999</v>
      </c>
      <c r="AC148" s="137">
        <v>18.399999999999999</v>
      </c>
      <c r="AD148" s="137">
        <v>27</v>
      </c>
      <c r="AE148" s="137">
        <v>27</v>
      </c>
      <c r="AF148" s="137">
        <v>26.5</v>
      </c>
      <c r="AG148" s="134"/>
      <c r="AH148" s="46">
        <f t="shared" si="52"/>
        <v>27</v>
      </c>
      <c r="AI148" s="47">
        <f t="shared" si="53"/>
        <v>16</v>
      </c>
    </row>
    <row r="149" spans="1:37" x14ac:dyDescent="0.25">
      <c r="A149" s="135" t="s">
        <v>171</v>
      </c>
      <c r="B149" s="132">
        <v>153.5</v>
      </c>
      <c r="C149" s="132">
        <v>151.6</v>
      </c>
      <c r="D149" s="132">
        <v>145.5</v>
      </c>
      <c r="E149" s="132">
        <v>146.1</v>
      </c>
      <c r="F149" s="132">
        <v>146.1</v>
      </c>
      <c r="G149" s="122">
        <v>146</v>
      </c>
      <c r="H149" s="122">
        <v>146</v>
      </c>
      <c r="I149" s="122">
        <v>150</v>
      </c>
      <c r="J149" s="122">
        <v>150</v>
      </c>
      <c r="K149" s="122">
        <v>146</v>
      </c>
      <c r="L149" s="122">
        <v>144</v>
      </c>
      <c r="M149" s="122">
        <v>144</v>
      </c>
      <c r="N149" s="122">
        <v>128</v>
      </c>
      <c r="O149" s="122">
        <v>128</v>
      </c>
      <c r="P149" s="122">
        <v>130</v>
      </c>
      <c r="Q149" s="122">
        <v>130</v>
      </c>
      <c r="R149" s="122">
        <v>130</v>
      </c>
      <c r="S149" s="122">
        <f>65.5*2</f>
        <v>131</v>
      </c>
      <c r="T149" s="122">
        <v>67.7</v>
      </c>
      <c r="U149" s="122">
        <v>67.8</v>
      </c>
      <c r="V149" s="122">
        <v>74</v>
      </c>
      <c r="W149" s="122">
        <v>68.8</v>
      </c>
      <c r="X149" s="122">
        <v>68</v>
      </c>
      <c r="Y149" s="122">
        <v>70.3</v>
      </c>
      <c r="Z149" s="122">
        <v>70.3</v>
      </c>
      <c r="AA149" s="122">
        <v>70.3</v>
      </c>
      <c r="AB149" s="122">
        <f>75.4*2</f>
        <v>150.80000000000001</v>
      </c>
      <c r="AC149" s="122">
        <f>75.4*2</f>
        <v>150.80000000000001</v>
      </c>
      <c r="AD149" s="122">
        <v>150</v>
      </c>
      <c r="AE149" s="122">
        <v>150</v>
      </c>
      <c r="AF149" s="122">
        <v>148</v>
      </c>
      <c r="AG149" s="134"/>
      <c r="AH149" s="46">
        <f t="shared" si="52"/>
        <v>153.5</v>
      </c>
      <c r="AI149" s="47">
        <f t="shared" si="53"/>
        <v>67.7</v>
      </c>
    </row>
    <row r="150" spans="1:37" x14ac:dyDescent="0.25">
      <c r="A150" s="135" t="s">
        <v>172</v>
      </c>
      <c r="B150" s="132">
        <v>30.4</v>
      </c>
      <c r="C150" s="132">
        <v>15.5</v>
      </c>
      <c r="D150" s="132">
        <v>13.7</v>
      </c>
      <c r="E150" s="132">
        <v>14.1</v>
      </c>
      <c r="F150" s="132">
        <v>14.1</v>
      </c>
      <c r="G150" s="122">
        <v>28</v>
      </c>
      <c r="H150" s="122">
        <v>28</v>
      </c>
      <c r="I150" s="122">
        <v>28.8</v>
      </c>
      <c r="J150" s="122">
        <v>28.8</v>
      </c>
      <c r="K150" s="122">
        <v>28.4</v>
      </c>
      <c r="L150" s="122">
        <v>23.22</v>
      </c>
      <c r="M150" s="122">
        <v>23.22</v>
      </c>
      <c r="N150" s="122">
        <v>-12</v>
      </c>
      <c r="O150" s="122">
        <v>-12</v>
      </c>
      <c r="P150" s="122">
        <v>22</v>
      </c>
      <c r="Q150" s="122">
        <v>22</v>
      </c>
      <c r="R150" s="122">
        <v>22</v>
      </c>
      <c r="S150" s="122">
        <f>11.8*2</f>
        <v>23.6</v>
      </c>
      <c r="T150" s="122">
        <v>23.2</v>
      </c>
      <c r="U150" s="122">
        <v>22.9</v>
      </c>
      <c r="V150" s="122">
        <v>24.4</v>
      </c>
      <c r="W150" s="122">
        <v>33.549999999999997</v>
      </c>
      <c r="X150" s="122">
        <v>29.5</v>
      </c>
      <c r="Y150" s="122">
        <v>30</v>
      </c>
      <c r="Z150" s="122">
        <v>30</v>
      </c>
      <c r="AA150" s="122">
        <v>30</v>
      </c>
      <c r="AB150" s="122">
        <v>29.9</v>
      </c>
      <c r="AC150" s="122">
        <v>29.9</v>
      </c>
      <c r="AD150" s="122">
        <v>30.8</v>
      </c>
      <c r="AE150" s="122">
        <v>30.8</v>
      </c>
      <c r="AF150" s="122">
        <v>29.5</v>
      </c>
      <c r="AG150" s="134"/>
      <c r="AH150" s="46">
        <f t="shared" si="52"/>
        <v>33.549999999999997</v>
      </c>
      <c r="AI150" s="47">
        <f t="shared" si="53"/>
        <v>-12</v>
      </c>
    </row>
    <row r="151" spans="1:37" ht="15.75" thickBot="1" x14ac:dyDescent="0.3">
      <c r="A151" s="139" t="s">
        <v>173</v>
      </c>
      <c r="B151" s="132">
        <v>6.9</v>
      </c>
      <c r="C151" s="132">
        <v>7.7</v>
      </c>
      <c r="D151" s="132">
        <v>8</v>
      </c>
      <c r="E151" s="132">
        <v>9.1999999999999993</v>
      </c>
      <c r="F151" s="132">
        <v>9.1999999999999993</v>
      </c>
      <c r="G151" s="122">
        <v>8.5</v>
      </c>
      <c r="H151" s="122">
        <v>8.5</v>
      </c>
      <c r="I151" s="122">
        <v>7.6</v>
      </c>
      <c r="J151" s="122">
        <v>7.6</v>
      </c>
      <c r="K151" s="122">
        <v>6.8</v>
      </c>
      <c r="L151" s="122">
        <v>6.8</v>
      </c>
      <c r="M151" s="122">
        <v>6.8</v>
      </c>
      <c r="N151" s="122">
        <v>14.8</v>
      </c>
      <c r="O151" s="122">
        <v>14.8</v>
      </c>
      <c r="P151" s="122">
        <v>14.4</v>
      </c>
      <c r="Q151" s="122">
        <v>14.4</v>
      </c>
      <c r="R151" s="122">
        <v>21.74</v>
      </c>
      <c r="S151" s="122">
        <v>20.6</v>
      </c>
      <c r="T151" s="122">
        <v>14.77</v>
      </c>
      <c r="U151" s="122">
        <v>9.8000000000000007</v>
      </c>
      <c r="V151" s="122">
        <v>4.9000000000000004</v>
      </c>
      <c r="W151" s="122">
        <v>5.0999999999999996</v>
      </c>
      <c r="X151" s="122">
        <v>5.9</v>
      </c>
      <c r="Y151" s="122">
        <v>1.9</v>
      </c>
      <c r="Z151" s="122">
        <v>1.9</v>
      </c>
      <c r="AA151" s="122">
        <v>1.9</v>
      </c>
      <c r="AB151" s="122">
        <v>6</v>
      </c>
      <c r="AC151" s="122">
        <v>6</v>
      </c>
      <c r="AD151" s="122">
        <v>7.5</v>
      </c>
      <c r="AE151" s="122">
        <v>7.5</v>
      </c>
      <c r="AF151" s="122">
        <v>8</v>
      </c>
      <c r="AG151" s="134"/>
      <c r="AH151" s="46">
        <f t="shared" si="52"/>
        <v>21.74</v>
      </c>
      <c r="AI151" s="47">
        <f t="shared" si="53"/>
        <v>1.9</v>
      </c>
    </row>
    <row r="152" spans="1:37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2"/>
        <v>0</v>
      </c>
      <c r="AI152" s="47">
        <f t="shared" si="53"/>
        <v>0</v>
      </c>
    </row>
    <row r="153" spans="1:37" x14ac:dyDescent="0.25">
      <c r="A153" s="144" t="s">
        <v>175</v>
      </c>
      <c r="B153" s="145"/>
      <c r="C153" s="145"/>
      <c r="D153" s="145"/>
      <c r="E153" s="145"/>
      <c r="F153" s="145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>
        <v>1986.18</v>
      </c>
      <c r="AC153" s="146"/>
      <c r="AD153" s="146"/>
      <c r="AE153" s="146"/>
      <c r="AF153" s="147">
        <v>1986.1</v>
      </c>
      <c r="AG153" s="148"/>
      <c r="AH153" s="46">
        <f t="shared" si="52"/>
        <v>1986.18</v>
      </c>
      <c r="AI153" s="47">
        <f t="shared" si="53"/>
        <v>1986.1</v>
      </c>
    </row>
    <row r="154" spans="1:37" x14ac:dyDescent="0.25">
      <c r="A154" s="135" t="s">
        <v>176</v>
      </c>
      <c r="B154" s="149"/>
      <c r="C154" s="149"/>
      <c r="D154" s="149"/>
      <c r="E154" s="149"/>
      <c r="F154" s="149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>
        <v>523.28</v>
      </c>
      <c r="AC154" s="150"/>
      <c r="AD154" s="150"/>
      <c r="AE154" s="150"/>
      <c r="AF154" s="151">
        <v>522.87</v>
      </c>
      <c r="AG154" s="148"/>
      <c r="AH154" s="46">
        <f t="shared" si="52"/>
        <v>523.28</v>
      </c>
      <c r="AI154" s="47">
        <f t="shared" si="53"/>
        <v>522.87</v>
      </c>
      <c r="AK154" s="49"/>
    </row>
    <row r="155" spans="1:37" x14ac:dyDescent="0.25">
      <c r="A155" s="135" t="s">
        <v>177</v>
      </c>
      <c r="B155" s="149"/>
      <c r="C155" s="149"/>
      <c r="D155" s="149"/>
      <c r="E155" s="149"/>
      <c r="F155" s="149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>
        <v>625.4</v>
      </c>
      <c r="AC155" s="150"/>
      <c r="AD155" s="150"/>
      <c r="AE155" s="150"/>
      <c r="AF155" s="151">
        <v>625.1</v>
      </c>
      <c r="AG155" s="148"/>
      <c r="AH155" s="46">
        <f t="shared" si="52"/>
        <v>625.4</v>
      </c>
      <c r="AI155" s="47">
        <f t="shared" si="53"/>
        <v>625.1</v>
      </c>
      <c r="AK155" s="49"/>
    </row>
    <row r="156" spans="1:37" x14ac:dyDescent="0.25">
      <c r="A156" s="135" t="s">
        <v>178</v>
      </c>
      <c r="B156" s="149"/>
      <c r="C156" s="149"/>
      <c r="D156" s="149"/>
      <c r="E156" s="149"/>
      <c r="F156" s="149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>
        <v>337.22</v>
      </c>
      <c r="AC156" s="150"/>
      <c r="AD156" s="150"/>
      <c r="AE156" s="150"/>
      <c r="AF156" s="151">
        <v>337.11</v>
      </c>
      <c r="AG156" s="148"/>
      <c r="AH156" s="46">
        <f t="shared" si="52"/>
        <v>337.22</v>
      </c>
      <c r="AI156" s="47">
        <f t="shared" si="53"/>
        <v>337.11</v>
      </c>
      <c r="AK156" s="49"/>
    </row>
    <row r="157" spans="1:37" x14ac:dyDescent="0.25">
      <c r="A157" s="135" t="s">
        <v>179</v>
      </c>
      <c r="B157" s="149"/>
      <c r="C157" s="149"/>
      <c r="D157" s="149"/>
      <c r="E157" s="149"/>
      <c r="F157" s="149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>
        <v>886.8</v>
      </c>
      <c r="AC157" s="150"/>
      <c r="AD157" s="150"/>
      <c r="AE157" s="150"/>
      <c r="AF157" s="151">
        <v>884.6</v>
      </c>
      <c r="AG157" s="148"/>
      <c r="AH157" s="46">
        <f t="shared" si="52"/>
        <v>886.8</v>
      </c>
      <c r="AI157" s="47">
        <f t="shared" si="53"/>
        <v>884.6</v>
      </c>
      <c r="AK157" s="49"/>
    </row>
    <row r="158" spans="1:37" x14ac:dyDescent="0.25">
      <c r="A158" s="152" t="s">
        <v>180</v>
      </c>
      <c r="B158" s="153"/>
      <c r="C158" s="153"/>
      <c r="D158" s="153"/>
      <c r="E158" s="153"/>
      <c r="F158" s="153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52"/>
        <v>0</v>
      </c>
      <c r="AI158" s="47">
        <f t="shared" si="53"/>
        <v>0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v>0.3</v>
      </c>
      <c r="D161" s="161">
        <v>0.3</v>
      </c>
      <c r="E161" s="161">
        <v>0.3</v>
      </c>
      <c r="F161" s="161">
        <v>0.3</v>
      </c>
      <c r="G161" s="161">
        <f t="shared" ref="G161:R166" si="54">F161</f>
        <v>0.3</v>
      </c>
      <c r="H161" s="161">
        <f t="shared" si="54"/>
        <v>0.3</v>
      </c>
      <c r="I161" s="161">
        <f t="shared" si="54"/>
        <v>0.3</v>
      </c>
      <c r="J161" s="161">
        <f t="shared" si="54"/>
        <v>0.3</v>
      </c>
      <c r="K161" s="161">
        <f t="shared" si="54"/>
        <v>0.3</v>
      </c>
      <c r="L161" s="161">
        <f t="shared" si="54"/>
        <v>0.3</v>
      </c>
      <c r="M161" s="161">
        <f t="shared" si="54"/>
        <v>0.3</v>
      </c>
      <c r="N161" s="161">
        <f t="shared" si="54"/>
        <v>0.3</v>
      </c>
      <c r="O161" s="161">
        <f t="shared" si="54"/>
        <v>0.3</v>
      </c>
      <c r="P161" s="161">
        <f t="shared" si="54"/>
        <v>0.3</v>
      </c>
      <c r="Q161" s="161">
        <f t="shared" si="54"/>
        <v>0.3</v>
      </c>
      <c r="R161" s="161">
        <f t="shared" si="54"/>
        <v>0.3</v>
      </c>
      <c r="S161" s="161">
        <f t="shared" ref="S161:AF166" si="55">R161</f>
        <v>0.3</v>
      </c>
      <c r="T161" s="161">
        <f t="shared" si="55"/>
        <v>0.3</v>
      </c>
      <c r="U161" s="161">
        <f t="shared" si="55"/>
        <v>0.3</v>
      </c>
      <c r="V161" s="161">
        <f t="shared" si="55"/>
        <v>0.3</v>
      </c>
      <c r="W161" s="161">
        <f t="shared" si="55"/>
        <v>0.3</v>
      </c>
      <c r="X161" s="161">
        <f t="shared" si="55"/>
        <v>0.3</v>
      </c>
      <c r="Y161" s="161">
        <f t="shared" si="55"/>
        <v>0.3</v>
      </c>
      <c r="Z161" s="161">
        <f t="shared" si="55"/>
        <v>0.3</v>
      </c>
      <c r="AA161" s="161">
        <f t="shared" si="55"/>
        <v>0.3</v>
      </c>
      <c r="AB161" s="161">
        <f t="shared" si="55"/>
        <v>0.3</v>
      </c>
      <c r="AC161" s="161">
        <f t="shared" si="55"/>
        <v>0.3</v>
      </c>
      <c r="AD161" s="161">
        <f t="shared" si="55"/>
        <v>0.3</v>
      </c>
      <c r="AE161" s="161">
        <f t="shared" si="55"/>
        <v>0.3</v>
      </c>
      <c r="AF161" s="161">
        <f t="shared" si="55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v>0.4</v>
      </c>
      <c r="D162" s="163">
        <v>0.4</v>
      </c>
      <c r="E162" s="163">
        <v>0.4</v>
      </c>
      <c r="F162" s="163">
        <v>0.4</v>
      </c>
      <c r="G162" s="163">
        <f t="shared" si="54"/>
        <v>0.4</v>
      </c>
      <c r="H162" s="163">
        <f t="shared" si="54"/>
        <v>0.4</v>
      </c>
      <c r="I162" s="163">
        <f t="shared" si="54"/>
        <v>0.4</v>
      </c>
      <c r="J162" s="163">
        <f t="shared" si="54"/>
        <v>0.4</v>
      </c>
      <c r="K162" s="163">
        <f t="shared" si="54"/>
        <v>0.4</v>
      </c>
      <c r="L162" s="163">
        <f t="shared" si="54"/>
        <v>0.4</v>
      </c>
      <c r="M162" s="163">
        <f t="shared" si="54"/>
        <v>0.4</v>
      </c>
      <c r="N162" s="163">
        <f t="shared" si="54"/>
        <v>0.4</v>
      </c>
      <c r="O162" s="163">
        <f t="shared" si="54"/>
        <v>0.4</v>
      </c>
      <c r="P162" s="163">
        <f t="shared" si="54"/>
        <v>0.4</v>
      </c>
      <c r="Q162" s="163">
        <f t="shared" si="54"/>
        <v>0.4</v>
      </c>
      <c r="R162" s="163">
        <f t="shared" si="54"/>
        <v>0.4</v>
      </c>
      <c r="S162" s="163">
        <f t="shared" si="55"/>
        <v>0.4</v>
      </c>
      <c r="T162" s="163">
        <f t="shared" si="55"/>
        <v>0.4</v>
      </c>
      <c r="U162" s="163">
        <f t="shared" si="55"/>
        <v>0.4</v>
      </c>
      <c r="V162" s="163">
        <f t="shared" si="55"/>
        <v>0.4</v>
      </c>
      <c r="W162" s="163">
        <f t="shared" si="55"/>
        <v>0.4</v>
      </c>
      <c r="X162" s="163">
        <f t="shared" si="55"/>
        <v>0.4</v>
      </c>
      <c r="Y162" s="163">
        <f t="shared" si="55"/>
        <v>0.4</v>
      </c>
      <c r="Z162" s="163">
        <f t="shared" si="55"/>
        <v>0.4</v>
      </c>
      <c r="AA162" s="163">
        <f t="shared" si="55"/>
        <v>0.4</v>
      </c>
      <c r="AB162" s="163">
        <f t="shared" si="55"/>
        <v>0.4</v>
      </c>
      <c r="AC162" s="163">
        <f t="shared" si="55"/>
        <v>0.4</v>
      </c>
      <c r="AD162" s="163">
        <f t="shared" si="55"/>
        <v>0.4</v>
      </c>
      <c r="AE162" s="163">
        <f t="shared" si="55"/>
        <v>0.4</v>
      </c>
      <c r="AF162" s="163">
        <f t="shared" si="55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v>1.5</v>
      </c>
      <c r="D163" s="163">
        <v>1.5</v>
      </c>
      <c r="E163" s="163">
        <v>1.5</v>
      </c>
      <c r="F163" s="163">
        <v>1.5</v>
      </c>
      <c r="G163" s="163">
        <f t="shared" si="54"/>
        <v>1.5</v>
      </c>
      <c r="H163" s="163">
        <f t="shared" si="54"/>
        <v>1.5</v>
      </c>
      <c r="I163" s="163">
        <f t="shared" si="54"/>
        <v>1.5</v>
      </c>
      <c r="J163" s="163">
        <f t="shared" si="54"/>
        <v>1.5</v>
      </c>
      <c r="K163" s="163">
        <f t="shared" si="54"/>
        <v>1.5</v>
      </c>
      <c r="L163" s="163">
        <f t="shared" si="54"/>
        <v>1.5</v>
      </c>
      <c r="M163" s="163">
        <f t="shared" si="54"/>
        <v>1.5</v>
      </c>
      <c r="N163" s="163">
        <f t="shared" si="54"/>
        <v>1.5</v>
      </c>
      <c r="O163" s="163">
        <f t="shared" si="54"/>
        <v>1.5</v>
      </c>
      <c r="P163" s="163">
        <f t="shared" si="54"/>
        <v>1.5</v>
      </c>
      <c r="Q163" s="163">
        <f t="shared" si="54"/>
        <v>1.5</v>
      </c>
      <c r="R163" s="163">
        <f t="shared" si="54"/>
        <v>1.5</v>
      </c>
      <c r="S163" s="163">
        <f t="shared" si="55"/>
        <v>1.5</v>
      </c>
      <c r="T163" s="163">
        <f t="shared" si="55"/>
        <v>1.5</v>
      </c>
      <c r="U163" s="163">
        <f t="shared" si="55"/>
        <v>1.5</v>
      </c>
      <c r="V163" s="163">
        <f t="shared" si="55"/>
        <v>1.5</v>
      </c>
      <c r="W163" s="163">
        <f t="shared" si="55"/>
        <v>1.5</v>
      </c>
      <c r="X163" s="163">
        <f t="shared" si="55"/>
        <v>1.5</v>
      </c>
      <c r="Y163" s="163">
        <f t="shared" si="55"/>
        <v>1.5</v>
      </c>
      <c r="Z163" s="163">
        <f t="shared" si="55"/>
        <v>1.5</v>
      </c>
      <c r="AA163" s="163">
        <f t="shared" si="55"/>
        <v>1.5</v>
      </c>
      <c r="AB163" s="163">
        <f t="shared" si="55"/>
        <v>1.5</v>
      </c>
      <c r="AC163" s="163">
        <f t="shared" si="55"/>
        <v>1.5</v>
      </c>
      <c r="AD163" s="163">
        <f t="shared" si="55"/>
        <v>1.5</v>
      </c>
      <c r="AE163" s="163">
        <f t="shared" si="55"/>
        <v>1.5</v>
      </c>
      <c r="AF163" s="163">
        <f t="shared" si="55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v>0.3</v>
      </c>
      <c r="D164" s="163">
        <v>0.3</v>
      </c>
      <c r="E164" s="163">
        <v>0.3</v>
      </c>
      <c r="F164" s="163">
        <v>0.3</v>
      </c>
      <c r="G164" s="163">
        <f t="shared" si="54"/>
        <v>0.3</v>
      </c>
      <c r="H164" s="163">
        <f t="shared" si="54"/>
        <v>0.3</v>
      </c>
      <c r="I164" s="163">
        <f t="shared" si="54"/>
        <v>0.3</v>
      </c>
      <c r="J164" s="163">
        <f t="shared" si="54"/>
        <v>0.3</v>
      </c>
      <c r="K164" s="163">
        <f t="shared" si="54"/>
        <v>0.3</v>
      </c>
      <c r="L164" s="163">
        <f t="shared" si="54"/>
        <v>0.3</v>
      </c>
      <c r="M164" s="163">
        <f t="shared" si="54"/>
        <v>0.3</v>
      </c>
      <c r="N164" s="163">
        <f t="shared" si="54"/>
        <v>0.3</v>
      </c>
      <c r="O164" s="163">
        <f t="shared" si="54"/>
        <v>0.3</v>
      </c>
      <c r="P164" s="163">
        <f t="shared" si="54"/>
        <v>0.3</v>
      </c>
      <c r="Q164" s="163">
        <f t="shared" si="54"/>
        <v>0.3</v>
      </c>
      <c r="R164" s="163">
        <f t="shared" si="54"/>
        <v>0.3</v>
      </c>
      <c r="S164" s="163">
        <f t="shared" si="55"/>
        <v>0.3</v>
      </c>
      <c r="T164" s="163">
        <f t="shared" si="55"/>
        <v>0.3</v>
      </c>
      <c r="U164" s="163">
        <f t="shared" si="55"/>
        <v>0.3</v>
      </c>
      <c r="V164" s="163">
        <f t="shared" si="55"/>
        <v>0.3</v>
      </c>
      <c r="W164" s="163">
        <f t="shared" si="55"/>
        <v>0.3</v>
      </c>
      <c r="X164" s="163">
        <f t="shared" si="55"/>
        <v>0.3</v>
      </c>
      <c r="Y164" s="163">
        <f t="shared" si="55"/>
        <v>0.3</v>
      </c>
      <c r="Z164" s="163">
        <f t="shared" si="55"/>
        <v>0.3</v>
      </c>
      <c r="AA164" s="163">
        <f t="shared" si="55"/>
        <v>0.3</v>
      </c>
      <c r="AB164" s="163">
        <f t="shared" si="55"/>
        <v>0.3</v>
      </c>
      <c r="AC164" s="163">
        <f t="shared" si="55"/>
        <v>0.3</v>
      </c>
      <c r="AD164" s="163">
        <f t="shared" si="55"/>
        <v>0.3</v>
      </c>
      <c r="AE164" s="163">
        <f t="shared" si="55"/>
        <v>0.3</v>
      </c>
      <c r="AF164" s="163">
        <f t="shared" si="55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v>0.4</v>
      </c>
      <c r="D165" s="163">
        <v>0.4</v>
      </c>
      <c r="E165" s="163">
        <v>0.4</v>
      </c>
      <c r="F165" s="163">
        <v>0.4</v>
      </c>
      <c r="G165" s="163">
        <f t="shared" si="54"/>
        <v>0.4</v>
      </c>
      <c r="H165" s="163">
        <f t="shared" si="54"/>
        <v>0.4</v>
      </c>
      <c r="I165" s="163">
        <f t="shared" si="54"/>
        <v>0.4</v>
      </c>
      <c r="J165" s="163">
        <f t="shared" si="54"/>
        <v>0.4</v>
      </c>
      <c r="K165" s="163">
        <f t="shared" si="54"/>
        <v>0.4</v>
      </c>
      <c r="L165" s="163">
        <f t="shared" si="54"/>
        <v>0.4</v>
      </c>
      <c r="M165" s="163">
        <f t="shared" si="54"/>
        <v>0.4</v>
      </c>
      <c r="N165" s="163">
        <f t="shared" si="54"/>
        <v>0.4</v>
      </c>
      <c r="O165" s="163">
        <f t="shared" si="54"/>
        <v>0.4</v>
      </c>
      <c r="P165" s="163">
        <f t="shared" si="54"/>
        <v>0.4</v>
      </c>
      <c r="Q165" s="163">
        <f t="shared" si="54"/>
        <v>0.4</v>
      </c>
      <c r="R165" s="163">
        <f t="shared" si="54"/>
        <v>0.4</v>
      </c>
      <c r="S165" s="163">
        <f t="shared" si="55"/>
        <v>0.4</v>
      </c>
      <c r="T165" s="163">
        <f t="shared" si="55"/>
        <v>0.4</v>
      </c>
      <c r="U165" s="163">
        <f t="shared" si="55"/>
        <v>0.4</v>
      </c>
      <c r="V165" s="163">
        <f t="shared" si="55"/>
        <v>0.4</v>
      </c>
      <c r="W165" s="163">
        <f t="shared" si="55"/>
        <v>0.4</v>
      </c>
      <c r="X165" s="163">
        <f t="shared" si="55"/>
        <v>0.4</v>
      </c>
      <c r="Y165" s="163">
        <f t="shared" si="55"/>
        <v>0.4</v>
      </c>
      <c r="Z165" s="163">
        <f t="shared" si="55"/>
        <v>0.4</v>
      </c>
      <c r="AA165" s="163">
        <f t="shared" si="55"/>
        <v>0.4</v>
      </c>
      <c r="AB165" s="163">
        <f t="shared" si="55"/>
        <v>0.4</v>
      </c>
      <c r="AC165" s="163">
        <f t="shared" si="55"/>
        <v>0.4</v>
      </c>
      <c r="AD165" s="163">
        <f t="shared" si="55"/>
        <v>0.4</v>
      </c>
      <c r="AE165" s="163">
        <f t="shared" si="55"/>
        <v>0.4</v>
      </c>
      <c r="AF165" s="163">
        <f t="shared" si="55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v>0.64</v>
      </c>
      <c r="D166" s="166">
        <v>0.64</v>
      </c>
      <c r="E166" s="166">
        <v>0.64</v>
      </c>
      <c r="F166" s="166">
        <v>0.64</v>
      </c>
      <c r="G166" s="166">
        <f t="shared" si="54"/>
        <v>0.64</v>
      </c>
      <c r="H166" s="166">
        <f t="shared" si="54"/>
        <v>0.64</v>
      </c>
      <c r="I166" s="166">
        <f t="shared" si="54"/>
        <v>0.64</v>
      </c>
      <c r="J166" s="166">
        <f t="shared" si="54"/>
        <v>0.64</v>
      </c>
      <c r="K166" s="166">
        <f t="shared" si="54"/>
        <v>0.64</v>
      </c>
      <c r="L166" s="166">
        <f t="shared" si="54"/>
        <v>0.64</v>
      </c>
      <c r="M166" s="166">
        <f t="shared" si="54"/>
        <v>0.64</v>
      </c>
      <c r="N166" s="166">
        <f t="shared" si="54"/>
        <v>0.64</v>
      </c>
      <c r="O166" s="166">
        <f t="shared" si="54"/>
        <v>0.64</v>
      </c>
      <c r="P166" s="166">
        <f t="shared" si="54"/>
        <v>0.64</v>
      </c>
      <c r="Q166" s="166">
        <f t="shared" si="54"/>
        <v>0.64</v>
      </c>
      <c r="R166" s="166">
        <f t="shared" si="54"/>
        <v>0.64</v>
      </c>
      <c r="S166" s="166">
        <f t="shared" si="55"/>
        <v>0.64</v>
      </c>
      <c r="T166" s="166">
        <f t="shared" si="55"/>
        <v>0.64</v>
      </c>
      <c r="U166" s="166">
        <f t="shared" si="55"/>
        <v>0.64</v>
      </c>
      <c r="V166" s="166">
        <f t="shared" si="55"/>
        <v>0.64</v>
      </c>
      <c r="W166" s="166">
        <f t="shared" si="55"/>
        <v>0.64</v>
      </c>
      <c r="X166" s="166">
        <f t="shared" si="55"/>
        <v>0.64</v>
      </c>
      <c r="Y166" s="166">
        <f t="shared" si="55"/>
        <v>0.64</v>
      </c>
      <c r="Z166" s="166">
        <f t="shared" si="55"/>
        <v>0.64</v>
      </c>
      <c r="AA166" s="166">
        <f t="shared" si="55"/>
        <v>0.64</v>
      </c>
      <c r="AB166" s="166">
        <f t="shared" si="55"/>
        <v>0.64</v>
      </c>
      <c r="AC166" s="166">
        <f t="shared" si="55"/>
        <v>0.64</v>
      </c>
      <c r="AD166" s="166">
        <f t="shared" si="55"/>
        <v>0.64</v>
      </c>
      <c r="AE166" s="166">
        <f t="shared" si="55"/>
        <v>0.64</v>
      </c>
      <c r="AF166" s="166">
        <f t="shared" si="55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v>3.54</v>
      </c>
      <c r="D167" s="169">
        <v>3.54</v>
      </c>
      <c r="E167" s="169">
        <v>3.54</v>
      </c>
      <c r="F167" s="169">
        <v>3.54</v>
      </c>
      <c r="G167" s="169">
        <f t="shared" ref="G167:AG167" si="56">SUM(G161:G166)</f>
        <v>3.54</v>
      </c>
      <c r="H167" s="169">
        <f t="shared" si="56"/>
        <v>3.54</v>
      </c>
      <c r="I167" s="169">
        <f t="shared" si="56"/>
        <v>3.54</v>
      </c>
      <c r="J167" s="169">
        <f t="shared" si="56"/>
        <v>3.54</v>
      </c>
      <c r="K167" s="169">
        <f t="shared" si="56"/>
        <v>3.54</v>
      </c>
      <c r="L167" s="169">
        <f t="shared" si="56"/>
        <v>3.54</v>
      </c>
      <c r="M167" s="169">
        <f t="shared" si="56"/>
        <v>3.54</v>
      </c>
      <c r="N167" s="169">
        <f t="shared" si="56"/>
        <v>3.54</v>
      </c>
      <c r="O167" s="169">
        <f t="shared" si="56"/>
        <v>3.54</v>
      </c>
      <c r="P167" s="169">
        <f t="shared" si="56"/>
        <v>3.54</v>
      </c>
      <c r="Q167" s="169">
        <f t="shared" si="56"/>
        <v>3.54</v>
      </c>
      <c r="R167" s="169">
        <f t="shared" si="56"/>
        <v>3.54</v>
      </c>
      <c r="S167" s="169">
        <f t="shared" si="56"/>
        <v>3.54</v>
      </c>
      <c r="T167" s="169">
        <f t="shared" si="56"/>
        <v>3.54</v>
      </c>
      <c r="U167" s="169">
        <f t="shared" si="56"/>
        <v>3.54</v>
      </c>
      <c r="V167" s="169">
        <f t="shared" si="56"/>
        <v>3.54</v>
      </c>
      <c r="W167" s="169">
        <f t="shared" si="56"/>
        <v>3.54</v>
      </c>
      <c r="X167" s="169">
        <f t="shared" si="56"/>
        <v>3.54</v>
      </c>
      <c r="Y167" s="169">
        <f t="shared" si="56"/>
        <v>3.54</v>
      </c>
      <c r="Z167" s="169">
        <f t="shared" si="56"/>
        <v>3.54</v>
      </c>
      <c r="AA167" s="169">
        <f t="shared" si="56"/>
        <v>3.54</v>
      </c>
      <c r="AB167" s="169">
        <f t="shared" si="56"/>
        <v>3.54</v>
      </c>
      <c r="AC167" s="169">
        <f t="shared" si="56"/>
        <v>3.54</v>
      </c>
      <c r="AD167" s="169">
        <f t="shared" si="56"/>
        <v>3.54</v>
      </c>
      <c r="AE167" s="169">
        <f t="shared" si="56"/>
        <v>3.54</v>
      </c>
      <c r="AF167" s="169">
        <f t="shared" si="56"/>
        <v>3.54</v>
      </c>
      <c r="AG167" s="170">
        <f t="shared" si="56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v>0</v>
      </c>
      <c r="D169" s="161">
        <v>0</v>
      </c>
      <c r="E169" s="161">
        <v>0</v>
      </c>
      <c r="F169" s="161">
        <v>0</v>
      </c>
      <c r="G169" s="161">
        <f t="shared" ref="G169:R184" si="57">F169</f>
        <v>0</v>
      </c>
      <c r="H169" s="161">
        <f t="shared" si="57"/>
        <v>0</v>
      </c>
      <c r="I169" s="161">
        <f t="shared" si="57"/>
        <v>0</v>
      </c>
      <c r="J169" s="161">
        <f t="shared" si="57"/>
        <v>0</v>
      </c>
      <c r="K169" s="161">
        <f t="shared" si="57"/>
        <v>0</v>
      </c>
      <c r="L169" s="161">
        <f t="shared" si="57"/>
        <v>0</v>
      </c>
      <c r="M169" s="161">
        <f t="shared" si="57"/>
        <v>0</v>
      </c>
      <c r="N169" s="161">
        <f t="shared" si="57"/>
        <v>0</v>
      </c>
      <c r="O169" s="161">
        <f t="shared" si="57"/>
        <v>0</v>
      </c>
      <c r="P169" s="161">
        <f t="shared" si="57"/>
        <v>0</v>
      </c>
      <c r="Q169" s="161">
        <f t="shared" si="57"/>
        <v>0</v>
      </c>
      <c r="R169" s="161">
        <f t="shared" si="57"/>
        <v>0</v>
      </c>
      <c r="S169" s="161">
        <f t="shared" ref="S169:AF184" si="58">R169</f>
        <v>0</v>
      </c>
      <c r="T169" s="161">
        <f t="shared" si="58"/>
        <v>0</v>
      </c>
      <c r="U169" s="161">
        <f t="shared" si="58"/>
        <v>0</v>
      </c>
      <c r="V169" s="161">
        <f t="shared" si="58"/>
        <v>0</v>
      </c>
      <c r="W169" s="161">
        <f t="shared" si="58"/>
        <v>0</v>
      </c>
      <c r="X169" s="161">
        <f t="shared" si="58"/>
        <v>0</v>
      </c>
      <c r="Y169" s="161">
        <f t="shared" si="58"/>
        <v>0</v>
      </c>
      <c r="Z169" s="161">
        <f t="shared" si="58"/>
        <v>0</v>
      </c>
      <c r="AA169" s="161">
        <f t="shared" si="58"/>
        <v>0</v>
      </c>
      <c r="AB169" s="161">
        <f t="shared" si="58"/>
        <v>0</v>
      </c>
      <c r="AC169" s="161">
        <f t="shared" si="58"/>
        <v>0</v>
      </c>
      <c r="AD169" s="161">
        <f t="shared" si="58"/>
        <v>0</v>
      </c>
      <c r="AE169" s="161">
        <f t="shared" si="58"/>
        <v>0</v>
      </c>
      <c r="AF169" s="174">
        <f t="shared" si="58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v>0</v>
      </c>
      <c r="D170" s="163">
        <v>0</v>
      </c>
      <c r="E170" s="163">
        <v>0</v>
      </c>
      <c r="F170" s="163">
        <v>0</v>
      </c>
      <c r="G170" s="163">
        <f t="shared" si="57"/>
        <v>0</v>
      </c>
      <c r="H170" s="163">
        <f t="shared" si="57"/>
        <v>0</v>
      </c>
      <c r="I170" s="163">
        <f t="shared" si="57"/>
        <v>0</v>
      </c>
      <c r="J170" s="163">
        <f t="shared" si="57"/>
        <v>0</v>
      </c>
      <c r="K170" s="163">
        <f t="shared" si="57"/>
        <v>0</v>
      </c>
      <c r="L170" s="163">
        <f t="shared" si="57"/>
        <v>0</v>
      </c>
      <c r="M170" s="163">
        <f t="shared" si="57"/>
        <v>0</v>
      </c>
      <c r="N170" s="163">
        <f t="shared" si="57"/>
        <v>0</v>
      </c>
      <c r="O170" s="163">
        <f t="shared" si="57"/>
        <v>0</v>
      </c>
      <c r="P170" s="163">
        <f t="shared" si="57"/>
        <v>0</v>
      </c>
      <c r="Q170" s="163">
        <f t="shared" si="57"/>
        <v>0</v>
      </c>
      <c r="R170" s="163">
        <f t="shared" si="57"/>
        <v>0</v>
      </c>
      <c r="S170" s="163">
        <f t="shared" si="58"/>
        <v>0</v>
      </c>
      <c r="T170" s="163">
        <f t="shared" si="58"/>
        <v>0</v>
      </c>
      <c r="U170" s="163">
        <f t="shared" si="58"/>
        <v>0</v>
      </c>
      <c r="V170" s="163">
        <f t="shared" si="58"/>
        <v>0</v>
      </c>
      <c r="W170" s="163">
        <f t="shared" si="58"/>
        <v>0</v>
      </c>
      <c r="X170" s="163">
        <f t="shared" si="58"/>
        <v>0</v>
      </c>
      <c r="Y170" s="163">
        <f t="shared" si="58"/>
        <v>0</v>
      </c>
      <c r="Z170" s="163">
        <f t="shared" si="58"/>
        <v>0</v>
      </c>
      <c r="AA170" s="163">
        <f t="shared" si="58"/>
        <v>0</v>
      </c>
      <c r="AB170" s="163">
        <f t="shared" si="58"/>
        <v>0</v>
      </c>
      <c r="AC170" s="163">
        <f t="shared" si="58"/>
        <v>0</v>
      </c>
      <c r="AD170" s="163">
        <f t="shared" si="58"/>
        <v>0</v>
      </c>
      <c r="AE170" s="163">
        <f t="shared" si="58"/>
        <v>0</v>
      </c>
      <c r="AF170" s="176">
        <f t="shared" si="58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v>0</v>
      </c>
      <c r="D171" s="163">
        <v>0</v>
      </c>
      <c r="E171" s="163">
        <v>0</v>
      </c>
      <c r="F171" s="163">
        <v>0</v>
      </c>
      <c r="G171" s="163">
        <f t="shared" si="57"/>
        <v>0</v>
      </c>
      <c r="H171" s="163">
        <f t="shared" si="57"/>
        <v>0</v>
      </c>
      <c r="I171" s="163">
        <f t="shared" si="57"/>
        <v>0</v>
      </c>
      <c r="J171" s="163">
        <f t="shared" si="57"/>
        <v>0</v>
      </c>
      <c r="K171" s="163">
        <f t="shared" si="57"/>
        <v>0</v>
      </c>
      <c r="L171" s="163">
        <f t="shared" si="57"/>
        <v>0</v>
      </c>
      <c r="M171" s="163">
        <f t="shared" si="57"/>
        <v>0</v>
      </c>
      <c r="N171" s="163">
        <f t="shared" si="57"/>
        <v>0</v>
      </c>
      <c r="O171" s="163">
        <f t="shared" si="57"/>
        <v>0</v>
      </c>
      <c r="P171" s="163">
        <f t="shared" si="57"/>
        <v>0</v>
      </c>
      <c r="Q171" s="163">
        <f t="shared" si="57"/>
        <v>0</v>
      </c>
      <c r="R171" s="163">
        <f t="shared" si="57"/>
        <v>0</v>
      </c>
      <c r="S171" s="163">
        <f t="shared" si="58"/>
        <v>0</v>
      </c>
      <c r="T171" s="163">
        <f t="shared" si="58"/>
        <v>0</v>
      </c>
      <c r="U171" s="163">
        <f t="shared" si="58"/>
        <v>0</v>
      </c>
      <c r="V171" s="163">
        <f t="shared" si="58"/>
        <v>0</v>
      </c>
      <c r="W171" s="163">
        <f t="shared" si="58"/>
        <v>0</v>
      </c>
      <c r="X171" s="163">
        <f t="shared" si="58"/>
        <v>0</v>
      </c>
      <c r="Y171" s="163">
        <f t="shared" si="58"/>
        <v>0</v>
      </c>
      <c r="Z171" s="163">
        <f t="shared" si="58"/>
        <v>0</v>
      </c>
      <c r="AA171" s="163">
        <f t="shared" si="58"/>
        <v>0</v>
      </c>
      <c r="AB171" s="163">
        <f t="shared" si="58"/>
        <v>0</v>
      </c>
      <c r="AC171" s="163">
        <f t="shared" si="58"/>
        <v>0</v>
      </c>
      <c r="AD171" s="163">
        <f t="shared" si="58"/>
        <v>0</v>
      </c>
      <c r="AE171" s="163">
        <f t="shared" si="58"/>
        <v>0</v>
      </c>
      <c r="AF171" s="176">
        <f t="shared" si="58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v>0</v>
      </c>
      <c r="D172" s="163">
        <v>0</v>
      </c>
      <c r="E172" s="163">
        <v>0</v>
      </c>
      <c r="F172" s="163">
        <v>0</v>
      </c>
      <c r="G172" s="163">
        <f t="shared" si="57"/>
        <v>0</v>
      </c>
      <c r="H172" s="163">
        <f t="shared" si="57"/>
        <v>0</v>
      </c>
      <c r="I172" s="163">
        <f t="shared" si="57"/>
        <v>0</v>
      </c>
      <c r="J172" s="163">
        <f t="shared" si="57"/>
        <v>0</v>
      </c>
      <c r="K172" s="163">
        <f t="shared" si="57"/>
        <v>0</v>
      </c>
      <c r="L172" s="163">
        <f t="shared" si="57"/>
        <v>0</v>
      </c>
      <c r="M172" s="163">
        <f t="shared" si="57"/>
        <v>0</v>
      </c>
      <c r="N172" s="163">
        <f t="shared" si="57"/>
        <v>0</v>
      </c>
      <c r="O172" s="163">
        <f t="shared" si="57"/>
        <v>0</v>
      </c>
      <c r="P172" s="163">
        <f t="shared" si="57"/>
        <v>0</v>
      </c>
      <c r="Q172" s="163">
        <f t="shared" si="57"/>
        <v>0</v>
      </c>
      <c r="R172" s="163">
        <f t="shared" si="57"/>
        <v>0</v>
      </c>
      <c r="S172" s="163">
        <f t="shared" si="58"/>
        <v>0</v>
      </c>
      <c r="T172" s="163">
        <f t="shared" si="58"/>
        <v>0</v>
      </c>
      <c r="U172" s="163">
        <f t="shared" si="58"/>
        <v>0</v>
      </c>
      <c r="V172" s="163">
        <f t="shared" si="58"/>
        <v>0</v>
      </c>
      <c r="W172" s="163">
        <f t="shared" si="58"/>
        <v>0</v>
      </c>
      <c r="X172" s="163">
        <f t="shared" si="58"/>
        <v>0</v>
      </c>
      <c r="Y172" s="163">
        <f t="shared" si="58"/>
        <v>0</v>
      </c>
      <c r="Z172" s="163">
        <f t="shared" si="58"/>
        <v>0</v>
      </c>
      <c r="AA172" s="163">
        <f t="shared" si="58"/>
        <v>0</v>
      </c>
      <c r="AB172" s="163">
        <f t="shared" si="58"/>
        <v>0</v>
      </c>
      <c r="AC172" s="163">
        <f t="shared" si="58"/>
        <v>0</v>
      </c>
      <c r="AD172" s="163">
        <f t="shared" si="58"/>
        <v>0</v>
      </c>
      <c r="AE172" s="163">
        <f t="shared" si="58"/>
        <v>0</v>
      </c>
      <c r="AF172" s="176">
        <f t="shared" si="58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v>0</v>
      </c>
      <c r="D173" s="163">
        <v>0</v>
      </c>
      <c r="E173" s="163">
        <v>0</v>
      </c>
      <c r="F173" s="163">
        <v>0</v>
      </c>
      <c r="G173" s="163">
        <f t="shared" si="57"/>
        <v>0</v>
      </c>
      <c r="H173" s="163">
        <f t="shared" si="57"/>
        <v>0</v>
      </c>
      <c r="I173" s="163">
        <f t="shared" si="57"/>
        <v>0</v>
      </c>
      <c r="J173" s="163">
        <f t="shared" si="57"/>
        <v>0</v>
      </c>
      <c r="K173" s="163">
        <f t="shared" si="57"/>
        <v>0</v>
      </c>
      <c r="L173" s="163">
        <f t="shared" si="57"/>
        <v>0</v>
      </c>
      <c r="M173" s="163">
        <f t="shared" si="57"/>
        <v>0</v>
      </c>
      <c r="N173" s="163">
        <f t="shared" si="57"/>
        <v>0</v>
      </c>
      <c r="O173" s="163">
        <f t="shared" si="57"/>
        <v>0</v>
      </c>
      <c r="P173" s="163">
        <f t="shared" si="57"/>
        <v>0</v>
      </c>
      <c r="Q173" s="163">
        <f t="shared" si="57"/>
        <v>0</v>
      </c>
      <c r="R173" s="163">
        <f t="shared" si="57"/>
        <v>0</v>
      </c>
      <c r="S173" s="163">
        <f t="shared" si="58"/>
        <v>0</v>
      </c>
      <c r="T173" s="163">
        <f t="shared" si="58"/>
        <v>0</v>
      </c>
      <c r="U173" s="163">
        <f t="shared" si="58"/>
        <v>0</v>
      </c>
      <c r="V173" s="163">
        <f t="shared" si="58"/>
        <v>0</v>
      </c>
      <c r="W173" s="163">
        <f t="shared" si="58"/>
        <v>0</v>
      </c>
      <c r="X173" s="163">
        <f t="shared" si="58"/>
        <v>0</v>
      </c>
      <c r="Y173" s="163">
        <f t="shared" si="58"/>
        <v>0</v>
      </c>
      <c r="Z173" s="163">
        <f t="shared" si="58"/>
        <v>0</v>
      </c>
      <c r="AA173" s="163">
        <f t="shared" si="58"/>
        <v>0</v>
      </c>
      <c r="AB173" s="163">
        <f t="shared" si="58"/>
        <v>0</v>
      </c>
      <c r="AC173" s="163">
        <f t="shared" si="58"/>
        <v>0</v>
      </c>
      <c r="AD173" s="163">
        <f t="shared" si="58"/>
        <v>0</v>
      </c>
      <c r="AE173" s="163">
        <f t="shared" si="58"/>
        <v>0</v>
      </c>
      <c r="AF173" s="176">
        <f t="shared" si="58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v>0</v>
      </c>
      <c r="D174" s="163">
        <v>0</v>
      </c>
      <c r="E174" s="163">
        <v>0</v>
      </c>
      <c r="F174" s="163">
        <v>0</v>
      </c>
      <c r="G174" s="163">
        <f t="shared" si="57"/>
        <v>0</v>
      </c>
      <c r="H174" s="163">
        <f t="shared" si="57"/>
        <v>0</v>
      </c>
      <c r="I174" s="163">
        <f t="shared" si="57"/>
        <v>0</v>
      </c>
      <c r="J174" s="163">
        <f t="shared" si="57"/>
        <v>0</v>
      </c>
      <c r="K174" s="163">
        <f t="shared" si="57"/>
        <v>0</v>
      </c>
      <c r="L174" s="163">
        <f t="shared" si="57"/>
        <v>0</v>
      </c>
      <c r="M174" s="163">
        <f t="shared" si="57"/>
        <v>0</v>
      </c>
      <c r="N174" s="163">
        <f t="shared" si="57"/>
        <v>0</v>
      </c>
      <c r="O174" s="163">
        <f t="shared" si="57"/>
        <v>0</v>
      </c>
      <c r="P174" s="163">
        <f t="shared" si="57"/>
        <v>0</v>
      </c>
      <c r="Q174" s="163">
        <f t="shared" si="57"/>
        <v>0</v>
      </c>
      <c r="R174" s="163">
        <f t="shared" si="57"/>
        <v>0</v>
      </c>
      <c r="S174" s="163">
        <f t="shared" si="58"/>
        <v>0</v>
      </c>
      <c r="T174" s="163">
        <f t="shared" si="58"/>
        <v>0</v>
      </c>
      <c r="U174" s="163">
        <f t="shared" si="58"/>
        <v>0</v>
      </c>
      <c r="V174" s="163">
        <f t="shared" si="58"/>
        <v>0</v>
      </c>
      <c r="W174" s="163">
        <f t="shared" si="58"/>
        <v>0</v>
      </c>
      <c r="X174" s="163">
        <f t="shared" si="58"/>
        <v>0</v>
      </c>
      <c r="Y174" s="163">
        <f t="shared" si="58"/>
        <v>0</v>
      </c>
      <c r="Z174" s="163">
        <f t="shared" si="58"/>
        <v>0</v>
      </c>
      <c r="AA174" s="163">
        <f t="shared" si="58"/>
        <v>0</v>
      </c>
      <c r="AB174" s="163">
        <f t="shared" si="58"/>
        <v>0</v>
      </c>
      <c r="AC174" s="163">
        <f t="shared" si="58"/>
        <v>0</v>
      </c>
      <c r="AD174" s="163">
        <f t="shared" si="58"/>
        <v>0</v>
      </c>
      <c r="AE174" s="163">
        <f t="shared" si="58"/>
        <v>0</v>
      </c>
      <c r="AF174" s="176">
        <f t="shared" si="58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v>0</v>
      </c>
      <c r="D175" s="163">
        <v>0</v>
      </c>
      <c r="E175" s="163">
        <v>0</v>
      </c>
      <c r="F175" s="163">
        <v>0</v>
      </c>
      <c r="G175" s="163">
        <f t="shared" si="57"/>
        <v>0</v>
      </c>
      <c r="H175" s="163">
        <f t="shared" si="57"/>
        <v>0</v>
      </c>
      <c r="I175" s="163">
        <f t="shared" si="57"/>
        <v>0</v>
      </c>
      <c r="J175" s="163">
        <f t="shared" si="57"/>
        <v>0</v>
      </c>
      <c r="K175" s="163">
        <f t="shared" si="57"/>
        <v>0</v>
      </c>
      <c r="L175" s="163">
        <f t="shared" si="57"/>
        <v>0</v>
      </c>
      <c r="M175" s="163">
        <f t="shared" si="57"/>
        <v>0</v>
      </c>
      <c r="N175" s="163">
        <f t="shared" si="57"/>
        <v>0</v>
      </c>
      <c r="O175" s="163">
        <f t="shared" si="57"/>
        <v>0</v>
      </c>
      <c r="P175" s="163">
        <f t="shared" si="57"/>
        <v>0</v>
      </c>
      <c r="Q175" s="163">
        <f t="shared" si="57"/>
        <v>0</v>
      </c>
      <c r="R175" s="163">
        <f t="shared" si="57"/>
        <v>0</v>
      </c>
      <c r="S175" s="163">
        <f t="shared" si="58"/>
        <v>0</v>
      </c>
      <c r="T175" s="163">
        <f t="shared" si="58"/>
        <v>0</v>
      </c>
      <c r="U175" s="163">
        <f t="shared" si="58"/>
        <v>0</v>
      </c>
      <c r="V175" s="163">
        <f t="shared" si="58"/>
        <v>0</v>
      </c>
      <c r="W175" s="163">
        <f t="shared" si="58"/>
        <v>0</v>
      </c>
      <c r="X175" s="163">
        <f t="shared" si="58"/>
        <v>0</v>
      </c>
      <c r="Y175" s="163">
        <f t="shared" si="58"/>
        <v>0</v>
      </c>
      <c r="Z175" s="163">
        <f t="shared" si="58"/>
        <v>0</v>
      </c>
      <c r="AA175" s="163">
        <f t="shared" si="58"/>
        <v>0</v>
      </c>
      <c r="AB175" s="163">
        <f t="shared" si="58"/>
        <v>0</v>
      </c>
      <c r="AC175" s="163">
        <f t="shared" si="58"/>
        <v>0</v>
      </c>
      <c r="AD175" s="163">
        <f t="shared" si="58"/>
        <v>0</v>
      </c>
      <c r="AE175" s="163">
        <f t="shared" si="58"/>
        <v>0</v>
      </c>
      <c r="AF175" s="176">
        <f t="shared" si="58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v>0</v>
      </c>
      <c r="D176" s="163">
        <v>0</v>
      </c>
      <c r="E176" s="163">
        <v>0</v>
      </c>
      <c r="F176" s="163">
        <v>0</v>
      </c>
      <c r="G176" s="163">
        <f t="shared" si="57"/>
        <v>0</v>
      </c>
      <c r="H176" s="163">
        <f t="shared" si="57"/>
        <v>0</v>
      </c>
      <c r="I176" s="163">
        <f t="shared" si="57"/>
        <v>0</v>
      </c>
      <c r="J176" s="163">
        <f t="shared" si="57"/>
        <v>0</v>
      </c>
      <c r="K176" s="163">
        <f t="shared" si="57"/>
        <v>0</v>
      </c>
      <c r="L176" s="163">
        <f t="shared" si="57"/>
        <v>0</v>
      </c>
      <c r="M176" s="163">
        <f t="shared" si="57"/>
        <v>0</v>
      </c>
      <c r="N176" s="163">
        <f t="shared" si="57"/>
        <v>0</v>
      </c>
      <c r="O176" s="163">
        <f t="shared" si="57"/>
        <v>0</v>
      </c>
      <c r="P176" s="163">
        <f t="shared" si="57"/>
        <v>0</v>
      </c>
      <c r="Q176" s="163">
        <f t="shared" si="57"/>
        <v>0</v>
      </c>
      <c r="R176" s="163">
        <f t="shared" si="57"/>
        <v>0</v>
      </c>
      <c r="S176" s="163">
        <f t="shared" si="58"/>
        <v>0</v>
      </c>
      <c r="T176" s="163">
        <f t="shared" si="58"/>
        <v>0</v>
      </c>
      <c r="U176" s="163">
        <f t="shared" si="58"/>
        <v>0</v>
      </c>
      <c r="V176" s="163">
        <f t="shared" si="58"/>
        <v>0</v>
      </c>
      <c r="W176" s="163">
        <f t="shared" si="58"/>
        <v>0</v>
      </c>
      <c r="X176" s="163">
        <f t="shared" si="58"/>
        <v>0</v>
      </c>
      <c r="Y176" s="163">
        <f t="shared" si="58"/>
        <v>0</v>
      </c>
      <c r="Z176" s="163">
        <f t="shared" si="58"/>
        <v>0</v>
      </c>
      <c r="AA176" s="163">
        <f t="shared" si="58"/>
        <v>0</v>
      </c>
      <c r="AB176" s="163">
        <f t="shared" si="58"/>
        <v>0</v>
      </c>
      <c r="AC176" s="163">
        <f t="shared" si="58"/>
        <v>0</v>
      </c>
      <c r="AD176" s="163">
        <f t="shared" si="58"/>
        <v>0</v>
      </c>
      <c r="AE176" s="163">
        <f t="shared" si="58"/>
        <v>0</v>
      </c>
      <c r="AF176" s="176">
        <f t="shared" si="58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v>0</v>
      </c>
      <c r="D177" s="163">
        <v>0</v>
      </c>
      <c r="E177" s="163">
        <v>0</v>
      </c>
      <c r="F177" s="163">
        <v>0</v>
      </c>
      <c r="G177" s="163">
        <f t="shared" si="57"/>
        <v>0</v>
      </c>
      <c r="H177" s="163">
        <f t="shared" si="57"/>
        <v>0</v>
      </c>
      <c r="I177" s="163">
        <f t="shared" si="57"/>
        <v>0</v>
      </c>
      <c r="J177" s="163">
        <f t="shared" si="57"/>
        <v>0</v>
      </c>
      <c r="K177" s="163">
        <f t="shared" si="57"/>
        <v>0</v>
      </c>
      <c r="L177" s="163">
        <f t="shared" si="57"/>
        <v>0</v>
      </c>
      <c r="M177" s="163">
        <f t="shared" si="57"/>
        <v>0</v>
      </c>
      <c r="N177" s="163">
        <f t="shared" si="57"/>
        <v>0</v>
      </c>
      <c r="O177" s="163">
        <f t="shared" si="57"/>
        <v>0</v>
      </c>
      <c r="P177" s="163">
        <f t="shared" si="57"/>
        <v>0</v>
      </c>
      <c r="Q177" s="163">
        <f t="shared" si="57"/>
        <v>0</v>
      </c>
      <c r="R177" s="163">
        <f t="shared" si="57"/>
        <v>0</v>
      </c>
      <c r="S177" s="163">
        <f t="shared" si="58"/>
        <v>0</v>
      </c>
      <c r="T177" s="163">
        <f t="shared" si="58"/>
        <v>0</v>
      </c>
      <c r="U177" s="163">
        <f t="shared" si="58"/>
        <v>0</v>
      </c>
      <c r="V177" s="163">
        <f t="shared" si="58"/>
        <v>0</v>
      </c>
      <c r="W177" s="163">
        <f t="shared" si="58"/>
        <v>0</v>
      </c>
      <c r="X177" s="163">
        <f t="shared" si="58"/>
        <v>0</v>
      </c>
      <c r="Y177" s="163">
        <f t="shared" si="58"/>
        <v>0</v>
      </c>
      <c r="Z177" s="163">
        <f t="shared" si="58"/>
        <v>0</v>
      </c>
      <c r="AA177" s="163">
        <f t="shared" si="58"/>
        <v>0</v>
      </c>
      <c r="AB177" s="163">
        <f t="shared" si="58"/>
        <v>0</v>
      </c>
      <c r="AC177" s="163">
        <f t="shared" si="58"/>
        <v>0</v>
      </c>
      <c r="AD177" s="163">
        <f t="shared" si="58"/>
        <v>0</v>
      </c>
      <c r="AE177" s="163">
        <f t="shared" si="58"/>
        <v>0</v>
      </c>
      <c r="AF177" s="176">
        <f t="shared" si="58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v>0</v>
      </c>
      <c r="D178" s="163">
        <v>0</v>
      </c>
      <c r="E178" s="163">
        <v>0</v>
      </c>
      <c r="F178" s="163">
        <v>0</v>
      </c>
      <c r="G178" s="163">
        <f t="shared" si="57"/>
        <v>0</v>
      </c>
      <c r="H178" s="163">
        <f t="shared" si="57"/>
        <v>0</v>
      </c>
      <c r="I178" s="163">
        <f t="shared" si="57"/>
        <v>0</v>
      </c>
      <c r="J178" s="163">
        <f t="shared" si="57"/>
        <v>0</v>
      </c>
      <c r="K178" s="163">
        <f t="shared" si="57"/>
        <v>0</v>
      </c>
      <c r="L178" s="163">
        <f t="shared" si="57"/>
        <v>0</v>
      </c>
      <c r="M178" s="163">
        <f t="shared" si="57"/>
        <v>0</v>
      </c>
      <c r="N178" s="163">
        <f t="shared" si="57"/>
        <v>0</v>
      </c>
      <c r="O178" s="163">
        <f t="shared" si="57"/>
        <v>0</v>
      </c>
      <c r="P178" s="163">
        <f t="shared" si="57"/>
        <v>0</v>
      </c>
      <c r="Q178" s="163">
        <f t="shared" si="57"/>
        <v>0</v>
      </c>
      <c r="R178" s="163">
        <f t="shared" si="57"/>
        <v>0</v>
      </c>
      <c r="S178" s="163">
        <f t="shared" si="58"/>
        <v>0</v>
      </c>
      <c r="T178" s="163">
        <f t="shared" si="58"/>
        <v>0</v>
      </c>
      <c r="U178" s="163">
        <f t="shared" si="58"/>
        <v>0</v>
      </c>
      <c r="V178" s="163">
        <f t="shared" si="58"/>
        <v>0</v>
      </c>
      <c r="W178" s="163">
        <f t="shared" si="58"/>
        <v>0</v>
      </c>
      <c r="X178" s="163">
        <f t="shared" si="58"/>
        <v>0</v>
      </c>
      <c r="Y178" s="163">
        <f t="shared" si="58"/>
        <v>0</v>
      </c>
      <c r="Z178" s="163">
        <f t="shared" si="58"/>
        <v>0</v>
      </c>
      <c r="AA178" s="163">
        <f t="shared" si="58"/>
        <v>0</v>
      </c>
      <c r="AB178" s="163">
        <f t="shared" si="58"/>
        <v>0</v>
      </c>
      <c r="AC178" s="163">
        <f t="shared" si="58"/>
        <v>0</v>
      </c>
      <c r="AD178" s="163">
        <f t="shared" si="58"/>
        <v>0</v>
      </c>
      <c r="AE178" s="163">
        <f t="shared" si="58"/>
        <v>0</v>
      </c>
      <c r="AF178" s="176">
        <f t="shared" si="58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v>0</v>
      </c>
      <c r="D179" s="163">
        <v>0</v>
      </c>
      <c r="E179" s="163">
        <v>0</v>
      </c>
      <c r="F179" s="163">
        <v>0</v>
      </c>
      <c r="G179" s="163">
        <f t="shared" si="57"/>
        <v>0</v>
      </c>
      <c r="H179" s="163">
        <f t="shared" si="57"/>
        <v>0</v>
      </c>
      <c r="I179" s="163">
        <f t="shared" si="57"/>
        <v>0</v>
      </c>
      <c r="J179" s="163">
        <f t="shared" si="57"/>
        <v>0</v>
      </c>
      <c r="K179" s="163">
        <f t="shared" si="57"/>
        <v>0</v>
      </c>
      <c r="L179" s="163">
        <f t="shared" si="57"/>
        <v>0</v>
      </c>
      <c r="M179" s="163">
        <f t="shared" si="57"/>
        <v>0</v>
      </c>
      <c r="N179" s="163">
        <f t="shared" si="57"/>
        <v>0</v>
      </c>
      <c r="O179" s="163">
        <f t="shared" si="57"/>
        <v>0</v>
      </c>
      <c r="P179" s="163">
        <f t="shared" si="57"/>
        <v>0</v>
      </c>
      <c r="Q179" s="163">
        <f t="shared" si="57"/>
        <v>0</v>
      </c>
      <c r="R179" s="163">
        <f t="shared" si="57"/>
        <v>0</v>
      </c>
      <c r="S179" s="163">
        <f t="shared" si="58"/>
        <v>0</v>
      </c>
      <c r="T179" s="163">
        <f t="shared" si="58"/>
        <v>0</v>
      </c>
      <c r="U179" s="163">
        <f t="shared" si="58"/>
        <v>0</v>
      </c>
      <c r="V179" s="163">
        <f t="shared" si="58"/>
        <v>0</v>
      </c>
      <c r="W179" s="163">
        <f t="shared" si="58"/>
        <v>0</v>
      </c>
      <c r="X179" s="163">
        <f t="shared" si="58"/>
        <v>0</v>
      </c>
      <c r="Y179" s="163">
        <f t="shared" si="58"/>
        <v>0</v>
      </c>
      <c r="Z179" s="163">
        <f t="shared" si="58"/>
        <v>0</v>
      </c>
      <c r="AA179" s="163">
        <f t="shared" si="58"/>
        <v>0</v>
      </c>
      <c r="AB179" s="163">
        <f t="shared" si="58"/>
        <v>0</v>
      </c>
      <c r="AC179" s="163">
        <f t="shared" si="58"/>
        <v>0</v>
      </c>
      <c r="AD179" s="163">
        <f t="shared" si="58"/>
        <v>0</v>
      </c>
      <c r="AE179" s="163">
        <f t="shared" si="58"/>
        <v>0</v>
      </c>
      <c r="AF179" s="176">
        <f t="shared" si="58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v>0</v>
      </c>
      <c r="D180" s="163">
        <v>0</v>
      </c>
      <c r="E180" s="163">
        <v>0</v>
      </c>
      <c r="F180" s="163">
        <v>0</v>
      </c>
      <c r="G180" s="163">
        <f t="shared" si="57"/>
        <v>0</v>
      </c>
      <c r="H180" s="163">
        <f t="shared" si="57"/>
        <v>0</v>
      </c>
      <c r="I180" s="163">
        <f t="shared" si="57"/>
        <v>0</v>
      </c>
      <c r="J180" s="163">
        <f t="shared" si="57"/>
        <v>0</v>
      </c>
      <c r="K180" s="163">
        <f t="shared" si="57"/>
        <v>0</v>
      </c>
      <c r="L180" s="163">
        <f t="shared" si="57"/>
        <v>0</v>
      </c>
      <c r="M180" s="163">
        <f t="shared" si="57"/>
        <v>0</v>
      </c>
      <c r="N180" s="163">
        <f t="shared" si="57"/>
        <v>0</v>
      </c>
      <c r="O180" s="163">
        <f t="shared" si="57"/>
        <v>0</v>
      </c>
      <c r="P180" s="163">
        <f t="shared" si="57"/>
        <v>0</v>
      </c>
      <c r="Q180" s="163">
        <f t="shared" si="57"/>
        <v>0</v>
      </c>
      <c r="R180" s="163">
        <f t="shared" si="57"/>
        <v>0</v>
      </c>
      <c r="S180" s="163">
        <f t="shared" si="58"/>
        <v>0</v>
      </c>
      <c r="T180" s="163">
        <f t="shared" si="58"/>
        <v>0</v>
      </c>
      <c r="U180" s="163">
        <f t="shared" si="58"/>
        <v>0</v>
      </c>
      <c r="V180" s="163">
        <f t="shared" si="58"/>
        <v>0</v>
      </c>
      <c r="W180" s="163">
        <f t="shared" si="58"/>
        <v>0</v>
      </c>
      <c r="X180" s="163">
        <f t="shared" si="58"/>
        <v>0</v>
      </c>
      <c r="Y180" s="163">
        <f t="shared" si="58"/>
        <v>0</v>
      </c>
      <c r="Z180" s="163">
        <f t="shared" si="58"/>
        <v>0</v>
      </c>
      <c r="AA180" s="163">
        <f t="shared" si="58"/>
        <v>0</v>
      </c>
      <c r="AB180" s="163">
        <f t="shared" si="58"/>
        <v>0</v>
      </c>
      <c r="AC180" s="163">
        <f t="shared" si="58"/>
        <v>0</v>
      </c>
      <c r="AD180" s="163">
        <f t="shared" si="58"/>
        <v>0</v>
      </c>
      <c r="AE180" s="163">
        <f t="shared" si="58"/>
        <v>0</v>
      </c>
      <c r="AF180" s="176">
        <f t="shared" si="58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v>0</v>
      </c>
      <c r="D181" s="163">
        <v>0</v>
      </c>
      <c r="E181" s="163">
        <v>0</v>
      </c>
      <c r="F181" s="163">
        <v>0</v>
      </c>
      <c r="G181" s="163">
        <f t="shared" si="57"/>
        <v>0</v>
      </c>
      <c r="H181" s="163">
        <f t="shared" si="57"/>
        <v>0</v>
      </c>
      <c r="I181" s="163">
        <f t="shared" si="57"/>
        <v>0</v>
      </c>
      <c r="J181" s="163">
        <f t="shared" si="57"/>
        <v>0</v>
      </c>
      <c r="K181" s="163">
        <f t="shared" si="57"/>
        <v>0</v>
      </c>
      <c r="L181" s="163">
        <f t="shared" si="57"/>
        <v>0</v>
      </c>
      <c r="M181" s="163">
        <f t="shared" si="57"/>
        <v>0</v>
      </c>
      <c r="N181" s="163">
        <f t="shared" si="57"/>
        <v>0</v>
      </c>
      <c r="O181" s="163">
        <f t="shared" si="57"/>
        <v>0</v>
      </c>
      <c r="P181" s="163">
        <f t="shared" si="57"/>
        <v>0</v>
      </c>
      <c r="Q181" s="163">
        <f t="shared" si="57"/>
        <v>0</v>
      </c>
      <c r="R181" s="163">
        <f t="shared" si="57"/>
        <v>0</v>
      </c>
      <c r="S181" s="163">
        <f t="shared" si="58"/>
        <v>0</v>
      </c>
      <c r="T181" s="163">
        <f t="shared" si="58"/>
        <v>0</v>
      </c>
      <c r="U181" s="163">
        <f t="shared" si="58"/>
        <v>0</v>
      </c>
      <c r="V181" s="163">
        <f t="shared" si="58"/>
        <v>0</v>
      </c>
      <c r="W181" s="163">
        <f t="shared" si="58"/>
        <v>0</v>
      </c>
      <c r="X181" s="163">
        <f t="shared" si="58"/>
        <v>0</v>
      </c>
      <c r="Y181" s="163">
        <f t="shared" si="58"/>
        <v>0</v>
      </c>
      <c r="Z181" s="163">
        <f t="shared" si="58"/>
        <v>0</v>
      </c>
      <c r="AA181" s="163">
        <f t="shared" si="58"/>
        <v>0</v>
      </c>
      <c r="AB181" s="163">
        <f t="shared" si="58"/>
        <v>0</v>
      </c>
      <c r="AC181" s="163">
        <f t="shared" si="58"/>
        <v>0</v>
      </c>
      <c r="AD181" s="163">
        <f t="shared" si="58"/>
        <v>0</v>
      </c>
      <c r="AE181" s="163">
        <f t="shared" si="58"/>
        <v>0</v>
      </c>
      <c r="AF181" s="176">
        <f t="shared" si="58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v>0</v>
      </c>
      <c r="D182" s="163">
        <v>0</v>
      </c>
      <c r="E182" s="163">
        <v>0</v>
      </c>
      <c r="F182" s="163">
        <v>0</v>
      </c>
      <c r="G182" s="163">
        <f t="shared" si="57"/>
        <v>0</v>
      </c>
      <c r="H182" s="163">
        <f t="shared" si="57"/>
        <v>0</v>
      </c>
      <c r="I182" s="163">
        <f t="shared" si="57"/>
        <v>0</v>
      </c>
      <c r="J182" s="163">
        <f t="shared" si="57"/>
        <v>0</v>
      </c>
      <c r="K182" s="163">
        <f t="shared" si="57"/>
        <v>0</v>
      </c>
      <c r="L182" s="163">
        <f t="shared" si="57"/>
        <v>0</v>
      </c>
      <c r="M182" s="163">
        <f t="shared" si="57"/>
        <v>0</v>
      </c>
      <c r="N182" s="163">
        <f t="shared" si="57"/>
        <v>0</v>
      </c>
      <c r="O182" s="163">
        <f t="shared" si="57"/>
        <v>0</v>
      </c>
      <c r="P182" s="163">
        <f t="shared" si="57"/>
        <v>0</v>
      </c>
      <c r="Q182" s="163">
        <f t="shared" si="57"/>
        <v>0</v>
      </c>
      <c r="R182" s="163">
        <f t="shared" si="57"/>
        <v>0</v>
      </c>
      <c r="S182" s="163">
        <f t="shared" si="58"/>
        <v>0</v>
      </c>
      <c r="T182" s="163">
        <f t="shared" si="58"/>
        <v>0</v>
      </c>
      <c r="U182" s="163">
        <f t="shared" si="58"/>
        <v>0</v>
      </c>
      <c r="V182" s="163">
        <f t="shared" si="58"/>
        <v>0</v>
      </c>
      <c r="W182" s="163">
        <f t="shared" si="58"/>
        <v>0</v>
      </c>
      <c r="X182" s="163">
        <f t="shared" si="58"/>
        <v>0</v>
      </c>
      <c r="Y182" s="163">
        <f t="shared" si="58"/>
        <v>0</v>
      </c>
      <c r="Z182" s="163">
        <f t="shared" si="58"/>
        <v>0</v>
      </c>
      <c r="AA182" s="163">
        <f t="shared" si="58"/>
        <v>0</v>
      </c>
      <c r="AB182" s="163">
        <f t="shared" si="58"/>
        <v>0</v>
      </c>
      <c r="AC182" s="163">
        <f t="shared" si="58"/>
        <v>0</v>
      </c>
      <c r="AD182" s="163">
        <f t="shared" si="58"/>
        <v>0</v>
      </c>
      <c r="AE182" s="163">
        <f t="shared" si="58"/>
        <v>0</v>
      </c>
      <c r="AF182" s="176">
        <f t="shared" si="58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v>0</v>
      </c>
      <c r="D183" s="163">
        <v>0</v>
      </c>
      <c r="E183" s="163">
        <v>0</v>
      </c>
      <c r="F183" s="163">
        <v>0</v>
      </c>
      <c r="G183" s="163">
        <f t="shared" si="57"/>
        <v>0</v>
      </c>
      <c r="H183" s="163">
        <f t="shared" si="57"/>
        <v>0</v>
      </c>
      <c r="I183" s="163">
        <f t="shared" si="57"/>
        <v>0</v>
      </c>
      <c r="J183" s="163">
        <f t="shared" si="57"/>
        <v>0</v>
      </c>
      <c r="K183" s="163">
        <f t="shared" si="57"/>
        <v>0</v>
      </c>
      <c r="L183" s="163">
        <f t="shared" si="57"/>
        <v>0</v>
      </c>
      <c r="M183" s="163">
        <f t="shared" si="57"/>
        <v>0</v>
      </c>
      <c r="N183" s="163">
        <f t="shared" si="57"/>
        <v>0</v>
      </c>
      <c r="O183" s="163">
        <f t="shared" si="57"/>
        <v>0</v>
      </c>
      <c r="P183" s="163">
        <f t="shared" si="57"/>
        <v>0</v>
      </c>
      <c r="Q183" s="163">
        <f t="shared" si="57"/>
        <v>0</v>
      </c>
      <c r="R183" s="163">
        <f t="shared" si="57"/>
        <v>0</v>
      </c>
      <c r="S183" s="163">
        <f t="shared" si="58"/>
        <v>0</v>
      </c>
      <c r="T183" s="163">
        <f t="shared" si="58"/>
        <v>0</v>
      </c>
      <c r="U183" s="163">
        <f t="shared" si="58"/>
        <v>0</v>
      </c>
      <c r="V183" s="163">
        <f t="shared" si="58"/>
        <v>0</v>
      </c>
      <c r="W183" s="163">
        <f t="shared" si="58"/>
        <v>0</v>
      </c>
      <c r="X183" s="163">
        <f t="shared" si="58"/>
        <v>0</v>
      </c>
      <c r="Y183" s="163">
        <f t="shared" si="58"/>
        <v>0</v>
      </c>
      <c r="Z183" s="163">
        <f t="shared" si="58"/>
        <v>0</v>
      </c>
      <c r="AA183" s="163">
        <f t="shared" si="58"/>
        <v>0</v>
      </c>
      <c r="AB183" s="163">
        <f t="shared" si="58"/>
        <v>0</v>
      </c>
      <c r="AC183" s="163">
        <f t="shared" si="58"/>
        <v>0</v>
      </c>
      <c r="AD183" s="163">
        <f t="shared" si="58"/>
        <v>0</v>
      </c>
      <c r="AE183" s="163">
        <f t="shared" si="58"/>
        <v>0</v>
      </c>
      <c r="AF183" s="176">
        <f t="shared" si="58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v>0</v>
      </c>
      <c r="D184" s="163">
        <v>0</v>
      </c>
      <c r="E184" s="163">
        <v>0</v>
      </c>
      <c r="F184" s="163">
        <v>0</v>
      </c>
      <c r="G184" s="163">
        <f t="shared" si="57"/>
        <v>0</v>
      </c>
      <c r="H184" s="163">
        <f t="shared" si="57"/>
        <v>0</v>
      </c>
      <c r="I184" s="163">
        <f t="shared" si="57"/>
        <v>0</v>
      </c>
      <c r="J184" s="163">
        <f t="shared" si="57"/>
        <v>0</v>
      </c>
      <c r="K184" s="163">
        <f t="shared" si="57"/>
        <v>0</v>
      </c>
      <c r="L184" s="163">
        <f t="shared" si="57"/>
        <v>0</v>
      </c>
      <c r="M184" s="163">
        <f t="shared" si="57"/>
        <v>0</v>
      </c>
      <c r="N184" s="163">
        <f t="shared" si="57"/>
        <v>0</v>
      </c>
      <c r="O184" s="163">
        <f t="shared" si="57"/>
        <v>0</v>
      </c>
      <c r="P184" s="163">
        <f t="shared" si="57"/>
        <v>0</v>
      </c>
      <c r="Q184" s="163">
        <f t="shared" si="57"/>
        <v>0</v>
      </c>
      <c r="R184" s="163">
        <f t="shared" ref="R184:AF199" si="59">Q184</f>
        <v>0</v>
      </c>
      <c r="S184" s="163">
        <f t="shared" si="59"/>
        <v>0</v>
      </c>
      <c r="T184" s="163">
        <f t="shared" si="59"/>
        <v>0</v>
      </c>
      <c r="U184" s="163">
        <f t="shared" si="59"/>
        <v>0</v>
      </c>
      <c r="V184" s="163">
        <f t="shared" si="59"/>
        <v>0</v>
      </c>
      <c r="W184" s="163">
        <f t="shared" si="59"/>
        <v>0</v>
      </c>
      <c r="X184" s="163">
        <f t="shared" si="59"/>
        <v>0</v>
      </c>
      <c r="Y184" s="163">
        <f t="shared" si="59"/>
        <v>0</v>
      </c>
      <c r="Z184" s="163">
        <f t="shared" si="59"/>
        <v>0</v>
      </c>
      <c r="AA184" s="163">
        <f t="shared" si="59"/>
        <v>0</v>
      </c>
      <c r="AB184" s="163">
        <f t="shared" si="58"/>
        <v>0</v>
      </c>
      <c r="AC184" s="163">
        <f t="shared" si="58"/>
        <v>0</v>
      </c>
      <c r="AD184" s="163">
        <f t="shared" si="59"/>
        <v>0</v>
      </c>
      <c r="AE184" s="163">
        <f t="shared" si="59"/>
        <v>0</v>
      </c>
      <c r="AF184" s="176">
        <f t="shared" si="59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v>0</v>
      </c>
      <c r="D185" s="163">
        <v>0</v>
      </c>
      <c r="E185" s="163">
        <v>0</v>
      </c>
      <c r="F185" s="163">
        <v>0</v>
      </c>
      <c r="G185" s="163">
        <f t="shared" ref="G185:R200" si="60">F185</f>
        <v>0</v>
      </c>
      <c r="H185" s="163">
        <f t="shared" si="60"/>
        <v>0</v>
      </c>
      <c r="I185" s="163">
        <f t="shared" si="60"/>
        <v>0</v>
      </c>
      <c r="J185" s="163">
        <f t="shared" si="60"/>
        <v>0</v>
      </c>
      <c r="K185" s="163">
        <f t="shared" si="60"/>
        <v>0</v>
      </c>
      <c r="L185" s="163">
        <f t="shared" si="60"/>
        <v>0</v>
      </c>
      <c r="M185" s="163">
        <f t="shared" si="60"/>
        <v>0</v>
      </c>
      <c r="N185" s="163">
        <f t="shared" si="60"/>
        <v>0</v>
      </c>
      <c r="O185" s="163">
        <f t="shared" si="60"/>
        <v>0</v>
      </c>
      <c r="P185" s="163">
        <f t="shared" si="60"/>
        <v>0</v>
      </c>
      <c r="Q185" s="163">
        <f t="shared" si="60"/>
        <v>0</v>
      </c>
      <c r="R185" s="163">
        <f t="shared" si="60"/>
        <v>0</v>
      </c>
      <c r="S185" s="163">
        <f t="shared" si="59"/>
        <v>0</v>
      </c>
      <c r="T185" s="163">
        <f t="shared" si="59"/>
        <v>0</v>
      </c>
      <c r="U185" s="163">
        <f t="shared" si="59"/>
        <v>0</v>
      </c>
      <c r="V185" s="163">
        <f t="shared" si="59"/>
        <v>0</v>
      </c>
      <c r="W185" s="163">
        <f t="shared" si="59"/>
        <v>0</v>
      </c>
      <c r="X185" s="163">
        <f t="shared" si="59"/>
        <v>0</v>
      </c>
      <c r="Y185" s="163">
        <f t="shared" si="59"/>
        <v>0</v>
      </c>
      <c r="Z185" s="163">
        <f t="shared" si="59"/>
        <v>0</v>
      </c>
      <c r="AA185" s="163">
        <f t="shared" si="59"/>
        <v>0</v>
      </c>
      <c r="AB185" s="163">
        <f t="shared" si="59"/>
        <v>0</v>
      </c>
      <c r="AC185" s="163">
        <f t="shared" si="59"/>
        <v>0</v>
      </c>
      <c r="AD185" s="163">
        <f t="shared" si="59"/>
        <v>0</v>
      </c>
      <c r="AE185" s="163">
        <f t="shared" si="59"/>
        <v>0</v>
      </c>
      <c r="AF185" s="176">
        <f t="shared" si="59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v>0</v>
      </c>
      <c r="D186" s="163">
        <v>0</v>
      </c>
      <c r="E186" s="163">
        <v>0</v>
      </c>
      <c r="F186" s="163">
        <v>0</v>
      </c>
      <c r="G186" s="163">
        <f t="shared" si="60"/>
        <v>0</v>
      </c>
      <c r="H186" s="163">
        <f t="shared" si="60"/>
        <v>0</v>
      </c>
      <c r="I186" s="163">
        <f t="shared" si="60"/>
        <v>0</v>
      </c>
      <c r="J186" s="163">
        <f t="shared" si="60"/>
        <v>0</v>
      </c>
      <c r="K186" s="163">
        <f t="shared" si="60"/>
        <v>0</v>
      </c>
      <c r="L186" s="163">
        <f t="shared" si="60"/>
        <v>0</v>
      </c>
      <c r="M186" s="163">
        <f t="shared" si="60"/>
        <v>0</v>
      </c>
      <c r="N186" s="163">
        <f t="shared" si="60"/>
        <v>0</v>
      </c>
      <c r="O186" s="163">
        <f t="shared" si="60"/>
        <v>0</v>
      </c>
      <c r="P186" s="163">
        <f t="shared" si="60"/>
        <v>0</v>
      </c>
      <c r="Q186" s="163">
        <f t="shared" si="60"/>
        <v>0</v>
      </c>
      <c r="R186" s="163">
        <f t="shared" si="60"/>
        <v>0</v>
      </c>
      <c r="S186" s="163">
        <f t="shared" si="59"/>
        <v>0</v>
      </c>
      <c r="T186" s="163">
        <f t="shared" si="59"/>
        <v>0</v>
      </c>
      <c r="U186" s="163">
        <f t="shared" si="59"/>
        <v>0</v>
      </c>
      <c r="V186" s="163">
        <f t="shared" si="59"/>
        <v>0</v>
      </c>
      <c r="W186" s="163">
        <f t="shared" si="59"/>
        <v>0</v>
      </c>
      <c r="X186" s="163">
        <f t="shared" si="59"/>
        <v>0</v>
      </c>
      <c r="Y186" s="163">
        <f t="shared" si="59"/>
        <v>0</v>
      </c>
      <c r="Z186" s="163">
        <f t="shared" si="59"/>
        <v>0</v>
      </c>
      <c r="AA186" s="163">
        <f t="shared" si="59"/>
        <v>0</v>
      </c>
      <c r="AB186" s="163">
        <f t="shared" si="59"/>
        <v>0</v>
      </c>
      <c r="AC186" s="163">
        <f t="shared" si="59"/>
        <v>0</v>
      </c>
      <c r="AD186" s="163">
        <f t="shared" si="59"/>
        <v>0</v>
      </c>
      <c r="AE186" s="163">
        <f t="shared" si="59"/>
        <v>0</v>
      </c>
      <c r="AF186" s="176">
        <f t="shared" si="59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v>0</v>
      </c>
      <c r="D187" s="163">
        <v>0</v>
      </c>
      <c r="E187" s="163">
        <v>0</v>
      </c>
      <c r="F187" s="163">
        <v>0</v>
      </c>
      <c r="G187" s="163">
        <f t="shared" si="60"/>
        <v>0</v>
      </c>
      <c r="H187" s="163">
        <f t="shared" si="60"/>
        <v>0</v>
      </c>
      <c r="I187" s="163">
        <f t="shared" si="60"/>
        <v>0</v>
      </c>
      <c r="J187" s="163">
        <f t="shared" si="60"/>
        <v>0</v>
      </c>
      <c r="K187" s="163">
        <f t="shared" si="60"/>
        <v>0</v>
      </c>
      <c r="L187" s="163">
        <f t="shared" si="60"/>
        <v>0</v>
      </c>
      <c r="M187" s="163">
        <f t="shared" si="60"/>
        <v>0</v>
      </c>
      <c r="N187" s="163">
        <f t="shared" si="60"/>
        <v>0</v>
      </c>
      <c r="O187" s="163">
        <f t="shared" si="60"/>
        <v>0</v>
      </c>
      <c r="P187" s="163">
        <f t="shared" si="60"/>
        <v>0</v>
      </c>
      <c r="Q187" s="163">
        <f t="shared" si="60"/>
        <v>0</v>
      </c>
      <c r="R187" s="163">
        <f t="shared" si="60"/>
        <v>0</v>
      </c>
      <c r="S187" s="163">
        <f t="shared" si="59"/>
        <v>0</v>
      </c>
      <c r="T187" s="163">
        <f t="shared" si="59"/>
        <v>0</v>
      </c>
      <c r="U187" s="163">
        <f t="shared" si="59"/>
        <v>0</v>
      </c>
      <c r="V187" s="163">
        <f t="shared" si="59"/>
        <v>0</v>
      </c>
      <c r="W187" s="163">
        <f t="shared" si="59"/>
        <v>0</v>
      </c>
      <c r="X187" s="163">
        <f t="shared" si="59"/>
        <v>0</v>
      </c>
      <c r="Y187" s="163">
        <f t="shared" si="59"/>
        <v>0</v>
      </c>
      <c r="Z187" s="163">
        <f t="shared" si="59"/>
        <v>0</v>
      </c>
      <c r="AA187" s="163">
        <f t="shared" si="59"/>
        <v>0</v>
      </c>
      <c r="AB187" s="163">
        <f t="shared" si="59"/>
        <v>0</v>
      </c>
      <c r="AC187" s="163">
        <f t="shared" si="59"/>
        <v>0</v>
      </c>
      <c r="AD187" s="163">
        <f t="shared" si="59"/>
        <v>0</v>
      </c>
      <c r="AE187" s="163">
        <f t="shared" si="59"/>
        <v>0</v>
      </c>
      <c r="AF187" s="176">
        <f t="shared" si="59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v>0</v>
      </c>
      <c r="D188" s="163">
        <v>0</v>
      </c>
      <c r="E188" s="163">
        <v>0</v>
      </c>
      <c r="F188" s="163">
        <v>0</v>
      </c>
      <c r="G188" s="163">
        <f t="shared" si="60"/>
        <v>0</v>
      </c>
      <c r="H188" s="163">
        <f t="shared" si="60"/>
        <v>0</v>
      </c>
      <c r="I188" s="163">
        <f t="shared" si="60"/>
        <v>0</v>
      </c>
      <c r="J188" s="163">
        <f t="shared" si="60"/>
        <v>0</v>
      </c>
      <c r="K188" s="163">
        <f t="shared" si="60"/>
        <v>0</v>
      </c>
      <c r="L188" s="163">
        <f t="shared" si="60"/>
        <v>0</v>
      </c>
      <c r="M188" s="163">
        <f t="shared" si="60"/>
        <v>0</v>
      </c>
      <c r="N188" s="163">
        <f t="shared" si="60"/>
        <v>0</v>
      </c>
      <c r="O188" s="163">
        <f t="shared" si="60"/>
        <v>0</v>
      </c>
      <c r="P188" s="163">
        <f t="shared" si="60"/>
        <v>0</v>
      </c>
      <c r="Q188" s="163">
        <f t="shared" si="60"/>
        <v>0</v>
      </c>
      <c r="R188" s="163">
        <f t="shared" si="60"/>
        <v>0</v>
      </c>
      <c r="S188" s="163">
        <f t="shared" si="59"/>
        <v>0</v>
      </c>
      <c r="T188" s="163">
        <f t="shared" si="59"/>
        <v>0</v>
      </c>
      <c r="U188" s="163">
        <f t="shared" si="59"/>
        <v>0</v>
      </c>
      <c r="V188" s="163">
        <f t="shared" si="59"/>
        <v>0</v>
      </c>
      <c r="W188" s="163">
        <f t="shared" si="59"/>
        <v>0</v>
      </c>
      <c r="X188" s="163">
        <f t="shared" si="59"/>
        <v>0</v>
      </c>
      <c r="Y188" s="163">
        <f t="shared" si="59"/>
        <v>0</v>
      </c>
      <c r="Z188" s="163">
        <f t="shared" si="59"/>
        <v>0</v>
      </c>
      <c r="AA188" s="163">
        <f t="shared" si="59"/>
        <v>0</v>
      </c>
      <c r="AB188" s="163">
        <f t="shared" si="59"/>
        <v>0</v>
      </c>
      <c r="AC188" s="163">
        <f t="shared" si="59"/>
        <v>0</v>
      </c>
      <c r="AD188" s="163">
        <f t="shared" si="59"/>
        <v>0</v>
      </c>
      <c r="AE188" s="163">
        <f t="shared" si="59"/>
        <v>0</v>
      </c>
      <c r="AF188" s="176">
        <f t="shared" si="59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v>0</v>
      </c>
      <c r="D189" s="163">
        <v>0</v>
      </c>
      <c r="E189" s="163">
        <v>0</v>
      </c>
      <c r="F189" s="163">
        <v>0</v>
      </c>
      <c r="G189" s="163">
        <f t="shared" si="60"/>
        <v>0</v>
      </c>
      <c r="H189" s="163">
        <f t="shared" si="60"/>
        <v>0</v>
      </c>
      <c r="I189" s="163">
        <f t="shared" si="60"/>
        <v>0</v>
      </c>
      <c r="J189" s="163">
        <f t="shared" si="60"/>
        <v>0</v>
      </c>
      <c r="K189" s="163">
        <f t="shared" si="60"/>
        <v>0</v>
      </c>
      <c r="L189" s="163">
        <f t="shared" si="60"/>
        <v>0</v>
      </c>
      <c r="M189" s="163">
        <f t="shared" si="60"/>
        <v>0</v>
      </c>
      <c r="N189" s="163">
        <f t="shared" si="60"/>
        <v>0</v>
      </c>
      <c r="O189" s="163">
        <f t="shared" si="60"/>
        <v>0</v>
      </c>
      <c r="P189" s="163">
        <f t="shared" si="60"/>
        <v>0</v>
      </c>
      <c r="Q189" s="163">
        <f t="shared" si="60"/>
        <v>0</v>
      </c>
      <c r="R189" s="163">
        <f t="shared" si="60"/>
        <v>0</v>
      </c>
      <c r="S189" s="163">
        <f t="shared" si="59"/>
        <v>0</v>
      </c>
      <c r="T189" s="163">
        <f t="shared" si="59"/>
        <v>0</v>
      </c>
      <c r="U189" s="163">
        <f t="shared" si="59"/>
        <v>0</v>
      </c>
      <c r="V189" s="163">
        <f t="shared" si="59"/>
        <v>0</v>
      </c>
      <c r="W189" s="163">
        <f t="shared" si="59"/>
        <v>0</v>
      </c>
      <c r="X189" s="163">
        <f t="shared" si="59"/>
        <v>0</v>
      </c>
      <c r="Y189" s="163">
        <f t="shared" si="59"/>
        <v>0</v>
      </c>
      <c r="Z189" s="163">
        <f t="shared" si="59"/>
        <v>0</v>
      </c>
      <c r="AA189" s="163">
        <f t="shared" si="59"/>
        <v>0</v>
      </c>
      <c r="AB189" s="163">
        <f t="shared" si="59"/>
        <v>0</v>
      </c>
      <c r="AC189" s="163">
        <f t="shared" si="59"/>
        <v>0</v>
      </c>
      <c r="AD189" s="163">
        <f t="shared" si="59"/>
        <v>0</v>
      </c>
      <c r="AE189" s="163">
        <f t="shared" si="59"/>
        <v>0</v>
      </c>
      <c r="AF189" s="176">
        <f t="shared" si="59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v>0</v>
      </c>
      <c r="D190" s="163">
        <v>0</v>
      </c>
      <c r="E190" s="163">
        <v>0</v>
      </c>
      <c r="F190" s="163">
        <v>0</v>
      </c>
      <c r="G190" s="163">
        <f t="shared" si="60"/>
        <v>0</v>
      </c>
      <c r="H190" s="163">
        <f t="shared" si="60"/>
        <v>0</v>
      </c>
      <c r="I190" s="163">
        <f t="shared" si="60"/>
        <v>0</v>
      </c>
      <c r="J190" s="163">
        <f t="shared" si="60"/>
        <v>0</v>
      </c>
      <c r="K190" s="163">
        <f t="shared" si="60"/>
        <v>0</v>
      </c>
      <c r="L190" s="163">
        <f t="shared" si="60"/>
        <v>0</v>
      </c>
      <c r="M190" s="163">
        <f t="shared" si="60"/>
        <v>0</v>
      </c>
      <c r="N190" s="163">
        <f t="shared" si="60"/>
        <v>0</v>
      </c>
      <c r="O190" s="163">
        <f t="shared" si="60"/>
        <v>0</v>
      </c>
      <c r="P190" s="163">
        <f t="shared" si="60"/>
        <v>0</v>
      </c>
      <c r="Q190" s="163">
        <f t="shared" si="60"/>
        <v>0</v>
      </c>
      <c r="R190" s="163">
        <f t="shared" si="60"/>
        <v>0</v>
      </c>
      <c r="S190" s="163">
        <f t="shared" si="59"/>
        <v>0</v>
      </c>
      <c r="T190" s="163">
        <f t="shared" si="59"/>
        <v>0</v>
      </c>
      <c r="U190" s="163">
        <f t="shared" si="59"/>
        <v>0</v>
      </c>
      <c r="V190" s="163">
        <f t="shared" si="59"/>
        <v>0</v>
      </c>
      <c r="W190" s="163">
        <f t="shared" si="59"/>
        <v>0</v>
      </c>
      <c r="X190" s="163">
        <f t="shared" si="59"/>
        <v>0</v>
      </c>
      <c r="Y190" s="163">
        <f t="shared" si="59"/>
        <v>0</v>
      </c>
      <c r="Z190" s="163">
        <f t="shared" si="59"/>
        <v>0</v>
      </c>
      <c r="AA190" s="163">
        <f t="shared" si="59"/>
        <v>0</v>
      </c>
      <c r="AB190" s="163">
        <f t="shared" si="59"/>
        <v>0</v>
      </c>
      <c r="AC190" s="163">
        <f t="shared" si="59"/>
        <v>0</v>
      </c>
      <c r="AD190" s="163">
        <f t="shared" si="59"/>
        <v>0</v>
      </c>
      <c r="AE190" s="163">
        <f t="shared" si="59"/>
        <v>0</v>
      </c>
      <c r="AF190" s="176">
        <f t="shared" si="59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v>0</v>
      </c>
      <c r="D191" s="163">
        <v>0</v>
      </c>
      <c r="E191" s="163">
        <v>0</v>
      </c>
      <c r="F191" s="163">
        <v>0</v>
      </c>
      <c r="G191" s="163">
        <f t="shared" si="60"/>
        <v>0</v>
      </c>
      <c r="H191" s="163">
        <f t="shared" si="60"/>
        <v>0</v>
      </c>
      <c r="I191" s="163">
        <f t="shared" si="60"/>
        <v>0</v>
      </c>
      <c r="J191" s="163">
        <f t="shared" si="60"/>
        <v>0</v>
      </c>
      <c r="K191" s="163">
        <f t="shared" si="60"/>
        <v>0</v>
      </c>
      <c r="L191" s="163">
        <f t="shared" si="60"/>
        <v>0</v>
      </c>
      <c r="M191" s="163">
        <f t="shared" si="60"/>
        <v>0</v>
      </c>
      <c r="N191" s="163">
        <f t="shared" si="60"/>
        <v>0</v>
      </c>
      <c r="O191" s="163">
        <f t="shared" si="60"/>
        <v>0</v>
      </c>
      <c r="P191" s="163">
        <f t="shared" si="60"/>
        <v>0</v>
      </c>
      <c r="Q191" s="163">
        <f t="shared" si="60"/>
        <v>0</v>
      </c>
      <c r="R191" s="163">
        <f t="shared" si="60"/>
        <v>0</v>
      </c>
      <c r="S191" s="163">
        <f t="shared" si="59"/>
        <v>0</v>
      </c>
      <c r="T191" s="163">
        <f t="shared" si="59"/>
        <v>0</v>
      </c>
      <c r="U191" s="163">
        <f t="shared" si="59"/>
        <v>0</v>
      </c>
      <c r="V191" s="163">
        <f t="shared" si="59"/>
        <v>0</v>
      </c>
      <c r="W191" s="163">
        <f t="shared" si="59"/>
        <v>0</v>
      </c>
      <c r="X191" s="163">
        <f t="shared" si="59"/>
        <v>0</v>
      </c>
      <c r="Y191" s="163">
        <f t="shared" si="59"/>
        <v>0</v>
      </c>
      <c r="Z191" s="163">
        <f t="shared" si="59"/>
        <v>0</v>
      </c>
      <c r="AA191" s="163">
        <f t="shared" si="59"/>
        <v>0</v>
      </c>
      <c r="AB191" s="163">
        <f t="shared" si="59"/>
        <v>0</v>
      </c>
      <c r="AC191" s="163">
        <f t="shared" si="59"/>
        <v>0</v>
      </c>
      <c r="AD191" s="163">
        <f t="shared" si="59"/>
        <v>0</v>
      </c>
      <c r="AE191" s="163">
        <f t="shared" si="59"/>
        <v>0</v>
      </c>
      <c r="AF191" s="176">
        <f t="shared" si="59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v>0</v>
      </c>
      <c r="D192" s="163">
        <v>0</v>
      </c>
      <c r="E192" s="163">
        <v>0</v>
      </c>
      <c r="F192" s="163">
        <v>0</v>
      </c>
      <c r="G192" s="163">
        <f t="shared" si="60"/>
        <v>0</v>
      </c>
      <c r="H192" s="163">
        <f t="shared" si="60"/>
        <v>0</v>
      </c>
      <c r="I192" s="163">
        <f t="shared" si="60"/>
        <v>0</v>
      </c>
      <c r="J192" s="163">
        <f t="shared" si="60"/>
        <v>0</v>
      </c>
      <c r="K192" s="163">
        <f t="shared" si="60"/>
        <v>0</v>
      </c>
      <c r="L192" s="163">
        <f t="shared" si="60"/>
        <v>0</v>
      </c>
      <c r="M192" s="163">
        <f t="shared" si="60"/>
        <v>0</v>
      </c>
      <c r="N192" s="163">
        <f t="shared" si="60"/>
        <v>0</v>
      </c>
      <c r="O192" s="163">
        <f t="shared" si="60"/>
        <v>0</v>
      </c>
      <c r="P192" s="163">
        <f t="shared" si="60"/>
        <v>0</v>
      </c>
      <c r="Q192" s="163">
        <f t="shared" si="60"/>
        <v>0</v>
      </c>
      <c r="R192" s="163">
        <f t="shared" si="60"/>
        <v>0</v>
      </c>
      <c r="S192" s="163">
        <f t="shared" si="59"/>
        <v>0</v>
      </c>
      <c r="T192" s="163">
        <f t="shared" si="59"/>
        <v>0</v>
      </c>
      <c r="U192" s="163">
        <f t="shared" si="59"/>
        <v>0</v>
      </c>
      <c r="V192" s="163">
        <f t="shared" si="59"/>
        <v>0</v>
      </c>
      <c r="W192" s="163">
        <f t="shared" si="59"/>
        <v>0</v>
      </c>
      <c r="X192" s="163">
        <f t="shared" si="59"/>
        <v>0</v>
      </c>
      <c r="Y192" s="163">
        <f t="shared" si="59"/>
        <v>0</v>
      </c>
      <c r="Z192" s="163">
        <f t="shared" si="59"/>
        <v>0</v>
      </c>
      <c r="AA192" s="163">
        <f t="shared" si="59"/>
        <v>0</v>
      </c>
      <c r="AB192" s="163">
        <f t="shared" si="59"/>
        <v>0</v>
      </c>
      <c r="AC192" s="163">
        <f t="shared" si="59"/>
        <v>0</v>
      </c>
      <c r="AD192" s="163">
        <f t="shared" si="59"/>
        <v>0</v>
      </c>
      <c r="AE192" s="163">
        <f t="shared" si="59"/>
        <v>0</v>
      </c>
      <c r="AF192" s="176">
        <f t="shared" si="59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v>0</v>
      </c>
      <c r="D193" s="163">
        <v>0</v>
      </c>
      <c r="E193" s="163">
        <v>0</v>
      </c>
      <c r="F193" s="163">
        <v>0</v>
      </c>
      <c r="G193" s="163">
        <f t="shared" si="60"/>
        <v>0</v>
      </c>
      <c r="H193" s="163">
        <f t="shared" si="60"/>
        <v>0</v>
      </c>
      <c r="I193" s="163">
        <f t="shared" si="60"/>
        <v>0</v>
      </c>
      <c r="J193" s="163">
        <f t="shared" si="60"/>
        <v>0</v>
      </c>
      <c r="K193" s="163">
        <f t="shared" si="60"/>
        <v>0</v>
      </c>
      <c r="L193" s="163">
        <f t="shared" si="60"/>
        <v>0</v>
      </c>
      <c r="M193" s="163">
        <f t="shared" si="60"/>
        <v>0</v>
      </c>
      <c r="N193" s="163">
        <f t="shared" si="60"/>
        <v>0</v>
      </c>
      <c r="O193" s="163">
        <f t="shared" si="60"/>
        <v>0</v>
      </c>
      <c r="P193" s="163">
        <f t="shared" si="60"/>
        <v>0</v>
      </c>
      <c r="Q193" s="163">
        <f t="shared" si="60"/>
        <v>0</v>
      </c>
      <c r="R193" s="163">
        <f t="shared" si="60"/>
        <v>0</v>
      </c>
      <c r="S193" s="163">
        <f t="shared" si="59"/>
        <v>0</v>
      </c>
      <c r="T193" s="163">
        <f t="shared" si="59"/>
        <v>0</v>
      </c>
      <c r="U193" s="163">
        <f t="shared" si="59"/>
        <v>0</v>
      </c>
      <c r="V193" s="163">
        <f t="shared" si="59"/>
        <v>0</v>
      </c>
      <c r="W193" s="163">
        <f t="shared" si="59"/>
        <v>0</v>
      </c>
      <c r="X193" s="163">
        <f t="shared" si="59"/>
        <v>0</v>
      </c>
      <c r="Y193" s="163">
        <f t="shared" si="59"/>
        <v>0</v>
      </c>
      <c r="Z193" s="163">
        <f t="shared" si="59"/>
        <v>0</v>
      </c>
      <c r="AA193" s="163">
        <f t="shared" si="59"/>
        <v>0</v>
      </c>
      <c r="AB193" s="163">
        <f t="shared" si="59"/>
        <v>0</v>
      </c>
      <c r="AC193" s="163">
        <f t="shared" si="59"/>
        <v>0</v>
      </c>
      <c r="AD193" s="163">
        <f t="shared" si="59"/>
        <v>0</v>
      </c>
      <c r="AE193" s="163">
        <f t="shared" si="59"/>
        <v>0</v>
      </c>
      <c r="AF193" s="176">
        <f t="shared" si="59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v>0</v>
      </c>
      <c r="D194" s="163">
        <v>0</v>
      </c>
      <c r="E194" s="163">
        <v>0</v>
      </c>
      <c r="F194" s="163">
        <v>0</v>
      </c>
      <c r="G194" s="163">
        <f t="shared" si="60"/>
        <v>0</v>
      </c>
      <c r="H194" s="163">
        <f t="shared" si="60"/>
        <v>0</v>
      </c>
      <c r="I194" s="163">
        <f t="shared" si="60"/>
        <v>0</v>
      </c>
      <c r="J194" s="163">
        <f t="shared" si="60"/>
        <v>0</v>
      </c>
      <c r="K194" s="163">
        <f t="shared" si="60"/>
        <v>0</v>
      </c>
      <c r="L194" s="163">
        <f t="shared" si="60"/>
        <v>0</v>
      </c>
      <c r="M194" s="163">
        <f t="shared" si="60"/>
        <v>0</v>
      </c>
      <c r="N194" s="163">
        <f t="shared" si="60"/>
        <v>0</v>
      </c>
      <c r="O194" s="163">
        <f t="shared" si="60"/>
        <v>0</v>
      </c>
      <c r="P194" s="163">
        <f t="shared" si="60"/>
        <v>0</v>
      </c>
      <c r="Q194" s="163">
        <f t="shared" si="60"/>
        <v>0</v>
      </c>
      <c r="R194" s="163">
        <f t="shared" si="60"/>
        <v>0</v>
      </c>
      <c r="S194" s="163">
        <f t="shared" si="59"/>
        <v>0</v>
      </c>
      <c r="T194" s="163">
        <f t="shared" si="59"/>
        <v>0</v>
      </c>
      <c r="U194" s="163">
        <f t="shared" si="59"/>
        <v>0</v>
      </c>
      <c r="V194" s="163">
        <f t="shared" si="59"/>
        <v>0</v>
      </c>
      <c r="W194" s="163">
        <f t="shared" si="59"/>
        <v>0</v>
      </c>
      <c r="X194" s="163">
        <f t="shared" si="59"/>
        <v>0</v>
      </c>
      <c r="Y194" s="163">
        <f t="shared" si="59"/>
        <v>0</v>
      </c>
      <c r="Z194" s="163">
        <f t="shared" si="59"/>
        <v>0</v>
      </c>
      <c r="AA194" s="163">
        <f t="shared" si="59"/>
        <v>0</v>
      </c>
      <c r="AB194" s="163">
        <f t="shared" si="59"/>
        <v>0</v>
      </c>
      <c r="AC194" s="163">
        <f t="shared" si="59"/>
        <v>0</v>
      </c>
      <c r="AD194" s="163">
        <f t="shared" si="59"/>
        <v>0</v>
      </c>
      <c r="AE194" s="163">
        <f t="shared" si="59"/>
        <v>0</v>
      </c>
      <c r="AF194" s="176">
        <f t="shared" si="59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v>0</v>
      </c>
      <c r="D195" s="163">
        <v>0</v>
      </c>
      <c r="E195" s="163">
        <v>0</v>
      </c>
      <c r="F195" s="163">
        <v>0</v>
      </c>
      <c r="G195" s="163">
        <f t="shared" si="60"/>
        <v>0</v>
      </c>
      <c r="H195" s="163">
        <f t="shared" si="60"/>
        <v>0</v>
      </c>
      <c r="I195" s="163">
        <f t="shared" si="60"/>
        <v>0</v>
      </c>
      <c r="J195" s="163">
        <f t="shared" si="60"/>
        <v>0</v>
      </c>
      <c r="K195" s="163">
        <f t="shared" si="60"/>
        <v>0</v>
      </c>
      <c r="L195" s="163">
        <f t="shared" si="60"/>
        <v>0</v>
      </c>
      <c r="M195" s="163">
        <f t="shared" si="60"/>
        <v>0</v>
      </c>
      <c r="N195" s="163">
        <f t="shared" si="60"/>
        <v>0</v>
      </c>
      <c r="O195" s="163">
        <f t="shared" si="60"/>
        <v>0</v>
      </c>
      <c r="P195" s="163">
        <f t="shared" si="60"/>
        <v>0</v>
      </c>
      <c r="Q195" s="163">
        <f t="shared" si="60"/>
        <v>0</v>
      </c>
      <c r="R195" s="163">
        <f t="shared" si="60"/>
        <v>0</v>
      </c>
      <c r="S195" s="163">
        <f t="shared" si="59"/>
        <v>0</v>
      </c>
      <c r="T195" s="163">
        <f t="shared" si="59"/>
        <v>0</v>
      </c>
      <c r="U195" s="163">
        <f t="shared" si="59"/>
        <v>0</v>
      </c>
      <c r="V195" s="163">
        <f t="shared" si="59"/>
        <v>0</v>
      </c>
      <c r="W195" s="163">
        <f t="shared" si="59"/>
        <v>0</v>
      </c>
      <c r="X195" s="163">
        <f t="shared" si="59"/>
        <v>0</v>
      </c>
      <c r="Y195" s="163">
        <f t="shared" si="59"/>
        <v>0</v>
      </c>
      <c r="Z195" s="163">
        <f t="shared" si="59"/>
        <v>0</v>
      </c>
      <c r="AA195" s="163">
        <f t="shared" si="59"/>
        <v>0</v>
      </c>
      <c r="AB195" s="163">
        <f t="shared" si="59"/>
        <v>0</v>
      </c>
      <c r="AC195" s="163">
        <f t="shared" si="59"/>
        <v>0</v>
      </c>
      <c r="AD195" s="163">
        <f t="shared" si="59"/>
        <v>0</v>
      </c>
      <c r="AE195" s="163">
        <f t="shared" si="59"/>
        <v>0</v>
      </c>
      <c r="AF195" s="176">
        <f t="shared" si="59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v>0</v>
      </c>
      <c r="D196" s="163">
        <v>0</v>
      </c>
      <c r="E196" s="163">
        <v>0</v>
      </c>
      <c r="F196" s="163">
        <v>0</v>
      </c>
      <c r="G196" s="163">
        <f t="shared" si="60"/>
        <v>0</v>
      </c>
      <c r="H196" s="163">
        <f t="shared" si="60"/>
        <v>0</v>
      </c>
      <c r="I196" s="163">
        <f t="shared" si="60"/>
        <v>0</v>
      </c>
      <c r="J196" s="163">
        <f t="shared" si="60"/>
        <v>0</v>
      </c>
      <c r="K196" s="163">
        <f t="shared" si="60"/>
        <v>0</v>
      </c>
      <c r="L196" s="163">
        <f t="shared" si="60"/>
        <v>0</v>
      </c>
      <c r="M196" s="163">
        <f t="shared" si="60"/>
        <v>0</v>
      </c>
      <c r="N196" s="163">
        <f t="shared" si="60"/>
        <v>0</v>
      </c>
      <c r="O196" s="163">
        <f t="shared" si="60"/>
        <v>0</v>
      </c>
      <c r="P196" s="163">
        <f t="shared" si="60"/>
        <v>0</v>
      </c>
      <c r="Q196" s="163">
        <f t="shared" si="60"/>
        <v>0</v>
      </c>
      <c r="R196" s="163">
        <f t="shared" si="60"/>
        <v>0</v>
      </c>
      <c r="S196" s="163">
        <f t="shared" si="59"/>
        <v>0</v>
      </c>
      <c r="T196" s="163">
        <f t="shared" si="59"/>
        <v>0</v>
      </c>
      <c r="U196" s="163">
        <f t="shared" si="59"/>
        <v>0</v>
      </c>
      <c r="V196" s="163">
        <f t="shared" si="59"/>
        <v>0</v>
      </c>
      <c r="W196" s="163">
        <f t="shared" si="59"/>
        <v>0</v>
      </c>
      <c r="X196" s="163">
        <f t="shared" si="59"/>
        <v>0</v>
      </c>
      <c r="Y196" s="163">
        <f t="shared" si="59"/>
        <v>0</v>
      </c>
      <c r="Z196" s="163">
        <f t="shared" si="59"/>
        <v>0</v>
      </c>
      <c r="AA196" s="163">
        <f t="shared" si="59"/>
        <v>0</v>
      </c>
      <c r="AB196" s="163">
        <f t="shared" si="59"/>
        <v>0</v>
      </c>
      <c r="AC196" s="163">
        <f t="shared" si="59"/>
        <v>0</v>
      </c>
      <c r="AD196" s="163">
        <f t="shared" si="59"/>
        <v>0</v>
      </c>
      <c r="AE196" s="163">
        <f t="shared" si="59"/>
        <v>0</v>
      </c>
      <c r="AF196" s="176">
        <f t="shared" si="59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v>0</v>
      </c>
      <c r="D197" s="163">
        <v>0</v>
      </c>
      <c r="E197" s="163">
        <v>0</v>
      </c>
      <c r="F197" s="163">
        <v>0</v>
      </c>
      <c r="G197" s="163">
        <f t="shared" si="60"/>
        <v>0</v>
      </c>
      <c r="H197" s="163">
        <f t="shared" si="60"/>
        <v>0</v>
      </c>
      <c r="I197" s="163">
        <f t="shared" si="60"/>
        <v>0</v>
      </c>
      <c r="J197" s="163">
        <f t="shared" si="60"/>
        <v>0</v>
      </c>
      <c r="K197" s="163">
        <f t="shared" si="60"/>
        <v>0</v>
      </c>
      <c r="L197" s="163">
        <f t="shared" si="60"/>
        <v>0</v>
      </c>
      <c r="M197" s="163">
        <f t="shared" si="60"/>
        <v>0</v>
      </c>
      <c r="N197" s="163">
        <f t="shared" si="60"/>
        <v>0</v>
      </c>
      <c r="O197" s="163">
        <f t="shared" si="60"/>
        <v>0</v>
      </c>
      <c r="P197" s="163">
        <f t="shared" si="60"/>
        <v>0</v>
      </c>
      <c r="Q197" s="163">
        <f t="shared" si="60"/>
        <v>0</v>
      </c>
      <c r="R197" s="163">
        <f t="shared" si="60"/>
        <v>0</v>
      </c>
      <c r="S197" s="163">
        <f t="shared" si="59"/>
        <v>0</v>
      </c>
      <c r="T197" s="163">
        <f t="shared" si="59"/>
        <v>0</v>
      </c>
      <c r="U197" s="163">
        <f t="shared" si="59"/>
        <v>0</v>
      </c>
      <c r="V197" s="163">
        <f t="shared" si="59"/>
        <v>0</v>
      </c>
      <c r="W197" s="163">
        <f t="shared" si="59"/>
        <v>0</v>
      </c>
      <c r="X197" s="163">
        <f t="shared" si="59"/>
        <v>0</v>
      </c>
      <c r="Y197" s="163">
        <f t="shared" si="59"/>
        <v>0</v>
      </c>
      <c r="Z197" s="163">
        <f t="shared" si="59"/>
        <v>0</v>
      </c>
      <c r="AA197" s="163">
        <f t="shared" si="59"/>
        <v>0</v>
      </c>
      <c r="AB197" s="163">
        <f t="shared" si="59"/>
        <v>0</v>
      </c>
      <c r="AC197" s="163">
        <f t="shared" si="59"/>
        <v>0</v>
      </c>
      <c r="AD197" s="163">
        <f t="shared" si="59"/>
        <v>0</v>
      </c>
      <c r="AE197" s="163">
        <f t="shared" si="59"/>
        <v>0</v>
      </c>
      <c r="AF197" s="176">
        <f t="shared" si="59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v>0</v>
      </c>
      <c r="D198" s="163">
        <v>0</v>
      </c>
      <c r="E198" s="163">
        <v>0</v>
      </c>
      <c r="F198" s="163">
        <v>0</v>
      </c>
      <c r="G198" s="163">
        <f t="shared" si="60"/>
        <v>0</v>
      </c>
      <c r="H198" s="163">
        <f t="shared" si="60"/>
        <v>0</v>
      </c>
      <c r="I198" s="163">
        <f t="shared" si="60"/>
        <v>0</v>
      </c>
      <c r="J198" s="163">
        <f t="shared" si="60"/>
        <v>0</v>
      </c>
      <c r="K198" s="163">
        <f t="shared" si="60"/>
        <v>0</v>
      </c>
      <c r="L198" s="163">
        <f t="shared" si="60"/>
        <v>0</v>
      </c>
      <c r="M198" s="163">
        <f t="shared" si="60"/>
        <v>0</v>
      </c>
      <c r="N198" s="163">
        <f t="shared" si="60"/>
        <v>0</v>
      </c>
      <c r="O198" s="163">
        <f t="shared" si="60"/>
        <v>0</v>
      </c>
      <c r="P198" s="163">
        <f t="shared" si="60"/>
        <v>0</v>
      </c>
      <c r="Q198" s="163">
        <f t="shared" si="60"/>
        <v>0</v>
      </c>
      <c r="R198" s="163">
        <f t="shared" si="60"/>
        <v>0</v>
      </c>
      <c r="S198" s="163">
        <f t="shared" si="59"/>
        <v>0</v>
      </c>
      <c r="T198" s="163">
        <f t="shared" si="59"/>
        <v>0</v>
      </c>
      <c r="U198" s="163">
        <f t="shared" si="59"/>
        <v>0</v>
      </c>
      <c r="V198" s="163">
        <f t="shared" si="59"/>
        <v>0</v>
      </c>
      <c r="W198" s="163">
        <f t="shared" si="59"/>
        <v>0</v>
      </c>
      <c r="X198" s="163">
        <f t="shared" si="59"/>
        <v>0</v>
      </c>
      <c r="Y198" s="163">
        <f t="shared" si="59"/>
        <v>0</v>
      </c>
      <c r="Z198" s="163">
        <f t="shared" si="59"/>
        <v>0</v>
      </c>
      <c r="AA198" s="163">
        <f t="shared" si="59"/>
        <v>0</v>
      </c>
      <c r="AB198" s="163">
        <f t="shared" si="59"/>
        <v>0</v>
      </c>
      <c r="AC198" s="163">
        <f t="shared" si="59"/>
        <v>0</v>
      </c>
      <c r="AD198" s="163">
        <f t="shared" si="59"/>
        <v>0</v>
      </c>
      <c r="AE198" s="163">
        <f t="shared" si="59"/>
        <v>0</v>
      </c>
      <c r="AF198" s="176">
        <f t="shared" si="59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v>0</v>
      </c>
      <c r="D199" s="163">
        <v>0</v>
      </c>
      <c r="E199" s="163">
        <v>0</v>
      </c>
      <c r="F199" s="163">
        <v>0</v>
      </c>
      <c r="G199" s="163">
        <f t="shared" si="60"/>
        <v>0</v>
      </c>
      <c r="H199" s="163">
        <f t="shared" si="60"/>
        <v>0</v>
      </c>
      <c r="I199" s="163">
        <f t="shared" si="60"/>
        <v>0</v>
      </c>
      <c r="J199" s="163">
        <f t="shared" si="60"/>
        <v>0</v>
      </c>
      <c r="K199" s="163">
        <f t="shared" si="60"/>
        <v>0</v>
      </c>
      <c r="L199" s="163">
        <f t="shared" si="60"/>
        <v>0</v>
      </c>
      <c r="M199" s="163">
        <f t="shared" si="60"/>
        <v>0</v>
      </c>
      <c r="N199" s="163">
        <f t="shared" si="60"/>
        <v>0</v>
      </c>
      <c r="O199" s="163">
        <f t="shared" si="60"/>
        <v>0</v>
      </c>
      <c r="P199" s="163">
        <f t="shared" si="60"/>
        <v>0</v>
      </c>
      <c r="Q199" s="163">
        <f t="shared" si="60"/>
        <v>0</v>
      </c>
      <c r="R199" s="163">
        <f t="shared" si="60"/>
        <v>0</v>
      </c>
      <c r="S199" s="163">
        <f t="shared" si="59"/>
        <v>0</v>
      </c>
      <c r="T199" s="163">
        <f t="shared" si="59"/>
        <v>0</v>
      </c>
      <c r="U199" s="163">
        <f t="shared" si="59"/>
        <v>0</v>
      </c>
      <c r="V199" s="163">
        <f t="shared" si="59"/>
        <v>0</v>
      </c>
      <c r="W199" s="163">
        <f t="shared" si="59"/>
        <v>0</v>
      </c>
      <c r="X199" s="163">
        <f t="shared" si="59"/>
        <v>0</v>
      </c>
      <c r="Y199" s="163">
        <f t="shared" si="59"/>
        <v>0</v>
      </c>
      <c r="Z199" s="163">
        <f t="shared" si="59"/>
        <v>0</v>
      </c>
      <c r="AA199" s="163">
        <f t="shared" si="59"/>
        <v>0</v>
      </c>
      <c r="AB199" s="163">
        <f t="shared" si="59"/>
        <v>0</v>
      </c>
      <c r="AC199" s="163">
        <f t="shared" si="59"/>
        <v>0</v>
      </c>
      <c r="AD199" s="163">
        <f t="shared" si="59"/>
        <v>0</v>
      </c>
      <c r="AE199" s="163">
        <f t="shared" si="59"/>
        <v>0</v>
      </c>
      <c r="AF199" s="176">
        <f t="shared" si="59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v>0</v>
      </c>
      <c r="D200" s="163">
        <v>0</v>
      </c>
      <c r="E200" s="163">
        <v>0</v>
      </c>
      <c r="F200" s="163">
        <v>0</v>
      </c>
      <c r="G200" s="163">
        <f t="shared" si="60"/>
        <v>0</v>
      </c>
      <c r="H200" s="163">
        <f t="shared" si="60"/>
        <v>0</v>
      </c>
      <c r="I200" s="163">
        <f t="shared" si="60"/>
        <v>0</v>
      </c>
      <c r="J200" s="163">
        <f t="shared" si="60"/>
        <v>0</v>
      </c>
      <c r="K200" s="163">
        <f t="shared" si="60"/>
        <v>0</v>
      </c>
      <c r="L200" s="163">
        <f t="shared" si="60"/>
        <v>0</v>
      </c>
      <c r="M200" s="163">
        <f t="shared" si="60"/>
        <v>0</v>
      </c>
      <c r="N200" s="163">
        <f t="shared" si="60"/>
        <v>0</v>
      </c>
      <c r="O200" s="163">
        <f t="shared" si="60"/>
        <v>0</v>
      </c>
      <c r="P200" s="163">
        <f t="shared" si="60"/>
        <v>0</v>
      </c>
      <c r="Q200" s="163">
        <f t="shared" si="60"/>
        <v>0</v>
      </c>
      <c r="R200" s="163">
        <f t="shared" ref="R200:AF215" si="61">Q200</f>
        <v>0</v>
      </c>
      <c r="S200" s="163">
        <f t="shared" si="61"/>
        <v>0</v>
      </c>
      <c r="T200" s="163">
        <f t="shared" si="61"/>
        <v>0</v>
      </c>
      <c r="U200" s="163">
        <f t="shared" si="61"/>
        <v>0</v>
      </c>
      <c r="V200" s="163">
        <f t="shared" si="61"/>
        <v>0</v>
      </c>
      <c r="W200" s="163">
        <f t="shared" si="61"/>
        <v>0</v>
      </c>
      <c r="X200" s="163">
        <f t="shared" si="61"/>
        <v>0</v>
      </c>
      <c r="Y200" s="163">
        <f t="shared" si="61"/>
        <v>0</v>
      </c>
      <c r="Z200" s="163">
        <f t="shared" si="61"/>
        <v>0</v>
      </c>
      <c r="AA200" s="163">
        <f t="shared" si="61"/>
        <v>0</v>
      </c>
      <c r="AB200" s="163">
        <f t="shared" si="61"/>
        <v>0</v>
      </c>
      <c r="AC200" s="163">
        <f t="shared" si="61"/>
        <v>0</v>
      </c>
      <c r="AD200" s="163">
        <f t="shared" si="61"/>
        <v>0</v>
      </c>
      <c r="AE200" s="163">
        <f t="shared" si="61"/>
        <v>0</v>
      </c>
      <c r="AF200" s="176">
        <f t="shared" si="61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v>0</v>
      </c>
      <c r="D201" s="163">
        <v>0</v>
      </c>
      <c r="E201" s="163">
        <v>0</v>
      </c>
      <c r="F201" s="163">
        <v>0</v>
      </c>
      <c r="G201" s="163">
        <f t="shared" ref="G201:R216" si="62">F201</f>
        <v>0</v>
      </c>
      <c r="H201" s="163">
        <f t="shared" si="62"/>
        <v>0</v>
      </c>
      <c r="I201" s="163">
        <f t="shared" si="62"/>
        <v>0</v>
      </c>
      <c r="J201" s="163">
        <f t="shared" si="62"/>
        <v>0</v>
      </c>
      <c r="K201" s="163">
        <f t="shared" si="62"/>
        <v>0</v>
      </c>
      <c r="L201" s="163">
        <f t="shared" si="62"/>
        <v>0</v>
      </c>
      <c r="M201" s="163">
        <f t="shared" si="62"/>
        <v>0</v>
      </c>
      <c r="N201" s="163">
        <f t="shared" si="62"/>
        <v>0</v>
      </c>
      <c r="O201" s="163">
        <f t="shared" si="62"/>
        <v>0</v>
      </c>
      <c r="P201" s="163">
        <f t="shared" si="62"/>
        <v>0</v>
      </c>
      <c r="Q201" s="163">
        <f t="shared" si="62"/>
        <v>0</v>
      </c>
      <c r="R201" s="163">
        <f t="shared" si="62"/>
        <v>0</v>
      </c>
      <c r="S201" s="163">
        <f t="shared" si="61"/>
        <v>0</v>
      </c>
      <c r="T201" s="163">
        <f t="shared" si="61"/>
        <v>0</v>
      </c>
      <c r="U201" s="163">
        <f t="shared" si="61"/>
        <v>0</v>
      </c>
      <c r="V201" s="163">
        <f t="shared" si="61"/>
        <v>0</v>
      </c>
      <c r="W201" s="163">
        <f t="shared" si="61"/>
        <v>0</v>
      </c>
      <c r="X201" s="163">
        <f t="shared" si="61"/>
        <v>0</v>
      </c>
      <c r="Y201" s="163">
        <f t="shared" si="61"/>
        <v>0</v>
      </c>
      <c r="Z201" s="163">
        <f t="shared" si="61"/>
        <v>0</v>
      </c>
      <c r="AA201" s="163">
        <f t="shared" si="61"/>
        <v>0</v>
      </c>
      <c r="AB201" s="163">
        <f t="shared" si="61"/>
        <v>0</v>
      </c>
      <c r="AC201" s="163">
        <f t="shared" si="61"/>
        <v>0</v>
      </c>
      <c r="AD201" s="163">
        <f t="shared" si="61"/>
        <v>0</v>
      </c>
      <c r="AE201" s="163">
        <f t="shared" si="61"/>
        <v>0</v>
      </c>
      <c r="AF201" s="176">
        <f t="shared" si="61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v>0</v>
      </c>
      <c r="D202" s="163">
        <v>0</v>
      </c>
      <c r="E202" s="163">
        <v>0</v>
      </c>
      <c r="F202" s="163">
        <v>0</v>
      </c>
      <c r="G202" s="163">
        <f t="shared" si="62"/>
        <v>0</v>
      </c>
      <c r="H202" s="163">
        <f t="shared" si="62"/>
        <v>0</v>
      </c>
      <c r="I202" s="163">
        <f t="shared" si="62"/>
        <v>0</v>
      </c>
      <c r="J202" s="163">
        <f t="shared" si="62"/>
        <v>0</v>
      </c>
      <c r="K202" s="163">
        <f t="shared" si="62"/>
        <v>0</v>
      </c>
      <c r="L202" s="163">
        <f t="shared" si="62"/>
        <v>0</v>
      </c>
      <c r="M202" s="163">
        <f t="shared" si="62"/>
        <v>0</v>
      </c>
      <c r="N202" s="163">
        <f t="shared" si="62"/>
        <v>0</v>
      </c>
      <c r="O202" s="163">
        <f t="shared" si="62"/>
        <v>0</v>
      </c>
      <c r="P202" s="163">
        <f t="shared" si="62"/>
        <v>0</v>
      </c>
      <c r="Q202" s="163">
        <f t="shared" si="62"/>
        <v>0</v>
      </c>
      <c r="R202" s="163">
        <f t="shared" si="62"/>
        <v>0</v>
      </c>
      <c r="S202" s="163">
        <f t="shared" si="61"/>
        <v>0</v>
      </c>
      <c r="T202" s="163">
        <f t="shared" si="61"/>
        <v>0</v>
      </c>
      <c r="U202" s="163">
        <f t="shared" si="61"/>
        <v>0</v>
      </c>
      <c r="V202" s="163">
        <f t="shared" si="61"/>
        <v>0</v>
      </c>
      <c r="W202" s="163">
        <f t="shared" si="61"/>
        <v>0</v>
      </c>
      <c r="X202" s="163">
        <f t="shared" si="61"/>
        <v>0</v>
      </c>
      <c r="Y202" s="163">
        <f t="shared" si="61"/>
        <v>0</v>
      </c>
      <c r="Z202" s="163">
        <f t="shared" si="61"/>
        <v>0</v>
      </c>
      <c r="AA202" s="163">
        <f t="shared" si="61"/>
        <v>0</v>
      </c>
      <c r="AB202" s="163">
        <f t="shared" si="61"/>
        <v>0</v>
      </c>
      <c r="AC202" s="163">
        <f t="shared" si="61"/>
        <v>0</v>
      </c>
      <c r="AD202" s="163">
        <f t="shared" si="61"/>
        <v>0</v>
      </c>
      <c r="AE202" s="163">
        <f t="shared" si="61"/>
        <v>0</v>
      </c>
      <c r="AF202" s="176">
        <f t="shared" si="61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v>0</v>
      </c>
      <c r="D203" s="163">
        <v>0</v>
      </c>
      <c r="E203" s="163">
        <v>0</v>
      </c>
      <c r="F203" s="163">
        <v>0</v>
      </c>
      <c r="G203" s="163">
        <f t="shared" si="62"/>
        <v>0</v>
      </c>
      <c r="H203" s="163">
        <f t="shared" si="62"/>
        <v>0</v>
      </c>
      <c r="I203" s="163">
        <f t="shared" si="62"/>
        <v>0</v>
      </c>
      <c r="J203" s="163">
        <f t="shared" si="62"/>
        <v>0</v>
      </c>
      <c r="K203" s="163">
        <f t="shared" si="62"/>
        <v>0</v>
      </c>
      <c r="L203" s="163">
        <f t="shared" si="62"/>
        <v>0</v>
      </c>
      <c r="M203" s="163">
        <f t="shared" si="62"/>
        <v>0</v>
      </c>
      <c r="N203" s="163">
        <f t="shared" si="62"/>
        <v>0</v>
      </c>
      <c r="O203" s="163">
        <f t="shared" si="62"/>
        <v>0</v>
      </c>
      <c r="P203" s="163">
        <f t="shared" si="62"/>
        <v>0</v>
      </c>
      <c r="Q203" s="163">
        <f t="shared" si="62"/>
        <v>0</v>
      </c>
      <c r="R203" s="163">
        <f t="shared" si="62"/>
        <v>0</v>
      </c>
      <c r="S203" s="163">
        <f t="shared" si="61"/>
        <v>0</v>
      </c>
      <c r="T203" s="163">
        <f t="shared" si="61"/>
        <v>0</v>
      </c>
      <c r="U203" s="163">
        <f t="shared" si="61"/>
        <v>0</v>
      </c>
      <c r="V203" s="163">
        <f t="shared" si="61"/>
        <v>0</v>
      </c>
      <c r="W203" s="163">
        <f t="shared" si="61"/>
        <v>0</v>
      </c>
      <c r="X203" s="163">
        <f t="shared" si="61"/>
        <v>0</v>
      </c>
      <c r="Y203" s="163">
        <f t="shared" si="61"/>
        <v>0</v>
      </c>
      <c r="Z203" s="163">
        <f t="shared" si="61"/>
        <v>0</v>
      </c>
      <c r="AA203" s="163">
        <f t="shared" si="61"/>
        <v>0</v>
      </c>
      <c r="AB203" s="163">
        <f t="shared" si="61"/>
        <v>0</v>
      </c>
      <c r="AC203" s="163">
        <f t="shared" si="61"/>
        <v>0</v>
      </c>
      <c r="AD203" s="163">
        <f t="shared" si="61"/>
        <v>0</v>
      </c>
      <c r="AE203" s="163">
        <f t="shared" si="61"/>
        <v>0</v>
      </c>
      <c r="AF203" s="176">
        <f t="shared" si="61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v>0</v>
      </c>
      <c r="D204" s="163">
        <v>0</v>
      </c>
      <c r="E204" s="163">
        <v>0</v>
      </c>
      <c r="F204" s="163">
        <v>0</v>
      </c>
      <c r="G204" s="163">
        <f t="shared" si="62"/>
        <v>0</v>
      </c>
      <c r="H204" s="163">
        <f t="shared" si="62"/>
        <v>0</v>
      </c>
      <c r="I204" s="163">
        <f t="shared" si="62"/>
        <v>0</v>
      </c>
      <c r="J204" s="163">
        <f t="shared" si="62"/>
        <v>0</v>
      </c>
      <c r="K204" s="163">
        <f t="shared" si="62"/>
        <v>0</v>
      </c>
      <c r="L204" s="163">
        <f t="shared" si="62"/>
        <v>0</v>
      </c>
      <c r="M204" s="163">
        <f t="shared" si="62"/>
        <v>0</v>
      </c>
      <c r="N204" s="163">
        <f t="shared" si="62"/>
        <v>0</v>
      </c>
      <c r="O204" s="163">
        <f t="shared" si="62"/>
        <v>0</v>
      </c>
      <c r="P204" s="163">
        <f t="shared" si="62"/>
        <v>0</v>
      </c>
      <c r="Q204" s="163">
        <f t="shared" si="62"/>
        <v>0</v>
      </c>
      <c r="R204" s="163">
        <f t="shared" si="62"/>
        <v>0</v>
      </c>
      <c r="S204" s="163">
        <f t="shared" si="61"/>
        <v>0</v>
      </c>
      <c r="T204" s="163">
        <f t="shared" si="61"/>
        <v>0</v>
      </c>
      <c r="U204" s="163">
        <f t="shared" si="61"/>
        <v>0</v>
      </c>
      <c r="V204" s="163">
        <f t="shared" si="61"/>
        <v>0</v>
      </c>
      <c r="W204" s="163">
        <f t="shared" si="61"/>
        <v>0</v>
      </c>
      <c r="X204" s="163">
        <f t="shared" si="61"/>
        <v>0</v>
      </c>
      <c r="Y204" s="163">
        <f t="shared" si="61"/>
        <v>0</v>
      </c>
      <c r="Z204" s="163">
        <f t="shared" si="61"/>
        <v>0</v>
      </c>
      <c r="AA204" s="163">
        <f t="shared" si="61"/>
        <v>0</v>
      </c>
      <c r="AB204" s="163">
        <f t="shared" si="61"/>
        <v>0</v>
      </c>
      <c r="AC204" s="163">
        <f t="shared" si="61"/>
        <v>0</v>
      </c>
      <c r="AD204" s="163">
        <f t="shared" si="61"/>
        <v>0</v>
      </c>
      <c r="AE204" s="163">
        <f t="shared" si="61"/>
        <v>0</v>
      </c>
      <c r="AF204" s="176">
        <f t="shared" si="61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v>0</v>
      </c>
      <c r="D205" s="163">
        <v>0</v>
      </c>
      <c r="E205" s="163">
        <v>0</v>
      </c>
      <c r="F205" s="163">
        <v>0</v>
      </c>
      <c r="G205" s="163">
        <f t="shared" si="62"/>
        <v>0</v>
      </c>
      <c r="H205" s="163">
        <f t="shared" si="62"/>
        <v>0</v>
      </c>
      <c r="I205" s="163">
        <f t="shared" si="62"/>
        <v>0</v>
      </c>
      <c r="J205" s="163">
        <f t="shared" si="62"/>
        <v>0</v>
      </c>
      <c r="K205" s="163">
        <f t="shared" si="62"/>
        <v>0</v>
      </c>
      <c r="L205" s="163">
        <f t="shared" si="62"/>
        <v>0</v>
      </c>
      <c r="M205" s="163">
        <f t="shared" si="62"/>
        <v>0</v>
      </c>
      <c r="N205" s="163">
        <f t="shared" si="62"/>
        <v>0</v>
      </c>
      <c r="O205" s="163">
        <f t="shared" si="62"/>
        <v>0</v>
      </c>
      <c r="P205" s="163">
        <f t="shared" si="62"/>
        <v>0</v>
      </c>
      <c r="Q205" s="163">
        <f t="shared" si="62"/>
        <v>0</v>
      </c>
      <c r="R205" s="163">
        <f t="shared" si="62"/>
        <v>0</v>
      </c>
      <c r="S205" s="163">
        <f t="shared" si="61"/>
        <v>0</v>
      </c>
      <c r="T205" s="163">
        <f t="shared" si="61"/>
        <v>0</v>
      </c>
      <c r="U205" s="163">
        <f t="shared" si="61"/>
        <v>0</v>
      </c>
      <c r="V205" s="163">
        <f t="shared" si="61"/>
        <v>0</v>
      </c>
      <c r="W205" s="163">
        <f t="shared" si="61"/>
        <v>0</v>
      </c>
      <c r="X205" s="163">
        <f t="shared" si="61"/>
        <v>0</v>
      </c>
      <c r="Y205" s="163">
        <f t="shared" si="61"/>
        <v>0</v>
      </c>
      <c r="Z205" s="163">
        <f t="shared" si="61"/>
        <v>0</v>
      </c>
      <c r="AA205" s="163">
        <f t="shared" si="61"/>
        <v>0</v>
      </c>
      <c r="AB205" s="163">
        <f t="shared" si="61"/>
        <v>0</v>
      </c>
      <c r="AC205" s="163">
        <f t="shared" si="61"/>
        <v>0</v>
      </c>
      <c r="AD205" s="163">
        <f t="shared" si="61"/>
        <v>0</v>
      </c>
      <c r="AE205" s="163">
        <f t="shared" si="61"/>
        <v>0</v>
      </c>
      <c r="AF205" s="176">
        <f t="shared" si="61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v>0</v>
      </c>
      <c r="D206" s="163">
        <v>0</v>
      </c>
      <c r="E206" s="163">
        <v>0</v>
      </c>
      <c r="F206" s="163">
        <v>0</v>
      </c>
      <c r="G206" s="163">
        <f t="shared" si="62"/>
        <v>0</v>
      </c>
      <c r="H206" s="163">
        <f t="shared" si="62"/>
        <v>0</v>
      </c>
      <c r="I206" s="163">
        <f t="shared" si="62"/>
        <v>0</v>
      </c>
      <c r="J206" s="163">
        <f t="shared" si="62"/>
        <v>0</v>
      </c>
      <c r="K206" s="163">
        <f t="shared" si="62"/>
        <v>0</v>
      </c>
      <c r="L206" s="163">
        <f t="shared" si="62"/>
        <v>0</v>
      </c>
      <c r="M206" s="163">
        <f t="shared" si="62"/>
        <v>0</v>
      </c>
      <c r="N206" s="163">
        <f t="shared" si="62"/>
        <v>0</v>
      </c>
      <c r="O206" s="163">
        <f t="shared" si="62"/>
        <v>0</v>
      </c>
      <c r="P206" s="163">
        <f t="shared" si="62"/>
        <v>0</v>
      </c>
      <c r="Q206" s="163">
        <f t="shared" si="62"/>
        <v>0</v>
      </c>
      <c r="R206" s="163">
        <f t="shared" si="62"/>
        <v>0</v>
      </c>
      <c r="S206" s="163">
        <f t="shared" si="61"/>
        <v>0</v>
      </c>
      <c r="T206" s="163">
        <f t="shared" si="61"/>
        <v>0</v>
      </c>
      <c r="U206" s="163">
        <f t="shared" si="61"/>
        <v>0</v>
      </c>
      <c r="V206" s="163">
        <f t="shared" si="61"/>
        <v>0</v>
      </c>
      <c r="W206" s="163">
        <f t="shared" si="61"/>
        <v>0</v>
      </c>
      <c r="X206" s="163">
        <f t="shared" si="61"/>
        <v>0</v>
      </c>
      <c r="Y206" s="163">
        <f t="shared" si="61"/>
        <v>0</v>
      </c>
      <c r="Z206" s="163">
        <f t="shared" si="61"/>
        <v>0</v>
      </c>
      <c r="AA206" s="163">
        <f t="shared" si="61"/>
        <v>0</v>
      </c>
      <c r="AB206" s="163">
        <f t="shared" si="61"/>
        <v>0</v>
      </c>
      <c r="AC206" s="163">
        <f t="shared" si="61"/>
        <v>0</v>
      </c>
      <c r="AD206" s="163">
        <f t="shared" si="61"/>
        <v>0</v>
      </c>
      <c r="AE206" s="163">
        <f t="shared" si="61"/>
        <v>0</v>
      </c>
      <c r="AF206" s="176">
        <f t="shared" si="61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v>0</v>
      </c>
      <c r="D207" s="163">
        <v>0</v>
      </c>
      <c r="E207" s="163">
        <v>0</v>
      </c>
      <c r="F207" s="163">
        <v>0</v>
      </c>
      <c r="G207" s="163">
        <f t="shared" si="62"/>
        <v>0</v>
      </c>
      <c r="H207" s="163">
        <f t="shared" si="62"/>
        <v>0</v>
      </c>
      <c r="I207" s="163">
        <f t="shared" si="62"/>
        <v>0</v>
      </c>
      <c r="J207" s="163">
        <f t="shared" si="62"/>
        <v>0</v>
      </c>
      <c r="K207" s="163">
        <f t="shared" si="62"/>
        <v>0</v>
      </c>
      <c r="L207" s="163">
        <f t="shared" si="62"/>
        <v>0</v>
      </c>
      <c r="M207" s="163">
        <f t="shared" si="62"/>
        <v>0</v>
      </c>
      <c r="N207" s="163">
        <f t="shared" si="62"/>
        <v>0</v>
      </c>
      <c r="O207" s="163">
        <f t="shared" si="62"/>
        <v>0</v>
      </c>
      <c r="P207" s="163">
        <f t="shared" si="62"/>
        <v>0</v>
      </c>
      <c r="Q207" s="163">
        <f t="shared" si="62"/>
        <v>0</v>
      </c>
      <c r="R207" s="163">
        <f t="shared" si="62"/>
        <v>0</v>
      </c>
      <c r="S207" s="163">
        <f t="shared" si="61"/>
        <v>0</v>
      </c>
      <c r="T207" s="163">
        <f t="shared" si="61"/>
        <v>0</v>
      </c>
      <c r="U207" s="163">
        <f t="shared" si="61"/>
        <v>0</v>
      </c>
      <c r="V207" s="163">
        <f t="shared" si="61"/>
        <v>0</v>
      </c>
      <c r="W207" s="163">
        <f t="shared" si="61"/>
        <v>0</v>
      </c>
      <c r="X207" s="163">
        <f t="shared" si="61"/>
        <v>0</v>
      </c>
      <c r="Y207" s="163">
        <f t="shared" si="61"/>
        <v>0</v>
      </c>
      <c r="Z207" s="163">
        <f t="shared" si="61"/>
        <v>0</v>
      </c>
      <c r="AA207" s="163">
        <f t="shared" si="61"/>
        <v>0</v>
      </c>
      <c r="AB207" s="163">
        <f t="shared" si="61"/>
        <v>0</v>
      </c>
      <c r="AC207" s="163">
        <f t="shared" si="61"/>
        <v>0</v>
      </c>
      <c r="AD207" s="163">
        <f t="shared" si="61"/>
        <v>0</v>
      </c>
      <c r="AE207" s="163">
        <f t="shared" si="61"/>
        <v>0</v>
      </c>
      <c r="AF207" s="176">
        <f t="shared" si="61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v>0</v>
      </c>
      <c r="D208" s="163">
        <v>0</v>
      </c>
      <c r="E208" s="163">
        <v>0</v>
      </c>
      <c r="F208" s="163">
        <v>0</v>
      </c>
      <c r="G208" s="163">
        <f t="shared" si="62"/>
        <v>0</v>
      </c>
      <c r="H208" s="163">
        <f t="shared" si="62"/>
        <v>0</v>
      </c>
      <c r="I208" s="163">
        <f t="shared" si="62"/>
        <v>0</v>
      </c>
      <c r="J208" s="163">
        <f t="shared" si="62"/>
        <v>0</v>
      </c>
      <c r="K208" s="163">
        <f t="shared" si="62"/>
        <v>0</v>
      </c>
      <c r="L208" s="163">
        <f t="shared" si="62"/>
        <v>0</v>
      </c>
      <c r="M208" s="163">
        <f t="shared" si="62"/>
        <v>0</v>
      </c>
      <c r="N208" s="163">
        <f t="shared" si="62"/>
        <v>0</v>
      </c>
      <c r="O208" s="163">
        <f t="shared" si="62"/>
        <v>0</v>
      </c>
      <c r="P208" s="163">
        <f t="shared" si="62"/>
        <v>0</v>
      </c>
      <c r="Q208" s="163">
        <f t="shared" si="62"/>
        <v>0</v>
      </c>
      <c r="R208" s="163">
        <f t="shared" si="62"/>
        <v>0</v>
      </c>
      <c r="S208" s="163">
        <f t="shared" si="61"/>
        <v>0</v>
      </c>
      <c r="T208" s="163">
        <f t="shared" si="61"/>
        <v>0</v>
      </c>
      <c r="U208" s="163">
        <f t="shared" si="61"/>
        <v>0</v>
      </c>
      <c r="V208" s="163">
        <f t="shared" si="61"/>
        <v>0</v>
      </c>
      <c r="W208" s="163">
        <f t="shared" si="61"/>
        <v>0</v>
      </c>
      <c r="X208" s="163">
        <f t="shared" si="61"/>
        <v>0</v>
      </c>
      <c r="Y208" s="163">
        <f t="shared" si="61"/>
        <v>0</v>
      </c>
      <c r="Z208" s="163">
        <f t="shared" si="61"/>
        <v>0</v>
      </c>
      <c r="AA208" s="163">
        <f t="shared" si="61"/>
        <v>0</v>
      </c>
      <c r="AB208" s="163">
        <f t="shared" si="61"/>
        <v>0</v>
      </c>
      <c r="AC208" s="163">
        <f t="shared" si="61"/>
        <v>0</v>
      </c>
      <c r="AD208" s="163">
        <f t="shared" si="61"/>
        <v>0</v>
      </c>
      <c r="AE208" s="163">
        <f t="shared" si="61"/>
        <v>0</v>
      </c>
      <c r="AF208" s="176">
        <f t="shared" si="61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v>0</v>
      </c>
      <c r="D209" s="163">
        <v>0</v>
      </c>
      <c r="E209" s="163">
        <v>0</v>
      </c>
      <c r="F209" s="163">
        <v>0</v>
      </c>
      <c r="G209" s="163">
        <f t="shared" si="62"/>
        <v>0</v>
      </c>
      <c r="H209" s="163">
        <f t="shared" si="62"/>
        <v>0</v>
      </c>
      <c r="I209" s="163">
        <f t="shared" si="62"/>
        <v>0</v>
      </c>
      <c r="J209" s="163">
        <f t="shared" si="62"/>
        <v>0</v>
      </c>
      <c r="K209" s="163">
        <f t="shared" si="62"/>
        <v>0</v>
      </c>
      <c r="L209" s="163">
        <f t="shared" si="62"/>
        <v>0</v>
      </c>
      <c r="M209" s="163">
        <f t="shared" si="62"/>
        <v>0</v>
      </c>
      <c r="N209" s="163">
        <f t="shared" si="62"/>
        <v>0</v>
      </c>
      <c r="O209" s="163">
        <f t="shared" si="62"/>
        <v>0</v>
      </c>
      <c r="P209" s="163">
        <f t="shared" si="62"/>
        <v>0</v>
      </c>
      <c r="Q209" s="163">
        <f t="shared" si="62"/>
        <v>0</v>
      </c>
      <c r="R209" s="163">
        <f t="shared" si="62"/>
        <v>0</v>
      </c>
      <c r="S209" s="163">
        <f t="shared" si="61"/>
        <v>0</v>
      </c>
      <c r="T209" s="163">
        <f t="shared" si="61"/>
        <v>0</v>
      </c>
      <c r="U209" s="163">
        <f t="shared" si="61"/>
        <v>0</v>
      </c>
      <c r="V209" s="163">
        <f t="shared" si="61"/>
        <v>0</v>
      </c>
      <c r="W209" s="163">
        <f t="shared" si="61"/>
        <v>0</v>
      </c>
      <c r="X209" s="163">
        <f t="shared" si="61"/>
        <v>0</v>
      </c>
      <c r="Y209" s="163">
        <f t="shared" si="61"/>
        <v>0</v>
      </c>
      <c r="Z209" s="163">
        <f t="shared" si="61"/>
        <v>0</v>
      </c>
      <c r="AA209" s="163">
        <f t="shared" si="61"/>
        <v>0</v>
      </c>
      <c r="AB209" s="163">
        <f t="shared" si="61"/>
        <v>0</v>
      </c>
      <c r="AC209" s="163">
        <f t="shared" si="61"/>
        <v>0</v>
      </c>
      <c r="AD209" s="163">
        <f t="shared" si="61"/>
        <v>0</v>
      </c>
      <c r="AE209" s="163">
        <f t="shared" si="61"/>
        <v>0</v>
      </c>
      <c r="AF209" s="176">
        <f t="shared" si="61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v>0</v>
      </c>
      <c r="D210" s="163">
        <v>0</v>
      </c>
      <c r="E210" s="163">
        <v>0</v>
      </c>
      <c r="F210" s="163">
        <v>0</v>
      </c>
      <c r="G210" s="163">
        <f t="shared" si="62"/>
        <v>0</v>
      </c>
      <c r="H210" s="163">
        <f t="shared" si="62"/>
        <v>0</v>
      </c>
      <c r="I210" s="163">
        <f t="shared" si="62"/>
        <v>0</v>
      </c>
      <c r="J210" s="163">
        <f t="shared" si="62"/>
        <v>0</v>
      </c>
      <c r="K210" s="163">
        <f t="shared" si="62"/>
        <v>0</v>
      </c>
      <c r="L210" s="163">
        <f t="shared" si="62"/>
        <v>0</v>
      </c>
      <c r="M210" s="163">
        <f t="shared" si="62"/>
        <v>0</v>
      </c>
      <c r="N210" s="163">
        <f t="shared" si="62"/>
        <v>0</v>
      </c>
      <c r="O210" s="163">
        <f t="shared" si="62"/>
        <v>0</v>
      </c>
      <c r="P210" s="163">
        <f t="shared" si="62"/>
        <v>0</v>
      </c>
      <c r="Q210" s="163">
        <f t="shared" si="62"/>
        <v>0</v>
      </c>
      <c r="R210" s="163">
        <f t="shared" si="62"/>
        <v>0</v>
      </c>
      <c r="S210" s="163">
        <f t="shared" si="61"/>
        <v>0</v>
      </c>
      <c r="T210" s="163">
        <f t="shared" si="61"/>
        <v>0</v>
      </c>
      <c r="U210" s="163">
        <f t="shared" si="61"/>
        <v>0</v>
      </c>
      <c r="V210" s="163">
        <f t="shared" si="61"/>
        <v>0</v>
      </c>
      <c r="W210" s="163">
        <f t="shared" si="61"/>
        <v>0</v>
      </c>
      <c r="X210" s="163">
        <f t="shared" si="61"/>
        <v>0</v>
      </c>
      <c r="Y210" s="163">
        <f t="shared" si="61"/>
        <v>0</v>
      </c>
      <c r="Z210" s="163">
        <f t="shared" si="61"/>
        <v>0</v>
      </c>
      <c r="AA210" s="163">
        <f t="shared" si="61"/>
        <v>0</v>
      </c>
      <c r="AB210" s="163">
        <f t="shared" si="61"/>
        <v>0</v>
      </c>
      <c r="AC210" s="163">
        <f t="shared" si="61"/>
        <v>0</v>
      </c>
      <c r="AD210" s="163">
        <f t="shared" si="61"/>
        <v>0</v>
      </c>
      <c r="AE210" s="163">
        <f t="shared" si="61"/>
        <v>0</v>
      </c>
      <c r="AF210" s="176">
        <f t="shared" si="61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v>0</v>
      </c>
      <c r="D211" s="163">
        <v>0</v>
      </c>
      <c r="E211" s="163">
        <v>0</v>
      </c>
      <c r="F211" s="163">
        <v>0</v>
      </c>
      <c r="G211" s="163">
        <f t="shared" si="62"/>
        <v>0</v>
      </c>
      <c r="H211" s="163">
        <f t="shared" si="62"/>
        <v>0</v>
      </c>
      <c r="I211" s="163">
        <f t="shared" si="62"/>
        <v>0</v>
      </c>
      <c r="J211" s="163">
        <f t="shared" si="62"/>
        <v>0</v>
      </c>
      <c r="K211" s="163">
        <f t="shared" si="62"/>
        <v>0</v>
      </c>
      <c r="L211" s="163">
        <f t="shared" si="62"/>
        <v>0</v>
      </c>
      <c r="M211" s="163">
        <f t="shared" si="62"/>
        <v>0</v>
      </c>
      <c r="N211" s="163">
        <f t="shared" si="62"/>
        <v>0</v>
      </c>
      <c r="O211" s="163">
        <f t="shared" si="62"/>
        <v>0</v>
      </c>
      <c r="P211" s="163">
        <f t="shared" si="62"/>
        <v>0</v>
      </c>
      <c r="Q211" s="163">
        <f t="shared" si="62"/>
        <v>0</v>
      </c>
      <c r="R211" s="163">
        <f t="shared" si="62"/>
        <v>0</v>
      </c>
      <c r="S211" s="163">
        <f t="shared" si="61"/>
        <v>0</v>
      </c>
      <c r="T211" s="163">
        <f t="shared" si="61"/>
        <v>0</v>
      </c>
      <c r="U211" s="163">
        <f t="shared" si="61"/>
        <v>0</v>
      </c>
      <c r="V211" s="163">
        <f t="shared" si="61"/>
        <v>0</v>
      </c>
      <c r="W211" s="163">
        <f t="shared" si="61"/>
        <v>0</v>
      </c>
      <c r="X211" s="163">
        <f t="shared" si="61"/>
        <v>0</v>
      </c>
      <c r="Y211" s="163">
        <f t="shared" si="61"/>
        <v>0</v>
      </c>
      <c r="Z211" s="163">
        <f t="shared" si="61"/>
        <v>0</v>
      </c>
      <c r="AA211" s="163">
        <f t="shared" si="61"/>
        <v>0</v>
      </c>
      <c r="AB211" s="163">
        <f t="shared" si="61"/>
        <v>0</v>
      </c>
      <c r="AC211" s="163">
        <f t="shared" si="61"/>
        <v>0</v>
      </c>
      <c r="AD211" s="163">
        <f t="shared" si="61"/>
        <v>0</v>
      </c>
      <c r="AE211" s="163">
        <f t="shared" si="61"/>
        <v>0</v>
      </c>
      <c r="AF211" s="176">
        <f t="shared" si="61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v>0</v>
      </c>
      <c r="D212" s="163">
        <v>0</v>
      </c>
      <c r="E212" s="163">
        <v>0</v>
      </c>
      <c r="F212" s="163">
        <v>0</v>
      </c>
      <c r="G212" s="163">
        <f t="shared" si="62"/>
        <v>0</v>
      </c>
      <c r="H212" s="163">
        <f t="shared" si="62"/>
        <v>0</v>
      </c>
      <c r="I212" s="163">
        <f t="shared" si="62"/>
        <v>0</v>
      </c>
      <c r="J212" s="163">
        <f t="shared" si="62"/>
        <v>0</v>
      </c>
      <c r="K212" s="163">
        <f t="shared" si="62"/>
        <v>0</v>
      </c>
      <c r="L212" s="163">
        <f t="shared" si="62"/>
        <v>0</v>
      </c>
      <c r="M212" s="163">
        <f t="shared" si="62"/>
        <v>0</v>
      </c>
      <c r="N212" s="163">
        <f t="shared" si="62"/>
        <v>0</v>
      </c>
      <c r="O212" s="163">
        <f t="shared" si="62"/>
        <v>0</v>
      </c>
      <c r="P212" s="163">
        <f t="shared" si="62"/>
        <v>0</v>
      </c>
      <c r="Q212" s="163">
        <f t="shared" si="62"/>
        <v>0</v>
      </c>
      <c r="R212" s="163">
        <f t="shared" si="62"/>
        <v>0</v>
      </c>
      <c r="S212" s="163">
        <f t="shared" si="61"/>
        <v>0</v>
      </c>
      <c r="T212" s="163">
        <f t="shared" si="61"/>
        <v>0</v>
      </c>
      <c r="U212" s="163">
        <f t="shared" si="61"/>
        <v>0</v>
      </c>
      <c r="V212" s="163">
        <f t="shared" si="61"/>
        <v>0</v>
      </c>
      <c r="W212" s="163">
        <f t="shared" si="61"/>
        <v>0</v>
      </c>
      <c r="X212" s="163">
        <f t="shared" si="61"/>
        <v>0</v>
      </c>
      <c r="Y212" s="163">
        <f t="shared" si="61"/>
        <v>0</v>
      </c>
      <c r="Z212" s="163">
        <f t="shared" si="61"/>
        <v>0</v>
      </c>
      <c r="AA212" s="163">
        <f t="shared" si="61"/>
        <v>0</v>
      </c>
      <c r="AB212" s="163">
        <f t="shared" si="61"/>
        <v>0</v>
      </c>
      <c r="AC212" s="163">
        <f t="shared" si="61"/>
        <v>0</v>
      </c>
      <c r="AD212" s="163">
        <f t="shared" si="61"/>
        <v>0</v>
      </c>
      <c r="AE212" s="163">
        <f t="shared" si="61"/>
        <v>0</v>
      </c>
      <c r="AF212" s="176">
        <f t="shared" si="61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v>0</v>
      </c>
      <c r="D213" s="163">
        <v>0</v>
      </c>
      <c r="E213" s="163">
        <v>0</v>
      </c>
      <c r="F213" s="163">
        <v>0</v>
      </c>
      <c r="G213" s="163">
        <f t="shared" si="62"/>
        <v>0</v>
      </c>
      <c r="H213" s="163">
        <f t="shared" si="62"/>
        <v>0</v>
      </c>
      <c r="I213" s="163">
        <f t="shared" si="62"/>
        <v>0</v>
      </c>
      <c r="J213" s="163">
        <f t="shared" si="62"/>
        <v>0</v>
      </c>
      <c r="K213" s="163">
        <f t="shared" si="62"/>
        <v>0</v>
      </c>
      <c r="L213" s="163">
        <f t="shared" si="62"/>
        <v>0</v>
      </c>
      <c r="M213" s="163">
        <f t="shared" si="62"/>
        <v>0</v>
      </c>
      <c r="N213" s="163">
        <f t="shared" si="62"/>
        <v>0</v>
      </c>
      <c r="O213" s="163">
        <f t="shared" si="62"/>
        <v>0</v>
      </c>
      <c r="P213" s="163">
        <f t="shared" si="62"/>
        <v>0</v>
      </c>
      <c r="Q213" s="163">
        <f t="shared" si="62"/>
        <v>0</v>
      </c>
      <c r="R213" s="163">
        <f t="shared" si="62"/>
        <v>0</v>
      </c>
      <c r="S213" s="163">
        <f t="shared" si="61"/>
        <v>0</v>
      </c>
      <c r="T213" s="163">
        <f t="shared" si="61"/>
        <v>0</v>
      </c>
      <c r="U213" s="163">
        <f t="shared" si="61"/>
        <v>0</v>
      </c>
      <c r="V213" s="163">
        <f t="shared" si="61"/>
        <v>0</v>
      </c>
      <c r="W213" s="163">
        <f t="shared" si="61"/>
        <v>0</v>
      </c>
      <c r="X213" s="163">
        <f t="shared" si="61"/>
        <v>0</v>
      </c>
      <c r="Y213" s="163">
        <f t="shared" si="61"/>
        <v>0</v>
      </c>
      <c r="Z213" s="163">
        <f t="shared" si="61"/>
        <v>0</v>
      </c>
      <c r="AA213" s="163">
        <f t="shared" si="61"/>
        <v>0</v>
      </c>
      <c r="AB213" s="163">
        <f t="shared" si="61"/>
        <v>0</v>
      </c>
      <c r="AC213" s="163">
        <f t="shared" si="61"/>
        <v>0</v>
      </c>
      <c r="AD213" s="163">
        <f t="shared" si="61"/>
        <v>0</v>
      </c>
      <c r="AE213" s="163">
        <f t="shared" si="61"/>
        <v>0</v>
      </c>
      <c r="AF213" s="176">
        <f t="shared" si="61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v>0</v>
      </c>
      <c r="D214" s="163">
        <v>0</v>
      </c>
      <c r="E214" s="163">
        <v>0</v>
      </c>
      <c r="F214" s="163">
        <v>0</v>
      </c>
      <c r="G214" s="163">
        <f t="shared" si="62"/>
        <v>0</v>
      </c>
      <c r="H214" s="163">
        <f t="shared" si="62"/>
        <v>0</v>
      </c>
      <c r="I214" s="163">
        <f t="shared" si="62"/>
        <v>0</v>
      </c>
      <c r="J214" s="163">
        <f t="shared" si="62"/>
        <v>0</v>
      </c>
      <c r="K214" s="163">
        <f t="shared" si="62"/>
        <v>0</v>
      </c>
      <c r="L214" s="163">
        <f t="shared" si="62"/>
        <v>0</v>
      </c>
      <c r="M214" s="163">
        <f t="shared" si="62"/>
        <v>0</v>
      </c>
      <c r="N214" s="163">
        <f t="shared" si="62"/>
        <v>0</v>
      </c>
      <c r="O214" s="163">
        <f t="shared" si="62"/>
        <v>0</v>
      </c>
      <c r="P214" s="163">
        <f t="shared" si="62"/>
        <v>0</v>
      </c>
      <c r="Q214" s="163">
        <f t="shared" si="62"/>
        <v>0</v>
      </c>
      <c r="R214" s="163">
        <f t="shared" si="62"/>
        <v>0</v>
      </c>
      <c r="S214" s="163">
        <f t="shared" si="61"/>
        <v>0</v>
      </c>
      <c r="T214" s="163">
        <f t="shared" si="61"/>
        <v>0</v>
      </c>
      <c r="U214" s="163">
        <f t="shared" si="61"/>
        <v>0</v>
      </c>
      <c r="V214" s="163">
        <f t="shared" si="61"/>
        <v>0</v>
      </c>
      <c r="W214" s="163">
        <f t="shared" si="61"/>
        <v>0</v>
      </c>
      <c r="X214" s="163">
        <f t="shared" si="61"/>
        <v>0</v>
      </c>
      <c r="Y214" s="163">
        <f t="shared" si="61"/>
        <v>0</v>
      </c>
      <c r="Z214" s="163">
        <f t="shared" si="61"/>
        <v>0</v>
      </c>
      <c r="AA214" s="163">
        <f t="shared" si="61"/>
        <v>0</v>
      </c>
      <c r="AB214" s="163">
        <f t="shared" si="61"/>
        <v>0</v>
      </c>
      <c r="AC214" s="163">
        <f t="shared" si="61"/>
        <v>0</v>
      </c>
      <c r="AD214" s="163">
        <f t="shared" si="61"/>
        <v>0</v>
      </c>
      <c r="AE214" s="163">
        <f t="shared" si="61"/>
        <v>0</v>
      </c>
      <c r="AF214" s="176">
        <f t="shared" si="61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v>0</v>
      </c>
      <c r="D215" s="163">
        <v>0</v>
      </c>
      <c r="E215" s="163">
        <v>0</v>
      </c>
      <c r="F215" s="163">
        <v>0</v>
      </c>
      <c r="G215" s="163">
        <f t="shared" si="62"/>
        <v>0</v>
      </c>
      <c r="H215" s="163">
        <f t="shared" si="62"/>
        <v>0</v>
      </c>
      <c r="I215" s="163">
        <f t="shared" si="62"/>
        <v>0</v>
      </c>
      <c r="J215" s="163">
        <f t="shared" si="62"/>
        <v>0</v>
      </c>
      <c r="K215" s="163">
        <f t="shared" si="62"/>
        <v>0</v>
      </c>
      <c r="L215" s="163">
        <f t="shared" si="62"/>
        <v>0</v>
      </c>
      <c r="M215" s="163">
        <f t="shared" si="62"/>
        <v>0</v>
      </c>
      <c r="N215" s="163">
        <f t="shared" si="62"/>
        <v>0</v>
      </c>
      <c r="O215" s="163">
        <f t="shared" si="62"/>
        <v>0</v>
      </c>
      <c r="P215" s="163">
        <f t="shared" si="62"/>
        <v>0</v>
      </c>
      <c r="Q215" s="163">
        <f t="shared" si="62"/>
        <v>0</v>
      </c>
      <c r="R215" s="163">
        <f t="shared" si="62"/>
        <v>0</v>
      </c>
      <c r="S215" s="163">
        <f t="shared" si="61"/>
        <v>0</v>
      </c>
      <c r="T215" s="163">
        <f t="shared" si="61"/>
        <v>0</v>
      </c>
      <c r="U215" s="163">
        <f t="shared" si="61"/>
        <v>0</v>
      </c>
      <c r="V215" s="163">
        <f t="shared" si="61"/>
        <v>0</v>
      </c>
      <c r="W215" s="163">
        <f t="shared" si="61"/>
        <v>0</v>
      </c>
      <c r="X215" s="163">
        <f t="shared" si="61"/>
        <v>0</v>
      </c>
      <c r="Y215" s="163">
        <f t="shared" si="61"/>
        <v>0</v>
      </c>
      <c r="Z215" s="163">
        <f t="shared" si="61"/>
        <v>0</v>
      </c>
      <c r="AA215" s="163">
        <f t="shared" si="61"/>
        <v>0</v>
      </c>
      <c r="AB215" s="163">
        <f t="shared" si="61"/>
        <v>0</v>
      </c>
      <c r="AC215" s="163">
        <f t="shared" si="61"/>
        <v>0</v>
      </c>
      <c r="AD215" s="163">
        <f t="shared" si="61"/>
        <v>0</v>
      </c>
      <c r="AE215" s="163">
        <f t="shared" si="61"/>
        <v>0</v>
      </c>
      <c r="AF215" s="176">
        <f t="shared" si="61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v>0</v>
      </c>
      <c r="D216" s="163">
        <v>0</v>
      </c>
      <c r="E216" s="163">
        <v>0</v>
      </c>
      <c r="F216" s="163">
        <v>0</v>
      </c>
      <c r="G216" s="163">
        <f t="shared" si="62"/>
        <v>0</v>
      </c>
      <c r="H216" s="163">
        <f t="shared" si="62"/>
        <v>0</v>
      </c>
      <c r="I216" s="163">
        <f t="shared" si="62"/>
        <v>0</v>
      </c>
      <c r="J216" s="163">
        <f t="shared" si="62"/>
        <v>0</v>
      </c>
      <c r="K216" s="163">
        <f t="shared" si="62"/>
        <v>0</v>
      </c>
      <c r="L216" s="163">
        <f t="shared" si="62"/>
        <v>0</v>
      </c>
      <c r="M216" s="163">
        <f t="shared" si="62"/>
        <v>0</v>
      </c>
      <c r="N216" s="163">
        <f t="shared" si="62"/>
        <v>0</v>
      </c>
      <c r="O216" s="163">
        <f t="shared" si="62"/>
        <v>0</v>
      </c>
      <c r="P216" s="163">
        <f t="shared" si="62"/>
        <v>0</v>
      </c>
      <c r="Q216" s="163">
        <f t="shared" si="62"/>
        <v>0</v>
      </c>
      <c r="R216" s="163">
        <f t="shared" ref="R216:AF231" si="63">Q216</f>
        <v>0</v>
      </c>
      <c r="S216" s="163">
        <f t="shared" si="63"/>
        <v>0</v>
      </c>
      <c r="T216" s="163">
        <f t="shared" si="63"/>
        <v>0</v>
      </c>
      <c r="U216" s="163">
        <f t="shared" si="63"/>
        <v>0</v>
      </c>
      <c r="V216" s="163">
        <f t="shared" si="63"/>
        <v>0</v>
      </c>
      <c r="W216" s="163">
        <f t="shared" si="63"/>
        <v>0</v>
      </c>
      <c r="X216" s="163">
        <f t="shared" si="63"/>
        <v>0</v>
      </c>
      <c r="Y216" s="163">
        <f t="shared" si="63"/>
        <v>0</v>
      </c>
      <c r="Z216" s="163">
        <f t="shared" si="63"/>
        <v>0</v>
      </c>
      <c r="AA216" s="163">
        <f t="shared" si="63"/>
        <v>0</v>
      </c>
      <c r="AB216" s="163">
        <f t="shared" si="63"/>
        <v>0</v>
      </c>
      <c r="AC216" s="163">
        <f t="shared" si="63"/>
        <v>0</v>
      </c>
      <c r="AD216" s="163">
        <f t="shared" si="63"/>
        <v>0</v>
      </c>
      <c r="AE216" s="163">
        <f t="shared" si="63"/>
        <v>0</v>
      </c>
      <c r="AF216" s="176">
        <f t="shared" si="63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v>0</v>
      </c>
      <c r="D217" s="163">
        <v>0</v>
      </c>
      <c r="E217" s="163">
        <v>0</v>
      </c>
      <c r="F217" s="163">
        <v>0</v>
      </c>
      <c r="G217" s="163">
        <f t="shared" ref="G217:R232" si="64">F217</f>
        <v>0</v>
      </c>
      <c r="H217" s="163">
        <f t="shared" si="64"/>
        <v>0</v>
      </c>
      <c r="I217" s="163">
        <f t="shared" si="64"/>
        <v>0</v>
      </c>
      <c r="J217" s="163">
        <f t="shared" si="64"/>
        <v>0</v>
      </c>
      <c r="K217" s="163">
        <f t="shared" si="64"/>
        <v>0</v>
      </c>
      <c r="L217" s="163">
        <f t="shared" si="64"/>
        <v>0</v>
      </c>
      <c r="M217" s="163">
        <f t="shared" si="64"/>
        <v>0</v>
      </c>
      <c r="N217" s="163">
        <f t="shared" si="64"/>
        <v>0</v>
      </c>
      <c r="O217" s="163">
        <f t="shared" si="64"/>
        <v>0</v>
      </c>
      <c r="P217" s="163">
        <f t="shared" si="64"/>
        <v>0</v>
      </c>
      <c r="Q217" s="163">
        <f t="shared" si="64"/>
        <v>0</v>
      </c>
      <c r="R217" s="163">
        <f t="shared" si="64"/>
        <v>0</v>
      </c>
      <c r="S217" s="163">
        <f t="shared" si="63"/>
        <v>0</v>
      </c>
      <c r="T217" s="163">
        <f t="shared" si="63"/>
        <v>0</v>
      </c>
      <c r="U217" s="163">
        <f t="shared" si="63"/>
        <v>0</v>
      </c>
      <c r="V217" s="163">
        <f t="shared" si="63"/>
        <v>0</v>
      </c>
      <c r="W217" s="163">
        <f t="shared" si="63"/>
        <v>0</v>
      </c>
      <c r="X217" s="163">
        <f t="shared" si="63"/>
        <v>0</v>
      </c>
      <c r="Y217" s="163">
        <f t="shared" si="63"/>
        <v>0</v>
      </c>
      <c r="Z217" s="163">
        <f t="shared" si="63"/>
        <v>0</v>
      </c>
      <c r="AA217" s="163">
        <f t="shared" si="63"/>
        <v>0</v>
      </c>
      <c r="AB217" s="163">
        <f t="shared" si="63"/>
        <v>0</v>
      </c>
      <c r="AC217" s="163">
        <f t="shared" si="63"/>
        <v>0</v>
      </c>
      <c r="AD217" s="163">
        <f t="shared" si="63"/>
        <v>0</v>
      </c>
      <c r="AE217" s="163">
        <f t="shared" si="63"/>
        <v>0</v>
      </c>
      <c r="AF217" s="176">
        <f t="shared" si="63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v>0</v>
      </c>
      <c r="D218" s="163">
        <v>0</v>
      </c>
      <c r="E218" s="163">
        <v>0</v>
      </c>
      <c r="F218" s="163">
        <v>0</v>
      </c>
      <c r="G218" s="163">
        <f t="shared" si="64"/>
        <v>0</v>
      </c>
      <c r="H218" s="163">
        <f t="shared" si="64"/>
        <v>0</v>
      </c>
      <c r="I218" s="163">
        <f t="shared" si="64"/>
        <v>0</v>
      </c>
      <c r="J218" s="163">
        <f t="shared" si="64"/>
        <v>0</v>
      </c>
      <c r="K218" s="163">
        <f t="shared" si="64"/>
        <v>0</v>
      </c>
      <c r="L218" s="163">
        <f t="shared" si="64"/>
        <v>0</v>
      </c>
      <c r="M218" s="163">
        <f t="shared" si="64"/>
        <v>0</v>
      </c>
      <c r="N218" s="163">
        <f t="shared" si="64"/>
        <v>0</v>
      </c>
      <c r="O218" s="163">
        <f t="shared" si="64"/>
        <v>0</v>
      </c>
      <c r="P218" s="163">
        <f t="shared" si="64"/>
        <v>0</v>
      </c>
      <c r="Q218" s="163">
        <f t="shared" si="64"/>
        <v>0</v>
      </c>
      <c r="R218" s="163">
        <f t="shared" si="64"/>
        <v>0</v>
      </c>
      <c r="S218" s="163">
        <f t="shared" si="63"/>
        <v>0</v>
      </c>
      <c r="T218" s="163">
        <f t="shared" si="63"/>
        <v>0</v>
      </c>
      <c r="U218" s="163">
        <f t="shared" si="63"/>
        <v>0</v>
      </c>
      <c r="V218" s="163">
        <f t="shared" si="63"/>
        <v>0</v>
      </c>
      <c r="W218" s="163">
        <f t="shared" si="63"/>
        <v>0</v>
      </c>
      <c r="X218" s="163">
        <f t="shared" si="63"/>
        <v>0</v>
      </c>
      <c r="Y218" s="163">
        <f t="shared" si="63"/>
        <v>0</v>
      </c>
      <c r="Z218" s="163">
        <f t="shared" si="63"/>
        <v>0</v>
      </c>
      <c r="AA218" s="163">
        <f t="shared" si="63"/>
        <v>0</v>
      </c>
      <c r="AB218" s="163">
        <f t="shared" si="63"/>
        <v>0</v>
      </c>
      <c r="AC218" s="163">
        <f t="shared" si="63"/>
        <v>0</v>
      </c>
      <c r="AD218" s="163">
        <f t="shared" si="63"/>
        <v>0</v>
      </c>
      <c r="AE218" s="163">
        <f t="shared" si="63"/>
        <v>0</v>
      </c>
      <c r="AF218" s="176">
        <f t="shared" si="63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v>0</v>
      </c>
      <c r="D219" s="163">
        <v>0</v>
      </c>
      <c r="E219" s="163">
        <v>0</v>
      </c>
      <c r="F219" s="163">
        <v>0</v>
      </c>
      <c r="G219" s="163">
        <f t="shared" si="64"/>
        <v>0</v>
      </c>
      <c r="H219" s="163">
        <f t="shared" si="64"/>
        <v>0</v>
      </c>
      <c r="I219" s="163">
        <f t="shared" si="64"/>
        <v>0</v>
      </c>
      <c r="J219" s="163">
        <f t="shared" si="64"/>
        <v>0</v>
      </c>
      <c r="K219" s="163">
        <f t="shared" si="64"/>
        <v>0</v>
      </c>
      <c r="L219" s="163">
        <f t="shared" si="64"/>
        <v>0</v>
      </c>
      <c r="M219" s="163">
        <f t="shared" si="64"/>
        <v>0</v>
      </c>
      <c r="N219" s="163">
        <f t="shared" si="64"/>
        <v>0</v>
      </c>
      <c r="O219" s="163">
        <f t="shared" si="64"/>
        <v>0</v>
      </c>
      <c r="P219" s="163">
        <f t="shared" si="64"/>
        <v>0</v>
      </c>
      <c r="Q219" s="163">
        <f t="shared" si="64"/>
        <v>0</v>
      </c>
      <c r="R219" s="163">
        <f t="shared" si="64"/>
        <v>0</v>
      </c>
      <c r="S219" s="163">
        <f t="shared" si="63"/>
        <v>0</v>
      </c>
      <c r="T219" s="163">
        <f t="shared" si="63"/>
        <v>0</v>
      </c>
      <c r="U219" s="163">
        <f t="shared" si="63"/>
        <v>0</v>
      </c>
      <c r="V219" s="163">
        <f t="shared" si="63"/>
        <v>0</v>
      </c>
      <c r="W219" s="163">
        <f t="shared" si="63"/>
        <v>0</v>
      </c>
      <c r="X219" s="163">
        <f t="shared" si="63"/>
        <v>0</v>
      </c>
      <c r="Y219" s="163">
        <f t="shared" si="63"/>
        <v>0</v>
      </c>
      <c r="Z219" s="163">
        <f t="shared" si="63"/>
        <v>0</v>
      </c>
      <c r="AA219" s="163">
        <f t="shared" si="63"/>
        <v>0</v>
      </c>
      <c r="AB219" s="163">
        <f t="shared" si="63"/>
        <v>0</v>
      </c>
      <c r="AC219" s="163">
        <f t="shared" si="63"/>
        <v>0</v>
      </c>
      <c r="AD219" s="163">
        <f t="shared" si="63"/>
        <v>0</v>
      </c>
      <c r="AE219" s="163">
        <f t="shared" si="63"/>
        <v>0</v>
      </c>
      <c r="AF219" s="176">
        <f t="shared" si="63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v>0</v>
      </c>
      <c r="D220" s="163">
        <v>0</v>
      </c>
      <c r="E220" s="163">
        <v>0</v>
      </c>
      <c r="F220" s="163">
        <v>0</v>
      </c>
      <c r="G220" s="163">
        <f t="shared" si="64"/>
        <v>0</v>
      </c>
      <c r="H220" s="163">
        <f t="shared" si="64"/>
        <v>0</v>
      </c>
      <c r="I220" s="163">
        <f t="shared" si="64"/>
        <v>0</v>
      </c>
      <c r="J220" s="163">
        <f t="shared" si="64"/>
        <v>0</v>
      </c>
      <c r="K220" s="163">
        <f t="shared" si="64"/>
        <v>0</v>
      </c>
      <c r="L220" s="163">
        <f t="shared" si="64"/>
        <v>0</v>
      </c>
      <c r="M220" s="163">
        <f t="shared" si="64"/>
        <v>0</v>
      </c>
      <c r="N220" s="163">
        <f t="shared" si="64"/>
        <v>0</v>
      </c>
      <c r="O220" s="163">
        <f t="shared" si="64"/>
        <v>0</v>
      </c>
      <c r="P220" s="163">
        <f t="shared" si="64"/>
        <v>0</v>
      </c>
      <c r="Q220" s="163">
        <f t="shared" si="64"/>
        <v>0</v>
      </c>
      <c r="R220" s="163">
        <f t="shared" si="64"/>
        <v>0</v>
      </c>
      <c r="S220" s="163">
        <f t="shared" si="63"/>
        <v>0</v>
      </c>
      <c r="T220" s="163">
        <f t="shared" si="63"/>
        <v>0</v>
      </c>
      <c r="U220" s="163">
        <f t="shared" si="63"/>
        <v>0</v>
      </c>
      <c r="V220" s="163">
        <f t="shared" si="63"/>
        <v>0</v>
      </c>
      <c r="W220" s="163">
        <f t="shared" si="63"/>
        <v>0</v>
      </c>
      <c r="X220" s="163">
        <f t="shared" si="63"/>
        <v>0</v>
      </c>
      <c r="Y220" s="163">
        <f t="shared" si="63"/>
        <v>0</v>
      </c>
      <c r="Z220" s="163">
        <f t="shared" si="63"/>
        <v>0</v>
      </c>
      <c r="AA220" s="163">
        <f t="shared" si="63"/>
        <v>0</v>
      </c>
      <c r="AB220" s="163">
        <f t="shared" si="63"/>
        <v>0</v>
      </c>
      <c r="AC220" s="163">
        <f t="shared" si="63"/>
        <v>0</v>
      </c>
      <c r="AD220" s="163">
        <f t="shared" si="63"/>
        <v>0</v>
      </c>
      <c r="AE220" s="163">
        <f t="shared" si="63"/>
        <v>0</v>
      </c>
      <c r="AF220" s="176">
        <f t="shared" si="63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v>0</v>
      </c>
      <c r="D221" s="163">
        <v>0</v>
      </c>
      <c r="E221" s="163">
        <v>0</v>
      </c>
      <c r="F221" s="163">
        <v>0</v>
      </c>
      <c r="G221" s="163">
        <f t="shared" si="64"/>
        <v>0</v>
      </c>
      <c r="H221" s="163">
        <f t="shared" si="64"/>
        <v>0</v>
      </c>
      <c r="I221" s="163">
        <f t="shared" si="64"/>
        <v>0</v>
      </c>
      <c r="J221" s="163">
        <f t="shared" si="64"/>
        <v>0</v>
      </c>
      <c r="K221" s="163">
        <f t="shared" si="64"/>
        <v>0</v>
      </c>
      <c r="L221" s="163">
        <f t="shared" si="64"/>
        <v>0</v>
      </c>
      <c r="M221" s="163">
        <f t="shared" si="64"/>
        <v>0</v>
      </c>
      <c r="N221" s="163">
        <f t="shared" si="64"/>
        <v>0</v>
      </c>
      <c r="O221" s="163">
        <f t="shared" si="64"/>
        <v>0</v>
      </c>
      <c r="P221" s="163">
        <f t="shared" si="64"/>
        <v>0</v>
      </c>
      <c r="Q221" s="163">
        <f t="shared" si="64"/>
        <v>0</v>
      </c>
      <c r="R221" s="163">
        <f t="shared" si="64"/>
        <v>0</v>
      </c>
      <c r="S221" s="163">
        <f t="shared" si="63"/>
        <v>0</v>
      </c>
      <c r="T221" s="163">
        <f t="shared" si="63"/>
        <v>0</v>
      </c>
      <c r="U221" s="163">
        <f t="shared" si="63"/>
        <v>0</v>
      </c>
      <c r="V221" s="163">
        <f t="shared" si="63"/>
        <v>0</v>
      </c>
      <c r="W221" s="163">
        <f t="shared" si="63"/>
        <v>0</v>
      </c>
      <c r="X221" s="163">
        <f t="shared" si="63"/>
        <v>0</v>
      </c>
      <c r="Y221" s="163">
        <f t="shared" si="63"/>
        <v>0</v>
      </c>
      <c r="Z221" s="163">
        <f t="shared" si="63"/>
        <v>0</v>
      </c>
      <c r="AA221" s="163">
        <f t="shared" si="63"/>
        <v>0</v>
      </c>
      <c r="AB221" s="163">
        <f t="shared" si="63"/>
        <v>0</v>
      </c>
      <c r="AC221" s="163">
        <f t="shared" si="63"/>
        <v>0</v>
      </c>
      <c r="AD221" s="163">
        <f t="shared" si="63"/>
        <v>0</v>
      </c>
      <c r="AE221" s="163">
        <f t="shared" si="63"/>
        <v>0</v>
      </c>
      <c r="AF221" s="176">
        <f t="shared" si="63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v>0</v>
      </c>
      <c r="D222" s="163">
        <v>0</v>
      </c>
      <c r="E222" s="163">
        <v>0</v>
      </c>
      <c r="F222" s="163">
        <v>0</v>
      </c>
      <c r="G222" s="163">
        <f t="shared" si="64"/>
        <v>0</v>
      </c>
      <c r="H222" s="163">
        <f t="shared" si="64"/>
        <v>0</v>
      </c>
      <c r="I222" s="163">
        <f t="shared" si="64"/>
        <v>0</v>
      </c>
      <c r="J222" s="163">
        <f t="shared" si="64"/>
        <v>0</v>
      </c>
      <c r="K222" s="163">
        <f t="shared" si="64"/>
        <v>0</v>
      </c>
      <c r="L222" s="163">
        <f t="shared" si="64"/>
        <v>0</v>
      </c>
      <c r="M222" s="163">
        <f t="shared" si="64"/>
        <v>0</v>
      </c>
      <c r="N222" s="163">
        <f t="shared" si="64"/>
        <v>0</v>
      </c>
      <c r="O222" s="163">
        <f t="shared" si="64"/>
        <v>0</v>
      </c>
      <c r="P222" s="163">
        <f t="shared" si="64"/>
        <v>0</v>
      </c>
      <c r="Q222" s="163">
        <f t="shared" si="64"/>
        <v>0</v>
      </c>
      <c r="R222" s="163">
        <f t="shared" si="64"/>
        <v>0</v>
      </c>
      <c r="S222" s="163">
        <f t="shared" si="63"/>
        <v>0</v>
      </c>
      <c r="T222" s="163">
        <f t="shared" si="63"/>
        <v>0</v>
      </c>
      <c r="U222" s="163">
        <f t="shared" si="63"/>
        <v>0</v>
      </c>
      <c r="V222" s="163">
        <f t="shared" si="63"/>
        <v>0</v>
      </c>
      <c r="W222" s="163">
        <f t="shared" si="63"/>
        <v>0</v>
      </c>
      <c r="X222" s="163">
        <f t="shared" si="63"/>
        <v>0</v>
      </c>
      <c r="Y222" s="163">
        <f t="shared" si="63"/>
        <v>0</v>
      </c>
      <c r="Z222" s="163">
        <f t="shared" si="63"/>
        <v>0</v>
      </c>
      <c r="AA222" s="163">
        <f t="shared" si="63"/>
        <v>0</v>
      </c>
      <c r="AB222" s="163">
        <f t="shared" si="63"/>
        <v>0</v>
      </c>
      <c r="AC222" s="163">
        <f t="shared" si="63"/>
        <v>0</v>
      </c>
      <c r="AD222" s="163">
        <f t="shared" si="63"/>
        <v>0</v>
      </c>
      <c r="AE222" s="163">
        <f t="shared" si="63"/>
        <v>0</v>
      </c>
      <c r="AF222" s="176">
        <f t="shared" si="63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v>0</v>
      </c>
      <c r="D223" s="163">
        <v>0</v>
      </c>
      <c r="E223" s="163">
        <v>0</v>
      </c>
      <c r="F223" s="163">
        <v>0</v>
      </c>
      <c r="G223" s="163">
        <f t="shared" si="64"/>
        <v>0</v>
      </c>
      <c r="H223" s="163">
        <f t="shared" si="64"/>
        <v>0</v>
      </c>
      <c r="I223" s="163">
        <f t="shared" si="64"/>
        <v>0</v>
      </c>
      <c r="J223" s="163">
        <f t="shared" si="64"/>
        <v>0</v>
      </c>
      <c r="K223" s="163">
        <f t="shared" si="64"/>
        <v>0</v>
      </c>
      <c r="L223" s="163">
        <f t="shared" si="64"/>
        <v>0</v>
      </c>
      <c r="M223" s="163">
        <f t="shared" si="64"/>
        <v>0</v>
      </c>
      <c r="N223" s="163">
        <f t="shared" si="64"/>
        <v>0</v>
      </c>
      <c r="O223" s="163">
        <f t="shared" si="64"/>
        <v>0</v>
      </c>
      <c r="P223" s="163">
        <f t="shared" si="64"/>
        <v>0</v>
      </c>
      <c r="Q223" s="163">
        <f t="shared" si="64"/>
        <v>0</v>
      </c>
      <c r="R223" s="163">
        <f t="shared" si="64"/>
        <v>0</v>
      </c>
      <c r="S223" s="163">
        <f t="shared" si="63"/>
        <v>0</v>
      </c>
      <c r="T223" s="163">
        <f t="shared" si="63"/>
        <v>0</v>
      </c>
      <c r="U223" s="163">
        <f t="shared" si="63"/>
        <v>0</v>
      </c>
      <c r="V223" s="163">
        <f t="shared" si="63"/>
        <v>0</v>
      </c>
      <c r="W223" s="163">
        <f t="shared" si="63"/>
        <v>0</v>
      </c>
      <c r="X223" s="163">
        <f t="shared" si="63"/>
        <v>0</v>
      </c>
      <c r="Y223" s="163">
        <f t="shared" si="63"/>
        <v>0</v>
      </c>
      <c r="Z223" s="163">
        <f t="shared" si="63"/>
        <v>0</v>
      </c>
      <c r="AA223" s="163">
        <f t="shared" si="63"/>
        <v>0</v>
      </c>
      <c r="AB223" s="163">
        <f t="shared" si="63"/>
        <v>0</v>
      </c>
      <c r="AC223" s="163">
        <f t="shared" si="63"/>
        <v>0</v>
      </c>
      <c r="AD223" s="163">
        <f t="shared" si="63"/>
        <v>0</v>
      </c>
      <c r="AE223" s="163">
        <f t="shared" si="63"/>
        <v>0</v>
      </c>
      <c r="AF223" s="176">
        <f t="shared" si="63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v>0</v>
      </c>
      <c r="D224" s="163">
        <v>0</v>
      </c>
      <c r="E224" s="163">
        <v>0</v>
      </c>
      <c r="F224" s="163">
        <v>0</v>
      </c>
      <c r="G224" s="163">
        <f t="shared" si="64"/>
        <v>0</v>
      </c>
      <c r="H224" s="163">
        <f t="shared" si="64"/>
        <v>0</v>
      </c>
      <c r="I224" s="163">
        <f t="shared" si="64"/>
        <v>0</v>
      </c>
      <c r="J224" s="163">
        <f t="shared" si="64"/>
        <v>0</v>
      </c>
      <c r="K224" s="163">
        <f t="shared" si="64"/>
        <v>0</v>
      </c>
      <c r="L224" s="163">
        <f t="shared" si="64"/>
        <v>0</v>
      </c>
      <c r="M224" s="163">
        <f t="shared" si="64"/>
        <v>0</v>
      </c>
      <c r="N224" s="163">
        <f t="shared" si="64"/>
        <v>0</v>
      </c>
      <c r="O224" s="163">
        <f t="shared" si="64"/>
        <v>0</v>
      </c>
      <c r="P224" s="163">
        <f t="shared" si="64"/>
        <v>0</v>
      </c>
      <c r="Q224" s="163">
        <f t="shared" si="64"/>
        <v>0</v>
      </c>
      <c r="R224" s="163">
        <f t="shared" si="64"/>
        <v>0</v>
      </c>
      <c r="S224" s="163">
        <f t="shared" si="63"/>
        <v>0</v>
      </c>
      <c r="T224" s="163">
        <f t="shared" si="63"/>
        <v>0</v>
      </c>
      <c r="U224" s="163">
        <f t="shared" si="63"/>
        <v>0</v>
      </c>
      <c r="V224" s="163">
        <f t="shared" si="63"/>
        <v>0</v>
      </c>
      <c r="W224" s="163">
        <f t="shared" si="63"/>
        <v>0</v>
      </c>
      <c r="X224" s="163">
        <f t="shared" si="63"/>
        <v>0</v>
      </c>
      <c r="Y224" s="163">
        <f t="shared" si="63"/>
        <v>0</v>
      </c>
      <c r="Z224" s="163">
        <f t="shared" si="63"/>
        <v>0</v>
      </c>
      <c r="AA224" s="163">
        <f t="shared" si="63"/>
        <v>0</v>
      </c>
      <c r="AB224" s="163">
        <f t="shared" si="63"/>
        <v>0</v>
      </c>
      <c r="AC224" s="163">
        <f t="shared" si="63"/>
        <v>0</v>
      </c>
      <c r="AD224" s="163">
        <f t="shared" si="63"/>
        <v>0</v>
      </c>
      <c r="AE224" s="163">
        <f t="shared" si="63"/>
        <v>0</v>
      </c>
      <c r="AF224" s="176">
        <f t="shared" si="63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v>0</v>
      </c>
      <c r="D225" s="163">
        <v>0</v>
      </c>
      <c r="E225" s="163">
        <v>0</v>
      </c>
      <c r="F225" s="163">
        <v>0</v>
      </c>
      <c r="G225" s="163">
        <f t="shared" si="64"/>
        <v>0</v>
      </c>
      <c r="H225" s="163">
        <f t="shared" si="64"/>
        <v>0</v>
      </c>
      <c r="I225" s="163">
        <f t="shared" si="64"/>
        <v>0</v>
      </c>
      <c r="J225" s="163">
        <f t="shared" si="64"/>
        <v>0</v>
      </c>
      <c r="K225" s="163">
        <f t="shared" si="64"/>
        <v>0</v>
      </c>
      <c r="L225" s="163">
        <f t="shared" si="64"/>
        <v>0</v>
      </c>
      <c r="M225" s="163">
        <f t="shared" si="64"/>
        <v>0</v>
      </c>
      <c r="N225" s="163">
        <f t="shared" si="64"/>
        <v>0</v>
      </c>
      <c r="O225" s="163">
        <f t="shared" si="64"/>
        <v>0</v>
      </c>
      <c r="P225" s="163">
        <f t="shared" si="64"/>
        <v>0</v>
      </c>
      <c r="Q225" s="163">
        <f t="shared" si="64"/>
        <v>0</v>
      </c>
      <c r="R225" s="163">
        <f t="shared" si="64"/>
        <v>0</v>
      </c>
      <c r="S225" s="163">
        <f t="shared" si="63"/>
        <v>0</v>
      </c>
      <c r="T225" s="163">
        <f t="shared" si="63"/>
        <v>0</v>
      </c>
      <c r="U225" s="163">
        <f t="shared" si="63"/>
        <v>0</v>
      </c>
      <c r="V225" s="163">
        <f t="shared" si="63"/>
        <v>0</v>
      </c>
      <c r="W225" s="163">
        <f t="shared" si="63"/>
        <v>0</v>
      </c>
      <c r="X225" s="163">
        <f t="shared" si="63"/>
        <v>0</v>
      </c>
      <c r="Y225" s="163">
        <f t="shared" si="63"/>
        <v>0</v>
      </c>
      <c r="Z225" s="163">
        <f t="shared" si="63"/>
        <v>0</v>
      </c>
      <c r="AA225" s="163">
        <f t="shared" si="63"/>
        <v>0</v>
      </c>
      <c r="AB225" s="163">
        <f t="shared" si="63"/>
        <v>0</v>
      </c>
      <c r="AC225" s="163">
        <f t="shared" si="63"/>
        <v>0</v>
      </c>
      <c r="AD225" s="163">
        <f t="shared" si="63"/>
        <v>0</v>
      </c>
      <c r="AE225" s="163">
        <f t="shared" si="63"/>
        <v>0</v>
      </c>
      <c r="AF225" s="176">
        <f t="shared" si="63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v>0</v>
      </c>
      <c r="D226" s="163">
        <v>0</v>
      </c>
      <c r="E226" s="163">
        <v>0</v>
      </c>
      <c r="F226" s="163">
        <v>0</v>
      </c>
      <c r="G226" s="163">
        <f t="shared" si="64"/>
        <v>0</v>
      </c>
      <c r="H226" s="163">
        <f t="shared" si="64"/>
        <v>0</v>
      </c>
      <c r="I226" s="163">
        <f t="shared" si="64"/>
        <v>0</v>
      </c>
      <c r="J226" s="163">
        <f t="shared" si="64"/>
        <v>0</v>
      </c>
      <c r="K226" s="163">
        <f t="shared" si="64"/>
        <v>0</v>
      </c>
      <c r="L226" s="163">
        <f t="shared" si="64"/>
        <v>0</v>
      </c>
      <c r="M226" s="163">
        <f t="shared" si="64"/>
        <v>0</v>
      </c>
      <c r="N226" s="163">
        <f t="shared" si="64"/>
        <v>0</v>
      </c>
      <c r="O226" s="163">
        <f t="shared" si="64"/>
        <v>0</v>
      </c>
      <c r="P226" s="163">
        <f t="shared" si="64"/>
        <v>0</v>
      </c>
      <c r="Q226" s="163">
        <f t="shared" si="64"/>
        <v>0</v>
      </c>
      <c r="R226" s="163">
        <f t="shared" si="64"/>
        <v>0</v>
      </c>
      <c r="S226" s="163">
        <f t="shared" si="63"/>
        <v>0</v>
      </c>
      <c r="T226" s="163">
        <f t="shared" si="63"/>
        <v>0</v>
      </c>
      <c r="U226" s="163">
        <f t="shared" si="63"/>
        <v>0</v>
      </c>
      <c r="V226" s="163">
        <f t="shared" si="63"/>
        <v>0</v>
      </c>
      <c r="W226" s="163">
        <f t="shared" si="63"/>
        <v>0</v>
      </c>
      <c r="X226" s="163">
        <f t="shared" si="63"/>
        <v>0</v>
      </c>
      <c r="Y226" s="163">
        <f t="shared" si="63"/>
        <v>0</v>
      </c>
      <c r="Z226" s="163">
        <f t="shared" si="63"/>
        <v>0</v>
      </c>
      <c r="AA226" s="163">
        <f t="shared" si="63"/>
        <v>0</v>
      </c>
      <c r="AB226" s="163">
        <f t="shared" si="63"/>
        <v>0</v>
      </c>
      <c r="AC226" s="163">
        <f t="shared" si="63"/>
        <v>0</v>
      </c>
      <c r="AD226" s="163">
        <f t="shared" si="63"/>
        <v>0</v>
      </c>
      <c r="AE226" s="163">
        <f t="shared" si="63"/>
        <v>0</v>
      </c>
      <c r="AF226" s="176">
        <f t="shared" si="63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v>0</v>
      </c>
      <c r="D227" s="163">
        <v>0</v>
      </c>
      <c r="E227" s="163">
        <v>0</v>
      </c>
      <c r="F227" s="163">
        <v>0</v>
      </c>
      <c r="G227" s="163">
        <f t="shared" si="64"/>
        <v>0</v>
      </c>
      <c r="H227" s="163">
        <f t="shared" si="64"/>
        <v>0</v>
      </c>
      <c r="I227" s="163">
        <f t="shared" si="64"/>
        <v>0</v>
      </c>
      <c r="J227" s="163">
        <f t="shared" si="64"/>
        <v>0</v>
      </c>
      <c r="K227" s="163">
        <f t="shared" si="64"/>
        <v>0</v>
      </c>
      <c r="L227" s="163">
        <f t="shared" si="64"/>
        <v>0</v>
      </c>
      <c r="M227" s="163">
        <f t="shared" si="64"/>
        <v>0</v>
      </c>
      <c r="N227" s="163">
        <f t="shared" si="64"/>
        <v>0</v>
      </c>
      <c r="O227" s="163">
        <f t="shared" si="64"/>
        <v>0</v>
      </c>
      <c r="P227" s="163">
        <f t="shared" si="64"/>
        <v>0</v>
      </c>
      <c r="Q227" s="163">
        <f t="shared" si="64"/>
        <v>0</v>
      </c>
      <c r="R227" s="163">
        <f t="shared" si="64"/>
        <v>0</v>
      </c>
      <c r="S227" s="163">
        <f t="shared" si="63"/>
        <v>0</v>
      </c>
      <c r="T227" s="163">
        <f t="shared" si="63"/>
        <v>0</v>
      </c>
      <c r="U227" s="163">
        <f t="shared" si="63"/>
        <v>0</v>
      </c>
      <c r="V227" s="163">
        <f t="shared" si="63"/>
        <v>0</v>
      </c>
      <c r="W227" s="163">
        <f t="shared" si="63"/>
        <v>0</v>
      </c>
      <c r="X227" s="163">
        <f t="shared" si="63"/>
        <v>0</v>
      </c>
      <c r="Y227" s="163">
        <f t="shared" si="63"/>
        <v>0</v>
      </c>
      <c r="Z227" s="163">
        <f t="shared" si="63"/>
        <v>0</v>
      </c>
      <c r="AA227" s="163">
        <f t="shared" si="63"/>
        <v>0</v>
      </c>
      <c r="AB227" s="163">
        <f t="shared" si="63"/>
        <v>0</v>
      </c>
      <c r="AC227" s="163">
        <f t="shared" si="63"/>
        <v>0</v>
      </c>
      <c r="AD227" s="163">
        <f t="shared" si="63"/>
        <v>0</v>
      </c>
      <c r="AE227" s="163">
        <f t="shared" si="63"/>
        <v>0</v>
      </c>
      <c r="AF227" s="176">
        <f t="shared" si="63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v>0</v>
      </c>
      <c r="D228" s="163">
        <v>0</v>
      </c>
      <c r="E228" s="163">
        <v>0</v>
      </c>
      <c r="F228" s="163">
        <v>0</v>
      </c>
      <c r="G228" s="163">
        <f t="shared" si="64"/>
        <v>0</v>
      </c>
      <c r="H228" s="163">
        <f t="shared" si="64"/>
        <v>0</v>
      </c>
      <c r="I228" s="163">
        <f t="shared" si="64"/>
        <v>0</v>
      </c>
      <c r="J228" s="163">
        <f t="shared" si="64"/>
        <v>0</v>
      </c>
      <c r="K228" s="163">
        <f t="shared" si="64"/>
        <v>0</v>
      </c>
      <c r="L228" s="163">
        <f t="shared" si="64"/>
        <v>0</v>
      </c>
      <c r="M228" s="163">
        <f t="shared" si="64"/>
        <v>0</v>
      </c>
      <c r="N228" s="163">
        <f t="shared" si="64"/>
        <v>0</v>
      </c>
      <c r="O228" s="163">
        <f t="shared" si="64"/>
        <v>0</v>
      </c>
      <c r="P228" s="163">
        <f t="shared" si="64"/>
        <v>0</v>
      </c>
      <c r="Q228" s="163">
        <f t="shared" si="64"/>
        <v>0</v>
      </c>
      <c r="R228" s="163">
        <f t="shared" si="64"/>
        <v>0</v>
      </c>
      <c r="S228" s="163">
        <f t="shared" si="63"/>
        <v>0</v>
      </c>
      <c r="T228" s="163">
        <f t="shared" si="63"/>
        <v>0</v>
      </c>
      <c r="U228" s="163">
        <f t="shared" si="63"/>
        <v>0</v>
      </c>
      <c r="V228" s="163">
        <f t="shared" si="63"/>
        <v>0</v>
      </c>
      <c r="W228" s="163">
        <f t="shared" si="63"/>
        <v>0</v>
      </c>
      <c r="X228" s="163">
        <f t="shared" si="63"/>
        <v>0</v>
      </c>
      <c r="Y228" s="163">
        <f t="shared" si="63"/>
        <v>0</v>
      </c>
      <c r="Z228" s="163">
        <f t="shared" si="63"/>
        <v>0</v>
      </c>
      <c r="AA228" s="163">
        <f t="shared" si="63"/>
        <v>0</v>
      </c>
      <c r="AB228" s="163">
        <f t="shared" si="63"/>
        <v>0</v>
      </c>
      <c r="AC228" s="163">
        <f t="shared" si="63"/>
        <v>0</v>
      </c>
      <c r="AD228" s="163">
        <f t="shared" si="63"/>
        <v>0</v>
      </c>
      <c r="AE228" s="163">
        <f t="shared" si="63"/>
        <v>0</v>
      </c>
      <c r="AF228" s="176">
        <f t="shared" si="63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v>0</v>
      </c>
      <c r="D229" s="163">
        <v>0</v>
      </c>
      <c r="E229" s="163">
        <v>0</v>
      </c>
      <c r="F229" s="163">
        <v>0</v>
      </c>
      <c r="G229" s="163">
        <f t="shared" si="64"/>
        <v>0</v>
      </c>
      <c r="H229" s="163">
        <f t="shared" si="64"/>
        <v>0</v>
      </c>
      <c r="I229" s="163">
        <f t="shared" si="64"/>
        <v>0</v>
      </c>
      <c r="J229" s="163">
        <f t="shared" si="64"/>
        <v>0</v>
      </c>
      <c r="K229" s="163">
        <f t="shared" si="64"/>
        <v>0</v>
      </c>
      <c r="L229" s="163">
        <f t="shared" si="64"/>
        <v>0</v>
      </c>
      <c r="M229" s="163">
        <f t="shared" si="64"/>
        <v>0</v>
      </c>
      <c r="N229" s="163">
        <f t="shared" si="64"/>
        <v>0</v>
      </c>
      <c r="O229" s="163">
        <f t="shared" si="64"/>
        <v>0</v>
      </c>
      <c r="P229" s="163">
        <f t="shared" si="64"/>
        <v>0</v>
      </c>
      <c r="Q229" s="163">
        <f t="shared" si="64"/>
        <v>0</v>
      </c>
      <c r="R229" s="163">
        <f t="shared" si="64"/>
        <v>0</v>
      </c>
      <c r="S229" s="163">
        <f t="shared" si="63"/>
        <v>0</v>
      </c>
      <c r="T229" s="163">
        <f t="shared" si="63"/>
        <v>0</v>
      </c>
      <c r="U229" s="163">
        <f t="shared" si="63"/>
        <v>0</v>
      </c>
      <c r="V229" s="163">
        <f t="shared" si="63"/>
        <v>0</v>
      </c>
      <c r="W229" s="163">
        <f t="shared" si="63"/>
        <v>0</v>
      </c>
      <c r="X229" s="163">
        <f t="shared" si="63"/>
        <v>0</v>
      </c>
      <c r="Y229" s="163">
        <f t="shared" si="63"/>
        <v>0</v>
      </c>
      <c r="Z229" s="163">
        <f t="shared" si="63"/>
        <v>0</v>
      </c>
      <c r="AA229" s="163">
        <f t="shared" si="63"/>
        <v>0</v>
      </c>
      <c r="AB229" s="163">
        <f t="shared" si="63"/>
        <v>0</v>
      </c>
      <c r="AC229" s="163">
        <f t="shared" si="63"/>
        <v>0</v>
      </c>
      <c r="AD229" s="163">
        <f t="shared" si="63"/>
        <v>0</v>
      </c>
      <c r="AE229" s="163">
        <f t="shared" si="63"/>
        <v>0</v>
      </c>
      <c r="AF229" s="176">
        <f t="shared" si="63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v>0</v>
      </c>
      <c r="D230" s="163">
        <v>0</v>
      </c>
      <c r="E230" s="163">
        <v>0</v>
      </c>
      <c r="F230" s="163">
        <v>0</v>
      </c>
      <c r="G230" s="163">
        <f t="shared" si="64"/>
        <v>0</v>
      </c>
      <c r="H230" s="163">
        <f t="shared" si="64"/>
        <v>0</v>
      </c>
      <c r="I230" s="163">
        <f t="shared" si="64"/>
        <v>0</v>
      </c>
      <c r="J230" s="163">
        <f t="shared" si="64"/>
        <v>0</v>
      </c>
      <c r="K230" s="163">
        <f t="shared" si="64"/>
        <v>0</v>
      </c>
      <c r="L230" s="163">
        <f t="shared" si="64"/>
        <v>0</v>
      </c>
      <c r="M230" s="163">
        <f t="shared" si="64"/>
        <v>0</v>
      </c>
      <c r="N230" s="163">
        <f t="shared" si="64"/>
        <v>0</v>
      </c>
      <c r="O230" s="163">
        <f t="shared" si="64"/>
        <v>0</v>
      </c>
      <c r="P230" s="163">
        <f t="shared" si="64"/>
        <v>0</v>
      </c>
      <c r="Q230" s="163">
        <f t="shared" si="64"/>
        <v>0</v>
      </c>
      <c r="R230" s="163">
        <f t="shared" si="64"/>
        <v>0</v>
      </c>
      <c r="S230" s="163">
        <f t="shared" si="63"/>
        <v>0</v>
      </c>
      <c r="T230" s="163">
        <f t="shared" si="63"/>
        <v>0</v>
      </c>
      <c r="U230" s="163">
        <f t="shared" si="63"/>
        <v>0</v>
      </c>
      <c r="V230" s="163">
        <f t="shared" si="63"/>
        <v>0</v>
      </c>
      <c r="W230" s="163">
        <f t="shared" si="63"/>
        <v>0</v>
      </c>
      <c r="X230" s="163">
        <f t="shared" si="63"/>
        <v>0</v>
      </c>
      <c r="Y230" s="163">
        <f t="shared" si="63"/>
        <v>0</v>
      </c>
      <c r="Z230" s="163">
        <f t="shared" si="63"/>
        <v>0</v>
      </c>
      <c r="AA230" s="163">
        <f t="shared" si="63"/>
        <v>0</v>
      </c>
      <c r="AB230" s="163">
        <f t="shared" si="63"/>
        <v>0</v>
      </c>
      <c r="AC230" s="163">
        <f t="shared" si="63"/>
        <v>0</v>
      </c>
      <c r="AD230" s="163">
        <f t="shared" si="63"/>
        <v>0</v>
      </c>
      <c r="AE230" s="163">
        <f t="shared" si="63"/>
        <v>0</v>
      </c>
      <c r="AF230" s="176">
        <f t="shared" si="63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v>0</v>
      </c>
      <c r="D231" s="163">
        <v>0</v>
      </c>
      <c r="E231" s="163">
        <v>0</v>
      </c>
      <c r="F231" s="163">
        <v>0</v>
      </c>
      <c r="G231" s="163">
        <f t="shared" si="64"/>
        <v>0</v>
      </c>
      <c r="H231" s="163">
        <f t="shared" si="64"/>
        <v>0</v>
      </c>
      <c r="I231" s="163">
        <f t="shared" si="64"/>
        <v>0</v>
      </c>
      <c r="J231" s="163">
        <f t="shared" si="64"/>
        <v>0</v>
      </c>
      <c r="K231" s="163">
        <f t="shared" si="64"/>
        <v>0</v>
      </c>
      <c r="L231" s="163">
        <f t="shared" si="64"/>
        <v>0</v>
      </c>
      <c r="M231" s="163">
        <f t="shared" si="64"/>
        <v>0</v>
      </c>
      <c r="N231" s="163">
        <f t="shared" si="64"/>
        <v>0</v>
      </c>
      <c r="O231" s="163">
        <f t="shared" si="64"/>
        <v>0</v>
      </c>
      <c r="P231" s="163">
        <f t="shared" si="64"/>
        <v>0</v>
      </c>
      <c r="Q231" s="163">
        <f t="shared" si="64"/>
        <v>0</v>
      </c>
      <c r="R231" s="163">
        <f t="shared" si="64"/>
        <v>0</v>
      </c>
      <c r="S231" s="163">
        <f t="shared" si="63"/>
        <v>0</v>
      </c>
      <c r="T231" s="163">
        <f t="shared" si="63"/>
        <v>0</v>
      </c>
      <c r="U231" s="163">
        <f t="shared" si="63"/>
        <v>0</v>
      </c>
      <c r="V231" s="163">
        <f t="shared" si="63"/>
        <v>0</v>
      </c>
      <c r="W231" s="163">
        <f t="shared" si="63"/>
        <v>0</v>
      </c>
      <c r="X231" s="163">
        <f t="shared" si="63"/>
        <v>0</v>
      </c>
      <c r="Y231" s="163">
        <f t="shared" si="63"/>
        <v>0</v>
      </c>
      <c r="Z231" s="163">
        <f t="shared" si="63"/>
        <v>0</v>
      </c>
      <c r="AA231" s="163">
        <f t="shared" si="63"/>
        <v>0</v>
      </c>
      <c r="AB231" s="163">
        <f t="shared" si="63"/>
        <v>0</v>
      </c>
      <c r="AC231" s="163">
        <f t="shared" si="63"/>
        <v>0</v>
      </c>
      <c r="AD231" s="163">
        <f t="shared" si="63"/>
        <v>0</v>
      </c>
      <c r="AE231" s="163">
        <f t="shared" si="63"/>
        <v>0</v>
      </c>
      <c r="AF231" s="176">
        <f t="shared" si="63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v>0</v>
      </c>
      <c r="D232" s="163">
        <v>0</v>
      </c>
      <c r="E232" s="163">
        <v>0</v>
      </c>
      <c r="F232" s="163">
        <v>0</v>
      </c>
      <c r="G232" s="163">
        <f t="shared" si="64"/>
        <v>0</v>
      </c>
      <c r="H232" s="163">
        <f t="shared" si="64"/>
        <v>0</v>
      </c>
      <c r="I232" s="163">
        <f t="shared" si="64"/>
        <v>0</v>
      </c>
      <c r="J232" s="163">
        <f t="shared" si="64"/>
        <v>0</v>
      </c>
      <c r="K232" s="163">
        <f t="shared" si="64"/>
        <v>0</v>
      </c>
      <c r="L232" s="163">
        <f t="shared" si="64"/>
        <v>0</v>
      </c>
      <c r="M232" s="163">
        <f t="shared" si="64"/>
        <v>0</v>
      </c>
      <c r="N232" s="163">
        <f t="shared" si="64"/>
        <v>0</v>
      </c>
      <c r="O232" s="163">
        <f t="shared" si="64"/>
        <v>0</v>
      </c>
      <c r="P232" s="163">
        <f t="shared" si="64"/>
        <v>0</v>
      </c>
      <c r="Q232" s="163">
        <f t="shared" si="64"/>
        <v>0</v>
      </c>
      <c r="R232" s="163">
        <f t="shared" ref="R232:AF247" si="65">Q232</f>
        <v>0</v>
      </c>
      <c r="S232" s="163">
        <f t="shared" si="65"/>
        <v>0</v>
      </c>
      <c r="T232" s="163">
        <f t="shared" si="65"/>
        <v>0</v>
      </c>
      <c r="U232" s="163">
        <f t="shared" si="65"/>
        <v>0</v>
      </c>
      <c r="V232" s="163">
        <f t="shared" si="65"/>
        <v>0</v>
      </c>
      <c r="W232" s="163">
        <f t="shared" si="65"/>
        <v>0</v>
      </c>
      <c r="X232" s="163">
        <f t="shared" si="65"/>
        <v>0</v>
      </c>
      <c r="Y232" s="163">
        <f t="shared" si="65"/>
        <v>0</v>
      </c>
      <c r="Z232" s="163">
        <f t="shared" si="65"/>
        <v>0</v>
      </c>
      <c r="AA232" s="163">
        <f t="shared" si="65"/>
        <v>0</v>
      </c>
      <c r="AB232" s="163">
        <f t="shared" si="65"/>
        <v>0</v>
      </c>
      <c r="AC232" s="163">
        <f t="shared" si="65"/>
        <v>0</v>
      </c>
      <c r="AD232" s="163">
        <f t="shared" si="65"/>
        <v>0</v>
      </c>
      <c r="AE232" s="163">
        <f t="shared" si="65"/>
        <v>0</v>
      </c>
      <c r="AF232" s="176">
        <f t="shared" si="65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v>0</v>
      </c>
      <c r="D233" s="163">
        <v>0</v>
      </c>
      <c r="E233" s="163">
        <v>0</v>
      </c>
      <c r="F233" s="163">
        <v>0</v>
      </c>
      <c r="G233" s="163">
        <f t="shared" ref="G233:R248" si="66">F233</f>
        <v>0</v>
      </c>
      <c r="H233" s="163">
        <f t="shared" si="66"/>
        <v>0</v>
      </c>
      <c r="I233" s="163">
        <f t="shared" si="66"/>
        <v>0</v>
      </c>
      <c r="J233" s="163">
        <f t="shared" si="66"/>
        <v>0</v>
      </c>
      <c r="K233" s="163">
        <f t="shared" si="66"/>
        <v>0</v>
      </c>
      <c r="L233" s="163">
        <f t="shared" si="66"/>
        <v>0</v>
      </c>
      <c r="M233" s="163">
        <f t="shared" si="66"/>
        <v>0</v>
      </c>
      <c r="N233" s="163">
        <f t="shared" si="66"/>
        <v>0</v>
      </c>
      <c r="O233" s="163">
        <f t="shared" si="66"/>
        <v>0</v>
      </c>
      <c r="P233" s="163">
        <f t="shared" si="66"/>
        <v>0</v>
      </c>
      <c r="Q233" s="163">
        <f t="shared" si="66"/>
        <v>0</v>
      </c>
      <c r="R233" s="163">
        <f t="shared" si="66"/>
        <v>0</v>
      </c>
      <c r="S233" s="163">
        <f t="shared" si="65"/>
        <v>0</v>
      </c>
      <c r="T233" s="163">
        <f t="shared" si="65"/>
        <v>0</v>
      </c>
      <c r="U233" s="163">
        <f t="shared" si="65"/>
        <v>0</v>
      </c>
      <c r="V233" s="163">
        <f t="shared" si="65"/>
        <v>0</v>
      </c>
      <c r="W233" s="163">
        <f t="shared" si="65"/>
        <v>0</v>
      </c>
      <c r="X233" s="163">
        <f t="shared" si="65"/>
        <v>0</v>
      </c>
      <c r="Y233" s="163">
        <f t="shared" si="65"/>
        <v>0</v>
      </c>
      <c r="Z233" s="163">
        <f t="shared" si="65"/>
        <v>0</v>
      </c>
      <c r="AA233" s="163">
        <f t="shared" si="65"/>
        <v>0</v>
      </c>
      <c r="AB233" s="163">
        <f t="shared" si="65"/>
        <v>0</v>
      </c>
      <c r="AC233" s="163">
        <f t="shared" si="65"/>
        <v>0</v>
      </c>
      <c r="AD233" s="163">
        <f t="shared" si="65"/>
        <v>0</v>
      </c>
      <c r="AE233" s="163">
        <f t="shared" si="65"/>
        <v>0</v>
      </c>
      <c r="AF233" s="176">
        <f t="shared" si="65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v>0</v>
      </c>
      <c r="D234" s="163">
        <v>0</v>
      </c>
      <c r="E234" s="163">
        <v>0</v>
      </c>
      <c r="F234" s="163">
        <v>0</v>
      </c>
      <c r="G234" s="163">
        <f t="shared" si="66"/>
        <v>0</v>
      </c>
      <c r="H234" s="163">
        <f t="shared" si="66"/>
        <v>0</v>
      </c>
      <c r="I234" s="163">
        <f t="shared" si="66"/>
        <v>0</v>
      </c>
      <c r="J234" s="163">
        <f t="shared" si="66"/>
        <v>0</v>
      </c>
      <c r="K234" s="163">
        <f t="shared" si="66"/>
        <v>0</v>
      </c>
      <c r="L234" s="163">
        <f t="shared" si="66"/>
        <v>0</v>
      </c>
      <c r="M234" s="163">
        <f t="shared" si="66"/>
        <v>0</v>
      </c>
      <c r="N234" s="163">
        <f t="shared" si="66"/>
        <v>0</v>
      </c>
      <c r="O234" s="163">
        <f t="shared" si="66"/>
        <v>0</v>
      </c>
      <c r="P234" s="163">
        <f t="shared" si="66"/>
        <v>0</v>
      </c>
      <c r="Q234" s="163">
        <f t="shared" si="66"/>
        <v>0</v>
      </c>
      <c r="R234" s="163">
        <f t="shared" si="66"/>
        <v>0</v>
      </c>
      <c r="S234" s="163">
        <f t="shared" si="65"/>
        <v>0</v>
      </c>
      <c r="T234" s="163">
        <f t="shared" si="65"/>
        <v>0</v>
      </c>
      <c r="U234" s="163">
        <f t="shared" si="65"/>
        <v>0</v>
      </c>
      <c r="V234" s="163">
        <f t="shared" si="65"/>
        <v>0</v>
      </c>
      <c r="W234" s="163">
        <f t="shared" si="65"/>
        <v>0</v>
      </c>
      <c r="X234" s="163">
        <f t="shared" si="65"/>
        <v>0</v>
      </c>
      <c r="Y234" s="163">
        <f t="shared" si="65"/>
        <v>0</v>
      </c>
      <c r="Z234" s="163">
        <f t="shared" si="65"/>
        <v>0</v>
      </c>
      <c r="AA234" s="163">
        <f t="shared" si="65"/>
        <v>0</v>
      </c>
      <c r="AB234" s="163">
        <f t="shared" si="65"/>
        <v>0</v>
      </c>
      <c r="AC234" s="163">
        <f t="shared" si="65"/>
        <v>0</v>
      </c>
      <c r="AD234" s="163">
        <f t="shared" si="65"/>
        <v>0</v>
      </c>
      <c r="AE234" s="163">
        <f t="shared" si="65"/>
        <v>0</v>
      </c>
      <c r="AF234" s="176">
        <f t="shared" si="65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v>0</v>
      </c>
      <c r="D235" s="163">
        <v>0</v>
      </c>
      <c r="E235" s="163">
        <v>0</v>
      </c>
      <c r="F235" s="163">
        <v>0</v>
      </c>
      <c r="G235" s="163">
        <f t="shared" si="66"/>
        <v>0</v>
      </c>
      <c r="H235" s="163">
        <f t="shared" si="66"/>
        <v>0</v>
      </c>
      <c r="I235" s="163">
        <f t="shared" si="66"/>
        <v>0</v>
      </c>
      <c r="J235" s="163">
        <f t="shared" si="66"/>
        <v>0</v>
      </c>
      <c r="K235" s="163">
        <f t="shared" si="66"/>
        <v>0</v>
      </c>
      <c r="L235" s="163">
        <f t="shared" si="66"/>
        <v>0</v>
      </c>
      <c r="M235" s="163">
        <f t="shared" si="66"/>
        <v>0</v>
      </c>
      <c r="N235" s="163">
        <f t="shared" si="66"/>
        <v>0</v>
      </c>
      <c r="O235" s="163">
        <f t="shared" si="66"/>
        <v>0</v>
      </c>
      <c r="P235" s="163">
        <f t="shared" si="66"/>
        <v>0</v>
      </c>
      <c r="Q235" s="163">
        <f t="shared" si="66"/>
        <v>0</v>
      </c>
      <c r="R235" s="163">
        <f t="shared" si="66"/>
        <v>0</v>
      </c>
      <c r="S235" s="163">
        <f t="shared" si="65"/>
        <v>0</v>
      </c>
      <c r="T235" s="163">
        <f t="shared" si="65"/>
        <v>0</v>
      </c>
      <c r="U235" s="163">
        <f t="shared" si="65"/>
        <v>0</v>
      </c>
      <c r="V235" s="163">
        <f t="shared" si="65"/>
        <v>0</v>
      </c>
      <c r="W235" s="163">
        <f t="shared" si="65"/>
        <v>0</v>
      </c>
      <c r="X235" s="163">
        <f t="shared" si="65"/>
        <v>0</v>
      </c>
      <c r="Y235" s="163">
        <f t="shared" si="65"/>
        <v>0</v>
      </c>
      <c r="Z235" s="163">
        <f t="shared" si="65"/>
        <v>0</v>
      </c>
      <c r="AA235" s="163">
        <f t="shared" si="65"/>
        <v>0</v>
      </c>
      <c r="AB235" s="163">
        <f t="shared" si="65"/>
        <v>0</v>
      </c>
      <c r="AC235" s="163">
        <f t="shared" si="65"/>
        <v>0</v>
      </c>
      <c r="AD235" s="163">
        <f t="shared" si="65"/>
        <v>0</v>
      </c>
      <c r="AE235" s="163">
        <f t="shared" si="65"/>
        <v>0</v>
      </c>
      <c r="AF235" s="176">
        <f t="shared" si="65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v>0</v>
      </c>
      <c r="D236" s="163">
        <v>0</v>
      </c>
      <c r="E236" s="163">
        <v>0</v>
      </c>
      <c r="F236" s="163">
        <v>0</v>
      </c>
      <c r="G236" s="163">
        <f t="shared" si="66"/>
        <v>0</v>
      </c>
      <c r="H236" s="163">
        <f t="shared" si="66"/>
        <v>0</v>
      </c>
      <c r="I236" s="163">
        <f t="shared" si="66"/>
        <v>0</v>
      </c>
      <c r="J236" s="163">
        <f t="shared" si="66"/>
        <v>0</v>
      </c>
      <c r="K236" s="163">
        <f t="shared" si="66"/>
        <v>0</v>
      </c>
      <c r="L236" s="163">
        <f t="shared" si="66"/>
        <v>0</v>
      </c>
      <c r="M236" s="163">
        <f t="shared" si="66"/>
        <v>0</v>
      </c>
      <c r="N236" s="163">
        <f t="shared" si="66"/>
        <v>0</v>
      </c>
      <c r="O236" s="163">
        <f t="shared" si="66"/>
        <v>0</v>
      </c>
      <c r="P236" s="163">
        <f t="shared" si="66"/>
        <v>0</v>
      </c>
      <c r="Q236" s="163">
        <f t="shared" si="66"/>
        <v>0</v>
      </c>
      <c r="R236" s="163">
        <f t="shared" si="66"/>
        <v>0</v>
      </c>
      <c r="S236" s="163">
        <f t="shared" si="65"/>
        <v>0</v>
      </c>
      <c r="T236" s="163">
        <f t="shared" si="65"/>
        <v>0</v>
      </c>
      <c r="U236" s="163">
        <f t="shared" si="65"/>
        <v>0</v>
      </c>
      <c r="V236" s="163">
        <f t="shared" si="65"/>
        <v>0</v>
      </c>
      <c r="W236" s="163">
        <f t="shared" si="65"/>
        <v>0</v>
      </c>
      <c r="X236" s="163">
        <f t="shared" si="65"/>
        <v>0</v>
      </c>
      <c r="Y236" s="163">
        <f t="shared" si="65"/>
        <v>0</v>
      </c>
      <c r="Z236" s="163">
        <f t="shared" si="65"/>
        <v>0</v>
      </c>
      <c r="AA236" s="163">
        <f t="shared" si="65"/>
        <v>0</v>
      </c>
      <c r="AB236" s="163">
        <f t="shared" si="65"/>
        <v>0</v>
      </c>
      <c r="AC236" s="163">
        <f t="shared" si="65"/>
        <v>0</v>
      </c>
      <c r="AD236" s="163">
        <f t="shared" si="65"/>
        <v>0</v>
      </c>
      <c r="AE236" s="163">
        <f t="shared" si="65"/>
        <v>0</v>
      </c>
      <c r="AF236" s="176">
        <f t="shared" si="65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v>0</v>
      </c>
      <c r="D237" s="163">
        <v>0</v>
      </c>
      <c r="E237" s="163">
        <v>0</v>
      </c>
      <c r="F237" s="163">
        <v>0</v>
      </c>
      <c r="G237" s="163">
        <f t="shared" si="66"/>
        <v>0</v>
      </c>
      <c r="H237" s="163">
        <f t="shared" si="66"/>
        <v>0</v>
      </c>
      <c r="I237" s="163">
        <f t="shared" si="66"/>
        <v>0</v>
      </c>
      <c r="J237" s="163">
        <f t="shared" si="66"/>
        <v>0</v>
      </c>
      <c r="K237" s="163">
        <f t="shared" si="66"/>
        <v>0</v>
      </c>
      <c r="L237" s="163">
        <f t="shared" si="66"/>
        <v>0</v>
      </c>
      <c r="M237" s="163">
        <f t="shared" si="66"/>
        <v>0</v>
      </c>
      <c r="N237" s="163">
        <f t="shared" si="66"/>
        <v>0</v>
      </c>
      <c r="O237" s="163">
        <f t="shared" si="66"/>
        <v>0</v>
      </c>
      <c r="P237" s="163">
        <f t="shared" si="66"/>
        <v>0</v>
      </c>
      <c r="Q237" s="163">
        <f t="shared" si="66"/>
        <v>0</v>
      </c>
      <c r="R237" s="163">
        <f t="shared" si="66"/>
        <v>0</v>
      </c>
      <c r="S237" s="163">
        <f t="shared" si="65"/>
        <v>0</v>
      </c>
      <c r="T237" s="163">
        <f t="shared" si="65"/>
        <v>0</v>
      </c>
      <c r="U237" s="163">
        <f t="shared" si="65"/>
        <v>0</v>
      </c>
      <c r="V237" s="163">
        <f t="shared" si="65"/>
        <v>0</v>
      </c>
      <c r="W237" s="163">
        <f t="shared" si="65"/>
        <v>0</v>
      </c>
      <c r="X237" s="163">
        <f t="shared" si="65"/>
        <v>0</v>
      </c>
      <c r="Y237" s="163">
        <f t="shared" si="65"/>
        <v>0</v>
      </c>
      <c r="Z237" s="163">
        <f t="shared" si="65"/>
        <v>0</v>
      </c>
      <c r="AA237" s="163">
        <f t="shared" si="65"/>
        <v>0</v>
      </c>
      <c r="AB237" s="163">
        <f t="shared" si="65"/>
        <v>0</v>
      </c>
      <c r="AC237" s="163">
        <f t="shared" si="65"/>
        <v>0</v>
      </c>
      <c r="AD237" s="163">
        <f t="shared" si="65"/>
        <v>0</v>
      </c>
      <c r="AE237" s="163">
        <f t="shared" si="65"/>
        <v>0</v>
      </c>
      <c r="AF237" s="176">
        <f t="shared" si="65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v>0</v>
      </c>
      <c r="D238" s="163">
        <v>0</v>
      </c>
      <c r="E238" s="163">
        <v>0</v>
      </c>
      <c r="F238" s="163">
        <v>0</v>
      </c>
      <c r="G238" s="163">
        <f t="shared" si="66"/>
        <v>0</v>
      </c>
      <c r="H238" s="163">
        <f t="shared" si="66"/>
        <v>0</v>
      </c>
      <c r="I238" s="163">
        <f t="shared" si="66"/>
        <v>0</v>
      </c>
      <c r="J238" s="163">
        <f t="shared" si="66"/>
        <v>0</v>
      </c>
      <c r="K238" s="163">
        <f t="shared" si="66"/>
        <v>0</v>
      </c>
      <c r="L238" s="163">
        <f t="shared" si="66"/>
        <v>0</v>
      </c>
      <c r="M238" s="163">
        <f t="shared" si="66"/>
        <v>0</v>
      </c>
      <c r="N238" s="163">
        <f t="shared" si="66"/>
        <v>0</v>
      </c>
      <c r="O238" s="163">
        <f t="shared" si="66"/>
        <v>0</v>
      </c>
      <c r="P238" s="163">
        <f t="shared" si="66"/>
        <v>0</v>
      </c>
      <c r="Q238" s="163">
        <f t="shared" si="66"/>
        <v>0</v>
      </c>
      <c r="R238" s="163">
        <f t="shared" si="66"/>
        <v>0</v>
      </c>
      <c r="S238" s="163">
        <f t="shared" si="65"/>
        <v>0</v>
      </c>
      <c r="T238" s="163">
        <f t="shared" si="65"/>
        <v>0</v>
      </c>
      <c r="U238" s="163">
        <f t="shared" si="65"/>
        <v>0</v>
      </c>
      <c r="V238" s="163">
        <f t="shared" si="65"/>
        <v>0</v>
      </c>
      <c r="W238" s="163">
        <f t="shared" si="65"/>
        <v>0</v>
      </c>
      <c r="X238" s="163">
        <f t="shared" si="65"/>
        <v>0</v>
      </c>
      <c r="Y238" s="163">
        <f t="shared" si="65"/>
        <v>0</v>
      </c>
      <c r="Z238" s="163">
        <f t="shared" si="65"/>
        <v>0</v>
      </c>
      <c r="AA238" s="163">
        <f t="shared" si="65"/>
        <v>0</v>
      </c>
      <c r="AB238" s="163">
        <f t="shared" si="65"/>
        <v>0</v>
      </c>
      <c r="AC238" s="163">
        <f t="shared" si="65"/>
        <v>0</v>
      </c>
      <c r="AD238" s="163">
        <f t="shared" si="65"/>
        <v>0</v>
      </c>
      <c r="AE238" s="163">
        <f t="shared" si="65"/>
        <v>0</v>
      </c>
      <c r="AF238" s="176">
        <f t="shared" si="65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v>0</v>
      </c>
      <c r="D239" s="163">
        <v>0</v>
      </c>
      <c r="E239" s="163">
        <v>0</v>
      </c>
      <c r="F239" s="163">
        <v>0</v>
      </c>
      <c r="G239" s="163">
        <f t="shared" si="66"/>
        <v>0</v>
      </c>
      <c r="H239" s="163">
        <f t="shared" si="66"/>
        <v>0</v>
      </c>
      <c r="I239" s="163">
        <f t="shared" si="66"/>
        <v>0</v>
      </c>
      <c r="J239" s="163">
        <f t="shared" si="66"/>
        <v>0</v>
      </c>
      <c r="K239" s="163">
        <f t="shared" si="66"/>
        <v>0</v>
      </c>
      <c r="L239" s="163">
        <f t="shared" si="66"/>
        <v>0</v>
      </c>
      <c r="M239" s="163">
        <f t="shared" si="66"/>
        <v>0</v>
      </c>
      <c r="N239" s="163">
        <f t="shared" si="66"/>
        <v>0</v>
      </c>
      <c r="O239" s="163">
        <f t="shared" si="66"/>
        <v>0</v>
      </c>
      <c r="P239" s="163">
        <f t="shared" si="66"/>
        <v>0</v>
      </c>
      <c r="Q239" s="163">
        <f t="shared" si="66"/>
        <v>0</v>
      </c>
      <c r="R239" s="163">
        <f t="shared" si="66"/>
        <v>0</v>
      </c>
      <c r="S239" s="163">
        <f t="shared" si="65"/>
        <v>0</v>
      </c>
      <c r="T239" s="163">
        <f t="shared" si="65"/>
        <v>0</v>
      </c>
      <c r="U239" s="163">
        <f t="shared" si="65"/>
        <v>0</v>
      </c>
      <c r="V239" s="163">
        <f t="shared" si="65"/>
        <v>0</v>
      </c>
      <c r="W239" s="163">
        <f t="shared" si="65"/>
        <v>0</v>
      </c>
      <c r="X239" s="163">
        <f t="shared" si="65"/>
        <v>0</v>
      </c>
      <c r="Y239" s="163">
        <f t="shared" si="65"/>
        <v>0</v>
      </c>
      <c r="Z239" s="163">
        <f t="shared" si="65"/>
        <v>0</v>
      </c>
      <c r="AA239" s="163">
        <f t="shared" si="65"/>
        <v>0</v>
      </c>
      <c r="AB239" s="163">
        <f t="shared" si="65"/>
        <v>0</v>
      </c>
      <c r="AC239" s="163">
        <f t="shared" si="65"/>
        <v>0</v>
      </c>
      <c r="AD239" s="163">
        <f t="shared" si="65"/>
        <v>0</v>
      </c>
      <c r="AE239" s="163">
        <f t="shared" si="65"/>
        <v>0</v>
      </c>
      <c r="AF239" s="176">
        <f t="shared" si="65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v>0</v>
      </c>
      <c r="D240" s="163">
        <v>0</v>
      </c>
      <c r="E240" s="163">
        <v>0</v>
      </c>
      <c r="F240" s="163">
        <v>0</v>
      </c>
      <c r="G240" s="163">
        <f t="shared" si="66"/>
        <v>0</v>
      </c>
      <c r="H240" s="163">
        <f t="shared" si="66"/>
        <v>0</v>
      </c>
      <c r="I240" s="163">
        <f t="shared" si="66"/>
        <v>0</v>
      </c>
      <c r="J240" s="163">
        <f t="shared" si="66"/>
        <v>0</v>
      </c>
      <c r="K240" s="163">
        <f t="shared" si="66"/>
        <v>0</v>
      </c>
      <c r="L240" s="163">
        <f t="shared" si="66"/>
        <v>0</v>
      </c>
      <c r="M240" s="163">
        <f t="shared" si="66"/>
        <v>0</v>
      </c>
      <c r="N240" s="163">
        <f t="shared" si="66"/>
        <v>0</v>
      </c>
      <c r="O240" s="163">
        <f t="shared" si="66"/>
        <v>0</v>
      </c>
      <c r="P240" s="163">
        <f t="shared" si="66"/>
        <v>0</v>
      </c>
      <c r="Q240" s="163">
        <f t="shared" si="66"/>
        <v>0</v>
      </c>
      <c r="R240" s="163">
        <f t="shared" si="66"/>
        <v>0</v>
      </c>
      <c r="S240" s="163">
        <f t="shared" si="65"/>
        <v>0</v>
      </c>
      <c r="T240" s="163">
        <f t="shared" si="65"/>
        <v>0</v>
      </c>
      <c r="U240" s="163">
        <f t="shared" si="65"/>
        <v>0</v>
      </c>
      <c r="V240" s="163">
        <f t="shared" si="65"/>
        <v>0</v>
      </c>
      <c r="W240" s="163">
        <f t="shared" si="65"/>
        <v>0</v>
      </c>
      <c r="X240" s="163">
        <f t="shared" si="65"/>
        <v>0</v>
      </c>
      <c r="Y240" s="163">
        <f t="shared" si="65"/>
        <v>0</v>
      </c>
      <c r="Z240" s="163">
        <f t="shared" si="65"/>
        <v>0</v>
      </c>
      <c r="AA240" s="163">
        <f t="shared" si="65"/>
        <v>0</v>
      </c>
      <c r="AB240" s="163">
        <f t="shared" si="65"/>
        <v>0</v>
      </c>
      <c r="AC240" s="163">
        <f t="shared" si="65"/>
        <v>0</v>
      </c>
      <c r="AD240" s="163">
        <f t="shared" si="65"/>
        <v>0</v>
      </c>
      <c r="AE240" s="163">
        <f t="shared" si="65"/>
        <v>0</v>
      </c>
      <c r="AF240" s="176">
        <f t="shared" si="65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v>0</v>
      </c>
      <c r="D241" s="163">
        <v>0</v>
      </c>
      <c r="E241" s="163">
        <v>0</v>
      </c>
      <c r="F241" s="163">
        <v>0</v>
      </c>
      <c r="G241" s="163">
        <f t="shared" si="66"/>
        <v>0</v>
      </c>
      <c r="H241" s="163">
        <f t="shared" si="66"/>
        <v>0</v>
      </c>
      <c r="I241" s="163">
        <f t="shared" si="66"/>
        <v>0</v>
      </c>
      <c r="J241" s="163">
        <f t="shared" si="66"/>
        <v>0</v>
      </c>
      <c r="K241" s="163">
        <f t="shared" si="66"/>
        <v>0</v>
      </c>
      <c r="L241" s="163">
        <f t="shared" si="66"/>
        <v>0</v>
      </c>
      <c r="M241" s="163">
        <f t="shared" si="66"/>
        <v>0</v>
      </c>
      <c r="N241" s="163">
        <f t="shared" si="66"/>
        <v>0</v>
      </c>
      <c r="O241" s="163">
        <f t="shared" si="66"/>
        <v>0</v>
      </c>
      <c r="P241" s="163">
        <f t="shared" si="66"/>
        <v>0</v>
      </c>
      <c r="Q241" s="163">
        <f t="shared" si="66"/>
        <v>0</v>
      </c>
      <c r="R241" s="163">
        <f t="shared" si="66"/>
        <v>0</v>
      </c>
      <c r="S241" s="163">
        <f t="shared" si="65"/>
        <v>0</v>
      </c>
      <c r="T241" s="163">
        <f t="shared" si="65"/>
        <v>0</v>
      </c>
      <c r="U241" s="163">
        <f t="shared" si="65"/>
        <v>0</v>
      </c>
      <c r="V241" s="163">
        <f t="shared" si="65"/>
        <v>0</v>
      </c>
      <c r="W241" s="163">
        <f t="shared" si="65"/>
        <v>0</v>
      </c>
      <c r="X241" s="163">
        <f t="shared" si="65"/>
        <v>0</v>
      </c>
      <c r="Y241" s="163">
        <f t="shared" si="65"/>
        <v>0</v>
      </c>
      <c r="Z241" s="163">
        <f t="shared" si="65"/>
        <v>0</v>
      </c>
      <c r="AA241" s="163">
        <f t="shared" si="65"/>
        <v>0</v>
      </c>
      <c r="AB241" s="163">
        <f t="shared" si="65"/>
        <v>0</v>
      </c>
      <c r="AC241" s="163">
        <f t="shared" si="65"/>
        <v>0</v>
      </c>
      <c r="AD241" s="163">
        <f t="shared" si="65"/>
        <v>0</v>
      </c>
      <c r="AE241" s="163">
        <f t="shared" si="65"/>
        <v>0</v>
      </c>
      <c r="AF241" s="176">
        <f t="shared" si="65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v>0</v>
      </c>
      <c r="D242" s="163">
        <v>0</v>
      </c>
      <c r="E242" s="163">
        <v>0</v>
      </c>
      <c r="F242" s="163">
        <v>0</v>
      </c>
      <c r="G242" s="163">
        <f t="shared" si="66"/>
        <v>0</v>
      </c>
      <c r="H242" s="163">
        <f t="shared" si="66"/>
        <v>0</v>
      </c>
      <c r="I242" s="163">
        <f t="shared" si="66"/>
        <v>0</v>
      </c>
      <c r="J242" s="163">
        <f t="shared" si="66"/>
        <v>0</v>
      </c>
      <c r="K242" s="163">
        <f t="shared" si="66"/>
        <v>0</v>
      </c>
      <c r="L242" s="163">
        <f t="shared" si="66"/>
        <v>0</v>
      </c>
      <c r="M242" s="163">
        <f t="shared" si="66"/>
        <v>0</v>
      </c>
      <c r="N242" s="163">
        <f t="shared" si="66"/>
        <v>0</v>
      </c>
      <c r="O242" s="163">
        <f t="shared" si="66"/>
        <v>0</v>
      </c>
      <c r="P242" s="163">
        <f t="shared" si="66"/>
        <v>0</v>
      </c>
      <c r="Q242" s="163">
        <f t="shared" si="66"/>
        <v>0</v>
      </c>
      <c r="R242" s="163">
        <f t="shared" si="66"/>
        <v>0</v>
      </c>
      <c r="S242" s="163">
        <f t="shared" si="65"/>
        <v>0</v>
      </c>
      <c r="T242" s="163">
        <f t="shared" si="65"/>
        <v>0</v>
      </c>
      <c r="U242" s="163">
        <f t="shared" si="65"/>
        <v>0</v>
      </c>
      <c r="V242" s="163">
        <f t="shared" si="65"/>
        <v>0</v>
      </c>
      <c r="W242" s="163">
        <f t="shared" si="65"/>
        <v>0</v>
      </c>
      <c r="X242" s="163">
        <f t="shared" si="65"/>
        <v>0</v>
      </c>
      <c r="Y242" s="163">
        <f t="shared" si="65"/>
        <v>0</v>
      </c>
      <c r="Z242" s="163">
        <f t="shared" si="65"/>
        <v>0</v>
      </c>
      <c r="AA242" s="163">
        <f t="shared" si="65"/>
        <v>0</v>
      </c>
      <c r="AB242" s="163">
        <f t="shared" si="65"/>
        <v>0</v>
      </c>
      <c r="AC242" s="163">
        <f t="shared" si="65"/>
        <v>0</v>
      </c>
      <c r="AD242" s="163">
        <f t="shared" si="65"/>
        <v>0</v>
      </c>
      <c r="AE242" s="163">
        <f t="shared" si="65"/>
        <v>0</v>
      </c>
      <c r="AF242" s="176">
        <f t="shared" si="65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v>0</v>
      </c>
      <c r="D243" s="163">
        <v>0</v>
      </c>
      <c r="E243" s="163">
        <v>0</v>
      </c>
      <c r="F243" s="163">
        <v>0</v>
      </c>
      <c r="G243" s="163">
        <f t="shared" si="66"/>
        <v>0</v>
      </c>
      <c r="H243" s="163">
        <f t="shared" si="66"/>
        <v>0</v>
      </c>
      <c r="I243" s="163">
        <f t="shared" si="66"/>
        <v>0</v>
      </c>
      <c r="J243" s="163">
        <f t="shared" si="66"/>
        <v>0</v>
      </c>
      <c r="K243" s="163">
        <f t="shared" si="66"/>
        <v>0</v>
      </c>
      <c r="L243" s="163">
        <f t="shared" si="66"/>
        <v>0</v>
      </c>
      <c r="M243" s="163">
        <f t="shared" si="66"/>
        <v>0</v>
      </c>
      <c r="N243" s="163">
        <f t="shared" si="66"/>
        <v>0</v>
      </c>
      <c r="O243" s="163">
        <f t="shared" si="66"/>
        <v>0</v>
      </c>
      <c r="P243" s="163">
        <f t="shared" si="66"/>
        <v>0</v>
      </c>
      <c r="Q243" s="163">
        <f t="shared" si="66"/>
        <v>0</v>
      </c>
      <c r="R243" s="163">
        <f t="shared" si="66"/>
        <v>0</v>
      </c>
      <c r="S243" s="163">
        <f t="shared" si="65"/>
        <v>0</v>
      </c>
      <c r="T243" s="163">
        <f t="shared" si="65"/>
        <v>0</v>
      </c>
      <c r="U243" s="163">
        <f t="shared" si="65"/>
        <v>0</v>
      </c>
      <c r="V243" s="163">
        <f t="shared" si="65"/>
        <v>0</v>
      </c>
      <c r="W243" s="163">
        <f t="shared" si="65"/>
        <v>0</v>
      </c>
      <c r="X243" s="163">
        <f t="shared" si="65"/>
        <v>0</v>
      </c>
      <c r="Y243" s="163">
        <f t="shared" si="65"/>
        <v>0</v>
      </c>
      <c r="Z243" s="163">
        <f t="shared" si="65"/>
        <v>0</v>
      </c>
      <c r="AA243" s="163">
        <f t="shared" si="65"/>
        <v>0</v>
      </c>
      <c r="AB243" s="163">
        <f t="shared" si="65"/>
        <v>0</v>
      </c>
      <c r="AC243" s="163">
        <f t="shared" si="65"/>
        <v>0</v>
      </c>
      <c r="AD243" s="163">
        <f t="shared" si="65"/>
        <v>0</v>
      </c>
      <c r="AE243" s="163">
        <f t="shared" si="65"/>
        <v>0</v>
      </c>
      <c r="AF243" s="176">
        <f t="shared" si="65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v>0</v>
      </c>
      <c r="D244" s="163">
        <v>0</v>
      </c>
      <c r="E244" s="163">
        <v>0</v>
      </c>
      <c r="F244" s="163">
        <v>0</v>
      </c>
      <c r="G244" s="163">
        <f t="shared" si="66"/>
        <v>0</v>
      </c>
      <c r="H244" s="163">
        <f t="shared" si="66"/>
        <v>0</v>
      </c>
      <c r="I244" s="163">
        <f t="shared" si="66"/>
        <v>0</v>
      </c>
      <c r="J244" s="163">
        <f t="shared" si="66"/>
        <v>0</v>
      </c>
      <c r="K244" s="163">
        <f t="shared" si="66"/>
        <v>0</v>
      </c>
      <c r="L244" s="163">
        <f t="shared" si="66"/>
        <v>0</v>
      </c>
      <c r="M244" s="163">
        <f t="shared" si="66"/>
        <v>0</v>
      </c>
      <c r="N244" s="163">
        <f t="shared" si="66"/>
        <v>0</v>
      </c>
      <c r="O244" s="163">
        <f t="shared" si="66"/>
        <v>0</v>
      </c>
      <c r="P244" s="163">
        <f t="shared" si="66"/>
        <v>0</v>
      </c>
      <c r="Q244" s="163">
        <f t="shared" si="66"/>
        <v>0</v>
      </c>
      <c r="R244" s="163">
        <f t="shared" si="66"/>
        <v>0</v>
      </c>
      <c r="S244" s="163">
        <f t="shared" si="65"/>
        <v>0</v>
      </c>
      <c r="T244" s="163">
        <f t="shared" si="65"/>
        <v>0</v>
      </c>
      <c r="U244" s="163">
        <f t="shared" si="65"/>
        <v>0</v>
      </c>
      <c r="V244" s="163">
        <f t="shared" si="65"/>
        <v>0</v>
      </c>
      <c r="W244" s="163">
        <f t="shared" si="65"/>
        <v>0</v>
      </c>
      <c r="X244" s="163">
        <f t="shared" si="65"/>
        <v>0</v>
      </c>
      <c r="Y244" s="163">
        <f t="shared" si="65"/>
        <v>0</v>
      </c>
      <c r="Z244" s="163">
        <f t="shared" si="65"/>
        <v>0</v>
      </c>
      <c r="AA244" s="163">
        <f t="shared" si="65"/>
        <v>0</v>
      </c>
      <c r="AB244" s="163">
        <f t="shared" si="65"/>
        <v>0</v>
      </c>
      <c r="AC244" s="163">
        <f t="shared" si="65"/>
        <v>0</v>
      </c>
      <c r="AD244" s="163">
        <f t="shared" si="65"/>
        <v>0</v>
      </c>
      <c r="AE244" s="163">
        <f t="shared" si="65"/>
        <v>0</v>
      </c>
      <c r="AF244" s="176">
        <f t="shared" si="65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v>0</v>
      </c>
      <c r="D245" s="163">
        <v>0</v>
      </c>
      <c r="E245" s="163">
        <v>0</v>
      </c>
      <c r="F245" s="163">
        <v>0</v>
      </c>
      <c r="G245" s="163">
        <f t="shared" si="66"/>
        <v>0</v>
      </c>
      <c r="H245" s="163">
        <f t="shared" si="66"/>
        <v>0</v>
      </c>
      <c r="I245" s="163">
        <f t="shared" si="66"/>
        <v>0</v>
      </c>
      <c r="J245" s="163">
        <f t="shared" si="66"/>
        <v>0</v>
      </c>
      <c r="K245" s="163">
        <f t="shared" si="66"/>
        <v>0</v>
      </c>
      <c r="L245" s="163">
        <f t="shared" si="66"/>
        <v>0</v>
      </c>
      <c r="M245" s="163">
        <f t="shared" si="66"/>
        <v>0</v>
      </c>
      <c r="N245" s="163">
        <f t="shared" si="66"/>
        <v>0</v>
      </c>
      <c r="O245" s="163">
        <f t="shared" si="66"/>
        <v>0</v>
      </c>
      <c r="P245" s="163">
        <f t="shared" si="66"/>
        <v>0</v>
      </c>
      <c r="Q245" s="163">
        <f t="shared" si="66"/>
        <v>0</v>
      </c>
      <c r="R245" s="163">
        <f t="shared" si="66"/>
        <v>0</v>
      </c>
      <c r="S245" s="163">
        <f t="shared" si="65"/>
        <v>0</v>
      </c>
      <c r="T245" s="163">
        <f t="shared" si="65"/>
        <v>0</v>
      </c>
      <c r="U245" s="163">
        <f t="shared" si="65"/>
        <v>0</v>
      </c>
      <c r="V245" s="163">
        <f t="shared" si="65"/>
        <v>0</v>
      </c>
      <c r="W245" s="163">
        <f t="shared" si="65"/>
        <v>0</v>
      </c>
      <c r="X245" s="163">
        <f t="shared" si="65"/>
        <v>0</v>
      </c>
      <c r="Y245" s="163">
        <f t="shared" si="65"/>
        <v>0</v>
      </c>
      <c r="Z245" s="163">
        <f t="shared" si="65"/>
        <v>0</v>
      </c>
      <c r="AA245" s="163">
        <f t="shared" si="65"/>
        <v>0</v>
      </c>
      <c r="AB245" s="163">
        <f t="shared" si="65"/>
        <v>0</v>
      </c>
      <c r="AC245" s="163">
        <f t="shared" si="65"/>
        <v>0</v>
      </c>
      <c r="AD245" s="163">
        <f t="shared" si="65"/>
        <v>0</v>
      </c>
      <c r="AE245" s="163">
        <f t="shared" si="65"/>
        <v>0</v>
      </c>
      <c r="AF245" s="176">
        <f t="shared" si="65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v>0</v>
      </c>
      <c r="D246" s="163">
        <v>0</v>
      </c>
      <c r="E246" s="163">
        <v>0</v>
      </c>
      <c r="F246" s="163">
        <v>0</v>
      </c>
      <c r="G246" s="163">
        <f t="shared" si="66"/>
        <v>0</v>
      </c>
      <c r="H246" s="163">
        <f t="shared" si="66"/>
        <v>0</v>
      </c>
      <c r="I246" s="163">
        <f t="shared" si="66"/>
        <v>0</v>
      </c>
      <c r="J246" s="163">
        <f t="shared" si="66"/>
        <v>0</v>
      </c>
      <c r="K246" s="163">
        <f t="shared" si="66"/>
        <v>0</v>
      </c>
      <c r="L246" s="163">
        <f t="shared" si="66"/>
        <v>0</v>
      </c>
      <c r="M246" s="163">
        <f t="shared" si="66"/>
        <v>0</v>
      </c>
      <c r="N246" s="163">
        <f t="shared" si="66"/>
        <v>0</v>
      </c>
      <c r="O246" s="163">
        <f t="shared" si="66"/>
        <v>0</v>
      </c>
      <c r="P246" s="163">
        <f t="shared" si="66"/>
        <v>0</v>
      </c>
      <c r="Q246" s="163">
        <f t="shared" si="66"/>
        <v>0</v>
      </c>
      <c r="R246" s="163">
        <f t="shared" si="66"/>
        <v>0</v>
      </c>
      <c r="S246" s="163">
        <f t="shared" si="65"/>
        <v>0</v>
      </c>
      <c r="T246" s="163">
        <f t="shared" si="65"/>
        <v>0</v>
      </c>
      <c r="U246" s="163">
        <f t="shared" si="65"/>
        <v>0</v>
      </c>
      <c r="V246" s="163">
        <f t="shared" si="65"/>
        <v>0</v>
      </c>
      <c r="W246" s="163">
        <f t="shared" si="65"/>
        <v>0</v>
      </c>
      <c r="X246" s="163">
        <f t="shared" si="65"/>
        <v>0</v>
      </c>
      <c r="Y246" s="163">
        <f t="shared" si="65"/>
        <v>0</v>
      </c>
      <c r="Z246" s="163">
        <f t="shared" si="65"/>
        <v>0</v>
      </c>
      <c r="AA246" s="163">
        <f t="shared" si="65"/>
        <v>0</v>
      </c>
      <c r="AB246" s="163">
        <f t="shared" si="65"/>
        <v>0</v>
      </c>
      <c r="AC246" s="163">
        <f t="shared" si="65"/>
        <v>0</v>
      </c>
      <c r="AD246" s="163">
        <f t="shared" si="65"/>
        <v>0</v>
      </c>
      <c r="AE246" s="163">
        <f t="shared" si="65"/>
        <v>0</v>
      </c>
      <c r="AF246" s="176">
        <f t="shared" si="65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v>0</v>
      </c>
      <c r="D247" s="163">
        <v>0</v>
      </c>
      <c r="E247" s="163">
        <v>0</v>
      </c>
      <c r="F247" s="163">
        <v>0</v>
      </c>
      <c r="G247" s="163">
        <f t="shared" si="66"/>
        <v>0</v>
      </c>
      <c r="H247" s="163">
        <f t="shared" si="66"/>
        <v>0</v>
      </c>
      <c r="I247" s="163">
        <f t="shared" si="66"/>
        <v>0</v>
      </c>
      <c r="J247" s="163">
        <f t="shared" si="66"/>
        <v>0</v>
      </c>
      <c r="K247" s="163">
        <f t="shared" si="66"/>
        <v>0</v>
      </c>
      <c r="L247" s="163">
        <f t="shared" si="66"/>
        <v>0</v>
      </c>
      <c r="M247" s="163">
        <f t="shared" si="66"/>
        <v>0</v>
      </c>
      <c r="N247" s="163">
        <f t="shared" si="66"/>
        <v>0</v>
      </c>
      <c r="O247" s="163">
        <f t="shared" si="66"/>
        <v>0</v>
      </c>
      <c r="P247" s="163">
        <f t="shared" si="66"/>
        <v>0</v>
      </c>
      <c r="Q247" s="163">
        <f t="shared" si="66"/>
        <v>0</v>
      </c>
      <c r="R247" s="163">
        <f t="shared" si="66"/>
        <v>0</v>
      </c>
      <c r="S247" s="163">
        <f t="shared" si="65"/>
        <v>0</v>
      </c>
      <c r="T247" s="163">
        <f t="shared" si="65"/>
        <v>0</v>
      </c>
      <c r="U247" s="163">
        <f t="shared" si="65"/>
        <v>0</v>
      </c>
      <c r="V247" s="163">
        <f t="shared" si="65"/>
        <v>0</v>
      </c>
      <c r="W247" s="163">
        <f t="shared" si="65"/>
        <v>0</v>
      </c>
      <c r="X247" s="163">
        <f t="shared" si="65"/>
        <v>0</v>
      </c>
      <c r="Y247" s="163">
        <f t="shared" si="65"/>
        <v>0</v>
      </c>
      <c r="Z247" s="163">
        <f t="shared" si="65"/>
        <v>0</v>
      </c>
      <c r="AA247" s="163">
        <f t="shared" si="65"/>
        <v>0</v>
      </c>
      <c r="AB247" s="163">
        <f t="shared" si="65"/>
        <v>0</v>
      </c>
      <c r="AC247" s="163">
        <f t="shared" si="65"/>
        <v>0</v>
      </c>
      <c r="AD247" s="163">
        <f t="shared" si="65"/>
        <v>0</v>
      </c>
      <c r="AE247" s="163">
        <f t="shared" si="65"/>
        <v>0</v>
      </c>
      <c r="AF247" s="176">
        <f t="shared" si="65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v>0</v>
      </c>
      <c r="D248" s="163">
        <v>0</v>
      </c>
      <c r="E248" s="163">
        <v>0</v>
      </c>
      <c r="F248" s="163">
        <v>0</v>
      </c>
      <c r="G248" s="163">
        <f t="shared" si="66"/>
        <v>0</v>
      </c>
      <c r="H248" s="163">
        <f t="shared" si="66"/>
        <v>0</v>
      </c>
      <c r="I248" s="163">
        <f t="shared" si="66"/>
        <v>0</v>
      </c>
      <c r="J248" s="163">
        <f t="shared" si="66"/>
        <v>0</v>
      </c>
      <c r="K248" s="163">
        <f t="shared" si="66"/>
        <v>0</v>
      </c>
      <c r="L248" s="163">
        <f t="shared" si="66"/>
        <v>0</v>
      </c>
      <c r="M248" s="163">
        <f t="shared" si="66"/>
        <v>0</v>
      </c>
      <c r="N248" s="163">
        <f t="shared" si="66"/>
        <v>0</v>
      </c>
      <c r="O248" s="163">
        <f t="shared" si="66"/>
        <v>0</v>
      </c>
      <c r="P248" s="163">
        <f t="shared" si="66"/>
        <v>0</v>
      </c>
      <c r="Q248" s="163">
        <f t="shared" si="66"/>
        <v>0</v>
      </c>
      <c r="R248" s="163">
        <f t="shared" ref="R248:AF263" si="67">Q248</f>
        <v>0</v>
      </c>
      <c r="S248" s="163">
        <f t="shared" si="67"/>
        <v>0</v>
      </c>
      <c r="T248" s="163">
        <f t="shared" si="67"/>
        <v>0</v>
      </c>
      <c r="U248" s="163">
        <f t="shared" si="67"/>
        <v>0</v>
      </c>
      <c r="V248" s="163">
        <f t="shared" si="67"/>
        <v>0</v>
      </c>
      <c r="W248" s="163">
        <f t="shared" si="67"/>
        <v>0</v>
      </c>
      <c r="X248" s="163">
        <f t="shared" si="67"/>
        <v>0</v>
      </c>
      <c r="Y248" s="163">
        <f t="shared" si="67"/>
        <v>0</v>
      </c>
      <c r="Z248" s="163">
        <f t="shared" si="67"/>
        <v>0</v>
      </c>
      <c r="AA248" s="163">
        <f t="shared" si="67"/>
        <v>0</v>
      </c>
      <c r="AB248" s="163">
        <f t="shared" si="67"/>
        <v>0</v>
      </c>
      <c r="AC248" s="163">
        <f t="shared" si="67"/>
        <v>0</v>
      </c>
      <c r="AD248" s="163">
        <f t="shared" si="67"/>
        <v>0</v>
      </c>
      <c r="AE248" s="163">
        <f t="shared" si="67"/>
        <v>0</v>
      </c>
      <c r="AF248" s="176">
        <f t="shared" si="67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v>0</v>
      </c>
      <c r="D249" s="163">
        <v>0</v>
      </c>
      <c r="E249" s="163">
        <v>0</v>
      </c>
      <c r="F249" s="163">
        <v>0</v>
      </c>
      <c r="G249" s="163">
        <f t="shared" ref="G249:R264" si="68">F249</f>
        <v>0</v>
      </c>
      <c r="H249" s="163">
        <f t="shared" si="68"/>
        <v>0</v>
      </c>
      <c r="I249" s="163">
        <f t="shared" si="68"/>
        <v>0</v>
      </c>
      <c r="J249" s="163">
        <f t="shared" si="68"/>
        <v>0</v>
      </c>
      <c r="K249" s="163">
        <f t="shared" si="68"/>
        <v>0</v>
      </c>
      <c r="L249" s="163">
        <f t="shared" si="68"/>
        <v>0</v>
      </c>
      <c r="M249" s="163">
        <f t="shared" si="68"/>
        <v>0</v>
      </c>
      <c r="N249" s="163">
        <f t="shared" si="68"/>
        <v>0</v>
      </c>
      <c r="O249" s="163">
        <f t="shared" si="68"/>
        <v>0</v>
      </c>
      <c r="P249" s="163">
        <f t="shared" si="68"/>
        <v>0</v>
      </c>
      <c r="Q249" s="163">
        <f t="shared" si="68"/>
        <v>0</v>
      </c>
      <c r="R249" s="163">
        <f t="shared" si="67"/>
        <v>0</v>
      </c>
      <c r="S249" s="163">
        <f t="shared" si="67"/>
        <v>0</v>
      </c>
      <c r="T249" s="163">
        <f t="shared" si="67"/>
        <v>0</v>
      </c>
      <c r="U249" s="163">
        <f t="shared" si="67"/>
        <v>0</v>
      </c>
      <c r="V249" s="163">
        <f t="shared" si="67"/>
        <v>0</v>
      </c>
      <c r="W249" s="163">
        <f t="shared" si="67"/>
        <v>0</v>
      </c>
      <c r="X249" s="163">
        <f t="shared" si="67"/>
        <v>0</v>
      </c>
      <c r="Y249" s="163">
        <f t="shared" si="67"/>
        <v>0</v>
      </c>
      <c r="Z249" s="163">
        <f t="shared" si="67"/>
        <v>0</v>
      </c>
      <c r="AA249" s="163">
        <f t="shared" si="67"/>
        <v>0</v>
      </c>
      <c r="AB249" s="163">
        <f t="shared" si="67"/>
        <v>0</v>
      </c>
      <c r="AC249" s="163">
        <f t="shared" si="67"/>
        <v>0</v>
      </c>
      <c r="AD249" s="163">
        <f t="shared" si="67"/>
        <v>0</v>
      </c>
      <c r="AE249" s="163">
        <f t="shared" si="67"/>
        <v>0</v>
      </c>
      <c r="AF249" s="176">
        <f t="shared" si="67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v>0</v>
      </c>
      <c r="D250" s="163">
        <v>0</v>
      </c>
      <c r="E250" s="163">
        <v>0</v>
      </c>
      <c r="F250" s="163">
        <v>0</v>
      </c>
      <c r="G250" s="163">
        <f t="shared" si="68"/>
        <v>0</v>
      </c>
      <c r="H250" s="163">
        <f t="shared" si="68"/>
        <v>0</v>
      </c>
      <c r="I250" s="163">
        <f t="shared" si="68"/>
        <v>0</v>
      </c>
      <c r="J250" s="163">
        <f t="shared" si="68"/>
        <v>0</v>
      </c>
      <c r="K250" s="163">
        <f t="shared" si="68"/>
        <v>0</v>
      </c>
      <c r="L250" s="163">
        <f t="shared" si="68"/>
        <v>0</v>
      </c>
      <c r="M250" s="163">
        <f t="shared" si="68"/>
        <v>0</v>
      </c>
      <c r="N250" s="163">
        <f t="shared" si="68"/>
        <v>0</v>
      </c>
      <c r="O250" s="163">
        <f t="shared" si="68"/>
        <v>0</v>
      </c>
      <c r="P250" s="163">
        <f t="shared" si="68"/>
        <v>0</v>
      </c>
      <c r="Q250" s="163">
        <f t="shared" si="68"/>
        <v>0</v>
      </c>
      <c r="R250" s="163">
        <f t="shared" si="68"/>
        <v>0</v>
      </c>
      <c r="S250" s="163">
        <f t="shared" si="67"/>
        <v>0</v>
      </c>
      <c r="T250" s="163">
        <f t="shared" si="67"/>
        <v>0</v>
      </c>
      <c r="U250" s="163">
        <f t="shared" si="67"/>
        <v>0</v>
      </c>
      <c r="V250" s="163">
        <f t="shared" si="67"/>
        <v>0</v>
      </c>
      <c r="W250" s="163">
        <f t="shared" si="67"/>
        <v>0</v>
      </c>
      <c r="X250" s="163">
        <f t="shared" si="67"/>
        <v>0</v>
      </c>
      <c r="Y250" s="163">
        <f t="shared" si="67"/>
        <v>0</v>
      </c>
      <c r="Z250" s="163">
        <f t="shared" si="67"/>
        <v>0</v>
      </c>
      <c r="AA250" s="163">
        <f t="shared" si="67"/>
        <v>0</v>
      </c>
      <c r="AB250" s="163">
        <f t="shared" si="67"/>
        <v>0</v>
      </c>
      <c r="AC250" s="163">
        <f t="shared" si="67"/>
        <v>0</v>
      </c>
      <c r="AD250" s="163">
        <f t="shared" si="67"/>
        <v>0</v>
      </c>
      <c r="AE250" s="163">
        <f t="shared" si="67"/>
        <v>0</v>
      </c>
      <c r="AF250" s="176">
        <f t="shared" si="67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v>0</v>
      </c>
      <c r="D251" s="163">
        <v>0</v>
      </c>
      <c r="E251" s="163">
        <v>0</v>
      </c>
      <c r="F251" s="163">
        <v>0</v>
      </c>
      <c r="G251" s="163">
        <f t="shared" si="68"/>
        <v>0</v>
      </c>
      <c r="H251" s="163">
        <f t="shared" si="68"/>
        <v>0</v>
      </c>
      <c r="I251" s="163">
        <f t="shared" si="68"/>
        <v>0</v>
      </c>
      <c r="J251" s="163">
        <f t="shared" si="68"/>
        <v>0</v>
      </c>
      <c r="K251" s="163">
        <f t="shared" si="68"/>
        <v>0</v>
      </c>
      <c r="L251" s="163">
        <f t="shared" si="68"/>
        <v>0</v>
      </c>
      <c r="M251" s="163">
        <f t="shared" si="68"/>
        <v>0</v>
      </c>
      <c r="N251" s="163">
        <f t="shared" si="68"/>
        <v>0</v>
      </c>
      <c r="O251" s="163">
        <f t="shared" si="68"/>
        <v>0</v>
      </c>
      <c r="P251" s="163">
        <f t="shared" si="68"/>
        <v>0</v>
      </c>
      <c r="Q251" s="163">
        <f t="shared" si="68"/>
        <v>0</v>
      </c>
      <c r="R251" s="163">
        <f t="shared" si="68"/>
        <v>0</v>
      </c>
      <c r="S251" s="163">
        <f t="shared" si="67"/>
        <v>0</v>
      </c>
      <c r="T251" s="163">
        <f t="shared" si="67"/>
        <v>0</v>
      </c>
      <c r="U251" s="163">
        <f t="shared" si="67"/>
        <v>0</v>
      </c>
      <c r="V251" s="163">
        <f t="shared" si="67"/>
        <v>0</v>
      </c>
      <c r="W251" s="163">
        <f t="shared" si="67"/>
        <v>0</v>
      </c>
      <c r="X251" s="163">
        <f t="shared" si="67"/>
        <v>0</v>
      </c>
      <c r="Y251" s="163">
        <f t="shared" si="67"/>
        <v>0</v>
      </c>
      <c r="Z251" s="163">
        <f t="shared" si="67"/>
        <v>0</v>
      </c>
      <c r="AA251" s="163">
        <f t="shared" si="67"/>
        <v>0</v>
      </c>
      <c r="AB251" s="163">
        <f t="shared" si="67"/>
        <v>0</v>
      </c>
      <c r="AC251" s="163">
        <f t="shared" si="67"/>
        <v>0</v>
      </c>
      <c r="AD251" s="163">
        <f t="shared" si="67"/>
        <v>0</v>
      </c>
      <c r="AE251" s="163">
        <f t="shared" si="67"/>
        <v>0</v>
      </c>
      <c r="AF251" s="176">
        <f t="shared" si="67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v>0</v>
      </c>
      <c r="D252" s="163">
        <v>0</v>
      </c>
      <c r="E252" s="163">
        <v>0</v>
      </c>
      <c r="F252" s="163">
        <v>0</v>
      </c>
      <c r="G252" s="163">
        <f t="shared" si="68"/>
        <v>0</v>
      </c>
      <c r="H252" s="163">
        <f t="shared" si="68"/>
        <v>0</v>
      </c>
      <c r="I252" s="163">
        <f t="shared" si="68"/>
        <v>0</v>
      </c>
      <c r="J252" s="163">
        <f t="shared" si="68"/>
        <v>0</v>
      </c>
      <c r="K252" s="163">
        <f t="shared" si="68"/>
        <v>0</v>
      </c>
      <c r="L252" s="163">
        <f t="shared" si="68"/>
        <v>0</v>
      </c>
      <c r="M252" s="163">
        <f t="shared" si="68"/>
        <v>0</v>
      </c>
      <c r="N252" s="163">
        <f t="shared" si="68"/>
        <v>0</v>
      </c>
      <c r="O252" s="163">
        <f t="shared" si="68"/>
        <v>0</v>
      </c>
      <c r="P252" s="163">
        <f t="shared" si="68"/>
        <v>0</v>
      </c>
      <c r="Q252" s="163">
        <f t="shared" si="68"/>
        <v>0</v>
      </c>
      <c r="R252" s="163">
        <f t="shared" si="68"/>
        <v>0</v>
      </c>
      <c r="S252" s="163">
        <f t="shared" si="67"/>
        <v>0</v>
      </c>
      <c r="T252" s="163">
        <f t="shared" si="67"/>
        <v>0</v>
      </c>
      <c r="U252" s="163">
        <f t="shared" si="67"/>
        <v>0</v>
      </c>
      <c r="V252" s="163">
        <f t="shared" si="67"/>
        <v>0</v>
      </c>
      <c r="W252" s="163">
        <f t="shared" si="67"/>
        <v>0</v>
      </c>
      <c r="X252" s="163">
        <f t="shared" si="67"/>
        <v>0</v>
      </c>
      <c r="Y252" s="163">
        <f t="shared" si="67"/>
        <v>0</v>
      </c>
      <c r="Z252" s="163">
        <f t="shared" si="67"/>
        <v>0</v>
      </c>
      <c r="AA252" s="163">
        <f t="shared" si="67"/>
        <v>0</v>
      </c>
      <c r="AB252" s="163">
        <f t="shared" si="67"/>
        <v>0</v>
      </c>
      <c r="AC252" s="163">
        <f t="shared" si="67"/>
        <v>0</v>
      </c>
      <c r="AD252" s="163">
        <f t="shared" si="67"/>
        <v>0</v>
      </c>
      <c r="AE252" s="163">
        <f t="shared" si="67"/>
        <v>0</v>
      </c>
      <c r="AF252" s="176">
        <f t="shared" si="67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v>0</v>
      </c>
      <c r="D253" s="163">
        <v>0</v>
      </c>
      <c r="E253" s="163">
        <v>0</v>
      </c>
      <c r="F253" s="163">
        <v>0</v>
      </c>
      <c r="G253" s="163">
        <f t="shared" si="68"/>
        <v>0</v>
      </c>
      <c r="H253" s="163">
        <f t="shared" si="68"/>
        <v>0</v>
      </c>
      <c r="I253" s="163">
        <f t="shared" si="68"/>
        <v>0</v>
      </c>
      <c r="J253" s="163">
        <f t="shared" si="68"/>
        <v>0</v>
      </c>
      <c r="K253" s="163">
        <f t="shared" si="68"/>
        <v>0</v>
      </c>
      <c r="L253" s="163">
        <f t="shared" si="68"/>
        <v>0</v>
      </c>
      <c r="M253" s="163">
        <f t="shared" si="68"/>
        <v>0</v>
      </c>
      <c r="N253" s="163">
        <f t="shared" si="68"/>
        <v>0</v>
      </c>
      <c r="O253" s="163">
        <f t="shared" si="68"/>
        <v>0</v>
      </c>
      <c r="P253" s="163">
        <f t="shared" si="68"/>
        <v>0</v>
      </c>
      <c r="Q253" s="163">
        <f t="shared" si="68"/>
        <v>0</v>
      </c>
      <c r="R253" s="163">
        <f t="shared" si="68"/>
        <v>0</v>
      </c>
      <c r="S253" s="163">
        <f t="shared" si="67"/>
        <v>0</v>
      </c>
      <c r="T253" s="163">
        <f t="shared" si="67"/>
        <v>0</v>
      </c>
      <c r="U253" s="163">
        <f t="shared" si="67"/>
        <v>0</v>
      </c>
      <c r="V253" s="163">
        <f t="shared" si="67"/>
        <v>0</v>
      </c>
      <c r="W253" s="163">
        <f t="shared" si="67"/>
        <v>0</v>
      </c>
      <c r="X253" s="163">
        <f t="shared" si="67"/>
        <v>0</v>
      </c>
      <c r="Y253" s="163">
        <f t="shared" si="67"/>
        <v>0</v>
      </c>
      <c r="Z253" s="163">
        <f t="shared" si="67"/>
        <v>0</v>
      </c>
      <c r="AA253" s="163">
        <f t="shared" si="67"/>
        <v>0</v>
      </c>
      <c r="AB253" s="163">
        <f t="shared" si="67"/>
        <v>0</v>
      </c>
      <c r="AC253" s="163">
        <f t="shared" si="67"/>
        <v>0</v>
      </c>
      <c r="AD253" s="163">
        <f t="shared" si="67"/>
        <v>0</v>
      </c>
      <c r="AE253" s="163">
        <f t="shared" si="67"/>
        <v>0</v>
      </c>
      <c r="AF253" s="176">
        <f t="shared" si="67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v>0</v>
      </c>
      <c r="D254" s="163">
        <v>0</v>
      </c>
      <c r="E254" s="163">
        <v>0</v>
      </c>
      <c r="F254" s="163">
        <v>0</v>
      </c>
      <c r="G254" s="163">
        <f t="shared" si="68"/>
        <v>0</v>
      </c>
      <c r="H254" s="163">
        <f t="shared" si="68"/>
        <v>0</v>
      </c>
      <c r="I254" s="163">
        <f t="shared" si="68"/>
        <v>0</v>
      </c>
      <c r="J254" s="163">
        <f t="shared" si="68"/>
        <v>0</v>
      </c>
      <c r="K254" s="163">
        <f t="shared" si="68"/>
        <v>0</v>
      </c>
      <c r="L254" s="163">
        <f t="shared" si="68"/>
        <v>0</v>
      </c>
      <c r="M254" s="163">
        <f t="shared" si="68"/>
        <v>0</v>
      </c>
      <c r="N254" s="163">
        <f t="shared" si="68"/>
        <v>0</v>
      </c>
      <c r="O254" s="163">
        <f t="shared" si="68"/>
        <v>0</v>
      </c>
      <c r="P254" s="163">
        <f t="shared" si="68"/>
        <v>0</v>
      </c>
      <c r="Q254" s="163">
        <f t="shared" si="68"/>
        <v>0</v>
      </c>
      <c r="R254" s="163">
        <f t="shared" si="68"/>
        <v>0</v>
      </c>
      <c r="S254" s="163">
        <f t="shared" si="67"/>
        <v>0</v>
      </c>
      <c r="T254" s="163">
        <f t="shared" si="67"/>
        <v>0</v>
      </c>
      <c r="U254" s="163">
        <f t="shared" si="67"/>
        <v>0</v>
      </c>
      <c r="V254" s="163">
        <f t="shared" si="67"/>
        <v>0</v>
      </c>
      <c r="W254" s="163">
        <f t="shared" si="67"/>
        <v>0</v>
      </c>
      <c r="X254" s="163">
        <f t="shared" si="67"/>
        <v>0</v>
      </c>
      <c r="Y254" s="163">
        <f t="shared" si="67"/>
        <v>0</v>
      </c>
      <c r="Z254" s="163">
        <f t="shared" si="67"/>
        <v>0</v>
      </c>
      <c r="AA254" s="163">
        <f t="shared" si="67"/>
        <v>0</v>
      </c>
      <c r="AB254" s="163">
        <f t="shared" si="67"/>
        <v>0</v>
      </c>
      <c r="AC254" s="163">
        <f t="shared" si="67"/>
        <v>0</v>
      </c>
      <c r="AD254" s="163">
        <f t="shared" si="67"/>
        <v>0</v>
      </c>
      <c r="AE254" s="163">
        <f t="shared" si="67"/>
        <v>0</v>
      </c>
      <c r="AF254" s="176">
        <f t="shared" si="67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v>0</v>
      </c>
      <c r="D255" s="163">
        <v>0</v>
      </c>
      <c r="E255" s="163">
        <v>0</v>
      </c>
      <c r="F255" s="163">
        <v>0</v>
      </c>
      <c r="G255" s="163">
        <f t="shared" si="68"/>
        <v>0</v>
      </c>
      <c r="H255" s="163">
        <f t="shared" si="68"/>
        <v>0</v>
      </c>
      <c r="I255" s="163">
        <f t="shared" si="68"/>
        <v>0</v>
      </c>
      <c r="J255" s="163">
        <f t="shared" si="68"/>
        <v>0</v>
      </c>
      <c r="K255" s="163">
        <f t="shared" si="68"/>
        <v>0</v>
      </c>
      <c r="L255" s="163">
        <f t="shared" si="68"/>
        <v>0</v>
      </c>
      <c r="M255" s="163">
        <f t="shared" si="68"/>
        <v>0</v>
      </c>
      <c r="N255" s="163">
        <f t="shared" si="68"/>
        <v>0</v>
      </c>
      <c r="O255" s="163">
        <f t="shared" si="68"/>
        <v>0</v>
      </c>
      <c r="P255" s="163">
        <f t="shared" si="68"/>
        <v>0</v>
      </c>
      <c r="Q255" s="163">
        <f t="shared" si="68"/>
        <v>0</v>
      </c>
      <c r="R255" s="163">
        <f t="shared" si="68"/>
        <v>0</v>
      </c>
      <c r="S255" s="163">
        <f t="shared" si="67"/>
        <v>0</v>
      </c>
      <c r="T255" s="163">
        <f t="shared" si="67"/>
        <v>0</v>
      </c>
      <c r="U255" s="163">
        <f t="shared" si="67"/>
        <v>0</v>
      </c>
      <c r="V255" s="163">
        <f t="shared" si="67"/>
        <v>0</v>
      </c>
      <c r="W255" s="163">
        <f t="shared" si="67"/>
        <v>0</v>
      </c>
      <c r="X255" s="163">
        <f t="shared" si="67"/>
        <v>0</v>
      </c>
      <c r="Y255" s="163">
        <f t="shared" si="67"/>
        <v>0</v>
      </c>
      <c r="Z255" s="163">
        <f t="shared" si="67"/>
        <v>0</v>
      </c>
      <c r="AA255" s="163">
        <f t="shared" si="67"/>
        <v>0</v>
      </c>
      <c r="AB255" s="163">
        <f t="shared" si="67"/>
        <v>0</v>
      </c>
      <c r="AC255" s="163">
        <f t="shared" si="67"/>
        <v>0</v>
      </c>
      <c r="AD255" s="163">
        <f t="shared" si="67"/>
        <v>0</v>
      </c>
      <c r="AE255" s="163">
        <f t="shared" si="67"/>
        <v>0</v>
      </c>
      <c r="AF255" s="176">
        <f t="shared" si="67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v>0</v>
      </c>
      <c r="D256" s="163">
        <v>0</v>
      </c>
      <c r="E256" s="163">
        <v>0</v>
      </c>
      <c r="F256" s="163">
        <v>0</v>
      </c>
      <c r="G256" s="163">
        <f t="shared" si="68"/>
        <v>0</v>
      </c>
      <c r="H256" s="163">
        <f t="shared" si="68"/>
        <v>0</v>
      </c>
      <c r="I256" s="163">
        <f t="shared" si="68"/>
        <v>0</v>
      </c>
      <c r="J256" s="163">
        <f t="shared" si="68"/>
        <v>0</v>
      </c>
      <c r="K256" s="163">
        <f t="shared" si="68"/>
        <v>0</v>
      </c>
      <c r="L256" s="163">
        <f t="shared" si="68"/>
        <v>0</v>
      </c>
      <c r="M256" s="163">
        <f t="shared" si="68"/>
        <v>0</v>
      </c>
      <c r="N256" s="163">
        <f t="shared" si="68"/>
        <v>0</v>
      </c>
      <c r="O256" s="163">
        <f t="shared" si="68"/>
        <v>0</v>
      </c>
      <c r="P256" s="163">
        <f t="shared" si="68"/>
        <v>0</v>
      </c>
      <c r="Q256" s="163">
        <f t="shared" si="68"/>
        <v>0</v>
      </c>
      <c r="R256" s="163">
        <f t="shared" si="68"/>
        <v>0</v>
      </c>
      <c r="S256" s="163">
        <f t="shared" si="67"/>
        <v>0</v>
      </c>
      <c r="T256" s="163">
        <f t="shared" si="67"/>
        <v>0</v>
      </c>
      <c r="U256" s="163">
        <f t="shared" si="67"/>
        <v>0</v>
      </c>
      <c r="V256" s="163">
        <f t="shared" si="67"/>
        <v>0</v>
      </c>
      <c r="W256" s="163">
        <f t="shared" si="67"/>
        <v>0</v>
      </c>
      <c r="X256" s="163">
        <f t="shared" si="67"/>
        <v>0</v>
      </c>
      <c r="Y256" s="163">
        <f t="shared" si="67"/>
        <v>0</v>
      </c>
      <c r="Z256" s="163">
        <f t="shared" si="67"/>
        <v>0</v>
      </c>
      <c r="AA256" s="163">
        <f t="shared" si="67"/>
        <v>0</v>
      </c>
      <c r="AB256" s="163">
        <f t="shared" si="67"/>
        <v>0</v>
      </c>
      <c r="AC256" s="163">
        <f t="shared" si="67"/>
        <v>0</v>
      </c>
      <c r="AD256" s="163">
        <f t="shared" si="67"/>
        <v>0</v>
      </c>
      <c r="AE256" s="163">
        <f t="shared" si="67"/>
        <v>0</v>
      </c>
      <c r="AF256" s="176">
        <f t="shared" si="67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v>0</v>
      </c>
      <c r="D257" s="163">
        <v>0</v>
      </c>
      <c r="E257" s="163">
        <v>0</v>
      </c>
      <c r="F257" s="163">
        <v>0</v>
      </c>
      <c r="G257" s="163">
        <f t="shared" si="68"/>
        <v>0</v>
      </c>
      <c r="H257" s="163">
        <f t="shared" si="68"/>
        <v>0</v>
      </c>
      <c r="I257" s="163">
        <f t="shared" si="68"/>
        <v>0</v>
      </c>
      <c r="J257" s="163">
        <f t="shared" si="68"/>
        <v>0</v>
      </c>
      <c r="K257" s="163">
        <f t="shared" si="68"/>
        <v>0</v>
      </c>
      <c r="L257" s="163">
        <f t="shared" si="68"/>
        <v>0</v>
      </c>
      <c r="M257" s="163">
        <f t="shared" si="68"/>
        <v>0</v>
      </c>
      <c r="N257" s="163">
        <f t="shared" si="68"/>
        <v>0</v>
      </c>
      <c r="O257" s="163">
        <f t="shared" si="68"/>
        <v>0</v>
      </c>
      <c r="P257" s="163">
        <f t="shared" si="68"/>
        <v>0</v>
      </c>
      <c r="Q257" s="163">
        <f t="shared" si="68"/>
        <v>0</v>
      </c>
      <c r="R257" s="163">
        <f t="shared" si="68"/>
        <v>0</v>
      </c>
      <c r="S257" s="163">
        <f t="shared" si="67"/>
        <v>0</v>
      </c>
      <c r="T257" s="163">
        <f t="shared" si="67"/>
        <v>0</v>
      </c>
      <c r="U257" s="163">
        <f t="shared" si="67"/>
        <v>0</v>
      </c>
      <c r="V257" s="163">
        <f t="shared" si="67"/>
        <v>0</v>
      </c>
      <c r="W257" s="163">
        <f t="shared" si="67"/>
        <v>0</v>
      </c>
      <c r="X257" s="163">
        <f t="shared" si="67"/>
        <v>0</v>
      </c>
      <c r="Y257" s="163">
        <f t="shared" si="67"/>
        <v>0</v>
      </c>
      <c r="Z257" s="163">
        <f t="shared" si="67"/>
        <v>0</v>
      </c>
      <c r="AA257" s="163">
        <f t="shared" si="67"/>
        <v>0</v>
      </c>
      <c r="AB257" s="163">
        <f t="shared" si="67"/>
        <v>0</v>
      </c>
      <c r="AC257" s="163">
        <f t="shared" si="67"/>
        <v>0</v>
      </c>
      <c r="AD257" s="163">
        <f t="shared" si="67"/>
        <v>0</v>
      </c>
      <c r="AE257" s="163">
        <f t="shared" si="67"/>
        <v>0</v>
      </c>
      <c r="AF257" s="176">
        <f t="shared" si="67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v>0</v>
      </c>
      <c r="D258" s="163">
        <v>0</v>
      </c>
      <c r="E258" s="163">
        <v>0</v>
      </c>
      <c r="F258" s="163">
        <v>0</v>
      </c>
      <c r="G258" s="163">
        <f t="shared" si="68"/>
        <v>0</v>
      </c>
      <c r="H258" s="163">
        <f t="shared" si="68"/>
        <v>0</v>
      </c>
      <c r="I258" s="163">
        <f t="shared" si="68"/>
        <v>0</v>
      </c>
      <c r="J258" s="163">
        <f t="shared" si="68"/>
        <v>0</v>
      </c>
      <c r="K258" s="163">
        <f t="shared" si="68"/>
        <v>0</v>
      </c>
      <c r="L258" s="163">
        <f t="shared" si="68"/>
        <v>0</v>
      </c>
      <c r="M258" s="163">
        <f t="shared" si="68"/>
        <v>0</v>
      </c>
      <c r="N258" s="163">
        <f t="shared" si="68"/>
        <v>0</v>
      </c>
      <c r="O258" s="163">
        <f t="shared" si="68"/>
        <v>0</v>
      </c>
      <c r="P258" s="163">
        <f t="shared" si="68"/>
        <v>0</v>
      </c>
      <c r="Q258" s="163">
        <f t="shared" si="68"/>
        <v>0</v>
      </c>
      <c r="R258" s="163">
        <f t="shared" si="68"/>
        <v>0</v>
      </c>
      <c r="S258" s="163">
        <f t="shared" si="67"/>
        <v>0</v>
      </c>
      <c r="T258" s="163">
        <f t="shared" si="67"/>
        <v>0</v>
      </c>
      <c r="U258" s="163">
        <f t="shared" si="67"/>
        <v>0</v>
      </c>
      <c r="V258" s="163">
        <f t="shared" si="67"/>
        <v>0</v>
      </c>
      <c r="W258" s="163">
        <f t="shared" si="67"/>
        <v>0</v>
      </c>
      <c r="X258" s="163">
        <f t="shared" si="67"/>
        <v>0</v>
      </c>
      <c r="Y258" s="163">
        <f t="shared" si="67"/>
        <v>0</v>
      </c>
      <c r="Z258" s="163">
        <f t="shared" si="67"/>
        <v>0</v>
      </c>
      <c r="AA258" s="163">
        <f t="shared" si="67"/>
        <v>0</v>
      </c>
      <c r="AB258" s="163">
        <f t="shared" si="67"/>
        <v>0</v>
      </c>
      <c r="AC258" s="163">
        <f t="shared" si="67"/>
        <v>0</v>
      </c>
      <c r="AD258" s="163">
        <f t="shared" si="67"/>
        <v>0</v>
      </c>
      <c r="AE258" s="163">
        <f t="shared" si="67"/>
        <v>0</v>
      </c>
      <c r="AF258" s="176">
        <f t="shared" si="67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v>0</v>
      </c>
      <c r="D259" s="163">
        <v>0</v>
      </c>
      <c r="E259" s="163">
        <v>0</v>
      </c>
      <c r="F259" s="163">
        <v>0</v>
      </c>
      <c r="G259" s="163">
        <f t="shared" si="68"/>
        <v>0</v>
      </c>
      <c r="H259" s="163">
        <f t="shared" si="68"/>
        <v>0</v>
      </c>
      <c r="I259" s="163">
        <f t="shared" si="68"/>
        <v>0</v>
      </c>
      <c r="J259" s="163">
        <f t="shared" si="68"/>
        <v>0</v>
      </c>
      <c r="K259" s="163">
        <f t="shared" si="68"/>
        <v>0</v>
      </c>
      <c r="L259" s="163">
        <f t="shared" si="68"/>
        <v>0</v>
      </c>
      <c r="M259" s="163">
        <f t="shared" si="68"/>
        <v>0</v>
      </c>
      <c r="N259" s="163">
        <f t="shared" si="68"/>
        <v>0</v>
      </c>
      <c r="O259" s="163">
        <f t="shared" si="68"/>
        <v>0</v>
      </c>
      <c r="P259" s="163">
        <f t="shared" si="68"/>
        <v>0</v>
      </c>
      <c r="Q259" s="163">
        <f t="shared" si="68"/>
        <v>0</v>
      </c>
      <c r="R259" s="163">
        <f t="shared" si="68"/>
        <v>0</v>
      </c>
      <c r="S259" s="163">
        <f t="shared" si="67"/>
        <v>0</v>
      </c>
      <c r="T259" s="163">
        <f t="shared" si="67"/>
        <v>0</v>
      </c>
      <c r="U259" s="163">
        <f t="shared" si="67"/>
        <v>0</v>
      </c>
      <c r="V259" s="163">
        <f t="shared" si="67"/>
        <v>0</v>
      </c>
      <c r="W259" s="163">
        <f t="shared" si="67"/>
        <v>0</v>
      </c>
      <c r="X259" s="163">
        <f t="shared" si="67"/>
        <v>0</v>
      </c>
      <c r="Y259" s="163">
        <f t="shared" si="67"/>
        <v>0</v>
      </c>
      <c r="Z259" s="163">
        <f t="shared" si="67"/>
        <v>0</v>
      </c>
      <c r="AA259" s="163">
        <f t="shared" si="67"/>
        <v>0</v>
      </c>
      <c r="AB259" s="163">
        <f t="shared" si="67"/>
        <v>0</v>
      </c>
      <c r="AC259" s="163">
        <f t="shared" si="67"/>
        <v>0</v>
      </c>
      <c r="AD259" s="163">
        <f t="shared" si="67"/>
        <v>0</v>
      </c>
      <c r="AE259" s="163">
        <f t="shared" si="67"/>
        <v>0</v>
      </c>
      <c r="AF259" s="176">
        <f t="shared" si="67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v>0</v>
      </c>
      <c r="D260" s="163">
        <v>0</v>
      </c>
      <c r="E260" s="163">
        <v>0</v>
      </c>
      <c r="F260" s="163">
        <v>0</v>
      </c>
      <c r="G260" s="163">
        <f t="shared" si="68"/>
        <v>0</v>
      </c>
      <c r="H260" s="163">
        <f t="shared" si="68"/>
        <v>0</v>
      </c>
      <c r="I260" s="163">
        <f t="shared" si="68"/>
        <v>0</v>
      </c>
      <c r="J260" s="163">
        <f t="shared" si="68"/>
        <v>0</v>
      </c>
      <c r="K260" s="163">
        <f t="shared" si="68"/>
        <v>0</v>
      </c>
      <c r="L260" s="163">
        <f t="shared" si="68"/>
        <v>0</v>
      </c>
      <c r="M260" s="163">
        <f t="shared" si="68"/>
        <v>0</v>
      </c>
      <c r="N260" s="163">
        <f t="shared" si="68"/>
        <v>0</v>
      </c>
      <c r="O260" s="163">
        <f t="shared" si="68"/>
        <v>0</v>
      </c>
      <c r="P260" s="163">
        <f t="shared" si="68"/>
        <v>0</v>
      </c>
      <c r="Q260" s="163">
        <f t="shared" si="68"/>
        <v>0</v>
      </c>
      <c r="R260" s="163">
        <f t="shared" si="68"/>
        <v>0</v>
      </c>
      <c r="S260" s="163">
        <f t="shared" si="67"/>
        <v>0</v>
      </c>
      <c r="T260" s="163">
        <f t="shared" si="67"/>
        <v>0</v>
      </c>
      <c r="U260" s="163">
        <f t="shared" si="67"/>
        <v>0</v>
      </c>
      <c r="V260" s="163">
        <f t="shared" si="67"/>
        <v>0</v>
      </c>
      <c r="W260" s="163">
        <f t="shared" si="67"/>
        <v>0</v>
      </c>
      <c r="X260" s="163">
        <f t="shared" si="67"/>
        <v>0</v>
      </c>
      <c r="Y260" s="163">
        <f t="shared" si="67"/>
        <v>0</v>
      </c>
      <c r="Z260" s="163">
        <f t="shared" si="67"/>
        <v>0</v>
      </c>
      <c r="AA260" s="163">
        <f t="shared" si="67"/>
        <v>0</v>
      </c>
      <c r="AB260" s="163">
        <f t="shared" si="67"/>
        <v>0</v>
      </c>
      <c r="AC260" s="163">
        <f t="shared" si="67"/>
        <v>0</v>
      </c>
      <c r="AD260" s="163">
        <f t="shared" si="67"/>
        <v>0</v>
      </c>
      <c r="AE260" s="163">
        <f t="shared" si="67"/>
        <v>0</v>
      </c>
      <c r="AF260" s="176">
        <f t="shared" si="67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v>0</v>
      </c>
      <c r="D261" s="163">
        <v>0</v>
      </c>
      <c r="E261" s="163">
        <v>0</v>
      </c>
      <c r="F261" s="163">
        <v>0</v>
      </c>
      <c r="G261" s="163">
        <f t="shared" si="68"/>
        <v>0</v>
      </c>
      <c r="H261" s="163">
        <f t="shared" si="68"/>
        <v>0</v>
      </c>
      <c r="I261" s="163">
        <f t="shared" si="68"/>
        <v>0</v>
      </c>
      <c r="J261" s="163">
        <f t="shared" si="68"/>
        <v>0</v>
      </c>
      <c r="K261" s="163">
        <f t="shared" si="68"/>
        <v>0</v>
      </c>
      <c r="L261" s="163">
        <f t="shared" si="68"/>
        <v>0</v>
      </c>
      <c r="M261" s="163">
        <f t="shared" si="68"/>
        <v>0</v>
      </c>
      <c r="N261" s="163">
        <f t="shared" si="68"/>
        <v>0</v>
      </c>
      <c r="O261" s="163">
        <f t="shared" si="68"/>
        <v>0</v>
      </c>
      <c r="P261" s="163">
        <f t="shared" si="68"/>
        <v>0</v>
      </c>
      <c r="Q261" s="163">
        <f t="shared" si="68"/>
        <v>0</v>
      </c>
      <c r="R261" s="163">
        <f t="shared" si="68"/>
        <v>0</v>
      </c>
      <c r="S261" s="163">
        <f t="shared" si="67"/>
        <v>0</v>
      </c>
      <c r="T261" s="163">
        <f t="shared" si="67"/>
        <v>0</v>
      </c>
      <c r="U261" s="163">
        <f t="shared" si="67"/>
        <v>0</v>
      </c>
      <c r="V261" s="163">
        <f t="shared" si="67"/>
        <v>0</v>
      </c>
      <c r="W261" s="163">
        <f t="shared" si="67"/>
        <v>0</v>
      </c>
      <c r="X261" s="163">
        <f t="shared" si="67"/>
        <v>0</v>
      </c>
      <c r="Y261" s="163">
        <f t="shared" si="67"/>
        <v>0</v>
      </c>
      <c r="Z261" s="163">
        <f t="shared" si="67"/>
        <v>0</v>
      </c>
      <c r="AA261" s="163">
        <f t="shared" si="67"/>
        <v>0</v>
      </c>
      <c r="AB261" s="163">
        <f t="shared" si="67"/>
        <v>0</v>
      </c>
      <c r="AC261" s="163">
        <f t="shared" si="67"/>
        <v>0</v>
      </c>
      <c r="AD261" s="163">
        <f t="shared" si="67"/>
        <v>0</v>
      </c>
      <c r="AE261" s="163">
        <f t="shared" si="67"/>
        <v>0</v>
      </c>
      <c r="AF261" s="176">
        <f t="shared" si="67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v>0</v>
      </c>
      <c r="D262" s="163">
        <v>0</v>
      </c>
      <c r="E262" s="163">
        <v>0</v>
      </c>
      <c r="F262" s="163">
        <v>0</v>
      </c>
      <c r="G262" s="163">
        <f t="shared" si="68"/>
        <v>0</v>
      </c>
      <c r="H262" s="163">
        <f t="shared" si="68"/>
        <v>0</v>
      </c>
      <c r="I262" s="163">
        <f t="shared" si="68"/>
        <v>0</v>
      </c>
      <c r="J262" s="163">
        <f t="shared" si="68"/>
        <v>0</v>
      </c>
      <c r="K262" s="163">
        <f t="shared" si="68"/>
        <v>0</v>
      </c>
      <c r="L262" s="163">
        <f t="shared" si="68"/>
        <v>0</v>
      </c>
      <c r="M262" s="163">
        <f t="shared" si="68"/>
        <v>0</v>
      </c>
      <c r="N262" s="163">
        <f t="shared" si="68"/>
        <v>0</v>
      </c>
      <c r="O262" s="163">
        <f t="shared" si="68"/>
        <v>0</v>
      </c>
      <c r="P262" s="163">
        <f t="shared" si="68"/>
        <v>0</v>
      </c>
      <c r="Q262" s="163">
        <f t="shared" si="68"/>
        <v>0</v>
      </c>
      <c r="R262" s="163">
        <f t="shared" si="68"/>
        <v>0</v>
      </c>
      <c r="S262" s="163">
        <f t="shared" si="67"/>
        <v>0</v>
      </c>
      <c r="T262" s="163">
        <f t="shared" si="67"/>
        <v>0</v>
      </c>
      <c r="U262" s="163">
        <f t="shared" si="67"/>
        <v>0</v>
      </c>
      <c r="V262" s="163">
        <f t="shared" si="67"/>
        <v>0</v>
      </c>
      <c r="W262" s="163">
        <f t="shared" si="67"/>
        <v>0</v>
      </c>
      <c r="X262" s="163">
        <f t="shared" si="67"/>
        <v>0</v>
      </c>
      <c r="Y262" s="163">
        <f t="shared" si="67"/>
        <v>0</v>
      </c>
      <c r="Z262" s="163">
        <f t="shared" si="67"/>
        <v>0</v>
      </c>
      <c r="AA262" s="163">
        <f t="shared" si="67"/>
        <v>0</v>
      </c>
      <c r="AB262" s="163">
        <f t="shared" si="67"/>
        <v>0</v>
      </c>
      <c r="AC262" s="163">
        <f t="shared" si="67"/>
        <v>0</v>
      </c>
      <c r="AD262" s="163">
        <f t="shared" si="67"/>
        <v>0</v>
      </c>
      <c r="AE262" s="163">
        <f t="shared" si="67"/>
        <v>0</v>
      </c>
      <c r="AF262" s="176">
        <f t="shared" si="67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v>0</v>
      </c>
      <c r="D263" s="163">
        <v>0</v>
      </c>
      <c r="E263" s="163">
        <v>0</v>
      </c>
      <c r="F263" s="163">
        <v>0</v>
      </c>
      <c r="G263" s="163">
        <f t="shared" si="68"/>
        <v>0</v>
      </c>
      <c r="H263" s="163">
        <f t="shared" si="68"/>
        <v>0</v>
      </c>
      <c r="I263" s="163">
        <f t="shared" si="68"/>
        <v>0</v>
      </c>
      <c r="J263" s="163">
        <f t="shared" si="68"/>
        <v>0</v>
      </c>
      <c r="K263" s="163">
        <f t="shared" si="68"/>
        <v>0</v>
      </c>
      <c r="L263" s="163">
        <f t="shared" si="68"/>
        <v>0</v>
      </c>
      <c r="M263" s="163">
        <f t="shared" si="68"/>
        <v>0</v>
      </c>
      <c r="N263" s="163">
        <f t="shared" si="68"/>
        <v>0</v>
      </c>
      <c r="O263" s="163">
        <f t="shared" si="68"/>
        <v>0</v>
      </c>
      <c r="P263" s="163">
        <f t="shared" si="68"/>
        <v>0</v>
      </c>
      <c r="Q263" s="163">
        <f t="shared" si="68"/>
        <v>0</v>
      </c>
      <c r="R263" s="163">
        <f t="shared" si="68"/>
        <v>0</v>
      </c>
      <c r="S263" s="163">
        <f t="shared" si="67"/>
        <v>0</v>
      </c>
      <c r="T263" s="163">
        <f t="shared" si="67"/>
        <v>0</v>
      </c>
      <c r="U263" s="163">
        <f t="shared" si="67"/>
        <v>0</v>
      </c>
      <c r="V263" s="163">
        <f t="shared" si="67"/>
        <v>0</v>
      </c>
      <c r="W263" s="163">
        <f t="shared" si="67"/>
        <v>0</v>
      </c>
      <c r="X263" s="163">
        <f t="shared" si="67"/>
        <v>0</v>
      </c>
      <c r="Y263" s="163">
        <f t="shared" si="67"/>
        <v>0</v>
      </c>
      <c r="Z263" s="163">
        <f t="shared" si="67"/>
        <v>0</v>
      </c>
      <c r="AA263" s="163">
        <f t="shared" si="67"/>
        <v>0</v>
      </c>
      <c r="AB263" s="163">
        <f t="shared" si="67"/>
        <v>0</v>
      </c>
      <c r="AC263" s="163">
        <f t="shared" si="67"/>
        <v>0</v>
      </c>
      <c r="AD263" s="163">
        <f t="shared" si="67"/>
        <v>0</v>
      </c>
      <c r="AE263" s="163">
        <f t="shared" si="67"/>
        <v>0</v>
      </c>
      <c r="AF263" s="176">
        <f t="shared" si="67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v>0</v>
      </c>
      <c r="D264" s="163">
        <v>0</v>
      </c>
      <c r="E264" s="163">
        <v>0</v>
      </c>
      <c r="F264" s="163">
        <v>0</v>
      </c>
      <c r="G264" s="163">
        <f t="shared" si="68"/>
        <v>0</v>
      </c>
      <c r="H264" s="163">
        <f t="shared" si="68"/>
        <v>0</v>
      </c>
      <c r="I264" s="163">
        <f t="shared" si="68"/>
        <v>0</v>
      </c>
      <c r="J264" s="163">
        <f t="shared" si="68"/>
        <v>0</v>
      </c>
      <c r="K264" s="163">
        <f t="shared" si="68"/>
        <v>0</v>
      </c>
      <c r="L264" s="163">
        <f t="shared" si="68"/>
        <v>0</v>
      </c>
      <c r="M264" s="163">
        <f t="shared" si="68"/>
        <v>0</v>
      </c>
      <c r="N264" s="163">
        <f t="shared" si="68"/>
        <v>0</v>
      </c>
      <c r="O264" s="163">
        <f t="shared" si="68"/>
        <v>0</v>
      </c>
      <c r="P264" s="163">
        <f t="shared" si="68"/>
        <v>0</v>
      </c>
      <c r="Q264" s="163">
        <f t="shared" si="68"/>
        <v>0</v>
      </c>
      <c r="R264" s="163">
        <f t="shared" si="68"/>
        <v>0</v>
      </c>
      <c r="S264" s="163">
        <f t="shared" ref="S264:AF273" si="69">R264</f>
        <v>0</v>
      </c>
      <c r="T264" s="163">
        <f t="shared" si="69"/>
        <v>0</v>
      </c>
      <c r="U264" s="163">
        <f t="shared" si="69"/>
        <v>0</v>
      </c>
      <c r="V264" s="163">
        <f t="shared" si="69"/>
        <v>0</v>
      </c>
      <c r="W264" s="163">
        <f t="shared" si="69"/>
        <v>0</v>
      </c>
      <c r="X264" s="163">
        <f t="shared" si="69"/>
        <v>0</v>
      </c>
      <c r="Y264" s="163">
        <f t="shared" si="69"/>
        <v>0</v>
      </c>
      <c r="Z264" s="163">
        <f t="shared" si="69"/>
        <v>0</v>
      </c>
      <c r="AA264" s="163">
        <f t="shared" si="69"/>
        <v>0</v>
      </c>
      <c r="AB264" s="163">
        <f t="shared" si="69"/>
        <v>0</v>
      </c>
      <c r="AC264" s="163">
        <f t="shared" si="69"/>
        <v>0</v>
      </c>
      <c r="AD264" s="163">
        <f t="shared" si="69"/>
        <v>0</v>
      </c>
      <c r="AE264" s="163">
        <f t="shared" si="69"/>
        <v>0</v>
      </c>
      <c r="AF264" s="176">
        <f t="shared" si="69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v>0</v>
      </c>
      <c r="D265" s="163">
        <v>0</v>
      </c>
      <c r="E265" s="163">
        <v>0</v>
      </c>
      <c r="F265" s="163">
        <v>0</v>
      </c>
      <c r="G265" s="163">
        <f t="shared" ref="G265:R273" si="70">F265</f>
        <v>0</v>
      </c>
      <c r="H265" s="163">
        <f t="shared" si="70"/>
        <v>0</v>
      </c>
      <c r="I265" s="163">
        <f t="shared" si="70"/>
        <v>0</v>
      </c>
      <c r="J265" s="163">
        <f t="shared" si="70"/>
        <v>0</v>
      </c>
      <c r="K265" s="163">
        <f t="shared" si="70"/>
        <v>0</v>
      </c>
      <c r="L265" s="163">
        <f t="shared" si="70"/>
        <v>0</v>
      </c>
      <c r="M265" s="163">
        <f t="shared" si="70"/>
        <v>0</v>
      </c>
      <c r="N265" s="163">
        <f t="shared" si="70"/>
        <v>0</v>
      </c>
      <c r="O265" s="163">
        <f t="shared" si="70"/>
        <v>0</v>
      </c>
      <c r="P265" s="163">
        <f t="shared" si="70"/>
        <v>0</v>
      </c>
      <c r="Q265" s="163">
        <f t="shared" si="70"/>
        <v>0</v>
      </c>
      <c r="R265" s="163">
        <f t="shared" si="70"/>
        <v>0</v>
      </c>
      <c r="S265" s="163">
        <f t="shared" si="69"/>
        <v>0</v>
      </c>
      <c r="T265" s="163">
        <f t="shared" si="69"/>
        <v>0</v>
      </c>
      <c r="U265" s="163">
        <f t="shared" si="69"/>
        <v>0</v>
      </c>
      <c r="V265" s="163">
        <f t="shared" si="69"/>
        <v>0</v>
      </c>
      <c r="W265" s="163">
        <f t="shared" si="69"/>
        <v>0</v>
      </c>
      <c r="X265" s="163">
        <f t="shared" si="69"/>
        <v>0</v>
      </c>
      <c r="Y265" s="163">
        <f t="shared" si="69"/>
        <v>0</v>
      </c>
      <c r="Z265" s="163">
        <f t="shared" si="69"/>
        <v>0</v>
      </c>
      <c r="AA265" s="163">
        <f t="shared" si="69"/>
        <v>0</v>
      </c>
      <c r="AB265" s="163">
        <f t="shared" si="69"/>
        <v>0</v>
      </c>
      <c r="AC265" s="163">
        <f t="shared" si="69"/>
        <v>0</v>
      </c>
      <c r="AD265" s="163">
        <f t="shared" si="69"/>
        <v>0</v>
      </c>
      <c r="AE265" s="163">
        <f t="shared" si="69"/>
        <v>0</v>
      </c>
      <c r="AF265" s="176">
        <f t="shared" si="69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v>0</v>
      </c>
      <c r="D266" s="163">
        <v>0</v>
      </c>
      <c r="E266" s="163">
        <v>0</v>
      </c>
      <c r="F266" s="163">
        <v>0</v>
      </c>
      <c r="G266" s="163">
        <f t="shared" si="70"/>
        <v>0</v>
      </c>
      <c r="H266" s="163">
        <f t="shared" si="70"/>
        <v>0</v>
      </c>
      <c r="I266" s="163">
        <f t="shared" si="70"/>
        <v>0</v>
      </c>
      <c r="J266" s="163">
        <f t="shared" si="70"/>
        <v>0</v>
      </c>
      <c r="K266" s="163">
        <f t="shared" si="70"/>
        <v>0</v>
      </c>
      <c r="L266" s="163">
        <f t="shared" si="70"/>
        <v>0</v>
      </c>
      <c r="M266" s="163">
        <f t="shared" si="70"/>
        <v>0</v>
      </c>
      <c r="N266" s="163">
        <f t="shared" si="70"/>
        <v>0</v>
      </c>
      <c r="O266" s="163">
        <f t="shared" si="70"/>
        <v>0</v>
      </c>
      <c r="P266" s="163">
        <f t="shared" si="70"/>
        <v>0</v>
      </c>
      <c r="Q266" s="163">
        <f t="shared" si="70"/>
        <v>0</v>
      </c>
      <c r="R266" s="163">
        <f t="shared" si="70"/>
        <v>0</v>
      </c>
      <c r="S266" s="163">
        <f t="shared" si="69"/>
        <v>0</v>
      </c>
      <c r="T266" s="163">
        <f t="shared" si="69"/>
        <v>0</v>
      </c>
      <c r="U266" s="163">
        <f t="shared" si="69"/>
        <v>0</v>
      </c>
      <c r="V266" s="163">
        <f t="shared" si="69"/>
        <v>0</v>
      </c>
      <c r="W266" s="163">
        <f t="shared" si="69"/>
        <v>0</v>
      </c>
      <c r="X266" s="163">
        <f t="shared" si="69"/>
        <v>0</v>
      </c>
      <c r="Y266" s="163">
        <f t="shared" si="69"/>
        <v>0</v>
      </c>
      <c r="Z266" s="163">
        <f t="shared" si="69"/>
        <v>0</v>
      </c>
      <c r="AA266" s="163">
        <f t="shared" si="69"/>
        <v>0</v>
      </c>
      <c r="AB266" s="163">
        <f t="shared" si="69"/>
        <v>0</v>
      </c>
      <c r="AC266" s="163">
        <f t="shared" si="69"/>
        <v>0</v>
      </c>
      <c r="AD266" s="163">
        <f t="shared" si="69"/>
        <v>0</v>
      </c>
      <c r="AE266" s="163">
        <f t="shared" si="69"/>
        <v>0</v>
      </c>
      <c r="AF266" s="176">
        <f t="shared" si="69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v>0</v>
      </c>
      <c r="D267" s="163">
        <v>0</v>
      </c>
      <c r="E267" s="163">
        <v>0</v>
      </c>
      <c r="F267" s="163">
        <v>0</v>
      </c>
      <c r="G267" s="163">
        <f t="shared" si="70"/>
        <v>0</v>
      </c>
      <c r="H267" s="163">
        <f t="shared" si="70"/>
        <v>0</v>
      </c>
      <c r="I267" s="163">
        <f t="shared" si="70"/>
        <v>0</v>
      </c>
      <c r="J267" s="163">
        <f t="shared" si="70"/>
        <v>0</v>
      </c>
      <c r="K267" s="163">
        <f t="shared" si="70"/>
        <v>0</v>
      </c>
      <c r="L267" s="163">
        <f t="shared" si="70"/>
        <v>0</v>
      </c>
      <c r="M267" s="163">
        <f t="shared" si="70"/>
        <v>0</v>
      </c>
      <c r="N267" s="163">
        <f t="shared" si="70"/>
        <v>0</v>
      </c>
      <c r="O267" s="163">
        <f t="shared" si="70"/>
        <v>0</v>
      </c>
      <c r="P267" s="163">
        <f t="shared" si="70"/>
        <v>0</v>
      </c>
      <c r="Q267" s="163">
        <f t="shared" si="70"/>
        <v>0</v>
      </c>
      <c r="R267" s="163">
        <f t="shared" si="70"/>
        <v>0</v>
      </c>
      <c r="S267" s="163">
        <f t="shared" si="69"/>
        <v>0</v>
      </c>
      <c r="T267" s="163">
        <f t="shared" si="69"/>
        <v>0</v>
      </c>
      <c r="U267" s="163">
        <f t="shared" si="69"/>
        <v>0</v>
      </c>
      <c r="V267" s="163">
        <f t="shared" si="69"/>
        <v>0</v>
      </c>
      <c r="W267" s="163">
        <f t="shared" si="69"/>
        <v>0</v>
      </c>
      <c r="X267" s="163">
        <f t="shared" si="69"/>
        <v>0</v>
      </c>
      <c r="Y267" s="163">
        <f t="shared" si="69"/>
        <v>0</v>
      </c>
      <c r="Z267" s="163">
        <f t="shared" si="69"/>
        <v>0</v>
      </c>
      <c r="AA267" s="163">
        <f t="shared" si="69"/>
        <v>0</v>
      </c>
      <c r="AB267" s="163">
        <f t="shared" si="69"/>
        <v>0</v>
      </c>
      <c r="AC267" s="163">
        <f t="shared" si="69"/>
        <v>0</v>
      </c>
      <c r="AD267" s="163">
        <f t="shared" si="69"/>
        <v>0</v>
      </c>
      <c r="AE267" s="163">
        <f t="shared" si="69"/>
        <v>0</v>
      </c>
      <c r="AF267" s="176">
        <f t="shared" si="69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v>0</v>
      </c>
      <c r="D268" s="163">
        <v>0</v>
      </c>
      <c r="E268" s="163">
        <v>0</v>
      </c>
      <c r="F268" s="163">
        <v>0</v>
      </c>
      <c r="G268" s="163">
        <f t="shared" si="70"/>
        <v>0</v>
      </c>
      <c r="H268" s="163">
        <f t="shared" si="70"/>
        <v>0</v>
      </c>
      <c r="I268" s="163">
        <f t="shared" si="70"/>
        <v>0</v>
      </c>
      <c r="J268" s="163">
        <f t="shared" si="70"/>
        <v>0</v>
      </c>
      <c r="K268" s="163">
        <f t="shared" si="70"/>
        <v>0</v>
      </c>
      <c r="L268" s="163">
        <f t="shared" si="70"/>
        <v>0</v>
      </c>
      <c r="M268" s="163">
        <f t="shared" si="70"/>
        <v>0</v>
      </c>
      <c r="N268" s="163">
        <f t="shared" si="70"/>
        <v>0</v>
      </c>
      <c r="O268" s="163">
        <f t="shared" si="70"/>
        <v>0</v>
      </c>
      <c r="P268" s="163">
        <f t="shared" si="70"/>
        <v>0</v>
      </c>
      <c r="Q268" s="163">
        <f t="shared" si="70"/>
        <v>0</v>
      </c>
      <c r="R268" s="163">
        <f t="shared" si="70"/>
        <v>0</v>
      </c>
      <c r="S268" s="163">
        <f t="shared" si="69"/>
        <v>0</v>
      </c>
      <c r="T268" s="163">
        <f t="shared" si="69"/>
        <v>0</v>
      </c>
      <c r="U268" s="163">
        <f t="shared" si="69"/>
        <v>0</v>
      </c>
      <c r="V268" s="163">
        <f t="shared" si="69"/>
        <v>0</v>
      </c>
      <c r="W268" s="163">
        <f t="shared" si="69"/>
        <v>0</v>
      </c>
      <c r="X268" s="163">
        <f t="shared" si="69"/>
        <v>0</v>
      </c>
      <c r="Y268" s="163">
        <f t="shared" si="69"/>
        <v>0</v>
      </c>
      <c r="Z268" s="163">
        <f t="shared" si="69"/>
        <v>0</v>
      </c>
      <c r="AA268" s="163">
        <f t="shared" si="69"/>
        <v>0</v>
      </c>
      <c r="AB268" s="163">
        <f t="shared" si="69"/>
        <v>0</v>
      </c>
      <c r="AC268" s="163">
        <f t="shared" si="69"/>
        <v>0</v>
      </c>
      <c r="AD268" s="163">
        <f t="shared" si="69"/>
        <v>0</v>
      </c>
      <c r="AE268" s="163">
        <f t="shared" si="69"/>
        <v>0</v>
      </c>
      <c r="AF268" s="176">
        <f t="shared" si="69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v>0</v>
      </c>
      <c r="D269" s="163">
        <v>0</v>
      </c>
      <c r="E269" s="163">
        <v>0</v>
      </c>
      <c r="F269" s="163">
        <v>0</v>
      </c>
      <c r="G269" s="163">
        <f t="shared" si="70"/>
        <v>0</v>
      </c>
      <c r="H269" s="163">
        <f t="shared" si="70"/>
        <v>0</v>
      </c>
      <c r="I269" s="163">
        <f t="shared" si="70"/>
        <v>0</v>
      </c>
      <c r="J269" s="163">
        <f t="shared" si="70"/>
        <v>0</v>
      </c>
      <c r="K269" s="163">
        <f t="shared" si="70"/>
        <v>0</v>
      </c>
      <c r="L269" s="163">
        <f t="shared" si="70"/>
        <v>0</v>
      </c>
      <c r="M269" s="163">
        <f t="shared" si="70"/>
        <v>0</v>
      </c>
      <c r="N269" s="163">
        <f t="shared" si="70"/>
        <v>0</v>
      </c>
      <c r="O269" s="163">
        <f t="shared" si="70"/>
        <v>0</v>
      </c>
      <c r="P269" s="163">
        <f t="shared" si="70"/>
        <v>0</v>
      </c>
      <c r="Q269" s="163">
        <f t="shared" si="70"/>
        <v>0</v>
      </c>
      <c r="R269" s="163">
        <f t="shared" si="70"/>
        <v>0</v>
      </c>
      <c r="S269" s="163">
        <f t="shared" si="69"/>
        <v>0</v>
      </c>
      <c r="T269" s="163">
        <f t="shared" si="69"/>
        <v>0</v>
      </c>
      <c r="U269" s="163">
        <f t="shared" si="69"/>
        <v>0</v>
      </c>
      <c r="V269" s="163">
        <f t="shared" si="69"/>
        <v>0</v>
      </c>
      <c r="W269" s="163">
        <f t="shared" si="69"/>
        <v>0</v>
      </c>
      <c r="X269" s="163">
        <f t="shared" si="69"/>
        <v>0</v>
      </c>
      <c r="Y269" s="163">
        <f t="shared" si="69"/>
        <v>0</v>
      </c>
      <c r="Z269" s="163">
        <f t="shared" si="69"/>
        <v>0</v>
      </c>
      <c r="AA269" s="163">
        <f t="shared" si="69"/>
        <v>0</v>
      </c>
      <c r="AB269" s="163">
        <f t="shared" si="69"/>
        <v>0</v>
      </c>
      <c r="AC269" s="163">
        <f t="shared" si="69"/>
        <v>0</v>
      </c>
      <c r="AD269" s="163">
        <f t="shared" si="69"/>
        <v>0</v>
      </c>
      <c r="AE269" s="163">
        <f t="shared" si="69"/>
        <v>0</v>
      </c>
      <c r="AF269" s="176">
        <f t="shared" si="69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v>0</v>
      </c>
      <c r="D270" s="163">
        <v>0</v>
      </c>
      <c r="E270" s="163">
        <v>0</v>
      </c>
      <c r="F270" s="163">
        <v>0</v>
      </c>
      <c r="G270" s="163">
        <f t="shared" si="70"/>
        <v>0</v>
      </c>
      <c r="H270" s="163">
        <f t="shared" si="70"/>
        <v>0</v>
      </c>
      <c r="I270" s="163">
        <f t="shared" si="70"/>
        <v>0</v>
      </c>
      <c r="J270" s="163">
        <f t="shared" si="70"/>
        <v>0</v>
      </c>
      <c r="K270" s="163">
        <f t="shared" si="70"/>
        <v>0</v>
      </c>
      <c r="L270" s="163">
        <f t="shared" si="70"/>
        <v>0</v>
      </c>
      <c r="M270" s="163">
        <f t="shared" si="70"/>
        <v>0</v>
      </c>
      <c r="N270" s="163">
        <f t="shared" si="70"/>
        <v>0</v>
      </c>
      <c r="O270" s="163">
        <f t="shared" si="70"/>
        <v>0</v>
      </c>
      <c r="P270" s="163">
        <f t="shared" si="70"/>
        <v>0</v>
      </c>
      <c r="Q270" s="163">
        <f t="shared" si="70"/>
        <v>0</v>
      </c>
      <c r="R270" s="163">
        <f t="shared" si="70"/>
        <v>0</v>
      </c>
      <c r="S270" s="163">
        <f t="shared" si="69"/>
        <v>0</v>
      </c>
      <c r="T270" s="163">
        <f t="shared" si="69"/>
        <v>0</v>
      </c>
      <c r="U270" s="163">
        <f t="shared" si="69"/>
        <v>0</v>
      </c>
      <c r="V270" s="163">
        <f t="shared" si="69"/>
        <v>0</v>
      </c>
      <c r="W270" s="163">
        <f t="shared" si="69"/>
        <v>0</v>
      </c>
      <c r="X270" s="163">
        <f t="shared" si="69"/>
        <v>0</v>
      </c>
      <c r="Y270" s="163">
        <f t="shared" si="69"/>
        <v>0</v>
      </c>
      <c r="Z270" s="163">
        <f t="shared" si="69"/>
        <v>0</v>
      </c>
      <c r="AA270" s="163">
        <f t="shared" si="69"/>
        <v>0</v>
      </c>
      <c r="AB270" s="163">
        <f t="shared" si="69"/>
        <v>0</v>
      </c>
      <c r="AC270" s="163">
        <f t="shared" si="69"/>
        <v>0</v>
      </c>
      <c r="AD270" s="163">
        <f t="shared" si="69"/>
        <v>0</v>
      </c>
      <c r="AE270" s="163">
        <f t="shared" si="69"/>
        <v>0</v>
      </c>
      <c r="AF270" s="176">
        <f t="shared" si="69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v>0</v>
      </c>
      <c r="D271" s="163">
        <v>0</v>
      </c>
      <c r="E271" s="163">
        <v>0</v>
      </c>
      <c r="F271" s="163">
        <v>0</v>
      </c>
      <c r="G271" s="163">
        <f t="shared" si="70"/>
        <v>0</v>
      </c>
      <c r="H271" s="163">
        <f t="shared" si="70"/>
        <v>0</v>
      </c>
      <c r="I271" s="163">
        <f t="shared" si="70"/>
        <v>0</v>
      </c>
      <c r="J271" s="163">
        <f t="shared" si="70"/>
        <v>0</v>
      </c>
      <c r="K271" s="163">
        <f t="shared" si="70"/>
        <v>0</v>
      </c>
      <c r="L271" s="163">
        <f t="shared" si="70"/>
        <v>0</v>
      </c>
      <c r="M271" s="163">
        <f t="shared" si="70"/>
        <v>0</v>
      </c>
      <c r="N271" s="163">
        <f t="shared" si="70"/>
        <v>0</v>
      </c>
      <c r="O271" s="163">
        <f t="shared" si="70"/>
        <v>0</v>
      </c>
      <c r="P271" s="163">
        <f t="shared" si="70"/>
        <v>0</v>
      </c>
      <c r="Q271" s="163">
        <f t="shared" si="70"/>
        <v>0</v>
      </c>
      <c r="R271" s="163">
        <f t="shared" si="70"/>
        <v>0</v>
      </c>
      <c r="S271" s="163">
        <f t="shared" si="69"/>
        <v>0</v>
      </c>
      <c r="T271" s="163">
        <f t="shared" si="69"/>
        <v>0</v>
      </c>
      <c r="U271" s="163">
        <f t="shared" si="69"/>
        <v>0</v>
      </c>
      <c r="V271" s="163">
        <f t="shared" si="69"/>
        <v>0</v>
      </c>
      <c r="W271" s="163">
        <f t="shared" si="69"/>
        <v>0</v>
      </c>
      <c r="X271" s="163">
        <f t="shared" si="69"/>
        <v>0</v>
      </c>
      <c r="Y271" s="163">
        <f t="shared" si="69"/>
        <v>0</v>
      </c>
      <c r="Z271" s="163">
        <f t="shared" si="69"/>
        <v>0</v>
      </c>
      <c r="AA271" s="163">
        <f t="shared" si="69"/>
        <v>0</v>
      </c>
      <c r="AB271" s="163">
        <f t="shared" si="69"/>
        <v>0</v>
      </c>
      <c r="AC271" s="163">
        <f t="shared" si="69"/>
        <v>0</v>
      </c>
      <c r="AD271" s="163">
        <f t="shared" si="69"/>
        <v>0</v>
      </c>
      <c r="AE271" s="163">
        <f t="shared" si="69"/>
        <v>0</v>
      </c>
      <c r="AF271" s="176">
        <f t="shared" si="69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v>0</v>
      </c>
      <c r="D272" s="163">
        <v>0</v>
      </c>
      <c r="E272" s="163">
        <v>0</v>
      </c>
      <c r="F272" s="163">
        <v>0</v>
      </c>
      <c r="G272" s="163">
        <f t="shared" si="70"/>
        <v>0</v>
      </c>
      <c r="H272" s="163">
        <f t="shared" si="70"/>
        <v>0</v>
      </c>
      <c r="I272" s="163">
        <f t="shared" si="70"/>
        <v>0</v>
      </c>
      <c r="J272" s="163">
        <f t="shared" si="70"/>
        <v>0</v>
      </c>
      <c r="K272" s="163">
        <f t="shared" si="70"/>
        <v>0</v>
      </c>
      <c r="L272" s="163">
        <f t="shared" si="70"/>
        <v>0</v>
      </c>
      <c r="M272" s="163">
        <f t="shared" si="70"/>
        <v>0</v>
      </c>
      <c r="N272" s="163">
        <f t="shared" si="70"/>
        <v>0</v>
      </c>
      <c r="O272" s="163">
        <f t="shared" si="70"/>
        <v>0</v>
      </c>
      <c r="P272" s="163">
        <f t="shared" si="70"/>
        <v>0</v>
      </c>
      <c r="Q272" s="163">
        <f t="shared" si="70"/>
        <v>0</v>
      </c>
      <c r="R272" s="163">
        <f t="shared" si="70"/>
        <v>0</v>
      </c>
      <c r="S272" s="163">
        <f t="shared" si="69"/>
        <v>0</v>
      </c>
      <c r="T272" s="163">
        <f t="shared" si="69"/>
        <v>0</v>
      </c>
      <c r="U272" s="163">
        <f t="shared" si="69"/>
        <v>0</v>
      </c>
      <c r="V272" s="163">
        <f t="shared" si="69"/>
        <v>0</v>
      </c>
      <c r="W272" s="163">
        <f t="shared" si="69"/>
        <v>0</v>
      </c>
      <c r="X272" s="163">
        <f t="shared" si="69"/>
        <v>0</v>
      </c>
      <c r="Y272" s="163">
        <f t="shared" si="69"/>
        <v>0</v>
      </c>
      <c r="Z272" s="163">
        <f t="shared" si="69"/>
        <v>0</v>
      </c>
      <c r="AA272" s="163">
        <f t="shared" si="69"/>
        <v>0</v>
      </c>
      <c r="AB272" s="163">
        <f t="shared" si="69"/>
        <v>0</v>
      </c>
      <c r="AC272" s="163">
        <f t="shared" si="69"/>
        <v>0</v>
      </c>
      <c r="AD272" s="163">
        <f t="shared" si="69"/>
        <v>0</v>
      </c>
      <c r="AE272" s="163">
        <f t="shared" si="69"/>
        <v>0</v>
      </c>
      <c r="AF272" s="176">
        <f t="shared" si="69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v>0</v>
      </c>
      <c r="D273" s="179">
        <v>0</v>
      </c>
      <c r="E273" s="179">
        <v>0</v>
      </c>
      <c r="F273" s="179">
        <v>0</v>
      </c>
      <c r="G273" s="179">
        <f t="shared" si="70"/>
        <v>0</v>
      </c>
      <c r="H273" s="179">
        <f t="shared" si="70"/>
        <v>0</v>
      </c>
      <c r="I273" s="179">
        <f t="shared" si="70"/>
        <v>0</v>
      </c>
      <c r="J273" s="179">
        <f t="shared" si="70"/>
        <v>0</v>
      </c>
      <c r="K273" s="179">
        <f t="shared" si="70"/>
        <v>0</v>
      </c>
      <c r="L273" s="179">
        <f t="shared" si="70"/>
        <v>0</v>
      </c>
      <c r="M273" s="179">
        <f t="shared" si="70"/>
        <v>0</v>
      </c>
      <c r="N273" s="179">
        <f t="shared" si="70"/>
        <v>0</v>
      </c>
      <c r="O273" s="179">
        <f t="shared" si="70"/>
        <v>0</v>
      </c>
      <c r="P273" s="179">
        <f t="shared" si="70"/>
        <v>0</v>
      </c>
      <c r="Q273" s="179">
        <f t="shared" si="70"/>
        <v>0</v>
      </c>
      <c r="R273" s="179">
        <f t="shared" si="70"/>
        <v>0</v>
      </c>
      <c r="S273" s="179">
        <f t="shared" si="69"/>
        <v>0</v>
      </c>
      <c r="T273" s="179">
        <f t="shared" si="69"/>
        <v>0</v>
      </c>
      <c r="U273" s="179">
        <f t="shared" si="69"/>
        <v>0</v>
      </c>
      <c r="V273" s="179">
        <f t="shared" si="69"/>
        <v>0</v>
      </c>
      <c r="W273" s="179">
        <f t="shared" si="69"/>
        <v>0</v>
      </c>
      <c r="X273" s="179">
        <f t="shared" si="69"/>
        <v>0</v>
      </c>
      <c r="Y273" s="179">
        <f t="shared" si="69"/>
        <v>0</v>
      </c>
      <c r="Z273" s="179">
        <f t="shared" si="69"/>
        <v>0</v>
      </c>
      <c r="AA273" s="179">
        <f t="shared" si="69"/>
        <v>0</v>
      </c>
      <c r="AB273" s="179">
        <f t="shared" si="69"/>
        <v>0</v>
      </c>
      <c r="AC273" s="179">
        <f t="shared" si="69"/>
        <v>0</v>
      </c>
      <c r="AD273" s="179">
        <f t="shared" si="69"/>
        <v>0</v>
      </c>
      <c r="AE273" s="179">
        <f t="shared" si="69"/>
        <v>0</v>
      </c>
      <c r="AF273" s="180">
        <f t="shared" si="69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71">SUM(B169:B273)</f>
        <v>0</v>
      </c>
      <c r="C274" s="182">
        <f>SUM(C169:C273)</f>
        <v>0</v>
      </c>
      <c r="D274" s="182">
        <f>SUM(D169:D273)</f>
        <v>0</v>
      </c>
      <c r="E274" s="182">
        <f>SUM(E169:E273)</f>
        <v>0</v>
      </c>
      <c r="F274" s="182">
        <f>SUM(F169:F273)</f>
        <v>0</v>
      </c>
      <c r="G274" s="182">
        <f t="shared" si="71"/>
        <v>0</v>
      </c>
      <c r="H274" s="182">
        <f t="shared" si="71"/>
        <v>0</v>
      </c>
      <c r="I274" s="182">
        <f t="shared" si="71"/>
        <v>0</v>
      </c>
      <c r="J274" s="182">
        <f t="shared" si="71"/>
        <v>0</v>
      </c>
      <c r="K274" s="182">
        <f t="shared" si="71"/>
        <v>0</v>
      </c>
      <c r="L274" s="182">
        <f t="shared" si="71"/>
        <v>0</v>
      </c>
      <c r="M274" s="182">
        <f t="shared" si="71"/>
        <v>0</v>
      </c>
      <c r="N274" s="182">
        <f t="shared" si="71"/>
        <v>0</v>
      </c>
      <c r="O274" s="182">
        <f t="shared" si="71"/>
        <v>0</v>
      </c>
      <c r="P274" s="182">
        <f t="shared" si="71"/>
        <v>0</v>
      </c>
      <c r="Q274" s="182">
        <f t="shared" si="71"/>
        <v>0</v>
      </c>
      <c r="R274" s="182">
        <f t="shared" si="71"/>
        <v>0</v>
      </c>
      <c r="S274" s="182">
        <f t="shared" si="71"/>
        <v>0</v>
      </c>
      <c r="T274" s="182">
        <f t="shared" si="71"/>
        <v>0</v>
      </c>
      <c r="U274" s="182">
        <f t="shared" si="71"/>
        <v>0</v>
      </c>
      <c r="V274" s="182">
        <f t="shared" si="71"/>
        <v>0</v>
      </c>
      <c r="W274" s="182">
        <f t="shared" si="71"/>
        <v>0</v>
      </c>
      <c r="X274" s="182">
        <f t="shared" si="71"/>
        <v>0</v>
      </c>
      <c r="Y274" s="182">
        <f t="shared" si="71"/>
        <v>0</v>
      </c>
      <c r="Z274" s="182">
        <f t="shared" si="71"/>
        <v>0</v>
      </c>
      <c r="AA274" s="182">
        <f t="shared" si="71"/>
        <v>0</v>
      </c>
      <c r="AB274" s="182">
        <f t="shared" si="71"/>
        <v>0</v>
      </c>
      <c r="AC274" s="182">
        <f t="shared" si="71"/>
        <v>0</v>
      </c>
      <c r="AD274" s="182">
        <f t="shared" si="71"/>
        <v>0</v>
      </c>
      <c r="AE274" s="182">
        <f t="shared" si="71"/>
        <v>0</v>
      </c>
      <c r="AF274" s="183">
        <f t="shared" si="71"/>
        <v>0</v>
      </c>
      <c r="AG274" s="184">
        <f t="shared" si="7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975" priority="32">
      <formula>$AH11=0</formula>
    </cfRule>
  </conditionalFormatting>
  <conditionalFormatting sqref="A101:A102">
    <cfRule type="expression" dxfId="1974" priority="200">
      <formula>$AH106=0</formula>
    </cfRule>
  </conditionalFormatting>
  <conditionalFormatting sqref="A103:A107">
    <cfRule type="expression" dxfId="1973" priority="148">
      <formula>$AH102=0</formula>
    </cfRule>
  </conditionalFormatting>
  <conditionalFormatting sqref="A160:A167">
    <cfRule type="expression" dxfId="1972" priority="201">
      <formula>$AH267=0</formula>
    </cfRule>
  </conditionalFormatting>
  <conditionalFormatting sqref="A168:A275">
    <cfRule type="expression" dxfId="1971" priority="71">
      <formula>$AH168=0</formula>
    </cfRule>
  </conditionalFormatting>
  <conditionalFormatting sqref="B8">
    <cfRule type="expression" dxfId="1970" priority="196">
      <formula>AND(C$9&gt;=14/24,C$9&lt;20/24)</formula>
    </cfRule>
    <cfRule type="expression" dxfId="1969" priority="197">
      <formula>AND(C$9&gt;=8/24,C$9&lt;14/24)</formula>
    </cfRule>
    <cfRule type="expression" dxfId="1968" priority="198">
      <formula>C$9&lt;8/24</formula>
    </cfRule>
    <cfRule type="expression" dxfId="1967" priority="199">
      <formula>C$9&gt;=20/24</formula>
    </cfRule>
  </conditionalFormatting>
  <conditionalFormatting sqref="B9:AF10 G96:R115 S93:AF115 G117:AF134 G137:AF159 AB12:AF13 T76:AF77 T85:AF90">
    <cfRule type="expression" dxfId="1966" priority="113">
      <formula>B$9&gt;=20/24</formula>
    </cfRule>
  </conditionalFormatting>
  <conditionalFormatting sqref="B9:AF10 G96:R115 S93:AF115 G117:AF134 G137:AF159 AB12:AF13 T76:AF77 T85:AF90">
    <cfRule type="expression" dxfId="1965" priority="114">
      <formula>AND(B$9&gt;=14/24,B$9&lt;20/24)</formula>
    </cfRule>
    <cfRule type="expression" dxfId="1964" priority="115">
      <formula>AND(B$9&gt;=8/24,B$9&lt;14/24)</formula>
    </cfRule>
    <cfRule type="expression" dxfId="1963" priority="116">
      <formula>B$9&lt;8/24</formula>
    </cfRule>
  </conditionalFormatting>
  <conditionalFormatting sqref="AB14:AF53">
    <cfRule type="expression" dxfId="1962" priority="56">
      <formula>AB14&gt;$AG14*1</formula>
    </cfRule>
    <cfRule type="expression" dxfId="1961" priority="57">
      <formula>AB$9&gt;=20/24</formula>
    </cfRule>
    <cfRule type="expression" dxfId="1960" priority="58">
      <formula>AND(AB$9&gt;=14/24,AB$9&lt;20/24)</formula>
    </cfRule>
    <cfRule type="expression" dxfId="1959" priority="59">
      <formula>AND(AB$9&gt;=8/24,AB$9&lt;14/24)</formula>
    </cfRule>
    <cfRule type="expression" dxfId="1958" priority="60">
      <formula>AB$9&lt;8/24</formula>
    </cfRule>
  </conditionalFormatting>
  <conditionalFormatting sqref="AB54:AF68">
    <cfRule type="expression" dxfId="1957" priority="49">
      <formula>AB$9&lt;8/24</formula>
    </cfRule>
  </conditionalFormatting>
  <conditionalFormatting sqref="G70:AF70 AB54:AF68">
    <cfRule type="expression" dxfId="1956" priority="46">
      <formula>G$9&gt;=20/24</formula>
    </cfRule>
    <cfRule type="expression" dxfId="1955" priority="47">
      <formula>AND(G$9&gt;=14/24,G$9&lt;20/24)</formula>
    </cfRule>
    <cfRule type="expression" dxfId="1954" priority="48">
      <formula>AND(G$9&gt;=8/24,G$9&lt;14/24)</formula>
    </cfRule>
  </conditionalFormatting>
  <conditionalFormatting sqref="AB63:AF65">
    <cfRule type="expression" dxfId="1953" priority="50">
      <formula>AB63&gt;$AG63</formula>
    </cfRule>
  </conditionalFormatting>
  <conditionalFormatting sqref="G70:AF70">
    <cfRule type="expression" dxfId="1952" priority="121">
      <formula>G$9&lt;8/24</formula>
    </cfRule>
  </conditionalFormatting>
  <conditionalFormatting sqref="I72:AD72 T73:AD75 AE72:AF75">
    <cfRule type="expression" dxfId="1951" priority="37">
      <formula>I72&gt;$AG72*1</formula>
    </cfRule>
  </conditionalFormatting>
  <conditionalFormatting sqref="T73:AF75">
    <cfRule type="expression" dxfId="1950" priority="38">
      <formula>T$9&gt;=20/24</formula>
    </cfRule>
    <cfRule type="expression" dxfId="1949" priority="39">
      <formula>AND(T$9&gt;=14/24,T$9&lt;20/24)</formula>
    </cfRule>
    <cfRule type="expression" dxfId="1948" priority="40">
      <formula>AND(T$9&gt;=8/24,T$9&lt;14/24)</formula>
    </cfRule>
    <cfRule type="expression" dxfId="1947" priority="41">
      <formula>T$9&lt;8/24</formula>
    </cfRule>
  </conditionalFormatting>
  <conditionalFormatting sqref="G161:AF167">
    <cfRule type="expression" dxfId="1946" priority="72">
      <formula>G$9&gt;=20/24</formula>
    </cfRule>
    <cfRule type="expression" dxfId="1945" priority="73">
      <formula>AND(G$9&gt;=14/24,G$9&lt;20/24)</formula>
    </cfRule>
    <cfRule type="expression" dxfId="1944" priority="74">
      <formula>AND(G$9&gt;=8/24,G$9&lt;14/24)</formula>
    </cfRule>
    <cfRule type="expression" dxfId="1943" priority="75">
      <formula>G$9&lt;8/24</formula>
    </cfRule>
  </conditionalFormatting>
  <conditionalFormatting sqref="G169:AF274">
    <cfRule type="expression" dxfId="1942" priority="33">
      <formula>G$9&gt;=20/24</formula>
    </cfRule>
    <cfRule type="expression" dxfId="1941" priority="34">
      <formula>AND(G$9&gt;=14/24,G$9&lt;20/24)</formula>
    </cfRule>
    <cfRule type="expression" dxfId="1940" priority="35">
      <formula>AND(G$9&gt;=8/24,G$9&lt;14/24)</formula>
    </cfRule>
    <cfRule type="expression" dxfId="1939" priority="36">
      <formula>G$9&lt;8/24</formula>
    </cfRule>
  </conditionalFormatting>
  <conditionalFormatting sqref="AA70:AB70 G78:L78 T76:AB77 I79:L81 S91:AF95 S78:AB78 G71:AB71 G91:R92 G96:AG96 M78:R81 T79:AB90 S79:S81 AC76:AC90 AF70 AF76:AF77 AF78:AG78 AF71:AG71 AB12:AF13 AC70:AE71 AD76:AE78 AD80:AF90">
    <cfRule type="expression" dxfId="1938" priority="112">
      <formula>G12&gt;$AG12*1</formula>
    </cfRule>
  </conditionalFormatting>
  <conditionalFormatting sqref="I79:K81 L80:S81">
    <cfRule type="expression" dxfId="1937" priority="122">
      <formula>I$9&gt;=20/24</formula>
    </cfRule>
    <cfRule type="expression" dxfId="1936" priority="123">
      <formula>AND(I$9&gt;=14/24,I$9&lt;20/24)</formula>
    </cfRule>
    <cfRule type="expression" dxfId="1935" priority="124">
      <formula>AND(I$9&gt;=8/24,I$9&lt;14/24)</formula>
    </cfRule>
    <cfRule type="expression" dxfId="1934" priority="125">
      <formula>I$9&lt;8/24</formula>
    </cfRule>
  </conditionalFormatting>
  <conditionalFormatting sqref="G78:AD78 I72:AF72 AE76:AF78 T76:AD77">
    <cfRule type="expression" dxfId="1933" priority="132">
      <formula>G$9&gt;=20/24</formula>
    </cfRule>
    <cfRule type="expression" dxfId="1932" priority="133">
      <formula>AND(G$9&gt;=14/24,G$9&lt;20/24)</formula>
    </cfRule>
    <cfRule type="expression" dxfId="1931" priority="134">
      <formula>AND(G$9&gt;=8/24,G$9&lt;14/24)</formula>
    </cfRule>
    <cfRule type="expression" dxfId="1930" priority="135">
      <formula>G$9&lt;8/24</formula>
    </cfRule>
  </conditionalFormatting>
  <conditionalFormatting sqref="T73:AF75">
    <cfRule type="expression" dxfId="1929" priority="42">
      <formula>T$9&gt;=20/24</formula>
    </cfRule>
    <cfRule type="expression" dxfId="1928" priority="43">
      <formula>AND(T$9&gt;=14/24,T$9&lt;20/24)</formula>
    </cfRule>
    <cfRule type="expression" dxfId="1927" priority="44">
      <formula>AND(T$9&gt;=8/24,T$9&lt;14/24)</formula>
    </cfRule>
    <cfRule type="expression" dxfId="1926" priority="45">
      <formula>T$9&lt;8/24</formula>
    </cfRule>
  </conditionalFormatting>
  <conditionalFormatting sqref="I79:S81">
    <cfRule type="expression" dxfId="1925" priority="140">
      <formula>I$9&gt;=20/24</formula>
    </cfRule>
    <cfRule type="expression" dxfId="1924" priority="141">
      <formula>AND(I$9&gt;=14/24,I$9&lt;20/24)</formula>
    </cfRule>
    <cfRule type="expression" dxfId="1923" priority="142">
      <formula>AND(I$9&gt;=8/24,I$9&lt;14/24)</formula>
    </cfRule>
    <cfRule type="expression" dxfId="1922" priority="143">
      <formula>I$9&lt;8/24</formula>
    </cfRule>
  </conditionalFormatting>
  <conditionalFormatting sqref="T84:AF84">
    <cfRule type="expression" dxfId="1921" priority="136">
      <formula>T$9&gt;=20/24</formula>
    </cfRule>
    <cfRule type="expression" dxfId="1920" priority="137">
      <formula>AND(T$9&gt;=14/24,T$9&lt;20/24)</formula>
    </cfRule>
    <cfRule type="expression" dxfId="1919" priority="138">
      <formula>AND(T$9&gt;=8/24,T$9&lt;14/24)</formula>
    </cfRule>
    <cfRule type="expression" dxfId="1918" priority="139">
      <formula>T$9&lt;8/24</formula>
    </cfRule>
  </conditionalFormatting>
  <conditionalFormatting sqref="M8 S8 AB8">
    <cfRule type="expression" dxfId="1917" priority="189">
      <formula>AND(N$9&gt;=14/24,N$9&lt;20/24)</formula>
    </cfRule>
    <cfRule type="expression" dxfId="1916" priority="190">
      <formula>AND(N$9&gt;=8/24,N$9&lt;14/24)</formula>
    </cfRule>
    <cfRule type="expression" dxfId="1915" priority="191">
      <formula>N$9&lt;8/24</formula>
    </cfRule>
  </conditionalFormatting>
  <conditionalFormatting sqref="T79:Y83 Z80:AA83">
    <cfRule type="expression" dxfId="1914" priority="144">
      <formula>T$9&gt;=20/24</formula>
    </cfRule>
    <cfRule type="expression" dxfId="1913" priority="145">
      <formula>AND(T$9&gt;=14/24,T$9&lt;20/24)</formula>
    </cfRule>
    <cfRule type="expression" dxfId="1912" priority="146">
      <formula>AND(T$9&gt;=8/24,T$9&lt;14/24)</formula>
    </cfRule>
    <cfRule type="expression" dxfId="1911" priority="147">
      <formula>T$9&lt;8/24</formula>
    </cfRule>
  </conditionalFormatting>
  <conditionalFormatting sqref="O3:P3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910" priority="188">
      <formula>N$9&gt;=20/24</formula>
    </cfRule>
  </conditionalFormatting>
  <conditionalFormatting sqref="S8">
    <cfRule type="expression" dxfId="1909" priority="179">
      <formula>U$9&gt;=20/24</formula>
    </cfRule>
    <cfRule type="expression" dxfId="1908" priority="180">
      <formula>AND(U$9&gt;=14/24,U$9&lt;20/24)</formula>
    </cfRule>
    <cfRule type="expression" dxfId="1907" priority="181">
      <formula>AND(U$9&gt;=8/24,U$9&lt;14/24)</formula>
    </cfRule>
    <cfRule type="expression" dxfId="1906" priority="182">
      <formula>U$9&lt;8/24</formula>
    </cfRule>
  </conditionalFormatting>
  <conditionalFormatting sqref="T79:AF84">
    <cfRule type="expression" dxfId="1905" priority="66">
      <formula>T$9&gt;=20/24</formula>
    </cfRule>
    <cfRule type="expression" dxfId="1904" priority="67">
      <formula>AND(T$9&gt;=14/24,T$9&lt;20/24)</formula>
    </cfRule>
    <cfRule type="expression" dxfId="1903" priority="68">
      <formula>AND(T$9&gt;=8/24,T$9&lt;14/24)</formula>
    </cfRule>
    <cfRule type="expression" dxfId="1902" priority="69">
      <formula>T$9&lt;8/24</formula>
    </cfRule>
  </conditionalFormatting>
  <conditionalFormatting sqref="V3 AB3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AB65:AF65">
    <cfRule type="expression" dxfId="1901" priority="51">
      <formula>AB$9&gt;=20/24</formula>
    </cfRule>
    <cfRule type="expression" dxfId="1900" priority="52">
      <formula>AND(AB$9&gt;=14/24,AB$9&lt;20/24)</formula>
    </cfRule>
    <cfRule type="expression" dxfId="1899" priority="53">
      <formula>AND(AB$9&gt;=8/24,AB$9&lt;14/24)</formula>
    </cfRule>
    <cfRule type="expression" dxfId="1898" priority="54">
      <formula>AB$9&lt;8/24</formula>
    </cfRule>
  </conditionalFormatting>
  <conditionalFormatting sqref="Z70">
    <cfRule type="expression" dxfId="1897" priority="131">
      <formula>Z70&gt;$AG70</formula>
    </cfRule>
  </conditionalFormatting>
  <conditionalFormatting sqref="G70:AA70 AB11:AF11 AB66:AF68 AB54:AF62">
    <cfRule type="expression" dxfId="1896" priority="126">
      <formula>G11&gt;$AG11</formula>
    </cfRule>
  </conditionalFormatting>
  <conditionalFormatting sqref="AB8">
    <cfRule type="expression" dxfId="1895" priority="175">
      <formula>AD$9&gt;=20/24</formula>
    </cfRule>
    <cfRule type="expression" dxfId="1894" priority="176">
      <formula>AND(AD$9&gt;=14/24,AD$9&lt;20/24)</formula>
    </cfRule>
    <cfRule type="expression" dxfId="1893" priority="177">
      <formula>AND(AD$9&gt;=8/24,AD$9&lt;14/24)</formula>
    </cfRule>
    <cfRule type="expression" dxfId="1892" priority="178">
      <formula>AD$9&lt;8/24</formula>
    </cfRule>
  </conditionalFormatting>
  <conditionalFormatting sqref="AB11:AF11">
    <cfRule type="expression" dxfId="1891" priority="127">
      <formula>AB$9&gt;=20/24</formula>
    </cfRule>
    <cfRule type="expression" dxfId="1890" priority="128">
      <formula>AND(AB$9&gt;=14/24,AB$9&lt;20/24)</formula>
    </cfRule>
    <cfRule type="expression" dxfId="1889" priority="129">
      <formula>AND(AB$9&gt;=8/24,AB$9&lt;14/24)</formula>
    </cfRule>
    <cfRule type="expression" dxfId="1888" priority="130">
      <formula>AB$9&lt;8/24</formula>
    </cfRule>
  </conditionalFormatting>
  <conditionalFormatting sqref="AD79:AF79">
    <cfRule type="expression" dxfId="1887" priority="202">
      <formula>AD79&gt;$AG80*1</formula>
    </cfRule>
  </conditionalFormatting>
  <conditionalFormatting sqref="AG78">
    <cfRule type="expression" dxfId="1886" priority="154">
      <formula>AG$9&gt;=20/24</formula>
    </cfRule>
    <cfRule type="expression" dxfId="1885" priority="155">
      <formula>AND(AG$9&gt;=14/24,AG$9&lt;20/24)</formula>
    </cfRule>
    <cfRule type="expression" dxfId="1884" priority="156">
      <formula>AND(AG$9&gt;=8/24,AG$9&lt;14/24)</formula>
    </cfRule>
    <cfRule type="expression" dxfId="1883" priority="157">
      <formula>AG$9&lt;8/24</formula>
    </cfRule>
  </conditionalFormatting>
  <conditionalFormatting sqref="AG91:AG92">
    <cfRule type="expression" dxfId="1882" priority="149">
      <formula>AG91&gt;$AG91</formula>
    </cfRule>
  </conditionalFormatting>
  <conditionalFormatting sqref="AG96">
    <cfRule type="expression" dxfId="1881" priority="150">
      <formula>AG$9&gt;=20/24</formula>
    </cfRule>
    <cfRule type="expression" dxfId="1880" priority="151">
      <formula>AND(AG$9&gt;=14/24,AG$9&lt;20/24)</formula>
    </cfRule>
    <cfRule type="expression" dxfId="1879" priority="152">
      <formula>AND(AG$9&gt;=8/24,AG$9&lt;14/24)</formula>
    </cfRule>
    <cfRule type="expression" dxfId="1878" priority="153">
      <formula>AG$9&lt;8/24</formula>
    </cfRule>
  </conditionalFormatting>
  <conditionalFormatting sqref="AG113">
    <cfRule type="expression" dxfId="1877" priority="171">
      <formula>AG$9&gt;=20/24</formula>
    </cfRule>
    <cfRule type="expression" dxfId="1876" priority="172">
      <formula>AND(AG$9&gt;=14/24,AG$9&lt;20/24)</formula>
    </cfRule>
    <cfRule type="expression" dxfId="1875" priority="173">
      <formula>AND(AG$9&gt;=8/24,AG$9&lt;14/24)</formula>
    </cfRule>
    <cfRule type="expression" dxfId="1874" priority="174">
      <formula>AG$9&lt;8/24</formula>
    </cfRule>
  </conditionalFormatting>
  <conditionalFormatting sqref="AH8:AI10">
    <cfRule type="expression" dxfId="1873" priority="62">
      <formula>AH$9&gt;=20/24</formula>
    </cfRule>
    <cfRule type="expression" dxfId="1872" priority="63">
      <formula>AND(AH$9&gt;=14/24,AH$9&lt;20/24)</formula>
    </cfRule>
    <cfRule type="expression" dxfId="1871" priority="64">
      <formula>AND(AH$9&gt;=8/24,AH$9&lt;14/24)</formula>
    </cfRule>
    <cfRule type="expression" dxfId="1870" priority="65">
      <formula>AH$9&lt;8/24</formula>
    </cfRule>
  </conditionalFormatting>
  <conditionalFormatting sqref="AL4:AL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869" priority="192">
      <formula>AJ$9&gt;=20/24</formula>
    </cfRule>
    <cfRule type="expression" dxfId="1868" priority="193">
      <formula>AND(AJ$9&gt;=14/24,AJ$9&lt;20/24)</formula>
    </cfRule>
    <cfRule type="expression" dxfId="1867" priority="194">
      <formula>AND(AJ$9&gt;=8/24,AJ$9&lt;14/24)</formula>
    </cfRule>
    <cfRule type="expression" dxfId="1866" priority="195">
      <formula>AJ$9&lt;8/24</formula>
    </cfRule>
  </conditionalFormatting>
  <conditionalFormatting sqref="AL99:AN99 AL105:AN105">
    <cfRule type="expression" dxfId="1865" priority="164">
      <formula>AL$9&gt;=20/24</formula>
    </cfRule>
    <cfRule type="expression" dxfId="1864" priority="165">
      <formula>AND(AL$9&gt;=14/24,AL$9&lt;20/24)</formula>
    </cfRule>
    <cfRule type="expression" dxfId="1863" priority="166">
      <formula>AND(AL$9&gt;=8/24,AL$9&lt;14/24)</formula>
    </cfRule>
    <cfRule type="expression" dxfId="1862" priority="167">
      <formula>AL$9&lt;8/24</formula>
    </cfRule>
  </conditionalFormatting>
  <conditionalFormatting sqref="AM15:AM21 AN16:AR21">
    <cfRule type="expression" dxfId="1861" priority="88">
      <formula>AX$9&gt;=20/24</formula>
    </cfRule>
    <cfRule type="expression" dxfId="1860" priority="89">
      <formula>AND(AX$9&gt;=14/24,AX$9&lt;20/24)</formula>
    </cfRule>
    <cfRule type="expression" dxfId="1859" priority="90">
      <formula>AND(AX$9&gt;=8/24,AX$9&lt;14/24)</formula>
    </cfRule>
    <cfRule type="expression" dxfId="1858" priority="91">
      <formula>AX$9&lt;8/24</formula>
    </cfRule>
  </conditionalFormatting>
  <conditionalFormatting sqref="AN100:AN103">
    <cfRule type="expression" dxfId="1857" priority="160">
      <formula>AN$9&gt;=20/24</formula>
    </cfRule>
    <cfRule type="expression" dxfId="1856" priority="161">
      <formula>AND(AN$9&gt;=14/24,AN$9&lt;20/24)</formula>
    </cfRule>
    <cfRule type="expression" dxfId="1855" priority="162">
      <formula>AND(AN$9&gt;=8/24,AN$9&lt;14/24)</formula>
    </cfRule>
    <cfRule type="expression" dxfId="1854" priority="163">
      <formula>AN$9&lt;8/24</formula>
    </cfRule>
  </conditionalFormatting>
  <conditionalFormatting sqref="AN15:AR15">
    <cfRule type="expression" dxfId="1853" priority="76">
      <formula>U$9&gt;=20/24</formula>
    </cfRule>
    <cfRule type="expression" dxfId="1852" priority="77">
      <formula>AND(U$9&gt;=14/24,U$9&lt;20/24)</formula>
    </cfRule>
    <cfRule type="expression" dxfId="1851" priority="78">
      <formula>AND(U$9&gt;=8/24,U$9&lt;14/24)</formula>
    </cfRule>
    <cfRule type="expression" dxfId="1850" priority="79">
      <formula>U$9&lt;8/24</formula>
    </cfRule>
  </conditionalFormatting>
  <conditionalFormatting sqref="AS15">
    <cfRule type="expression" dxfId="1849" priority="84">
      <formula>AA$9&gt;=20/24</formula>
    </cfRule>
    <cfRule type="expression" dxfId="1848" priority="85">
      <formula>AND(AA$9&gt;=14/24,AA$9&lt;20/24)</formula>
    </cfRule>
    <cfRule type="expression" dxfId="1847" priority="86">
      <formula>AND(AA$9&gt;=8/24,AA$9&lt;14/24)</formula>
    </cfRule>
    <cfRule type="expression" dxfId="1846" priority="87">
      <formula>AA$9&lt;8/24</formula>
    </cfRule>
  </conditionalFormatting>
  <conditionalFormatting sqref="AS16:AS21">
    <cfRule type="expression" dxfId="1845" priority="92">
      <formula>BE$9&gt;=20/24</formula>
    </cfRule>
    <cfRule type="expression" dxfId="1844" priority="93">
      <formula>AND(BE$9&gt;=14/24,BE$9&lt;20/24)</formula>
    </cfRule>
    <cfRule type="expression" dxfId="1843" priority="94">
      <formula>AND(BE$9&gt;=8/24,BE$9&lt;14/24)</formula>
    </cfRule>
    <cfRule type="expression" dxfId="1842" priority="95">
      <formula>BE$9&lt;8/24</formula>
    </cfRule>
  </conditionalFormatting>
  <conditionalFormatting sqref="AT15 AX15:BJ15">
    <cfRule type="expression" dxfId="1841" priority="96">
      <formula>AC$9&gt;=20/24</formula>
    </cfRule>
    <cfRule type="expression" dxfId="1840" priority="97">
      <formula>AND(AC$9&gt;=14/24,AC$9&lt;20/24)</formula>
    </cfRule>
    <cfRule type="expression" dxfId="1839" priority="98">
      <formula>AND(AC$9&gt;=8/24,AC$9&lt;14/24)</formula>
    </cfRule>
    <cfRule type="expression" dxfId="1838" priority="99">
      <formula>AC$9&lt;8/24</formula>
    </cfRule>
  </conditionalFormatting>
  <conditionalFormatting sqref="AT16:AT21">
    <cfRule type="expression" dxfId="1837" priority="100">
      <formula>BG$9&gt;=20/24</formula>
    </cfRule>
    <cfRule type="expression" dxfId="1836" priority="101">
      <formula>AND(BG$9&gt;=14/24,BG$9&lt;20/24)</formula>
    </cfRule>
    <cfRule type="expression" dxfId="1835" priority="102">
      <formula>AND(BG$9&gt;=8/24,BG$9&lt;14/24)</formula>
    </cfRule>
    <cfRule type="expression" dxfId="1834" priority="103">
      <formula>BG$9&lt;8/24</formula>
    </cfRule>
  </conditionalFormatting>
  <conditionalFormatting sqref="AU15:AV15">
    <cfRule type="expression" dxfId="1833" priority="104">
      <formula>AE$9&gt;=20/24</formula>
    </cfRule>
    <cfRule type="expression" dxfId="1832" priority="105">
      <formula>AND(AE$9&gt;=14/24,AE$9&lt;20/24)</formula>
    </cfRule>
    <cfRule type="expression" dxfId="1831" priority="106">
      <formula>AND(AE$9&gt;=8/24,AE$9&lt;14/24)</formula>
    </cfRule>
    <cfRule type="expression" dxfId="1830" priority="107">
      <formula>AE$9&lt;8/24</formula>
    </cfRule>
  </conditionalFormatting>
  <conditionalFormatting sqref="AU16:BJ21">
    <cfRule type="expression" dxfId="1829" priority="108">
      <formula>BI$9&gt;=20/24</formula>
    </cfRule>
    <cfRule type="expression" dxfId="1828" priority="109">
      <formula>AND(BI$9&gt;=14/24,BI$9&lt;20/24)</formula>
    </cfRule>
    <cfRule type="expression" dxfId="1827" priority="110">
      <formula>AND(BI$9&gt;=8/24,BI$9&lt;14/24)</formula>
    </cfRule>
    <cfRule type="expression" dxfId="1826" priority="111">
      <formula>BI$9&lt;8/24</formula>
    </cfRule>
  </conditionalFormatting>
  <conditionalFormatting sqref="AW15">
    <cfRule type="expression" dxfId="1825" priority="80">
      <formula>B$9&gt;=20/24</formula>
    </cfRule>
    <cfRule type="expression" dxfId="1824" priority="81">
      <formula>AND(B$9&gt;=14/24,B$9&lt;20/24)</formula>
    </cfRule>
    <cfRule type="expression" dxfId="1823" priority="82">
      <formula>AND(B$9&gt;=8/24,B$9&lt;14/24)</formula>
    </cfRule>
    <cfRule type="expression" dxfId="1822" priority="83">
      <formula>B$9&lt;8/24</formula>
    </cfRule>
  </conditionalFormatting>
  <conditionalFormatting sqref="A73">
    <cfRule type="expression" dxfId="1821" priority="31">
      <formula>$AH73=0</formula>
    </cfRule>
  </conditionalFormatting>
  <conditionalFormatting sqref="B76:F90 B93:F115 B137:F159 B117:F134 G79:G90 H79:H81 B72:H72 G93:R95 G76:S77 H82:S90 B11:AA13">
    <cfRule type="expression" dxfId="1820" priority="25">
      <formula>B$9&gt;=20/24</formula>
    </cfRule>
  </conditionalFormatting>
  <conditionalFormatting sqref="B76:F90 B93:F115 B137:F159 B117:F134 G79:G90 H79:H81 B72:H72 G93:R95 G76:S77 H82:S90 B11:AA13">
    <cfRule type="expression" dxfId="1819" priority="26">
      <formula>AND(B$9&gt;=14/24,B$9&lt;20/24)</formula>
    </cfRule>
    <cfRule type="expression" dxfId="1818" priority="27">
      <formula>AND(B$9&gt;=8/24,B$9&lt;14/24)</formula>
    </cfRule>
    <cfRule type="expression" dxfId="1817" priority="28">
      <formula>B$9&lt;8/24</formula>
    </cfRule>
  </conditionalFormatting>
  <conditionalFormatting sqref="B14:AA53">
    <cfRule type="expression" dxfId="1816" priority="15">
      <formula>B14&gt;$AG14*1</formula>
    </cfRule>
    <cfRule type="expression" dxfId="1815" priority="16">
      <formula>B$9&gt;=20/24</formula>
    </cfRule>
    <cfRule type="expression" dxfId="1814" priority="17">
      <formula>AND(B$9&gt;=14/24,B$9&lt;20/24)</formula>
    </cfRule>
    <cfRule type="expression" dxfId="1813" priority="18">
      <formula>AND(B$9&gt;=8/24,B$9&lt;14/24)</formula>
    </cfRule>
    <cfRule type="expression" dxfId="1812" priority="19">
      <formula>B$9&lt;8/24</formula>
    </cfRule>
  </conditionalFormatting>
  <conditionalFormatting sqref="B54:AA68">
    <cfRule type="expression" dxfId="1811" priority="13">
      <formula>B$9&lt;8/24</formula>
    </cfRule>
  </conditionalFormatting>
  <conditionalFormatting sqref="B54:F70 G54:X69 Y54:AA68 Y69:AF69">
    <cfRule type="expression" dxfId="1810" priority="10">
      <formula>B$9&gt;=20/24</formula>
    </cfRule>
    <cfRule type="expression" dxfId="1809" priority="11">
      <formula>AND(B$9&gt;=14/24,B$9&lt;20/24)</formula>
    </cfRule>
    <cfRule type="expression" dxfId="1808" priority="12">
      <formula>AND(B$9&gt;=8/24,B$9&lt;14/24)</formula>
    </cfRule>
  </conditionalFormatting>
  <conditionalFormatting sqref="B63:AA65">
    <cfRule type="expression" dxfId="1807" priority="14">
      <formula>B63&gt;$AG63</formula>
    </cfRule>
  </conditionalFormatting>
  <conditionalFormatting sqref="B69:F70 G69:AF69">
    <cfRule type="expression" dxfId="1806" priority="29">
      <formula>B$9&lt;8/24</formula>
    </cfRule>
  </conditionalFormatting>
  <conditionalFormatting sqref="B72:H75 I73:S75">
    <cfRule type="expression" dxfId="1805" priority="5">
      <formula>B72&gt;$AG72*1</formula>
    </cfRule>
  </conditionalFormatting>
  <conditionalFormatting sqref="B73:S75">
    <cfRule type="expression" dxfId="1804" priority="6">
      <formula>B$9&gt;=20/24</formula>
    </cfRule>
    <cfRule type="expression" dxfId="1803" priority="7">
      <formula>AND(B$9&gt;=14/24,B$9&lt;20/24)</formula>
    </cfRule>
    <cfRule type="expression" dxfId="1802" priority="8">
      <formula>AND(B$9&gt;=8/24,B$9&lt;14/24)</formula>
    </cfRule>
    <cfRule type="expression" dxfId="1801" priority="9">
      <formula>B$9&lt;8/24</formula>
    </cfRule>
  </conditionalFormatting>
  <conditionalFormatting sqref="B161:F167">
    <cfRule type="expression" dxfId="1800" priority="20">
      <formula>B$9&gt;=20/24</formula>
    </cfRule>
    <cfRule type="expression" dxfId="1799" priority="21">
      <formula>AND(B$9&gt;=14/24,B$9&lt;20/24)</formula>
    </cfRule>
    <cfRule type="expression" dxfId="1798" priority="22">
      <formula>AND(B$9&gt;=8/24,B$9&lt;14/24)</formula>
    </cfRule>
    <cfRule type="expression" dxfId="1797" priority="23">
      <formula>B$9&lt;8/24</formula>
    </cfRule>
  </conditionalFormatting>
  <conditionalFormatting sqref="B169:F274">
    <cfRule type="expression" dxfId="1796" priority="1">
      <formula>B$9&gt;=20/24</formula>
    </cfRule>
    <cfRule type="expression" dxfId="1795" priority="2">
      <formula>AND(B$9&gt;=14/24,B$9&lt;20/24)</formula>
    </cfRule>
    <cfRule type="expression" dxfId="1794" priority="3">
      <formula>AND(B$9&gt;=8/24,B$9&lt;14/24)</formula>
    </cfRule>
    <cfRule type="expression" dxfId="1793" priority="4">
      <formula>B$9&lt;8/24</formula>
    </cfRule>
  </conditionalFormatting>
  <conditionalFormatting sqref="B71:F71 B76:F96 G79:G90 H79:H81 G93:R95 G76:S77 H82:S90 B11:AA13 B69:AF69">
    <cfRule type="expression" dxfId="1792" priority="24">
      <formula>B11&gt;$AG11*1</formula>
    </cfRule>
  </conditionalFormatting>
  <conditionalFormatting sqref="B66:F70 G66:X69 B54:AA62 Y66:AA68 Y69:AF69">
    <cfRule type="expression" dxfId="1791" priority="30">
      <formula>B54&gt;$AG54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Normal="100" workbookViewId="0">
      <pane xSplit="1" ySplit="10" topLeftCell="B56" activePane="bottomRight" state="frozen"/>
      <selection activeCell="C158" sqref="C158"/>
      <selection pane="topRight" activeCell="C158" sqref="C158"/>
      <selection pane="bottomLeft" activeCell="C158" sqref="C158"/>
      <selection pane="bottomRight" activeCell="AC7" sqref="AC7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2080/10/18</v>
      </c>
      <c r="C4" s="222"/>
      <c r="D4" s="222"/>
      <c r="E4" s="223" t="str">
        <f ca="1">"2080/"&amp;"10/"&amp;INT(MID(CELL("filename",G6),FIND("]",CELL("filename",G6))+1,200))</f>
        <v>2080/10/18</v>
      </c>
      <c r="F4" s="223"/>
      <c r="G4" s="223"/>
      <c r="H4" s="223" t="str">
        <f ca="1">TEXT(E4,"dddd")</f>
        <v>Friday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134.1</v>
      </c>
      <c r="C5" s="30">
        <f t="shared" si="0"/>
        <v>142.6</v>
      </c>
      <c r="D5" s="30">
        <f t="shared" si="0"/>
        <v>139.1</v>
      </c>
      <c r="E5" s="30">
        <f t="shared" si="0"/>
        <v>123.6</v>
      </c>
      <c r="F5" s="30">
        <f t="shared" si="0"/>
        <v>121.6</v>
      </c>
      <c r="G5" s="30">
        <f t="shared" si="0"/>
        <v>121.6</v>
      </c>
      <c r="H5" s="30">
        <f t="shared" si="0"/>
        <v>169.8</v>
      </c>
      <c r="I5" s="30">
        <f t="shared" si="0"/>
        <v>229.5</v>
      </c>
      <c r="J5" s="30">
        <f t="shared" si="0"/>
        <v>204.2</v>
      </c>
      <c r="K5" s="30">
        <f t="shared" si="0"/>
        <v>165.4</v>
      </c>
      <c r="L5" s="30">
        <f t="shared" si="0"/>
        <v>213</v>
      </c>
      <c r="M5" s="30">
        <f t="shared" si="0"/>
        <v>201.3</v>
      </c>
      <c r="N5" s="30">
        <f t="shared" si="0"/>
        <v>316.5</v>
      </c>
      <c r="O5" s="30">
        <f t="shared" si="0"/>
        <v>430</v>
      </c>
      <c r="P5" s="30">
        <f t="shared" si="0"/>
        <v>478.7</v>
      </c>
      <c r="Q5" s="30">
        <f t="shared" si="0"/>
        <v>505.7</v>
      </c>
      <c r="R5" s="30">
        <f t="shared" si="0"/>
        <v>530.5</v>
      </c>
      <c r="S5" s="30">
        <f t="shared" si="0"/>
        <v>494.20000000000005</v>
      </c>
      <c r="T5" s="30">
        <f t="shared" si="0"/>
        <v>546.47</v>
      </c>
      <c r="U5" s="30">
        <f t="shared" si="0"/>
        <v>481.40000000000003</v>
      </c>
      <c r="V5" s="30">
        <f t="shared" si="0"/>
        <v>466.46999999999997</v>
      </c>
      <c r="W5" s="30">
        <f t="shared" si="0"/>
        <v>394.00000000000006</v>
      </c>
      <c r="X5" s="30">
        <f t="shared" si="0"/>
        <v>346.3</v>
      </c>
      <c r="Y5" s="30">
        <f t="shared" si="0"/>
        <v>328.6</v>
      </c>
      <c r="Z5" s="30">
        <f t="shared" si="0"/>
        <v>248.5</v>
      </c>
      <c r="AA5" s="30">
        <f>AB108</f>
        <v>217.7</v>
      </c>
      <c r="AB5" s="30">
        <f t="shared" si="0"/>
        <v>159</v>
      </c>
      <c r="AC5" s="30">
        <f t="shared" si="0"/>
        <v>159.4</v>
      </c>
      <c r="AD5" s="30">
        <f t="shared" si="0"/>
        <v>176</v>
      </c>
      <c r="AE5" s="30">
        <f t="shared" si="0"/>
        <v>155.4</v>
      </c>
      <c r="AF5" s="30">
        <f>B108</f>
        <v>271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Load=421</v>
      </c>
      <c r="B7" s="35">
        <f t="shared" ref="B7:AF7" si="1">B116</f>
        <v>1214.4699999999998</v>
      </c>
      <c r="C7" s="35">
        <f t="shared" si="1"/>
        <v>420.7</v>
      </c>
      <c r="D7" s="35">
        <f t="shared" si="1"/>
        <v>1191.8999999999999</v>
      </c>
      <c r="E7" s="35">
        <f t="shared" si="1"/>
        <v>1228.5</v>
      </c>
      <c r="F7" s="35">
        <f t="shared" si="1"/>
        <v>1137.55</v>
      </c>
      <c r="G7" s="35">
        <f t="shared" si="1"/>
        <v>1256.3499999999999</v>
      </c>
      <c r="H7" s="35">
        <f t="shared" si="1"/>
        <v>1288.3499999999999</v>
      </c>
      <c r="I7" s="35">
        <f t="shared" si="1"/>
        <v>1386.55</v>
      </c>
      <c r="J7" s="35">
        <f t="shared" si="1"/>
        <v>1439.25</v>
      </c>
      <c r="K7" s="35">
        <f t="shared" si="1"/>
        <v>1509.8500000000001</v>
      </c>
      <c r="L7" s="35">
        <f t="shared" si="1"/>
        <v>1643.0500000000002</v>
      </c>
      <c r="M7" s="35">
        <f t="shared" si="1"/>
        <v>1671.35</v>
      </c>
      <c r="N7" s="35">
        <f t="shared" si="1"/>
        <v>1615.85</v>
      </c>
      <c r="O7" s="35">
        <f t="shared" si="1"/>
        <v>1870.35</v>
      </c>
      <c r="P7" s="35">
        <f t="shared" si="1"/>
        <v>1581.75</v>
      </c>
      <c r="Q7" s="35">
        <f t="shared" si="1"/>
        <v>1498.8500000000001</v>
      </c>
      <c r="R7" s="35">
        <f t="shared" si="1"/>
        <v>1526.65</v>
      </c>
      <c r="S7" s="35">
        <f t="shared" si="1"/>
        <v>1551.7500000000002</v>
      </c>
      <c r="T7" s="35">
        <f t="shared" si="1"/>
        <v>1511.9500000000003</v>
      </c>
      <c r="U7" s="35">
        <f t="shared" si="1"/>
        <v>1565.6200000000003</v>
      </c>
      <c r="V7" s="35">
        <f t="shared" si="1"/>
        <v>1532.2500000000002</v>
      </c>
      <c r="W7" s="35">
        <f t="shared" si="1"/>
        <v>1558.6200000000001</v>
      </c>
      <c r="X7" s="35">
        <f t="shared" si="1"/>
        <v>1546.9500000000003</v>
      </c>
      <c r="Y7" s="35">
        <f t="shared" si="1"/>
        <v>1756.15</v>
      </c>
      <c r="Z7" s="35">
        <f t="shared" si="1"/>
        <v>1870.65</v>
      </c>
      <c r="AA7" s="35">
        <f t="shared" si="1"/>
        <v>1811.8500000000001</v>
      </c>
      <c r="AB7" s="35">
        <f>AB116</f>
        <v>1735.05</v>
      </c>
      <c r="AC7" s="35">
        <f t="shared" si="1"/>
        <v>1617.0500000000002</v>
      </c>
      <c r="AD7" s="35">
        <f t="shared" si="1"/>
        <v>1602.75</v>
      </c>
      <c r="AE7" s="35">
        <f t="shared" si="1"/>
        <v>1464.15</v>
      </c>
      <c r="AF7" s="35">
        <f t="shared" si="1"/>
        <v>1343.2500000000002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1870.65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1870.65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33.299999999999997</v>
      </c>
      <c r="C11" s="43">
        <v>33.299999999999997</v>
      </c>
      <c r="D11" s="43">
        <v>33.299999999999997</v>
      </c>
      <c r="E11" s="43">
        <v>33.299999999999997</v>
      </c>
      <c r="F11" s="43">
        <v>33.299999999999997</v>
      </c>
      <c r="G11" s="43">
        <v>33.299999999999997</v>
      </c>
      <c r="H11" s="43">
        <v>33.299999999999997</v>
      </c>
      <c r="I11" s="43">
        <v>33.299999999999997</v>
      </c>
      <c r="J11" s="43">
        <v>33.299999999999997</v>
      </c>
      <c r="K11" s="43">
        <v>33.299999999999997</v>
      </c>
      <c r="L11" s="43">
        <v>33.299999999999997</v>
      </c>
      <c r="M11" s="43">
        <v>33.299999999999997</v>
      </c>
      <c r="N11" s="43">
        <v>33.299999999999997</v>
      </c>
      <c r="O11" s="43">
        <v>33.299999999999997</v>
      </c>
      <c r="P11" s="43">
        <v>33.299999999999997</v>
      </c>
      <c r="Q11" s="43">
        <v>31.5</v>
      </c>
      <c r="R11" s="43">
        <v>31.5</v>
      </c>
      <c r="S11" s="43">
        <v>31.5</v>
      </c>
      <c r="T11" s="43">
        <v>31.5</v>
      </c>
      <c r="U11" s="43">
        <v>31.5</v>
      </c>
      <c r="V11" s="43">
        <v>31.5</v>
      </c>
      <c r="W11" s="43">
        <v>31.5</v>
      </c>
      <c r="X11" s="43">
        <v>31.5</v>
      </c>
      <c r="Y11" s="43">
        <v>31.5</v>
      </c>
      <c r="Z11" s="43">
        <v>31.5</v>
      </c>
      <c r="AA11" s="43">
        <v>31.5</v>
      </c>
      <c r="AB11" s="43">
        <v>35.5</v>
      </c>
      <c r="AC11" s="43">
        <v>35.5</v>
      </c>
      <c r="AD11" s="43">
        <v>35.5</v>
      </c>
      <c r="AE11" s="43">
        <v>35.5</v>
      </c>
      <c r="AF11" s="43">
        <v>33.5</v>
      </c>
      <c r="AG11" s="45">
        <v>86</v>
      </c>
      <c r="AH11" s="46">
        <f t="shared" ref="AH11:AH74" si="2">MAX(B11:AF11)</f>
        <v>35.5</v>
      </c>
      <c r="AI11" s="47">
        <f t="shared" ref="AI11:AI74" si="3">MIN(B11:AF11)</f>
        <v>31.5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31.6</v>
      </c>
      <c r="C12" s="43">
        <v>31.6</v>
      </c>
      <c r="D12" s="43">
        <v>31.6</v>
      </c>
      <c r="E12" s="43">
        <v>31.6</v>
      </c>
      <c r="F12" s="43">
        <v>31.6</v>
      </c>
      <c r="G12" s="43">
        <v>31.6</v>
      </c>
      <c r="H12" s="43">
        <v>31.6</v>
      </c>
      <c r="I12" s="43">
        <v>31.6</v>
      </c>
      <c r="J12" s="43">
        <v>31.6</v>
      </c>
      <c r="K12" s="43">
        <v>31.6</v>
      </c>
      <c r="L12" s="43">
        <v>31.6</v>
      </c>
      <c r="M12" s="43">
        <v>31.6</v>
      </c>
      <c r="N12" s="43">
        <v>31.6</v>
      </c>
      <c r="O12" s="43">
        <v>31.6</v>
      </c>
      <c r="P12" s="43">
        <v>31.6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31.6</v>
      </c>
      <c r="AI12" s="47">
        <f t="shared" si="3"/>
        <v>25</v>
      </c>
      <c r="AK12" s="49"/>
      <c r="AL12" s="50" t="str">
        <f ca="1">MID(CELL("filename",C7),FIND("]",CELL("filename",C7))+1,600)</f>
        <v>18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23.4</v>
      </c>
      <c r="C13" s="43">
        <v>23.4</v>
      </c>
      <c r="D13" s="43">
        <v>23.4</v>
      </c>
      <c r="E13" s="43">
        <v>23.4</v>
      </c>
      <c r="F13" s="43">
        <v>23.4</v>
      </c>
      <c r="G13" s="43">
        <v>23.4</v>
      </c>
      <c r="H13" s="43">
        <v>23.4</v>
      </c>
      <c r="I13" s="43">
        <v>23.4</v>
      </c>
      <c r="J13" s="43">
        <v>23.4</v>
      </c>
      <c r="K13" s="43">
        <v>23.4</v>
      </c>
      <c r="L13" s="43">
        <v>23.4</v>
      </c>
      <c r="M13" s="43">
        <v>23.4</v>
      </c>
      <c r="N13" s="43">
        <v>23.4</v>
      </c>
      <c r="O13" s="43">
        <v>23.4</v>
      </c>
      <c r="P13" s="43">
        <v>23.4</v>
      </c>
      <c r="Q13" s="43">
        <v>20</v>
      </c>
      <c r="R13" s="43">
        <v>20</v>
      </c>
      <c r="S13" s="43">
        <v>20</v>
      </c>
      <c r="T13" s="43">
        <v>20</v>
      </c>
      <c r="U13" s="43">
        <v>20</v>
      </c>
      <c r="V13" s="43">
        <v>20</v>
      </c>
      <c r="W13" s="43">
        <v>20</v>
      </c>
      <c r="X13" s="43">
        <v>20</v>
      </c>
      <c r="Y13" s="43">
        <v>20</v>
      </c>
      <c r="Z13" s="43">
        <v>20</v>
      </c>
      <c r="AA13" s="43">
        <v>20</v>
      </c>
      <c r="AB13" s="43">
        <v>23.8</v>
      </c>
      <c r="AC13" s="43">
        <v>23.8</v>
      </c>
      <c r="AD13" s="43">
        <v>23.8</v>
      </c>
      <c r="AE13" s="43">
        <v>23.8</v>
      </c>
      <c r="AF13" s="43">
        <v>23.8</v>
      </c>
      <c r="AG13" s="48">
        <v>78</v>
      </c>
      <c r="AH13" s="46">
        <f t="shared" si="2"/>
        <v>23.8</v>
      </c>
      <c r="AI13" s="47">
        <f t="shared" si="3"/>
        <v>20</v>
      </c>
      <c r="AK13" s="49"/>
      <c r="AL13" s="50" t="str">
        <f ca="1">"Daily Load Curve(Excluding of Export) of Nepal ("&amp;A4&amp;" "&amp;B4&amp;")"</f>
        <v>Daily Load Curve(Excluding of Export) of Nepal (Nepali Date: 2080/10/18)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21</v>
      </c>
      <c r="C14" s="43">
        <v>21</v>
      </c>
      <c r="D14" s="43">
        <v>21</v>
      </c>
      <c r="E14" s="43">
        <v>21</v>
      </c>
      <c r="F14" s="43">
        <v>21</v>
      </c>
      <c r="G14" s="43">
        <v>21</v>
      </c>
      <c r="H14" s="43">
        <v>21</v>
      </c>
      <c r="I14" s="43">
        <v>21</v>
      </c>
      <c r="J14" s="43">
        <v>21</v>
      </c>
      <c r="K14" s="43">
        <v>21</v>
      </c>
      <c r="L14" s="43">
        <v>21</v>
      </c>
      <c r="M14" s="43">
        <v>21</v>
      </c>
      <c r="N14" s="43">
        <v>21</v>
      </c>
      <c r="O14" s="43">
        <v>21</v>
      </c>
      <c r="P14" s="43">
        <v>21</v>
      </c>
      <c r="Q14" s="43">
        <v>16</v>
      </c>
      <c r="R14" s="43">
        <v>16</v>
      </c>
      <c r="S14" s="43">
        <v>16</v>
      </c>
      <c r="T14" s="43">
        <v>16</v>
      </c>
      <c r="U14" s="43">
        <v>16</v>
      </c>
      <c r="V14" s="43">
        <v>16</v>
      </c>
      <c r="W14" s="43">
        <v>16</v>
      </c>
      <c r="X14" s="43">
        <v>16</v>
      </c>
      <c r="Y14" s="43">
        <v>16</v>
      </c>
      <c r="Z14" s="43">
        <v>16</v>
      </c>
      <c r="AA14" s="43">
        <v>16</v>
      </c>
      <c r="AB14" s="43">
        <v>19</v>
      </c>
      <c r="AC14" s="43">
        <v>19</v>
      </c>
      <c r="AD14" s="43">
        <v>19</v>
      </c>
      <c r="AE14" s="43">
        <v>19</v>
      </c>
      <c r="AF14" s="43">
        <v>19</v>
      </c>
      <c r="AG14" s="48">
        <v>77</v>
      </c>
      <c r="AH14" s="46">
        <f t="shared" si="2"/>
        <v>21</v>
      </c>
      <c r="AI14" s="47">
        <f t="shared" si="3"/>
        <v>16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36.9</v>
      </c>
      <c r="C15" s="43">
        <v>36.9</v>
      </c>
      <c r="D15" s="43">
        <v>36.9</v>
      </c>
      <c r="E15" s="43">
        <v>36.9</v>
      </c>
      <c r="F15" s="43">
        <v>36.9</v>
      </c>
      <c r="G15" s="43">
        <v>36.9</v>
      </c>
      <c r="H15" s="43">
        <v>36.9</v>
      </c>
      <c r="I15" s="43">
        <v>36.9</v>
      </c>
      <c r="J15" s="43">
        <v>36.9</v>
      </c>
      <c r="K15" s="43">
        <v>36.9</v>
      </c>
      <c r="L15" s="43">
        <v>36.9</v>
      </c>
      <c r="M15" s="43">
        <v>36.9</v>
      </c>
      <c r="N15" s="43">
        <v>36.9</v>
      </c>
      <c r="O15" s="43">
        <v>36.9</v>
      </c>
      <c r="P15" s="43">
        <v>36.9</v>
      </c>
      <c r="Q15" s="43">
        <v>36.9</v>
      </c>
      <c r="R15" s="43">
        <v>36.9</v>
      </c>
      <c r="S15" s="43">
        <v>36.9</v>
      </c>
      <c r="T15" s="43">
        <v>36.9</v>
      </c>
      <c r="U15" s="43">
        <v>36.9</v>
      </c>
      <c r="V15" s="43">
        <v>36.9</v>
      </c>
      <c r="W15" s="43">
        <v>36.9</v>
      </c>
      <c r="X15" s="43">
        <v>36.9</v>
      </c>
      <c r="Y15" s="43">
        <v>36.9</v>
      </c>
      <c r="Z15" s="43">
        <v>36.9</v>
      </c>
      <c r="AA15" s="43">
        <v>36.9</v>
      </c>
      <c r="AB15" s="43">
        <v>32.1</v>
      </c>
      <c r="AC15" s="43">
        <v>32.1</v>
      </c>
      <c r="AD15" s="43">
        <v>32.1</v>
      </c>
      <c r="AE15" s="43">
        <v>32.1</v>
      </c>
      <c r="AF15" s="43">
        <v>32.1</v>
      </c>
      <c r="AG15" s="48">
        <v>73</v>
      </c>
      <c r="AH15" s="46">
        <f t="shared" si="2"/>
        <v>36.9</v>
      </c>
      <c r="AI15" s="47">
        <f t="shared" si="3"/>
        <v>32.1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11.1</v>
      </c>
      <c r="C16" s="43">
        <v>11.1</v>
      </c>
      <c r="D16" s="43">
        <v>11.1</v>
      </c>
      <c r="E16" s="43">
        <v>11.1</v>
      </c>
      <c r="F16" s="43">
        <v>11.1</v>
      </c>
      <c r="G16" s="43">
        <v>11.1</v>
      </c>
      <c r="H16" s="43">
        <v>11.1</v>
      </c>
      <c r="I16" s="43">
        <v>11.1</v>
      </c>
      <c r="J16" s="43">
        <v>11.1</v>
      </c>
      <c r="K16" s="43">
        <v>11.1</v>
      </c>
      <c r="L16" s="43">
        <v>11.1</v>
      </c>
      <c r="M16" s="43">
        <v>11.1</v>
      </c>
      <c r="N16" s="43">
        <v>11.1</v>
      </c>
      <c r="O16" s="43">
        <v>11.1</v>
      </c>
      <c r="P16" s="43">
        <v>11.1</v>
      </c>
      <c r="Q16" s="43">
        <v>10.3</v>
      </c>
      <c r="R16" s="43">
        <v>10.3</v>
      </c>
      <c r="S16" s="43">
        <v>10.3</v>
      </c>
      <c r="T16" s="43">
        <v>10.3</v>
      </c>
      <c r="U16" s="43">
        <v>10.3</v>
      </c>
      <c r="V16" s="43">
        <v>10.3</v>
      </c>
      <c r="W16" s="43">
        <v>10.3</v>
      </c>
      <c r="X16" s="43">
        <v>10.3</v>
      </c>
      <c r="Y16" s="43">
        <v>10.3</v>
      </c>
      <c r="Z16" s="43">
        <v>10.3</v>
      </c>
      <c r="AA16" s="43">
        <v>10.3</v>
      </c>
      <c r="AB16" s="43">
        <v>11.8</v>
      </c>
      <c r="AC16" s="43">
        <v>11.8</v>
      </c>
      <c r="AD16" s="43">
        <v>11.8</v>
      </c>
      <c r="AE16" s="43">
        <v>11.8</v>
      </c>
      <c r="AF16" s="43">
        <v>11.8</v>
      </c>
      <c r="AG16" s="48">
        <v>71</v>
      </c>
      <c r="AH16" s="46">
        <f t="shared" si="2"/>
        <v>11.8</v>
      </c>
      <c r="AI16" s="47">
        <f t="shared" si="3"/>
        <v>10.3</v>
      </c>
      <c r="AK16" s="49"/>
      <c r="AL16" s="52" t="s">
        <v>7</v>
      </c>
      <c r="AM16" s="57">
        <f t="shared" ref="AM16:AR16" si="4">B71</f>
        <v>0</v>
      </c>
      <c r="AN16" s="57">
        <f t="shared" si="4"/>
        <v>0</v>
      </c>
      <c r="AO16" s="57">
        <f t="shared" si="4"/>
        <v>781.40000000000009</v>
      </c>
      <c r="AP16" s="57">
        <f t="shared" si="4"/>
        <v>781.40000000000009</v>
      </c>
      <c r="AQ16" s="57">
        <f t="shared" si="4"/>
        <v>779.15000000000009</v>
      </c>
      <c r="AR16" s="57">
        <f t="shared" si="4"/>
        <v>779.15000000000009</v>
      </c>
      <c r="AS16" s="57">
        <f>I71</f>
        <v>769.15000000000009</v>
      </c>
      <c r="AT16" s="57">
        <f>K71</f>
        <v>769.15000000000009</v>
      </c>
      <c r="AU16" s="57">
        <f t="shared" ref="AU16:BD16" si="5">M71</f>
        <v>769.15000000000009</v>
      </c>
      <c r="AV16" s="57">
        <f t="shared" si="5"/>
        <v>769.15000000000009</v>
      </c>
      <c r="AW16" s="57">
        <f t="shared" si="5"/>
        <v>769.15000000000009</v>
      </c>
      <c r="AX16" s="57">
        <f t="shared" si="5"/>
        <v>769.15000000000009</v>
      </c>
      <c r="AY16" s="57">
        <f t="shared" si="5"/>
        <v>733.95000000000016</v>
      </c>
      <c r="AZ16" s="57">
        <f t="shared" si="5"/>
        <v>733.95000000000016</v>
      </c>
      <c r="BA16" s="57">
        <f t="shared" si="5"/>
        <v>733.95000000000016</v>
      </c>
      <c r="BB16" s="57">
        <f t="shared" si="5"/>
        <v>733.95000000000016</v>
      </c>
      <c r="BC16" s="57">
        <f t="shared" si="5"/>
        <v>733.95000000000016</v>
      </c>
      <c r="BD16" s="57">
        <f t="shared" si="5"/>
        <v>733.95000000000016</v>
      </c>
      <c r="BE16" s="58">
        <f>X71</f>
        <v>733.95000000000016</v>
      </c>
      <c r="BF16" s="58">
        <f>Z71</f>
        <v>733.95000000000016</v>
      </c>
      <c r="BG16" s="58">
        <f>AB71</f>
        <v>745.35</v>
      </c>
      <c r="BH16" s="58">
        <f>AD71</f>
        <v>745.35</v>
      </c>
      <c r="BI16" s="58">
        <f>AE71</f>
        <v>745.35</v>
      </c>
      <c r="BJ16" s="58">
        <f>AF71</f>
        <v>743.35000000000014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17</v>
      </c>
      <c r="C17" s="44">
        <v>17</v>
      </c>
      <c r="D17" s="44">
        <v>17</v>
      </c>
      <c r="E17" s="44">
        <v>17</v>
      </c>
      <c r="F17" s="44">
        <v>17</v>
      </c>
      <c r="G17" s="44">
        <v>17</v>
      </c>
      <c r="H17" s="44">
        <v>17</v>
      </c>
      <c r="I17" s="44">
        <v>17</v>
      </c>
      <c r="J17" s="44">
        <v>17</v>
      </c>
      <c r="K17" s="44">
        <v>17</v>
      </c>
      <c r="L17" s="44">
        <v>17</v>
      </c>
      <c r="M17" s="44">
        <v>17</v>
      </c>
      <c r="N17" s="44">
        <v>17</v>
      </c>
      <c r="O17" s="44">
        <v>17</v>
      </c>
      <c r="P17" s="44">
        <v>17</v>
      </c>
      <c r="Q17" s="44">
        <v>14.5</v>
      </c>
      <c r="R17" s="44">
        <v>14.5</v>
      </c>
      <c r="S17" s="44">
        <v>14.5</v>
      </c>
      <c r="T17" s="44">
        <v>14.5</v>
      </c>
      <c r="U17" s="44">
        <v>14.5</v>
      </c>
      <c r="V17" s="44">
        <v>14.5</v>
      </c>
      <c r="W17" s="44">
        <v>14.5</v>
      </c>
      <c r="X17" s="44">
        <v>14.5</v>
      </c>
      <c r="Y17" s="44">
        <v>14.5</v>
      </c>
      <c r="Z17" s="44">
        <v>14.5</v>
      </c>
      <c r="AA17" s="44">
        <v>14.5</v>
      </c>
      <c r="AB17" s="44">
        <v>16.899999999999999</v>
      </c>
      <c r="AC17" s="44">
        <v>16.899999999999999</v>
      </c>
      <c r="AD17" s="44">
        <v>16.899999999999999</v>
      </c>
      <c r="AE17" s="44">
        <v>16.899999999999999</v>
      </c>
      <c r="AF17" s="44">
        <v>16.899999999999999</v>
      </c>
      <c r="AG17" s="45">
        <v>54</v>
      </c>
      <c r="AH17" s="46">
        <f t="shared" si="2"/>
        <v>17</v>
      </c>
      <c r="AI17" s="47">
        <f t="shared" si="3"/>
        <v>14.5</v>
      </c>
      <c r="AK17" s="49"/>
      <c r="AL17" s="52" t="s">
        <v>29</v>
      </c>
      <c r="AM17" s="57">
        <f t="shared" ref="AM17:AR17" si="6">B78</f>
        <v>370.2</v>
      </c>
      <c r="AN17" s="57">
        <f t="shared" si="6"/>
        <v>202.8</v>
      </c>
      <c r="AO17" s="57">
        <f t="shared" si="6"/>
        <v>202.8</v>
      </c>
      <c r="AP17" s="57">
        <f t="shared" si="6"/>
        <v>242.8</v>
      </c>
      <c r="AQ17" s="57">
        <f t="shared" si="6"/>
        <v>208.7</v>
      </c>
      <c r="AR17" s="57">
        <f t="shared" si="6"/>
        <v>290.99999999999994</v>
      </c>
      <c r="AS17" s="57">
        <f>I78</f>
        <v>348.99999999999994</v>
      </c>
      <c r="AT17" s="57">
        <f>K78</f>
        <v>345.99999999999994</v>
      </c>
      <c r="AU17" s="57">
        <f t="shared" ref="AU17:BD17" si="7">M78</f>
        <v>380.09999999999997</v>
      </c>
      <c r="AV17" s="57">
        <f t="shared" si="7"/>
        <v>440.09999999999997</v>
      </c>
      <c r="AW17" s="57">
        <f t="shared" si="7"/>
        <v>450.09999999999997</v>
      </c>
      <c r="AX17" s="57">
        <f t="shared" si="7"/>
        <v>119.10000000000001</v>
      </c>
      <c r="AY17" s="57">
        <f t="shared" si="7"/>
        <v>119.10000000000001</v>
      </c>
      <c r="AZ17" s="57">
        <f t="shared" si="7"/>
        <v>119.10000000000001</v>
      </c>
      <c r="BA17" s="57">
        <f t="shared" si="7"/>
        <v>119.10000000000001</v>
      </c>
      <c r="BB17" s="57">
        <f t="shared" si="7"/>
        <v>111.60000000000001</v>
      </c>
      <c r="BC17" s="57">
        <f t="shared" si="7"/>
        <v>112.80000000000001</v>
      </c>
      <c r="BD17" s="57">
        <f t="shared" si="7"/>
        <v>117.30000000000001</v>
      </c>
      <c r="BE17" s="58">
        <f>X78</f>
        <v>118.5</v>
      </c>
      <c r="BF17" s="58">
        <f>Z78</f>
        <v>418.00000000000006</v>
      </c>
      <c r="BG17" s="58">
        <f>AB78</f>
        <v>380.6</v>
      </c>
      <c r="BH17" s="58">
        <f>AD78</f>
        <v>494.3</v>
      </c>
      <c r="BI17" s="58">
        <f>AE78</f>
        <v>404.3</v>
      </c>
      <c r="BJ17" s="58">
        <f>AF78</f>
        <v>227.89999999999998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11</v>
      </c>
      <c r="C18" s="44">
        <v>11</v>
      </c>
      <c r="D18" s="44">
        <v>11</v>
      </c>
      <c r="E18" s="44">
        <v>11</v>
      </c>
      <c r="F18" s="44">
        <v>11</v>
      </c>
      <c r="G18" s="44">
        <v>11</v>
      </c>
      <c r="H18" s="44">
        <v>11</v>
      </c>
      <c r="I18" s="44">
        <v>11</v>
      </c>
      <c r="J18" s="44">
        <v>11</v>
      </c>
      <c r="K18" s="44">
        <v>11</v>
      </c>
      <c r="L18" s="44">
        <v>11</v>
      </c>
      <c r="M18" s="44">
        <v>11</v>
      </c>
      <c r="N18" s="44">
        <v>11</v>
      </c>
      <c r="O18" s="44">
        <v>11</v>
      </c>
      <c r="P18" s="44">
        <v>11</v>
      </c>
      <c r="Q18" s="44">
        <v>11</v>
      </c>
      <c r="R18" s="44">
        <v>11</v>
      </c>
      <c r="S18" s="44">
        <v>11</v>
      </c>
      <c r="T18" s="44">
        <v>11</v>
      </c>
      <c r="U18" s="44">
        <v>11</v>
      </c>
      <c r="V18" s="44">
        <v>11</v>
      </c>
      <c r="W18" s="44">
        <v>11</v>
      </c>
      <c r="X18" s="44">
        <v>11</v>
      </c>
      <c r="Y18" s="44">
        <v>11</v>
      </c>
      <c r="Z18" s="44">
        <v>11</v>
      </c>
      <c r="AA18" s="44">
        <v>11</v>
      </c>
      <c r="AB18" s="44">
        <v>11.1</v>
      </c>
      <c r="AC18" s="44">
        <v>11.1</v>
      </c>
      <c r="AD18" s="44">
        <v>11.1</v>
      </c>
      <c r="AE18" s="44">
        <v>11.1</v>
      </c>
      <c r="AF18" s="44">
        <v>11.1</v>
      </c>
      <c r="AG18" s="48">
        <v>52.465000000000003</v>
      </c>
      <c r="AH18" s="46">
        <f t="shared" si="2"/>
        <v>11.1</v>
      </c>
      <c r="AI18" s="47">
        <f t="shared" si="3"/>
        <v>11</v>
      </c>
      <c r="AK18" s="49"/>
      <c r="AL18" s="52" t="s">
        <v>31</v>
      </c>
      <c r="AM18" s="57">
        <f t="shared" ref="AM18:AR18" si="8">B92</f>
        <v>134.79999999999998</v>
      </c>
      <c r="AN18" s="57">
        <f t="shared" si="8"/>
        <v>266.09999999999997</v>
      </c>
      <c r="AO18" s="57">
        <f t="shared" si="8"/>
        <v>266.09999999999997</v>
      </c>
      <c r="AP18" s="57">
        <f t="shared" si="8"/>
        <v>277.2</v>
      </c>
      <c r="AQ18" s="57">
        <f t="shared" si="8"/>
        <v>246.09999999999997</v>
      </c>
      <c r="AR18" s="57">
        <f t="shared" si="8"/>
        <v>282.59999999999997</v>
      </c>
      <c r="AS18" s="57">
        <f>I92</f>
        <v>292.59999999999997</v>
      </c>
      <c r="AT18" s="57">
        <f>K92</f>
        <v>355.5</v>
      </c>
      <c r="AU18" s="57">
        <f t="shared" ref="AU18:BD18" si="9">M92</f>
        <v>330.09999999999997</v>
      </c>
      <c r="AV18" s="57">
        <f t="shared" si="9"/>
        <v>345.3</v>
      </c>
      <c r="AW18" s="57">
        <f t="shared" si="9"/>
        <v>334.59999999999997</v>
      </c>
      <c r="AX18" s="57">
        <f t="shared" si="9"/>
        <v>263.5</v>
      </c>
      <c r="AY18" s="57">
        <f t="shared" si="9"/>
        <v>167.1</v>
      </c>
      <c r="AZ18" s="57">
        <f t="shared" si="9"/>
        <v>167.89999999999998</v>
      </c>
      <c r="BA18" s="57">
        <f t="shared" si="9"/>
        <v>168.2</v>
      </c>
      <c r="BB18" s="57">
        <f t="shared" si="9"/>
        <v>172.19999999999996</v>
      </c>
      <c r="BC18" s="57">
        <f t="shared" si="9"/>
        <v>172.39999999999998</v>
      </c>
      <c r="BD18" s="57">
        <f t="shared" si="9"/>
        <v>199.6</v>
      </c>
      <c r="BE18" s="58">
        <f>X92</f>
        <v>300.50000000000006</v>
      </c>
      <c r="BF18" s="58">
        <f>Z92</f>
        <v>390.09999999999991</v>
      </c>
      <c r="BG18" s="58">
        <f>AB92</f>
        <v>391.4</v>
      </c>
      <c r="BH18" s="58">
        <f>AD92</f>
        <v>342.1</v>
      </c>
      <c r="BI18" s="58">
        <f>AE92</f>
        <v>229.09999999999997</v>
      </c>
      <c r="BJ18" s="58">
        <f>AF92</f>
        <v>218.2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19.100000000000001</v>
      </c>
      <c r="C19" s="44">
        <v>19.100000000000001</v>
      </c>
      <c r="D19" s="44">
        <v>19.100000000000001</v>
      </c>
      <c r="E19" s="44">
        <v>19.100000000000001</v>
      </c>
      <c r="F19" s="44">
        <v>19.100000000000001</v>
      </c>
      <c r="G19" s="44">
        <v>19.100000000000001</v>
      </c>
      <c r="H19" s="44">
        <v>19.100000000000001</v>
      </c>
      <c r="I19" s="44">
        <v>19.100000000000001</v>
      </c>
      <c r="J19" s="44">
        <v>19.100000000000001</v>
      </c>
      <c r="K19" s="44">
        <v>19.100000000000001</v>
      </c>
      <c r="L19" s="44">
        <v>19.100000000000001</v>
      </c>
      <c r="M19" s="44">
        <v>19.100000000000001</v>
      </c>
      <c r="N19" s="44">
        <v>19.100000000000001</v>
      </c>
      <c r="O19" s="44">
        <v>19.100000000000001</v>
      </c>
      <c r="P19" s="44">
        <v>19.100000000000001</v>
      </c>
      <c r="Q19" s="44">
        <v>16.600000000000001</v>
      </c>
      <c r="R19" s="44">
        <v>16.600000000000001</v>
      </c>
      <c r="S19" s="44">
        <v>16.600000000000001</v>
      </c>
      <c r="T19" s="44">
        <v>16.600000000000001</v>
      </c>
      <c r="U19" s="44">
        <v>16.600000000000001</v>
      </c>
      <c r="V19" s="44">
        <v>16.600000000000001</v>
      </c>
      <c r="W19" s="44">
        <v>16.600000000000001</v>
      </c>
      <c r="X19" s="44">
        <v>16.600000000000001</v>
      </c>
      <c r="Y19" s="44">
        <v>16.600000000000001</v>
      </c>
      <c r="Z19" s="44">
        <v>16.600000000000001</v>
      </c>
      <c r="AA19" s="44">
        <v>16.600000000000001</v>
      </c>
      <c r="AB19" s="44">
        <v>14</v>
      </c>
      <c r="AC19" s="44">
        <v>14</v>
      </c>
      <c r="AD19" s="44">
        <v>14</v>
      </c>
      <c r="AE19" s="44">
        <v>14</v>
      </c>
      <c r="AF19" s="44">
        <v>14</v>
      </c>
      <c r="AG19" s="48">
        <v>52.4</v>
      </c>
      <c r="AH19" s="46">
        <f t="shared" si="2"/>
        <v>19.100000000000001</v>
      </c>
      <c r="AI19" s="47">
        <f t="shared" si="3"/>
        <v>14</v>
      </c>
      <c r="AK19" s="49"/>
      <c r="AL19" s="52" t="s">
        <v>33</v>
      </c>
      <c r="AM19" s="57">
        <f t="shared" ref="AM19:AR19" si="10">B108</f>
        <v>271</v>
      </c>
      <c r="AN19" s="57">
        <f t="shared" si="10"/>
        <v>134.1</v>
      </c>
      <c r="AO19" s="57">
        <f t="shared" si="10"/>
        <v>142.6</v>
      </c>
      <c r="AP19" s="57">
        <f t="shared" si="10"/>
        <v>139.1</v>
      </c>
      <c r="AQ19" s="57">
        <f t="shared" si="10"/>
        <v>123.6</v>
      </c>
      <c r="AR19" s="57">
        <f t="shared" si="10"/>
        <v>121.6</v>
      </c>
      <c r="AS19" s="57">
        <f>I108</f>
        <v>169.8</v>
      </c>
      <c r="AT19" s="57">
        <f>K108</f>
        <v>204.2</v>
      </c>
      <c r="AU19" s="57">
        <f t="shared" ref="AU19:BD19" si="11">M108</f>
        <v>213</v>
      </c>
      <c r="AV19" s="57">
        <f t="shared" si="11"/>
        <v>201.3</v>
      </c>
      <c r="AW19" s="57">
        <f t="shared" si="11"/>
        <v>316.5</v>
      </c>
      <c r="AX19" s="57">
        <f t="shared" si="11"/>
        <v>430</v>
      </c>
      <c r="AY19" s="57">
        <f t="shared" si="11"/>
        <v>478.7</v>
      </c>
      <c r="AZ19" s="57">
        <f t="shared" si="11"/>
        <v>505.7</v>
      </c>
      <c r="BA19" s="57">
        <f t="shared" si="11"/>
        <v>530.5</v>
      </c>
      <c r="BB19" s="57">
        <f t="shared" si="11"/>
        <v>494.20000000000005</v>
      </c>
      <c r="BC19" s="57">
        <f t="shared" si="11"/>
        <v>546.47</v>
      </c>
      <c r="BD19" s="57">
        <f t="shared" si="11"/>
        <v>481.40000000000003</v>
      </c>
      <c r="BE19" s="58">
        <f>X108</f>
        <v>394.00000000000006</v>
      </c>
      <c r="BF19" s="58">
        <f>Z108</f>
        <v>328.6</v>
      </c>
      <c r="BG19" s="58">
        <f>AB108</f>
        <v>217.7</v>
      </c>
      <c r="BH19" s="58">
        <f>AD108</f>
        <v>159.4</v>
      </c>
      <c r="BI19" s="58">
        <f>AE108</f>
        <v>176</v>
      </c>
      <c r="BJ19" s="58">
        <f>AF108</f>
        <v>155.4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26.5</v>
      </c>
      <c r="C20" s="44">
        <v>26.5</v>
      </c>
      <c r="D20" s="44">
        <v>26.5</v>
      </c>
      <c r="E20" s="44">
        <v>26.5</v>
      </c>
      <c r="F20" s="44">
        <v>26.5</v>
      </c>
      <c r="G20" s="44">
        <v>26.5</v>
      </c>
      <c r="H20" s="44">
        <v>26.5</v>
      </c>
      <c r="I20" s="44">
        <v>26.5</v>
      </c>
      <c r="J20" s="44">
        <v>26.5</v>
      </c>
      <c r="K20" s="44">
        <v>26.5</v>
      </c>
      <c r="L20" s="44">
        <v>26.5</v>
      </c>
      <c r="M20" s="44">
        <v>26.5</v>
      </c>
      <c r="N20" s="44">
        <v>26.5</v>
      </c>
      <c r="O20" s="44">
        <v>26.5</v>
      </c>
      <c r="P20" s="44">
        <v>26.5</v>
      </c>
      <c r="Q20" s="44">
        <v>26.5</v>
      </c>
      <c r="R20" s="44">
        <v>26.5</v>
      </c>
      <c r="S20" s="44">
        <v>26.5</v>
      </c>
      <c r="T20" s="44">
        <v>26.5</v>
      </c>
      <c r="U20" s="44">
        <v>26.5</v>
      </c>
      <c r="V20" s="44">
        <v>26.5</v>
      </c>
      <c r="W20" s="44">
        <v>26.5</v>
      </c>
      <c r="X20" s="44">
        <v>26.5</v>
      </c>
      <c r="Y20" s="44">
        <v>26.5</v>
      </c>
      <c r="Z20" s="44">
        <v>26.5</v>
      </c>
      <c r="AA20" s="44">
        <v>26.5</v>
      </c>
      <c r="AB20" s="44">
        <v>26.5</v>
      </c>
      <c r="AC20" s="44">
        <v>26.5</v>
      </c>
      <c r="AD20" s="44">
        <v>26.5</v>
      </c>
      <c r="AE20" s="44">
        <v>26.5</v>
      </c>
      <c r="AF20" s="44">
        <v>26.5</v>
      </c>
      <c r="AG20" s="48">
        <v>50</v>
      </c>
      <c r="AH20" s="46">
        <f t="shared" si="2"/>
        <v>26.5</v>
      </c>
      <c r="AI20" s="47">
        <f t="shared" si="3"/>
        <v>26.5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22</v>
      </c>
      <c r="R21" s="44">
        <v>22</v>
      </c>
      <c r="S21" s="44">
        <v>22</v>
      </c>
      <c r="T21" s="44">
        <v>22</v>
      </c>
      <c r="U21" s="44">
        <v>22</v>
      </c>
      <c r="V21" s="44">
        <v>22</v>
      </c>
      <c r="W21" s="44">
        <v>22</v>
      </c>
      <c r="X21" s="44">
        <v>22</v>
      </c>
      <c r="Y21" s="44">
        <v>22</v>
      </c>
      <c r="Z21" s="44">
        <v>22</v>
      </c>
      <c r="AA21" s="44">
        <v>22</v>
      </c>
      <c r="AB21" s="44">
        <v>24.3</v>
      </c>
      <c r="AC21" s="44">
        <v>24.3</v>
      </c>
      <c r="AD21" s="44">
        <v>24.3</v>
      </c>
      <c r="AE21" s="44">
        <v>24.3</v>
      </c>
      <c r="AF21" s="44">
        <v>24.3</v>
      </c>
      <c r="AG21" s="48">
        <v>45</v>
      </c>
      <c r="AH21" s="46">
        <f t="shared" si="2"/>
        <v>24.3</v>
      </c>
      <c r="AI21" s="47">
        <f t="shared" si="3"/>
        <v>22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21</v>
      </c>
      <c r="C22" s="44">
        <v>21</v>
      </c>
      <c r="D22" s="44">
        <v>21</v>
      </c>
      <c r="E22" s="44">
        <v>21</v>
      </c>
      <c r="F22" s="44">
        <v>21</v>
      </c>
      <c r="G22" s="44">
        <v>21</v>
      </c>
      <c r="H22" s="44">
        <v>21</v>
      </c>
      <c r="I22" s="44">
        <v>21</v>
      </c>
      <c r="J22" s="44">
        <v>21</v>
      </c>
      <c r="K22" s="44">
        <v>21</v>
      </c>
      <c r="L22" s="44">
        <v>21</v>
      </c>
      <c r="M22" s="44">
        <v>21</v>
      </c>
      <c r="N22" s="44">
        <v>21</v>
      </c>
      <c r="O22" s="44">
        <v>21</v>
      </c>
      <c r="P22" s="44">
        <v>21</v>
      </c>
      <c r="Q22" s="44">
        <v>18</v>
      </c>
      <c r="R22" s="44">
        <v>18</v>
      </c>
      <c r="S22" s="44">
        <v>18</v>
      </c>
      <c r="T22" s="44">
        <v>18</v>
      </c>
      <c r="U22" s="44">
        <v>18</v>
      </c>
      <c r="V22" s="44">
        <v>18</v>
      </c>
      <c r="W22" s="44">
        <v>18</v>
      </c>
      <c r="X22" s="44">
        <v>18</v>
      </c>
      <c r="Y22" s="44">
        <v>18</v>
      </c>
      <c r="Z22" s="44">
        <v>18</v>
      </c>
      <c r="AA22" s="44">
        <v>18</v>
      </c>
      <c r="AB22" s="44">
        <v>19.3</v>
      </c>
      <c r="AC22" s="44">
        <v>19.3</v>
      </c>
      <c r="AD22" s="44">
        <v>19.3</v>
      </c>
      <c r="AE22" s="44">
        <v>19.3</v>
      </c>
      <c r="AF22" s="44">
        <v>19.3</v>
      </c>
      <c r="AG22" s="48">
        <v>44</v>
      </c>
      <c r="AH22" s="46">
        <f t="shared" si="2"/>
        <v>21</v>
      </c>
      <c r="AI22" s="47">
        <f t="shared" si="3"/>
        <v>18</v>
      </c>
      <c r="AK22" s="49"/>
      <c r="AL22" s="59" t="s">
        <v>39</v>
      </c>
      <c r="AM22" s="60">
        <f t="shared" ref="AM22:BJ22" si="16">SUM(AM16:AM21)</f>
        <v>776</v>
      </c>
      <c r="AN22" s="60">
        <f t="shared" si="16"/>
        <v>603</v>
      </c>
      <c r="AO22" s="60">
        <f t="shared" si="16"/>
        <v>1392.8999999999999</v>
      </c>
      <c r="AP22" s="60">
        <f t="shared" si="16"/>
        <v>1440.5</v>
      </c>
      <c r="AQ22" s="60">
        <f t="shared" si="16"/>
        <v>1357.55</v>
      </c>
      <c r="AR22" s="60">
        <f t="shared" si="16"/>
        <v>1474.35</v>
      </c>
      <c r="AS22" s="60">
        <f t="shared" si="16"/>
        <v>1580.55</v>
      </c>
      <c r="AT22" s="60">
        <f t="shared" si="16"/>
        <v>1674.8500000000001</v>
      </c>
      <c r="AU22" s="60">
        <f t="shared" si="16"/>
        <v>1692.35</v>
      </c>
      <c r="AV22" s="60">
        <f t="shared" si="16"/>
        <v>1755.85</v>
      </c>
      <c r="AW22" s="60">
        <f t="shared" si="16"/>
        <v>1870.35</v>
      </c>
      <c r="AX22" s="60">
        <f t="shared" si="16"/>
        <v>1581.75</v>
      </c>
      <c r="AY22" s="60">
        <f t="shared" si="16"/>
        <v>1498.8500000000001</v>
      </c>
      <c r="AZ22" s="60">
        <f t="shared" si="16"/>
        <v>1526.65</v>
      </c>
      <c r="BA22" s="60">
        <f t="shared" si="16"/>
        <v>1551.7500000000002</v>
      </c>
      <c r="BB22" s="60">
        <f t="shared" si="16"/>
        <v>1511.9500000000003</v>
      </c>
      <c r="BC22" s="60">
        <f t="shared" si="16"/>
        <v>1565.6200000000003</v>
      </c>
      <c r="BD22" s="60">
        <f t="shared" si="16"/>
        <v>1532.2500000000002</v>
      </c>
      <c r="BE22" s="60">
        <f t="shared" si="16"/>
        <v>1546.9500000000003</v>
      </c>
      <c r="BF22" s="60">
        <f t="shared" si="16"/>
        <v>1870.65</v>
      </c>
      <c r="BG22" s="60">
        <f t="shared" si="16"/>
        <v>1735.05</v>
      </c>
      <c r="BH22" s="60">
        <f t="shared" si="16"/>
        <v>1741.15</v>
      </c>
      <c r="BI22" s="60">
        <f t="shared" si="16"/>
        <v>1554.75</v>
      </c>
      <c r="BJ22" s="60">
        <f t="shared" si="16"/>
        <v>1344.8500000000001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11</v>
      </c>
      <c r="C23" s="44">
        <v>11</v>
      </c>
      <c r="D23" s="44">
        <v>11</v>
      </c>
      <c r="E23" s="44">
        <v>11</v>
      </c>
      <c r="F23" s="44">
        <v>11</v>
      </c>
      <c r="G23" s="44">
        <v>11</v>
      </c>
      <c r="H23" s="44">
        <v>11</v>
      </c>
      <c r="I23" s="44">
        <v>11</v>
      </c>
      <c r="J23" s="44">
        <v>11</v>
      </c>
      <c r="K23" s="44">
        <v>11</v>
      </c>
      <c r="L23" s="44">
        <v>11</v>
      </c>
      <c r="M23" s="44">
        <v>11</v>
      </c>
      <c r="N23" s="44">
        <v>11</v>
      </c>
      <c r="O23" s="44">
        <v>11</v>
      </c>
      <c r="P23" s="44">
        <v>11</v>
      </c>
      <c r="Q23" s="44">
        <v>11</v>
      </c>
      <c r="R23" s="44">
        <v>11</v>
      </c>
      <c r="S23" s="44">
        <v>11</v>
      </c>
      <c r="T23" s="44">
        <v>11</v>
      </c>
      <c r="U23" s="44">
        <v>11</v>
      </c>
      <c r="V23" s="44">
        <v>11</v>
      </c>
      <c r="W23" s="44">
        <v>11</v>
      </c>
      <c r="X23" s="44">
        <v>11</v>
      </c>
      <c r="Y23" s="44">
        <v>11</v>
      </c>
      <c r="Z23" s="44">
        <v>11</v>
      </c>
      <c r="AA23" s="44">
        <v>11</v>
      </c>
      <c r="AB23" s="44">
        <v>11.3</v>
      </c>
      <c r="AC23" s="44">
        <v>11.3</v>
      </c>
      <c r="AD23" s="44">
        <v>11.3</v>
      </c>
      <c r="AE23" s="44">
        <v>11.3</v>
      </c>
      <c r="AF23" s="44">
        <v>11.3</v>
      </c>
      <c r="AG23" s="48">
        <v>42</v>
      </c>
      <c r="AH23" s="46">
        <f t="shared" si="2"/>
        <v>11.3</v>
      </c>
      <c r="AI23" s="47">
        <f t="shared" si="3"/>
        <v>11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-182.3</v>
      </c>
      <c r="AO23" s="60">
        <f t="shared" si="17"/>
        <v>-201</v>
      </c>
      <c r="AP23" s="60">
        <f t="shared" si="17"/>
        <v>-212</v>
      </c>
      <c r="AQ23" s="60">
        <f t="shared" si="17"/>
        <v>-220</v>
      </c>
      <c r="AR23" s="60">
        <f t="shared" si="17"/>
        <v>-218</v>
      </c>
      <c r="AS23" s="60">
        <f>I123*-1</f>
        <v>-194</v>
      </c>
      <c r="AT23" s="60">
        <f>K123*-1</f>
        <v>-165</v>
      </c>
      <c r="AU23" s="60">
        <f t="shared" ref="AU23:BD23" si="18">M123*-1</f>
        <v>-21</v>
      </c>
      <c r="AV23" s="60">
        <f t="shared" si="18"/>
        <v>-140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-138.4</v>
      </c>
      <c r="BI23" s="60">
        <f>AE123*-1</f>
        <v>-90.6</v>
      </c>
      <c r="BJ23" s="60">
        <f>AF123*-1</f>
        <v>-1.6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19.600000000000001</v>
      </c>
      <c r="C24" s="44">
        <v>19.600000000000001</v>
      </c>
      <c r="D24" s="44">
        <v>19.600000000000001</v>
      </c>
      <c r="E24" s="44">
        <v>19.600000000000001</v>
      </c>
      <c r="F24" s="44">
        <v>19.600000000000001</v>
      </c>
      <c r="G24" s="44">
        <v>19.600000000000001</v>
      </c>
      <c r="H24" s="44">
        <v>19.600000000000001</v>
      </c>
      <c r="I24" s="44">
        <v>19.600000000000001</v>
      </c>
      <c r="J24" s="44">
        <v>19.600000000000001</v>
      </c>
      <c r="K24" s="44">
        <v>19.600000000000001</v>
      </c>
      <c r="L24" s="44">
        <v>19.600000000000001</v>
      </c>
      <c r="M24" s="44">
        <v>19.600000000000001</v>
      </c>
      <c r="N24" s="44">
        <v>19.600000000000001</v>
      </c>
      <c r="O24" s="44">
        <v>19.600000000000001</v>
      </c>
      <c r="P24" s="44">
        <v>19.600000000000001</v>
      </c>
      <c r="Q24" s="44">
        <v>15.5</v>
      </c>
      <c r="R24" s="44">
        <v>15.5</v>
      </c>
      <c r="S24" s="44">
        <v>15.5</v>
      </c>
      <c r="T24" s="44">
        <v>15.5</v>
      </c>
      <c r="U24" s="44">
        <v>15.5</v>
      </c>
      <c r="V24" s="44">
        <v>15.5</v>
      </c>
      <c r="W24" s="44">
        <v>15.5</v>
      </c>
      <c r="X24" s="44">
        <v>15.5</v>
      </c>
      <c r="Y24" s="44">
        <v>15.5</v>
      </c>
      <c r="Z24" s="44">
        <v>15.5</v>
      </c>
      <c r="AA24" s="44">
        <v>15.5</v>
      </c>
      <c r="AB24" s="44">
        <v>15.6</v>
      </c>
      <c r="AC24" s="44">
        <v>15.6</v>
      </c>
      <c r="AD24" s="44">
        <v>15.6</v>
      </c>
      <c r="AE24" s="44">
        <v>15.6</v>
      </c>
      <c r="AF24" s="44">
        <v>15.6</v>
      </c>
      <c r="AG24" s="48">
        <v>40</v>
      </c>
      <c r="AH24" s="46">
        <f t="shared" si="2"/>
        <v>19.600000000000001</v>
      </c>
      <c r="AI24" s="47">
        <f t="shared" si="3"/>
        <v>15.5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15.6</v>
      </c>
      <c r="C25" s="44">
        <v>15.6</v>
      </c>
      <c r="D25" s="44">
        <v>15.6</v>
      </c>
      <c r="E25" s="44">
        <v>15.6</v>
      </c>
      <c r="F25" s="44">
        <v>15.6</v>
      </c>
      <c r="G25" s="44">
        <v>15.6</v>
      </c>
      <c r="H25" s="44">
        <v>15.6</v>
      </c>
      <c r="I25" s="44">
        <v>15.6</v>
      </c>
      <c r="J25" s="44">
        <v>15.6</v>
      </c>
      <c r="K25" s="44">
        <v>15.6</v>
      </c>
      <c r="L25" s="44">
        <v>15.6</v>
      </c>
      <c r="M25" s="44">
        <v>15.6</v>
      </c>
      <c r="N25" s="44">
        <v>15.6</v>
      </c>
      <c r="O25" s="44">
        <v>15.6</v>
      </c>
      <c r="P25" s="44">
        <v>15.6</v>
      </c>
      <c r="Q25" s="44">
        <v>12.7</v>
      </c>
      <c r="R25" s="44">
        <v>12.7</v>
      </c>
      <c r="S25" s="44">
        <v>12.7</v>
      </c>
      <c r="T25" s="44">
        <v>12.7</v>
      </c>
      <c r="U25" s="44">
        <v>12.7</v>
      </c>
      <c r="V25" s="44">
        <v>12.7</v>
      </c>
      <c r="W25" s="44">
        <v>12.7</v>
      </c>
      <c r="X25" s="44">
        <v>12.7</v>
      </c>
      <c r="Y25" s="44">
        <v>12.7</v>
      </c>
      <c r="Z25" s="44">
        <v>12.7</v>
      </c>
      <c r="AA25" s="44">
        <v>12.7</v>
      </c>
      <c r="AB25" s="44">
        <v>12.7</v>
      </c>
      <c r="AC25" s="44">
        <v>12.7</v>
      </c>
      <c r="AD25" s="44">
        <v>12.7</v>
      </c>
      <c r="AE25" s="44">
        <v>12.7</v>
      </c>
      <c r="AF25" s="44">
        <v>12.7</v>
      </c>
      <c r="AG25" s="48">
        <v>38.46</v>
      </c>
      <c r="AH25" s="46">
        <f t="shared" si="2"/>
        <v>15.6</v>
      </c>
      <c r="AI25" s="47">
        <f t="shared" si="3"/>
        <v>12.7</v>
      </c>
      <c r="AK25" s="49"/>
      <c r="AL25" s="59" t="s">
        <v>44</v>
      </c>
      <c r="AM25" s="60">
        <f t="shared" ref="AM25:BJ25" si="19">AM22+AM23</f>
        <v>776</v>
      </c>
      <c r="AN25" s="60">
        <f t="shared" si="19"/>
        <v>420.7</v>
      </c>
      <c r="AO25" s="60">
        <f t="shared" si="19"/>
        <v>1191.8999999999999</v>
      </c>
      <c r="AP25" s="60">
        <f t="shared" si="19"/>
        <v>1228.5</v>
      </c>
      <c r="AQ25" s="60">
        <f t="shared" si="19"/>
        <v>1137.55</v>
      </c>
      <c r="AR25" s="60">
        <f t="shared" si="19"/>
        <v>1256.3499999999999</v>
      </c>
      <c r="AS25" s="60">
        <f t="shared" si="19"/>
        <v>1386.55</v>
      </c>
      <c r="AT25" s="60">
        <f t="shared" si="19"/>
        <v>1509.8500000000001</v>
      </c>
      <c r="AU25" s="60">
        <f t="shared" si="19"/>
        <v>1671.35</v>
      </c>
      <c r="AV25" s="60">
        <f t="shared" si="19"/>
        <v>1615.85</v>
      </c>
      <c r="AW25" s="60">
        <f t="shared" si="19"/>
        <v>1870.35</v>
      </c>
      <c r="AX25" s="60">
        <f t="shared" si="19"/>
        <v>1581.75</v>
      </c>
      <c r="AY25" s="60">
        <f t="shared" si="19"/>
        <v>1498.8500000000001</v>
      </c>
      <c r="AZ25" s="60">
        <f t="shared" si="19"/>
        <v>1526.65</v>
      </c>
      <c r="BA25" s="60">
        <f t="shared" si="19"/>
        <v>1551.7500000000002</v>
      </c>
      <c r="BB25" s="60">
        <f t="shared" si="19"/>
        <v>1511.9500000000003</v>
      </c>
      <c r="BC25" s="60">
        <f t="shared" si="19"/>
        <v>1565.6200000000003</v>
      </c>
      <c r="BD25" s="60">
        <f t="shared" si="19"/>
        <v>1532.2500000000002</v>
      </c>
      <c r="BE25" s="60">
        <f t="shared" si="19"/>
        <v>1546.9500000000003</v>
      </c>
      <c r="BF25" s="60">
        <f t="shared" si="19"/>
        <v>1870.65</v>
      </c>
      <c r="BG25" s="60">
        <f t="shared" si="19"/>
        <v>1735.05</v>
      </c>
      <c r="BH25" s="60">
        <f t="shared" si="19"/>
        <v>1602.75</v>
      </c>
      <c r="BI25" s="60">
        <f t="shared" si="19"/>
        <v>1464.15</v>
      </c>
      <c r="BJ25" s="60">
        <f t="shared" si="19"/>
        <v>1343.2500000000002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5.8</v>
      </c>
      <c r="C26" s="44">
        <v>5.8</v>
      </c>
      <c r="D26" s="44">
        <v>5.8</v>
      </c>
      <c r="E26" s="44">
        <v>5.8</v>
      </c>
      <c r="F26" s="44">
        <v>5.8</v>
      </c>
      <c r="G26" s="44">
        <v>5.8</v>
      </c>
      <c r="H26" s="44">
        <v>5.8</v>
      </c>
      <c r="I26" s="44">
        <v>5.8</v>
      </c>
      <c r="J26" s="44">
        <v>5.8</v>
      </c>
      <c r="K26" s="44">
        <v>5.8</v>
      </c>
      <c r="L26" s="44">
        <v>5.8</v>
      </c>
      <c r="M26" s="44">
        <v>5.8</v>
      </c>
      <c r="N26" s="44">
        <v>5.8</v>
      </c>
      <c r="O26" s="44">
        <v>5.8</v>
      </c>
      <c r="P26" s="44">
        <v>5.8</v>
      </c>
      <c r="Q26" s="44">
        <v>5.2</v>
      </c>
      <c r="R26" s="44">
        <v>5.2</v>
      </c>
      <c r="S26" s="44">
        <v>5.2</v>
      </c>
      <c r="T26" s="44">
        <v>5.2</v>
      </c>
      <c r="U26" s="44">
        <v>5.2</v>
      </c>
      <c r="V26" s="44">
        <v>5.2</v>
      </c>
      <c r="W26" s="44">
        <v>5.2</v>
      </c>
      <c r="X26" s="44">
        <v>5.2</v>
      </c>
      <c r="Y26" s="44">
        <v>5.2</v>
      </c>
      <c r="Z26" s="44">
        <v>5.2</v>
      </c>
      <c r="AA26" s="44">
        <v>5.2</v>
      </c>
      <c r="AB26" s="44">
        <v>5.2</v>
      </c>
      <c r="AC26" s="44">
        <v>5.2</v>
      </c>
      <c r="AD26" s="44">
        <v>5.2</v>
      </c>
      <c r="AE26" s="44">
        <v>5.2</v>
      </c>
      <c r="AF26" s="44">
        <v>5.2</v>
      </c>
      <c r="AG26" s="61">
        <v>38</v>
      </c>
      <c r="AH26" s="46">
        <f t="shared" si="2"/>
        <v>5.8</v>
      </c>
      <c r="AI26" s="47">
        <f t="shared" si="3"/>
        <v>5.2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12.5</v>
      </c>
      <c r="C27" s="44">
        <v>12.5</v>
      </c>
      <c r="D27" s="44">
        <v>12.5</v>
      </c>
      <c r="E27" s="44">
        <v>12.5</v>
      </c>
      <c r="F27" s="44">
        <v>12.5</v>
      </c>
      <c r="G27" s="44">
        <v>12.5</v>
      </c>
      <c r="H27" s="44">
        <v>12.5</v>
      </c>
      <c r="I27" s="44">
        <v>12.5</v>
      </c>
      <c r="J27" s="44">
        <v>12.5</v>
      </c>
      <c r="K27" s="44">
        <v>12.5</v>
      </c>
      <c r="L27" s="44">
        <v>12.5</v>
      </c>
      <c r="M27" s="44">
        <v>12.5</v>
      </c>
      <c r="N27" s="44">
        <v>12.5</v>
      </c>
      <c r="O27" s="44">
        <v>12.5</v>
      </c>
      <c r="P27" s="44">
        <v>12.5</v>
      </c>
      <c r="Q27" s="44">
        <v>12.5</v>
      </c>
      <c r="R27" s="44">
        <v>12.5</v>
      </c>
      <c r="S27" s="44">
        <v>12.5</v>
      </c>
      <c r="T27" s="44">
        <v>12.5</v>
      </c>
      <c r="U27" s="44">
        <v>12.5</v>
      </c>
      <c r="V27" s="44">
        <v>12.5</v>
      </c>
      <c r="W27" s="44">
        <v>12.5</v>
      </c>
      <c r="X27" s="44">
        <v>12.5</v>
      </c>
      <c r="Y27" s="44">
        <v>12.5</v>
      </c>
      <c r="Z27" s="44">
        <v>12.5</v>
      </c>
      <c r="AA27" s="44">
        <v>12.5</v>
      </c>
      <c r="AB27" s="44">
        <v>12.5</v>
      </c>
      <c r="AC27" s="44">
        <v>12.5</v>
      </c>
      <c r="AD27" s="44">
        <v>12.5</v>
      </c>
      <c r="AE27" s="44">
        <v>12.5</v>
      </c>
      <c r="AF27" s="44">
        <v>12.5</v>
      </c>
      <c r="AG27" s="48">
        <v>36</v>
      </c>
      <c r="AH27" s="46">
        <f t="shared" si="2"/>
        <v>12.5</v>
      </c>
      <c r="AI27" s="47">
        <f t="shared" si="3"/>
        <v>12.5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15</v>
      </c>
      <c r="C28" s="44">
        <v>15</v>
      </c>
      <c r="D28" s="44">
        <v>15</v>
      </c>
      <c r="E28" s="44">
        <v>15</v>
      </c>
      <c r="F28" s="44">
        <v>15</v>
      </c>
      <c r="G28" s="44">
        <v>15</v>
      </c>
      <c r="H28" s="44">
        <v>15</v>
      </c>
      <c r="I28" s="44">
        <v>15</v>
      </c>
      <c r="J28" s="44">
        <v>15</v>
      </c>
      <c r="K28" s="44">
        <v>15</v>
      </c>
      <c r="L28" s="44">
        <v>15</v>
      </c>
      <c r="M28" s="44">
        <v>15</v>
      </c>
      <c r="N28" s="44">
        <v>15</v>
      </c>
      <c r="O28" s="44">
        <v>15</v>
      </c>
      <c r="P28" s="44">
        <v>15</v>
      </c>
      <c r="Q28" s="44">
        <v>15</v>
      </c>
      <c r="R28" s="44">
        <v>15</v>
      </c>
      <c r="S28" s="44">
        <v>15</v>
      </c>
      <c r="T28" s="44">
        <v>15</v>
      </c>
      <c r="U28" s="44">
        <v>15</v>
      </c>
      <c r="V28" s="44">
        <v>15</v>
      </c>
      <c r="W28" s="44">
        <v>15</v>
      </c>
      <c r="X28" s="44">
        <v>15</v>
      </c>
      <c r="Y28" s="44">
        <v>15</v>
      </c>
      <c r="Z28" s="44">
        <v>15</v>
      </c>
      <c r="AA28" s="44">
        <v>15</v>
      </c>
      <c r="AB28" s="44">
        <v>15</v>
      </c>
      <c r="AC28" s="44">
        <v>15</v>
      </c>
      <c r="AD28" s="44">
        <v>15</v>
      </c>
      <c r="AE28" s="44">
        <v>15</v>
      </c>
      <c r="AF28" s="44">
        <v>15</v>
      </c>
      <c r="AG28" s="48">
        <v>35.5</v>
      </c>
      <c r="AH28" s="46">
        <f t="shared" si="2"/>
        <v>15</v>
      </c>
      <c r="AI28" s="47">
        <f t="shared" si="3"/>
        <v>15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10.8</v>
      </c>
      <c r="C29" s="44">
        <v>10.8</v>
      </c>
      <c r="D29" s="44">
        <v>10.8</v>
      </c>
      <c r="E29" s="44">
        <v>10.8</v>
      </c>
      <c r="F29" s="44">
        <v>10.8</v>
      </c>
      <c r="G29" s="44">
        <v>10.8</v>
      </c>
      <c r="H29" s="44">
        <v>10.8</v>
      </c>
      <c r="I29" s="44">
        <v>10.8</v>
      </c>
      <c r="J29" s="44">
        <v>10.8</v>
      </c>
      <c r="K29" s="44">
        <v>10.8</v>
      </c>
      <c r="L29" s="44">
        <v>10.8</v>
      </c>
      <c r="M29" s="44">
        <v>10.8</v>
      </c>
      <c r="N29" s="44">
        <v>10.8</v>
      </c>
      <c r="O29" s="44">
        <v>10.8</v>
      </c>
      <c r="P29" s="44">
        <v>10.8</v>
      </c>
      <c r="Q29" s="44">
        <v>10.8</v>
      </c>
      <c r="R29" s="44">
        <v>10.8</v>
      </c>
      <c r="S29" s="44">
        <v>10.8</v>
      </c>
      <c r="T29" s="44">
        <v>10.8</v>
      </c>
      <c r="U29" s="44">
        <v>10.8</v>
      </c>
      <c r="V29" s="44">
        <v>10.8</v>
      </c>
      <c r="W29" s="44">
        <v>10.8</v>
      </c>
      <c r="X29" s="44">
        <v>10.8</v>
      </c>
      <c r="Y29" s="44">
        <v>10.8</v>
      </c>
      <c r="Z29" s="44">
        <v>10.8</v>
      </c>
      <c r="AA29" s="44">
        <v>10.8</v>
      </c>
      <c r="AB29" s="44">
        <v>10.8</v>
      </c>
      <c r="AC29" s="44">
        <v>10.8</v>
      </c>
      <c r="AD29" s="44">
        <v>10.8</v>
      </c>
      <c r="AE29" s="44">
        <v>10.8</v>
      </c>
      <c r="AF29" s="44">
        <v>10.8</v>
      </c>
      <c r="AG29" s="61">
        <v>32</v>
      </c>
      <c r="AH29" s="46">
        <f t="shared" si="2"/>
        <v>10.8</v>
      </c>
      <c r="AI29" s="47">
        <f t="shared" si="3"/>
        <v>10.8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10.6</v>
      </c>
      <c r="C30" s="44">
        <v>10.6</v>
      </c>
      <c r="D30" s="44">
        <v>10.6</v>
      </c>
      <c r="E30" s="44">
        <v>10.6</v>
      </c>
      <c r="F30" s="44">
        <v>10.6</v>
      </c>
      <c r="G30" s="44">
        <v>10.6</v>
      </c>
      <c r="H30" s="44">
        <v>10.6</v>
      </c>
      <c r="I30" s="44">
        <v>10.6</v>
      </c>
      <c r="J30" s="44">
        <v>10.6</v>
      </c>
      <c r="K30" s="44">
        <v>10.6</v>
      </c>
      <c r="L30" s="44">
        <v>10.6</v>
      </c>
      <c r="M30" s="44">
        <v>10.6</v>
      </c>
      <c r="N30" s="44">
        <v>10.6</v>
      </c>
      <c r="O30" s="44">
        <v>10.6</v>
      </c>
      <c r="P30" s="44">
        <v>10.6</v>
      </c>
      <c r="Q30" s="44">
        <v>10.6</v>
      </c>
      <c r="R30" s="44">
        <v>10.6</v>
      </c>
      <c r="S30" s="44">
        <v>10.6</v>
      </c>
      <c r="T30" s="44">
        <v>10.6</v>
      </c>
      <c r="U30" s="44">
        <v>10.6</v>
      </c>
      <c r="V30" s="44">
        <v>10.6</v>
      </c>
      <c r="W30" s="44">
        <v>10.6</v>
      </c>
      <c r="X30" s="44">
        <v>10.6</v>
      </c>
      <c r="Y30" s="44">
        <v>10.6</v>
      </c>
      <c r="Z30" s="44">
        <v>10.6</v>
      </c>
      <c r="AA30" s="44">
        <v>10.6</v>
      </c>
      <c r="AB30" s="44">
        <v>10.6</v>
      </c>
      <c r="AC30" s="44">
        <v>10.6</v>
      </c>
      <c r="AD30" s="44">
        <v>10.6</v>
      </c>
      <c r="AE30" s="44">
        <v>10.6</v>
      </c>
      <c r="AF30" s="44">
        <v>10.6</v>
      </c>
      <c r="AG30" s="48">
        <v>30</v>
      </c>
      <c r="AH30" s="46">
        <f t="shared" si="2"/>
        <v>10.6</v>
      </c>
      <c r="AI30" s="47">
        <f t="shared" si="3"/>
        <v>10.6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9</v>
      </c>
      <c r="C31" s="44">
        <v>9</v>
      </c>
      <c r="D31" s="44">
        <v>9</v>
      </c>
      <c r="E31" s="44">
        <v>9</v>
      </c>
      <c r="F31" s="44">
        <v>9</v>
      </c>
      <c r="G31" s="44">
        <v>9</v>
      </c>
      <c r="H31" s="44">
        <v>9</v>
      </c>
      <c r="I31" s="44">
        <v>9</v>
      </c>
      <c r="J31" s="44">
        <v>9</v>
      </c>
      <c r="K31" s="44">
        <v>9</v>
      </c>
      <c r="L31" s="44">
        <v>9</v>
      </c>
      <c r="M31" s="44">
        <v>9</v>
      </c>
      <c r="N31" s="44">
        <v>9</v>
      </c>
      <c r="O31" s="44">
        <v>9</v>
      </c>
      <c r="P31" s="44">
        <v>9</v>
      </c>
      <c r="Q31" s="44">
        <v>9</v>
      </c>
      <c r="R31" s="44">
        <v>9</v>
      </c>
      <c r="S31" s="44">
        <v>9</v>
      </c>
      <c r="T31" s="44">
        <v>9</v>
      </c>
      <c r="U31" s="44">
        <v>9</v>
      </c>
      <c r="V31" s="44">
        <v>9</v>
      </c>
      <c r="W31" s="44">
        <v>9</v>
      </c>
      <c r="X31" s="44">
        <v>9</v>
      </c>
      <c r="Y31" s="44">
        <v>9</v>
      </c>
      <c r="Z31" s="44">
        <v>9</v>
      </c>
      <c r="AA31" s="44">
        <v>9</v>
      </c>
      <c r="AB31" s="44">
        <v>9</v>
      </c>
      <c r="AC31" s="44">
        <v>9</v>
      </c>
      <c r="AD31" s="44">
        <v>9</v>
      </c>
      <c r="AE31" s="44">
        <v>9</v>
      </c>
      <c r="AF31" s="44">
        <v>9</v>
      </c>
      <c r="AG31" s="48">
        <v>29.04</v>
      </c>
      <c r="AH31" s="46">
        <f t="shared" si="2"/>
        <v>9</v>
      </c>
      <c r="AI31" s="47">
        <f t="shared" si="3"/>
        <v>9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12.3</v>
      </c>
      <c r="C32" s="44">
        <v>12.3</v>
      </c>
      <c r="D32" s="44">
        <v>12.3</v>
      </c>
      <c r="E32" s="44">
        <v>12.3</v>
      </c>
      <c r="F32" s="44">
        <v>12.3</v>
      </c>
      <c r="G32" s="44">
        <v>12.3</v>
      </c>
      <c r="H32" s="44">
        <v>12.3</v>
      </c>
      <c r="I32" s="44">
        <v>12.3</v>
      </c>
      <c r="J32" s="44">
        <v>12.3</v>
      </c>
      <c r="K32" s="44">
        <v>12.3</v>
      </c>
      <c r="L32" s="44">
        <v>12.3</v>
      </c>
      <c r="M32" s="44">
        <v>12.3</v>
      </c>
      <c r="N32" s="44">
        <v>12.3</v>
      </c>
      <c r="O32" s="44">
        <v>12.3</v>
      </c>
      <c r="P32" s="44">
        <v>12.3</v>
      </c>
      <c r="Q32" s="44">
        <v>12.3</v>
      </c>
      <c r="R32" s="44">
        <v>12.3</v>
      </c>
      <c r="S32" s="44">
        <v>12.3</v>
      </c>
      <c r="T32" s="44">
        <v>12.3</v>
      </c>
      <c r="U32" s="44">
        <v>12.3</v>
      </c>
      <c r="V32" s="44">
        <v>12.3</v>
      </c>
      <c r="W32" s="44">
        <v>12.3</v>
      </c>
      <c r="X32" s="44">
        <v>12.3</v>
      </c>
      <c r="Y32" s="44">
        <v>12.3</v>
      </c>
      <c r="Z32" s="44">
        <v>12.3</v>
      </c>
      <c r="AA32" s="44">
        <v>12.3</v>
      </c>
      <c r="AB32" s="44">
        <v>12.3</v>
      </c>
      <c r="AC32" s="44">
        <v>12.3</v>
      </c>
      <c r="AD32" s="44">
        <v>12.3</v>
      </c>
      <c r="AE32" s="44">
        <v>12.3</v>
      </c>
      <c r="AF32" s="44">
        <v>12.3</v>
      </c>
      <c r="AG32" s="48">
        <v>28.1</v>
      </c>
      <c r="AH32" s="46">
        <f t="shared" si="2"/>
        <v>12.3</v>
      </c>
      <c r="AI32" s="47">
        <f t="shared" si="3"/>
        <v>12.3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8</v>
      </c>
      <c r="C33" s="44">
        <v>8</v>
      </c>
      <c r="D33" s="44">
        <v>8</v>
      </c>
      <c r="E33" s="44">
        <v>8</v>
      </c>
      <c r="F33" s="44">
        <v>8</v>
      </c>
      <c r="G33" s="44">
        <v>8</v>
      </c>
      <c r="H33" s="44">
        <v>8</v>
      </c>
      <c r="I33" s="44">
        <v>8</v>
      </c>
      <c r="J33" s="44">
        <v>8</v>
      </c>
      <c r="K33" s="44">
        <v>8</v>
      </c>
      <c r="L33" s="44">
        <v>8</v>
      </c>
      <c r="M33" s="44">
        <v>8</v>
      </c>
      <c r="N33" s="44">
        <v>8</v>
      </c>
      <c r="O33" s="44">
        <v>8</v>
      </c>
      <c r="P33" s="44">
        <v>8</v>
      </c>
      <c r="Q33" s="44">
        <v>8</v>
      </c>
      <c r="R33" s="44">
        <v>8</v>
      </c>
      <c r="S33" s="44">
        <v>8</v>
      </c>
      <c r="T33" s="44">
        <v>8</v>
      </c>
      <c r="U33" s="44">
        <v>8</v>
      </c>
      <c r="V33" s="44">
        <v>8</v>
      </c>
      <c r="W33" s="44">
        <v>8</v>
      </c>
      <c r="X33" s="44">
        <v>8</v>
      </c>
      <c r="Y33" s="44">
        <v>8</v>
      </c>
      <c r="Z33" s="44">
        <v>8</v>
      </c>
      <c r="AA33" s="44">
        <v>8</v>
      </c>
      <c r="AB33" s="44">
        <v>8</v>
      </c>
      <c r="AC33" s="44">
        <v>8</v>
      </c>
      <c r="AD33" s="44">
        <v>8</v>
      </c>
      <c r="AE33" s="44">
        <v>8</v>
      </c>
      <c r="AF33" s="44">
        <v>8</v>
      </c>
      <c r="AG33" s="48">
        <v>27</v>
      </c>
      <c r="AH33" s="46">
        <f t="shared" si="2"/>
        <v>8</v>
      </c>
      <c r="AI33" s="47">
        <f t="shared" si="3"/>
        <v>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11.2</v>
      </c>
      <c r="C34" s="44">
        <v>11.2</v>
      </c>
      <c r="D34" s="44">
        <v>11.2</v>
      </c>
      <c r="E34" s="44">
        <v>11.2</v>
      </c>
      <c r="F34" s="44">
        <v>11.2</v>
      </c>
      <c r="G34" s="44">
        <v>11.2</v>
      </c>
      <c r="H34" s="44">
        <v>11.2</v>
      </c>
      <c r="I34" s="44">
        <v>11.2</v>
      </c>
      <c r="J34" s="44">
        <v>11.2</v>
      </c>
      <c r="K34" s="44">
        <v>11.2</v>
      </c>
      <c r="L34" s="44">
        <v>11.2</v>
      </c>
      <c r="M34" s="44">
        <v>11.2</v>
      </c>
      <c r="N34" s="44">
        <v>11.2</v>
      </c>
      <c r="O34" s="44">
        <v>11.2</v>
      </c>
      <c r="P34" s="44">
        <v>11.2</v>
      </c>
      <c r="Q34" s="44">
        <v>11.2</v>
      </c>
      <c r="R34" s="44">
        <v>11.2</v>
      </c>
      <c r="S34" s="44">
        <v>11.2</v>
      </c>
      <c r="T34" s="44">
        <v>11.2</v>
      </c>
      <c r="U34" s="44">
        <v>11.2</v>
      </c>
      <c r="V34" s="44">
        <v>11.2</v>
      </c>
      <c r="W34" s="44">
        <v>11.2</v>
      </c>
      <c r="X34" s="44">
        <v>11.2</v>
      </c>
      <c r="Y34" s="44">
        <v>11.2</v>
      </c>
      <c r="Z34" s="44">
        <v>11.2</v>
      </c>
      <c r="AA34" s="44">
        <v>11.2</v>
      </c>
      <c r="AB34" s="44">
        <v>11.2</v>
      </c>
      <c r="AC34" s="44">
        <v>11.2</v>
      </c>
      <c r="AD34" s="44">
        <v>11.2</v>
      </c>
      <c r="AE34" s="44">
        <v>11.2</v>
      </c>
      <c r="AF34" s="44">
        <v>11.2</v>
      </c>
      <c r="AG34" s="48">
        <v>25</v>
      </c>
      <c r="AH34" s="46">
        <f t="shared" si="2"/>
        <v>11.2</v>
      </c>
      <c r="AI34" s="47">
        <f t="shared" si="3"/>
        <v>11.2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9.3000000000000007</v>
      </c>
      <c r="C35" s="44">
        <v>9.3000000000000007</v>
      </c>
      <c r="D35" s="44">
        <v>9.3000000000000007</v>
      </c>
      <c r="E35" s="44">
        <v>9.3000000000000007</v>
      </c>
      <c r="F35" s="44">
        <v>9.3000000000000007</v>
      </c>
      <c r="G35" s="44">
        <v>9.3000000000000007</v>
      </c>
      <c r="H35" s="44">
        <v>9.3000000000000007</v>
      </c>
      <c r="I35" s="44">
        <v>9.3000000000000007</v>
      </c>
      <c r="J35" s="44">
        <v>9.3000000000000007</v>
      </c>
      <c r="K35" s="44">
        <v>9.3000000000000007</v>
      </c>
      <c r="L35" s="44">
        <v>9.3000000000000007</v>
      </c>
      <c r="M35" s="44">
        <v>9.3000000000000007</v>
      </c>
      <c r="N35" s="44">
        <v>9.3000000000000007</v>
      </c>
      <c r="O35" s="44">
        <v>9.3000000000000007</v>
      </c>
      <c r="P35" s="44">
        <v>9.3000000000000007</v>
      </c>
      <c r="Q35" s="44">
        <v>9.3000000000000007</v>
      </c>
      <c r="R35" s="44">
        <v>9.3000000000000007</v>
      </c>
      <c r="S35" s="44">
        <v>9.3000000000000007</v>
      </c>
      <c r="T35" s="44">
        <v>9.3000000000000007</v>
      </c>
      <c r="U35" s="44">
        <v>9.3000000000000007</v>
      </c>
      <c r="V35" s="44">
        <v>9.3000000000000007</v>
      </c>
      <c r="W35" s="44">
        <v>9.3000000000000007</v>
      </c>
      <c r="X35" s="44">
        <v>9.3000000000000007</v>
      </c>
      <c r="Y35" s="44">
        <v>9.3000000000000007</v>
      </c>
      <c r="Z35" s="44">
        <v>9.3000000000000007</v>
      </c>
      <c r="AA35" s="44">
        <v>9.3000000000000007</v>
      </c>
      <c r="AB35" s="44">
        <v>9.3000000000000007</v>
      </c>
      <c r="AC35" s="44">
        <v>9.3000000000000007</v>
      </c>
      <c r="AD35" s="44">
        <v>9.3000000000000007</v>
      </c>
      <c r="AE35" s="44">
        <v>9.3000000000000007</v>
      </c>
      <c r="AF35" s="44">
        <v>9.3000000000000007</v>
      </c>
      <c r="AG35" s="48">
        <v>25</v>
      </c>
      <c r="AH35" s="46">
        <f t="shared" si="2"/>
        <v>9.3000000000000007</v>
      </c>
      <c r="AI35" s="47">
        <f t="shared" si="3"/>
        <v>9.3000000000000007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9</v>
      </c>
      <c r="C36" s="44">
        <v>9</v>
      </c>
      <c r="D36" s="44">
        <v>9</v>
      </c>
      <c r="E36" s="44">
        <v>9</v>
      </c>
      <c r="F36" s="44">
        <v>9</v>
      </c>
      <c r="G36" s="44">
        <v>9</v>
      </c>
      <c r="H36" s="44">
        <v>9</v>
      </c>
      <c r="I36" s="44">
        <v>9</v>
      </c>
      <c r="J36" s="44">
        <v>9</v>
      </c>
      <c r="K36" s="44">
        <v>9</v>
      </c>
      <c r="L36" s="44">
        <v>9</v>
      </c>
      <c r="M36" s="44">
        <v>9</v>
      </c>
      <c r="N36" s="44">
        <v>9</v>
      </c>
      <c r="O36" s="44">
        <v>9</v>
      </c>
      <c r="P36" s="44">
        <v>9</v>
      </c>
      <c r="Q36" s="44">
        <v>9</v>
      </c>
      <c r="R36" s="44">
        <v>9</v>
      </c>
      <c r="S36" s="44">
        <v>9</v>
      </c>
      <c r="T36" s="44">
        <v>9</v>
      </c>
      <c r="U36" s="44">
        <v>9</v>
      </c>
      <c r="V36" s="44">
        <v>9</v>
      </c>
      <c r="W36" s="44">
        <v>9</v>
      </c>
      <c r="X36" s="44">
        <v>9</v>
      </c>
      <c r="Y36" s="44">
        <v>9</v>
      </c>
      <c r="Z36" s="44">
        <v>9</v>
      </c>
      <c r="AA36" s="44">
        <v>9</v>
      </c>
      <c r="AB36" s="44">
        <v>9</v>
      </c>
      <c r="AC36" s="44">
        <v>9</v>
      </c>
      <c r="AD36" s="44">
        <v>9</v>
      </c>
      <c r="AE36" s="44">
        <v>9</v>
      </c>
      <c r="AF36" s="44">
        <v>9</v>
      </c>
      <c r="AG36" s="48">
        <v>25</v>
      </c>
      <c r="AH36" s="46">
        <f t="shared" si="2"/>
        <v>9</v>
      </c>
      <c r="AI36" s="47">
        <f t="shared" si="3"/>
        <v>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9.6</v>
      </c>
      <c r="O37" s="44">
        <v>9.6</v>
      </c>
      <c r="P37" s="44">
        <v>9.6</v>
      </c>
      <c r="Q37" s="44">
        <v>9.6</v>
      </c>
      <c r="R37" s="44">
        <v>9.6</v>
      </c>
      <c r="S37" s="44">
        <v>9.6</v>
      </c>
      <c r="T37" s="44">
        <v>9.6</v>
      </c>
      <c r="U37" s="44">
        <v>9.6</v>
      </c>
      <c r="V37" s="44">
        <v>9.6</v>
      </c>
      <c r="W37" s="44">
        <v>9.6</v>
      </c>
      <c r="X37" s="44">
        <v>9.6</v>
      </c>
      <c r="Y37" s="44">
        <v>9.6</v>
      </c>
      <c r="Z37" s="44">
        <v>9.6</v>
      </c>
      <c r="AA37" s="44">
        <v>9.6</v>
      </c>
      <c r="AB37" s="44">
        <v>9.6</v>
      </c>
      <c r="AC37" s="44">
        <v>9.6</v>
      </c>
      <c r="AD37" s="44">
        <v>9.6</v>
      </c>
      <c r="AE37" s="44">
        <v>9.6</v>
      </c>
      <c r="AF37" s="44">
        <v>9.6</v>
      </c>
      <c r="AG37" s="48">
        <v>25</v>
      </c>
      <c r="AH37" s="46">
        <f t="shared" si="2"/>
        <v>9.6</v>
      </c>
      <c r="AI37" s="47">
        <f t="shared" si="3"/>
        <v>9.6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</v>
      </c>
      <c r="C38" s="44">
        <v>10</v>
      </c>
      <c r="D38" s="44">
        <v>10</v>
      </c>
      <c r="E38" s="44">
        <v>10</v>
      </c>
      <c r="F38" s="44">
        <v>10</v>
      </c>
      <c r="G38" s="44">
        <v>10</v>
      </c>
      <c r="H38" s="44">
        <v>10</v>
      </c>
      <c r="I38" s="44">
        <v>10</v>
      </c>
      <c r="J38" s="44">
        <v>10</v>
      </c>
      <c r="K38" s="44">
        <v>10</v>
      </c>
      <c r="L38" s="44">
        <v>10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>
        <v>10</v>
      </c>
      <c r="V38" s="44">
        <v>10</v>
      </c>
      <c r="W38" s="44">
        <v>10</v>
      </c>
      <c r="X38" s="44">
        <v>10</v>
      </c>
      <c r="Y38" s="44">
        <v>10</v>
      </c>
      <c r="Z38" s="44">
        <v>10</v>
      </c>
      <c r="AA38" s="44">
        <v>10</v>
      </c>
      <c r="AB38" s="44">
        <v>10</v>
      </c>
      <c r="AC38" s="44">
        <v>10</v>
      </c>
      <c r="AD38" s="44">
        <v>10</v>
      </c>
      <c r="AE38" s="44">
        <v>10</v>
      </c>
      <c r="AF38" s="44">
        <v>10</v>
      </c>
      <c r="AG38" s="48">
        <v>25</v>
      </c>
      <c r="AH38" s="46">
        <f t="shared" si="2"/>
        <v>10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10</v>
      </c>
      <c r="C39" s="44">
        <v>10</v>
      </c>
      <c r="D39" s="44">
        <v>10</v>
      </c>
      <c r="E39" s="44">
        <v>10</v>
      </c>
      <c r="F39" s="44">
        <v>10</v>
      </c>
      <c r="G39" s="44">
        <v>10</v>
      </c>
      <c r="H39" s="44">
        <v>10</v>
      </c>
      <c r="I39" s="44">
        <v>10</v>
      </c>
      <c r="J39" s="44">
        <v>10</v>
      </c>
      <c r="K39" s="44">
        <v>10</v>
      </c>
      <c r="L39" s="44">
        <v>10</v>
      </c>
      <c r="M39" s="44">
        <v>10</v>
      </c>
      <c r="N39" s="44">
        <v>10</v>
      </c>
      <c r="O39" s="44">
        <v>10</v>
      </c>
      <c r="P39" s="44">
        <v>10</v>
      </c>
      <c r="Q39" s="44">
        <v>10</v>
      </c>
      <c r="R39" s="44">
        <v>10</v>
      </c>
      <c r="S39" s="44">
        <v>10</v>
      </c>
      <c r="T39" s="44">
        <v>10</v>
      </c>
      <c r="U39" s="44">
        <v>10</v>
      </c>
      <c r="V39" s="44">
        <v>10</v>
      </c>
      <c r="W39" s="44">
        <v>10</v>
      </c>
      <c r="X39" s="44">
        <v>10</v>
      </c>
      <c r="Y39" s="44">
        <v>10</v>
      </c>
      <c r="Z39" s="44">
        <v>10</v>
      </c>
      <c r="AA39" s="44">
        <v>10</v>
      </c>
      <c r="AB39" s="44">
        <v>10</v>
      </c>
      <c r="AC39" s="44">
        <v>10</v>
      </c>
      <c r="AD39" s="44">
        <v>10</v>
      </c>
      <c r="AE39" s="44">
        <v>10</v>
      </c>
      <c r="AF39" s="44">
        <v>10</v>
      </c>
      <c r="AG39" s="48">
        <v>23.5</v>
      </c>
      <c r="AH39" s="46">
        <f t="shared" si="2"/>
        <v>10</v>
      </c>
      <c r="AI39" s="47">
        <f t="shared" si="3"/>
        <v>10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</v>
      </c>
      <c r="C41" s="44">
        <v>4</v>
      </c>
      <c r="D41" s="44">
        <v>4</v>
      </c>
      <c r="E41" s="44">
        <v>4</v>
      </c>
      <c r="F41" s="44">
        <v>4</v>
      </c>
      <c r="G41" s="44">
        <v>4</v>
      </c>
      <c r="H41" s="44">
        <v>4</v>
      </c>
      <c r="I41" s="44">
        <v>4</v>
      </c>
      <c r="J41" s="44">
        <v>4</v>
      </c>
      <c r="K41" s="44">
        <v>4</v>
      </c>
      <c r="L41" s="44">
        <v>4</v>
      </c>
      <c r="M41" s="44">
        <v>4</v>
      </c>
      <c r="N41" s="44">
        <v>4</v>
      </c>
      <c r="O41" s="44">
        <v>4</v>
      </c>
      <c r="P41" s="44">
        <v>4</v>
      </c>
      <c r="Q41" s="44">
        <v>4</v>
      </c>
      <c r="R41" s="44">
        <v>4</v>
      </c>
      <c r="S41" s="44">
        <v>4</v>
      </c>
      <c r="T41" s="44">
        <v>4</v>
      </c>
      <c r="U41" s="44">
        <v>4</v>
      </c>
      <c r="V41" s="44">
        <v>4</v>
      </c>
      <c r="W41" s="44">
        <v>4</v>
      </c>
      <c r="X41" s="44">
        <v>4</v>
      </c>
      <c r="Y41" s="44">
        <v>4</v>
      </c>
      <c r="Z41" s="44">
        <v>4</v>
      </c>
      <c r="AA41" s="44">
        <v>4</v>
      </c>
      <c r="AB41" s="44">
        <v>4</v>
      </c>
      <c r="AC41" s="44">
        <v>4</v>
      </c>
      <c r="AD41" s="44">
        <v>4</v>
      </c>
      <c r="AE41" s="44">
        <v>4</v>
      </c>
      <c r="AF41" s="44">
        <v>4</v>
      </c>
      <c r="AG41" s="48">
        <v>22.1</v>
      </c>
      <c r="AH41" s="46">
        <f t="shared" si="2"/>
        <v>4</v>
      </c>
      <c r="AI41" s="47">
        <f t="shared" si="3"/>
        <v>4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9.6</v>
      </c>
      <c r="C42" s="44">
        <v>9.6</v>
      </c>
      <c r="D42" s="44">
        <v>9.6</v>
      </c>
      <c r="E42" s="44">
        <v>9.6</v>
      </c>
      <c r="F42" s="44">
        <v>9.6</v>
      </c>
      <c r="G42" s="44">
        <v>9.6</v>
      </c>
      <c r="H42" s="44">
        <v>9.6</v>
      </c>
      <c r="I42" s="44">
        <v>9.6</v>
      </c>
      <c r="J42" s="44">
        <v>9.6</v>
      </c>
      <c r="K42" s="44">
        <v>9.6</v>
      </c>
      <c r="L42" s="44">
        <v>9.6</v>
      </c>
      <c r="M42" s="44">
        <v>9.6</v>
      </c>
      <c r="N42" s="44">
        <v>9.6</v>
      </c>
      <c r="O42" s="44">
        <v>9.6</v>
      </c>
      <c r="P42" s="44">
        <v>9.6</v>
      </c>
      <c r="Q42" s="44">
        <v>9.6</v>
      </c>
      <c r="R42" s="44">
        <v>9.6</v>
      </c>
      <c r="S42" s="44">
        <v>9.6</v>
      </c>
      <c r="T42" s="44">
        <v>9.6</v>
      </c>
      <c r="U42" s="44">
        <v>9.6</v>
      </c>
      <c r="V42" s="44">
        <v>9.6</v>
      </c>
      <c r="W42" s="44">
        <v>9.6</v>
      </c>
      <c r="X42" s="44">
        <v>9.6</v>
      </c>
      <c r="Y42" s="44">
        <v>9.6</v>
      </c>
      <c r="Z42" s="44">
        <v>9.6</v>
      </c>
      <c r="AA42" s="44">
        <v>9.6</v>
      </c>
      <c r="AB42" s="44">
        <v>9.6</v>
      </c>
      <c r="AC42" s="44">
        <v>9.6</v>
      </c>
      <c r="AD42" s="44">
        <v>9.6</v>
      </c>
      <c r="AE42" s="44">
        <v>9.6</v>
      </c>
      <c r="AF42" s="44">
        <v>9.6</v>
      </c>
      <c r="AG42" s="48">
        <v>22</v>
      </c>
      <c r="AH42" s="46">
        <f t="shared" si="2"/>
        <v>9.6</v>
      </c>
      <c r="AI42" s="47">
        <f t="shared" si="3"/>
        <v>9.6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7.5</v>
      </c>
      <c r="C43" s="44">
        <v>7.5</v>
      </c>
      <c r="D43" s="44">
        <v>7.5</v>
      </c>
      <c r="E43" s="44">
        <v>7.5</v>
      </c>
      <c r="F43" s="44">
        <v>7.5</v>
      </c>
      <c r="G43" s="44">
        <v>7.5</v>
      </c>
      <c r="H43" s="44">
        <v>7.5</v>
      </c>
      <c r="I43" s="44">
        <v>7.5</v>
      </c>
      <c r="J43" s="44">
        <v>7.5</v>
      </c>
      <c r="K43" s="44">
        <v>7.5</v>
      </c>
      <c r="L43" s="44">
        <v>7.5</v>
      </c>
      <c r="M43" s="44">
        <v>7.5</v>
      </c>
      <c r="N43" s="44">
        <v>7.5</v>
      </c>
      <c r="O43" s="44">
        <v>7.5</v>
      </c>
      <c r="P43" s="44">
        <v>7.5</v>
      </c>
      <c r="Q43" s="44">
        <v>7.5</v>
      </c>
      <c r="R43" s="44">
        <v>7.5</v>
      </c>
      <c r="S43" s="44">
        <v>7.5</v>
      </c>
      <c r="T43" s="44">
        <v>7.5</v>
      </c>
      <c r="U43" s="44">
        <v>7.5</v>
      </c>
      <c r="V43" s="44">
        <v>7.5</v>
      </c>
      <c r="W43" s="44">
        <v>7.5</v>
      </c>
      <c r="X43" s="44">
        <v>7.5</v>
      </c>
      <c r="Y43" s="44">
        <v>7.5</v>
      </c>
      <c r="Z43" s="44">
        <v>7.5</v>
      </c>
      <c r="AA43" s="44">
        <v>7.5</v>
      </c>
      <c r="AB43" s="44">
        <v>7.5</v>
      </c>
      <c r="AC43" s="44">
        <v>7.5</v>
      </c>
      <c r="AD43" s="44">
        <v>7.5</v>
      </c>
      <c r="AE43" s="44">
        <v>7.5</v>
      </c>
      <c r="AF43" s="44">
        <v>7.5</v>
      </c>
      <c r="AG43" s="48">
        <v>22</v>
      </c>
      <c r="AH43" s="46">
        <f t="shared" si="2"/>
        <v>7.5</v>
      </c>
      <c r="AI43" s="47">
        <f t="shared" si="3"/>
        <v>7.5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12.2</v>
      </c>
      <c r="C44" s="44">
        <v>12.2</v>
      </c>
      <c r="D44" s="44">
        <v>12.2</v>
      </c>
      <c r="E44" s="44">
        <v>12.2</v>
      </c>
      <c r="F44" s="44">
        <v>12.2</v>
      </c>
      <c r="G44" s="44">
        <v>12.2</v>
      </c>
      <c r="H44" s="44">
        <v>12.2</v>
      </c>
      <c r="I44" s="44">
        <v>12.2</v>
      </c>
      <c r="J44" s="44">
        <v>12.2</v>
      </c>
      <c r="K44" s="44">
        <v>12.2</v>
      </c>
      <c r="L44" s="44">
        <v>12.2</v>
      </c>
      <c r="M44" s="44">
        <v>12.2</v>
      </c>
      <c r="N44" s="44">
        <v>12.2</v>
      </c>
      <c r="O44" s="44">
        <v>12.2</v>
      </c>
      <c r="P44" s="44">
        <v>12.2</v>
      </c>
      <c r="Q44" s="44">
        <v>12.2</v>
      </c>
      <c r="R44" s="44">
        <v>12.2</v>
      </c>
      <c r="S44" s="44">
        <v>12.2</v>
      </c>
      <c r="T44" s="44">
        <v>12.2</v>
      </c>
      <c r="U44" s="44">
        <v>12.2</v>
      </c>
      <c r="V44" s="44">
        <v>12.2</v>
      </c>
      <c r="W44" s="44">
        <v>12.2</v>
      </c>
      <c r="X44" s="44">
        <v>12.2</v>
      </c>
      <c r="Y44" s="44">
        <v>12.2</v>
      </c>
      <c r="Z44" s="44">
        <v>12.2</v>
      </c>
      <c r="AA44" s="44">
        <v>12.2</v>
      </c>
      <c r="AB44" s="44">
        <v>12.2</v>
      </c>
      <c r="AC44" s="44">
        <v>12.2</v>
      </c>
      <c r="AD44" s="44">
        <v>12.2</v>
      </c>
      <c r="AE44" s="44">
        <v>12.2</v>
      </c>
      <c r="AF44" s="44">
        <v>12.2</v>
      </c>
      <c r="AG44" s="48">
        <v>21.93</v>
      </c>
      <c r="AH44" s="46">
        <f t="shared" si="2"/>
        <v>12.2</v>
      </c>
      <c r="AI44" s="47">
        <f t="shared" si="3"/>
        <v>12.2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10.199999999999999</v>
      </c>
      <c r="C45" s="44">
        <v>10.199999999999999</v>
      </c>
      <c r="D45" s="44">
        <v>10.199999999999999</v>
      </c>
      <c r="E45" s="44">
        <v>10.199999999999999</v>
      </c>
      <c r="F45" s="44">
        <v>10.199999999999999</v>
      </c>
      <c r="G45" s="44">
        <v>10.199999999999999</v>
      </c>
      <c r="H45" s="44">
        <v>10.199999999999999</v>
      </c>
      <c r="I45" s="44">
        <v>10.199999999999999</v>
      </c>
      <c r="J45" s="44">
        <v>10.199999999999999</v>
      </c>
      <c r="K45" s="44">
        <v>10.199999999999999</v>
      </c>
      <c r="L45" s="44">
        <v>10.199999999999999</v>
      </c>
      <c r="M45" s="44">
        <v>10.199999999999999</v>
      </c>
      <c r="N45" s="44">
        <v>10.199999999999999</v>
      </c>
      <c r="O45" s="44">
        <v>10.199999999999999</v>
      </c>
      <c r="P45" s="44">
        <v>10.199999999999999</v>
      </c>
      <c r="Q45" s="44">
        <v>10.199999999999999</v>
      </c>
      <c r="R45" s="44">
        <v>10.199999999999999</v>
      </c>
      <c r="S45" s="44">
        <v>10.199999999999999</v>
      </c>
      <c r="T45" s="44">
        <v>10.199999999999999</v>
      </c>
      <c r="U45" s="44">
        <v>10.199999999999999</v>
      </c>
      <c r="V45" s="44">
        <v>10.199999999999999</v>
      </c>
      <c r="W45" s="44">
        <v>10.199999999999999</v>
      </c>
      <c r="X45" s="44">
        <v>10.199999999999999</v>
      </c>
      <c r="Y45" s="44">
        <v>10.199999999999999</v>
      </c>
      <c r="Z45" s="44">
        <v>10.199999999999999</v>
      </c>
      <c r="AA45" s="44">
        <v>10.199999999999999</v>
      </c>
      <c r="AB45" s="44">
        <v>10.199999999999999</v>
      </c>
      <c r="AC45" s="44">
        <v>10.199999999999999</v>
      </c>
      <c r="AD45" s="44">
        <v>10.199999999999999</v>
      </c>
      <c r="AE45" s="44">
        <v>10.199999999999999</v>
      </c>
      <c r="AF45" s="44">
        <v>10.199999999999999</v>
      </c>
      <c r="AG45" s="48">
        <v>21.3</v>
      </c>
      <c r="AH45" s="46">
        <f t="shared" si="2"/>
        <v>10.199999999999999</v>
      </c>
      <c r="AI45" s="47">
        <f t="shared" si="3"/>
        <v>10.199999999999999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9.4</v>
      </c>
      <c r="C46" s="44">
        <v>9.4</v>
      </c>
      <c r="D46" s="44">
        <v>9.4</v>
      </c>
      <c r="E46" s="44">
        <v>9.4</v>
      </c>
      <c r="F46" s="44">
        <v>6.55</v>
      </c>
      <c r="G46" s="44">
        <v>6.55</v>
      </c>
      <c r="H46" s="44">
        <v>6.55</v>
      </c>
      <c r="I46" s="44">
        <v>6.55</v>
      </c>
      <c r="J46" s="44">
        <v>6.55</v>
      </c>
      <c r="K46" s="44">
        <v>6.55</v>
      </c>
      <c r="L46" s="44">
        <v>6.55</v>
      </c>
      <c r="M46" s="44">
        <v>6.55</v>
      </c>
      <c r="N46" s="44">
        <v>6.55</v>
      </c>
      <c r="O46" s="44">
        <v>6.55</v>
      </c>
      <c r="P46" s="44">
        <v>6.55</v>
      </c>
      <c r="Q46" s="44">
        <v>6.55</v>
      </c>
      <c r="R46" s="44">
        <v>6.55</v>
      </c>
      <c r="S46" s="44">
        <v>6.55</v>
      </c>
      <c r="T46" s="44">
        <v>6.55</v>
      </c>
      <c r="U46" s="44">
        <v>6.55</v>
      </c>
      <c r="V46" s="44">
        <v>6.55</v>
      </c>
      <c r="W46" s="44">
        <v>6.55</v>
      </c>
      <c r="X46" s="44">
        <v>6.55</v>
      </c>
      <c r="Y46" s="44">
        <v>6.55</v>
      </c>
      <c r="Z46" s="44">
        <v>6.55</v>
      </c>
      <c r="AA46" s="44">
        <v>6.55</v>
      </c>
      <c r="AB46" s="44">
        <v>6.55</v>
      </c>
      <c r="AC46" s="44">
        <v>6.55</v>
      </c>
      <c r="AD46" s="44">
        <v>6.55</v>
      </c>
      <c r="AE46" s="44">
        <v>6.55</v>
      </c>
      <c r="AF46" s="44">
        <v>6.55</v>
      </c>
      <c r="AG46" s="48">
        <v>20</v>
      </c>
      <c r="AH46" s="46">
        <f t="shared" si="2"/>
        <v>9.4</v>
      </c>
      <c r="AI46" s="47">
        <f t="shared" si="3"/>
        <v>6.55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6.7</v>
      </c>
      <c r="C47" s="44">
        <v>6.7</v>
      </c>
      <c r="D47" s="44">
        <v>6.7</v>
      </c>
      <c r="E47" s="44">
        <v>6.7</v>
      </c>
      <c r="F47" s="44">
        <v>6.7</v>
      </c>
      <c r="G47" s="44">
        <v>6.7</v>
      </c>
      <c r="H47" s="44">
        <v>6.7</v>
      </c>
      <c r="I47" s="44">
        <v>6.7</v>
      </c>
      <c r="J47" s="44">
        <v>6.7</v>
      </c>
      <c r="K47" s="44">
        <v>6.7</v>
      </c>
      <c r="L47" s="44">
        <v>6.7</v>
      </c>
      <c r="M47" s="44">
        <v>6.7</v>
      </c>
      <c r="N47" s="44">
        <v>6.7</v>
      </c>
      <c r="O47" s="44">
        <v>6.7</v>
      </c>
      <c r="P47" s="44">
        <v>6.7</v>
      </c>
      <c r="Q47" s="44">
        <v>6.7</v>
      </c>
      <c r="R47" s="44">
        <v>6.7</v>
      </c>
      <c r="S47" s="44">
        <v>6.7</v>
      </c>
      <c r="T47" s="44">
        <v>6.7</v>
      </c>
      <c r="U47" s="44">
        <v>6.7</v>
      </c>
      <c r="V47" s="44">
        <v>6.7</v>
      </c>
      <c r="W47" s="44">
        <v>6.7</v>
      </c>
      <c r="X47" s="44">
        <v>6.7</v>
      </c>
      <c r="Y47" s="44">
        <v>6.7</v>
      </c>
      <c r="Z47" s="44">
        <v>6.7</v>
      </c>
      <c r="AA47" s="44">
        <v>6.7</v>
      </c>
      <c r="AB47" s="44">
        <v>6.7</v>
      </c>
      <c r="AC47" s="44">
        <v>6.7</v>
      </c>
      <c r="AD47" s="44">
        <v>6.7</v>
      </c>
      <c r="AE47" s="44">
        <v>6.7</v>
      </c>
      <c r="AF47" s="44">
        <v>6.7</v>
      </c>
      <c r="AG47" s="48">
        <v>19.8</v>
      </c>
      <c r="AH47" s="46">
        <f t="shared" si="2"/>
        <v>6.7</v>
      </c>
      <c r="AI47" s="47">
        <f t="shared" si="3"/>
        <v>6.7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6.3</v>
      </c>
      <c r="C49" s="44">
        <v>6.3</v>
      </c>
      <c r="D49" s="44">
        <v>6.3</v>
      </c>
      <c r="E49" s="44">
        <v>6.3</v>
      </c>
      <c r="F49" s="44">
        <v>6.3</v>
      </c>
      <c r="G49" s="44">
        <v>6.3</v>
      </c>
      <c r="H49" s="44">
        <v>6.3</v>
      </c>
      <c r="I49" s="44">
        <v>6.3</v>
      </c>
      <c r="J49" s="44">
        <v>6.3</v>
      </c>
      <c r="K49" s="44">
        <v>6.3</v>
      </c>
      <c r="L49" s="44">
        <v>6.3</v>
      </c>
      <c r="M49" s="44">
        <v>6.3</v>
      </c>
      <c r="N49" s="44">
        <v>6.3</v>
      </c>
      <c r="O49" s="44">
        <v>6.3</v>
      </c>
      <c r="P49" s="44">
        <v>6.3</v>
      </c>
      <c r="Q49" s="44">
        <v>6.3</v>
      </c>
      <c r="R49" s="44">
        <v>6.3</v>
      </c>
      <c r="S49" s="44">
        <v>6.3</v>
      </c>
      <c r="T49" s="44">
        <v>6.3</v>
      </c>
      <c r="U49" s="44">
        <v>6.3</v>
      </c>
      <c r="V49" s="44">
        <v>6.3</v>
      </c>
      <c r="W49" s="44">
        <v>6.3</v>
      </c>
      <c r="X49" s="44">
        <v>6.3</v>
      </c>
      <c r="Y49" s="44">
        <v>6.3</v>
      </c>
      <c r="Z49" s="44">
        <v>6.3</v>
      </c>
      <c r="AA49" s="44">
        <v>6.3</v>
      </c>
      <c r="AB49" s="44">
        <v>6.3</v>
      </c>
      <c r="AC49" s="44">
        <v>6.3</v>
      </c>
      <c r="AD49" s="44">
        <v>6.3</v>
      </c>
      <c r="AE49" s="44">
        <v>6.3</v>
      </c>
      <c r="AF49" s="44">
        <v>6.3</v>
      </c>
      <c r="AG49" s="48">
        <v>15.33</v>
      </c>
      <c r="AH49" s="46">
        <f t="shared" si="2"/>
        <v>6.3</v>
      </c>
      <c r="AI49" s="47">
        <f t="shared" si="3"/>
        <v>6.3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4.8</v>
      </c>
      <c r="C50" s="44">
        <v>4.8</v>
      </c>
      <c r="D50" s="44">
        <v>4.8</v>
      </c>
      <c r="E50" s="44">
        <v>4.8</v>
      </c>
      <c r="F50" s="44">
        <v>4.8</v>
      </c>
      <c r="G50" s="44">
        <v>4.8</v>
      </c>
      <c r="H50" s="44">
        <v>4.8</v>
      </c>
      <c r="I50" s="44">
        <v>4.8</v>
      </c>
      <c r="J50" s="44">
        <v>4.8</v>
      </c>
      <c r="K50" s="44">
        <v>4.8</v>
      </c>
      <c r="L50" s="44">
        <v>4.8</v>
      </c>
      <c r="M50" s="44">
        <v>4.8</v>
      </c>
      <c r="N50" s="44">
        <v>4.8</v>
      </c>
      <c r="O50" s="44">
        <v>4.8</v>
      </c>
      <c r="P50" s="44">
        <v>4.8</v>
      </c>
      <c r="Q50" s="44">
        <v>4.8</v>
      </c>
      <c r="R50" s="44">
        <v>4.8</v>
      </c>
      <c r="S50" s="44">
        <v>4.8</v>
      </c>
      <c r="T50" s="44">
        <v>4.8</v>
      </c>
      <c r="U50" s="44">
        <v>4.8</v>
      </c>
      <c r="V50" s="44">
        <v>4.8</v>
      </c>
      <c r="W50" s="44">
        <v>4.8</v>
      </c>
      <c r="X50" s="44">
        <v>4.8</v>
      </c>
      <c r="Y50" s="44">
        <v>4.8</v>
      </c>
      <c r="Z50" s="44">
        <v>4.8</v>
      </c>
      <c r="AA50" s="44">
        <v>4.8</v>
      </c>
      <c r="AB50" s="44">
        <v>4.8</v>
      </c>
      <c r="AC50" s="44">
        <v>4.8</v>
      </c>
      <c r="AD50" s="44">
        <v>4.8</v>
      </c>
      <c r="AE50" s="44">
        <v>4.8</v>
      </c>
      <c r="AF50" s="44">
        <v>4.8</v>
      </c>
      <c r="AG50" s="48">
        <v>14.9</v>
      </c>
      <c r="AH50" s="46">
        <f t="shared" si="2"/>
        <v>4.8</v>
      </c>
      <c r="AI50" s="47">
        <f t="shared" si="3"/>
        <v>4.8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5.5</v>
      </c>
      <c r="C51" s="44">
        <v>5.5</v>
      </c>
      <c r="D51" s="44">
        <v>5.5</v>
      </c>
      <c r="E51" s="44">
        <v>5.5</v>
      </c>
      <c r="F51" s="44">
        <v>5.5</v>
      </c>
      <c r="G51" s="44">
        <v>5.5</v>
      </c>
      <c r="H51" s="44">
        <v>5.5</v>
      </c>
      <c r="I51" s="44">
        <v>5.5</v>
      </c>
      <c r="J51" s="44">
        <v>5.5</v>
      </c>
      <c r="K51" s="44">
        <v>5.5</v>
      </c>
      <c r="L51" s="44">
        <v>5.5</v>
      </c>
      <c r="M51" s="44">
        <v>5.5</v>
      </c>
      <c r="N51" s="44">
        <v>5.5</v>
      </c>
      <c r="O51" s="44">
        <v>5.5</v>
      </c>
      <c r="P51" s="44">
        <v>5.5</v>
      </c>
      <c r="Q51" s="44">
        <v>5.5</v>
      </c>
      <c r="R51" s="44">
        <v>5.5</v>
      </c>
      <c r="S51" s="44">
        <v>5.5</v>
      </c>
      <c r="T51" s="44">
        <v>5.5</v>
      </c>
      <c r="U51" s="44">
        <v>5.5</v>
      </c>
      <c r="V51" s="44">
        <v>5.5</v>
      </c>
      <c r="W51" s="44">
        <v>5.5</v>
      </c>
      <c r="X51" s="44">
        <v>5.5</v>
      </c>
      <c r="Y51" s="44">
        <v>5.5</v>
      </c>
      <c r="Z51" s="44">
        <v>5.5</v>
      </c>
      <c r="AA51" s="44">
        <v>5.5</v>
      </c>
      <c r="AB51" s="44">
        <v>5.5</v>
      </c>
      <c r="AC51" s="44">
        <v>5.5</v>
      </c>
      <c r="AD51" s="44">
        <v>5.5</v>
      </c>
      <c r="AE51" s="44">
        <v>5.5</v>
      </c>
      <c r="AF51" s="44">
        <v>5.5</v>
      </c>
      <c r="AG51" s="48">
        <v>14.9</v>
      </c>
      <c r="AH51" s="46">
        <f t="shared" si="2"/>
        <v>5.5</v>
      </c>
      <c r="AI51" s="47">
        <f t="shared" si="3"/>
        <v>5.5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10.3</v>
      </c>
      <c r="C52" s="44">
        <v>10.3</v>
      </c>
      <c r="D52" s="44">
        <v>10.3</v>
      </c>
      <c r="E52" s="44">
        <v>10.3</v>
      </c>
      <c r="F52" s="44">
        <v>10.3</v>
      </c>
      <c r="G52" s="44">
        <v>10.3</v>
      </c>
      <c r="H52" s="44">
        <v>10.3</v>
      </c>
      <c r="I52" s="44">
        <v>10.3</v>
      </c>
      <c r="J52" s="44">
        <v>10.3</v>
      </c>
      <c r="K52" s="44">
        <v>10.3</v>
      </c>
      <c r="L52" s="44">
        <v>10.3</v>
      </c>
      <c r="M52" s="44">
        <v>10.3</v>
      </c>
      <c r="N52" s="44">
        <v>10.3</v>
      </c>
      <c r="O52" s="44">
        <v>10.3</v>
      </c>
      <c r="P52" s="44">
        <v>10.3</v>
      </c>
      <c r="Q52" s="44">
        <v>10.3</v>
      </c>
      <c r="R52" s="44">
        <v>10.3</v>
      </c>
      <c r="S52" s="44">
        <v>10.3</v>
      </c>
      <c r="T52" s="44">
        <v>10.3</v>
      </c>
      <c r="U52" s="44">
        <v>10.3</v>
      </c>
      <c r="V52" s="44">
        <v>10.3</v>
      </c>
      <c r="W52" s="44">
        <v>10.3</v>
      </c>
      <c r="X52" s="44">
        <v>10.3</v>
      </c>
      <c r="Y52" s="44">
        <v>10.3</v>
      </c>
      <c r="Z52" s="44">
        <v>10.3</v>
      </c>
      <c r="AA52" s="44">
        <v>10.3</v>
      </c>
      <c r="AB52" s="44">
        <v>10.3</v>
      </c>
      <c r="AC52" s="44">
        <v>10.3</v>
      </c>
      <c r="AD52" s="44">
        <v>10.3</v>
      </c>
      <c r="AE52" s="44">
        <v>10.3</v>
      </c>
      <c r="AF52" s="44">
        <v>10.3</v>
      </c>
      <c r="AG52" s="48">
        <v>14.3</v>
      </c>
      <c r="AH52" s="46">
        <f t="shared" si="2"/>
        <v>10.3</v>
      </c>
      <c r="AI52" s="47">
        <f t="shared" si="3"/>
        <v>10.3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3.8</v>
      </c>
      <c r="C53" s="44">
        <v>3.8</v>
      </c>
      <c r="D53" s="44">
        <v>3.8</v>
      </c>
      <c r="E53" s="44">
        <v>3.8</v>
      </c>
      <c r="F53" s="44">
        <v>3.8</v>
      </c>
      <c r="G53" s="44">
        <v>3.8</v>
      </c>
      <c r="H53" s="44">
        <v>3.8</v>
      </c>
      <c r="I53" s="44">
        <v>3.8</v>
      </c>
      <c r="J53" s="44">
        <v>3.8</v>
      </c>
      <c r="K53" s="44">
        <v>3.8</v>
      </c>
      <c r="L53" s="44">
        <v>3.8</v>
      </c>
      <c r="M53" s="44">
        <v>3.8</v>
      </c>
      <c r="N53" s="44">
        <v>3.8</v>
      </c>
      <c r="O53" s="44">
        <v>3.8</v>
      </c>
      <c r="P53" s="44">
        <v>3.8</v>
      </c>
      <c r="Q53" s="44">
        <v>3.8</v>
      </c>
      <c r="R53" s="44">
        <v>3.8</v>
      </c>
      <c r="S53" s="44">
        <v>3.8</v>
      </c>
      <c r="T53" s="44">
        <v>3.8</v>
      </c>
      <c r="U53" s="44">
        <v>3.8</v>
      </c>
      <c r="V53" s="44">
        <v>3.8</v>
      </c>
      <c r="W53" s="44">
        <v>3.8</v>
      </c>
      <c r="X53" s="44">
        <v>3.8</v>
      </c>
      <c r="Y53" s="44">
        <v>3.8</v>
      </c>
      <c r="Z53" s="44">
        <v>3.8</v>
      </c>
      <c r="AA53" s="44">
        <v>3.8</v>
      </c>
      <c r="AB53" s="44">
        <v>3.8</v>
      </c>
      <c r="AC53" s="44">
        <v>3.8</v>
      </c>
      <c r="AD53" s="44">
        <v>3.8</v>
      </c>
      <c r="AE53" s="44">
        <v>3.8</v>
      </c>
      <c r="AF53" s="44">
        <v>3.8</v>
      </c>
      <c r="AG53" s="48">
        <v>14</v>
      </c>
      <c r="AH53" s="46">
        <f t="shared" si="2"/>
        <v>3.8</v>
      </c>
      <c r="AI53" s="47">
        <f t="shared" si="3"/>
        <v>3.8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3.1</v>
      </c>
      <c r="C54" s="44">
        <v>3.1</v>
      </c>
      <c r="D54" s="44">
        <v>3.1</v>
      </c>
      <c r="E54" s="44">
        <v>3.1</v>
      </c>
      <c r="F54" s="44">
        <v>3.1</v>
      </c>
      <c r="G54" s="44">
        <v>3.1</v>
      </c>
      <c r="H54" s="44">
        <v>3.1</v>
      </c>
      <c r="I54" s="44">
        <v>3.1</v>
      </c>
      <c r="J54" s="44">
        <v>3.1</v>
      </c>
      <c r="K54" s="44">
        <v>3.1</v>
      </c>
      <c r="L54" s="44">
        <v>3.1</v>
      </c>
      <c r="M54" s="44">
        <v>3.1</v>
      </c>
      <c r="N54" s="44">
        <v>3.1</v>
      </c>
      <c r="O54" s="44">
        <v>3.1</v>
      </c>
      <c r="P54" s="44">
        <v>3.1</v>
      </c>
      <c r="Q54" s="44">
        <v>3.1</v>
      </c>
      <c r="R54" s="44">
        <v>3.1</v>
      </c>
      <c r="S54" s="44">
        <v>3.1</v>
      </c>
      <c r="T54" s="44">
        <v>3.1</v>
      </c>
      <c r="U54" s="44">
        <v>3.1</v>
      </c>
      <c r="V54" s="44">
        <v>3.1</v>
      </c>
      <c r="W54" s="44">
        <v>3.1</v>
      </c>
      <c r="X54" s="44">
        <v>3.1</v>
      </c>
      <c r="Y54" s="44">
        <v>3.1</v>
      </c>
      <c r="Z54" s="44">
        <v>3.1</v>
      </c>
      <c r="AA54" s="44">
        <v>3.1</v>
      </c>
      <c r="AB54" s="44">
        <v>3.1</v>
      </c>
      <c r="AC54" s="44">
        <v>3.1</v>
      </c>
      <c r="AD54" s="44">
        <v>3.1</v>
      </c>
      <c r="AE54" s="44">
        <v>3.1</v>
      </c>
      <c r="AF54" s="44">
        <v>3.1</v>
      </c>
      <c r="AG54" s="48">
        <v>13.6</v>
      </c>
      <c r="AH54" s="46">
        <f t="shared" si="2"/>
        <v>3.1</v>
      </c>
      <c r="AI54" s="47">
        <f t="shared" si="3"/>
        <v>3.1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7.3</v>
      </c>
      <c r="C55" s="44">
        <v>7.3</v>
      </c>
      <c r="D55" s="44">
        <v>7.3</v>
      </c>
      <c r="E55" s="44">
        <v>7.3</v>
      </c>
      <c r="F55" s="44">
        <v>7.3</v>
      </c>
      <c r="G55" s="44">
        <v>7.3</v>
      </c>
      <c r="H55" s="44">
        <v>7.3</v>
      </c>
      <c r="I55" s="44">
        <v>7.3</v>
      </c>
      <c r="J55" s="44">
        <v>7.3</v>
      </c>
      <c r="K55" s="44">
        <v>7.3</v>
      </c>
      <c r="L55" s="44">
        <v>7.3</v>
      </c>
      <c r="M55" s="44">
        <v>7.3</v>
      </c>
      <c r="N55" s="44">
        <v>7.3</v>
      </c>
      <c r="O55" s="44">
        <v>7.3</v>
      </c>
      <c r="P55" s="44">
        <v>7.3</v>
      </c>
      <c r="Q55" s="44">
        <v>7.3</v>
      </c>
      <c r="R55" s="44">
        <v>7.3</v>
      </c>
      <c r="S55" s="44">
        <v>7.3</v>
      </c>
      <c r="T55" s="44">
        <v>7.3</v>
      </c>
      <c r="U55" s="44">
        <v>7.3</v>
      </c>
      <c r="V55" s="44">
        <v>7.3</v>
      </c>
      <c r="W55" s="44">
        <v>7.3</v>
      </c>
      <c r="X55" s="44">
        <v>7.3</v>
      </c>
      <c r="Y55" s="44">
        <v>7.3</v>
      </c>
      <c r="Z55" s="44">
        <v>7.3</v>
      </c>
      <c r="AA55" s="44">
        <v>7.3</v>
      </c>
      <c r="AB55" s="44">
        <v>7.3</v>
      </c>
      <c r="AC55" s="44">
        <v>7.3</v>
      </c>
      <c r="AD55" s="44">
        <v>7.3</v>
      </c>
      <c r="AE55" s="44">
        <v>7.3</v>
      </c>
      <c r="AF55" s="44">
        <v>7.3</v>
      </c>
      <c r="AG55" s="48">
        <v>13.5</v>
      </c>
      <c r="AH55" s="46">
        <f t="shared" si="2"/>
        <v>7.3</v>
      </c>
      <c r="AI55" s="47">
        <f t="shared" si="3"/>
        <v>7.3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3.2</v>
      </c>
      <c r="C56" s="44">
        <v>3.2</v>
      </c>
      <c r="D56" s="44">
        <v>3.2</v>
      </c>
      <c r="E56" s="44">
        <v>3.2</v>
      </c>
      <c r="F56" s="44">
        <v>3.2</v>
      </c>
      <c r="G56" s="44">
        <v>3.2</v>
      </c>
      <c r="H56" s="44">
        <v>3.2</v>
      </c>
      <c r="I56" s="44">
        <v>3.2</v>
      </c>
      <c r="J56" s="44">
        <v>3.2</v>
      </c>
      <c r="K56" s="44">
        <v>3.2</v>
      </c>
      <c r="L56" s="44">
        <v>3.2</v>
      </c>
      <c r="M56" s="44">
        <v>3.2</v>
      </c>
      <c r="N56" s="44">
        <v>3.2</v>
      </c>
      <c r="O56" s="44">
        <v>3.2</v>
      </c>
      <c r="P56" s="44">
        <v>3.2</v>
      </c>
      <c r="Q56" s="44">
        <v>3.2</v>
      </c>
      <c r="R56" s="44">
        <v>3.2</v>
      </c>
      <c r="S56" s="44">
        <v>3.2</v>
      </c>
      <c r="T56" s="44">
        <v>3.2</v>
      </c>
      <c r="U56" s="44">
        <v>3.2</v>
      </c>
      <c r="V56" s="44">
        <v>3.2</v>
      </c>
      <c r="W56" s="44">
        <v>3.2</v>
      </c>
      <c r="X56" s="44">
        <v>3.2</v>
      </c>
      <c r="Y56" s="44">
        <v>3.2</v>
      </c>
      <c r="Z56" s="44">
        <v>3.2</v>
      </c>
      <c r="AA56" s="44">
        <v>3.2</v>
      </c>
      <c r="AB56" s="44">
        <v>3.2</v>
      </c>
      <c r="AC56" s="44">
        <v>3.2</v>
      </c>
      <c r="AD56" s="44">
        <v>3.2</v>
      </c>
      <c r="AE56" s="44">
        <v>3.2</v>
      </c>
      <c r="AF56" s="44">
        <v>3.2</v>
      </c>
      <c r="AG56" s="48">
        <v>13</v>
      </c>
      <c r="AH56" s="46">
        <f t="shared" si="2"/>
        <v>3.2</v>
      </c>
      <c r="AI56" s="47">
        <f t="shared" si="3"/>
        <v>3.2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5.7</v>
      </c>
      <c r="C57" s="44">
        <v>5.7</v>
      </c>
      <c r="D57" s="44">
        <v>5.7</v>
      </c>
      <c r="E57" s="44">
        <v>5.7</v>
      </c>
      <c r="F57" s="44">
        <v>5.7</v>
      </c>
      <c r="G57" s="44">
        <v>5.7</v>
      </c>
      <c r="H57" s="44">
        <v>5.7</v>
      </c>
      <c r="I57" s="44">
        <v>5.7</v>
      </c>
      <c r="J57" s="44">
        <v>5.7</v>
      </c>
      <c r="K57" s="44">
        <v>5.7</v>
      </c>
      <c r="L57" s="44">
        <v>5.7</v>
      </c>
      <c r="M57" s="44">
        <v>5.7</v>
      </c>
      <c r="N57" s="44">
        <v>5.7</v>
      </c>
      <c r="O57" s="44">
        <v>5.7</v>
      </c>
      <c r="P57" s="44">
        <v>5.7</v>
      </c>
      <c r="Q57" s="44">
        <v>5.7</v>
      </c>
      <c r="R57" s="44">
        <v>5.7</v>
      </c>
      <c r="S57" s="44">
        <v>5.7</v>
      </c>
      <c r="T57" s="44">
        <v>5.7</v>
      </c>
      <c r="U57" s="44">
        <v>5.7</v>
      </c>
      <c r="V57" s="44">
        <v>5.7</v>
      </c>
      <c r="W57" s="44">
        <v>5.7</v>
      </c>
      <c r="X57" s="44">
        <v>5.7</v>
      </c>
      <c r="Y57" s="44">
        <v>5.7</v>
      </c>
      <c r="Z57" s="44">
        <v>5.7</v>
      </c>
      <c r="AA57" s="44">
        <v>5.7</v>
      </c>
      <c r="AB57" s="44">
        <v>5.7</v>
      </c>
      <c r="AC57" s="44">
        <v>5.7</v>
      </c>
      <c r="AD57" s="44">
        <v>5.7</v>
      </c>
      <c r="AE57" s="44">
        <v>5.7</v>
      </c>
      <c r="AF57" s="44">
        <v>5.7</v>
      </c>
      <c r="AG57" s="48">
        <v>12</v>
      </c>
      <c r="AH57" s="46">
        <f t="shared" si="2"/>
        <v>5.7</v>
      </c>
      <c r="AI57" s="47">
        <f t="shared" si="3"/>
        <v>5.7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v>0</v>
      </c>
      <c r="L58" s="44">
        <v>0</v>
      </c>
      <c r="M58" s="44">
        <v>0</v>
      </c>
      <c r="N58" s="44">
        <v>0</v>
      </c>
      <c r="O58" s="44">
        <v>0</v>
      </c>
      <c r="P58" s="44">
        <v>0</v>
      </c>
      <c r="Q58" s="44">
        <v>0</v>
      </c>
      <c r="R58" s="44">
        <v>0</v>
      </c>
      <c r="S58" s="44">
        <v>0</v>
      </c>
      <c r="T58" s="44">
        <v>0</v>
      </c>
      <c r="U58" s="44">
        <v>0</v>
      </c>
      <c r="V58" s="44">
        <v>0</v>
      </c>
      <c r="W58" s="44">
        <v>0</v>
      </c>
      <c r="X58" s="44">
        <v>0</v>
      </c>
      <c r="Y58" s="44">
        <v>0</v>
      </c>
      <c r="Z58" s="44">
        <v>0</v>
      </c>
      <c r="AA58" s="44">
        <v>0</v>
      </c>
      <c r="AB58" s="44">
        <v>0</v>
      </c>
      <c r="AC58" s="44">
        <v>0</v>
      </c>
      <c r="AD58" s="44">
        <v>0</v>
      </c>
      <c r="AE58" s="44">
        <v>0</v>
      </c>
      <c r="AF58" s="44">
        <v>0</v>
      </c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3.8</v>
      </c>
      <c r="C59" s="44">
        <v>3.8</v>
      </c>
      <c r="D59" s="44">
        <v>3.8</v>
      </c>
      <c r="E59" s="44">
        <v>3.8</v>
      </c>
      <c r="F59" s="44">
        <v>3.8</v>
      </c>
      <c r="G59" s="44">
        <v>3.8</v>
      </c>
      <c r="H59" s="44">
        <v>3.8</v>
      </c>
      <c r="I59" s="44">
        <v>3.8</v>
      </c>
      <c r="J59" s="44">
        <v>3.8</v>
      </c>
      <c r="K59" s="44">
        <v>3.8</v>
      </c>
      <c r="L59" s="44">
        <v>3.8</v>
      </c>
      <c r="M59" s="44">
        <v>3.8</v>
      </c>
      <c r="N59" s="44">
        <v>3.8</v>
      </c>
      <c r="O59" s="44">
        <v>3.8</v>
      </c>
      <c r="P59" s="44">
        <v>3.8</v>
      </c>
      <c r="Q59" s="44">
        <v>3.8</v>
      </c>
      <c r="R59" s="44">
        <v>3.8</v>
      </c>
      <c r="S59" s="44">
        <v>3.8</v>
      </c>
      <c r="T59" s="44">
        <v>3.8</v>
      </c>
      <c r="U59" s="44">
        <v>3.8</v>
      </c>
      <c r="V59" s="44">
        <v>3.8</v>
      </c>
      <c r="W59" s="44">
        <v>3.8</v>
      </c>
      <c r="X59" s="44">
        <v>3.8</v>
      </c>
      <c r="Y59" s="44">
        <v>3.8</v>
      </c>
      <c r="Z59" s="44">
        <v>3.8</v>
      </c>
      <c r="AA59" s="44">
        <v>3.8</v>
      </c>
      <c r="AB59" s="44">
        <v>3.8</v>
      </c>
      <c r="AC59" s="44">
        <v>3.8</v>
      </c>
      <c r="AD59" s="44">
        <v>3.8</v>
      </c>
      <c r="AE59" s="44">
        <v>3.8</v>
      </c>
      <c r="AF59" s="44">
        <v>3.8</v>
      </c>
      <c r="AG59" s="48">
        <v>12</v>
      </c>
      <c r="AH59" s="46">
        <f t="shared" si="2"/>
        <v>3.8</v>
      </c>
      <c r="AI59" s="47">
        <f t="shared" si="3"/>
        <v>3.8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6.1</v>
      </c>
      <c r="C60" s="44">
        <v>6.1</v>
      </c>
      <c r="D60" s="44">
        <v>6.1</v>
      </c>
      <c r="E60" s="44">
        <v>6.1</v>
      </c>
      <c r="F60" s="44">
        <v>6.1</v>
      </c>
      <c r="G60" s="44">
        <v>6.1</v>
      </c>
      <c r="H60" s="44">
        <v>6.1</v>
      </c>
      <c r="I60" s="44">
        <v>6.1</v>
      </c>
      <c r="J60" s="44">
        <v>6.1</v>
      </c>
      <c r="K60" s="44">
        <v>6.1</v>
      </c>
      <c r="L60" s="44">
        <v>6.1</v>
      </c>
      <c r="M60" s="44">
        <v>6.1</v>
      </c>
      <c r="N60" s="44">
        <v>6.1</v>
      </c>
      <c r="O60" s="44">
        <v>6.1</v>
      </c>
      <c r="P60" s="44">
        <v>6.1</v>
      </c>
      <c r="Q60" s="44">
        <v>6.1</v>
      </c>
      <c r="R60" s="44">
        <v>6.1</v>
      </c>
      <c r="S60" s="44">
        <v>6.1</v>
      </c>
      <c r="T60" s="44">
        <v>6.1</v>
      </c>
      <c r="U60" s="44">
        <v>6.1</v>
      </c>
      <c r="V60" s="44">
        <v>6.1</v>
      </c>
      <c r="W60" s="44">
        <v>6.1</v>
      </c>
      <c r="X60" s="44">
        <v>6.1</v>
      </c>
      <c r="Y60" s="44">
        <v>6.1</v>
      </c>
      <c r="Z60" s="44">
        <v>6.1</v>
      </c>
      <c r="AA60" s="44">
        <v>6.1</v>
      </c>
      <c r="AB60" s="44">
        <v>6.1</v>
      </c>
      <c r="AC60" s="44">
        <v>6.1</v>
      </c>
      <c r="AD60" s="44">
        <v>6.1</v>
      </c>
      <c r="AE60" s="44">
        <v>6.1</v>
      </c>
      <c r="AF60" s="44">
        <v>6.1</v>
      </c>
      <c r="AG60" s="48">
        <v>12</v>
      </c>
      <c r="AH60" s="46">
        <f t="shared" si="2"/>
        <v>6.1</v>
      </c>
      <c r="AI60" s="47">
        <f t="shared" si="3"/>
        <v>6.1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7</v>
      </c>
      <c r="C61" s="44">
        <v>7</v>
      </c>
      <c r="D61" s="44">
        <v>7</v>
      </c>
      <c r="E61" s="44">
        <v>7</v>
      </c>
      <c r="F61" s="44">
        <v>7</v>
      </c>
      <c r="G61" s="44">
        <v>7</v>
      </c>
      <c r="H61" s="44">
        <v>7</v>
      </c>
      <c r="I61" s="44">
        <v>7</v>
      </c>
      <c r="J61" s="44">
        <v>7</v>
      </c>
      <c r="K61" s="44">
        <v>7</v>
      </c>
      <c r="L61" s="44">
        <v>7</v>
      </c>
      <c r="M61" s="44">
        <v>7</v>
      </c>
      <c r="N61" s="44">
        <v>7</v>
      </c>
      <c r="O61" s="44">
        <v>7</v>
      </c>
      <c r="P61" s="44">
        <v>7</v>
      </c>
      <c r="Q61" s="44">
        <v>7</v>
      </c>
      <c r="R61" s="44">
        <v>7</v>
      </c>
      <c r="S61" s="44">
        <v>7</v>
      </c>
      <c r="T61" s="44">
        <v>7</v>
      </c>
      <c r="U61" s="44">
        <v>7</v>
      </c>
      <c r="V61" s="44">
        <v>7</v>
      </c>
      <c r="W61" s="44">
        <v>7</v>
      </c>
      <c r="X61" s="44">
        <v>7</v>
      </c>
      <c r="Y61" s="44">
        <v>7</v>
      </c>
      <c r="Z61" s="44">
        <v>7</v>
      </c>
      <c r="AA61" s="44">
        <v>7</v>
      </c>
      <c r="AB61" s="44">
        <v>7</v>
      </c>
      <c r="AC61" s="44">
        <v>7</v>
      </c>
      <c r="AD61" s="44">
        <v>7</v>
      </c>
      <c r="AE61" s="44">
        <v>7</v>
      </c>
      <c r="AF61" s="44">
        <v>7</v>
      </c>
      <c r="AG61" s="48">
        <v>12</v>
      </c>
      <c r="AH61" s="46">
        <f t="shared" si="2"/>
        <v>7</v>
      </c>
      <c r="AI61" s="47">
        <f t="shared" si="3"/>
        <v>7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</v>
      </c>
      <c r="C62" s="44">
        <v>6</v>
      </c>
      <c r="D62" s="44">
        <v>6</v>
      </c>
      <c r="E62" s="44">
        <v>6</v>
      </c>
      <c r="F62" s="44">
        <v>6</v>
      </c>
      <c r="G62" s="44">
        <v>6</v>
      </c>
      <c r="H62" s="44">
        <v>6</v>
      </c>
      <c r="I62" s="44">
        <v>6</v>
      </c>
      <c r="J62" s="44">
        <v>6</v>
      </c>
      <c r="K62" s="44">
        <v>6</v>
      </c>
      <c r="L62" s="44">
        <v>6</v>
      </c>
      <c r="M62" s="44">
        <v>6</v>
      </c>
      <c r="N62" s="44">
        <v>6</v>
      </c>
      <c r="O62" s="44">
        <v>6</v>
      </c>
      <c r="P62" s="44">
        <v>6</v>
      </c>
      <c r="Q62" s="44">
        <v>6</v>
      </c>
      <c r="R62" s="44">
        <v>6</v>
      </c>
      <c r="S62" s="44">
        <v>6</v>
      </c>
      <c r="T62" s="44">
        <v>6</v>
      </c>
      <c r="U62" s="44">
        <v>6</v>
      </c>
      <c r="V62" s="44">
        <v>6</v>
      </c>
      <c r="W62" s="44">
        <v>6</v>
      </c>
      <c r="X62" s="44">
        <v>6</v>
      </c>
      <c r="Y62" s="44">
        <v>6</v>
      </c>
      <c r="Z62" s="44">
        <v>6</v>
      </c>
      <c r="AA62" s="44">
        <v>6</v>
      </c>
      <c r="AB62" s="44">
        <v>6</v>
      </c>
      <c r="AC62" s="44">
        <v>6</v>
      </c>
      <c r="AD62" s="44">
        <v>6</v>
      </c>
      <c r="AE62" s="44">
        <v>6</v>
      </c>
      <c r="AF62" s="44">
        <v>6</v>
      </c>
      <c r="AG62" s="48">
        <v>11.88</v>
      </c>
      <c r="AH62" s="46">
        <f t="shared" si="2"/>
        <v>6</v>
      </c>
      <c r="AI62" s="47">
        <f t="shared" si="3"/>
        <v>6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3.1</v>
      </c>
      <c r="G65" s="44">
        <v>3.1</v>
      </c>
      <c r="H65" s="44">
        <v>3.1</v>
      </c>
      <c r="I65" s="44">
        <v>3.1</v>
      </c>
      <c r="J65" s="44">
        <v>3.1</v>
      </c>
      <c r="K65" s="44">
        <v>3.1</v>
      </c>
      <c r="L65" s="44">
        <v>3.1</v>
      </c>
      <c r="M65" s="44">
        <v>3.1</v>
      </c>
      <c r="N65" s="44">
        <v>3.1</v>
      </c>
      <c r="O65" s="44">
        <v>3.1</v>
      </c>
      <c r="P65" s="44">
        <v>3.1</v>
      </c>
      <c r="Q65" s="44">
        <v>3.1</v>
      </c>
      <c r="R65" s="44">
        <v>3.1</v>
      </c>
      <c r="S65" s="44">
        <v>3.1</v>
      </c>
      <c r="T65" s="44">
        <v>3.1</v>
      </c>
      <c r="U65" s="44">
        <v>3.1</v>
      </c>
      <c r="V65" s="44">
        <v>3.1</v>
      </c>
      <c r="W65" s="44">
        <v>3.1</v>
      </c>
      <c r="X65" s="44">
        <v>3.1</v>
      </c>
      <c r="Y65" s="44">
        <v>3.1</v>
      </c>
      <c r="Z65" s="44">
        <v>3.1</v>
      </c>
      <c r="AA65" s="44">
        <v>3.1</v>
      </c>
      <c r="AB65" s="44">
        <v>3.1</v>
      </c>
      <c r="AC65" s="44">
        <v>3.1</v>
      </c>
      <c r="AD65" s="44">
        <v>3.1</v>
      </c>
      <c r="AE65" s="44">
        <v>3.1</v>
      </c>
      <c r="AF65" s="44">
        <v>3.1</v>
      </c>
      <c r="AG65" s="48">
        <v>10.7</v>
      </c>
      <c r="AH65" s="46">
        <f t="shared" si="2"/>
        <v>3.1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2.5</v>
      </c>
      <c r="C66" s="44">
        <v>2.5</v>
      </c>
      <c r="D66" s="44">
        <v>2.5</v>
      </c>
      <c r="E66" s="44">
        <v>2.5</v>
      </c>
      <c r="F66" s="44">
        <v>2.5</v>
      </c>
      <c r="G66" s="44">
        <v>2.5</v>
      </c>
      <c r="H66" s="44">
        <v>2.5</v>
      </c>
      <c r="I66" s="44">
        <v>2.5</v>
      </c>
      <c r="J66" s="44">
        <v>2.5</v>
      </c>
      <c r="K66" s="44">
        <v>2.5</v>
      </c>
      <c r="L66" s="44">
        <v>2.5</v>
      </c>
      <c r="M66" s="44">
        <v>2.5</v>
      </c>
      <c r="N66" s="44">
        <v>2.5</v>
      </c>
      <c r="O66" s="44">
        <v>2.5</v>
      </c>
      <c r="P66" s="44">
        <v>2.5</v>
      </c>
      <c r="Q66" s="44">
        <v>2.5</v>
      </c>
      <c r="R66" s="44">
        <v>2.5</v>
      </c>
      <c r="S66" s="44">
        <v>2.5</v>
      </c>
      <c r="T66" s="44">
        <v>2.5</v>
      </c>
      <c r="U66" s="44">
        <v>2.5</v>
      </c>
      <c r="V66" s="44">
        <v>2.5</v>
      </c>
      <c r="W66" s="44">
        <v>2.5</v>
      </c>
      <c r="X66" s="44">
        <v>2.5</v>
      </c>
      <c r="Y66" s="44">
        <v>2.5</v>
      </c>
      <c r="Z66" s="44">
        <v>2.5</v>
      </c>
      <c r="AA66" s="44">
        <v>2.5</v>
      </c>
      <c r="AB66" s="44">
        <v>2.5</v>
      </c>
      <c r="AC66" s="44">
        <v>2.5</v>
      </c>
      <c r="AD66" s="44">
        <v>2.5</v>
      </c>
      <c r="AE66" s="44">
        <v>2.5</v>
      </c>
      <c r="AF66" s="44">
        <v>2.5</v>
      </c>
      <c r="AG66" s="62">
        <v>10.3</v>
      </c>
      <c r="AH66" s="46">
        <f t="shared" si="2"/>
        <v>2.5</v>
      </c>
      <c r="AI66" s="47">
        <f t="shared" si="3"/>
        <v>2.5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4.5</v>
      </c>
      <c r="C67" s="44">
        <v>4.5</v>
      </c>
      <c r="D67" s="44">
        <v>4.5</v>
      </c>
      <c r="E67" s="44">
        <v>4.5</v>
      </c>
      <c r="F67" s="44">
        <v>4.5</v>
      </c>
      <c r="G67" s="44">
        <v>4.5</v>
      </c>
      <c r="H67" s="44">
        <v>4.5</v>
      </c>
      <c r="I67" s="44">
        <v>4.5</v>
      </c>
      <c r="J67" s="44">
        <v>4.5</v>
      </c>
      <c r="K67" s="44">
        <v>4.5</v>
      </c>
      <c r="L67" s="44">
        <v>4.5</v>
      </c>
      <c r="M67" s="44">
        <v>4.5</v>
      </c>
      <c r="N67" s="44">
        <v>4.5</v>
      </c>
      <c r="O67" s="44">
        <v>4.5</v>
      </c>
      <c r="P67" s="44">
        <v>4.5</v>
      </c>
      <c r="Q67" s="44">
        <v>4.5</v>
      </c>
      <c r="R67" s="44">
        <v>4.5</v>
      </c>
      <c r="S67" s="44">
        <v>4.5</v>
      </c>
      <c r="T67" s="44">
        <v>4.5</v>
      </c>
      <c r="U67" s="44">
        <v>4.5</v>
      </c>
      <c r="V67" s="44">
        <v>4.5</v>
      </c>
      <c r="W67" s="44">
        <v>4.5</v>
      </c>
      <c r="X67" s="44">
        <v>4.5</v>
      </c>
      <c r="Y67" s="44">
        <v>4.5</v>
      </c>
      <c r="Z67" s="44">
        <v>4.5</v>
      </c>
      <c r="AA67" s="44">
        <v>4.5</v>
      </c>
      <c r="AB67" s="44">
        <v>4.5</v>
      </c>
      <c r="AC67" s="44">
        <v>4.5</v>
      </c>
      <c r="AD67" s="44">
        <v>4.5</v>
      </c>
      <c r="AE67" s="44">
        <v>4.5</v>
      </c>
      <c r="AF67" s="44">
        <v>4.5</v>
      </c>
      <c r="AG67" s="61">
        <v>10</v>
      </c>
      <c r="AH67" s="46">
        <f t="shared" si="2"/>
        <v>4.5</v>
      </c>
      <c r="AI67" s="47">
        <f t="shared" si="3"/>
        <v>4.5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3.6</v>
      </c>
      <c r="C68" s="44">
        <v>3.6</v>
      </c>
      <c r="D68" s="44">
        <v>3.6</v>
      </c>
      <c r="E68" s="44">
        <v>3.6</v>
      </c>
      <c r="F68" s="44">
        <v>3.6</v>
      </c>
      <c r="G68" s="44">
        <v>3.6</v>
      </c>
      <c r="H68" s="44">
        <v>3.6</v>
      </c>
      <c r="I68" s="44">
        <v>3.6</v>
      </c>
      <c r="J68" s="44">
        <v>3.6</v>
      </c>
      <c r="K68" s="44">
        <v>3.6</v>
      </c>
      <c r="L68" s="44">
        <v>3.6</v>
      </c>
      <c r="M68" s="44">
        <v>3.6</v>
      </c>
      <c r="N68" s="44">
        <v>3.6</v>
      </c>
      <c r="O68" s="44">
        <v>3.6</v>
      </c>
      <c r="P68" s="44">
        <v>3.6</v>
      </c>
      <c r="Q68" s="44">
        <v>3.6</v>
      </c>
      <c r="R68" s="44">
        <v>3.6</v>
      </c>
      <c r="S68" s="44">
        <v>3.6</v>
      </c>
      <c r="T68" s="44">
        <v>3.6</v>
      </c>
      <c r="U68" s="44">
        <v>3.6</v>
      </c>
      <c r="V68" s="44">
        <v>3.6</v>
      </c>
      <c r="W68" s="44">
        <v>3.6</v>
      </c>
      <c r="X68" s="44">
        <v>3.6</v>
      </c>
      <c r="Y68" s="44">
        <v>3.6</v>
      </c>
      <c r="Z68" s="44">
        <v>3.6</v>
      </c>
      <c r="AA68" s="44">
        <v>3.6</v>
      </c>
      <c r="AB68" s="44">
        <v>3.6</v>
      </c>
      <c r="AC68" s="44">
        <v>3.6</v>
      </c>
      <c r="AD68" s="44">
        <v>3.6</v>
      </c>
      <c r="AE68" s="44">
        <v>3.6</v>
      </c>
      <c r="AF68" s="44">
        <v>3.6</v>
      </c>
      <c r="AG68" s="64">
        <v>10</v>
      </c>
      <c r="AH68" s="46">
        <f t="shared" si="2"/>
        <v>3.6</v>
      </c>
      <c r="AI68" s="47">
        <f t="shared" si="3"/>
        <v>3.6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160</v>
      </c>
      <c r="C69" s="66">
        <v>160</v>
      </c>
      <c r="D69" s="66">
        <v>160</v>
      </c>
      <c r="E69" s="66">
        <v>160</v>
      </c>
      <c r="F69" s="66">
        <v>160</v>
      </c>
      <c r="G69" s="66">
        <v>160</v>
      </c>
      <c r="H69" s="66">
        <v>160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160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51.9+60.2</f>
        <v>112.1</v>
      </c>
      <c r="C70" s="66">
        <f>51.9+60.2</f>
        <v>112.1</v>
      </c>
      <c r="D70" s="66">
        <f>51.9+60.2</f>
        <v>112.1</v>
      </c>
      <c r="E70" s="66">
        <f>51.9+60.2</f>
        <v>112.1</v>
      </c>
      <c r="F70" s="66">
        <v>115</v>
      </c>
      <c r="G70" s="66">
        <v>113</v>
      </c>
      <c r="H70" s="66">
        <v>113</v>
      </c>
      <c r="I70" s="66">
        <v>113</v>
      </c>
      <c r="J70" s="66">
        <v>112.5</v>
      </c>
      <c r="K70" s="68">
        <v>107.3</v>
      </c>
      <c r="L70" s="68">
        <v>104</v>
      </c>
      <c r="M70" s="68">
        <v>104</v>
      </c>
      <c r="N70" s="68">
        <v>104</v>
      </c>
      <c r="O70" s="68">
        <v>104</v>
      </c>
      <c r="P70" s="68">
        <v>104</v>
      </c>
      <c r="Q70" s="68">
        <v>104</v>
      </c>
      <c r="R70" s="68">
        <v>104</v>
      </c>
      <c r="S70" s="68">
        <v>104</v>
      </c>
      <c r="T70" s="68">
        <v>104</v>
      </c>
      <c r="U70" s="68">
        <v>104</v>
      </c>
      <c r="V70" s="68">
        <v>104</v>
      </c>
      <c r="W70" s="68">
        <v>104</v>
      </c>
      <c r="X70" s="68">
        <v>104</v>
      </c>
      <c r="Y70" s="68">
        <v>104</v>
      </c>
      <c r="Z70" s="68">
        <v>104</v>
      </c>
      <c r="AA70" s="68">
        <v>104</v>
      </c>
      <c r="AB70" s="68">
        <f>41+46</f>
        <v>87</v>
      </c>
      <c r="AC70" s="68">
        <f>41+46</f>
        <v>87</v>
      </c>
      <c r="AD70" s="68">
        <f>41+46</f>
        <v>87</v>
      </c>
      <c r="AE70" s="68">
        <f>41+46</f>
        <v>87</v>
      </c>
      <c r="AF70" s="68">
        <f>41+46</f>
        <v>87</v>
      </c>
      <c r="AG70" s="64">
        <v>240</v>
      </c>
      <c r="AH70" s="46">
        <f t="shared" si="2"/>
        <v>115</v>
      </c>
      <c r="AI70" s="47">
        <f t="shared" si="3"/>
        <v>87</v>
      </c>
      <c r="AK70" s="49"/>
    </row>
    <row r="71" spans="1:88" ht="15.75" thickBot="1" x14ac:dyDescent="0.3">
      <c r="A71" s="69" t="s">
        <v>90</v>
      </c>
      <c r="B71" s="70"/>
      <c r="C71" s="70"/>
      <c r="D71" s="70">
        <f t="shared" ref="D71:AG71" si="20">SUM(D11:D69)</f>
        <v>781.40000000000009</v>
      </c>
      <c r="E71" s="70">
        <f t="shared" si="20"/>
        <v>781.40000000000009</v>
      </c>
      <c r="F71" s="70">
        <f t="shared" si="20"/>
        <v>779.15000000000009</v>
      </c>
      <c r="G71" s="70">
        <f t="shared" si="20"/>
        <v>779.15000000000009</v>
      </c>
      <c r="H71" s="70">
        <f t="shared" si="20"/>
        <v>779.15000000000009</v>
      </c>
      <c r="I71" s="70">
        <f t="shared" si="20"/>
        <v>769.15000000000009</v>
      </c>
      <c r="J71" s="70">
        <f t="shared" si="20"/>
        <v>769.15000000000009</v>
      </c>
      <c r="K71" s="70">
        <f t="shared" si="20"/>
        <v>769.15000000000009</v>
      </c>
      <c r="L71" s="70">
        <f t="shared" si="20"/>
        <v>769.15000000000009</v>
      </c>
      <c r="M71" s="70">
        <f t="shared" si="20"/>
        <v>769.15000000000009</v>
      </c>
      <c r="N71" s="70">
        <f t="shared" si="20"/>
        <v>769.15000000000009</v>
      </c>
      <c r="O71" s="70">
        <f t="shared" si="20"/>
        <v>769.15000000000009</v>
      </c>
      <c r="P71" s="70">
        <f t="shared" si="20"/>
        <v>769.15000000000009</v>
      </c>
      <c r="Q71" s="70">
        <f t="shared" si="20"/>
        <v>733.95000000000016</v>
      </c>
      <c r="R71" s="70">
        <f t="shared" si="20"/>
        <v>733.95000000000016</v>
      </c>
      <c r="S71" s="70">
        <f t="shared" si="20"/>
        <v>733.95000000000016</v>
      </c>
      <c r="T71" s="70">
        <f t="shared" si="20"/>
        <v>733.95000000000016</v>
      </c>
      <c r="U71" s="70">
        <f t="shared" si="20"/>
        <v>733.95000000000016</v>
      </c>
      <c r="V71" s="70">
        <f t="shared" si="20"/>
        <v>733.95000000000016</v>
      </c>
      <c r="W71" s="70">
        <f t="shared" si="20"/>
        <v>733.95000000000016</v>
      </c>
      <c r="X71" s="70">
        <f t="shared" si="20"/>
        <v>733.95000000000016</v>
      </c>
      <c r="Y71" s="70">
        <f t="shared" si="20"/>
        <v>733.95000000000016</v>
      </c>
      <c r="Z71" s="70">
        <f t="shared" si="20"/>
        <v>733.95000000000016</v>
      </c>
      <c r="AA71" s="70">
        <f t="shared" si="20"/>
        <v>733.95000000000016</v>
      </c>
      <c r="AB71" s="70">
        <f t="shared" si="20"/>
        <v>745.35</v>
      </c>
      <c r="AC71" s="70">
        <f t="shared" si="20"/>
        <v>745.35</v>
      </c>
      <c r="AD71" s="70">
        <f t="shared" si="20"/>
        <v>745.35</v>
      </c>
      <c r="AE71" s="70">
        <f t="shared" si="20"/>
        <v>745.35</v>
      </c>
      <c r="AF71" s="70">
        <f t="shared" si="20"/>
        <v>743.35000000000014</v>
      </c>
      <c r="AG71" s="70">
        <f t="shared" si="20"/>
        <v>1812.2049999999999</v>
      </c>
      <c r="AH71" s="46">
        <f t="shared" si="2"/>
        <v>781.40000000000009</v>
      </c>
      <c r="AI71" s="47">
        <f t="shared" si="3"/>
        <v>733.95000000000016</v>
      </c>
      <c r="AK71" s="49"/>
    </row>
    <row r="72" spans="1:88" x14ac:dyDescent="0.25">
      <c r="A72" s="71" t="s">
        <v>91</v>
      </c>
      <c r="B72" s="44">
        <v>230</v>
      </c>
      <c r="C72" s="44">
        <v>60</v>
      </c>
      <c r="D72" s="44">
        <v>60</v>
      </c>
      <c r="E72" s="44">
        <v>100</v>
      </c>
      <c r="F72" s="44">
        <v>80.3</v>
      </c>
      <c r="G72" s="44">
        <v>165</v>
      </c>
      <c r="H72" s="44">
        <v>165</v>
      </c>
      <c r="I72" s="44">
        <v>223</v>
      </c>
      <c r="J72" s="44">
        <v>220</v>
      </c>
      <c r="K72" s="44">
        <v>220</v>
      </c>
      <c r="L72" s="44">
        <v>270</v>
      </c>
      <c r="M72" s="44">
        <v>261</v>
      </c>
      <c r="N72" s="44">
        <v>321</v>
      </c>
      <c r="O72" s="44">
        <v>331</v>
      </c>
      <c r="P72" s="44">
        <v>0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0</v>
      </c>
      <c r="Y72" s="44">
        <v>171.9</v>
      </c>
      <c r="Z72" s="44">
        <v>295.3</v>
      </c>
      <c r="AA72" s="44">
        <v>326.60000000000002</v>
      </c>
      <c r="AB72" s="44">
        <v>259.3</v>
      </c>
      <c r="AC72" s="44">
        <v>350</v>
      </c>
      <c r="AD72" s="44">
        <v>373</v>
      </c>
      <c r="AE72" s="44">
        <v>283</v>
      </c>
      <c r="AF72" s="44">
        <v>106.6</v>
      </c>
      <c r="AG72" s="61">
        <v>456</v>
      </c>
      <c r="AH72" s="46">
        <f t="shared" si="2"/>
        <v>373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59.9</v>
      </c>
      <c r="C73" s="43">
        <v>63.8</v>
      </c>
      <c r="D73" s="43">
        <v>63.8</v>
      </c>
      <c r="E73" s="43">
        <v>63.8</v>
      </c>
      <c r="F73" s="43">
        <v>51.7</v>
      </c>
      <c r="G73" s="43">
        <v>51.7</v>
      </c>
      <c r="H73" s="43">
        <v>51.7</v>
      </c>
      <c r="I73" s="43">
        <v>51.7</v>
      </c>
      <c r="J73" s="43">
        <v>51.7</v>
      </c>
      <c r="K73" s="43">
        <v>51.7</v>
      </c>
      <c r="L73" s="43">
        <v>51.7</v>
      </c>
      <c r="M73" s="43">
        <v>47.8</v>
      </c>
      <c r="N73" s="43">
        <v>47.8</v>
      </c>
      <c r="O73" s="43">
        <v>47.8</v>
      </c>
      <c r="P73" s="43">
        <v>47.8</v>
      </c>
      <c r="Q73" s="43">
        <v>47.8</v>
      </c>
      <c r="R73" s="43">
        <v>47.8</v>
      </c>
      <c r="S73" s="43">
        <v>47.8</v>
      </c>
      <c r="T73" s="43">
        <v>45.9</v>
      </c>
      <c r="U73" s="43">
        <v>45.8</v>
      </c>
      <c r="V73" s="43">
        <v>43.8</v>
      </c>
      <c r="W73" s="43">
        <v>49.6</v>
      </c>
      <c r="X73" s="43">
        <v>45</v>
      </c>
      <c r="Y73" s="43">
        <v>44.8</v>
      </c>
      <c r="Z73" s="43">
        <v>45.9</v>
      </c>
      <c r="AA73" s="43">
        <v>45.9</v>
      </c>
      <c r="AB73" s="43">
        <v>45.9</v>
      </c>
      <c r="AC73" s="43">
        <v>45.9</v>
      </c>
      <c r="AD73" s="43">
        <v>45.9</v>
      </c>
      <c r="AE73" s="43">
        <v>45.9</v>
      </c>
      <c r="AF73" s="43">
        <v>45.9</v>
      </c>
      <c r="AG73" s="64">
        <v>111</v>
      </c>
      <c r="AH73" s="46">
        <f t="shared" si="2"/>
        <v>63.8</v>
      </c>
      <c r="AI73" s="47">
        <f t="shared" si="3"/>
        <v>43.8</v>
      </c>
      <c r="AK73" s="49"/>
    </row>
    <row r="74" spans="1:88" x14ac:dyDescent="0.25">
      <c r="A74" s="73" t="s">
        <v>93</v>
      </c>
      <c r="B74" s="43">
        <v>36.299999999999997</v>
      </c>
      <c r="C74" s="43">
        <v>35</v>
      </c>
      <c r="D74" s="43">
        <v>35</v>
      </c>
      <c r="E74" s="43">
        <v>35</v>
      </c>
      <c r="F74" s="43">
        <v>41</v>
      </c>
      <c r="G74" s="43">
        <v>41</v>
      </c>
      <c r="H74" s="43">
        <v>41</v>
      </c>
      <c r="I74" s="43">
        <v>41</v>
      </c>
      <c r="J74" s="43">
        <v>41</v>
      </c>
      <c r="K74" s="43">
        <v>41</v>
      </c>
      <c r="L74" s="43">
        <v>41</v>
      </c>
      <c r="M74" s="43">
        <v>38</v>
      </c>
      <c r="N74" s="43">
        <v>38</v>
      </c>
      <c r="O74" s="43">
        <v>38</v>
      </c>
      <c r="P74" s="43">
        <v>38</v>
      </c>
      <c r="Q74" s="43">
        <v>38</v>
      </c>
      <c r="R74" s="43">
        <v>38</v>
      </c>
      <c r="S74" s="43">
        <v>38</v>
      </c>
      <c r="T74" s="43">
        <v>32.6</v>
      </c>
      <c r="U74" s="43">
        <v>32.200000000000003</v>
      </c>
      <c r="V74" s="43">
        <v>32.5</v>
      </c>
      <c r="W74" s="43">
        <v>31.5</v>
      </c>
      <c r="X74" s="43">
        <v>30.9</v>
      </c>
      <c r="Y74" s="43">
        <v>30.4</v>
      </c>
      <c r="Z74" s="43">
        <v>34</v>
      </c>
      <c r="AA74" s="43">
        <v>32.700000000000003</v>
      </c>
      <c r="AB74" s="43">
        <v>32.700000000000003</v>
      </c>
      <c r="AC74" s="43">
        <v>32.700000000000003</v>
      </c>
      <c r="AD74" s="43">
        <v>32.700000000000003</v>
      </c>
      <c r="AE74" s="43">
        <v>32.700000000000003</v>
      </c>
      <c r="AF74" s="43">
        <v>32.700000000000003</v>
      </c>
      <c r="AG74" s="64">
        <v>60</v>
      </c>
      <c r="AH74" s="46">
        <f t="shared" si="2"/>
        <v>41</v>
      </c>
      <c r="AI74" s="47">
        <f t="shared" si="3"/>
        <v>30.4</v>
      </c>
      <c r="AK74" s="49"/>
    </row>
    <row r="75" spans="1:88" x14ac:dyDescent="0.25">
      <c r="A75" s="74" t="s">
        <v>94</v>
      </c>
      <c r="B75" s="43">
        <v>18.5</v>
      </c>
      <c r="C75" s="43">
        <v>18.5</v>
      </c>
      <c r="D75" s="43">
        <v>18.5</v>
      </c>
      <c r="E75" s="43">
        <v>18.5</v>
      </c>
      <c r="F75" s="43">
        <v>14.9</v>
      </c>
      <c r="G75" s="43">
        <v>14.9</v>
      </c>
      <c r="H75" s="43">
        <v>14.9</v>
      </c>
      <c r="I75" s="43">
        <v>14.9</v>
      </c>
      <c r="J75" s="43">
        <v>14.9</v>
      </c>
      <c r="K75" s="43">
        <v>14.9</v>
      </c>
      <c r="L75" s="43">
        <v>14.9</v>
      </c>
      <c r="M75" s="43">
        <v>14.9</v>
      </c>
      <c r="N75" s="43">
        <v>14.9</v>
      </c>
      <c r="O75" s="43">
        <v>14.9</v>
      </c>
      <c r="P75" s="43">
        <v>14.9</v>
      </c>
      <c r="Q75" s="43">
        <v>14.9</v>
      </c>
      <c r="R75" s="43">
        <v>14.9</v>
      </c>
      <c r="S75" s="43">
        <v>14.9</v>
      </c>
      <c r="T75" s="43">
        <v>14.7</v>
      </c>
      <c r="U75" s="43">
        <v>15.7</v>
      </c>
      <c r="V75" s="43">
        <v>17.600000000000001</v>
      </c>
      <c r="W75" s="43">
        <v>17.600000000000001</v>
      </c>
      <c r="X75" s="43">
        <v>17.600000000000001</v>
      </c>
      <c r="Y75" s="43">
        <v>17.600000000000001</v>
      </c>
      <c r="Z75" s="43">
        <v>17.600000000000001</v>
      </c>
      <c r="AA75" s="43">
        <v>17.5</v>
      </c>
      <c r="AB75" s="43">
        <v>17.5</v>
      </c>
      <c r="AC75" s="43">
        <v>17.5</v>
      </c>
      <c r="AD75" s="43">
        <v>17.5</v>
      </c>
      <c r="AE75" s="43">
        <v>17.5</v>
      </c>
      <c r="AF75" s="43">
        <v>17.5</v>
      </c>
      <c r="AG75" s="75">
        <v>42.5</v>
      </c>
      <c r="AH75" s="46">
        <f t="shared" ref="AH75:AH138" si="21">MAX(B75:AF75)</f>
        <v>18.5</v>
      </c>
      <c r="AI75" s="47">
        <f t="shared" ref="AI75:AI138" si="22">MIN(B75:AF75)</f>
        <v>14.7</v>
      </c>
      <c r="AK75" s="49"/>
    </row>
    <row r="76" spans="1:88" x14ac:dyDescent="0.25">
      <c r="A76" s="74" t="s">
        <v>95</v>
      </c>
      <c r="B76" s="43">
        <v>20.399999999999999</v>
      </c>
      <c r="C76" s="43">
        <v>20.399999999999999</v>
      </c>
      <c r="D76" s="43">
        <v>20.399999999999999</v>
      </c>
      <c r="E76" s="43">
        <v>20.399999999999999</v>
      </c>
      <c r="F76" s="43">
        <v>16.600000000000001</v>
      </c>
      <c r="G76" s="43">
        <v>14.2</v>
      </c>
      <c r="H76" s="43">
        <v>14.2</v>
      </c>
      <c r="I76" s="43">
        <v>14.2</v>
      </c>
      <c r="J76" s="43">
        <v>14.2</v>
      </c>
      <c r="K76" s="43">
        <v>14.2</v>
      </c>
      <c r="L76" s="43">
        <v>14.2</v>
      </c>
      <c r="M76" s="43">
        <v>14.2</v>
      </c>
      <c r="N76" s="43">
        <v>14.2</v>
      </c>
      <c r="O76" s="43">
        <v>14.2</v>
      </c>
      <c r="P76" s="43">
        <v>14.2</v>
      </c>
      <c r="Q76" s="43">
        <v>14.2</v>
      </c>
      <c r="R76" s="43">
        <v>14.2</v>
      </c>
      <c r="S76" s="43">
        <v>14.2</v>
      </c>
      <c r="T76" s="43">
        <v>14.2</v>
      </c>
      <c r="U76" s="43">
        <v>14.2</v>
      </c>
      <c r="V76" s="43">
        <v>18.5</v>
      </c>
      <c r="W76" s="43">
        <v>18.5</v>
      </c>
      <c r="X76" s="43">
        <v>20.100000000000001</v>
      </c>
      <c r="Y76" s="43">
        <v>20.100000000000001</v>
      </c>
      <c r="Z76" s="43">
        <v>20.100000000000001</v>
      </c>
      <c r="AA76" s="43">
        <v>20.100000000000001</v>
      </c>
      <c r="AB76" s="43">
        <v>20.100000000000001</v>
      </c>
      <c r="AC76" s="43">
        <v>20.100000000000001</v>
      </c>
      <c r="AD76" s="43">
        <v>20.100000000000001</v>
      </c>
      <c r="AE76" s="43">
        <v>20.100000000000001</v>
      </c>
      <c r="AF76" s="43">
        <v>20.100000000000001</v>
      </c>
      <c r="AG76" s="75">
        <v>22.1</v>
      </c>
      <c r="AH76" s="46">
        <f t="shared" si="21"/>
        <v>20.399999999999999</v>
      </c>
      <c r="AI76" s="47">
        <f t="shared" si="22"/>
        <v>14.2</v>
      </c>
      <c r="AK76" s="49"/>
    </row>
    <row r="77" spans="1:88" ht="15.75" thickBot="1" x14ac:dyDescent="0.3">
      <c r="A77" s="76" t="s">
        <v>96</v>
      </c>
      <c r="B77" s="77">
        <v>5.0999999999999996</v>
      </c>
      <c r="C77" s="77">
        <v>5.0999999999999996</v>
      </c>
      <c r="D77" s="77">
        <v>5.0999999999999996</v>
      </c>
      <c r="E77" s="77">
        <v>5.0999999999999996</v>
      </c>
      <c r="F77" s="77">
        <v>4.2</v>
      </c>
      <c r="G77" s="77">
        <v>4.2</v>
      </c>
      <c r="H77" s="77">
        <v>4.2</v>
      </c>
      <c r="I77" s="77">
        <v>4.2</v>
      </c>
      <c r="J77" s="77">
        <v>4.2</v>
      </c>
      <c r="K77" s="77">
        <v>4.2</v>
      </c>
      <c r="L77" s="77">
        <v>4.2</v>
      </c>
      <c r="M77" s="77">
        <v>4.2</v>
      </c>
      <c r="N77" s="77">
        <v>4.2</v>
      </c>
      <c r="O77" s="77">
        <v>4.2</v>
      </c>
      <c r="P77" s="77">
        <v>4.2</v>
      </c>
      <c r="Q77" s="77">
        <v>4.2</v>
      </c>
      <c r="R77" s="77">
        <v>4.2</v>
      </c>
      <c r="S77" s="77">
        <v>4.2</v>
      </c>
      <c r="T77" s="77">
        <v>4.2</v>
      </c>
      <c r="U77" s="77">
        <v>4.9000000000000004</v>
      </c>
      <c r="V77" s="77">
        <v>4.9000000000000004</v>
      </c>
      <c r="W77" s="77">
        <v>4.9000000000000004</v>
      </c>
      <c r="X77" s="77">
        <v>4.9000000000000004</v>
      </c>
      <c r="Y77" s="77">
        <v>5.0999999999999996</v>
      </c>
      <c r="Z77" s="77">
        <v>5.0999999999999996</v>
      </c>
      <c r="AA77" s="77">
        <v>5.0999999999999996</v>
      </c>
      <c r="AB77" s="77">
        <v>5.0999999999999996</v>
      </c>
      <c r="AC77" s="77">
        <v>5.0999999999999996</v>
      </c>
      <c r="AD77" s="77">
        <v>5.0999999999999996</v>
      </c>
      <c r="AE77" s="77">
        <v>5.0999999999999996</v>
      </c>
      <c r="AF77" s="77">
        <v>5.0999999999999996</v>
      </c>
      <c r="AG77" s="78">
        <v>14.8</v>
      </c>
      <c r="AH77" s="46">
        <f t="shared" si="21"/>
        <v>5.0999999999999996</v>
      </c>
      <c r="AI77" s="47">
        <f t="shared" si="22"/>
        <v>4.2</v>
      </c>
      <c r="AK77" s="49"/>
    </row>
    <row r="78" spans="1:88" ht="15.75" thickBot="1" x14ac:dyDescent="0.3">
      <c r="A78" s="79" t="s">
        <v>97</v>
      </c>
      <c r="B78" s="70">
        <f t="shared" ref="B78:AG78" si="23">SUM(B72:B77)</f>
        <v>370.2</v>
      </c>
      <c r="C78" s="70">
        <f t="shared" si="23"/>
        <v>202.8</v>
      </c>
      <c r="D78" s="70">
        <f t="shared" si="23"/>
        <v>202.8</v>
      </c>
      <c r="E78" s="70">
        <f t="shared" si="23"/>
        <v>242.8</v>
      </c>
      <c r="F78" s="70">
        <f t="shared" si="23"/>
        <v>208.7</v>
      </c>
      <c r="G78" s="70">
        <f t="shared" si="23"/>
        <v>290.99999999999994</v>
      </c>
      <c r="H78" s="70">
        <f t="shared" si="23"/>
        <v>290.99999999999994</v>
      </c>
      <c r="I78" s="70">
        <f t="shared" si="23"/>
        <v>348.99999999999994</v>
      </c>
      <c r="J78" s="70">
        <f t="shared" si="23"/>
        <v>345.99999999999994</v>
      </c>
      <c r="K78" s="70">
        <f t="shared" si="23"/>
        <v>345.99999999999994</v>
      </c>
      <c r="L78" s="70">
        <f t="shared" si="23"/>
        <v>395.99999999999994</v>
      </c>
      <c r="M78" s="70">
        <f t="shared" ref="M78:AA78" si="24">SUM(M72:M77)</f>
        <v>380.09999999999997</v>
      </c>
      <c r="N78" s="70">
        <f t="shared" si="24"/>
        <v>440.09999999999997</v>
      </c>
      <c r="O78" s="70">
        <f t="shared" si="24"/>
        <v>450.09999999999997</v>
      </c>
      <c r="P78" s="70">
        <f t="shared" si="24"/>
        <v>119.10000000000001</v>
      </c>
      <c r="Q78" s="70">
        <f t="shared" si="24"/>
        <v>119.10000000000001</v>
      </c>
      <c r="R78" s="70">
        <f t="shared" si="24"/>
        <v>119.10000000000001</v>
      </c>
      <c r="S78" s="70">
        <f t="shared" si="24"/>
        <v>119.10000000000001</v>
      </c>
      <c r="T78" s="70">
        <f t="shared" si="24"/>
        <v>111.60000000000001</v>
      </c>
      <c r="U78" s="70">
        <f t="shared" si="24"/>
        <v>112.80000000000001</v>
      </c>
      <c r="V78" s="70">
        <f t="shared" si="24"/>
        <v>117.30000000000001</v>
      </c>
      <c r="W78" s="70">
        <f t="shared" si="24"/>
        <v>122.1</v>
      </c>
      <c r="X78" s="70">
        <f t="shared" si="24"/>
        <v>118.5</v>
      </c>
      <c r="Y78" s="70">
        <f t="shared" si="24"/>
        <v>289.90000000000003</v>
      </c>
      <c r="Z78" s="70">
        <f t="shared" si="24"/>
        <v>418.00000000000006</v>
      </c>
      <c r="AA78" s="70">
        <f t="shared" si="24"/>
        <v>447.90000000000003</v>
      </c>
      <c r="AB78" s="70">
        <f t="shared" si="23"/>
        <v>380.6</v>
      </c>
      <c r="AC78" s="70">
        <f t="shared" si="23"/>
        <v>471.3</v>
      </c>
      <c r="AD78" s="70">
        <f t="shared" si="23"/>
        <v>494.3</v>
      </c>
      <c r="AE78" s="70">
        <f t="shared" si="23"/>
        <v>404.3</v>
      </c>
      <c r="AF78" s="70">
        <f t="shared" si="23"/>
        <v>227.89999999999998</v>
      </c>
      <c r="AG78" s="80">
        <f t="shared" si="23"/>
        <v>706.4</v>
      </c>
      <c r="AH78" s="46">
        <f t="shared" si="21"/>
        <v>494.3</v>
      </c>
      <c r="AI78" s="47">
        <f t="shared" si="22"/>
        <v>111.60000000000001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90</v>
      </c>
      <c r="C79" s="44">
        <v>80</v>
      </c>
      <c r="D79" s="44">
        <v>80</v>
      </c>
      <c r="E79" s="44">
        <v>80</v>
      </c>
      <c r="F79" s="44">
        <v>80</v>
      </c>
      <c r="G79" s="44">
        <v>80</v>
      </c>
      <c r="H79" s="44">
        <v>90</v>
      </c>
      <c r="I79" s="44">
        <v>90</v>
      </c>
      <c r="J79" s="44">
        <v>90</v>
      </c>
      <c r="K79" s="44">
        <v>115</v>
      </c>
      <c r="L79" s="44">
        <v>115</v>
      </c>
      <c r="M79" s="44">
        <v>124</v>
      </c>
      <c r="N79" s="44">
        <v>124</v>
      </c>
      <c r="O79" s="44">
        <v>95</v>
      </c>
      <c r="P79" s="44">
        <v>47</v>
      </c>
      <c r="Q79" s="44">
        <v>30</v>
      </c>
      <c r="R79" s="44">
        <v>40</v>
      </c>
      <c r="S79" s="44">
        <v>41.3</v>
      </c>
      <c r="T79" s="44">
        <v>39.1</v>
      </c>
      <c r="U79" s="44">
        <v>30</v>
      </c>
      <c r="V79" s="44">
        <v>30</v>
      </c>
      <c r="W79" s="44">
        <v>72</v>
      </c>
      <c r="X79" s="44">
        <v>108</v>
      </c>
      <c r="Y79" s="44">
        <v>142.9</v>
      </c>
      <c r="Z79" s="44">
        <v>142.9</v>
      </c>
      <c r="AA79" s="44">
        <v>142.9</v>
      </c>
      <c r="AB79" s="44">
        <v>144</v>
      </c>
      <c r="AC79" s="44">
        <v>130</v>
      </c>
      <c r="AD79" s="44">
        <v>94</v>
      </c>
      <c r="AE79" s="44">
        <v>72</v>
      </c>
      <c r="AF79" s="44">
        <v>48</v>
      </c>
      <c r="AG79" s="61">
        <v>144</v>
      </c>
      <c r="AH79" s="46">
        <f t="shared" si="21"/>
        <v>144</v>
      </c>
      <c r="AI79" s="47">
        <f t="shared" si="22"/>
        <v>30</v>
      </c>
      <c r="AK79" s="49"/>
      <c r="AY79" s="1" t="s">
        <v>99</v>
      </c>
      <c r="AZ79" s="82">
        <f>ROUND(C97,0)</f>
        <v>-182</v>
      </c>
      <c r="BA79" s="81">
        <f t="shared" ref="BA79:BD83" si="25">D97</f>
        <v>-201</v>
      </c>
      <c r="BB79" s="81">
        <f t="shared" si="25"/>
        <v>-212</v>
      </c>
      <c r="BC79" s="81">
        <f t="shared" si="25"/>
        <v>-220</v>
      </c>
      <c r="BD79" s="81">
        <f t="shared" si="25"/>
        <v>-218</v>
      </c>
      <c r="BE79" s="82">
        <f>I97</f>
        <v>-194</v>
      </c>
      <c r="BF79" s="82">
        <f>K97</f>
        <v>-165</v>
      </c>
      <c r="BG79" s="82">
        <f t="shared" ref="BG79:BP83" si="26">M97</f>
        <v>-21</v>
      </c>
      <c r="BH79" s="82">
        <f t="shared" si="26"/>
        <v>-140</v>
      </c>
      <c r="BI79" s="82">
        <f t="shared" si="26"/>
        <v>116</v>
      </c>
      <c r="BJ79" s="82">
        <f t="shared" si="26"/>
        <v>206</v>
      </c>
      <c r="BK79" s="82">
        <f t="shared" si="26"/>
        <v>267</v>
      </c>
      <c r="BL79" s="82">
        <f t="shared" si="26"/>
        <v>276</v>
      </c>
      <c r="BM79" s="82">
        <f t="shared" si="26"/>
        <v>311.5</v>
      </c>
      <c r="BN79" s="82">
        <f t="shared" si="26"/>
        <v>338.6</v>
      </c>
      <c r="BO79" s="82">
        <f t="shared" si="26"/>
        <v>327.77</v>
      </c>
      <c r="BP79" s="82">
        <f t="shared" si="26"/>
        <v>266</v>
      </c>
      <c r="BQ79" s="82">
        <f>X97</f>
        <v>188.8</v>
      </c>
      <c r="BR79" s="82">
        <f>Z97</f>
        <v>84.9</v>
      </c>
      <c r="BS79" s="81">
        <f>AB97</f>
        <v>49.9</v>
      </c>
      <c r="BT79" s="81">
        <f t="shared" ref="BT79:BV83" si="27">AD97</f>
        <v>-138.4</v>
      </c>
      <c r="BU79" s="81">
        <f t="shared" si="27"/>
        <v>-90.6</v>
      </c>
      <c r="BV79" s="81">
        <f t="shared" si="27"/>
        <v>-1.6</v>
      </c>
      <c r="BW79" s="81">
        <f>B97</f>
        <v>-420</v>
      </c>
    </row>
    <row r="80" spans="1:88" x14ac:dyDescent="0.25">
      <c r="A80" s="63" t="s">
        <v>100</v>
      </c>
      <c r="B80" s="43">
        <v>68.599999999999994</v>
      </c>
      <c r="C80" s="43">
        <v>25.3</v>
      </c>
      <c r="D80" s="43">
        <v>25.3</v>
      </c>
      <c r="E80" s="43">
        <v>25.3</v>
      </c>
      <c r="F80" s="43">
        <v>25.3</v>
      </c>
      <c r="G80" s="43">
        <v>35</v>
      </c>
      <c r="H80" s="43">
        <v>35</v>
      </c>
      <c r="I80" s="43">
        <v>35</v>
      </c>
      <c r="J80" s="43">
        <v>35</v>
      </c>
      <c r="K80" s="43">
        <v>60</v>
      </c>
      <c r="L80" s="43">
        <v>65</v>
      </c>
      <c r="M80" s="43">
        <v>50</v>
      </c>
      <c r="N80" s="43">
        <v>50</v>
      </c>
      <c r="O80" s="43">
        <v>69.400000000000006</v>
      </c>
      <c r="P80" s="43">
        <v>69.400000000000006</v>
      </c>
      <c r="Q80" s="43">
        <v>0</v>
      </c>
      <c r="R80" s="43">
        <v>0</v>
      </c>
      <c r="S80" s="43">
        <v>0</v>
      </c>
      <c r="T80" s="43">
        <v>0</v>
      </c>
      <c r="U80" s="43">
        <v>26</v>
      </c>
      <c r="V80" s="43">
        <v>36</v>
      </c>
      <c r="W80" s="43">
        <v>25.2</v>
      </c>
      <c r="X80" s="43">
        <v>54.3</v>
      </c>
      <c r="Y80" s="43">
        <v>69</v>
      </c>
      <c r="Z80" s="43">
        <v>68.5</v>
      </c>
      <c r="AA80" s="43">
        <v>69</v>
      </c>
      <c r="AB80" s="43">
        <v>69</v>
      </c>
      <c r="AC80" s="43">
        <v>69</v>
      </c>
      <c r="AD80" s="44">
        <v>70.099999999999994</v>
      </c>
      <c r="AE80" s="44">
        <v>25</v>
      </c>
      <c r="AF80" s="44">
        <v>34.1</v>
      </c>
      <c r="AG80" s="64">
        <v>70</v>
      </c>
      <c r="AH80" s="46">
        <f t="shared" si="21"/>
        <v>70.099999999999994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0</v>
      </c>
    </row>
    <row r="81" spans="1:75" x14ac:dyDescent="0.25">
      <c r="A81" s="63" t="s">
        <v>102</v>
      </c>
      <c r="B81" s="43">
        <v>71</v>
      </c>
      <c r="C81" s="43">
        <v>60.9</v>
      </c>
      <c r="D81" s="43">
        <v>60.9</v>
      </c>
      <c r="E81" s="43">
        <v>72</v>
      </c>
      <c r="F81" s="43">
        <v>61.3</v>
      </c>
      <c r="G81" s="43">
        <v>73.099999999999994</v>
      </c>
      <c r="H81" s="43">
        <v>73.099999999999994</v>
      </c>
      <c r="I81" s="43">
        <v>73.099999999999994</v>
      </c>
      <c r="J81" s="43">
        <v>73.099999999999994</v>
      </c>
      <c r="K81" s="43">
        <v>72.2</v>
      </c>
      <c r="L81" s="43">
        <v>72.2</v>
      </c>
      <c r="M81" s="43">
        <v>55</v>
      </c>
      <c r="N81" s="43">
        <v>55</v>
      </c>
      <c r="O81" s="43">
        <v>68</v>
      </c>
      <c r="P81" s="43">
        <v>51</v>
      </c>
      <c r="Q81" s="43">
        <v>41</v>
      </c>
      <c r="R81" s="43">
        <v>41</v>
      </c>
      <c r="S81" s="43">
        <v>41</v>
      </c>
      <c r="T81" s="43">
        <v>42</v>
      </c>
      <c r="U81" s="43">
        <v>32.799999999999997</v>
      </c>
      <c r="V81" s="43">
        <v>55.4</v>
      </c>
      <c r="W81" s="43">
        <v>60.5</v>
      </c>
      <c r="X81" s="43">
        <v>60.3</v>
      </c>
      <c r="Y81" s="43">
        <v>70.099999999999994</v>
      </c>
      <c r="Z81" s="43">
        <v>70</v>
      </c>
      <c r="AA81" s="43">
        <v>69.900000000000006</v>
      </c>
      <c r="AB81" s="43">
        <v>69.900000000000006</v>
      </c>
      <c r="AC81" s="43">
        <v>69.900000000000006</v>
      </c>
      <c r="AD81" s="44">
        <v>69.5</v>
      </c>
      <c r="AE81" s="44">
        <v>42.2</v>
      </c>
      <c r="AF81" s="44">
        <v>46.2</v>
      </c>
      <c r="AG81" s="64">
        <v>69</v>
      </c>
      <c r="AH81" s="46">
        <f t="shared" si="21"/>
        <v>73.099999999999994</v>
      </c>
      <c r="AI81" s="47">
        <f t="shared" si="22"/>
        <v>32.799999999999997</v>
      </c>
      <c r="AK81" s="49"/>
      <c r="AL81" s="83"/>
      <c r="AO81" s="83"/>
      <c r="AY81" s="1" t="s">
        <v>103</v>
      </c>
      <c r="AZ81" s="82">
        <f>ROUND(C99,0)</f>
        <v>103</v>
      </c>
      <c r="BA81" s="81">
        <f t="shared" si="25"/>
        <v>112</v>
      </c>
      <c r="BB81" s="81">
        <f t="shared" si="25"/>
        <v>111</v>
      </c>
      <c r="BC81" s="81">
        <f t="shared" si="25"/>
        <v>98</v>
      </c>
      <c r="BD81" s="81">
        <f t="shared" si="25"/>
        <v>86</v>
      </c>
      <c r="BE81" s="82">
        <f>I99</f>
        <v>110</v>
      </c>
      <c r="BF81" s="82">
        <f>K99</f>
        <v>115.6</v>
      </c>
      <c r="BG81" s="82">
        <f t="shared" si="26"/>
        <v>119</v>
      </c>
      <c r="BH81" s="82">
        <f t="shared" si="26"/>
        <v>95</v>
      </c>
      <c r="BI81" s="82">
        <f t="shared" si="26"/>
        <v>89</v>
      </c>
      <c r="BJ81" s="82">
        <f t="shared" si="26"/>
        <v>90</v>
      </c>
      <c r="BK81" s="82">
        <f t="shared" si="26"/>
        <v>88.9</v>
      </c>
      <c r="BL81" s="82">
        <f t="shared" si="26"/>
        <v>100</v>
      </c>
      <c r="BM81" s="82">
        <f t="shared" si="26"/>
        <v>91.3</v>
      </c>
      <c r="BN81" s="82">
        <f t="shared" si="26"/>
        <v>82.4</v>
      </c>
      <c r="BO81" s="82">
        <f t="shared" si="26"/>
        <v>94.7</v>
      </c>
      <c r="BP81" s="82">
        <f t="shared" si="26"/>
        <v>92.8</v>
      </c>
      <c r="BQ81" s="82">
        <f>X99</f>
        <v>97.5</v>
      </c>
      <c r="BR81" s="82">
        <f>Z99</f>
        <v>111.7</v>
      </c>
      <c r="BS81" s="81">
        <f>AB99</f>
        <v>98.4</v>
      </c>
      <c r="BT81" s="81">
        <f t="shared" si="27"/>
        <v>97.4</v>
      </c>
      <c r="BU81" s="81">
        <f t="shared" si="27"/>
        <v>103.8</v>
      </c>
      <c r="BV81" s="81">
        <f t="shared" si="27"/>
        <v>102.2</v>
      </c>
      <c r="BW81" s="81">
        <f>B99</f>
        <v>102.5</v>
      </c>
    </row>
    <row r="82" spans="1:75" s="83" customFormat="1" x14ac:dyDescent="0.25">
      <c r="A82" s="63" t="s">
        <v>104</v>
      </c>
      <c r="B82" s="43">
        <v>40</v>
      </c>
      <c r="C82" s="43">
        <v>40</v>
      </c>
      <c r="D82" s="43">
        <v>40</v>
      </c>
      <c r="E82" s="43">
        <v>40</v>
      </c>
      <c r="F82" s="43">
        <v>40</v>
      </c>
      <c r="G82" s="43">
        <v>40</v>
      </c>
      <c r="H82" s="43">
        <v>40</v>
      </c>
      <c r="I82" s="43">
        <v>40</v>
      </c>
      <c r="J82" s="43">
        <v>40</v>
      </c>
      <c r="K82" s="43">
        <v>40</v>
      </c>
      <c r="L82" s="43">
        <v>40</v>
      </c>
      <c r="M82" s="43">
        <v>40</v>
      </c>
      <c r="N82" s="43">
        <v>40</v>
      </c>
      <c r="O82" s="43">
        <v>40</v>
      </c>
      <c r="P82" s="43">
        <v>40</v>
      </c>
      <c r="Q82" s="43">
        <v>40</v>
      </c>
      <c r="R82" s="43">
        <v>40</v>
      </c>
      <c r="S82" s="43">
        <v>40</v>
      </c>
      <c r="T82" s="43">
        <v>43</v>
      </c>
      <c r="U82" s="43">
        <v>43</v>
      </c>
      <c r="V82" s="43">
        <v>43</v>
      </c>
      <c r="W82" s="43">
        <v>43</v>
      </c>
      <c r="X82" s="43">
        <v>43</v>
      </c>
      <c r="Y82" s="43">
        <v>43</v>
      </c>
      <c r="Z82" s="43">
        <v>43</v>
      </c>
      <c r="AA82" s="43">
        <v>43</v>
      </c>
      <c r="AB82" s="43">
        <v>43</v>
      </c>
      <c r="AC82" s="43">
        <v>43</v>
      </c>
      <c r="AD82" s="43">
        <v>43</v>
      </c>
      <c r="AE82" s="43">
        <v>43</v>
      </c>
      <c r="AF82" s="43">
        <v>43</v>
      </c>
      <c r="AG82" s="64">
        <v>60</v>
      </c>
      <c r="AH82" s="46">
        <f t="shared" si="21"/>
        <v>43</v>
      </c>
      <c r="AI82" s="47">
        <f t="shared" si="22"/>
        <v>40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5"/>
        <v>0</v>
      </c>
      <c r="BB82" s="81">
        <f t="shared" si="25"/>
        <v>0</v>
      </c>
      <c r="BC82" s="81">
        <f t="shared" si="25"/>
        <v>0</v>
      </c>
      <c r="BD82" s="81">
        <f t="shared" si="25"/>
        <v>0</v>
      </c>
      <c r="BE82" s="82">
        <f>I100</f>
        <v>15</v>
      </c>
      <c r="BF82" s="82">
        <f>K100</f>
        <v>0</v>
      </c>
      <c r="BG82" s="82">
        <f t="shared" si="26"/>
        <v>0</v>
      </c>
      <c r="BH82" s="82">
        <f t="shared" si="26"/>
        <v>13.3</v>
      </c>
      <c r="BI82" s="82">
        <f t="shared" si="26"/>
        <v>10.5</v>
      </c>
      <c r="BJ82" s="82">
        <f t="shared" si="26"/>
        <v>12</v>
      </c>
      <c r="BK82" s="82">
        <f t="shared" si="26"/>
        <v>12.7</v>
      </c>
      <c r="BL82" s="82">
        <f t="shared" si="26"/>
        <v>8.6999999999999993</v>
      </c>
      <c r="BM82" s="82">
        <f t="shared" si="26"/>
        <v>11.9</v>
      </c>
      <c r="BN82" s="82">
        <f t="shared" si="26"/>
        <v>14.1</v>
      </c>
      <c r="BO82" s="82">
        <f t="shared" si="26"/>
        <v>14.6</v>
      </c>
      <c r="BP82" s="82">
        <f t="shared" si="26"/>
        <v>16.100000000000001</v>
      </c>
      <c r="BQ82" s="82">
        <f>X100</f>
        <v>16.100000000000001</v>
      </c>
      <c r="BR82" s="82">
        <f>Z100</f>
        <v>16.600000000000001</v>
      </c>
      <c r="BS82" s="81">
        <f>AB100</f>
        <v>16.7</v>
      </c>
      <c r="BT82" s="81">
        <f t="shared" si="27"/>
        <v>15.3</v>
      </c>
      <c r="BU82" s="81">
        <f t="shared" si="27"/>
        <v>15.2</v>
      </c>
      <c r="BV82" s="81">
        <f t="shared" si="27"/>
        <v>0</v>
      </c>
      <c r="BW82" s="81">
        <f>B100</f>
        <v>0</v>
      </c>
    </row>
    <row r="83" spans="1:75" x14ac:dyDescent="0.25">
      <c r="A83" s="63" t="s">
        <v>106</v>
      </c>
      <c r="B83" s="44">
        <v>20.399999999999999</v>
      </c>
      <c r="C83" s="44">
        <v>20.399999999999999</v>
      </c>
      <c r="D83" s="44">
        <v>20.399999999999999</v>
      </c>
      <c r="E83" s="44">
        <v>20.399999999999999</v>
      </c>
      <c r="F83" s="44">
        <v>0</v>
      </c>
      <c r="G83" s="44">
        <v>15</v>
      </c>
      <c r="H83" s="44">
        <v>15</v>
      </c>
      <c r="I83" s="44">
        <v>15</v>
      </c>
      <c r="J83" s="44">
        <v>15</v>
      </c>
      <c r="K83" s="43">
        <v>28.8</v>
      </c>
      <c r="L83" s="43">
        <v>28.8</v>
      </c>
      <c r="M83" s="43">
        <v>21.9</v>
      </c>
      <c r="N83" s="43">
        <v>28.1</v>
      </c>
      <c r="O83" s="43">
        <v>11</v>
      </c>
      <c r="P83" s="43">
        <v>0</v>
      </c>
      <c r="Q83" s="43">
        <v>0</v>
      </c>
      <c r="R83" s="43">
        <v>0</v>
      </c>
      <c r="S83" s="43">
        <v>0</v>
      </c>
      <c r="T83" s="43">
        <v>0</v>
      </c>
      <c r="U83" s="43">
        <v>0</v>
      </c>
      <c r="V83" s="43">
        <v>0</v>
      </c>
      <c r="W83" s="43">
        <v>0</v>
      </c>
      <c r="X83" s="43">
        <v>0</v>
      </c>
      <c r="Y83" s="43">
        <v>24.9</v>
      </c>
      <c r="Z83" s="43">
        <v>28.8</v>
      </c>
      <c r="AA83" s="43">
        <v>19.8</v>
      </c>
      <c r="AB83" s="43">
        <v>28.6</v>
      </c>
      <c r="AC83" s="43">
        <v>28.6</v>
      </c>
      <c r="AD83" s="43">
        <v>28.6</v>
      </c>
      <c r="AE83" s="43">
        <v>10</v>
      </c>
      <c r="AF83" s="43">
        <v>10</v>
      </c>
      <c r="AG83" s="64">
        <v>30</v>
      </c>
      <c r="AH83" s="46">
        <f t="shared" si="21"/>
        <v>28.8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5"/>
        <v>0</v>
      </c>
      <c r="BB83" s="81">
        <f t="shared" si="25"/>
        <v>0</v>
      </c>
      <c r="BC83" s="81">
        <f t="shared" si="25"/>
        <v>0</v>
      </c>
      <c r="BD83" s="81">
        <f t="shared" si="25"/>
        <v>0</v>
      </c>
      <c r="BE83" s="82">
        <f>I101</f>
        <v>0</v>
      </c>
      <c r="BF83" s="82">
        <f>K101</f>
        <v>50.6</v>
      </c>
      <c r="BG83" s="82">
        <f t="shared" si="26"/>
        <v>59</v>
      </c>
      <c r="BH83" s="82">
        <f t="shared" si="26"/>
        <v>58</v>
      </c>
      <c r="BI83" s="82">
        <f t="shared" si="26"/>
        <v>66</v>
      </c>
      <c r="BJ83" s="82">
        <f t="shared" si="26"/>
        <v>61</v>
      </c>
      <c r="BK83" s="82">
        <f t="shared" si="26"/>
        <v>58.1</v>
      </c>
      <c r="BL83" s="82">
        <f t="shared" si="26"/>
        <v>59</v>
      </c>
      <c r="BM83" s="82">
        <f t="shared" si="26"/>
        <v>54.5</v>
      </c>
      <c r="BN83" s="82">
        <f t="shared" si="26"/>
        <v>50.3</v>
      </c>
      <c r="BO83" s="82">
        <f t="shared" si="26"/>
        <v>56.8</v>
      </c>
      <c r="BP83" s="82">
        <f t="shared" si="26"/>
        <v>53.4</v>
      </c>
      <c r="BQ83" s="82">
        <f>X101</f>
        <v>52.3</v>
      </c>
      <c r="BR83" s="82">
        <f>Z101</f>
        <v>57.8</v>
      </c>
      <c r="BS83" s="81">
        <f>AB101</f>
        <v>0</v>
      </c>
      <c r="BT83" s="81">
        <f t="shared" si="27"/>
        <v>0</v>
      </c>
      <c r="BU83" s="81">
        <f t="shared" si="27"/>
        <v>0</v>
      </c>
      <c r="BV83" s="81">
        <f t="shared" si="27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11</v>
      </c>
      <c r="O84" s="44">
        <v>14</v>
      </c>
      <c r="P84" s="44">
        <v>18.899999999999999</v>
      </c>
      <c r="Q84" s="44">
        <v>18.899999999999999</v>
      </c>
      <c r="R84" s="44">
        <v>9.6999999999999993</v>
      </c>
      <c r="S84" s="44">
        <v>8.6999999999999993</v>
      </c>
      <c r="T84" s="44">
        <v>13.4</v>
      </c>
      <c r="U84" s="44">
        <v>7.5</v>
      </c>
      <c r="V84" s="44">
        <v>0.5</v>
      </c>
      <c r="W84" s="44">
        <v>0.5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21"/>
        <v>18.899999999999999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11.1</v>
      </c>
      <c r="C85" s="43">
        <v>11.1</v>
      </c>
      <c r="D85" s="43">
        <v>11.1</v>
      </c>
      <c r="E85" s="43">
        <v>11.1</v>
      </c>
      <c r="F85" s="43">
        <v>11.1</v>
      </c>
      <c r="G85" s="43">
        <v>11.1</v>
      </c>
      <c r="H85" s="43">
        <v>11.1</v>
      </c>
      <c r="I85" s="43">
        <v>11.1</v>
      </c>
      <c r="J85" s="43">
        <v>11.1</v>
      </c>
      <c r="K85" s="43">
        <v>11.1</v>
      </c>
      <c r="L85" s="43">
        <v>11.1</v>
      </c>
      <c r="M85" s="43">
        <v>11.2</v>
      </c>
      <c r="N85" s="43">
        <v>11.2</v>
      </c>
      <c r="O85" s="43">
        <v>11.2</v>
      </c>
      <c r="P85" s="43">
        <v>11.2</v>
      </c>
      <c r="Q85" s="43">
        <v>11.2</v>
      </c>
      <c r="R85" s="43">
        <v>11.2</v>
      </c>
      <c r="S85" s="43">
        <v>11.2</v>
      </c>
      <c r="T85" s="43">
        <v>10.1</v>
      </c>
      <c r="U85" s="43">
        <v>10.199999999999999</v>
      </c>
      <c r="V85" s="43">
        <v>11.5</v>
      </c>
      <c r="W85" s="43">
        <v>11.3</v>
      </c>
      <c r="X85" s="43">
        <v>11.3</v>
      </c>
      <c r="Y85" s="43">
        <v>11.2</v>
      </c>
      <c r="Z85" s="43">
        <v>11.2</v>
      </c>
      <c r="AA85" s="43">
        <v>11.2</v>
      </c>
      <c r="AB85" s="43">
        <v>11.2</v>
      </c>
      <c r="AC85" s="43">
        <v>11.2</v>
      </c>
      <c r="AD85" s="43">
        <v>11.2</v>
      </c>
      <c r="AE85" s="43">
        <v>11.2</v>
      </c>
      <c r="AF85" s="43">
        <v>11.2</v>
      </c>
      <c r="AG85" s="64">
        <v>24</v>
      </c>
      <c r="AH85" s="46">
        <f t="shared" si="21"/>
        <v>11.5</v>
      </c>
      <c r="AI85" s="47">
        <f t="shared" si="22"/>
        <v>10.1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9">VALUE(AZ79)</f>
        <v>-182</v>
      </c>
      <c r="BA86" s="82">
        <f t="shared" si="29"/>
        <v>-201</v>
      </c>
      <c r="BB86" s="82">
        <f t="shared" si="29"/>
        <v>-212</v>
      </c>
      <c r="BC86" s="82">
        <f t="shared" si="29"/>
        <v>-220</v>
      </c>
      <c r="BD86" s="82">
        <f t="shared" si="29"/>
        <v>-218</v>
      </c>
      <c r="BE86" s="82">
        <f t="shared" si="29"/>
        <v>-194</v>
      </c>
      <c r="BF86" s="82">
        <f t="shared" si="29"/>
        <v>-165</v>
      </c>
      <c r="BG86" s="82">
        <f t="shared" si="29"/>
        <v>-21</v>
      </c>
      <c r="BH86" s="82">
        <f t="shared" si="29"/>
        <v>-140</v>
      </c>
      <c r="BI86" s="82">
        <f t="shared" si="29"/>
        <v>116</v>
      </c>
      <c r="BJ86" s="82">
        <f t="shared" si="29"/>
        <v>206</v>
      </c>
      <c r="BK86" s="82">
        <f t="shared" si="29"/>
        <v>267</v>
      </c>
      <c r="BL86" s="82">
        <f t="shared" si="29"/>
        <v>276</v>
      </c>
      <c r="BM86" s="82">
        <f t="shared" si="29"/>
        <v>311.5</v>
      </c>
      <c r="BN86" s="82">
        <f t="shared" si="29"/>
        <v>338.6</v>
      </c>
      <c r="BO86" s="82">
        <f t="shared" si="29"/>
        <v>327.77</v>
      </c>
      <c r="BP86" s="82">
        <f t="shared" si="29"/>
        <v>266</v>
      </c>
      <c r="BQ86" s="82">
        <f t="shared" si="29"/>
        <v>188.8</v>
      </c>
      <c r="BR86" s="82">
        <f t="shared" si="29"/>
        <v>84.9</v>
      </c>
      <c r="BS86" s="82">
        <f t="shared" si="29"/>
        <v>49.9</v>
      </c>
      <c r="BT86" s="82">
        <f t="shared" si="29"/>
        <v>-138.4</v>
      </c>
      <c r="BU86" s="82">
        <f t="shared" si="29"/>
        <v>-90.6</v>
      </c>
      <c r="BV86" s="82">
        <f t="shared" si="29"/>
        <v>-1.6</v>
      </c>
      <c r="BW86" s="82">
        <f t="shared" si="29"/>
        <v>-420</v>
      </c>
    </row>
    <row r="87" spans="1:75" x14ac:dyDescent="0.25">
      <c r="A87" s="63" t="s">
        <v>112</v>
      </c>
      <c r="B87" s="43">
        <v>10</v>
      </c>
      <c r="C87" s="43">
        <v>10</v>
      </c>
      <c r="D87" s="43">
        <v>10</v>
      </c>
      <c r="E87" s="43">
        <v>10</v>
      </c>
      <c r="F87" s="43">
        <v>10</v>
      </c>
      <c r="G87" s="43">
        <v>10</v>
      </c>
      <c r="H87" s="43">
        <v>10</v>
      </c>
      <c r="I87" s="43">
        <v>10</v>
      </c>
      <c r="J87" s="43">
        <v>10</v>
      </c>
      <c r="K87" s="43">
        <v>10</v>
      </c>
      <c r="L87" s="43">
        <v>10</v>
      </c>
      <c r="M87" s="43">
        <v>7.8</v>
      </c>
      <c r="N87" s="43">
        <v>7.8</v>
      </c>
      <c r="O87" s="43">
        <v>7.8</v>
      </c>
      <c r="P87" s="43">
        <v>7.8</v>
      </c>
      <c r="Q87" s="43">
        <v>7.8</v>
      </c>
      <c r="R87" s="43">
        <v>7.8</v>
      </c>
      <c r="S87" s="43">
        <v>7.8</v>
      </c>
      <c r="T87" s="43">
        <v>6.6</v>
      </c>
      <c r="U87" s="43">
        <v>6.5</v>
      </c>
      <c r="V87" s="43">
        <v>6.8</v>
      </c>
      <c r="W87" s="43">
        <v>7</v>
      </c>
      <c r="X87" s="43">
        <v>7.1</v>
      </c>
      <c r="Y87" s="43">
        <v>6.6</v>
      </c>
      <c r="Z87" s="43">
        <v>7.4</v>
      </c>
      <c r="AA87" s="43">
        <v>7.5</v>
      </c>
      <c r="AB87" s="43">
        <v>7.5</v>
      </c>
      <c r="AC87" s="43">
        <v>7.5</v>
      </c>
      <c r="AD87" s="43">
        <v>7.5</v>
      </c>
      <c r="AE87" s="43">
        <v>7.5</v>
      </c>
      <c r="AF87" s="43">
        <v>7.5</v>
      </c>
      <c r="AG87" s="64">
        <v>14.1</v>
      </c>
      <c r="AH87" s="46">
        <f t="shared" si="21"/>
        <v>10</v>
      </c>
      <c r="AI87" s="47">
        <f t="shared" si="22"/>
        <v>6.5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0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0</v>
      </c>
    </row>
    <row r="88" spans="1:75" x14ac:dyDescent="0.25">
      <c r="A88" s="84" t="s">
        <v>113</v>
      </c>
      <c r="B88" s="43">
        <v>7</v>
      </c>
      <c r="C88" s="43">
        <v>7</v>
      </c>
      <c r="D88" s="43">
        <v>7</v>
      </c>
      <c r="E88" s="43">
        <v>7</v>
      </c>
      <c r="F88" s="43">
        <v>7</v>
      </c>
      <c r="G88" s="43">
        <v>7</v>
      </c>
      <c r="H88" s="43">
        <v>7</v>
      </c>
      <c r="I88" s="43">
        <v>7</v>
      </c>
      <c r="J88" s="43">
        <v>7</v>
      </c>
      <c r="K88" s="43">
        <v>7</v>
      </c>
      <c r="L88" s="43">
        <v>7</v>
      </c>
      <c r="M88" s="43">
        <v>6.8</v>
      </c>
      <c r="N88" s="43">
        <v>6.8</v>
      </c>
      <c r="O88" s="43">
        <v>6.8</v>
      </c>
      <c r="P88" s="43">
        <v>6.8</v>
      </c>
      <c r="Q88" s="43">
        <v>6.8</v>
      </c>
      <c r="R88" s="43">
        <v>6.8</v>
      </c>
      <c r="S88" s="43">
        <v>6.8</v>
      </c>
      <c r="T88" s="43">
        <v>6.6</v>
      </c>
      <c r="U88" s="43">
        <v>5</v>
      </c>
      <c r="V88" s="43">
        <v>5</v>
      </c>
      <c r="W88" s="43">
        <v>5.2</v>
      </c>
      <c r="X88" s="43">
        <v>5.0999999999999996</v>
      </c>
      <c r="Y88" s="43">
        <v>6.9</v>
      </c>
      <c r="Z88" s="43">
        <v>6.9</v>
      </c>
      <c r="AA88" s="43">
        <v>6.8</v>
      </c>
      <c r="AB88" s="43">
        <v>6.8</v>
      </c>
      <c r="AC88" s="43">
        <v>6.8</v>
      </c>
      <c r="AD88" s="43">
        <v>6.8</v>
      </c>
      <c r="AE88" s="43">
        <v>6.8</v>
      </c>
      <c r="AF88" s="43">
        <v>6.8</v>
      </c>
      <c r="AG88" s="64">
        <v>14</v>
      </c>
      <c r="AH88" s="46">
        <f t="shared" si="21"/>
        <v>7</v>
      </c>
      <c r="AI88" s="47">
        <f t="shared" si="22"/>
        <v>5</v>
      </c>
      <c r="AK88" s="49"/>
      <c r="AZ88" s="82">
        <f t="shared" si="29"/>
        <v>103</v>
      </c>
      <c r="BA88" s="82">
        <f t="shared" si="29"/>
        <v>112</v>
      </c>
      <c r="BB88" s="82">
        <f t="shared" si="29"/>
        <v>111</v>
      </c>
      <c r="BC88" s="82">
        <f t="shared" si="29"/>
        <v>98</v>
      </c>
      <c r="BD88" s="82">
        <f t="shared" si="29"/>
        <v>86</v>
      </c>
      <c r="BE88" s="82">
        <f t="shared" si="29"/>
        <v>110</v>
      </c>
      <c r="BF88" s="82">
        <f t="shared" si="29"/>
        <v>115.6</v>
      </c>
      <c r="BG88" s="82">
        <f t="shared" si="29"/>
        <v>119</v>
      </c>
      <c r="BH88" s="82">
        <f t="shared" si="29"/>
        <v>95</v>
      </c>
      <c r="BI88" s="82">
        <f t="shared" si="29"/>
        <v>89</v>
      </c>
      <c r="BJ88" s="82">
        <f t="shared" si="29"/>
        <v>90</v>
      </c>
      <c r="BK88" s="82">
        <f t="shared" si="29"/>
        <v>88.9</v>
      </c>
      <c r="BL88" s="82">
        <f t="shared" si="29"/>
        <v>100</v>
      </c>
      <c r="BM88" s="82">
        <f t="shared" si="29"/>
        <v>91.3</v>
      </c>
      <c r="BN88" s="82">
        <f t="shared" si="29"/>
        <v>82.4</v>
      </c>
      <c r="BO88" s="82">
        <f t="shared" si="29"/>
        <v>94.7</v>
      </c>
      <c r="BP88" s="82">
        <f t="shared" si="29"/>
        <v>92.8</v>
      </c>
      <c r="BQ88" s="82">
        <f t="shared" si="29"/>
        <v>97.5</v>
      </c>
      <c r="BR88" s="82">
        <f t="shared" si="29"/>
        <v>111.7</v>
      </c>
      <c r="BS88" s="82">
        <f t="shared" si="29"/>
        <v>98.4</v>
      </c>
      <c r="BT88" s="82">
        <f t="shared" si="29"/>
        <v>97.4</v>
      </c>
      <c r="BU88" s="82">
        <f t="shared" si="29"/>
        <v>103.8</v>
      </c>
      <c r="BV88" s="82">
        <f t="shared" si="29"/>
        <v>102.2</v>
      </c>
      <c r="BW88" s="82">
        <f t="shared" si="29"/>
        <v>102.5</v>
      </c>
    </row>
    <row r="89" spans="1:75" x14ac:dyDescent="0.25">
      <c r="A89" s="63" t="s">
        <v>114</v>
      </c>
      <c r="B89" s="43">
        <v>6.2</v>
      </c>
      <c r="C89" s="43">
        <v>6.2</v>
      </c>
      <c r="D89" s="43">
        <v>6.2</v>
      </c>
      <c r="E89" s="43">
        <v>6.2</v>
      </c>
      <c r="F89" s="43">
        <v>6.2</v>
      </c>
      <c r="G89" s="43">
        <v>6.2</v>
      </c>
      <c r="H89" s="43">
        <v>6.2</v>
      </c>
      <c r="I89" s="43">
        <v>6.2</v>
      </c>
      <c r="J89" s="43">
        <v>6.2</v>
      </c>
      <c r="K89" s="43">
        <v>6.2</v>
      </c>
      <c r="L89" s="43">
        <v>6.2</v>
      </c>
      <c r="M89" s="43">
        <v>6.2</v>
      </c>
      <c r="N89" s="43">
        <v>6.2</v>
      </c>
      <c r="O89" s="43">
        <v>6.2</v>
      </c>
      <c r="P89" s="43">
        <v>6.2</v>
      </c>
      <c r="Q89" s="43">
        <v>6.2</v>
      </c>
      <c r="R89" s="43">
        <v>6.2</v>
      </c>
      <c r="S89" s="43">
        <v>6.2</v>
      </c>
      <c r="T89" s="43">
        <v>6.2</v>
      </c>
      <c r="U89" s="43">
        <v>6.2</v>
      </c>
      <c r="V89" s="43">
        <v>6.2</v>
      </c>
      <c r="W89" s="43">
        <v>6.2</v>
      </c>
      <c r="X89" s="43">
        <v>6.2</v>
      </c>
      <c r="Y89" s="43">
        <v>6.2</v>
      </c>
      <c r="Z89" s="43">
        <v>6.2</v>
      </c>
      <c r="AA89" s="43">
        <v>6.2</v>
      </c>
      <c r="AB89" s="43">
        <v>6.2</v>
      </c>
      <c r="AC89" s="43">
        <v>6.2</v>
      </c>
      <c r="AD89" s="43">
        <v>6.2</v>
      </c>
      <c r="AE89" s="43">
        <v>6.2</v>
      </c>
      <c r="AF89" s="43">
        <v>6.2</v>
      </c>
      <c r="AG89" s="64">
        <v>10.050000000000001</v>
      </c>
      <c r="AH89" s="46">
        <f t="shared" si="21"/>
        <v>6.2</v>
      </c>
      <c r="AI89" s="47">
        <f t="shared" si="22"/>
        <v>6.2</v>
      </c>
      <c r="AK89" s="49"/>
      <c r="AZ89" s="82">
        <f t="shared" si="29"/>
        <v>0</v>
      </c>
      <c r="BA89" s="82">
        <f t="shared" si="29"/>
        <v>0</v>
      </c>
      <c r="BB89" s="82">
        <f t="shared" si="29"/>
        <v>0</v>
      </c>
      <c r="BC89" s="82">
        <f t="shared" si="29"/>
        <v>0</v>
      </c>
      <c r="BD89" s="82">
        <f t="shared" si="29"/>
        <v>0</v>
      </c>
      <c r="BE89" s="82">
        <f t="shared" si="29"/>
        <v>15</v>
      </c>
      <c r="BF89" s="82">
        <f t="shared" si="29"/>
        <v>0</v>
      </c>
      <c r="BG89" s="82">
        <f t="shared" si="29"/>
        <v>0</v>
      </c>
      <c r="BH89" s="82">
        <f t="shared" si="29"/>
        <v>13.3</v>
      </c>
      <c r="BI89" s="82">
        <f t="shared" si="29"/>
        <v>10.5</v>
      </c>
      <c r="BJ89" s="82">
        <f t="shared" si="29"/>
        <v>12</v>
      </c>
      <c r="BK89" s="82">
        <f t="shared" si="29"/>
        <v>12.7</v>
      </c>
      <c r="BL89" s="82">
        <f t="shared" si="29"/>
        <v>8.6999999999999993</v>
      </c>
      <c r="BM89" s="82">
        <f t="shared" si="29"/>
        <v>11.9</v>
      </c>
      <c r="BN89" s="82">
        <f t="shared" si="29"/>
        <v>14.1</v>
      </c>
      <c r="BO89" s="82">
        <f t="shared" si="29"/>
        <v>14.6</v>
      </c>
      <c r="BP89" s="82">
        <f t="shared" si="29"/>
        <v>16.100000000000001</v>
      </c>
      <c r="BQ89" s="82">
        <f t="shared" si="29"/>
        <v>16.100000000000001</v>
      </c>
      <c r="BR89" s="82">
        <f t="shared" si="29"/>
        <v>16.600000000000001</v>
      </c>
      <c r="BS89" s="82">
        <f t="shared" si="29"/>
        <v>16.7</v>
      </c>
      <c r="BT89" s="82">
        <f t="shared" si="29"/>
        <v>15.3</v>
      </c>
      <c r="BU89" s="82">
        <f t="shared" si="29"/>
        <v>15.2</v>
      </c>
      <c r="BV89" s="82">
        <f t="shared" si="29"/>
        <v>0</v>
      </c>
      <c r="BW89" s="82">
        <f t="shared" si="29"/>
        <v>0</v>
      </c>
    </row>
    <row r="90" spans="1:75" x14ac:dyDescent="0.25">
      <c r="A90" s="63" t="s">
        <v>115</v>
      </c>
      <c r="B90" s="43">
        <v>3.2</v>
      </c>
      <c r="C90" s="43">
        <v>3.2</v>
      </c>
      <c r="D90" s="43">
        <v>3.2</v>
      </c>
      <c r="E90" s="43">
        <v>3.2</v>
      </c>
      <c r="F90" s="43">
        <v>3.2</v>
      </c>
      <c r="G90" s="43">
        <v>3.2</v>
      </c>
      <c r="H90" s="43">
        <v>3.2</v>
      </c>
      <c r="I90" s="43">
        <v>3.2</v>
      </c>
      <c r="J90" s="43">
        <v>3.2</v>
      </c>
      <c r="K90" s="43">
        <v>3.2</v>
      </c>
      <c r="L90" s="43">
        <v>3.2</v>
      </c>
      <c r="M90" s="43">
        <v>3.2</v>
      </c>
      <c r="N90" s="43">
        <v>3.2</v>
      </c>
      <c r="O90" s="43">
        <v>3.2</v>
      </c>
      <c r="P90" s="43">
        <v>3.2</v>
      </c>
      <c r="Q90" s="43">
        <v>3.2</v>
      </c>
      <c r="R90" s="43">
        <v>3.2</v>
      </c>
      <c r="S90" s="43">
        <v>3.2</v>
      </c>
      <c r="T90" s="43">
        <v>3.2</v>
      </c>
      <c r="U90" s="43">
        <v>3.2</v>
      </c>
      <c r="V90" s="43">
        <v>3.2</v>
      </c>
      <c r="W90" s="43">
        <v>3.2</v>
      </c>
      <c r="X90" s="43">
        <v>3.2</v>
      </c>
      <c r="Y90" s="43">
        <v>3.2</v>
      </c>
      <c r="Z90" s="43">
        <v>3.2</v>
      </c>
      <c r="AA90" s="43">
        <v>3.2</v>
      </c>
      <c r="AB90" s="43">
        <v>3.2</v>
      </c>
      <c r="AC90" s="43">
        <v>3.2</v>
      </c>
      <c r="AD90" s="43">
        <v>3.2</v>
      </c>
      <c r="AE90" s="43">
        <v>3.2</v>
      </c>
      <c r="AF90" s="43">
        <v>3.2</v>
      </c>
      <c r="AG90" s="64">
        <v>6.2</v>
      </c>
      <c r="AH90" s="46">
        <f t="shared" si="21"/>
        <v>3.2</v>
      </c>
      <c r="AI90" s="47">
        <f t="shared" si="22"/>
        <v>3.2</v>
      </c>
      <c r="AK90" s="49"/>
      <c r="AZ90" s="82">
        <f t="shared" si="29"/>
        <v>0</v>
      </c>
      <c r="BA90" s="82">
        <f t="shared" si="29"/>
        <v>0</v>
      </c>
      <c r="BB90" s="82">
        <f t="shared" si="29"/>
        <v>0</v>
      </c>
      <c r="BC90" s="82">
        <f t="shared" si="29"/>
        <v>0</v>
      </c>
      <c r="BD90" s="82">
        <f t="shared" si="29"/>
        <v>0</v>
      </c>
      <c r="BE90" s="82">
        <f t="shared" si="29"/>
        <v>0</v>
      </c>
      <c r="BF90" s="82">
        <f t="shared" si="29"/>
        <v>50.6</v>
      </c>
      <c r="BG90" s="82">
        <f t="shared" si="29"/>
        <v>59</v>
      </c>
      <c r="BH90" s="82">
        <f t="shared" si="29"/>
        <v>58</v>
      </c>
      <c r="BI90" s="82">
        <f t="shared" si="29"/>
        <v>66</v>
      </c>
      <c r="BJ90" s="82">
        <f t="shared" si="29"/>
        <v>61</v>
      </c>
      <c r="BK90" s="82">
        <f t="shared" si="29"/>
        <v>58.1</v>
      </c>
      <c r="BL90" s="82">
        <f t="shared" si="29"/>
        <v>59</v>
      </c>
      <c r="BM90" s="82">
        <f t="shared" si="29"/>
        <v>54.5</v>
      </c>
      <c r="BN90" s="82">
        <f t="shared" si="29"/>
        <v>50.3</v>
      </c>
      <c r="BO90" s="82">
        <f t="shared" si="29"/>
        <v>56.8</v>
      </c>
      <c r="BP90" s="82">
        <f t="shared" si="29"/>
        <v>53.4</v>
      </c>
      <c r="BQ90" s="82">
        <f t="shared" si="29"/>
        <v>52.3</v>
      </c>
      <c r="BR90" s="82">
        <f t="shared" si="29"/>
        <v>57.8</v>
      </c>
      <c r="BS90" s="82">
        <f t="shared" si="29"/>
        <v>0</v>
      </c>
      <c r="BT90" s="82">
        <f t="shared" si="29"/>
        <v>0</v>
      </c>
      <c r="BU90" s="82">
        <f t="shared" si="29"/>
        <v>0</v>
      </c>
      <c r="BV90" s="82">
        <f t="shared" si="29"/>
        <v>0</v>
      </c>
      <c r="BW90" s="82">
        <f t="shared" si="29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 x14ac:dyDescent="0.3">
      <c r="A92" s="87" t="s">
        <v>117</v>
      </c>
      <c r="B92" s="70">
        <v>134.79999999999998</v>
      </c>
      <c r="C92" s="70">
        <f t="shared" ref="C92:AG92" si="30">SUM(C79:C91)</f>
        <v>266.09999999999997</v>
      </c>
      <c r="D92" s="70">
        <f t="shared" si="30"/>
        <v>266.09999999999997</v>
      </c>
      <c r="E92" s="70">
        <f t="shared" si="30"/>
        <v>277.2</v>
      </c>
      <c r="F92" s="70">
        <f t="shared" si="30"/>
        <v>246.09999999999997</v>
      </c>
      <c r="G92" s="70">
        <f t="shared" si="30"/>
        <v>282.59999999999997</v>
      </c>
      <c r="H92" s="70">
        <f t="shared" si="30"/>
        <v>292.59999999999997</v>
      </c>
      <c r="I92" s="70">
        <f t="shared" si="30"/>
        <v>292.59999999999997</v>
      </c>
      <c r="J92" s="70">
        <f t="shared" si="30"/>
        <v>292.59999999999997</v>
      </c>
      <c r="K92" s="70">
        <f t="shared" si="30"/>
        <v>355.5</v>
      </c>
      <c r="L92" s="70">
        <f t="shared" si="30"/>
        <v>360.5</v>
      </c>
      <c r="M92" s="70">
        <f t="shared" ref="M92:AA92" si="31">SUM(M79:M91)</f>
        <v>330.09999999999997</v>
      </c>
      <c r="N92" s="70">
        <f t="shared" si="31"/>
        <v>345.3</v>
      </c>
      <c r="O92" s="70">
        <f t="shared" si="31"/>
        <v>334.59999999999997</v>
      </c>
      <c r="P92" s="70">
        <f t="shared" si="31"/>
        <v>263.5</v>
      </c>
      <c r="Q92" s="70">
        <f t="shared" si="31"/>
        <v>167.1</v>
      </c>
      <c r="R92" s="70">
        <f t="shared" si="31"/>
        <v>167.89999999999998</v>
      </c>
      <c r="S92" s="70">
        <f t="shared" si="31"/>
        <v>168.2</v>
      </c>
      <c r="T92" s="70">
        <f t="shared" si="31"/>
        <v>172.19999999999996</v>
      </c>
      <c r="U92" s="70">
        <f t="shared" si="31"/>
        <v>172.39999999999998</v>
      </c>
      <c r="V92" s="70">
        <f t="shared" si="31"/>
        <v>199.6</v>
      </c>
      <c r="W92" s="70">
        <f t="shared" si="31"/>
        <v>236.09999999999997</v>
      </c>
      <c r="X92" s="70">
        <f t="shared" si="31"/>
        <v>300.50000000000006</v>
      </c>
      <c r="Y92" s="70">
        <f t="shared" si="31"/>
        <v>385.99999999999994</v>
      </c>
      <c r="Z92" s="70">
        <f t="shared" si="31"/>
        <v>390.09999999999991</v>
      </c>
      <c r="AA92" s="70">
        <f t="shared" si="31"/>
        <v>381.5</v>
      </c>
      <c r="AB92" s="70">
        <f t="shared" si="30"/>
        <v>391.4</v>
      </c>
      <c r="AC92" s="70">
        <f t="shared" si="30"/>
        <v>377.4</v>
      </c>
      <c r="AD92" s="70">
        <f t="shared" si="30"/>
        <v>342.1</v>
      </c>
      <c r="AE92" s="70">
        <f t="shared" si="30"/>
        <v>229.09999999999997</v>
      </c>
      <c r="AF92" s="70">
        <f t="shared" si="30"/>
        <v>218.2</v>
      </c>
      <c r="AG92" s="80">
        <f t="shared" si="30"/>
        <v>489.91</v>
      </c>
      <c r="AH92" s="46">
        <f t="shared" si="21"/>
        <v>391.4</v>
      </c>
      <c r="AI92" s="47">
        <f t="shared" si="22"/>
        <v>134.79999999999998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-182</v>
      </c>
      <c r="BH95" s="82">
        <v>0</v>
      </c>
      <c r="BI95" s="82">
        <v>103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v>0</v>
      </c>
      <c r="C96" s="70">
        <f t="shared" ref="C96:AF96" si="32">C93+C94+C95</f>
        <v>0</v>
      </c>
      <c r="D96" s="70">
        <f t="shared" si="32"/>
        <v>0</v>
      </c>
      <c r="E96" s="70">
        <f t="shared" si="32"/>
        <v>0</v>
      </c>
      <c r="F96" s="70">
        <f t="shared" si="32"/>
        <v>0</v>
      </c>
      <c r="G96" s="70">
        <f t="shared" si="32"/>
        <v>0</v>
      </c>
      <c r="H96" s="70">
        <f t="shared" si="32"/>
        <v>0</v>
      </c>
      <c r="I96" s="70">
        <f t="shared" si="32"/>
        <v>0</v>
      </c>
      <c r="J96" s="70">
        <f t="shared" si="32"/>
        <v>0</v>
      </c>
      <c r="K96" s="70">
        <f t="shared" si="32"/>
        <v>0</v>
      </c>
      <c r="L96" s="70">
        <f t="shared" si="32"/>
        <v>0</v>
      </c>
      <c r="M96" s="70">
        <f t="shared" ref="M96:AA96" si="33">M93+M94+M95</f>
        <v>0</v>
      </c>
      <c r="N96" s="70">
        <f t="shared" si="33"/>
        <v>0</v>
      </c>
      <c r="O96" s="70">
        <f t="shared" si="33"/>
        <v>0</v>
      </c>
      <c r="P96" s="70">
        <f t="shared" si="33"/>
        <v>0</v>
      </c>
      <c r="Q96" s="70">
        <f t="shared" si="33"/>
        <v>0</v>
      </c>
      <c r="R96" s="70">
        <f t="shared" si="33"/>
        <v>0</v>
      </c>
      <c r="S96" s="70">
        <f t="shared" si="33"/>
        <v>0</v>
      </c>
      <c r="T96" s="70">
        <f t="shared" si="33"/>
        <v>0</v>
      </c>
      <c r="U96" s="70">
        <f t="shared" si="33"/>
        <v>0</v>
      </c>
      <c r="V96" s="70">
        <f t="shared" si="33"/>
        <v>0</v>
      </c>
      <c r="W96" s="70">
        <f t="shared" si="33"/>
        <v>0</v>
      </c>
      <c r="X96" s="70">
        <f t="shared" si="33"/>
        <v>0</v>
      </c>
      <c r="Y96" s="70">
        <f t="shared" si="33"/>
        <v>0</v>
      </c>
      <c r="Z96" s="70">
        <f t="shared" si="33"/>
        <v>0</v>
      </c>
      <c r="AA96" s="70">
        <f t="shared" si="33"/>
        <v>0</v>
      </c>
      <c r="AB96" s="70">
        <f t="shared" si="32"/>
        <v>0</v>
      </c>
      <c r="AC96" s="70">
        <f t="shared" si="32"/>
        <v>0</v>
      </c>
      <c r="AD96" s="70">
        <f t="shared" si="32"/>
        <v>0</v>
      </c>
      <c r="AE96" s="70">
        <f t="shared" si="32"/>
        <v>0</v>
      </c>
      <c r="AF96" s="70">
        <f t="shared" si="32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-201</v>
      </c>
      <c r="BH96" s="82">
        <v>0</v>
      </c>
      <c r="BI96" s="82">
        <v>112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-420</v>
      </c>
      <c r="C97" s="44">
        <v>-182.3</v>
      </c>
      <c r="D97" s="44">
        <v>-201</v>
      </c>
      <c r="E97" s="44">
        <v>-212</v>
      </c>
      <c r="F97" s="44">
        <v>-220</v>
      </c>
      <c r="G97" s="44">
        <v>-218</v>
      </c>
      <c r="H97" s="44">
        <v>-196</v>
      </c>
      <c r="I97" s="44">
        <v>-194</v>
      </c>
      <c r="J97" s="44">
        <v>-198</v>
      </c>
      <c r="K97" s="44">
        <v>-165</v>
      </c>
      <c r="L97" s="44">
        <v>-48</v>
      </c>
      <c r="M97" s="44">
        <v>-21</v>
      </c>
      <c r="N97" s="44">
        <v>-140</v>
      </c>
      <c r="O97" s="44">
        <v>116</v>
      </c>
      <c r="P97" s="44">
        <v>206</v>
      </c>
      <c r="Q97" s="44">
        <v>267</v>
      </c>
      <c r="R97" s="44">
        <v>276</v>
      </c>
      <c r="S97" s="44">
        <v>311.5</v>
      </c>
      <c r="T97" s="44">
        <v>338.6</v>
      </c>
      <c r="U97" s="44">
        <v>327.77</v>
      </c>
      <c r="V97" s="44">
        <v>266</v>
      </c>
      <c r="W97" s="44">
        <v>231.3</v>
      </c>
      <c r="X97" s="44">
        <v>188.8</v>
      </c>
      <c r="Y97" s="44">
        <v>119.7</v>
      </c>
      <c r="Z97" s="44">
        <v>84.9</v>
      </c>
      <c r="AA97" s="44">
        <v>50.7</v>
      </c>
      <c r="AB97" s="44">
        <v>49.9</v>
      </c>
      <c r="AC97" s="44">
        <v>-136</v>
      </c>
      <c r="AD97" s="44">
        <v>-138.4</v>
      </c>
      <c r="AE97" s="44">
        <v>-90.6</v>
      </c>
      <c r="AF97" s="44">
        <v>-1.6</v>
      </c>
      <c r="AG97" s="61"/>
      <c r="AH97" s="46">
        <f t="shared" si="21"/>
        <v>338.6</v>
      </c>
      <c r="AI97" s="47">
        <f t="shared" si="22"/>
        <v>-420</v>
      </c>
      <c r="AK97" s="49"/>
      <c r="AY97" s="82"/>
      <c r="BF97" s="81"/>
      <c r="BG97" s="82">
        <v>-212</v>
      </c>
      <c r="BH97" s="82">
        <v>0</v>
      </c>
      <c r="BI97" s="82">
        <v>111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>
        <v>0</v>
      </c>
      <c r="L98" s="43">
        <v>0</v>
      </c>
      <c r="M98" s="43">
        <v>0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-220</v>
      </c>
      <c r="BH98" s="82">
        <v>0</v>
      </c>
      <c r="BI98" s="82">
        <v>98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102.5</v>
      </c>
      <c r="C99" s="43">
        <v>102.6</v>
      </c>
      <c r="D99" s="43">
        <v>112</v>
      </c>
      <c r="E99" s="43">
        <v>111</v>
      </c>
      <c r="F99" s="43">
        <v>98</v>
      </c>
      <c r="G99" s="43">
        <v>86</v>
      </c>
      <c r="H99" s="43">
        <v>86</v>
      </c>
      <c r="I99" s="43">
        <v>110</v>
      </c>
      <c r="J99" s="43">
        <v>117</v>
      </c>
      <c r="K99" s="43">
        <v>115.6</v>
      </c>
      <c r="L99" s="43">
        <v>133</v>
      </c>
      <c r="M99" s="43">
        <v>119</v>
      </c>
      <c r="N99" s="43">
        <v>95</v>
      </c>
      <c r="O99" s="43">
        <v>89</v>
      </c>
      <c r="P99" s="43">
        <v>90</v>
      </c>
      <c r="Q99" s="43">
        <v>88.9</v>
      </c>
      <c r="R99" s="43">
        <v>100</v>
      </c>
      <c r="S99" s="43">
        <v>91.3</v>
      </c>
      <c r="T99" s="43">
        <v>82.4</v>
      </c>
      <c r="U99" s="43">
        <v>94.7</v>
      </c>
      <c r="V99" s="43">
        <v>92.8</v>
      </c>
      <c r="W99" s="43">
        <v>109.2</v>
      </c>
      <c r="X99" s="43">
        <v>97.5</v>
      </c>
      <c r="Y99" s="43">
        <v>118.2</v>
      </c>
      <c r="Z99" s="43">
        <v>111.7</v>
      </c>
      <c r="AA99" s="43">
        <v>100.7</v>
      </c>
      <c r="AB99" s="43">
        <v>98.4</v>
      </c>
      <c r="AC99" s="43">
        <v>97.1</v>
      </c>
      <c r="AD99" s="43">
        <v>97.4</v>
      </c>
      <c r="AE99" s="43">
        <v>103.8</v>
      </c>
      <c r="AF99" s="43">
        <v>102.2</v>
      </c>
      <c r="AG99" s="89"/>
      <c r="AH99" s="46">
        <f t="shared" si="21"/>
        <v>133</v>
      </c>
      <c r="AI99" s="47">
        <f t="shared" si="22"/>
        <v>82.4</v>
      </c>
      <c r="AK99" s="90"/>
      <c r="AL99" s="91"/>
      <c r="AM99" s="91"/>
      <c r="AN99" s="92"/>
      <c r="AY99" s="82"/>
      <c r="BF99" s="82"/>
      <c r="BG99" s="82">
        <v>-218</v>
      </c>
      <c r="BH99" s="82">
        <v>0</v>
      </c>
      <c r="BI99" s="82">
        <v>86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>
        <v>15</v>
      </c>
      <c r="J100" s="93">
        <v>14.9</v>
      </c>
      <c r="K100" s="93">
        <v>0</v>
      </c>
      <c r="L100" s="93">
        <v>0</v>
      </c>
      <c r="M100" s="93">
        <v>0</v>
      </c>
      <c r="N100" s="93">
        <v>13.3</v>
      </c>
      <c r="O100" s="93">
        <v>10.5</v>
      </c>
      <c r="P100" s="93">
        <v>12</v>
      </c>
      <c r="Q100" s="93">
        <v>12.7</v>
      </c>
      <c r="R100" s="93">
        <v>8.6999999999999993</v>
      </c>
      <c r="S100" s="93">
        <v>11.9</v>
      </c>
      <c r="T100" s="93">
        <v>14.1</v>
      </c>
      <c r="U100" s="93">
        <v>14.6</v>
      </c>
      <c r="V100" s="93">
        <v>16.100000000000001</v>
      </c>
      <c r="W100" s="93">
        <v>15.77</v>
      </c>
      <c r="X100" s="93">
        <v>16.100000000000001</v>
      </c>
      <c r="Y100" s="93">
        <v>16.399999999999999</v>
      </c>
      <c r="Z100" s="93">
        <v>16.600000000000001</v>
      </c>
      <c r="AA100" s="93">
        <v>17.399999999999999</v>
      </c>
      <c r="AB100" s="93">
        <v>16.7</v>
      </c>
      <c r="AC100" s="93">
        <v>15.4</v>
      </c>
      <c r="AD100" s="93">
        <v>15.3</v>
      </c>
      <c r="AE100" s="93">
        <v>15.2</v>
      </c>
      <c r="AF100" s="93">
        <v>0</v>
      </c>
      <c r="AG100" s="89"/>
      <c r="AH100" s="46">
        <f t="shared" si="21"/>
        <v>17.399999999999999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-194</v>
      </c>
      <c r="BH100" s="82">
        <v>0</v>
      </c>
      <c r="BI100" s="82">
        <v>110</v>
      </c>
      <c r="BJ100" s="82">
        <v>15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50.6</v>
      </c>
      <c r="K101" s="44">
        <v>50.6</v>
      </c>
      <c r="L101" s="44">
        <v>0</v>
      </c>
      <c r="M101" s="44">
        <v>59</v>
      </c>
      <c r="N101" s="44">
        <v>58</v>
      </c>
      <c r="O101" s="44">
        <v>66</v>
      </c>
      <c r="P101" s="44">
        <v>61</v>
      </c>
      <c r="Q101" s="44">
        <v>58.1</v>
      </c>
      <c r="R101" s="44">
        <v>59</v>
      </c>
      <c r="S101" s="44">
        <v>54.5</v>
      </c>
      <c r="T101" s="44">
        <v>50.3</v>
      </c>
      <c r="U101" s="44">
        <v>56.8</v>
      </c>
      <c r="V101" s="44">
        <v>53.4</v>
      </c>
      <c r="W101" s="44">
        <v>54.8</v>
      </c>
      <c r="X101" s="44">
        <v>52.3</v>
      </c>
      <c r="Y101" s="44">
        <v>55.8</v>
      </c>
      <c r="Z101" s="44">
        <v>57.8</v>
      </c>
      <c r="AA101" s="44">
        <v>56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1"/>
        <v>66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-165</v>
      </c>
      <c r="BH101" s="82">
        <v>0</v>
      </c>
      <c r="BI101" s="82">
        <v>115.6</v>
      </c>
      <c r="BJ101" s="82">
        <v>0</v>
      </c>
      <c r="BK101" s="82">
        <v>50.6</v>
      </c>
      <c r="BL101" s="82">
        <v>0</v>
      </c>
    </row>
    <row r="102" spans="1:64" ht="15.75" thickBot="1" x14ac:dyDescent="0.3">
      <c r="A102" s="96" t="s">
        <v>130</v>
      </c>
      <c r="B102" s="97">
        <v>19.100000000000001</v>
      </c>
      <c r="C102" s="97">
        <v>31.5</v>
      </c>
      <c r="D102" s="97">
        <v>30.6</v>
      </c>
      <c r="E102" s="97">
        <v>28.1</v>
      </c>
      <c r="F102" s="97">
        <v>25.6</v>
      </c>
      <c r="G102" s="97">
        <v>35.6</v>
      </c>
      <c r="H102" s="97">
        <v>35.6</v>
      </c>
      <c r="I102" s="97">
        <v>44.8</v>
      </c>
      <c r="J102" s="97">
        <v>47</v>
      </c>
      <c r="K102" s="97">
        <v>38</v>
      </c>
      <c r="L102" s="97">
        <v>32.4</v>
      </c>
      <c r="M102" s="97">
        <v>35</v>
      </c>
      <c r="N102" s="97">
        <v>35</v>
      </c>
      <c r="O102" s="97">
        <v>35</v>
      </c>
      <c r="P102" s="97">
        <v>61</v>
      </c>
      <c r="Q102" s="97">
        <v>52</v>
      </c>
      <c r="R102" s="97">
        <v>62</v>
      </c>
      <c r="S102" s="97">
        <v>61.3</v>
      </c>
      <c r="T102" s="97">
        <v>8.8000000000000007</v>
      </c>
      <c r="U102" s="97">
        <v>52.6</v>
      </c>
      <c r="V102" s="97">
        <v>53.1</v>
      </c>
      <c r="W102" s="97">
        <v>55.4</v>
      </c>
      <c r="X102" s="97">
        <v>39.299999999999997</v>
      </c>
      <c r="Y102" s="97">
        <v>36.200000000000003</v>
      </c>
      <c r="Z102" s="97">
        <v>57.6</v>
      </c>
      <c r="AA102" s="97">
        <v>23.7</v>
      </c>
      <c r="AB102" s="97">
        <v>52.7</v>
      </c>
      <c r="AC102" s="97">
        <v>46.5</v>
      </c>
      <c r="AD102" s="97">
        <v>46.7</v>
      </c>
      <c r="AE102" s="97">
        <v>57</v>
      </c>
      <c r="AF102" s="97">
        <v>53.2</v>
      </c>
      <c r="AG102" s="89"/>
      <c r="AH102" s="46">
        <f t="shared" si="21"/>
        <v>62</v>
      </c>
      <c r="AI102" s="47">
        <f t="shared" si="22"/>
        <v>8.8000000000000007</v>
      </c>
      <c r="AK102" s="94"/>
      <c r="AL102" s="44"/>
      <c r="AM102" s="44"/>
      <c r="AN102" s="98"/>
      <c r="AY102" s="82"/>
      <c r="BF102" s="82"/>
      <c r="BG102" s="82">
        <v>-21</v>
      </c>
      <c r="BH102" s="82">
        <v>0</v>
      </c>
      <c r="BI102" s="82">
        <v>119</v>
      </c>
      <c r="BJ102" s="82">
        <v>0</v>
      </c>
      <c r="BK102" s="82">
        <v>59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4"/>
      <c r="AY103" s="82"/>
      <c r="BF103" s="82"/>
      <c r="BG103" s="82">
        <v>-140</v>
      </c>
      <c r="BH103" s="82">
        <v>0</v>
      </c>
      <c r="BI103" s="82">
        <v>95</v>
      </c>
      <c r="BJ103" s="82">
        <v>13.3</v>
      </c>
      <c r="BK103" s="82">
        <v>58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5"/>
      <c r="BF104" s="82"/>
      <c r="BG104" s="82">
        <v>116</v>
      </c>
      <c r="BH104" s="82">
        <v>0</v>
      </c>
      <c r="BI104" s="82">
        <v>89</v>
      </c>
      <c r="BJ104" s="82">
        <v>10.5</v>
      </c>
      <c r="BK104" s="82">
        <v>66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206</v>
      </c>
      <c r="BH105" s="82">
        <v>0</v>
      </c>
      <c r="BI105" s="82">
        <v>90</v>
      </c>
      <c r="BJ105" s="82">
        <v>12</v>
      </c>
      <c r="BK105" s="82">
        <v>61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267</v>
      </c>
      <c r="BH106" s="82">
        <v>0</v>
      </c>
      <c r="BI106" s="82">
        <v>88.9</v>
      </c>
      <c r="BJ106" s="82">
        <v>12.7</v>
      </c>
      <c r="BK106" s="82">
        <v>58.1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276</v>
      </c>
      <c r="BH107" s="82">
        <v>0</v>
      </c>
      <c r="BI107" s="82">
        <v>100</v>
      </c>
      <c r="BJ107" s="82">
        <v>8.6999999999999993</v>
      </c>
      <c r="BK107" s="82">
        <v>59</v>
      </c>
      <c r="BL107" s="82">
        <v>0</v>
      </c>
    </row>
    <row r="108" spans="1:64" ht="15.75" thickBot="1" x14ac:dyDescent="0.3">
      <c r="A108" s="87" t="s">
        <v>136</v>
      </c>
      <c r="B108" s="70">
        <v>271</v>
      </c>
      <c r="C108" s="70">
        <f t="shared" ref="C108:AF108" si="34">SUMIF(C97:C107,"&gt;0")</f>
        <v>134.1</v>
      </c>
      <c r="D108" s="70">
        <f t="shared" si="34"/>
        <v>142.6</v>
      </c>
      <c r="E108" s="70">
        <f t="shared" si="34"/>
        <v>139.1</v>
      </c>
      <c r="F108" s="70">
        <f t="shared" si="34"/>
        <v>123.6</v>
      </c>
      <c r="G108" s="70">
        <f t="shared" si="34"/>
        <v>121.6</v>
      </c>
      <c r="H108" s="70">
        <f t="shared" si="34"/>
        <v>121.6</v>
      </c>
      <c r="I108" s="70">
        <f t="shared" si="34"/>
        <v>169.8</v>
      </c>
      <c r="J108" s="70">
        <f t="shared" si="34"/>
        <v>229.5</v>
      </c>
      <c r="K108" s="70">
        <f t="shared" si="34"/>
        <v>204.2</v>
      </c>
      <c r="L108" s="70">
        <f t="shared" si="34"/>
        <v>165.4</v>
      </c>
      <c r="M108" s="70">
        <f>SUMIF(M97:M107,"&gt;0")</f>
        <v>213</v>
      </c>
      <c r="N108" s="70">
        <f>SUMIF(N97:N107,"&gt;0")</f>
        <v>201.3</v>
      </c>
      <c r="O108" s="70">
        <f>SUMIF(O97:O107,"&gt;0")</f>
        <v>316.5</v>
      </c>
      <c r="P108" s="70">
        <f t="shared" si="34"/>
        <v>430</v>
      </c>
      <c r="Q108" s="70">
        <f t="shared" ref="Q108:AA108" si="35">SUMIF(Q97:Q107,"&gt;0")</f>
        <v>478.7</v>
      </c>
      <c r="R108" s="70">
        <f t="shared" si="35"/>
        <v>505.7</v>
      </c>
      <c r="S108" s="70">
        <f t="shared" si="35"/>
        <v>530.5</v>
      </c>
      <c r="T108" s="70">
        <f t="shared" si="35"/>
        <v>494.20000000000005</v>
      </c>
      <c r="U108" s="70">
        <f t="shared" si="35"/>
        <v>546.47</v>
      </c>
      <c r="V108" s="70">
        <f t="shared" si="35"/>
        <v>481.40000000000003</v>
      </c>
      <c r="W108" s="70">
        <f t="shared" si="35"/>
        <v>466.46999999999997</v>
      </c>
      <c r="X108" s="70">
        <f t="shared" si="35"/>
        <v>394.00000000000006</v>
      </c>
      <c r="Y108" s="70">
        <f t="shared" si="35"/>
        <v>346.3</v>
      </c>
      <c r="Z108" s="70">
        <f t="shared" si="35"/>
        <v>328.6</v>
      </c>
      <c r="AA108" s="70">
        <f t="shared" si="35"/>
        <v>248.5</v>
      </c>
      <c r="AB108" s="70">
        <f t="shared" si="34"/>
        <v>217.7</v>
      </c>
      <c r="AC108" s="70">
        <f t="shared" si="34"/>
        <v>159</v>
      </c>
      <c r="AD108" s="70">
        <f t="shared" si="34"/>
        <v>159.4</v>
      </c>
      <c r="AE108" s="70">
        <f t="shared" si="34"/>
        <v>176</v>
      </c>
      <c r="AF108" s="70">
        <f t="shared" si="34"/>
        <v>155.4</v>
      </c>
      <c r="AG108" s="104">
        <f>SUM(AG97:AG107)</f>
        <v>0</v>
      </c>
      <c r="AH108" s="46">
        <f t="shared" si="21"/>
        <v>546.47</v>
      </c>
      <c r="AI108" s="47">
        <f t="shared" si="22"/>
        <v>121.6</v>
      </c>
      <c r="AJ108" s="105">
        <f t="array" ref="AJ108">MIN(IF(B108:AF108&lt;&gt;0,B108:AF108))</f>
        <v>121.6</v>
      </c>
      <c r="BF108" s="82"/>
      <c r="BG108" s="82">
        <v>311.5</v>
      </c>
      <c r="BH108" s="82">
        <v>0</v>
      </c>
      <c r="BI108" s="82">
        <v>91.3</v>
      </c>
      <c r="BJ108" s="82">
        <v>11.9</v>
      </c>
      <c r="BK108" s="82">
        <v>54.5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338.6</v>
      </c>
      <c r="BH109" s="82">
        <v>0</v>
      </c>
      <c r="BI109" s="82">
        <v>82.4</v>
      </c>
      <c r="BJ109" s="82">
        <v>14.1</v>
      </c>
      <c r="BK109" s="82">
        <v>50.3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327.77</v>
      </c>
      <c r="BH110" s="82">
        <v>0</v>
      </c>
      <c r="BI110" s="82">
        <v>94.7</v>
      </c>
      <c r="BJ110" s="82">
        <v>14.6</v>
      </c>
      <c r="BK110" s="82">
        <v>56.8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266</v>
      </c>
      <c r="BH111" s="82">
        <v>0</v>
      </c>
      <c r="BI111" s="82">
        <v>92.8</v>
      </c>
      <c r="BJ111" s="82">
        <v>16.100000000000001</v>
      </c>
      <c r="BK111" s="82">
        <v>53.4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188.8</v>
      </c>
      <c r="BH112" s="82">
        <v>0</v>
      </c>
      <c r="BI112" s="82">
        <v>97.5</v>
      </c>
      <c r="BJ112" s="82">
        <v>16.100000000000001</v>
      </c>
      <c r="BK112" s="82">
        <v>52.3</v>
      </c>
      <c r="BL112" s="82">
        <v>0</v>
      </c>
    </row>
    <row r="113" spans="1:64" ht="15.75" thickBot="1" x14ac:dyDescent="0.3">
      <c r="A113" s="87" t="s">
        <v>141</v>
      </c>
      <c r="B113" s="108">
        <v>1214.4699999999998</v>
      </c>
      <c r="C113" s="108">
        <f t="shared" ref="C113:AG113" si="36">C71+C78+C96+C92+C108+C112</f>
        <v>603</v>
      </c>
      <c r="D113" s="108">
        <f t="shared" si="36"/>
        <v>1392.8999999999999</v>
      </c>
      <c r="E113" s="108">
        <f t="shared" si="36"/>
        <v>1440.5</v>
      </c>
      <c r="F113" s="108">
        <f t="shared" si="36"/>
        <v>1357.55</v>
      </c>
      <c r="G113" s="108">
        <f t="shared" si="36"/>
        <v>1474.35</v>
      </c>
      <c r="H113" s="108">
        <f t="shared" si="36"/>
        <v>1484.35</v>
      </c>
      <c r="I113" s="108">
        <f t="shared" si="36"/>
        <v>1580.55</v>
      </c>
      <c r="J113" s="108">
        <f t="shared" si="36"/>
        <v>1637.25</v>
      </c>
      <c r="K113" s="108">
        <f t="shared" si="36"/>
        <v>1674.8500000000001</v>
      </c>
      <c r="L113" s="108">
        <f t="shared" si="36"/>
        <v>1691.0500000000002</v>
      </c>
      <c r="M113" s="108">
        <f>M71+M78+M96+M92+M108+M112</f>
        <v>1692.35</v>
      </c>
      <c r="N113" s="108">
        <f>N71+N78+N96+N92+N108+N112</f>
        <v>1755.85</v>
      </c>
      <c r="O113" s="108">
        <f>O71+O78+O96+O92+O108+O112</f>
        <v>1870.35</v>
      </c>
      <c r="P113" s="108">
        <f t="shared" si="36"/>
        <v>1581.75</v>
      </c>
      <c r="Q113" s="108">
        <f t="shared" ref="Q113:AA113" si="37">Q71+Q78+Q96+Q92+Q108+Q112</f>
        <v>1498.8500000000001</v>
      </c>
      <c r="R113" s="108">
        <f t="shared" si="37"/>
        <v>1526.65</v>
      </c>
      <c r="S113" s="108">
        <f t="shared" si="37"/>
        <v>1551.7500000000002</v>
      </c>
      <c r="T113" s="108">
        <f t="shared" si="37"/>
        <v>1511.9500000000003</v>
      </c>
      <c r="U113" s="108">
        <f t="shared" si="37"/>
        <v>1565.6200000000003</v>
      </c>
      <c r="V113" s="108">
        <f t="shared" si="37"/>
        <v>1532.2500000000002</v>
      </c>
      <c r="W113" s="108">
        <f t="shared" si="37"/>
        <v>1558.6200000000001</v>
      </c>
      <c r="X113" s="108">
        <f t="shared" si="37"/>
        <v>1546.9500000000003</v>
      </c>
      <c r="Y113" s="108">
        <f t="shared" si="37"/>
        <v>1756.15</v>
      </c>
      <c r="Z113" s="108">
        <f t="shared" si="37"/>
        <v>1870.65</v>
      </c>
      <c r="AA113" s="108">
        <f t="shared" si="37"/>
        <v>1811.8500000000001</v>
      </c>
      <c r="AB113" s="108">
        <f t="shared" si="36"/>
        <v>1735.05</v>
      </c>
      <c r="AC113" s="108">
        <f t="shared" si="36"/>
        <v>1753.0500000000002</v>
      </c>
      <c r="AD113" s="108">
        <f t="shared" si="36"/>
        <v>1741.15</v>
      </c>
      <c r="AE113" s="108">
        <f t="shared" si="36"/>
        <v>1554.75</v>
      </c>
      <c r="AF113" s="108">
        <f t="shared" si="36"/>
        <v>1344.8500000000001</v>
      </c>
      <c r="AG113" s="80">
        <f t="shared" si="36"/>
        <v>3169.915</v>
      </c>
      <c r="AH113" s="46">
        <f t="shared" si="21"/>
        <v>1870.65</v>
      </c>
      <c r="AI113" s="47">
        <f t="shared" si="22"/>
        <v>603</v>
      </c>
      <c r="BF113" s="81"/>
      <c r="BG113" s="82">
        <v>84.9</v>
      </c>
      <c r="BH113" s="82">
        <v>0</v>
      </c>
      <c r="BI113" s="82">
        <v>111.7</v>
      </c>
      <c r="BJ113" s="82">
        <v>16.600000000000001</v>
      </c>
      <c r="BK113" s="82">
        <v>57.8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49.9</v>
      </c>
      <c r="BH114" s="82">
        <v>0</v>
      </c>
      <c r="BI114" s="82">
        <v>98.4</v>
      </c>
      <c r="BJ114" s="82">
        <v>16.7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v>1214.4699999999998</v>
      </c>
      <c r="C115" s="108">
        <f t="shared" ref="C115:AF115" si="38">C113+C114</f>
        <v>603</v>
      </c>
      <c r="D115" s="108">
        <f t="shared" si="38"/>
        <v>1392.8999999999999</v>
      </c>
      <c r="E115" s="108">
        <f t="shared" si="38"/>
        <v>1440.5</v>
      </c>
      <c r="F115" s="108">
        <f t="shared" si="38"/>
        <v>1357.55</v>
      </c>
      <c r="G115" s="108">
        <f t="shared" si="38"/>
        <v>1474.35</v>
      </c>
      <c r="H115" s="108">
        <f t="shared" si="38"/>
        <v>1484.35</v>
      </c>
      <c r="I115" s="108">
        <f t="shared" si="38"/>
        <v>1580.55</v>
      </c>
      <c r="J115" s="108">
        <f t="shared" si="38"/>
        <v>1637.25</v>
      </c>
      <c r="K115" s="108">
        <f t="shared" si="38"/>
        <v>1674.8500000000001</v>
      </c>
      <c r="L115" s="108">
        <f t="shared" si="38"/>
        <v>1691.0500000000002</v>
      </c>
      <c r="M115" s="108">
        <f>M113+M114</f>
        <v>1692.35</v>
      </c>
      <c r="N115" s="108">
        <f>N113+N114</f>
        <v>1755.85</v>
      </c>
      <c r="O115" s="108">
        <f>O113+O114</f>
        <v>1870.35</v>
      </c>
      <c r="P115" s="108">
        <f t="shared" si="38"/>
        <v>1581.75</v>
      </c>
      <c r="Q115" s="108">
        <f t="shared" ref="Q115:AA115" si="39">Q113+Q114</f>
        <v>1498.8500000000001</v>
      </c>
      <c r="R115" s="108">
        <f t="shared" si="39"/>
        <v>1526.65</v>
      </c>
      <c r="S115" s="108">
        <f t="shared" si="39"/>
        <v>1551.7500000000002</v>
      </c>
      <c r="T115" s="108">
        <f t="shared" si="39"/>
        <v>1511.9500000000003</v>
      </c>
      <c r="U115" s="108">
        <f t="shared" si="39"/>
        <v>1565.6200000000003</v>
      </c>
      <c r="V115" s="108">
        <f t="shared" si="39"/>
        <v>1532.2500000000002</v>
      </c>
      <c r="W115" s="108">
        <f t="shared" si="39"/>
        <v>1558.6200000000001</v>
      </c>
      <c r="X115" s="108">
        <f t="shared" si="39"/>
        <v>1546.9500000000003</v>
      </c>
      <c r="Y115" s="108">
        <f t="shared" si="39"/>
        <v>1756.15</v>
      </c>
      <c r="Z115" s="108">
        <f t="shared" si="39"/>
        <v>1870.65</v>
      </c>
      <c r="AA115" s="108">
        <f t="shared" si="39"/>
        <v>1811.8500000000001</v>
      </c>
      <c r="AB115" s="108">
        <f t="shared" si="38"/>
        <v>1735.05</v>
      </c>
      <c r="AC115" s="108">
        <f t="shared" si="38"/>
        <v>1753.0500000000002</v>
      </c>
      <c r="AD115" s="108">
        <f t="shared" si="38"/>
        <v>1741.15</v>
      </c>
      <c r="AE115" s="108">
        <f t="shared" si="38"/>
        <v>1554.75</v>
      </c>
      <c r="AF115" s="108">
        <f t="shared" si="38"/>
        <v>1344.8500000000001</v>
      </c>
      <c r="AG115" s="104">
        <f>AG112+AG108+AG96+AG92+AG71+AG114</f>
        <v>2463.5149999999999</v>
      </c>
      <c r="AH115" s="46">
        <f t="shared" si="21"/>
        <v>1870.65</v>
      </c>
      <c r="AI115" s="47">
        <f t="shared" si="22"/>
        <v>603</v>
      </c>
      <c r="BF115" s="81"/>
      <c r="BG115" s="82">
        <v>-138.4</v>
      </c>
      <c r="BH115" s="82">
        <v>0</v>
      </c>
      <c r="BI115" s="82">
        <v>97.4</v>
      </c>
      <c r="BJ115" s="82">
        <v>15.3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v>1214.4699999999998</v>
      </c>
      <c r="C116" s="108">
        <f t="shared" ref="C116:AF116" si="40">C115-(C123)</f>
        <v>420.7</v>
      </c>
      <c r="D116" s="108">
        <f t="shared" si="40"/>
        <v>1191.8999999999999</v>
      </c>
      <c r="E116" s="108">
        <f t="shared" si="40"/>
        <v>1228.5</v>
      </c>
      <c r="F116" s="108">
        <f t="shared" si="40"/>
        <v>1137.55</v>
      </c>
      <c r="G116" s="108">
        <f t="shared" si="40"/>
        <v>1256.3499999999999</v>
      </c>
      <c r="H116" s="108">
        <f t="shared" si="40"/>
        <v>1288.3499999999999</v>
      </c>
      <c r="I116" s="108">
        <f t="shared" si="40"/>
        <v>1386.55</v>
      </c>
      <c r="J116" s="108">
        <f t="shared" si="40"/>
        <v>1439.25</v>
      </c>
      <c r="K116" s="108">
        <f t="shared" si="40"/>
        <v>1509.8500000000001</v>
      </c>
      <c r="L116" s="108">
        <f t="shared" si="40"/>
        <v>1643.0500000000002</v>
      </c>
      <c r="M116" s="108">
        <f>M115-(M123)</f>
        <v>1671.35</v>
      </c>
      <c r="N116" s="108">
        <f>N115-(N123)</f>
        <v>1615.85</v>
      </c>
      <c r="O116" s="108">
        <f>O115-(O123)</f>
        <v>1870.35</v>
      </c>
      <c r="P116" s="108">
        <f t="shared" si="40"/>
        <v>1581.75</v>
      </c>
      <c r="Q116" s="108">
        <f t="shared" ref="Q116:AA116" si="41">Q115-(Q123)</f>
        <v>1498.8500000000001</v>
      </c>
      <c r="R116" s="108">
        <f t="shared" si="41"/>
        <v>1526.65</v>
      </c>
      <c r="S116" s="108">
        <f t="shared" si="41"/>
        <v>1551.7500000000002</v>
      </c>
      <c r="T116" s="108">
        <f t="shared" si="41"/>
        <v>1511.9500000000003</v>
      </c>
      <c r="U116" s="108">
        <f t="shared" si="41"/>
        <v>1565.6200000000003</v>
      </c>
      <c r="V116" s="108">
        <f t="shared" si="41"/>
        <v>1532.2500000000002</v>
      </c>
      <c r="W116" s="108">
        <f t="shared" si="41"/>
        <v>1558.6200000000001</v>
      </c>
      <c r="X116" s="108">
        <f t="shared" si="41"/>
        <v>1546.9500000000003</v>
      </c>
      <c r="Y116" s="108">
        <f t="shared" si="41"/>
        <v>1756.15</v>
      </c>
      <c r="Z116" s="108">
        <f t="shared" si="41"/>
        <v>1870.65</v>
      </c>
      <c r="AA116" s="108">
        <f t="shared" si="41"/>
        <v>1811.8500000000001</v>
      </c>
      <c r="AB116" s="108">
        <f t="shared" si="40"/>
        <v>1735.05</v>
      </c>
      <c r="AC116" s="108">
        <f t="shared" si="40"/>
        <v>1617.0500000000002</v>
      </c>
      <c r="AD116" s="108">
        <f t="shared" si="40"/>
        <v>1602.75</v>
      </c>
      <c r="AE116" s="108">
        <f t="shared" si="40"/>
        <v>1464.15</v>
      </c>
      <c r="AF116" s="108">
        <f t="shared" si="40"/>
        <v>1343.2500000000002</v>
      </c>
      <c r="AG116" s="104"/>
      <c r="AH116" s="46">
        <f t="shared" si="21"/>
        <v>1870.65</v>
      </c>
      <c r="AI116" s="47">
        <f t="shared" si="22"/>
        <v>420.7</v>
      </c>
      <c r="BF116" s="81"/>
      <c r="BG116" s="82">
        <v>-90.6</v>
      </c>
      <c r="BH116" s="82">
        <v>0</v>
      </c>
      <c r="BI116" s="82">
        <v>103.8</v>
      </c>
      <c r="BJ116" s="82">
        <v>15.2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0</v>
      </c>
      <c r="C117" s="93">
        <f t="shared" ref="C117:AF122" si="42">IF(C97&lt;0,C97*-1,0)</f>
        <v>182.3</v>
      </c>
      <c r="D117" s="93">
        <f t="shared" si="42"/>
        <v>201</v>
      </c>
      <c r="E117" s="93">
        <f t="shared" si="42"/>
        <v>212</v>
      </c>
      <c r="F117" s="93">
        <f t="shared" si="42"/>
        <v>220</v>
      </c>
      <c r="G117" s="93">
        <f t="shared" si="42"/>
        <v>218</v>
      </c>
      <c r="H117" s="93">
        <f t="shared" si="42"/>
        <v>196</v>
      </c>
      <c r="I117" s="93">
        <f t="shared" si="42"/>
        <v>194</v>
      </c>
      <c r="J117" s="93">
        <f t="shared" si="42"/>
        <v>198</v>
      </c>
      <c r="K117" s="93">
        <f t="shared" si="42"/>
        <v>165</v>
      </c>
      <c r="L117" s="93">
        <f t="shared" si="42"/>
        <v>48</v>
      </c>
      <c r="M117" s="93">
        <f t="shared" ref="M117:O122" si="43">IF(M97&lt;0,M97*-1,0)</f>
        <v>21</v>
      </c>
      <c r="N117" s="93">
        <f t="shared" si="43"/>
        <v>140</v>
      </c>
      <c r="O117" s="93">
        <f t="shared" si="43"/>
        <v>0</v>
      </c>
      <c r="P117" s="93">
        <f t="shared" si="42"/>
        <v>0</v>
      </c>
      <c r="Q117" s="93">
        <f t="shared" ref="Q117:AA117" si="44">IF(Q97&lt;0,Q97*-1,0)</f>
        <v>0</v>
      </c>
      <c r="R117" s="93">
        <f t="shared" si="44"/>
        <v>0</v>
      </c>
      <c r="S117" s="93">
        <f t="shared" si="44"/>
        <v>0</v>
      </c>
      <c r="T117" s="93">
        <f t="shared" si="44"/>
        <v>0</v>
      </c>
      <c r="U117" s="93">
        <f t="shared" si="44"/>
        <v>0</v>
      </c>
      <c r="V117" s="93">
        <f t="shared" si="44"/>
        <v>0</v>
      </c>
      <c r="W117" s="93">
        <f t="shared" si="44"/>
        <v>0</v>
      </c>
      <c r="X117" s="93">
        <f t="shared" si="44"/>
        <v>0</v>
      </c>
      <c r="Y117" s="93">
        <f t="shared" si="44"/>
        <v>0</v>
      </c>
      <c r="Z117" s="93">
        <f t="shared" si="44"/>
        <v>0</v>
      </c>
      <c r="AA117" s="93">
        <f t="shared" si="44"/>
        <v>0</v>
      </c>
      <c r="AB117" s="93">
        <f t="shared" si="42"/>
        <v>0</v>
      </c>
      <c r="AC117" s="93">
        <f t="shared" si="42"/>
        <v>136</v>
      </c>
      <c r="AD117" s="93">
        <f t="shared" si="42"/>
        <v>138.4</v>
      </c>
      <c r="AE117" s="93">
        <f t="shared" si="42"/>
        <v>90.6</v>
      </c>
      <c r="AF117" s="93">
        <f t="shared" si="42"/>
        <v>1.6</v>
      </c>
      <c r="AG117" s="61"/>
      <c r="AH117" s="46">
        <f t="shared" si="21"/>
        <v>220</v>
      </c>
      <c r="AI117" s="47">
        <f t="shared" si="22"/>
        <v>0</v>
      </c>
      <c r="BG117" s="82">
        <v>-1.6</v>
      </c>
      <c r="BH117" s="82">
        <v>0</v>
      </c>
      <c r="BI117" s="82">
        <v>102.2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42"/>
        <v>0</v>
      </c>
      <c r="D118" s="93">
        <f t="shared" si="42"/>
        <v>0</v>
      </c>
      <c r="E118" s="93">
        <f t="shared" si="42"/>
        <v>0</v>
      </c>
      <c r="F118" s="93">
        <f t="shared" si="42"/>
        <v>0</v>
      </c>
      <c r="G118" s="93">
        <f t="shared" si="42"/>
        <v>0</v>
      </c>
      <c r="H118" s="93">
        <f t="shared" si="42"/>
        <v>0</v>
      </c>
      <c r="I118" s="93">
        <f t="shared" si="42"/>
        <v>0</v>
      </c>
      <c r="J118" s="93">
        <f t="shared" si="42"/>
        <v>0</v>
      </c>
      <c r="K118" s="93">
        <f t="shared" si="42"/>
        <v>0</v>
      </c>
      <c r="L118" s="93">
        <f t="shared" si="42"/>
        <v>0</v>
      </c>
      <c r="M118" s="93">
        <f t="shared" si="43"/>
        <v>0</v>
      </c>
      <c r="N118" s="93">
        <f t="shared" si="43"/>
        <v>0</v>
      </c>
      <c r="O118" s="93">
        <f t="shared" si="43"/>
        <v>0</v>
      </c>
      <c r="P118" s="93">
        <f t="shared" si="42"/>
        <v>0</v>
      </c>
      <c r="Q118" s="93">
        <f t="shared" si="42"/>
        <v>0</v>
      </c>
      <c r="R118" s="93">
        <f t="shared" si="42"/>
        <v>0</v>
      </c>
      <c r="S118" s="93">
        <f t="shared" si="42"/>
        <v>0</v>
      </c>
      <c r="T118" s="93">
        <f t="shared" si="42"/>
        <v>0</v>
      </c>
      <c r="U118" s="93">
        <f t="shared" si="42"/>
        <v>0</v>
      </c>
      <c r="V118" s="93">
        <f t="shared" si="42"/>
        <v>0</v>
      </c>
      <c r="W118" s="93">
        <f t="shared" si="42"/>
        <v>0</v>
      </c>
      <c r="X118" s="93">
        <f t="shared" si="42"/>
        <v>0</v>
      </c>
      <c r="Y118" s="93">
        <f t="shared" si="42"/>
        <v>0</v>
      </c>
      <c r="Z118" s="93">
        <f t="shared" si="42"/>
        <v>0</v>
      </c>
      <c r="AA118" s="93">
        <f t="shared" si="42"/>
        <v>0</v>
      </c>
      <c r="AB118" s="93">
        <f t="shared" si="42"/>
        <v>0</v>
      </c>
      <c r="AC118" s="93">
        <f t="shared" si="42"/>
        <v>0</v>
      </c>
      <c r="AD118" s="93">
        <f t="shared" si="42"/>
        <v>0</v>
      </c>
      <c r="AE118" s="93">
        <f t="shared" si="42"/>
        <v>0</v>
      </c>
      <c r="AF118" s="93">
        <f t="shared" si="42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-420</v>
      </c>
      <c r="BH118" s="82">
        <v>0</v>
      </c>
      <c r="BI118" s="82">
        <v>102.5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42"/>
        <v>0</v>
      </c>
      <c r="D119" s="93">
        <f t="shared" si="42"/>
        <v>0</v>
      </c>
      <c r="E119" s="93">
        <f t="shared" si="42"/>
        <v>0</v>
      </c>
      <c r="F119" s="93">
        <f t="shared" si="42"/>
        <v>0</v>
      </c>
      <c r="G119" s="93">
        <f t="shared" si="42"/>
        <v>0</v>
      </c>
      <c r="H119" s="93">
        <f t="shared" si="42"/>
        <v>0</v>
      </c>
      <c r="I119" s="93">
        <f t="shared" si="42"/>
        <v>0</v>
      </c>
      <c r="J119" s="93">
        <f t="shared" si="42"/>
        <v>0</v>
      </c>
      <c r="K119" s="93">
        <f t="shared" si="42"/>
        <v>0</v>
      </c>
      <c r="L119" s="93">
        <f t="shared" si="42"/>
        <v>0</v>
      </c>
      <c r="M119" s="93">
        <f t="shared" si="43"/>
        <v>0</v>
      </c>
      <c r="N119" s="93">
        <f t="shared" si="43"/>
        <v>0</v>
      </c>
      <c r="O119" s="93">
        <f t="shared" si="43"/>
        <v>0</v>
      </c>
      <c r="P119" s="93">
        <f t="shared" si="42"/>
        <v>0</v>
      </c>
      <c r="Q119" s="93">
        <f t="shared" si="42"/>
        <v>0</v>
      </c>
      <c r="R119" s="93">
        <f t="shared" si="42"/>
        <v>0</v>
      </c>
      <c r="S119" s="93">
        <f t="shared" si="42"/>
        <v>0</v>
      </c>
      <c r="T119" s="93">
        <f t="shared" si="42"/>
        <v>0</v>
      </c>
      <c r="U119" s="93">
        <f t="shared" si="42"/>
        <v>0</v>
      </c>
      <c r="V119" s="93">
        <f t="shared" si="42"/>
        <v>0</v>
      </c>
      <c r="W119" s="93">
        <f t="shared" si="42"/>
        <v>0</v>
      </c>
      <c r="X119" s="93">
        <f t="shared" si="42"/>
        <v>0</v>
      </c>
      <c r="Y119" s="93">
        <f t="shared" si="42"/>
        <v>0</v>
      </c>
      <c r="Z119" s="93">
        <f t="shared" si="42"/>
        <v>0</v>
      </c>
      <c r="AA119" s="93">
        <f t="shared" si="42"/>
        <v>0</v>
      </c>
      <c r="AB119" s="93">
        <f t="shared" si="42"/>
        <v>0</v>
      </c>
      <c r="AC119" s="93">
        <f t="shared" si="42"/>
        <v>0</v>
      </c>
      <c r="AD119" s="93">
        <f t="shared" si="42"/>
        <v>0</v>
      </c>
      <c r="AE119" s="93">
        <f t="shared" si="42"/>
        <v>0</v>
      </c>
      <c r="AF119" s="93">
        <f t="shared" si="42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v>0</v>
      </c>
      <c r="C120" s="93">
        <f t="shared" si="42"/>
        <v>0</v>
      </c>
      <c r="D120" s="93">
        <f t="shared" si="42"/>
        <v>0</v>
      </c>
      <c r="E120" s="93">
        <f t="shared" si="42"/>
        <v>0</v>
      </c>
      <c r="F120" s="93">
        <f t="shared" si="42"/>
        <v>0</v>
      </c>
      <c r="G120" s="93">
        <f t="shared" si="42"/>
        <v>0</v>
      </c>
      <c r="H120" s="93">
        <f t="shared" si="42"/>
        <v>0</v>
      </c>
      <c r="I120" s="93">
        <f t="shared" si="42"/>
        <v>0</v>
      </c>
      <c r="J120" s="93">
        <f t="shared" si="42"/>
        <v>0</v>
      </c>
      <c r="K120" s="93">
        <f t="shared" si="42"/>
        <v>0</v>
      </c>
      <c r="L120" s="93">
        <f t="shared" si="42"/>
        <v>0</v>
      </c>
      <c r="M120" s="93">
        <f t="shared" si="43"/>
        <v>0</v>
      </c>
      <c r="N120" s="93">
        <f t="shared" si="43"/>
        <v>0</v>
      </c>
      <c r="O120" s="93">
        <f t="shared" si="43"/>
        <v>0</v>
      </c>
      <c r="P120" s="93">
        <f t="shared" si="42"/>
        <v>0</v>
      </c>
      <c r="Q120" s="93">
        <f t="shared" si="42"/>
        <v>0</v>
      </c>
      <c r="R120" s="93">
        <f t="shared" si="42"/>
        <v>0</v>
      </c>
      <c r="S120" s="93">
        <f t="shared" si="42"/>
        <v>0</v>
      </c>
      <c r="T120" s="93">
        <f t="shared" si="42"/>
        <v>0</v>
      </c>
      <c r="U120" s="93">
        <f t="shared" si="42"/>
        <v>0</v>
      </c>
      <c r="V120" s="93">
        <f t="shared" si="42"/>
        <v>0</v>
      </c>
      <c r="W120" s="93">
        <f t="shared" si="42"/>
        <v>0</v>
      </c>
      <c r="X120" s="93">
        <f t="shared" si="42"/>
        <v>0</v>
      </c>
      <c r="Y120" s="93">
        <f t="shared" si="42"/>
        <v>0</v>
      </c>
      <c r="Z120" s="93">
        <f t="shared" si="42"/>
        <v>0</v>
      </c>
      <c r="AA120" s="93">
        <f t="shared" si="42"/>
        <v>0</v>
      </c>
      <c r="AB120" s="93">
        <f t="shared" si="42"/>
        <v>0</v>
      </c>
      <c r="AC120" s="93">
        <f t="shared" si="42"/>
        <v>0</v>
      </c>
      <c r="AD120" s="93">
        <f t="shared" si="42"/>
        <v>0</v>
      </c>
      <c r="AE120" s="93">
        <f t="shared" si="42"/>
        <v>0</v>
      </c>
      <c r="AF120" s="93">
        <f t="shared" si="42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v>0</v>
      </c>
      <c r="C121" s="93">
        <f t="shared" si="42"/>
        <v>0</v>
      </c>
      <c r="D121" s="93">
        <f t="shared" si="42"/>
        <v>0</v>
      </c>
      <c r="E121" s="93">
        <f t="shared" si="42"/>
        <v>0</v>
      </c>
      <c r="F121" s="93">
        <f t="shared" si="42"/>
        <v>0</v>
      </c>
      <c r="G121" s="93">
        <f t="shared" si="42"/>
        <v>0</v>
      </c>
      <c r="H121" s="93">
        <f t="shared" si="42"/>
        <v>0</v>
      </c>
      <c r="I121" s="93">
        <f t="shared" si="42"/>
        <v>0</v>
      </c>
      <c r="J121" s="93">
        <f t="shared" si="42"/>
        <v>0</v>
      </c>
      <c r="K121" s="93">
        <f t="shared" si="42"/>
        <v>0</v>
      </c>
      <c r="L121" s="93">
        <f t="shared" si="42"/>
        <v>0</v>
      </c>
      <c r="M121" s="93">
        <f t="shared" si="43"/>
        <v>0</v>
      </c>
      <c r="N121" s="93">
        <f t="shared" si="43"/>
        <v>0</v>
      </c>
      <c r="O121" s="93">
        <f t="shared" si="43"/>
        <v>0</v>
      </c>
      <c r="P121" s="93">
        <f t="shared" si="42"/>
        <v>0</v>
      </c>
      <c r="Q121" s="93">
        <f t="shared" si="42"/>
        <v>0</v>
      </c>
      <c r="R121" s="93">
        <f t="shared" si="42"/>
        <v>0</v>
      </c>
      <c r="S121" s="93">
        <f t="shared" si="42"/>
        <v>0</v>
      </c>
      <c r="T121" s="93">
        <f t="shared" si="42"/>
        <v>0</v>
      </c>
      <c r="U121" s="93">
        <f t="shared" si="42"/>
        <v>0</v>
      </c>
      <c r="V121" s="93">
        <f t="shared" si="42"/>
        <v>0</v>
      </c>
      <c r="W121" s="93">
        <f t="shared" si="42"/>
        <v>0</v>
      </c>
      <c r="X121" s="93">
        <f t="shared" si="42"/>
        <v>0</v>
      </c>
      <c r="Y121" s="93">
        <f t="shared" si="42"/>
        <v>0</v>
      </c>
      <c r="Z121" s="93">
        <f t="shared" si="42"/>
        <v>0</v>
      </c>
      <c r="AA121" s="93">
        <f t="shared" si="42"/>
        <v>0</v>
      </c>
      <c r="AB121" s="93">
        <f t="shared" si="42"/>
        <v>0</v>
      </c>
      <c r="AC121" s="93">
        <f t="shared" si="42"/>
        <v>0</v>
      </c>
      <c r="AD121" s="93">
        <f t="shared" si="42"/>
        <v>0</v>
      </c>
      <c r="AE121" s="93">
        <f t="shared" si="42"/>
        <v>0</v>
      </c>
      <c r="AF121" s="93">
        <f t="shared" si="42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42"/>
        <v>0</v>
      </c>
      <c r="D122" s="93">
        <f t="shared" si="42"/>
        <v>0</v>
      </c>
      <c r="E122" s="93">
        <f t="shared" si="42"/>
        <v>0</v>
      </c>
      <c r="F122" s="93">
        <f t="shared" si="42"/>
        <v>0</v>
      </c>
      <c r="G122" s="93">
        <f t="shared" si="42"/>
        <v>0</v>
      </c>
      <c r="H122" s="93">
        <f t="shared" si="42"/>
        <v>0</v>
      </c>
      <c r="I122" s="93">
        <f t="shared" si="42"/>
        <v>0</v>
      </c>
      <c r="J122" s="93">
        <f t="shared" si="42"/>
        <v>0</v>
      </c>
      <c r="K122" s="93">
        <f t="shared" si="42"/>
        <v>0</v>
      </c>
      <c r="L122" s="93">
        <f t="shared" si="42"/>
        <v>0</v>
      </c>
      <c r="M122" s="93">
        <f t="shared" si="43"/>
        <v>0</v>
      </c>
      <c r="N122" s="93">
        <f t="shared" si="43"/>
        <v>0</v>
      </c>
      <c r="O122" s="93">
        <f t="shared" si="43"/>
        <v>0</v>
      </c>
      <c r="P122" s="93">
        <f t="shared" si="42"/>
        <v>0</v>
      </c>
      <c r="Q122" s="93">
        <f t="shared" si="42"/>
        <v>0</v>
      </c>
      <c r="R122" s="93">
        <f t="shared" si="42"/>
        <v>0</v>
      </c>
      <c r="S122" s="93">
        <f t="shared" si="42"/>
        <v>0</v>
      </c>
      <c r="T122" s="93">
        <f t="shared" si="42"/>
        <v>0</v>
      </c>
      <c r="U122" s="93">
        <f t="shared" si="42"/>
        <v>0</v>
      </c>
      <c r="V122" s="93">
        <f t="shared" si="42"/>
        <v>0</v>
      </c>
      <c r="W122" s="93">
        <f t="shared" si="42"/>
        <v>0</v>
      </c>
      <c r="X122" s="93">
        <f t="shared" si="42"/>
        <v>0</v>
      </c>
      <c r="Y122" s="93">
        <f t="shared" si="42"/>
        <v>0</v>
      </c>
      <c r="Z122" s="93">
        <f t="shared" si="42"/>
        <v>0</v>
      </c>
      <c r="AA122" s="93">
        <f t="shared" si="42"/>
        <v>0</v>
      </c>
      <c r="AB122" s="93">
        <f t="shared" si="42"/>
        <v>0</v>
      </c>
      <c r="AC122" s="93">
        <f t="shared" si="42"/>
        <v>0</v>
      </c>
      <c r="AD122" s="93">
        <f t="shared" si="42"/>
        <v>0</v>
      </c>
      <c r="AE122" s="93">
        <f t="shared" si="42"/>
        <v>0</v>
      </c>
      <c r="AF122" s="93">
        <f t="shared" si="42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v>0</v>
      </c>
      <c r="C123" s="70">
        <f t="shared" ref="C123:AF123" si="45">SUM(C117:C122)</f>
        <v>182.3</v>
      </c>
      <c r="D123" s="70">
        <f t="shared" si="45"/>
        <v>201</v>
      </c>
      <c r="E123" s="70">
        <f t="shared" si="45"/>
        <v>212</v>
      </c>
      <c r="F123" s="70">
        <f t="shared" si="45"/>
        <v>220</v>
      </c>
      <c r="G123" s="70">
        <f t="shared" si="45"/>
        <v>218</v>
      </c>
      <c r="H123" s="70">
        <f t="shared" si="45"/>
        <v>196</v>
      </c>
      <c r="I123" s="70">
        <f t="shared" si="45"/>
        <v>194</v>
      </c>
      <c r="J123" s="70">
        <f t="shared" si="45"/>
        <v>198</v>
      </c>
      <c r="K123" s="70">
        <f t="shared" si="45"/>
        <v>165</v>
      </c>
      <c r="L123" s="70">
        <f t="shared" si="45"/>
        <v>48</v>
      </c>
      <c r="M123" s="70">
        <f>SUM(M117:M122)</f>
        <v>21</v>
      </c>
      <c r="N123" s="70">
        <f>SUM(N117:N122)</f>
        <v>140</v>
      </c>
      <c r="O123" s="70">
        <f>SUM(O117:O122)</f>
        <v>0</v>
      </c>
      <c r="P123" s="70">
        <f t="shared" si="45"/>
        <v>0</v>
      </c>
      <c r="Q123" s="70">
        <f t="shared" ref="Q123:AA123" si="46">SUM(Q117:Q122)</f>
        <v>0</v>
      </c>
      <c r="R123" s="70">
        <f t="shared" si="46"/>
        <v>0</v>
      </c>
      <c r="S123" s="70">
        <f t="shared" si="46"/>
        <v>0</v>
      </c>
      <c r="T123" s="70">
        <f t="shared" si="46"/>
        <v>0</v>
      </c>
      <c r="U123" s="70">
        <f t="shared" si="46"/>
        <v>0</v>
      </c>
      <c r="V123" s="70">
        <f t="shared" si="46"/>
        <v>0</v>
      </c>
      <c r="W123" s="70">
        <f t="shared" si="46"/>
        <v>0</v>
      </c>
      <c r="X123" s="70">
        <f t="shared" si="46"/>
        <v>0</v>
      </c>
      <c r="Y123" s="70">
        <f t="shared" si="46"/>
        <v>0</v>
      </c>
      <c r="Z123" s="70">
        <f t="shared" si="46"/>
        <v>0</v>
      </c>
      <c r="AA123" s="70">
        <f t="shared" si="46"/>
        <v>0</v>
      </c>
      <c r="AB123" s="70">
        <f t="shared" si="45"/>
        <v>0</v>
      </c>
      <c r="AC123" s="70">
        <f t="shared" si="45"/>
        <v>136</v>
      </c>
      <c r="AD123" s="70">
        <f t="shared" si="45"/>
        <v>138.4</v>
      </c>
      <c r="AE123" s="70">
        <f t="shared" si="45"/>
        <v>90.6</v>
      </c>
      <c r="AF123" s="70">
        <f t="shared" si="45"/>
        <v>1.6</v>
      </c>
      <c r="AG123" s="104"/>
      <c r="AH123" s="46">
        <f t="shared" si="21"/>
        <v>220</v>
      </c>
      <c r="AI123" s="47">
        <f t="shared" si="22"/>
        <v>0</v>
      </c>
      <c r="AJ123" s="105">
        <f t="array" ref="AJ123">MIN(IF(B123:AF123&lt;&gt;0,B123:AF123))</f>
        <v>1.6</v>
      </c>
    </row>
    <row r="124" spans="1:64" ht="15.75" thickBot="1" x14ac:dyDescent="0.3">
      <c r="A124" s="87" t="s">
        <v>146</v>
      </c>
      <c r="B124" s="70">
        <v>271</v>
      </c>
      <c r="C124" s="70">
        <f t="shared" ref="C124:AF124" si="47">C108-C123</f>
        <v>-48.200000000000017</v>
      </c>
      <c r="D124" s="70">
        <f t="shared" si="47"/>
        <v>-58.400000000000006</v>
      </c>
      <c r="E124" s="70">
        <f t="shared" si="47"/>
        <v>-72.900000000000006</v>
      </c>
      <c r="F124" s="70">
        <f t="shared" si="47"/>
        <v>-96.4</v>
      </c>
      <c r="G124" s="70">
        <f t="shared" si="47"/>
        <v>-96.4</v>
      </c>
      <c r="H124" s="70">
        <f t="shared" si="47"/>
        <v>-74.400000000000006</v>
      </c>
      <c r="I124" s="70">
        <f t="shared" si="47"/>
        <v>-24.199999999999989</v>
      </c>
      <c r="J124" s="70">
        <f t="shared" si="47"/>
        <v>31.5</v>
      </c>
      <c r="K124" s="70">
        <f t="shared" si="47"/>
        <v>39.199999999999989</v>
      </c>
      <c r="L124" s="70">
        <f t="shared" si="47"/>
        <v>117.4</v>
      </c>
      <c r="M124" s="70">
        <f>M108-M123</f>
        <v>192</v>
      </c>
      <c r="N124" s="70">
        <f>N108-N123</f>
        <v>61.300000000000011</v>
      </c>
      <c r="O124" s="70">
        <f>O108-O123</f>
        <v>316.5</v>
      </c>
      <c r="P124" s="70">
        <f t="shared" si="47"/>
        <v>430</v>
      </c>
      <c r="Q124" s="70">
        <f t="shared" ref="Q124:AA124" si="48">Q108-Q123</f>
        <v>478.7</v>
      </c>
      <c r="R124" s="70">
        <f t="shared" si="48"/>
        <v>505.7</v>
      </c>
      <c r="S124" s="70">
        <f t="shared" si="48"/>
        <v>530.5</v>
      </c>
      <c r="T124" s="70">
        <f t="shared" si="48"/>
        <v>494.20000000000005</v>
      </c>
      <c r="U124" s="70">
        <f t="shared" si="48"/>
        <v>546.47</v>
      </c>
      <c r="V124" s="70">
        <f t="shared" si="48"/>
        <v>481.40000000000003</v>
      </c>
      <c r="W124" s="70">
        <f t="shared" si="48"/>
        <v>466.46999999999997</v>
      </c>
      <c r="X124" s="70">
        <f t="shared" si="48"/>
        <v>394.00000000000006</v>
      </c>
      <c r="Y124" s="70">
        <f t="shared" si="48"/>
        <v>346.3</v>
      </c>
      <c r="Z124" s="70">
        <f t="shared" si="48"/>
        <v>328.6</v>
      </c>
      <c r="AA124" s="70">
        <f t="shared" si="48"/>
        <v>248.5</v>
      </c>
      <c r="AB124" s="70">
        <f t="shared" si="47"/>
        <v>217.7</v>
      </c>
      <c r="AC124" s="70">
        <f t="shared" si="47"/>
        <v>23</v>
      </c>
      <c r="AD124" s="70">
        <f t="shared" si="47"/>
        <v>21</v>
      </c>
      <c r="AE124" s="70">
        <f t="shared" si="47"/>
        <v>85.4</v>
      </c>
      <c r="AF124" s="70">
        <f t="shared" si="47"/>
        <v>153.80000000000001</v>
      </c>
      <c r="AG124" s="104"/>
      <c r="AH124" s="46">
        <f t="shared" si="21"/>
        <v>546.47</v>
      </c>
      <c r="AI124" s="47">
        <f t="shared" si="22"/>
        <v>-96.4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>
        <v>49.99</v>
      </c>
      <c r="C126" s="117">
        <v>50.01</v>
      </c>
      <c r="D126" s="117">
        <v>49.99</v>
      </c>
      <c r="E126" s="117">
        <v>49.98</v>
      </c>
      <c r="F126" s="117">
        <v>49.91</v>
      </c>
      <c r="G126" s="117">
        <v>50.01</v>
      </c>
      <c r="H126" s="117">
        <v>50.01</v>
      </c>
      <c r="I126" s="117">
        <v>50.01</v>
      </c>
      <c r="J126" s="117">
        <v>49.95</v>
      </c>
      <c r="K126" s="117">
        <v>50.08</v>
      </c>
      <c r="L126" s="117">
        <v>50.04</v>
      </c>
      <c r="M126" s="117">
        <v>50.1</v>
      </c>
      <c r="N126" s="117">
        <v>50.1</v>
      </c>
      <c r="O126" s="117">
        <v>50.1</v>
      </c>
      <c r="P126" s="117">
        <v>50.2</v>
      </c>
      <c r="Q126" s="117">
        <v>50.2</v>
      </c>
      <c r="R126" s="117">
        <v>49.9</v>
      </c>
      <c r="S126" s="117">
        <v>49.99</v>
      </c>
      <c r="T126" s="117">
        <v>49.956000000000003</v>
      </c>
      <c r="U126" s="117">
        <v>50.1</v>
      </c>
      <c r="V126" s="117">
        <v>50.103000000000002</v>
      </c>
      <c r="W126" s="117">
        <v>50.087000000000003</v>
      </c>
      <c r="X126" s="117">
        <v>49.954000000000001</v>
      </c>
      <c r="Y126" s="117">
        <v>50.082999999999998</v>
      </c>
      <c r="Z126" s="117">
        <v>50.045999999999999</v>
      </c>
      <c r="AA126" s="117">
        <v>50.012</v>
      </c>
      <c r="AB126" s="117">
        <v>50.045000000000002</v>
      </c>
      <c r="AC126" s="117">
        <v>49.868000000000002</v>
      </c>
      <c r="AD126" s="117">
        <v>50.000999999999998</v>
      </c>
      <c r="AE126" s="117">
        <v>50.002000000000002</v>
      </c>
      <c r="AF126" s="117">
        <v>50.058999999999997</v>
      </c>
      <c r="AG126" s="118"/>
      <c r="AH126" s="46">
        <f t="shared" si="21"/>
        <v>50.2</v>
      </c>
      <c r="AI126" s="47">
        <f t="shared" si="22"/>
        <v>49.868000000000002</v>
      </c>
    </row>
    <row r="127" spans="1:64" x14ac:dyDescent="0.25">
      <c r="A127" s="119" t="s">
        <v>149</v>
      </c>
      <c r="B127" s="43">
        <v>132.6</v>
      </c>
      <c r="C127" s="43">
        <v>134.1</v>
      </c>
      <c r="D127" s="43">
        <v>134.6</v>
      </c>
      <c r="E127" s="43">
        <v>134.69999999999999</v>
      </c>
      <c r="F127" s="43">
        <v>134.5</v>
      </c>
      <c r="G127" s="43">
        <v>133.69999999999999</v>
      </c>
      <c r="H127" s="43">
        <v>133.69999999999999</v>
      </c>
      <c r="I127" s="43">
        <v>133</v>
      </c>
      <c r="J127" s="43">
        <v>131.69999999999999</v>
      </c>
      <c r="K127" s="43">
        <v>130.9</v>
      </c>
      <c r="L127" s="43">
        <v>131.4</v>
      </c>
      <c r="M127" s="43">
        <v>129.69999999999999</v>
      </c>
      <c r="N127" s="43">
        <v>129.69999999999999</v>
      </c>
      <c r="O127" s="43">
        <v>129.69999999999999</v>
      </c>
      <c r="P127" s="43">
        <v>129.69999999999999</v>
      </c>
      <c r="Q127" s="43">
        <v>129.69999999999999</v>
      </c>
      <c r="R127" s="43">
        <v>129.69999999999999</v>
      </c>
      <c r="S127" s="43">
        <v>131.4</v>
      </c>
      <c r="T127" s="43">
        <v>129.80000000000001</v>
      </c>
      <c r="U127" s="43">
        <v>130.30000000000001</v>
      </c>
      <c r="V127" s="43">
        <v>131.69999999999999</v>
      </c>
      <c r="W127" s="43">
        <v>130.80000000000001</v>
      </c>
      <c r="X127" s="43">
        <v>130.80000000000001</v>
      </c>
      <c r="Y127" s="43">
        <v>128.69999999999999</v>
      </c>
      <c r="Z127" s="43">
        <v>128.9</v>
      </c>
      <c r="AA127" s="43">
        <v>130.4</v>
      </c>
      <c r="AB127" s="43">
        <v>131.9</v>
      </c>
      <c r="AC127" s="43">
        <v>131.9</v>
      </c>
      <c r="AD127" s="43">
        <v>132.30000000000001</v>
      </c>
      <c r="AE127" s="43">
        <v>132.30000000000001</v>
      </c>
      <c r="AF127" s="43">
        <v>132.6</v>
      </c>
      <c r="AG127" s="120"/>
      <c r="AH127" s="46">
        <f t="shared" si="21"/>
        <v>134.69999999999999</v>
      </c>
      <c r="AI127" s="47">
        <f t="shared" si="22"/>
        <v>128.69999999999999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>
        <v>129.6</v>
      </c>
      <c r="V128" s="43">
        <v>130.30000000000001</v>
      </c>
      <c r="W128" s="43">
        <v>129.69999999999999</v>
      </c>
      <c r="X128" s="43">
        <v>130.30000000000001</v>
      </c>
      <c r="Y128" s="43">
        <v>129.19999999999999</v>
      </c>
      <c r="Z128" s="43">
        <v>128.19999999999999</v>
      </c>
      <c r="AA128" s="43">
        <v>129.6</v>
      </c>
      <c r="AB128" s="43">
        <v>130.6</v>
      </c>
      <c r="AC128" s="43">
        <v>130.6</v>
      </c>
      <c r="AD128" s="43">
        <v>130.4</v>
      </c>
      <c r="AE128" s="43">
        <v>130.4</v>
      </c>
      <c r="AF128" s="43">
        <v>129.4</v>
      </c>
      <c r="AG128" s="120"/>
      <c r="AH128" s="46">
        <f t="shared" si="21"/>
        <v>130.6</v>
      </c>
      <c r="AI128" s="47">
        <f t="shared" si="22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>
        <v>137</v>
      </c>
      <c r="C130" s="43">
        <v>139.6</v>
      </c>
      <c r="D130" s="43">
        <v>138.4</v>
      </c>
      <c r="E130" s="43">
        <v>138.4</v>
      </c>
      <c r="F130" s="43">
        <v>138.4</v>
      </c>
      <c r="G130" s="43">
        <v>138</v>
      </c>
      <c r="H130" s="43">
        <v>138</v>
      </c>
      <c r="I130" s="43">
        <v>136.6</v>
      </c>
      <c r="J130" s="43">
        <v>136</v>
      </c>
      <c r="K130" s="43">
        <v>136.4</v>
      </c>
      <c r="L130" s="43">
        <v>135.1</v>
      </c>
      <c r="M130" s="43">
        <v>134.4</v>
      </c>
      <c r="N130" s="43">
        <v>134.4</v>
      </c>
      <c r="O130" s="43">
        <v>134.4</v>
      </c>
      <c r="P130" s="43">
        <v>135</v>
      </c>
      <c r="Q130" s="43">
        <v>135</v>
      </c>
      <c r="R130" s="43">
        <v>135</v>
      </c>
      <c r="S130" s="43">
        <v>135.9</v>
      </c>
      <c r="T130" s="43">
        <v>134.6</v>
      </c>
      <c r="U130" s="43">
        <v>134.80000000000001</v>
      </c>
      <c r="V130" s="43">
        <v>135.9</v>
      </c>
      <c r="W130" s="43">
        <v>135.6</v>
      </c>
      <c r="X130" s="43">
        <v>136.19999999999999</v>
      </c>
      <c r="Y130" s="43">
        <v>135.5</v>
      </c>
      <c r="Z130" s="43">
        <v>134.19999999999999</v>
      </c>
      <c r="AA130" s="43">
        <v>134.6</v>
      </c>
      <c r="AB130" s="43">
        <v>136.6</v>
      </c>
      <c r="AC130" s="43">
        <v>136.6</v>
      </c>
      <c r="AD130" s="43">
        <v>136</v>
      </c>
      <c r="AE130" s="43">
        <v>136</v>
      </c>
      <c r="AF130" s="43">
        <v>136.69999999999999</v>
      </c>
      <c r="AG130" s="120"/>
      <c r="AH130" s="46">
        <f t="shared" si="21"/>
        <v>139.6</v>
      </c>
      <c r="AI130" s="47">
        <f t="shared" si="22"/>
        <v>134.19999999999999</v>
      </c>
    </row>
    <row r="131" spans="1:35" x14ac:dyDescent="0.25">
      <c r="A131" s="121" t="s">
        <v>153</v>
      </c>
      <c r="B131" s="122">
        <v>131.5</v>
      </c>
      <c r="C131" s="122">
        <v>135.1</v>
      </c>
      <c r="D131" s="122">
        <v>133.69999999999999</v>
      </c>
      <c r="E131" s="122">
        <v>134</v>
      </c>
      <c r="F131" s="122">
        <v>134.1</v>
      </c>
      <c r="G131" s="122">
        <v>133.19999999999999</v>
      </c>
      <c r="H131" s="122">
        <v>133.19999999999999</v>
      </c>
      <c r="I131" s="122">
        <v>130.9</v>
      </c>
      <c r="J131" s="122">
        <v>134.80000000000001</v>
      </c>
      <c r="K131" s="122">
        <v>133.19999999999999</v>
      </c>
      <c r="L131" s="122">
        <v>134.1</v>
      </c>
      <c r="M131" s="122">
        <v>134.1</v>
      </c>
      <c r="N131" s="122">
        <v>134.1</v>
      </c>
      <c r="O131" s="122">
        <v>134.1</v>
      </c>
      <c r="P131" s="122">
        <v>132.85</v>
      </c>
      <c r="Q131" s="122">
        <v>132.85</v>
      </c>
      <c r="R131" s="122">
        <v>132.85</v>
      </c>
      <c r="S131" s="122">
        <v>132.69999999999999</v>
      </c>
      <c r="T131" s="122">
        <v>131.69999999999999</v>
      </c>
      <c r="U131" s="122">
        <v>132.5</v>
      </c>
      <c r="V131" s="122">
        <v>132.5</v>
      </c>
      <c r="W131" s="122">
        <v>133.19999999999999</v>
      </c>
      <c r="X131" s="122">
        <v>133.4</v>
      </c>
      <c r="Y131" s="122">
        <v>133.30000000000001</v>
      </c>
      <c r="Z131" s="122">
        <v>130.4</v>
      </c>
      <c r="AA131" s="122">
        <v>133.80000000000001</v>
      </c>
      <c r="AB131" s="122">
        <v>134.69999999999999</v>
      </c>
      <c r="AC131" s="122">
        <v>134.69999999999999</v>
      </c>
      <c r="AD131" s="122">
        <v>132.4</v>
      </c>
      <c r="AE131" s="122">
        <v>132.4</v>
      </c>
      <c r="AF131" s="122">
        <v>131.69999999999999</v>
      </c>
      <c r="AG131" s="123"/>
      <c r="AH131" s="46">
        <f t="shared" si="21"/>
        <v>135.1</v>
      </c>
      <c r="AI131" s="47">
        <f t="shared" si="22"/>
        <v>130.4</v>
      </c>
    </row>
    <row r="132" spans="1:35" x14ac:dyDescent="0.25">
      <c r="A132" s="119" t="s">
        <v>154</v>
      </c>
      <c r="B132" s="43">
        <v>131.80000000000001</v>
      </c>
      <c r="C132" s="43">
        <v>131.9</v>
      </c>
      <c r="D132" s="43">
        <v>135.19999999999999</v>
      </c>
      <c r="E132" s="43">
        <v>136.5</v>
      </c>
      <c r="F132" s="43">
        <v>132.9</v>
      </c>
      <c r="G132" s="43">
        <v>128.5</v>
      </c>
      <c r="H132" s="43">
        <v>128.5</v>
      </c>
      <c r="I132" s="43">
        <v>128</v>
      </c>
      <c r="J132" s="43">
        <v>130.30000000000001</v>
      </c>
      <c r="K132" s="43">
        <v>129.69999999999999</v>
      </c>
      <c r="L132" s="43">
        <v>131.19999999999999</v>
      </c>
      <c r="M132" s="43">
        <v>131.19999999999999</v>
      </c>
      <c r="N132" s="43">
        <v>131.19999999999999</v>
      </c>
      <c r="O132" s="43">
        <v>131.19999999999999</v>
      </c>
      <c r="P132" s="43">
        <v>134.55000000000001</v>
      </c>
      <c r="Q132" s="43">
        <v>134.55000000000001</v>
      </c>
      <c r="R132" s="43">
        <v>134.55000000000001</v>
      </c>
      <c r="S132" s="43">
        <v>132.1</v>
      </c>
      <c r="T132" s="43">
        <v>0</v>
      </c>
      <c r="U132" s="43">
        <v>138.5</v>
      </c>
      <c r="V132" s="43">
        <v>138.5</v>
      </c>
      <c r="W132" s="43">
        <v>133.6</v>
      </c>
      <c r="X132" s="43">
        <v>131.4</v>
      </c>
      <c r="Y132" s="43">
        <v>132.30000000000001</v>
      </c>
      <c r="Z132" s="43">
        <v>132.19999999999999</v>
      </c>
      <c r="AA132" s="43">
        <v>129.69999999999999</v>
      </c>
      <c r="AB132" s="43">
        <v>129.9</v>
      </c>
      <c r="AC132" s="43">
        <v>129.9</v>
      </c>
      <c r="AD132" s="43">
        <v>129</v>
      </c>
      <c r="AE132" s="43">
        <v>129</v>
      </c>
      <c r="AF132" s="43">
        <v>130.4</v>
      </c>
      <c r="AG132" s="120"/>
      <c r="AH132" s="46">
        <f t="shared" si="21"/>
        <v>138.5</v>
      </c>
      <c r="AI132" s="47">
        <f t="shared" si="22"/>
        <v>0</v>
      </c>
    </row>
    <row r="133" spans="1:35" ht="15.75" thickBot="1" x14ac:dyDescent="0.3">
      <c r="A133" s="119" t="s">
        <v>155</v>
      </c>
      <c r="B133" s="101">
        <v>68.599999999999994</v>
      </c>
      <c r="C133" s="101">
        <v>68.599999999999994</v>
      </c>
      <c r="D133" s="101">
        <v>68.599999999999994</v>
      </c>
      <c r="E133" s="101">
        <v>68.599999999999994</v>
      </c>
      <c r="F133" s="101">
        <v>68.599999999999994</v>
      </c>
      <c r="G133" s="101">
        <v>68.599999999999994</v>
      </c>
      <c r="H133" s="101">
        <v>68.599999999999994</v>
      </c>
      <c r="I133" s="101">
        <v>68.599999999999994</v>
      </c>
      <c r="J133" s="101">
        <v>68.599999999999994</v>
      </c>
      <c r="K133" s="101">
        <v>67</v>
      </c>
      <c r="L133" s="101">
        <v>67</v>
      </c>
      <c r="M133" s="101">
        <v>67</v>
      </c>
      <c r="N133" s="101">
        <v>67</v>
      </c>
      <c r="O133" s="101">
        <v>67</v>
      </c>
      <c r="P133" s="101">
        <v>67</v>
      </c>
      <c r="Q133" s="101">
        <v>67</v>
      </c>
      <c r="R133" s="101">
        <v>67</v>
      </c>
      <c r="S133" s="101">
        <v>66.599999999999994</v>
      </c>
      <c r="T133" s="101">
        <v>66.599999999999994</v>
      </c>
      <c r="U133" s="101">
        <v>66.599999999999994</v>
      </c>
      <c r="V133" s="101">
        <v>66.599999999999994</v>
      </c>
      <c r="W133" s="101">
        <v>66.599999999999994</v>
      </c>
      <c r="X133" s="101">
        <v>66.599999999999994</v>
      </c>
      <c r="Y133" s="101">
        <v>66.599999999999994</v>
      </c>
      <c r="Z133" s="101">
        <v>66.599999999999994</v>
      </c>
      <c r="AA133" s="101">
        <v>66.599999999999994</v>
      </c>
      <c r="AB133" s="101">
        <v>66.599999999999994</v>
      </c>
      <c r="AC133" s="101">
        <v>66.599999999999994</v>
      </c>
      <c r="AD133" s="101">
        <v>66.599999999999994</v>
      </c>
      <c r="AE133" s="101">
        <v>66.599999999999994</v>
      </c>
      <c r="AF133" s="101">
        <v>68.2</v>
      </c>
      <c r="AG133" s="124"/>
      <c r="AH133" s="46">
        <f t="shared" si="21"/>
        <v>68.599999999999994</v>
      </c>
      <c r="AI133" s="47">
        <f t="shared" si="22"/>
        <v>66.599999999999994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L135" si="49">SUM(C26,C32,C45:C46,C82,C84:C85,C87,C89,C137:C142,C177,C183,C189,C198,C200,C212,C219,C222:C223,C230,C232,C234,C238:C240,C242:C244,C249,C255:C256,C258:C260,C161,C166)</f>
        <v>108.44000000000001</v>
      </c>
      <c r="D135" s="114">
        <f t="shared" si="49"/>
        <v>116.14000000000001</v>
      </c>
      <c r="E135" s="114">
        <f t="shared" si="49"/>
        <v>116.04000000000002</v>
      </c>
      <c r="F135" s="114">
        <f t="shared" si="49"/>
        <v>83.39</v>
      </c>
      <c r="G135" s="114">
        <f t="shared" si="49"/>
        <v>150.98999999999998</v>
      </c>
      <c r="H135" s="114">
        <f t="shared" si="49"/>
        <v>150.98999999999998</v>
      </c>
      <c r="I135" s="114">
        <f t="shared" si="49"/>
        <v>196.98999999999998</v>
      </c>
      <c r="J135" s="114">
        <f t="shared" si="49"/>
        <v>226.29</v>
      </c>
      <c r="K135" s="114">
        <f t="shared" si="49"/>
        <v>276.79000000000002</v>
      </c>
      <c r="L135" s="114">
        <f t="shared" si="49"/>
        <v>298.19</v>
      </c>
      <c r="M135" s="114">
        <f t="shared" ref="M135:S135" si="50">SUM(M26,M32,M45:M46,M82,M84:M85,M87,M89,M137:M142,M177,M183,M189,M198,M200,M212,M219,M222:M223,M230,M232,M234,M238:M240,M242:M244,M249,M255:M256,M258:M260,M161,M166)</f>
        <v>292.19</v>
      </c>
      <c r="N135" s="114">
        <f t="shared" si="50"/>
        <v>301.19</v>
      </c>
      <c r="O135" s="114">
        <f t="shared" si="50"/>
        <v>304.19</v>
      </c>
      <c r="P135" s="114">
        <f t="shared" si="50"/>
        <v>230.99</v>
      </c>
      <c r="Q135" s="114">
        <f t="shared" si="50"/>
        <v>230.39000000000001</v>
      </c>
      <c r="R135" s="114">
        <f t="shared" si="50"/>
        <v>203.89000000000001</v>
      </c>
      <c r="S135" s="114">
        <f t="shared" si="50"/>
        <v>218.49</v>
      </c>
      <c r="T135" s="114">
        <v>353</v>
      </c>
      <c r="U135" s="114">
        <v>364.7</v>
      </c>
      <c r="V135" s="114">
        <v>354</v>
      </c>
      <c r="W135" s="114">
        <v>372.8</v>
      </c>
      <c r="X135" s="114">
        <v>372.8</v>
      </c>
      <c r="Y135" s="114">
        <v>440.7</v>
      </c>
      <c r="Z135" s="114">
        <v>489.3</v>
      </c>
      <c r="AA135" s="114">
        <v>456.3</v>
      </c>
      <c r="AB135" s="114">
        <f>SUM(AB26,AB32,AB45:AB46,AB82,AB84:AB85,AB87,AB89,AB137:AB142,AB177,AB183,AB189,AB198,AB200,AB212,AB219,AB222:AB223,AB230,AB232,AB234,AB238:AB240,AB242:AB244,AB249,AB255:AB256,AB258:AB260,AB161,AB166)</f>
        <v>294.58999999999997</v>
      </c>
      <c r="AC135" s="114">
        <f>SUM(AC26,AC32,AC45:AC46,AC82,AC84:AC85,AC87,AC89,AC137:AC142,AC177,AC183,AC189,AC198,AC200,AC212,AC219,AC222:AC223,AC230,AC232,AC234,AC238:AC240,AC242:AC244,AC249,AC255:AC256,AC258:AC260,AC161,AC166)</f>
        <v>294.58999999999997</v>
      </c>
      <c r="AD135" s="114">
        <f>SUM(AD26,AD32,AD45:AD46,AD82,AD84:AD85,AD87,AD89,AD137:AD142,AD177,AD183,AD189,AD198,AD200,AD212,AD219,AD222:AD223,AD230,AD232,AD234,AD238:AD240,AD242:AD244,AD249,AD255:AD256,AD258:AD260,AD161,AD166)</f>
        <v>237.48999999999998</v>
      </c>
      <c r="AE135" s="114">
        <f>SUM(AE26,AE32,AE45:AE46,AE82,AE84:AE85,AE87,AE89,AE137:AE142,AE177,AE183,AE189,AE198,AE200,AE212,AE219,AE222:AE223,AE230,AE232,AE234,AE238:AE240,AE242:AE244,AE249,AE255:AE256,AE258:AE260,AE161,AE166)</f>
        <v>237.48999999999998</v>
      </c>
      <c r="AF135" s="114">
        <f>SUM(AF26,AF32,AF45:AF46,AF82,AF84:AF85,AF87,AF89,AF137:AF142,AF177,AF183,AF189,AF198,AF200,AF212,AF219,AF222:AF223,AF230,AF232,AF234,AF238:AF240,AF242:AF244,AF249,AF255:AF256,AF258:AF260,AF161,AF166)</f>
        <v>133.79000000000002</v>
      </c>
      <c r="AG135" s="127"/>
      <c r="AH135" s="46">
        <f t="shared" si="21"/>
        <v>489.3</v>
      </c>
      <c r="AI135" s="47">
        <f t="shared" si="22"/>
        <v>83.39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>
        <v>44.4</v>
      </c>
      <c r="C137" s="132">
        <v>24</v>
      </c>
      <c r="D137" s="133">
        <v>34.700000000000003</v>
      </c>
      <c r="E137" s="133">
        <v>36.5</v>
      </c>
      <c r="F137" s="133">
        <v>3</v>
      </c>
      <c r="G137" s="133">
        <v>41.4</v>
      </c>
      <c r="H137" s="133">
        <v>41.4</v>
      </c>
      <c r="I137" s="133">
        <v>39</v>
      </c>
      <c r="J137" s="133">
        <v>50</v>
      </c>
      <c r="K137" s="133">
        <v>46.5</v>
      </c>
      <c r="L137" s="133">
        <v>46.5</v>
      </c>
      <c r="M137" s="133">
        <v>40</v>
      </c>
      <c r="N137" s="133">
        <v>40</v>
      </c>
      <c r="O137" s="133">
        <v>40</v>
      </c>
      <c r="P137" s="133">
        <v>31.7</v>
      </c>
      <c r="Q137" s="133">
        <v>31.7</v>
      </c>
      <c r="R137" s="133">
        <v>12</v>
      </c>
      <c r="S137" s="133">
        <v>15.8</v>
      </c>
      <c r="T137" s="133">
        <v>11.4</v>
      </c>
      <c r="U137" s="133">
        <v>15.11</v>
      </c>
      <c r="V137" s="133">
        <v>23.9</v>
      </c>
      <c r="W137" s="133">
        <v>31.1</v>
      </c>
      <c r="X137" s="133">
        <v>45.1</v>
      </c>
      <c r="Y137" s="133">
        <v>48.9</v>
      </c>
      <c r="Z137" s="133">
        <v>50.5</v>
      </c>
      <c r="AA137" s="133">
        <v>44.2</v>
      </c>
      <c r="AB137" s="133">
        <v>44.6</v>
      </c>
      <c r="AC137" s="133">
        <v>44.6</v>
      </c>
      <c r="AD137" s="133">
        <v>39.799999999999997</v>
      </c>
      <c r="AE137" s="133">
        <v>39.799999999999997</v>
      </c>
      <c r="AF137" s="133">
        <v>19.2</v>
      </c>
      <c r="AG137" s="134">
        <v>75</v>
      </c>
      <c r="AH137" s="46">
        <f t="shared" si="21"/>
        <v>50.5</v>
      </c>
      <c r="AI137" s="47">
        <f t="shared" si="22"/>
        <v>3</v>
      </c>
    </row>
    <row r="138" spans="1:35" x14ac:dyDescent="0.25">
      <c r="A138" s="135" t="s">
        <v>160</v>
      </c>
      <c r="B138" s="132">
        <v>-26.9</v>
      </c>
      <c r="C138" s="132">
        <v>0</v>
      </c>
      <c r="D138" s="136">
        <v>0</v>
      </c>
      <c r="E138" s="136">
        <v>0</v>
      </c>
      <c r="F138" s="136">
        <v>0</v>
      </c>
      <c r="G138" s="136">
        <v>0</v>
      </c>
      <c r="H138" s="136">
        <v>0</v>
      </c>
      <c r="I138" s="136">
        <v>0</v>
      </c>
      <c r="J138" s="136">
        <v>0</v>
      </c>
      <c r="K138" s="136">
        <v>23.4</v>
      </c>
      <c r="L138" s="136">
        <v>24.5</v>
      </c>
      <c r="M138" s="136">
        <v>24.5</v>
      </c>
      <c r="N138" s="136">
        <v>24.5</v>
      </c>
      <c r="O138" s="136">
        <v>24.5</v>
      </c>
      <c r="P138" s="136">
        <v>10.6</v>
      </c>
      <c r="Q138" s="136">
        <v>10.6</v>
      </c>
      <c r="R138" s="136">
        <v>15</v>
      </c>
      <c r="S138" s="136">
        <v>-13</v>
      </c>
      <c r="T138" s="136">
        <v>-19.399999999999999</v>
      </c>
      <c r="U138" s="136">
        <v>-11.6</v>
      </c>
      <c r="V138" s="136">
        <v>-0.1</v>
      </c>
      <c r="W138" s="136">
        <v>8.4</v>
      </c>
      <c r="X138" s="136">
        <v>32.9</v>
      </c>
      <c r="Y138" s="136">
        <v>36</v>
      </c>
      <c r="Z138" s="136">
        <v>34.6</v>
      </c>
      <c r="AA138" s="136">
        <v>23.4</v>
      </c>
      <c r="AB138" s="136">
        <v>27.2</v>
      </c>
      <c r="AC138" s="136">
        <v>27.2</v>
      </c>
      <c r="AD138" s="136">
        <v>17.600000000000001</v>
      </c>
      <c r="AE138" s="136">
        <v>17.600000000000001</v>
      </c>
      <c r="AF138" s="136">
        <v>0</v>
      </c>
      <c r="AG138" s="134">
        <v>240</v>
      </c>
      <c r="AH138" s="46">
        <f t="shared" si="21"/>
        <v>36</v>
      </c>
      <c r="AI138" s="47">
        <f t="shared" si="22"/>
        <v>-26.9</v>
      </c>
    </row>
    <row r="139" spans="1:35" x14ac:dyDescent="0.25">
      <c r="A139" s="135" t="s">
        <v>161</v>
      </c>
      <c r="B139" s="132">
        <v>-64.2</v>
      </c>
      <c r="C139" s="132">
        <v>-42.8</v>
      </c>
      <c r="D139" s="136">
        <v>-50</v>
      </c>
      <c r="E139" s="136">
        <v>-50</v>
      </c>
      <c r="F139" s="136">
        <v>-45.3</v>
      </c>
      <c r="G139" s="136">
        <v>-38</v>
      </c>
      <c r="H139" s="136">
        <v>-38</v>
      </c>
      <c r="I139" s="136">
        <v>-20.8</v>
      </c>
      <c r="J139" s="136">
        <v>-18.7</v>
      </c>
      <c r="K139" s="136">
        <v>-12.7</v>
      </c>
      <c r="L139" s="136">
        <v>-2.6</v>
      </c>
      <c r="M139" s="136">
        <v>0.2</v>
      </c>
      <c r="N139" s="136">
        <v>0.2</v>
      </c>
      <c r="O139" s="136">
        <v>0.2</v>
      </c>
      <c r="P139" s="136">
        <v>3.3</v>
      </c>
      <c r="Q139" s="136">
        <v>3.3</v>
      </c>
      <c r="R139" s="136">
        <v>1.3</v>
      </c>
      <c r="S139" s="136">
        <v>0.3</v>
      </c>
      <c r="T139" s="136">
        <v>5.3</v>
      </c>
      <c r="U139" s="136">
        <v>1.3</v>
      </c>
      <c r="V139" s="136">
        <v>-6.6</v>
      </c>
      <c r="W139" s="136">
        <v>-1.8</v>
      </c>
      <c r="X139" s="136">
        <v>-16.100000000000001</v>
      </c>
      <c r="Y139" s="136">
        <v>-10.199999999999999</v>
      </c>
      <c r="Z139" s="136">
        <v>1.3</v>
      </c>
      <c r="AA139" s="136">
        <v>2.9</v>
      </c>
      <c r="AB139" s="136">
        <v>-5.7</v>
      </c>
      <c r="AC139" s="136">
        <v>-5.7</v>
      </c>
      <c r="AD139" s="136">
        <v>-18.100000000000001</v>
      </c>
      <c r="AE139" s="136">
        <v>-18.100000000000001</v>
      </c>
      <c r="AF139" s="136">
        <v>-26.5</v>
      </c>
      <c r="AG139" s="134">
        <v>240</v>
      </c>
      <c r="AH139" s="46">
        <f t="shared" ref="AH139:AH145" si="51">MAX(B139:AF139)</f>
        <v>5.3</v>
      </c>
      <c r="AI139" s="47">
        <f t="shared" ref="AI139:AI145" si="52">MIN(B139:AF139)</f>
        <v>-64.2</v>
      </c>
    </row>
    <row r="140" spans="1:35" x14ac:dyDescent="0.25">
      <c r="A140" s="135" t="s">
        <v>162</v>
      </c>
      <c r="B140" s="132">
        <v>61.3</v>
      </c>
      <c r="C140" s="132">
        <v>41</v>
      </c>
      <c r="D140" s="137">
        <v>47.8</v>
      </c>
      <c r="E140" s="137">
        <v>47.8</v>
      </c>
      <c r="F140" s="137">
        <v>43.2</v>
      </c>
      <c r="G140" s="137">
        <v>35.5</v>
      </c>
      <c r="H140" s="137">
        <v>35.5</v>
      </c>
      <c r="I140" s="137">
        <v>26.1</v>
      </c>
      <c r="J140" s="137">
        <v>22.8</v>
      </c>
      <c r="K140" s="137">
        <v>12.7</v>
      </c>
      <c r="L140" s="137">
        <v>2.7</v>
      </c>
      <c r="M140" s="137">
        <v>0</v>
      </c>
      <c r="N140" s="137">
        <v>0</v>
      </c>
      <c r="O140" s="137">
        <v>0</v>
      </c>
      <c r="P140" s="137">
        <v>-4</v>
      </c>
      <c r="Q140" s="137">
        <v>-4</v>
      </c>
      <c r="R140" s="137">
        <v>-4</v>
      </c>
      <c r="S140" s="137">
        <v>0.1</v>
      </c>
      <c r="T140" s="137">
        <v>-5.6</v>
      </c>
      <c r="U140" s="137">
        <v>-0.8</v>
      </c>
      <c r="V140" s="137">
        <v>7</v>
      </c>
      <c r="W140" s="137">
        <v>1.5</v>
      </c>
      <c r="X140" s="137">
        <v>15.4</v>
      </c>
      <c r="Y140" s="137">
        <v>9.1999999999999993</v>
      </c>
      <c r="Z140" s="137">
        <v>3.7</v>
      </c>
      <c r="AA140" s="137">
        <v>-3.6</v>
      </c>
      <c r="AB140" s="137">
        <v>5.2</v>
      </c>
      <c r="AC140" s="137">
        <v>5.2</v>
      </c>
      <c r="AD140" s="137">
        <v>17</v>
      </c>
      <c r="AE140" s="137">
        <v>17</v>
      </c>
      <c r="AF140" s="137">
        <v>25.6</v>
      </c>
      <c r="AG140" s="134"/>
      <c r="AH140" s="46">
        <f t="shared" si="51"/>
        <v>61.3</v>
      </c>
      <c r="AI140" s="47">
        <f t="shared" si="52"/>
        <v>-5.6</v>
      </c>
    </row>
    <row r="141" spans="1:35" x14ac:dyDescent="0.25">
      <c r="A141" s="135" t="s">
        <v>163</v>
      </c>
      <c r="B141" s="132">
        <v>-3.8</v>
      </c>
      <c r="C141" s="132">
        <v>2.6</v>
      </c>
      <c r="D141" s="136">
        <v>0.8</v>
      </c>
      <c r="E141" s="136">
        <v>0.8</v>
      </c>
      <c r="F141" s="136">
        <v>2.4</v>
      </c>
      <c r="G141" s="136">
        <v>5</v>
      </c>
      <c r="H141" s="136">
        <v>5</v>
      </c>
      <c r="I141" s="136">
        <v>11.5</v>
      </c>
      <c r="J141" s="136">
        <v>13.6</v>
      </c>
      <c r="K141" s="136">
        <v>17.8</v>
      </c>
      <c r="L141" s="136">
        <v>21</v>
      </c>
      <c r="M141" s="136">
        <v>21.5</v>
      </c>
      <c r="N141" s="136">
        <v>21.5</v>
      </c>
      <c r="O141" s="136">
        <v>21.5</v>
      </c>
      <c r="P141" s="136">
        <v>21.5</v>
      </c>
      <c r="Q141" s="136">
        <v>21.5</v>
      </c>
      <c r="R141" s="136">
        <v>21.5</v>
      </c>
      <c r="S141" s="136">
        <v>12.7</v>
      </c>
      <c r="T141" s="136">
        <v>14.5</v>
      </c>
      <c r="U141" s="136">
        <v>14.4</v>
      </c>
      <c r="V141" s="136">
        <v>15.9</v>
      </c>
      <c r="W141" s="136">
        <v>18.7</v>
      </c>
      <c r="X141" s="136">
        <v>17</v>
      </c>
      <c r="Y141" s="136">
        <v>20.100000000000001</v>
      </c>
      <c r="Z141" s="136">
        <v>24.4</v>
      </c>
      <c r="AA141" s="136" t="s">
        <v>420</v>
      </c>
      <c r="AB141" s="136">
        <v>20.5</v>
      </c>
      <c r="AC141" s="136">
        <v>20.5</v>
      </c>
      <c r="AD141" s="136">
        <v>15.2</v>
      </c>
      <c r="AE141" s="136">
        <v>15.2</v>
      </c>
      <c r="AF141" s="136">
        <v>7.5</v>
      </c>
      <c r="AG141" s="134">
        <v>60</v>
      </c>
      <c r="AH141" s="46">
        <f t="shared" si="51"/>
        <v>24.4</v>
      </c>
      <c r="AI141" s="47">
        <f t="shared" si="52"/>
        <v>-3.8</v>
      </c>
    </row>
    <row r="142" spans="1:35" x14ac:dyDescent="0.25">
      <c r="A142" s="135" t="s">
        <v>164</v>
      </c>
      <c r="B142" s="132">
        <v>16.8</v>
      </c>
      <c r="C142" s="132">
        <v>-22.3</v>
      </c>
      <c r="D142" s="137">
        <v>-23.1</v>
      </c>
      <c r="E142" s="137">
        <v>-25</v>
      </c>
      <c r="F142" s="137">
        <v>-23</v>
      </c>
      <c r="G142" s="137">
        <v>4</v>
      </c>
      <c r="H142" s="137">
        <v>4</v>
      </c>
      <c r="I142" s="137">
        <v>38.1</v>
      </c>
      <c r="J142" s="137">
        <v>55.5</v>
      </c>
      <c r="K142" s="137">
        <v>86</v>
      </c>
      <c r="L142" s="137">
        <v>103</v>
      </c>
      <c r="M142" s="137">
        <v>103</v>
      </c>
      <c r="N142" s="137">
        <v>103</v>
      </c>
      <c r="O142" s="137">
        <v>103</v>
      </c>
      <c r="P142" s="137">
        <v>48</v>
      </c>
      <c r="Q142" s="137">
        <v>48</v>
      </c>
      <c r="R142" s="137">
        <v>48</v>
      </c>
      <c r="S142" s="137">
        <v>93.5</v>
      </c>
      <c r="T142" s="137">
        <v>96.1</v>
      </c>
      <c r="U142" s="137">
        <v>101.2</v>
      </c>
      <c r="V142" s="137">
        <v>80.7</v>
      </c>
      <c r="W142" s="137">
        <v>71.599999999999994</v>
      </c>
      <c r="X142" s="137">
        <v>85.5</v>
      </c>
      <c r="Y142" s="137">
        <v>110.3</v>
      </c>
      <c r="Z142" s="137">
        <v>135</v>
      </c>
      <c r="AA142" s="137">
        <v>114</v>
      </c>
      <c r="AB142" s="137">
        <v>99.7</v>
      </c>
      <c r="AC142" s="137">
        <v>99.7</v>
      </c>
      <c r="AD142" s="137">
        <v>62.9</v>
      </c>
      <c r="AE142" s="137">
        <v>62.9</v>
      </c>
      <c r="AF142" s="137">
        <v>4.9000000000000004</v>
      </c>
      <c r="AG142" s="138">
        <v>120</v>
      </c>
      <c r="AH142" s="46">
        <f t="shared" si="51"/>
        <v>135</v>
      </c>
      <c r="AI142" s="47">
        <f t="shared" si="52"/>
        <v>-25</v>
      </c>
    </row>
    <row r="143" spans="1:35" x14ac:dyDescent="0.25">
      <c r="A143" s="135" t="s">
        <v>165</v>
      </c>
      <c r="B143" s="132">
        <v>32.200000000000003</v>
      </c>
      <c r="C143" s="132">
        <v>27</v>
      </c>
      <c r="D143" s="137">
        <v>25.4</v>
      </c>
      <c r="E143" s="137">
        <v>24.5</v>
      </c>
      <c r="F143" s="137">
        <v>26.2</v>
      </c>
      <c r="G143" s="137">
        <v>37.1</v>
      </c>
      <c r="H143" s="137">
        <v>37.1</v>
      </c>
      <c r="I143" s="137">
        <v>53</v>
      </c>
      <c r="J143" s="137">
        <v>61.5</v>
      </c>
      <c r="K143" s="137">
        <v>76.3</v>
      </c>
      <c r="L143" s="137">
        <v>85.6</v>
      </c>
      <c r="M143" s="137">
        <v>85.6</v>
      </c>
      <c r="N143" s="137">
        <v>85.6</v>
      </c>
      <c r="O143" s="137">
        <v>85.6</v>
      </c>
      <c r="P143" s="137">
        <v>59</v>
      </c>
      <c r="Q143" s="137">
        <v>59</v>
      </c>
      <c r="R143" s="137">
        <v>59</v>
      </c>
      <c r="S143" s="137">
        <v>80.900000000000006</v>
      </c>
      <c r="T143" s="137">
        <v>82.3</v>
      </c>
      <c r="U143" s="137">
        <v>85.2</v>
      </c>
      <c r="V143" s="137">
        <v>75.099999999999994</v>
      </c>
      <c r="W143" s="137">
        <v>70.400000000000006</v>
      </c>
      <c r="X143" s="137">
        <v>79</v>
      </c>
      <c r="Y143" s="137">
        <v>90.8</v>
      </c>
      <c r="Z143" s="137">
        <v>204.6</v>
      </c>
      <c r="AA143" s="137">
        <v>184.8</v>
      </c>
      <c r="AB143" s="137">
        <v>85.1</v>
      </c>
      <c r="AC143" s="137">
        <v>85.1</v>
      </c>
      <c r="AD143" s="137">
        <v>67.400000000000006</v>
      </c>
      <c r="AE143" s="137">
        <v>67.400000000000006</v>
      </c>
      <c r="AF143" s="137">
        <v>38.1</v>
      </c>
      <c r="AG143" s="138"/>
      <c r="AH143" s="46">
        <f t="shared" si="51"/>
        <v>204.6</v>
      </c>
      <c r="AI143" s="47">
        <f t="shared" si="52"/>
        <v>24.5</v>
      </c>
    </row>
    <row r="144" spans="1:35" x14ac:dyDescent="0.25">
      <c r="A144" s="135" t="s">
        <v>166</v>
      </c>
      <c r="B144" s="132">
        <v>-19.2</v>
      </c>
      <c r="C144" s="132">
        <v>-16.899999999999999</v>
      </c>
      <c r="D144" s="137">
        <v>-15.9</v>
      </c>
      <c r="E144" s="137">
        <v>-15.1</v>
      </c>
      <c r="F144" s="137">
        <v>-15.1</v>
      </c>
      <c r="G144" s="137">
        <v>-21.4</v>
      </c>
      <c r="H144" s="137">
        <v>-21.4</v>
      </c>
      <c r="I144" s="137">
        <v>-29.2</v>
      </c>
      <c r="J144" s="137">
        <v>-33.4</v>
      </c>
      <c r="K144" s="137">
        <v>-43.6</v>
      </c>
      <c r="L144" s="137">
        <v>-47</v>
      </c>
      <c r="M144" s="137">
        <v>-12</v>
      </c>
      <c r="N144" s="137">
        <v>-12</v>
      </c>
      <c r="O144" s="137">
        <v>-12</v>
      </c>
      <c r="P144" s="137">
        <v>-12</v>
      </c>
      <c r="Q144" s="137">
        <v>-12</v>
      </c>
      <c r="R144" s="137">
        <v>-12</v>
      </c>
      <c r="S144" s="137">
        <v>-13.2</v>
      </c>
      <c r="T144" s="137">
        <v>6.7</v>
      </c>
      <c r="U144" s="137">
        <v>6.2</v>
      </c>
      <c r="V144" s="137">
        <v>-5.9</v>
      </c>
      <c r="W144" s="137">
        <v>-7.8</v>
      </c>
      <c r="X144" s="137">
        <v>-7.4</v>
      </c>
      <c r="Y144" s="137">
        <v>-9.5</v>
      </c>
      <c r="Z144" s="137">
        <v>-10.3</v>
      </c>
      <c r="AA144" s="137">
        <v>-8.1999999999999993</v>
      </c>
      <c r="AB144" s="137">
        <v>-43.4</v>
      </c>
      <c r="AC144" s="137">
        <v>-43.4</v>
      </c>
      <c r="AD144" s="137">
        <v>-36.200000000000003</v>
      </c>
      <c r="AE144" s="137">
        <v>-36.200000000000003</v>
      </c>
      <c r="AF144" s="137">
        <v>-22.1</v>
      </c>
      <c r="AG144" s="138"/>
      <c r="AH144" s="46">
        <f t="shared" si="51"/>
        <v>6.7</v>
      </c>
      <c r="AI144" s="47">
        <f t="shared" si="52"/>
        <v>-47</v>
      </c>
    </row>
    <row r="145" spans="1:37" x14ac:dyDescent="0.25">
      <c r="A145" s="135" t="s">
        <v>167</v>
      </c>
      <c r="B145" s="132">
        <v>97.5</v>
      </c>
      <c r="C145" s="132">
        <v>8</v>
      </c>
      <c r="D145" s="137">
        <v>48.5</v>
      </c>
      <c r="E145" s="137">
        <v>55.7</v>
      </c>
      <c r="F145" s="137">
        <v>29.3</v>
      </c>
      <c r="G145" s="137">
        <v>20.7</v>
      </c>
      <c r="H145" s="137">
        <v>20.7</v>
      </c>
      <c r="I145" s="137">
        <v>-35.200000000000003</v>
      </c>
      <c r="J145" s="137">
        <v>-17</v>
      </c>
      <c r="K145" s="137">
        <v>-44</v>
      </c>
      <c r="L145" s="137">
        <v>-81</v>
      </c>
      <c r="M145" s="137">
        <v>-90</v>
      </c>
      <c r="N145" s="137">
        <v>-90</v>
      </c>
      <c r="O145" s="137">
        <v>-90</v>
      </c>
      <c r="P145" s="137">
        <v>-130</v>
      </c>
      <c r="Q145" s="137">
        <v>-130</v>
      </c>
      <c r="R145" s="137">
        <v>-130</v>
      </c>
      <c r="S145" s="137">
        <v>-135.69999999999999</v>
      </c>
      <c r="T145" s="137">
        <v>-169</v>
      </c>
      <c r="U145" s="137">
        <v>-160</v>
      </c>
      <c r="V145" s="137">
        <v>-117</v>
      </c>
      <c r="W145" s="137">
        <v>-112.5</v>
      </c>
      <c r="X145" s="137">
        <v>-23</v>
      </c>
      <c r="Y145" s="137">
        <v>-47.5</v>
      </c>
      <c r="Z145" s="137">
        <v>-82.6</v>
      </c>
      <c r="AA145" s="137">
        <v>-122.7</v>
      </c>
      <c r="AB145" s="137">
        <v>-86.6</v>
      </c>
      <c r="AC145" s="137">
        <v>-86.6</v>
      </c>
      <c r="AD145" s="137">
        <v>-33.200000000000003</v>
      </c>
      <c r="AE145" s="137">
        <v>-33.200000000000003</v>
      </c>
      <c r="AF145" s="137">
        <v>-34.200000000000003</v>
      </c>
      <c r="AG145" s="138"/>
      <c r="AH145" s="46">
        <f t="shared" si="51"/>
        <v>97.5</v>
      </c>
      <c r="AI145" s="47">
        <f t="shared" si="52"/>
        <v>-169</v>
      </c>
    </row>
    <row r="146" spans="1:37" x14ac:dyDescent="0.25">
      <c r="A146" s="135" t="s">
        <v>168</v>
      </c>
      <c r="B146" s="132">
        <v>-214</v>
      </c>
      <c r="C146" s="132">
        <v>-131</v>
      </c>
      <c r="D146" s="137">
        <v>-126</v>
      </c>
      <c r="E146" s="137">
        <v>-125</v>
      </c>
      <c r="F146" s="137">
        <v>-130.80000000000001</v>
      </c>
      <c r="G146" s="137">
        <v>-154.19999999999999</v>
      </c>
      <c r="H146" s="137">
        <v>-154.19999999999999</v>
      </c>
      <c r="I146" s="137">
        <v>-162</v>
      </c>
      <c r="J146" s="137">
        <v>-154.80000000000001</v>
      </c>
      <c r="K146" s="137">
        <v>-134</v>
      </c>
      <c r="L146" s="137">
        <v>-132</v>
      </c>
      <c r="M146" s="137">
        <v>-150</v>
      </c>
      <c r="N146" s="137">
        <v>-150</v>
      </c>
      <c r="O146" s="137">
        <v>-150</v>
      </c>
      <c r="P146" s="137">
        <v>-43</v>
      </c>
      <c r="Q146" s="137">
        <v>-43</v>
      </c>
      <c r="R146" s="137">
        <v>-43</v>
      </c>
      <c r="S146" s="137">
        <v>-20.6</v>
      </c>
      <c r="T146" s="137">
        <v>-21.3</v>
      </c>
      <c r="U146" s="137">
        <v>-18.7</v>
      </c>
      <c r="V146" s="137">
        <v>-28.9</v>
      </c>
      <c r="W146" s="137">
        <v>-33.4</v>
      </c>
      <c r="X146" s="137">
        <v>-24.7</v>
      </c>
      <c r="Y146" s="137">
        <v>-122.2</v>
      </c>
      <c r="Z146" s="137">
        <v>-388.4</v>
      </c>
      <c r="AA146" s="137">
        <v>-339.5</v>
      </c>
      <c r="AB146" s="137">
        <v>-145.5</v>
      </c>
      <c r="AC146" s="137">
        <v>-145.5</v>
      </c>
      <c r="AD146" s="137">
        <v>-221</v>
      </c>
      <c r="AE146" s="137">
        <v>-221</v>
      </c>
      <c r="AF146" s="137">
        <v>-122.2</v>
      </c>
      <c r="AG146" s="138"/>
      <c r="AH146" s="46">
        <f t="shared" ref="AH146:AH158" si="53">MAX(B146:AF146)</f>
        <v>-18.7</v>
      </c>
      <c r="AI146" s="47">
        <f t="shared" ref="AI146:AI158" si="54">MIN(B146:AF146)</f>
        <v>-388.4</v>
      </c>
    </row>
    <row r="147" spans="1:37" x14ac:dyDescent="0.25">
      <c r="A147" s="135" t="s">
        <v>169</v>
      </c>
      <c r="B147" s="132">
        <v>68.599999999999994</v>
      </c>
      <c r="C147" s="132">
        <v>72.2</v>
      </c>
      <c r="D147" s="137">
        <v>72.400000000000006</v>
      </c>
      <c r="E147" s="137">
        <v>73.7</v>
      </c>
      <c r="F147" s="137">
        <v>75.5</v>
      </c>
      <c r="G147" s="137">
        <v>62.6</v>
      </c>
      <c r="H147" s="137">
        <v>62.6</v>
      </c>
      <c r="I147" s="137">
        <v>50.6</v>
      </c>
      <c r="J147" s="137">
        <v>50.8</v>
      </c>
      <c r="K147" s="137">
        <v>38.4</v>
      </c>
      <c r="L147" s="137">
        <v>29</v>
      </c>
      <c r="M147" s="137">
        <v>38</v>
      </c>
      <c r="N147" s="137">
        <v>38</v>
      </c>
      <c r="O147" s="137">
        <v>38</v>
      </c>
      <c r="P147" s="137">
        <v>31</v>
      </c>
      <c r="Q147" s="137">
        <v>31</v>
      </c>
      <c r="R147" s="137">
        <v>31</v>
      </c>
      <c r="S147" s="137">
        <v>31</v>
      </c>
      <c r="T147" s="137">
        <v>23.4</v>
      </c>
      <c r="U147" s="137">
        <v>20.7</v>
      </c>
      <c r="V147" s="137">
        <v>15.6</v>
      </c>
      <c r="W147" s="137">
        <v>11.2</v>
      </c>
      <c r="X147" s="137">
        <v>3.2</v>
      </c>
      <c r="Y147" s="137">
        <v>-9</v>
      </c>
      <c r="Z147" s="137">
        <v>-1.9</v>
      </c>
      <c r="AA147" s="137">
        <v>6.4</v>
      </c>
      <c r="AB147" s="137">
        <v>10.3</v>
      </c>
      <c r="AC147" s="137">
        <v>10.3</v>
      </c>
      <c r="AD147" s="137">
        <v>21.9</v>
      </c>
      <c r="AE147" s="137">
        <v>21.9</v>
      </c>
      <c r="AF147" s="137">
        <v>38.1</v>
      </c>
      <c r="AG147" s="138"/>
      <c r="AH147" s="46">
        <f t="shared" si="53"/>
        <v>75.5</v>
      </c>
      <c r="AI147" s="47">
        <f t="shared" si="54"/>
        <v>-9</v>
      </c>
    </row>
    <row r="148" spans="1:37" x14ac:dyDescent="0.25">
      <c r="A148" s="135" t="s">
        <v>170</v>
      </c>
      <c r="B148" s="132">
        <v>25.4</v>
      </c>
      <c r="C148" s="132">
        <v>25</v>
      </c>
      <c r="D148" s="137">
        <v>25.5</v>
      </c>
      <c r="E148" s="137">
        <v>25.6</v>
      </c>
      <c r="F148" s="137">
        <v>25.2</v>
      </c>
      <c r="G148" s="137">
        <v>24.6</v>
      </c>
      <c r="H148" s="137">
        <v>24.6</v>
      </c>
      <c r="I148" s="137">
        <v>26.1</v>
      </c>
      <c r="J148" s="137">
        <v>25.8</v>
      </c>
      <c r="K148" s="137">
        <v>24.1</v>
      </c>
      <c r="L148" s="137">
        <v>24</v>
      </c>
      <c r="M148" s="137">
        <v>24</v>
      </c>
      <c r="N148" s="137">
        <v>24</v>
      </c>
      <c r="O148" s="137">
        <v>24</v>
      </c>
      <c r="P148" s="137">
        <v>20</v>
      </c>
      <c r="Q148" s="137">
        <v>20</v>
      </c>
      <c r="R148" s="137">
        <v>20</v>
      </c>
      <c r="S148" s="137">
        <v>17.5</v>
      </c>
      <c r="T148" s="137">
        <v>20.2</v>
      </c>
      <c r="U148" s="137">
        <v>25.3</v>
      </c>
      <c r="V148" s="137">
        <v>25.5</v>
      </c>
      <c r="W148" s="137">
        <v>2.7</v>
      </c>
      <c r="X148" s="137">
        <v>2.2999999999999998</v>
      </c>
      <c r="Y148" s="137">
        <v>16</v>
      </c>
      <c r="Z148" s="137">
        <v>15.1</v>
      </c>
      <c r="AA148" s="137">
        <v>19.8</v>
      </c>
      <c r="AB148" s="137">
        <v>19.399999999999999</v>
      </c>
      <c r="AC148" s="137">
        <v>19.399999999999999</v>
      </c>
      <c r="AD148" s="137">
        <v>19</v>
      </c>
      <c r="AE148" s="137">
        <v>19</v>
      </c>
      <c r="AF148" s="137">
        <v>16.399999999999999</v>
      </c>
      <c r="AG148" s="134"/>
      <c r="AH148" s="46">
        <f t="shared" si="53"/>
        <v>26.1</v>
      </c>
      <c r="AI148" s="47">
        <f t="shared" si="54"/>
        <v>2.2999999999999998</v>
      </c>
    </row>
    <row r="149" spans="1:37" x14ac:dyDescent="0.25">
      <c r="A149" s="135" t="s">
        <v>171</v>
      </c>
      <c r="B149" s="132">
        <v>148.19999999999999</v>
      </c>
      <c r="C149" s="132">
        <v>142.6</v>
      </c>
      <c r="D149" s="122">
        <v>142.80000000000001</v>
      </c>
      <c r="E149" s="122">
        <v>139.1</v>
      </c>
      <c r="F149" s="122">
        <v>138.69999999999999</v>
      </c>
      <c r="G149" s="122">
        <v>134.80000000000001</v>
      </c>
      <c r="H149" s="122">
        <v>134.80000000000001</v>
      </c>
      <c r="I149" s="122">
        <v>135.6</v>
      </c>
      <c r="J149" s="122">
        <v>135.4</v>
      </c>
      <c r="K149" s="122">
        <v>140</v>
      </c>
      <c r="L149" s="122">
        <v>135</v>
      </c>
      <c r="M149" s="122">
        <v>135</v>
      </c>
      <c r="N149" s="122">
        <v>135</v>
      </c>
      <c r="O149" s="122">
        <v>135</v>
      </c>
      <c r="P149" s="122">
        <v>130</v>
      </c>
      <c r="Q149" s="122">
        <v>130</v>
      </c>
      <c r="R149" s="122">
        <v>130</v>
      </c>
      <c r="S149" s="122">
        <v>-130</v>
      </c>
      <c r="T149" s="122">
        <v>64.900000000000006</v>
      </c>
      <c r="U149" s="122">
        <v>65</v>
      </c>
      <c r="V149" s="122">
        <v>66.7</v>
      </c>
      <c r="W149" s="122">
        <v>66.2</v>
      </c>
      <c r="X149" s="122">
        <v>66.5</v>
      </c>
      <c r="Y149" s="122">
        <v>67.3</v>
      </c>
      <c r="Z149" s="122">
        <v>134.5</v>
      </c>
      <c r="AA149" s="122">
        <v>134.5</v>
      </c>
      <c r="AB149" s="122">
        <f>68.5*2</f>
        <v>137</v>
      </c>
      <c r="AC149" s="122">
        <f>68.5*2</f>
        <v>137</v>
      </c>
      <c r="AD149" s="122">
        <v>136.80000000000001</v>
      </c>
      <c r="AE149" s="122">
        <v>136.80000000000001</v>
      </c>
      <c r="AF149" s="122">
        <v>134.19999999999999</v>
      </c>
      <c r="AG149" s="134"/>
      <c r="AH149" s="46">
        <f t="shared" si="53"/>
        <v>148.19999999999999</v>
      </c>
      <c r="AI149" s="47">
        <f t="shared" si="54"/>
        <v>-130</v>
      </c>
    </row>
    <row r="150" spans="1:37" x14ac:dyDescent="0.25">
      <c r="A150" s="135" t="s">
        <v>172</v>
      </c>
      <c r="B150" s="132">
        <v>29.9</v>
      </c>
      <c r="C150" s="132">
        <v>26.4</v>
      </c>
      <c r="D150" s="122">
        <v>26.8</v>
      </c>
      <c r="E150" s="122">
        <v>26.8</v>
      </c>
      <c r="F150" s="122">
        <v>26.8</v>
      </c>
      <c r="G150" s="122">
        <v>24</v>
      </c>
      <c r="H150" s="122">
        <v>24</v>
      </c>
      <c r="I150" s="122">
        <v>23</v>
      </c>
      <c r="J150" s="122">
        <v>23</v>
      </c>
      <c r="K150" s="122">
        <v>22.8</v>
      </c>
      <c r="L150" s="122">
        <v>22.4</v>
      </c>
      <c r="M150" s="122">
        <v>22.4</v>
      </c>
      <c r="N150" s="122">
        <v>22.4</v>
      </c>
      <c r="O150" s="122">
        <v>22.4</v>
      </c>
      <c r="P150" s="122">
        <v>22</v>
      </c>
      <c r="Q150" s="122">
        <v>22</v>
      </c>
      <c r="R150" s="122">
        <v>22</v>
      </c>
      <c r="S150" s="122">
        <v>2.6</v>
      </c>
      <c r="T150" s="122">
        <v>22.5</v>
      </c>
      <c r="U150" s="122">
        <v>21.9</v>
      </c>
      <c r="V150" s="122">
        <v>26.5</v>
      </c>
      <c r="W150" s="122">
        <v>26.6</v>
      </c>
      <c r="X150" s="122">
        <v>27.7</v>
      </c>
      <c r="Y150" s="122">
        <v>27.1</v>
      </c>
      <c r="Z150" s="122">
        <v>26.6</v>
      </c>
      <c r="AA150" s="122">
        <v>26.7</v>
      </c>
      <c r="AB150" s="122">
        <f>13.5*2</f>
        <v>27</v>
      </c>
      <c r="AC150" s="122">
        <f>13.5*2</f>
        <v>27</v>
      </c>
      <c r="AD150" s="122">
        <v>26.6</v>
      </c>
      <c r="AE150" s="122">
        <v>26.6</v>
      </c>
      <c r="AF150" s="122">
        <v>25.3</v>
      </c>
      <c r="AG150" s="134"/>
      <c r="AH150" s="46">
        <f t="shared" si="53"/>
        <v>29.9</v>
      </c>
      <c r="AI150" s="47">
        <f t="shared" si="54"/>
        <v>2.6</v>
      </c>
    </row>
    <row r="151" spans="1:37" ht="15.75" thickBot="1" x14ac:dyDescent="0.3">
      <c r="A151" s="139" t="s">
        <v>173</v>
      </c>
      <c r="B151" s="132">
        <v>8.3000000000000007</v>
      </c>
      <c r="C151" s="132">
        <v>9.5</v>
      </c>
      <c r="D151" s="122">
        <v>9.8000000000000007</v>
      </c>
      <c r="E151" s="122">
        <v>9.8000000000000007</v>
      </c>
      <c r="F151" s="122">
        <v>9.8000000000000007</v>
      </c>
      <c r="G151" s="122">
        <v>8.6999999999999993</v>
      </c>
      <c r="H151" s="122">
        <v>8.6999999999999993</v>
      </c>
      <c r="I151" s="122">
        <v>7.4</v>
      </c>
      <c r="J151" s="122">
        <v>7.2</v>
      </c>
      <c r="K151" s="122">
        <v>7</v>
      </c>
      <c r="L151" s="122">
        <v>6</v>
      </c>
      <c r="M151" s="122">
        <v>6.6</v>
      </c>
      <c r="N151" s="122">
        <v>6.6</v>
      </c>
      <c r="O151" s="122">
        <v>6.6</v>
      </c>
      <c r="P151" s="122">
        <v>23.6</v>
      </c>
      <c r="Q151" s="122">
        <v>23.6</v>
      </c>
      <c r="R151" s="122">
        <v>23.6</v>
      </c>
      <c r="S151" s="122">
        <v>14.5</v>
      </c>
      <c r="T151" s="122">
        <v>15.9</v>
      </c>
      <c r="U151" s="122">
        <v>9</v>
      </c>
      <c r="V151" s="122">
        <v>4.2</v>
      </c>
      <c r="W151" s="122">
        <v>2.9</v>
      </c>
      <c r="X151" s="122">
        <v>2.6</v>
      </c>
      <c r="Y151" s="122">
        <v>2.1</v>
      </c>
      <c r="Z151" s="122">
        <v>2</v>
      </c>
      <c r="AA151" s="122">
        <v>2.8</v>
      </c>
      <c r="AB151" s="122">
        <v>4.0999999999999996</v>
      </c>
      <c r="AC151" s="122">
        <v>5.0999999999999996</v>
      </c>
      <c r="AD151" s="122">
        <v>5.6</v>
      </c>
      <c r="AE151" s="122">
        <v>5.6</v>
      </c>
      <c r="AF151" s="122">
        <v>7.1</v>
      </c>
      <c r="AG151" s="134"/>
      <c r="AH151" s="46">
        <f t="shared" si="53"/>
        <v>23.6</v>
      </c>
      <c r="AI151" s="47">
        <f t="shared" si="54"/>
        <v>2</v>
      </c>
    </row>
    <row r="152" spans="1:37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3"/>
        <v>0</v>
      </c>
      <c r="AI152" s="47">
        <f t="shared" si="54"/>
        <v>0</v>
      </c>
    </row>
    <row r="153" spans="1:37" x14ac:dyDescent="0.25">
      <c r="A153" s="144" t="s">
        <v>175</v>
      </c>
      <c r="B153" s="145">
        <v>1985.83</v>
      </c>
      <c r="C153" s="146"/>
      <c r="D153" s="146"/>
      <c r="E153" s="146"/>
      <c r="F153" s="146"/>
      <c r="G153" s="146"/>
      <c r="H153" s="146"/>
      <c r="I153" s="146">
        <v>1986.12</v>
      </c>
      <c r="J153" s="146"/>
      <c r="K153" s="146">
        <v>1985.73</v>
      </c>
      <c r="L153" s="146"/>
      <c r="M153" s="146">
        <v>1985.48</v>
      </c>
      <c r="N153" s="146"/>
      <c r="O153" s="146"/>
      <c r="P153" s="146"/>
      <c r="Q153" s="146"/>
      <c r="R153" s="146"/>
      <c r="S153" s="146">
        <v>1984.7</v>
      </c>
      <c r="T153" s="146"/>
      <c r="U153" s="146">
        <v>1985.42</v>
      </c>
      <c r="V153" s="146"/>
      <c r="W153" s="146"/>
      <c r="X153" s="146"/>
      <c r="Y153" s="146"/>
      <c r="Z153" s="146"/>
      <c r="AA153" s="146"/>
      <c r="AB153" s="146">
        <v>1985.28</v>
      </c>
      <c r="AC153" s="146"/>
      <c r="AD153" s="146"/>
      <c r="AE153" s="146"/>
      <c r="AF153" s="147"/>
      <c r="AG153" s="148"/>
      <c r="AH153" s="46">
        <f t="shared" si="53"/>
        <v>1986.12</v>
      </c>
      <c r="AI153" s="47">
        <f t="shared" si="54"/>
        <v>1984.7</v>
      </c>
    </row>
    <row r="154" spans="1:37" x14ac:dyDescent="0.25">
      <c r="A154" s="135" t="s">
        <v>176</v>
      </c>
      <c r="B154" s="149">
        <v>522.79</v>
      </c>
      <c r="C154" s="150"/>
      <c r="D154" s="150"/>
      <c r="E154" s="150"/>
      <c r="F154" s="150"/>
      <c r="G154" s="150"/>
      <c r="H154" s="150"/>
      <c r="I154" s="150">
        <v>522.73</v>
      </c>
      <c r="J154" s="150"/>
      <c r="K154" s="150">
        <v>522.55999999999995</v>
      </c>
      <c r="L154" s="150"/>
      <c r="M154" s="150">
        <v>522.24</v>
      </c>
      <c r="N154" s="150"/>
      <c r="O154" s="150"/>
      <c r="P154" s="150"/>
      <c r="Q154" s="150"/>
      <c r="R154" s="150"/>
      <c r="S154" s="150">
        <v>522.42999999999995</v>
      </c>
      <c r="T154" s="150"/>
      <c r="U154" s="150"/>
      <c r="V154" s="150"/>
      <c r="W154" s="150"/>
      <c r="X154" s="150"/>
      <c r="Y154" s="150"/>
      <c r="Z154" s="150"/>
      <c r="AA154" s="150"/>
      <c r="AB154" s="150">
        <v>522.04</v>
      </c>
      <c r="AC154" s="150"/>
      <c r="AD154" s="150"/>
      <c r="AE154" s="150"/>
      <c r="AF154" s="151"/>
      <c r="AG154" s="148"/>
      <c r="AH154" s="46">
        <f t="shared" si="53"/>
        <v>522.79</v>
      </c>
      <c r="AI154" s="47">
        <f t="shared" si="54"/>
        <v>522.04</v>
      </c>
      <c r="AK154" s="49"/>
    </row>
    <row r="155" spans="1:37" x14ac:dyDescent="0.25">
      <c r="A155" s="135" t="s">
        <v>177</v>
      </c>
      <c r="B155" s="149">
        <v>624.42999999999995</v>
      </c>
      <c r="C155" s="150"/>
      <c r="D155" s="150"/>
      <c r="E155" s="150"/>
      <c r="F155" s="150"/>
      <c r="G155" s="150"/>
      <c r="H155" s="150"/>
      <c r="I155" s="150">
        <v>625</v>
      </c>
      <c r="J155" s="150"/>
      <c r="K155" s="150">
        <v>624.91999999999996</v>
      </c>
      <c r="L155" s="150"/>
      <c r="M155" s="150">
        <v>624.55600000000004</v>
      </c>
      <c r="N155" s="150"/>
      <c r="O155" s="150"/>
      <c r="P155" s="150"/>
      <c r="Q155" s="150"/>
      <c r="R155" s="150"/>
      <c r="S155" s="150">
        <v>624.33000000000004</v>
      </c>
      <c r="T155" s="150"/>
      <c r="U155" s="150"/>
      <c r="V155" s="150"/>
      <c r="W155" s="150"/>
      <c r="X155" s="150"/>
      <c r="Y155" s="150"/>
      <c r="Z155" s="150"/>
      <c r="AA155" s="150"/>
      <c r="AB155" s="150">
        <v>624.30999999999995</v>
      </c>
      <c r="AC155" s="150"/>
      <c r="AD155" s="150"/>
      <c r="AE155" s="150"/>
      <c r="AF155" s="151"/>
      <c r="AG155" s="148"/>
      <c r="AH155" s="46">
        <f t="shared" si="53"/>
        <v>625</v>
      </c>
      <c r="AI155" s="47">
        <f t="shared" si="54"/>
        <v>624.30999999999995</v>
      </c>
      <c r="AK155" s="49"/>
    </row>
    <row r="156" spans="1:37" x14ac:dyDescent="0.25">
      <c r="A156" s="135" t="s">
        <v>178</v>
      </c>
      <c r="B156" s="149">
        <v>337.23</v>
      </c>
      <c r="C156" s="150"/>
      <c r="D156" s="150"/>
      <c r="E156" s="150"/>
      <c r="F156" s="150"/>
      <c r="G156" s="150"/>
      <c r="H156" s="150"/>
      <c r="I156" s="150">
        <v>337.57</v>
      </c>
      <c r="J156" s="150"/>
      <c r="K156" s="150">
        <v>337.32</v>
      </c>
      <c r="L156" s="150"/>
      <c r="M156" s="150">
        <v>337.09</v>
      </c>
      <c r="N156" s="150"/>
      <c r="O156" s="150"/>
      <c r="P156" s="150"/>
      <c r="Q156" s="150"/>
      <c r="R156" s="150"/>
      <c r="S156" s="150">
        <v>336.9</v>
      </c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53"/>
        <v>337.57</v>
      </c>
      <c r="AI156" s="47">
        <f t="shared" si="54"/>
        <v>336.9</v>
      </c>
      <c r="AK156" s="49"/>
    </row>
    <row r="157" spans="1:37" x14ac:dyDescent="0.25">
      <c r="A157" s="135" t="s">
        <v>179</v>
      </c>
      <c r="B157" s="149">
        <v>884.5</v>
      </c>
      <c r="C157" s="150"/>
      <c r="D157" s="150"/>
      <c r="E157" s="150"/>
      <c r="F157" s="150"/>
      <c r="G157" s="150"/>
      <c r="H157" s="150"/>
      <c r="I157" s="150">
        <v>887.4</v>
      </c>
      <c r="J157" s="150"/>
      <c r="K157" s="150"/>
      <c r="L157" s="150">
        <v>886.5</v>
      </c>
      <c r="M157" s="150">
        <v>885.9</v>
      </c>
      <c r="N157" s="150"/>
      <c r="O157" s="150"/>
      <c r="P157" s="150"/>
      <c r="Q157" s="150"/>
      <c r="R157" s="150"/>
      <c r="S157" s="150">
        <v>886.6</v>
      </c>
      <c r="T157" s="150"/>
      <c r="U157" s="150"/>
      <c r="V157" s="150"/>
      <c r="W157" s="150"/>
      <c r="X157" s="150"/>
      <c r="Y157" s="150"/>
      <c r="Z157" s="150"/>
      <c r="AA157" s="150"/>
      <c r="AB157" s="150">
        <v>885.8</v>
      </c>
      <c r="AC157" s="150"/>
      <c r="AD157" s="150"/>
      <c r="AE157" s="150"/>
      <c r="AF157" s="151"/>
      <c r="AG157" s="148"/>
      <c r="AH157" s="46">
        <f t="shared" si="53"/>
        <v>887.4</v>
      </c>
      <c r="AI157" s="47">
        <f t="shared" si="54"/>
        <v>884.5</v>
      </c>
      <c r="AK157" s="49"/>
    </row>
    <row r="158" spans="1:37" x14ac:dyDescent="0.25">
      <c r="A158" s="152" t="s">
        <v>180</v>
      </c>
      <c r="B158" s="153">
        <v>1523.78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>
        <v>1523.83</v>
      </c>
      <c r="AC158" s="154"/>
      <c r="AD158" s="154"/>
      <c r="AE158" s="154"/>
      <c r="AF158" s="155"/>
      <c r="AG158" s="156"/>
      <c r="AH158" s="46">
        <f t="shared" si="53"/>
        <v>1523.83</v>
      </c>
      <c r="AI158" s="47">
        <f t="shared" si="54"/>
        <v>1523.78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R166" si="55">B161</f>
        <v>0.3</v>
      </c>
      <c r="D161" s="161">
        <f t="shared" si="55"/>
        <v>0.3</v>
      </c>
      <c r="E161" s="161">
        <f t="shared" si="55"/>
        <v>0.3</v>
      </c>
      <c r="F161" s="161">
        <f t="shared" si="55"/>
        <v>0.3</v>
      </c>
      <c r="G161" s="161">
        <f t="shared" si="55"/>
        <v>0.3</v>
      </c>
      <c r="H161" s="161">
        <f t="shared" si="55"/>
        <v>0.3</v>
      </c>
      <c r="I161" s="161">
        <f t="shared" si="55"/>
        <v>0.3</v>
      </c>
      <c r="J161" s="161">
        <f t="shared" si="55"/>
        <v>0.3</v>
      </c>
      <c r="K161" s="161">
        <f t="shared" si="55"/>
        <v>0.3</v>
      </c>
      <c r="L161" s="161">
        <f t="shared" si="55"/>
        <v>0.3</v>
      </c>
      <c r="M161" s="161">
        <f t="shared" si="55"/>
        <v>0.3</v>
      </c>
      <c r="N161" s="161">
        <f t="shared" si="55"/>
        <v>0.3</v>
      </c>
      <c r="O161" s="161">
        <f t="shared" si="55"/>
        <v>0.3</v>
      </c>
      <c r="P161" s="161">
        <f t="shared" si="55"/>
        <v>0.3</v>
      </c>
      <c r="Q161" s="161">
        <f t="shared" si="55"/>
        <v>0.3</v>
      </c>
      <c r="R161" s="161">
        <f t="shared" si="55"/>
        <v>0.3</v>
      </c>
      <c r="S161" s="161">
        <f t="shared" ref="S161:AF166" si="56">R161</f>
        <v>0.3</v>
      </c>
      <c r="T161" s="161">
        <f t="shared" si="56"/>
        <v>0.3</v>
      </c>
      <c r="U161" s="161">
        <f t="shared" si="56"/>
        <v>0.3</v>
      </c>
      <c r="V161" s="161">
        <f t="shared" si="56"/>
        <v>0.3</v>
      </c>
      <c r="W161" s="161">
        <f t="shared" si="56"/>
        <v>0.3</v>
      </c>
      <c r="X161" s="161">
        <f t="shared" si="56"/>
        <v>0.3</v>
      </c>
      <c r="Y161" s="161">
        <f t="shared" si="56"/>
        <v>0.3</v>
      </c>
      <c r="Z161" s="161">
        <f t="shared" si="56"/>
        <v>0.3</v>
      </c>
      <c r="AA161" s="161">
        <f t="shared" si="56"/>
        <v>0.3</v>
      </c>
      <c r="AB161" s="161">
        <f t="shared" si="56"/>
        <v>0.3</v>
      </c>
      <c r="AC161" s="161">
        <f t="shared" si="56"/>
        <v>0.3</v>
      </c>
      <c r="AD161" s="161">
        <f t="shared" si="56"/>
        <v>0.3</v>
      </c>
      <c r="AE161" s="161">
        <f t="shared" si="56"/>
        <v>0.3</v>
      </c>
      <c r="AF161" s="161">
        <f t="shared" si="56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55"/>
        <v>0.4</v>
      </c>
      <c r="D162" s="163">
        <f t="shared" si="55"/>
        <v>0.4</v>
      </c>
      <c r="E162" s="163">
        <f t="shared" si="55"/>
        <v>0.4</v>
      </c>
      <c r="F162" s="163">
        <f t="shared" si="55"/>
        <v>0.4</v>
      </c>
      <c r="G162" s="163">
        <f t="shared" si="55"/>
        <v>0.4</v>
      </c>
      <c r="H162" s="163">
        <f t="shared" si="55"/>
        <v>0.4</v>
      </c>
      <c r="I162" s="163">
        <f t="shared" si="55"/>
        <v>0.4</v>
      </c>
      <c r="J162" s="163">
        <f t="shared" si="55"/>
        <v>0.4</v>
      </c>
      <c r="K162" s="163">
        <f t="shared" si="55"/>
        <v>0.4</v>
      </c>
      <c r="L162" s="163">
        <f t="shared" si="55"/>
        <v>0.4</v>
      </c>
      <c r="M162" s="163">
        <f t="shared" si="55"/>
        <v>0.4</v>
      </c>
      <c r="N162" s="163">
        <f t="shared" si="55"/>
        <v>0.4</v>
      </c>
      <c r="O162" s="163">
        <f t="shared" si="55"/>
        <v>0.4</v>
      </c>
      <c r="P162" s="163">
        <f t="shared" si="55"/>
        <v>0.4</v>
      </c>
      <c r="Q162" s="163">
        <f t="shared" si="55"/>
        <v>0.4</v>
      </c>
      <c r="R162" s="163">
        <f t="shared" si="55"/>
        <v>0.4</v>
      </c>
      <c r="S162" s="163">
        <f t="shared" si="56"/>
        <v>0.4</v>
      </c>
      <c r="T162" s="163">
        <f t="shared" si="56"/>
        <v>0.4</v>
      </c>
      <c r="U162" s="163">
        <f t="shared" si="56"/>
        <v>0.4</v>
      </c>
      <c r="V162" s="163">
        <f t="shared" si="56"/>
        <v>0.4</v>
      </c>
      <c r="W162" s="163">
        <f t="shared" si="56"/>
        <v>0.4</v>
      </c>
      <c r="X162" s="163">
        <f t="shared" si="56"/>
        <v>0.4</v>
      </c>
      <c r="Y162" s="163">
        <f t="shared" si="56"/>
        <v>0.4</v>
      </c>
      <c r="Z162" s="163">
        <f t="shared" si="56"/>
        <v>0.4</v>
      </c>
      <c r="AA162" s="163">
        <f t="shared" si="56"/>
        <v>0.4</v>
      </c>
      <c r="AB162" s="163">
        <f t="shared" si="56"/>
        <v>0.4</v>
      </c>
      <c r="AC162" s="163">
        <f t="shared" si="56"/>
        <v>0.4</v>
      </c>
      <c r="AD162" s="163">
        <f t="shared" si="56"/>
        <v>0.4</v>
      </c>
      <c r="AE162" s="163">
        <f t="shared" si="56"/>
        <v>0.4</v>
      </c>
      <c r="AF162" s="163">
        <f t="shared" si="56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55"/>
        <v>1.5</v>
      </c>
      <c r="D163" s="163">
        <f t="shared" si="55"/>
        <v>1.5</v>
      </c>
      <c r="E163" s="163">
        <f t="shared" si="55"/>
        <v>1.5</v>
      </c>
      <c r="F163" s="163">
        <f t="shared" si="55"/>
        <v>1.5</v>
      </c>
      <c r="G163" s="163">
        <f t="shared" si="55"/>
        <v>1.5</v>
      </c>
      <c r="H163" s="163">
        <f t="shared" si="55"/>
        <v>1.5</v>
      </c>
      <c r="I163" s="163">
        <f t="shared" si="55"/>
        <v>1.5</v>
      </c>
      <c r="J163" s="163">
        <f t="shared" si="55"/>
        <v>1.5</v>
      </c>
      <c r="K163" s="163">
        <f t="shared" si="55"/>
        <v>1.5</v>
      </c>
      <c r="L163" s="163">
        <f t="shared" si="55"/>
        <v>1.5</v>
      </c>
      <c r="M163" s="163">
        <f t="shared" si="55"/>
        <v>1.5</v>
      </c>
      <c r="N163" s="163">
        <f t="shared" si="55"/>
        <v>1.5</v>
      </c>
      <c r="O163" s="163">
        <f t="shared" si="55"/>
        <v>1.5</v>
      </c>
      <c r="P163" s="163">
        <f t="shared" si="55"/>
        <v>1.5</v>
      </c>
      <c r="Q163" s="163">
        <f t="shared" si="55"/>
        <v>1.5</v>
      </c>
      <c r="R163" s="163">
        <f t="shared" si="55"/>
        <v>1.5</v>
      </c>
      <c r="S163" s="163">
        <f t="shared" si="56"/>
        <v>1.5</v>
      </c>
      <c r="T163" s="163">
        <f t="shared" si="56"/>
        <v>1.5</v>
      </c>
      <c r="U163" s="163">
        <f t="shared" si="56"/>
        <v>1.5</v>
      </c>
      <c r="V163" s="163">
        <f t="shared" si="56"/>
        <v>1.5</v>
      </c>
      <c r="W163" s="163">
        <f t="shared" si="56"/>
        <v>1.5</v>
      </c>
      <c r="X163" s="163">
        <f t="shared" si="56"/>
        <v>1.5</v>
      </c>
      <c r="Y163" s="163">
        <f t="shared" si="56"/>
        <v>1.5</v>
      </c>
      <c r="Z163" s="163">
        <f t="shared" si="56"/>
        <v>1.5</v>
      </c>
      <c r="AA163" s="163">
        <f t="shared" si="56"/>
        <v>1.5</v>
      </c>
      <c r="AB163" s="163">
        <f t="shared" si="56"/>
        <v>1.5</v>
      </c>
      <c r="AC163" s="163">
        <f t="shared" si="56"/>
        <v>1.5</v>
      </c>
      <c r="AD163" s="163">
        <f t="shared" si="56"/>
        <v>1.5</v>
      </c>
      <c r="AE163" s="163">
        <f t="shared" si="56"/>
        <v>1.5</v>
      </c>
      <c r="AF163" s="163">
        <f t="shared" si="56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55"/>
        <v>0.3</v>
      </c>
      <c r="D164" s="163">
        <f t="shared" si="55"/>
        <v>0.3</v>
      </c>
      <c r="E164" s="163">
        <f t="shared" si="55"/>
        <v>0.3</v>
      </c>
      <c r="F164" s="163">
        <f t="shared" si="55"/>
        <v>0.3</v>
      </c>
      <c r="G164" s="163">
        <f t="shared" si="55"/>
        <v>0.3</v>
      </c>
      <c r="H164" s="163">
        <f t="shared" si="55"/>
        <v>0.3</v>
      </c>
      <c r="I164" s="163">
        <f t="shared" si="55"/>
        <v>0.3</v>
      </c>
      <c r="J164" s="163">
        <f t="shared" si="55"/>
        <v>0.3</v>
      </c>
      <c r="K164" s="163">
        <f t="shared" si="55"/>
        <v>0.3</v>
      </c>
      <c r="L164" s="163">
        <f t="shared" si="55"/>
        <v>0.3</v>
      </c>
      <c r="M164" s="163">
        <f t="shared" si="55"/>
        <v>0.3</v>
      </c>
      <c r="N164" s="163">
        <f t="shared" si="55"/>
        <v>0.3</v>
      </c>
      <c r="O164" s="163">
        <f t="shared" si="55"/>
        <v>0.3</v>
      </c>
      <c r="P164" s="163">
        <f t="shared" si="55"/>
        <v>0.3</v>
      </c>
      <c r="Q164" s="163">
        <f t="shared" si="55"/>
        <v>0.3</v>
      </c>
      <c r="R164" s="163">
        <f t="shared" si="55"/>
        <v>0.3</v>
      </c>
      <c r="S164" s="163">
        <f t="shared" si="56"/>
        <v>0.3</v>
      </c>
      <c r="T164" s="163">
        <f t="shared" si="56"/>
        <v>0.3</v>
      </c>
      <c r="U164" s="163">
        <f t="shared" si="56"/>
        <v>0.3</v>
      </c>
      <c r="V164" s="163">
        <f t="shared" si="56"/>
        <v>0.3</v>
      </c>
      <c r="W164" s="163">
        <f t="shared" si="56"/>
        <v>0.3</v>
      </c>
      <c r="X164" s="163">
        <f t="shared" si="56"/>
        <v>0.3</v>
      </c>
      <c r="Y164" s="163">
        <f t="shared" si="56"/>
        <v>0.3</v>
      </c>
      <c r="Z164" s="163">
        <f t="shared" si="56"/>
        <v>0.3</v>
      </c>
      <c r="AA164" s="163">
        <f t="shared" si="56"/>
        <v>0.3</v>
      </c>
      <c r="AB164" s="163">
        <f t="shared" si="56"/>
        <v>0.3</v>
      </c>
      <c r="AC164" s="163">
        <f t="shared" si="56"/>
        <v>0.3</v>
      </c>
      <c r="AD164" s="163">
        <f t="shared" si="56"/>
        <v>0.3</v>
      </c>
      <c r="AE164" s="163">
        <f t="shared" si="56"/>
        <v>0.3</v>
      </c>
      <c r="AF164" s="163">
        <f t="shared" si="56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55"/>
        <v>0.4</v>
      </c>
      <c r="D165" s="163">
        <f t="shared" si="55"/>
        <v>0.4</v>
      </c>
      <c r="E165" s="163">
        <f t="shared" si="55"/>
        <v>0.4</v>
      </c>
      <c r="F165" s="163">
        <f t="shared" si="55"/>
        <v>0.4</v>
      </c>
      <c r="G165" s="163">
        <f t="shared" si="55"/>
        <v>0.4</v>
      </c>
      <c r="H165" s="163">
        <f t="shared" si="55"/>
        <v>0.4</v>
      </c>
      <c r="I165" s="163">
        <f t="shared" si="55"/>
        <v>0.4</v>
      </c>
      <c r="J165" s="163">
        <f t="shared" si="55"/>
        <v>0.4</v>
      </c>
      <c r="K165" s="163">
        <f t="shared" si="55"/>
        <v>0.4</v>
      </c>
      <c r="L165" s="163">
        <f t="shared" si="55"/>
        <v>0.4</v>
      </c>
      <c r="M165" s="163">
        <f t="shared" si="55"/>
        <v>0.4</v>
      </c>
      <c r="N165" s="163">
        <f t="shared" si="55"/>
        <v>0.4</v>
      </c>
      <c r="O165" s="163">
        <f t="shared" si="55"/>
        <v>0.4</v>
      </c>
      <c r="P165" s="163">
        <f t="shared" si="55"/>
        <v>0.4</v>
      </c>
      <c r="Q165" s="163">
        <f t="shared" si="55"/>
        <v>0.4</v>
      </c>
      <c r="R165" s="163">
        <f t="shared" si="55"/>
        <v>0.4</v>
      </c>
      <c r="S165" s="163">
        <f t="shared" si="56"/>
        <v>0.4</v>
      </c>
      <c r="T165" s="163">
        <f t="shared" si="56"/>
        <v>0.4</v>
      </c>
      <c r="U165" s="163">
        <f t="shared" si="56"/>
        <v>0.4</v>
      </c>
      <c r="V165" s="163">
        <f t="shared" si="56"/>
        <v>0.4</v>
      </c>
      <c r="W165" s="163">
        <f t="shared" si="56"/>
        <v>0.4</v>
      </c>
      <c r="X165" s="163">
        <f t="shared" si="56"/>
        <v>0.4</v>
      </c>
      <c r="Y165" s="163">
        <f t="shared" si="56"/>
        <v>0.4</v>
      </c>
      <c r="Z165" s="163">
        <f t="shared" si="56"/>
        <v>0.4</v>
      </c>
      <c r="AA165" s="163">
        <f t="shared" si="56"/>
        <v>0.4</v>
      </c>
      <c r="AB165" s="163">
        <f t="shared" si="56"/>
        <v>0.4</v>
      </c>
      <c r="AC165" s="163">
        <f t="shared" si="56"/>
        <v>0.4</v>
      </c>
      <c r="AD165" s="163">
        <f t="shared" si="56"/>
        <v>0.4</v>
      </c>
      <c r="AE165" s="163">
        <f t="shared" si="56"/>
        <v>0.4</v>
      </c>
      <c r="AF165" s="163">
        <f t="shared" si="56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55"/>
        <v>0.64</v>
      </c>
      <c r="D166" s="166">
        <f t="shared" si="55"/>
        <v>0.64</v>
      </c>
      <c r="E166" s="166">
        <f t="shared" si="55"/>
        <v>0.64</v>
      </c>
      <c r="F166" s="166">
        <f t="shared" si="55"/>
        <v>0.64</v>
      </c>
      <c r="G166" s="166">
        <f t="shared" si="55"/>
        <v>0.64</v>
      </c>
      <c r="H166" s="166">
        <f t="shared" si="55"/>
        <v>0.64</v>
      </c>
      <c r="I166" s="166">
        <f t="shared" si="55"/>
        <v>0.64</v>
      </c>
      <c r="J166" s="166">
        <f t="shared" si="55"/>
        <v>0.64</v>
      </c>
      <c r="K166" s="166">
        <f t="shared" si="55"/>
        <v>0.64</v>
      </c>
      <c r="L166" s="166">
        <f t="shared" si="55"/>
        <v>0.64</v>
      </c>
      <c r="M166" s="166">
        <f t="shared" si="55"/>
        <v>0.64</v>
      </c>
      <c r="N166" s="166">
        <f t="shared" si="55"/>
        <v>0.64</v>
      </c>
      <c r="O166" s="166">
        <f t="shared" si="55"/>
        <v>0.64</v>
      </c>
      <c r="P166" s="166">
        <f t="shared" si="55"/>
        <v>0.64</v>
      </c>
      <c r="Q166" s="166">
        <f t="shared" si="55"/>
        <v>0.64</v>
      </c>
      <c r="R166" s="166">
        <f t="shared" si="55"/>
        <v>0.64</v>
      </c>
      <c r="S166" s="166">
        <f t="shared" si="56"/>
        <v>0.64</v>
      </c>
      <c r="T166" s="166">
        <f t="shared" si="56"/>
        <v>0.64</v>
      </c>
      <c r="U166" s="166">
        <f t="shared" si="56"/>
        <v>0.64</v>
      </c>
      <c r="V166" s="166">
        <f t="shared" si="56"/>
        <v>0.64</v>
      </c>
      <c r="W166" s="166">
        <f t="shared" si="56"/>
        <v>0.64</v>
      </c>
      <c r="X166" s="166">
        <f t="shared" si="56"/>
        <v>0.64</v>
      </c>
      <c r="Y166" s="166">
        <f t="shared" si="56"/>
        <v>0.64</v>
      </c>
      <c r="Z166" s="166">
        <f t="shared" si="56"/>
        <v>0.64</v>
      </c>
      <c r="AA166" s="166">
        <f t="shared" si="56"/>
        <v>0.64</v>
      </c>
      <c r="AB166" s="166">
        <f t="shared" si="56"/>
        <v>0.64</v>
      </c>
      <c r="AC166" s="166">
        <f t="shared" si="56"/>
        <v>0.64</v>
      </c>
      <c r="AD166" s="166">
        <f t="shared" si="56"/>
        <v>0.64</v>
      </c>
      <c r="AE166" s="166">
        <f t="shared" si="56"/>
        <v>0.64</v>
      </c>
      <c r="AF166" s="166">
        <f t="shared" si="56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57">SUM(C161:C166)</f>
        <v>3.54</v>
      </c>
      <c r="D167" s="169">
        <f t="shared" si="57"/>
        <v>3.54</v>
      </c>
      <c r="E167" s="169">
        <f t="shared" si="57"/>
        <v>3.54</v>
      </c>
      <c r="F167" s="169">
        <f t="shared" si="57"/>
        <v>3.54</v>
      </c>
      <c r="G167" s="169">
        <f t="shared" si="57"/>
        <v>3.54</v>
      </c>
      <c r="H167" s="169">
        <f t="shared" si="57"/>
        <v>3.54</v>
      </c>
      <c r="I167" s="169">
        <f t="shared" si="57"/>
        <v>3.54</v>
      </c>
      <c r="J167" s="169">
        <f t="shared" si="57"/>
        <v>3.54</v>
      </c>
      <c r="K167" s="169">
        <f t="shared" si="57"/>
        <v>3.54</v>
      </c>
      <c r="L167" s="169">
        <f t="shared" si="57"/>
        <v>3.54</v>
      </c>
      <c r="M167" s="169">
        <f t="shared" si="57"/>
        <v>3.54</v>
      </c>
      <c r="N167" s="169">
        <f t="shared" si="57"/>
        <v>3.54</v>
      </c>
      <c r="O167" s="169">
        <f t="shared" si="57"/>
        <v>3.54</v>
      </c>
      <c r="P167" s="169">
        <f t="shared" si="57"/>
        <v>3.54</v>
      </c>
      <c r="Q167" s="169">
        <f t="shared" si="57"/>
        <v>3.54</v>
      </c>
      <c r="R167" s="169">
        <f t="shared" si="57"/>
        <v>3.54</v>
      </c>
      <c r="S167" s="169">
        <f t="shared" si="57"/>
        <v>3.54</v>
      </c>
      <c r="T167" s="169">
        <f t="shared" si="57"/>
        <v>3.54</v>
      </c>
      <c r="U167" s="169">
        <f t="shared" si="57"/>
        <v>3.54</v>
      </c>
      <c r="V167" s="169">
        <f t="shared" si="57"/>
        <v>3.54</v>
      </c>
      <c r="W167" s="169">
        <f t="shared" si="57"/>
        <v>3.54</v>
      </c>
      <c r="X167" s="169">
        <f t="shared" si="57"/>
        <v>3.54</v>
      </c>
      <c r="Y167" s="169">
        <f t="shared" si="57"/>
        <v>3.54</v>
      </c>
      <c r="Z167" s="169">
        <f>SUM(Z161:Z166)</f>
        <v>3.54</v>
      </c>
      <c r="AA167" s="169">
        <f t="shared" si="57"/>
        <v>3.54</v>
      </c>
      <c r="AB167" s="169">
        <f t="shared" si="57"/>
        <v>3.54</v>
      </c>
      <c r="AC167" s="169">
        <f t="shared" si="57"/>
        <v>3.54</v>
      </c>
      <c r="AD167" s="169">
        <f t="shared" si="57"/>
        <v>3.54</v>
      </c>
      <c r="AE167" s="169">
        <f t="shared" si="57"/>
        <v>3.54</v>
      </c>
      <c r="AF167" s="169">
        <f t="shared" si="57"/>
        <v>3.54</v>
      </c>
      <c r="AG167" s="170">
        <f t="shared" si="57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R184" si="58">B169</f>
        <v>0</v>
      </c>
      <c r="D169" s="161">
        <f t="shared" si="58"/>
        <v>0</v>
      </c>
      <c r="E169" s="161">
        <f t="shared" si="58"/>
        <v>0</v>
      </c>
      <c r="F169" s="161">
        <f t="shared" si="58"/>
        <v>0</v>
      </c>
      <c r="G169" s="161">
        <f t="shared" si="58"/>
        <v>0</v>
      </c>
      <c r="H169" s="161">
        <f t="shared" si="58"/>
        <v>0</v>
      </c>
      <c r="I169" s="161">
        <f t="shared" si="58"/>
        <v>0</v>
      </c>
      <c r="J169" s="161">
        <f t="shared" si="58"/>
        <v>0</v>
      </c>
      <c r="K169" s="161">
        <f t="shared" si="58"/>
        <v>0</v>
      </c>
      <c r="L169" s="161">
        <f t="shared" si="58"/>
        <v>0</v>
      </c>
      <c r="M169" s="161">
        <f t="shared" si="58"/>
        <v>0</v>
      </c>
      <c r="N169" s="161">
        <f t="shared" si="58"/>
        <v>0</v>
      </c>
      <c r="O169" s="161">
        <f t="shared" si="58"/>
        <v>0</v>
      </c>
      <c r="P169" s="161">
        <f t="shared" si="58"/>
        <v>0</v>
      </c>
      <c r="Q169" s="161">
        <f t="shared" si="58"/>
        <v>0</v>
      </c>
      <c r="R169" s="161">
        <f t="shared" si="58"/>
        <v>0</v>
      </c>
      <c r="S169" s="161">
        <f t="shared" ref="S169:AF184" si="59">R169</f>
        <v>0</v>
      </c>
      <c r="T169" s="161">
        <f t="shared" si="59"/>
        <v>0</v>
      </c>
      <c r="U169" s="161">
        <f t="shared" si="59"/>
        <v>0</v>
      </c>
      <c r="V169" s="161">
        <f t="shared" si="59"/>
        <v>0</v>
      </c>
      <c r="W169" s="161">
        <f t="shared" si="59"/>
        <v>0</v>
      </c>
      <c r="X169" s="161">
        <f t="shared" si="59"/>
        <v>0</v>
      </c>
      <c r="Y169" s="161">
        <f t="shared" si="59"/>
        <v>0</v>
      </c>
      <c r="Z169" s="161">
        <f t="shared" si="59"/>
        <v>0</v>
      </c>
      <c r="AA169" s="161">
        <f t="shared" si="59"/>
        <v>0</v>
      </c>
      <c r="AB169" s="161">
        <f t="shared" si="59"/>
        <v>0</v>
      </c>
      <c r="AC169" s="161">
        <f t="shared" si="59"/>
        <v>0</v>
      </c>
      <c r="AD169" s="161">
        <f t="shared" si="59"/>
        <v>0</v>
      </c>
      <c r="AE169" s="161">
        <f t="shared" si="59"/>
        <v>0</v>
      </c>
      <c r="AF169" s="174">
        <f t="shared" si="59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58"/>
        <v>0</v>
      </c>
      <c r="D170" s="163">
        <f t="shared" si="58"/>
        <v>0</v>
      </c>
      <c r="E170" s="163">
        <f t="shared" si="58"/>
        <v>0</v>
      </c>
      <c r="F170" s="163">
        <f t="shared" si="58"/>
        <v>0</v>
      </c>
      <c r="G170" s="163">
        <f t="shared" si="58"/>
        <v>0</v>
      </c>
      <c r="H170" s="163">
        <f t="shared" si="58"/>
        <v>0</v>
      </c>
      <c r="I170" s="163">
        <f t="shared" si="58"/>
        <v>0</v>
      </c>
      <c r="J170" s="163">
        <f t="shared" si="58"/>
        <v>0</v>
      </c>
      <c r="K170" s="163">
        <f t="shared" si="58"/>
        <v>0</v>
      </c>
      <c r="L170" s="163">
        <f t="shared" si="58"/>
        <v>0</v>
      </c>
      <c r="M170" s="163">
        <f t="shared" si="58"/>
        <v>0</v>
      </c>
      <c r="N170" s="163">
        <f t="shared" si="58"/>
        <v>0</v>
      </c>
      <c r="O170" s="163">
        <f t="shared" si="58"/>
        <v>0</v>
      </c>
      <c r="P170" s="163">
        <f t="shared" si="58"/>
        <v>0</v>
      </c>
      <c r="Q170" s="163">
        <f t="shared" si="58"/>
        <v>0</v>
      </c>
      <c r="R170" s="163">
        <f t="shared" si="58"/>
        <v>0</v>
      </c>
      <c r="S170" s="163">
        <f t="shared" si="59"/>
        <v>0</v>
      </c>
      <c r="T170" s="163">
        <f t="shared" si="59"/>
        <v>0</v>
      </c>
      <c r="U170" s="163">
        <f t="shared" si="59"/>
        <v>0</v>
      </c>
      <c r="V170" s="163">
        <f t="shared" si="59"/>
        <v>0</v>
      </c>
      <c r="W170" s="163">
        <f t="shared" si="59"/>
        <v>0</v>
      </c>
      <c r="X170" s="163">
        <f t="shared" si="59"/>
        <v>0</v>
      </c>
      <c r="Y170" s="163">
        <f t="shared" si="59"/>
        <v>0</v>
      </c>
      <c r="Z170" s="163">
        <f t="shared" si="59"/>
        <v>0</v>
      </c>
      <c r="AA170" s="163">
        <f t="shared" si="59"/>
        <v>0</v>
      </c>
      <c r="AB170" s="163">
        <f t="shared" si="59"/>
        <v>0</v>
      </c>
      <c r="AC170" s="163">
        <f t="shared" si="59"/>
        <v>0</v>
      </c>
      <c r="AD170" s="163">
        <f t="shared" si="59"/>
        <v>0</v>
      </c>
      <c r="AE170" s="163">
        <f t="shared" si="59"/>
        <v>0</v>
      </c>
      <c r="AF170" s="176">
        <f t="shared" si="59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58"/>
        <v>0</v>
      </c>
      <c r="D171" s="163">
        <f t="shared" si="58"/>
        <v>0</v>
      </c>
      <c r="E171" s="163">
        <f t="shared" si="58"/>
        <v>0</v>
      </c>
      <c r="F171" s="163">
        <f t="shared" si="58"/>
        <v>0</v>
      </c>
      <c r="G171" s="163">
        <f t="shared" si="58"/>
        <v>0</v>
      </c>
      <c r="H171" s="163">
        <f t="shared" si="58"/>
        <v>0</v>
      </c>
      <c r="I171" s="163">
        <f t="shared" si="58"/>
        <v>0</v>
      </c>
      <c r="J171" s="163">
        <f t="shared" si="58"/>
        <v>0</v>
      </c>
      <c r="K171" s="163">
        <f t="shared" si="58"/>
        <v>0</v>
      </c>
      <c r="L171" s="163">
        <f t="shared" si="58"/>
        <v>0</v>
      </c>
      <c r="M171" s="163">
        <f t="shared" si="58"/>
        <v>0</v>
      </c>
      <c r="N171" s="163">
        <f t="shared" si="58"/>
        <v>0</v>
      </c>
      <c r="O171" s="163">
        <f t="shared" si="58"/>
        <v>0</v>
      </c>
      <c r="P171" s="163">
        <f t="shared" si="58"/>
        <v>0</v>
      </c>
      <c r="Q171" s="163">
        <f t="shared" si="58"/>
        <v>0</v>
      </c>
      <c r="R171" s="163">
        <f t="shared" si="58"/>
        <v>0</v>
      </c>
      <c r="S171" s="163">
        <f t="shared" si="59"/>
        <v>0</v>
      </c>
      <c r="T171" s="163">
        <f t="shared" si="59"/>
        <v>0</v>
      </c>
      <c r="U171" s="163">
        <f t="shared" si="59"/>
        <v>0</v>
      </c>
      <c r="V171" s="163">
        <f t="shared" si="59"/>
        <v>0</v>
      </c>
      <c r="W171" s="163">
        <f t="shared" si="59"/>
        <v>0</v>
      </c>
      <c r="X171" s="163">
        <f t="shared" si="59"/>
        <v>0</v>
      </c>
      <c r="Y171" s="163">
        <f t="shared" si="59"/>
        <v>0</v>
      </c>
      <c r="Z171" s="163">
        <f t="shared" si="59"/>
        <v>0</v>
      </c>
      <c r="AA171" s="163">
        <f t="shared" si="59"/>
        <v>0</v>
      </c>
      <c r="AB171" s="163">
        <f t="shared" si="59"/>
        <v>0</v>
      </c>
      <c r="AC171" s="163">
        <f t="shared" si="59"/>
        <v>0</v>
      </c>
      <c r="AD171" s="163">
        <f t="shared" si="59"/>
        <v>0</v>
      </c>
      <c r="AE171" s="163">
        <f t="shared" si="59"/>
        <v>0</v>
      </c>
      <c r="AF171" s="176">
        <f t="shared" si="59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58"/>
        <v>0</v>
      </c>
      <c r="D172" s="163">
        <f t="shared" si="58"/>
        <v>0</v>
      </c>
      <c r="E172" s="163">
        <f t="shared" si="58"/>
        <v>0</v>
      </c>
      <c r="F172" s="163">
        <f t="shared" si="58"/>
        <v>0</v>
      </c>
      <c r="G172" s="163">
        <f t="shared" si="58"/>
        <v>0</v>
      </c>
      <c r="H172" s="163">
        <f t="shared" si="58"/>
        <v>0</v>
      </c>
      <c r="I172" s="163">
        <f t="shared" si="58"/>
        <v>0</v>
      </c>
      <c r="J172" s="163">
        <f t="shared" si="58"/>
        <v>0</v>
      </c>
      <c r="K172" s="163">
        <f t="shared" si="58"/>
        <v>0</v>
      </c>
      <c r="L172" s="163">
        <f t="shared" si="58"/>
        <v>0</v>
      </c>
      <c r="M172" s="163">
        <f t="shared" si="58"/>
        <v>0</v>
      </c>
      <c r="N172" s="163">
        <f t="shared" si="58"/>
        <v>0</v>
      </c>
      <c r="O172" s="163">
        <f t="shared" si="58"/>
        <v>0</v>
      </c>
      <c r="P172" s="163">
        <f t="shared" si="58"/>
        <v>0</v>
      </c>
      <c r="Q172" s="163">
        <f t="shared" si="58"/>
        <v>0</v>
      </c>
      <c r="R172" s="163">
        <f t="shared" si="58"/>
        <v>0</v>
      </c>
      <c r="S172" s="163">
        <f t="shared" si="59"/>
        <v>0</v>
      </c>
      <c r="T172" s="163">
        <f t="shared" si="59"/>
        <v>0</v>
      </c>
      <c r="U172" s="163">
        <f t="shared" si="59"/>
        <v>0</v>
      </c>
      <c r="V172" s="163">
        <f t="shared" si="59"/>
        <v>0</v>
      </c>
      <c r="W172" s="163">
        <f t="shared" si="59"/>
        <v>0</v>
      </c>
      <c r="X172" s="163">
        <f t="shared" si="59"/>
        <v>0</v>
      </c>
      <c r="Y172" s="163">
        <f t="shared" si="59"/>
        <v>0</v>
      </c>
      <c r="Z172" s="163">
        <f t="shared" si="59"/>
        <v>0</v>
      </c>
      <c r="AA172" s="163">
        <f t="shared" si="59"/>
        <v>0</v>
      </c>
      <c r="AB172" s="163">
        <f t="shared" si="59"/>
        <v>0</v>
      </c>
      <c r="AC172" s="163">
        <f t="shared" si="59"/>
        <v>0</v>
      </c>
      <c r="AD172" s="163">
        <f t="shared" si="59"/>
        <v>0</v>
      </c>
      <c r="AE172" s="163">
        <f t="shared" si="59"/>
        <v>0</v>
      </c>
      <c r="AF172" s="176">
        <f t="shared" si="59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58"/>
        <v>0</v>
      </c>
      <c r="D173" s="163">
        <f t="shared" si="58"/>
        <v>0</v>
      </c>
      <c r="E173" s="163">
        <f t="shared" si="58"/>
        <v>0</v>
      </c>
      <c r="F173" s="163">
        <f t="shared" si="58"/>
        <v>0</v>
      </c>
      <c r="G173" s="163">
        <f t="shared" si="58"/>
        <v>0</v>
      </c>
      <c r="H173" s="163">
        <f t="shared" si="58"/>
        <v>0</v>
      </c>
      <c r="I173" s="163">
        <f t="shared" si="58"/>
        <v>0</v>
      </c>
      <c r="J173" s="163">
        <f t="shared" si="58"/>
        <v>0</v>
      </c>
      <c r="K173" s="163">
        <f t="shared" si="58"/>
        <v>0</v>
      </c>
      <c r="L173" s="163">
        <f t="shared" si="58"/>
        <v>0</v>
      </c>
      <c r="M173" s="163">
        <f t="shared" si="58"/>
        <v>0</v>
      </c>
      <c r="N173" s="163">
        <f t="shared" si="58"/>
        <v>0</v>
      </c>
      <c r="O173" s="163">
        <f t="shared" si="58"/>
        <v>0</v>
      </c>
      <c r="P173" s="163">
        <f t="shared" si="58"/>
        <v>0</v>
      </c>
      <c r="Q173" s="163">
        <f t="shared" si="58"/>
        <v>0</v>
      </c>
      <c r="R173" s="163">
        <f t="shared" si="58"/>
        <v>0</v>
      </c>
      <c r="S173" s="163">
        <f t="shared" si="59"/>
        <v>0</v>
      </c>
      <c r="T173" s="163">
        <f t="shared" si="59"/>
        <v>0</v>
      </c>
      <c r="U173" s="163">
        <f t="shared" si="59"/>
        <v>0</v>
      </c>
      <c r="V173" s="163">
        <f t="shared" si="59"/>
        <v>0</v>
      </c>
      <c r="W173" s="163">
        <f t="shared" si="59"/>
        <v>0</v>
      </c>
      <c r="X173" s="163">
        <f t="shared" si="59"/>
        <v>0</v>
      </c>
      <c r="Y173" s="163">
        <f t="shared" si="59"/>
        <v>0</v>
      </c>
      <c r="Z173" s="163">
        <f t="shared" si="59"/>
        <v>0</v>
      </c>
      <c r="AA173" s="163">
        <f t="shared" si="59"/>
        <v>0</v>
      </c>
      <c r="AB173" s="163">
        <f t="shared" si="59"/>
        <v>0</v>
      </c>
      <c r="AC173" s="163">
        <f t="shared" si="59"/>
        <v>0</v>
      </c>
      <c r="AD173" s="163">
        <f t="shared" si="59"/>
        <v>0</v>
      </c>
      <c r="AE173" s="163">
        <f t="shared" si="59"/>
        <v>0</v>
      </c>
      <c r="AF173" s="176">
        <f t="shared" si="59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58"/>
        <v>0</v>
      </c>
      <c r="D174" s="163">
        <f t="shared" si="58"/>
        <v>0</v>
      </c>
      <c r="E174" s="163">
        <f t="shared" si="58"/>
        <v>0</v>
      </c>
      <c r="F174" s="163">
        <f t="shared" si="58"/>
        <v>0</v>
      </c>
      <c r="G174" s="163">
        <f t="shared" si="58"/>
        <v>0</v>
      </c>
      <c r="H174" s="163">
        <f t="shared" si="58"/>
        <v>0</v>
      </c>
      <c r="I174" s="163">
        <f t="shared" si="58"/>
        <v>0</v>
      </c>
      <c r="J174" s="163">
        <f t="shared" si="58"/>
        <v>0</v>
      </c>
      <c r="K174" s="163">
        <f t="shared" si="58"/>
        <v>0</v>
      </c>
      <c r="L174" s="163">
        <f t="shared" si="58"/>
        <v>0</v>
      </c>
      <c r="M174" s="163">
        <f t="shared" si="58"/>
        <v>0</v>
      </c>
      <c r="N174" s="163">
        <f t="shared" si="58"/>
        <v>0</v>
      </c>
      <c r="O174" s="163">
        <f t="shared" si="58"/>
        <v>0</v>
      </c>
      <c r="P174" s="163">
        <f t="shared" si="58"/>
        <v>0</v>
      </c>
      <c r="Q174" s="163">
        <f t="shared" si="58"/>
        <v>0</v>
      </c>
      <c r="R174" s="163">
        <f t="shared" si="58"/>
        <v>0</v>
      </c>
      <c r="S174" s="163">
        <f t="shared" si="59"/>
        <v>0</v>
      </c>
      <c r="T174" s="163">
        <f t="shared" si="59"/>
        <v>0</v>
      </c>
      <c r="U174" s="163">
        <f t="shared" si="59"/>
        <v>0</v>
      </c>
      <c r="V174" s="163">
        <f t="shared" si="59"/>
        <v>0</v>
      </c>
      <c r="W174" s="163">
        <f t="shared" si="59"/>
        <v>0</v>
      </c>
      <c r="X174" s="163">
        <f t="shared" si="59"/>
        <v>0</v>
      </c>
      <c r="Y174" s="163">
        <f t="shared" si="59"/>
        <v>0</v>
      </c>
      <c r="Z174" s="163">
        <f t="shared" si="59"/>
        <v>0</v>
      </c>
      <c r="AA174" s="163">
        <f t="shared" si="59"/>
        <v>0</v>
      </c>
      <c r="AB174" s="163">
        <f t="shared" si="59"/>
        <v>0</v>
      </c>
      <c r="AC174" s="163">
        <f t="shared" si="59"/>
        <v>0</v>
      </c>
      <c r="AD174" s="163">
        <f t="shared" si="59"/>
        <v>0</v>
      </c>
      <c r="AE174" s="163">
        <f t="shared" si="59"/>
        <v>0</v>
      </c>
      <c r="AF174" s="176">
        <f t="shared" si="59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58"/>
        <v>0</v>
      </c>
      <c r="D175" s="163">
        <f t="shared" si="58"/>
        <v>0</v>
      </c>
      <c r="E175" s="163">
        <f t="shared" si="58"/>
        <v>0</v>
      </c>
      <c r="F175" s="163">
        <f t="shared" si="58"/>
        <v>0</v>
      </c>
      <c r="G175" s="163">
        <f t="shared" si="58"/>
        <v>0</v>
      </c>
      <c r="H175" s="163">
        <f t="shared" si="58"/>
        <v>0</v>
      </c>
      <c r="I175" s="163">
        <f t="shared" si="58"/>
        <v>0</v>
      </c>
      <c r="J175" s="163">
        <f t="shared" si="58"/>
        <v>0</v>
      </c>
      <c r="K175" s="163">
        <f t="shared" si="58"/>
        <v>0</v>
      </c>
      <c r="L175" s="163">
        <f t="shared" si="58"/>
        <v>0</v>
      </c>
      <c r="M175" s="163">
        <f t="shared" si="58"/>
        <v>0</v>
      </c>
      <c r="N175" s="163">
        <f t="shared" si="58"/>
        <v>0</v>
      </c>
      <c r="O175" s="163">
        <f t="shared" si="58"/>
        <v>0</v>
      </c>
      <c r="P175" s="163">
        <f t="shared" si="58"/>
        <v>0</v>
      </c>
      <c r="Q175" s="163">
        <f t="shared" si="58"/>
        <v>0</v>
      </c>
      <c r="R175" s="163">
        <f t="shared" si="58"/>
        <v>0</v>
      </c>
      <c r="S175" s="163">
        <f t="shared" si="59"/>
        <v>0</v>
      </c>
      <c r="T175" s="163">
        <f t="shared" si="59"/>
        <v>0</v>
      </c>
      <c r="U175" s="163">
        <f t="shared" si="59"/>
        <v>0</v>
      </c>
      <c r="V175" s="163">
        <f t="shared" si="59"/>
        <v>0</v>
      </c>
      <c r="W175" s="163">
        <f t="shared" si="59"/>
        <v>0</v>
      </c>
      <c r="X175" s="163">
        <f t="shared" si="59"/>
        <v>0</v>
      </c>
      <c r="Y175" s="163">
        <f t="shared" si="59"/>
        <v>0</v>
      </c>
      <c r="Z175" s="163">
        <f t="shared" si="59"/>
        <v>0</v>
      </c>
      <c r="AA175" s="163">
        <f t="shared" si="59"/>
        <v>0</v>
      </c>
      <c r="AB175" s="163">
        <f t="shared" si="59"/>
        <v>0</v>
      </c>
      <c r="AC175" s="163">
        <f t="shared" si="59"/>
        <v>0</v>
      </c>
      <c r="AD175" s="163">
        <f t="shared" si="59"/>
        <v>0</v>
      </c>
      <c r="AE175" s="163">
        <f t="shared" si="59"/>
        <v>0</v>
      </c>
      <c r="AF175" s="176">
        <f t="shared" si="59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58"/>
        <v>0</v>
      </c>
      <c r="D176" s="163">
        <f t="shared" si="58"/>
        <v>0</v>
      </c>
      <c r="E176" s="163">
        <f t="shared" si="58"/>
        <v>0</v>
      </c>
      <c r="F176" s="163">
        <f t="shared" si="58"/>
        <v>0</v>
      </c>
      <c r="G176" s="163">
        <f t="shared" si="58"/>
        <v>0</v>
      </c>
      <c r="H176" s="163">
        <f t="shared" si="58"/>
        <v>0</v>
      </c>
      <c r="I176" s="163">
        <f t="shared" si="58"/>
        <v>0</v>
      </c>
      <c r="J176" s="163">
        <f t="shared" si="58"/>
        <v>0</v>
      </c>
      <c r="K176" s="163">
        <f t="shared" si="58"/>
        <v>0</v>
      </c>
      <c r="L176" s="163">
        <f t="shared" si="58"/>
        <v>0</v>
      </c>
      <c r="M176" s="163">
        <f t="shared" si="58"/>
        <v>0</v>
      </c>
      <c r="N176" s="163">
        <f t="shared" si="58"/>
        <v>0</v>
      </c>
      <c r="O176" s="163">
        <f t="shared" si="58"/>
        <v>0</v>
      </c>
      <c r="P176" s="163">
        <f t="shared" si="58"/>
        <v>0</v>
      </c>
      <c r="Q176" s="163">
        <f t="shared" si="58"/>
        <v>0</v>
      </c>
      <c r="R176" s="163">
        <f t="shared" si="58"/>
        <v>0</v>
      </c>
      <c r="S176" s="163">
        <f t="shared" si="59"/>
        <v>0</v>
      </c>
      <c r="T176" s="163">
        <f t="shared" si="59"/>
        <v>0</v>
      </c>
      <c r="U176" s="163">
        <f t="shared" si="59"/>
        <v>0</v>
      </c>
      <c r="V176" s="163">
        <f t="shared" si="59"/>
        <v>0</v>
      </c>
      <c r="W176" s="163">
        <f t="shared" si="59"/>
        <v>0</v>
      </c>
      <c r="X176" s="163">
        <f t="shared" si="59"/>
        <v>0</v>
      </c>
      <c r="Y176" s="163">
        <f t="shared" si="59"/>
        <v>0</v>
      </c>
      <c r="Z176" s="163">
        <f t="shared" si="59"/>
        <v>0</v>
      </c>
      <c r="AA176" s="163">
        <f t="shared" si="59"/>
        <v>0</v>
      </c>
      <c r="AB176" s="163">
        <f t="shared" si="59"/>
        <v>0</v>
      </c>
      <c r="AC176" s="163">
        <f t="shared" si="59"/>
        <v>0</v>
      </c>
      <c r="AD176" s="163">
        <f t="shared" si="59"/>
        <v>0</v>
      </c>
      <c r="AE176" s="163">
        <f t="shared" si="59"/>
        <v>0</v>
      </c>
      <c r="AF176" s="176">
        <f t="shared" si="59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58"/>
        <v>0</v>
      </c>
      <c r="D177" s="163">
        <f t="shared" si="58"/>
        <v>0</v>
      </c>
      <c r="E177" s="163">
        <f t="shared" si="58"/>
        <v>0</v>
      </c>
      <c r="F177" s="163">
        <f t="shared" si="58"/>
        <v>0</v>
      </c>
      <c r="G177" s="163">
        <f t="shared" si="58"/>
        <v>0</v>
      </c>
      <c r="H177" s="163">
        <f t="shared" si="58"/>
        <v>0</v>
      </c>
      <c r="I177" s="163">
        <f t="shared" si="58"/>
        <v>0</v>
      </c>
      <c r="J177" s="163">
        <f t="shared" si="58"/>
        <v>0</v>
      </c>
      <c r="K177" s="163">
        <f t="shared" si="58"/>
        <v>0</v>
      </c>
      <c r="L177" s="163">
        <f t="shared" si="58"/>
        <v>0</v>
      </c>
      <c r="M177" s="163">
        <f t="shared" si="58"/>
        <v>0</v>
      </c>
      <c r="N177" s="163">
        <f t="shared" si="58"/>
        <v>0</v>
      </c>
      <c r="O177" s="163">
        <f t="shared" si="58"/>
        <v>0</v>
      </c>
      <c r="P177" s="163">
        <f t="shared" si="58"/>
        <v>0</v>
      </c>
      <c r="Q177" s="163">
        <f t="shared" si="58"/>
        <v>0</v>
      </c>
      <c r="R177" s="163">
        <f t="shared" si="58"/>
        <v>0</v>
      </c>
      <c r="S177" s="163">
        <f t="shared" si="59"/>
        <v>0</v>
      </c>
      <c r="T177" s="163">
        <f t="shared" si="59"/>
        <v>0</v>
      </c>
      <c r="U177" s="163">
        <f t="shared" si="59"/>
        <v>0</v>
      </c>
      <c r="V177" s="163">
        <f t="shared" si="59"/>
        <v>0</v>
      </c>
      <c r="W177" s="163">
        <f t="shared" si="59"/>
        <v>0</v>
      </c>
      <c r="X177" s="163">
        <f t="shared" si="59"/>
        <v>0</v>
      </c>
      <c r="Y177" s="163">
        <f t="shared" si="59"/>
        <v>0</v>
      </c>
      <c r="Z177" s="163">
        <f t="shared" si="59"/>
        <v>0</v>
      </c>
      <c r="AA177" s="163">
        <f t="shared" si="59"/>
        <v>0</v>
      </c>
      <c r="AB177" s="163">
        <f t="shared" si="59"/>
        <v>0</v>
      </c>
      <c r="AC177" s="163">
        <f t="shared" si="59"/>
        <v>0</v>
      </c>
      <c r="AD177" s="163">
        <f t="shared" si="59"/>
        <v>0</v>
      </c>
      <c r="AE177" s="163">
        <f t="shared" si="59"/>
        <v>0</v>
      </c>
      <c r="AF177" s="176">
        <f t="shared" si="59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58"/>
        <v>0</v>
      </c>
      <c r="D178" s="163">
        <f t="shared" si="58"/>
        <v>0</v>
      </c>
      <c r="E178" s="163">
        <f t="shared" si="58"/>
        <v>0</v>
      </c>
      <c r="F178" s="163">
        <f t="shared" si="58"/>
        <v>0</v>
      </c>
      <c r="G178" s="163">
        <f t="shared" si="58"/>
        <v>0</v>
      </c>
      <c r="H178" s="163">
        <f t="shared" si="58"/>
        <v>0</v>
      </c>
      <c r="I178" s="163">
        <f t="shared" si="58"/>
        <v>0</v>
      </c>
      <c r="J178" s="163">
        <f t="shared" si="58"/>
        <v>0</v>
      </c>
      <c r="K178" s="163">
        <f t="shared" si="58"/>
        <v>0</v>
      </c>
      <c r="L178" s="163">
        <f t="shared" si="58"/>
        <v>0</v>
      </c>
      <c r="M178" s="163">
        <f t="shared" si="58"/>
        <v>0</v>
      </c>
      <c r="N178" s="163">
        <f t="shared" si="58"/>
        <v>0</v>
      </c>
      <c r="O178" s="163">
        <f t="shared" si="58"/>
        <v>0</v>
      </c>
      <c r="P178" s="163">
        <f t="shared" si="58"/>
        <v>0</v>
      </c>
      <c r="Q178" s="163">
        <f t="shared" si="58"/>
        <v>0</v>
      </c>
      <c r="R178" s="163">
        <f t="shared" si="58"/>
        <v>0</v>
      </c>
      <c r="S178" s="163">
        <f t="shared" si="59"/>
        <v>0</v>
      </c>
      <c r="T178" s="163">
        <f t="shared" si="59"/>
        <v>0</v>
      </c>
      <c r="U178" s="163">
        <f t="shared" si="59"/>
        <v>0</v>
      </c>
      <c r="V178" s="163">
        <f t="shared" si="59"/>
        <v>0</v>
      </c>
      <c r="W178" s="163">
        <f t="shared" si="59"/>
        <v>0</v>
      </c>
      <c r="X178" s="163">
        <f t="shared" si="59"/>
        <v>0</v>
      </c>
      <c r="Y178" s="163">
        <f t="shared" si="59"/>
        <v>0</v>
      </c>
      <c r="Z178" s="163">
        <f t="shared" si="59"/>
        <v>0</v>
      </c>
      <c r="AA178" s="163">
        <f t="shared" si="59"/>
        <v>0</v>
      </c>
      <c r="AB178" s="163">
        <f t="shared" si="59"/>
        <v>0</v>
      </c>
      <c r="AC178" s="163">
        <f t="shared" si="59"/>
        <v>0</v>
      </c>
      <c r="AD178" s="163">
        <f t="shared" si="59"/>
        <v>0</v>
      </c>
      <c r="AE178" s="163">
        <f t="shared" si="59"/>
        <v>0</v>
      </c>
      <c r="AF178" s="176">
        <f t="shared" si="59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58"/>
        <v>0</v>
      </c>
      <c r="D179" s="163">
        <f t="shared" si="58"/>
        <v>0</v>
      </c>
      <c r="E179" s="163">
        <f t="shared" si="58"/>
        <v>0</v>
      </c>
      <c r="F179" s="163">
        <f t="shared" si="58"/>
        <v>0</v>
      </c>
      <c r="G179" s="163">
        <f t="shared" si="58"/>
        <v>0</v>
      </c>
      <c r="H179" s="163">
        <f t="shared" si="58"/>
        <v>0</v>
      </c>
      <c r="I179" s="163">
        <f t="shared" si="58"/>
        <v>0</v>
      </c>
      <c r="J179" s="163">
        <f t="shared" si="58"/>
        <v>0</v>
      </c>
      <c r="K179" s="163">
        <f t="shared" si="58"/>
        <v>0</v>
      </c>
      <c r="L179" s="163">
        <f t="shared" si="58"/>
        <v>0</v>
      </c>
      <c r="M179" s="163">
        <f t="shared" si="58"/>
        <v>0</v>
      </c>
      <c r="N179" s="163">
        <f t="shared" si="58"/>
        <v>0</v>
      </c>
      <c r="O179" s="163">
        <f t="shared" si="58"/>
        <v>0</v>
      </c>
      <c r="P179" s="163">
        <f t="shared" si="58"/>
        <v>0</v>
      </c>
      <c r="Q179" s="163">
        <f t="shared" si="58"/>
        <v>0</v>
      </c>
      <c r="R179" s="163">
        <f t="shared" si="58"/>
        <v>0</v>
      </c>
      <c r="S179" s="163">
        <f t="shared" si="59"/>
        <v>0</v>
      </c>
      <c r="T179" s="163">
        <f t="shared" si="59"/>
        <v>0</v>
      </c>
      <c r="U179" s="163">
        <f t="shared" si="59"/>
        <v>0</v>
      </c>
      <c r="V179" s="163">
        <f t="shared" si="59"/>
        <v>0</v>
      </c>
      <c r="W179" s="163">
        <f t="shared" si="59"/>
        <v>0</v>
      </c>
      <c r="X179" s="163">
        <f t="shared" si="59"/>
        <v>0</v>
      </c>
      <c r="Y179" s="163">
        <f t="shared" si="59"/>
        <v>0</v>
      </c>
      <c r="Z179" s="163">
        <f t="shared" si="59"/>
        <v>0</v>
      </c>
      <c r="AA179" s="163">
        <f t="shared" si="59"/>
        <v>0</v>
      </c>
      <c r="AB179" s="163">
        <f t="shared" si="59"/>
        <v>0</v>
      </c>
      <c r="AC179" s="163">
        <f t="shared" si="59"/>
        <v>0</v>
      </c>
      <c r="AD179" s="163">
        <f t="shared" si="59"/>
        <v>0</v>
      </c>
      <c r="AE179" s="163">
        <f t="shared" si="59"/>
        <v>0</v>
      </c>
      <c r="AF179" s="176">
        <f t="shared" si="59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58"/>
        <v>0</v>
      </c>
      <c r="D180" s="163">
        <f t="shared" si="58"/>
        <v>0</v>
      </c>
      <c r="E180" s="163">
        <f t="shared" si="58"/>
        <v>0</v>
      </c>
      <c r="F180" s="163">
        <f t="shared" si="58"/>
        <v>0</v>
      </c>
      <c r="G180" s="163">
        <f t="shared" si="58"/>
        <v>0</v>
      </c>
      <c r="H180" s="163">
        <f t="shared" si="58"/>
        <v>0</v>
      </c>
      <c r="I180" s="163">
        <f t="shared" si="58"/>
        <v>0</v>
      </c>
      <c r="J180" s="163">
        <f t="shared" si="58"/>
        <v>0</v>
      </c>
      <c r="K180" s="163">
        <f t="shared" si="58"/>
        <v>0</v>
      </c>
      <c r="L180" s="163">
        <f t="shared" si="58"/>
        <v>0</v>
      </c>
      <c r="M180" s="163">
        <f t="shared" si="58"/>
        <v>0</v>
      </c>
      <c r="N180" s="163">
        <f t="shared" si="58"/>
        <v>0</v>
      </c>
      <c r="O180" s="163">
        <f t="shared" si="58"/>
        <v>0</v>
      </c>
      <c r="P180" s="163">
        <f t="shared" si="58"/>
        <v>0</v>
      </c>
      <c r="Q180" s="163">
        <f t="shared" si="58"/>
        <v>0</v>
      </c>
      <c r="R180" s="163">
        <f t="shared" si="58"/>
        <v>0</v>
      </c>
      <c r="S180" s="163">
        <f t="shared" si="59"/>
        <v>0</v>
      </c>
      <c r="T180" s="163">
        <f t="shared" si="59"/>
        <v>0</v>
      </c>
      <c r="U180" s="163">
        <f t="shared" si="59"/>
        <v>0</v>
      </c>
      <c r="V180" s="163">
        <f t="shared" si="59"/>
        <v>0</v>
      </c>
      <c r="W180" s="163">
        <f t="shared" si="59"/>
        <v>0</v>
      </c>
      <c r="X180" s="163">
        <f t="shared" si="59"/>
        <v>0</v>
      </c>
      <c r="Y180" s="163">
        <f t="shared" si="59"/>
        <v>0</v>
      </c>
      <c r="Z180" s="163">
        <f t="shared" si="59"/>
        <v>0</v>
      </c>
      <c r="AA180" s="163">
        <f t="shared" si="59"/>
        <v>0</v>
      </c>
      <c r="AB180" s="163">
        <f t="shared" si="59"/>
        <v>0</v>
      </c>
      <c r="AC180" s="163">
        <f t="shared" si="59"/>
        <v>0</v>
      </c>
      <c r="AD180" s="163">
        <f t="shared" si="59"/>
        <v>0</v>
      </c>
      <c r="AE180" s="163">
        <f t="shared" si="59"/>
        <v>0</v>
      </c>
      <c r="AF180" s="176">
        <f t="shared" si="59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58"/>
        <v>0</v>
      </c>
      <c r="D181" s="163">
        <f t="shared" si="58"/>
        <v>0</v>
      </c>
      <c r="E181" s="163">
        <f t="shared" si="58"/>
        <v>0</v>
      </c>
      <c r="F181" s="163">
        <f t="shared" si="58"/>
        <v>0</v>
      </c>
      <c r="G181" s="163">
        <f t="shared" si="58"/>
        <v>0</v>
      </c>
      <c r="H181" s="163">
        <f t="shared" si="58"/>
        <v>0</v>
      </c>
      <c r="I181" s="163">
        <f t="shared" si="58"/>
        <v>0</v>
      </c>
      <c r="J181" s="163">
        <f t="shared" si="58"/>
        <v>0</v>
      </c>
      <c r="K181" s="163">
        <f t="shared" si="58"/>
        <v>0</v>
      </c>
      <c r="L181" s="163">
        <f t="shared" si="58"/>
        <v>0</v>
      </c>
      <c r="M181" s="163">
        <f t="shared" si="58"/>
        <v>0</v>
      </c>
      <c r="N181" s="163">
        <f t="shared" si="58"/>
        <v>0</v>
      </c>
      <c r="O181" s="163">
        <f t="shared" si="58"/>
        <v>0</v>
      </c>
      <c r="P181" s="163">
        <f t="shared" si="58"/>
        <v>0</v>
      </c>
      <c r="Q181" s="163">
        <f t="shared" si="58"/>
        <v>0</v>
      </c>
      <c r="R181" s="163">
        <f t="shared" si="58"/>
        <v>0</v>
      </c>
      <c r="S181" s="163">
        <f t="shared" si="59"/>
        <v>0</v>
      </c>
      <c r="T181" s="163">
        <f t="shared" si="59"/>
        <v>0</v>
      </c>
      <c r="U181" s="163">
        <f t="shared" si="59"/>
        <v>0</v>
      </c>
      <c r="V181" s="163">
        <f t="shared" si="59"/>
        <v>0</v>
      </c>
      <c r="W181" s="163">
        <f t="shared" si="59"/>
        <v>0</v>
      </c>
      <c r="X181" s="163">
        <f t="shared" si="59"/>
        <v>0</v>
      </c>
      <c r="Y181" s="163">
        <f t="shared" si="59"/>
        <v>0</v>
      </c>
      <c r="Z181" s="163">
        <f t="shared" si="59"/>
        <v>0</v>
      </c>
      <c r="AA181" s="163">
        <f t="shared" si="59"/>
        <v>0</v>
      </c>
      <c r="AB181" s="163">
        <f t="shared" si="59"/>
        <v>0</v>
      </c>
      <c r="AC181" s="163">
        <f t="shared" si="59"/>
        <v>0</v>
      </c>
      <c r="AD181" s="163">
        <f t="shared" si="59"/>
        <v>0</v>
      </c>
      <c r="AE181" s="163">
        <f t="shared" si="59"/>
        <v>0</v>
      </c>
      <c r="AF181" s="176">
        <f t="shared" si="59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58"/>
        <v>0</v>
      </c>
      <c r="D182" s="163">
        <f t="shared" si="58"/>
        <v>0</v>
      </c>
      <c r="E182" s="163">
        <f t="shared" si="58"/>
        <v>0</v>
      </c>
      <c r="F182" s="163">
        <f t="shared" si="58"/>
        <v>0</v>
      </c>
      <c r="G182" s="163">
        <f t="shared" si="58"/>
        <v>0</v>
      </c>
      <c r="H182" s="163">
        <f t="shared" si="58"/>
        <v>0</v>
      </c>
      <c r="I182" s="163">
        <f t="shared" si="58"/>
        <v>0</v>
      </c>
      <c r="J182" s="163">
        <f t="shared" si="58"/>
        <v>0</v>
      </c>
      <c r="K182" s="163">
        <f t="shared" si="58"/>
        <v>0</v>
      </c>
      <c r="L182" s="163">
        <f t="shared" si="58"/>
        <v>0</v>
      </c>
      <c r="M182" s="163">
        <f t="shared" si="58"/>
        <v>0</v>
      </c>
      <c r="N182" s="163">
        <f t="shared" si="58"/>
        <v>0</v>
      </c>
      <c r="O182" s="163">
        <f t="shared" si="58"/>
        <v>0</v>
      </c>
      <c r="P182" s="163">
        <f t="shared" si="58"/>
        <v>0</v>
      </c>
      <c r="Q182" s="163">
        <f t="shared" si="58"/>
        <v>0</v>
      </c>
      <c r="R182" s="163">
        <f t="shared" si="58"/>
        <v>0</v>
      </c>
      <c r="S182" s="163">
        <f t="shared" si="59"/>
        <v>0</v>
      </c>
      <c r="T182" s="163">
        <f t="shared" si="59"/>
        <v>0</v>
      </c>
      <c r="U182" s="163">
        <f t="shared" si="59"/>
        <v>0</v>
      </c>
      <c r="V182" s="163">
        <f t="shared" si="59"/>
        <v>0</v>
      </c>
      <c r="W182" s="163">
        <f t="shared" si="59"/>
        <v>0</v>
      </c>
      <c r="X182" s="163">
        <f t="shared" si="59"/>
        <v>0</v>
      </c>
      <c r="Y182" s="163">
        <f t="shared" si="59"/>
        <v>0</v>
      </c>
      <c r="Z182" s="163">
        <f t="shared" si="59"/>
        <v>0</v>
      </c>
      <c r="AA182" s="163">
        <f t="shared" si="59"/>
        <v>0</v>
      </c>
      <c r="AB182" s="163">
        <f t="shared" si="59"/>
        <v>0</v>
      </c>
      <c r="AC182" s="163">
        <f t="shared" si="59"/>
        <v>0</v>
      </c>
      <c r="AD182" s="163">
        <f t="shared" si="59"/>
        <v>0</v>
      </c>
      <c r="AE182" s="163">
        <f t="shared" si="59"/>
        <v>0</v>
      </c>
      <c r="AF182" s="176">
        <f t="shared" si="59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58"/>
        <v>0</v>
      </c>
      <c r="D183" s="163">
        <f t="shared" si="58"/>
        <v>0</v>
      </c>
      <c r="E183" s="163">
        <f t="shared" si="58"/>
        <v>0</v>
      </c>
      <c r="F183" s="163">
        <f t="shared" si="58"/>
        <v>0</v>
      </c>
      <c r="G183" s="163">
        <f t="shared" si="58"/>
        <v>0</v>
      </c>
      <c r="H183" s="163">
        <f t="shared" si="58"/>
        <v>0</v>
      </c>
      <c r="I183" s="163">
        <f t="shared" si="58"/>
        <v>0</v>
      </c>
      <c r="J183" s="163">
        <f t="shared" si="58"/>
        <v>0</v>
      </c>
      <c r="K183" s="163">
        <f t="shared" si="58"/>
        <v>0</v>
      </c>
      <c r="L183" s="163">
        <f t="shared" si="58"/>
        <v>0</v>
      </c>
      <c r="M183" s="163">
        <f t="shared" si="58"/>
        <v>0</v>
      </c>
      <c r="N183" s="163">
        <f t="shared" si="58"/>
        <v>0</v>
      </c>
      <c r="O183" s="163">
        <f t="shared" si="58"/>
        <v>0</v>
      </c>
      <c r="P183" s="163">
        <f t="shared" si="58"/>
        <v>0</v>
      </c>
      <c r="Q183" s="163">
        <f t="shared" si="58"/>
        <v>0</v>
      </c>
      <c r="R183" s="163">
        <f t="shared" si="58"/>
        <v>0</v>
      </c>
      <c r="S183" s="163">
        <f t="shared" si="59"/>
        <v>0</v>
      </c>
      <c r="T183" s="163">
        <f t="shared" si="59"/>
        <v>0</v>
      </c>
      <c r="U183" s="163">
        <f t="shared" si="59"/>
        <v>0</v>
      </c>
      <c r="V183" s="163">
        <f t="shared" si="59"/>
        <v>0</v>
      </c>
      <c r="W183" s="163">
        <f t="shared" si="59"/>
        <v>0</v>
      </c>
      <c r="X183" s="163">
        <f t="shared" si="59"/>
        <v>0</v>
      </c>
      <c r="Y183" s="163">
        <f t="shared" si="59"/>
        <v>0</v>
      </c>
      <c r="Z183" s="163">
        <f t="shared" si="59"/>
        <v>0</v>
      </c>
      <c r="AA183" s="163">
        <f t="shared" si="59"/>
        <v>0</v>
      </c>
      <c r="AB183" s="163">
        <f t="shared" si="59"/>
        <v>0</v>
      </c>
      <c r="AC183" s="163">
        <f t="shared" si="59"/>
        <v>0</v>
      </c>
      <c r="AD183" s="163">
        <f t="shared" si="59"/>
        <v>0</v>
      </c>
      <c r="AE183" s="163">
        <f t="shared" si="59"/>
        <v>0</v>
      </c>
      <c r="AF183" s="176">
        <f t="shared" si="59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58"/>
        <v>0</v>
      </c>
      <c r="D184" s="163">
        <f t="shared" si="58"/>
        <v>0</v>
      </c>
      <c r="E184" s="163">
        <f t="shared" si="58"/>
        <v>0</v>
      </c>
      <c r="F184" s="163">
        <f t="shared" si="58"/>
        <v>0</v>
      </c>
      <c r="G184" s="163">
        <f t="shared" si="58"/>
        <v>0</v>
      </c>
      <c r="H184" s="163">
        <f t="shared" si="58"/>
        <v>0</v>
      </c>
      <c r="I184" s="163">
        <f t="shared" si="58"/>
        <v>0</v>
      </c>
      <c r="J184" s="163">
        <f t="shared" si="58"/>
        <v>0</v>
      </c>
      <c r="K184" s="163">
        <f t="shared" si="58"/>
        <v>0</v>
      </c>
      <c r="L184" s="163">
        <f t="shared" si="58"/>
        <v>0</v>
      </c>
      <c r="M184" s="163">
        <f t="shared" si="58"/>
        <v>0</v>
      </c>
      <c r="N184" s="163">
        <f t="shared" si="58"/>
        <v>0</v>
      </c>
      <c r="O184" s="163">
        <f t="shared" si="58"/>
        <v>0</v>
      </c>
      <c r="P184" s="163">
        <f t="shared" si="58"/>
        <v>0</v>
      </c>
      <c r="Q184" s="163">
        <f t="shared" si="58"/>
        <v>0</v>
      </c>
      <c r="R184" s="163">
        <f t="shared" ref="R184:AF199" si="60">Q184</f>
        <v>0</v>
      </c>
      <c r="S184" s="163">
        <f t="shared" si="60"/>
        <v>0</v>
      </c>
      <c r="T184" s="163">
        <f t="shared" si="60"/>
        <v>0</v>
      </c>
      <c r="U184" s="163">
        <f t="shared" si="60"/>
        <v>0</v>
      </c>
      <c r="V184" s="163">
        <f t="shared" si="60"/>
        <v>0</v>
      </c>
      <c r="W184" s="163">
        <f t="shared" si="60"/>
        <v>0</v>
      </c>
      <c r="X184" s="163">
        <f t="shared" si="60"/>
        <v>0</v>
      </c>
      <c r="Y184" s="163">
        <f t="shared" si="60"/>
        <v>0</v>
      </c>
      <c r="Z184" s="163">
        <f t="shared" si="60"/>
        <v>0</v>
      </c>
      <c r="AA184" s="163">
        <f t="shared" si="60"/>
        <v>0</v>
      </c>
      <c r="AB184" s="163">
        <f t="shared" si="59"/>
        <v>0</v>
      </c>
      <c r="AC184" s="163">
        <f t="shared" si="59"/>
        <v>0</v>
      </c>
      <c r="AD184" s="163">
        <f t="shared" si="60"/>
        <v>0</v>
      </c>
      <c r="AE184" s="163">
        <f t="shared" si="60"/>
        <v>0</v>
      </c>
      <c r="AF184" s="176">
        <f t="shared" si="60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R200" si="61">B185</f>
        <v>0</v>
      </c>
      <c r="D185" s="163">
        <f t="shared" si="61"/>
        <v>0</v>
      </c>
      <c r="E185" s="163">
        <f t="shared" si="61"/>
        <v>0</v>
      </c>
      <c r="F185" s="163">
        <f t="shared" si="61"/>
        <v>0</v>
      </c>
      <c r="G185" s="163">
        <f t="shared" si="61"/>
        <v>0</v>
      </c>
      <c r="H185" s="163">
        <f t="shared" si="61"/>
        <v>0</v>
      </c>
      <c r="I185" s="163">
        <f t="shared" si="61"/>
        <v>0</v>
      </c>
      <c r="J185" s="163">
        <f t="shared" si="61"/>
        <v>0</v>
      </c>
      <c r="K185" s="163">
        <f t="shared" si="61"/>
        <v>0</v>
      </c>
      <c r="L185" s="163">
        <f t="shared" si="61"/>
        <v>0</v>
      </c>
      <c r="M185" s="163">
        <f t="shared" si="61"/>
        <v>0</v>
      </c>
      <c r="N185" s="163">
        <f t="shared" si="61"/>
        <v>0</v>
      </c>
      <c r="O185" s="163">
        <f t="shared" si="61"/>
        <v>0</v>
      </c>
      <c r="P185" s="163">
        <f t="shared" si="61"/>
        <v>0</v>
      </c>
      <c r="Q185" s="163">
        <f t="shared" si="61"/>
        <v>0</v>
      </c>
      <c r="R185" s="163">
        <f t="shared" si="61"/>
        <v>0</v>
      </c>
      <c r="S185" s="163">
        <f t="shared" si="60"/>
        <v>0</v>
      </c>
      <c r="T185" s="163">
        <f t="shared" si="60"/>
        <v>0</v>
      </c>
      <c r="U185" s="163">
        <f t="shared" si="60"/>
        <v>0</v>
      </c>
      <c r="V185" s="163">
        <f t="shared" si="60"/>
        <v>0</v>
      </c>
      <c r="W185" s="163">
        <f t="shared" si="60"/>
        <v>0</v>
      </c>
      <c r="X185" s="163">
        <f t="shared" si="60"/>
        <v>0</v>
      </c>
      <c r="Y185" s="163">
        <f t="shared" si="60"/>
        <v>0</v>
      </c>
      <c r="Z185" s="163">
        <f t="shared" si="60"/>
        <v>0</v>
      </c>
      <c r="AA185" s="163">
        <f t="shared" si="60"/>
        <v>0</v>
      </c>
      <c r="AB185" s="163">
        <f t="shared" si="60"/>
        <v>0</v>
      </c>
      <c r="AC185" s="163">
        <f t="shared" si="60"/>
        <v>0</v>
      </c>
      <c r="AD185" s="163">
        <f t="shared" si="60"/>
        <v>0</v>
      </c>
      <c r="AE185" s="163">
        <f t="shared" si="60"/>
        <v>0</v>
      </c>
      <c r="AF185" s="176">
        <f t="shared" si="60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61"/>
        <v>0</v>
      </c>
      <c r="D186" s="163">
        <f t="shared" si="61"/>
        <v>0</v>
      </c>
      <c r="E186" s="163">
        <f t="shared" si="61"/>
        <v>0</v>
      </c>
      <c r="F186" s="163">
        <f t="shared" si="61"/>
        <v>0</v>
      </c>
      <c r="G186" s="163">
        <f t="shared" si="61"/>
        <v>0</v>
      </c>
      <c r="H186" s="163">
        <f t="shared" si="61"/>
        <v>0</v>
      </c>
      <c r="I186" s="163">
        <f t="shared" si="61"/>
        <v>0</v>
      </c>
      <c r="J186" s="163">
        <f t="shared" si="61"/>
        <v>0</v>
      </c>
      <c r="K186" s="163">
        <f t="shared" si="61"/>
        <v>0</v>
      </c>
      <c r="L186" s="163">
        <f t="shared" si="61"/>
        <v>0</v>
      </c>
      <c r="M186" s="163">
        <f t="shared" si="61"/>
        <v>0</v>
      </c>
      <c r="N186" s="163">
        <f t="shared" si="61"/>
        <v>0</v>
      </c>
      <c r="O186" s="163">
        <f t="shared" si="61"/>
        <v>0</v>
      </c>
      <c r="P186" s="163">
        <f t="shared" si="61"/>
        <v>0</v>
      </c>
      <c r="Q186" s="163">
        <f t="shared" si="61"/>
        <v>0</v>
      </c>
      <c r="R186" s="163">
        <f t="shared" si="61"/>
        <v>0</v>
      </c>
      <c r="S186" s="163">
        <f t="shared" si="60"/>
        <v>0</v>
      </c>
      <c r="T186" s="163">
        <f t="shared" si="60"/>
        <v>0</v>
      </c>
      <c r="U186" s="163">
        <f t="shared" si="60"/>
        <v>0</v>
      </c>
      <c r="V186" s="163">
        <f t="shared" si="60"/>
        <v>0</v>
      </c>
      <c r="W186" s="163">
        <f t="shared" si="60"/>
        <v>0</v>
      </c>
      <c r="X186" s="163">
        <f t="shared" si="60"/>
        <v>0</v>
      </c>
      <c r="Y186" s="163">
        <f t="shared" si="60"/>
        <v>0</v>
      </c>
      <c r="Z186" s="163">
        <f t="shared" si="60"/>
        <v>0</v>
      </c>
      <c r="AA186" s="163">
        <f t="shared" si="60"/>
        <v>0</v>
      </c>
      <c r="AB186" s="163">
        <f t="shared" si="60"/>
        <v>0</v>
      </c>
      <c r="AC186" s="163">
        <f t="shared" si="60"/>
        <v>0</v>
      </c>
      <c r="AD186" s="163">
        <f t="shared" si="60"/>
        <v>0</v>
      </c>
      <c r="AE186" s="163">
        <f t="shared" si="60"/>
        <v>0</v>
      </c>
      <c r="AF186" s="176">
        <f t="shared" si="60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61"/>
        <v>0</v>
      </c>
      <c r="D187" s="163">
        <f t="shared" si="61"/>
        <v>0</v>
      </c>
      <c r="E187" s="163">
        <f t="shared" si="61"/>
        <v>0</v>
      </c>
      <c r="F187" s="163">
        <f t="shared" si="61"/>
        <v>0</v>
      </c>
      <c r="G187" s="163">
        <f t="shared" si="61"/>
        <v>0</v>
      </c>
      <c r="H187" s="163">
        <f t="shared" si="61"/>
        <v>0</v>
      </c>
      <c r="I187" s="163">
        <f t="shared" si="61"/>
        <v>0</v>
      </c>
      <c r="J187" s="163">
        <f t="shared" si="61"/>
        <v>0</v>
      </c>
      <c r="K187" s="163">
        <f t="shared" si="61"/>
        <v>0</v>
      </c>
      <c r="L187" s="163">
        <f t="shared" si="61"/>
        <v>0</v>
      </c>
      <c r="M187" s="163">
        <f t="shared" si="61"/>
        <v>0</v>
      </c>
      <c r="N187" s="163">
        <f t="shared" si="61"/>
        <v>0</v>
      </c>
      <c r="O187" s="163">
        <f t="shared" si="61"/>
        <v>0</v>
      </c>
      <c r="P187" s="163">
        <f t="shared" si="61"/>
        <v>0</v>
      </c>
      <c r="Q187" s="163">
        <f t="shared" si="61"/>
        <v>0</v>
      </c>
      <c r="R187" s="163">
        <f t="shared" si="61"/>
        <v>0</v>
      </c>
      <c r="S187" s="163">
        <f t="shared" si="60"/>
        <v>0</v>
      </c>
      <c r="T187" s="163">
        <f t="shared" si="60"/>
        <v>0</v>
      </c>
      <c r="U187" s="163">
        <f t="shared" si="60"/>
        <v>0</v>
      </c>
      <c r="V187" s="163">
        <f t="shared" si="60"/>
        <v>0</v>
      </c>
      <c r="W187" s="163">
        <f t="shared" si="60"/>
        <v>0</v>
      </c>
      <c r="X187" s="163">
        <f t="shared" si="60"/>
        <v>0</v>
      </c>
      <c r="Y187" s="163">
        <f t="shared" si="60"/>
        <v>0</v>
      </c>
      <c r="Z187" s="163">
        <f t="shared" si="60"/>
        <v>0</v>
      </c>
      <c r="AA187" s="163">
        <f t="shared" si="60"/>
        <v>0</v>
      </c>
      <c r="AB187" s="163">
        <f t="shared" si="60"/>
        <v>0</v>
      </c>
      <c r="AC187" s="163">
        <f t="shared" si="60"/>
        <v>0</v>
      </c>
      <c r="AD187" s="163">
        <f t="shared" si="60"/>
        <v>0</v>
      </c>
      <c r="AE187" s="163">
        <f t="shared" si="60"/>
        <v>0</v>
      </c>
      <c r="AF187" s="176">
        <f t="shared" si="60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61"/>
        <v>0</v>
      </c>
      <c r="D188" s="163">
        <f t="shared" si="61"/>
        <v>0</v>
      </c>
      <c r="E188" s="163">
        <f t="shared" si="61"/>
        <v>0</v>
      </c>
      <c r="F188" s="163">
        <f t="shared" si="61"/>
        <v>0</v>
      </c>
      <c r="G188" s="163">
        <f t="shared" si="61"/>
        <v>0</v>
      </c>
      <c r="H188" s="163">
        <f t="shared" si="61"/>
        <v>0</v>
      </c>
      <c r="I188" s="163">
        <f t="shared" si="61"/>
        <v>0</v>
      </c>
      <c r="J188" s="163">
        <f t="shared" si="61"/>
        <v>0</v>
      </c>
      <c r="K188" s="163">
        <f t="shared" si="61"/>
        <v>0</v>
      </c>
      <c r="L188" s="163">
        <f t="shared" si="61"/>
        <v>0</v>
      </c>
      <c r="M188" s="163">
        <f t="shared" si="61"/>
        <v>0</v>
      </c>
      <c r="N188" s="163">
        <f t="shared" si="61"/>
        <v>0</v>
      </c>
      <c r="O188" s="163">
        <f t="shared" si="61"/>
        <v>0</v>
      </c>
      <c r="P188" s="163">
        <f t="shared" si="61"/>
        <v>0</v>
      </c>
      <c r="Q188" s="163">
        <f t="shared" si="61"/>
        <v>0</v>
      </c>
      <c r="R188" s="163">
        <f t="shared" si="61"/>
        <v>0</v>
      </c>
      <c r="S188" s="163">
        <f t="shared" si="60"/>
        <v>0</v>
      </c>
      <c r="T188" s="163">
        <f t="shared" si="60"/>
        <v>0</v>
      </c>
      <c r="U188" s="163">
        <f t="shared" si="60"/>
        <v>0</v>
      </c>
      <c r="V188" s="163">
        <f t="shared" si="60"/>
        <v>0</v>
      </c>
      <c r="W188" s="163">
        <f t="shared" si="60"/>
        <v>0</v>
      </c>
      <c r="X188" s="163">
        <f t="shared" si="60"/>
        <v>0</v>
      </c>
      <c r="Y188" s="163">
        <f t="shared" si="60"/>
        <v>0</v>
      </c>
      <c r="Z188" s="163">
        <f t="shared" si="60"/>
        <v>0</v>
      </c>
      <c r="AA188" s="163">
        <f t="shared" si="60"/>
        <v>0</v>
      </c>
      <c r="AB188" s="163">
        <f t="shared" si="60"/>
        <v>0</v>
      </c>
      <c r="AC188" s="163">
        <f t="shared" si="60"/>
        <v>0</v>
      </c>
      <c r="AD188" s="163">
        <f t="shared" si="60"/>
        <v>0</v>
      </c>
      <c r="AE188" s="163">
        <f t="shared" si="60"/>
        <v>0</v>
      </c>
      <c r="AF188" s="176">
        <f t="shared" si="60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61"/>
        <v>0</v>
      </c>
      <c r="D189" s="163">
        <f t="shared" si="61"/>
        <v>0</v>
      </c>
      <c r="E189" s="163">
        <f t="shared" si="61"/>
        <v>0</v>
      </c>
      <c r="F189" s="163">
        <f t="shared" si="61"/>
        <v>0</v>
      </c>
      <c r="G189" s="163">
        <f t="shared" si="61"/>
        <v>0</v>
      </c>
      <c r="H189" s="163">
        <f t="shared" si="61"/>
        <v>0</v>
      </c>
      <c r="I189" s="163">
        <f t="shared" si="61"/>
        <v>0</v>
      </c>
      <c r="J189" s="163">
        <f t="shared" si="61"/>
        <v>0</v>
      </c>
      <c r="K189" s="163">
        <f t="shared" si="61"/>
        <v>0</v>
      </c>
      <c r="L189" s="163">
        <f t="shared" si="61"/>
        <v>0</v>
      </c>
      <c r="M189" s="163">
        <f t="shared" si="61"/>
        <v>0</v>
      </c>
      <c r="N189" s="163">
        <f t="shared" si="61"/>
        <v>0</v>
      </c>
      <c r="O189" s="163">
        <f t="shared" si="61"/>
        <v>0</v>
      </c>
      <c r="P189" s="163">
        <f t="shared" si="61"/>
        <v>0</v>
      </c>
      <c r="Q189" s="163">
        <f t="shared" si="61"/>
        <v>0</v>
      </c>
      <c r="R189" s="163">
        <f t="shared" si="61"/>
        <v>0</v>
      </c>
      <c r="S189" s="163">
        <f t="shared" si="60"/>
        <v>0</v>
      </c>
      <c r="T189" s="163">
        <f t="shared" si="60"/>
        <v>0</v>
      </c>
      <c r="U189" s="163">
        <f t="shared" si="60"/>
        <v>0</v>
      </c>
      <c r="V189" s="163">
        <f t="shared" si="60"/>
        <v>0</v>
      </c>
      <c r="W189" s="163">
        <f t="shared" si="60"/>
        <v>0</v>
      </c>
      <c r="X189" s="163">
        <f t="shared" si="60"/>
        <v>0</v>
      </c>
      <c r="Y189" s="163">
        <f t="shared" si="60"/>
        <v>0</v>
      </c>
      <c r="Z189" s="163">
        <f t="shared" si="60"/>
        <v>0</v>
      </c>
      <c r="AA189" s="163">
        <f t="shared" si="60"/>
        <v>0</v>
      </c>
      <c r="AB189" s="163">
        <f t="shared" si="60"/>
        <v>0</v>
      </c>
      <c r="AC189" s="163">
        <f t="shared" si="60"/>
        <v>0</v>
      </c>
      <c r="AD189" s="163">
        <f t="shared" si="60"/>
        <v>0</v>
      </c>
      <c r="AE189" s="163">
        <f t="shared" si="60"/>
        <v>0</v>
      </c>
      <c r="AF189" s="176">
        <f t="shared" si="60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61"/>
        <v>0</v>
      </c>
      <c r="D190" s="163">
        <f t="shared" si="61"/>
        <v>0</v>
      </c>
      <c r="E190" s="163">
        <f t="shared" si="61"/>
        <v>0</v>
      </c>
      <c r="F190" s="163">
        <f t="shared" si="61"/>
        <v>0</v>
      </c>
      <c r="G190" s="163">
        <f t="shared" si="61"/>
        <v>0</v>
      </c>
      <c r="H190" s="163">
        <f t="shared" si="61"/>
        <v>0</v>
      </c>
      <c r="I190" s="163">
        <f t="shared" si="61"/>
        <v>0</v>
      </c>
      <c r="J190" s="163">
        <f t="shared" si="61"/>
        <v>0</v>
      </c>
      <c r="K190" s="163">
        <f t="shared" si="61"/>
        <v>0</v>
      </c>
      <c r="L190" s="163">
        <f t="shared" si="61"/>
        <v>0</v>
      </c>
      <c r="M190" s="163">
        <f t="shared" si="61"/>
        <v>0</v>
      </c>
      <c r="N190" s="163">
        <f t="shared" si="61"/>
        <v>0</v>
      </c>
      <c r="O190" s="163">
        <f t="shared" si="61"/>
        <v>0</v>
      </c>
      <c r="P190" s="163">
        <f t="shared" si="61"/>
        <v>0</v>
      </c>
      <c r="Q190" s="163">
        <f t="shared" si="61"/>
        <v>0</v>
      </c>
      <c r="R190" s="163">
        <f t="shared" si="61"/>
        <v>0</v>
      </c>
      <c r="S190" s="163">
        <f t="shared" si="60"/>
        <v>0</v>
      </c>
      <c r="T190" s="163">
        <f t="shared" si="60"/>
        <v>0</v>
      </c>
      <c r="U190" s="163">
        <f t="shared" si="60"/>
        <v>0</v>
      </c>
      <c r="V190" s="163">
        <f t="shared" si="60"/>
        <v>0</v>
      </c>
      <c r="W190" s="163">
        <f t="shared" si="60"/>
        <v>0</v>
      </c>
      <c r="X190" s="163">
        <f t="shared" si="60"/>
        <v>0</v>
      </c>
      <c r="Y190" s="163">
        <f t="shared" si="60"/>
        <v>0</v>
      </c>
      <c r="Z190" s="163">
        <f t="shared" si="60"/>
        <v>0</v>
      </c>
      <c r="AA190" s="163">
        <f t="shared" si="60"/>
        <v>0</v>
      </c>
      <c r="AB190" s="163">
        <f t="shared" si="60"/>
        <v>0</v>
      </c>
      <c r="AC190" s="163">
        <f t="shared" si="60"/>
        <v>0</v>
      </c>
      <c r="AD190" s="163">
        <f t="shared" si="60"/>
        <v>0</v>
      </c>
      <c r="AE190" s="163">
        <f t="shared" si="60"/>
        <v>0</v>
      </c>
      <c r="AF190" s="176">
        <f t="shared" si="60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61"/>
        <v>0</v>
      </c>
      <c r="D191" s="163">
        <f t="shared" si="61"/>
        <v>0</v>
      </c>
      <c r="E191" s="163">
        <f t="shared" si="61"/>
        <v>0</v>
      </c>
      <c r="F191" s="163">
        <f t="shared" si="61"/>
        <v>0</v>
      </c>
      <c r="G191" s="163">
        <f t="shared" si="61"/>
        <v>0</v>
      </c>
      <c r="H191" s="163">
        <f t="shared" si="61"/>
        <v>0</v>
      </c>
      <c r="I191" s="163">
        <f t="shared" si="61"/>
        <v>0</v>
      </c>
      <c r="J191" s="163">
        <f t="shared" si="61"/>
        <v>0</v>
      </c>
      <c r="K191" s="163">
        <f t="shared" si="61"/>
        <v>0</v>
      </c>
      <c r="L191" s="163">
        <f t="shared" si="61"/>
        <v>0</v>
      </c>
      <c r="M191" s="163">
        <f t="shared" si="61"/>
        <v>0</v>
      </c>
      <c r="N191" s="163">
        <f t="shared" si="61"/>
        <v>0</v>
      </c>
      <c r="O191" s="163">
        <f t="shared" si="61"/>
        <v>0</v>
      </c>
      <c r="P191" s="163">
        <f t="shared" si="61"/>
        <v>0</v>
      </c>
      <c r="Q191" s="163">
        <f t="shared" si="61"/>
        <v>0</v>
      </c>
      <c r="R191" s="163">
        <f t="shared" si="61"/>
        <v>0</v>
      </c>
      <c r="S191" s="163">
        <f t="shared" si="60"/>
        <v>0</v>
      </c>
      <c r="T191" s="163">
        <f t="shared" si="60"/>
        <v>0</v>
      </c>
      <c r="U191" s="163">
        <f t="shared" si="60"/>
        <v>0</v>
      </c>
      <c r="V191" s="163">
        <f t="shared" si="60"/>
        <v>0</v>
      </c>
      <c r="W191" s="163">
        <f t="shared" si="60"/>
        <v>0</v>
      </c>
      <c r="X191" s="163">
        <f t="shared" si="60"/>
        <v>0</v>
      </c>
      <c r="Y191" s="163">
        <f t="shared" si="60"/>
        <v>0</v>
      </c>
      <c r="Z191" s="163">
        <f t="shared" si="60"/>
        <v>0</v>
      </c>
      <c r="AA191" s="163">
        <f t="shared" si="60"/>
        <v>0</v>
      </c>
      <c r="AB191" s="163">
        <f t="shared" si="60"/>
        <v>0</v>
      </c>
      <c r="AC191" s="163">
        <f t="shared" si="60"/>
        <v>0</v>
      </c>
      <c r="AD191" s="163">
        <f t="shared" si="60"/>
        <v>0</v>
      </c>
      <c r="AE191" s="163">
        <f t="shared" si="60"/>
        <v>0</v>
      </c>
      <c r="AF191" s="176">
        <f t="shared" si="60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61"/>
        <v>0</v>
      </c>
      <c r="D192" s="163">
        <f t="shared" si="61"/>
        <v>0</v>
      </c>
      <c r="E192" s="163">
        <f t="shared" si="61"/>
        <v>0</v>
      </c>
      <c r="F192" s="163">
        <f t="shared" si="61"/>
        <v>0</v>
      </c>
      <c r="G192" s="163">
        <f t="shared" si="61"/>
        <v>0</v>
      </c>
      <c r="H192" s="163">
        <f t="shared" si="61"/>
        <v>0</v>
      </c>
      <c r="I192" s="163">
        <f t="shared" si="61"/>
        <v>0</v>
      </c>
      <c r="J192" s="163">
        <f t="shared" si="61"/>
        <v>0</v>
      </c>
      <c r="K192" s="163">
        <f t="shared" si="61"/>
        <v>0</v>
      </c>
      <c r="L192" s="163">
        <f t="shared" si="61"/>
        <v>0</v>
      </c>
      <c r="M192" s="163">
        <f t="shared" si="61"/>
        <v>0</v>
      </c>
      <c r="N192" s="163">
        <f t="shared" si="61"/>
        <v>0</v>
      </c>
      <c r="O192" s="163">
        <f t="shared" si="61"/>
        <v>0</v>
      </c>
      <c r="P192" s="163">
        <f t="shared" si="61"/>
        <v>0</v>
      </c>
      <c r="Q192" s="163">
        <f t="shared" si="61"/>
        <v>0</v>
      </c>
      <c r="R192" s="163">
        <f t="shared" si="61"/>
        <v>0</v>
      </c>
      <c r="S192" s="163">
        <f t="shared" si="60"/>
        <v>0</v>
      </c>
      <c r="T192" s="163">
        <f t="shared" si="60"/>
        <v>0</v>
      </c>
      <c r="U192" s="163">
        <f t="shared" si="60"/>
        <v>0</v>
      </c>
      <c r="V192" s="163">
        <f t="shared" si="60"/>
        <v>0</v>
      </c>
      <c r="W192" s="163">
        <f t="shared" si="60"/>
        <v>0</v>
      </c>
      <c r="X192" s="163">
        <f t="shared" si="60"/>
        <v>0</v>
      </c>
      <c r="Y192" s="163">
        <f t="shared" si="60"/>
        <v>0</v>
      </c>
      <c r="Z192" s="163">
        <f t="shared" si="60"/>
        <v>0</v>
      </c>
      <c r="AA192" s="163">
        <f t="shared" si="60"/>
        <v>0</v>
      </c>
      <c r="AB192" s="163">
        <f t="shared" si="60"/>
        <v>0</v>
      </c>
      <c r="AC192" s="163">
        <f t="shared" si="60"/>
        <v>0</v>
      </c>
      <c r="AD192" s="163">
        <f t="shared" si="60"/>
        <v>0</v>
      </c>
      <c r="AE192" s="163">
        <f t="shared" si="60"/>
        <v>0</v>
      </c>
      <c r="AF192" s="176">
        <f t="shared" si="60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61"/>
        <v>0</v>
      </c>
      <c r="D193" s="163">
        <f t="shared" si="61"/>
        <v>0</v>
      </c>
      <c r="E193" s="163">
        <f t="shared" si="61"/>
        <v>0</v>
      </c>
      <c r="F193" s="163">
        <f t="shared" si="61"/>
        <v>0</v>
      </c>
      <c r="G193" s="163">
        <f t="shared" si="61"/>
        <v>0</v>
      </c>
      <c r="H193" s="163">
        <f t="shared" si="61"/>
        <v>0</v>
      </c>
      <c r="I193" s="163">
        <f t="shared" si="61"/>
        <v>0</v>
      </c>
      <c r="J193" s="163">
        <f t="shared" si="61"/>
        <v>0</v>
      </c>
      <c r="K193" s="163">
        <f t="shared" si="61"/>
        <v>0</v>
      </c>
      <c r="L193" s="163">
        <f t="shared" si="61"/>
        <v>0</v>
      </c>
      <c r="M193" s="163">
        <f t="shared" si="61"/>
        <v>0</v>
      </c>
      <c r="N193" s="163">
        <f t="shared" si="61"/>
        <v>0</v>
      </c>
      <c r="O193" s="163">
        <f t="shared" si="61"/>
        <v>0</v>
      </c>
      <c r="P193" s="163">
        <f t="shared" si="61"/>
        <v>0</v>
      </c>
      <c r="Q193" s="163">
        <f t="shared" si="61"/>
        <v>0</v>
      </c>
      <c r="R193" s="163">
        <f t="shared" si="61"/>
        <v>0</v>
      </c>
      <c r="S193" s="163">
        <f t="shared" si="60"/>
        <v>0</v>
      </c>
      <c r="T193" s="163">
        <f t="shared" si="60"/>
        <v>0</v>
      </c>
      <c r="U193" s="163">
        <f t="shared" si="60"/>
        <v>0</v>
      </c>
      <c r="V193" s="163">
        <f t="shared" si="60"/>
        <v>0</v>
      </c>
      <c r="W193" s="163">
        <f t="shared" si="60"/>
        <v>0</v>
      </c>
      <c r="X193" s="163">
        <f t="shared" si="60"/>
        <v>0</v>
      </c>
      <c r="Y193" s="163">
        <f t="shared" si="60"/>
        <v>0</v>
      </c>
      <c r="Z193" s="163">
        <f t="shared" si="60"/>
        <v>0</v>
      </c>
      <c r="AA193" s="163">
        <f t="shared" si="60"/>
        <v>0</v>
      </c>
      <c r="AB193" s="163">
        <f t="shared" si="60"/>
        <v>0</v>
      </c>
      <c r="AC193" s="163">
        <f t="shared" si="60"/>
        <v>0</v>
      </c>
      <c r="AD193" s="163">
        <f t="shared" si="60"/>
        <v>0</v>
      </c>
      <c r="AE193" s="163">
        <f t="shared" si="60"/>
        <v>0</v>
      </c>
      <c r="AF193" s="176">
        <f t="shared" si="60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61"/>
        <v>0</v>
      </c>
      <c r="D194" s="163">
        <f t="shared" si="61"/>
        <v>0</v>
      </c>
      <c r="E194" s="163">
        <f t="shared" si="61"/>
        <v>0</v>
      </c>
      <c r="F194" s="163">
        <f t="shared" si="61"/>
        <v>0</v>
      </c>
      <c r="G194" s="163">
        <f t="shared" si="61"/>
        <v>0</v>
      </c>
      <c r="H194" s="163">
        <f t="shared" si="61"/>
        <v>0</v>
      </c>
      <c r="I194" s="163">
        <f t="shared" si="61"/>
        <v>0</v>
      </c>
      <c r="J194" s="163">
        <f t="shared" si="61"/>
        <v>0</v>
      </c>
      <c r="K194" s="163">
        <f t="shared" si="61"/>
        <v>0</v>
      </c>
      <c r="L194" s="163">
        <f t="shared" si="61"/>
        <v>0</v>
      </c>
      <c r="M194" s="163">
        <f t="shared" si="61"/>
        <v>0</v>
      </c>
      <c r="N194" s="163">
        <f t="shared" si="61"/>
        <v>0</v>
      </c>
      <c r="O194" s="163">
        <f t="shared" si="61"/>
        <v>0</v>
      </c>
      <c r="P194" s="163">
        <f t="shared" si="61"/>
        <v>0</v>
      </c>
      <c r="Q194" s="163">
        <f t="shared" si="61"/>
        <v>0</v>
      </c>
      <c r="R194" s="163">
        <f t="shared" si="61"/>
        <v>0</v>
      </c>
      <c r="S194" s="163">
        <f t="shared" si="60"/>
        <v>0</v>
      </c>
      <c r="T194" s="163">
        <f t="shared" si="60"/>
        <v>0</v>
      </c>
      <c r="U194" s="163">
        <f t="shared" si="60"/>
        <v>0</v>
      </c>
      <c r="V194" s="163">
        <f t="shared" si="60"/>
        <v>0</v>
      </c>
      <c r="W194" s="163">
        <f t="shared" si="60"/>
        <v>0</v>
      </c>
      <c r="X194" s="163">
        <f t="shared" si="60"/>
        <v>0</v>
      </c>
      <c r="Y194" s="163">
        <f t="shared" si="60"/>
        <v>0</v>
      </c>
      <c r="Z194" s="163">
        <f t="shared" si="60"/>
        <v>0</v>
      </c>
      <c r="AA194" s="163">
        <f t="shared" si="60"/>
        <v>0</v>
      </c>
      <c r="AB194" s="163">
        <f t="shared" si="60"/>
        <v>0</v>
      </c>
      <c r="AC194" s="163">
        <f t="shared" si="60"/>
        <v>0</v>
      </c>
      <c r="AD194" s="163">
        <f t="shared" si="60"/>
        <v>0</v>
      </c>
      <c r="AE194" s="163">
        <f t="shared" si="60"/>
        <v>0</v>
      </c>
      <c r="AF194" s="176">
        <f t="shared" si="60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61"/>
        <v>0</v>
      </c>
      <c r="D195" s="163">
        <f t="shared" si="61"/>
        <v>0</v>
      </c>
      <c r="E195" s="163">
        <f t="shared" si="61"/>
        <v>0</v>
      </c>
      <c r="F195" s="163">
        <f t="shared" si="61"/>
        <v>0</v>
      </c>
      <c r="G195" s="163">
        <f t="shared" si="61"/>
        <v>0</v>
      </c>
      <c r="H195" s="163">
        <f t="shared" si="61"/>
        <v>0</v>
      </c>
      <c r="I195" s="163">
        <f t="shared" si="61"/>
        <v>0</v>
      </c>
      <c r="J195" s="163">
        <f t="shared" si="61"/>
        <v>0</v>
      </c>
      <c r="K195" s="163">
        <f t="shared" si="61"/>
        <v>0</v>
      </c>
      <c r="L195" s="163">
        <f t="shared" si="61"/>
        <v>0</v>
      </c>
      <c r="M195" s="163">
        <f t="shared" si="61"/>
        <v>0</v>
      </c>
      <c r="N195" s="163">
        <f t="shared" si="61"/>
        <v>0</v>
      </c>
      <c r="O195" s="163">
        <f t="shared" si="61"/>
        <v>0</v>
      </c>
      <c r="P195" s="163">
        <f t="shared" si="61"/>
        <v>0</v>
      </c>
      <c r="Q195" s="163">
        <f t="shared" si="61"/>
        <v>0</v>
      </c>
      <c r="R195" s="163">
        <f t="shared" si="61"/>
        <v>0</v>
      </c>
      <c r="S195" s="163">
        <f t="shared" si="60"/>
        <v>0</v>
      </c>
      <c r="T195" s="163">
        <f t="shared" si="60"/>
        <v>0</v>
      </c>
      <c r="U195" s="163">
        <f t="shared" si="60"/>
        <v>0</v>
      </c>
      <c r="V195" s="163">
        <f t="shared" si="60"/>
        <v>0</v>
      </c>
      <c r="W195" s="163">
        <f t="shared" si="60"/>
        <v>0</v>
      </c>
      <c r="X195" s="163">
        <f t="shared" si="60"/>
        <v>0</v>
      </c>
      <c r="Y195" s="163">
        <f t="shared" si="60"/>
        <v>0</v>
      </c>
      <c r="Z195" s="163">
        <f t="shared" si="60"/>
        <v>0</v>
      </c>
      <c r="AA195" s="163">
        <f t="shared" si="60"/>
        <v>0</v>
      </c>
      <c r="AB195" s="163">
        <f t="shared" si="60"/>
        <v>0</v>
      </c>
      <c r="AC195" s="163">
        <f t="shared" si="60"/>
        <v>0</v>
      </c>
      <c r="AD195" s="163">
        <f t="shared" si="60"/>
        <v>0</v>
      </c>
      <c r="AE195" s="163">
        <f t="shared" si="60"/>
        <v>0</v>
      </c>
      <c r="AF195" s="176">
        <f t="shared" si="60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61"/>
        <v>0</v>
      </c>
      <c r="D196" s="163">
        <f t="shared" si="61"/>
        <v>0</v>
      </c>
      <c r="E196" s="163">
        <f t="shared" si="61"/>
        <v>0</v>
      </c>
      <c r="F196" s="163">
        <f t="shared" si="61"/>
        <v>0</v>
      </c>
      <c r="G196" s="163">
        <f t="shared" si="61"/>
        <v>0</v>
      </c>
      <c r="H196" s="163">
        <f t="shared" si="61"/>
        <v>0</v>
      </c>
      <c r="I196" s="163">
        <f t="shared" si="61"/>
        <v>0</v>
      </c>
      <c r="J196" s="163">
        <f t="shared" si="61"/>
        <v>0</v>
      </c>
      <c r="K196" s="163">
        <f t="shared" si="61"/>
        <v>0</v>
      </c>
      <c r="L196" s="163">
        <f t="shared" si="61"/>
        <v>0</v>
      </c>
      <c r="M196" s="163">
        <f t="shared" si="61"/>
        <v>0</v>
      </c>
      <c r="N196" s="163">
        <f t="shared" si="61"/>
        <v>0</v>
      </c>
      <c r="O196" s="163">
        <f t="shared" si="61"/>
        <v>0</v>
      </c>
      <c r="P196" s="163">
        <f t="shared" si="61"/>
        <v>0</v>
      </c>
      <c r="Q196" s="163">
        <f t="shared" si="61"/>
        <v>0</v>
      </c>
      <c r="R196" s="163">
        <f t="shared" si="61"/>
        <v>0</v>
      </c>
      <c r="S196" s="163">
        <f t="shared" si="60"/>
        <v>0</v>
      </c>
      <c r="T196" s="163">
        <f t="shared" si="60"/>
        <v>0</v>
      </c>
      <c r="U196" s="163">
        <f t="shared" si="60"/>
        <v>0</v>
      </c>
      <c r="V196" s="163">
        <f t="shared" si="60"/>
        <v>0</v>
      </c>
      <c r="W196" s="163">
        <f t="shared" si="60"/>
        <v>0</v>
      </c>
      <c r="X196" s="163">
        <f t="shared" si="60"/>
        <v>0</v>
      </c>
      <c r="Y196" s="163">
        <f t="shared" si="60"/>
        <v>0</v>
      </c>
      <c r="Z196" s="163">
        <f t="shared" si="60"/>
        <v>0</v>
      </c>
      <c r="AA196" s="163">
        <f t="shared" si="60"/>
        <v>0</v>
      </c>
      <c r="AB196" s="163">
        <f t="shared" si="60"/>
        <v>0</v>
      </c>
      <c r="AC196" s="163">
        <f t="shared" si="60"/>
        <v>0</v>
      </c>
      <c r="AD196" s="163">
        <f t="shared" si="60"/>
        <v>0</v>
      </c>
      <c r="AE196" s="163">
        <f t="shared" si="60"/>
        <v>0</v>
      </c>
      <c r="AF196" s="176">
        <f t="shared" si="60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61"/>
        <v>0</v>
      </c>
      <c r="D197" s="163">
        <f t="shared" si="61"/>
        <v>0</v>
      </c>
      <c r="E197" s="163">
        <f t="shared" si="61"/>
        <v>0</v>
      </c>
      <c r="F197" s="163">
        <f t="shared" si="61"/>
        <v>0</v>
      </c>
      <c r="G197" s="163">
        <f t="shared" si="61"/>
        <v>0</v>
      </c>
      <c r="H197" s="163">
        <f t="shared" si="61"/>
        <v>0</v>
      </c>
      <c r="I197" s="163">
        <f t="shared" si="61"/>
        <v>0</v>
      </c>
      <c r="J197" s="163">
        <f t="shared" si="61"/>
        <v>0</v>
      </c>
      <c r="K197" s="163">
        <f t="shared" si="61"/>
        <v>0</v>
      </c>
      <c r="L197" s="163">
        <f t="shared" si="61"/>
        <v>0</v>
      </c>
      <c r="M197" s="163">
        <f t="shared" si="61"/>
        <v>0</v>
      </c>
      <c r="N197" s="163">
        <f t="shared" si="61"/>
        <v>0</v>
      </c>
      <c r="O197" s="163">
        <f t="shared" si="61"/>
        <v>0</v>
      </c>
      <c r="P197" s="163">
        <f t="shared" si="61"/>
        <v>0</v>
      </c>
      <c r="Q197" s="163">
        <f t="shared" si="61"/>
        <v>0</v>
      </c>
      <c r="R197" s="163">
        <f t="shared" si="61"/>
        <v>0</v>
      </c>
      <c r="S197" s="163">
        <f t="shared" si="60"/>
        <v>0</v>
      </c>
      <c r="T197" s="163">
        <f t="shared" si="60"/>
        <v>0</v>
      </c>
      <c r="U197" s="163">
        <f t="shared" si="60"/>
        <v>0</v>
      </c>
      <c r="V197" s="163">
        <f t="shared" si="60"/>
        <v>0</v>
      </c>
      <c r="W197" s="163">
        <f t="shared" si="60"/>
        <v>0</v>
      </c>
      <c r="X197" s="163">
        <f t="shared" si="60"/>
        <v>0</v>
      </c>
      <c r="Y197" s="163">
        <f t="shared" si="60"/>
        <v>0</v>
      </c>
      <c r="Z197" s="163">
        <f t="shared" si="60"/>
        <v>0</v>
      </c>
      <c r="AA197" s="163">
        <f t="shared" si="60"/>
        <v>0</v>
      </c>
      <c r="AB197" s="163">
        <f t="shared" si="60"/>
        <v>0</v>
      </c>
      <c r="AC197" s="163">
        <f t="shared" si="60"/>
        <v>0</v>
      </c>
      <c r="AD197" s="163">
        <f t="shared" si="60"/>
        <v>0</v>
      </c>
      <c r="AE197" s="163">
        <f t="shared" si="60"/>
        <v>0</v>
      </c>
      <c r="AF197" s="176">
        <f t="shared" si="60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61"/>
        <v>0</v>
      </c>
      <c r="D198" s="163">
        <f t="shared" si="61"/>
        <v>0</v>
      </c>
      <c r="E198" s="163">
        <f t="shared" si="61"/>
        <v>0</v>
      </c>
      <c r="F198" s="163">
        <f t="shared" si="61"/>
        <v>0</v>
      </c>
      <c r="G198" s="163">
        <f t="shared" si="61"/>
        <v>0</v>
      </c>
      <c r="H198" s="163">
        <f t="shared" si="61"/>
        <v>0</v>
      </c>
      <c r="I198" s="163">
        <f t="shared" si="61"/>
        <v>0</v>
      </c>
      <c r="J198" s="163">
        <f t="shared" si="61"/>
        <v>0</v>
      </c>
      <c r="K198" s="163">
        <f t="shared" si="61"/>
        <v>0</v>
      </c>
      <c r="L198" s="163">
        <f t="shared" si="61"/>
        <v>0</v>
      </c>
      <c r="M198" s="163">
        <f t="shared" si="61"/>
        <v>0</v>
      </c>
      <c r="N198" s="163">
        <f t="shared" si="61"/>
        <v>0</v>
      </c>
      <c r="O198" s="163">
        <f t="shared" si="61"/>
        <v>0</v>
      </c>
      <c r="P198" s="163">
        <f t="shared" si="61"/>
        <v>0</v>
      </c>
      <c r="Q198" s="163">
        <f t="shared" si="61"/>
        <v>0</v>
      </c>
      <c r="R198" s="163">
        <f t="shared" si="61"/>
        <v>0</v>
      </c>
      <c r="S198" s="163">
        <f t="shared" si="60"/>
        <v>0</v>
      </c>
      <c r="T198" s="163">
        <f t="shared" si="60"/>
        <v>0</v>
      </c>
      <c r="U198" s="163">
        <f t="shared" si="60"/>
        <v>0</v>
      </c>
      <c r="V198" s="163">
        <f t="shared" si="60"/>
        <v>0</v>
      </c>
      <c r="W198" s="163">
        <f t="shared" si="60"/>
        <v>0</v>
      </c>
      <c r="X198" s="163">
        <f t="shared" si="60"/>
        <v>0</v>
      </c>
      <c r="Y198" s="163">
        <f t="shared" si="60"/>
        <v>0</v>
      </c>
      <c r="Z198" s="163">
        <f t="shared" si="60"/>
        <v>0</v>
      </c>
      <c r="AA198" s="163">
        <f t="shared" si="60"/>
        <v>0</v>
      </c>
      <c r="AB198" s="163">
        <f t="shared" si="60"/>
        <v>0</v>
      </c>
      <c r="AC198" s="163">
        <f t="shared" si="60"/>
        <v>0</v>
      </c>
      <c r="AD198" s="163">
        <f t="shared" si="60"/>
        <v>0</v>
      </c>
      <c r="AE198" s="163">
        <f t="shared" si="60"/>
        <v>0</v>
      </c>
      <c r="AF198" s="176">
        <f t="shared" si="60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61"/>
        <v>0</v>
      </c>
      <c r="D199" s="163">
        <f t="shared" si="61"/>
        <v>0</v>
      </c>
      <c r="E199" s="163">
        <f t="shared" si="61"/>
        <v>0</v>
      </c>
      <c r="F199" s="163">
        <f t="shared" si="61"/>
        <v>0</v>
      </c>
      <c r="G199" s="163">
        <f t="shared" si="61"/>
        <v>0</v>
      </c>
      <c r="H199" s="163">
        <f t="shared" si="61"/>
        <v>0</v>
      </c>
      <c r="I199" s="163">
        <f t="shared" si="61"/>
        <v>0</v>
      </c>
      <c r="J199" s="163">
        <f t="shared" si="61"/>
        <v>0</v>
      </c>
      <c r="K199" s="163">
        <f t="shared" si="61"/>
        <v>0</v>
      </c>
      <c r="L199" s="163">
        <f t="shared" si="61"/>
        <v>0</v>
      </c>
      <c r="M199" s="163">
        <f t="shared" si="61"/>
        <v>0</v>
      </c>
      <c r="N199" s="163">
        <f t="shared" si="61"/>
        <v>0</v>
      </c>
      <c r="O199" s="163">
        <f t="shared" si="61"/>
        <v>0</v>
      </c>
      <c r="P199" s="163">
        <f t="shared" si="61"/>
        <v>0</v>
      </c>
      <c r="Q199" s="163">
        <f t="shared" si="61"/>
        <v>0</v>
      </c>
      <c r="R199" s="163">
        <f t="shared" si="61"/>
        <v>0</v>
      </c>
      <c r="S199" s="163">
        <f t="shared" si="60"/>
        <v>0</v>
      </c>
      <c r="T199" s="163">
        <f t="shared" si="60"/>
        <v>0</v>
      </c>
      <c r="U199" s="163">
        <f t="shared" si="60"/>
        <v>0</v>
      </c>
      <c r="V199" s="163">
        <f t="shared" si="60"/>
        <v>0</v>
      </c>
      <c r="W199" s="163">
        <f t="shared" si="60"/>
        <v>0</v>
      </c>
      <c r="X199" s="163">
        <f t="shared" si="60"/>
        <v>0</v>
      </c>
      <c r="Y199" s="163">
        <f t="shared" si="60"/>
        <v>0</v>
      </c>
      <c r="Z199" s="163">
        <f t="shared" si="60"/>
        <v>0</v>
      </c>
      <c r="AA199" s="163">
        <f t="shared" si="60"/>
        <v>0</v>
      </c>
      <c r="AB199" s="163">
        <f t="shared" si="60"/>
        <v>0</v>
      </c>
      <c r="AC199" s="163">
        <f t="shared" si="60"/>
        <v>0</v>
      </c>
      <c r="AD199" s="163">
        <f t="shared" si="60"/>
        <v>0</v>
      </c>
      <c r="AE199" s="163">
        <f t="shared" si="60"/>
        <v>0</v>
      </c>
      <c r="AF199" s="176">
        <f t="shared" si="60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61"/>
        <v>0</v>
      </c>
      <c r="D200" s="163">
        <f t="shared" si="61"/>
        <v>0</v>
      </c>
      <c r="E200" s="163">
        <f t="shared" si="61"/>
        <v>0</v>
      </c>
      <c r="F200" s="163">
        <f t="shared" si="61"/>
        <v>0</v>
      </c>
      <c r="G200" s="163">
        <f t="shared" si="61"/>
        <v>0</v>
      </c>
      <c r="H200" s="163">
        <f t="shared" si="61"/>
        <v>0</v>
      </c>
      <c r="I200" s="163">
        <f t="shared" si="61"/>
        <v>0</v>
      </c>
      <c r="J200" s="163">
        <f t="shared" si="61"/>
        <v>0</v>
      </c>
      <c r="K200" s="163">
        <f t="shared" si="61"/>
        <v>0</v>
      </c>
      <c r="L200" s="163">
        <f t="shared" si="61"/>
        <v>0</v>
      </c>
      <c r="M200" s="163">
        <f t="shared" si="61"/>
        <v>0</v>
      </c>
      <c r="N200" s="163">
        <f t="shared" si="61"/>
        <v>0</v>
      </c>
      <c r="O200" s="163">
        <f t="shared" si="61"/>
        <v>0</v>
      </c>
      <c r="P200" s="163">
        <f t="shared" si="61"/>
        <v>0</v>
      </c>
      <c r="Q200" s="163">
        <f t="shared" si="61"/>
        <v>0</v>
      </c>
      <c r="R200" s="163">
        <f t="shared" ref="R200:AF215" si="62">Q200</f>
        <v>0</v>
      </c>
      <c r="S200" s="163">
        <f t="shared" si="62"/>
        <v>0</v>
      </c>
      <c r="T200" s="163">
        <f t="shared" si="62"/>
        <v>0</v>
      </c>
      <c r="U200" s="163">
        <f t="shared" si="62"/>
        <v>0</v>
      </c>
      <c r="V200" s="163">
        <f t="shared" si="62"/>
        <v>0</v>
      </c>
      <c r="W200" s="163">
        <f t="shared" si="62"/>
        <v>0</v>
      </c>
      <c r="X200" s="163">
        <f t="shared" si="62"/>
        <v>0</v>
      </c>
      <c r="Y200" s="163">
        <f t="shared" si="62"/>
        <v>0</v>
      </c>
      <c r="Z200" s="163">
        <f t="shared" si="62"/>
        <v>0</v>
      </c>
      <c r="AA200" s="163">
        <f t="shared" si="62"/>
        <v>0</v>
      </c>
      <c r="AB200" s="163">
        <f t="shared" si="62"/>
        <v>0</v>
      </c>
      <c r="AC200" s="163">
        <f t="shared" si="62"/>
        <v>0</v>
      </c>
      <c r="AD200" s="163">
        <f t="shared" si="62"/>
        <v>0</v>
      </c>
      <c r="AE200" s="163">
        <f t="shared" si="62"/>
        <v>0</v>
      </c>
      <c r="AF200" s="176">
        <f t="shared" si="62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R216" si="63">B201</f>
        <v>0</v>
      </c>
      <c r="D201" s="163">
        <f t="shared" si="63"/>
        <v>0</v>
      </c>
      <c r="E201" s="163">
        <f t="shared" si="63"/>
        <v>0</v>
      </c>
      <c r="F201" s="163">
        <f t="shared" si="63"/>
        <v>0</v>
      </c>
      <c r="G201" s="163">
        <f t="shared" si="63"/>
        <v>0</v>
      </c>
      <c r="H201" s="163">
        <f t="shared" si="63"/>
        <v>0</v>
      </c>
      <c r="I201" s="163">
        <f t="shared" si="63"/>
        <v>0</v>
      </c>
      <c r="J201" s="163">
        <f t="shared" si="63"/>
        <v>0</v>
      </c>
      <c r="K201" s="163">
        <f t="shared" si="63"/>
        <v>0</v>
      </c>
      <c r="L201" s="163">
        <f t="shared" si="63"/>
        <v>0</v>
      </c>
      <c r="M201" s="163">
        <f t="shared" si="63"/>
        <v>0</v>
      </c>
      <c r="N201" s="163">
        <f t="shared" si="63"/>
        <v>0</v>
      </c>
      <c r="O201" s="163">
        <f t="shared" si="63"/>
        <v>0</v>
      </c>
      <c r="P201" s="163">
        <f t="shared" si="63"/>
        <v>0</v>
      </c>
      <c r="Q201" s="163">
        <f t="shared" si="63"/>
        <v>0</v>
      </c>
      <c r="R201" s="163">
        <f t="shared" si="63"/>
        <v>0</v>
      </c>
      <c r="S201" s="163">
        <f t="shared" si="62"/>
        <v>0</v>
      </c>
      <c r="T201" s="163">
        <f t="shared" si="62"/>
        <v>0</v>
      </c>
      <c r="U201" s="163">
        <f t="shared" si="62"/>
        <v>0</v>
      </c>
      <c r="V201" s="163">
        <f t="shared" si="62"/>
        <v>0</v>
      </c>
      <c r="W201" s="163">
        <f t="shared" si="62"/>
        <v>0</v>
      </c>
      <c r="X201" s="163">
        <f t="shared" si="62"/>
        <v>0</v>
      </c>
      <c r="Y201" s="163">
        <f t="shared" si="62"/>
        <v>0</v>
      </c>
      <c r="Z201" s="163">
        <f t="shared" si="62"/>
        <v>0</v>
      </c>
      <c r="AA201" s="163">
        <f t="shared" si="62"/>
        <v>0</v>
      </c>
      <c r="AB201" s="163">
        <f t="shared" si="62"/>
        <v>0</v>
      </c>
      <c r="AC201" s="163">
        <f t="shared" si="62"/>
        <v>0</v>
      </c>
      <c r="AD201" s="163">
        <f t="shared" si="62"/>
        <v>0</v>
      </c>
      <c r="AE201" s="163">
        <f t="shared" si="62"/>
        <v>0</v>
      </c>
      <c r="AF201" s="176">
        <f t="shared" si="62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63"/>
        <v>0</v>
      </c>
      <c r="D202" s="163">
        <f t="shared" si="63"/>
        <v>0</v>
      </c>
      <c r="E202" s="163">
        <f t="shared" si="63"/>
        <v>0</v>
      </c>
      <c r="F202" s="163">
        <f t="shared" si="63"/>
        <v>0</v>
      </c>
      <c r="G202" s="163">
        <f t="shared" si="63"/>
        <v>0</v>
      </c>
      <c r="H202" s="163">
        <f t="shared" si="63"/>
        <v>0</v>
      </c>
      <c r="I202" s="163">
        <f t="shared" si="63"/>
        <v>0</v>
      </c>
      <c r="J202" s="163">
        <f t="shared" si="63"/>
        <v>0</v>
      </c>
      <c r="K202" s="163">
        <f t="shared" si="63"/>
        <v>0</v>
      </c>
      <c r="L202" s="163">
        <f t="shared" si="63"/>
        <v>0</v>
      </c>
      <c r="M202" s="163">
        <f t="shared" si="63"/>
        <v>0</v>
      </c>
      <c r="N202" s="163">
        <f t="shared" si="63"/>
        <v>0</v>
      </c>
      <c r="O202" s="163">
        <f t="shared" si="63"/>
        <v>0</v>
      </c>
      <c r="P202" s="163">
        <f t="shared" si="63"/>
        <v>0</v>
      </c>
      <c r="Q202" s="163">
        <f t="shared" si="63"/>
        <v>0</v>
      </c>
      <c r="R202" s="163">
        <f t="shared" si="63"/>
        <v>0</v>
      </c>
      <c r="S202" s="163">
        <f t="shared" si="62"/>
        <v>0</v>
      </c>
      <c r="T202" s="163">
        <f t="shared" si="62"/>
        <v>0</v>
      </c>
      <c r="U202" s="163">
        <f t="shared" si="62"/>
        <v>0</v>
      </c>
      <c r="V202" s="163">
        <f t="shared" si="62"/>
        <v>0</v>
      </c>
      <c r="W202" s="163">
        <f t="shared" si="62"/>
        <v>0</v>
      </c>
      <c r="X202" s="163">
        <f t="shared" si="62"/>
        <v>0</v>
      </c>
      <c r="Y202" s="163">
        <f t="shared" si="62"/>
        <v>0</v>
      </c>
      <c r="Z202" s="163">
        <f t="shared" si="62"/>
        <v>0</v>
      </c>
      <c r="AA202" s="163">
        <f t="shared" si="62"/>
        <v>0</v>
      </c>
      <c r="AB202" s="163">
        <f t="shared" si="62"/>
        <v>0</v>
      </c>
      <c r="AC202" s="163">
        <f t="shared" si="62"/>
        <v>0</v>
      </c>
      <c r="AD202" s="163">
        <f t="shared" si="62"/>
        <v>0</v>
      </c>
      <c r="AE202" s="163">
        <f t="shared" si="62"/>
        <v>0</v>
      </c>
      <c r="AF202" s="176">
        <f t="shared" si="62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63"/>
        <v>0</v>
      </c>
      <c r="D203" s="163">
        <f t="shared" si="63"/>
        <v>0</v>
      </c>
      <c r="E203" s="163">
        <f t="shared" si="63"/>
        <v>0</v>
      </c>
      <c r="F203" s="163">
        <f t="shared" si="63"/>
        <v>0</v>
      </c>
      <c r="G203" s="163">
        <f t="shared" si="63"/>
        <v>0</v>
      </c>
      <c r="H203" s="163">
        <f t="shared" si="63"/>
        <v>0</v>
      </c>
      <c r="I203" s="163">
        <f t="shared" si="63"/>
        <v>0</v>
      </c>
      <c r="J203" s="163">
        <f t="shared" si="63"/>
        <v>0</v>
      </c>
      <c r="K203" s="163">
        <f t="shared" si="63"/>
        <v>0</v>
      </c>
      <c r="L203" s="163">
        <f t="shared" si="63"/>
        <v>0</v>
      </c>
      <c r="M203" s="163">
        <f t="shared" si="63"/>
        <v>0</v>
      </c>
      <c r="N203" s="163">
        <f t="shared" si="63"/>
        <v>0</v>
      </c>
      <c r="O203" s="163">
        <f t="shared" si="63"/>
        <v>0</v>
      </c>
      <c r="P203" s="163">
        <f t="shared" si="63"/>
        <v>0</v>
      </c>
      <c r="Q203" s="163">
        <f t="shared" si="63"/>
        <v>0</v>
      </c>
      <c r="R203" s="163">
        <f t="shared" si="63"/>
        <v>0</v>
      </c>
      <c r="S203" s="163">
        <f t="shared" si="62"/>
        <v>0</v>
      </c>
      <c r="T203" s="163">
        <f t="shared" si="62"/>
        <v>0</v>
      </c>
      <c r="U203" s="163">
        <f t="shared" si="62"/>
        <v>0</v>
      </c>
      <c r="V203" s="163">
        <f t="shared" si="62"/>
        <v>0</v>
      </c>
      <c r="W203" s="163">
        <f t="shared" si="62"/>
        <v>0</v>
      </c>
      <c r="X203" s="163">
        <f t="shared" si="62"/>
        <v>0</v>
      </c>
      <c r="Y203" s="163">
        <f t="shared" si="62"/>
        <v>0</v>
      </c>
      <c r="Z203" s="163">
        <f t="shared" si="62"/>
        <v>0</v>
      </c>
      <c r="AA203" s="163">
        <f t="shared" si="62"/>
        <v>0</v>
      </c>
      <c r="AB203" s="163">
        <f t="shared" si="62"/>
        <v>0</v>
      </c>
      <c r="AC203" s="163">
        <f t="shared" si="62"/>
        <v>0</v>
      </c>
      <c r="AD203" s="163">
        <f t="shared" si="62"/>
        <v>0</v>
      </c>
      <c r="AE203" s="163">
        <f t="shared" si="62"/>
        <v>0</v>
      </c>
      <c r="AF203" s="176">
        <f t="shared" si="62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63"/>
        <v>0</v>
      </c>
      <c r="D204" s="163">
        <f t="shared" si="63"/>
        <v>0</v>
      </c>
      <c r="E204" s="163">
        <f t="shared" si="63"/>
        <v>0</v>
      </c>
      <c r="F204" s="163">
        <f t="shared" si="63"/>
        <v>0</v>
      </c>
      <c r="G204" s="163">
        <f t="shared" si="63"/>
        <v>0</v>
      </c>
      <c r="H204" s="163">
        <f t="shared" si="63"/>
        <v>0</v>
      </c>
      <c r="I204" s="163">
        <f t="shared" si="63"/>
        <v>0</v>
      </c>
      <c r="J204" s="163">
        <f t="shared" si="63"/>
        <v>0</v>
      </c>
      <c r="K204" s="163">
        <f t="shared" si="63"/>
        <v>0</v>
      </c>
      <c r="L204" s="163">
        <f t="shared" si="63"/>
        <v>0</v>
      </c>
      <c r="M204" s="163">
        <f t="shared" si="63"/>
        <v>0</v>
      </c>
      <c r="N204" s="163">
        <f t="shared" si="63"/>
        <v>0</v>
      </c>
      <c r="O204" s="163">
        <f t="shared" si="63"/>
        <v>0</v>
      </c>
      <c r="P204" s="163">
        <f t="shared" si="63"/>
        <v>0</v>
      </c>
      <c r="Q204" s="163">
        <f t="shared" si="63"/>
        <v>0</v>
      </c>
      <c r="R204" s="163">
        <f t="shared" si="63"/>
        <v>0</v>
      </c>
      <c r="S204" s="163">
        <f t="shared" si="62"/>
        <v>0</v>
      </c>
      <c r="T204" s="163">
        <f t="shared" si="62"/>
        <v>0</v>
      </c>
      <c r="U204" s="163">
        <f t="shared" si="62"/>
        <v>0</v>
      </c>
      <c r="V204" s="163">
        <f t="shared" si="62"/>
        <v>0</v>
      </c>
      <c r="W204" s="163">
        <f t="shared" si="62"/>
        <v>0</v>
      </c>
      <c r="X204" s="163">
        <f t="shared" si="62"/>
        <v>0</v>
      </c>
      <c r="Y204" s="163">
        <f t="shared" si="62"/>
        <v>0</v>
      </c>
      <c r="Z204" s="163">
        <f t="shared" si="62"/>
        <v>0</v>
      </c>
      <c r="AA204" s="163">
        <f t="shared" si="62"/>
        <v>0</v>
      </c>
      <c r="AB204" s="163">
        <f t="shared" si="62"/>
        <v>0</v>
      </c>
      <c r="AC204" s="163">
        <f t="shared" si="62"/>
        <v>0</v>
      </c>
      <c r="AD204" s="163">
        <f t="shared" si="62"/>
        <v>0</v>
      </c>
      <c r="AE204" s="163">
        <f t="shared" si="62"/>
        <v>0</v>
      </c>
      <c r="AF204" s="176">
        <f t="shared" si="62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63"/>
        <v>0</v>
      </c>
      <c r="D205" s="163">
        <f t="shared" si="63"/>
        <v>0</v>
      </c>
      <c r="E205" s="163">
        <f t="shared" si="63"/>
        <v>0</v>
      </c>
      <c r="F205" s="163">
        <f t="shared" si="63"/>
        <v>0</v>
      </c>
      <c r="G205" s="163">
        <f t="shared" si="63"/>
        <v>0</v>
      </c>
      <c r="H205" s="163">
        <f t="shared" si="63"/>
        <v>0</v>
      </c>
      <c r="I205" s="163">
        <f t="shared" si="63"/>
        <v>0</v>
      </c>
      <c r="J205" s="163">
        <f t="shared" si="63"/>
        <v>0</v>
      </c>
      <c r="K205" s="163">
        <f t="shared" si="63"/>
        <v>0</v>
      </c>
      <c r="L205" s="163">
        <f t="shared" si="63"/>
        <v>0</v>
      </c>
      <c r="M205" s="163">
        <f t="shared" si="63"/>
        <v>0</v>
      </c>
      <c r="N205" s="163">
        <f t="shared" si="63"/>
        <v>0</v>
      </c>
      <c r="O205" s="163">
        <f t="shared" si="63"/>
        <v>0</v>
      </c>
      <c r="P205" s="163">
        <f t="shared" si="63"/>
        <v>0</v>
      </c>
      <c r="Q205" s="163">
        <f t="shared" si="63"/>
        <v>0</v>
      </c>
      <c r="R205" s="163">
        <f t="shared" si="63"/>
        <v>0</v>
      </c>
      <c r="S205" s="163">
        <f t="shared" si="62"/>
        <v>0</v>
      </c>
      <c r="T205" s="163">
        <f t="shared" si="62"/>
        <v>0</v>
      </c>
      <c r="U205" s="163">
        <f t="shared" si="62"/>
        <v>0</v>
      </c>
      <c r="V205" s="163">
        <f t="shared" si="62"/>
        <v>0</v>
      </c>
      <c r="W205" s="163">
        <f t="shared" si="62"/>
        <v>0</v>
      </c>
      <c r="X205" s="163">
        <f t="shared" si="62"/>
        <v>0</v>
      </c>
      <c r="Y205" s="163">
        <f t="shared" si="62"/>
        <v>0</v>
      </c>
      <c r="Z205" s="163">
        <f t="shared" si="62"/>
        <v>0</v>
      </c>
      <c r="AA205" s="163">
        <f t="shared" si="62"/>
        <v>0</v>
      </c>
      <c r="AB205" s="163">
        <f t="shared" si="62"/>
        <v>0</v>
      </c>
      <c r="AC205" s="163">
        <f t="shared" si="62"/>
        <v>0</v>
      </c>
      <c r="AD205" s="163">
        <f t="shared" si="62"/>
        <v>0</v>
      </c>
      <c r="AE205" s="163">
        <f t="shared" si="62"/>
        <v>0</v>
      </c>
      <c r="AF205" s="176">
        <f t="shared" si="62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63"/>
        <v>0</v>
      </c>
      <c r="D206" s="163">
        <f t="shared" si="63"/>
        <v>0</v>
      </c>
      <c r="E206" s="163">
        <f t="shared" si="63"/>
        <v>0</v>
      </c>
      <c r="F206" s="163">
        <f t="shared" si="63"/>
        <v>0</v>
      </c>
      <c r="G206" s="163">
        <f t="shared" si="63"/>
        <v>0</v>
      </c>
      <c r="H206" s="163">
        <f t="shared" si="63"/>
        <v>0</v>
      </c>
      <c r="I206" s="163">
        <f t="shared" si="63"/>
        <v>0</v>
      </c>
      <c r="J206" s="163">
        <f t="shared" si="63"/>
        <v>0</v>
      </c>
      <c r="K206" s="163">
        <f t="shared" si="63"/>
        <v>0</v>
      </c>
      <c r="L206" s="163">
        <f t="shared" si="63"/>
        <v>0</v>
      </c>
      <c r="M206" s="163">
        <f t="shared" si="63"/>
        <v>0</v>
      </c>
      <c r="N206" s="163">
        <f t="shared" si="63"/>
        <v>0</v>
      </c>
      <c r="O206" s="163">
        <f t="shared" si="63"/>
        <v>0</v>
      </c>
      <c r="P206" s="163">
        <f t="shared" si="63"/>
        <v>0</v>
      </c>
      <c r="Q206" s="163">
        <f t="shared" si="63"/>
        <v>0</v>
      </c>
      <c r="R206" s="163">
        <f t="shared" si="63"/>
        <v>0</v>
      </c>
      <c r="S206" s="163">
        <f t="shared" si="62"/>
        <v>0</v>
      </c>
      <c r="T206" s="163">
        <f t="shared" si="62"/>
        <v>0</v>
      </c>
      <c r="U206" s="163">
        <f t="shared" si="62"/>
        <v>0</v>
      </c>
      <c r="V206" s="163">
        <f t="shared" si="62"/>
        <v>0</v>
      </c>
      <c r="W206" s="163">
        <f t="shared" si="62"/>
        <v>0</v>
      </c>
      <c r="X206" s="163">
        <f t="shared" si="62"/>
        <v>0</v>
      </c>
      <c r="Y206" s="163">
        <f t="shared" si="62"/>
        <v>0</v>
      </c>
      <c r="Z206" s="163">
        <f t="shared" si="62"/>
        <v>0</v>
      </c>
      <c r="AA206" s="163">
        <f t="shared" si="62"/>
        <v>0</v>
      </c>
      <c r="AB206" s="163">
        <f t="shared" si="62"/>
        <v>0</v>
      </c>
      <c r="AC206" s="163">
        <f t="shared" si="62"/>
        <v>0</v>
      </c>
      <c r="AD206" s="163">
        <f t="shared" si="62"/>
        <v>0</v>
      </c>
      <c r="AE206" s="163">
        <f t="shared" si="62"/>
        <v>0</v>
      </c>
      <c r="AF206" s="176">
        <f t="shared" si="62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63"/>
        <v>0</v>
      </c>
      <c r="D207" s="163">
        <f t="shared" si="63"/>
        <v>0</v>
      </c>
      <c r="E207" s="163">
        <f t="shared" si="63"/>
        <v>0</v>
      </c>
      <c r="F207" s="163">
        <f t="shared" si="63"/>
        <v>0</v>
      </c>
      <c r="G207" s="163">
        <f t="shared" si="63"/>
        <v>0</v>
      </c>
      <c r="H207" s="163">
        <f t="shared" si="63"/>
        <v>0</v>
      </c>
      <c r="I207" s="163">
        <f t="shared" si="63"/>
        <v>0</v>
      </c>
      <c r="J207" s="163">
        <f t="shared" si="63"/>
        <v>0</v>
      </c>
      <c r="K207" s="163">
        <f t="shared" si="63"/>
        <v>0</v>
      </c>
      <c r="L207" s="163">
        <f t="shared" si="63"/>
        <v>0</v>
      </c>
      <c r="M207" s="163">
        <f t="shared" si="63"/>
        <v>0</v>
      </c>
      <c r="N207" s="163">
        <f t="shared" si="63"/>
        <v>0</v>
      </c>
      <c r="O207" s="163">
        <f t="shared" si="63"/>
        <v>0</v>
      </c>
      <c r="P207" s="163">
        <f t="shared" si="63"/>
        <v>0</v>
      </c>
      <c r="Q207" s="163">
        <f t="shared" si="63"/>
        <v>0</v>
      </c>
      <c r="R207" s="163">
        <f t="shared" si="63"/>
        <v>0</v>
      </c>
      <c r="S207" s="163">
        <f t="shared" si="62"/>
        <v>0</v>
      </c>
      <c r="T207" s="163">
        <f t="shared" si="62"/>
        <v>0</v>
      </c>
      <c r="U207" s="163">
        <f t="shared" si="62"/>
        <v>0</v>
      </c>
      <c r="V207" s="163">
        <f t="shared" si="62"/>
        <v>0</v>
      </c>
      <c r="W207" s="163">
        <f t="shared" si="62"/>
        <v>0</v>
      </c>
      <c r="X207" s="163">
        <f t="shared" si="62"/>
        <v>0</v>
      </c>
      <c r="Y207" s="163">
        <f t="shared" si="62"/>
        <v>0</v>
      </c>
      <c r="Z207" s="163">
        <f t="shared" si="62"/>
        <v>0</v>
      </c>
      <c r="AA207" s="163">
        <f t="shared" si="62"/>
        <v>0</v>
      </c>
      <c r="AB207" s="163">
        <f t="shared" si="62"/>
        <v>0</v>
      </c>
      <c r="AC207" s="163">
        <f t="shared" si="62"/>
        <v>0</v>
      </c>
      <c r="AD207" s="163">
        <f t="shared" si="62"/>
        <v>0</v>
      </c>
      <c r="AE207" s="163">
        <f t="shared" si="62"/>
        <v>0</v>
      </c>
      <c r="AF207" s="176">
        <f t="shared" si="62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63"/>
        <v>0</v>
      </c>
      <c r="D208" s="163">
        <f t="shared" si="63"/>
        <v>0</v>
      </c>
      <c r="E208" s="163">
        <f t="shared" si="63"/>
        <v>0</v>
      </c>
      <c r="F208" s="163">
        <f t="shared" si="63"/>
        <v>0</v>
      </c>
      <c r="G208" s="163">
        <f t="shared" si="63"/>
        <v>0</v>
      </c>
      <c r="H208" s="163">
        <f t="shared" si="63"/>
        <v>0</v>
      </c>
      <c r="I208" s="163">
        <f t="shared" si="63"/>
        <v>0</v>
      </c>
      <c r="J208" s="163">
        <f t="shared" si="63"/>
        <v>0</v>
      </c>
      <c r="K208" s="163">
        <f t="shared" si="63"/>
        <v>0</v>
      </c>
      <c r="L208" s="163">
        <f t="shared" si="63"/>
        <v>0</v>
      </c>
      <c r="M208" s="163">
        <f t="shared" si="63"/>
        <v>0</v>
      </c>
      <c r="N208" s="163">
        <f t="shared" si="63"/>
        <v>0</v>
      </c>
      <c r="O208" s="163">
        <f t="shared" si="63"/>
        <v>0</v>
      </c>
      <c r="P208" s="163">
        <f t="shared" si="63"/>
        <v>0</v>
      </c>
      <c r="Q208" s="163">
        <f t="shared" si="63"/>
        <v>0</v>
      </c>
      <c r="R208" s="163">
        <f t="shared" si="63"/>
        <v>0</v>
      </c>
      <c r="S208" s="163">
        <f t="shared" si="62"/>
        <v>0</v>
      </c>
      <c r="T208" s="163">
        <f t="shared" si="62"/>
        <v>0</v>
      </c>
      <c r="U208" s="163">
        <f t="shared" si="62"/>
        <v>0</v>
      </c>
      <c r="V208" s="163">
        <f t="shared" si="62"/>
        <v>0</v>
      </c>
      <c r="W208" s="163">
        <f t="shared" si="62"/>
        <v>0</v>
      </c>
      <c r="X208" s="163">
        <f t="shared" si="62"/>
        <v>0</v>
      </c>
      <c r="Y208" s="163">
        <f t="shared" si="62"/>
        <v>0</v>
      </c>
      <c r="Z208" s="163">
        <f t="shared" si="62"/>
        <v>0</v>
      </c>
      <c r="AA208" s="163">
        <f t="shared" si="62"/>
        <v>0</v>
      </c>
      <c r="AB208" s="163">
        <f t="shared" si="62"/>
        <v>0</v>
      </c>
      <c r="AC208" s="163">
        <f t="shared" si="62"/>
        <v>0</v>
      </c>
      <c r="AD208" s="163">
        <f t="shared" si="62"/>
        <v>0</v>
      </c>
      <c r="AE208" s="163">
        <f t="shared" si="62"/>
        <v>0</v>
      </c>
      <c r="AF208" s="176">
        <f t="shared" si="62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63"/>
        <v>0</v>
      </c>
      <c r="D209" s="163">
        <f t="shared" si="63"/>
        <v>0</v>
      </c>
      <c r="E209" s="163">
        <f t="shared" si="63"/>
        <v>0</v>
      </c>
      <c r="F209" s="163">
        <f t="shared" si="63"/>
        <v>0</v>
      </c>
      <c r="G209" s="163">
        <f t="shared" si="63"/>
        <v>0</v>
      </c>
      <c r="H209" s="163">
        <f t="shared" si="63"/>
        <v>0</v>
      </c>
      <c r="I209" s="163">
        <f t="shared" si="63"/>
        <v>0</v>
      </c>
      <c r="J209" s="163">
        <f t="shared" si="63"/>
        <v>0</v>
      </c>
      <c r="K209" s="163">
        <f t="shared" si="63"/>
        <v>0</v>
      </c>
      <c r="L209" s="163">
        <f t="shared" si="63"/>
        <v>0</v>
      </c>
      <c r="M209" s="163">
        <f t="shared" si="63"/>
        <v>0</v>
      </c>
      <c r="N209" s="163">
        <f t="shared" si="63"/>
        <v>0</v>
      </c>
      <c r="O209" s="163">
        <f t="shared" si="63"/>
        <v>0</v>
      </c>
      <c r="P209" s="163">
        <f t="shared" si="63"/>
        <v>0</v>
      </c>
      <c r="Q209" s="163">
        <f t="shared" si="63"/>
        <v>0</v>
      </c>
      <c r="R209" s="163">
        <f t="shared" si="63"/>
        <v>0</v>
      </c>
      <c r="S209" s="163">
        <f t="shared" si="62"/>
        <v>0</v>
      </c>
      <c r="T209" s="163">
        <f t="shared" si="62"/>
        <v>0</v>
      </c>
      <c r="U209" s="163">
        <f t="shared" si="62"/>
        <v>0</v>
      </c>
      <c r="V209" s="163">
        <f t="shared" si="62"/>
        <v>0</v>
      </c>
      <c r="W209" s="163">
        <f t="shared" si="62"/>
        <v>0</v>
      </c>
      <c r="X209" s="163">
        <f t="shared" si="62"/>
        <v>0</v>
      </c>
      <c r="Y209" s="163">
        <f t="shared" si="62"/>
        <v>0</v>
      </c>
      <c r="Z209" s="163">
        <f t="shared" si="62"/>
        <v>0</v>
      </c>
      <c r="AA209" s="163">
        <f t="shared" si="62"/>
        <v>0</v>
      </c>
      <c r="AB209" s="163">
        <f t="shared" si="62"/>
        <v>0</v>
      </c>
      <c r="AC209" s="163">
        <f t="shared" si="62"/>
        <v>0</v>
      </c>
      <c r="AD209" s="163">
        <f t="shared" si="62"/>
        <v>0</v>
      </c>
      <c r="AE209" s="163">
        <f t="shared" si="62"/>
        <v>0</v>
      </c>
      <c r="AF209" s="176">
        <f t="shared" si="62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63"/>
        <v>0</v>
      </c>
      <c r="D210" s="163">
        <f t="shared" si="63"/>
        <v>0</v>
      </c>
      <c r="E210" s="163">
        <f t="shared" si="63"/>
        <v>0</v>
      </c>
      <c r="F210" s="163">
        <f t="shared" si="63"/>
        <v>0</v>
      </c>
      <c r="G210" s="163">
        <f t="shared" si="63"/>
        <v>0</v>
      </c>
      <c r="H210" s="163">
        <f t="shared" si="63"/>
        <v>0</v>
      </c>
      <c r="I210" s="163">
        <f t="shared" si="63"/>
        <v>0</v>
      </c>
      <c r="J210" s="163">
        <f t="shared" si="63"/>
        <v>0</v>
      </c>
      <c r="K210" s="163">
        <f t="shared" si="63"/>
        <v>0</v>
      </c>
      <c r="L210" s="163">
        <f t="shared" si="63"/>
        <v>0</v>
      </c>
      <c r="M210" s="163">
        <f t="shared" si="63"/>
        <v>0</v>
      </c>
      <c r="N210" s="163">
        <f t="shared" si="63"/>
        <v>0</v>
      </c>
      <c r="O210" s="163">
        <f t="shared" si="63"/>
        <v>0</v>
      </c>
      <c r="P210" s="163">
        <f t="shared" si="63"/>
        <v>0</v>
      </c>
      <c r="Q210" s="163">
        <f t="shared" si="63"/>
        <v>0</v>
      </c>
      <c r="R210" s="163">
        <f t="shared" si="63"/>
        <v>0</v>
      </c>
      <c r="S210" s="163">
        <f t="shared" si="62"/>
        <v>0</v>
      </c>
      <c r="T210" s="163">
        <f t="shared" si="62"/>
        <v>0</v>
      </c>
      <c r="U210" s="163">
        <f t="shared" si="62"/>
        <v>0</v>
      </c>
      <c r="V210" s="163">
        <f t="shared" si="62"/>
        <v>0</v>
      </c>
      <c r="W210" s="163">
        <f t="shared" si="62"/>
        <v>0</v>
      </c>
      <c r="X210" s="163">
        <f t="shared" si="62"/>
        <v>0</v>
      </c>
      <c r="Y210" s="163">
        <f t="shared" si="62"/>
        <v>0</v>
      </c>
      <c r="Z210" s="163">
        <f t="shared" si="62"/>
        <v>0</v>
      </c>
      <c r="AA210" s="163">
        <f t="shared" si="62"/>
        <v>0</v>
      </c>
      <c r="AB210" s="163">
        <f t="shared" si="62"/>
        <v>0</v>
      </c>
      <c r="AC210" s="163">
        <f t="shared" si="62"/>
        <v>0</v>
      </c>
      <c r="AD210" s="163">
        <f t="shared" si="62"/>
        <v>0</v>
      </c>
      <c r="AE210" s="163">
        <f t="shared" si="62"/>
        <v>0</v>
      </c>
      <c r="AF210" s="176">
        <f t="shared" si="62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63"/>
        <v>0</v>
      </c>
      <c r="D211" s="163">
        <f t="shared" si="63"/>
        <v>0</v>
      </c>
      <c r="E211" s="163">
        <f t="shared" si="63"/>
        <v>0</v>
      </c>
      <c r="F211" s="163">
        <f t="shared" si="63"/>
        <v>0</v>
      </c>
      <c r="G211" s="163">
        <f t="shared" si="63"/>
        <v>0</v>
      </c>
      <c r="H211" s="163">
        <f t="shared" si="63"/>
        <v>0</v>
      </c>
      <c r="I211" s="163">
        <f t="shared" si="63"/>
        <v>0</v>
      </c>
      <c r="J211" s="163">
        <f t="shared" si="63"/>
        <v>0</v>
      </c>
      <c r="K211" s="163">
        <f t="shared" si="63"/>
        <v>0</v>
      </c>
      <c r="L211" s="163">
        <f t="shared" si="63"/>
        <v>0</v>
      </c>
      <c r="M211" s="163">
        <f t="shared" si="63"/>
        <v>0</v>
      </c>
      <c r="N211" s="163">
        <f t="shared" si="63"/>
        <v>0</v>
      </c>
      <c r="O211" s="163">
        <f t="shared" si="63"/>
        <v>0</v>
      </c>
      <c r="P211" s="163">
        <f t="shared" si="63"/>
        <v>0</v>
      </c>
      <c r="Q211" s="163">
        <f t="shared" si="63"/>
        <v>0</v>
      </c>
      <c r="R211" s="163">
        <f t="shared" si="63"/>
        <v>0</v>
      </c>
      <c r="S211" s="163">
        <f t="shared" si="62"/>
        <v>0</v>
      </c>
      <c r="T211" s="163">
        <f t="shared" si="62"/>
        <v>0</v>
      </c>
      <c r="U211" s="163">
        <f t="shared" si="62"/>
        <v>0</v>
      </c>
      <c r="V211" s="163">
        <f t="shared" si="62"/>
        <v>0</v>
      </c>
      <c r="W211" s="163">
        <f t="shared" si="62"/>
        <v>0</v>
      </c>
      <c r="X211" s="163">
        <f t="shared" si="62"/>
        <v>0</v>
      </c>
      <c r="Y211" s="163">
        <f t="shared" si="62"/>
        <v>0</v>
      </c>
      <c r="Z211" s="163">
        <f t="shared" si="62"/>
        <v>0</v>
      </c>
      <c r="AA211" s="163">
        <f t="shared" si="62"/>
        <v>0</v>
      </c>
      <c r="AB211" s="163">
        <f t="shared" si="62"/>
        <v>0</v>
      </c>
      <c r="AC211" s="163">
        <f t="shared" si="62"/>
        <v>0</v>
      </c>
      <c r="AD211" s="163">
        <f t="shared" si="62"/>
        <v>0</v>
      </c>
      <c r="AE211" s="163">
        <f t="shared" si="62"/>
        <v>0</v>
      </c>
      <c r="AF211" s="176">
        <f t="shared" si="62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63"/>
        <v>0</v>
      </c>
      <c r="D212" s="163">
        <f t="shared" si="63"/>
        <v>0</v>
      </c>
      <c r="E212" s="163">
        <f t="shared" si="63"/>
        <v>0</v>
      </c>
      <c r="F212" s="163">
        <f t="shared" si="63"/>
        <v>0</v>
      </c>
      <c r="G212" s="163">
        <f t="shared" si="63"/>
        <v>0</v>
      </c>
      <c r="H212" s="163">
        <f t="shared" si="63"/>
        <v>0</v>
      </c>
      <c r="I212" s="163">
        <f t="shared" si="63"/>
        <v>0</v>
      </c>
      <c r="J212" s="163">
        <f t="shared" si="63"/>
        <v>0</v>
      </c>
      <c r="K212" s="163">
        <f t="shared" si="63"/>
        <v>0</v>
      </c>
      <c r="L212" s="163">
        <f t="shared" si="63"/>
        <v>0</v>
      </c>
      <c r="M212" s="163">
        <f t="shared" si="63"/>
        <v>0</v>
      </c>
      <c r="N212" s="163">
        <f t="shared" si="63"/>
        <v>0</v>
      </c>
      <c r="O212" s="163">
        <f t="shared" si="63"/>
        <v>0</v>
      </c>
      <c r="P212" s="163">
        <f t="shared" si="63"/>
        <v>0</v>
      </c>
      <c r="Q212" s="163">
        <f t="shared" si="63"/>
        <v>0</v>
      </c>
      <c r="R212" s="163">
        <f t="shared" si="63"/>
        <v>0</v>
      </c>
      <c r="S212" s="163">
        <f t="shared" si="62"/>
        <v>0</v>
      </c>
      <c r="T212" s="163">
        <f t="shared" si="62"/>
        <v>0</v>
      </c>
      <c r="U212" s="163">
        <f t="shared" si="62"/>
        <v>0</v>
      </c>
      <c r="V212" s="163">
        <f t="shared" si="62"/>
        <v>0</v>
      </c>
      <c r="W212" s="163">
        <f t="shared" si="62"/>
        <v>0</v>
      </c>
      <c r="X212" s="163">
        <f t="shared" si="62"/>
        <v>0</v>
      </c>
      <c r="Y212" s="163">
        <f t="shared" si="62"/>
        <v>0</v>
      </c>
      <c r="Z212" s="163">
        <f t="shared" si="62"/>
        <v>0</v>
      </c>
      <c r="AA212" s="163">
        <f t="shared" si="62"/>
        <v>0</v>
      </c>
      <c r="AB212" s="163">
        <f t="shared" si="62"/>
        <v>0</v>
      </c>
      <c r="AC212" s="163">
        <f t="shared" si="62"/>
        <v>0</v>
      </c>
      <c r="AD212" s="163">
        <f t="shared" si="62"/>
        <v>0</v>
      </c>
      <c r="AE212" s="163">
        <f t="shared" si="62"/>
        <v>0</v>
      </c>
      <c r="AF212" s="176">
        <f t="shared" si="62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63"/>
        <v>0</v>
      </c>
      <c r="D213" s="163">
        <f t="shared" si="63"/>
        <v>0</v>
      </c>
      <c r="E213" s="163">
        <f t="shared" si="63"/>
        <v>0</v>
      </c>
      <c r="F213" s="163">
        <f t="shared" si="63"/>
        <v>0</v>
      </c>
      <c r="G213" s="163">
        <f t="shared" si="63"/>
        <v>0</v>
      </c>
      <c r="H213" s="163">
        <f t="shared" si="63"/>
        <v>0</v>
      </c>
      <c r="I213" s="163">
        <f t="shared" si="63"/>
        <v>0</v>
      </c>
      <c r="J213" s="163">
        <f t="shared" si="63"/>
        <v>0</v>
      </c>
      <c r="K213" s="163">
        <f t="shared" si="63"/>
        <v>0</v>
      </c>
      <c r="L213" s="163">
        <f t="shared" si="63"/>
        <v>0</v>
      </c>
      <c r="M213" s="163">
        <f t="shared" si="63"/>
        <v>0</v>
      </c>
      <c r="N213" s="163">
        <f t="shared" si="63"/>
        <v>0</v>
      </c>
      <c r="O213" s="163">
        <f t="shared" si="63"/>
        <v>0</v>
      </c>
      <c r="P213" s="163">
        <f t="shared" si="63"/>
        <v>0</v>
      </c>
      <c r="Q213" s="163">
        <f t="shared" si="63"/>
        <v>0</v>
      </c>
      <c r="R213" s="163">
        <f t="shared" si="63"/>
        <v>0</v>
      </c>
      <c r="S213" s="163">
        <f t="shared" si="62"/>
        <v>0</v>
      </c>
      <c r="T213" s="163">
        <f t="shared" si="62"/>
        <v>0</v>
      </c>
      <c r="U213" s="163">
        <f t="shared" si="62"/>
        <v>0</v>
      </c>
      <c r="V213" s="163">
        <f t="shared" si="62"/>
        <v>0</v>
      </c>
      <c r="W213" s="163">
        <f t="shared" si="62"/>
        <v>0</v>
      </c>
      <c r="X213" s="163">
        <f t="shared" si="62"/>
        <v>0</v>
      </c>
      <c r="Y213" s="163">
        <f t="shared" si="62"/>
        <v>0</v>
      </c>
      <c r="Z213" s="163">
        <f t="shared" si="62"/>
        <v>0</v>
      </c>
      <c r="AA213" s="163">
        <f t="shared" si="62"/>
        <v>0</v>
      </c>
      <c r="AB213" s="163">
        <f t="shared" si="62"/>
        <v>0</v>
      </c>
      <c r="AC213" s="163">
        <f t="shared" si="62"/>
        <v>0</v>
      </c>
      <c r="AD213" s="163">
        <f t="shared" si="62"/>
        <v>0</v>
      </c>
      <c r="AE213" s="163">
        <f t="shared" si="62"/>
        <v>0</v>
      </c>
      <c r="AF213" s="176">
        <f t="shared" si="62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63"/>
        <v>0</v>
      </c>
      <c r="D214" s="163">
        <f t="shared" si="63"/>
        <v>0</v>
      </c>
      <c r="E214" s="163">
        <f t="shared" si="63"/>
        <v>0</v>
      </c>
      <c r="F214" s="163">
        <f t="shared" si="63"/>
        <v>0</v>
      </c>
      <c r="G214" s="163">
        <f t="shared" si="63"/>
        <v>0</v>
      </c>
      <c r="H214" s="163">
        <f t="shared" si="63"/>
        <v>0</v>
      </c>
      <c r="I214" s="163">
        <f t="shared" si="63"/>
        <v>0</v>
      </c>
      <c r="J214" s="163">
        <f t="shared" si="63"/>
        <v>0</v>
      </c>
      <c r="K214" s="163">
        <f t="shared" si="63"/>
        <v>0</v>
      </c>
      <c r="L214" s="163">
        <f t="shared" si="63"/>
        <v>0</v>
      </c>
      <c r="M214" s="163">
        <f t="shared" si="63"/>
        <v>0</v>
      </c>
      <c r="N214" s="163">
        <f t="shared" si="63"/>
        <v>0</v>
      </c>
      <c r="O214" s="163">
        <f t="shared" si="63"/>
        <v>0</v>
      </c>
      <c r="P214" s="163">
        <f t="shared" si="63"/>
        <v>0</v>
      </c>
      <c r="Q214" s="163">
        <f t="shared" si="63"/>
        <v>0</v>
      </c>
      <c r="R214" s="163">
        <f t="shared" si="63"/>
        <v>0</v>
      </c>
      <c r="S214" s="163">
        <f t="shared" si="62"/>
        <v>0</v>
      </c>
      <c r="T214" s="163">
        <f t="shared" si="62"/>
        <v>0</v>
      </c>
      <c r="U214" s="163">
        <f t="shared" si="62"/>
        <v>0</v>
      </c>
      <c r="V214" s="163">
        <f t="shared" si="62"/>
        <v>0</v>
      </c>
      <c r="W214" s="163">
        <f t="shared" si="62"/>
        <v>0</v>
      </c>
      <c r="X214" s="163">
        <f t="shared" si="62"/>
        <v>0</v>
      </c>
      <c r="Y214" s="163">
        <f t="shared" si="62"/>
        <v>0</v>
      </c>
      <c r="Z214" s="163">
        <f t="shared" si="62"/>
        <v>0</v>
      </c>
      <c r="AA214" s="163">
        <f t="shared" si="62"/>
        <v>0</v>
      </c>
      <c r="AB214" s="163">
        <f t="shared" si="62"/>
        <v>0</v>
      </c>
      <c r="AC214" s="163">
        <f t="shared" si="62"/>
        <v>0</v>
      </c>
      <c r="AD214" s="163">
        <f t="shared" si="62"/>
        <v>0</v>
      </c>
      <c r="AE214" s="163">
        <f t="shared" si="62"/>
        <v>0</v>
      </c>
      <c r="AF214" s="176">
        <f t="shared" si="62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63"/>
        <v>0</v>
      </c>
      <c r="D215" s="163">
        <f t="shared" si="63"/>
        <v>0</v>
      </c>
      <c r="E215" s="163">
        <f t="shared" si="63"/>
        <v>0</v>
      </c>
      <c r="F215" s="163">
        <f t="shared" si="63"/>
        <v>0</v>
      </c>
      <c r="G215" s="163">
        <f t="shared" si="63"/>
        <v>0</v>
      </c>
      <c r="H215" s="163">
        <f t="shared" si="63"/>
        <v>0</v>
      </c>
      <c r="I215" s="163">
        <f t="shared" si="63"/>
        <v>0</v>
      </c>
      <c r="J215" s="163">
        <f t="shared" si="63"/>
        <v>0</v>
      </c>
      <c r="K215" s="163">
        <f t="shared" si="63"/>
        <v>0</v>
      </c>
      <c r="L215" s="163">
        <f t="shared" si="63"/>
        <v>0</v>
      </c>
      <c r="M215" s="163">
        <f t="shared" si="63"/>
        <v>0</v>
      </c>
      <c r="N215" s="163">
        <f t="shared" si="63"/>
        <v>0</v>
      </c>
      <c r="O215" s="163">
        <f t="shared" si="63"/>
        <v>0</v>
      </c>
      <c r="P215" s="163">
        <f t="shared" si="63"/>
        <v>0</v>
      </c>
      <c r="Q215" s="163">
        <f t="shared" si="63"/>
        <v>0</v>
      </c>
      <c r="R215" s="163">
        <f t="shared" si="63"/>
        <v>0</v>
      </c>
      <c r="S215" s="163">
        <f t="shared" si="62"/>
        <v>0</v>
      </c>
      <c r="T215" s="163">
        <f t="shared" si="62"/>
        <v>0</v>
      </c>
      <c r="U215" s="163">
        <f t="shared" si="62"/>
        <v>0</v>
      </c>
      <c r="V215" s="163">
        <f t="shared" si="62"/>
        <v>0</v>
      </c>
      <c r="W215" s="163">
        <f t="shared" si="62"/>
        <v>0</v>
      </c>
      <c r="X215" s="163">
        <f t="shared" si="62"/>
        <v>0</v>
      </c>
      <c r="Y215" s="163">
        <f t="shared" si="62"/>
        <v>0</v>
      </c>
      <c r="Z215" s="163">
        <f t="shared" si="62"/>
        <v>0</v>
      </c>
      <c r="AA215" s="163">
        <f t="shared" si="62"/>
        <v>0</v>
      </c>
      <c r="AB215" s="163">
        <f t="shared" si="62"/>
        <v>0</v>
      </c>
      <c r="AC215" s="163">
        <f t="shared" si="62"/>
        <v>0</v>
      </c>
      <c r="AD215" s="163">
        <f t="shared" si="62"/>
        <v>0</v>
      </c>
      <c r="AE215" s="163">
        <f t="shared" si="62"/>
        <v>0</v>
      </c>
      <c r="AF215" s="176">
        <f t="shared" si="62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63"/>
        <v>0</v>
      </c>
      <c r="D216" s="163">
        <f t="shared" si="63"/>
        <v>0</v>
      </c>
      <c r="E216" s="163">
        <f t="shared" si="63"/>
        <v>0</v>
      </c>
      <c r="F216" s="163">
        <f t="shared" si="63"/>
        <v>0</v>
      </c>
      <c r="G216" s="163">
        <f t="shared" si="63"/>
        <v>0</v>
      </c>
      <c r="H216" s="163">
        <f t="shared" si="63"/>
        <v>0</v>
      </c>
      <c r="I216" s="163">
        <f t="shared" si="63"/>
        <v>0</v>
      </c>
      <c r="J216" s="163">
        <f t="shared" si="63"/>
        <v>0</v>
      </c>
      <c r="K216" s="163">
        <f t="shared" si="63"/>
        <v>0</v>
      </c>
      <c r="L216" s="163">
        <f t="shared" si="63"/>
        <v>0</v>
      </c>
      <c r="M216" s="163">
        <f t="shared" si="63"/>
        <v>0</v>
      </c>
      <c r="N216" s="163">
        <f t="shared" si="63"/>
        <v>0</v>
      </c>
      <c r="O216" s="163">
        <f t="shared" si="63"/>
        <v>0</v>
      </c>
      <c r="P216" s="163">
        <f t="shared" si="63"/>
        <v>0</v>
      </c>
      <c r="Q216" s="163">
        <f t="shared" si="63"/>
        <v>0</v>
      </c>
      <c r="R216" s="163">
        <f t="shared" ref="R216:AF231" si="64">Q216</f>
        <v>0</v>
      </c>
      <c r="S216" s="163">
        <f t="shared" si="64"/>
        <v>0</v>
      </c>
      <c r="T216" s="163">
        <f t="shared" si="64"/>
        <v>0</v>
      </c>
      <c r="U216" s="163">
        <f t="shared" si="64"/>
        <v>0</v>
      </c>
      <c r="V216" s="163">
        <f t="shared" si="64"/>
        <v>0</v>
      </c>
      <c r="W216" s="163">
        <f t="shared" si="64"/>
        <v>0</v>
      </c>
      <c r="X216" s="163">
        <f t="shared" si="64"/>
        <v>0</v>
      </c>
      <c r="Y216" s="163">
        <f t="shared" si="64"/>
        <v>0</v>
      </c>
      <c r="Z216" s="163">
        <f t="shared" si="64"/>
        <v>0</v>
      </c>
      <c r="AA216" s="163">
        <f t="shared" si="64"/>
        <v>0</v>
      </c>
      <c r="AB216" s="163">
        <f t="shared" si="64"/>
        <v>0</v>
      </c>
      <c r="AC216" s="163">
        <f t="shared" si="64"/>
        <v>0</v>
      </c>
      <c r="AD216" s="163">
        <f t="shared" si="64"/>
        <v>0</v>
      </c>
      <c r="AE216" s="163">
        <f t="shared" si="64"/>
        <v>0</v>
      </c>
      <c r="AF216" s="176">
        <f t="shared" si="64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R232" si="65">B217</f>
        <v>0</v>
      </c>
      <c r="D217" s="163">
        <f t="shared" si="65"/>
        <v>0</v>
      </c>
      <c r="E217" s="163">
        <f t="shared" si="65"/>
        <v>0</v>
      </c>
      <c r="F217" s="163">
        <f t="shared" si="65"/>
        <v>0</v>
      </c>
      <c r="G217" s="163">
        <f t="shared" si="65"/>
        <v>0</v>
      </c>
      <c r="H217" s="163">
        <f t="shared" si="65"/>
        <v>0</v>
      </c>
      <c r="I217" s="163">
        <f t="shared" si="65"/>
        <v>0</v>
      </c>
      <c r="J217" s="163">
        <f t="shared" si="65"/>
        <v>0</v>
      </c>
      <c r="K217" s="163">
        <f t="shared" si="65"/>
        <v>0</v>
      </c>
      <c r="L217" s="163">
        <f t="shared" si="65"/>
        <v>0</v>
      </c>
      <c r="M217" s="163">
        <f t="shared" si="65"/>
        <v>0</v>
      </c>
      <c r="N217" s="163">
        <f t="shared" si="65"/>
        <v>0</v>
      </c>
      <c r="O217" s="163">
        <f t="shared" si="65"/>
        <v>0</v>
      </c>
      <c r="P217" s="163">
        <f t="shared" si="65"/>
        <v>0</v>
      </c>
      <c r="Q217" s="163">
        <f t="shared" si="65"/>
        <v>0</v>
      </c>
      <c r="R217" s="163">
        <f t="shared" si="65"/>
        <v>0</v>
      </c>
      <c r="S217" s="163">
        <f t="shared" si="64"/>
        <v>0</v>
      </c>
      <c r="T217" s="163">
        <f t="shared" si="64"/>
        <v>0</v>
      </c>
      <c r="U217" s="163">
        <f t="shared" si="64"/>
        <v>0</v>
      </c>
      <c r="V217" s="163">
        <f t="shared" si="64"/>
        <v>0</v>
      </c>
      <c r="W217" s="163">
        <f t="shared" si="64"/>
        <v>0</v>
      </c>
      <c r="X217" s="163">
        <f t="shared" si="64"/>
        <v>0</v>
      </c>
      <c r="Y217" s="163">
        <f t="shared" si="64"/>
        <v>0</v>
      </c>
      <c r="Z217" s="163">
        <f t="shared" si="64"/>
        <v>0</v>
      </c>
      <c r="AA217" s="163">
        <f t="shared" si="64"/>
        <v>0</v>
      </c>
      <c r="AB217" s="163">
        <f t="shared" si="64"/>
        <v>0</v>
      </c>
      <c r="AC217" s="163">
        <f t="shared" si="64"/>
        <v>0</v>
      </c>
      <c r="AD217" s="163">
        <f t="shared" si="64"/>
        <v>0</v>
      </c>
      <c r="AE217" s="163">
        <f t="shared" si="64"/>
        <v>0</v>
      </c>
      <c r="AF217" s="176">
        <f t="shared" si="64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65"/>
        <v>0</v>
      </c>
      <c r="D218" s="163">
        <f t="shared" si="65"/>
        <v>0</v>
      </c>
      <c r="E218" s="163">
        <f t="shared" si="65"/>
        <v>0</v>
      </c>
      <c r="F218" s="163">
        <f t="shared" si="65"/>
        <v>0</v>
      </c>
      <c r="G218" s="163">
        <f t="shared" si="65"/>
        <v>0</v>
      </c>
      <c r="H218" s="163">
        <f t="shared" si="65"/>
        <v>0</v>
      </c>
      <c r="I218" s="163">
        <f t="shared" si="65"/>
        <v>0</v>
      </c>
      <c r="J218" s="163">
        <f t="shared" si="65"/>
        <v>0</v>
      </c>
      <c r="K218" s="163">
        <f t="shared" si="65"/>
        <v>0</v>
      </c>
      <c r="L218" s="163">
        <f t="shared" si="65"/>
        <v>0</v>
      </c>
      <c r="M218" s="163">
        <f t="shared" si="65"/>
        <v>0</v>
      </c>
      <c r="N218" s="163">
        <f t="shared" si="65"/>
        <v>0</v>
      </c>
      <c r="O218" s="163">
        <f t="shared" si="65"/>
        <v>0</v>
      </c>
      <c r="P218" s="163">
        <f t="shared" si="65"/>
        <v>0</v>
      </c>
      <c r="Q218" s="163">
        <f t="shared" si="65"/>
        <v>0</v>
      </c>
      <c r="R218" s="163">
        <f t="shared" si="65"/>
        <v>0</v>
      </c>
      <c r="S218" s="163">
        <f t="shared" si="64"/>
        <v>0</v>
      </c>
      <c r="T218" s="163">
        <f t="shared" si="64"/>
        <v>0</v>
      </c>
      <c r="U218" s="163">
        <f t="shared" si="64"/>
        <v>0</v>
      </c>
      <c r="V218" s="163">
        <f t="shared" si="64"/>
        <v>0</v>
      </c>
      <c r="W218" s="163">
        <f t="shared" si="64"/>
        <v>0</v>
      </c>
      <c r="X218" s="163">
        <f t="shared" si="64"/>
        <v>0</v>
      </c>
      <c r="Y218" s="163">
        <f t="shared" si="64"/>
        <v>0</v>
      </c>
      <c r="Z218" s="163">
        <f t="shared" si="64"/>
        <v>0</v>
      </c>
      <c r="AA218" s="163">
        <f t="shared" si="64"/>
        <v>0</v>
      </c>
      <c r="AB218" s="163">
        <f t="shared" si="64"/>
        <v>0</v>
      </c>
      <c r="AC218" s="163">
        <f t="shared" si="64"/>
        <v>0</v>
      </c>
      <c r="AD218" s="163">
        <f t="shared" si="64"/>
        <v>0</v>
      </c>
      <c r="AE218" s="163">
        <f t="shared" si="64"/>
        <v>0</v>
      </c>
      <c r="AF218" s="176">
        <f t="shared" si="64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65"/>
        <v>0</v>
      </c>
      <c r="D219" s="163">
        <f t="shared" si="65"/>
        <v>0</v>
      </c>
      <c r="E219" s="163">
        <f t="shared" si="65"/>
        <v>0</v>
      </c>
      <c r="F219" s="163">
        <f t="shared" si="65"/>
        <v>0</v>
      </c>
      <c r="G219" s="163">
        <f t="shared" si="65"/>
        <v>0</v>
      </c>
      <c r="H219" s="163">
        <f t="shared" si="65"/>
        <v>0</v>
      </c>
      <c r="I219" s="163">
        <f t="shared" si="65"/>
        <v>0</v>
      </c>
      <c r="J219" s="163">
        <f t="shared" si="65"/>
        <v>0</v>
      </c>
      <c r="K219" s="163">
        <f t="shared" si="65"/>
        <v>0</v>
      </c>
      <c r="L219" s="163">
        <f t="shared" si="65"/>
        <v>0</v>
      </c>
      <c r="M219" s="163">
        <f t="shared" si="65"/>
        <v>0</v>
      </c>
      <c r="N219" s="163">
        <f t="shared" si="65"/>
        <v>0</v>
      </c>
      <c r="O219" s="163">
        <f t="shared" si="65"/>
        <v>0</v>
      </c>
      <c r="P219" s="163">
        <f t="shared" si="65"/>
        <v>0</v>
      </c>
      <c r="Q219" s="163">
        <f t="shared" si="65"/>
        <v>0</v>
      </c>
      <c r="R219" s="163">
        <f t="shared" si="65"/>
        <v>0</v>
      </c>
      <c r="S219" s="163">
        <f t="shared" si="64"/>
        <v>0</v>
      </c>
      <c r="T219" s="163">
        <f t="shared" si="64"/>
        <v>0</v>
      </c>
      <c r="U219" s="163">
        <f t="shared" si="64"/>
        <v>0</v>
      </c>
      <c r="V219" s="163">
        <f t="shared" si="64"/>
        <v>0</v>
      </c>
      <c r="W219" s="163">
        <f t="shared" si="64"/>
        <v>0</v>
      </c>
      <c r="X219" s="163">
        <f t="shared" si="64"/>
        <v>0</v>
      </c>
      <c r="Y219" s="163">
        <f t="shared" si="64"/>
        <v>0</v>
      </c>
      <c r="Z219" s="163">
        <f t="shared" si="64"/>
        <v>0</v>
      </c>
      <c r="AA219" s="163">
        <f t="shared" si="64"/>
        <v>0</v>
      </c>
      <c r="AB219" s="163">
        <f t="shared" si="64"/>
        <v>0</v>
      </c>
      <c r="AC219" s="163">
        <f t="shared" si="64"/>
        <v>0</v>
      </c>
      <c r="AD219" s="163">
        <f t="shared" si="64"/>
        <v>0</v>
      </c>
      <c r="AE219" s="163">
        <f t="shared" si="64"/>
        <v>0</v>
      </c>
      <c r="AF219" s="176">
        <f t="shared" si="64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65"/>
        <v>0</v>
      </c>
      <c r="D220" s="163">
        <f t="shared" si="65"/>
        <v>0</v>
      </c>
      <c r="E220" s="163">
        <f t="shared" si="65"/>
        <v>0</v>
      </c>
      <c r="F220" s="163">
        <f t="shared" si="65"/>
        <v>0</v>
      </c>
      <c r="G220" s="163">
        <f t="shared" si="65"/>
        <v>0</v>
      </c>
      <c r="H220" s="163">
        <f t="shared" si="65"/>
        <v>0</v>
      </c>
      <c r="I220" s="163">
        <f t="shared" si="65"/>
        <v>0</v>
      </c>
      <c r="J220" s="163">
        <f t="shared" si="65"/>
        <v>0</v>
      </c>
      <c r="K220" s="163">
        <f t="shared" si="65"/>
        <v>0</v>
      </c>
      <c r="L220" s="163">
        <f t="shared" si="65"/>
        <v>0</v>
      </c>
      <c r="M220" s="163">
        <f t="shared" si="65"/>
        <v>0</v>
      </c>
      <c r="N220" s="163">
        <f t="shared" si="65"/>
        <v>0</v>
      </c>
      <c r="O220" s="163">
        <f t="shared" si="65"/>
        <v>0</v>
      </c>
      <c r="P220" s="163">
        <f t="shared" si="65"/>
        <v>0</v>
      </c>
      <c r="Q220" s="163">
        <f t="shared" si="65"/>
        <v>0</v>
      </c>
      <c r="R220" s="163">
        <f t="shared" si="65"/>
        <v>0</v>
      </c>
      <c r="S220" s="163">
        <f t="shared" si="64"/>
        <v>0</v>
      </c>
      <c r="T220" s="163">
        <f t="shared" si="64"/>
        <v>0</v>
      </c>
      <c r="U220" s="163">
        <f t="shared" si="64"/>
        <v>0</v>
      </c>
      <c r="V220" s="163">
        <f t="shared" si="64"/>
        <v>0</v>
      </c>
      <c r="W220" s="163">
        <f t="shared" si="64"/>
        <v>0</v>
      </c>
      <c r="X220" s="163">
        <f t="shared" si="64"/>
        <v>0</v>
      </c>
      <c r="Y220" s="163">
        <f t="shared" si="64"/>
        <v>0</v>
      </c>
      <c r="Z220" s="163">
        <f t="shared" si="64"/>
        <v>0</v>
      </c>
      <c r="AA220" s="163">
        <f t="shared" si="64"/>
        <v>0</v>
      </c>
      <c r="AB220" s="163">
        <f t="shared" si="64"/>
        <v>0</v>
      </c>
      <c r="AC220" s="163">
        <f t="shared" si="64"/>
        <v>0</v>
      </c>
      <c r="AD220" s="163">
        <f t="shared" si="64"/>
        <v>0</v>
      </c>
      <c r="AE220" s="163">
        <f t="shared" si="64"/>
        <v>0</v>
      </c>
      <c r="AF220" s="176">
        <f t="shared" si="64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65"/>
        <v>0</v>
      </c>
      <c r="D221" s="163">
        <f t="shared" si="65"/>
        <v>0</v>
      </c>
      <c r="E221" s="163">
        <f t="shared" si="65"/>
        <v>0</v>
      </c>
      <c r="F221" s="163">
        <f t="shared" si="65"/>
        <v>0</v>
      </c>
      <c r="G221" s="163">
        <f t="shared" si="65"/>
        <v>0</v>
      </c>
      <c r="H221" s="163">
        <f t="shared" si="65"/>
        <v>0</v>
      </c>
      <c r="I221" s="163">
        <f t="shared" si="65"/>
        <v>0</v>
      </c>
      <c r="J221" s="163">
        <f t="shared" si="65"/>
        <v>0</v>
      </c>
      <c r="K221" s="163">
        <f t="shared" si="65"/>
        <v>0</v>
      </c>
      <c r="L221" s="163">
        <f t="shared" si="65"/>
        <v>0</v>
      </c>
      <c r="M221" s="163">
        <f t="shared" si="65"/>
        <v>0</v>
      </c>
      <c r="N221" s="163">
        <f t="shared" si="65"/>
        <v>0</v>
      </c>
      <c r="O221" s="163">
        <f t="shared" si="65"/>
        <v>0</v>
      </c>
      <c r="P221" s="163">
        <f t="shared" si="65"/>
        <v>0</v>
      </c>
      <c r="Q221" s="163">
        <f t="shared" si="65"/>
        <v>0</v>
      </c>
      <c r="R221" s="163">
        <f t="shared" si="65"/>
        <v>0</v>
      </c>
      <c r="S221" s="163">
        <f t="shared" si="64"/>
        <v>0</v>
      </c>
      <c r="T221" s="163">
        <f t="shared" si="64"/>
        <v>0</v>
      </c>
      <c r="U221" s="163">
        <f t="shared" si="64"/>
        <v>0</v>
      </c>
      <c r="V221" s="163">
        <f t="shared" si="64"/>
        <v>0</v>
      </c>
      <c r="W221" s="163">
        <f t="shared" si="64"/>
        <v>0</v>
      </c>
      <c r="X221" s="163">
        <f t="shared" si="64"/>
        <v>0</v>
      </c>
      <c r="Y221" s="163">
        <f t="shared" si="64"/>
        <v>0</v>
      </c>
      <c r="Z221" s="163">
        <f t="shared" si="64"/>
        <v>0</v>
      </c>
      <c r="AA221" s="163">
        <f t="shared" si="64"/>
        <v>0</v>
      </c>
      <c r="AB221" s="163">
        <f t="shared" si="64"/>
        <v>0</v>
      </c>
      <c r="AC221" s="163">
        <f t="shared" si="64"/>
        <v>0</v>
      </c>
      <c r="AD221" s="163">
        <f t="shared" si="64"/>
        <v>0</v>
      </c>
      <c r="AE221" s="163">
        <f t="shared" si="64"/>
        <v>0</v>
      </c>
      <c r="AF221" s="176">
        <f t="shared" si="64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65"/>
        <v>0</v>
      </c>
      <c r="D222" s="163">
        <f t="shared" si="65"/>
        <v>0</v>
      </c>
      <c r="E222" s="163">
        <f t="shared" si="65"/>
        <v>0</v>
      </c>
      <c r="F222" s="163">
        <f t="shared" si="65"/>
        <v>0</v>
      </c>
      <c r="G222" s="163">
        <f t="shared" si="65"/>
        <v>0</v>
      </c>
      <c r="H222" s="163">
        <f t="shared" si="65"/>
        <v>0</v>
      </c>
      <c r="I222" s="163">
        <f t="shared" si="65"/>
        <v>0</v>
      </c>
      <c r="J222" s="163">
        <f t="shared" si="65"/>
        <v>0</v>
      </c>
      <c r="K222" s="163">
        <f t="shared" si="65"/>
        <v>0</v>
      </c>
      <c r="L222" s="163">
        <f t="shared" si="65"/>
        <v>0</v>
      </c>
      <c r="M222" s="163">
        <f t="shared" si="65"/>
        <v>0</v>
      </c>
      <c r="N222" s="163">
        <f t="shared" si="65"/>
        <v>0</v>
      </c>
      <c r="O222" s="163">
        <f t="shared" si="65"/>
        <v>0</v>
      </c>
      <c r="P222" s="163">
        <f t="shared" si="65"/>
        <v>0</v>
      </c>
      <c r="Q222" s="163">
        <f t="shared" si="65"/>
        <v>0</v>
      </c>
      <c r="R222" s="163">
        <f t="shared" si="65"/>
        <v>0</v>
      </c>
      <c r="S222" s="163">
        <f t="shared" si="64"/>
        <v>0</v>
      </c>
      <c r="T222" s="163">
        <f t="shared" si="64"/>
        <v>0</v>
      </c>
      <c r="U222" s="163">
        <f t="shared" si="64"/>
        <v>0</v>
      </c>
      <c r="V222" s="163">
        <f t="shared" si="64"/>
        <v>0</v>
      </c>
      <c r="W222" s="163">
        <f t="shared" si="64"/>
        <v>0</v>
      </c>
      <c r="X222" s="163">
        <f t="shared" si="64"/>
        <v>0</v>
      </c>
      <c r="Y222" s="163">
        <f t="shared" si="64"/>
        <v>0</v>
      </c>
      <c r="Z222" s="163">
        <f t="shared" si="64"/>
        <v>0</v>
      </c>
      <c r="AA222" s="163">
        <f t="shared" si="64"/>
        <v>0</v>
      </c>
      <c r="AB222" s="163">
        <f t="shared" si="64"/>
        <v>0</v>
      </c>
      <c r="AC222" s="163">
        <f t="shared" si="64"/>
        <v>0</v>
      </c>
      <c r="AD222" s="163">
        <f t="shared" si="64"/>
        <v>0</v>
      </c>
      <c r="AE222" s="163">
        <f t="shared" si="64"/>
        <v>0</v>
      </c>
      <c r="AF222" s="176">
        <f t="shared" si="64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65"/>
        <v>0</v>
      </c>
      <c r="D223" s="163">
        <f t="shared" si="65"/>
        <v>0</v>
      </c>
      <c r="E223" s="163">
        <f t="shared" si="65"/>
        <v>0</v>
      </c>
      <c r="F223" s="163">
        <f t="shared" si="65"/>
        <v>0</v>
      </c>
      <c r="G223" s="163">
        <f t="shared" si="65"/>
        <v>0</v>
      </c>
      <c r="H223" s="163">
        <f t="shared" si="65"/>
        <v>0</v>
      </c>
      <c r="I223" s="163">
        <f t="shared" si="65"/>
        <v>0</v>
      </c>
      <c r="J223" s="163">
        <f t="shared" si="65"/>
        <v>0</v>
      </c>
      <c r="K223" s="163">
        <f t="shared" si="65"/>
        <v>0</v>
      </c>
      <c r="L223" s="163">
        <f t="shared" si="65"/>
        <v>0</v>
      </c>
      <c r="M223" s="163">
        <f t="shared" si="65"/>
        <v>0</v>
      </c>
      <c r="N223" s="163">
        <f t="shared" si="65"/>
        <v>0</v>
      </c>
      <c r="O223" s="163">
        <f t="shared" si="65"/>
        <v>0</v>
      </c>
      <c r="P223" s="163">
        <f t="shared" si="65"/>
        <v>0</v>
      </c>
      <c r="Q223" s="163">
        <f t="shared" si="65"/>
        <v>0</v>
      </c>
      <c r="R223" s="163">
        <f t="shared" si="65"/>
        <v>0</v>
      </c>
      <c r="S223" s="163">
        <f t="shared" si="64"/>
        <v>0</v>
      </c>
      <c r="T223" s="163">
        <f t="shared" si="64"/>
        <v>0</v>
      </c>
      <c r="U223" s="163">
        <f t="shared" si="64"/>
        <v>0</v>
      </c>
      <c r="V223" s="163">
        <f t="shared" si="64"/>
        <v>0</v>
      </c>
      <c r="W223" s="163">
        <f t="shared" si="64"/>
        <v>0</v>
      </c>
      <c r="X223" s="163">
        <f t="shared" si="64"/>
        <v>0</v>
      </c>
      <c r="Y223" s="163">
        <f t="shared" si="64"/>
        <v>0</v>
      </c>
      <c r="Z223" s="163">
        <f t="shared" si="64"/>
        <v>0</v>
      </c>
      <c r="AA223" s="163">
        <f t="shared" si="64"/>
        <v>0</v>
      </c>
      <c r="AB223" s="163">
        <f t="shared" si="64"/>
        <v>0</v>
      </c>
      <c r="AC223" s="163">
        <f t="shared" si="64"/>
        <v>0</v>
      </c>
      <c r="AD223" s="163">
        <f t="shared" si="64"/>
        <v>0</v>
      </c>
      <c r="AE223" s="163">
        <f t="shared" si="64"/>
        <v>0</v>
      </c>
      <c r="AF223" s="176">
        <f t="shared" si="64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65"/>
        <v>0</v>
      </c>
      <c r="D224" s="163">
        <f t="shared" si="65"/>
        <v>0</v>
      </c>
      <c r="E224" s="163">
        <f t="shared" si="65"/>
        <v>0</v>
      </c>
      <c r="F224" s="163">
        <f t="shared" si="65"/>
        <v>0</v>
      </c>
      <c r="G224" s="163">
        <f t="shared" si="65"/>
        <v>0</v>
      </c>
      <c r="H224" s="163">
        <f t="shared" si="65"/>
        <v>0</v>
      </c>
      <c r="I224" s="163">
        <f t="shared" si="65"/>
        <v>0</v>
      </c>
      <c r="J224" s="163">
        <f t="shared" si="65"/>
        <v>0</v>
      </c>
      <c r="K224" s="163">
        <f t="shared" si="65"/>
        <v>0</v>
      </c>
      <c r="L224" s="163">
        <f t="shared" si="65"/>
        <v>0</v>
      </c>
      <c r="M224" s="163">
        <f t="shared" si="65"/>
        <v>0</v>
      </c>
      <c r="N224" s="163">
        <f t="shared" si="65"/>
        <v>0</v>
      </c>
      <c r="O224" s="163">
        <f t="shared" si="65"/>
        <v>0</v>
      </c>
      <c r="P224" s="163">
        <f t="shared" si="65"/>
        <v>0</v>
      </c>
      <c r="Q224" s="163">
        <f t="shared" si="65"/>
        <v>0</v>
      </c>
      <c r="R224" s="163">
        <f t="shared" si="65"/>
        <v>0</v>
      </c>
      <c r="S224" s="163">
        <f t="shared" si="64"/>
        <v>0</v>
      </c>
      <c r="T224" s="163">
        <f t="shared" si="64"/>
        <v>0</v>
      </c>
      <c r="U224" s="163">
        <f t="shared" si="64"/>
        <v>0</v>
      </c>
      <c r="V224" s="163">
        <f t="shared" si="64"/>
        <v>0</v>
      </c>
      <c r="W224" s="163">
        <f t="shared" si="64"/>
        <v>0</v>
      </c>
      <c r="X224" s="163">
        <f t="shared" si="64"/>
        <v>0</v>
      </c>
      <c r="Y224" s="163">
        <f t="shared" si="64"/>
        <v>0</v>
      </c>
      <c r="Z224" s="163">
        <f t="shared" si="64"/>
        <v>0</v>
      </c>
      <c r="AA224" s="163">
        <f t="shared" si="64"/>
        <v>0</v>
      </c>
      <c r="AB224" s="163">
        <f t="shared" si="64"/>
        <v>0</v>
      </c>
      <c r="AC224" s="163">
        <f t="shared" si="64"/>
        <v>0</v>
      </c>
      <c r="AD224" s="163">
        <f t="shared" si="64"/>
        <v>0</v>
      </c>
      <c r="AE224" s="163">
        <f t="shared" si="64"/>
        <v>0</v>
      </c>
      <c r="AF224" s="176">
        <f t="shared" si="64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65"/>
        <v>0</v>
      </c>
      <c r="D225" s="163">
        <f t="shared" si="65"/>
        <v>0</v>
      </c>
      <c r="E225" s="163">
        <f t="shared" si="65"/>
        <v>0</v>
      </c>
      <c r="F225" s="163">
        <f t="shared" si="65"/>
        <v>0</v>
      </c>
      <c r="G225" s="163">
        <f t="shared" si="65"/>
        <v>0</v>
      </c>
      <c r="H225" s="163">
        <f t="shared" si="65"/>
        <v>0</v>
      </c>
      <c r="I225" s="163">
        <f t="shared" si="65"/>
        <v>0</v>
      </c>
      <c r="J225" s="163">
        <f t="shared" si="65"/>
        <v>0</v>
      </c>
      <c r="K225" s="163">
        <f t="shared" si="65"/>
        <v>0</v>
      </c>
      <c r="L225" s="163">
        <f t="shared" si="65"/>
        <v>0</v>
      </c>
      <c r="M225" s="163">
        <f t="shared" si="65"/>
        <v>0</v>
      </c>
      <c r="N225" s="163">
        <f t="shared" si="65"/>
        <v>0</v>
      </c>
      <c r="O225" s="163">
        <f t="shared" si="65"/>
        <v>0</v>
      </c>
      <c r="P225" s="163">
        <f t="shared" si="65"/>
        <v>0</v>
      </c>
      <c r="Q225" s="163">
        <f t="shared" si="65"/>
        <v>0</v>
      </c>
      <c r="R225" s="163">
        <f t="shared" si="65"/>
        <v>0</v>
      </c>
      <c r="S225" s="163">
        <f t="shared" si="64"/>
        <v>0</v>
      </c>
      <c r="T225" s="163">
        <f t="shared" si="64"/>
        <v>0</v>
      </c>
      <c r="U225" s="163">
        <f t="shared" si="64"/>
        <v>0</v>
      </c>
      <c r="V225" s="163">
        <f t="shared" si="64"/>
        <v>0</v>
      </c>
      <c r="W225" s="163">
        <f t="shared" si="64"/>
        <v>0</v>
      </c>
      <c r="X225" s="163">
        <f t="shared" si="64"/>
        <v>0</v>
      </c>
      <c r="Y225" s="163">
        <f t="shared" si="64"/>
        <v>0</v>
      </c>
      <c r="Z225" s="163">
        <f t="shared" si="64"/>
        <v>0</v>
      </c>
      <c r="AA225" s="163">
        <f t="shared" si="64"/>
        <v>0</v>
      </c>
      <c r="AB225" s="163">
        <f t="shared" si="64"/>
        <v>0</v>
      </c>
      <c r="AC225" s="163">
        <f t="shared" si="64"/>
        <v>0</v>
      </c>
      <c r="AD225" s="163">
        <f t="shared" si="64"/>
        <v>0</v>
      </c>
      <c r="AE225" s="163">
        <f t="shared" si="64"/>
        <v>0</v>
      </c>
      <c r="AF225" s="176">
        <f t="shared" si="64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65"/>
        <v>0</v>
      </c>
      <c r="D226" s="163">
        <f t="shared" si="65"/>
        <v>0</v>
      </c>
      <c r="E226" s="163">
        <f t="shared" si="65"/>
        <v>0</v>
      </c>
      <c r="F226" s="163">
        <f t="shared" si="65"/>
        <v>0</v>
      </c>
      <c r="G226" s="163">
        <f t="shared" si="65"/>
        <v>0</v>
      </c>
      <c r="H226" s="163">
        <f t="shared" si="65"/>
        <v>0</v>
      </c>
      <c r="I226" s="163">
        <f t="shared" si="65"/>
        <v>0</v>
      </c>
      <c r="J226" s="163">
        <f t="shared" si="65"/>
        <v>0</v>
      </c>
      <c r="K226" s="163">
        <f t="shared" si="65"/>
        <v>0</v>
      </c>
      <c r="L226" s="163">
        <f t="shared" si="65"/>
        <v>0</v>
      </c>
      <c r="M226" s="163">
        <f t="shared" si="65"/>
        <v>0</v>
      </c>
      <c r="N226" s="163">
        <f t="shared" si="65"/>
        <v>0</v>
      </c>
      <c r="O226" s="163">
        <f t="shared" si="65"/>
        <v>0</v>
      </c>
      <c r="P226" s="163">
        <f t="shared" si="65"/>
        <v>0</v>
      </c>
      <c r="Q226" s="163">
        <f t="shared" si="65"/>
        <v>0</v>
      </c>
      <c r="R226" s="163">
        <f t="shared" si="65"/>
        <v>0</v>
      </c>
      <c r="S226" s="163">
        <f t="shared" si="64"/>
        <v>0</v>
      </c>
      <c r="T226" s="163">
        <f t="shared" si="64"/>
        <v>0</v>
      </c>
      <c r="U226" s="163">
        <f t="shared" si="64"/>
        <v>0</v>
      </c>
      <c r="V226" s="163">
        <f t="shared" si="64"/>
        <v>0</v>
      </c>
      <c r="W226" s="163">
        <f t="shared" si="64"/>
        <v>0</v>
      </c>
      <c r="X226" s="163">
        <f t="shared" si="64"/>
        <v>0</v>
      </c>
      <c r="Y226" s="163">
        <f t="shared" si="64"/>
        <v>0</v>
      </c>
      <c r="Z226" s="163">
        <f t="shared" si="64"/>
        <v>0</v>
      </c>
      <c r="AA226" s="163">
        <f t="shared" si="64"/>
        <v>0</v>
      </c>
      <c r="AB226" s="163">
        <f t="shared" si="64"/>
        <v>0</v>
      </c>
      <c r="AC226" s="163">
        <f t="shared" si="64"/>
        <v>0</v>
      </c>
      <c r="AD226" s="163">
        <f t="shared" si="64"/>
        <v>0</v>
      </c>
      <c r="AE226" s="163">
        <f t="shared" si="64"/>
        <v>0</v>
      </c>
      <c r="AF226" s="176">
        <f t="shared" si="64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65"/>
        <v>0</v>
      </c>
      <c r="D227" s="163">
        <f t="shared" si="65"/>
        <v>0</v>
      </c>
      <c r="E227" s="163">
        <f t="shared" si="65"/>
        <v>0</v>
      </c>
      <c r="F227" s="163">
        <f t="shared" si="65"/>
        <v>0</v>
      </c>
      <c r="G227" s="163">
        <f t="shared" si="65"/>
        <v>0</v>
      </c>
      <c r="H227" s="163">
        <f t="shared" si="65"/>
        <v>0</v>
      </c>
      <c r="I227" s="163">
        <f t="shared" si="65"/>
        <v>0</v>
      </c>
      <c r="J227" s="163">
        <f t="shared" si="65"/>
        <v>0</v>
      </c>
      <c r="K227" s="163">
        <f t="shared" si="65"/>
        <v>0</v>
      </c>
      <c r="L227" s="163">
        <f t="shared" si="65"/>
        <v>0</v>
      </c>
      <c r="M227" s="163">
        <f t="shared" si="65"/>
        <v>0</v>
      </c>
      <c r="N227" s="163">
        <f t="shared" si="65"/>
        <v>0</v>
      </c>
      <c r="O227" s="163">
        <f t="shared" si="65"/>
        <v>0</v>
      </c>
      <c r="P227" s="163">
        <f t="shared" si="65"/>
        <v>0</v>
      </c>
      <c r="Q227" s="163">
        <f t="shared" si="65"/>
        <v>0</v>
      </c>
      <c r="R227" s="163">
        <f t="shared" si="65"/>
        <v>0</v>
      </c>
      <c r="S227" s="163">
        <f t="shared" si="64"/>
        <v>0</v>
      </c>
      <c r="T227" s="163">
        <f t="shared" si="64"/>
        <v>0</v>
      </c>
      <c r="U227" s="163">
        <f t="shared" si="64"/>
        <v>0</v>
      </c>
      <c r="V227" s="163">
        <f t="shared" si="64"/>
        <v>0</v>
      </c>
      <c r="W227" s="163">
        <f t="shared" si="64"/>
        <v>0</v>
      </c>
      <c r="X227" s="163">
        <f t="shared" si="64"/>
        <v>0</v>
      </c>
      <c r="Y227" s="163">
        <f t="shared" si="64"/>
        <v>0</v>
      </c>
      <c r="Z227" s="163">
        <f t="shared" si="64"/>
        <v>0</v>
      </c>
      <c r="AA227" s="163">
        <f t="shared" si="64"/>
        <v>0</v>
      </c>
      <c r="AB227" s="163">
        <f t="shared" si="64"/>
        <v>0</v>
      </c>
      <c r="AC227" s="163">
        <f t="shared" si="64"/>
        <v>0</v>
      </c>
      <c r="AD227" s="163">
        <f t="shared" si="64"/>
        <v>0</v>
      </c>
      <c r="AE227" s="163">
        <f t="shared" si="64"/>
        <v>0</v>
      </c>
      <c r="AF227" s="176">
        <f t="shared" si="64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65"/>
        <v>0</v>
      </c>
      <c r="D228" s="163">
        <f t="shared" si="65"/>
        <v>0</v>
      </c>
      <c r="E228" s="163">
        <f t="shared" si="65"/>
        <v>0</v>
      </c>
      <c r="F228" s="163">
        <f t="shared" si="65"/>
        <v>0</v>
      </c>
      <c r="G228" s="163">
        <f t="shared" si="65"/>
        <v>0</v>
      </c>
      <c r="H228" s="163">
        <f t="shared" si="65"/>
        <v>0</v>
      </c>
      <c r="I228" s="163">
        <f t="shared" si="65"/>
        <v>0</v>
      </c>
      <c r="J228" s="163">
        <f t="shared" si="65"/>
        <v>0</v>
      </c>
      <c r="K228" s="163">
        <f t="shared" si="65"/>
        <v>0</v>
      </c>
      <c r="L228" s="163">
        <f t="shared" si="65"/>
        <v>0</v>
      </c>
      <c r="M228" s="163">
        <f t="shared" si="65"/>
        <v>0</v>
      </c>
      <c r="N228" s="163">
        <f t="shared" si="65"/>
        <v>0</v>
      </c>
      <c r="O228" s="163">
        <f t="shared" si="65"/>
        <v>0</v>
      </c>
      <c r="P228" s="163">
        <f t="shared" si="65"/>
        <v>0</v>
      </c>
      <c r="Q228" s="163">
        <f t="shared" si="65"/>
        <v>0</v>
      </c>
      <c r="R228" s="163">
        <f t="shared" si="65"/>
        <v>0</v>
      </c>
      <c r="S228" s="163">
        <f t="shared" si="64"/>
        <v>0</v>
      </c>
      <c r="T228" s="163">
        <f t="shared" si="64"/>
        <v>0</v>
      </c>
      <c r="U228" s="163">
        <f t="shared" si="64"/>
        <v>0</v>
      </c>
      <c r="V228" s="163">
        <f t="shared" si="64"/>
        <v>0</v>
      </c>
      <c r="W228" s="163">
        <f t="shared" si="64"/>
        <v>0</v>
      </c>
      <c r="X228" s="163">
        <f t="shared" si="64"/>
        <v>0</v>
      </c>
      <c r="Y228" s="163">
        <f t="shared" si="64"/>
        <v>0</v>
      </c>
      <c r="Z228" s="163">
        <f t="shared" si="64"/>
        <v>0</v>
      </c>
      <c r="AA228" s="163">
        <f t="shared" si="64"/>
        <v>0</v>
      </c>
      <c r="AB228" s="163">
        <f t="shared" si="64"/>
        <v>0</v>
      </c>
      <c r="AC228" s="163">
        <f t="shared" si="64"/>
        <v>0</v>
      </c>
      <c r="AD228" s="163">
        <f t="shared" si="64"/>
        <v>0</v>
      </c>
      <c r="AE228" s="163">
        <f t="shared" si="64"/>
        <v>0</v>
      </c>
      <c r="AF228" s="176">
        <f t="shared" si="64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65"/>
        <v>0</v>
      </c>
      <c r="D229" s="163">
        <f t="shared" si="65"/>
        <v>0</v>
      </c>
      <c r="E229" s="163">
        <f t="shared" si="65"/>
        <v>0</v>
      </c>
      <c r="F229" s="163">
        <f t="shared" si="65"/>
        <v>0</v>
      </c>
      <c r="G229" s="163">
        <f t="shared" si="65"/>
        <v>0</v>
      </c>
      <c r="H229" s="163">
        <f t="shared" si="65"/>
        <v>0</v>
      </c>
      <c r="I229" s="163">
        <f t="shared" si="65"/>
        <v>0</v>
      </c>
      <c r="J229" s="163">
        <f t="shared" si="65"/>
        <v>0</v>
      </c>
      <c r="K229" s="163">
        <f t="shared" si="65"/>
        <v>0</v>
      </c>
      <c r="L229" s="163">
        <f t="shared" si="65"/>
        <v>0</v>
      </c>
      <c r="M229" s="163">
        <f t="shared" si="65"/>
        <v>0</v>
      </c>
      <c r="N229" s="163">
        <f t="shared" si="65"/>
        <v>0</v>
      </c>
      <c r="O229" s="163">
        <f t="shared" si="65"/>
        <v>0</v>
      </c>
      <c r="P229" s="163">
        <f t="shared" si="65"/>
        <v>0</v>
      </c>
      <c r="Q229" s="163">
        <f t="shared" si="65"/>
        <v>0</v>
      </c>
      <c r="R229" s="163">
        <f t="shared" si="65"/>
        <v>0</v>
      </c>
      <c r="S229" s="163">
        <f t="shared" si="64"/>
        <v>0</v>
      </c>
      <c r="T229" s="163">
        <f t="shared" si="64"/>
        <v>0</v>
      </c>
      <c r="U229" s="163">
        <f t="shared" si="64"/>
        <v>0</v>
      </c>
      <c r="V229" s="163">
        <f t="shared" si="64"/>
        <v>0</v>
      </c>
      <c r="W229" s="163">
        <f t="shared" si="64"/>
        <v>0</v>
      </c>
      <c r="X229" s="163">
        <f t="shared" si="64"/>
        <v>0</v>
      </c>
      <c r="Y229" s="163">
        <f t="shared" si="64"/>
        <v>0</v>
      </c>
      <c r="Z229" s="163">
        <f t="shared" si="64"/>
        <v>0</v>
      </c>
      <c r="AA229" s="163">
        <f t="shared" si="64"/>
        <v>0</v>
      </c>
      <c r="AB229" s="163">
        <f t="shared" si="64"/>
        <v>0</v>
      </c>
      <c r="AC229" s="163">
        <f t="shared" si="64"/>
        <v>0</v>
      </c>
      <c r="AD229" s="163">
        <f t="shared" si="64"/>
        <v>0</v>
      </c>
      <c r="AE229" s="163">
        <f t="shared" si="64"/>
        <v>0</v>
      </c>
      <c r="AF229" s="176">
        <f t="shared" si="64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65"/>
        <v>0</v>
      </c>
      <c r="D230" s="163">
        <f t="shared" si="65"/>
        <v>0</v>
      </c>
      <c r="E230" s="163">
        <f t="shared" si="65"/>
        <v>0</v>
      </c>
      <c r="F230" s="163">
        <f t="shared" si="65"/>
        <v>0</v>
      </c>
      <c r="G230" s="163">
        <f t="shared" si="65"/>
        <v>0</v>
      </c>
      <c r="H230" s="163">
        <f t="shared" si="65"/>
        <v>0</v>
      </c>
      <c r="I230" s="163">
        <f t="shared" si="65"/>
        <v>0</v>
      </c>
      <c r="J230" s="163">
        <f t="shared" si="65"/>
        <v>0</v>
      </c>
      <c r="K230" s="163">
        <f t="shared" si="65"/>
        <v>0</v>
      </c>
      <c r="L230" s="163">
        <f t="shared" si="65"/>
        <v>0</v>
      </c>
      <c r="M230" s="163">
        <f t="shared" si="65"/>
        <v>0</v>
      </c>
      <c r="N230" s="163">
        <f t="shared" si="65"/>
        <v>0</v>
      </c>
      <c r="O230" s="163">
        <f t="shared" si="65"/>
        <v>0</v>
      </c>
      <c r="P230" s="163">
        <f t="shared" si="65"/>
        <v>0</v>
      </c>
      <c r="Q230" s="163">
        <f t="shared" si="65"/>
        <v>0</v>
      </c>
      <c r="R230" s="163">
        <f t="shared" si="65"/>
        <v>0</v>
      </c>
      <c r="S230" s="163">
        <f t="shared" si="64"/>
        <v>0</v>
      </c>
      <c r="T230" s="163">
        <f t="shared" si="64"/>
        <v>0</v>
      </c>
      <c r="U230" s="163">
        <f t="shared" si="64"/>
        <v>0</v>
      </c>
      <c r="V230" s="163">
        <f t="shared" si="64"/>
        <v>0</v>
      </c>
      <c r="W230" s="163">
        <f t="shared" si="64"/>
        <v>0</v>
      </c>
      <c r="X230" s="163">
        <f t="shared" si="64"/>
        <v>0</v>
      </c>
      <c r="Y230" s="163">
        <f t="shared" si="64"/>
        <v>0</v>
      </c>
      <c r="Z230" s="163">
        <f t="shared" si="64"/>
        <v>0</v>
      </c>
      <c r="AA230" s="163">
        <f t="shared" si="64"/>
        <v>0</v>
      </c>
      <c r="AB230" s="163">
        <f t="shared" si="64"/>
        <v>0</v>
      </c>
      <c r="AC230" s="163">
        <f t="shared" si="64"/>
        <v>0</v>
      </c>
      <c r="AD230" s="163">
        <f t="shared" si="64"/>
        <v>0</v>
      </c>
      <c r="AE230" s="163">
        <f t="shared" si="64"/>
        <v>0</v>
      </c>
      <c r="AF230" s="176">
        <f t="shared" si="64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65"/>
        <v>0</v>
      </c>
      <c r="D231" s="163">
        <f t="shared" si="65"/>
        <v>0</v>
      </c>
      <c r="E231" s="163">
        <f t="shared" si="65"/>
        <v>0</v>
      </c>
      <c r="F231" s="163">
        <f t="shared" si="65"/>
        <v>0</v>
      </c>
      <c r="G231" s="163">
        <f t="shared" si="65"/>
        <v>0</v>
      </c>
      <c r="H231" s="163">
        <f t="shared" si="65"/>
        <v>0</v>
      </c>
      <c r="I231" s="163">
        <f t="shared" si="65"/>
        <v>0</v>
      </c>
      <c r="J231" s="163">
        <f t="shared" si="65"/>
        <v>0</v>
      </c>
      <c r="K231" s="163">
        <f t="shared" si="65"/>
        <v>0</v>
      </c>
      <c r="L231" s="163">
        <f t="shared" si="65"/>
        <v>0</v>
      </c>
      <c r="M231" s="163">
        <f t="shared" si="65"/>
        <v>0</v>
      </c>
      <c r="N231" s="163">
        <f t="shared" si="65"/>
        <v>0</v>
      </c>
      <c r="O231" s="163">
        <f t="shared" si="65"/>
        <v>0</v>
      </c>
      <c r="P231" s="163">
        <f t="shared" si="65"/>
        <v>0</v>
      </c>
      <c r="Q231" s="163">
        <f t="shared" si="65"/>
        <v>0</v>
      </c>
      <c r="R231" s="163">
        <f t="shared" si="65"/>
        <v>0</v>
      </c>
      <c r="S231" s="163">
        <f t="shared" si="64"/>
        <v>0</v>
      </c>
      <c r="T231" s="163">
        <f t="shared" si="64"/>
        <v>0</v>
      </c>
      <c r="U231" s="163">
        <f t="shared" si="64"/>
        <v>0</v>
      </c>
      <c r="V231" s="163">
        <f t="shared" si="64"/>
        <v>0</v>
      </c>
      <c r="W231" s="163">
        <f t="shared" si="64"/>
        <v>0</v>
      </c>
      <c r="X231" s="163">
        <f t="shared" si="64"/>
        <v>0</v>
      </c>
      <c r="Y231" s="163">
        <f t="shared" si="64"/>
        <v>0</v>
      </c>
      <c r="Z231" s="163">
        <f t="shared" si="64"/>
        <v>0</v>
      </c>
      <c r="AA231" s="163">
        <f t="shared" si="64"/>
        <v>0</v>
      </c>
      <c r="AB231" s="163">
        <f t="shared" si="64"/>
        <v>0</v>
      </c>
      <c r="AC231" s="163">
        <f t="shared" si="64"/>
        <v>0</v>
      </c>
      <c r="AD231" s="163">
        <f t="shared" si="64"/>
        <v>0</v>
      </c>
      <c r="AE231" s="163">
        <f t="shared" si="64"/>
        <v>0</v>
      </c>
      <c r="AF231" s="176">
        <f t="shared" si="64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65"/>
        <v>0</v>
      </c>
      <c r="D232" s="163">
        <f t="shared" si="65"/>
        <v>0</v>
      </c>
      <c r="E232" s="163">
        <f t="shared" si="65"/>
        <v>0</v>
      </c>
      <c r="F232" s="163">
        <f t="shared" si="65"/>
        <v>0</v>
      </c>
      <c r="G232" s="163">
        <f t="shared" si="65"/>
        <v>0</v>
      </c>
      <c r="H232" s="163">
        <f t="shared" si="65"/>
        <v>0</v>
      </c>
      <c r="I232" s="163">
        <f t="shared" si="65"/>
        <v>0</v>
      </c>
      <c r="J232" s="163">
        <f t="shared" si="65"/>
        <v>0</v>
      </c>
      <c r="K232" s="163">
        <f t="shared" si="65"/>
        <v>0</v>
      </c>
      <c r="L232" s="163">
        <f t="shared" si="65"/>
        <v>0</v>
      </c>
      <c r="M232" s="163">
        <f t="shared" si="65"/>
        <v>0</v>
      </c>
      <c r="N232" s="163">
        <f t="shared" si="65"/>
        <v>0</v>
      </c>
      <c r="O232" s="163">
        <f t="shared" si="65"/>
        <v>0</v>
      </c>
      <c r="P232" s="163">
        <f t="shared" si="65"/>
        <v>0</v>
      </c>
      <c r="Q232" s="163">
        <f t="shared" si="65"/>
        <v>0</v>
      </c>
      <c r="R232" s="163">
        <f t="shared" ref="R232:AF247" si="66">Q232</f>
        <v>0</v>
      </c>
      <c r="S232" s="163">
        <f t="shared" si="66"/>
        <v>0</v>
      </c>
      <c r="T232" s="163">
        <f t="shared" si="66"/>
        <v>0</v>
      </c>
      <c r="U232" s="163">
        <f t="shared" si="66"/>
        <v>0</v>
      </c>
      <c r="V232" s="163">
        <f t="shared" si="66"/>
        <v>0</v>
      </c>
      <c r="W232" s="163">
        <f t="shared" si="66"/>
        <v>0</v>
      </c>
      <c r="X232" s="163">
        <f t="shared" si="66"/>
        <v>0</v>
      </c>
      <c r="Y232" s="163">
        <f t="shared" si="66"/>
        <v>0</v>
      </c>
      <c r="Z232" s="163">
        <f t="shared" si="66"/>
        <v>0</v>
      </c>
      <c r="AA232" s="163">
        <f t="shared" si="66"/>
        <v>0</v>
      </c>
      <c r="AB232" s="163">
        <f t="shared" si="66"/>
        <v>0</v>
      </c>
      <c r="AC232" s="163">
        <f t="shared" si="66"/>
        <v>0</v>
      </c>
      <c r="AD232" s="163">
        <f t="shared" si="66"/>
        <v>0</v>
      </c>
      <c r="AE232" s="163">
        <f t="shared" si="66"/>
        <v>0</v>
      </c>
      <c r="AF232" s="176">
        <f t="shared" si="66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R248" si="67">B233</f>
        <v>0</v>
      </c>
      <c r="D233" s="163">
        <f t="shared" si="67"/>
        <v>0</v>
      </c>
      <c r="E233" s="163">
        <f t="shared" si="67"/>
        <v>0</v>
      </c>
      <c r="F233" s="163">
        <f t="shared" si="67"/>
        <v>0</v>
      </c>
      <c r="G233" s="163">
        <f t="shared" si="67"/>
        <v>0</v>
      </c>
      <c r="H233" s="163">
        <f t="shared" si="67"/>
        <v>0</v>
      </c>
      <c r="I233" s="163">
        <f t="shared" si="67"/>
        <v>0</v>
      </c>
      <c r="J233" s="163">
        <f t="shared" si="67"/>
        <v>0</v>
      </c>
      <c r="K233" s="163">
        <f t="shared" si="67"/>
        <v>0</v>
      </c>
      <c r="L233" s="163">
        <f t="shared" si="67"/>
        <v>0</v>
      </c>
      <c r="M233" s="163">
        <f t="shared" si="67"/>
        <v>0</v>
      </c>
      <c r="N233" s="163">
        <f t="shared" si="67"/>
        <v>0</v>
      </c>
      <c r="O233" s="163">
        <f t="shared" si="67"/>
        <v>0</v>
      </c>
      <c r="P233" s="163">
        <f t="shared" si="67"/>
        <v>0</v>
      </c>
      <c r="Q233" s="163">
        <f t="shared" si="67"/>
        <v>0</v>
      </c>
      <c r="R233" s="163">
        <f t="shared" si="67"/>
        <v>0</v>
      </c>
      <c r="S233" s="163">
        <f t="shared" si="66"/>
        <v>0</v>
      </c>
      <c r="T233" s="163">
        <f t="shared" si="66"/>
        <v>0</v>
      </c>
      <c r="U233" s="163">
        <f t="shared" si="66"/>
        <v>0</v>
      </c>
      <c r="V233" s="163">
        <f t="shared" si="66"/>
        <v>0</v>
      </c>
      <c r="W233" s="163">
        <f t="shared" si="66"/>
        <v>0</v>
      </c>
      <c r="X233" s="163">
        <f t="shared" si="66"/>
        <v>0</v>
      </c>
      <c r="Y233" s="163">
        <f t="shared" si="66"/>
        <v>0</v>
      </c>
      <c r="Z233" s="163">
        <f t="shared" si="66"/>
        <v>0</v>
      </c>
      <c r="AA233" s="163">
        <f t="shared" si="66"/>
        <v>0</v>
      </c>
      <c r="AB233" s="163">
        <f t="shared" si="66"/>
        <v>0</v>
      </c>
      <c r="AC233" s="163">
        <f t="shared" si="66"/>
        <v>0</v>
      </c>
      <c r="AD233" s="163">
        <f t="shared" si="66"/>
        <v>0</v>
      </c>
      <c r="AE233" s="163">
        <f t="shared" si="66"/>
        <v>0</v>
      </c>
      <c r="AF233" s="176">
        <f t="shared" si="66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67"/>
        <v>0</v>
      </c>
      <c r="D234" s="163">
        <f t="shared" si="67"/>
        <v>0</v>
      </c>
      <c r="E234" s="163">
        <f t="shared" si="67"/>
        <v>0</v>
      </c>
      <c r="F234" s="163">
        <f t="shared" si="67"/>
        <v>0</v>
      </c>
      <c r="G234" s="163">
        <f t="shared" si="67"/>
        <v>0</v>
      </c>
      <c r="H234" s="163">
        <f t="shared" si="67"/>
        <v>0</v>
      </c>
      <c r="I234" s="163">
        <f t="shared" si="67"/>
        <v>0</v>
      </c>
      <c r="J234" s="163">
        <f t="shared" si="67"/>
        <v>0</v>
      </c>
      <c r="K234" s="163">
        <f t="shared" si="67"/>
        <v>0</v>
      </c>
      <c r="L234" s="163">
        <f t="shared" si="67"/>
        <v>0</v>
      </c>
      <c r="M234" s="163">
        <f t="shared" si="67"/>
        <v>0</v>
      </c>
      <c r="N234" s="163">
        <f t="shared" si="67"/>
        <v>0</v>
      </c>
      <c r="O234" s="163">
        <f t="shared" si="67"/>
        <v>0</v>
      </c>
      <c r="P234" s="163">
        <f t="shared" si="67"/>
        <v>0</v>
      </c>
      <c r="Q234" s="163">
        <f t="shared" si="67"/>
        <v>0</v>
      </c>
      <c r="R234" s="163">
        <f t="shared" si="67"/>
        <v>0</v>
      </c>
      <c r="S234" s="163">
        <f t="shared" si="66"/>
        <v>0</v>
      </c>
      <c r="T234" s="163">
        <f t="shared" si="66"/>
        <v>0</v>
      </c>
      <c r="U234" s="163">
        <f t="shared" si="66"/>
        <v>0</v>
      </c>
      <c r="V234" s="163">
        <f t="shared" si="66"/>
        <v>0</v>
      </c>
      <c r="W234" s="163">
        <f t="shared" si="66"/>
        <v>0</v>
      </c>
      <c r="X234" s="163">
        <f t="shared" si="66"/>
        <v>0</v>
      </c>
      <c r="Y234" s="163">
        <f t="shared" si="66"/>
        <v>0</v>
      </c>
      <c r="Z234" s="163">
        <f t="shared" si="66"/>
        <v>0</v>
      </c>
      <c r="AA234" s="163">
        <f t="shared" si="66"/>
        <v>0</v>
      </c>
      <c r="AB234" s="163">
        <f t="shared" si="66"/>
        <v>0</v>
      </c>
      <c r="AC234" s="163">
        <f t="shared" si="66"/>
        <v>0</v>
      </c>
      <c r="AD234" s="163">
        <f t="shared" si="66"/>
        <v>0</v>
      </c>
      <c r="AE234" s="163">
        <f t="shared" si="66"/>
        <v>0</v>
      </c>
      <c r="AF234" s="176">
        <f t="shared" si="66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67"/>
        <v>0</v>
      </c>
      <c r="D235" s="163">
        <f t="shared" si="67"/>
        <v>0</v>
      </c>
      <c r="E235" s="163">
        <f t="shared" si="67"/>
        <v>0</v>
      </c>
      <c r="F235" s="163">
        <f t="shared" si="67"/>
        <v>0</v>
      </c>
      <c r="G235" s="163">
        <f t="shared" si="67"/>
        <v>0</v>
      </c>
      <c r="H235" s="163">
        <f t="shared" si="67"/>
        <v>0</v>
      </c>
      <c r="I235" s="163">
        <f t="shared" si="67"/>
        <v>0</v>
      </c>
      <c r="J235" s="163">
        <f t="shared" si="67"/>
        <v>0</v>
      </c>
      <c r="K235" s="163">
        <f t="shared" si="67"/>
        <v>0</v>
      </c>
      <c r="L235" s="163">
        <f t="shared" si="67"/>
        <v>0</v>
      </c>
      <c r="M235" s="163">
        <f t="shared" si="67"/>
        <v>0</v>
      </c>
      <c r="N235" s="163">
        <f t="shared" si="67"/>
        <v>0</v>
      </c>
      <c r="O235" s="163">
        <f t="shared" si="67"/>
        <v>0</v>
      </c>
      <c r="P235" s="163">
        <f t="shared" si="67"/>
        <v>0</v>
      </c>
      <c r="Q235" s="163">
        <f t="shared" si="67"/>
        <v>0</v>
      </c>
      <c r="R235" s="163">
        <f t="shared" si="67"/>
        <v>0</v>
      </c>
      <c r="S235" s="163">
        <f t="shared" si="66"/>
        <v>0</v>
      </c>
      <c r="T235" s="163">
        <f t="shared" si="66"/>
        <v>0</v>
      </c>
      <c r="U235" s="163">
        <f t="shared" si="66"/>
        <v>0</v>
      </c>
      <c r="V235" s="163">
        <f t="shared" si="66"/>
        <v>0</v>
      </c>
      <c r="W235" s="163">
        <f t="shared" si="66"/>
        <v>0</v>
      </c>
      <c r="X235" s="163">
        <f t="shared" si="66"/>
        <v>0</v>
      </c>
      <c r="Y235" s="163">
        <f t="shared" si="66"/>
        <v>0</v>
      </c>
      <c r="Z235" s="163">
        <f t="shared" si="66"/>
        <v>0</v>
      </c>
      <c r="AA235" s="163">
        <f t="shared" si="66"/>
        <v>0</v>
      </c>
      <c r="AB235" s="163">
        <f t="shared" si="66"/>
        <v>0</v>
      </c>
      <c r="AC235" s="163">
        <f t="shared" si="66"/>
        <v>0</v>
      </c>
      <c r="AD235" s="163">
        <f t="shared" si="66"/>
        <v>0</v>
      </c>
      <c r="AE235" s="163">
        <f t="shared" si="66"/>
        <v>0</v>
      </c>
      <c r="AF235" s="176">
        <f t="shared" si="66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67"/>
        <v>0</v>
      </c>
      <c r="D236" s="163">
        <f t="shared" si="67"/>
        <v>0</v>
      </c>
      <c r="E236" s="163">
        <f t="shared" si="67"/>
        <v>0</v>
      </c>
      <c r="F236" s="163">
        <f t="shared" si="67"/>
        <v>0</v>
      </c>
      <c r="G236" s="163">
        <f t="shared" si="67"/>
        <v>0</v>
      </c>
      <c r="H236" s="163">
        <f t="shared" si="67"/>
        <v>0</v>
      </c>
      <c r="I236" s="163">
        <f t="shared" si="67"/>
        <v>0</v>
      </c>
      <c r="J236" s="163">
        <f t="shared" si="67"/>
        <v>0</v>
      </c>
      <c r="K236" s="163">
        <f t="shared" si="67"/>
        <v>0</v>
      </c>
      <c r="L236" s="163">
        <f t="shared" si="67"/>
        <v>0</v>
      </c>
      <c r="M236" s="163">
        <f t="shared" si="67"/>
        <v>0</v>
      </c>
      <c r="N236" s="163">
        <f t="shared" si="67"/>
        <v>0</v>
      </c>
      <c r="O236" s="163">
        <f t="shared" si="67"/>
        <v>0</v>
      </c>
      <c r="P236" s="163">
        <f t="shared" si="67"/>
        <v>0</v>
      </c>
      <c r="Q236" s="163">
        <f t="shared" si="67"/>
        <v>0</v>
      </c>
      <c r="R236" s="163">
        <f t="shared" si="67"/>
        <v>0</v>
      </c>
      <c r="S236" s="163">
        <f t="shared" si="66"/>
        <v>0</v>
      </c>
      <c r="T236" s="163">
        <f t="shared" si="66"/>
        <v>0</v>
      </c>
      <c r="U236" s="163">
        <f t="shared" si="66"/>
        <v>0</v>
      </c>
      <c r="V236" s="163">
        <f t="shared" si="66"/>
        <v>0</v>
      </c>
      <c r="W236" s="163">
        <f t="shared" si="66"/>
        <v>0</v>
      </c>
      <c r="X236" s="163">
        <f t="shared" si="66"/>
        <v>0</v>
      </c>
      <c r="Y236" s="163">
        <f t="shared" si="66"/>
        <v>0</v>
      </c>
      <c r="Z236" s="163">
        <f t="shared" si="66"/>
        <v>0</v>
      </c>
      <c r="AA236" s="163">
        <f t="shared" si="66"/>
        <v>0</v>
      </c>
      <c r="AB236" s="163">
        <f t="shared" si="66"/>
        <v>0</v>
      </c>
      <c r="AC236" s="163">
        <f t="shared" si="66"/>
        <v>0</v>
      </c>
      <c r="AD236" s="163">
        <f t="shared" si="66"/>
        <v>0</v>
      </c>
      <c r="AE236" s="163">
        <f t="shared" si="66"/>
        <v>0</v>
      </c>
      <c r="AF236" s="176">
        <f t="shared" si="66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67"/>
        <v>0</v>
      </c>
      <c r="D237" s="163">
        <f t="shared" si="67"/>
        <v>0</v>
      </c>
      <c r="E237" s="163">
        <f t="shared" si="67"/>
        <v>0</v>
      </c>
      <c r="F237" s="163">
        <f t="shared" si="67"/>
        <v>0</v>
      </c>
      <c r="G237" s="163">
        <f t="shared" si="67"/>
        <v>0</v>
      </c>
      <c r="H237" s="163">
        <f t="shared" si="67"/>
        <v>0</v>
      </c>
      <c r="I237" s="163">
        <f t="shared" si="67"/>
        <v>0</v>
      </c>
      <c r="J237" s="163">
        <f t="shared" si="67"/>
        <v>0</v>
      </c>
      <c r="K237" s="163">
        <f t="shared" si="67"/>
        <v>0</v>
      </c>
      <c r="L237" s="163">
        <f t="shared" si="67"/>
        <v>0</v>
      </c>
      <c r="M237" s="163">
        <f t="shared" si="67"/>
        <v>0</v>
      </c>
      <c r="N237" s="163">
        <f t="shared" si="67"/>
        <v>0</v>
      </c>
      <c r="O237" s="163">
        <f t="shared" si="67"/>
        <v>0</v>
      </c>
      <c r="P237" s="163">
        <f t="shared" si="67"/>
        <v>0</v>
      </c>
      <c r="Q237" s="163">
        <f t="shared" si="67"/>
        <v>0</v>
      </c>
      <c r="R237" s="163">
        <f t="shared" si="67"/>
        <v>0</v>
      </c>
      <c r="S237" s="163">
        <f t="shared" si="66"/>
        <v>0</v>
      </c>
      <c r="T237" s="163">
        <f t="shared" si="66"/>
        <v>0</v>
      </c>
      <c r="U237" s="163">
        <f t="shared" si="66"/>
        <v>0</v>
      </c>
      <c r="V237" s="163">
        <f t="shared" si="66"/>
        <v>0</v>
      </c>
      <c r="W237" s="163">
        <f t="shared" si="66"/>
        <v>0</v>
      </c>
      <c r="X237" s="163">
        <f t="shared" si="66"/>
        <v>0</v>
      </c>
      <c r="Y237" s="163">
        <f t="shared" si="66"/>
        <v>0</v>
      </c>
      <c r="Z237" s="163">
        <f t="shared" si="66"/>
        <v>0</v>
      </c>
      <c r="AA237" s="163">
        <f t="shared" si="66"/>
        <v>0</v>
      </c>
      <c r="AB237" s="163">
        <f t="shared" si="66"/>
        <v>0</v>
      </c>
      <c r="AC237" s="163">
        <f t="shared" si="66"/>
        <v>0</v>
      </c>
      <c r="AD237" s="163">
        <f t="shared" si="66"/>
        <v>0</v>
      </c>
      <c r="AE237" s="163">
        <f t="shared" si="66"/>
        <v>0</v>
      </c>
      <c r="AF237" s="176">
        <f t="shared" si="66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67"/>
        <v>0</v>
      </c>
      <c r="D238" s="163">
        <f t="shared" si="67"/>
        <v>0</v>
      </c>
      <c r="E238" s="163">
        <f t="shared" si="67"/>
        <v>0</v>
      </c>
      <c r="F238" s="163">
        <f t="shared" si="67"/>
        <v>0</v>
      </c>
      <c r="G238" s="163">
        <f t="shared" si="67"/>
        <v>0</v>
      </c>
      <c r="H238" s="163">
        <f t="shared" si="67"/>
        <v>0</v>
      </c>
      <c r="I238" s="163">
        <f t="shared" si="67"/>
        <v>0</v>
      </c>
      <c r="J238" s="163">
        <f t="shared" si="67"/>
        <v>0</v>
      </c>
      <c r="K238" s="163">
        <f t="shared" si="67"/>
        <v>0</v>
      </c>
      <c r="L238" s="163">
        <f t="shared" si="67"/>
        <v>0</v>
      </c>
      <c r="M238" s="163">
        <f t="shared" si="67"/>
        <v>0</v>
      </c>
      <c r="N238" s="163">
        <f t="shared" si="67"/>
        <v>0</v>
      </c>
      <c r="O238" s="163">
        <f t="shared" si="67"/>
        <v>0</v>
      </c>
      <c r="P238" s="163">
        <f t="shared" si="67"/>
        <v>0</v>
      </c>
      <c r="Q238" s="163">
        <f t="shared" si="67"/>
        <v>0</v>
      </c>
      <c r="R238" s="163">
        <f t="shared" si="67"/>
        <v>0</v>
      </c>
      <c r="S238" s="163">
        <f t="shared" si="66"/>
        <v>0</v>
      </c>
      <c r="T238" s="163">
        <f t="shared" si="66"/>
        <v>0</v>
      </c>
      <c r="U238" s="163">
        <f t="shared" si="66"/>
        <v>0</v>
      </c>
      <c r="V238" s="163">
        <f t="shared" si="66"/>
        <v>0</v>
      </c>
      <c r="W238" s="163">
        <f t="shared" si="66"/>
        <v>0</v>
      </c>
      <c r="X238" s="163">
        <f t="shared" si="66"/>
        <v>0</v>
      </c>
      <c r="Y238" s="163">
        <f t="shared" si="66"/>
        <v>0</v>
      </c>
      <c r="Z238" s="163">
        <f t="shared" si="66"/>
        <v>0</v>
      </c>
      <c r="AA238" s="163">
        <f t="shared" si="66"/>
        <v>0</v>
      </c>
      <c r="AB238" s="163">
        <f t="shared" si="66"/>
        <v>0</v>
      </c>
      <c r="AC238" s="163">
        <f t="shared" si="66"/>
        <v>0</v>
      </c>
      <c r="AD238" s="163">
        <f t="shared" si="66"/>
        <v>0</v>
      </c>
      <c r="AE238" s="163">
        <f t="shared" si="66"/>
        <v>0</v>
      </c>
      <c r="AF238" s="176">
        <f t="shared" si="66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67"/>
        <v>0</v>
      </c>
      <c r="D239" s="163">
        <f t="shared" si="67"/>
        <v>0</v>
      </c>
      <c r="E239" s="163">
        <f t="shared" si="67"/>
        <v>0</v>
      </c>
      <c r="F239" s="163">
        <f t="shared" si="67"/>
        <v>0</v>
      </c>
      <c r="G239" s="163">
        <f t="shared" si="67"/>
        <v>0</v>
      </c>
      <c r="H239" s="163">
        <f t="shared" si="67"/>
        <v>0</v>
      </c>
      <c r="I239" s="163">
        <f t="shared" si="67"/>
        <v>0</v>
      </c>
      <c r="J239" s="163">
        <f t="shared" si="67"/>
        <v>0</v>
      </c>
      <c r="K239" s="163">
        <f t="shared" si="67"/>
        <v>0</v>
      </c>
      <c r="L239" s="163">
        <f t="shared" si="67"/>
        <v>0</v>
      </c>
      <c r="M239" s="163">
        <f t="shared" si="67"/>
        <v>0</v>
      </c>
      <c r="N239" s="163">
        <f t="shared" si="67"/>
        <v>0</v>
      </c>
      <c r="O239" s="163">
        <f t="shared" si="67"/>
        <v>0</v>
      </c>
      <c r="P239" s="163">
        <f t="shared" si="67"/>
        <v>0</v>
      </c>
      <c r="Q239" s="163">
        <f t="shared" si="67"/>
        <v>0</v>
      </c>
      <c r="R239" s="163">
        <f t="shared" si="67"/>
        <v>0</v>
      </c>
      <c r="S239" s="163">
        <f t="shared" si="66"/>
        <v>0</v>
      </c>
      <c r="T239" s="163">
        <f t="shared" si="66"/>
        <v>0</v>
      </c>
      <c r="U239" s="163">
        <f t="shared" si="66"/>
        <v>0</v>
      </c>
      <c r="V239" s="163">
        <f t="shared" si="66"/>
        <v>0</v>
      </c>
      <c r="W239" s="163">
        <f t="shared" si="66"/>
        <v>0</v>
      </c>
      <c r="X239" s="163">
        <f t="shared" si="66"/>
        <v>0</v>
      </c>
      <c r="Y239" s="163">
        <f t="shared" si="66"/>
        <v>0</v>
      </c>
      <c r="Z239" s="163">
        <f t="shared" si="66"/>
        <v>0</v>
      </c>
      <c r="AA239" s="163">
        <f t="shared" si="66"/>
        <v>0</v>
      </c>
      <c r="AB239" s="163">
        <f t="shared" si="66"/>
        <v>0</v>
      </c>
      <c r="AC239" s="163">
        <f t="shared" si="66"/>
        <v>0</v>
      </c>
      <c r="AD239" s="163">
        <f t="shared" si="66"/>
        <v>0</v>
      </c>
      <c r="AE239" s="163">
        <f t="shared" si="66"/>
        <v>0</v>
      </c>
      <c r="AF239" s="176">
        <f t="shared" si="66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67"/>
        <v>0</v>
      </c>
      <c r="D240" s="163">
        <f t="shared" si="67"/>
        <v>0</v>
      </c>
      <c r="E240" s="163">
        <f t="shared" si="67"/>
        <v>0</v>
      </c>
      <c r="F240" s="163">
        <f t="shared" si="67"/>
        <v>0</v>
      </c>
      <c r="G240" s="163">
        <f t="shared" si="67"/>
        <v>0</v>
      </c>
      <c r="H240" s="163">
        <f t="shared" si="67"/>
        <v>0</v>
      </c>
      <c r="I240" s="163">
        <f t="shared" si="67"/>
        <v>0</v>
      </c>
      <c r="J240" s="163">
        <f t="shared" si="67"/>
        <v>0</v>
      </c>
      <c r="K240" s="163">
        <f t="shared" si="67"/>
        <v>0</v>
      </c>
      <c r="L240" s="163">
        <f t="shared" si="67"/>
        <v>0</v>
      </c>
      <c r="M240" s="163">
        <f t="shared" si="67"/>
        <v>0</v>
      </c>
      <c r="N240" s="163">
        <f t="shared" si="67"/>
        <v>0</v>
      </c>
      <c r="O240" s="163">
        <f t="shared" si="67"/>
        <v>0</v>
      </c>
      <c r="P240" s="163">
        <f t="shared" si="67"/>
        <v>0</v>
      </c>
      <c r="Q240" s="163">
        <f t="shared" si="67"/>
        <v>0</v>
      </c>
      <c r="R240" s="163">
        <f t="shared" si="67"/>
        <v>0</v>
      </c>
      <c r="S240" s="163">
        <f t="shared" si="66"/>
        <v>0</v>
      </c>
      <c r="T240" s="163">
        <f t="shared" si="66"/>
        <v>0</v>
      </c>
      <c r="U240" s="163">
        <f t="shared" si="66"/>
        <v>0</v>
      </c>
      <c r="V240" s="163">
        <f t="shared" si="66"/>
        <v>0</v>
      </c>
      <c r="W240" s="163">
        <f t="shared" si="66"/>
        <v>0</v>
      </c>
      <c r="X240" s="163">
        <f t="shared" si="66"/>
        <v>0</v>
      </c>
      <c r="Y240" s="163">
        <f t="shared" si="66"/>
        <v>0</v>
      </c>
      <c r="Z240" s="163">
        <f t="shared" si="66"/>
        <v>0</v>
      </c>
      <c r="AA240" s="163">
        <f t="shared" si="66"/>
        <v>0</v>
      </c>
      <c r="AB240" s="163">
        <f t="shared" si="66"/>
        <v>0</v>
      </c>
      <c r="AC240" s="163">
        <f t="shared" si="66"/>
        <v>0</v>
      </c>
      <c r="AD240" s="163">
        <f t="shared" si="66"/>
        <v>0</v>
      </c>
      <c r="AE240" s="163">
        <f t="shared" si="66"/>
        <v>0</v>
      </c>
      <c r="AF240" s="176">
        <f t="shared" si="66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67"/>
        <v>0</v>
      </c>
      <c r="D241" s="163">
        <f t="shared" si="67"/>
        <v>0</v>
      </c>
      <c r="E241" s="163">
        <f t="shared" si="67"/>
        <v>0</v>
      </c>
      <c r="F241" s="163">
        <f t="shared" si="67"/>
        <v>0</v>
      </c>
      <c r="G241" s="163">
        <f t="shared" si="67"/>
        <v>0</v>
      </c>
      <c r="H241" s="163">
        <f t="shared" si="67"/>
        <v>0</v>
      </c>
      <c r="I241" s="163">
        <f t="shared" si="67"/>
        <v>0</v>
      </c>
      <c r="J241" s="163">
        <f t="shared" si="67"/>
        <v>0</v>
      </c>
      <c r="K241" s="163">
        <f t="shared" si="67"/>
        <v>0</v>
      </c>
      <c r="L241" s="163">
        <f t="shared" si="67"/>
        <v>0</v>
      </c>
      <c r="M241" s="163">
        <f t="shared" si="67"/>
        <v>0</v>
      </c>
      <c r="N241" s="163">
        <f t="shared" si="67"/>
        <v>0</v>
      </c>
      <c r="O241" s="163">
        <f t="shared" si="67"/>
        <v>0</v>
      </c>
      <c r="P241" s="163">
        <f t="shared" si="67"/>
        <v>0</v>
      </c>
      <c r="Q241" s="163">
        <f t="shared" si="67"/>
        <v>0</v>
      </c>
      <c r="R241" s="163">
        <f t="shared" si="67"/>
        <v>0</v>
      </c>
      <c r="S241" s="163">
        <f t="shared" si="66"/>
        <v>0</v>
      </c>
      <c r="T241" s="163">
        <f t="shared" si="66"/>
        <v>0</v>
      </c>
      <c r="U241" s="163">
        <f t="shared" si="66"/>
        <v>0</v>
      </c>
      <c r="V241" s="163">
        <f t="shared" si="66"/>
        <v>0</v>
      </c>
      <c r="W241" s="163">
        <f t="shared" si="66"/>
        <v>0</v>
      </c>
      <c r="X241" s="163">
        <f t="shared" si="66"/>
        <v>0</v>
      </c>
      <c r="Y241" s="163">
        <f t="shared" si="66"/>
        <v>0</v>
      </c>
      <c r="Z241" s="163">
        <f t="shared" si="66"/>
        <v>0</v>
      </c>
      <c r="AA241" s="163">
        <f t="shared" si="66"/>
        <v>0</v>
      </c>
      <c r="AB241" s="163">
        <f t="shared" si="66"/>
        <v>0</v>
      </c>
      <c r="AC241" s="163">
        <f t="shared" si="66"/>
        <v>0</v>
      </c>
      <c r="AD241" s="163">
        <f t="shared" si="66"/>
        <v>0</v>
      </c>
      <c r="AE241" s="163">
        <f t="shared" si="66"/>
        <v>0</v>
      </c>
      <c r="AF241" s="176">
        <f t="shared" si="66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67"/>
        <v>0</v>
      </c>
      <c r="D242" s="163">
        <f t="shared" si="67"/>
        <v>0</v>
      </c>
      <c r="E242" s="163">
        <f t="shared" si="67"/>
        <v>0</v>
      </c>
      <c r="F242" s="163">
        <f t="shared" si="67"/>
        <v>0</v>
      </c>
      <c r="G242" s="163">
        <f t="shared" si="67"/>
        <v>0</v>
      </c>
      <c r="H242" s="163">
        <f t="shared" si="67"/>
        <v>0</v>
      </c>
      <c r="I242" s="163">
        <f t="shared" si="67"/>
        <v>0</v>
      </c>
      <c r="J242" s="163">
        <f t="shared" si="67"/>
        <v>0</v>
      </c>
      <c r="K242" s="163">
        <f t="shared" si="67"/>
        <v>0</v>
      </c>
      <c r="L242" s="163">
        <f t="shared" si="67"/>
        <v>0</v>
      </c>
      <c r="M242" s="163">
        <f t="shared" si="67"/>
        <v>0</v>
      </c>
      <c r="N242" s="163">
        <f t="shared" si="67"/>
        <v>0</v>
      </c>
      <c r="O242" s="163">
        <f t="shared" si="67"/>
        <v>0</v>
      </c>
      <c r="P242" s="163">
        <f t="shared" si="67"/>
        <v>0</v>
      </c>
      <c r="Q242" s="163">
        <f t="shared" si="67"/>
        <v>0</v>
      </c>
      <c r="R242" s="163">
        <f t="shared" si="67"/>
        <v>0</v>
      </c>
      <c r="S242" s="163">
        <f t="shared" si="66"/>
        <v>0</v>
      </c>
      <c r="T242" s="163">
        <f t="shared" si="66"/>
        <v>0</v>
      </c>
      <c r="U242" s="163">
        <f t="shared" si="66"/>
        <v>0</v>
      </c>
      <c r="V242" s="163">
        <f t="shared" si="66"/>
        <v>0</v>
      </c>
      <c r="W242" s="163">
        <f t="shared" si="66"/>
        <v>0</v>
      </c>
      <c r="X242" s="163">
        <f t="shared" si="66"/>
        <v>0</v>
      </c>
      <c r="Y242" s="163">
        <f t="shared" si="66"/>
        <v>0</v>
      </c>
      <c r="Z242" s="163">
        <f t="shared" si="66"/>
        <v>0</v>
      </c>
      <c r="AA242" s="163">
        <f t="shared" si="66"/>
        <v>0</v>
      </c>
      <c r="AB242" s="163">
        <f t="shared" si="66"/>
        <v>0</v>
      </c>
      <c r="AC242" s="163">
        <f t="shared" si="66"/>
        <v>0</v>
      </c>
      <c r="AD242" s="163">
        <f t="shared" si="66"/>
        <v>0</v>
      </c>
      <c r="AE242" s="163">
        <f t="shared" si="66"/>
        <v>0</v>
      </c>
      <c r="AF242" s="176">
        <f t="shared" si="66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67"/>
        <v>0</v>
      </c>
      <c r="D243" s="163">
        <f t="shared" si="67"/>
        <v>0</v>
      </c>
      <c r="E243" s="163">
        <f t="shared" si="67"/>
        <v>0</v>
      </c>
      <c r="F243" s="163">
        <f t="shared" si="67"/>
        <v>0</v>
      </c>
      <c r="G243" s="163">
        <f t="shared" si="67"/>
        <v>0</v>
      </c>
      <c r="H243" s="163">
        <f t="shared" si="67"/>
        <v>0</v>
      </c>
      <c r="I243" s="163">
        <f t="shared" si="67"/>
        <v>0</v>
      </c>
      <c r="J243" s="163">
        <f t="shared" si="67"/>
        <v>0</v>
      </c>
      <c r="K243" s="163">
        <f t="shared" si="67"/>
        <v>0</v>
      </c>
      <c r="L243" s="163">
        <f t="shared" si="67"/>
        <v>0</v>
      </c>
      <c r="M243" s="163">
        <f t="shared" si="67"/>
        <v>0</v>
      </c>
      <c r="N243" s="163">
        <f t="shared" si="67"/>
        <v>0</v>
      </c>
      <c r="O243" s="163">
        <f t="shared" si="67"/>
        <v>0</v>
      </c>
      <c r="P243" s="163">
        <f t="shared" si="67"/>
        <v>0</v>
      </c>
      <c r="Q243" s="163">
        <f t="shared" si="67"/>
        <v>0</v>
      </c>
      <c r="R243" s="163">
        <f t="shared" si="67"/>
        <v>0</v>
      </c>
      <c r="S243" s="163">
        <f t="shared" si="66"/>
        <v>0</v>
      </c>
      <c r="T243" s="163">
        <f t="shared" si="66"/>
        <v>0</v>
      </c>
      <c r="U243" s="163">
        <f t="shared" si="66"/>
        <v>0</v>
      </c>
      <c r="V243" s="163">
        <f t="shared" si="66"/>
        <v>0</v>
      </c>
      <c r="W243" s="163">
        <f t="shared" si="66"/>
        <v>0</v>
      </c>
      <c r="X243" s="163">
        <f t="shared" si="66"/>
        <v>0</v>
      </c>
      <c r="Y243" s="163">
        <f t="shared" si="66"/>
        <v>0</v>
      </c>
      <c r="Z243" s="163">
        <f t="shared" si="66"/>
        <v>0</v>
      </c>
      <c r="AA243" s="163">
        <f t="shared" si="66"/>
        <v>0</v>
      </c>
      <c r="AB243" s="163">
        <f t="shared" si="66"/>
        <v>0</v>
      </c>
      <c r="AC243" s="163">
        <f t="shared" si="66"/>
        <v>0</v>
      </c>
      <c r="AD243" s="163">
        <f t="shared" si="66"/>
        <v>0</v>
      </c>
      <c r="AE243" s="163">
        <f t="shared" si="66"/>
        <v>0</v>
      </c>
      <c r="AF243" s="176">
        <f t="shared" si="66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67"/>
        <v>0</v>
      </c>
      <c r="D244" s="163">
        <f t="shared" si="67"/>
        <v>0</v>
      </c>
      <c r="E244" s="163">
        <f t="shared" si="67"/>
        <v>0</v>
      </c>
      <c r="F244" s="163">
        <f t="shared" si="67"/>
        <v>0</v>
      </c>
      <c r="G244" s="163">
        <f t="shared" si="67"/>
        <v>0</v>
      </c>
      <c r="H244" s="163">
        <f t="shared" si="67"/>
        <v>0</v>
      </c>
      <c r="I244" s="163">
        <f t="shared" si="67"/>
        <v>0</v>
      </c>
      <c r="J244" s="163">
        <f t="shared" si="67"/>
        <v>0</v>
      </c>
      <c r="K244" s="163">
        <f t="shared" si="67"/>
        <v>0</v>
      </c>
      <c r="L244" s="163">
        <f t="shared" si="67"/>
        <v>0</v>
      </c>
      <c r="M244" s="163">
        <f t="shared" si="67"/>
        <v>0</v>
      </c>
      <c r="N244" s="163">
        <f t="shared" si="67"/>
        <v>0</v>
      </c>
      <c r="O244" s="163">
        <f t="shared" si="67"/>
        <v>0</v>
      </c>
      <c r="P244" s="163">
        <f t="shared" si="67"/>
        <v>0</v>
      </c>
      <c r="Q244" s="163">
        <f t="shared" si="67"/>
        <v>0</v>
      </c>
      <c r="R244" s="163">
        <f t="shared" si="67"/>
        <v>0</v>
      </c>
      <c r="S244" s="163">
        <f t="shared" si="66"/>
        <v>0</v>
      </c>
      <c r="T244" s="163">
        <f t="shared" si="66"/>
        <v>0</v>
      </c>
      <c r="U244" s="163">
        <f t="shared" si="66"/>
        <v>0</v>
      </c>
      <c r="V244" s="163">
        <f t="shared" si="66"/>
        <v>0</v>
      </c>
      <c r="W244" s="163">
        <f t="shared" si="66"/>
        <v>0</v>
      </c>
      <c r="X244" s="163">
        <f t="shared" si="66"/>
        <v>0</v>
      </c>
      <c r="Y244" s="163">
        <f t="shared" si="66"/>
        <v>0</v>
      </c>
      <c r="Z244" s="163">
        <f t="shared" si="66"/>
        <v>0</v>
      </c>
      <c r="AA244" s="163">
        <f t="shared" si="66"/>
        <v>0</v>
      </c>
      <c r="AB244" s="163">
        <f t="shared" si="66"/>
        <v>0</v>
      </c>
      <c r="AC244" s="163">
        <f t="shared" si="66"/>
        <v>0</v>
      </c>
      <c r="AD244" s="163">
        <f t="shared" si="66"/>
        <v>0</v>
      </c>
      <c r="AE244" s="163">
        <f t="shared" si="66"/>
        <v>0</v>
      </c>
      <c r="AF244" s="176">
        <f t="shared" si="66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67"/>
        <v>0</v>
      </c>
      <c r="D245" s="163">
        <f t="shared" si="67"/>
        <v>0</v>
      </c>
      <c r="E245" s="163">
        <f t="shared" si="67"/>
        <v>0</v>
      </c>
      <c r="F245" s="163">
        <f t="shared" si="67"/>
        <v>0</v>
      </c>
      <c r="G245" s="163">
        <f t="shared" si="67"/>
        <v>0</v>
      </c>
      <c r="H245" s="163">
        <f t="shared" si="67"/>
        <v>0</v>
      </c>
      <c r="I245" s="163">
        <f t="shared" si="67"/>
        <v>0</v>
      </c>
      <c r="J245" s="163">
        <f t="shared" si="67"/>
        <v>0</v>
      </c>
      <c r="K245" s="163">
        <f t="shared" si="67"/>
        <v>0</v>
      </c>
      <c r="L245" s="163">
        <f t="shared" si="67"/>
        <v>0</v>
      </c>
      <c r="M245" s="163">
        <f t="shared" si="67"/>
        <v>0</v>
      </c>
      <c r="N245" s="163">
        <f t="shared" si="67"/>
        <v>0</v>
      </c>
      <c r="O245" s="163">
        <f t="shared" si="67"/>
        <v>0</v>
      </c>
      <c r="P245" s="163">
        <f t="shared" si="67"/>
        <v>0</v>
      </c>
      <c r="Q245" s="163">
        <f t="shared" si="67"/>
        <v>0</v>
      </c>
      <c r="R245" s="163">
        <f t="shared" si="67"/>
        <v>0</v>
      </c>
      <c r="S245" s="163">
        <f t="shared" si="66"/>
        <v>0</v>
      </c>
      <c r="T245" s="163">
        <f t="shared" si="66"/>
        <v>0</v>
      </c>
      <c r="U245" s="163">
        <f t="shared" si="66"/>
        <v>0</v>
      </c>
      <c r="V245" s="163">
        <f t="shared" si="66"/>
        <v>0</v>
      </c>
      <c r="W245" s="163">
        <f t="shared" si="66"/>
        <v>0</v>
      </c>
      <c r="X245" s="163">
        <f t="shared" si="66"/>
        <v>0</v>
      </c>
      <c r="Y245" s="163">
        <f t="shared" si="66"/>
        <v>0</v>
      </c>
      <c r="Z245" s="163">
        <f t="shared" si="66"/>
        <v>0</v>
      </c>
      <c r="AA245" s="163">
        <f t="shared" si="66"/>
        <v>0</v>
      </c>
      <c r="AB245" s="163">
        <f t="shared" si="66"/>
        <v>0</v>
      </c>
      <c r="AC245" s="163">
        <f t="shared" si="66"/>
        <v>0</v>
      </c>
      <c r="AD245" s="163">
        <f t="shared" si="66"/>
        <v>0</v>
      </c>
      <c r="AE245" s="163">
        <f t="shared" si="66"/>
        <v>0</v>
      </c>
      <c r="AF245" s="176">
        <f t="shared" si="66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67"/>
        <v>0</v>
      </c>
      <c r="D246" s="163">
        <f t="shared" si="67"/>
        <v>0</v>
      </c>
      <c r="E246" s="163">
        <f t="shared" si="67"/>
        <v>0</v>
      </c>
      <c r="F246" s="163">
        <f t="shared" si="67"/>
        <v>0</v>
      </c>
      <c r="G246" s="163">
        <f t="shared" si="67"/>
        <v>0</v>
      </c>
      <c r="H246" s="163">
        <f t="shared" si="67"/>
        <v>0</v>
      </c>
      <c r="I246" s="163">
        <f t="shared" si="67"/>
        <v>0</v>
      </c>
      <c r="J246" s="163">
        <f t="shared" si="67"/>
        <v>0</v>
      </c>
      <c r="K246" s="163">
        <f t="shared" si="67"/>
        <v>0</v>
      </c>
      <c r="L246" s="163">
        <f t="shared" si="67"/>
        <v>0</v>
      </c>
      <c r="M246" s="163">
        <f t="shared" si="67"/>
        <v>0</v>
      </c>
      <c r="N246" s="163">
        <f t="shared" si="67"/>
        <v>0</v>
      </c>
      <c r="O246" s="163">
        <f t="shared" si="67"/>
        <v>0</v>
      </c>
      <c r="P246" s="163">
        <f t="shared" si="67"/>
        <v>0</v>
      </c>
      <c r="Q246" s="163">
        <f t="shared" si="67"/>
        <v>0</v>
      </c>
      <c r="R246" s="163">
        <f t="shared" si="67"/>
        <v>0</v>
      </c>
      <c r="S246" s="163">
        <f t="shared" si="66"/>
        <v>0</v>
      </c>
      <c r="T246" s="163">
        <f t="shared" si="66"/>
        <v>0</v>
      </c>
      <c r="U246" s="163">
        <f t="shared" si="66"/>
        <v>0</v>
      </c>
      <c r="V246" s="163">
        <f t="shared" si="66"/>
        <v>0</v>
      </c>
      <c r="W246" s="163">
        <f t="shared" si="66"/>
        <v>0</v>
      </c>
      <c r="X246" s="163">
        <f t="shared" si="66"/>
        <v>0</v>
      </c>
      <c r="Y246" s="163">
        <f t="shared" si="66"/>
        <v>0</v>
      </c>
      <c r="Z246" s="163">
        <f t="shared" si="66"/>
        <v>0</v>
      </c>
      <c r="AA246" s="163">
        <f t="shared" si="66"/>
        <v>0</v>
      </c>
      <c r="AB246" s="163">
        <f t="shared" si="66"/>
        <v>0</v>
      </c>
      <c r="AC246" s="163">
        <f t="shared" si="66"/>
        <v>0</v>
      </c>
      <c r="AD246" s="163">
        <f t="shared" si="66"/>
        <v>0</v>
      </c>
      <c r="AE246" s="163">
        <f t="shared" si="66"/>
        <v>0</v>
      </c>
      <c r="AF246" s="176">
        <f t="shared" si="66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67"/>
        <v>0</v>
      </c>
      <c r="D247" s="163">
        <f t="shared" si="67"/>
        <v>0</v>
      </c>
      <c r="E247" s="163">
        <f t="shared" si="67"/>
        <v>0</v>
      </c>
      <c r="F247" s="163">
        <f t="shared" si="67"/>
        <v>0</v>
      </c>
      <c r="G247" s="163">
        <f t="shared" si="67"/>
        <v>0</v>
      </c>
      <c r="H247" s="163">
        <f t="shared" si="67"/>
        <v>0</v>
      </c>
      <c r="I247" s="163">
        <f t="shared" si="67"/>
        <v>0</v>
      </c>
      <c r="J247" s="163">
        <f t="shared" si="67"/>
        <v>0</v>
      </c>
      <c r="K247" s="163">
        <f t="shared" si="67"/>
        <v>0</v>
      </c>
      <c r="L247" s="163">
        <f t="shared" si="67"/>
        <v>0</v>
      </c>
      <c r="M247" s="163">
        <f t="shared" si="67"/>
        <v>0</v>
      </c>
      <c r="N247" s="163">
        <f t="shared" si="67"/>
        <v>0</v>
      </c>
      <c r="O247" s="163">
        <f t="shared" si="67"/>
        <v>0</v>
      </c>
      <c r="P247" s="163">
        <f t="shared" si="67"/>
        <v>0</v>
      </c>
      <c r="Q247" s="163">
        <f t="shared" si="67"/>
        <v>0</v>
      </c>
      <c r="R247" s="163">
        <f t="shared" si="67"/>
        <v>0</v>
      </c>
      <c r="S247" s="163">
        <f t="shared" si="66"/>
        <v>0</v>
      </c>
      <c r="T247" s="163">
        <f t="shared" si="66"/>
        <v>0</v>
      </c>
      <c r="U247" s="163">
        <f t="shared" si="66"/>
        <v>0</v>
      </c>
      <c r="V247" s="163">
        <f t="shared" si="66"/>
        <v>0</v>
      </c>
      <c r="W247" s="163">
        <f t="shared" si="66"/>
        <v>0</v>
      </c>
      <c r="X247" s="163">
        <f t="shared" si="66"/>
        <v>0</v>
      </c>
      <c r="Y247" s="163">
        <f t="shared" si="66"/>
        <v>0</v>
      </c>
      <c r="Z247" s="163">
        <f t="shared" si="66"/>
        <v>0</v>
      </c>
      <c r="AA247" s="163">
        <f t="shared" si="66"/>
        <v>0</v>
      </c>
      <c r="AB247" s="163">
        <f t="shared" si="66"/>
        <v>0</v>
      </c>
      <c r="AC247" s="163">
        <f t="shared" si="66"/>
        <v>0</v>
      </c>
      <c r="AD247" s="163">
        <f t="shared" si="66"/>
        <v>0</v>
      </c>
      <c r="AE247" s="163">
        <f t="shared" si="66"/>
        <v>0</v>
      </c>
      <c r="AF247" s="176">
        <f t="shared" si="66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67"/>
        <v>0</v>
      </c>
      <c r="D248" s="163">
        <f t="shared" si="67"/>
        <v>0</v>
      </c>
      <c r="E248" s="163">
        <f t="shared" si="67"/>
        <v>0</v>
      </c>
      <c r="F248" s="163">
        <f t="shared" si="67"/>
        <v>0</v>
      </c>
      <c r="G248" s="163">
        <f t="shared" si="67"/>
        <v>0</v>
      </c>
      <c r="H248" s="163">
        <f t="shared" si="67"/>
        <v>0</v>
      </c>
      <c r="I248" s="163">
        <f t="shared" si="67"/>
        <v>0</v>
      </c>
      <c r="J248" s="163">
        <f t="shared" si="67"/>
        <v>0</v>
      </c>
      <c r="K248" s="163">
        <f t="shared" si="67"/>
        <v>0</v>
      </c>
      <c r="L248" s="163">
        <f t="shared" si="67"/>
        <v>0</v>
      </c>
      <c r="M248" s="163">
        <f t="shared" si="67"/>
        <v>0</v>
      </c>
      <c r="N248" s="163">
        <f t="shared" si="67"/>
        <v>0</v>
      </c>
      <c r="O248" s="163">
        <f t="shared" si="67"/>
        <v>0</v>
      </c>
      <c r="P248" s="163">
        <f t="shared" si="67"/>
        <v>0</v>
      </c>
      <c r="Q248" s="163">
        <f t="shared" si="67"/>
        <v>0</v>
      </c>
      <c r="R248" s="163">
        <f t="shared" ref="R248:AF263" si="68">Q248</f>
        <v>0</v>
      </c>
      <c r="S248" s="163">
        <f t="shared" si="68"/>
        <v>0</v>
      </c>
      <c r="T248" s="163">
        <f t="shared" si="68"/>
        <v>0</v>
      </c>
      <c r="U248" s="163">
        <f t="shared" si="68"/>
        <v>0</v>
      </c>
      <c r="V248" s="163">
        <f t="shared" si="68"/>
        <v>0</v>
      </c>
      <c r="W248" s="163">
        <f t="shared" si="68"/>
        <v>0</v>
      </c>
      <c r="X248" s="163">
        <f t="shared" si="68"/>
        <v>0</v>
      </c>
      <c r="Y248" s="163">
        <f t="shared" si="68"/>
        <v>0</v>
      </c>
      <c r="Z248" s="163">
        <f t="shared" si="68"/>
        <v>0</v>
      </c>
      <c r="AA248" s="163">
        <f t="shared" si="68"/>
        <v>0</v>
      </c>
      <c r="AB248" s="163">
        <f t="shared" si="68"/>
        <v>0</v>
      </c>
      <c r="AC248" s="163">
        <f t="shared" si="68"/>
        <v>0</v>
      </c>
      <c r="AD248" s="163">
        <f t="shared" si="68"/>
        <v>0</v>
      </c>
      <c r="AE248" s="163">
        <f t="shared" si="68"/>
        <v>0</v>
      </c>
      <c r="AF248" s="176">
        <f t="shared" si="68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R264" si="69">B249</f>
        <v>0</v>
      </c>
      <c r="D249" s="163">
        <f t="shared" si="69"/>
        <v>0</v>
      </c>
      <c r="E249" s="163">
        <f t="shared" si="69"/>
        <v>0</v>
      </c>
      <c r="F249" s="163">
        <f t="shared" si="69"/>
        <v>0</v>
      </c>
      <c r="G249" s="163">
        <f t="shared" si="69"/>
        <v>0</v>
      </c>
      <c r="H249" s="163">
        <f t="shared" si="69"/>
        <v>0</v>
      </c>
      <c r="I249" s="163">
        <f t="shared" si="69"/>
        <v>0</v>
      </c>
      <c r="J249" s="163">
        <f t="shared" si="69"/>
        <v>0</v>
      </c>
      <c r="K249" s="163">
        <f t="shared" si="69"/>
        <v>0</v>
      </c>
      <c r="L249" s="163">
        <f t="shared" si="69"/>
        <v>0</v>
      </c>
      <c r="M249" s="163">
        <f t="shared" si="69"/>
        <v>0</v>
      </c>
      <c r="N249" s="163">
        <f t="shared" si="69"/>
        <v>0</v>
      </c>
      <c r="O249" s="163">
        <f t="shared" si="69"/>
        <v>0</v>
      </c>
      <c r="P249" s="163">
        <f t="shared" si="69"/>
        <v>0</v>
      </c>
      <c r="Q249" s="163">
        <f t="shared" si="69"/>
        <v>0</v>
      </c>
      <c r="R249" s="163">
        <f t="shared" si="68"/>
        <v>0</v>
      </c>
      <c r="S249" s="163">
        <f t="shared" si="68"/>
        <v>0</v>
      </c>
      <c r="T249" s="163">
        <f t="shared" si="68"/>
        <v>0</v>
      </c>
      <c r="U249" s="163">
        <f t="shared" si="68"/>
        <v>0</v>
      </c>
      <c r="V249" s="163">
        <f t="shared" si="68"/>
        <v>0</v>
      </c>
      <c r="W249" s="163">
        <f t="shared" si="68"/>
        <v>0</v>
      </c>
      <c r="X249" s="163">
        <f t="shared" si="68"/>
        <v>0</v>
      </c>
      <c r="Y249" s="163">
        <f t="shared" si="68"/>
        <v>0</v>
      </c>
      <c r="Z249" s="163">
        <f t="shared" si="68"/>
        <v>0</v>
      </c>
      <c r="AA249" s="163">
        <f t="shared" si="68"/>
        <v>0</v>
      </c>
      <c r="AB249" s="163">
        <f t="shared" si="68"/>
        <v>0</v>
      </c>
      <c r="AC249" s="163">
        <f t="shared" si="68"/>
        <v>0</v>
      </c>
      <c r="AD249" s="163">
        <f t="shared" si="68"/>
        <v>0</v>
      </c>
      <c r="AE249" s="163">
        <f t="shared" si="68"/>
        <v>0</v>
      </c>
      <c r="AF249" s="176">
        <f t="shared" si="68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69"/>
        <v>0</v>
      </c>
      <c r="D250" s="163">
        <f t="shared" si="69"/>
        <v>0</v>
      </c>
      <c r="E250" s="163">
        <f t="shared" si="69"/>
        <v>0</v>
      </c>
      <c r="F250" s="163">
        <f t="shared" si="69"/>
        <v>0</v>
      </c>
      <c r="G250" s="163">
        <f t="shared" si="69"/>
        <v>0</v>
      </c>
      <c r="H250" s="163">
        <f t="shared" si="69"/>
        <v>0</v>
      </c>
      <c r="I250" s="163">
        <f t="shared" si="69"/>
        <v>0</v>
      </c>
      <c r="J250" s="163">
        <f t="shared" si="69"/>
        <v>0</v>
      </c>
      <c r="K250" s="163">
        <f t="shared" si="69"/>
        <v>0</v>
      </c>
      <c r="L250" s="163">
        <f t="shared" si="69"/>
        <v>0</v>
      </c>
      <c r="M250" s="163">
        <f t="shared" si="69"/>
        <v>0</v>
      </c>
      <c r="N250" s="163">
        <f t="shared" si="69"/>
        <v>0</v>
      </c>
      <c r="O250" s="163">
        <f t="shared" si="69"/>
        <v>0</v>
      </c>
      <c r="P250" s="163">
        <f t="shared" si="69"/>
        <v>0</v>
      </c>
      <c r="Q250" s="163">
        <f t="shared" si="69"/>
        <v>0</v>
      </c>
      <c r="R250" s="163">
        <f t="shared" si="69"/>
        <v>0</v>
      </c>
      <c r="S250" s="163">
        <f t="shared" si="68"/>
        <v>0</v>
      </c>
      <c r="T250" s="163">
        <f t="shared" si="68"/>
        <v>0</v>
      </c>
      <c r="U250" s="163">
        <f t="shared" si="68"/>
        <v>0</v>
      </c>
      <c r="V250" s="163">
        <f t="shared" si="68"/>
        <v>0</v>
      </c>
      <c r="W250" s="163">
        <f t="shared" si="68"/>
        <v>0</v>
      </c>
      <c r="X250" s="163">
        <f t="shared" si="68"/>
        <v>0</v>
      </c>
      <c r="Y250" s="163">
        <f t="shared" si="68"/>
        <v>0</v>
      </c>
      <c r="Z250" s="163">
        <f t="shared" si="68"/>
        <v>0</v>
      </c>
      <c r="AA250" s="163">
        <f t="shared" si="68"/>
        <v>0</v>
      </c>
      <c r="AB250" s="163">
        <f t="shared" si="68"/>
        <v>0</v>
      </c>
      <c r="AC250" s="163">
        <f t="shared" si="68"/>
        <v>0</v>
      </c>
      <c r="AD250" s="163">
        <f t="shared" si="68"/>
        <v>0</v>
      </c>
      <c r="AE250" s="163">
        <f t="shared" si="68"/>
        <v>0</v>
      </c>
      <c r="AF250" s="176">
        <f t="shared" si="68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69"/>
        <v>0</v>
      </c>
      <c r="D251" s="163">
        <f t="shared" si="69"/>
        <v>0</v>
      </c>
      <c r="E251" s="163">
        <f t="shared" si="69"/>
        <v>0</v>
      </c>
      <c r="F251" s="163">
        <f t="shared" si="69"/>
        <v>0</v>
      </c>
      <c r="G251" s="163">
        <f t="shared" si="69"/>
        <v>0</v>
      </c>
      <c r="H251" s="163">
        <f t="shared" si="69"/>
        <v>0</v>
      </c>
      <c r="I251" s="163">
        <f t="shared" si="69"/>
        <v>0</v>
      </c>
      <c r="J251" s="163">
        <f t="shared" si="69"/>
        <v>0</v>
      </c>
      <c r="K251" s="163">
        <f t="shared" si="69"/>
        <v>0</v>
      </c>
      <c r="L251" s="163">
        <f t="shared" si="69"/>
        <v>0</v>
      </c>
      <c r="M251" s="163">
        <f t="shared" si="69"/>
        <v>0</v>
      </c>
      <c r="N251" s="163">
        <f t="shared" si="69"/>
        <v>0</v>
      </c>
      <c r="O251" s="163">
        <f t="shared" si="69"/>
        <v>0</v>
      </c>
      <c r="P251" s="163">
        <f t="shared" si="69"/>
        <v>0</v>
      </c>
      <c r="Q251" s="163">
        <f t="shared" si="69"/>
        <v>0</v>
      </c>
      <c r="R251" s="163">
        <f t="shared" si="69"/>
        <v>0</v>
      </c>
      <c r="S251" s="163">
        <f t="shared" si="68"/>
        <v>0</v>
      </c>
      <c r="T251" s="163">
        <f t="shared" si="68"/>
        <v>0</v>
      </c>
      <c r="U251" s="163">
        <f t="shared" si="68"/>
        <v>0</v>
      </c>
      <c r="V251" s="163">
        <f t="shared" si="68"/>
        <v>0</v>
      </c>
      <c r="W251" s="163">
        <f t="shared" si="68"/>
        <v>0</v>
      </c>
      <c r="X251" s="163">
        <f t="shared" si="68"/>
        <v>0</v>
      </c>
      <c r="Y251" s="163">
        <f t="shared" si="68"/>
        <v>0</v>
      </c>
      <c r="Z251" s="163">
        <f t="shared" si="68"/>
        <v>0</v>
      </c>
      <c r="AA251" s="163">
        <f t="shared" si="68"/>
        <v>0</v>
      </c>
      <c r="AB251" s="163">
        <f t="shared" si="68"/>
        <v>0</v>
      </c>
      <c r="AC251" s="163">
        <f t="shared" si="68"/>
        <v>0</v>
      </c>
      <c r="AD251" s="163">
        <f t="shared" si="68"/>
        <v>0</v>
      </c>
      <c r="AE251" s="163">
        <f t="shared" si="68"/>
        <v>0</v>
      </c>
      <c r="AF251" s="176">
        <f t="shared" si="68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69"/>
        <v>0</v>
      </c>
      <c r="D252" s="163">
        <f t="shared" si="69"/>
        <v>0</v>
      </c>
      <c r="E252" s="163">
        <f t="shared" si="69"/>
        <v>0</v>
      </c>
      <c r="F252" s="163">
        <f t="shared" si="69"/>
        <v>0</v>
      </c>
      <c r="G252" s="163">
        <f t="shared" si="69"/>
        <v>0</v>
      </c>
      <c r="H252" s="163">
        <f t="shared" si="69"/>
        <v>0</v>
      </c>
      <c r="I252" s="163">
        <f t="shared" si="69"/>
        <v>0</v>
      </c>
      <c r="J252" s="163">
        <f t="shared" si="69"/>
        <v>0</v>
      </c>
      <c r="K252" s="163">
        <f t="shared" si="69"/>
        <v>0</v>
      </c>
      <c r="L252" s="163">
        <f t="shared" si="69"/>
        <v>0</v>
      </c>
      <c r="M252" s="163">
        <f t="shared" si="69"/>
        <v>0</v>
      </c>
      <c r="N252" s="163">
        <f t="shared" si="69"/>
        <v>0</v>
      </c>
      <c r="O252" s="163">
        <f t="shared" si="69"/>
        <v>0</v>
      </c>
      <c r="P252" s="163">
        <f t="shared" si="69"/>
        <v>0</v>
      </c>
      <c r="Q252" s="163">
        <f t="shared" si="69"/>
        <v>0</v>
      </c>
      <c r="R252" s="163">
        <f t="shared" si="69"/>
        <v>0</v>
      </c>
      <c r="S252" s="163">
        <f t="shared" si="68"/>
        <v>0</v>
      </c>
      <c r="T252" s="163">
        <f t="shared" si="68"/>
        <v>0</v>
      </c>
      <c r="U252" s="163">
        <f t="shared" si="68"/>
        <v>0</v>
      </c>
      <c r="V252" s="163">
        <f t="shared" si="68"/>
        <v>0</v>
      </c>
      <c r="W252" s="163">
        <f t="shared" si="68"/>
        <v>0</v>
      </c>
      <c r="X252" s="163">
        <f t="shared" si="68"/>
        <v>0</v>
      </c>
      <c r="Y252" s="163">
        <f t="shared" si="68"/>
        <v>0</v>
      </c>
      <c r="Z252" s="163">
        <f t="shared" si="68"/>
        <v>0</v>
      </c>
      <c r="AA252" s="163">
        <f t="shared" si="68"/>
        <v>0</v>
      </c>
      <c r="AB252" s="163">
        <f t="shared" si="68"/>
        <v>0</v>
      </c>
      <c r="AC252" s="163">
        <f t="shared" si="68"/>
        <v>0</v>
      </c>
      <c r="AD252" s="163">
        <f t="shared" si="68"/>
        <v>0</v>
      </c>
      <c r="AE252" s="163">
        <f t="shared" si="68"/>
        <v>0</v>
      </c>
      <c r="AF252" s="176">
        <f t="shared" si="68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69"/>
        <v>0</v>
      </c>
      <c r="D253" s="163">
        <f t="shared" si="69"/>
        <v>0</v>
      </c>
      <c r="E253" s="163">
        <f t="shared" si="69"/>
        <v>0</v>
      </c>
      <c r="F253" s="163">
        <f t="shared" si="69"/>
        <v>0</v>
      </c>
      <c r="G253" s="163">
        <f t="shared" si="69"/>
        <v>0</v>
      </c>
      <c r="H253" s="163">
        <f t="shared" si="69"/>
        <v>0</v>
      </c>
      <c r="I253" s="163">
        <f t="shared" si="69"/>
        <v>0</v>
      </c>
      <c r="J253" s="163">
        <f t="shared" si="69"/>
        <v>0</v>
      </c>
      <c r="K253" s="163">
        <f t="shared" si="69"/>
        <v>0</v>
      </c>
      <c r="L253" s="163">
        <f t="shared" si="69"/>
        <v>0</v>
      </c>
      <c r="M253" s="163">
        <f t="shared" si="69"/>
        <v>0</v>
      </c>
      <c r="N253" s="163">
        <f t="shared" si="69"/>
        <v>0</v>
      </c>
      <c r="O253" s="163">
        <f t="shared" si="69"/>
        <v>0</v>
      </c>
      <c r="P253" s="163">
        <f t="shared" si="69"/>
        <v>0</v>
      </c>
      <c r="Q253" s="163">
        <f t="shared" si="69"/>
        <v>0</v>
      </c>
      <c r="R253" s="163">
        <f t="shared" si="69"/>
        <v>0</v>
      </c>
      <c r="S253" s="163">
        <f t="shared" si="68"/>
        <v>0</v>
      </c>
      <c r="T253" s="163">
        <f t="shared" si="68"/>
        <v>0</v>
      </c>
      <c r="U253" s="163">
        <f t="shared" si="68"/>
        <v>0</v>
      </c>
      <c r="V253" s="163">
        <f t="shared" si="68"/>
        <v>0</v>
      </c>
      <c r="W253" s="163">
        <f t="shared" si="68"/>
        <v>0</v>
      </c>
      <c r="X253" s="163">
        <f t="shared" si="68"/>
        <v>0</v>
      </c>
      <c r="Y253" s="163">
        <f t="shared" si="68"/>
        <v>0</v>
      </c>
      <c r="Z253" s="163">
        <f t="shared" si="68"/>
        <v>0</v>
      </c>
      <c r="AA253" s="163">
        <f t="shared" si="68"/>
        <v>0</v>
      </c>
      <c r="AB253" s="163">
        <f t="shared" si="68"/>
        <v>0</v>
      </c>
      <c r="AC253" s="163">
        <f t="shared" si="68"/>
        <v>0</v>
      </c>
      <c r="AD253" s="163">
        <f t="shared" si="68"/>
        <v>0</v>
      </c>
      <c r="AE253" s="163">
        <f t="shared" si="68"/>
        <v>0</v>
      </c>
      <c r="AF253" s="176">
        <f t="shared" si="68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69"/>
        <v>0</v>
      </c>
      <c r="D254" s="163">
        <f t="shared" si="69"/>
        <v>0</v>
      </c>
      <c r="E254" s="163">
        <f t="shared" si="69"/>
        <v>0</v>
      </c>
      <c r="F254" s="163">
        <f t="shared" si="69"/>
        <v>0</v>
      </c>
      <c r="G254" s="163">
        <f t="shared" si="69"/>
        <v>0</v>
      </c>
      <c r="H254" s="163">
        <f t="shared" si="69"/>
        <v>0</v>
      </c>
      <c r="I254" s="163">
        <f t="shared" si="69"/>
        <v>0</v>
      </c>
      <c r="J254" s="163">
        <f t="shared" si="69"/>
        <v>0</v>
      </c>
      <c r="K254" s="163">
        <f t="shared" si="69"/>
        <v>0</v>
      </c>
      <c r="L254" s="163">
        <f t="shared" si="69"/>
        <v>0</v>
      </c>
      <c r="M254" s="163">
        <f t="shared" si="69"/>
        <v>0</v>
      </c>
      <c r="N254" s="163">
        <f t="shared" si="69"/>
        <v>0</v>
      </c>
      <c r="O254" s="163">
        <f t="shared" si="69"/>
        <v>0</v>
      </c>
      <c r="P254" s="163">
        <f t="shared" si="69"/>
        <v>0</v>
      </c>
      <c r="Q254" s="163">
        <f t="shared" si="69"/>
        <v>0</v>
      </c>
      <c r="R254" s="163">
        <f t="shared" si="69"/>
        <v>0</v>
      </c>
      <c r="S254" s="163">
        <f t="shared" si="68"/>
        <v>0</v>
      </c>
      <c r="T254" s="163">
        <f t="shared" si="68"/>
        <v>0</v>
      </c>
      <c r="U254" s="163">
        <f t="shared" si="68"/>
        <v>0</v>
      </c>
      <c r="V254" s="163">
        <f t="shared" si="68"/>
        <v>0</v>
      </c>
      <c r="W254" s="163">
        <f t="shared" si="68"/>
        <v>0</v>
      </c>
      <c r="X254" s="163">
        <f t="shared" si="68"/>
        <v>0</v>
      </c>
      <c r="Y254" s="163">
        <f t="shared" si="68"/>
        <v>0</v>
      </c>
      <c r="Z254" s="163">
        <f t="shared" si="68"/>
        <v>0</v>
      </c>
      <c r="AA254" s="163">
        <f t="shared" si="68"/>
        <v>0</v>
      </c>
      <c r="AB254" s="163">
        <f t="shared" si="68"/>
        <v>0</v>
      </c>
      <c r="AC254" s="163">
        <f t="shared" si="68"/>
        <v>0</v>
      </c>
      <c r="AD254" s="163">
        <f t="shared" si="68"/>
        <v>0</v>
      </c>
      <c r="AE254" s="163">
        <f t="shared" si="68"/>
        <v>0</v>
      </c>
      <c r="AF254" s="176">
        <f t="shared" si="68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69"/>
        <v>0</v>
      </c>
      <c r="D255" s="163">
        <f t="shared" si="69"/>
        <v>0</v>
      </c>
      <c r="E255" s="163">
        <f t="shared" si="69"/>
        <v>0</v>
      </c>
      <c r="F255" s="163">
        <f t="shared" si="69"/>
        <v>0</v>
      </c>
      <c r="G255" s="163">
        <f t="shared" si="69"/>
        <v>0</v>
      </c>
      <c r="H255" s="163">
        <f t="shared" si="69"/>
        <v>0</v>
      </c>
      <c r="I255" s="163">
        <f t="shared" si="69"/>
        <v>0</v>
      </c>
      <c r="J255" s="163">
        <f t="shared" si="69"/>
        <v>0</v>
      </c>
      <c r="K255" s="163">
        <f t="shared" si="69"/>
        <v>0</v>
      </c>
      <c r="L255" s="163">
        <f t="shared" si="69"/>
        <v>0</v>
      </c>
      <c r="M255" s="163">
        <f t="shared" si="69"/>
        <v>0</v>
      </c>
      <c r="N255" s="163">
        <f t="shared" si="69"/>
        <v>0</v>
      </c>
      <c r="O255" s="163">
        <f t="shared" si="69"/>
        <v>0</v>
      </c>
      <c r="P255" s="163">
        <f t="shared" si="69"/>
        <v>0</v>
      </c>
      <c r="Q255" s="163">
        <f t="shared" si="69"/>
        <v>0</v>
      </c>
      <c r="R255" s="163">
        <f t="shared" si="69"/>
        <v>0</v>
      </c>
      <c r="S255" s="163">
        <f t="shared" si="68"/>
        <v>0</v>
      </c>
      <c r="T255" s="163">
        <f t="shared" si="68"/>
        <v>0</v>
      </c>
      <c r="U255" s="163">
        <f t="shared" si="68"/>
        <v>0</v>
      </c>
      <c r="V255" s="163">
        <f t="shared" si="68"/>
        <v>0</v>
      </c>
      <c r="W255" s="163">
        <f t="shared" si="68"/>
        <v>0</v>
      </c>
      <c r="X255" s="163">
        <f t="shared" si="68"/>
        <v>0</v>
      </c>
      <c r="Y255" s="163">
        <f t="shared" si="68"/>
        <v>0</v>
      </c>
      <c r="Z255" s="163">
        <f t="shared" si="68"/>
        <v>0</v>
      </c>
      <c r="AA255" s="163">
        <f t="shared" si="68"/>
        <v>0</v>
      </c>
      <c r="AB255" s="163">
        <f t="shared" si="68"/>
        <v>0</v>
      </c>
      <c r="AC255" s="163">
        <f t="shared" si="68"/>
        <v>0</v>
      </c>
      <c r="AD255" s="163">
        <f t="shared" si="68"/>
        <v>0</v>
      </c>
      <c r="AE255" s="163">
        <f t="shared" si="68"/>
        <v>0</v>
      </c>
      <c r="AF255" s="176">
        <f t="shared" si="68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69"/>
        <v>0</v>
      </c>
      <c r="D256" s="163">
        <f t="shared" si="69"/>
        <v>0</v>
      </c>
      <c r="E256" s="163">
        <f t="shared" si="69"/>
        <v>0</v>
      </c>
      <c r="F256" s="163">
        <f t="shared" si="69"/>
        <v>0</v>
      </c>
      <c r="G256" s="163">
        <f t="shared" si="69"/>
        <v>0</v>
      </c>
      <c r="H256" s="163">
        <f t="shared" si="69"/>
        <v>0</v>
      </c>
      <c r="I256" s="163">
        <f t="shared" si="69"/>
        <v>0</v>
      </c>
      <c r="J256" s="163">
        <f t="shared" si="69"/>
        <v>0</v>
      </c>
      <c r="K256" s="163">
        <f t="shared" si="69"/>
        <v>0</v>
      </c>
      <c r="L256" s="163">
        <f t="shared" si="69"/>
        <v>0</v>
      </c>
      <c r="M256" s="163">
        <f t="shared" si="69"/>
        <v>0</v>
      </c>
      <c r="N256" s="163">
        <f t="shared" si="69"/>
        <v>0</v>
      </c>
      <c r="O256" s="163">
        <f t="shared" si="69"/>
        <v>0</v>
      </c>
      <c r="P256" s="163">
        <f t="shared" si="69"/>
        <v>0</v>
      </c>
      <c r="Q256" s="163">
        <f t="shared" si="69"/>
        <v>0</v>
      </c>
      <c r="R256" s="163">
        <f t="shared" si="69"/>
        <v>0</v>
      </c>
      <c r="S256" s="163">
        <f t="shared" si="68"/>
        <v>0</v>
      </c>
      <c r="T256" s="163">
        <f t="shared" si="68"/>
        <v>0</v>
      </c>
      <c r="U256" s="163">
        <f t="shared" si="68"/>
        <v>0</v>
      </c>
      <c r="V256" s="163">
        <f t="shared" si="68"/>
        <v>0</v>
      </c>
      <c r="W256" s="163">
        <f t="shared" si="68"/>
        <v>0</v>
      </c>
      <c r="X256" s="163">
        <f t="shared" si="68"/>
        <v>0</v>
      </c>
      <c r="Y256" s="163">
        <f t="shared" si="68"/>
        <v>0</v>
      </c>
      <c r="Z256" s="163">
        <f t="shared" si="68"/>
        <v>0</v>
      </c>
      <c r="AA256" s="163">
        <f t="shared" si="68"/>
        <v>0</v>
      </c>
      <c r="AB256" s="163">
        <f t="shared" si="68"/>
        <v>0</v>
      </c>
      <c r="AC256" s="163">
        <f t="shared" si="68"/>
        <v>0</v>
      </c>
      <c r="AD256" s="163">
        <f t="shared" si="68"/>
        <v>0</v>
      </c>
      <c r="AE256" s="163">
        <f t="shared" si="68"/>
        <v>0</v>
      </c>
      <c r="AF256" s="176">
        <f t="shared" si="68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69"/>
        <v>0</v>
      </c>
      <c r="D257" s="163">
        <f t="shared" si="69"/>
        <v>0</v>
      </c>
      <c r="E257" s="163">
        <f t="shared" si="69"/>
        <v>0</v>
      </c>
      <c r="F257" s="163">
        <f t="shared" si="69"/>
        <v>0</v>
      </c>
      <c r="G257" s="163">
        <f t="shared" si="69"/>
        <v>0</v>
      </c>
      <c r="H257" s="163">
        <f t="shared" si="69"/>
        <v>0</v>
      </c>
      <c r="I257" s="163">
        <f t="shared" si="69"/>
        <v>0</v>
      </c>
      <c r="J257" s="163">
        <f t="shared" si="69"/>
        <v>0</v>
      </c>
      <c r="K257" s="163">
        <f t="shared" si="69"/>
        <v>0</v>
      </c>
      <c r="L257" s="163">
        <f t="shared" si="69"/>
        <v>0</v>
      </c>
      <c r="M257" s="163">
        <f t="shared" si="69"/>
        <v>0</v>
      </c>
      <c r="N257" s="163">
        <f t="shared" si="69"/>
        <v>0</v>
      </c>
      <c r="O257" s="163">
        <f t="shared" si="69"/>
        <v>0</v>
      </c>
      <c r="P257" s="163">
        <f t="shared" si="69"/>
        <v>0</v>
      </c>
      <c r="Q257" s="163">
        <f t="shared" si="69"/>
        <v>0</v>
      </c>
      <c r="R257" s="163">
        <f t="shared" si="69"/>
        <v>0</v>
      </c>
      <c r="S257" s="163">
        <f t="shared" si="68"/>
        <v>0</v>
      </c>
      <c r="T257" s="163">
        <f t="shared" si="68"/>
        <v>0</v>
      </c>
      <c r="U257" s="163">
        <f t="shared" si="68"/>
        <v>0</v>
      </c>
      <c r="V257" s="163">
        <f t="shared" si="68"/>
        <v>0</v>
      </c>
      <c r="W257" s="163">
        <f t="shared" si="68"/>
        <v>0</v>
      </c>
      <c r="X257" s="163">
        <f t="shared" si="68"/>
        <v>0</v>
      </c>
      <c r="Y257" s="163">
        <f t="shared" si="68"/>
        <v>0</v>
      </c>
      <c r="Z257" s="163">
        <f t="shared" si="68"/>
        <v>0</v>
      </c>
      <c r="AA257" s="163">
        <f t="shared" si="68"/>
        <v>0</v>
      </c>
      <c r="AB257" s="163">
        <f t="shared" si="68"/>
        <v>0</v>
      </c>
      <c r="AC257" s="163">
        <f t="shared" si="68"/>
        <v>0</v>
      </c>
      <c r="AD257" s="163">
        <f t="shared" si="68"/>
        <v>0</v>
      </c>
      <c r="AE257" s="163">
        <f t="shared" si="68"/>
        <v>0</v>
      </c>
      <c r="AF257" s="176">
        <f t="shared" si="68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69"/>
        <v>0</v>
      </c>
      <c r="D258" s="163">
        <f t="shared" si="69"/>
        <v>0</v>
      </c>
      <c r="E258" s="163">
        <f t="shared" si="69"/>
        <v>0</v>
      </c>
      <c r="F258" s="163">
        <f t="shared" si="69"/>
        <v>0</v>
      </c>
      <c r="G258" s="163">
        <f t="shared" si="69"/>
        <v>0</v>
      </c>
      <c r="H258" s="163">
        <f t="shared" si="69"/>
        <v>0</v>
      </c>
      <c r="I258" s="163">
        <f t="shared" si="69"/>
        <v>0</v>
      </c>
      <c r="J258" s="163">
        <f t="shared" si="69"/>
        <v>0</v>
      </c>
      <c r="K258" s="163">
        <f t="shared" si="69"/>
        <v>0</v>
      </c>
      <c r="L258" s="163">
        <f t="shared" si="69"/>
        <v>0</v>
      </c>
      <c r="M258" s="163">
        <f t="shared" si="69"/>
        <v>0</v>
      </c>
      <c r="N258" s="163">
        <f t="shared" si="69"/>
        <v>0</v>
      </c>
      <c r="O258" s="163">
        <f t="shared" si="69"/>
        <v>0</v>
      </c>
      <c r="P258" s="163">
        <f t="shared" si="69"/>
        <v>0</v>
      </c>
      <c r="Q258" s="163">
        <f t="shared" si="69"/>
        <v>0</v>
      </c>
      <c r="R258" s="163">
        <f t="shared" si="69"/>
        <v>0</v>
      </c>
      <c r="S258" s="163">
        <f t="shared" si="68"/>
        <v>0</v>
      </c>
      <c r="T258" s="163">
        <f t="shared" si="68"/>
        <v>0</v>
      </c>
      <c r="U258" s="163">
        <f t="shared" si="68"/>
        <v>0</v>
      </c>
      <c r="V258" s="163">
        <f t="shared" si="68"/>
        <v>0</v>
      </c>
      <c r="W258" s="163">
        <f t="shared" si="68"/>
        <v>0</v>
      </c>
      <c r="X258" s="163">
        <f t="shared" si="68"/>
        <v>0</v>
      </c>
      <c r="Y258" s="163">
        <f t="shared" si="68"/>
        <v>0</v>
      </c>
      <c r="Z258" s="163">
        <f t="shared" si="68"/>
        <v>0</v>
      </c>
      <c r="AA258" s="163">
        <f t="shared" si="68"/>
        <v>0</v>
      </c>
      <c r="AB258" s="163">
        <f t="shared" si="68"/>
        <v>0</v>
      </c>
      <c r="AC258" s="163">
        <f t="shared" si="68"/>
        <v>0</v>
      </c>
      <c r="AD258" s="163">
        <f t="shared" si="68"/>
        <v>0</v>
      </c>
      <c r="AE258" s="163">
        <f t="shared" si="68"/>
        <v>0</v>
      </c>
      <c r="AF258" s="176">
        <f t="shared" si="68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69"/>
        <v>0</v>
      </c>
      <c r="D259" s="163">
        <f t="shared" si="69"/>
        <v>0</v>
      </c>
      <c r="E259" s="163">
        <f t="shared" si="69"/>
        <v>0</v>
      </c>
      <c r="F259" s="163">
        <f t="shared" si="69"/>
        <v>0</v>
      </c>
      <c r="G259" s="163">
        <f t="shared" si="69"/>
        <v>0</v>
      </c>
      <c r="H259" s="163">
        <f t="shared" si="69"/>
        <v>0</v>
      </c>
      <c r="I259" s="163">
        <f t="shared" si="69"/>
        <v>0</v>
      </c>
      <c r="J259" s="163">
        <f t="shared" si="69"/>
        <v>0</v>
      </c>
      <c r="K259" s="163">
        <f t="shared" si="69"/>
        <v>0</v>
      </c>
      <c r="L259" s="163">
        <f t="shared" si="69"/>
        <v>0</v>
      </c>
      <c r="M259" s="163">
        <f t="shared" si="69"/>
        <v>0</v>
      </c>
      <c r="N259" s="163">
        <f t="shared" si="69"/>
        <v>0</v>
      </c>
      <c r="O259" s="163">
        <f t="shared" si="69"/>
        <v>0</v>
      </c>
      <c r="P259" s="163">
        <f t="shared" si="69"/>
        <v>0</v>
      </c>
      <c r="Q259" s="163">
        <f t="shared" si="69"/>
        <v>0</v>
      </c>
      <c r="R259" s="163">
        <f t="shared" si="69"/>
        <v>0</v>
      </c>
      <c r="S259" s="163">
        <f t="shared" si="68"/>
        <v>0</v>
      </c>
      <c r="T259" s="163">
        <f t="shared" si="68"/>
        <v>0</v>
      </c>
      <c r="U259" s="163">
        <f t="shared" si="68"/>
        <v>0</v>
      </c>
      <c r="V259" s="163">
        <f t="shared" si="68"/>
        <v>0</v>
      </c>
      <c r="W259" s="163">
        <f t="shared" si="68"/>
        <v>0</v>
      </c>
      <c r="X259" s="163">
        <f t="shared" si="68"/>
        <v>0</v>
      </c>
      <c r="Y259" s="163">
        <f t="shared" si="68"/>
        <v>0</v>
      </c>
      <c r="Z259" s="163">
        <f t="shared" si="68"/>
        <v>0</v>
      </c>
      <c r="AA259" s="163">
        <f t="shared" si="68"/>
        <v>0</v>
      </c>
      <c r="AB259" s="163">
        <f t="shared" si="68"/>
        <v>0</v>
      </c>
      <c r="AC259" s="163">
        <f t="shared" si="68"/>
        <v>0</v>
      </c>
      <c r="AD259" s="163">
        <f t="shared" si="68"/>
        <v>0</v>
      </c>
      <c r="AE259" s="163">
        <f t="shared" si="68"/>
        <v>0</v>
      </c>
      <c r="AF259" s="176">
        <f t="shared" si="68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69"/>
        <v>0</v>
      </c>
      <c r="D260" s="163">
        <f t="shared" si="69"/>
        <v>0</v>
      </c>
      <c r="E260" s="163">
        <f t="shared" si="69"/>
        <v>0</v>
      </c>
      <c r="F260" s="163">
        <f t="shared" si="69"/>
        <v>0</v>
      </c>
      <c r="G260" s="163">
        <f t="shared" si="69"/>
        <v>0</v>
      </c>
      <c r="H260" s="163">
        <f t="shared" si="69"/>
        <v>0</v>
      </c>
      <c r="I260" s="163">
        <f t="shared" si="69"/>
        <v>0</v>
      </c>
      <c r="J260" s="163">
        <f t="shared" si="69"/>
        <v>0</v>
      </c>
      <c r="K260" s="163">
        <f t="shared" si="69"/>
        <v>0</v>
      </c>
      <c r="L260" s="163">
        <f t="shared" si="69"/>
        <v>0</v>
      </c>
      <c r="M260" s="163">
        <f t="shared" si="69"/>
        <v>0</v>
      </c>
      <c r="N260" s="163">
        <f t="shared" si="69"/>
        <v>0</v>
      </c>
      <c r="O260" s="163">
        <f t="shared" si="69"/>
        <v>0</v>
      </c>
      <c r="P260" s="163">
        <f t="shared" si="69"/>
        <v>0</v>
      </c>
      <c r="Q260" s="163">
        <f t="shared" si="69"/>
        <v>0</v>
      </c>
      <c r="R260" s="163">
        <f t="shared" si="69"/>
        <v>0</v>
      </c>
      <c r="S260" s="163">
        <f t="shared" si="68"/>
        <v>0</v>
      </c>
      <c r="T260" s="163">
        <f t="shared" si="68"/>
        <v>0</v>
      </c>
      <c r="U260" s="163">
        <f t="shared" si="68"/>
        <v>0</v>
      </c>
      <c r="V260" s="163">
        <f t="shared" si="68"/>
        <v>0</v>
      </c>
      <c r="W260" s="163">
        <f t="shared" si="68"/>
        <v>0</v>
      </c>
      <c r="X260" s="163">
        <f t="shared" si="68"/>
        <v>0</v>
      </c>
      <c r="Y260" s="163">
        <f t="shared" si="68"/>
        <v>0</v>
      </c>
      <c r="Z260" s="163">
        <f t="shared" si="68"/>
        <v>0</v>
      </c>
      <c r="AA260" s="163">
        <f t="shared" si="68"/>
        <v>0</v>
      </c>
      <c r="AB260" s="163">
        <f t="shared" si="68"/>
        <v>0</v>
      </c>
      <c r="AC260" s="163">
        <f t="shared" si="68"/>
        <v>0</v>
      </c>
      <c r="AD260" s="163">
        <f t="shared" si="68"/>
        <v>0</v>
      </c>
      <c r="AE260" s="163">
        <f t="shared" si="68"/>
        <v>0</v>
      </c>
      <c r="AF260" s="176">
        <f t="shared" si="68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69"/>
        <v>0</v>
      </c>
      <c r="D261" s="163">
        <f t="shared" si="69"/>
        <v>0</v>
      </c>
      <c r="E261" s="163">
        <f t="shared" si="69"/>
        <v>0</v>
      </c>
      <c r="F261" s="163">
        <f t="shared" si="69"/>
        <v>0</v>
      </c>
      <c r="G261" s="163">
        <f t="shared" si="69"/>
        <v>0</v>
      </c>
      <c r="H261" s="163">
        <f t="shared" si="69"/>
        <v>0</v>
      </c>
      <c r="I261" s="163">
        <f t="shared" si="69"/>
        <v>0</v>
      </c>
      <c r="J261" s="163">
        <f t="shared" si="69"/>
        <v>0</v>
      </c>
      <c r="K261" s="163">
        <f t="shared" si="69"/>
        <v>0</v>
      </c>
      <c r="L261" s="163">
        <f t="shared" si="69"/>
        <v>0</v>
      </c>
      <c r="M261" s="163">
        <f t="shared" si="69"/>
        <v>0</v>
      </c>
      <c r="N261" s="163">
        <f t="shared" si="69"/>
        <v>0</v>
      </c>
      <c r="O261" s="163">
        <f t="shared" si="69"/>
        <v>0</v>
      </c>
      <c r="P261" s="163">
        <f t="shared" si="69"/>
        <v>0</v>
      </c>
      <c r="Q261" s="163">
        <f t="shared" si="69"/>
        <v>0</v>
      </c>
      <c r="R261" s="163">
        <f t="shared" si="69"/>
        <v>0</v>
      </c>
      <c r="S261" s="163">
        <f t="shared" si="68"/>
        <v>0</v>
      </c>
      <c r="T261" s="163">
        <f t="shared" si="68"/>
        <v>0</v>
      </c>
      <c r="U261" s="163">
        <f t="shared" si="68"/>
        <v>0</v>
      </c>
      <c r="V261" s="163">
        <f t="shared" si="68"/>
        <v>0</v>
      </c>
      <c r="W261" s="163">
        <f t="shared" si="68"/>
        <v>0</v>
      </c>
      <c r="X261" s="163">
        <f t="shared" si="68"/>
        <v>0</v>
      </c>
      <c r="Y261" s="163">
        <f t="shared" si="68"/>
        <v>0</v>
      </c>
      <c r="Z261" s="163">
        <f t="shared" si="68"/>
        <v>0</v>
      </c>
      <c r="AA261" s="163">
        <f t="shared" si="68"/>
        <v>0</v>
      </c>
      <c r="AB261" s="163">
        <f t="shared" si="68"/>
        <v>0</v>
      </c>
      <c r="AC261" s="163">
        <f t="shared" si="68"/>
        <v>0</v>
      </c>
      <c r="AD261" s="163">
        <f t="shared" si="68"/>
        <v>0</v>
      </c>
      <c r="AE261" s="163">
        <f t="shared" si="68"/>
        <v>0</v>
      </c>
      <c r="AF261" s="176">
        <f t="shared" si="68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69"/>
        <v>0</v>
      </c>
      <c r="D262" s="163">
        <f t="shared" si="69"/>
        <v>0</v>
      </c>
      <c r="E262" s="163">
        <f t="shared" si="69"/>
        <v>0</v>
      </c>
      <c r="F262" s="163">
        <f t="shared" si="69"/>
        <v>0</v>
      </c>
      <c r="G262" s="163">
        <f t="shared" si="69"/>
        <v>0</v>
      </c>
      <c r="H262" s="163">
        <f t="shared" si="69"/>
        <v>0</v>
      </c>
      <c r="I262" s="163">
        <f t="shared" si="69"/>
        <v>0</v>
      </c>
      <c r="J262" s="163">
        <f t="shared" si="69"/>
        <v>0</v>
      </c>
      <c r="K262" s="163">
        <f t="shared" si="69"/>
        <v>0</v>
      </c>
      <c r="L262" s="163">
        <f t="shared" si="69"/>
        <v>0</v>
      </c>
      <c r="M262" s="163">
        <f t="shared" si="69"/>
        <v>0</v>
      </c>
      <c r="N262" s="163">
        <f t="shared" si="69"/>
        <v>0</v>
      </c>
      <c r="O262" s="163">
        <f t="shared" si="69"/>
        <v>0</v>
      </c>
      <c r="P262" s="163">
        <f t="shared" si="69"/>
        <v>0</v>
      </c>
      <c r="Q262" s="163">
        <f t="shared" si="69"/>
        <v>0</v>
      </c>
      <c r="R262" s="163">
        <f t="shared" si="69"/>
        <v>0</v>
      </c>
      <c r="S262" s="163">
        <f t="shared" si="68"/>
        <v>0</v>
      </c>
      <c r="T262" s="163">
        <f t="shared" si="68"/>
        <v>0</v>
      </c>
      <c r="U262" s="163">
        <f t="shared" si="68"/>
        <v>0</v>
      </c>
      <c r="V262" s="163">
        <f t="shared" si="68"/>
        <v>0</v>
      </c>
      <c r="W262" s="163">
        <f t="shared" si="68"/>
        <v>0</v>
      </c>
      <c r="X262" s="163">
        <f t="shared" si="68"/>
        <v>0</v>
      </c>
      <c r="Y262" s="163">
        <f t="shared" si="68"/>
        <v>0</v>
      </c>
      <c r="Z262" s="163">
        <f t="shared" si="68"/>
        <v>0</v>
      </c>
      <c r="AA262" s="163">
        <f t="shared" si="68"/>
        <v>0</v>
      </c>
      <c r="AB262" s="163">
        <f t="shared" si="68"/>
        <v>0</v>
      </c>
      <c r="AC262" s="163">
        <f t="shared" si="68"/>
        <v>0</v>
      </c>
      <c r="AD262" s="163">
        <f t="shared" si="68"/>
        <v>0</v>
      </c>
      <c r="AE262" s="163">
        <f t="shared" si="68"/>
        <v>0</v>
      </c>
      <c r="AF262" s="176">
        <f t="shared" si="68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69"/>
        <v>0</v>
      </c>
      <c r="D263" s="163">
        <f t="shared" si="69"/>
        <v>0</v>
      </c>
      <c r="E263" s="163">
        <f t="shared" si="69"/>
        <v>0</v>
      </c>
      <c r="F263" s="163">
        <f t="shared" si="69"/>
        <v>0</v>
      </c>
      <c r="G263" s="163">
        <f t="shared" si="69"/>
        <v>0</v>
      </c>
      <c r="H263" s="163">
        <f t="shared" si="69"/>
        <v>0</v>
      </c>
      <c r="I263" s="163">
        <f t="shared" si="69"/>
        <v>0</v>
      </c>
      <c r="J263" s="163">
        <f t="shared" si="69"/>
        <v>0</v>
      </c>
      <c r="K263" s="163">
        <f t="shared" si="69"/>
        <v>0</v>
      </c>
      <c r="L263" s="163">
        <f t="shared" si="69"/>
        <v>0</v>
      </c>
      <c r="M263" s="163">
        <f t="shared" si="69"/>
        <v>0</v>
      </c>
      <c r="N263" s="163">
        <f t="shared" si="69"/>
        <v>0</v>
      </c>
      <c r="O263" s="163">
        <f t="shared" si="69"/>
        <v>0</v>
      </c>
      <c r="P263" s="163">
        <f t="shared" si="69"/>
        <v>0</v>
      </c>
      <c r="Q263" s="163">
        <f t="shared" si="69"/>
        <v>0</v>
      </c>
      <c r="R263" s="163">
        <f t="shared" si="69"/>
        <v>0</v>
      </c>
      <c r="S263" s="163">
        <f t="shared" si="68"/>
        <v>0</v>
      </c>
      <c r="T263" s="163">
        <f t="shared" si="68"/>
        <v>0</v>
      </c>
      <c r="U263" s="163">
        <f t="shared" si="68"/>
        <v>0</v>
      </c>
      <c r="V263" s="163">
        <f t="shared" si="68"/>
        <v>0</v>
      </c>
      <c r="W263" s="163">
        <f t="shared" si="68"/>
        <v>0</v>
      </c>
      <c r="X263" s="163">
        <f t="shared" si="68"/>
        <v>0</v>
      </c>
      <c r="Y263" s="163">
        <f t="shared" si="68"/>
        <v>0</v>
      </c>
      <c r="Z263" s="163">
        <f t="shared" si="68"/>
        <v>0</v>
      </c>
      <c r="AA263" s="163">
        <f t="shared" si="68"/>
        <v>0</v>
      </c>
      <c r="AB263" s="163">
        <f t="shared" si="68"/>
        <v>0</v>
      </c>
      <c r="AC263" s="163">
        <f t="shared" si="68"/>
        <v>0</v>
      </c>
      <c r="AD263" s="163">
        <f t="shared" si="68"/>
        <v>0</v>
      </c>
      <c r="AE263" s="163">
        <f t="shared" si="68"/>
        <v>0</v>
      </c>
      <c r="AF263" s="176">
        <f t="shared" si="68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69"/>
        <v>0</v>
      </c>
      <c r="D264" s="163">
        <f t="shared" si="69"/>
        <v>0</v>
      </c>
      <c r="E264" s="163">
        <f t="shared" si="69"/>
        <v>0</v>
      </c>
      <c r="F264" s="163">
        <f t="shared" si="69"/>
        <v>0</v>
      </c>
      <c r="G264" s="163">
        <f t="shared" si="69"/>
        <v>0</v>
      </c>
      <c r="H264" s="163">
        <f t="shared" si="69"/>
        <v>0</v>
      </c>
      <c r="I264" s="163">
        <f t="shared" si="69"/>
        <v>0</v>
      </c>
      <c r="J264" s="163">
        <f t="shared" si="69"/>
        <v>0</v>
      </c>
      <c r="K264" s="163">
        <f t="shared" si="69"/>
        <v>0</v>
      </c>
      <c r="L264" s="163">
        <f t="shared" si="69"/>
        <v>0</v>
      </c>
      <c r="M264" s="163">
        <f t="shared" si="69"/>
        <v>0</v>
      </c>
      <c r="N264" s="163">
        <f t="shared" si="69"/>
        <v>0</v>
      </c>
      <c r="O264" s="163">
        <f t="shared" si="69"/>
        <v>0</v>
      </c>
      <c r="P264" s="163">
        <f t="shared" si="69"/>
        <v>0</v>
      </c>
      <c r="Q264" s="163">
        <f t="shared" si="69"/>
        <v>0</v>
      </c>
      <c r="R264" s="163">
        <f t="shared" si="69"/>
        <v>0</v>
      </c>
      <c r="S264" s="163">
        <f t="shared" ref="S264:AF273" si="70">R264</f>
        <v>0</v>
      </c>
      <c r="T264" s="163">
        <f t="shared" si="70"/>
        <v>0</v>
      </c>
      <c r="U264" s="163">
        <f t="shared" si="70"/>
        <v>0</v>
      </c>
      <c r="V264" s="163">
        <f t="shared" si="70"/>
        <v>0</v>
      </c>
      <c r="W264" s="163">
        <f t="shared" si="70"/>
        <v>0</v>
      </c>
      <c r="X264" s="163">
        <f t="shared" si="70"/>
        <v>0</v>
      </c>
      <c r="Y264" s="163">
        <f t="shared" si="70"/>
        <v>0</v>
      </c>
      <c r="Z264" s="163">
        <f t="shared" si="70"/>
        <v>0</v>
      </c>
      <c r="AA264" s="163">
        <f t="shared" si="70"/>
        <v>0</v>
      </c>
      <c r="AB264" s="163">
        <f t="shared" si="70"/>
        <v>0</v>
      </c>
      <c r="AC264" s="163">
        <f t="shared" si="70"/>
        <v>0</v>
      </c>
      <c r="AD264" s="163">
        <f t="shared" si="70"/>
        <v>0</v>
      </c>
      <c r="AE264" s="163">
        <f t="shared" si="70"/>
        <v>0</v>
      </c>
      <c r="AF264" s="176">
        <f t="shared" si="70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R273" si="71">B265</f>
        <v>0</v>
      </c>
      <c r="D265" s="163">
        <f t="shared" si="71"/>
        <v>0</v>
      </c>
      <c r="E265" s="163">
        <f t="shared" si="71"/>
        <v>0</v>
      </c>
      <c r="F265" s="163">
        <f t="shared" si="71"/>
        <v>0</v>
      </c>
      <c r="G265" s="163">
        <f t="shared" si="71"/>
        <v>0</v>
      </c>
      <c r="H265" s="163">
        <f t="shared" si="71"/>
        <v>0</v>
      </c>
      <c r="I265" s="163">
        <f t="shared" si="71"/>
        <v>0</v>
      </c>
      <c r="J265" s="163">
        <f t="shared" si="71"/>
        <v>0</v>
      </c>
      <c r="K265" s="163">
        <f t="shared" si="71"/>
        <v>0</v>
      </c>
      <c r="L265" s="163">
        <f t="shared" si="71"/>
        <v>0</v>
      </c>
      <c r="M265" s="163">
        <f t="shared" si="71"/>
        <v>0</v>
      </c>
      <c r="N265" s="163">
        <f t="shared" si="71"/>
        <v>0</v>
      </c>
      <c r="O265" s="163">
        <f t="shared" si="71"/>
        <v>0</v>
      </c>
      <c r="P265" s="163">
        <f t="shared" si="71"/>
        <v>0</v>
      </c>
      <c r="Q265" s="163">
        <f t="shared" si="71"/>
        <v>0</v>
      </c>
      <c r="R265" s="163">
        <f t="shared" si="71"/>
        <v>0</v>
      </c>
      <c r="S265" s="163">
        <f t="shared" si="70"/>
        <v>0</v>
      </c>
      <c r="T265" s="163">
        <f t="shared" si="70"/>
        <v>0</v>
      </c>
      <c r="U265" s="163">
        <f t="shared" si="70"/>
        <v>0</v>
      </c>
      <c r="V265" s="163">
        <f t="shared" si="70"/>
        <v>0</v>
      </c>
      <c r="W265" s="163">
        <f t="shared" si="70"/>
        <v>0</v>
      </c>
      <c r="X265" s="163">
        <f t="shared" si="70"/>
        <v>0</v>
      </c>
      <c r="Y265" s="163">
        <f t="shared" si="70"/>
        <v>0</v>
      </c>
      <c r="Z265" s="163">
        <f t="shared" si="70"/>
        <v>0</v>
      </c>
      <c r="AA265" s="163">
        <f t="shared" si="70"/>
        <v>0</v>
      </c>
      <c r="AB265" s="163">
        <f t="shared" si="70"/>
        <v>0</v>
      </c>
      <c r="AC265" s="163">
        <f t="shared" si="70"/>
        <v>0</v>
      </c>
      <c r="AD265" s="163">
        <f t="shared" si="70"/>
        <v>0</v>
      </c>
      <c r="AE265" s="163">
        <f t="shared" si="70"/>
        <v>0</v>
      </c>
      <c r="AF265" s="176">
        <f t="shared" si="70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71"/>
        <v>0</v>
      </c>
      <c r="D266" s="163">
        <f t="shared" si="71"/>
        <v>0</v>
      </c>
      <c r="E266" s="163">
        <f t="shared" si="71"/>
        <v>0</v>
      </c>
      <c r="F266" s="163">
        <f t="shared" si="71"/>
        <v>0</v>
      </c>
      <c r="G266" s="163">
        <f t="shared" si="71"/>
        <v>0</v>
      </c>
      <c r="H266" s="163">
        <f t="shared" si="71"/>
        <v>0</v>
      </c>
      <c r="I266" s="163">
        <f t="shared" si="71"/>
        <v>0</v>
      </c>
      <c r="J266" s="163">
        <f t="shared" si="71"/>
        <v>0</v>
      </c>
      <c r="K266" s="163">
        <f t="shared" si="71"/>
        <v>0</v>
      </c>
      <c r="L266" s="163">
        <f t="shared" si="71"/>
        <v>0</v>
      </c>
      <c r="M266" s="163">
        <f t="shared" si="71"/>
        <v>0</v>
      </c>
      <c r="N266" s="163">
        <f t="shared" si="71"/>
        <v>0</v>
      </c>
      <c r="O266" s="163">
        <f t="shared" si="71"/>
        <v>0</v>
      </c>
      <c r="P266" s="163">
        <f t="shared" si="71"/>
        <v>0</v>
      </c>
      <c r="Q266" s="163">
        <f t="shared" si="71"/>
        <v>0</v>
      </c>
      <c r="R266" s="163">
        <f t="shared" si="71"/>
        <v>0</v>
      </c>
      <c r="S266" s="163">
        <f t="shared" si="70"/>
        <v>0</v>
      </c>
      <c r="T266" s="163">
        <f t="shared" si="70"/>
        <v>0</v>
      </c>
      <c r="U266" s="163">
        <f t="shared" si="70"/>
        <v>0</v>
      </c>
      <c r="V266" s="163">
        <f t="shared" si="70"/>
        <v>0</v>
      </c>
      <c r="W266" s="163">
        <f t="shared" si="70"/>
        <v>0</v>
      </c>
      <c r="X266" s="163">
        <f t="shared" si="70"/>
        <v>0</v>
      </c>
      <c r="Y266" s="163">
        <f t="shared" si="70"/>
        <v>0</v>
      </c>
      <c r="Z266" s="163">
        <f t="shared" si="70"/>
        <v>0</v>
      </c>
      <c r="AA266" s="163">
        <f t="shared" si="70"/>
        <v>0</v>
      </c>
      <c r="AB266" s="163">
        <f t="shared" si="70"/>
        <v>0</v>
      </c>
      <c r="AC266" s="163">
        <f t="shared" si="70"/>
        <v>0</v>
      </c>
      <c r="AD266" s="163">
        <f t="shared" si="70"/>
        <v>0</v>
      </c>
      <c r="AE266" s="163">
        <f t="shared" si="70"/>
        <v>0</v>
      </c>
      <c r="AF266" s="176">
        <f t="shared" si="70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71"/>
        <v>0</v>
      </c>
      <c r="D267" s="163">
        <f t="shared" si="71"/>
        <v>0</v>
      </c>
      <c r="E267" s="163">
        <f t="shared" si="71"/>
        <v>0</v>
      </c>
      <c r="F267" s="163">
        <f t="shared" si="71"/>
        <v>0</v>
      </c>
      <c r="G267" s="163">
        <f t="shared" si="71"/>
        <v>0</v>
      </c>
      <c r="H267" s="163">
        <f t="shared" si="71"/>
        <v>0</v>
      </c>
      <c r="I267" s="163">
        <f t="shared" si="71"/>
        <v>0</v>
      </c>
      <c r="J267" s="163">
        <f t="shared" si="71"/>
        <v>0</v>
      </c>
      <c r="K267" s="163">
        <f t="shared" si="71"/>
        <v>0</v>
      </c>
      <c r="L267" s="163">
        <f t="shared" si="71"/>
        <v>0</v>
      </c>
      <c r="M267" s="163">
        <f t="shared" si="71"/>
        <v>0</v>
      </c>
      <c r="N267" s="163">
        <f t="shared" si="71"/>
        <v>0</v>
      </c>
      <c r="O267" s="163">
        <f t="shared" si="71"/>
        <v>0</v>
      </c>
      <c r="P267" s="163">
        <f t="shared" si="71"/>
        <v>0</v>
      </c>
      <c r="Q267" s="163">
        <f t="shared" si="71"/>
        <v>0</v>
      </c>
      <c r="R267" s="163">
        <f t="shared" si="71"/>
        <v>0</v>
      </c>
      <c r="S267" s="163">
        <f t="shared" si="70"/>
        <v>0</v>
      </c>
      <c r="T267" s="163">
        <f t="shared" si="70"/>
        <v>0</v>
      </c>
      <c r="U267" s="163">
        <f t="shared" si="70"/>
        <v>0</v>
      </c>
      <c r="V267" s="163">
        <f t="shared" si="70"/>
        <v>0</v>
      </c>
      <c r="W267" s="163">
        <f t="shared" si="70"/>
        <v>0</v>
      </c>
      <c r="X267" s="163">
        <f t="shared" si="70"/>
        <v>0</v>
      </c>
      <c r="Y267" s="163">
        <f t="shared" si="70"/>
        <v>0</v>
      </c>
      <c r="Z267" s="163">
        <f t="shared" si="70"/>
        <v>0</v>
      </c>
      <c r="AA267" s="163">
        <f t="shared" si="70"/>
        <v>0</v>
      </c>
      <c r="AB267" s="163">
        <f t="shared" si="70"/>
        <v>0</v>
      </c>
      <c r="AC267" s="163">
        <f t="shared" si="70"/>
        <v>0</v>
      </c>
      <c r="AD267" s="163">
        <f t="shared" si="70"/>
        <v>0</v>
      </c>
      <c r="AE267" s="163">
        <f t="shared" si="70"/>
        <v>0</v>
      </c>
      <c r="AF267" s="176">
        <f t="shared" si="70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71"/>
        <v>0</v>
      </c>
      <c r="D268" s="163">
        <f t="shared" si="71"/>
        <v>0</v>
      </c>
      <c r="E268" s="163">
        <f t="shared" si="71"/>
        <v>0</v>
      </c>
      <c r="F268" s="163">
        <f t="shared" si="71"/>
        <v>0</v>
      </c>
      <c r="G268" s="163">
        <f t="shared" si="71"/>
        <v>0</v>
      </c>
      <c r="H268" s="163">
        <f t="shared" si="71"/>
        <v>0</v>
      </c>
      <c r="I268" s="163">
        <f t="shared" si="71"/>
        <v>0</v>
      </c>
      <c r="J268" s="163">
        <f t="shared" si="71"/>
        <v>0</v>
      </c>
      <c r="K268" s="163">
        <f t="shared" si="71"/>
        <v>0</v>
      </c>
      <c r="L268" s="163">
        <f t="shared" si="71"/>
        <v>0</v>
      </c>
      <c r="M268" s="163">
        <f t="shared" si="71"/>
        <v>0</v>
      </c>
      <c r="N268" s="163">
        <f t="shared" si="71"/>
        <v>0</v>
      </c>
      <c r="O268" s="163">
        <f t="shared" si="71"/>
        <v>0</v>
      </c>
      <c r="P268" s="163">
        <f t="shared" si="71"/>
        <v>0</v>
      </c>
      <c r="Q268" s="163">
        <f t="shared" si="71"/>
        <v>0</v>
      </c>
      <c r="R268" s="163">
        <f t="shared" si="71"/>
        <v>0</v>
      </c>
      <c r="S268" s="163">
        <f t="shared" si="70"/>
        <v>0</v>
      </c>
      <c r="T268" s="163">
        <f t="shared" si="70"/>
        <v>0</v>
      </c>
      <c r="U268" s="163">
        <f t="shared" si="70"/>
        <v>0</v>
      </c>
      <c r="V268" s="163">
        <f t="shared" si="70"/>
        <v>0</v>
      </c>
      <c r="W268" s="163">
        <f t="shared" si="70"/>
        <v>0</v>
      </c>
      <c r="X268" s="163">
        <f t="shared" si="70"/>
        <v>0</v>
      </c>
      <c r="Y268" s="163">
        <f t="shared" si="70"/>
        <v>0</v>
      </c>
      <c r="Z268" s="163">
        <f t="shared" si="70"/>
        <v>0</v>
      </c>
      <c r="AA268" s="163">
        <f t="shared" si="70"/>
        <v>0</v>
      </c>
      <c r="AB268" s="163">
        <f t="shared" si="70"/>
        <v>0</v>
      </c>
      <c r="AC268" s="163">
        <f t="shared" si="70"/>
        <v>0</v>
      </c>
      <c r="AD268" s="163">
        <f t="shared" si="70"/>
        <v>0</v>
      </c>
      <c r="AE268" s="163">
        <f t="shared" si="70"/>
        <v>0</v>
      </c>
      <c r="AF268" s="176">
        <f t="shared" si="70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71"/>
        <v>0</v>
      </c>
      <c r="D269" s="163">
        <f t="shared" si="71"/>
        <v>0</v>
      </c>
      <c r="E269" s="163">
        <f t="shared" si="71"/>
        <v>0</v>
      </c>
      <c r="F269" s="163">
        <f t="shared" si="71"/>
        <v>0</v>
      </c>
      <c r="G269" s="163">
        <f t="shared" si="71"/>
        <v>0</v>
      </c>
      <c r="H269" s="163">
        <f t="shared" si="71"/>
        <v>0</v>
      </c>
      <c r="I269" s="163">
        <f t="shared" si="71"/>
        <v>0</v>
      </c>
      <c r="J269" s="163">
        <f t="shared" si="71"/>
        <v>0</v>
      </c>
      <c r="K269" s="163">
        <f t="shared" si="71"/>
        <v>0</v>
      </c>
      <c r="L269" s="163">
        <f t="shared" si="71"/>
        <v>0</v>
      </c>
      <c r="M269" s="163">
        <f t="shared" si="71"/>
        <v>0</v>
      </c>
      <c r="N269" s="163">
        <f t="shared" si="71"/>
        <v>0</v>
      </c>
      <c r="O269" s="163">
        <f t="shared" si="71"/>
        <v>0</v>
      </c>
      <c r="P269" s="163">
        <f t="shared" si="71"/>
        <v>0</v>
      </c>
      <c r="Q269" s="163">
        <f t="shared" si="71"/>
        <v>0</v>
      </c>
      <c r="R269" s="163">
        <f t="shared" si="71"/>
        <v>0</v>
      </c>
      <c r="S269" s="163">
        <f t="shared" si="70"/>
        <v>0</v>
      </c>
      <c r="T269" s="163">
        <f t="shared" si="70"/>
        <v>0</v>
      </c>
      <c r="U269" s="163">
        <f t="shared" si="70"/>
        <v>0</v>
      </c>
      <c r="V269" s="163">
        <f t="shared" si="70"/>
        <v>0</v>
      </c>
      <c r="W269" s="163">
        <f t="shared" si="70"/>
        <v>0</v>
      </c>
      <c r="X269" s="163">
        <f t="shared" si="70"/>
        <v>0</v>
      </c>
      <c r="Y269" s="163">
        <f t="shared" si="70"/>
        <v>0</v>
      </c>
      <c r="Z269" s="163">
        <f t="shared" si="70"/>
        <v>0</v>
      </c>
      <c r="AA269" s="163">
        <f t="shared" si="70"/>
        <v>0</v>
      </c>
      <c r="AB269" s="163">
        <f t="shared" si="70"/>
        <v>0</v>
      </c>
      <c r="AC269" s="163">
        <f t="shared" si="70"/>
        <v>0</v>
      </c>
      <c r="AD269" s="163">
        <f t="shared" si="70"/>
        <v>0</v>
      </c>
      <c r="AE269" s="163">
        <f t="shared" si="70"/>
        <v>0</v>
      </c>
      <c r="AF269" s="176">
        <f t="shared" si="70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71"/>
        <v>0</v>
      </c>
      <c r="D270" s="163">
        <f t="shared" si="71"/>
        <v>0</v>
      </c>
      <c r="E270" s="163">
        <f t="shared" si="71"/>
        <v>0</v>
      </c>
      <c r="F270" s="163">
        <f t="shared" si="71"/>
        <v>0</v>
      </c>
      <c r="G270" s="163">
        <f t="shared" si="71"/>
        <v>0</v>
      </c>
      <c r="H270" s="163">
        <f t="shared" si="71"/>
        <v>0</v>
      </c>
      <c r="I270" s="163">
        <f t="shared" si="71"/>
        <v>0</v>
      </c>
      <c r="J270" s="163">
        <f t="shared" si="71"/>
        <v>0</v>
      </c>
      <c r="K270" s="163">
        <f t="shared" si="71"/>
        <v>0</v>
      </c>
      <c r="L270" s="163">
        <f t="shared" si="71"/>
        <v>0</v>
      </c>
      <c r="M270" s="163">
        <f t="shared" si="71"/>
        <v>0</v>
      </c>
      <c r="N270" s="163">
        <f t="shared" si="71"/>
        <v>0</v>
      </c>
      <c r="O270" s="163">
        <f t="shared" si="71"/>
        <v>0</v>
      </c>
      <c r="P270" s="163">
        <f t="shared" si="71"/>
        <v>0</v>
      </c>
      <c r="Q270" s="163">
        <f t="shared" si="71"/>
        <v>0</v>
      </c>
      <c r="R270" s="163">
        <f t="shared" si="71"/>
        <v>0</v>
      </c>
      <c r="S270" s="163">
        <f t="shared" si="70"/>
        <v>0</v>
      </c>
      <c r="T270" s="163">
        <f t="shared" si="70"/>
        <v>0</v>
      </c>
      <c r="U270" s="163">
        <f t="shared" si="70"/>
        <v>0</v>
      </c>
      <c r="V270" s="163">
        <f t="shared" si="70"/>
        <v>0</v>
      </c>
      <c r="W270" s="163">
        <f t="shared" si="70"/>
        <v>0</v>
      </c>
      <c r="X270" s="163">
        <f t="shared" si="70"/>
        <v>0</v>
      </c>
      <c r="Y270" s="163">
        <f t="shared" si="70"/>
        <v>0</v>
      </c>
      <c r="Z270" s="163">
        <f t="shared" si="70"/>
        <v>0</v>
      </c>
      <c r="AA270" s="163">
        <f t="shared" si="70"/>
        <v>0</v>
      </c>
      <c r="AB270" s="163">
        <f t="shared" si="70"/>
        <v>0</v>
      </c>
      <c r="AC270" s="163">
        <f t="shared" si="70"/>
        <v>0</v>
      </c>
      <c r="AD270" s="163">
        <f t="shared" si="70"/>
        <v>0</v>
      </c>
      <c r="AE270" s="163">
        <f t="shared" si="70"/>
        <v>0</v>
      </c>
      <c r="AF270" s="176">
        <f t="shared" si="70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71"/>
        <v>0</v>
      </c>
      <c r="D271" s="163">
        <f t="shared" si="71"/>
        <v>0</v>
      </c>
      <c r="E271" s="163">
        <f t="shared" si="71"/>
        <v>0</v>
      </c>
      <c r="F271" s="163">
        <f t="shared" si="71"/>
        <v>0</v>
      </c>
      <c r="G271" s="163">
        <f t="shared" si="71"/>
        <v>0</v>
      </c>
      <c r="H271" s="163">
        <f t="shared" si="71"/>
        <v>0</v>
      </c>
      <c r="I271" s="163">
        <f t="shared" si="71"/>
        <v>0</v>
      </c>
      <c r="J271" s="163">
        <f t="shared" si="71"/>
        <v>0</v>
      </c>
      <c r="K271" s="163">
        <f t="shared" si="71"/>
        <v>0</v>
      </c>
      <c r="L271" s="163">
        <f t="shared" si="71"/>
        <v>0</v>
      </c>
      <c r="M271" s="163">
        <f t="shared" si="71"/>
        <v>0</v>
      </c>
      <c r="N271" s="163">
        <f t="shared" si="71"/>
        <v>0</v>
      </c>
      <c r="O271" s="163">
        <f t="shared" si="71"/>
        <v>0</v>
      </c>
      <c r="P271" s="163">
        <f t="shared" si="71"/>
        <v>0</v>
      </c>
      <c r="Q271" s="163">
        <f t="shared" si="71"/>
        <v>0</v>
      </c>
      <c r="R271" s="163">
        <f t="shared" si="71"/>
        <v>0</v>
      </c>
      <c r="S271" s="163">
        <f t="shared" si="70"/>
        <v>0</v>
      </c>
      <c r="T271" s="163">
        <f t="shared" si="70"/>
        <v>0</v>
      </c>
      <c r="U271" s="163">
        <f t="shared" si="70"/>
        <v>0</v>
      </c>
      <c r="V271" s="163">
        <f t="shared" si="70"/>
        <v>0</v>
      </c>
      <c r="W271" s="163">
        <f t="shared" si="70"/>
        <v>0</v>
      </c>
      <c r="X271" s="163">
        <f t="shared" si="70"/>
        <v>0</v>
      </c>
      <c r="Y271" s="163">
        <f t="shared" si="70"/>
        <v>0</v>
      </c>
      <c r="Z271" s="163">
        <f t="shared" si="70"/>
        <v>0</v>
      </c>
      <c r="AA271" s="163">
        <f t="shared" si="70"/>
        <v>0</v>
      </c>
      <c r="AB271" s="163">
        <f t="shared" si="70"/>
        <v>0</v>
      </c>
      <c r="AC271" s="163">
        <f t="shared" si="70"/>
        <v>0</v>
      </c>
      <c r="AD271" s="163">
        <f t="shared" si="70"/>
        <v>0</v>
      </c>
      <c r="AE271" s="163">
        <f t="shared" si="70"/>
        <v>0</v>
      </c>
      <c r="AF271" s="176">
        <f t="shared" si="70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71"/>
        <v>0</v>
      </c>
      <c r="D272" s="163">
        <f t="shared" si="71"/>
        <v>0</v>
      </c>
      <c r="E272" s="163">
        <f t="shared" si="71"/>
        <v>0</v>
      </c>
      <c r="F272" s="163">
        <f t="shared" si="71"/>
        <v>0</v>
      </c>
      <c r="G272" s="163">
        <f t="shared" si="71"/>
        <v>0</v>
      </c>
      <c r="H272" s="163">
        <f t="shared" si="71"/>
        <v>0</v>
      </c>
      <c r="I272" s="163">
        <f t="shared" si="71"/>
        <v>0</v>
      </c>
      <c r="J272" s="163">
        <f t="shared" si="71"/>
        <v>0</v>
      </c>
      <c r="K272" s="163">
        <f t="shared" si="71"/>
        <v>0</v>
      </c>
      <c r="L272" s="163">
        <f t="shared" si="71"/>
        <v>0</v>
      </c>
      <c r="M272" s="163">
        <f t="shared" si="71"/>
        <v>0</v>
      </c>
      <c r="N272" s="163">
        <f t="shared" si="71"/>
        <v>0</v>
      </c>
      <c r="O272" s="163">
        <f t="shared" si="71"/>
        <v>0</v>
      </c>
      <c r="P272" s="163">
        <f t="shared" si="71"/>
        <v>0</v>
      </c>
      <c r="Q272" s="163">
        <f t="shared" si="71"/>
        <v>0</v>
      </c>
      <c r="R272" s="163">
        <f t="shared" si="71"/>
        <v>0</v>
      </c>
      <c r="S272" s="163">
        <f t="shared" si="70"/>
        <v>0</v>
      </c>
      <c r="T272" s="163">
        <f t="shared" si="70"/>
        <v>0</v>
      </c>
      <c r="U272" s="163">
        <f t="shared" si="70"/>
        <v>0</v>
      </c>
      <c r="V272" s="163">
        <f t="shared" si="70"/>
        <v>0</v>
      </c>
      <c r="W272" s="163">
        <f t="shared" si="70"/>
        <v>0</v>
      </c>
      <c r="X272" s="163">
        <f t="shared" si="70"/>
        <v>0</v>
      </c>
      <c r="Y272" s="163">
        <f t="shared" si="70"/>
        <v>0</v>
      </c>
      <c r="Z272" s="163">
        <f t="shared" si="70"/>
        <v>0</v>
      </c>
      <c r="AA272" s="163">
        <f t="shared" si="70"/>
        <v>0</v>
      </c>
      <c r="AB272" s="163">
        <f t="shared" si="70"/>
        <v>0</v>
      </c>
      <c r="AC272" s="163">
        <f t="shared" si="70"/>
        <v>0</v>
      </c>
      <c r="AD272" s="163">
        <f t="shared" si="70"/>
        <v>0</v>
      </c>
      <c r="AE272" s="163">
        <f t="shared" si="70"/>
        <v>0</v>
      </c>
      <c r="AF272" s="176">
        <f t="shared" si="70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71"/>
        <v>0</v>
      </c>
      <c r="D273" s="179">
        <f t="shared" si="71"/>
        <v>0</v>
      </c>
      <c r="E273" s="179">
        <f t="shared" si="71"/>
        <v>0</v>
      </c>
      <c r="F273" s="179">
        <f t="shared" si="71"/>
        <v>0</v>
      </c>
      <c r="G273" s="179">
        <f t="shared" si="71"/>
        <v>0</v>
      </c>
      <c r="H273" s="179">
        <f t="shared" si="71"/>
        <v>0</v>
      </c>
      <c r="I273" s="179">
        <f t="shared" si="71"/>
        <v>0</v>
      </c>
      <c r="J273" s="179">
        <f t="shared" si="71"/>
        <v>0</v>
      </c>
      <c r="K273" s="179">
        <f t="shared" si="71"/>
        <v>0</v>
      </c>
      <c r="L273" s="179">
        <f t="shared" si="71"/>
        <v>0</v>
      </c>
      <c r="M273" s="179">
        <f t="shared" si="71"/>
        <v>0</v>
      </c>
      <c r="N273" s="179">
        <f t="shared" si="71"/>
        <v>0</v>
      </c>
      <c r="O273" s="179">
        <f t="shared" si="71"/>
        <v>0</v>
      </c>
      <c r="P273" s="179">
        <f t="shared" si="71"/>
        <v>0</v>
      </c>
      <c r="Q273" s="179">
        <f t="shared" si="71"/>
        <v>0</v>
      </c>
      <c r="R273" s="179">
        <f t="shared" si="71"/>
        <v>0</v>
      </c>
      <c r="S273" s="179">
        <f t="shared" si="70"/>
        <v>0</v>
      </c>
      <c r="T273" s="179">
        <f t="shared" si="70"/>
        <v>0</v>
      </c>
      <c r="U273" s="179">
        <f t="shared" si="70"/>
        <v>0</v>
      </c>
      <c r="V273" s="179">
        <f t="shared" si="70"/>
        <v>0</v>
      </c>
      <c r="W273" s="179">
        <f t="shared" si="70"/>
        <v>0</v>
      </c>
      <c r="X273" s="179">
        <f t="shared" si="70"/>
        <v>0</v>
      </c>
      <c r="Y273" s="179">
        <f t="shared" si="70"/>
        <v>0</v>
      </c>
      <c r="Z273" s="179">
        <f t="shared" si="70"/>
        <v>0</v>
      </c>
      <c r="AA273" s="179">
        <f t="shared" si="70"/>
        <v>0</v>
      </c>
      <c r="AB273" s="179">
        <f t="shared" si="70"/>
        <v>0</v>
      </c>
      <c r="AC273" s="179">
        <f t="shared" si="70"/>
        <v>0</v>
      </c>
      <c r="AD273" s="179">
        <f t="shared" si="70"/>
        <v>0</v>
      </c>
      <c r="AE273" s="179">
        <f t="shared" si="70"/>
        <v>0</v>
      </c>
      <c r="AF273" s="180">
        <f t="shared" si="70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72">SUM(B169:B273)</f>
        <v>0</v>
      </c>
      <c r="C274" s="182">
        <f t="shared" si="72"/>
        <v>0</v>
      </c>
      <c r="D274" s="182">
        <f t="shared" si="72"/>
        <v>0</v>
      </c>
      <c r="E274" s="182">
        <f t="shared" si="72"/>
        <v>0</v>
      </c>
      <c r="F274" s="182">
        <f t="shared" si="72"/>
        <v>0</v>
      </c>
      <c r="G274" s="182">
        <f t="shared" si="72"/>
        <v>0</v>
      </c>
      <c r="H274" s="182">
        <f t="shared" si="72"/>
        <v>0</v>
      </c>
      <c r="I274" s="182">
        <f t="shared" si="72"/>
        <v>0</v>
      </c>
      <c r="J274" s="182">
        <f t="shared" si="72"/>
        <v>0</v>
      </c>
      <c r="K274" s="182">
        <f t="shared" si="72"/>
        <v>0</v>
      </c>
      <c r="L274" s="182">
        <f t="shared" si="72"/>
        <v>0</v>
      </c>
      <c r="M274" s="182">
        <f t="shared" si="72"/>
        <v>0</v>
      </c>
      <c r="N274" s="182">
        <f t="shared" si="72"/>
        <v>0</v>
      </c>
      <c r="O274" s="182">
        <f t="shared" si="72"/>
        <v>0</v>
      </c>
      <c r="P274" s="182">
        <f t="shared" si="72"/>
        <v>0</v>
      </c>
      <c r="Q274" s="182">
        <f t="shared" si="72"/>
        <v>0</v>
      </c>
      <c r="R274" s="182">
        <f t="shared" si="72"/>
        <v>0</v>
      </c>
      <c r="S274" s="182">
        <f t="shared" si="72"/>
        <v>0</v>
      </c>
      <c r="T274" s="182">
        <f t="shared" si="72"/>
        <v>0</v>
      </c>
      <c r="U274" s="182">
        <f t="shared" si="72"/>
        <v>0</v>
      </c>
      <c r="V274" s="182">
        <f t="shared" si="72"/>
        <v>0</v>
      </c>
      <c r="W274" s="182">
        <f t="shared" si="72"/>
        <v>0</v>
      </c>
      <c r="X274" s="182">
        <f t="shared" si="72"/>
        <v>0</v>
      </c>
      <c r="Y274" s="182">
        <f t="shared" si="72"/>
        <v>0</v>
      </c>
      <c r="Z274" s="182">
        <f>SUM(Z169:Z273)</f>
        <v>0</v>
      </c>
      <c r="AA274" s="182">
        <f t="shared" si="72"/>
        <v>0</v>
      </c>
      <c r="AB274" s="182">
        <f t="shared" si="72"/>
        <v>0</v>
      </c>
      <c r="AC274" s="182">
        <f t="shared" si="72"/>
        <v>0</v>
      </c>
      <c r="AD274" s="182">
        <f t="shared" si="72"/>
        <v>0</v>
      </c>
      <c r="AE274" s="182">
        <f t="shared" si="72"/>
        <v>0</v>
      </c>
      <c r="AF274" s="183">
        <f t="shared" si="72"/>
        <v>0</v>
      </c>
      <c r="AG274" s="184">
        <f t="shared" si="72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790" priority="32">
      <formula>$AH11=0</formula>
    </cfRule>
  </conditionalFormatting>
  <conditionalFormatting sqref="A101:A102">
    <cfRule type="expression" dxfId="1789" priority="200">
      <formula>$AH106=0</formula>
    </cfRule>
  </conditionalFormatting>
  <conditionalFormatting sqref="A103:A107">
    <cfRule type="expression" dxfId="1788" priority="148">
      <formula>$AH102=0</formula>
    </cfRule>
  </conditionalFormatting>
  <conditionalFormatting sqref="A160:A167">
    <cfRule type="expression" dxfId="1787" priority="201">
      <formula>$AH267=0</formula>
    </cfRule>
  </conditionalFormatting>
  <conditionalFormatting sqref="A168:A275">
    <cfRule type="expression" dxfId="1786" priority="71">
      <formula>$AH168=0</formula>
    </cfRule>
  </conditionalFormatting>
  <conditionalFormatting sqref="B8">
    <cfRule type="expression" dxfId="1785" priority="196">
      <formula>AND(C$9&gt;=14/24,C$9&lt;20/24)</formula>
    </cfRule>
    <cfRule type="expression" dxfId="1784" priority="197">
      <formula>AND(C$9&gt;=8/24,C$9&lt;14/24)</formula>
    </cfRule>
    <cfRule type="expression" dxfId="1783" priority="198">
      <formula>C$9&lt;8/24</formula>
    </cfRule>
    <cfRule type="expression" dxfId="1782" priority="199">
      <formula>C$9&gt;=20/24</formula>
    </cfRule>
  </conditionalFormatting>
  <conditionalFormatting sqref="B9:AF10 B76:D78 C72:F72 G83:J83 C93:AF115 E76:AF77 C117:AF134 C137:AF159">
    <cfRule type="expression" dxfId="1781" priority="113">
      <formula>B$9&gt;=20/24</formula>
    </cfRule>
  </conditionalFormatting>
  <conditionalFormatting sqref="B9:AF10 B76:D78 C72:F72 G83:J83 C93:AF115 E76:AF77 C117:AF134 C137:AF159">
    <cfRule type="expression" dxfId="1780" priority="114">
      <formula>AND(B$9&gt;=14/24,B$9&lt;20/24)</formula>
    </cfRule>
    <cfRule type="expression" dxfId="1779" priority="115">
      <formula>AND(B$9&gt;=8/24,B$9&lt;14/24)</formula>
    </cfRule>
    <cfRule type="expression" dxfId="1778" priority="116">
      <formula>B$9&lt;8/24</formula>
    </cfRule>
  </conditionalFormatting>
  <conditionalFormatting sqref="I69:L69 F70:L70 M69:AF70">
    <cfRule type="expression" dxfId="1777" priority="46">
      <formula>F$9&gt;=20/24</formula>
    </cfRule>
    <cfRule type="expression" dxfId="1776" priority="47">
      <formula>AND(F$9&gt;=14/24,F$9&lt;20/24)</formula>
    </cfRule>
    <cfRule type="expression" dxfId="1775" priority="48">
      <formula>AND(F$9&gt;=8/24,F$9&lt;14/24)</formula>
    </cfRule>
  </conditionalFormatting>
  <conditionalFormatting sqref="I69:L69 F70:L70 M69:AF70">
    <cfRule type="expression" dxfId="1774" priority="121">
      <formula>F$9&lt;8/24</formula>
    </cfRule>
  </conditionalFormatting>
  <conditionalFormatting sqref="C72:AB72 B73:AB75 AC72:AF75">
    <cfRule type="expression" dxfId="1773" priority="37">
      <formula>B72&gt;$AG72*1</formula>
    </cfRule>
  </conditionalFormatting>
  <conditionalFormatting sqref="B73:AF75">
    <cfRule type="expression" dxfId="1772" priority="38">
      <formula>B$9&gt;=20/24</formula>
    </cfRule>
    <cfRule type="expression" dxfId="1771" priority="39">
      <formula>AND(B$9&gt;=14/24,B$9&lt;20/24)</formula>
    </cfRule>
    <cfRule type="expression" dxfId="1770" priority="40">
      <formula>AND(B$9&gt;=8/24,B$9&lt;14/24)</formula>
    </cfRule>
    <cfRule type="expression" dxfId="1769" priority="41">
      <formula>B$9&lt;8/24</formula>
    </cfRule>
  </conditionalFormatting>
  <conditionalFormatting sqref="C161:AF167">
    <cfRule type="expression" dxfId="1768" priority="72">
      <formula>C$9&gt;=20/24</formula>
    </cfRule>
    <cfRule type="expression" dxfId="1767" priority="73">
      <formula>AND(C$9&gt;=14/24,C$9&lt;20/24)</formula>
    </cfRule>
    <cfRule type="expression" dxfId="1766" priority="74">
      <formula>AND(C$9&gt;=8/24,C$9&lt;14/24)</formula>
    </cfRule>
    <cfRule type="expression" dxfId="1765" priority="75">
      <formula>C$9&lt;8/24</formula>
    </cfRule>
  </conditionalFormatting>
  <conditionalFormatting sqref="C169:AF274">
    <cfRule type="expression" dxfId="1764" priority="33">
      <formula>C$9&gt;=20/24</formula>
    </cfRule>
    <cfRule type="expression" dxfId="1763" priority="34">
      <formula>AND(C$9&gt;=14/24,C$9&lt;20/24)</formula>
    </cfRule>
    <cfRule type="expression" dxfId="1762" priority="35">
      <formula>AND(C$9&gt;=8/24,C$9&lt;14/24)</formula>
    </cfRule>
    <cfRule type="expression" dxfId="1761" priority="36">
      <formula>C$9&lt;8/24</formula>
    </cfRule>
  </conditionalFormatting>
  <conditionalFormatting sqref="AF92:AF95 AF96:AG96 G79:H80 F81:H81 I79:L81 B76:L78 AB78:AG78 AB92:AE96 AB91:AF91 C71:AG71 C91:AA96 M76:AA81 AB79:AC81 I69:AF69 AB76:AF77 AD80:AF81 G83:AF83">
    <cfRule type="expression" dxfId="1760" priority="112">
      <formula>B69&gt;$AG69*1</formula>
    </cfRule>
  </conditionalFormatting>
  <conditionalFormatting sqref="G79:H80 F81:H81 I79:I81 J80:J81 G83:AF83">
    <cfRule type="expression" dxfId="1759" priority="122">
      <formula>F$9&gt;=20/24</formula>
    </cfRule>
    <cfRule type="expression" dxfId="1758" priority="123">
      <formula>AND(F$9&gt;=14/24,F$9&lt;20/24)</formula>
    </cfRule>
    <cfRule type="expression" dxfId="1757" priority="124">
      <formula>AND(F$9&gt;=8/24,F$9&lt;14/24)</formula>
    </cfRule>
    <cfRule type="expression" dxfId="1756" priority="125">
      <formula>F$9&lt;8/24</formula>
    </cfRule>
  </conditionalFormatting>
  <conditionalFormatting sqref="E78:AF78 F72:AF72 F76:AF77">
    <cfRule type="expression" dxfId="1755" priority="132">
      <formula>E$9&gt;=20/24</formula>
    </cfRule>
    <cfRule type="expression" dxfId="1754" priority="133">
      <formula>AND(E$9&gt;=14/24,E$9&lt;20/24)</formula>
    </cfRule>
    <cfRule type="expression" dxfId="1753" priority="134">
      <formula>AND(E$9&gt;=8/24,E$9&lt;14/24)</formula>
    </cfRule>
    <cfRule type="expression" dxfId="1752" priority="135">
      <formula>E$9&lt;8/24</formula>
    </cfRule>
  </conditionalFormatting>
  <conditionalFormatting sqref="F73:AF75">
    <cfRule type="expression" dxfId="1751" priority="42">
      <formula>F$9&gt;=20/24</formula>
    </cfRule>
    <cfRule type="expression" dxfId="1750" priority="43">
      <formula>AND(F$9&gt;=14/24,F$9&lt;20/24)</formula>
    </cfRule>
    <cfRule type="expression" dxfId="1749" priority="44">
      <formula>AND(F$9&gt;=8/24,F$9&lt;14/24)</formula>
    </cfRule>
    <cfRule type="expression" dxfId="1748" priority="45">
      <formula>F$9&lt;8/24</formula>
    </cfRule>
  </conditionalFormatting>
  <conditionalFormatting sqref="G79:H80 F81:H81 I79:AC81">
    <cfRule type="expression" dxfId="1747" priority="140">
      <formula>F$9&gt;=20/24</formula>
    </cfRule>
    <cfRule type="expression" dxfId="1746" priority="141">
      <formula>AND(F$9&gt;=14/24,F$9&lt;20/24)</formula>
    </cfRule>
    <cfRule type="expression" dxfId="1745" priority="142">
      <formula>AND(F$9&gt;=8/24,F$9&lt;14/24)</formula>
    </cfRule>
    <cfRule type="expression" dxfId="1744" priority="143">
      <formula>F$9&lt;8/24</formula>
    </cfRule>
  </conditionalFormatting>
  <conditionalFormatting sqref="M8 S8 AB8">
    <cfRule type="expression" dxfId="1743" priority="189">
      <formula>AND(N$9&gt;=14/24,N$9&lt;20/24)</formula>
    </cfRule>
    <cfRule type="expression" dxfId="1742" priority="190">
      <formula>AND(N$9&gt;=8/24,N$9&lt;14/24)</formula>
    </cfRule>
    <cfRule type="expression" dxfId="1741" priority="191">
      <formula>N$9&lt;8/24</formula>
    </cfRule>
  </conditionalFormatting>
  <conditionalFormatting sqref="O3:P3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740" priority="188">
      <formula>N$9&gt;=20/24</formula>
    </cfRule>
  </conditionalFormatting>
  <conditionalFormatting sqref="S8">
    <cfRule type="expression" dxfId="1739" priority="179">
      <formula>U$9&gt;=20/24</formula>
    </cfRule>
    <cfRule type="expression" dxfId="1738" priority="180">
      <formula>AND(U$9&gt;=14/24,U$9&lt;20/24)</formula>
    </cfRule>
    <cfRule type="expression" dxfId="1737" priority="181">
      <formula>AND(U$9&gt;=8/24,U$9&lt;14/24)</formula>
    </cfRule>
    <cfRule type="expression" dxfId="1736" priority="182">
      <formula>U$9&lt;8/24</formula>
    </cfRule>
  </conditionalFormatting>
  <conditionalFormatting sqref="AD79:AF81">
    <cfRule type="expression" dxfId="1735" priority="66">
      <formula>AD$9&gt;=20/24</formula>
    </cfRule>
    <cfRule type="expression" dxfId="1734" priority="67">
      <formula>AND(AD$9&gt;=14/24,AD$9&lt;20/24)</formula>
    </cfRule>
    <cfRule type="expression" dxfId="1733" priority="68">
      <formula>AND(AD$9&gt;=8/24,AD$9&lt;14/24)</formula>
    </cfRule>
    <cfRule type="expression" dxfId="1732" priority="69">
      <formula>AD$9&lt;8/24</formula>
    </cfRule>
  </conditionalFormatting>
  <conditionalFormatting sqref="V3 AB3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I69:L69 F70:L70 M69:AF70">
    <cfRule type="expression" dxfId="1731" priority="126">
      <formula>F69&gt;$AG69</formula>
    </cfRule>
  </conditionalFormatting>
  <conditionalFormatting sqref="AB8">
    <cfRule type="expression" dxfId="1730" priority="175">
      <formula>AD$9&gt;=20/24</formula>
    </cfRule>
    <cfRule type="expression" dxfId="1729" priority="176">
      <formula>AND(AD$9&gt;=14/24,AD$9&lt;20/24)</formula>
    </cfRule>
    <cfRule type="expression" dxfId="1728" priority="177">
      <formula>AND(AD$9&gt;=8/24,AD$9&lt;14/24)</formula>
    </cfRule>
    <cfRule type="expression" dxfId="1727" priority="178">
      <formula>AD$9&lt;8/24</formula>
    </cfRule>
  </conditionalFormatting>
  <conditionalFormatting sqref="AD79:AF79">
    <cfRule type="expression" dxfId="1726" priority="202">
      <formula>AD79&gt;$AG80*1</formula>
    </cfRule>
  </conditionalFormatting>
  <conditionalFormatting sqref="AG78">
    <cfRule type="expression" dxfId="1725" priority="154">
      <formula>AG$9&gt;=20/24</formula>
    </cfRule>
    <cfRule type="expression" dxfId="1724" priority="155">
      <formula>AND(AG$9&gt;=14/24,AG$9&lt;20/24)</formula>
    </cfRule>
    <cfRule type="expression" dxfId="1723" priority="156">
      <formula>AND(AG$9&gt;=8/24,AG$9&lt;14/24)</formula>
    </cfRule>
    <cfRule type="expression" dxfId="1722" priority="157">
      <formula>AG$9&lt;8/24</formula>
    </cfRule>
  </conditionalFormatting>
  <conditionalFormatting sqref="AG91:AG92">
    <cfRule type="expression" dxfId="1721" priority="149">
      <formula>AG91&gt;$AG91</formula>
    </cfRule>
  </conditionalFormatting>
  <conditionalFormatting sqref="AG96">
    <cfRule type="expression" dxfId="1720" priority="150">
      <formula>AG$9&gt;=20/24</formula>
    </cfRule>
    <cfRule type="expression" dxfId="1719" priority="151">
      <formula>AND(AG$9&gt;=14/24,AG$9&lt;20/24)</formula>
    </cfRule>
    <cfRule type="expression" dxfId="1718" priority="152">
      <formula>AND(AG$9&gt;=8/24,AG$9&lt;14/24)</formula>
    </cfRule>
    <cfRule type="expression" dxfId="1717" priority="153">
      <formula>AG$9&lt;8/24</formula>
    </cfRule>
  </conditionalFormatting>
  <conditionalFormatting sqref="AG113">
    <cfRule type="expression" dxfId="1716" priority="171">
      <formula>AG$9&gt;=20/24</formula>
    </cfRule>
    <cfRule type="expression" dxfId="1715" priority="172">
      <formula>AND(AG$9&gt;=14/24,AG$9&lt;20/24)</formula>
    </cfRule>
    <cfRule type="expression" dxfId="1714" priority="173">
      <formula>AND(AG$9&gt;=8/24,AG$9&lt;14/24)</formula>
    </cfRule>
    <cfRule type="expression" dxfId="1713" priority="174">
      <formula>AG$9&lt;8/24</formula>
    </cfRule>
  </conditionalFormatting>
  <conditionalFormatting sqref="AH8:AI10">
    <cfRule type="expression" dxfId="1712" priority="62">
      <formula>AH$9&gt;=20/24</formula>
    </cfRule>
    <cfRule type="expression" dxfId="1711" priority="63">
      <formula>AND(AH$9&gt;=14/24,AH$9&lt;20/24)</formula>
    </cfRule>
    <cfRule type="expression" dxfId="1710" priority="64">
      <formula>AND(AH$9&gt;=8/24,AH$9&lt;14/24)</formula>
    </cfRule>
    <cfRule type="expression" dxfId="1709" priority="65">
      <formula>AH$9&lt;8/24</formula>
    </cfRule>
  </conditionalFormatting>
  <conditionalFormatting sqref="AL4:AL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708" priority="192">
      <formula>AJ$9&gt;=20/24</formula>
    </cfRule>
    <cfRule type="expression" dxfId="1707" priority="193">
      <formula>AND(AJ$9&gt;=14/24,AJ$9&lt;20/24)</formula>
    </cfRule>
    <cfRule type="expression" dxfId="1706" priority="194">
      <formula>AND(AJ$9&gt;=8/24,AJ$9&lt;14/24)</formula>
    </cfRule>
    <cfRule type="expression" dxfId="1705" priority="195">
      <formula>AJ$9&lt;8/24</formula>
    </cfRule>
  </conditionalFormatting>
  <conditionalFormatting sqref="AL99:AN99 AL105:AN105">
    <cfRule type="expression" dxfId="1704" priority="164">
      <formula>AL$9&gt;=20/24</formula>
    </cfRule>
    <cfRule type="expression" dxfId="1703" priority="165">
      <formula>AND(AL$9&gt;=14/24,AL$9&lt;20/24)</formula>
    </cfRule>
    <cfRule type="expression" dxfId="1702" priority="166">
      <formula>AND(AL$9&gt;=8/24,AL$9&lt;14/24)</formula>
    </cfRule>
    <cfRule type="expression" dxfId="1701" priority="167">
      <formula>AL$9&lt;8/24</formula>
    </cfRule>
  </conditionalFormatting>
  <conditionalFormatting sqref="AM15:AM21 AN16:AR21">
    <cfRule type="expression" dxfId="1700" priority="88">
      <formula>AX$9&gt;=20/24</formula>
    </cfRule>
    <cfRule type="expression" dxfId="1699" priority="89">
      <formula>AND(AX$9&gt;=14/24,AX$9&lt;20/24)</formula>
    </cfRule>
    <cfRule type="expression" dxfId="1698" priority="90">
      <formula>AND(AX$9&gt;=8/24,AX$9&lt;14/24)</formula>
    </cfRule>
    <cfRule type="expression" dxfId="1697" priority="91">
      <formula>AX$9&lt;8/24</formula>
    </cfRule>
  </conditionalFormatting>
  <conditionalFormatting sqref="AN100:AN103">
    <cfRule type="expression" dxfId="1696" priority="160">
      <formula>AN$9&gt;=20/24</formula>
    </cfRule>
    <cfRule type="expression" dxfId="1695" priority="161">
      <formula>AND(AN$9&gt;=14/24,AN$9&lt;20/24)</formula>
    </cfRule>
    <cfRule type="expression" dxfId="1694" priority="162">
      <formula>AND(AN$9&gt;=8/24,AN$9&lt;14/24)</formula>
    </cfRule>
    <cfRule type="expression" dxfId="1693" priority="163">
      <formula>AN$9&lt;8/24</formula>
    </cfRule>
  </conditionalFormatting>
  <conditionalFormatting sqref="AN15:AR15">
    <cfRule type="expression" dxfId="1692" priority="76">
      <formula>U$9&gt;=20/24</formula>
    </cfRule>
    <cfRule type="expression" dxfId="1691" priority="77">
      <formula>AND(U$9&gt;=14/24,U$9&lt;20/24)</formula>
    </cfRule>
    <cfRule type="expression" dxfId="1690" priority="78">
      <formula>AND(U$9&gt;=8/24,U$9&lt;14/24)</formula>
    </cfRule>
    <cfRule type="expression" dxfId="1689" priority="79">
      <formula>U$9&lt;8/24</formula>
    </cfRule>
  </conditionalFormatting>
  <conditionalFormatting sqref="AS15">
    <cfRule type="expression" dxfId="1688" priority="84">
      <formula>AA$9&gt;=20/24</formula>
    </cfRule>
    <cfRule type="expression" dxfId="1687" priority="85">
      <formula>AND(AA$9&gt;=14/24,AA$9&lt;20/24)</formula>
    </cfRule>
    <cfRule type="expression" dxfId="1686" priority="86">
      <formula>AND(AA$9&gt;=8/24,AA$9&lt;14/24)</formula>
    </cfRule>
    <cfRule type="expression" dxfId="1685" priority="87">
      <formula>AA$9&lt;8/24</formula>
    </cfRule>
  </conditionalFormatting>
  <conditionalFormatting sqref="AS16:AS21">
    <cfRule type="expression" dxfId="1684" priority="92">
      <formula>BE$9&gt;=20/24</formula>
    </cfRule>
    <cfRule type="expression" dxfId="1683" priority="93">
      <formula>AND(BE$9&gt;=14/24,BE$9&lt;20/24)</formula>
    </cfRule>
    <cfRule type="expression" dxfId="1682" priority="94">
      <formula>AND(BE$9&gt;=8/24,BE$9&lt;14/24)</formula>
    </cfRule>
    <cfRule type="expression" dxfId="1681" priority="95">
      <formula>BE$9&lt;8/24</formula>
    </cfRule>
  </conditionalFormatting>
  <conditionalFormatting sqref="AT15 AX15:BJ15">
    <cfRule type="expression" dxfId="1680" priority="96">
      <formula>AC$9&gt;=20/24</formula>
    </cfRule>
    <cfRule type="expression" dxfId="1679" priority="97">
      <formula>AND(AC$9&gt;=14/24,AC$9&lt;20/24)</formula>
    </cfRule>
    <cfRule type="expression" dxfId="1678" priority="98">
      <formula>AND(AC$9&gt;=8/24,AC$9&lt;14/24)</formula>
    </cfRule>
    <cfRule type="expression" dxfId="1677" priority="99">
      <formula>AC$9&lt;8/24</formula>
    </cfRule>
  </conditionalFormatting>
  <conditionalFormatting sqref="AT16:AT21">
    <cfRule type="expression" dxfId="1676" priority="100">
      <formula>BG$9&gt;=20/24</formula>
    </cfRule>
    <cfRule type="expression" dxfId="1675" priority="101">
      <formula>AND(BG$9&gt;=14/24,BG$9&lt;20/24)</formula>
    </cfRule>
    <cfRule type="expression" dxfId="1674" priority="102">
      <formula>AND(BG$9&gt;=8/24,BG$9&lt;14/24)</formula>
    </cfRule>
    <cfRule type="expression" dxfId="1673" priority="103">
      <formula>BG$9&lt;8/24</formula>
    </cfRule>
  </conditionalFormatting>
  <conditionalFormatting sqref="AU15:AV15">
    <cfRule type="expression" dxfId="1672" priority="104">
      <formula>AE$9&gt;=20/24</formula>
    </cfRule>
    <cfRule type="expression" dxfId="1671" priority="105">
      <formula>AND(AE$9&gt;=14/24,AE$9&lt;20/24)</formula>
    </cfRule>
    <cfRule type="expression" dxfId="1670" priority="106">
      <formula>AND(AE$9&gt;=8/24,AE$9&lt;14/24)</formula>
    </cfRule>
    <cfRule type="expression" dxfId="1669" priority="107">
      <formula>AE$9&lt;8/24</formula>
    </cfRule>
  </conditionalFormatting>
  <conditionalFormatting sqref="AU16:BJ21">
    <cfRule type="expression" dxfId="1668" priority="108">
      <formula>BI$9&gt;=20/24</formula>
    </cfRule>
    <cfRule type="expression" dxfId="1667" priority="109">
      <formula>AND(BI$9&gt;=14/24,BI$9&lt;20/24)</formula>
    </cfRule>
    <cfRule type="expression" dxfId="1666" priority="110">
      <formula>AND(BI$9&gt;=8/24,BI$9&lt;14/24)</formula>
    </cfRule>
    <cfRule type="expression" dxfId="1665" priority="111">
      <formula>BI$9&lt;8/24</formula>
    </cfRule>
  </conditionalFormatting>
  <conditionalFormatting sqref="AW15">
    <cfRule type="expression" dxfId="1664" priority="80">
      <formula>B$9&gt;=20/24</formula>
    </cfRule>
    <cfRule type="expression" dxfId="1663" priority="81">
      <formula>AND(B$9&gt;=14/24,B$9&lt;20/24)</formula>
    </cfRule>
    <cfRule type="expression" dxfId="1662" priority="82">
      <formula>AND(B$9&gt;=8/24,B$9&lt;14/24)</formula>
    </cfRule>
    <cfRule type="expression" dxfId="1661" priority="83">
      <formula>B$9&lt;8/24</formula>
    </cfRule>
  </conditionalFormatting>
  <conditionalFormatting sqref="A73">
    <cfRule type="expression" dxfId="1660" priority="31">
      <formula>$AH73=0</formula>
    </cfRule>
  </conditionalFormatting>
  <conditionalFormatting sqref="B72 B93:B115 B137:B159 B117:B134 B79:E90 F82:F90 F79:F80 B11:AF13 G84:AF90 G82:AF82">
    <cfRule type="expression" dxfId="1659" priority="25">
      <formula>B$9&gt;=20/24</formula>
    </cfRule>
  </conditionalFormatting>
  <conditionalFormatting sqref="B72 B93:B115 B137:B159 B117:B134 B79:E90 F82:F90 F79:F80 B11:AF13 G84:AF90 G82:AF82">
    <cfRule type="expression" dxfId="1658" priority="26">
      <formula>AND(B$9&gt;=14/24,B$9&lt;20/24)</formula>
    </cfRule>
    <cfRule type="expression" dxfId="1657" priority="27">
      <formula>AND(B$9&gt;=8/24,B$9&lt;14/24)</formula>
    </cfRule>
    <cfRule type="expression" dxfId="1656" priority="28">
      <formula>B$9&lt;8/24</formula>
    </cfRule>
  </conditionalFormatting>
  <conditionalFormatting sqref="B14:AF53">
    <cfRule type="expression" dxfId="1655" priority="15">
      <formula>B14&gt;$AG14*1</formula>
    </cfRule>
    <cfRule type="expression" dxfId="1654" priority="16">
      <formula>B$9&gt;=20/24</formula>
    </cfRule>
    <cfRule type="expression" dxfId="1653" priority="17">
      <formula>AND(B$9&gt;=14/24,B$9&lt;20/24)</formula>
    </cfRule>
    <cfRule type="expression" dxfId="1652" priority="18">
      <formula>AND(B$9&gt;=8/24,B$9&lt;14/24)</formula>
    </cfRule>
    <cfRule type="expression" dxfId="1651" priority="19">
      <formula>B$9&lt;8/24</formula>
    </cfRule>
  </conditionalFormatting>
  <conditionalFormatting sqref="B54:AF68">
    <cfRule type="expression" dxfId="1650" priority="13">
      <formula>B$9&lt;8/24</formula>
    </cfRule>
  </conditionalFormatting>
  <conditionalFormatting sqref="D69:H69 B54:C70 D70:E70 D54:AF68">
    <cfRule type="expression" dxfId="1649" priority="10">
      <formula>B$9&gt;=20/24</formula>
    </cfRule>
    <cfRule type="expression" dxfId="1648" priority="11">
      <formula>AND(B$9&gt;=14/24,B$9&lt;20/24)</formula>
    </cfRule>
    <cfRule type="expression" dxfId="1647" priority="12">
      <formula>AND(B$9&gt;=8/24,B$9&lt;14/24)</formula>
    </cfRule>
  </conditionalFormatting>
  <conditionalFormatting sqref="B63:AF65">
    <cfRule type="expression" dxfId="1646" priority="14">
      <formula>B63&gt;$AG63</formula>
    </cfRule>
  </conditionalFormatting>
  <conditionalFormatting sqref="D69:H69 B69:C70 D70:E70">
    <cfRule type="expression" dxfId="1645" priority="29">
      <formula>B$9&lt;8/24</formula>
    </cfRule>
  </conditionalFormatting>
  <conditionalFormatting sqref="B72">
    <cfRule type="expression" dxfId="1644" priority="5">
      <formula>B72&gt;$AG72*1</formula>
    </cfRule>
  </conditionalFormatting>
  <conditionalFormatting sqref="B161:B167">
    <cfRule type="expression" dxfId="1643" priority="20">
      <formula>B$9&gt;=20/24</formula>
    </cfRule>
    <cfRule type="expression" dxfId="1642" priority="21">
      <formula>AND(B$9&gt;=14/24,B$9&lt;20/24)</formula>
    </cfRule>
    <cfRule type="expression" dxfId="1641" priority="22">
      <formula>AND(B$9&gt;=8/24,B$9&lt;14/24)</formula>
    </cfRule>
    <cfRule type="expression" dxfId="1640" priority="23">
      <formula>B$9&lt;8/24</formula>
    </cfRule>
  </conditionalFormatting>
  <conditionalFormatting sqref="B169:B274">
    <cfRule type="expression" dxfId="1639" priority="1">
      <formula>B$9&gt;=20/24</formula>
    </cfRule>
    <cfRule type="expression" dxfId="1638" priority="2">
      <formula>AND(B$9&gt;=14/24,B$9&lt;20/24)</formula>
    </cfRule>
    <cfRule type="expression" dxfId="1637" priority="3">
      <formula>AND(B$9&gt;=8/24,B$9&lt;14/24)</formula>
    </cfRule>
    <cfRule type="expression" dxfId="1636" priority="4">
      <formula>B$9&lt;8/24</formula>
    </cfRule>
  </conditionalFormatting>
  <conditionalFormatting sqref="B71 B79:B96 B69:H69 C79:E90 F82:F90 F79:F80 B11:AF13 G84:AF90 G82:AF82">
    <cfRule type="expression" dxfId="1635" priority="24">
      <formula>B11&gt;$AG11*1</formula>
    </cfRule>
  </conditionalFormatting>
  <conditionalFormatting sqref="D69:H69 B66:C70 D70:E70 B54:AF62 D66:AF68">
    <cfRule type="expression" dxfId="1634" priority="30">
      <formula>B54&gt;$AG54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06" zoomScaleNormal="106" workbookViewId="0">
      <pane xSplit="1" ySplit="10" topLeftCell="B77" activePane="bottomRight" state="frozen"/>
      <selection activeCell="C158" sqref="C158"/>
      <selection pane="topRight" activeCell="C158" sqref="C158"/>
      <selection pane="bottomLeft" activeCell="C158" sqref="C158"/>
      <selection pane="bottomRight" activeCell="G79" sqref="G79:G86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2080/10/19</v>
      </c>
      <c r="C4" s="222"/>
      <c r="D4" s="222"/>
      <c r="E4" s="223" t="str">
        <f ca="1">"2080/"&amp;"10/"&amp;INT(MID(CELL("filename",G6),FIND("]",CELL("filename",G6))+1,200))</f>
        <v>2080/10/19</v>
      </c>
      <c r="F4" s="223"/>
      <c r="G4" s="223"/>
      <c r="H4" s="223" t="str">
        <f ca="1">TEXT(E4,"dddd")</f>
        <v>Saturday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289.67</v>
      </c>
      <c r="C5" s="30">
        <f t="shared" si="0"/>
        <v>320</v>
      </c>
      <c r="D5" s="30">
        <f t="shared" si="0"/>
        <v>236.5</v>
      </c>
      <c r="E5" s="30">
        <f t="shared" si="0"/>
        <v>230</v>
      </c>
      <c r="F5" s="30">
        <f t="shared" si="0"/>
        <v>284.2</v>
      </c>
      <c r="G5" s="30">
        <f t="shared" si="0"/>
        <v>299.3</v>
      </c>
      <c r="H5" s="30">
        <f t="shared" si="0"/>
        <v>346</v>
      </c>
      <c r="I5" s="30">
        <f t="shared" si="0"/>
        <v>369.9</v>
      </c>
      <c r="J5" s="30">
        <f t="shared" si="0"/>
        <v>331.9</v>
      </c>
      <c r="K5" s="30">
        <f t="shared" si="0"/>
        <v>210.50000000000003</v>
      </c>
      <c r="L5" s="30">
        <f t="shared" si="0"/>
        <v>199.5</v>
      </c>
      <c r="M5" s="30">
        <f t="shared" si="0"/>
        <v>307.3</v>
      </c>
      <c r="N5" s="30">
        <f t="shared" si="0"/>
        <v>345.40000000000003</v>
      </c>
      <c r="O5" s="30">
        <f t="shared" si="0"/>
        <v>365.09999999999997</v>
      </c>
      <c r="P5" s="30">
        <f t="shared" si="0"/>
        <v>485.59999999999997</v>
      </c>
      <c r="Q5" s="30">
        <f t="shared" si="0"/>
        <v>529.70000000000005</v>
      </c>
      <c r="R5" s="30">
        <f t="shared" si="0"/>
        <v>627.70000000000005</v>
      </c>
      <c r="S5" s="30">
        <f t="shared" si="0"/>
        <v>605.9</v>
      </c>
      <c r="T5" s="30">
        <f t="shared" si="0"/>
        <v>675.6</v>
      </c>
      <c r="U5" s="30">
        <f t="shared" si="0"/>
        <v>630.20000000000005</v>
      </c>
      <c r="V5" s="30">
        <f t="shared" si="0"/>
        <v>501.40000000000003</v>
      </c>
      <c r="W5" s="30">
        <f t="shared" si="0"/>
        <v>429.1</v>
      </c>
      <c r="X5" s="30">
        <f t="shared" si="0"/>
        <v>217.2</v>
      </c>
      <c r="Y5" s="30">
        <f t="shared" si="0"/>
        <v>133.30000000000001</v>
      </c>
      <c r="Z5" s="30">
        <f t="shared" si="0"/>
        <v>162</v>
      </c>
      <c r="AA5" s="30">
        <f>AB108</f>
        <v>194.90000000000003</v>
      </c>
      <c r="AB5" s="30">
        <f t="shared" si="0"/>
        <v>276.89999999999998</v>
      </c>
      <c r="AC5" s="30">
        <f t="shared" si="0"/>
        <v>356.4</v>
      </c>
      <c r="AD5" s="30">
        <f t="shared" si="0"/>
        <v>237.8</v>
      </c>
      <c r="AE5" s="30">
        <f t="shared" si="0"/>
        <v>328</v>
      </c>
      <c r="AF5" s="30">
        <f>B108</f>
        <v>177.1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Load=440</v>
      </c>
      <c r="B7" s="35">
        <f t="shared" ref="B7:AF7" si="1">B116</f>
        <v>1356.55</v>
      </c>
      <c r="C7" s="35">
        <f t="shared" si="1"/>
        <v>440.16999999999996</v>
      </c>
      <c r="D7" s="35">
        <f t="shared" si="1"/>
        <v>1291.4500000000003</v>
      </c>
      <c r="E7" s="35">
        <f t="shared" si="1"/>
        <v>1185.4500000000003</v>
      </c>
      <c r="F7" s="35">
        <f t="shared" si="1"/>
        <v>1256.3500000000001</v>
      </c>
      <c r="G7" s="35">
        <f t="shared" si="1"/>
        <v>1289.2500000000002</v>
      </c>
      <c r="H7" s="35">
        <f t="shared" si="1"/>
        <v>1356.45</v>
      </c>
      <c r="I7" s="35">
        <f t="shared" si="1"/>
        <v>1437.75</v>
      </c>
      <c r="J7" s="35">
        <f t="shared" si="1"/>
        <v>1523.65</v>
      </c>
      <c r="K7" s="35">
        <f t="shared" si="1"/>
        <v>1604.65</v>
      </c>
      <c r="L7" s="35">
        <f t="shared" si="1"/>
        <v>1707.9500000000005</v>
      </c>
      <c r="M7" s="35">
        <f t="shared" si="1"/>
        <v>1637.5500000000004</v>
      </c>
      <c r="N7" s="35">
        <f t="shared" si="1"/>
        <v>1643.3500000000004</v>
      </c>
      <c r="O7" s="35">
        <f t="shared" si="1"/>
        <v>1663.2500000000005</v>
      </c>
      <c r="P7" s="35">
        <f t="shared" si="1"/>
        <v>1652.4500000000003</v>
      </c>
      <c r="Q7" s="35">
        <f t="shared" si="1"/>
        <v>1580.2500000000002</v>
      </c>
      <c r="R7" s="35">
        <f t="shared" si="1"/>
        <v>1606.3500000000004</v>
      </c>
      <c r="S7" s="35">
        <f t="shared" si="1"/>
        <v>1647.1500000000005</v>
      </c>
      <c r="T7" s="35">
        <f t="shared" si="1"/>
        <v>1639.4500000000003</v>
      </c>
      <c r="U7" s="35">
        <f t="shared" si="1"/>
        <v>1690.7500000000005</v>
      </c>
      <c r="V7" s="35">
        <f t="shared" si="1"/>
        <v>1681.6500000000003</v>
      </c>
      <c r="W7" s="35">
        <f t="shared" si="1"/>
        <v>1623.4500000000005</v>
      </c>
      <c r="X7" s="35">
        <f t="shared" si="1"/>
        <v>1556.6500000000005</v>
      </c>
      <c r="Y7" s="35">
        <f t="shared" si="1"/>
        <v>1752.1999999999998</v>
      </c>
      <c r="Z7" s="35">
        <f t="shared" si="1"/>
        <v>2096.5</v>
      </c>
      <c r="AA7" s="35">
        <f t="shared" si="1"/>
        <v>2042.7999999999997</v>
      </c>
      <c r="AB7" s="35">
        <f>AB116</f>
        <v>1893.6</v>
      </c>
      <c r="AC7" s="35">
        <f t="shared" si="1"/>
        <v>1700.1999999999998</v>
      </c>
      <c r="AD7" s="35">
        <f t="shared" si="1"/>
        <v>1640.1</v>
      </c>
      <c r="AE7" s="35">
        <f t="shared" si="1"/>
        <v>1510.8999999999999</v>
      </c>
      <c r="AF7" s="35">
        <f t="shared" si="1"/>
        <v>1387.8999999999999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2096.5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2096.5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33.5</v>
      </c>
      <c r="C11" s="43">
        <v>33.5</v>
      </c>
      <c r="D11" s="43">
        <v>33.5</v>
      </c>
      <c r="E11" s="43">
        <v>33.5</v>
      </c>
      <c r="F11" s="43">
        <v>35.5</v>
      </c>
      <c r="G11" s="43">
        <v>32.6</v>
      </c>
      <c r="H11" s="43">
        <v>25.1</v>
      </c>
      <c r="I11" s="43">
        <v>28.6</v>
      </c>
      <c r="J11" s="43">
        <v>31.6</v>
      </c>
      <c r="K11" s="43">
        <v>31.6</v>
      </c>
      <c r="L11" s="43">
        <v>30.5</v>
      </c>
      <c r="M11" s="43">
        <v>30.5</v>
      </c>
      <c r="N11" s="43">
        <v>30.5</v>
      </c>
      <c r="O11" s="43">
        <v>30.5</v>
      </c>
      <c r="P11" s="43">
        <v>30.5</v>
      </c>
      <c r="Q11" s="43">
        <v>30.5</v>
      </c>
      <c r="R11" s="43">
        <v>30.5</v>
      </c>
      <c r="S11" s="43">
        <v>30.5</v>
      </c>
      <c r="T11" s="43">
        <v>30.5</v>
      </c>
      <c r="U11" s="43">
        <v>30.5</v>
      </c>
      <c r="V11" s="43">
        <v>30.5</v>
      </c>
      <c r="W11" s="43">
        <v>30.5</v>
      </c>
      <c r="X11" s="43">
        <v>30.5</v>
      </c>
      <c r="Y11" s="44">
        <v>43.8</v>
      </c>
      <c r="Z11" s="44">
        <v>43.8</v>
      </c>
      <c r="AA11" s="44">
        <v>43.8</v>
      </c>
      <c r="AB11" s="44">
        <v>32.6</v>
      </c>
      <c r="AC11" s="44">
        <v>32.6</v>
      </c>
      <c r="AD11" s="44">
        <v>32.6</v>
      </c>
      <c r="AE11" s="44">
        <v>32.6</v>
      </c>
      <c r="AF11" s="44">
        <v>32.6</v>
      </c>
      <c r="AG11" s="45">
        <v>86</v>
      </c>
      <c r="AH11" s="46">
        <f t="shared" ref="AH11:AH74" si="2">MAX(B11:AF11)</f>
        <v>43.8</v>
      </c>
      <c r="AI11" s="47">
        <f t="shared" ref="AI11:AI74" si="3">MIN(B11:AF11)</f>
        <v>25.1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25.9</v>
      </c>
      <c r="G12" s="43">
        <v>25.5</v>
      </c>
      <c r="H12" s="43">
        <v>25.5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4">
        <v>32</v>
      </c>
      <c r="Z12" s="44">
        <v>32</v>
      </c>
      <c r="AA12" s="44">
        <v>32</v>
      </c>
      <c r="AB12" s="44">
        <v>25.9</v>
      </c>
      <c r="AC12" s="44">
        <v>25.9</v>
      </c>
      <c r="AD12" s="44">
        <v>25.9</v>
      </c>
      <c r="AE12" s="44">
        <v>25.9</v>
      </c>
      <c r="AF12" s="44">
        <v>25.9</v>
      </c>
      <c r="AG12" s="48">
        <v>82</v>
      </c>
      <c r="AH12" s="46">
        <f t="shared" si="2"/>
        <v>32</v>
      </c>
      <c r="AI12" s="47">
        <f t="shared" si="3"/>
        <v>25</v>
      </c>
      <c r="AK12" s="49"/>
      <c r="AL12" s="50" t="str">
        <f ca="1">MID(CELL("filename",C7),FIND("]",CELL("filename",C7))+1,600)</f>
        <v>19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23.8</v>
      </c>
      <c r="C13" s="43">
        <v>23.8</v>
      </c>
      <c r="D13" s="43">
        <v>23.8</v>
      </c>
      <c r="E13" s="43">
        <v>23.8</v>
      </c>
      <c r="F13" s="43">
        <v>20.3</v>
      </c>
      <c r="G13" s="43">
        <v>20.3</v>
      </c>
      <c r="H13" s="43">
        <v>20.3</v>
      </c>
      <c r="I13" s="43">
        <v>20.3</v>
      </c>
      <c r="J13" s="43">
        <v>20.2</v>
      </c>
      <c r="K13" s="43">
        <v>20.2</v>
      </c>
      <c r="L13" s="43">
        <v>20.2</v>
      </c>
      <c r="M13" s="43">
        <v>20.2</v>
      </c>
      <c r="N13" s="43">
        <v>20.2</v>
      </c>
      <c r="O13" s="43">
        <v>20.2</v>
      </c>
      <c r="P13" s="43">
        <v>20.2</v>
      </c>
      <c r="Q13" s="43">
        <v>20.2</v>
      </c>
      <c r="R13" s="43">
        <v>20.2</v>
      </c>
      <c r="S13" s="43">
        <v>20.2</v>
      </c>
      <c r="T13" s="43">
        <v>20.2</v>
      </c>
      <c r="U13" s="43">
        <v>20.2</v>
      </c>
      <c r="V13" s="43">
        <v>20.2</v>
      </c>
      <c r="W13" s="43">
        <v>20.2</v>
      </c>
      <c r="X13" s="43">
        <v>20.2</v>
      </c>
      <c r="Y13" s="44">
        <v>25.8</v>
      </c>
      <c r="Z13" s="44">
        <v>25.8</v>
      </c>
      <c r="AA13" s="44">
        <v>25.8</v>
      </c>
      <c r="AB13" s="44">
        <v>26.3</v>
      </c>
      <c r="AC13" s="44">
        <v>26.3</v>
      </c>
      <c r="AD13" s="44">
        <v>26.3</v>
      </c>
      <c r="AE13" s="44">
        <v>26.3</v>
      </c>
      <c r="AF13" s="44">
        <v>26.3</v>
      </c>
      <c r="AG13" s="48">
        <v>78</v>
      </c>
      <c r="AH13" s="46">
        <f t="shared" si="2"/>
        <v>26.3</v>
      </c>
      <c r="AI13" s="47">
        <f t="shared" si="3"/>
        <v>20.2</v>
      </c>
      <c r="AK13" s="49"/>
      <c r="AL13" s="50" t="str">
        <f ca="1">"Daily Load Curve(Excluding of Export) of Nepal ("&amp;A4&amp;" "&amp;B4&amp;")"</f>
        <v>Daily Load Curve(Excluding of Export) of Nepal (Nepali Date: 2080/10/19)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19</v>
      </c>
      <c r="C14" s="43">
        <v>19</v>
      </c>
      <c r="D14" s="43">
        <v>19</v>
      </c>
      <c r="E14" s="43">
        <v>19</v>
      </c>
      <c r="F14" s="43">
        <v>18.100000000000001</v>
      </c>
      <c r="G14" s="43">
        <v>18.100000000000001</v>
      </c>
      <c r="H14" s="43">
        <v>18.100000000000001</v>
      </c>
      <c r="I14" s="43">
        <v>17</v>
      </c>
      <c r="J14" s="43">
        <v>17</v>
      </c>
      <c r="K14" s="43">
        <v>17</v>
      </c>
      <c r="L14" s="43">
        <v>16.5</v>
      </c>
      <c r="M14" s="43">
        <v>16.5</v>
      </c>
      <c r="N14" s="43">
        <v>16.5</v>
      </c>
      <c r="O14" s="43">
        <v>16.5</v>
      </c>
      <c r="P14" s="43">
        <v>16.5</v>
      </c>
      <c r="Q14" s="43">
        <v>16.5</v>
      </c>
      <c r="R14" s="43">
        <v>16.5</v>
      </c>
      <c r="S14" s="43">
        <v>16.5</v>
      </c>
      <c r="T14" s="43">
        <v>16.5</v>
      </c>
      <c r="U14" s="43">
        <v>16.5</v>
      </c>
      <c r="V14" s="43">
        <v>16.5</v>
      </c>
      <c r="W14" s="43">
        <v>16.5</v>
      </c>
      <c r="X14" s="43">
        <v>16.5</v>
      </c>
      <c r="Y14" s="44">
        <v>21</v>
      </c>
      <c r="Z14" s="44">
        <v>21</v>
      </c>
      <c r="AA14" s="44">
        <v>21</v>
      </c>
      <c r="AB14" s="44">
        <v>21</v>
      </c>
      <c r="AC14" s="44">
        <v>21</v>
      </c>
      <c r="AD14" s="44">
        <v>21</v>
      </c>
      <c r="AE14" s="44">
        <v>21</v>
      </c>
      <c r="AF14" s="44">
        <v>21</v>
      </c>
      <c r="AG14" s="48">
        <v>77</v>
      </c>
      <c r="AH14" s="46">
        <f t="shared" si="2"/>
        <v>21</v>
      </c>
      <c r="AI14" s="47">
        <f t="shared" si="3"/>
        <v>16.5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32.1</v>
      </c>
      <c r="C15" s="43">
        <v>32.1</v>
      </c>
      <c r="D15" s="43">
        <v>32.1</v>
      </c>
      <c r="E15" s="43">
        <v>32.1</v>
      </c>
      <c r="F15" s="43">
        <v>32.9</v>
      </c>
      <c r="G15" s="43">
        <v>32.9</v>
      </c>
      <c r="H15" s="43">
        <v>32.9</v>
      </c>
      <c r="I15" s="43">
        <v>30.7</v>
      </c>
      <c r="J15" s="43">
        <v>32.700000000000003</v>
      </c>
      <c r="K15" s="43">
        <v>32.700000000000003</v>
      </c>
      <c r="L15" s="43">
        <v>31.7</v>
      </c>
      <c r="M15" s="43">
        <v>31.7</v>
      </c>
      <c r="N15" s="43">
        <v>31.7</v>
      </c>
      <c r="O15" s="43">
        <v>31.7</v>
      </c>
      <c r="P15" s="43">
        <v>31.7</v>
      </c>
      <c r="Q15" s="43">
        <v>31.7</v>
      </c>
      <c r="R15" s="43">
        <v>31.7</v>
      </c>
      <c r="S15" s="43">
        <v>31.7</v>
      </c>
      <c r="T15" s="43">
        <v>31.7</v>
      </c>
      <c r="U15" s="43">
        <v>31.7</v>
      </c>
      <c r="V15" s="43">
        <v>31.7</v>
      </c>
      <c r="W15" s="43">
        <v>31.7</v>
      </c>
      <c r="X15" s="43">
        <v>31.7</v>
      </c>
      <c r="Y15" s="44">
        <v>27.2</v>
      </c>
      <c r="Z15" s="44">
        <v>27.2</v>
      </c>
      <c r="AA15" s="44">
        <v>27.2</v>
      </c>
      <c r="AB15" s="44">
        <v>27.2</v>
      </c>
      <c r="AC15" s="44">
        <v>27.2</v>
      </c>
      <c r="AD15" s="44">
        <v>27.2</v>
      </c>
      <c r="AE15" s="44">
        <v>27.2</v>
      </c>
      <c r="AF15" s="44">
        <v>27.2</v>
      </c>
      <c r="AG15" s="48">
        <v>73</v>
      </c>
      <c r="AH15" s="46">
        <f t="shared" si="2"/>
        <v>32.9</v>
      </c>
      <c r="AI15" s="47">
        <f t="shared" si="3"/>
        <v>27.2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11.8</v>
      </c>
      <c r="C16" s="43">
        <v>11.8</v>
      </c>
      <c r="D16" s="43">
        <v>0</v>
      </c>
      <c r="E16" s="43">
        <v>0</v>
      </c>
      <c r="F16" s="43">
        <v>11.3</v>
      </c>
      <c r="G16" s="43">
        <v>11.3</v>
      </c>
      <c r="H16" s="43">
        <v>11.3</v>
      </c>
      <c r="I16" s="43">
        <v>11.3</v>
      </c>
      <c r="J16" s="43">
        <v>11.3</v>
      </c>
      <c r="K16" s="43">
        <v>11.3</v>
      </c>
      <c r="L16" s="43">
        <v>11.3</v>
      </c>
      <c r="M16" s="43">
        <v>11.3</v>
      </c>
      <c r="N16" s="43">
        <v>11.3</v>
      </c>
      <c r="O16" s="43">
        <v>11.3</v>
      </c>
      <c r="P16" s="43">
        <v>11.3</v>
      </c>
      <c r="Q16" s="43">
        <v>11.3</v>
      </c>
      <c r="R16" s="43">
        <v>11.3</v>
      </c>
      <c r="S16" s="43">
        <v>11.3</v>
      </c>
      <c r="T16" s="43">
        <v>11.3</v>
      </c>
      <c r="U16" s="43">
        <v>11.3</v>
      </c>
      <c r="V16" s="43">
        <v>11.3</v>
      </c>
      <c r="W16" s="43">
        <v>11.3</v>
      </c>
      <c r="X16" s="43">
        <v>11.3</v>
      </c>
      <c r="Y16" s="44">
        <v>13.2</v>
      </c>
      <c r="Z16" s="44">
        <v>13.2</v>
      </c>
      <c r="AA16" s="44">
        <v>13.2</v>
      </c>
      <c r="AB16" s="44">
        <v>13.2</v>
      </c>
      <c r="AC16" s="44">
        <v>13.2</v>
      </c>
      <c r="AD16" s="44">
        <v>13.2</v>
      </c>
      <c r="AE16" s="44">
        <v>13.2</v>
      </c>
      <c r="AF16" s="44">
        <v>13.2</v>
      </c>
      <c r="AG16" s="48">
        <v>71</v>
      </c>
      <c r="AH16" s="46">
        <f t="shared" si="2"/>
        <v>13.2</v>
      </c>
      <c r="AI16" s="47">
        <f t="shared" si="3"/>
        <v>0</v>
      </c>
      <c r="AK16" s="49"/>
      <c r="AL16" s="52" t="s">
        <v>7</v>
      </c>
      <c r="AM16" s="57">
        <f t="shared" ref="AM16:AR16" si="4">B71</f>
        <v>743.35000000000014</v>
      </c>
      <c r="AN16" s="57">
        <f t="shared" si="4"/>
        <v>0</v>
      </c>
      <c r="AO16" s="57">
        <f t="shared" si="4"/>
        <v>686.05000000000018</v>
      </c>
      <c r="AP16" s="57">
        <f t="shared" si="4"/>
        <v>686.05000000000018</v>
      </c>
      <c r="AQ16" s="57">
        <f t="shared" si="4"/>
        <v>745.45000000000016</v>
      </c>
      <c r="AR16" s="57">
        <f t="shared" si="4"/>
        <v>742.1500000000002</v>
      </c>
      <c r="AS16" s="57">
        <f>I71</f>
        <v>734.35000000000014</v>
      </c>
      <c r="AT16" s="57">
        <f>K71</f>
        <v>739.25000000000023</v>
      </c>
      <c r="AU16" s="57">
        <f t="shared" ref="AU16:BD16" si="5">M71</f>
        <v>736.65000000000032</v>
      </c>
      <c r="AV16" s="57">
        <f t="shared" si="5"/>
        <v>736.65000000000032</v>
      </c>
      <c r="AW16" s="57">
        <f t="shared" si="5"/>
        <v>736.65000000000032</v>
      </c>
      <c r="AX16" s="57">
        <f t="shared" si="5"/>
        <v>736.65000000000032</v>
      </c>
      <c r="AY16" s="57">
        <f t="shared" si="5"/>
        <v>736.65000000000032</v>
      </c>
      <c r="AZ16" s="57">
        <f t="shared" si="5"/>
        <v>736.65000000000032</v>
      </c>
      <c r="BA16" s="57">
        <f t="shared" si="5"/>
        <v>736.65000000000032</v>
      </c>
      <c r="BB16" s="57">
        <f t="shared" si="5"/>
        <v>736.65000000000032</v>
      </c>
      <c r="BC16" s="57">
        <f t="shared" si="5"/>
        <v>736.65000000000032</v>
      </c>
      <c r="BD16" s="57">
        <f t="shared" si="5"/>
        <v>736.65000000000032</v>
      </c>
      <c r="BE16" s="58">
        <f>X71</f>
        <v>736.65000000000032</v>
      </c>
      <c r="BF16" s="58">
        <f>Z71</f>
        <v>802.8</v>
      </c>
      <c r="BG16" s="58">
        <f>AB71</f>
        <v>765.99999999999989</v>
      </c>
      <c r="BH16" s="58">
        <f>AD71</f>
        <v>765.99999999999989</v>
      </c>
      <c r="BI16" s="58">
        <f>AE71</f>
        <v>765.99999999999989</v>
      </c>
      <c r="BJ16" s="58">
        <f>AF71</f>
        <v>765.99999999999989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16.899999999999999</v>
      </c>
      <c r="C17" s="44">
        <v>16.899999999999999</v>
      </c>
      <c r="D17" s="44">
        <v>16.899999999999999</v>
      </c>
      <c r="E17" s="44">
        <v>16.899999999999999</v>
      </c>
      <c r="F17" s="44">
        <v>13.4</v>
      </c>
      <c r="G17" s="44">
        <v>13.4</v>
      </c>
      <c r="H17" s="44">
        <v>13.4</v>
      </c>
      <c r="I17" s="44">
        <v>13.4</v>
      </c>
      <c r="J17" s="44">
        <v>13.4</v>
      </c>
      <c r="K17" s="44">
        <v>13.4</v>
      </c>
      <c r="L17" s="44">
        <v>13.4</v>
      </c>
      <c r="M17" s="44">
        <v>13.4</v>
      </c>
      <c r="N17" s="44">
        <v>13.4</v>
      </c>
      <c r="O17" s="44">
        <v>13.4</v>
      </c>
      <c r="P17" s="44">
        <v>13.4</v>
      </c>
      <c r="Q17" s="44">
        <v>13.4</v>
      </c>
      <c r="R17" s="44">
        <v>13.4</v>
      </c>
      <c r="S17" s="44">
        <v>13.4</v>
      </c>
      <c r="T17" s="44">
        <v>13.4</v>
      </c>
      <c r="U17" s="44">
        <v>13.4</v>
      </c>
      <c r="V17" s="44">
        <v>13.4</v>
      </c>
      <c r="W17" s="44">
        <v>13.4</v>
      </c>
      <c r="X17" s="44">
        <v>13.4</v>
      </c>
      <c r="Y17" s="44">
        <v>17</v>
      </c>
      <c r="Z17" s="44">
        <v>17</v>
      </c>
      <c r="AA17" s="44">
        <v>17</v>
      </c>
      <c r="AB17" s="44">
        <v>17</v>
      </c>
      <c r="AC17" s="44">
        <v>17</v>
      </c>
      <c r="AD17" s="44">
        <v>17</v>
      </c>
      <c r="AE17" s="44">
        <v>17</v>
      </c>
      <c r="AF17" s="44">
        <v>17</v>
      </c>
      <c r="AG17" s="45">
        <v>54</v>
      </c>
      <c r="AH17" s="46">
        <f t="shared" si="2"/>
        <v>17</v>
      </c>
      <c r="AI17" s="47">
        <f t="shared" si="3"/>
        <v>13.4</v>
      </c>
      <c r="AK17" s="49"/>
      <c r="AL17" s="52" t="s">
        <v>29</v>
      </c>
      <c r="AM17" s="57">
        <f t="shared" ref="AM17:AR17" si="6">B78</f>
        <v>227.89999999999998</v>
      </c>
      <c r="AN17" s="57">
        <f t="shared" si="6"/>
        <v>0</v>
      </c>
      <c r="AO17" s="57">
        <f t="shared" si="6"/>
        <v>112.49999999999999</v>
      </c>
      <c r="AP17" s="57">
        <f t="shared" si="6"/>
        <v>112.3</v>
      </c>
      <c r="AQ17" s="57">
        <f t="shared" si="6"/>
        <v>112.3</v>
      </c>
      <c r="AR17" s="57">
        <f t="shared" si="6"/>
        <v>112.3</v>
      </c>
      <c r="AS17" s="57">
        <f>I78</f>
        <v>112.3</v>
      </c>
      <c r="AT17" s="57">
        <f>K78</f>
        <v>212.29999999999998</v>
      </c>
      <c r="AU17" s="57">
        <f t="shared" ref="AU17:BD17" si="7">M78</f>
        <v>383</v>
      </c>
      <c r="AV17" s="57">
        <f t="shared" si="7"/>
        <v>245.50000000000003</v>
      </c>
      <c r="AW17" s="57">
        <f t="shared" si="7"/>
        <v>224.00000000000003</v>
      </c>
      <c r="AX17" s="57">
        <f t="shared" si="7"/>
        <v>193.29999999999998</v>
      </c>
      <c r="AY17" s="57">
        <f t="shared" si="7"/>
        <v>133</v>
      </c>
      <c r="AZ17" s="57">
        <f t="shared" si="7"/>
        <v>112.99999999999999</v>
      </c>
      <c r="BA17" s="57">
        <f t="shared" si="7"/>
        <v>100.70000000000002</v>
      </c>
      <c r="BB17" s="57">
        <f t="shared" si="7"/>
        <v>106</v>
      </c>
      <c r="BC17" s="57">
        <f t="shared" si="7"/>
        <v>106.1</v>
      </c>
      <c r="BD17" s="57">
        <f t="shared" si="7"/>
        <v>153.5</v>
      </c>
      <c r="BE17" s="58">
        <f>X78</f>
        <v>174.70000000000002</v>
      </c>
      <c r="BF17" s="58">
        <f>Z78</f>
        <v>567.4</v>
      </c>
      <c r="BG17" s="58">
        <f>AB78</f>
        <v>471.5</v>
      </c>
      <c r="BH17" s="58">
        <f>AD78</f>
        <v>235.7</v>
      </c>
      <c r="BI17" s="58">
        <f>AE78</f>
        <v>233.7</v>
      </c>
      <c r="BJ17" s="58">
        <f>AF78</f>
        <v>123.69999999999999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11.1</v>
      </c>
      <c r="C18" s="44">
        <v>11.1</v>
      </c>
      <c r="D18" s="44">
        <v>11.1</v>
      </c>
      <c r="E18" s="44">
        <v>11.1</v>
      </c>
      <c r="F18" s="44">
        <v>11.1</v>
      </c>
      <c r="G18" s="44">
        <v>11.1</v>
      </c>
      <c r="H18" s="44">
        <v>11.1</v>
      </c>
      <c r="I18" s="44">
        <v>11.1</v>
      </c>
      <c r="J18" s="44">
        <v>11.1</v>
      </c>
      <c r="K18" s="44">
        <v>11.1</v>
      </c>
      <c r="L18" s="44">
        <v>11.1</v>
      </c>
      <c r="M18" s="44">
        <v>11.1</v>
      </c>
      <c r="N18" s="44">
        <v>11.1</v>
      </c>
      <c r="O18" s="44">
        <v>11.1</v>
      </c>
      <c r="P18" s="44">
        <v>11.1</v>
      </c>
      <c r="Q18" s="44">
        <v>11.1</v>
      </c>
      <c r="R18" s="44">
        <v>11.1</v>
      </c>
      <c r="S18" s="44">
        <v>11.1</v>
      </c>
      <c r="T18" s="44">
        <v>11.1</v>
      </c>
      <c r="U18" s="44">
        <v>11.1</v>
      </c>
      <c r="V18" s="44">
        <v>11.1</v>
      </c>
      <c r="W18" s="44">
        <v>11.1</v>
      </c>
      <c r="X18" s="44">
        <v>11.1</v>
      </c>
      <c r="Y18" s="44">
        <v>11.2</v>
      </c>
      <c r="Z18" s="44">
        <v>11.2</v>
      </c>
      <c r="AA18" s="44">
        <v>11.2</v>
      </c>
      <c r="AB18" s="44">
        <v>11.2</v>
      </c>
      <c r="AC18" s="44">
        <v>11.2</v>
      </c>
      <c r="AD18" s="44">
        <v>11.2</v>
      </c>
      <c r="AE18" s="44">
        <v>11.2</v>
      </c>
      <c r="AF18" s="44">
        <v>11.2</v>
      </c>
      <c r="AG18" s="48">
        <v>52.465000000000003</v>
      </c>
      <c r="AH18" s="46">
        <f t="shared" si="2"/>
        <v>11.2</v>
      </c>
      <c r="AI18" s="47">
        <f t="shared" si="3"/>
        <v>11.1</v>
      </c>
      <c r="AK18" s="49"/>
      <c r="AL18" s="52" t="s">
        <v>31</v>
      </c>
      <c r="AM18" s="57">
        <f t="shared" ref="AM18:AR18" si="8">B92</f>
        <v>208.2</v>
      </c>
      <c r="AN18" s="57">
        <f t="shared" si="8"/>
        <v>150.49999999999994</v>
      </c>
      <c r="AO18" s="57">
        <f t="shared" si="8"/>
        <v>172.9</v>
      </c>
      <c r="AP18" s="57">
        <f t="shared" si="8"/>
        <v>150.6</v>
      </c>
      <c r="AQ18" s="57">
        <f t="shared" si="8"/>
        <v>168.6</v>
      </c>
      <c r="AR18" s="57">
        <f t="shared" si="8"/>
        <v>150.6</v>
      </c>
      <c r="AS18" s="57">
        <f>I92</f>
        <v>245.09999999999997</v>
      </c>
      <c r="AT18" s="57">
        <f>K92</f>
        <v>321.20000000000005</v>
      </c>
      <c r="AU18" s="57">
        <f t="shared" ref="AU18:BD18" si="9">M92</f>
        <v>378.40000000000003</v>
      </c>
      <c r="AV18" s="57">
        <f t="shared" si="9"/>
        <v>353.90000000000003</v>
      </c>
      <c r="AW18" s="57">
        <f t="shared" si="9"/>
        <v>357.2</v>
      </c>
      <c r="AX18" s="57">
        <f t="shared" si="9"/>
        <v>357.40000000000003</v>
      </c>
      <c r="AY18" s="57">
        <f t="shared" si="9"/>
        <v>224.99999999999997</v>
      </c>
      <c r="AZ18" s="57">
        <f t="shared" si="9"/>
        <v>227</v>
      </c>
      <c r="BA18" s="57">
        <f t="shared" si="9"/>
        <v>182.1</v>
      </c>
      <c r="BB18" s="57">
        <f t="shared" si="9"/>
        <v>190.89999999999995</v>
      </c>
      <c r="BC18" s="57">
        <f t="shared" si="9"/>
        <v>172.39999999999995</v>
      </c>
      <c r="BD18" s="57">
        <f t="shared" si="9"/>
        <v>161.29999999999998</v>
      </c>
      <c r="BE18" s="58">
        <f>X92</f>
        <v>216.2</v>
      </c>
      <c r="BF18" s="58">
        <f>Z92</f>
        <v>377.50000000000006</v>
      </c>
      <c r="BG18" s="58">
        <f>AB92</f>
        <v>361.19999999999993</v>
      </c>
      <c r="BH18" s="58">
        <f>AD92</f>
        <v>282</v>
      </c>
      <c r="BI18" s="58">
        <f>AE92</f>
        <v>273.39999999999998</v>
      </c>
      <c r="BJ18" s="58">
        <f>AF92</f>
        <v>170.2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14</v>
      </c>
      <c r="C19" s="44">
        <v>14</v>
      </c>
      <c r="D19" s="44">
        <v>14</v>
      </c>
      <c r="E19" s="44">
        <v>14</v>
      </c>
      <c r="F19" s="44">
        <v>14</v>
      </c>
      <c r="G19" s="44">
        <v>14</v>
      </c>
      <c r="H19" s="44">
        <v>14</v>
      </c>
      <c r="I19" s="44">
        <v>14</v>
      </c>
      <c r="J19" s="44">
        <v>14</v>
      </c>
      <c r="K19" s="44">
        <v>14</v>
      </c>
      <c r="L19" s="44">
        <v>14</v>
      </c>
      <c r="M19" s="44">
        <v>14</v>
      </c>
      <c r="N19" s="44">
        <v>14</v>
      </c>
      <c r="O19" s="44">
        <v>14</v>
      </c>
      <c r="P19" s="44">
        <v>14</v>
      </c>
      <c r="Q19" s="44">
        <v>14</v>
      </c>
      <c r="R19" s="44">
        <v>14</v>
      </c>
      <c r="S19" s="44">
        <v>14</v>
      </c>
      <c r="T19" s="44">
        <v>14</v>
      </c>
      <c r="U19" s="44">
        <v>14</v>
      </c>
      <c r="V19" s="44">
        <v>14</v>
      </c>
      <c r="W19" s="44">
        <v>14</v>
      </c>
      <c r="X19" s="44">
        <v>14</v>
      </c>
      <c r="Y19" s="44">
        <v>13.5</v>
      </c>
      <c r="Z19" s="44">
        <v>13.5</v>
      </c>
      <c r="AA19" s="44">
        <v>13.5</v>
      </c>
      <c r="AB19" s="44">
        <v>13.5</v>
      </c>
      <c r="AC19" s="44">
        <v>13.5</v>
      </c>
      <c r="AD19" s="44">
        <v>13.5</v>
      </c>
      <c r="AE19" s="44">
        <v>13.5</v>
      </c>
      <c r="AF19" s="44">
        <v>13.5</v>
      </c>
      <c r="AG19" s="48">
        <v>52.4</v>
      </c>
      <c r="AH19" s="46">
        <f t="shared" si="2"/>
        <v>14</v>
      </c>
      <c r="AI19" s="47">
        <f t="shared" si="3"/>
        <v>13.5</v>
      </c>
      <c r="AK19" s="49"/>
      <c r="AL19" s="52" t="s">
        <v>33</v>
      </c>
      <c r="AM19" s="57">
        <f t="shared" ref="AM19:AR19" si="10">B108</f>
        <v>177.1</v>
      </c>
      <c r="AN19" s="57">
        <f t="shared" si="10"/>
        <v>289.67</v>
      </c>
      <c r="AO19" s="57">
        <f t="shared" si="10"/>
        <v>320</v>
      </c>
      <c r="AP19" s="57">
        <f t="shared" si="10"/>
        <v>236.5</v>
      </c>
      <c r="AQ19" s="57">
        <f t="shared" si="10"/>
        <v>230</v>
      </c>
      <c r="AR19" s="57">
        <f t="shared" si="10"/>
        <v>284.2</v>
      </c>
      <c r="AS19" s="57">
        <f>I108</f>
        <v>346</v>
      </c>
      <c r="AT19" s="57">
        <f>K108</f>
        <v>331.9</v>
      </c>
      <c r="AU19" s="57">
        <f t="shared" ref="AU19:BD19" si="11">M108</f>
        <v>199.5</v>
      </c>
      <c r="AV19" s="57">
        <f t="shared" si="11"/>
        <v>307.3</v>
      </c>
      <c r="AW19" s="57">
        <f t="shared" si="11"/>
        <v>345.40000000000003</v>
      </c>
      <c r="AX19" s="57">
        <f t="shared" si="11"/>
        <v>365.09999999999997</v>
      </c>
      <c r="AY19" s="57">
        <f t="shared" si="11"/>
        <v>485.59999999999997</v>
      </c>
      <c r="AZ19" s="57">
        <f t="shared" si="11"/>
        <v>529.70000000000005</v>
      </c>
      <c r="BA19" s="57">
        <f t="shared" si="11"/>
        <v>627.70000000000005</v>
      </c>
      <c r="BB19" s="57">
        <f t="shared" si="11"/>
        <v>605.9</v>
      </c>
      <c r="BC19" s="57">
        <f t="shared" si="11"/>
        <v>675.6</v>
      </c>
      <c r="BD19" s="57">
        <f t="shared" si="11"/>
        <v>630.20000000000005</v>
      </c>
      <c r="BE19" s="58">
        <f>X108</f>
        <v>429.1</v>
      </c>
      <c r="BF19" s="58">
        <f>Z108</f>
        <v>133.30000000000001</v>
      </c>
      <c r="BG19" s="58">
        <f>AB108</f>
        <v>194.90000000000003</v>
      </c>
      <c r="BH19" s="58">
        <f>AD108</f>
        <v>356.4</v>
      </c>
      <c r="BI19" s="58">
        <f>AE108</f>
        <v>237.8</v>
      </c>
      <c r="BJ19" s="58">
        <f>AF108</f>
        <v>328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26.5</v>
      </c>
      <c r="C20" s="44">
        <v>26.5</v>
      </c>
      <c r="D20" s="44">
        <v>26.5</v>
      </c>
      <c r="E20" s="44">
        <v>26.5</v>
      </c>
      <c r="F20" s="44">
        <v>26.5</v>
      </c>
      <c r="G20" s="44">
        <v>26.5</v>
      </c>
      <c r="H20" s="44">
        <v>26.5</v>
      </c>
      <c r="I20" s="44">
        <v>26.5</v>
      </c>
      <c r="J20" s="44">
        <v>26.5</v>
      </c>
      <c r="K20" s="44">
        <v>26.5</v>
      </c>
      <c r="L20" s="44">
        <v>26.5</v>
      </c>
      <c r="M20" s="44">
        <v>26.5</v>
      </c>
      <c r="N20" s="44">
        <v>26.5</v>
      </c>
      <c r="O20" s="44">
        <v>26.5</v>
      </c>
      <c r="P20" s="44">
        <v>26.5</v>
      </c>
      <c r="Q20" s="44">
        <v>26.5</v>
      </c>
      <c r="R20" s="44">
        <v>26.5</v>
      </c>
      <c r="S20" s="44">
        <v>26.5</v>
      </c>
      <c r="T20" s="44">
        <v>26.5</v>
      </c>
      <c r="U20" s="44">
        <v>26.5</v>
      </c>
      <c r="V20" s="44">
        <v>26.5</v>
      </c>
      <c r="W20" s="44">
        <v>26.5</v>
      </c>
      <c r="X20" s="44">
        <v>26.5</v>
      </c>
      <c r="Y20" s="44">
        <v>25</v>
      </c>
      <c r="Z20" s="44">
        <v>25</v>
      </c>
      <c r="AA20" s="44">
        <v>25</v>
      </c>
      <c r="AB20" s="44">
        <v>25</v>
      </c>
      <c r="AC20" s="44">
        <v>25</v>
      </c>
      <c r="AD20" s="44">
        <v>25</v>
      </c>
      <c r="AE20" s="44">
        <v>25</v>
      </c>
      <c r="AF20" s="44">
        <v>25</v>
      </c>
      <c r="AG20" s="48">
        <v>50</v>
      </c>
      <c r="AH20" s="46">
        <f t="shared" si="2"/>
        <v>26.5</v>
      </c>
      <c r="AI20" s="47">
        <f t="shared" si="3"/>
        <v>25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35.5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24.3</v>
      </c>
      <c r="C21" s="44">
        <v>24.3</v>
      </c>
      <c r="D21" s="44">
        <v>24.3</v>
      </c>
      <c r="E21" s="44">
        <v>24.3</v>
      </c>
      <c r="F21" s="44">
        <v>24.3</v>
      </c>
      <c r="G21" s="44">
        <v>24.3</v>
      </c>
      <c r="H21" s="44">
        <v>24.3</v>
      </c>
      <c r="I21" s="44">
        <v>24.3</v>
      </c>
      <c r="J21" s="44">
        <v>24.3</v>
      </c>
      <c r="K21" s="44">
        <v>24.3</v>
      </c>
      <c r="L21" s="44">
        <v>24.3</v>
      </c>
      <c r="M21" s="44">
        <v>24.3</v>
      </c>
      <c r="N21" s="44">
        <v>24.3</v>
      </c>
      <c r="O21" s="44">
        <v>24.3</v>
      </c>
      <c r="P21" s="44">
        <v>24.3</v>
      </c>
      <c r="Q21" s="44">
        <v>24.3</v>
      </c>
      <c r="R21" s="44">
        <v>24.3</v>
      </c>
      <c r="S21" s="44">
        <v>24.3</v>
      </c>
      <c r="T21" s="44">
        <v>24.3</v>
      </c>
      <c r="U21" s="44">
        <v>24.3</v>
      </c>
      <c r="V21" s="44">
        <v>24.3</v>
      </c>
      <c r="W21" s="44">
        <v>24.3</v>
      </c>
      <c r="X21" s="44">
        <v>24.3</v>
      </c>
      <c r="Y21" s="44">
        <v>24.3</v>
      </c>
      <c r="Z21" s="44">
        <v>24.3</v>
      </c>
      <c r="AA21" s="44">
        <v>24.3</v>
      </c>
      <c r="AB21" s="44">
        <v>24.3</v>
      </c>
      <c r="AC21" s="44">
        <v>24.3</v>
      </c>
      <c r="AD21" s="44">
        <v>24.3</v>
      </c>
      <c r="AE21" s="44">
        <v>24.3</v>
      </c>
      <c r="AF21" s="44">
        <v>24.3</v>
      </c>
      <c r="AG21" s="48">
        <v>45</v>
      </c>
      <c r="AH21" s="46">
        <f t="shared" si="2"/>
        <v>24.3</v>
      </c>
      <c r="AI21" s="47">
        <f t="shared" si="3"/>
        <v>24.3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180</v>
      </c>
      <c r="BG21" s="58">
        <f>AB114</f>
        <v>100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19.3</v>
      </c>
      <c r="C22" s="44">
        <v>19.3</v>
      </c>
      <c r="D22" s="44">
        <v>19.3</v>
      </c>
      <c r="E22" s="44">
        <v>19.3</v>
      </c>
      <c r="F22" s="44">
        <v>19.3</v>
      </c>
      <c r="G22" s="44">
        <v>19.3</v>
      </c>
      <c r="H22" s="44">
        <v>19.3</v>
      </c>
      <c r="I22" s="44">
        <v>19.3</v>
      </c>
      <c r="J22" s="44">
        <v>19.3</v>
      </c>
      <c r="K22" s="44">
        <v>19.3</v>
      </c>
      <c r="L22" s="44">
        <v>19.3</v>
      </c>
      <c r="M22" s="44">
        <v>19.3</v>
      </c>
      <c r="N22" s="44">
        <v>19.3</v>
      </c>
      <c r="O22" s="44">
        <v>19.3</v>
      </c>
      <c r="P22" s="44">
        <v>19.3</v>
      </c>
      <c r="Q22" s="44">
        <v>19.3</v>
      </c>
      <c r="R22" s="44">
        <v>19.3</v>
      </c>
      <c r="S22" s="44">
        <v>19.3</v>
      </c>
      <c r="T22" s="44">
        <v>19.3</v>
      </c>
      <c r="U22" s="44">
        <v>19.3</v>
      </c>
      <c r="V22" s="44">
        <v>19.3</v>
      </c>
      <c r="W22" s="44">
        <v>19.3</v>
      </c>
      <c r="X22" s="44">
        <v>19.3</v>
      </c>
      <c r="Y22" s="44">
        <v>19.399999999999999</v>
      </c>
      <c r="Z22" s="44">
        <v>19.399999999999999</v>
      </c>
      <c r="AA22" s="44">
        <v>19.399999999999999</v>
      </c>
      <c r="AB22" s="44">
        <v>19.399999999999999</v>
      </c>
      <c r="AC22" s="44">
        <v>19.399999999999999</v>
      </c>
      <c r="AD22" s="44">
        <v>19.399999999999999</v>
      </c>
      <c r="AE22" s="44">
        <v>19.399999999999999</v>
      </c>
      <c r="AF22" s="44">
        <v>19.399999999999999</v>
      </c>
      <c r="AG22" s="48">
        <v>44</v>
      </c>
      <c r="AH22" s="46">
        <f t="shared" si="2"/>
        <v>19.399999999999999</v>
      </c>
      <c r="AI22" s="47">
        <f t="shared" si="3"/>
        <v>19.3</v>
      </c>
      <c r="AK22" s="49"/>
      <c r="AL22" s="59" t="s">
        <v>39</v>
      </c>
      <c r="AM22" s="60">
        <f t="shared" ref="AM22:BJ22" si="16">SUM(AM16:AM21)</f>
        <v>1356.55</v>
      </c>
      <c r="AN22" s="60">
        <f t="shared" si="16"/>
        <v>440.16999999999996</v>
      </c>
      <c r="AO22" s="60">
        <f t="shared" si="16"/>
        <v>1291.4500000000003</v>
      </c>
      <c r="AP22" s="60">
        <f t="shared" si="16"/>
        <v>1185.4500000000003</v>
      </c>
      <c r="AQ22" s="60">
        <f t="shared" si="16"/>
        <v>1256.3500000000001</v>
      </c>
      <c r="AR22" s="60">
        <f t="shared" si="16"/>
        <v>1289.2500000000002</v>
      </c>
      <c r="AS22" s="60">
        <f t="shared" si="16"/>
        <v>1437.75</v>
      </c>
      <c r="AT22" s="60">
        <f t="shared" si="16"/>
        <v>1604.65</v>
      </c>
      <c r="AU22" s="60">
        <f t="shared" si="16"/>
        <v>1697.5500000000004</v>
      </c>
      <c r="AV22" s="60">
        <f t="shared" si="16"/>
        <v>1643.3500000000004</v>
      </c>
      <c r="AW22" s="60">
        <f t="shared" si="16"/>
        <v>1663.2500000000005</v>
      </c>
      <c r="AX22" s="60">
        <f t="shared" si="16"/>
        <v>1652.4500000000003</v>
      </c>
      <c r="AY22" s="60">
        <f t="shared" si="16"/>
        <v>1580.2500000000002</v>
      </c>
      <c r="AZ22" s="60">
        <f t="shared" si="16"/>
        <v>1606.3500000000004</v>
      </c>
      <c r="BA22" s="60">
        <f t="shared" si="16"/>
        <v>1647.1500000000005</v>
      </c>
      <c r="BB22" s="60">
        <f t="shared" si="16"/>
        <v>1639.4500000000003</v>
      </c>
      <c r="BC22" s="60">
        <f t="shared" si="16"/>
        <v>1690.7500000000005</v>
      </c>
      <c r="BD22" s="60">
        <f t="shared" si="16"/>
        <v>1681.6500000000003</v>
      </c>
      <c r="BE22" s="60">
        <f t="shared" si="16"/>
        <v>1556.6500000000005</v>
      </c>
      <c r="BF22" s="60">
        <f t="shared" si="16"/>
        <v>2096.5</v>
      </c>
      <c r="BG22" s="60">
        <f t="shared" si="16"/>
        <v>1893.6</v>
      </c>
      <c r="BH22" s="60">
        <f t="shared" si="16"/>
        <v>1640.1</v>
      </c>
      <c r="BI22" s="60">
        <f t="shared" si="16"/>
        <v>1510.8999999999999</v>
      </c>
      <c r="BJ22" s="60">
        <f t="shared" si="16"/>
        <v>1387.8999999999999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11.3</v>
      </c>
      <c r="C23" s="44">
        <v>11.3</v>
      </c>
      <c r="D23" s="44">
        <v>0</v>
      </c>
      <c r="E23" s="44">
        <v>0</v>
      </c>
      <c r="F23" s="44">
        <v>13</v>
      </c>
      <c r="G23" s="44">
        <v>13</v>
      </c>
      <c r="H23" s="44">
        <v>13</v>
      </c>
      <c r="I23" s="44">
        <v>13</v>
      </c>
      <c r="J23" s="44">
        <v>13</v>
      </c>
      <c r="K23" s="44">
        <v>13</v>
      </c>
      <c r="L23" s="44">
        <v>13</v>
      </c>
      <c r="M23" s="44">
        <v>13</v>
      </c>
      <c r="N23" s="44">
        <v>13</v>
      </c>
      <c r="O23" s="44">
        <v>13</v>
      </c>
      <c r="P23" s="44">
        <v>13</v>
      </c>
      <c r="Q23" s="44">
        <v>13</v>
      </c>
      <c r="R23" s="44">
        <v>13</v>
      </c>
      <c r="S23" s="44">
        <v>13</v>
      </c>
      <c r="T23" s="44">
        <v>13</v>
      </c>
      <c r="U23" s="44">
        <v>13</v>
      </c>
      <c r="V23" s="44">
        <v>13</v>
      </c>
      <c r="W23" s="44">
        <v>13</v>
      </c>
      <c r="X23" s="44">
        <v>13</v>
      </c>
      <c r="Y23" s="44">
        <v>12.5</v>
      </c>
      <c r="Z23" s="44">
        <v>12.5</v>
      </c>
      <c r="AA23" s="44">
        <v>12.5</v>
      </c>
      <c r="AB23" s="44">
        <v>12.5</v>
      </c>
      <c r="AC23" s="44">
        <v>12.5</v>
      </c>
      <c r="AD23" s="44">
        <v>12.5</v>
      </c>
      <c r="AE23" s="44">
        <v>12.5</v>
      </c>
      <c r="AF23" s="44">
        <v>12.5</v>
      </c>
      <c r="AG23" s="48">
        <v>42</v>
      </c>
      <c r="AH23" s="46">
        <f t="shared" si="2"/>
        <v>13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-60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15.6</v>
      </c>
      <c r="C24" s="44">
        <v>15.6</v>
      </c>
      <c r="D24" s="44">
        <v>15.6</v>
      </c>
      <c r="E24" s="44">
        <v>15.6</v>
      </c>
      <c r="F24" s="44">
        <v>15.6</v>
      </c>
      <c r="G24" s="44">
        <v>15.6</v>
      </c>
      <c r="H24" s="44">
        <v>15.6</v>
      </c>
      <c r="I24" s="44">
        <v>15.6</v>
      </c>
      <c r="J24" s="44">
        <v>15.6</v>
      </c>
      <c r="K24" s="44">
        <v>15.6</v>
      </c>
      <c r="L24" s="44">
        <v>15.6</v>
      </c>
      <c r="M24" s="44">
        <v>15.6</v>
      </c>
      <c r="N24" s="44">
        <v>15.6</v>
      </c>
      <c r="O24" s="44">
        <v>15.6</v>
      </c>
      <c r="P24" s="44">
        <v>15.6</v>
      </c>
      <c r="Q24" s="44">
        <v>15.6</v>
      </c>
      <c r="R24" s="44">
        <v>15.6</v>
      </c>
      <c r="S24" s="44">
        <v>15.6</v>
      </c>
      <c r="T24" s="44">
        <v>15.6</v>
      </c>
      <c r="U24" s="44">
        <v>15.6</v>
      </c>
      <c r="V24" s="44">
        <v>15.6</v>
      </c>
      <c r="W24" s="44">
        <v>15.6</v>
      </c>
      <c r="X24" s="44">
        <v>15.6</v>
      </c>
      <c r="Y24" s="44">
        <v>13.8</v>
      </c>
      <c r="Z24" s="44">
        <v>13.8</v>
      </c>
      <c r="AA24" s="44">
        <v>13.8</v>
      </c>
      <c r="AB24" s="44">
        <v>13.8</v>
      </c>
      <c r="AC24" s="44">
        <v>13.8</v>
      </c>
      <c r="AD24" s="44">
        <v>13.8</v>
      </c>
      <c r="AE24" s="44">
        <v>13.8</v>
      </c>
      <c r="AF24" s="44">
        <v>13.8</v>
      </c>
      <c r="AG24" s="48">
        <v>40</v>
      </c>
      <c r="AH24" s="46">
        <f t="shared" si="2"/>
        <v>15.6</v>
      </c>
      <c r="AI24" s="47">
        <f t="shared" si="3"/>
        <v>13.8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12.7</v>
      </c>
      <c r="C25" s="44">
        <v>12.7</v>
      </c>
      <c r="D25" s="44">
        <v>12.7</v>
      </c>
      <c r="E25" s="44">
        <v>12.7</v>
      </c>
      <c r="F25" s="44">
        <v>12.7</v>
      </c>
      <c r="G25" s="44">
        <v>12.7</v>
      </c>
      <c r="H25" s="44">
        <v>12.7</v>
      </c>
      <c r="I25" s="44">
        <v>12.7</v>
      </c>
      <c r="J25" s="44">
        <v>12.7</v>
      </c>
      <c r="K25" s="44">
        <v>12.7</v>
      </c>
      <c r="L25" s="44">
        <v>12.7</v>
      </c>
      <c r="M25" s="44">
        <v>12.7</v>
      </c>
      <c r="N25" s="44">
        <v>12.7</v>
      </c>
      <c r="O25" s="44">
        <v>12.7</v>
      </c>
      <c r="P25" s="44">
        <v>12.7</v>
      </c>
      <c r="Q25" s="44">
        <v>12.7</v>
      </c>
      <c r="R25" s="44">
        <v>12.7</v>
      </c>
      <c r="S25" s="44">
        <v>12.7</v>
      </c>
      <c r="T25" s="44">
        <v>12.7</v>
      </c>
      <c r="U25" s="44">
        <v>12.7</v>
      </c>
      <c r="V25" s="44">
        <v>12.7</v>
      </c>
      <c r="W25" s="44">
        <v>12.7</v>
      </c>
      <c r="X25" s="44">
        <v>12.7</v>
      </c>
      <c r="Y25" s="44">
        <v>11.5</v>
      </c>
      <c r="Z25" s="44">
        <v>11.5</v>
      </c>
      <c r="AA25" s="44">
        <v>11.5</v>
      </c>
      <c r="AB25" s="44">
        <v>11.5</v>
      </c>
      <c r="AC25" s="44">
        <v>11.5</v>
      </c>
      <c r="AD25" s="44">
        <v>11.5</v>
      </c>
      <c r="AE25" s="44">
        <v>11.5</v>
      </c>
      <c r="AF25" s="44">
        <v>11.5</v>
      </c>
      <c r="AG25" s="48">
        <v>38.46</v>
      </c>
      <c r="AH25" s="46">
        <f t="shared" si="2"/>
        <v>12.7</v>
      </c>
      <c r="AI25" s="47">
        <f t="shared" si="3"/>
        <v>11.5</v>
      </c>
      <c r="AK25" s="49"/>
      <c r="AL25" s="59" t="s">
        <v>44</v>
      </c>
      <c r="AM25" s="60">
        <f t="shared" ref="AM25:BJ25" si="19">AM22+AM23</f>
        <v>1356.55</v>
      </c>
      <c r="AN25" s="60">
        <f t="shared" si="19"/>
        <v>440.16999999999996</v>
      </c>
      <c r="AO25" s="60">
        <f t="shared" si="19"/>
        <v>1291.4500000000003</v>
      </c>
      <c r="AP25" s="60">
        <f t="shared" si="19"/>
        <v>1185.4500000000003</v>
      </c>
      <c r="AQ25" s="60">
        <f t="shared" si="19"/>
        <v>1256.3500000000001</v>
      </c>
      <c r="AR25" s="60">
        <f t="shared" si="19"/>
        <v>1289.2500000000002</v>
      </c>
      <c r="AS25" s="60">
        <f t="shared" si="19"/>
        <v>1437.75</v>
      </c>
      <c r="AT25" s="60">
        <f t="shared" si="19"/>
        <v>1604.65</v>
      </c>
      <c r="AU25" s="60">
        <f t="shared" si="19"/>
        <v>1637.5500000000004</v>
      </c>
      <c r="AV25" s="60">
        <f t="shared" si="19"/>
        <v>1643.3500000000004</v>
      </c>
      <c r="AW25" s="60">
        <f t="shared" si="19"/>
        <v>1663.2500000000005</v>
      </c>
      <c r="AX25" s="60">
        <f t="shared" si="19"/>
        <v>1652.4500000000003</v>
      </c>
      <c r="AY25" s="60">
        <f t="shared" si="19"/>
        <v>1580.2500000000002</v>
      </c>
      <c r="AZ25" s="60">
        <f t="shared" si="19"/>
        <v>1606.3500000000004</v>
      </c>
      <c r="BA25" s="60">
        <f t="shared" si="19"/>
        <v>1647.1500000000005</v>
      </c>
      <c r="BB25" s="60">
        <f t="shared" si="19"/>
        <v>1639.4500000000003</v>
      </c>
      <c r="BC25" s="60">
        <f t="shared" si="19"/>
        <v>1690.7500000000005</v>
      </c>
      <c r="BD25" s="60">
        <f t="shared" si="19"/>
        <v>1681.6500000000003</v>
      </c>
      <c r="BE25" s="60">
        <f t="shared" si="19"/>
        <v>1556.6500000000005</v>
      </c>
      <c r="BF25" s="60">
        <f t="shared" si="19"/>
        <v>2096.5</v>
      </c>
      <c r="BG25" s="60">
        <f t="shared" si="19"/>
        <v>1893.6</v>
      </c>
      <c r="BH25" s="60">
        <f t="shared" si="19"/>
        <v>1640.1</v>
      </c>
      <c r="BI25" s="60">
        <f t="shared" si="19"/>
        <v>1510.8999999999999</v>
      </c>
      <c r="BJ25" s="60">
        <f t="shared" si="19"/>
        <v>1387.8999999999999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5.2</v>
      </c>
      <c r="C26" s="44">
        <v>5.2</v>
      </c>
      <c r="D26" s="44">
        <v>0</v>
      </c>
      <c r="E26" s="44">
        <v>0</v>
      </c>
      <c r="F26" s="44">
        <v>6</v>
      </c>
      <c r="G26" s="44">
        <v>6</v>
      </c>
      <c r="H26" s="44">
        <v>6</v>
      </c>
      <c r="I26" s="44">
        <v>6</v>
      </c>
      <c r="J26" s="44">
        <v>6</v>
      </c>
      <c r="K26" s="44">
        <v>6</v>
      </c>
      <c r="L26" s="44">
        <v>6</v>
      </c>
      <c r="M26" s="44">
        <v>6</v>
      </c>
      <c r="N26" s="44">
        <v>6</v>
      </c>
      <c r="O26" s="44">
        <v>6</v>
      </c>
      <c r="P26" s="44">
        <v>6</v>
      </c>
      <c r="Q26" s="44">
        <v>6</v>
      </c>
      <c r="R26" s="44">
        <v>6</v>
      </c>
      <c r="S26" s="44">
        <v>6</v>
      </c>
      <c r="T26" s="44">
        <v>6</v>
      </c>
      <c r="U26" s="44">
        <v>6</v>
      </c>
      <c r="V26" s="44">
        <v>6</v>
      </c>
      <c r="W26" s="44">
        <v>6</v>
      </c>
      <c r="X26" s="44">
        <v>6</v>
      </c>
      <c r="Y26" s="44">
        <v>7</v>
      </c>
      <c r="Z26" s="44">
        <v>7</v>
      </c>
      <c r="AA26" s="44">
        <v>7</v>
      </c>
      <c r="AB26" s="44">
        <v>7</v>
      </c>
      <c r="AC26" s="44">
        <v>7</v>
      </c>
      <c r="AD26" s="44">
        <v>7</v>
      </c>
      <c r="AE26" s="44">
        <v>7</v>
      </c>
      <c r="AF26" s="44">
        <v>7</v>
      </c>
      <c r="AG26" s="61">
        <v>38</v>
      </c>
      <c r="AH26" s="46">
        <f t="shared" si="2"/>
        <v>7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12.5</v>
      </c>
      <c r="C27" s="44">
        <v>12.5</v>
      </c>
      <c r="D27" s="44">
        <v>12.5</v>
      </c>
      <c r="E27" s="44">
        <v>12.5</v>
      </c>
      <c r="F27" s="44">
        <v>12.5</v>
      </c>
      <c r="G27" s="44">
        <v>12.5</v>
      </c>
      <c r="H27" s="44">
        <v>12.5</v>
      </c>
      <c r="I27" s="44">
        <v>12.5</v>
      </c>
      <c r="J27" s="44">
        <v>12.5</v>
      </c>
      <c r="K27" s="44">
        <v>12.5</v>
      </c>
      <c r="L27" s="44">
        <v>12.5</v>
      </c>
      <c r="M27" s="44">
        <v>12.5</v>
      </c>
      <c r="N27" s="44">
        <v>12.5</v>
      </c>
      <c r="O27" s="44">
        <v>12.5</v>
      </c>
      <c r="P27" s="44">
        <v>12.5</v>
      </c>
      <c r="Q27" s="44">
        <v>12.5</v>
      </c>
      <c r="R27" s="44">
        <v>12.5</v>
      </c>
      <c r="S27" s="44">
        <v>12.5</v>
      </c>
      <c r="T27" s="44">
        <v>12.5</v>
      </c>
      <c r="U27" s="44">
        <v>12.5</v>
      </c>
      <c r="V27" s="44">
        <v>12.5</v>
      </c>
      <c r="W27" s="44">
        <v>12.5</v>
      </c>
      <c r="X27" s="44">
        <v>12.5</v>
      </c>
      <c r="Y27" s="44">
        <v>31.5</v>
      </c>
      <c r="Z27" s="44">
        <v>31.5</v>
      </c>
      <c r="AA27" s="44">
        <v>31.5</v>
      </c>
      <c r="AB27" s="44">
        <v>31.5</v>
      </c>
      <c r="AC27" s="44">
        <v>31.5</v>
      </c>
      <c r="AD27" s="44">
        <v>31.5</v>
      </c>
      <c r="AE27" s="44">
        <v>31.5</v>
      </c>
      <c r="AF27" s="44">
        <v>31.5</v>
      </c>
      <c r="AG27" s="48">
        <v>36</v>
      </c>
      <c r="AH27" s="46">
        <f t="shared" si="2"/>
        <v>31.5</v>
      </c>
      <c r="AI27" s="47">
        <f t="shared" si="3"/>
        <v>12.5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15</v>
      </c>
      <c r="C28" s="44">
        <v>15</v>
      </c>
      <c r="D28" s="44">
        <v>0</v>
      </c>
      <c r="E28" s="44">
        <v>0</v>
      </c>
      <c r="F28" s="44">
        <v>18.5</v>
      </c>
      <c r="G28" s="44">
        <v>18.5</v>
      </c>
      <c r="H28" s="44">
        <v>18.5</v>
      </c>
      <c r="I28" s="44">
        <v>18.5</v>
      </c>
      <c r="J28" s="44">
        <v>18.5</v>
      </c>
      <c r="K28" s="44">
        <v>18.5</v>
      </c>
      <c r="L28" s="44">
        <v>18.5</v>
      </c>
      <c r="M28" s="44">
        <v>18.5</v>
      </c>
      <c r="N28" s="44">
        <v>18.5</v>
      </c>
      <c r="O28" s="44">
        <v>18.5</v>
      </c>
      <c r="P28" s="44">
        <v>18.5</v>
      </c>
      <c r="Q28" s="44">
        <v>18.5</v>
      </c>
      <c r="R28" s="44">
        <v>18.5</v>
      </c>
      <c r="S28" s="44">
        <v>18.5</v>
      </c>
      <c r="T28" s="44">
        <v>18.5</v>
      </c>
      <c r="U28" s="44">
        <v>18.5</v>
      </c>
      <c r="V28" s="44">
        <v>18.5</v>
      </c>
      <c r="W28" s="44">
        <v>18.5</v>
      </c>
      <c r="X28" s="44">
        <v>18.5</v>
      </c>
      <c r="Y28" s="44">
        <v>19</v>
      </c>
      <c r="Z28" s="44">
        <v>19</v>
      </c>
      <c r="AA28" s="44">
        <v>19</v>
      </c>
      <c r="AB28" s="44">
        <v>19</v>
      </c>
      <c r="AC28" s="44">
        <v>19</v>
      </c>
      <c r="AD28" s="44">
        <v>19</v>
      </c>
      <c r="AE28" s="44">
        <v>19</v>
      </c>
      <c r="AF28" s="44">
        <v>19</v>
      </c>
      <c r="AG28" s="48">
        <v>35.5</v>
      </c>
      <c r="AH28" s="46">
        <f t="shared" si="2"/>
        <v>19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10.8</v>
      </c>
      <c r="C29" s="44">
        <v>10.8</v>
      </c>
      <c r="D29" s="44">
        <v>10.8</v>
      </c>
      <c r="E29" s="44">
        <v>10.8</v>
      </c>
      <c r="F29" s="44">
        <v>10.8</v>
      </c>
      <c r="G29" s="44">
        <v>10.8</v>
      </c>
      <c r="H29" s="44">
        <v>10.8</v>
      </c>
      <c r="I29" s="44">
        <v>10.8</v>
      </c>
      <c r="J29" s="44">
        <v>10.8</v>
      </c>
      <c r="K29" s="44">
        <v>10.8</v>
      </c>
      <c r="L29" s="44">
        <v>10.8</v>
      </c>
      <c r="M29" s="44">
        <v>10.8</v>
      </c>
      <c r="N29" s="44">
        <v>10.8</v>
      </c>
      <c r="O29" s="44">
        <v>10.8</v>
      </c>
      <c r="P29" s="44">
        <v>10.8</v>
      </c>
      <c r="Q29" s="44">
        <v>10.8</v>
      </c>
      <c r="R29" s="44">
        <v>10.8</v>
      </c>
      <c r="S29" s="44">
        <v>10.8</v>
      </c>
      <c r="T29" s="44">
        <v>10.8</v>
      </c>
      <c r="U29" s="44">
        <v>10.8</v>
      </c>
      <c r="V29" s="44">
        <v>10.8</v>
      </c>
      <c r="W29" s="44">
        <v>10.8</v>
      </c>
      <c r="X29" s="44">
        <v>10.8</v>
      </c>
      <c r="Y29" s="44">
        <v>13.6</v>
      </c>
      <c r="Z29" s="44">
        <v>13.6</v>
      </c>
      <c r="AA29" s="44">
        <v>13.6</v>
      </c>
      <c r="AB29" s="44">
        <v>13.6</v>
      </c>
      <c r="AC29" s="44">
        <v>13.6</v>
      </c>
      <c r="AD29" s="44">
        <v>13.6</v>
      </c>
      <c r="AE29" s="44">
        <v>13.6</v>
      </c>
      <c r="AF29" s="44">
        <v>13.6</v>
      </c>
      <c r="AG29" s="61">
        <v>32</v>
      </c>
      <c r="AH29" s="46">
        <f t="shared" si="2"/>
        <v>13.6</v>
      </c>
      <c r="AI29" s="47">
        <f t="shared" si="3"/>
        <v>10.8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10.6</v>
      </c>
      <c r="C30" s="44">
        <v>10.6</v>
      </c>
      <c r="D30" s="44">
        <v>10.6</v>
      </c>
      <c r="E30" s="44">
        <v>10.6</v>
      </c>
      <c r="F30" s="44">
        <v>10.6</v>
      </c>
      <c r="G30" s="44">
        <v>10.6</v>
      </c>
      <c r="H30" s="44">
        <v>10.6</v>
      </c>
      <c r="I30" s="44">
        <v>10.6</v>
      </c>
      <c r="J30" s="44">
        <v>10.6</v>
      </c>
      <c r="K30" s="44">
        <v>10.6</v>
      </c>
      <c r="L30" s="44">
        <v>10.6</v>
      </c>
      <c r="M30" s="44">
        <v>10.6</v>
      </c>
      <c r="N30" s="44">
        <v>10.6</v>
      </c>
      <c r="O30" s="44">
        <v>10.6</v>
      </c>
      <c r="P30" s="44">
        <v>10.6</v>
      </c>
      <c r="Q30" s="44">
        <v>10.6</v>
      </c>
      <c r="R30" s="44">
        <v>10.6</v>
      </c>
      <c r="S30" s="44">
        <v>10.6</v>
      </c>
      <c r="T30" s="44">
        <v>10.6</v>
      </c>
      <c r="U30" s="44">
        <v>10.6</v>
      </c>
      <c r="V30" s="44">
        <v>10.6</v>
      </c>
      <c r="W30" s="44">
        <v>10.6</v>
      </c>
      <c r="X30" s="44">
        <v>10.6</v>
      </c>
      <c r="Y30" s="44">
        <v>10.9</v>
      </c>
      <c r="Z30" s="44">
        <v>10.9</v>
      </c>
      <c r="AA30" s="44">
        <v>10.9</v>
      </c>
      <c r="AB30" s="44">
        <v>10.9</v>
      </c>
      <c r="AC30" s="44">
        <v>10.9</v>
      </c>
      <c r="AD30" s="44">
        <v>10.9</v>
      </c>
      <c r="AE30" s="44">
        <v>10.9</v>
      </c>
      <c r="AF30" s="44">
        <v>10.9</v>
      </c>
      <c r="AG30" s="48">
        <v>30</v>
      </c>
      <c r="AH30" s="46">
        <f t="shared" si="2"/>
        <v>10.9</v>
      </c>
      <c r="AI30" s="47">
        <f t="shared" si="3"/>
        <v>10.6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9</v>
      </c>
      <c r="C31" s="44">
        <v>9</v>
      </c>
      <c r="D31" s="44">
        <v>9</v>
      </c>
      <c r="E31" s="44">
        <v>9</v>
      </c>
      <c r="F31" s="44">
        <v>9</v>
      </c>
      <c r="G31" s="44">
        <v>9</v>
      </c>
      <c r="H31" s="44">
        <v>9</v>
      </c>
      <c r="I31" s="44">
        <v>9</v>
      </c>
      <c r="J31" s="44">
        <v>9</v>
      </c>
      <c r="K31" s="44">
        <v>9</v>
      </c>
      <c r="L31" s="44">
        <v>9</v>
      </c>
      <c r="M31" s="44">
        <v>9</v>
      </c>
      <c r="N31" s="44">
        <v>9</v>
      </c>
      <c r="O31" s="44">
        <v>9</v>
      </c>
      <c r="P31" s="44">
        <v>9</v>
      </c>
      <c r="Q31" s="44">
        <v>9</v>
      </c>
      <c r="R31" s="44">
        <v>9</v>
      </c>
      <c r="S31" s="44">
        <v>9</v>
      </c>
      <c r="T31" s="44">
        <v>9</v>
      </c>
      <c r="U31" s="44">
        <v>9</v>
      </c>
      <c r="V31" s="44">
        <v>9</v>
      </c>
      <c r="W31" s="44">
        <v>9</v>
      </c>
      <c r="X31" s="44">
        <v>9</v>
      </c>
      <c r="Y31" s="44">
        <v>8.8000000000000007</v>
      </c>
      <c r="Z31" s="44">
        <v>8.8000000000000007</v>
      </c>
      <c r="AA31" s="44">
        <v>8.8000000000000007</v>
      </c>
      <c r="AB31" s="44">
        <v>8.8000000000000007</v>
      </c>
      <c r="AC31" s="44">
        <v>8.8000000000000007</v>
      </c>
      <c r="AD31" s="44">
        <v>8.8000000000000007</v>
      </c>
      <c r="AE31" s="44">
        <v>8.8000000000000007</v>
      </c>
      <c r="AF31" s="44">
        <v>8.8000000000000007</v>
      </c>
      <c r="AG31" s="48">
        <v>29.04</v>
      </c>
      <c r="AH31" s="46">
        <f t="shared" si="2"/>
        <v>9</v>
      </c>
      <c r="AI31" s="47">
        <f t="shared" si="3"/>
        <v>8.8000000000000007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12.3</v>
      </c>
      <c r="C32" s="44">
        <v>12.3</v>
      </c>
      <c r="D32" s="44">
        <v>12.3</v>
      </c>
      <c r="E32" s="44">
        <v>12.3</v>
      </c>
      <c r="F32" s="44">
        <v>12.3</v>
      </c>
      <c r="G32" s="44">
        <v>12.3</v>
      </c>
      <c r="H32" s="44">
        <v>12.3</v>
      </c>
      <c r="I32" s="44">
        <v>12.3</v>
      </c>
      <c r="J32" s="44">
        <v>12.3</v>
      </c>
      <c r="K32" s="44">
        <v>12.3</v>
      </c>
      <c r="L32" s="44">
        <v>12.3</v>
      </c>
      <c r="M32" s="44">
        <v>12.3</v>
      </c>
      <c r="N32" s="44">
        <v>12.3</v>
      </c>
      <c r="O32" s="44">
        <v>12.3</v>
      </c>
      <c r="P32" s="44">
        <v>12.3</v>
      </c>
      <c r="Q32" s="44">
        <v>12.3</v>
      </c>
      <c r="R32" s="44">
        <v>12.3</v>
      </c>
      <c r="S32" s="44">
        <v>12.3</v>
      </c>
      <c r="T32" s="44">
        <v>12.3</v>
      </c>
      <c r="U32" s="44">
        <v>12.3</v>
      </c>
      <c r="V32" s="44">
        <v>12.3</v>
      </c>
      <c r="W32" s="44">
        <v>12.3</v>
      </c>
      <c r="X32" s="44">
        <v>12.3</v>
      </c>
      <c r="Y32" s="44">
        <v>9.8000000000000007</v>
      </c>
      <c r="Z32" s="44">
        <v>9.8000000000000007</v>
      </c>
      <c r="AA32" s="44">
        <v>9.8000000000000007</v>
      </c>
      <c r="AB32" s="44">
        <v>9.8000000000000007</v>
      </c>
      <c r="AC32" s="44">
        <v>9.8000000000000007</v>
      </c>
      <c r="AD32" s="44">
        <v>9.8000000000000007</v>
      </c>
      <c r="AE32" s="44">
        <v>9.8000000000000007</v>
      </c>
      <c r="AF32" s="44">
        <v>9.8000000000000007</v>
      </c>
      <c r="AG32" s="48">
        <v>28.1</v>
      </c>
      <c r="AH32" s="46">
        <f t="shared" si="2"/>
        <v>12.3</v>
      </c>
      <c r="AI32" s="47">
        <f t="shared" si="3"/>
        <v>9.8000000000000007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8</v>
      </c>
      <c r="C33" s="44">
        <v>8</v>
      </c>
      <c r="D33" s="44">
        <v>8</v>
      </c>
      <c r="E33" s="44">
        <v>8</v>
      </c>
      <c r="F33" s="44">
        <v>8</v>
      </c>
      <c r="G33" s="44">
        <v>8</v>
      </c>
      <c r="H33" s="44">
        <v>8</v>
      </c>
      <c r="I33" s="44">
        <v>8</v>
      </c>
      <c r="J33" s="44">
        <v>8</v>
      </c>
      <c r="K33" s="44">
        <v>8</v>
      </c>
      <c r="L33" s="44">
        <v>8</v>
      </c>
      <c r="M33" s="44">
        <v>8</v>
      </c>
      <c r="N33" s="44">
        <v>8</v>
      </c>
      <c r="O33" s="44">
        <v>8</v>
      </c>
      <c r="P33" s="44">
        <v>8</v>
      </c>
      <c r="Q33" s="44">
        <v>8</v>
      </c>
      <c r="R33" s="44">
        <v>8</v>
      </c>
      <c r="S33" s="44">
        <v>8</v>
      </c>
      <c r="T33" s="44">
        <v>8</v>
      </c>
      <c r="U33" s="44">
        <v>8</v>
      </c>
      <c r="V33" s="44">
        <v>8</v>
      </c>
      <c r="W33" s="44">
        <v>8</v>
      </c>
      <c r="X33" s="44">
        <v>8</v>
      </c>
      <c r="Y33" s="44">
        <v>9</v>
      </c>
      <c r="Z33" s="44">
        <v>9</v>
      </c>
      <c r="AA33" s="44">
        <v>9</v>
      </c>
      <c r="AB33" s="44">
        <v>9</v>
      </c>
      <c r="AC33" s="44">
        <v>9</v>
      </c>
      <c r="AD33" s="44">
        <v>9</v>
      </c>
      <c r="AE33" s="44">
        <v>9</v>
      </c>
      <c r="AF33" s="44">
        <v>9</v>
      </c>
      <c r="AG33" s="48">
        <v>27</v>
      </c>
      <c r="AH33" s="46">
        <f t="shared" si="2"/>
        <v>9</v>
      </c>
      <c r="AI33" s="47">
        <f t="shared" si="3"/>
        <v>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11.2</v>
      </c>
      <c r="C34" s="44">
        <v>11.2</v>
      </c>
      <c r="D34" s="44">
        <v>11.2</v>
      </c>
      <c r="E34" s="44">
        <v>11.2</v>
      </c>
      <c r="F34" s="44">
        <v>11.2</v>
      </c>
      <c r="G34" s="44">
        <v>11.2</v>
      </c>
      <c r="H34" s="44">
        <v>11.2</v>
      </c>
      <c r="I34" s="44">
        <v>11.2</v>
      </c>
      <c r="J34" s="44">
        <v>11.2</v>
      </c>
      <c r="K34" s="44">
        <v>11.2</v>
      </c>
      <c r="L34" s="44">
        <v>11.2</v>
      </c>
      <c r="M34" s="44">
        <v>11.2</v>
      </c>
      <c r="N34" s="44">
        <v>11.2</v>
      </c>
      <c r="O34" s="44">
        <v>11.2</v>
      </c>
      <c r="P34" s="44">
        <v>11.2</v>
      </c>
      <c r="Q34" s="44">
        <v>11.2</v>
      </c>
      <c r="R34" s="44">
        <v>11.2</v>
      </c>
      <c r="S34" s="44">
        <v>11.2</v>
      </c>
      <c r="T34" s="44">
        <v>11.2</v>
      </c>
      <c r="U34" s="44">
        <v>11.2</v>
      </c>
      <c r="V34" s="44">
        <v>11.2</v>
      </c>
      <c r="W34" s="44">
        <v>11.2</v>
      </c>
      <c r="X34" s="44">
        <v>11.2</v>
      </c>
      <c r="Y34" s="44">
        <v>12.5</v>
      </c>
      <c r="Z34" s="44">
        <v>12.5</v>
      </c>
      <c r="AA34" s="44">
        <v>12.5</v>
      </c>
      <c r="AB34" s="44">
        <v>12.5</v>
      </c>
      <c r="AC34" s="44">
        <v>12.5</v>
      </c>
      <c r="AD34" s="44">
        <v>12.5</v>
      </c>
      <c r="AE34" s="44">
        <v>12.5</v>
      </c>
      <c r="AF34" s="44">
        <v>12.5</v>
      </c>
      <c r="AG34" s="48">
        <v>25</v>
      </c>
      <c r="AH34" s="46">
        <f t="shared" si="2"/>
        <v>12.5</v>
      </c>
      <c r="AI34" s="47">
        <f t="shared" si="3"/>
        <v>11.2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9.3000000000000007</v>
      </c>
      <c r="C35" s="44">
        <v>9.3000000000000007</v>
      </c>
      <c r="D35" s="44">
        <v>9.3000000000000007</v>
      </c>
      <c r="E35" s="44">
        <v>9.3000000000000007</v>
      </c>
      <c r="F35" s="44">
        <v>9.3000000000000007</v>
      </c>
      <c r="G35" s="44">
        <v>9.3000000000000007</v>
      </c>
      <c r="H35" s="44">
        <v>9.3000000000000007</v>
      </c>
      <c r="I35" s="44">
        <v>9.3000000000000007</v>
      </c>
      <c r="J35" s="44">
        <v>9.3000000000000007</v>
      </c>
      <c r="K35" s="44">
        <v>9.3000000000000007</v>
      </c>
      <c r="L35" s="44">
        <v>9.3000000000000007</v>
      </c>
      <c r="M35" s="44">
        <v>9.3000000000000007</v>
      </c>
      <c r="N35" s="44">
        <v>9.3000000000000007</v>
      </c>
      <c r="O35" s="44">
        <v>9.3000000000000007</v>
      </c>
      <c r="P35" s="44">
        <v>9.3000000000000007</v>
      </c>
      <c r="Q35" s="44">
        <v>9.3000000000000007</v>
      </c>
      <c r="R35" s="44">
        <v>9.3000000000000007</v>
      </c>
      <c r="S35" s="44">
        <v>9.3000000000000007</v>
      </c>
      <c r="T35" s="44">
        <v>9.3000000000000007</v>
      </c>
      <c r="U35" s="44">
        <v>9.3000000000000007</v>
      </c>
      <c r="V35" s="44">
        <v>9.3000000000000007</v>
      </c>
      <c r="W35" s="44">
        <v>9.3000000000000007</v>
      </c>
      <c r="X35" s="44">
        <v>9.3000000000000007</v>
      </c>
      <c r="Y35" s="44">
        <v>8</v>
      </c>
      <c r="Z35" s="44">
        <v>8</v>
      </c>
      <c r="AA35" s="44">
        <v>8</v>
      </c>
      <c r="AB35" s="44">
        <v>8</v>
      </c>
      <c r="AC35" s="44">
        <v>8</v>
      </c>
      <c r="AD35" s="44">
        <v>8</v>
      </c>
      <c r="AE35" s="44">
        <v>8</v>
      </c>
      <c r="AF35" s="44">
        <v>8</v>
      </c>
      <c r="AG35" s="48">
        <v>25</v>
      </c>
      <c r="AH35" s="46">
        <f t="shared" si="2"/>
        <v>9.3000000000000007</v>
      </c>
      <c r="AI35" s="47">
        <f t="shared" si="3"/>
        <v>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9</v>
      </c>
      <c r="C36" s="44">
        <v>9</v>
      </c>
      <c r="D36" s="44">
        <v>9</v>
      </c>
      <c r="E36" s="44">
        <v>9</v>
      </c>
      <c r="F36" s="44">
        <v>9</v>
      </c>
      <c r="G36" s="44">
        <v>9</v>
      </c>
      <c r="H36" s="44">
        <v>9</v>
      </c>
      <c r="I36" s="44">
        <v>9</v>
      </c>
      <c r="J36" s="44">
        <v>9</v>
      </c>
      <c r="K36" s="44">
        <v>9</v>
      </c>
      <c r="L36" s="44">
        <v>9</v>
      </c>
      <c r="M36" s="44">
        <v>9</v>
      </c>
      <c r="N36" s="44">
        <v>9</v>
      </c>
      <c r="O36" s="44">
        <v>9</v>
      </c>
      <c r="P36" s="44">
        <v>9</v>
      </c>
      <c r="Q36" s="44">
        <v>9</v>
      </c>
      <c r="R36" s="44">
        <v>9</v>
      </c>
      <c r="S36" s="44">
        <v>9</v>
      </c>
      <c r="T36" s="44">
        <v>9</v>
      </c>
      <c r="U36" s="44">
        <v>9</v>
      </c>
      <c r="V36" s="44">
        <v>9</v>
      </c>
      <c r="W36" s="44">
        <v>9</v>
      </c>
      <c r="X36" s="44">
        <v>9</v>
      </c>
      <c r="Y36" s="44">
        <v>9</v>
      </c>
      <c r="Z36" s="44">
        <v>9</v>
      </c>
      <c r="AA36" s="44">
        <v>9</v>
      </c>
      <c r="AB36" s="44">
        <v>9</v>
      </c>
      <c r="AC36" s="44">
        <v>9</v>
      </c>
      <c r="AD36" s="44">
        <v>9</v>
      </c>
      <c r="AE36" s="44">
        <v>9</v>
      </c>
      <c r="AF36" s="44">
        <v>9</v>
      </c>
      <c r="AG36" s="48">
        <v>25</v>
      </c>
      <c r="AH36" s="46">
        <f t="shared" si="2"/>
        <v>9</v>
      </c>
      <c r="AI36" s="47">
        <f t="shared" si="3"/>
        <v>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9.6</v>
      </c>
      <c r="O37" s="44">
        <v>9.6</v>
      </c>
      <c r="P37" s="44">
        <v>9.6</v>
      </c>
      <c r="Q37" s="44">
        <v>9.6</v>
      </c>
      <c r="R37" s="44">
        <v>9.6</v>
      </c>
      <c r="S37" s="44">
        <v>9.6</v>
      </c>
      <c r="T37" s="44">
        <v>9.6</v>
      </c>
      <c r="U37" s="44">
        <v>9.6</v>
      </c>
      <c r="V37" s="44">
        <v>9.6</v>
      </c>
      <c r="W37" s="44">
        <v>9.6</v>
      </c>
      <c r="X37" s="44">
        <v>9.6</v>
      </c>
      <c r="Y37" s="44">
        <v>10.4</v>
      </c>
      <c r="Z37" s="44">
        <v>10.4</v>
      </c>
      <c r="AA37" s="44">
        <v>10.4</v>
      </c>
      <c r="AB37" s="44">
        <v>10.4</v>
      </c>
      <c r="AC37" s="44">
        <v>10.4</v>
      </c>
      <c r="AD37" s="44">
        <v>10.4</v>
      </c>
      <c r="AE37" s="44">
        <v>10.4</v>
      </c>
      <c r="AF37" s="44">
        <v>10.4</v>
      </c>
      <c r="AG37" s="48">
        <v>25</v>
      </c>
      <c r="AH37" s="46">
        <f t="shared" si="2"/>
        <v>10.4</v>
      </c>
      <c r="AI37" s="47">
        <f t="shared" si="3"/>
        <v>9.6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</v>
      </c>
      <c r="C38" s="44">
        <v>10</v>
      </c>
      <c r="D38" s="44">
        <v>10</v>
      </c>
      <c r="E38" s="44">
        <v>10</v>
      </c>
      <c r="F38" s="44">
        <v>10</v>
      </c>
      <c r="G38" s="44">
        <v>10</v>
      </c>
      <c r="H38" s="44">
        <v>10</v>
      </c>
      <c r="I38" s="44">
        <v>10</v>
      </c>
      <c r="J38" s="44">
        <v>10</v>
      </c>
      <c r="K38" s="44">
        <v>10</v>
      </c>
      <c r="L38" s="44">
        <v>10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>
        <v>10</v>
      </c>
      <c r="V38" s="44">
        <v>10</v>
      </c>
      <c r="W38" s="44">
        <v>10</v>
      </c>
      <c r="X38" s="44">
        <v>10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10</v>
      </c>
      <c r="C39" s="44">
        <v>10</v>
      </c>
      <c r="D39" s="44">
        <v>10</v>
      </c>
      <c r="E39" s="44">
        <v>10</v>
      </c>
      <c r="F39" s="44">
        <v>10</v>
      </c>
      <c r="G39" s="44">
        <v>10</v>
      </c>
      <c r="H39" s="44">
        <v>10</v>
      </c>
      <c r="I39" s="44">
        <v>10</v>
      </c>
      <c r="J39" s="44">
        <v>10</v>
      </c>
      <c r="K39" s="44">
        <v>10</v>
      </c>
      <c r="L39" s="44">
        <v>10</v>
      </c>
      <c r="M39" s="44">
        <v>10</v>
      </c>
      <c r="N39" s="44">
        <v>10</v>
      </c>
      <c r="O39" s="44">
        <v>10</v>
      </c>
      <c r="P39" s="44">
        <v>10</v>
      </c>
      <c r="Q39" s="44">
        <v>10</v>
      </c>
      <c r="R39" s="44">
        <v>10</v>
      </c>
      <c r="S39" s="44">
        <v>10</v>
      </c>
      <c r="T39" s="44">
        <v>10</v>
      </c>
      <c r="U39" s="44">
        <v>10</v>
      </c>
      <c r="V39" s="44">
        <v>10</v>
      </c>
      <c r="W39" s="44">
        <v>10</v>
      </c>
      <c r="X39" s="44">
        <v>10</v>
      </c>
      <c r="Y39" s="44">
        <v>12.4</v>
      </c>
      <c r="Z39" s="44">
        <v>12.4</v>
      </c>
      <c r="AA39" s="44">
        <v>12.4</v>
      </c>
      <c r="AB39" s="44">
        <v>12.4</v>
      </c>
      <c r="AC39" s="44">
        <v>12.4</v>
      </c>
      <c r="AD39" s="44">
        <v>12.4</v>
      </c>
      <c r="AE39" s="44">
        <v>12.4</v>
      </c>
      <c r="AF39" s="44">
        <v>12.4</v>
      </c>
      <c r="AG39" s="48">
        <v>23.5</v>
      </c>
      <c r="AH39" s="46">
        <f t="shared" si="2"/>
        <v>12.4</v>
      </c>
      <c r="AI39" s="47">
        <f t="shared" si="3"/>
        <v>10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</v>
      </c>
      <c r="C41" s="44">
        <v>4</v>
      </c>
      <c r="D41" s="44">
        <v>4</v>
      </c>
      <c r="E41" s="44">
        <v>4</v>
      </c>
      <c r="F41" s="44">
        <v>4</v>
      </c>
      <c r="G41" s="44">
        <v>4</v>
      </c>
      <c r="H41" s="44">
        <v>4</v>
      </c>
      <c r="I41" s="44">
        <v>4</v>
      </c>
      <c r="J41" s="44">
        <v>4</v>
      </c>
      <c r="K41" s="44">
        <v>4</v>
      </c>
      <c r="L41" s="44">
        <v>4</v>
      </c>
      <c r="M41" s="44">
        <v>4</v>
      </c>
      <c r="N41" s="44">
        <v>4</v>
      </c>
      <c r="O41" s="44">
        <v>4</v>
      </c>
      <c r="P41" s="44">
        <v>4</v>
      </c>
      <c r="Q41" s="44">
        <v>4</v>
      </c>
      <c r="R41" s="44">
        <v>4</v>
      </c>
      <c r="S41" s="44">
        <v>4</v>
      </c>
      <c r="T41" s="44">
        <v>4</v>
      </c>
      <c r="U41" s="44">
        <v>4</v>
      </c>
      <c r="V41" s="44">
        <v>4</v>
      </c>
      <c r="W41" s="44">
        <v>4</v>
      </c>
      <c r="X41" s="44">
        <v>4</v>
      </c>
      <c r="Y41" s="44">
        <v>4</v>
      </c>
      <c r="Z41" s="44">
        <v>4</v>
      </c>
      <c r="AA41" s="44">
        <v>4</v>
      </c>
      <c r="AB41" s="44">
        <v>4</v>
      </c>
      <c r="AC41" s="44">
        <v>4</v>
      </c>
      <c r="AD41" s="44">
        <v>4</v>
      </c>
      <c r="AE41" s="44">
        <v>4</v>
      </c>
      <c r="AF41" s="44">
        <v>4</v>
      </c>
      <c r="AG41" s="48">
        <v>22.1</v>
      </c>
      <c r="AH41" s="46">
        <f t="shared" si="2"/>
        <v>4</v>
      </c>
      <c r="AI41" s="47">
        <f t="shared" si="3"/>
        <v>4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9.6</v>
      </c>
      <c r="C42" s="44">
        <v>9.6</v>
      </c>
      <c r="D42" s="44">
        <v>9.6</v>
      </c>
      <c r="E42" s="44">
        <v>9.6</v>
      </c>
      <c r="F42" s="44">
        <v>9.6</v>
      </c>
      <c r="G42" s="44">
        <v>9.6</v>
      </c>
      <c r="H42" s="44">
        <v>9.6</v>
      </c>
      <c r="I42" s="44">
        <v>9.6</v>
      </c>
      <c r="J42" s="44">
        <v>9.6</v>
      </c>
      <c r="K42" s="44">
        <v>9.6</v>
      </c>
      <c r="L42" s="44">
        <v>9.6</v>
      </c>
      <c r="M42" s="44">
        <v>9.6</v>
      </c>
      <c r="N42" s="44">
        <v>9.6</v>
      </c>
      <c r="O42" s="44">
        <v>9.6</v>
      </c>
      <c r="P42" s="44">
        <v>9.6</v>
      </c>
      <c r="Q42" s="44">
        <v>9.6</v>
      </c>
      <c r="R42" s="44">
        <v>9.6</v>
      </c>
      <c r="S42" s="44">
        <v>9.6</v>
      </c>
      <c r="T42" s="44">
        <v>9.6</v>
      </c>
      <c r="U42" s="44">
        <v>9.6</v>
      </c>
      <c r="V42" s="44">
        <v>9.6</v>
      </c>
      <c r="W42" s="44">
        <v>9.6</v>
      </c>
      <c r="X42" s="44">
        <v>9.6</v>
      </c>
      <c r="Y42" s="44">
        <v>7.8</v>
      </c>
      <c r="Z42" s="44">
        <v>7.8</v>
      </c>
      <c r="AA42" s="44">
        <v>7.8</v>
      </c>
      <c r="AB42" s="44">
        <v>7.8</v>
      </c>
      <c r="AC42" s="44">
        <v>7.8</v>
      </c>
      <c r="AD42" s="44">
        <v>7.8</v>
      </c>
      <c r="AE42" s="44">
        <v>7.8</v>
      </c>
      <c r="AF42" s="44">
        <v>7.8</v>
      </c>
      <c r="AG42" s="48">
        <v>22</v>
      </c>
      <c r="AH42" s="46">
        <f t="shared" si="2"/>
        <v>9.6</v>
      </c>
      <c r="AI42" s="47">
        <f t="shared" si="3"/>
        <v>7.8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7.5</v>
      </c>
      <c r="C43" s="44">
        <v>7.5</v>
      </c>
      <c r="D43" s="44">
        <v>7.5</v>
      </c>
      <c r="E43" s="44">
        <v>7.5</v>
      </c>
      <c r="F43" s="44">
        <v>7.5</v>
      </c>
      <c r="G43" s="44">
        <v>7.5</v>
      </c>
      <c r="H43" s="44">
        <v>7.5</v>
      </c>
      <c r="I43" s="44">
        <v>7.5</v>
      </c>
      <c r="J43" s="44">
        <v>7.5</v>
      </c>
      <c r="K43" s="44">
        <v>7.5</v>
      </c>
      <c r="L43" s="44">
        <v>7.5</v>
      </c>
      <c r="M43" s="44">
        <v>7.5</v>
      </c>
      <c r="N43" s="44">
        <v>7.5</v>
      </c>
      <c r="O43" s="44">
        <v>7.5</v>
      </c>
      <c r="P43" s="44">
        <v>7.5</v>
      </c>
      <c r="Q43" s="44">
        <v>7.5</v>
      </c>
      <c r="R43" s="44">
        <v>7.5</v>
      </c>
      <c r="S43" s="44">
        <v>7.5</v>
      </c>
      <c r="T43" s="44">
        <v>7.5</v>
      </c>
      <c r="U43" s="44">
        <v>7.5</v>
      </c>
      <c r="V43" s="44">
        <v>7.5</v>
      </c>
      <c r="W43" s="44">
        <v>7.5</v>
      </c>
      <c r="X43" s="44">
        <v>7.5</v>
      </c>
      <c r="Y43" s="44">
        <v>6.1</v>
      </c>
      <c r="Z43" s="44">
        <v>6.1</v>
      </c>
      <c r="AA43" s="44">
        <v>6.1</v>
      </c>
      <c r="AB43" s="44">
        <v>6.1</v>
      </c>
      <c r="AC43" s="44">
        <v>6.1</v>
      </c>
      <c r="AD43" s="44">
        <v>6.1</v>
      </c>
      <c r="AE43" s="44">
        <v>6.1</v>
      </c>
      <c r="AF43" s="44">
        <v>6.1</v>
      </c>
      <c r="AG43" s="48">
        <v>22</v>
      </c>
      <c r="AH43" s="46">
        <f t="shared" si="2"/>
        <v>7.5</v>
      </c>
      <c r="AI43" s="47">
        <f t="shared" si="3"/>
        <v>6.1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12.2</v>
      </c>
      <c r="C44" s="44">
        <v>12.2</v>
      </c>
      <c r="D44" s="44">
        <v>12.2</v>
      </c>
      <c r="E44" s="44">
        <v>12.2</v>
      </c>
      <c r="F44" s="44">
        <v>12.2</v>
      </c>
      <c r="G44" s="44">
        <v>12.2</v>
      </c>
      <c r="H44" s="44">
        <v>12.2</v>
      </c>
      <c r="I44" s="44">
        <v>12.2</v>
      </c>
      <c r="J44" s="44">
        <v>12.2</v>
      </c>
      <c r="K44" s="44">
        <v>12.2</v>
      </c>
      <c r="L44" s="44">
        <v>12.2</v>
      </c>
      <c r="M44" s="44">
        <v>12.2</v>
      </c>
      <c r="N44" s="44">
        <v>12.2</v>
      </c>
      <c r="O44" s="44">
        <v>12.2</v>
      </c>
      <c r="P44" s="44">
        <v>12.2</v>
      </c>
      <c r="Q44" s="44">
        <v>12.2</v>
      </c>
      <c r="R44" s="44">
        <v>12.2</v>
      </c>
      <c r="S44" s="44">
        <v>12.2</v>
      </c>
      <c r="T44" s="44">
        <v>12.2</v>
      </c>
      <c r="U44" s="44">
        <v>12.2</v>
      </c>
      <c r="V44" s="44">
        <v>12.2</v>
      </c>
      <c r="W44" s="44">
        <v>12.2</v>
      </c>
      <c r="X44" s="44">
        <v>12.2</v>
      </c>
      <c r="Y44" s="44">
        <v>12.2</v>
      </c>
      <c r="Z44" s="44">
        <v>12.2</v>
      </c>
      <c r="AA44" s="44">
        <v>12.2</v>
      </c>
      <c r="AB44" s="44">
        <v>12.2</v>
      </c>
      <c r="AC44" s="44">
        <v>12.2</v>
      </c>
      <c r="AD44" s="44">
        <v>12.2</v>
      </c>
      <c r="AE44" s="44">
        <v>12.2</v>
      </c>
      <c r="AF44" s="44">
        <v>12.2</v>
      </c>
      <c r="AG44" s="48">
        <v>21.93</v>
      </c>
      <c r="AH44" s="46">
        <f t="shared" si="2"/>
        <v>12.2</v>
      </c>
      <c r="AI44" s="47">
        <f t="shared" si="3"/>
        <v>12.2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10.199999999999999</v>
      </c>
      <c r="C45" s="44">
        <v>10.199999999999999</v>
      </c>
      <c r="D45" s="44">
        <v>0</v>
      </c>
      <c r="E45" s="44">
        <v>0</v>
      </c>
      <c r="F45" s="44">
        <v>11.3</v>
      </c>
      <c r="G45" s="44">
        <v>11.3</v>
      </c>
      <c r="H45" s="44">
        <v>11.3</v>
      </c>
      <c r="I45" s="44">
        <v>11.3</v>
      </c>
      <c r="J45" s="44">
        <v>11.3</v>
      </c>
      <c r="K45" s="44">
        <v>11.3</v>
      </c>
      <c r="L45" s="44">
        <v>11.3</v>
      </c>
      <c r="M45" s="44">
        <v>11.3</v>
      </c>
      <c r="N45" s="44">
        <v>11.3</v>
      </c>
      <c r="O45" s="44">
        <v>11.3</v>
      </c>
      <c r="P45" s="44">
        <v>11.3</v>
      </c>
      <c r="Q45" s="44">
        <v>11.3</v>
      </c>
      <c r="R45" s="44">
        <v>11.3</v>
      </c>
      <c r="S45" s="44">
        <v>11.3</v>
      </c>
      <c r="T45" s="44">
        <v>11.3</v>
      </c>
      <c r="U45" s="44">
        <v>11.3</v>
      </c>
      <c r="V45" s="44">
        <v>11.3</v>
      </c>
      <c r="W45" s="44">
        <v>11.3</v>
      </c>
      <c r="X45" s="44">
        <v>11.3</v>
      </c>
      <c r="Y45" s="44">
        <v>14.3</v>
      </c>
      <c r="Z45" s="44">
        <v>14.3</v>
      </c>
      <c r="AA45" s="44">
        <v>14.3</v>
      </c>
      <c r="AB45" s="44">
        <v>14.3</v>
      </c>
      <c r="AC45" s="44">
        <v>14.3</v>
      </c>
      <c r="AD45" s="44">
        <v>14.3</v>
      </c>
      <c r="AE45" s="44">
        <v>14.3</v>
      </c>
      <c r="AF45" s="44">
        <v>14.3</v>
      </c>
      <c r="AG45" s="48">
        <v>21.3</v>
      </c>
      <c r="AH45" s="46">
        <f t="shared" si="2"/>
        <v>14.3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6.55</v>
      </c>
      <c r="C46" s="44">
        <v>6.55</v>
      </c>
      <c r="D46" s="44">
        <v>6.55</v>
      </c>
      <c r="E46" s="44">
        <v>6.55</v>
      </c>
      <c r="F46" s="44">
        <v>6.55</v>
      </c>
      <c r="G46" s="44">
        <v>6.55</v>
      </c>
      <c r="H46" s="44">
        <v>6.55</v>
      </c>
      <c r="I46" s="44">
        <v>6.55</v>
      </c>
      <c r="J46" s="44">
        <v>6.55</v>
      </c>
      <c r="K46" s="44">
        <v>6.55</v>
      </c>
      <c r="L46" s="44">
        <v>6.55</v>
      </c>
      <c r="M46" s="44">
        <v>6.55</v>
      </c>
      <c r="N46" s="44">
        <v>6.55</v>
      </c>
      <c r="O46" s="44">
        <v>6.55</v>
      </c>
      <c r="P46" s="44">
        <v>6.55</v>
      </c>
      <c r="Q46" s="44">
        <v>6.55</v>
      </c>
      <c r="R46" s="44">
        <v>6.55</v>
      </c>
      <c r="S46" s="44">
        <v>6.55</v>
      </c>
      <c r="T46" s="44">
        <v>6.55</v>
      </c>
      <c r="U46" s="44">
        <v>6.55</v>
      </c>
      <c r="V46" s="44">
        <v>6.55</v>
      </c>
      <c r="W46" s="44">
        <v>6.55</v>
      </c>
      <c r="X46" s="44">
        <v>6.55</v>
      </c>
      <c r="Y46" s="44">
        <v>8.5</v>
      </c>
      <c r="Z46" s="44">
        <v>8.5</v>
      </c>
      <c r="AA46" s="44">
        <v>8.5</v>
      </c>
      <c r="AB46" s="44">
        <v>8.5</v>
      </c>
      <c r="AC46" s="44">
        <v>8.5</v>
      </c>
      <c r="AD46" s="44">
        <v>8.5</v>
      </c>
      <c r="AE46" s="44">
        <v>8.5</v>
      </c>
      <c r="AF46" s="44">
        <v>8.5</v>
      </c>
      <c r="AG46" s="48">
        <v>20</v>
      </c>
      <c r="AH46" s="46">
        <f t="shared" si="2"/>
        <v>8.5</v>
      </c>
      <c r="AI46" s="47">
        <f t="shared" si="3"/>
        <v>6.55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6.7</v>
      </c>
      <c r="C47" s="44">
        <v>6.7</v>
      </c>
      <c r="D47" s="44">
        <v>6.7</v>
      </c>
      <c r="E47" s="44">
        <v>6.7</v>
      </c>
      <c r="F47" s="44">
        <v>6.7</v>
      </c>
      <c r="G47" s="44">
        <v>6.7</v>
      </c>
      <c r="H47" s="44">
        <v>6.7</v>
      </c>
      <c r="I47" s="44">
        <v>6.7</v>
      </c>
      <c r="J47" s="44">
        <v>6.7</v>
      </c>
      <c r="K47" s="44">
        <v>6.7</v>
      </c>
      <c r="L47" s="44">
        <v>6.7</v>
      </c>
      <c r="M47" s="44">
        <v>6.7</v>
      </c>
      <c r="N47" s="44">
        <v>6.7</v>
      </c>
      <c r="O47" s="44">
        <v>6.7</v>
      </c>
      <c r="P47" s="44">
        <v>6.7</v>
      </c>
      <c r="Q47" s="44">
        <v>6.7</v>
      </c>
      <c r="R47" s="44">
        <v>6.7</v>
      </c>
      <c r="S47" s="44">
        <v>6.7</v>
      </c>
      <c r="T47" s="44">
        <v>6.7</v>
      </c>
      <c r="U47" s="44">
        <v>6.7</v>
      </c>
      <c r="V47" s="44">
        <v>6.7</v>
      </c>
      <c r="W47" s="44">
        <v>6.7</v>
      </c>
      <c r="X47" s="44">
        <v>6.7</v>
      </c>
      <c r="Y47" s="44">
        <v>5.0999999999999996</v>
      </c>
      <c r="Z47" s="44">
        <v>5.0999999999999996</v>
      </c>
      <c r="AA47" s="44">
        <v>5.0999999999999996</v>
      </c>
      <c r="AB47" s="44">
        <v>5.0999999999999996</v>
      </c>
      <c r="AC47" s="44">
        <v>5.0999999999999996</v>
      </c>
      <c r="AD47" s="44">
        <v>5.0999999999999996</v>
      </c>
      <c r="AE47" s="44">
        <v>5.0999999999999996</v>
      </c>
      <c r="AF47" s="44">
        <v>5.0999999999999996</v>
      </c>
      <c r="AG47" s="48">
        <v>19.8</v>
      </c>
      <c r="AH47" s="46">
        <f t="shared" si="2"/>
        <v>6.7</v>
      </c>
      <c r="AI47" s="47">
        <f t="shared" si="3"/>
        <v>5.0999999999999996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6.3</v>
      </c>
      <c r="C49" s="44">
        <v>6.3</v>
      </c>
      <c r="D49" s="44">
        <v>6.3</v>
      </c>
      <c r="E49" s="44">
        <v>6.3</v>
      </c>
      <c r="F49" s="44">
        <v>6.3</v>
      </c>
      <c r="G49" s="44">
        <v>6.3</v>
      </c>
      <c r="H49" s="44">
        <v>6.3</v>
      </c>
      <c r="I49" s="44">
        <v>6.3</v>
      </c>
      <c r="J49" s="44">
        <v>6.3</v>
      </c>
      <c r="K49" s="44">
        <v>6.3</v>
      </c>
      <c r="L49" s="44">
        <v>6.3</v>
      </c>
      <c r="M49" s="44">
        <v>6.3</v>
      </c>
      <c r="N49" s="44">
        <v>6.3</v>
      </c>
      <c r="O49" s="44">
        <v>6.3</v>
      </c>
      <c r="P49" s="44">
        <v>6.3</v>
      </c>
      <c r="Q49" s="44">
        <v>6.3</v>
      </c>
      <c r="R49" s="44">
        <v>6.3</v>
      </c>
      <c r="S49" s="44">
        <v>6.3</v>
      </c>
      <c r="T49" s="44">
        <v>6.3</v>
      </c>
      <c r="U49" s="44">
        <v>6.3</v>
      </c>
      <c r="V49" s="44">
        <v>6.3</v>
      </c>
      <c r="W49" s="44">
        <v>6.3</v>
      </c>
      <c r="X49" s="44">
        <v>6.3</v>
      </c>
      <c r="Y49" s="44">
        <v>6.2</v>
      </c>
      <c r="Z49" s="44">
        <v>6.2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6.3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4.8</v>
      </c>
      <c r="C50" s="44">
        <v>4.8</v>
      </c>
      <c r="D50" s="44">
        <v>4.8</v>
      </c>
      <c r="E50" s="44">
        <v>4.8</v>
      </c>
      <c r="F50" s="44">
        <v>4.8</v>
      </c>
      <c r="G50" s="44">
        <v>4.8</v>
      </c>
      <c r="H50" s="44">
        <v>4.8</v>
      </c>
      <c r="I50" s="44">
        <v>4.8</v>
      </c>
      <c r="J50" s="44">
        <v>4.8</v>
      </c>
      <c r="K50" s="44">
        <v>4.8</v>
      </c>
      <c r="L50" s="44">
        <v>4.8</v>
      </c>
      <c r="M50" s="44">
        <v>4.8</v>
      </c>
      <c r="N50" s="44">
        <v>4.8</v>
      </c>
      <c r="O50" s="44">
        <v>4.8</v>
      </c>
      <c r="P50" s="44">
        <v>4.8</v>
      </c>
      <c r="Q50" s="44">
        <v>4.8</v>
      </c>
      <c r="R50" s="44">
        <v>4.8</v>
      </c>
      <c r="S50" s="44">
        <v>4.8</v>
      </c>
      <c r="T50" s="44">
        <v>4.8</v>
      </c>
      <c r="U50" s="44">
        <v>4.8</v>
      </c>
      <c r="V50" s="44">
        <v>4.8</v>
      </c>
      <c r="W50" s="44">
        <v>4.8</v>
      </c>
      <c r="X50" s="44">
        <v>4.8</v>
      </c>
      <c r="Y50" s="44">
        <v>4.8</v>
      </c>
      <c r="Z50" s="44">
        <v>4.8</v>
      </c>
      <c r="AA50" s="44">
        <v>4.8</v>
      </c>
      <c r="AB50" s="44">
        <v>4.8</v>
      </c>
      <c r="AC50" s="44">
        <v>4.8</v>
      </c>
      <c r="AD50" s="44">
        <v>4.8</v>
      </c>
      <c r="AE50" s="44">
        <v>4.8</v>
      </c>
      <c r="AF50" s="44">
        <v>4.8</v>
      </c>
      <c r="AG50" s="48">
        <v>14.9</v>
      </c>
      <c r="AH50" s="46">
        <f t="shared" si="2"/>
        <v>4.8</v>
      </c>
      <c r="AI50" s="47">
        <f t="shared" si="3"/>
        <v>4.8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5.5</v>
      </c>
      <c r="C51" s="44">
        <v>5.5</v>
      </c>
      <c r="D51" s="44">
        <v>5.5</v>
      </c>
      <c r="E51" s="44">
        <v>5.5</v>
      </c>
      <c r="F51" s="44">
        <v>5.5</v>
      </c>
      <c r="G51" s="44">
        <v>5.5</v>
      </c>
      <c r="H51" s="44">
        <v>5.5</v>
      </c>
      <c r="I51" s="44">
        <v>5.5</v>
      </c>
      <c r="J51" s="44">
        <v>5.5</v>
      </c>
      <c r="K51" s="44">
        <v>5.5</v>
      </c>
      <c r="L51" s="44">
        <v>5.5</v>
      </c>
      <c r="M51" s="44">
        <v>5.5</v>
      </c>
      <c r="N51" s="44">
        <v>5.5</v>
      </c>
      <c r="O51" s="44">
        <v>5.5</v>
      </c>
      <c r="P51" s="44">
        <v>5.5</v>
      </c>
      <c r="Q51" s="44">
        <v>5.5</v>
      </c>
      <c r="R51" s="44">
        <v>5.5</v>
      </c>
      <c r="S51" s="44">
        <v>5.5</v>
      </c>
      <c r="T51" s="44">
        <v>5.5</v>
      </c>
      <c r="U51" s="44">
        <v>5.5</v>
      </c>
      <c r="V51" s="44">
        <v>5.5</v>
      </c>
      <c r="W51" s="44">
        <v>5.5</v>
      </c>
      <c r="X51" s="44">
        <v>5.5</v>
      </c>
      <c r="Y51" s="44">
        <v>6</v>
      </c>
      <c r="Z51" s="44">
        <v>6</v>
      </c>
      <c r="AA51" s="44">
        <v>6</v>
      </c>
      <c r="AB51" s="44">
        <v>6</v>
      </c>
      <c r="AC51" s="44">
        <v>6</v>
      </c>
      <c r="AD51" s="44">
        <v>6</v>
      </c>
      <c r="AE51" s="44">
        <v>6</v>
      </c>
      <c r="AF51" s="44">
        <v>6</v>
      </c>
      <c r="AG51" s="48">
        <v>14.9</v>
      </c>
      <c r="AH51" s="46">
        <f t="shared" si="2"/>
        <v>6</v>
      </c>
      <c r="AI51" s="47">
        <f t="shared" si="3"/>
        <v>5.5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10.3</v>
      </c>
      <c r="C52" s="44">
        <v>10.3</v>
      </c>
      <c r="D52" s="44">
        <v>10.3</v>
      </c>
      <c r="E52" s="44">
        <v>10.3</v>
      </c>
      <c r="F52" s="44">
        <v>10.3</v>
      </c>
      <c r="G52" s="44">
        <v>10.3</v>
      </c>
      <c r="H52" s="44">
        <v>10.3</v>
      </c>
      <c r="I52" s="44">
        <v>10.3</v>
      </c>
      <c r="J52" s="44">
        <v>10.3</v>
      </c>
      <c r="K52" s="44">
        <v>10.3</v>
      </c>
      <c r="L52" s="44">
        <v>10.3</v>
      </c>
      <c r="M52" s="44">
        <v>10.3</v>
      </c>
      <c r="N52" s="44">
        <v>10.3</v>
      </c>
      <c r="O52" s="44">
        <v>10.3</v>
      </c>
      <c r="P52" s="44">
        <v>10.3</v>
      </c>
      <c r="Q52" s="44">
        <v>10.3</v>
      </c>
      <c r="R52" s="44">
        <v>10.3</v>
      </c>
      <c r="S52" s="44">
        <v>10.3</v>
      </c>
      <c r="T52" s="44">
        <v>10.3</v>
      </c>
      <c r="U52" s="44">
        <v>10.3</v>
      </c>
      <c r="V52" s="44">
        <v>10.3</v>
      </c>
      <c r="W52" s="44">
        <v>10.3</v>
      </c>
      <c r="X52" s="44">
        <v>10.3</v>
      </c>
      <c r="Y52" s="44">
        <v>7.3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10.3</v>
      </c>
      <c r="AI52" s="47">
        <f t="shared" si="3"/>
        <v>7.3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3.8</v>
      </c>
      <c r="C53" s="44">
        <v>3.8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v>0</v>
      </c>
      <c r="L53" s="44">
        <v>0</v>
      </c>
      <c r="M53" s="44">
        <v>0</v>
      </c>
      <c r="N53" s="44">
        <v>0</v>
      </c>
      <c r="O53" s="44">
        <v>0</v>
      </c>
      <c r="P53" s="44">
        <v>0</v>
      </c>
      <c r="Q53" s="44">
        <v>0</v>
      </c>
      <c r="R53" s="44">
        <v>0</v>
      </c>
      <c r="S53" s="44">
        <v>0</v>
      </c>
      <c r="T53" s="44">
        <v>0</v>
      </c>
      <c r="U53" s="44">
        <v>0</v>
      </c>
      <c r="V53" s="44">
        <v>0</v>
      </c>
      <c r="W53" s="44">
        <v>0</v>
      </c>
      <c r="X53" s="44">
        <v>0</v>
      </c>
      <c r="Y53" s="44">
        <v>2.8</v>
      </c>
      <c r="Z53" s="44">
        <v>2.8</v>
      </c>
      <c r="AA53" s="44">
        <v>2.8</v>
      </c>
      <c r="AB53" s="44">
        <v>2.8</v>
      </c>
      <c r="AC53" s="44">
        <v>2.8</v>
      </c>
      <c r="AD53" s="44">
        <v>2.8</v>
      </c>
      <c r="AE53" s="44">
        <v>2.8</v>
      </c>
      <c r="AF53" s="44">
        <v>2.8</v>
      </c>
      <c r="AG53" s="48">
        <v>14</v>
      </c>
      <c r="AH53" s="46">
        <f t="shared" si="2"/>
        <v>3.8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3.1</v>
      </c>
      <c r="C54" s="44">
        <v>3.1</v>
      </c>
      <c r="D54" s="44">
        <v>3.1</v>
      </c>
      <c r="E54" s="44">
        <v>3.1</v>
      </c>
      <c r="F54" s="44">
        <v>3.1</v>
      </c>
      <c r="G54" s="44">
        <v>3.1</v>
      </c>
      <c r="H54" s="44">
        <v>3.1</v>
      </c>
      <c r="I54" s="44">
        <v>3.1</v>
      </c>
      <c r="J54" s="44">
        <v>3.1</v>
      </c>
      <c r="K54" s="44">
        <v>3.1</v>
      </c>
      <c r="L54" s="44">
        <v>3.1</v>
      </c>
      <c r="M54" s="44">
        <v>3.1</v>
      </c>
      <c r="N54" s="44">
        <v>3.1</v>
      </c>
      <c r="O54" s="44">
        <v>3.1</v>
      </c>
      <c r="P54" s="44">
        <v>3.1</v>
      </c>
      <c r="Q54" s="44">
        <v>3.1</v>
      </c>
      <c r="R54" s="44">
        <v>3.1</v>
      </c>
      <c r="S54" s="44">
        <v>3.1</v>
      </c>
      <c r="T54" s="44">
        <v>3.1</v>
      </c>
      <c r="U54" s="44">
        <v>3.1</v>
      </c>
      <c r="V54" s="44">
        <v>3.1</v>
      </c>
      <c r="W54" s="44">
        <v>3.1</v>
      </c>
      <c r="X54" s="44">
        <v>3.1</v>
      </c>
      <c r="Y54" s="44">
        <v>3.2</v>
      </c>
      <c r="Z54" s="44">
        <v>3.2</v>
      </c>
      <c r="AA54" s="44">
        <v>3.2</v>
      </c>
      <c r="AB54" s="44">
        <v>3.2</v>
      </c>
      <c r="AC54" s="44">
        <v>3.2</v>
      </c>
      <c r="AD54" s="44">
        <v>3.2</v>
      </c>
      <c r="AE54" s="44">
        <v>3.2</v>
      </c>
      <c r="AF54" s="44">
        <v>3.2</v>
      </c>
      <c r="AG54" s="48">
        <v>13.6</v>
      </c>
      <c r="AH54" s="46">
        <f t="shared" si="2"/>
        <v>3.2</v>
      </c>
      <c r="AI54" s="47">
        <f t="shared" si="3"/>
        <v>3.1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7.3</v>
      </c>
      <c r="C55" s="44">
        <v>7.3</v>
      </c>
      <c r="D55" s="44">
        <v>7.3</v>
      </c>
      <c r="E55" s="44">
        <v>7.3</v>
      </c>
      <c r="F55" s="44">
        <v>7.3</v>
      </c>
      <c r="G55" s="44">
        <v>7.3</v>
      </c>
      <c r="H55" s="44">
        <v>7.3</v>
      </c>
      <c r="I55" s="44">
        <v>7.3</v>
      </c>
      <c r="J55" s="44">
        <v>7.3</v>
      </c>
      <c r="K55" s="44">
        <v>7.3</v>
      </c>
      <c r="L55" s="44">
        <v>7.3</v>
      </c>
      <c r="M55" s="44">
        <v>7.3</v>
      </c>
      <c r="N55" s="44">
        <v>7.3</v>
      </c>
      <c r="O55" s="44">
        <v>7.3</v>
      </c>
      <c r="P55" s="44">
        <v>7.3</v>
      </c>
      <c r="Q55" s="44">
        <v>7.3</v>
      </c>
      <c r="R55" s="44">
        <v>7.3</v>
      </c>
      <c r="S55" s="44">
        <v>7.3</v>
      </c>
      <c r="T55" s="44">
        <v>7.3</v>
      </c>
      <c r="U55" s="44">
        <v>7.3</v>
      </c>
      <c r="V55" s="44">
        <v>7.3</v>
      </c>
      <c r="W55" s="44">
        <v>7.3</v>
      </c>
      <c r="X55" s="44">
        <v>7.3</v>
      </c>
      <c r="Y55" s="44">
        <v>7</v>
      </c>
      <c r="Z55" s="44">
        <v>7</v>
      </c>
      <c r="AA55" s="44">
        <v>7</v>
      </c>
      <c r="AB55" s="44">
        <v>7</v>
      </c>
      <c r="AC55" s="44">
        <v>7</v>
      </c>
      <c r="AD55" s="44">
        <v>7</v>
      </c>
      <c r="AE55" s="44">
        <v>7</v>
      </c>
      <c r="AF55" s="44">
        <v>7</v>
      </c>
      <c r="AG55" s="48">
        <v>13.5</v>
      </c>
      <c r="AH55" s="46">
        <f t="shared" si="2"/>
        <v>7.3</v>
      </c>
      <c r="AI55" s="47">
        <f t="shared" si="3"/>
        <v>7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3.2</v>
      </c>
      <c r="C56" s="44">
        <v>3.2</v>
      </c>
      <c r="D56" s="44">
        <v>3.2</v>
      </c>
      <c r="E56" s="44">
        <v>3.2</v>
      </c>
      <c r="F56" s="44">
        <v>3.2</v>
      </c>
      <c r="G56" s="44">
        <v>3.2</v>
      </c>
      <c r="H56" s="44">
        <v>3.2</v>
      </c>
      <c r="I56" s="44">
        <v>3.2</v>
      </c>
      <c r="J56" s="44">
        <v>3.2</v>
      </c>
      <c r="K56" s="44">
        <v>3.2</v>
      </c>
      <c r="L56" s="44">
        <v>3.2</v>
      </c>
      <c r="M56" s="44">
        <v>3.2</v>
      </c>
      <c r="N56" s="44">
        <v>3.2</v>
      </c>
      <c r="O56" s="44">
        <v>3.2</v>
      </c>
      <c r="P56" s="44">
        <v>3.2</v>
      </c>
      <c r="Q56" s="44">
        <v>3.2</v>
      </c>
      <c r="R56" s="44">
        <v>3.2</v>
      </c>
      <c r="S56" s="44">
        <v>3.2</v>
      </c>
      <c r="T56" s="44">
        <v>3.2</v>
      </c>
      <c r="U56" s="44">
        <v>3.2</v>
      </c>
      <c r="V56" s="44">
        <v>3.2</v>
      </c>
      <c r="W56" s="44">
        <v>3.2</v>
      </c>
      <c r="X56" s="44">
        <v>3.2</v>
      </c>
      <c r="Y56" s="44">
        <v>3.5</v>
      </c>
      <c r="Z56" s="44">
        <v>3.5</v>
      </c>
      <c r="AA56" s="44">
        <v>3.5</v>
      </c>
      <c r="AB56" s="44">
        <v>3.5</v>
      </c>
      <c r="AC56" s="44">
        <v>3.5</v>
      </c>
      <c r="AD56" s="44">
        <v>3.5</v>
      </c>
      <c r="AE56" s="44">
        <v>3.5</v>
      </c>
      <c r="AF56" s="44">
        <v>3.5</v>
      </c>
      <c r="AG56" s="48">
        <v>13</v>
      </c>
      <c r="AH56" s="46">
        <f t="shared" si="2"/>
        <v>3.5</v>
      </c>
      <c r="AI56" s="47">
        <f t="shared" si="3"/>
        <v>3.2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5.7</v>
      </c>
      <c r="C57" s="44">
        <v>5.7</v>
      </c>
      <c r="D57" s="44">
        <v>5.7</v>
      </c>
      <c r="E57" s="44">
        <v>5.7</v>
      </c>
      <c r="F57" s="44">
        <v>5.7</v>
      </c>
      <c r="G57" s="44">
        <v>5.7</v>
      </c>
      <c r="H57" s="44">
        <v>5.7</v>
      </c>
      <c r="I57" s="44">
        <v>5.7</v>
      </c>
      <c r="J57" s="44">
        <v>5.7</v>
      </c>
      <c r="K57" s="44">
        <v>5.7</v>
      </c>
      <c r="L57" s="44">
        <v>5.7</v>
      </c>
      <c r="M57" s="44">
        <v>5.7</v>
      </c>
      <c r="N57" s="44">
        <v>5.7</v>
      </c>
      <c r="O57" s="44">
        <v>5.7</v>
      </c>
      <c r="P57" s="44">
        <v>5.7</v>
      </c>
      <c r="Q57" s="44">
        <v>5.7</v>
      </c>
      <c r="R57" s="44">
        <v>5.7</v>
      </c>
      <c r="S57" s="44">
        <v>5.7</v>
      </c>
      <c r="T57" s="44">
        <v>5.7</v>
      </c>
      <c r="U57" s="44">
        <v>5.7</v>
      </c>
      <c r="V57" s="44">
        <v>5.7</v>
      </c>
      <c r="W57" s="44">
        <v>5.7</v>
      </c>
      <c r="X57" s="44">
        <v>5.7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5.7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0</v>
      </c>
      <c r="C58" s="44">
        <v>0</v>
      </c>
      <c r="D58" s="44">
        <v>0</v>
      </c>
      <c r="E58" s="44">
        <v>0</v>
      </c>
      <c r="F58" s="44">
        <v>3.5</v>
      </c>
      <c r="G58" s="44">
        <v>3.5</v>
      </c>
      <c r="H58" s="44">
        <v>3.5</v>
      </c>
      <c r="I58" s="44">
        <v>3.5</v>
      </c>
      <c r="J58" s="44">
        <v>3.5</v>
      </c>
      <c r="K58" s="44">
        <v>3.5</v>
      </c>
      <c r="L58" s="44">
        <v>3.5</v>
      </c>
      <c r="M58" s="44">
        <v>3.5</v>
      </c>
      <c r="N58" s="44">
        <v>3.5</v>
      </c>
      <c r="O58" s="44">
        <v>3.5</v>
      </c>
      <c r="P58" s="44">
        <v>3.5</v>
      </c>
      <c r="Q58" s="44">
        <v>3.5</v>
      </c>
      <c r="R58" s="44">
        <v>3.5</v>
      </c>
      <c r="S58" s="44">
        <v>3.5</v>
      </c>
      <c r="T58" s="44">
        <v>3.5</v>
      </c>
      <c r="U58" s="44">
        <v>3.5</v>
      </c>
      <c r="V58" s="44">
        <v>3.5</v>
      </c>
      <c r="W58" s="44">
        <v>3.5</v>
      </c>
      <c r="X58" s="44">
        <v>3.5</v>
      </c>
      <c r="Y58" s="44">
        <v>3.4</v>
      </c>
      <c r="Z58" s="44">
        <v>3.4</v>
      </c>
      <c r="AA58" s="44">
        <v>3.4</v>
      </c>
      <c r="AB58" s="44">
        <v>3.4</v>
      </c>
      <c r="AC58" s="44">
        <v>3.4</v>
      </c>
      <c r="AD58" s="44">
        <v>3.4</v>
      </c>
      <c r="AE58" s="44">
        <v>3.4</v>
      </c>
      <c r="AF58" s="44">
        <v>3.4</v>
      </c>
      <c r="AG58" s="48">
        <v>12</v>
      </c>
      <c r="AH58" s="46">
        <f t="shared" si="2"/>
        <v>3.5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3.8</v>
      </c>
      <c r="C59" s="44">
        <v>3.8</v>
      </c>
      <c r="D59" s="44">
        <v>3.8</v>
      </c>
      <c r="E59" s="44">
        <v>3.8</v>
      </c>
      <c r="F59" s="44">
        <v>3.8</v>
      </c>
      <c r="G59" s="44">
        <v>3.8</v>
      </c>
      <c r="H59" s="44">
        <v>3.8</v>
      </c>
      <c r="I59" s="44">
        <v>3.8</v>
      </c>
      <c r="J59" s="44">
        <v>3.8</v>
      </c>
      <c r="K59" s="44">
        <v>3.8</v>
      </c>
      <c r="L59" s="44">
        <v>3.8</v>
      </c>
      <c r="M59" s="44">
        <v>3.8</v>
      </c>
      <c r="N59" s="44">
        <v>3.8</v>
      </c>
      <c r="O59" s="44">
        <v>3.8</v>
      </c>
      <c r="P59" s="44">
        <v>3.8</v>
      </c>
      <c r="Q59" s="44">
        <v>3.8</v>
      </c>
      <c r="R59" s="44">
        <v>3.8</v>
      </c>
      <c r="S59" s="44">
        <v>3.8</v>
      </c>
      <c r="T59" s="44">
        <v>3.8</v>
      </c>
      <c r="U59" s="44">
        <v>3.8</v>
      </c>
      <c r="V59" s="44">
        <v>3.8</v>
      </c>
      <c r="W59" s="44">
        <v>3.8</v>
      </c>
      <c r="X59" s="44">
        <v>3.8</v>
      </c>
      <c r="Y59" s="44">
        <v>2</v>
      </c>
      <c r="Z59" s="44">
        <v>2</v>
      </c>
      <c r="AA59" s="44">
        <v>2</v>
      </c>
      <c r="AB59" s="44">
        <v>2</v>
      </c>
      <c r="AC59" s="44">
        <v>2</v>
      </c>
      <c r="AD59" s="44">
        <v>2</v>
      </c>
      <c r="AE59" s="44">
        <v>2</v>
      </c>
      <c r="AF59" s="44">
        <v>2</v>
      </c>
      <c r="AG59" s="48">
        <v>12</v>
      </c>
      <c r="AH59" s="46">
        <f t="shared" si="2"/>
        <v>3.8</v>
      </c>
      <c r="AI59" s="47">
        <f t="shared" si="3"/>
        <v>2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6.1</v>
      </c>
      <c r="C60" s="44">
        <v>6.1</v>
      </c>
      <c r="D60" s="44">
        <v>6.1</v>
      </c>
      <c r="E60" s="44">
        <v>6.1</v>
      </c>
      <c r="F60" s="44">
        <v>6.1</v>
      </c>
      <c r="G60" s="44">
        <v>6.1</v>
      </c>
      <c r="H60" s="44">
        <v>6.1</v>
      </c>
      <c r="I60" s="44">
        <v>6.1</v>
      </c>
      <c r="J60" s="44">
        <v>6.1</v>
      </c>
      <c r="K60" s="44">
        <v>6.1</v>
      </c>
      <c r="L60" s="44">
        <v>6.1</v>
      </c>
      <c r="M60" s="44">
        <v>6.1</v>
      </c>
      <c r="N60" s="44">
        <v>6.1</v>
      </c>
      <c r="O60" s="44">
        <v>6.1</v>
      </c>
      <c r="P60" s="44">
        <v>6.1</v>
      </c>
      <c r="Q60" s="44">
        <v>6.1</v>
      </c>
      <c r="R60" s="44">
        <v>6.1</v>
      </c>
      <c r="S60" s="44">
        <v>6.1</v>
      </c>
      <c r="T60" s="44">
        <v>6.1</v>
      </c>
      <c r="U60" s="44">
        <v>6.1</v>
      </c>
      <c r="V60" s="44">
        <v>6.1</v>
      </c>
      <c r="W60" s="44">
        <v>6.1</v>
      </c>
      <c r="X60" s="44">
        <v>6.1</v>
      </c>
      <c r="Y60" s="44">
        <v>6.7</v>
      </c>
      <c r="Z60" s="44">
        <v>6.7</v>
      </c>
      <c r="AA60" s="44">
        <v>6.7</v>
      </c>
      <c r="AB60" s="44">
        <v>6.7</v>
      </c>
      <c r="AC60" s="44">
        <v>6.7</v>
      </c>
      <c r="AD60" s="44">
        <v>6.7</v>
      </c>
      <c r="AE60" s="44">
        <v>6.7</v>
      </c>
      <c r="AF60" s="44">
        <v>6.7</v>
      </c>
      <c r="AG60" s="48">
        <v>12</v>
      </c>
      <c r="AH60" s="46">
        <f t="shared" si="2"/>
        <v>6.7</v>
      </c>
      <c r="AI60" s="47">
        <f t="shared" si="3"/>
        <v>6.1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7</v>
      </c>
      <c r="C61" s="44">
        <v>7</v>
      </c>
      <c r="D61" s="44">
        <v>7</v>
      </c>
      <c r="E61" s="44">
        <v>7</v>
      </c>
      <c r="F61" s="44">
        <v>7</v>
      </c>
      <c r="G61" s="44">
        <v>7</v>
      </c>
      <c r="H61" s="44">
        <v>7</v>
      </c>
      <c r="I61" s="44">
        <v>7</v>
      </c>
      <c r="J61" s="44">
        <v>7</v>
      </c>
      <c r="K61" s="44">
        <v>7</v>
      </c>
      <c r="L61" s="44">
        <v>7</v>
      </c>
      <c r="M61" s="44">
        <v>7</v>
      </c>
      <c r="N61" s="44">
        <v>7</v>
      </c>
      <c r="O61" s="44">
        <v>7</v>
      </c>
      <c r="P61" s="44">
        <v>7</v>
      </c>
      <c r="Q61" s="44">
        <v>7</v>
      </c>
      <c r="R61" s="44">
        <v>7</v>
      </c>
      <c r="S61" s="44">
        <v>7</v>
      </c>
      <c r="T61" s="44">
        <v>7</v>
      </c>
      <c r="U61" s="44">
        <v>7</v>
      </c>
      <c r="V61" s="44">
        <v>7</v>
      </c>
      <c r="W61" s="44">
        <v>7</v>
      </c>
      <c r="X61" s="44">
        <v>7</v>
      </c>
      <c r="Y61" s="44">
        <v>3.5</v>
      </c>
      <c r="Z61" s="44">
        <v>3.5</v>
      </c>
      <c r="AA61" s="44">
        <v>3.5</v>
      </c>
      <c r="AB61" s="44">
        <v>3.5</v>
      </c>
      <c r="AC61" s="44">
        <v>3.5</v>
      </c>
      <c r="AD61" s="44">
        <v>3.5</v>
      </c>
      <c r="AE61" s="44">
        <v>3.5</v>
      </c>
      <c r="AF61" s="44">
        <v>3.5</v>
      </c>
      <c r="AG61" s="48">
        <v>12</v>
      </c>
      <c r="AH61" s="46">
        <f t="shared" si="2"/>
        <v>7</v>
      </c>
      <c r="AI61" s="47">
        <f t="shared" si="3"/>
        <v>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</v>
      </c>
      <c r="C62" s="44">
        <v>6</v>
      </c>
      <c r="D62" s="44">
        <v>6</v>
      </c>
      <c r="E62" s="44">
        <v>6</v>
      </c>
      <c r="F62" s="44">
        <v>6</v>
      </c>
      <c r="G62" s="44">
        <v>6</v>
      </c>
      <c r="H62" s="44">
        <v>6</v>
      </c>
      <c r="I62" s="44">
        <v>6</v>
      </c>
      <c r="J62" s="44">
        <v>6</v>
      </c>
      <c r="K62" s="44">
        <v>6</v>
      </c>
      <c r="L62" s="44">
        <v>6</v>
      </c>
      <c r="M62" s="44">
        <v>6</v>
      </c>
      <c r="N62" s="44">
        <v>6</v>
      </c>
      <c r="O62" s="44">
        <v>6</v>
      </c>
      <c r="P62" s="44">
        <v>6</v>
      </c>
      <c r="Q62" s="44">
        <v>6</v>
      </c>
      <c r="R62" s="44">
        <v>6</v>
      </c>
      <c r="S62" s="44">
        <v>6</v>
      </c>
      <c r="T62" s="44">
        <v>6</v>
      </c>
      <c r="U62" s="44">
        <v>6</v>
      </c>
      <c r="V62" s="44">
        <v>6</v>
      </c>
      <c r="W62" s="44">
        <v>6</v>
      </c>
      <c r="X62" s="44">
        <v>6</v>
      </c>
      <c r="Y62" s="44">
        <v>6.8</v>
      </c>
      <c r="Z62" s="44">
        <v>6.8</v>
      </c>
      <c r="AA62" s="44">
        <v>6.8</v>
      </c>
      <c r="AB62" s="44">
        <v>6.8</v>
      </c>
      <c r="AC62" s="44">
        <v>6.8</v>
      </c>
      <c r="AD62" s="44">
        <v>6.8</v>
      </c>
      <c r="AE62" s="44">
        <v>6.8</v>
      </c>
      <c r="AF62" s="44">
        <v>6.8</v>
      </c>
      <c r="AG62" s="48">
        <v>11.88</v>
      </c>
      <c r="AH62" s="46">
        <f t="shared" si="2"/>
        <v>6.8</v>
      </c>
      <c r="AI62" s="47">
        <f t="shared" si="3"/>
        <v>6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3.1</v>
      </c>
      <c r="C65" s="44">
        <v>3.1</v>
      </c>
      <c r="D65" s="44">
        <v>3.1</v>
      </c>
      <c r="E65" s="44">
        <v>3.1</v>
      </c>
      <c r="F65" s="44">
        <v>3.1</v>
      </c>
      <c r="G65" s="44">
        <v>3.1</v>
      </c>
      <c r="H65" s="44">
        <v>3.1</v>
      </c>
      <c r="I65" s="44">
        <v>3.1</v>
      </c>
      <c r="J65" s="44">
        <v>3.1</v>
      </c>
      <c r="K65" s="44">
        <v>3.1</v>
      </c>
      <c r="L65" s="44">
        <v>3.1</v>
      </c>
      <c r="M65" s="44">
        <v>3.1</v>
      </c>
      <c r="N65" s="44">
        <v>3.1</v>
      </c>
      <c r="O65" s="44">
        <v>3.1</v>
      </c>
      <c r="P65" s="44">
        <v>3.1</v>
      </c>
      <c r="Q65" s="44">
        <v>3.1</v>
      </c>
      <c r="R65" s="44">
        <v>3.1</v>
      </c>
      <c r="S65" s="44">
        <v>3.1</v>
      </c>
      <c r="T65" s="44">
        <v>3.1</v>
      </c>
      <c r="U65" s="44">
        <v>3.1</v>
      </c>
      <c r="V65" s="44">
        <v>3.1</v>
      </c>
      <c r="W65" s="44">
        <v>3.1</v>
      </c>
      <c r="X65" s="44">
        <v>3.1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3.1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2.5</v>
      </c>
      <c r="C66" s="44">
        <v>2.5</v>
      </c>
      <c r="D66" s="44">
        <v>2.5</v>
      </c>
      <c r="E66" s="44">
        <v>2.5</v>
      </c>
      <c r="F66" s="44">
        <v>2.5</v>
      </c>
      <c r="G66" s="44">
        <v>2.5</v>
      </c>
      <c r="H66" s="44">
        <v>2.5</v>
      </c>
      <c r="I66" s="44">
        <v>2.5</v>
      </c>
      <c r="J66" s="44">
        <v>2.5</v>
      </c>
      <c r="K66" s="44">
        <v>2.5</v>
      </c>
      <c r="L66" s="44">
        <v>2.5</v>
      </c>
      <c r="M66" s="44">
        <v>2.5</v>
      </c>
      <c r="N66" s="44">
        <v>2.5</v>
      </c>
      <c r="O66" s="44">
        <v>2.5</v>
      </c>
      <c r="P66" s="44">
        <v>2.5</v>
      </c>
      <c r="Q66" s="44">
        <v>2.5</v>
      </c>
      <c r="R66" s="44">
        <v>2.5</v>
      </c>
      <c r="S66" s="44">
        <v>2.5</v>
      </c>
      <c r="T66" s="44">
        <v>2.5</v>
      </c>
      <c r="U66" s="44">
        <v>2.5</v>
      </c>
      <c r="V66" s="44">
        <v>2.5</v>
      </c>
      <c r="W66" s="44">
        <v>2.5</v>
      </c>
      <c r="X66" s="44">
        <v>2.5</v>
      </c>
      <c r="Y66" s="44">
        <v>2.8</v>
      </c>
      <c r="Z66" s="44">
        <v>2.8</v>
      </c>
      <c r="AA66" s="44">
        <v>2.8</v>
      </c>
      <c r="AB66" s="44">
        <v>2.8</v>
      </c>
      <c r="AC66" s="44">
        <v>2.8</v>
      </c>
      <c r="AD66" s="44">
        <v>2.8</v>
      </c>
      <c r="AE66" s="44">
        <v>2.8</v>
      </c>
      <c r="AF66" s="44">
        <v>2.8</v>
      </c>
      <c r="AG66" s="62">
        <v>10.3</v>
      </c>
      <c r="AH66" s="46">
        <f t="shared" si="2"/>
        <v>2.8</v>
      </c>
      <c r="AI66" s="47">
        <f t="shared" si="3"/>
        <v>2.5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4.5</v>
      </c>
      <c r="C67" s="44">
        <v>4.5</v>
      </c>
      <c r="D67" s="44">
        <v>4.5</v>
      </c>
      <c r="E67" s="44">
        <v>4.5</v>
      </c>
      <c r="F67" s="44">
        <v>4.5</v>
      </c>
      <c r="G67" s="44">
        <v>4.5</v>
      </c>
      <c r="H67" s="44">
        <v>4.5</v>
      </c>
      <c r="I67" s="44">
        <v>4.5</v>
      </c>
      <c r="J67" s="44">
        <v>4.5</v>
      </c>
      <c r="K67" s="44">
        <v>4.5</v>
      </c>
      <c r="L67" s="44">
        <v>4.5</v>
      </c>
      <c r="M67" s="44">
        <v>4.5</v>
      </c>
      <c r="N67" s="44">
        <v>4.5</v>
      </c>
      <c r="O67" s="44">
        <v>4.5</v>
      </c>
      <c r="P67" s="44">
        <v>4.5</v>
      </c>
      <c r="Q67" s="44">
        <v>4.5</v>
      </c>
      <c r="R67" s="44">
        <v>4.5</v>
      </c>
      <c r="S67" s="44">
        <v>4.5</v>
      </c>
      <c r="T67" s="44">
        <v>4.5</v>
      </c>
      <c r="U67" s="44">
        <v>4.5</v>
      </c>
      <c r="V67" s="44">
        <v>4.5</v>
      </c>
      <c r="W67" s="44">
        <v>4.5</v>
      </c>
      <c r="X67" s="44">
        <v>4.5</v>
      </c>
      <c r="Y67" s="44">
        <v>4.4000000000000004</v>
      </c>
      <c r="Z67" s="44">
        <v>4.4000000000000004</v>
      </c>
      <c r="AA67" s="44">
        <v>4.4000000000000004</v>
      </c>
      <c r="AB67" s="44">
        <v>4.4000000000000004</v>
      </c>
      <c r="AC67" s="44">
        <v>4.4000000000000004</v>
      </c>
      <c r="AD67" s="44">
        <v>4.4000000000000004</v>
      </c>
      <c r="AE67" s="44">
        <v>4.4000000000000004</v>
      </c>
      <c r="AF67" s="44">
        <v>4.4000000000000004</v>
      </c>
      <c r="AG67" s="61">
        <v>10</v>
      </c>
      <c r="AH67" s="46">
        <f t="shared" si="2"/>
        <v>4.5</v>
      </c>
      <c r="AI67" s="47">
        <f t="shared" si="3"/>
        <v>4.4000000000000004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3.6</v>
      </c>
      <c r="C68" s="44">
        <v>3.6</v>
      </c>
      <c r="D68" s="44">
        <v>3.6</v>
      </c>
      <c r="E68" s="44">
        <v>3.6</v>
      </c>
      <c r="F68" s="44">
        <v>3.6</v>
      </c>
      <c r="G68" s="44">
        <v>3.6</v>
      </c>
      <c r="H68" s="44">
        <v>3.6</v>
      </c>
      <c r="I68" s="44">
        <v>3.6</v>
      </c>
      <c r="J68" s="44">
        <v>3.6</v>
      </c>
      <c r="K68" s="44">
        <v>3.6</v>
      </c>
      <c r="L68" s="44">
        <v>3.6</v>
      </c>
      <c r="M68" s="44">
        <v>3.6</v>
      </c>
      <c r="N68" s="44">
        <v>3.6</v>
      </c>
      <c r="O68" s="44">
        <v>3.6</v>
      </c>
      <c r="P68" s="44">
        <v>3.6</v>
      </c>
      <c r="Q68" s="44">
        <v>3.6</v>
      </c>
      <c r="R68" s="44">
        <v>3.6</v>
      </c>
      <c r="S68" s="44">
        <v>3.6</v>
      </c>
      <c r="T68" s="44">
        <v>3.6</v>
      </c>
      <c r="U68" s="44">
        <v>3.6</v>
      </c>
      <c r="V68" s="44">
        <v>3.6</v>
      </c>
      <c r="W68" s="44">
        <v>3.6</v>
      </c>
      <c r="X68" s="44">
        <v>3.6</v>
      </c>
      <c r="Y68" s="44">
        <v>3.9</v>
      </c>
      <c r="Z68" s="44">
        <v>3.9</v>
      </c>
      <c r="AA68" s="44">
        <v>3.9</v>
      </c>
      <c r="AB68" s="44">
        <v>3.9</v>
      </c>
      <c r="AC68" s="44">
        <v>3.9</v>
      </c>
      <c r="AD68" s="44">
        <v>3.9</v>
      </c>
      <c r="AE68" s="44">
        <v>3.9</v>
      </c>
      <c r="AF68" s="44">
        <v>3.9</v>
      </c>
      <c r="AG68" s="64">
        <v>10</v>
      </c>
      <c r="AH68" s="46">
        <f t="shared" si="2"/>
        <v>3.9</v>
      </c>
      <c r="AI68" s="47">
        <f t="shared" si="3"/>
        <v>3.6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170</v>
      </c>
      <c r="Z69" s="66">
        <v>170</v>
      </c>
      <c r="AA69" s="66">
        <v>170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41+46</f>
        <v>87</v>
      </c>
      <c r="C70" s="66">
        <f>41+46</f>
        <v>87</v>
      </c>
      <c r="D70" s="66">
        <f>41+46</f>
        <v>87</v>
      </c>
      <c r="E70" s="66">
        <f>40.5+48.2</f>
        <v>88.7</v>
      </c>
      <c r="F70" s="66">
        <f>40.5+48.2</f>
        <v>88.7</v>
      </c>
      <c r="G70" s="66">
        <f>39.7+47.4</f>
        <v>87.1</v>
      </c>
      <c r="H70" s="66">
        <f>39.6+46.8</f>
        <v>86.4</v>
      </c>
      <c r="I70" s="66">
        <f>39.1+45.9</f>
        <v>85</v>
      </c>
      <c r="J70" s="66">
        <f>38.8+44.7</f>
        <v>83.5</v>
      </c>
      <c r="K70" s="66">
        <f>39+46.1</f>
        <v>85.1</v>
      </c>
      <c r="L70" s="66">
        <f t="shared" ref="L70:X70" si="20">38.8+45.7</f>
        <v>84.5</v>
      </c>
      <c r="M70" s="66">
        <f t="shared" si="20"/>
        <v>84.5</v>
      </c>
      <c r="N70" s="66">
        <f t="shared" si="20"/>
        <v>84.5</v>
      </c>
      <c r="O70" s="66">
        <f t="shared" si="20"/>
        <v>84.5</v>
      </c>
      <c r="P70" s="66">
        <f t="shared" si="20"/>
        <v>84.5</v>
      </c>
      <c r="Q70" s="66">
        <f t="shared" si="20"/>
        <v>84.5</v>
      </c>
      <c r="R70" s="66">
        <f t="shared" si="20"/>
        <v>84.5</v>
      </c>
      <c r="S70" s="66">
        <f t="shared" si="20"/>
        <v>84.5</v>
      </c>
      <c r="T70" s="66">
        <f t="shared" si="20"/>
        <v>84.5</v>
      </c>
      <c r="U70" s="66">
        <f t="shared" si="20"/>
        <v>84.5</v>
      </c>
      <c r="V70" s="66">
        <f t="shared" si="20"/>
        <v>84.5</v>
      </c>
      <c r="W70" s="66">
        <f t="shared" si="20"/>
        <v>84.5</v>
      </c>
      <c r="X70" s="66">
        <f t="shared" si="20"/>
        <v>84.5</v>
      </c>
      <c r="Y70" s="68">
        <v>77.7</v>
      </c>
      <c r="Z70" s="68">
        <v>77.7</v>
      </c>
      <c r="AA70" s="68">
        <v>77.7</v>
      </c>
      <c r="AB70" s="66">
        <f>43.5+38.6</f>
        <v>82.1</v>
      </c>
      <c r="AC70" s="66">
        <f>43.5+38.6</f>
        <v>82.1</v>
      </c>
      <c r="AD70" s="66">
        <f>43.5+38.6</f>
        <v>82.1</v>
      </c>
      <c r="AE70" s="66">
        <f>43.5+38.6</f>
        <v>82.1</v>
      </c>
      <c r="AF70" s="66">
        <f>43.5+38.6</f>
        <v>82.1</v>
      </c>
      <c r="AG70" s="64">
        <v>240</v>
      </c>
      <c r="AH70" s="46">
        <f t="shared" si="2"/>
        <v>88.7</v>
      </c>
      <c r="AI70" s="47">
        <f t="shared" si="3"/>
        <v>77.7</v>
      </c>
      <c r="AK70" s="49"/>
    </row>
    <row r="71" spans="1:88" ht="15.75" thickBot="1" x14ac:dyDescent="0.3">
      <c r="A71" s="69" t="s">
        <v>90</v>
      </c>
      <c r="B71" s="70">
        <f>SUM(B11:B69)</f>
        <v>743.35000000000014</v>
      </c>
      <c r="C71" s="70"/>
      <c r="D71" s="70">
        <f t="shared" ref="D71:AG71" si="21">SUM(D11:D69)</f>
        <v>686.05000000000018</v>
      </c>
      <c r="E71" s="70">
        <f t="shared" si="21"/>
        <v>686.05000000000018</v>
      </c>
      <c r="F71" s="70">
        <f t="shared" si="21"/>
        <v>745.45000000000016</v>
      </c>
      <c r="G71" s="70">
        <f t="shared" si="21"/>
        <v>742.1500000000002</v>
      </c>
      <c r="H71" s="70">
        <f t="shared" si="21"/>
        <v>734.6500000000002</v>
      </c>
      <c r="I71" s="70">
        <f t="shared" si="21"/>
        <v>734.35000000000014</v>
      </c>
      <c r="J71" s="70">
        <f t="shared" si="21"/>
        <v>739.25000000000023</v>
      </c>
      <c r="K71" s="70">
        <f t="shared" si="21"/>
        <v>739.25000000000023</v>
      </c>
      <c r="L71" s="70">
        <f t="shared" si="21"/>
        <v>736.65000000000032</v>
      </c>
      <c r="M71" s="70">
        <f t="shared" si="21"/>
        <v>736.65000000000032</v>
      </c>
      <c r="N71" s="70">
        <f t="shared" si="21"/>
        <v>736.65000000000032</v>
      </c>
      <c r="O71" s="70">
        <f t="shared" si="21"/>
        <v>736.65000000000032</v>
      </c>
      <c r="P71" s="70">
        <f t="shared" si="21"/>
        <v>736.65000000000032</v>
      </c>
      <c r="Q71" s="70">
        <f t="shared" si="21"/>
        <v>736.65000000000032</v>
      </c>
      <c r="R71" s="70">
        <f t="shared" si="21"/>
        <v>736.65000000000032</v>
      </c>
      <c r="S71" s="70">
        <f t="shared" si="21"/>
        <v>736.65000000000032</v>
      </c>
      <c r="T71" s="70">
        <f t="shared" si="21"/>
        <v>736.65000000000032</v>
      </c>
      <c r="U71" s="70">
        <f t="shared" si="21"/>
        <v>736.65000000000032</v>
      </c>
      <c r="V71" s="70">
        <f t="shared" si="21"/>
        <v>736.65000000000032</v>
      </c>
      <c r="W71" s="70">
        <f t="shared" si="21"/>
        <v>736.65000000000032</v>
      </c>
      <c r="X71" s="70">
        <f t="shared" si="21"/>
        <v>736.65000000000032</v>
      </c>
      <c r="Y71" s="70">
        <f t="shared" si="21"/>
        <v>802.8</v>
      </c>
      <c r="Z71" s="70">
        <f t="shared" si="21"/>
        <v>802.8</v>
      </c>
      <c r="AA71" s="70">
        <f t="shared" si="21"/>
        <v>802.8</v>
      </c>
      <c r="AB71" s="70">
        <f t="shared" si="21"/>
        <v>765.99999999999989</v>
      </c>
      <c r="AC71" s="70">
        <f t="shared" si="21"/>
        <v>765.99999999999989</v>
      </c>
      <c r="AD71" s="70">
        <f t="shared" si="21"/>
        <v>765.99999999999989</v>
      </c>
      <c r="AE71" s="70">
        <f t="shared" si="21"/>
        <v>765.99999999999989</v>
      </c>
      <c r="AF71" s="70">
        <f t="shared" si="21"/>
        <v>765.99999999999989</v>
      </c>
      <c r="AG71" s="70">
        <f t="shared" si="21"/>
        <v>1812.2049999999999</v>
      </c>
      <c r="AH71" s="46">
        <f t="shared" si="2"/>
        <v>802.8</v>
      </c>
      <c r="AI71" s="47">
        <f t="shared" si="3"/>
        <v>686.05000000000018</v>
      </c>
      <c r="AK71" s="49"/>
    </row>
    <row r="72" spans="1:88" x14ac:dyDescent="0.25">
      <c r="A72" s="71" t="s">
        <v>91</v>
      </c>
      <c r="B72" s="44">
        <v>106.6</v>
      </c>
      <c r="C72" s="44">
        <v>0</v>
      </c>
      <c r="D72" s="44">
        <v>0</v>
      </c>
      <c r="E72" s="44">
        <v>0</v>
      </c>
      <c r="F72" s="44">
        <v>0</v>
      </c>
      <c r="G72" s="44">
        <v>0</v>
      </c>
      <c r="H72" s="44">
        <v>0</v>
      </c>
      <c r="I72" s="44">
        <v>0</v>
      </c>
      <c r="J72" s="44">
        <v>30.3</v>
      </c>
      <c r="K72" s="44">
        <v>100</v>
      </c>
      <c r="L72" s="44">
        <v>350</v>
      </c>
      <c r="M72" s="44">
        <v>270</v>
      </c>
      <c r="N72" s="44">
        <v>132.5</v>
      </c>
      <c r="O72" s="44">
        <v>111</v>
      </c>
      <c r="P72" s="44">
        <v>80.3</v>
      </c>
      <c r="Q72" s="44">
        <v>20</v>
      </c>
      <c r="R72" s="44">
        <v>0</v>
      </c>
      <c r="S72" s="44">
        <v>0</v>
      </c>
      <c r="T72" s="44">
        <v>0</v>
      </c>
      <c r="U72" s="44">
        <v>0</v>
      </c>
      <c r="V72" s="44">
        <v>50.3</v>
      </c>
      <c r="W72" s="44">
        <v>70.5</v>
      </c>
      <c r="X72" s="44">
        <v>69.5</v>
      </c>
      <c r="Y72" s="44">
        <v>322.39999999999998</v>
      </c>
      <c r="Z72" s="44">
        <v>457.9</v>
      </c>
      <c r="AA72" s="44">
        <v>357.4</v>
      </c>
      <c r="AB72" s="44">
        <v>349.6</v>
      </c>
      <c r="AC72" s="44">
        <v>212.3</v>
      </c>
      <c r="AD72" s="44">
        <v>112</v>
      </c>
      <c r="AE72" s="44">
        <v>110</v>
      </c>
      <c r="AF72" s="44">
        <v>0</v>
      </c>
      <c r="AG72" s="61">
        <v>456</v>
      </c>
      <c r="AH72" s="46">
        <f t="shared" si="2"/>
        <v>457.9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45.9</v>
      </c>
      <c r="C73" s="43">
        <v>49.8</v>
      </c>
      <c r="D73" s="43">
        <v>47.6</v>
      </c>
      <c r="E73" s="43">
        <v>47.7</v>
      </c>
      <c r="F73" s="43">
        <v>47.7</v>
      </c>
      <c r="G73" s="43">
        <v>47.7</v>
      </c>
      <c r="H73" s="43">
        <v>47.7</v>
      </c>
      <c r="I73" s="43">
        <v>47.7</v>
      </c>
      <c r="J73" s="43">
        <v>47.7</v>
      </c>
      <c r="K73" s="43">
        <v>47.7</v>
      </c>
      <c r="L73" s="43">
        <v>47.7</v>
      </c>
      <c r="M73" s="43">
        <v>45.9</v>
      </c>
      <c r="N73" s="43">
        <v>45.9</v>
      </c>
      <c r="O73" s="43">
        <v>45.9</v>
      </c>
      <c r="P73" s="43">
        <v>45.9</v>
      </c>
      <c r="Q73" s="43">
        <v>45.9</v>
      </c>
      <c r="R73" s="43">
        <v>45.9</v>
      </c>
      <c r="S73" s="43">
        <v>37.799999999999997</v>
      </c>
      <c r="T73" s="43">
        <v>44</v>
      </c>
      <c r="U73" s="43">
        <v>44</v>
      </c>
      <c r="V73" s="43">
        <v>42</v>
      </c>
      <c r="W73" s="43">
        <v>44</v>
      </c>
      <c r="X73" s="43">
        <v>43.9</v>
      </c>
      <c r="Y73" s="43">
        <v>44.9</v>
      </c>
      <c r="Z73" s="43">
        <v>45</v>
      </c>
      <c r="AA73" s="43">
        <v>45</v>
      </c>
      <c r="AB73" s="43">
        <v>45</v>
      </c>
      <c r="AC73" s="43">
        <v>45</v>
      </c>
      <c r="AD73" s="43">
        <v>51.9</v>
      </c>
      <c r="AE73" s="43">
        <v>51.9</v>
      </c>
      <c r="AF73" s="43">
        <v>51.9</v>
      </c>
      <c r="AG73" s="64">
        <v>111</v>
      </c>
      <c r="AH73" s="46">
        <f t="shared" si="2"/>
        <v>51.9</v>
      </c>
      <c r="AI73" s="47">
        <f t="shared" si="3"/>
        <v>37.799999999999997</v>
      </c>
      <c r="AK73" s="49"/>
    </row>
    <row r="74" spans="1:88" x14ac:dyDescent="0.25">
      <c r="A74" s="73" t="s">
        <v>93</v>
      </c>
      <c r="B74" s="43">
        <v>32.700000000000003</v>
      </c>
      <c r="C74" s="43">
        <v>34.799999999999997</v>
      </c>
      <c r="D74" s="43">
        <v>33.5</v>
      </c>
      <c r="E74" s="43">
        <v>33.200000000000003</v>
      </c>
      <c r="F74" s="43">
        <v>33.200000000000003</v>
      </c>
      <c r="G74" s="43">
        <v>33.200000000000003</v>
      </c>
      <c r="H74" s="43">
        <v>33.200000000000003</v>
      </c>
      <c r="I74" s="43">
        <v>33.200000000000003</v>
      </c>
      <c r="J74" s="43">
        <v>33.200000000000003</v>
      </c>
      <c r="K74" s="43">
        <v>33.200000000000003</v>
      </c>
      <c r="L74" s="43">
        <v>33.200000000000003</v>
      </c>
      <c r="M74" s="43">
        <v>33.200000000000003</v>
      </c>
      <c r="N74" s="43">
        <v>33.200000000000003</v>
      </c>
      <c r="O74" s="43">
        <v>33.200000000000003</v>
      </c>
      <c r="P74" s="43">
        <v>33.200000000000003</v>
      </c>
      <c r="Q74" s="43">
        <v>33.200000000000003</v>
      </c>
      <c r="R74" s="43">
        <v>33.200000000000003</v>
      </c>
      <c r="S74" s="43">
        <v>31.1</v>
      </c>
      <c r="T74" s="43">
        <v>30.3</v>
      </c>
      <c r="U74" s="43">
        <v>30.3</v>
      </c>
      <c r="V74" s="43">
        <v>30.4</v>
      </c>
      <c r="W74" s="43">
        <v>29.8</v>
      </c>
      <c r="X74" s="43">
        <v>29.9</v>
      </c>
      <c r="Y74" s="43">
        <v>30.4</v>
      </c>
      <c r="Z74" s="43">
        <v>29.4</v>
      </c>
      <c r="AA74" s="43">
        <v>30</v>
      </c>
      <c r="AB74" s="43">
        <v>30</v>
      </c>
      <c r="AC74" s="43">
        <v>30</v>
      </c>
      <c r="AD74" s="43">
        <v>29.9</v>
      </c>
      <c r="AE74" s="43">
        <v>29.9</v>
      </c>
      <c r="AF74" s="43">
        <v>29.9</v>
      </c>
      <c r="AG74" s="64">
        <v>60</v>
      </c>
      <c r="AH74" s="46">
        <f t="shared" si="2"/>
        <v>34.799999999999997</v>
      </c>
      <c r="AI74" s="47">
        <f t="shared" si="3"/>
        <v>29.4</v>
      </c>
      <c r="AK74" s="49"/>
    </row>
    <row r="75" spans="1:88" x14ac:dyDescent="0.25">
      <c r="A75" s="74" t="s">
        <v>94</v>
      </c>
      <c r="B75" s="43">
        <v>17.5</v>
      </c>
      <c r="C75" s="43">
        <v>13.5</v>
      </c>
      <c r="D75" s="43">
        <v>13.5</v>
      </c>
      <c r="E75" s="43">
        <v>13.5</v>
      </c>
      <c r="F75" s="43">
        <v>13.5</v>
      </c>
      <c r="G75" s="43">
        <v>13.5</v>
      </c>
      <c r="H75" s="43">
        <v>13.5</v>
      </c>
      <c r="I75" s="43">
        <v>13.5</v>
      </c>
      <c r="J75" s="43">
        <v>13.5</v>
      </c>
      <c r="K75" s="43">
        <v>13.5</v>
      </c>
      <c r="L75" s="43">
        <v>13.5</v>
      </c>
      <c r="M75" s="43">
        <v>13.5</v>
      </c>
      <c r="N75" s="43">
        <v>13.5</v>
      </c>
      <c r="O75" s="43">
        <v>13.5</v>
      </c>
      <c r="P75" s="43">
        <v>13.5</v>
      </c>
      <c r="Q75" s="43">
        <v>13.5</v>
      </c>
      <c r="R75" s="43">
        <v>13.5</v>
      </c>
      <c r="S75" s="43">
        <v>13.4</v>
      </c>
      <c r="T75" s="43">
        <v>13.3</v>
      </c>
      <c r="U75" s="43">
        <v>13.3</v>
      </c>
      <c r="V75" s="43">
        <v>13.8</v>
      </c>
      <c r="W75" s="43">
        <v>14.4</v>
      </c>
      <c r="X75" s="43">
        <v>14.4</v>
      </c>
      <c r="Y75" s="43">
        <v>14.6</v>
      </c>
      <c r="Z75" s="43">
        <v>14.9</v>
      </c>
      <c r="AA75" s="43">
        <v>25.8</v>
      </c>
      <c r="AB75" s="43">
        <v>25.8</v>
      </c>
      <c r="AC75" s="43">
        <v>25.8</v>
      </c>
      <c r="AD75" s="43">
        <v>17.7</v>
      </c>
      <c r="AE75" s="43">
        <v>17.7</v>
      </c>
      <c r="AF75" s="43">
        <v>17.7</v>
      </c>
      <c r="AG75" s="75">
        <v>42.5</v>
      </c>
      <c r="AH75" s="46">
        <f t="shared" ref="AH75:AH138" si="22">MAX(B75:AF75)</f>
        <v>25.8</v>
      </c>
      <c r="AI75" s="47">
        <f t="shared" ref="AI75:AI138" si="23">MIN(B75:AF75)</f>
        <v>13.3</v>
      </c>
      <c r="AK75" s="49"/>
    </row>
    <row r="76" spans="1:88" x14ac:dyDescent="0.25">
      <c r="A76" s="74" t="s">
        <v>95</v>
      </c>
      <c r="B76" s="43">
        <v>20.100000000000001</v>
      </c>
      <c r="C76" s="43">
        <v>13.8</v>
      </c>
      <c r="D76" s="43">
        <v>13.8</v>
      </c>
      <c r="E76" s="43">
        <v>13.8</v>
      </c>
      <c r="F76" s="43">
        <v>13.8</v>
      </c>
      <c r="G76" s="43">
        <v>13.8</v>
      </c>
      <c r="H76" s="43">
        <v>13.8</v>
      </c>
      <c r="I76" s="43">
        <v>13.8</v>
      </c>
      <c r="J76" s="43">
        <v>13.8</v>
      </c>
      <c r="K76" s="43">
        <v>13.8</v>
      </c>
      <c r="L76" s="43">
        <v>16.3</v>
      </c>
      <c r="M76" s="43">
        <v>16.3</v>
      </c>
      <c r="N76" s="43">
        <v>16.3</v>
      </c>
      <c r="O76" s="43">
        <v>16.3</v>
      </c>
      <c r="P76" s="43">
        <v>16.3</v>
      </c>
      <c r="Q76" s="43">
        <v>16.3</v>
      </c>
      <c r="R76" s="43">
        <v>16.3</v>
      </c>
      <c r="S76" s="43">
        <v>14.4</v>
      </c>
      <c r="T76" s="43">
        <v>14.4</v>
      </c>
      <c r="U76" s="43">
        <v>14.5</v>
      </c>
      <c r="V76" s="43">
        <v>13</v>
      </c>
      <c r="W76" s="43">
        <v>13</v>
      </c>
      <c r="X76" s="43">
        <v>13</v>
      </c>
      <c r="Y76" s="43">
        <v>16.100000000000001</v>
      </c>
      <c r="Z76" s="43">
        <v>16.2</v>
      </c>
      <c r="AA76" s="43">
        <v>16.2</v>
      </c>
      <c r="AB76" s="43">
        <v>16.2</v>
      </c>
      <c r="AC76" s="43">
        <v>16.2</v>
      </c>
      <c r="AD76" s="43">
        <v>19.100000000000001</v>
      </c>
      <c r="AE76" s="43">
        <v>19.100000000000001</v>
      </c>
      <c r="AF76" s="43">
        <v>19.100000000000001</v>
      </c>
      <c r="AG76" s="75">
        <v>22.1</v>
      </c>
      <c r="AH76" s="46">
        <f t="shared" si="22"/>
        <v>20.100000000000001</v>
      </c>
      <c r="AI76" s="47">
        <f t="shared" si="23"/>
        <v>13</v>
      </c>
      <c r="AK76" s="49"/>
    </row>
    <row r="77" spans="1:88" ht="15.75" thickBot="1" x14ac:dyDescent="0.3">
      <c r="A77" s="76" t="s">
        <v>96</v>
      </c>
      <c r="B77" s="77">
        <v>5.0999999999999996</v>
      </c>
      <c r="C77" s="77">
        <v>4</v>
      </c>
      <c r="D77" s="77">
        <v>4.0999999999999996</v>
      </c>
      <c r="E77" s="77">
        <v>4.0999999999999996</v>
      </c>
      <c r="F77" s="77">
        <v>4.0999999999999996</v>
      </c>
      <c r="G77" s="77">
        <v>4.0999999999999996</v>
      </c>
      <c r="H77" s="77">
        <v>4.0999999999999996</v>
      </c>
      <c r="I77" s="77">
        <v>4.0999999999999996</v>
      </c>
      <c r="J77" s="77">
        <v>4.0999999999999996</v>
      </c>
      <c r="K77" s="77">
        <v>4.0999999999999996</v>
      </c>
      <c r="L77" s="77">
        <v>4.0999999999999996</v>
      </c>
      <c r="M77" s="77">
        <v>4.0999999999999996</v>
      </c>
      <c r="N77" s="77">
        <v>4.0999999999999996</v>
      </c>
      <c r="O77" s="77">
        <v>4.0999999999999996</v>
      </c>
      <c r="P77" s="77">
        <v>4.0999999999999996</v>
      </c>
      <c r="Q77" s="77">
        <v>4.0999999999999996</v>
      </c>
      <c r="R77" s="77">
        <v>4.0999999999999996</v>
      </c>
      <c r="S77" s="77">
        <v>4</v>
      </c>
      <c r="T77" s="77">
        <v>4</v>
      </c>
      <c r="U77" s="77">
        <v>4</v>
      </c>
      <c r="V77" s="77">
        <v>4</v>
      </c>
      <c r="W77" s="77">
        <v>4</v>
      </c>
      <c r="X77" s="77">
        <v>4</v>
      </c>
      <c r="Y77" s="77">
        <v>4</v>
      </c>
      <c r="Z77" s="77">
        <v>4</v>
      </c>
      <c r="AA77" s="77">
        <v>4.9000000000000004</v>
      </c>
      <c r="AB77" s="77">
        <v>4.9000000000000004</v>
      </c>
      <c r="AC77" s="77">
        <v>4.9000000000000004</v>
      </c>
      <c r="AD77" s="77">
        <v>5.0999999999999996</v>
      </c>
      <c r="AE77" s="77">
        <v>5.0999999999999996</v>
      </c>
      <c r="AF77" s="77">
        <v>5.0999999999999996</v>
      </c>
      <c r="AG77" s="78">
        <v>14.8</v>
      </c>
      <c r="AH77" s="46">
        <f t="shared" si="22"/>
        <v>5.0999999999999996</v>
      </c>
      <c r="AI77" s="47">
        <f t="shared" si="23"/>
        <v>4</v>
      </c>
      <c r="AK77" s="49"/>
    </row>
    <row r="78" spans="1:88" ht="15.75" thickBot="1" x14ac:dyDescent="0.3">
      <c r="A78" s="79" t="s">
        <v>97</v>
      </c>
      <c r="B78" s="70">
        <f>SUM(B72:B77)</f>
        <v>227.89999999999998</v>
      </c>
      <c r="C78" s="70"/>
      <c r="D78" s="70">
        <f t="shared" ref="D78:AG78" si="24">SUM(D72:D77)</f>
        <v>112.49999999999999</v>
      </c>
      <c r="E78" s="70">
        <f t="shared" si="24"/>
        <v>112.3</v>
      </c>
      <c r="F78" s="70">
        <f t="shared" si="24"/>
        <v>112.3</v>
      </c>
      <c r="G78" s="70">
        <f t="shared" si="24"/>
        <v>112.3</v>
      </c>
      <c r="H78" s="70">
        <f t="shared" si="24"/>
        <v>112.3</v>
      </c>
      <c r="I78" s="70">
        <f t="shared" si="24"/>
        <v>112.3</v>
      </c>
      <c r="J78" s="70">
        <f t="shared" si="24"/>
        <v>142.6</v>
      </c>
      <c r="K78" s="70">
        <f t="shared" si="24"/>
        <v>212.29999999999998</v>
      </c>
      <c r="L78" s="70">
        <f t="shared" si="24"/>
        <v>464.8</v>
      </c>
      <c r="M78" s="70">
        <f t="shared" si="24"/>
        <v>383</v>
      </c>
      <c r="N78" s="70">
        <f t="shared" si="24"/>
        <v>245.50000000000003</v>
      </c>
      <c r="O78" s="70">
        <f t="shared" si="24"/>
        <v>224.00000000000003</v>
      </c>
      <c r="P78" s="70">
        <f t="shared" si="24"/>
        <v>193.29999999999998</v>
      </c>
      <c r="Q78" s="70">
        <f t="shared" si="24"/>
        <v>133</v>
      </c>
      <c r="R78" s="70">
        <f t="shared" si="24"/>
        <v>112.99999999999999</v>
      </c>
      <c r="S78" s="70">
        <f t="shared" si="24"/>
        <v>100.70000000000002</v>
      </c>
      <c r="T78" s="70">
        <f t="shared" si="24"/>
        <v>106</v>
      </c>
      <c r="U78" s="70">
        <f t="shared" si="24"/>
        <v>106.1</v>
      </c>
      <c r="V78" s="70">
        <f t="shared" si="24"/>
        <v>153.5</v>
      </c>
      <c r="W78" s="70">
        <f t="shared" si="24"/>
        <v>175.70000000000002</v>
      </c>
      <c r="X78" s="70">
        <f t="shared" si="24"/>
        <v>174.70000000000002</v>
      </c>
      <c r="Y78" s="70">
        <f t="shared" si="24"/>
        <v>432.4</v>
      </c>
      <c r="Z78" s="70">
        <f t="shared" si="24"/>
        <v>567.4</v>
      </c>
      <c r="AA78" s="70">
        <f t="shared" si="24"/>
        <v>479.29999999999995</v>
      </c>
      <c r="AB78" s="70">
        <f t="shared" si="24"/>
        <v>471.5</v>
      </c>
      <c r="AC78" s="70">
        <f t="shared" si="24"/>
        <v>334.2</v>
      </c>
      <c r="AD78" s="70">
        <f t="shared" si="24"/>
        <v>235.7</v>
      </c>
      <c r="AE78" s="70">
        <f t="shared" si="24"/>
        <v>233.7</v>
      </c>
      <c r="AF78" s="70">
        <f t="shared" si="24"/>
        <v>123.69999999999999</v>
      </c>
      <c r="AG78" s="80">
        <f t="shared" si="24"/>
        <v>706.4</v>
      </c>
      <c r="AH78" s="46">
        <f t="shared" si="22"/>
        <v>567.4</v>
      </c>
      <c r="AI78" s="47">
        <f t="shared" si="23"/>
        <v>100.70000000000002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48</v>
      </c>
      <c r="C79" s="44">
        <f>116.8-88.1</f>
        <v>28.700000000000003</v>
      </c>
      <c r="D79" s="44">
        <v>48</v>
      </c>
      <c r="E79" s="44">
        <v>30</v>
      </c>
      <c r="F79" s="44">
        <v>48</v>
      </c>
      <c r="G79" s="44">
        <v>30</v>
      </c>
      <c r="H79" s="44">
        <v>30</v>
      </c>
      <c r="I79" s="44">
        <v>48</v>
      </c>
      <c r="J79" s="44">
        <v>72</v>
      </c>
      <c r="K79" s="44">
        <v>102</v>
      </c>
      <c r="L79" s="44">
        <v>130</v>
      </c>
      <c r="M79" s="44">
        <v>132</v>
      </c>
      <c r="N79" s="44">
        <v>110</v>
      </c>
      <c r="O79" s="44">
        <v>110</v>
      </c>
      <c r="P79" s="44">
        <v>110</v>
      </c>
      <c r="Q79" s="44">
        <v>70</v>
      </c>
      <c r="R79" s="44">
        <v>70</v>
      </c>
      <c r="S79" s="44">
        <v>43</v>
      </c>
      <c r="T79" s="44">
        <v>48</v>
      </c>
      <c r="U79" s="44">
        <v>48</v>
      </c>
      <c r="V79" s="44">
        <v>48</v>
      </c>
      <c r="W79" s="44">
        <v>72</v>
      </c>
      <c r="X79" s="44">
        <v>70</v>
      </c>
      <c r="Y79" s="44">
        <v>96</v>
      </c>
      <c r="Z79" s="44">
        <v>142</v>
      </c>
      <c r="AA79" s="44">
        <v>142</v>
      </c>
      <c r="AB79" s="44">
        <v>120</v>
      </c>
      <c r="AC79" s="44">
        <v>96</v>
      </c>
      <c r="AD79" s="44">
        <v>70</v>
      </c>
      <c r="AE79" s="44">
        <v>70</v>
      </c>
      <c r="AF79" s="44">
        <v>30</v>
      </c>
      <c r="AG79" s="61">
        <v>144</v>
      </c>
      <c r="AH79" s="46">
        <f t="shared" si="22"/>
        <v>142</v>
      </c>
      <c r="AI79" s="47">
        <f t="shared" si="23"/>
        <v>28.700000000000003</v>
      </c>
      <c r="AK79" s="49"/>
      <c r="AY79" s="1" t="s">
        <v>99</v>
      </c>
      <c r="AZ79" s="82">
        <f>ROUND(C97,0)</f>
        <v>112</v>
      </c>
      <c r="BA79" s="81">
        <f t="shared" ref="BA79:BD83" si="25">D97</f>
        <v>166</v>
      </c>
      <c r="BB79" s="81">
        <f t="shared" si="25"/>
        <v>92</v>
      </c>
      <c r="BC79" s="81">
        <f t="shared" si="25"/>
        <v>87.1</v>
      </c>
      <c r="BD79" s="81">
        <f t="shared" si="25"/>
        <v>119.2</v>
      </c>
      <c r="BE79" s="82">
        <f>I97</f>
        <v>182.6</v>
      </c>
      <c r="BF79" s="82">
        <f>K97</f>
        <v>105.8</v>
      </c>
      <c r="BG79" s="82">
        <f t="shared" ref="BG79:BP83" si="26">M97</f>
        <v>-60</v>
      </c>
      <c r="BH79" s="82">
        <f t="shared" si="26"/>
        <v>91.8</v>
      </c>
      <c r="BI79" s="82">
        <f t="shared" si="26"/>
        <v>114</v>
      </c>
      <c r="BJ79" s="82">
        <f t="shared" si="26"/>
        <v>115.9</v>
      </c>
      <c r="BK79" s="82">
        <f t="shared" si="26"/>
        <v>257</v>
      </c>
      <c r="BL79" s="82">
        <f t="shared" si="26"/>
        <v>313</v>
      </c>
      <c r="BM79" s="82">
        <f t="shared" si="26"/>
        <v>370.6</v>
      </c>
      <c r="BN79" s="82">
        <f t="shared" si="26"/>
        <v>349.2</v>
      </c>
      <c r="BO79" s="82">
        <f t="shared" si="26"/>
        <v>426.7</v>
      </c>
      <c r="BP79" s="82">
        <f t="shared" si="26"/>
        <v>363.3</v>
      </c>
      <c r="BQ79" s="82">
        <f>X97</f>
        <v>198.4</v>
      </c>
      <c r="BR79" s="82">
        <f>Z97</f>
        <v>26.7</v>
      </c>
      <c r="BS79" s="81">
        <f>AB97</f>
        <v>40.299999999999997</v>
      </c>
      <c r="BT79" s="81">
        <f t="shared" ref="BT79:BV83" si="27">AD97</f>
        <v>135</v>
      </c>
      <c r="BU79" s="81">
        <f t="shared" si="27"/>
        <v>56</v>
      </c>
      <c r="BV79" s="81">
        <f t="shared" si="27"/>
        <v>158</v>
      </c>
      <c r="BW79" s="81">
        <f>B97</f>
        <v>15.2</v>
      </c>
    </row>
    <row r="80" spans="1:88" x14ac:dyDescent="0.25">
      <c r="A80" s="63" t="s">
        <v>100</v>
      </c>
      <c r="B80" s="43">
        <v>34.1</v>
      </c>
      <c r="C80" s="43">
        <v>0</v>
      </c>
      <c r="D80" s="43">
        <v>0</v>
      </c>
      <c r="E80" s="43">
        <v>0</v>
      </c>
      <c r="F80" s="43">
        <v>0</v>
      </c>
      <c r="G80" s="43">
        <v>0</v>
      </c>
      <c r="H80" s="43">
        <v>35.200000000000003</v>
      </c>
      <c r="I80" s="43">
        <v>54.2</v>
      </c>
      <c r="J80" s="43">
        <v>52.7</v>
      </c>
      <c r="K80" s="43">
        <v>68.8</v>
      </c>
      <c r="L80" s="43">
        <v>68.8</v>
      </c>
      <c r="M80" s="43">
        <v>68.5</v>
      </c>
      <c r="N80" s="43">
        <v>68.5</v>
      </c>
      <c r="O80" s="43">
        <v>68.5</v>
      </c>
      <c r="P80" s="43">
        <v>68.400000000000006</v>
      </c>
      <c r="Q80" s="43">
        <v>24.4</v>
      </c>
      <c r="R80" s="43">
        <v>24.9</v>
      </c>
      <c r="S80" s="43">
        <v>24.9</v>
      </c>
      <c r="T80" s="43">
        <v>21.6</v>
      </c>
      <c r="U80" s="43">
        <v>0</v>
      </c>
      <c r="V80" s="43">
        <v>0</v>
      </c>
      <c r="W80" s="43">
        <v>25</v>
      </c>
      <c r="X80" s="43">
        <v>24.7</v>
      </c>
      <c r="Y80" s="43">
        <v>59.8</v>
      </c>
      <c r="Z80" s="43">
        <v>69.099999999999994</v>
      </c>
      <c r="AA80" s="43">
        <v>68.8</v>
      </c>
      <c r="AB80" s="43">
        <v>68.8</v>
      </c>
      <c r="AC80" s="43">
        <v>51.3</v>
      </c>
      <c r="AD80" s="43">
        <v>52.6</v>
      </c>
      <c r="AE80" s="43">
        <v>52.6</v>
      </c>
      <c r="AF80" s="43">
        <v>0</v>
      </c>
      <c r="AG80" s="64">
        <v>70</v>
      </c>
      <c r="AH80" s="46">
        <f t="shared" si="22"/>
        <v>69.099999999999994</v>
      </c>
      <c r="AI80" s="47">
        <f t="shared" si="23"/>
        <v>0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0</v>
      </c>
    </row>
    <row r="81" spans="1:75" x14ac:dyDescent="0.25">
      <c r="A81" s="63" t="s">
        <v>102</v>
      </c>
      <c r="B81" s="43">
        <v>46.2</v>
      </c>
      <c r="C81" s="43">
        <v>36.799999999999997</v>
      </c>
      <c r="D81" s="43">
        <v>37</v>
      </c>
      <c r="E81" s="43">
        <v>33.299999999999997</v>
      </c>
      <c r="F81" s="43">
        <v>33.299999999999997</v>
      </c>
      <c r="G81" s="43">
        <v>33.299999999999997</v>
      </c>
      <c r="H81" s="43">
        <v>47.6</v>
      </c>
      <c r="I81" s="43">
        <v>48.5</v>
      </c>
      <c r="J81" s="43">
        <v>49.4</v>
      </c>
      <c r="K81" s="43">
        <v>51</v>
      </c>
      <c r="L81" s="43">
        <v>71.5</v>
      </c>
      <c r="M81" s="43">
        <v>71</v>
      </c>
      <c r="N81" s="43">
        <v>70.7</v>
      </c>
      <c r="O81" s="43">
        <v>70.7</v>
      </c>
      <c r="P81" s="43">
        <v>68.900000000000006</v>
      </c>
      <c r="Q81" s="43">
        <v>19.899999999999999</v>
      </c>
      <c r="R81" s="43">
        <v>20.399999999999999</v>
      </c>
      <c r="S81" s="43">
        <v>15.6</v>
      </c>
      <c r="T81" s="43">
        <v>20.2</v>
      </c>
      <c r="U81" s="43">
        <v>23.6</v>
      </c>
      <c r="V81" s="43">
        <v>22.8</v>
      </c>
      <c r="W81" s="43">
        <v>22.4</v>
      </c>
      <c r="X81" s="43">
        <v>33.200000000000003</v>
      </c>
      <c r="Y81" s="43">
        <v>43</v>
      </c>
      <c r="Z81" s="43">
        <v>69.400000000000006</v>
      </c>
      <c r="AA81" s="43">
        <v>69.099999999999994</v>
      </c>
      <c r="AB81" s="43">
        <v>69.099999999999994</v>
      </c>
      <c r="AC81" s="43">
        <v>69.3</v>
      </c>
      <c r="AD81" s="43">
        <v>48</v>
      </c>
      <c r="AE81" s="43">
        <v>48</v>
      </c>
      <c r="AF81" s="43">
        <v>48</v>
      </c>
      <c r="AG81" s="64">
        <v>69</v>
      </c>
      <c r="AH81" s="46">
        <f t="shared" si="22"/>
        <v>71.5</v>
      </c>
      <c r="AI81" s="47">
        <f t="shared" si="23"/>
        <v>15.6</v>
      </c>
      <c r="AK81" s="49"/>
      <c r="AL81" s="83"/>
      <c r="AO81" s="83"/>
      <c r="AY81" s="1" t="s">
        <v>103</v>
      </c>
      <c r="AZ81" s="82">
        <f>ROUND(C99,0)</f>
        <v>120</v>
      </c>
      <c r="BA81" s="81">
        <f t="shared" si="25"/>
        <v>105</v>
      </c>
      <c r="BB81" s="81">
        <f t="shared" si="25"/>
        <v>97</v>
      </c>
      <c r="BC81" s="81">
        <f t="shared" si="25"/>
        <v>96.2</v>
      </c>
      <c r="BD81" s="81">
        <f t="shared" si="25"/>
        <v>105</v>
      </c>
      <c r="BE81" s="82">
        <f>I99</f>
        <v>106</v>
      </c>
      <c r="BF81" s="82">
        <f>K99</f>
        <v>116</v>
      </c>
      <c r="BG81" s="82">
        <f t="shared" si="26"/>
        <v>97.1</v>
      </c>
      <c r="BH81" s="82">
        <f t="shared" si="26"/>
        <v>110.2</v>
      </c>
      <c r="BI81" s="82">
        <f t="shared" si="26"/>
        <v>106.8</v>
      </c>
      <c r="BJ81" s="82">
        <f t="shared" si="26"/>
        <v>120.6</v>
      </c>
      <c r="BK81" s="82">
        <f t="shared" si="26"/>
        <v>108.4</v>
      </c>
      <c r="BL81" s="82">
        <f t="shared" si="26"/>
        <v>100</v>
      </c>
      <c r="BM81" s="82">
        <f t="shared" si="26"/>
        <v>122</v>
      </c>
      <c r="BN81" s="82">
        <f t="shared" si="26"/>
        <v>131.9</v>
      </c>
      <c r="BO81" s="82">
        <f t="shared" si="26"/>
        <v>131.30000000000001</v>
      </c>
      <c r="BP81" s="82">
        <f t="shared" si="26"/>
        <v>135.5</v>
      </c>
      <c r="BQ81" s="82">
        <f>X99</f>
        <v>111.9</v>
      </c>
      <c r="BR81" s="82">
        <f>Z99</f>
        <v>76.599999999999994</v>
      </c>
      <c r="BS81" s="81">
        <f>AB99</f>
        <v>128.30000000000001</v>
      </c>
      <c r="BT81" s="81">
        <f t="shared" si="27"/>
        <v>115</v>
      </c>
      <c r="BU81" s="81">
        <f t="shared" si="27"/>
        <v>132</v>
      </c>
      <c r="BV81" s="81">
        <f t="shared" si="27"/>
        <v>114</v>
      </c>
      <c r="BW81" s="81">
        <f>B99</f>
        <v>111</v>
      </c>
    </row>
    <row r="82" spans="1:75" s="83" customFormat="1" x14ac:dyDescent="0.25">
      <c r="A82" s="63" t="s">
        <v>104</v>
      </c>
      <c r="B82" s="43">
        <v>43</v>
      </c>
      <c r="C82" s="43">
        <v>47.1</v>
      </c>
      <c r="D82" s="43">
        <v>49.8</v>
      </c>
      <c r="E82" s="43">
        <v>49.1</v>
      </c>
      <c r="F82" s="43">
        <v>49.1</v>
      </c>
      <c r="G82" s="43">
        <v>49.1</v>
      </c>
      <c r="H82" s="43">
        <v>49.1</v>
      </c>
      <c r="I82" s="43">
        <v>46.1</v>
      </c>
      <c r="J82" s="43">
        <v>46.1</v>
      </c>
      <c r="K82" s="43">
        <v>46.1</v>
      </c>
      <c r="L82" s="43">
        <v>46.1</v>
      </c>
      <c r="M82" s="43">
        <v>46.1</v>
      </c>
      <c r="N82" s="43">
        <v>46.1</v>
      </c>
      <c r="O82" s="43">
        <v>46.1</v>
      </c>
      <c r="P82" s="43">
        <v>46.1</v>
      </c>
      <c r="Q82" s="43">
        <v>46.1</v>
      </c>
      <c r="R82" s="43">
        <v>46.1</v>
      </c>
      <c r="S82" s="43">
        <v>46.8</v>
      </c>
      <c r="T82" s="43">
        <v>45.8</v>
      </c>
      <c r="U82" s="43">
        <v>45.8</v>
      </c>
      <c r="V82" s="43">
        <v>42.5</v>
      </c>
      <c r="W82" s="43">
        <v>43</v>
      </c>
      <c r="X82" s="43">
        <v>41.6</v>
      </c>
      <c r="Y82" s="43">
        <v>41.6</v>
      </c>
      <c r="Z82" s="43">
        <v>43.6</v>
      </c>
      <c r="AA82" s="43">
        <v>44.1</v>
      </c>
      <c r="AB82" s="43">
        <v>44.1</v>
      </c>
      <c r="AC82" s="43">
        <v>44.1</v>
      </c>
      <c r="AD82" s="43">
        <v>45</v>
      </c>
      <c r="AE82" s="43">
        <v>45</v>
      </c>
      <c r="AF82" s="43">
        <v>45</v>
      </c>
      <c r="AG82" s="64">
        <v>60</v>
      </c>
      <c r="AH82" s="46">
        <f t="shared" si="22"/>
        <v>49.8</v>
      </c>
      <c r="AI82" s="47">
        <f t="shared" si="23"/>
        <v>41.6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16</v>
      </c>
      <c r="BA82" s="81">
        <f t="shared" si="25"/>
        <v>15</v>
      </c>
      <c r="BB82" s="81">
        <f t="shared" si="25"/>
        <v>16</v>
      </c>
      <c r="BC82" s="81">
        <f t="shared" si="25"/>
        <v>16</v>
      </c>
      <c r="BD82" s="81">
        <f t="shared" si="25"/>
        <v>14.6</v>
      </c>
      <c r="BE82" s="82">
        <f>I100</f>
        <v>14.9</v>
      </c>
      <c r="BF82" s="82">
        <f>K100</f>
        <v>15</v>
      </c>
      <c r="BG82" s="82">
        <f t="shared" si="26"/>
        <v>13.1</v>
      </c>
      <c r="BH82" s="82">
        <f t="shared" si="26"/>
        <v>14.3</v>
      </c>
      <c r="BI82" s="82">
        <f t="shared" si="26"/>
        <v>11.9</v>
      </c>
      <c r="BJ82" s="82">
        <f t="shared" si="26"/>
        <v>11.6</v>
      </c>
      <c r="BK82" s="82">
        <f t="shared" si="26"/>
        <v>10</v>
      </c>
      <c r="BL82" s="82">
        <f t="shared" si="26"/>
        <v>9</v>
      </c>
      <c r="BM82" s="82">
        <f t="shared" si="26"/>
        <v>13.9</v>
      </c>
      <c r="BN82" s="82">
        <f t="shared" si="26"/>
        <v>14</v>
      </c>
      <c r="BO82" s="82">
        <f t="shared" si="26"/>
        <v>15.4</v>
      </c>
      <c r="BP82" s="82">
        <f t="shared" si="26"/>
        <v>15.7</v>
      </c>
      <c r="BQ82" s="82">
        <f>X100</f>
        <v>14.5</v>
      </c>
      <c r="BR82" s="82">
        <f>Z100</f>
        <v>0</v>
      </c>
      <c r="BS82" s="81">
        <f>AB100</f>
        <v>0</v>
      </c>
      <c r="BT82" s="81">
        <f t="shared" si="27"/>
        <v>0</v>
      </c>
      <c r="BU82" s="81">
        <f t="shared" si="27"/>
        <v>0</v>
      </c>
      <c r="BV82" s="81">
        <f t="shared" si="27"/>
        <v>0</v>
      </c>
      <c r="BW82" s="81">
        <f>B100</f>
        <v>0</v>
      </c>
    </row>
    <row r="83" spans="1:75" x14ac:dyDescent="0.2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10.1</v>
      </c>
      <c r="I83" s="44">
        <v>10.1</v>
      </c>
      <c r="J83" s="44">
        <v>13</v>
      </c>
      <c r="K83" s="44">
        <v>13</v>
      </c>
      <c r="L83" s="44">
        <v>14.1</v>
      </c>
      <c r="M83" s="44">
        <v>14.1</v>
      </c>
      <c r="N83" s="44">
        <v>10.3</v>
      </c>
      <c r="O83" s="44">
        <v>10.3</v>
      </c>
      <c r="P83" s="44">
        <v>10.199999999999999</v>
      </c>
      <c r="Q83" s="44">
        <v>10.199999999999999</v>
      </c>
      <c r="R83" s="44">
        <v>14.9</v>
      </c>
      <c r="S83" s="44">
        <v>0</v>
      </c>
      <c r="T83" s="44">
        <v>10.1</v>
      </c>
      <c r="U83" s="44">
        <v>10.1</v>
      </c>
      <c r="V83" s="44">
        <v>9.8000000000000007</v>
      </c>
      <c r="W83" s="44">
        <v>10.1</v>
      </c>
      <c r="X83" s="44">
        <v>10.8</v>
      </c>
      <c r="Y83" s="44">
        <v>25.4</v>
      </c>
      <c r="Z83" s="44">
        <v>19.8</v>
      </c>
      <c r="AA83" s="44">
        <v>25.4</v>
      </c>
      <c r="AB83" s="44">
        <v>25.4</v>
      </c>
      <c r="AC83" s="44">
        <v>28.6</v>
      </c>
      <c r="AD83" s="44">
        <v>28.6</v>
      </c>
      <c r="AE83" s="44">
        <v>20</v>
      </c>
      <c r="AF83" s="44">
        <v>9.4</v>
      </c>
      <c r="AG83" s="64">
        <v>30</v>
      </c>
      <c r="AH83" s="46">
        <f t="shared" si="22"/>
        <v>28.6</v>
      </c>
      <c r="AI83" s="47">
        <f t="shared" si="23"/>
        <v>0</v>
      </c>
      <c r="AK83" s="49"/>
      <c r="AY83" s="1" t="s">
        <v>107</v>
      </c>
      <c r="AZ83" s="82">
        <f>ROUND(C101,0)</f>
        <v>0</v>
      </c>
      <c r="BA83" s="81">
        <f t="shared" si="25"/>
        <v>0</v>
      </c>
      <c r="BB83" s="81">
        <f t="shared" si="25"/>
        <v>0</v>
      </c>
      <c r="BC83" s="81">
        <f t="shared" si="25"/>
        <v>0</v>
      </c>
      <c r="BD83" s="81">
        <f t="shared" si="25"/>
        <v>0</v>
      </c>
      <c r="BE83" s="82">
        <f>I101</f>
        <v>0</v>
      </c>
      <c r="BF83" s="82">
        <f>K101</f>
        <v>59.2</v>
      </c>
      <c r="BG83" s="82">
        <f t="shared" si="26"/>
        <v>52</v>
      </c>
      <c r="BH83" s="82">
        <f t="shared" si="26"/>
        <v>54.1</v>
      </c>
      <c r="BI83" s="82">
        <f t="shared" si="26"/>
        <v>63</v>
      </c>
      <c r="BJ83" s="82">
        <f t="shared" si="26"/>
        <v>59.8</v>
      </c>
      <c r="BK83" s="82">
        <f t="shared" si="26"/>
        <v>58.9</v>
      </c>
      <c r="BL83" s="82">
        <f t="shared" si="26"/>
        <v>56</v>
      </c>
      <c r="BM83" s="82">
        <f t="shared" si="26"/>
        <v>60.2</v>
      </c>
      <c r="BN83" s="82">
        <f t="shared" si="26"/>
        <v>55.8</v>
      </c>
      <c r="BO83" s="82">
        <f t="shared" si="26"/>
        <v>48.5</v>
      </c>
      <c r="BP83" s="82">
        <f t="shared" si="26"/>
        <v>58.2</v>
      </c>
      <c r="BQ83" s="82">
        <f>X101</f>
        <v>44</v>
      </c>
      <c r="BR83" s="82">
        <f>Z101</f>
        <v>0</v>
      </c>
      <c r="BS83" s="81">
        <f>AB101</f>
        <v>0</v>
      </c>
      <c r="BT83" s="81">
        <f t="shared" si="27"/>
        <v>51.4</v>
      </c>
      <c r="BU83" s="81">
        <f t="shared" si="27"/>
        <v>0</v>
      </c>
      <c r="BV83" s="81">
        <f t="shared" si="27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0.5</v>
      </c>
      <c r="K84" s="44">
        <v>2.1</v>
      </c>
      <c r="L84" s="44">
        <v>4.5999999999999996</v>
      </c>
      <c r="M84" s="44">
        <v>8.5</v>
      </c>
      <c r="N84" s="44">
        <v>12.6</v>
      </c>
      <c r="O84" s="44">
        <v>15.9</v>
      </c>
      <c r="P84" s="44">
        <v>18.100000000000001</v>
      </c>
      <c r="Q84" s="44">
        <v>18.7</v>
      </c>
      <c r="R84" s="44">
        <v>15</v>
      </c>
      <c r="S84" s="44">
        <v>15.4</v>
      </c>
      <c r="T84" s="44">
        <v>7.9</v>
      </c>
      <c r="U84" s="44">
        <v>7.7</v>
      </c>
      <c r="V84" s="44">
        <v>2.4</v>
      </c>
      <c r="W84" s="44">
        <v>0.5</v>
      </c>
      <c r="X84" s="44">
        <v>0.3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22"/>
        <v>18.7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11.2</v>
      </c>
      <c r="C85" s="43">
        <v>10.8</v>
      </c>
      <c r="D85" s="43">
        <v>10.8</v>
      </c>
      <c r="E85" s="43">
        <v>10.8</v>
      </c>
      <c r="F85" s="43">
        <v>10.8</v>
      </c>
      <c r="G85" s="43">
        <v>10.8</v>
      </c>
      <c r="H85" s="43">
        <v>10.8</v>
      </c>
      <c r="I85" s="43">
        <v>10.8</v>
      </c>
      <c r="J85" s="43">
        <v>10.8</v>
      </c>
      <c r="K85" s="43">
        <v>10.8</v>
      </c>
      <c r="L85" s="43">
        <v>10.8</v>
      </c>
      <c r="M85" s="43">
        <v>10.8</v>
      </c>
      <c r="N85" s="43">
        <v>10.8</v>
      </c>
      <c r="O85" s="43">
        <v>10.8</v>
      </c>
      <c r="P85" s="43">
        <v>10.8</v>
      </c>
      <c r="Q85" s="43">
        <v>10.8</v>
      </c>
      <c r="R85" s="43">
        <v>10.8</v>
      </c>
      <c r="S85" s="43">
        <v>11</v>
      </c>
      <c r="T85" s="43">
        <v>11</v>
      </c>
      <c r="U85" s="43">
        <v>11</v>
      </c>
      <c r="V85" s="43">
        <v>9.9</v>
      </c>
      <c r="W85" s="43">
        <v>10.6</v>
      </c>
      <c r="X85" s="43">
        <v>10.6</v>
      </c>
      <c r="Y85" s="43">
        <v>10.6</v>
      </c>
      <c r="Z85" s="43">
        <v>10.8</v>
      </c>
      <c r="AA85" s="43">
        <v>10.4</v>
      </c>
      <c r="AB85" s="43">
        <v>10.4</v>
      </c>
      <c r="AC85" s="43">
        <v>10.4</v>
      </c>
      <c r="AD85" s="43">
        <v>10.4</v>
      </c>
      <c r="AE85" s="43">
        <v>10.4</v>
      </c>
      <c r="AF85" s="43">
        <v>10.4</v>
      </c>
      <c r="AG85" s="64">
        <v>24</v>
      </c>
      <c r="AH85" s="46">
        <f t="shared" si="22"/>
        <v>11.2</v>
      </c>
      <c r="AI85" s="47">
        <f t="shared" si="23"/>
        <v>9.9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29">VALUE(AZ79)</f>
        <v>112</v>
      </c>
      <c r="BA86" s="82">
        <f t="shared" si="29"/>
        <v>166</v>
      </c>
      <c r="BB86" s="82">
        <f t="shared" si="29"/>
        <v>92</v>
      </c>
      <c r="BC86" s="82">
        <f t="shared" si="29"/>
        <v>87.1</v>
      </c>
      <c r="BD86" s="82">
        <f t="shared" si="29"/>
        <v>119.2</v>
      </c>
      <c r="BE86" s="82">
        <f t="shared" si="29"/>
        <v>182.6</v>
      </c>
      <c r="BF86" s="82">
        <f t="shared" si="29"/>
        <v>105.8</v>
      </c>
      <c r="BG86" s="82">
        <f t="shared" si="29"/>
        <v>-60</v>
      </c>
      <c r="BH86" s="82">
        <f t="shared" si="29"/>
        <v>91.8</v>
      </c>
      <c r="BI86" s="82">
        <f t="shared" si="29"/>
        <v>114</v>
      </c>
      <c r="BJ86" s="82">
        <f t="shared" si="29"/>
        <v>115.9</v>
      </c>
      <c r="BK86" s="82">
        <f t="shared" si="29"/>
        <v>257</v>
      </c>
      <c r="BL86" s="82">
        <f t="shared" si="29"/>
        <v>313</v>
      </c>
      <c r="BM86" s="82">
        <f t="shared" si="29"/>
        <v>370.6</v>
      </c>
      <c r="BN86" s="82">
        <f t="shared" si="29"/>
        <v>349.2</v>
      </c>
      <c r="BO86" s="82">
        <f t="shared" si="29"/>
        <v>426.7</v>
      </c>
      <c r="BP86" s="82">
        <f t="shared" si="29"/>
        <v>363.3</v>
      </c>
      <c r="BQ86" s="82">
        <f t="shared" si="29"/>
        <v>198.4</v>
      </c>
      <c r="BR86" s="82">
        <f t="shared" si="29"/>
        <v>26.7</v>
      </c>
      <c r="BS86" s="82">
        <f t="shared" si="29"/>
        <v>40.299999999999997</v>
      </c>
      <c r="BT86" s="82">
        <f t="shared" si="29"/>
        <v>135</v>
      </c>
      <c r="BU86" s="82">
        <f t="shared" si="29"/>
        <v>56</v>
      </c>
      <c r="BV86" s="82">
        <f t="shared" si="29"/>
        <v>158</v>
      </c>
      <c r="BW86" s="82">
        <f t="shared" si="29"/>
        <v>15.2</v>
      </c>
    </row>
    <row r="87" spans="1:75" x14ac:dyDescent="0.25">
      <c r="A87" s="63" t="s">
        <v>112</v>
      </c>
      <c r="B87" s="43">
        <v>7.5</v>
      </c>
      <c r="C87" s="43">
        <v>10</v>
      </c>
      <c r="D87" s="43">
        <v>10.1</v>
      </c>
      <c r="E87" s="43">
        <v>10.199999999999999</v>
      </c>
      <c r="F87" s="43">
        <v>10.199999999999999</v>
      </c>
      <c r="G87" s="43">
        <v>10.199999999999999</v>
      </c>
      <c r="H87" s="43">
        <v>10.199999999999999</v>
      </c>
      <c r="I87" s="43">
        <v>10.199999999999999</v>
      </c>
      <c r="J87" s="43">
        <v>10.199999999999999</v>
      </c>
      <c r="K87" s="43">
        <v>10.199999999999999</v>
      </c>
      <c r="L87" s="43">
        <v>10.199999999999999</v>
      </c>
      <c r="M87" s="43">
        <v>10.199999999999999</v>
      </c>
      <c r="N87" s="43">
        <v>7.7</v>
      </c>
      <c r="O87" s="43">
        <v>7.7</v>
      </c>
      <c r="P87" s="43">
        <v>7.7</v>
      </c>
      <c r="Q87" s="43">
        <v>7.7</v>
      </c>
      <c r="R87" s="43">
        <v>7.7</v>
      </c>
      <c r="S87" s="43">
        <v>8.1999999999999993</v>
      </c>
      <c r="T87" s="43">
        <v>8.1999999999999993</v>
      </c>
      <c r="U87" s="43">
        <v>8.1</v>
      </c>
      <c r="V87" s="43">
        <v>7.9</v>
      </c>
      <c r="W87" s="43">
        <v>8.1999999999999993</v>
      </c>
      <c r="X87" s="43">
        <v>7.1</v>
      </c>
      <c r="Y87" s="43">
        <v>6.9</v>
      </c>
      <c r="Z87" s="43">
        <v>6.3</v>
      </c>
      <c r="AA87" s="43">
        <v>7.1</v>
      </c>
      <c r="AB87" s="43">
        <v>7.1</v>
      </c>
      <c r="AC87" s="43">
        <v>7.1</v>
      </c>
      <c r="AD87" s="43">
        <v>9</v>
      </c>
      <c r="AE87" s="43">
        <v>9</v>
      </c>
      <c r="AF87" s="43">
        <v>9</v>
      </c>
      <c r="AG87" s="64">
        <v>14.1</v>
      </c>
      <c r="AH87" s="46">
        <f t="shared" si="22"/>
        <v>10.199999999999999</v>
      </c>
      <c r="AI87" s="47">
        <f t="shared" si="23"/>
        <v>6.3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0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0</v>
      </c>
    </row>
    <row r="88" spans="1:75" x14ac:dyDescent="0.25">
      <c r="A88" s="84" t="s">
        <v>113</v>
      </c>
      <c r="B88" s="43">
        <v>6.8</v>
      </c>
      <c r="C88" s="43">
        <v>5.7</v>
      </c>
      <c r="D88" s="43">
        <v>5.8</v>
      </c>
      <c r="E88" s="43">
        <v>5.8</v>
      </c>
      <c r="F88" s="43">
        <v>5.8</v>
      </c>
      <c r="G88" s="43">
        <v>5.8</v>
      </c>
      <c r="H88" s="43">
        <v>5.8</v>
      </c>
      <c r="I88" s="43">
        <v>5.8</v>
      </c>
      <c r="J88" s="43">
        <v>5.8</v>
      </c>
      <c r="K88" s="43">
        <v>5.8</v>
      </c>
      <c r="L88" s="43">
        <v>5.8</v>
      </c>
      <c r="M88" s="43">
        <v>5.8</v>
      </c>
      <c r="N88" s="43">
        <v>5.8</v>
      </c>
      <c r="O88" s="43">
        <v>5.8</v>
      </c>
      <c r="P88" s="43">
        <v>5.8</v>
      </c>
      <c r="Q88" s="43">
        <v>5.8</v>
      </c>
      <c r="R88" s="43">
        <v>5.8</v>
      </c>
      <c r="S88" s="43">
        <v>5.8</v>
      </c>
      <c r="T88" s="43">
        <v>6.7</v>
      </c>
      <c r="U88" s="43">
        <v>6.7</v>
      </c>
      <c r="V88" s="43">
        <v>6.6</v>
      </c>
      <c r="W88" s="43">
        <v>6.5</v>
      </c>
      <c r="X88" s="43">
        <v>6.5</v>
      </c>
      <c r="Y88" s="43">
        <v>5.0999999999999996</v>
      </c>
      <c r="Z88" s="43">
        <v>5.0999999999999996</v>
      </c>
      <c r="AA88" s="43">
        <v>4.9000000000000004</v>
      </c>
      <c r="AB88" s="43">
        <v>4.9000000000000004</v>
      </c>
      <c r="AC88" s="43">
        <v>4.9000000000000004</v>
      </c>
      <c r="AD88" s="43">
        <v>7</v>
      </c>
      <c r="AE88" s="43">
        <v>7</v>
      </c>
      <c r="AF88" s="43">
        <v>7</v>
      </c>
      <c r="AG88" s="64">
        <v>14</v>
      </c>
      <c r="AH88" s="46">
        <f t="shared" si="22"/>
        <v>7</v>
      </c>
      <c r="AI88" s="47">
        <f t="shared" si="23"/>
        <v>4.9000000000000004</v>
      </c>
      <c r="AK88" s="49"/>
      <c r="AZ88" s="82">
        <f t="shared" si="29"/>
        <v>120</v>
      </c>
      <c r="BA88" s="82">
        <f t="shared" si="29"/>
        <v>105</v>
      </c>
      <c r="BB88" s="82">
        <f t="shared" si="29"/>
        <v>97</v>
      </c>
      <c r="BC88" s="82">
        <f t="shared" si="29"/>
        <v>96.2</v>
      </c>
      <c r="BD88" s="82">
        <f t="shared" si="29"/>
        <v>105</v>
      </c>
      <c r="BE88" s="82">
        <f t="shared" si="29"/>
        <v>106</v>
      </c>
      <c r="BF88" s="82">
        <f t="shared" si="29"/>
        <v>116</v>
      </c>
      <c r="BG88" s="82">
        <f t="shared" si="29"/>
        <v>97.1</v>
      </c>
      <c r="BH88" s="82">
        <f t="shared" si="29"/>
        <v>110.2</v>
      </c>
      <c r="BI88" s="82">
        <f t="shared" si="29"/>
        <v>106.8</v>
      </c>
      <c r="BJ88" s="82">
        <f t="shared" si="29"/>
        <v>120.6</v>
      </c>
      <c r="BK88" s="82">
        <f t="shared" si="29"/>
        <v>108.4</v>
      </c>
      <c r="BL88" s="82">
        <f t="shared" si="29"/>
        <v>100</v>
      </c>
      <c r="BM88" s="82">
        <f t="shared" si="29"/>
        <v>122</v>
      </c>
      <c r="BN88" s="82">
        <f t="shared" si="29"/>
        <v>131.9</v>
      </c>
      <c r="BO88" s="82">
        <f t="shared" si="29"/>
        <v>131.30000000000001</v>
      </c>
      <c r="BP88" s="82">
        <f t="shared" si="29"/>
        <v>135.5</v>
      </c>
      <c r="BQ88" s="82">
        <f t="shared" si="29"/>
        <v>111.9</v>
      </c>
      <c r="BR88" s="82">
        <f t="shared" si="29"/>
        <v>76.599999999999994</v>
      </c>
      <c r="BS88" s="82">
        <f t="shared" si="29"/>
        <v>128.30000000000001</v>
      </c>
      <c r="BT88" s="82">
        <f t="shared" si="29"/>
        <v>115</v>
      </c>
      <c r="BU88" s="82">
        <f t="shared" si="29"/>
        <v>132</v>
      </c>
      <c r="BV88" s="82">
        <f t="shared" si="29"/>
        <v>114</v>
      </c>
      <c r="BW88" s="82">
        <f t="shared" si="29"/>
        <v>111</v>
      </c>
    </row>
    <row r="89" spans="1:75" x14ac:dyDescent="0.25">
      <c r="A89" s="63" t="s">
        <v>114</v>
      </c>
      <c r="B89" s="43">
        <v>6.2</v>
      </c>
      <c r="C89" s="43">
        <v>6.2</v>
      </c>
      <c r="D89" s="43">
        <v>6.2</v>
      </c>
      <c r="E89" s="43">
        <v>6.2</v>
      </c>
      <c r="F89" s="43">
        <v>6.2</v>
      </c>
      <c r="G89" s="43">
        <v>6.2</v>
      </c>
      <c r="H89" s="43">
        <v>6.2</v>
      </c>
      <c r="I89" s="43">
        <v>6.2</v>
      </c>
      <c r="J89" s="43">
        <v>6.2</v>
      </c>
      <c r="K89" s="43">
        <v>6.2</v>
      </c>
      <c r="L89" s="43">
        <v>6.2</v>
      </c>
      <c r="M89" s="43">
        <v>6.2</v>
      </c>
      <c r="N89" s="43">
        <v>6.2</v>
      </c>
      <c r="O89" s="43">
        <v>6.2</v>
      </c>
      <c r="P89" s="43">
        <v>6.2</v>
      </c>
      <c r="Q89" s="43">
        <v>6.2</v>
      </c>
      <c r="R89" s="43">
        <v>6.2</v>
      </c>
      <c r="S89" s="43">
        <v>6.2</v>
      </c>
      <c r="T89" s="43">
        <v>6.2</v>
      </c>
      <c r="U89" s="43">
        <v>6.2</v>
      </c>
      <c r="V89" s="43">
        <v>6.2</v>
      </c>
      <c r="W89" s="43">
        <v>6.2</v>
      </c>
      <c r="X89" s="43">
        <v>6.2</v>
      </c>
      <c r="Y89" s="43">
        <v>6.2</v>
      </c>
      <c r="Z89" s="43">
        <v>6.2</v>
      </c>
      <c r="AA89" s="43">
        <v>6.2</v>
      </c>
      <c r="AB89" s="43">
        <v>6.2</v>
      </c>
      <c r="AC89" s="43">
        <v>6.2</v>
      </c>
      <c r="AD89" s="43">
        <v>6.2</v>
      </c>
      <c r="AE89" s="43">
        <v>6.2</v>
      </c>
      <c r="AF89" s="43">
        <v>6.2</v>
      </c>
      <c r="AG89" s="64">
        <v>10.050000000000001</v>
      </c>
      <c r="AH89" s="46">
        <f t="shared" si="22"/>
        <v>6.2</v>
      </c>
      <c r="AI89" s="47">
        <f t="shared" si="23"/>
        <v>6.2</v>
      </c>
      <c r="AK89" s="49"/>
      <c r="AZ89" s="82">
        <f t="shared" si="29"/>
        <v>16</v>
      </c>
      <c r="BA89" s="82">
        <f t="shared" si="29"/>
        <v>15</v>
      </c>
      <c r="BB89" s="82">
        <f t="shared" si="29"/>
        <v>16</v>
      </c>
      <c r="BC89" s="82">
        <f t="shared" si="29"/>
        <v>16</v>
      </c>
      <c r="BD89" s="82">
        <f t="shared" si="29"/>
        <v>14.6</v>
      </c>
      <c r="BE89" s="82">
        <f t="shared" si="29"/>
        <v>14.9</v>
      </c>
      <c r="BF89" s="82">
        <f t="shared" si="29"/>
        <v>15</v>
      </c>
      <c r="BG89" s="82">
        <f t="shared" si="29"/>
        <v>13.1</v>
      </c>
      <c r="BH89" s="82">
        <f t="shared" si="29"/>
        <v>14.3</v>
      </c>
      <c r="BI89" s="82">
        <f t="shared" si="29"/>
        <v>11.9</v>
      </c>
      <c r="BJ89" s="82">
        <f t="shared" si="29"/>
        <v>11.6</v>
      </c>
      <c r="BK89" s="82">
        <f t="shared" si="29"/>
        <v>10</v>
      </c>
      <c r="BL89" s="82">
        <f t="shared" si="29"/>
        <v>9</v>
      </c>
      <c r="BM89" s="82">
        <f t="shared" si="29"/>
        <v>13.9</v>
      </c>
      <c r="BN89" s="82">
        <f t="shared" si="29"/>
        <v>14</v>
      </c>
      <c r="BO89" s="82">
        <f t="shared" si="29"/>
        <v>15.4</v>
      </c>
      <c r="BP89" s="82">
        <f t="shared" si="29"/>
        <v>15.7</v>
      </c>
      <c r="BQ89" s="82">
        <f t="shared" si="29"/>
        <v>14.5</v>
      </c>
      <c r="BR89" s="82">
        <f t="shared" si="29"/>
        <v>0</v>
      </c>
      <c r="BS89" s="82">
        <f t="shared" si="29"/>
        <v>0</v>
      </c>
      <c r="BT89" s="82">
        <f t="shared" si="29"/>
        <v>0</v>
      </c>
      <c r="BU89" s="82">
        <f t="shared" si="29"/>
        <v>0</v>
      </c>
      <c r="BV89" s="82">
        <f t="shared" si="29"/>
        <v>0</v>
      </c>
      <c r="BW89" s="82">
        <f t="shared" si="29"/>
        <v>0</v>
      </c>
    </row>
    <row r="90" spans="1:75" x14ac:dyDescent="0.25">
      <c r="A90" s="63" t="s">
        <v>115</v>
      </c>
      <c r="B90" s="43">
        <v>3.2</v>
      </c>
      <c r="C90" s="43">
        <v>3.2</v>
      </c>
      <c r="D90" s="43">
        <v>3.2</v>
      </c>
      <c r="E90" s="43">
        <v>3.2</v>
      </c>
      <c r="F90" s="43">
        <v>3.2</v>
      </c>
      <c r="G90" s="43">
        <v>3.2</v>
      </c>
      <c r="H90" s="43">
        <v>3.2</v>
      </c>
      <c r="I90" s="43">
        <v>3.2</v>
      </c>
      <c r="J90" s="43">
        <v>3.2</v>
      </c>
      <c r="K90" s="43">
        <v>3.2</v>
      </c>
      <c r="L90" s="43">
        <v>3.2</v>
      </c>
      <c r="M90" s="43">
        <v>3.2</v>
      </c>
      <c r="N90" s="43">
        <v>3.2</v>
      </c>
      <c r="O90" s="43">
        <v>3.2</v>
      </c>
      <c r="P90" s="43">
        <v>3.2</v>
      </c>
      <c r="Q90" s="43">
        <v>3.2</v>
      </c>
      <c r="R90" s="43">
        <v>3.2</v>
      </c>
      <c r="S90" s="43">
        <v>3.2</v>
      </c>
      <c r="T90" s="43">
        <v>3.2</v>
      </c>
      <c r="U90" s="43">
        <v>3.2</v>
      </c>
      <c r="V90" s="43">
        <v>3.2</v>
      </c>
      <c r="W90" s="43">
        <v>3.2</v>
      </c>
      <c r="X90" s="43">
        <v>3.2</v>
      </c>
      <c r="Y90" s="43">
        <v>3.2</v>
      </c>
      <c r="Z90" s="43">
        <v>3.2</v>
      </c>
      <c r="AA90" s="43">
        <v>3.2</v>
      </c>
      <c r="AB90" s="43">
        <v>3.2</v>
      </c>
      <c r="AC90" s="43">
        <v>3.2</v>
      </c>
      <c r="AD90" s="43">
        <v>3.2</v>
      </c>
      <c r="AE90" s="43">
        <v>3.2</v>
      </c>
      <c r="AF90" s="43">
        <v>3.2</v>
      </c>
      <c r="AG90" s="64">
        <v>6.2</v>
      </c>
      <c r="AH90" s="46">
        <f t="shared" si="22"/>
        <v>3.2</v>
      </c>
      <c r="AI90" s="47">
        <f t="shared" si="23"/>
        <v>3.2</v>
      </c>
      <c r="AK90" s="49"/>
      <c r="AZ90" s="82">
        <f t="shared" si="29"/>
        <v>0</v>
      </c>
      <c r="BA90" s="82">
        <f t="shared" si="29"/>
        <v>0</v>
      </c>
      <c r="BB90" s="82">
        <f t="shared" si="29"/>
        <v>0</v>
      </c>
      <c r="BC90" s="82">
        <f t="shared" si="29"/>
        <v>0</v>
      </c>
      <c r="BD90" s="82">
        <f t="shared" si="29"/>
        <v>0</v>
      </c>
      <c r="BE90" s="82">
        <f t="shared" si="29"/>
        <v>0</v>
      </c>
      <c r="BF90" s="82">
        <f t="shared" si="29"/>
        <v>59.2</v>
      </c>
      <c r="BG90" s="82">
        <f t="shared" si="29"/>
        <v>52</v>
      </c>
      <c r="BH90" s="82">
        <f t="shared" si="29"/>
        <v>54.1</v>
      </c>
      <c r="BI90" s="82">
        <f t="shared" si="29"/>
        <v>63</v>
      </c>
      <c r="BJ90" s="82">
        <f t="shared" si="29"/>
        <v>59.8</v>
      </c>
      <c r="BK90" s="82">
        <f t="shared" si="29"/>
        <v>58.9</v>
      </c>
      <c r="BL90" s="82">
        <f t="shared" si="29"/>
        <v>56</v>
      </c>
      <c r="BM90" s="82">
        <f t="shared" si="29"/>
        <v>60.2</v>
      </c>
      <c r="BN90" s="82">
        <f t="shared" si="29"/>
        <v>55.8</v>
      </c>
      <c r="BO90" s="82">
        <f t="shared" si="29"/>
        <v>48.5</v>
      </c>
      <c r="BP90" s="82">
        <f t="shared" si="29"/>
        <v>58.2</v>
      </c>
      <c r="BQ90" s="82">
        <f t="shared" si="29"/>
        <v>44</v>
      </c>
      <c r="BR90" s="82">
        <f t="shared" si="29"/>
        <v>0</v>
      </c>
      <c r="BS90" s="82">
        <f t="shared" si="29"/>
        <v>0</v>
      </c>
      <c r="BT90" s="82">
        <f t="shared" si="29"/>
        <v>51.4</v>
      </c>
      <c r="BU90" s="82">
        <f t="shared" si="29"/>
        <v>0</v>
      </c>
      <c r="BV90" s="82">
        <f t="shared" si="29"/>
        <v>0</v>
      </c>
      <c r="BW90" s="82">
        <f t="shared" si="29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 x14ac:dyDescent="0.3">
      <c r="A92" s="87" t="s">
        <v>117</v>
      </c>
      <c r="B92" s="70">
        <f t="shared" ref="B92:AG92" si="30">SUM(B79:B91)</f>
        <v>208.2</v>
      </c>
      <c r="C92" s="70">
        <f t="shared" si="30"/>
        <v>150.49999999999994</v>
      </c>
      <c r="D92" s="70">
        <f t="shared" si="30"/>
        <v>172.9</v>
      </c>
      <c r="E92" s="70">
        <f t="shared" si="30"/>
        <v>150.6</v>
      </c>
      <c r="F92" s="70">
        <f t="shared" si="30"/>
        <v>168.6</v>
      </c>
      <c r="G92" s="70">
        <f t="shared" si="30"/>
        <v>150.6</v>
      </c>
      <c r="H92" s="70">
        <f t="shared" si="30"/>
        <v>210.2</v>
      </c>
      <c r="I92" s="70">
        <f t="shared" si="30"/>
        <v>245.09999999999997</v>
      </c>
      <c r="J92" s="70">
        <f t="shared" si="30"/>
        <v>271.89999999999998</v>
      </c>
      <c r="K92" s="70">
        <f t="shared" si="30"/>
        <v>321.20000000000005</v>
      </c>
      <c r="L92" s="70">
        <f t="shared" si="30"/>
        <v>373.30000000000007</v>
      </c>
      <c r="M92" s="70">
        <f t="shared" si="30"/>
        <v>378.40000000000003</v>
      </c>
      <c r="N92" s="70">
        <f t="shared" si="30"/>
        <v>353.90000000000003</v>
      </c>
      <c r="O92" s="70">
        <f t="shared" si="30"/>
        <v>357.2</v>
      </c>
      <c r="P92" s="70">
        <f t="shared" si="30"/>
        <v>357.40000000000003</v>
      </c>
      <c r="Q92" s="70">
        <f t="shared" si="30"/>
        <v>224.99999999999997</v>
      </c>
      <c r="R92" s="70">
        <f t="shared" si="30"/>
        <v>227</v>
      </c>
      <c r="S92" s="70">
        <f t="shared" si="30"/>
        <v>182.1</v>
      </c>
      <c r="T92" s="70">
        <f t="shared" si="30"/>
        <v>190.89999999999995</v>
      </c>
      <c r="U92" s="70">
        <f t="shared" si="30"/>
        <v>172.39999999999995</v>
      </c>
      <c r="V92" s="70">
        <f t="shared" si="30"/>
        <v>161.29999999999998</v>
      </c>
      <c r="W92" s="70">
        <f t="shared" si="30"/>
        <v>209.69999999999996</v>
      </c>
      <c r="X92" s="70">
        <f t="shared" si="30"/>
        <v>216.2</v>
      </c>
      <c r="Y92" s="70">
        <f t="shared" si="30"/>
        <v>299.8</v>
      </c>
      <c r="Z92" s="70">
        <f t="shared" si="30"/>
        <v>377.50000000000006</v>
      </c>
      <c r="AA92" s="70">
        <f t="shared" si="30"/>
        <v>383.19999999999993</v>
      </c>
      <c r="AB92" s="70">
        <f t="shared" si="30"/>
        <v>361.19999999999993</v>
      </c>
      <c r="AC92" s="70">
        <f t="shared" si="30"/>
        <v>323.10000000000002</v>
      </c>
      <c r="AD92" s="70">
        <f t="shared" si="30"/>
        <v>282</v>
      </c>
      <c r="AE92" s="70">
        <f t="shared" si="30"/>
        <v>273.39999999999998</v>
      </c>
      <c r="AF92" s="70">
        <f t="shared" si="30"/>
        <v>170.2</v>
      </c>
      <c r="AG92" s="80">
        <f t="shared" si="30"/>
        <v>489.91</v>
      </c>
      <c r="AH92" s="46">
        <f t="shared" si="22"/>
        <v>383.19999999999993</v>
      </c>
      <c r="AI92" s="47">
        <f t="shared" si="23"/>
        <v>150.49999999999994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>
        <v>15</v>
      </c>
      <c r="AA93" s="44">
        <v>15</v>
      </c>
      <c r="AB93" s="44"/>
      <c r="AC93" s="44"/>
      <c r="AD93" s="44"/>
      <c r="AE93" s="44"/>
      <c r="AF93" s="44"/>
      <c r="AG93" s="61">
        <v>60</v>
      </c>
      <c r="AH93" s="46">
        <f t="shared" si="22"/>
        <v>15</v>
      </c>
      <c r="AI93" s="47">
        <f t="shared" si="23"/>
        <v>15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>
        <v>14.3</v>
      </c>
      <c r="AA94" s="43">
        <v>14.3</v>
      </c>
      <c r="AB94" s="43"/>
      <c r="AC94" s="43"/>
      <c r="AD94" s="43"/>
      <c r="AE94" s="43"/>
      <c r="AF94" s="43"/>
      <c r="AG94" s="64">
        <v>32</v>
      </c>
      <c r="AH94" s="46">
        <f t="shared" si="22"/>
        <v>14.3</v>
      </c>
      <c r="AI94" s="47">
        <f t="shared" si="23"/>
        <v>14.3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>
        <v>6.2</v>
      </c>
      <c r="AA95" s="77">
        <v>6.2</v>
      </c>
      <c r="AB95" s="77"/>
      <c r="AC95" s="77"/>
      <c r="AD95" s="77"/>
      <c r="AE95" s="77"/>
      <c r="AF95" s="77"/>
      <c r="AG95" s="78">
        <v>14</v>
      </c>
      <c r="AH95" s="46">
        <f t="shared" si="22"/>
        <v>6.2</v>
      </c>
      <c r="AI95" s="47">
        <f t="shared" si="23"/>
        <v>6.2</v>
      </c>
      <c r="AK95" s="49"/>
      <c r="AY95" s="82"/>
      <c r="BF95" s="81"/>
      <c r="BG95" s="82">
        <f t="array" ref="BG95:BL118">TRANSPOSE(AZ79:BW84)</f>
        <v>112</v>
      </c>
      <c r="BH95" s="82">
        <v>0</v>
      </c>
      <c r="BI95" s="82">
        <v>120</v>
      </c>
      <c r="BJ95" s="82">
        <v>16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1">B93+B94+B95</f>
        <v>0</v>
      </c>
      <c r="C96" s="70">
        <f t="shared" si="31"/>
        <v>0</v>
      </c>
      <c r="D96" s="70">
        <f t="shared" si="31"/>
        <v>0</v>
      </c>
      <c r="E96" s="70">
        <f t="shared" si="31"/>
        <v>0</v>
      </c>
      <c r="F96" s="70">
        <f t="shared" si="31"/>
        <v>0</v>
      </c>
      <c r="G96" s="70">
        <f t="shared" si="31"/>
        <v>0</v>
      </c>
      <c r="H96" s="70">
        <f t="shared" si="31"/>
        <v>0</v>
      </c>
      <c r="I96" s="70">
        <f t="shared" si="31"/>
        <v>0</v>
      </c>
      <c r="J96" s="70">
        <f t="shared" si="31"/>
        <v>0</v>
      </c>
      <c r="K96" s="70">
        <f t="shared" si="31"/>
        <v>0</v>
      </c>
      <c r="L96" s="70">
        <f t="shared" si="31"/>
        <v>0</v>
      </c>
      <c r="M96" s="70">
        <f t="shared" si="31"/>
        <v>0</v>
      </c>
      <c r="N96" s="70">
        <f t="shared" si="31"/>
        <v>0</v>
      </c>
      <c r="O96" s="70">
        <f t="shared" si="31"/>
        <v>0</v>
      </c>
      <c r="P96" s="70">
        <f t="shared" si="31"/>
        <v>0</v>
      </c>
      <c r="Q96" s="70">
        <f t="shared" si="31"/>
        <v>0</v>
      </c>
      <c r="R96" s="70">
        <f t="shared" si="31"/>
        <v>0</v>
      </c>
      <c r="S96" s="70">
        <f t="shared" si="31"/>
        <v>0</v>
      </c>
      <c r="T96" s="70">
        <f t="shared" si="31"/>
        <v>0</v>
      </c>
      <c r="U96" s="70">
        <f t="shared" si="31"/>
        <v>0</v>
      </c>
      <c r="V96" s="70">
        <f t="shared" si="31"/>
        <v>0</v>
      </c>
      <c r="W96" s="70">
        <f t="shared" si="31"/>
        <v>0</v>
      </c>
      <c r="X96" s="70">
        <f t="shared" si="31"/>
        <v>0</v>
      </c>
      <c r="Y96" s="70">
        <f t="shared" si="31"/>
        <v>0</v>
      </c>
      <c r="Z96" s="70">
        <f t="shared" si="31"/>
        <v>35.5</v>
      </c>
      <c r="AA96" s="70">
        <f t="shared" si="31"/>
        <v>35.5</v>
      </c>
      <c r="AB96" s="70">
        <f t="shared" si="31"/>
        <v>0</v>
      </c>
      <c r="AC96" s="70">
        <f t="shared" si="31"/>
        <v>0</v>
      </c>
      <c r="AD96" s="70">
        <f t="shared" si="31"/>
        <v>0</v>
      </c>
      <c r="AE96" s="70">
        <f t="shared" si="31"/>
        <v>0</v>
      </c>
      <c r="AF96" s="70">
        <f t="shared" si="31"/>
        <v>0</v>
      </c>
      <c r="AG96" s="80">
        <f>SUM(AG93:AG95)</f>
        <v>106</v>
      </c>
      <c r="AH96" s="46">
        <f t="shared" si="22"/>
        <v>35.5</v>
      </c>
      <c r="AI96" s="47">
        <f t="shared" si="23"/>
        <v>0</v>
      </c>
      <c r="AK96" s="49"/>
      <c r="AY96" s="82"/>
      <c r="BF96" s="81"/>
      <c r="BG96" s="82">
        <v>166</v>
      </c>
      <c r="BH96" s="82">
        <v>0</v>
      </c>
      <c r="BI96" s="82">
        <v>105</v>
      </c>
      <c r="BJ96" s="82">
        <v>15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15.2</v>
      </c>
      <c r="C97" s="44">
        <v>112</v>
      </c>
      <c r="D97" s="44">
        <v>166</v>
      </c>
      <c r="E97" s="44">
        <v>92</v>
      </c>
      <c r="F97" s="44">
        <v>87.1</v>
      </c>
      <c r="G97" s="44">
        <v>119.2</v>
      </c>
      <c r="H97" s="44">
        <v>153.4</v>
      </c>
      <c r="I97" s="44">
        <v>182.6</v>
      </c>
      <c r="J97" s="44">
        <v>141.5</v>
      </c>
      <c r="K97" s="44">
        <v>105.8</v>
      </c>
      <c r="L97" s="44">
        <v>-77.3</v>
      </c>
      <c r="M97" s="44">
        <v>-60</v>
      </c>
      <c r="N97" s="44">
        <v>91.8</v>
      </c>
      <c r="O97" s="44">
        <v>114</v>
      </c>
      <c r="P97" s="44">
        <v>115.9</v>
      </c>
      <c r="Q97" s="44">
        <v>257</v>
      </c>
      <c r="R97" s="44">
        <v>313</v>
      </c>
      <c r="S97" s="44">
        <v>370.6</v>
      </c>
      <c r="T97" s="44">
        <v>349.2</v>
      </c>
      <c r="U97" s="44">
        <v>426.7</v>
      </c>
      <c r="V97" s="44">
        <v>363.3</v>
      </c>
      <c r="W97" s="44">
        <v>234.9</v>
      </c>
      <c r="X97" s="44">
        <v>198.4</v>
      </c>
      <c r="Y97" s="44">
        <v>79.400000000000006</v>
      </c>
      <c r="Z97" s="44">
        <v>26.7</v>
      </c>
      <c r="AA97" s="44">
        <v>58.8</v>
      </c>
      <c r="AB97" s="44">
        <v>40.299999999999997</v>
      </c>
      <c r="AC97" s="44">
        <v>62</v>
      </c>
      <c r="AD97" s="44">
        <v>135</v>
      </c>
      <c r="AE97" s="44">
        <v>56</v>
      </c>
      <c r="AF97" s="44">
        <v>158</v>
      </c>
      <c r="AG97" s="61"/>
      <c r="AH97" s="46">
        <f t="shared" si="22"/>
        <v>426.7</v>
      </c>
      <c r="AI97" s="47">
        <f t="shared" si="23"/>
        <v>-77.3</v>
      </c>
      <c r="AK97" s="49"/>
      <c r="AY97" s="82"/>
      <c r="BF97" s="81"/>
      <c r="BG97" s="82">
        <v>92</v>
      </c>
      <c r="BH97" s="82">
        <v>0</v>
      </c>
      <c r="BI97" s="82">
        <v>97</v>
      </c>
      <c r="BJ97" s="82">
        <v>16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0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87.1</v>
      </c>
      <c r="BH98" s="82">
        <v>0</v>
      </c>
      <c r="BI98" s="82">
        <v>96.2</v>
      </c>
      <c r="BJ98" s="82">
        <v>16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111</v>
      </c>
      <c r="C99" s="43">
        <v>120</v>
      </c>
      <c r="D99" s="43">
        <v>105</v>
      </c>
      <c r="E99" s="43">
        <v>97</v>
      </c>
      <c r="F99" s="43">
        <v>96.2</v>
      </c>
      <c r="G99" s="43">
        <v>105</v>
      </c>
      <c r="H99" s="43">
        <v>95</v>
      </c>
      <c r="I99" s="43">
        <v>106</v>
      </c>
      <c r="J99" s="43">
        <v>106.3</v>
      </c>
      <c r="K99" s="43">
        <v>116</v>
      </c>
      <c r="L99" s="43">
        <v>115.4</v>
      </c>
      <c r="M99" s="43">
        <v>97.1</v>
      </c>
      <c r="N99" s="43">
        <v>110.2</v>
      </c>
      <c r="O99" s="43">
        <v>106.8</v>
      </c>
      <c r="P99" s="43">
        <v>120.6</v>
      </c>
      <c r="Q99" s="43">
        <v>108.4</v>
      </c>
      <c r="R99" s="43">
        <v>100</v>
      </c>
      <c r="S99" s="43">
        <v>122</v>
      </c>
      <c r="T99" s="43">
        <v>131.9</v>
      </c>
      <c r="U99" s="43">
        <v>131.30000000000001</v>
      </c>
      <c r="V99" s="43">
        <v>135.5</v>
      </c>
      <c r="W99" s="43">
        <v>136.19999999999999</v>
      </c>
      <c r="X99" s="43">
        <v>111.9</v>
      </c>
      <c r="Y99" s="43">
        <v>91</v>
      </c>
      <c r="Z99" s="43">
        <v>76.599999999999994</v>
      </c>
      <c r="AA99" s="43">
        <v>79.8</v>
      </c>
      <c r="AB99" s="43">
        <v>128.30000000000001</v>
      </c>
      <c r="AC99" s="43">
        <v>119.3</v>
      </c>
      <c r="AD99" s="43">
        <v>115</v>
      </c>
      <c r="AE99" s="43">
        <v>132</v>
      </c>
      <c r="AF99" s="43">
        <v>114</v>
      </c>
      <c r="AG99" s="89"/>
      <c r="AH99" s="46">
        <f t="shared" si="22"/>
        <v>136.19999999999999</v>
      </c>
      <c r="AI99" s="47">
        <f t="shared" si="23"/>
        <v>76.599999999999994</v>
      </c>
      <c r="AK99" s="90"/>
      <c r="AL99" s="91"/>
      <c r="AM99" s="91"/>
      <c r="AN99" s="92"/>
      <c r="AY99" s="82"/>
      <c r="BF99" s="82"/>
      <c r="BG99" s="82">
        <v>119.2</v>
      </c>
      <c r="BH99" s="82">
        <v>0</v>
      </c>
      <c r="BI99" s="82">
        <v>105</v>
      </c>
      <c r="BJ99" s="82">
        <v>14.6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15.9</v>
      </c>
      <c r="D100" s="43">
        <v>15</v>
      </c>
      <c r="E100" s="93">
        <v>16</v>
      </c>
      <c r="F100" s="93">
        <v>16</v>
      </c>
      <c r="G100" s="93">
        <v>14.6</v>
      </c>
      <c r="H100" s="93">
        <v>13.7</v>
      </c>
      <c r="I100" s="93">
        <v>14.9</v>
      </c>
      <c r="J100" s="93">
        <v>15.9</v>
      </c>
      <c r="K100" s="93">
        <v>15</v>
      </c>
      <c r="L100" s="93">
        <v>0</v>
      </c>
      <c r="M100" s="93">
        <v>13.1</v>
      </c>
      <c r="N100" s="93">
        <v>14.3</v>
      </c>
      <c r="O100" s="93">
        <v>11.9</v>
      </c>
      <c r="P100" s="93">
        <v>11.6</v>
      </c>
      <c r="Q100" s="93">
        <v>10</v>
      </c>
      <c r="R100" s="93">
        <v>9</v>
      </c>
      <c r="S100" s="93">
        <v>13.9</v>
      </c>
      <c r="T100" s="93">
        <v>14</v>
      </c>
      <c r="U100" s="93">
        <v>15.4</v>
      </c>
      <c r="V100" s="93">
        <v>15.7</v>
      </c>
      <c r="W100" s="93">
        <v>16.600000000000001</v>
      </c>
      <c r="X100" s="93">
        <v>14.5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2"/>
        <v>16.600000000000001</v>
      </c>
      <c r="AI100" s="47">
        <f t="shared" si="23"/>
        <v>0</v>
      </c>
      <c r="AK100" s="94" t="s">
        <v>127</v>
      </c>
      <c r="AL100" s="43"/>
      <c r="AM100" s="93"/>
      <c r="AN100" s="95"/>
      <c r="AY100" s="82"/>
      <c r="BF100" s="82"/>
      <c r="BG100" s="82">
        <v>182.6</v>
      </c>
      <c r="BH100" s="82">
        <v>0</v>
      </c>
      <c r="BI100" s="82">
        <v>106</v>
      </c>
      <c r="BJ100" s="82">
        <v>14.9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58.3</v>
      </c>
      <c r="K101" s="44">
        <v>59.2</v>
      </c>
      <c r="L101" s="44">
        <v>53.2</v>
      </c>
      <c r="M101" s="44">
        <v>52</v>
      </c>
      <c r="N101" s="44">
        <v>54.1</v>
      </c>
      <c r="O101" s="44">
        <v>63</v>
      </c>
      <c r="P101" s="44">
        <v>59.8</v>
      </c>
      <c r="Q101" s="44">
        <v>58.9</v>
      </c>
      <c r="R101" s="44">
        <v>56</v>
      </c>
      <c r="S101" s="44">
        <v>60.2</v>
      </c>
      <c r="T101" s="44">
        <v>55.8</v>
      </c>
      <c r="U101" s="44">
        <v>48.5</v>
      </c>
      <c r="V101" s="44">
        <v>58.2</v>
      </c>
      <c r="W101" s="44">
        <v>52.9</v>
      </c>
      <c r="X101" s="44">
        <v>44</v>
      </c>
      <c r="Y101" s="44">
        <v>0</v>
      </c>
      <c r="Z101" s="44">
        <v>0</v>
      </c>
      <c r="AA101" s="44">
        <v>0</v>
      </c>
      <c r="AB101" s="44">
        <v>0</v>
      </c>
      <c r="AC101" s="44">
        <v>47.6</v>
      </c>
      <c r="AD101" s="44">
        <v>51.4</v>
      </c>
      <c r="AE101" s="44">
        <v>0</v>
      </c>
      <c r="AF101" s="44">
        <v>0</v>
      </c>
      <c r="AG101" s="89"/>
      <c r="AH101" s="46">
        <f t="shared" si="22"/>
        <v>63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105.8</v>
      </c>
      <c r="BH101" s="82">
        <v>0</v>
      </c>
      <c r="BI101" s="82">
        <v>116</v>
      </c>
      <c r="BJ101" s="82">
        <v>15</v>
      </c>
      <c r="BK101" s="82">
        <v>59.2</v>
      </c>
      <c r="BL101" s="82">
        <v>0</v>
      </c>
    </row>
    <row r="102" spans="1:64" ht="15.75" thickBot="1" x14ac:dyDescent="0.3">
      <c r="A102" s="96" t="s">
        <v>130</v>
      </c>
      <c r="B102" s="97">
        <v>50.9</v>
      </c>
      <c r="C102" s="97">
        <v>41.77</v>
      </c>
      <c r="D102" s="97">
        <v>34</v>
      </c>
      <c r="E102" s="97">
        <v>31.5</v>
      </c>
      <c r="F102" s="97">
        <v>30.7</v>
      </c>
      <c r="G102" s="97">
        <v>45.4</v>
      </c>
      <c r="H102" s="97">
        <v>37.200000000000003</v>
      </c>
      <c r="I102" s="97">
        <v>42.5</v>
      </c>
      <c r="J102" s="97">
        <v>47.9</v>
      </c>
      <c r="K102" s="97">
        <v>35.9</v>
      </c>
      <c r="L102" s="97">
        <v>41.9</v>
      </c>
      <c r="M102" s="97">
        <v>37.299999999999997</v>
      </c>
      <c r="N102" s="97">
        <v>36.9</v>
      </c>
      <c r="O102" s="97">
        <v>49.7</v>
      </c>
      <c r="P102" s="97">
        <v>57.2</v>
      </c>
      <c r="Q102" s="97">
        <v>51.3</v>
      </c>
      <c r="R102" s="97">
        <v>51.7</v>
      </c>
      <c r="S102" s="97">
        <v>61</v>
      </c>
      <c r="T102" s="97">
        <v>55</v>
      </c>
      <c r="U102" s="97">
        <v>53.7</v>
      </c>
      <c r="V102" s="97">
        <v>57.5</v>
      </c>
      <c r="W102" s="97">
        <v>60.8</v>
      </c>
      <c r="X102" s="97">
        <v>60.3</v>
      </c>
      <c r="Y102" s="97">
        <v>46.8</v>
      </c>
      <c r="Z102" s="97">
        <v>30</v>
      </c>
      <c r="AA102" s="97">
        <v>23.4</v>
      </c>
      <c r="AB102" s="97">
        <v>26.3</v>
      </c>
      <c r="AC102" s="97">
        <v>48</v>
      </c>
      <c r="AD102" s="97">
        <v>55</v>
      </c>
      <c r="AE102" s="97">
        <v>49.8</v>
      </c>
      <c r="AF102" s="97">
        <v>56</v>
      </c>
      <c r="AG102" s="89"/>
      <c r="AH102" s="46">
        <f t="shared" si="22"/>
        <v>61</v>
      </c>
      <c r="AI102" s="47">
        <f t="shared" si="23"/>
        <v>23.4</v>
      </c>
      <c r="AK102" s="94"/>
      <c r="AL102" s="44"/>
      <c r="AM102" s="44"/>
      <c r="AN102" s="98"/>
      <c r="AY102" s="82"/>
      <c r="BF102" s="82"/>
      <c r="BG102" s="82">
        <v>-60</v>
      </c>
      <c r="BH102" s="82">
        <v>0</v>
      </c>
      <c r="BI102" s="82">
        <v>97.1</v>
      </c>
      <c r="BJ102" s="82">
        <v>13.1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4"/>
      <c r="AY103" s="82"/>
      <c r="BF103" s="82"/>
      <c r="BG103" s="82">
        <v>91.8</v>
      </c>
      <c r="BH103" s="82">
        <v>0</v>
      </c>
      <c r="BI103" s="82">
        <v>110.2</v>
      </c>
      <c r="BJ103" s="82">
        <v>14.3</v>
      </c>
      <c r="BK103" s="82">
        <v>54.1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5"/>
      <c r="BF104" s="82"/>
      <c r="BG104" s="82">
        <v>114</v>
      </c>
      <c r="BH104" s="82">
        <v>0</v>
      </c>
      <c r="BI104" s="82">
        <v>106.8</v>
      </c>
      <c r="BJ104" s="82">
        <v>11.9</v>
      </c>
      <c r="BK104" s="82">
        <v>63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115.9</v>
      </c>
      <c r="BH105" s="82">
        <v>0</v>
      </c>
      <c r="BI105" s="82">
        <v>120.6</v>
      </c>
      <c r="BJ105" s="82">
        <v>11.6</v>
      </c>
      <c r="BK105" s="82">
        <v>59.8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257</v>
      </c>
      <c r="BH106" s="82">
        <v>0</v>
      </c>
      <c r="BI106" s="82">
        <v>108.4</v>
      </c>
      <c r="BJ106" s="82">
        <v>10</v>
      </c>
      <c r="BK106" s="82">
        <v>58.9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313</v>
      </c>
      <c r="BH107" s="82">
        <v>0</v>
      </c>
      <c r="BI107" s="82">
        <v>100</v>
      </c>
      <c r="BJ107" s="82">
        <v>9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2">SUMIF(B97:B107,"&gt;0")</f>
        <v>177.1</v>
      </c>
      <c r="C108" s="70">
        <f t="shared" si="32"/>
        <v>289.67</v>
      </c>
      <c r="D108" s="70">
        <f t="shared" si="32"/>
        <v>320</v>
      </c>
      <c r="E108" s="70">
        <f t="shared" si="32"/>
        <v>236.5</v>
      </c>
      <c r="F108" s="70">
        <f t="shared" si="32"/>
        <v>230</v>
      </c>
      <c r="G108" s="70">
        <f t="shared" si="32"/>
        <v>284.2</v>
      </c>
      <c r="H108" s="70">
        <f t="shared" si="32"/>
        <v>299.3</v>
      </c>
      <c r="I108" s="70">
        <f t="shared" si="32"/>
        <v>346</v>
      </c>
      <c r="J108" s="70">
        <f t="shared" si="32"/>
        <v>369.9</v>
      </c>
      <c r="K108" s="70">
        <f t="shared" si="32"/>
        <v>331.9</v>
      </c>
      <c r="L108" s="70">
        <f t="shared" si="32"/>
        <v>210.50000000000003</v>
      </c>
      <c r="M108" s="70">
        <f t="shared" si="32"/>
        <v>199.5</v>
      </c>
      <c r="N108" s="70">
        <f t="shared" si="32"/>
        <v>307.3</v>
      </c>
      <c r="O108" s="70">
        <f t="shared" si="32"/>
        <v>345.40000000000003</v>
      </c>
      <c r="P108" s="70">
        <f t="shared" si="32"/>
        <v>365.09999999999997</v>
      </c>
      <c r="Q108" s="70">
        <f t="shared" si="32"/>
        <v>485.59999999999997</v>
      </c>
      <c r="R108" s="70">
        <f t="shared" si="32"/>
        <v>529.70000000000005</v>
      </c>
      <c r="S108" s="70">
        <f t="shared" si="32"/>
        <v>627.70000000000005</v>
      </c>
      <c r="T108" s="70">
        <f t="shared" si="32"/>
        <v>605.9</v>
      </c>
      <c r="U108" s="70">
        <f t="shared" si="32"/>
        <v>675.6</v>
      </c>
      <c r="V108" s="70">
        <f t="shared" si="32"/>
        <v>630.20000000000005</v>
      </c>
      <c r="W108" s="70">
        <f t="shared" si="32"/>
        <v>501.40000000000003</v>
      </c>
      <c r="X108" s="70">
        <f t="shared" si="32"/>
        <v>429.1</v>
      </c>
      <c r="Y108" s="70">
        <f t="shared" si="32"/>
        <v>217.2</v>
      </c>
      <c r="Z108" s="70">
        <f t="shared" si="32"/>
        <v>133.30000000000001</v>
      </c>
      <c r="AA108" s="70">
        <f t="shared" si="32"/>
        <v>162</v>
      </c>
      <c r="AB108" s="70">
        <f t="shared" si="32"/>
        <v>194.90000000000003</v>
      </c>
      <c r="AC108" s="70">
        <f t="shared" si="32"/>
        <v>276.89999999999998</v>
      </c>
      <c r="AD108" s="70">
        <f t="shared" si="32"/>
        <v>356.4</v>
      </c>
      <c r="AE108" s="70">
        <f t="shared" si="32"/>
        <v>237.8</v>
      </c>
      <c r="AF108" s="70">
        <f t="shared" si="32"/>
        <v>328</v>
      </c>
      <c r="AG108" s="104">
        <f>SUM(AG97:AG107)</f>
        <v>0</v>
      </c>
      <c r="AH108" s="46">
        <f t="shared" si="22"/>
        <v>675.6</v>
      </c>
      <c r="AI108" s="47">
        <f t="shared" si="23"/>
        <v>133.30000000000001</v>
      </c>
      <c r="AJ108" s="105">
        <f t="array" ref="AJ108">MIN(IF(B108:AF108&lt;&gt;0,B108:AF108))</f>
        <v>133.30000000000001</v>
      </c>
      <c r="BF108" s="82"/>
      <c r="BG108" s="82">
        <v>370.6</v>
      </c>
      <c r="BH108" s="82">
        <v>0</v>
      </c>
      <c r="BI108" s="82">
        <v>122</v>
      </c>
      <c r="BJ108" s="82">
        <v>13.9</v>
      </c>
      <c r="BK108" s="82">
        <v>60.2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349.2</v>
      </c>
      <c r="BH109" s="82">
        <v>0</v>
      </c>
      <c r="BI109" s="82">
        <v>131.9</v>
      </c>
      <c r="BJ109" s="82">
        <v>14</v>
      </c>
      <c r="BK109" s="82">
        <v>55.8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426.7</v>
      </c>
      <c r="BH110" s="82">
        <v>0</v>
      </c>
      <c r="BI110" s="82">
        <v>131.30000000000001</v>
      </c>
      <c r="BJ110" s="82">
        <v>15.4</v>
      </c>
      <c r="BK110" s="82">
        <v>48.5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363.3</v>
      </c>
      <c r="BH111" s="82">
        <v>0</v>
      </c>
      <c r="BI111" s="82">
        <v>135.5</v>
      </c>
      <c r="BJ111" s="82">
        <v>15.7</v>
      </c>
      <c r="BK111" s="82">
        <v>58.2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198.4</v>
      </c>
      <c r="BH112" s="82">
        <v>0</v>
      </c>
      <c r="BI112" s="82">
        <v>111.9</v>
      </c>
      <c r="BJ112" s="82">
        <v>14.5</v>
      </c>
      <c r="BK112" s="82">
        <v>44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3">B71+B78+B96+B92+B108+B112</f>
        <v>1356.55</v>
      </c>
      <c r="C113" s="108">
        <f t="shared" si="33"/>
        <v>440.16999999999996</v>
      </c>
      <c r="D113" s="108">
        <f t="shared" si="33"/>
        <v>1291.4500000000003</v>
      </c>
      <c r="E113" s="108">
        <f t="shared" si="33"/>
        <v>1185.4500000000003</v>
      </c>
      <c r="F113" s="108">
        <f t="shared" si="33"/>
        <v>1256.3500000000001</v>
      </c>
      <c r="G113" s="108">
        <f t="shared" si="33"/>
        <v>1289.2500000000002</v>
      </c>
      <c r="H113" s="108">
        <f t="shared" si="33"/>
        <v>1356.45</v>
      </c>
      <c r="I113" s="108">
        <f t="shared" si="33"/>
        <v>1437.75</v>
      </c>
      <c r="J113" s="108">
        <f t="shared" si="33"/>
        <v>1523.65</v>
      </c>
      <c r="K113" s="108">
        <f t="shared" si="33"/>
        <v>1604.65</v>
      </c>
      <c r="L113" s="108">
        <f t="shared" si="33"/>
        <v>1785.2500000000005</v>
      </c>
      <c r="M113" s="108">
        <f t="shared" si="33"/>
        <v>1697.5500000000004</v>
      </c>
      <c r="N113" s="108">
        <f t="shared" si="33"/>
        <v>1643.3500000000004</v>
      </c>
      <c r="O113" s="108">
        <f t="shared" si="33"/>
        <v>1663.2500000000005</v>
      </c>
      <c r="P113" s="108">
        <f t="shared" si="33"/>
        <v>1652.4500000000003</v>
      </c>
      <c r="Q113" s="108">
        <f t="shared" si="33"/>
        <v>1580.2500000000002</v>
      </c>
      <c r="R113" s="108">
        <f t="shared" si="33"/>
        <v>1606.3500000000004</v>
      </c>
      <c r="S113" s="108">
        <f t="shared" si="33"/>
        <v>1647.1500000000005</v>
      </c>
      <c r="T113" s="108">
        <f t="shared" si="33"/>
        <v>1639.4500000000003</v>
      </c>
      <c r="U113" s="108">
        <f t="shared" si="33"/>
        <v>1690.7500000000005</v>
      </c>
      <c r="V113" s="108">
        <f t="shared" si="33"/>
        <v>1681.6500000000003</v>
      </c>
      <c r="W113" s="108">
        <f t="shared" si="33"/>
        <v>1623.4500000000005</v>
      </c>
      <c r="X113" s="108">
        <f t="shared" si="33"/>
        <v>1556.6500000000005</v>
      </c>
      <c r="Y113" s="108">
        <f t="shared" si="33"/>
        <v>1752.1999999999998</v>
      </c>
      <c r="Z113" s="108">
        <f t="shared" si="33"/>
        <v>1916.4999999999998</v>
      </c>
      <c r="AA113" s="108">
        <f t="shared" si="33"/>
        <v>1862.7999999999997</v>
      </c>
      <c r="AB113" s="108">
        <f t="shared" si="33"/>
        <v>1793.6</v>
      </c>
      <c r="AC113" s="108">
        <f t="shared" si="33"/>
        <v>1700.1999999999998</v>
      </c>
      <c r="AD113" s="108">
        <f t="shared" si="33"/>
        <v>1640.1</v>
      </c>
      <c r="AE113" s="108">
        <f t="shared" si="33"/>
        <v>1510.8999999999999</v>
      </c>
      <c r="AF113" s="108">
        <f t="shared" si="33"/>
        <v>1387.8999999999999</v>
      </c>
      <c r="AG113" s="80">
        <f t="shared" si="33"/>
        <v>3169.915</v>
      </c>
      <c r="AH113" s="46">
        <f t="shared" si="22"/>
        <v>1916.4999999999998</v>
      </c>
      <c r="AI113" s="47">
        <f t="shared" si="23"/>
        <v>440.16999999999996</v>
      </c>
      <c r="BF113" s="81"/>
      <c r="BG113" s="82">
        <v>26.7</v>
      </c>
      <c r="BH113" s="82">
        <v>0</v>
      </c>
      <c r="BI113" s="82">
        <v>76.599999999999994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>
        <v>180</v>
      </c>
      <c r="AA114" s="110">
        <v>180</v>
      </c>
      <c r="AB114" s="110">
        <v>100</v>
      </c>
      <c r="AC114" s="110"/>
      <c r="AD114" s="110"/>
      <c r="AE114" s="110"/>
      <c r="AF114" s="110"/>
      <c r="AG114" s="104"/>
      <c r="AH114" s="46">
        <f t="shared" si="22"/>
        <v>180</v>
      </c>
      <c r="AI114" s="47">
        <f t="shared" si="23"/>
        <v>100</v>
      </c>
      <c r="BF114" s="81"/>
      <c r="BG114" s="82">
        <v>40.299999999999997</v>
      </c>
      <c r="BH114" s="82">
        <v>0</v>
      </c>
      <c r="BI114" s="82">
        <v>128.30000000000001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AF115" si="34">B113+B114</f>
        <v>1356.55</v>
      </c>
      <c r="C115" s="108">
        <f t="shared" si="34"/>
        <v>440.16999999999996</v>
      </c>
      <c r="D115" s="108">
        <f t="shared" si="34"/>
        <v>1291.4500000000003</v>
      </c>
      <c r="E115" s="108">
        <f t="shared" si="34"/>
        <v>1185.4500000000003</v>
      </c>
      <c r="F115" s="108">
        <f t="shared" si="34"/>
        <v>1256.3500000000001</v>
      </c>
      <c r="G115" s="108">
        <f t="shared" si="34"/>
        <v>1289.2500000000002</v>
      </c>
      <c r="H115" s="108">
        <f t="shared" si="34"/>
        <v>1356.45</v>
      </c>
      <c r="I115" s="108">
        <f t="shared" si="34"/>
        <v>1437.75</v>
      </c>
      <c r="J115" s="108">
        <f t="shared" si="34"/>
        <v>1523.65</v>
      </c>
      <c r="K115" s="108">
        <f t="shared" si="34"/>
        <v>1604.65</v>
      </c>
      <c r="L115" s="108">
        <f t="shared" si="34"/>
        <v>1785.2500000000005</v>
      </c>
      <c r="M115" s="108">
        <f t="shared" si="34"/>
        <v>1697.5500000000004</v>
      </c>
      <c r="N115" s="108">
        <f t="shared" si="34"/>
        <v>1643.3500000000004</v>
      </c>
      <c r="O115" s="108">
        <f t="shared" si="34"/>
        <v>1663.2500000000005</v>
      </c>
      <c r="P115" s="108">
        <f t="shared" si="34"/>
        <v>1652.4500000000003</v>
      </c>
      <c r="Q115" s="108">
        <f t="shared" si="34"/>
        <v>1580.2500000000002</v>
      </c>
      <c r="R115" s="108">
        <f t="shared" si="34"/>
        <v>1606.3500000000004</v>
      </c>
      <c r="S115" s="108">
        <f t="shared" si="34"/>
        <v>1647.1500000000005</v>
      </c>
      <c r="T115" s="108">
        <f t="shared" si="34"/>
        <v>1639.4500000000003</v>
      </c>
      <c r="U115" s="108">
        <f t="shared" si="34"/>
        <v>1690.7500000000005</v>
      </c>
      <c r="V115" s="108">
        <f t="shared" si="34"/>
        <v>1681.6500000000003</v>
      </c>
      <c r="W115" s="108">
        <f t="shared" si="34"/>
        <v>1623.4500000000005</v>
      </c>
      <c r="X115" s="108">
        <f t="shared" si="34"/>
        <v>1556.6500000000005</v>
      </c>
      <c r="Y115" s="108">
        <f t="shared" si="34"/>
        <v>1752.1999999999998</v>
      </c>
      <c r="Z115" s="108">
        <f t="shared" si="34"/>
        <v>2096.5</v>
      </c>
      <c r="AA115" s="108">
        <f t="shared" si="34"/>
        <v>2042.7999999999997</v>
      </c>
      <c r="AB115" s="108">
        <f t="shared" si="34"/>
        <v>1893.6</v>
      </c>
      <c r="AC115" s="108">
        <f t="shared" si="34"/>
        <v>1700.1999999999998</v>
      </c>
      <c r="AD115" s="108">
        <f t="shared" si="34"/>
        <v>1640.1</v>
      </c>
      <c r="AE115" s="108">
        <f t="shared" si="34"/>
        <v>1510.8999999999999</v>
      </c>
      <c r="AF115" s="108">
        <f t="shared" si="34"/>
        <v>1387.8999999999999</v>
      </c>
      <c r="AG115" s="104">
        <f>AG112+AG108+AG96+AG92+AG71+AG114</f>
        <v>2463.5149999999999</v>
      </c>
      <c r="AH115" s="46">
        <f t="shared" si="22"/>
        <v>2096.5</v>
      </c>
      <c r="AI115" s="47">
        <f t="shared" si="23"/>
        <v>440.16999999999996</v>
      </c>
      <c r="BF115" s="81"/>
      <c r="BG115" s="82">
        <v>135</v>
      </c>
      <c r="BH115" s="82">
        <v>0</v>
      </c>
      <c r="BI115" s="82">
        <v>115</v>
      </c>
      <c r="BJ115" s="82">
        <v>0</v>
      </c>
      <c r="BK115" s="82">
        <v>51.4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AF116" si="35">B115-(B123)</f>
        <v>1356.55</v>
      </c>
      <c r="C116" s="108">
        <f t="shared" si="35"/>
        <v>440.16999999999996</v>
      </c>
      <c r="D116" s="108">
        <f t="shared" si="35"/>
        <v>1291.4500000000003</v>
      </c>
      <c r="E116" s="108">
        <f t="shared" si="35"/>
        <v>1185.4500000000003</v>
      </c>
      <c r="F116" s="108">
        <f t="shared" si="35"/>
        <v>1256.3500000000001</v>
      </c>
      <c r="G116" s="108">
        <f t="shared" si="35"/>
        <v>1289.2500000000002</v>
      </c>
      <c r="H116" s="108">
        <f t="shared" si="35"/>
        <v>1356.45</v>
      </c>
      <c r="I116" s="108">
        <f t="shared" si="35"/>
        <v>1437.75</v>
      </c>
      <c r="J116" s="108">
        <f t="shared" si="35"/>
        <v>1523.65</v>
      </c>
      <c r="K116" s="108">
        <f t="shared" si="35"/>
        <v>1604.65</v>
      </c>
      <c r="L116" s="108">
        <f t="shared" si="35"/>
        <v>1707.9500000000005</v>
      </c>
      <c r="M116" s="108">
        <f t="shared" si="35"/>
        <v>1637.5500000000004</v>
      </c>
      <c r="N116" s="108">
        <f t="shared" si="35"/>
        <v>1643.3500000000004</v>
      </c>
      <c r="O116" s="108">
        <f t="shared" si="35"/>
        <v>1663.2500000000005</v>
      </c>
      <c r="P116" s="108">
        <f t="shared" si="35"/>
        <v>1652.4500000000003</v>
      </c>
      <c r="Q116" s="108">
        <f t="shared" si="35"/>
        <v>1580.2500000000002</v>
      </c>
      <c r="R116" s="108">
        <f t="shared" si="35"/>
        <v>1606.3500000000004</v>
      </c>
      <c r="S116" s="108">
        <f t="shared" si="35"/>
        <v>1647.1500000000005</v>
      </c>
      <c r="T116" s="108">
        <f t="shared" si="35"/>
        <v>1639.4500000000003</v>
      </c>
      <c r="U116" s="108">
        <f t="shared" si="35"/>
        <v>1690.7500000000005</v>
      </c>
      <c r="V116" s="108">
        <f t="shared" si="35"/>
        <v>1681.6500000000003</v>
      </c>
      <c r="W116" s="108">
        <f t="shared" si="35"/>
        <v>1623.4500000000005</v>
      </c>
      <c r="X116" s="108">
        <f t="shared" si="35"/>
        <v>1556.6500000000005</v>
      </c>
      <c r="Y116" s="108">
        <f t="shared" si="35"/>
        <v>1752.1999999999998</v>
      </c>
      <c r="Z116" s="108">
        <f t="shared" si="35"/>
        <v>2096.5</v>
      </c>
      <c r="AA116" s="108">
        <f t="shared" si="35"/>
        <v>2042.7999999999997</v>
      </c>
      <c r="AB116" s="108">
        <f t="shared" si="35"/>
        <v>1893.6</v>
      </c>
      <c r="AC116" s="108">
        <f t="shared" si="35"/>
        <v>1700.1999999999998</v>
      </c>
      <c r="AD116" s="108">
        <f t="shared" si="35"/>
        <v>1640.1</v>
      </c>
      <c r="AE116" s="108">
        <f t="shared" si="35"/>
        <v>1510.8999999999999</v>
      </c>
      <c r="AF116" s="108">
        <f t="shared" si="35"/>
        <v>1387.8999999999999</v>
      </c>
      <c r="AG116" s="104"/>
      <c r="AH116" s="46">
        <f t="shared" si="22"/>
        <v>2096.5</v>
      </c>
      <c r="AI116" s="47">
        <f t="shared" si="23"/>
        <v>440.16999999999996</v>
      </c>
      <c r="BF116" s="81"/>
      <c r="BG116" s="82">
        <v>56</v>
      </c>
      <c r="BH116" s="82">
        <v>0</v>
      </c>
      <c r="BI116" s="82">
        <v>132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6">IF(B97&lt;0,B97*-1,0)</f>
        <v>0</v>
      </c>
      <c r="C117" s="93">
        <f t="shared" ref="C117:AF117" si="37">IF(C97&lt;0,C97*-1,0)</f>
        <v>0</v>
      </c>
      <c r="D117" s="93">
        <f t="shared" si="37"/>
        <v>0</v>
      </c>
      <c r="E117" s="93">
        <f t="shared" si="37"/>
        <v>0</v>
      </c>
      <c r="F117" s="93">
        <f t="shared" si="37"/>
        <v>0</v>
      </c>
      <c r="G117" s="93">
        <f t="shared" si="37"/>
        <v>0</v>
      </c>
      <c r="H117" s="93">
        <f t="shared" si="37"/>
        <v>0</v>
      </c>
      <c r="I117" s="93">
        <f t="shared" si="37"/>
        <v>0</v>
      </c>
      <c r="J117" s="93">
        <f t="shared" si="37"/>
        <v>0</v>
      </c>
      <c r="K117" s="93">
        <f t="shared" si="37"/>
        <v>0</v>
      </c>
      <c r="L117" s="93">
        <f t="shared" si="37"/>
        <v>77.3</v>
      </c>
      <c r="M117" s="93">
        <f t="shared" si="37"/>
        <v>60</v>
      </c>
      <c r="N117" s="93">
        <f t="shared" si="37"/>
        <v>0</v>
      </c>
      <c r="O117" s="93">
        <f t="shared" si="37"/>
        <v>0</v>
      </c>
      <c r="P117" s="93">
        <f t="shared" si="37"/>
        <v>0</v>
      </c>
      <c r="Q117" s="93">
        <f t="shared" si="37"/>
        <v>0</v>
      </c>
      <c r="R117" s="93">
        <f t="shared" si="37"/>
        <v>0</v>
      </c>
      <c r="S117" s="93">
        <f t="shared" si="37"/>
        <v>0</v>
      </c>
      <c r="T117" s="93">
        <f t="shared" si="37"/>
        <v>0</v>
      </c>
      <c r="U117" s="93">
        <f t="shared" si="37"/>
        <v>0</v>
      </c>
      <c r="V117" s="93">
        <f t="shared" si="37"/>
        <v>0</v>
      </c>
      <c r="W117" s="93">
        <f t="shared" si="37"/>
        <v>0</v>
      </c>
      <c r="X117" s="93">
        <f t="shared" si="37"/>
        <v>0</v>
      </c>
      <c r="Y117" s="93">
        <f t="shared" si="37"/>
        <v>0</v>
      </c>
      <c r="Z117" s="93">
        <f t="shared" si="37"/>
        <v>0</v>
      </c>
      <c r="AA117" s="93">
        <f t="shared" si="37"/>
        <v>0</v>
      </c>
      <c r="AB117" s="93">
        <f t="shared" si="37"/>
        <v>0</v>
      </c>
      <c r="AC117" s="93">
        <f t="shared" si="37"/>
        <v>0</v>
      </c>
      <c r="AD117" s="93">
        <f t="shared" si="37"/>
        <v>0</v>
      </c>
      <c r="AE117" s="93">
        <f t="shared" si="37"/>
        <v>0</v>
      </c>
      <c r="AF117" s="93">
        <f t="shared" si="37"/>
        <v>0</v>
      </c>
      <c r="AG117" s="61"/>
      <c r="AH117" s="46">
        <f t="shared" si="22"/>
        <v>77.3</v>
      </c>
      <c r="AI117" s="47">
        <f t="shared" si="23"/>
        <v>0</v>
      </c>
      <c r="BG117" s="82">
        <v>158</v>
      </c>
      <c r="BH117" s="82">
        <v>0</v>
      </c>
      <c r="BI117" s="82">
        <v>114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6"/>
        <v>0</v>
      </c>
      <c r="C118" s="93">
        <f t="shared" ref="C118:AF118" si="38">IF(C98&lt;0,C98*-1,0)</f>
        <v>0</v>
      </c>
      <c r="D118" s="93">
        <f t="shared" si="38"/>
        <v>0</v>
      </c>
      <c r="E118" s="93">
        <f t="shared" si="38"/>
        <v>0</v>
      </c>
      <c r="F118" s="93">
        <f t="shared" si="38"/>
        <v>0</v>
      </c>
      <c r="G118" s="93">
        <f t="shared" si="38"/>
        <v>0</v>
      </c>
      <c r="H118" s="93">
        <f t="shared" si="38"/>
        <v>0</v>
      </c>
      <c r="I118" s="93">
        <f t="shared" si="38"/>
        <v>0</v>
      </c>
      <c r="J118" s="93">
        <f t="shared" si="38"/>
        <v>0</v>
      </c>
      <c r="K118" s="93">
        <f t="shared" si="38"/>
        <v>0</v>
      </c>
      <c r="L118" s="93">
        <f t="shared" si="38"/>
        <v>0</v>
      </c>
      <c r="M118" s="93">
        <f t="shared" si="38"/>
        <v>0</v>
      </c>
      <c r="N118" s="93">
        <f t="shared" si="38"/>
        <v>0</v>
      </c>
      <c r="O118" s="93">
        <f t="shared" si="38"/>
        <v>0</v>
      </c>
      <c r="P118" s="93">
        <f t="shared" si="38"/>
        <v>0</v>
      </c>
      <c r="Q118" s="93">
        <f t="shared" si="38"/>
        <v>0</v>
      </c>
      <c r="R118" s="93">
        <f t="shared" si="38"/>
        <v>0</v>
      </c>
      <c r="S118" s="93">
        <f t="shared" si="38"/>
        <v>0</v>
      </c>
      <c r="T118" s="93">
        <f t="shared" si="38"/>
        <v>0</v>
      </c>
      <c r="U118" s="93">
        <f t="shared" si="38"/>
        <v>0</v>
      </c>
      <c r="V118" s="93">
        <f t="shared" si="38"/>
        <v>0</v>
      </c>
      <c r="W118" s="93">
        <f t="shared" si="38"/>
        <v>0</v>
      </c>
      <c r="X118" s="93">
        <f t="shared" si="38"/>
        <v>0</v>
      </c>
      <c r="Y118" s="93">
        <f t="shared" si="38"/>
        <v>0</v>
      </c>
      <c r="Z118" s="93">
        <f t="shared" si="38"/>
        <v>0</v>
      </c>
      <c r="AA118" s="93">
        <f t="shared" si="38"/>
        <v>0</v>
      </c>
      <c r="AB118" s="93">
        <f t="shared" si="38"/>
        <v>0</v>
      </c>
      <c r="AC118" s="93">
        <f t="shared" si="38"/>
        <v>0</v>
      </c>
      <c r="AD118" s="93">
        <f t="shared" si="38"/>
        <v>0</v>
      </c>
      <c r="AE118" s="93">
        <f t="shared" si="38"/>
        <v>0</v>
      </c>
      <c r="AF118" s="93">
        <f t="shared" si="38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15.2</v>
      </c>
      <c r="BH118" s="82">
        <v>0</v>
      </c>
      <c r="BI118" s="82">
        <v>111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6"/>
        <v>0</v>
      </c>
      <c r="C119" s="93">
        <f t="shared" ref="C119:AF119" si="39">IF(C99&lt;0,C99*-1,0)</f>
        <v>0</v>
      </c>
      <c r="D119" s="93">
        <f t="shared" si="39"/>
        <v>0</v>
      </c>
      <c r="E119" s="93">
        <f t="shared" si="39"/>
        <v>0</v>
      </c>
      <c r="F119" s="93">
        <f t="shared" si="39"/>
        <v>0</v>
      </c>
      <c r="G119" s="93">
        <f t="shared" si="39"/>
        <v>0</v>
      </c>
      <c r="H119" s="93">
        <f t="shared" si="39"/>
        <v>0</v>
      </c>
      <c r="I119" s="93">
        <f t="shared" si="39"/>
        <v>0</v>
      </c>
      <c r="J119" s="93">
        <f t="shared" si="39"/>
        <v>0</v>
      </c>
      <c r="K119" s="93">
        <f t="shared" si="39"/>
        <v>0</v>
      </c>
      <c r="L119" s="93">
        <f t="shared" si="39"/>
        <v>0</v>
      </c>
      <c r="M119" s="93">
        <f t="shared" si="39"/>
        <v>0</v>
      </c>
      <c r="N119" s="93">
        <f t="shared" si="39"/>
        <v>0</v>
      </c>
      <c r="O119" s="93">
        <f t="shared" si="39"/>
        <v>0</v>
      </c>
      <c r="P119" s="93">
        <f t="shared" si="39"/>
        <v>0</v>
      </c>
      <c r="Q119" s="93">
        <f t="shared" si="39"/>
        <v>0</v>
      </c>
      <c r="R119" s="93">
        <f t="shared" si="39"/>
        <v>0</v>
      </c>
      <c r="S119" s="93">
        <f t="shared" si="39"/>
        <v>0</v>
      </c>
      <c r="T119" s="93">
        <f t="shared" si="39"/>
        <v>0</v>
      </c>
      <c r="U119" s="93">
        <f t="shared" si="39"/>
        <v>0</v>
      </c>
      <c r="V119" s="93">
        <f t="shared" si="39"/>
        <v>0</v>
      </c>
      <c r="W119" s="93">
        <f t="shared" si="39"/>
        <v>0</v>
      </c>
      <c r="X119" s="93">
        <f t="shared" si="39"/>
        <v>0</v>
      </c>
      <c r="Y119" s="93">
        <f t="shared" si="39"/>
        <v>0</v>
      </c>
      <c r="Z119" s="93">
        <f t="shared" si="39"/>
        <v>0</v>
      </c>
      <c r="AA119" s="93">
        <f t="shared" si="39"/>
        <v>0</v>
      </c>
      <c r="AB119" s="93">
        <f t="shared" si="39"/>
        <v>0</v>
      </c>
      <c r="AC119" s="93">
        <f t="shared" si="39"/>
        <v>0</v>
      </c>
      <c r="AD119" s="93">
        <f t="shared" si="39"/>
        <v>0</v>
      </c>
      <c r="AE119" s="93">
        <f t="shared" si="39"/>
        <v>0</v>
      </c>
      <c r="AF119" s="93">
        <f t="shared" si="39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f t="shared" si="36"/>
        <v>0</v>
      </c>
      <c r="C120" s="93">
        <f t="shared" ref="C120:AF120" si="40">IF(C100&lt;0,C100*-1,0)</f>
        <v>0</v>
      </c>
      <c r="D120" s="93">
        <f t="shared" si="40"/>
        <v>0</v>
      </c>
      <c r="E120" s="93">
        <f t="shared" si="40"/>
        <v>0</v>
      </c>
      <c r="F120" s="93">
        <f t="shared" si="40"/>
        <v>0</v>
      </c>
      <c r="G120" s="93">
        <f t="shared" si="40"/>
        <v>0</v>
      </c>
      <c r="H120" s="93">
        <f t="shared" si="40"/>
        <v>0</v>
      </c>
      <c r="I120" s="93">
        <f t="shared" si="40"/>
        <v>0</v>
      </c>
      <c r="J120" s="93">
        <f t="shared" si="40"/>
        <v>0</v>
      </c>
      <c r="K120" s="93">
        <f t="shared" si="40"/>
        <v>0</v>
      </c>
      <c r="L120" s="93">
        <f t="shared" si="40"/>
        <v>0</v>
      </c>
      <c r="M120" s="93">
        <f t="shared" si="40"/>
        <v>0</v>
      </c>
      <c r="N120" s="93">
        <f t="shared" si="40"/>
        <v>0</v>
      </c>
      <c r="O120" s="93">
        <f t="shared" si="40"/>
        <v>0</v>
      </c>
      <c r="P120" s="93">
        <f t="shared" si="40"/>
        <v>0</v>
      </c>
      <c r="Q120" s="93">
        <f t="shared" si="40"/>
        <v>0</v>
      </c>
      <c r="R120" s="93">
        <f t="shared" si="40"/>
        <v>0</v>
      </c>
      <c r="S120" s="93">
        <f t="shared" si="40"/>
        <v>0</v>
      </c>
      <c r="T120" s="93">
        <f t="shared" si="40"/>
        <v>0</v>
      </c>
      <c r="U120" s="93">
        <f t="shared" si="40"/>
        <v>0</v>
      </c>
      <c r="V120" s="93">
        <f t="shared" si="40"/>
        <v>0</v>
      </c>
      <c r="W120" s="93">
        <f t="shared" si="40"/>
        <v>0</v>
      </c>
      <c r="X120" s="93">
        <f t="shared" si="40"/>
        <v>0</v>
      </c>
      <c r="Y120" s="93">
        <f t="shared" si="40"/>
        <v>0</v>
      </c>
      <c r="Z120" s="93">
        <f t="shared" si="40"/>
        <v>0</v>
      </c>
      <c r="AA120" s="93">
        <f t="shared" si="40"/>
        <v>0</v>
      </c>
      <c r="AB120" s="93">
        <f t="shared" si="40"/>
        <v>0</v>
      </c>
      <c r="AC120" s="93">
        <f t="shared" si="40"/>
        <v>0</v>
      </c>
      <c r="AD120" s="93">
        <f t="shared" si="40"/>
        <v>0</v>
      </c>
      <c r="AE120" s="93">
        <f t="shared" si="40"/>
        <v>0</v>
      </c>
      <c r="AF120" s="93">
        <f t="shared" si="40"/>
        <v>0</v>
      </c>
      <c r="AG120" s="111"/>
      <c r="AH120" s="46">
        <f t="shared" si="22"/>
        <v>0</v>
      </c>
      <c r="AI120" s="47">
        <f t="shared" si="23"/>
        <v>0</v>
      </c>
    </row>
    <row r="121" spans="1:64" x14ac:dyDescent="0.25">
      <c r="A121" s="96" t="s">
        <v>128</v>
      </c>
      <c r="B121" s="93">
        <f t="shared" si="36"/>
        <v>0</v>
      </c>
      <c r="C121" s="93">
        <f t="shared" ref="C121:AF121" si="41">IF(C101&lt;0,C101*-1,0)</f>
        <v>0</v>
      </c>
      <c r="D121" s="93">
        <f t="shared" si="41"/>
        <v>0</v>
      </c>
      <c r="E121" s="93">
        <f t="shared" si="41"/>
        <v>0</v>
      </c>
      <c r="F121" s="93">
        <f t="shared" si="41"/>
        <v>0</v>
      </c>
      <c r="G121" s="93">
        <f t="shared" si="41"/>
        <v>0</v>
      </c>
      <c r="H121" s="93">
        <f t="shared" si="41"/>
        <v>0</v>
      </c>
      <c r="I121" s="93">
        <f t="shared" si="41"/>
        <v>0</v>
      </c>
      <c r="J121" s="93">
        <f t="shared" si="41"/>
        <v>0</v>
      </c>
      <c r="K121" s="93">
        <f t="shared" si="41"/>
        <v>0</v>
      </c>
      <c r="L121" s="93">
        <f t="shared" si="41"/>
        <v>0</v>
      </c>
      <c r="M121" s="93">
        <f t="shared" si="41"/>
        <v>0</v>
      </c>
      <c r="N121" s="93">
        <f t="shared" si="41"/>
        <v>0</v>
      </c>
      <c r="O121" s="93">
        <f t="shared" si="41"/>
        <v>0</v>
      </c>
      <c r="P121" s="93">
        <f t="shared" si="41"/>
        <v>0</v>
      </c>
      <c r="Q121" s="93">
        <f t="shared" si="41"/>
        <v>0</v>
      </c>
      <c r="R121" s="93">
        <f t="shared" si="41"/>
        <v>0</v>
      </c>
      <c r="S121" s="93">
        <f t="shared" si="41"/>
        <v>0</v>
      </c>
      <c r="T121" s="93">
        <f t="shared" si="41"/>
        <v>0</v>
      </c>
      <c r="U121" s="93">
        <f t="shared" si="41"/>
        <v>0</v>
      </c>
      <c r="V121" s="93">
        <f t="shared" si="41"/>
        <v>0</v>
      </c>
      <c r="W121" s="93">
        <f t="shared" si="41"/>
        <v>0</v>
      </c>
      <c r="X121" s="93">
        <f t="shared" si="41"/>
        <v>0</v>
      </c>
      <c r="Y121" s="93">
        <f t="shared" si="41"/>
        <v>0</v>
      </c>
      <c r="Z121" s="93">
        <f t="shared" si="41"/>
        <v>0</v>
      </c>
      <c r="AA121" s="93">
        <f t="shared" si="41"/>
        <v>0</v>
      </c>
      <c r="AB121" s="93">
        <f t="shared" si="41"/>
        <v>0</v>
      </c>
      <c r="AC121" s="93">
        <f t="shared" si="41"/>
        <v>0</v>
      </c>
      <c r="AD121" s="93">
        <f t="shared" si="41"/>
        <v>0</v>
      </c>
      <c r="AE121" s="93">
        <f t="shared" si="41"/>
        <v>0</v>
      </c>
      <c r="AF121" s="93">
        <f t="shared" si="41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f t="shared" si="36"/>
        <v>0</v>
      </c>
      <c r="C122" s="93">
        <f t="shared" ref="C122:AF122" si="42">IF(C102&lt;0,C102*-1,0)</f>
        <v>0</v>
      </c>
      <c r="D122" s="93">
        <f t="shared" si="42"/>
        <v>0</v>
      </c>
      <c r="E122" s="93">
        <f t="shared" si="42"/>
        <v>0</v>
      </c>
      <c r="F122" s="93">
        <f t="shared" si="42"/>
        <v>0</v>
      </c>
      <c r="G122" s="93">
        <f t="shared" si="42"/>
        <v>0</v>
      </c>
      <c r="H122" s="93">
        <f t="shared" si="42"/>
        <v>0</v>
      </c>
      <c r="I122" s="93">
        <f t="shared" si="42"/>
        <v>0</v>
      </c>
      <c r="J122" s="93">
        <f t="shared" si="42"/>
        <v>0</v>
      </c>
      <c r="K122" s="93">
        <f t="shared" si="42"/>
        <v>0</v>
      </c>
      <c r="L122" s="93">
        <f t="shared" si="42"/>
        <v>0</v>
      </c>
      <c r="M122" s="93">
        <f t="shared" si="42"/>
        <v>0</v>
      </c>
      <c r="N122" s="93">
        <f t="shared" si="42"/>
        <v>0</v>
      </c>
      <c r="O122" s="93">
        <f t="shared" si="42"/>
        <v>0</v>
      </c>
      <c r="P122" s="93">
        <f t="shared" si="42"/>
        <v>0</v>
      </c>
      <c r="Q122" s="93">
        <f t="shared" si="42"/>
        <v>0</v>
      </c>
      <c r="R122" s="93">
        <f t="shared" si="42"/>
        <v>0</v>
      </c>
      <c r="S122" s="93">
        <f t="shared" si="42"/>
        <v>0</v>
      </c>
      <c r="T122" s="93">
        <f t="shared" si="42"/>
        <v>0</v>
      </c>
      <c r="U122" s="93">
        <f t="shared" si="42"/>
        <v>0</v>
      </c>
      <c r="V122" s="93">
        <f t="shared" si="42"/>
        <v>0</v>
      </c>
      <c r="W122" s="93">
        <f t="shared" si="42"/>
        <v>0</v>
      </c>
      <c r="X122" s="93">
        <f t="shared" si="42"/>
        <v>0</v>
      </c>
      <c r="Y122" s="93">
        <f t="shared" si="42"/>
        <v>0</v>
      </c>
      <c r="Z122" s="93">
        <f t="shared" si="42"/>
        <v>0</v>
      </c>
      <c r="AA122" s="93">
        <f t="shared" si="42"/>
        <v>0</v>
      </c>
      <c r="AB122" s="93">
        <f t="shared" si="42"/>
        <v>0</v>
      </c>
      <c r="AC122" s="93">
        <f t="shared" si="42"/>
        <v>0</v>
      </c>
      <c r="AD122" s="93">
        <f t="shared" si="42"/>
        <v>0</v>
      </c>
      <c r="AE122" s="93">
        <f t="shared" si="42"/>
        <v>0</v>
      </c>
      <c r="AF122" s="93">
        <f t="shared" si="42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f t="shared" ref="B123:AF123" si="43">SUM(B117:B122)</f>
        <v>0</v>
      </c>
      <c r="C123" s="70">
        <f t="shared" si="43"/>
        <v>0</v>
      </c>
      <c r="D123" s="70">
        <f t="shared" si="43"/>
        <v>0</v>
      </c>
      <c r="E123" s="70">
        <f t="shared" si="43"/>
        <v>0</v>
      </c>
      <c r="F123" s="70">
        <f t="shared" si="43"/>
        <v>0</v>
      </c>
      <c r="G123" s="70">
        <f t="shared" si="43"/>
        <v>0</v>
      </c>
      <c r="H123" s="70">
        <f t="shared" si="43"/>
        <v>0</v>
      </c>
      <c r="I123" s="70">
        <f t="shared" si="43"/>
        <v>0</v>
      </c>
      <c r="J123" s="70">
        <f t="shared" si="43"/>
        <v>0</v>
      </c>
      <c r="K123" s="70">
        <f t="shared" si="43"/>
        <v>0</v>
      </c>
      <c r="L123" s="70">
        <f t="shared" si="43"/>
        <v>77.3</v>
      </c>
      <c r="M123" s="70">
        <f t="shared" si="43"/>
        <v>60</v>
      </c>
      <c r="N123" s="70">
        <f t="shared" si="43"/>
        <v>0</v>
      </c>
      <c r="O123" s="70">
        <f t="shared" si="43"/>
        <v>0</v>
      </c>
      <c r="P123" s="70">
        <f t="shared" si="43"/>
        <v>0</v>
      </c>
      <c r="Q123" s="70">
        <f t="shared" si="43"/>
        <v>0</v>
      </c>
      <c r="R123" s="70">
        <f t="shared" si="43"/>
        <v>0</v>
      </c>
      <c r="S123" s="70">
        <f t="shared" si="43"/>
        <v>0</v>
      </c>
      <c r="T123" s="70">
        <f t="shared" si="43"/>
        <v>0</v>
      </c>
      <c r="U123" s="70">
        <f t="shared" si="43"/>
        <v>0</v>
      </c>
      <c r="V123" s="70">
        <f t="shared" si="43"/>
        <v>0</v>
      </c>
      <c r="W123" s="70">
        <f t="shared" si="43"/>
        <v>0</v>
      </c>
      <c r="X123" s="70">
        <f t="shared" si="43"/>
        <v>0</v>
      </c>
      <c r="Y123" s="70">
        <f t="shared" si="43"/>
        <v>0</v>
      </c>
      <c r="Z123" s="70">
        <f t="shared" si="43"/>
        <v>0</v>
      </c>
      <c r="AA123" s="70">
        <f t="shared" si="43"/>
        <v>0</v>
      </c>
      <c r="AB123" s="70">
        <f t="shared" si="43"/>
        <v>0</v>
      </c>
      <c r="AC123" s="70">
        <f t="shared" si="43"/>
        <v>0</v>
      </c>
      <c r="AD123" s="70">
        <f t="shared" si="43"/>
        <v>0</v>
      </c>
      <c r="AE123" s="70">
        <f t="shared" si="43"/>
        <v>0</v>
      </c>
      <c r="AF123" s="70">
        <f t="shared" si="43"/>
        <v>0</v>
      </c>
      <c r="AG123" s="104"/>
      <c r="AH123" s="46">
        <f t="shared" si="22"/>
        <v>77.3</v>
      </c>
      <c r="AI123" s="47">
        <f t="shared" si="23"/>
        <v>0</v>
      </c>
      <c r="AJ123" s="105">
        <f t="array" ref="AJ123">MIN(IF(B123:AF123&lt;&gt;0,B123:AF123))</f>
        <v>60</v>
      </c>
    </row>
    <row r="124" spans="1:64" ht="15.75" thickBot="1" x14ac:dyDescent="0.3">
      <c r="A124" s="87" t="s">
        <v>146</v>
      </c>
      <c r="B124" s="70">
        <f t="shared" ref="B124:AF124" si="44">B108-B123</f>
        <v>177.1</v>
      </c>
      <c r="C124" s="70">
        <f t="shared" si="44"/>
        <v>289.67</v>
      </c>
      <c r="D124" s="70">
        <f t="shared" si="44"/>
        <v>320</v>
      </c>
      <c r="E124" s="70">
        <f t="shared" si="44"/>
        <v>236.5</v>
      </c>
      <c r="F124" s="70">
        <f t="shared" si="44"/>
        <v>230</v>
      </c>
      <c r="G124" s="70">
        <f t="shared" si="44"/>
        <v>284.2</v>
      </c>
      <c r="H124" s="70">
        <f t="shared" si="44"/>
        <v>299.3</v>
      </c>
      <c r="I124" s="70">
        <f t="shared" si="44"/>
        <v>346</v>
      </c>
      <c r="J124" s="70">
        <f t="shared" si="44"/>
        <v>369.9</v>
      </c>
      <c r="K124" s="70">
        <f t="shared" si="44"/>
        <v>331.9</v>
      </c>
      <c r="L124" s="70">
        <f t="shared" si="44"/>
        <v>133.20000000000005</v>
      </c>
      <c r="M124" s="70">
        <f t="shared" si="44"/>
        <v>139.5</v>
      </c>
      <c r="N124" s="70">
        <f t="shared" si="44"/>
        <v>307.3</v>
      </c>
      <c r="O124" s="70">
        <f t="shared" si="44"/>
        <v>345.40000000000003</v>
      </c>
      <c r="P124" s="70">
        <f t="shared" si="44"/>
        <v>365.09999999999997</v>
      </c>
      <c r="Q124" s="70">
        <f t="shared" si="44"/>
        <v>485.59999999999997</v>
      </c>
      <c r="R124" s="70">
        <f t="shared" si="44"/>
        <v>529.70000000000005</v>
      </c>
      <c r="S124" s="70">
        <f t="shared" si="44"/>
        <v>627.70000000000005</v>
      </c>
      <c r="T124" s="70">
        <f t="shared" si="44"/>
        <v>605.9</v>
      </c>
      <c r="U124" s="70">
        <f t="shared" si="44"/>
        <v>675.6</v>
      </c>
      <c r="V124" s="70">
        <f t="shared" si="44"/>
        <v>630.20000000000005</v>
      </c>
      <c r="W124" s="70">
        <f t="shared" si="44"/>
        <v>501.40000000000003</v>
      </c>
      <c r="X124" s="70">
        <f t="shared" si="44"/>
        <v>429.1</v>
      </c>
      <c r="Y124" s="70">
        <f t="shared" si="44"/>
        <v>217.2</v>
      </c>
      <c r="Z124" s="70">
        <f t="shared" si="44"/>
        <v>133.30000000000001</v>
      </c>
      <c r="AA124" s="70">
        <f t="shared" si="44"/>
        <v>162</v>
      </c>
      <c r="AB124" s="70">
        <f t="shared" si="44"/>
        <v>194.90000000000003</v>
      </c>
      <c r="AC124" s="70">
        <f t="shared" si="44"/>
        <v>276.89999999999998</v>
      </c>
      <c r="AD124" s="70">
        <f t="shared" si="44"/>
        <v>356.4</v>
      </c>
      <c r="AE124" s="70">
        <f t="shared" si="44"/>
        <v>237.8</v>
      </c>
      <c r="AF124" s="70">
        <f t="shared" si="44"/>
        <v>328</v>
      </c>
      <c r="AG124" s="104"/>
      <c r="AH124" s="46">
        <f t="shared" si="22"/>
        <v>675.6</v>
      </c>
      <c r="AI124" s="47">
        <f t="shared" si="23"/>
        <v>133.20000000000005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49.988</v>
      </c>
      <c r="C126" s="117">
        <v>50.034999999999997</v>
      </c>
      <c r="D126" s="117">
        <v>50.034999999999997</v>
      </c>
      <c r="E126" s="117">
        <v>50.048999999999999</v>
      </c>
      <c r="F126" s="117">
        <v>50.052999999999997</v>
      </c>
      <c r="G126" s="117">
        <v>49.953000000000003</v>
      </c>
      <c r="H126" s="117">
        <v>49.87</v>
      </c>
      <c r="I126" s="117">
        <v>50.018000000000001</v>
      </c>
      <c r="J126" s="117">
        <v>49.966999999999999</v>
      </c>
      <c r="K126" s="117">
        <v>50.05</v>
      </c>
      <c r="L126" s="117">
        <v>50.07</v>
      </c>
      <c r="M126" s="117">
        <v>50.030999999999999</v>
      </c>
      <c r="N126" s="117">
        <v>49.982999999999997</v>
      </c>
      <c r="O126" s="117">
        <v>50.055999999999997</v>
      </c>
      <c r="P126" s="117">
        <v>49.902000000000001</v>
      </c>
      <c r="Q126" s="117">
        <v>50.018000000000001</v>
      </c>
      <c r="R126" s="117">
        <v>50.045000000000002</v>
      </c>
      <c r="S126" s="117">
        <v>50.030999999999999</v>
      </c>
      <c r="T126" s="117">
        <v>49.808</v>
      </c>
      <c r="U126" s="117">
        <v>50.084000000000003</v>
      </c>
      <c r="V126" s="117">
        <v>50.097999999999999</v>
      </c>
      <c r="W126" s="117">
        <v>50.017000000000003</v>
      </c>
      <c r="X126" s="117">
        <v>50.079000000000001</v>
      </c>
      <c r="Y126" s="117">
        <v>50.030999999999999</v>
      </c>
      <c r="Z126" s="117">
        <v>49.899000000000001</v>
      </c>
      <c r="AA126" s="117">
        <v>49.847999999999999</v>
      </c>
      <c r="AB126" s="117">
        <v>49.926000000000002</v>
      </c>
      <c r="AC126" s="117">
        <v>49.926000000000002</v>
      </c>
      <c r="AD126" s="117" t="s">
        <v>422</v>
      </c>
      <c r="AE126" s="117">
        <v>49.98</v>
      </c>
      <c r="AF126" s="117">
        <v>49.99</v>
      </c>
      <c r="AG126" s="118"/>
      <c r="AH126" s="46">
        <f t="shared" si="22"/>
        <v>50.097999999999999</v>
      </c>
      <c r="AI126" s="47">
        <f t="shared" si="23"/>
        <v>49.808</v>
      </c>
    </row>
    <row r="127" spans="1:64" x14ac:dyDescent="0.25">
      <c r="A127" s="119" t="s">
        <v>149</v>
      </c>
      <c r="B127" s="43">
        <v>132.6</v>
      </c>
      <c r="C127" s="43">
        <v>133.1</v>
      </c>
      <c r="D127" s="43">
        <v>133.1</v>
      </c>
      <c r="E127" s="43">
        <v>133.1</v>
      </c>
      <c r="F127" s="43">
        <v>133</v>
      </c>
      <c r="G127" s="43">
        <v>132.30000000000001</v>
      </c>
      <c r="H127" s="43">
        <v>130.4</v>
      </c>
      <c r="I127" s="43">
        <v>130.30000000000001</v>
      </c>
      <c r="J127" s="43">
        <v>130.30000000000001</v>
      </c>
      <c r="K127" s="43">
        <v>129.6</v>
      </c>
      <c r="L127" s="43">
        <v>128.4</v>
      </c>
      <c r="M127" s="43">
        <v>129.19999999999999</v>
      </c>
      <c r="N127" s="43">
        <v>127.8</v>
      </c>
      <c r="O127" s="43">
        <v>128.5</v>
      </c>
      <c r="P127" s="43">
        <v>127.8</v>
      </c>
      <c r="Q127" s="43">
        <v>130.30000000000001</v>
      </c>
      <c r="R127" s="43">
        <v>128.69999999999999</v>
      </c>
      <c r="S127" s="43">
        <v>126.5</v>
      </c>
      <c r="T127" s="43">
        <v>127.8</v>
      </c>
      <c r="U127" s="43">
        <v>129.6</v>
      </c>
      <c r="V127" s="43">
        <v>133.30000000000001</v>
      </c>
      <c r="W127" s="43">
        <v>130.9</v>
      </c>
      <c r="X127" s="43">
        <v>133.1</v>
      </c>
      <c r="Y127" s="43">
        <v>131.19999999999999</v>
      </c>
      <c r="Z127" s="43">
        <v>131.19999999999999</v>
      </c>
      <c r="AA127" s="43">
        <v>133.30000000000001</v>
      </c>
      <c r="AB127" s="43">
        <v>133.5</v>
      </c>
      <c r="AC127" s="43">
        <v>133.5</v>
      </c>
      <c r="AD127" s="43">
        <v>132</v>
      </c>
      <c r="AE127" s="43">
        <v>132.69999999999999</v>
      </c>
      <c r="AF127" s="43">
        <v>132.69999999999999</v>
      </c>
      <c r="AG127" s="120"/>
      <c r="AH127" s="46">
        <f t="shared" si="22"/>
        <v>133.5</v>
      </c>
      <c r="AI127" s="47">
        <f t="shared" si="23"/>
        <v>126.5</v>
      </c>
    </row>
    <row r="128" spans="1:64" x14ac:dyDescent="0.25">
      <c r="A128" s="119" t="s">
        <v>150</v>
      </c>
      <c r="B128" s="43">
        <v>130.4</v>
      </c>
      <c r="C128" s="43">
        <v>130.19999999999999</v>
      </c>
      <c r="D128" s="43">
        <v>130.19999999999999</v>
      </c>
      <c r="E128" s="43">
        <v>130</v>
      </c>
      <c r="F128" s="43">
        <v>129.69999999999999</v>
      </c>
      <c r="G128" s="43">
        <v>129.4</v>
      </c>
      <c r="H128" s="43">
        <v>128.5</v>
      </c>
      <c r="I128" s="43">
        <v>128.69999999999999</v>
      </c>
      <c r="J128" s="43">
        <v>128</v>
      </c>
      <c r="K128" s="43">
        <v>128</v>
      </c>
      <c r="L128" s="43">
        <v>127.7</v>
      </c>
      <c r="M128" s="43">
        <v>128.80000000000001</v>
      </c>
      <c r="N128" s="43">
        <v>1277</v>
      </c>
      <c r="O128" s="43">
        <v>128.4</v>
      </c>
      <c r="P128" s="43">
        <v>130.4</v>
      </c>
      <c r="Q128" s="43">
        <v>131.6</v>
      </c>
      <c r="R128" s="43">
        <v>131</v>
      </c>
      <c r="S128" s="43">
        <v>129.30000000000001</v>
      </c>
      <c r="T128" s="43">
        <v>129</v>
      </c>
      <c r="U128" s="43">
        <v>130.19999999999999</v>
      </c>
      <c r="V128" s="43">
        <v>132.80000000000001</v>
      </c>
      <c r="W128" s="43">
        <v>131.19999999999999</v>
      </c>
      <c r="X128" s="43">
        <v>131.80000000000001</v>
      </c>
      <c r="Y128" s="43">
        <v>131.4</v>
      </c>
      <c r="Z128" s="43">
        <v>131.4</v>
      </c>
      <c r="AA128" s="43">
        <v>132.80000000000001</v>
      </c>
      <c r="AB128" s="43">
        <v>131.30000000000001</v>
      </c>
      <c r="AC128" s="43">
        <v>131.30000000000001</v>
      </c>
      <c r="AD128" s="43">
        <v>132.30000000000001</v>
      </c>
      <c r="AE128" s="43">
        <v>132.22</v>
      </c>
      <c r="AF128" s="43">
        <v>132.22</v>
      </c>
      <c r="AG128" s="120"/>
      <c r="AH128" s="46">
        <f t="shared" si="22"/>
        <v>1277</v>
      </c>
      <c r="AI128" s="47">
        <f t="shared" si="23"/>
        <v>127.7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 x14ac:dyDescent="0.25">
      <c r="A130" s="119" t="s">
        <v>152</v>
      </c>
      <c r="B130" s="43">
        <v>137.30000000000001</v>
      </c>
      <c r="C130" s="43">
        <v>139.19999999999999</v>
      </c>
      <c r="D130" s="43">
        <v>139.19999999999999</v>
      </c>
      <c r="E130" s="43">
        <v>139.30000000000001</v>
      </c>
      <c r="F130" s="43">
        <v>138.69999999999999</v>
      </c>
      <c r="G130" s="43">
        <v>138.69999999999999</v>
      </c>
      <c r="H130" s="43">
        <v>137.4</v>
      </c>
      <c r="I130" s="43">
        <v>138.30000000000001</v>
      </c>
      <c r="J130" s="43">
        <v>137.19999999999999</v>
      </c>
      <c r="K130" s="43">
        <v>135.80000000000001</v>
      </c>
      <c r="L130" s="43">
        <v>133.9</v>
      </c>
      <c r="M130" s="43">
        <v>133.9</v>
      </c>
      <c r="N130" s="43">
        <v>134.5</v>
      </c>
      <c r="O130" s="43">
        <v>133.9</v>
      </c>
      <c r="P130" s="43">
        <v>134.5</v>
      </c>
      <c r="Q130" s="43">
        <v>136.1</v>
      </c>
      <c r="R130" s="43">
        <v>136.1</v>
      </c>
      <c r="S130" s="43">
        <v>133.9</v>
      </c>
      <c r="T130" s="43">
        <v>135</v>
      </c>
      <c r="U130" s="43">
        <v>134.1</v>
      </c>
      <c r="V130" s="43">
        <v>136.5</v>
      </c>
      <c r="W130" s="43">
        <v>135.6</v>
      </c>
      <c r="X130" s="43">
        <v>135.1</v>
      </c>
      <c r="Y130" s="43">
        <v>134.19999999999999</v>
      </c>
      <c r="Z130" s="43">
        <v>134.19999999999999</v>
      </c>
      <c r="AA130" s="43">
        <v>136</v>
      </c>
      <c r="AB130" s="43">
        <v>136.6</v>
      </c>
      <c r="AC130" s="43">
        <v>136.6</v>
      </c>
      <c r="AD130" s="43">
        <v>136.6</v>
      </c>
      <c r="AE130" s="43">
        <v>139</v>
      </c>
      <c r="AF130" s="43">
        <v>139</v>
      </c>
      <c r="AG130" s="120"/>
      <c r="AH130" s="46">
        <f t="shared" si="22"/>
        <v>139.30000000000001</v>
      </c>
      <c r="AI130" s="47">
        <f t="shared" si="23"/>
        <v>133.9</v>
      </c>
    </row>
    <row r="131" spans="1:35" x14ac:dyDescent="0.25">
      <c r="A131" s="121" t="s">
        <v>153</v>
      </c>
      <c r="B131" s="122">
        <v>131.69999999999999</v>
      </c>
      <c r="C131" s="122">
        <v>135.9</v>
      </c>
      <c r="D131" s="122">
        <v>135.9</v>
      </c>
      <c r="E131" s="122">
        <v>134.5</v>
      </c>
      <c r="F131" s="122">
        <v>135.19999999999999</v>
      </c>
      <c r="G131" s="122">
        <v>134.5</v>
      </c>
      <c r="H131" s="122">
        <v>134.4</v>
      </c>
      <c r="I131" s="122">
        <v>131.19999999999999</v>
      </c>
      <c r="J131" s="122">
        <v>133.5</v>
      </c>
      <c r="K131" s="122">
        <v>134.69999999999999</v>
      </c>
      <c r="L131" s="122">
        <v>132.69999999999999</v>
      </c>
      <c r="M131" s="122">
        <v>130.9</v>
      </c>
      <c r="N131" s="122">
        <v>134.5</v>
      </c>
      <c r="O131" s="122">
        <v>135.19999999999999</v>
      </c>
      <c r="P131" s="122">
        <v>135.9</v>
      </c>
      <c r="Q131" s="122">
        <v>133.9</v>
      </c>
      <c r="R131" s="122">
        <v>133.19999999999999</v>
      </c>
      <c r="S131" s="122">
        <v>132.1</v>
      </c>
      <c r="T131" s="122">
        <v>134.30000000000001</v>
      </c>
      <c r="U131" s="122">
        <v>134.1</v>
      </c>
      <c r="V131" s="122">
        <v>136.5</v>
      </c>
      <c r="W131" s="122">
        <v>134.5</v>
      </c>
      <c r="X131" s="122">
        <v>132.1</v>
      </c>
      <c r="Y131" s="122">
        <v>132.1</v>
      </c>
      <c r="Z131" s="122">
        <v>132.1</v>
      </c>
      <c r="AA131" s="122">
        <v>135.69999999999999</v>
      </c>
      <c r="AB131" s="122">
        <v>135.30000000000001</v>
      </c>
      <c r="AC131" s="122">
        <v>135.30000000000001</v>
      </c>
      <c r="AD131" s="122">
        <v>135.30000000000001</v>
      </c>
      <c r="AE131" s="122">
        <v>133</v>
      </c>
      <c r="AF131" s="122">
        <v>133</v>
      </c>
      <c r="AG131" s="123"/>
      <c r="AH131" s="46">
        <f t="shared" si="22"/>
        <v>136.5</v>
      </c>
      <c r="AI131" s="47">
        <f t="shared" si="23"/>
        <v>130.9</v>
      </c>
    </row>
    <row r="132" spans="1:35" x14ac:dyDescent="0.25">
      <c r="A132" s="119" t="s">
        <v>154</v>
      </c>
      <c r="B132" s="43">
        <v>134</v>
      </c>
      <c r="C132" s="43">
        <v>138.5</v>
      </c>
      <c r="D132" s="43">
        <v>138.5</v>
      </c>
      <c r="E132" s="43">
        <v>133.5</v>
      </c>
      <c r="F132" s="43">
        <v>133</v>
      </c>
      <c r="G132" s="43">
        <v>131.6</v>
      </c>
      <c r="H132" s="43">
        <v>130.80000000000001</v>
      </c>
      <c r="I132" s="43">
        <v>127.1</v>
      </c>
      <c r="J132" s="43">
        <v>134.69999999999999</v>
      </c>
      <c r="K132" s="43">
        <v>131.1</v>
      </c>
      <c r="L132" s="43">
        <v>131.69999999999999</v>
      </c>
      <c r="M132" s="43">
        <v>133.9</v>
      </c>
      <c r="N132" s="43">
        <v>131</v>
      </c>
      <c r="O132" s="43">
        <v>133.1</v>
      </c>
      <c r="P132" s="43">
        <v>132.4</v>
      </c>
      <c r="Q132" s="43">
        <v>136.4</v>
      </c>
      <c r="R132" s="43">
        <v>133.19999999999999</v>
      </c>
      <c r="S132" s="43">
        <v>131.80000000000001</v>
      </c>
      <c r="T132" s="43">
        <v>129.9</v>
      </c>
      <c r="U132" s="43">
        <v>135</v>
      </c>
      <c r="V132" s="43">
        <v>131.1</v>
      </c>
      <c r="W132" s="43">
        <v>129.9</v>
      </c>
      <c r="X132" s="43">
        <v>129</v>
      </c>
      <c r="Y132" s="43">
        <v>128.19999999999999</v>
      </c>
      <c r="Z132" s="43">
        <v>128.19999999999999</v>
      </c>
      <c r="AA132" s="43">
        <v>132.9</v>
      </c>
      <c r="AB132" s="43">
        <v>133.5</v>
      </c>
      <c r="AC132" s="43">
        <v>133.5</v>
      </c>
      <c r="AD132" s="43">
        <v>133.5</v>
      </c>
      <c r="AE132" s="43">
        <v>132</v>
      </c>
      <c r="AF132" s="43">
        <v>132</v>
      </c>
      <c r="AG132" s="120"/>
      <c r="AH132" s="46">
        <f t="shared" si="22"/>
        <v>138.5</v>
      </c>
      <c r="AI132" s="47">
        <f t="shared" si="23"/>
        <v>127.1</v>
      </c>
    </row>
    <row r="133" spans="1:35" ht="15.75" thickBot="1" x14ac:dyDescent="0.3">
      <c r="A133" s="119" t="s">
        <v>155</v>
      </c>
      <c r="B133" s="101">
        <v>68.2</v>
      </c>
      <c r="C133" s="101">
        <v>68.2</v>
      </c>
      <c r="D133" s="101">
        <v>68.2</v>
      </c>
      <c r="E133" s="101">
        <v>68.2</v>
      </c>
      <c r="F133" s="101">
        <v>68.2</v>
      </c>
      <c r="G133" s="101">
        <v>68.2</v>
      </c>
      <c r="H133" s="101">
        <v>68.2</v>
      </c>
      <c r="I133" s="101">
        <v>68.2</v>
      </c>
      <c r="J133" s="101">
        <v>68.2</v>
      </c>
      <c r="K133" s="101">
        <v>68.2</v>
      </c>
      <c r="L133" s="101">
        <v>66.599999999999994</v>
      </c>
      <c r="M133" s="101">
        <v>65.3</v>
      </c>
      <c r="N133" s="101">
        <v>65.7</v>
      </c>
      <c r="O133" s="101">
        <v>65.599999999999994</v>
      </c>
      <c r="P133" s="101">
        <v>66</v>
      </c>
      <c r="Q133" s="101">
        <v>67</v>
      </c>
      <c r="R133" s="101">
        <v>66.5</v>
      </c>
      <c r="S133" s="101">
        <v>66.599999999999994</v>
      </c>
      <c r="T133" s="101">
        <v>66.599999999999994</v>
      </c>
      <c r="U133" s="101">
        <v>66.599999999999994</v>
      </c>
      <c r="V133" s="101">
        <v>66.599999999999994</v>
      </c>
      <c r="W133" s="101">
        <v>66.599999999999994</v>
      </c>
      <c r="X133" s="101">
        <v>66.599999999999994</v>
      </c>
      <c r="Y133" s="101">
        <v>66.599999999999994</v>
      </c>
      <c r="Z133" s="101">
        <v>66.599999999999994</v>
      </c>
      <c r="AA133" s="101">
        <v>66.099999999999994</v>
      </c>
      <c r="AB133" s="101">
        <v>66.099999999999994</v>
      </c>
      <c r="AC133" s="101">
        <v>66.099999999999994</v>
      </c>
      <c r="AD133" s="101">
        <v>66.099999999999994</v>
      </c>
      <c r="AE133" s="101">
        <v>68</v>
      </c>
      <c r="AF133" s="101">
        <v>68</v>
      </c>
      <c r="AG133" s="124"/>
      <c r="AH133" s="46">
        <f t="shared" si="22"/>
        <v>68.2</v>
      </c>
      <c r="AI133" s="47">
        <f t="shared" si="23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116.39000000000001</v>
      </c>
      <c r="C135" s="114">
        <f t="shared" ref="C135:L135" si="45">SUM(C26,C32,C45:C46,C82,C84:C85,C87,C89,C137:C142,C177,C183,C189,C198,C200,C212,C219,C222:C223,C230,C232,C234,C238:C240,C242:C244,C249,C255:C256,C258:C260,C161,C166)</f>
        <v>98.289999999999992</v>
      </c>
      <c r="D135" s="114">
        <f t="shared" si="45"/>
        <v>85.69</v>
      </c>
      <c r="E135" s="114">
        <f t="shared" si="45"/>
        <v>76.190000000000012</v>
      </c>
      <c r="F135" s="114">
        <f t="shared" si="45"/>
        <v>104.78999999999999</v>
      </c>
      <c r="G135" s="114">
        <f t="shared" si="45"/>
        <v>108.39</v>
      </c>
      <c r="H135" s="114">
        <f t="shared" si="45"/>
        <v>153.29</v>
      </c>
      <c r="I135" s="114">
        <f t="shared" si="45"/>
        <v>170.09</v>
      </c>
      <c r="J135" s="114">
        <f t="shared" si="45"/>
        <v>232.89</v>
      </c>
      <c r="K135" s="114">
        <f t="shared" si="45"/>
        <v>267.19</v>
      </c>
      <c r="L135" s="114">
        <f t="shared" si="45"/>
        <v>301.59000000000003</v>
      </c>
      <c r="M135" s="114">
        <f t="shared" ref="M135:R135" si="46">SUM(M26,M32,M45:M46,M82,M84:M85,M87,M89,M137:M142,M177,M183,M189,M198,M200,M212,M219,M222:M223,M230,M232,M234,M238:M240,M242:M244,M249,M255:M256,M258:M260,M161,M166)</f>
        <v>305.49</v>
      </c>
      <c r="N135" s="114">
        <f t="shared" si="46"/>
        <v>285.49</v>
      </c>
      <c r="O135" s="114">
        <f t="shared" si="46"/>
        <v>288.79000000000002</v>
      </c>
      <c r="P135" s="114">
        <f t="shared" si="46"/>
        <v>271.39</v>
      </c>
      <c r="Q135" s="114">
        <f t="shared" si="46"/>
        <v>271.99</v>
      </c>
      <c r="R135" s="114">
        <f t="shared" si="46"/>
        <v>268.29000000000002</v>
      </c>
      <c r="S135" s="114">
        <v>352.77</v>
      </c>
      <c r="T135" s="114">
        <v>351.5</v>
      </c>
      <c r="U135" s="114">
        <v>348.7</v>
      </c>
      <c r="V135" s="114">
        <v>359.7</v>
      </c>
      <c r="W135" s="114">
        <v>362.5</v>
      </c>
      <c r="X135" s="114">
        <v>382</v>
      </c>
      <c r="Y135" s="114">
        <v>433.5</v>
      </c>
      <c r="Z135" s="114">
        <v>463.7</v>
      </c>
      <c r="AA135" s="114">
        <v>438.7</v>
      </c>
      <c r="AB135" s="114">
        <f>SUM(AB26,AB32,AB45:AB46,AB82,AB84:AB85,AB87,AB89,AB137:AB142,AB177,AB183,AB189,AB198,AB200,AB212,AB219,AB222:AB223,AB230,AB232,AB234,AB238:AB240,AB242:AB244,AB249,AB255:AB256,AB258:AB260,AB161,AB166)</f>
        <v>319.44</v>
      </c>
      <c r="AC135" s="114">
        <f>SUM(AC26,AC32,AC45:AC46,AC82,AC84:AC85,AC87,AC89,AC137:AC142,AC177,AC183,AC189,AC198,AC200,AC212,AC219,AC222:AC223,AC230,AC232,AC234,AC238:AC240,AC242:AC244,AC249,AC255:AC256,AC258:AC260,AC161,AC166)</f>
        <v>319.44</v>
      </c>
      <c r="AD135" s="114">
        <f>SUM(AD26,AD32,AD45:AD46,AD82,AD84:AD85,AD87,AD89,AD137:AD142,AD177,AD183,AD189,AD198,AD200,AD212,AD219,AD222:AD223,AD230,AD232,AD234,AD238:AD240,AD242:AD244,AD249,AD255:AD256,AD258:AD260,AD161,AD166)</f>
        <v>322.24</v>
      </c>
      <c r="AE135" s="114">
        <f>SUM(AE26,AE32,AE45:AE46,AE82,AE84:AE85,AE87,AE89,AE137:AE142,AE177,AE183,AE189,AE198,AE200,AE212,AE219,AE222:AE223,AE230,AE232,AE234,AE238:AE240,AE242:AE244,AE249,AE255:AE256,AE258:AE260,AE161,AE166)</f>
        <v>186.73999999999998</v>
      </c>
      <c r="AF135" s="114">
        <f>SUM(AF26,AF32,AF45:AF46,AF82,AF84:AF85,AF87,AF89,AF137:AF142,AF177,AF183,AF189,AF198,AF200,AF212,AF219,AF222:AF223,AF230,AF232,AF234,AF238:AF240,AF242:AF244,AF249,AF255:AF256,AF258:AF260,AF161,AF166)</f>
        <v>186.73999999999998</v>
      </c>
      <c r="AG135" s="127"/>
      <c r="AH135" s="46">
        <f t="shared" si="22"/>
        <v>463.7</v>
      </c>
      <c r="AI135" s="47">
        <f t="shared" si="23"/>
        <v>76.190000000000012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15.7</v>
      </c>
      <c r="C137" s="132">
        <v>0</v>
      </c>
      <c r="D137" s="132">
        <v>0</v>
      </c>
      <c r="E137" s="133">
        <v>-3.3</v>
      </c>
      <c r="F137" s="133">
        <v>-0.4</v>
      </c>
      <c r="G137" s="133">
        <v>-3.2</v>
      </c>
      <c r="H137" s="133">
        <v>15.8</v>
      </c>
      <c r="I137" s="133">
        <v>24.7</v>
      </c>
      <c r="J137" s="133">
        <v>35.4</v>
      </c>
      <c r="K137" s="133">
        <v>41.8</v>
      </c>
      <c r="L137" s="133">
        <v>46.6</v>
      </c>
      <c r="M137" s="133">
        <v>46.6</v>
      </c>
      <c r="N137" s="133">
        <v>44.1</v>
      </c>
      <c r="O137" s="133">
        <v>44.1</v>
      </c>
      <c r="P137" s="133">
        <v>46.3</v>
      </c>
      <c r="Q137" s="133">
        <v>46.3</v>
      </c>
      <c r="R137" s="133">
        <v>46.3</v>
      </c>
      <c r="S137" s="133">
        <v>14.4</v>
      </c>
      <c r="T137" s="133">
        <v>8.5</v>
      </c>
      <c r="U137" s="133">
        <v>8.3000000000000007</v>
      </c>
      <c r="V137" s="133">
        <v>11.2</v>
      </c>
      <c r="W137" s="133">
        <v>26.6</v>
      </c>
      <c r="X137" s="133">
        <v>25.9</v>
      </c>
      <c r="Y137" s="133">
        <v>37</v>
      </c>
      <c r="Z137" s="133">
        <v>31.8</v>
      </c>
      <c r="AA137" s="133">
        <v>34.6</v>
      </c>
      <c r="AB137" s="133">
        <v>34.6</v>
      </c>
      <c r="AC137" s="133">
        <v>34.6</v>
      </c>
      <c r="AD137" s="133">
        <v>34.6</v>
      </c>
      <c r="AE137" s="133">
        <v>26.4</v>
      </c>
      <c r="AF137" s="133">
        <v>26.4</v>
      </c>
      <c r="AG137" s="134">
        <v>75</v>
      </c>
      <c r="AH137" s="46">
        <f t="shared" si="22"/>
        <v>46.6</v>
      </c>
      <c r="AI137" s="47">
        <f t="shared" si="23"/>
        <v>-3.3</v>
      </c>
    </row>
    <row r="138" spans="1:35" x14ac:dyDescent="0.25">
      <c r="A138" s="135" t="s">
        <v>160</v>
      </c>
      <c r="B138" s="132">
        <v>0</v>
      </c>
      <c r="C138" s="132">
        <v>0</v>
      </c>
      <c r="D138" s="132">
        <v>0</v>
      </c>
      <c r="E138" s="136">
        <v>0</v>
      </c>
      <c r="F138" s="136">
        <v>0</v>
      </c>
      <c r="G138" s="136">
        <v>0</v>
      </c>
      <c r="H138" s="136">
        <v>0</v>
      </c>
      <c r="I138" s="136">
        <v>-0.7</v>
      </c>
      <c r="J138" s="136">
        <v>12.4</v>
      </c>
      <c r="K138" s="136">
        <v>21.2</v>
      </c>
      <c r="L138" s="136">
        <v>23.8</v>
      </c>
      <c r="M138" s="136">
        <v>23.8</v>
      </c>
      <c r="N138" s="136">
        <v>22.6</v>
      </c>
      <c r="O138" s="136">
        <v>22.6</v>
      </c>
      <c r="P138" s="136">
        <v>31.4</v>
      </c>
      <c r="Q138" s="136">
        <v>31.4</v>
      </c>
      <c r="R138" s="136">
        <v>31.4</v>
      </c>
      <c r="S138" s="136">
        <v>-20.7</v>
      </c>
      <c r="T138" s="136">
        <v>-27.3</v>
      </c>
      <c r="U138" s="136">
        <v>-31</v>
      </c>
      <c r="V138" s="136">
        <v>-23.9</v>
      </c>
      <c r="W138" s="136">
        <v>-4.4000000000000004</v>
      </c>
      <c r="X138" s="136">
        <v>-4.0999999999999996</v>
      </c>
      <c r="Y138" s="136">
        <v>10.8</v>
      </c>
      <c r="Z138" s="136">
        <v>2.7</v>
      </c>
      <c r="AA138" s="136">
        <v>8.6</v>
      </c>
      <c r="AB138" s="136">
        <v>6.5</v>
      </c>
      <c r="AC138" s="136">
        <v>6.5</v>
      </c>
      <c r="AD138" s="136">
        <v>6.5</v>
      </c>
      <c r="AE138" s="136">
        <v>0</v>
      </c>
      <c r="AF138" s="136">
        <v>0</v>
      </c>
      <c r="AG138" s="134">
        <v>240</v>
      </c>
      <c r="AH138" s="46">
        <f t="shared" si="22"/>
        <v>31.4</v>
      </c>
      <c r="AI138" s="47">
        <f t="shared" si="23"/>
        <v>-31</v>
      </c>
    </row>
    <row r="139" spans="1:35" x14ac:dyDescent="0.25">
      <c r="A139" s="135" t="s">
        <v>161</v>
      </c>
      <c r="B139" s="132">
        <v>-27.4</v>
      </c>
      <c r="C139" s="132">
        <v>-22.5</v>
      </c>
      <c r="D139" s="132">
        <v>-22.5</v>
      </c>
      <c r="E139" s="136">
        <v>-26</v>
      </c>
      <c r="F139" s="136">
        <v>-24.2</v>
      </c>
      <c r="G139" s="136">
        <v>-21</v>
      </c>
      <c r="H139" s="136">
        <v>-17</v>
      </c>
      <c r="I139" s="136">
        <v>-15</v>
      </c>
      <c r="J139" s="136">
        <v>-13</v>
      </c>
      <c r="K139" s="136">
        <v>-8</v>
      </c>
      <c r="L139" s="136">
        <v>-3.8</v>
      </c>
      <c r="M139" s="136">
        <v>-3.8</v>
      </c>
      <c r="N139" s="136">
        <v>-2.7</v>
      </c>
      <c r="O139" s="136">
        <v>-2.7</v>
      </c>
      <c r="P139" s="136">
        <v>-6.7</v>
      </c>
      <c r="Q139" s="136">
        <v>-6.7</v>
      </c>
      <c r="R139" s="136">
        <v>-6.7</v>
      </c>
      <c r="S139" s="136">
        <v>12.3</v>
      </c>
      <c r="T139" s="136">
        <v>17.8</v>
      </c>
      <c r="U139" s="136">
        <v>17.8</v>
      </c>
      <c r="V139" s="136">
        <v>12.3</v>
      </c>
      <c r="W139" s="136">
        <v>11.9</v>
      </c>
      <c r="X139" s="136">
        <v>16.2</v>
      </c>
      <c r="Y139" s="136">
        <v>10.7</v>
      </c>
      <c r="Z139" s="136">
        <v>18.100000000000001</v>
      </c>
      <c r="AA139" s="136">
        <v>10.199999999999999</v>
      </c>
      <c r="AB139" s="136">
        <v>10.199999999999999</v>
      </c>
      <c r="AC139" s="136">
        <v>10.199999999999999</v>
      </c>
      <c r="AD139" s="136">
        <v>10.199999999999999</v>
      </c>
      <c r="AE139" s="136">
        <v>-27</v>
      </c>
      <c r="AF139" s="136">
        <v>-27</v>
      </c>
      <c r="AG139" s="134">
        <v>240</v>
      </c>
      <c r="AH139" s="46">
        <f t="shared" ref="AH139:AH145" si="47">MAX(B139:AF139)</f>
        <v>18.100000000000001</v>
      </c>
      <c r="AI139" s="47">
        <f t="shared" ref="AI139:AI145" si="48">MIN(B139:AF139)</f>
        <v>-27.4</v>
      </c>
    </row>
    <row r="140" spans="1:35" x14ac:dyDescent="0.25">
      <c r="A140" s="135" t="s">
        <v>162</v>
      </c>
      <c r="B140" s="132">
        <v>26.3</v>
      </c>
      <c r="C140" s="132">
        <v>21.6</v>
      </c>
      <c r="D140" s="132">
        <v>21.6</v>
      </c>
      <c r="E140" s="137">
        <v>24.1</v>
      </c>
      <c r="F140" s="137">
        <v>23.5</v>
      </c>
      <c r="G140" s="137">
        <v>19.5</v>
      </c>
      <c r="H140" s="137">
        <v>16</v>
      </c>
      <c r="I140" s="137">
        <v>14</v>
      </c>
      <c r="J140" s="137">
        <v>16.8</v>
      </c>
      <c r="K140" s="137">
        <v>7.4</v>
      </c>
      <c r="L140" s="137">
        <v>3.4</v>
      </c>
      <c r="M140" s="137">
        <v>3.4</v>
      </c>
      <c r="N140" s="137">
        <v>2</v>
      </c>
      <c r="O140" s="137">
        <v>2</v>
      </c>
      <c r="P140" s="137">
        <v>6.2</v>
      </c>
      <c r="Q140" s="137">
        <v>6.2</v>
      </c>
      <c r="R140" s="137">
        <v>6.2</v>
      </c>
      <c r="S140" s="137">
        <v>-6.3</v>
      </c>
      <c r="T140" s="137">
        <v>-16.600000000000001</v>
      </c>
      <c r="U140" s="137">
        <v>-17</v>
      </c>
      <c r="V140" s="137">
        <v>11.6</v>
      </c>
      <c r="W140" s="137">
        <v>-11.5</v>
      </c>
      <c r="X140" s="137">
        <v>-15.2</v>
      </c>
      <c r="Y140" s="137">
        <v>-10.1</v>
      </c>
      <c r="Z140" s="137">
        <v>-7.1</v>
      </c>
      <c r="AA140" s="137">
        <v>7.9</v>
      </c>
      <c r="AB140" s="137">
        <v>7.9</v>
      </c>
      <c r="AC140" s="137">
        <v>7.9</v>
      </c>
      <c r="AD140" s="137">
        <v>7.9</v>
      </c>
      <c r="AE140" s="137">
        <v>26</v>
      </c>
      <c r="AF140" s="137">
        <v>26</v>
      </c>
      <c r="AG140" s="134"/>
      <c r="AH140" s="46">
        <f t="shared" si="47"/>
        <v>26.3</v>
      </c>
      <c r="AI140" s="47">
        <f t="shared" si="48"/>
        <v>-17</v>
      </c>
    </row>
    <row r="141" spans="1:35" x14ac:dyDescent="0.25">
      <c r="A141" s="135" t="s">
        <v>163</v>
      </c>
      <c r="B141" s="132">
        <v>5.7</v>
      </c>
      <c r="C141" s="132">
        <v>6.4</v>
      </c>
      <c r="D141" s="132">
        <v>6.4</v>
      </c>
      <c r="E141" s="136">
        <v>5.0999999999999996</v>
      </c>
      <c r="F141" s="136">
        <v>5.5</v>
      </c>
      <c r="G141" s="136">
        <v>7</v>
      </c>
      <c r="H141" s="136">
        <v>9.4</v>
      </c>
      <c r="I141" s="136">
        <v>10.7</v>
      </c>
      <c r="J141" s="136">
        <v>14.2</v>
      </c>
      <c r="K141" s="136">
        <v>16.8</v>
      </c>
      <c r="L141" s="136">
        <v>19.399999999999999</v>
      </c>
      <c r="M141" s="136">
        <v>19.399999999999999</v>
      </c>
      <c r="N141" s="136">
        <v>18.600000000000001</v>
      </c>
      <c r="O141" s="136">
        <v>18.600000000000001</v>
      </c>
      <c r="P141" s="136">
        <v>14.6</v>
      </c>
      <c r="Q141" s="136">
        <v>14.6</v>
      </c>
      <c r="R141" s="136">
        <v>14.6</v>
      </c>
      <c r="S141" s="136">
        <v>15.6</v>
      </c>
      <c r="T141" s="136">
        <v>16.899999999999999</v>
      </c>
      <c r="U141" s="136">
        <v>16.899999999999999</v>
      </c>
      <c r="V141" s="136">
        <v>16.899999999999999</v>
      </c>
      <c r="W141" s="136">
        <v>20.9</v>
      </c>
      <c r="X141" s="136">
        <v>23.3</v>
      </c>
      <c r="Y141" s="136">
        <v>24</v>
      </c>
      <c r="Z141" s="136">
        <v>42.1</v>
      </c>
      <c r="AA141" s="136">
        <v>35.1</v>
      </c>
      <c r="AB141" s="136">
        <v>35.1</v>
      </c>
      <c r="AC141" s="136">
        <v>35.1</v>
      </c>
      <c r="AD141" s="136">
        <v>35.1</v>
      </c>
      <c r="AE141" s="136">
        <v>6.2</v>
      </c>
      <c r="AF141" s="136">
        <v>6.2</v>
      </c>
      <c r="AG141" s="134">
        <v>60</v>
      </c>
      <c r="AH141" s="46">
        <f t="shared" si="47"/>
        <v>42.1</v>
      </c>
      <c r="AI141" s="47">
        <f t="shared" si="48"/>
        <v>5.0999999999999996</v>
      </c>
    </row>
    <row r="142" spans="1:35" x14ac:dyDescent="0.25">
      <c r="A142" s="135" t="s">
        <v>164</v>
      </c>
      <c r="B142" s="132">
        <v>-7</v>
      </c>
      <c r="C142" s="132">
        <v>-16.5</v>
      </c>
      <c r="D142" s="132">
        <v>-16.5</v>
      </c>
      <c r="E142" s="137">
        <v>-19.8</v>
      </c>
      <c r="F142" s="137">
        <v>-13</v>
      </c>
      <c r="G142" s="137">
        <v>-7.3</v>
      </c>
      <c r="H142" s="137">
        <v>15.7</v>
      </c>
      <c r="I142" s="137">
        <v>26</v>
      </c>
      <c r="J142" s="137">
        <v>56.2</v>
      </c>
      <c r="K142" s="137">
        <v>75.5</v>
      </c>
      <c r="L142" s="137">
        <v>97.2</v>
      </c>
      <c r="M142" s="137">
        <v>97.2</v>
      </c>
      <c r="N142" s="137">
        <v>80.400000000000006</v>
      </c>
      <c r="O142" s="137">
        <v>80.400000000000006</v>
      </c>
      <c r="P142" s="137">
        <v>53.6</v>
      </c>
      <c r="Q142" s="137">
        <v>53.6</v>
      </c>
      <c r="R142" s="137">
        <v>53.6</v>
      </c>
      <c r="S142" s="137">
        <v>99.6</v>
      </c>
      <c r="T142" s="137">
        <v>108.4</v>
      </c>
      <c r="U142" s="137">
        <v>105</v>
      </c>
      <c r="V142" s="137">
        <v>114.7</v>
      </c>
      <c r="W142" s="137">
        <v>74.3</v>
      </c>
      <c r="X142" s="137">
        <v>80.400000000000006</v>
      </c>
      <c r="Y142" s="137">
        <v>116.7</v>
      </c>
      <c r="Z142" s="137">
        <v>136.4</v>
      </c>
      <c r="AA142" s="137">
        <v>116.8</v>
      </c>
      <c r="AB142" s="137">
        <v>116.8</v>
      </c>
      <c r="AC142" s="137">
        <v>116.8</v>
      </c>
      <c r="AD142" s="137">
        <v>116.8</v>
      </c>
      <c r="AE142" s="137">
        <v>44</v>
      </c>
      <c r="AF142" s="137">
        <v>44</v>
      </c>
      <c r="AG142" s="138">
        <v>120</v>
      </c>
      <c r="AH142" s="46">
        <f t="shared" si="47"/>
        <v>136.4</v>
      </c>
      <c r="AI142" s="47">
        <f t="shared" si="48"/>
        <v>-19.8</v>
      </c>
    </row>
    <row r="143" spans="1:35" x14ac:dyDescent="0.25">
      <c r="A143" s="135" t="s">
        <v>165</v>
      </c>
      <c r="B143" s="132">
        <v>32.200000000000003</v>
      </c>
      <c r="C143" s="132">
        <v>29.1</v>
      </c>
      <c r="D143" s="132">
        <v>29.1</v>
      </c>
      <c r="E143" s="137">
        <v>27</v>
      </c>
      <c r="F143" s="137">
        <v>27.8</v>
      </c>
      <c r="G143" s="137">
        <v>31.8</v>
      </c>
      <c r="H143" s="137">
        <v>42.4</v>
      </c>
      <c r="I143" s="137">
        <v>49.1</v>
      </c>
      <c r="J143" s="137">
        <v>63</v>
      </c>
      <c r="K143" s="137">
        <v>72.400000000000006</v>
      </c>
      <c r="L143" s="137">
        <v>82.6</v>
      </c>
      <c r="M143" s="137">
        <v>82.6</v>
      </c>
      <c r="N143" s="137">
        <v>73.7</v>
      </c>
      <c r="O143" s="137">
        <v>73.7</v>
      </c>
      <c r="P143" s="137">
        <v>60.2</v>
      </c>
      <c r="Q143" s="137">
        <v>60.2</v>
      </c>
      <c r="R143" s="137">
        <v>60.2</v>
      </c>
      <c r="S143" s="137">
        <v>163</v>
      </c>
      <c r="T143" s="137">
        <v>172.8</v>
      </c>
      <c r="U143" s="137">
        <v>169.5</v>
      </c>
      <c r="V143" s="137">
        <v>180.3</v>
      </c>
      <c r="W143" s="137">
        <v>141.30000000000001</v>
      </c>
      <c r="X143" s="137">
        <v>152.9</v>
      </c>
      <c r="Y143" s="137">
        <v>-182.5</v>
      </c>
      <c r="Z143" s="137">
        <v>203.1</v>
      </c>
      <c r="AA143" s="137">
        <v>190</v>
      </c>
      <c r="AB143" s="137">
        <v>190</v>
      </c>
      <c r="AC143" s="137">
        <v>190</v>
      </c>
      <c r="AD143" s="137">
        <v>190</v>
      </c>
      <c r="AE143" s="137">
        <v>69.599999999999994</v>
      </c>
      <c r="AF143" s="137">
        <v>69.599999999999994</v>
      </c>
      <c r="AG143" s="138"/>
      <c r="AH143" s="46">
        <f t="shared" si="47"/>
        <v>203.1</v>
      </c>
      <c r="AI143" s="47">
        <f t="shared" si="48"/>
        <v>-182.5</v>
      </c>
    </row>
    <row r="144" spans="1:35" x14ac:dyDescent="0.25">
      <c r="A144" s="135" t="s">
        <v>166</v>
      </c>
      <c r="B144" s="132">
        <v>-18.899999999999999</v>
      </c>
      <c r="C144" s="132">
        <v>4.2</v>
      </c>
      <c r="D144" s="132">
        <v>4.2</v>
      </c>
      <c r="E144" s="137">
        <v>5.9</v>
      </c>
      <c r="F144" s="137">
        <v>-15.1</v>
      </c>
      <c r="G144" s="137">
        <v>-17.600000000000001</v>
      </c>
      <c r="H144" s="137">
        <v>-22.3</v>
      </c>
      <c r="I144" s="137">
        <v>-26.1</v>
      </c>
      <c r="J144" s="137">
        <v>-33.6</v>
      </c>
      <c r="K144" s="137">
        <v>-40.799999999999997</v>
      </c>
      <c r="L144" s="137">
        <v>-44.8</v>
      </c>
      <c r="M144" s="137">
        <v>-44.8</v>
      </c>
      <c r="N144" s="137">
        <v>-10.6</v>
      </c>
      <c r="O144" s="137">
        <v>-10.6</v>
      </c>
      <c r="P144" s="137">
        <v>-9.3000000000000007</v>
      </c>
      <c r="Q144" s="137">
        <v>-9.3000000000000007</v>
      </c>
      <c r="R144" s="137">
        <v>-9.3000000000000007</v>
      </c>
      <c r="S144" s="137">
        <v>8.3000000000000007</v>
      </c>
      <c r="T144" s="137">
        <v>8.1999999999999993</v>
      </c>
      <c r="U144" s="137">
        <v>7.9</v>
      </c>
      <c r="V144" s="137">
        <v>7</v>
      </c>
      <c r="W144" s="137">
        <v>-9.4</v>
      </c>
      <c r="X144" s="137">
        <v>-10.5</v>
      </c>
      <c r="Y144" s="137">
        <v>-11.4</v>
      </c>
      <c r="Z144" s="137">
        <v>-15.2</v>
      </c>
      <c r="AA144" s="137">
        <v>-13.3</v>
      </c>
      <c r="AB144" s="137">
        <v>-13.3</v>
      </c>
      <c r="AC144" s="137">
        <v>-13.3</v>
      </c>
      <c r="AD144" s="137">
        <v>-13.3</v>
      </c>
      <c r="AE144" s="137">
        <v>13.9</v>
      </c>
      <c r="AF144" s="137">
        <v>13.9</v>
      </c>
      <c r="AG144" s="138"/>
      <c r="AH144" s="46">
        <f t="shared" si="47"/>
        <v>13.9</v>
      </c>
      <c r="AI144" s="47">
        <f t="shared" si="48"/>
        <v>-44.8</v>
      </c>
    </row>
    <row r="145" spans="1:37" x14ac:dyDescent="0.25">
      <c r="A145" s="135" t="s">
        <v>167</v>
      </c>
      <c r="B145" s="132">
        <v>-34.799999999999997</v>
      </c>
      <c r="C145" s="132">
        <v>-35.5</v>
      </c>
      <c r="D145" s="132">
        <v>-35.5</v>
      </c>
      <c r="E145" s="137">
        <v>-36</v>
      </c>
      <c r="F145" s="137">
        <v>-66.5</v>
      </c>
      <c r="G145" s="137">
        <v>-85</v>
      </c>
      <c r="H145" s="137">
        <v>-80</v>
      </c>
      <c r="I145" s="137">
        <v>-75.599999999999994</v>
      </c>
      <c r="J145" s="137">
        <v>-51.1</v>
      </c>
      <c r="K145" s="137">
        <v>-59.6</v>
      </c>
      <c r="L145" s="137">
        <v>-63.5</v>
      </c>
      <c r="M145" s="137">
        <v>-63.5</v>
      </c>
      <c r="N145" s="137">
        <v>-69.7</v>
      </c>
      <c r="O145" s="137">
        <v>-69.7</v>
      </c>
      <c r="P145" s="137">
        <v>-62</v>
      </c>
      <c r="Q145" s="137">
        <v>-62</v>
      </c>
      <c r="R145" s="137">
        <v>-62</v>
      </c>
      <c r="S145" s="137">
        <v>-168.9</v>
      </c>
      <c r="T145" s="137">
        <v>-197</v>
      </c>
      <c r="U145" s="137">
        <v>-197.5</v>
      </c>
      <c r="V145" s="137">
        <v>-156.5</v>
      </c>
      <c r="W145" s="137">
        <v>-130.1</v>
      </c>
      <c r="X145" s="137">
        <v>-129.19999999999999</v>
      </c>
      <c r="Y145" s="137">
        <v>-116.7</v>
      </c>
      <c r="Z145" s="137">
        <v>-169</v>
      </c>
      <c r="AA145" s="137">
        <v>-126.1</v>
      </c>
      <c r="AB145" s="137">
        <v>-126.1</v>
      </c>
      <c r="AC145" s="137">
        <v>-126.1</v>
      </c>
      <c r="AD145" s="137">
        <v>-126.1</v>
      </c>
      <c r="AE145" s="137">
        <v>19.5</v>
      </c>
      <c r="AF145" s="137">
        <v>19.5</v>
      </c>
      <c r="AG145" s="138"/>
      <c r="AH145" s="46">
        <f t="shared" si="47"/>
        <v>19.5</v>
      </c>
      <c r="AI145" s="47">
        <f t="shared" si="48"/>
        <v>-197.5</v>
      </c>
    </row>
    <row r="146" spans="1:37" x14ac:dyDescent="0.25">
      <c r="A146" s="135" t="s">
        <v>168</v>
      </c>
      <c r="B146" s="132">
        <v>-130.69999999999999</v>
      </c>
      <c r="C146" s="132">
        <v>-81.5</v>
      </c>
      <c r="D146" s="132">
        <v>-81.5</v>
      </c>
      <c r="E146" s="137">
        <v>-165</v>
      </c>
      <c r="F146" s="137">
        <v>-159.4</v>
      </c>
      <c r="G146" s="137">
        <v>-147.69999999999999</v>
      </c>
      <c r="H146" s="137">
        <v>-125.5</v>
      </c>
      <c r="I146" s="137">
        <v>-108.5</v>
      </c>
      <c r="J146" s="137">
        <v>-55.2</v>
      </c>
      <c r="K146" s="137">
        <v>-115.7</v>
      </c>
      <c r="L146" s="137">
        <v>-189.7</v>
      </c>
      <c r="M146" s="137">
        <v>-189.7</v>
      </c>
      <c r="N146" s="137">
        <v>-90.4</v>
      </c>
      <c r="O146" s="137">
        <v>-90.4</v>
      </c>
      <c r="P146" s="137">
        <v>-76.5</v>
      </c>
      <c r="Q146" s="137">
        <v>-76.5</v>
      </c>
      <c r="R146" s="137">
        <v>-76.5</v>
      </c>
      <c r="S146" s="137">
        <v>-22.8</v>
      </c>
      <c r="T146" s="137">
        <v>-20.9</v>
      </c>
      <c r="U146" s="137">
        <v>-27.6</v>
      </c>
      <c r="V146" s="137">
        <v>-57.5</v>
      </c>
      <c r="W146" s="137">
        <v>-129.9</v>
      </c>
      <c r="X146" s="137">
        <v>-168.3</v>
      </c>
      <c r="Y146" s="137">
        <v>-357.5</v>
      </c>
      <c r="Z146" s="137">
        <v>-424.5</v>
      </c>
      <c r="AA146" s="137">
        <v>-267.10000000000002</v>
      </c>
      <c r="AB146" s="137">
        <v>-267.10000000000002</v>
      </c>
      <c r="AC146" s="137">
        <v>-267.10000000000002</v>
      </c>
      <c r="AD146" s="137">
        <v>-267.10000000000002</v>
      </c>
      <c r="AE146" s="137">
        <v>-108</v>
      </c>
      <c r="AF146" s="137">
        <v>-108</v>
      </c>
      <c r="AG146" s="138"/>
      <c r="AH146" s="46">
        <f t="shared" ref="AH146:AH158" si="49">MAX(B146:AF146)</f>
        <v>-20.9</v>
      </c>
      <c r="AI146" s="47">
        <f t="shared" ref="AI146:AI158" si="50">MIN(B146:AF146)</f>
        <v>-424.5</v>
      </c>
    </row>
    <row r="147" spans="1:37" x14ac:dyDescent="0.25">
      <c r="A147" s="135" t="s">
        <v>169</v>
      </c>
      <c r="B147" s="132">
        <v>39.299999999999997</v>
      </c>
      <c r="C147" s="132">
        <v>41.5</v>
      </c>
      <c r="D147" s="132">
        <v>41.5</v>
      </c>
      <c r="E147" s="137">
        <v>41.9</v>
      </c>
      <c r="F147" s="137">
        <v>44.5</v>
      </c>
      <c r="G147" s="137">
        <v>39.799999999999997</v>
      </c>
      <c r="H147" s="137">
        <v>33.200000000000003</v>
      </c>
      <c r="I147" s="137">
        <v>27.5</v>
      </c>
      <c r="J147" s="137">
        <v>18.7</v>
      </c>
      <c r="K147" s="137">
        <v>15.7</v>
      </c>
      <c r="L147" s="137">
        <v>10.1</v>
      </c>
      <c r="M147" s="137">
        <v>10.1</v>
      </c>
      <c r="N147" s="137">
        <v>25.7</v>
      </c>
      <c r="O147" s="137">
        <v>25.7</v>
      </c>
      <c r="P147" s="137">
        <v>17.2</v>
      </c>
      <c r="Q147" s="137">
        <v>17.2</v>
      </c>
      <c r="R147" s="137">
        <v>17.2</v>
      </c>
      <c r="S147" s="137">
        <v>2.1</v>
      </c>
      <c r="T147" s="137">
        <v>13.9</v>
      </c>
      <c r="U147" s="137">
        <v>1.9</v>
      </c>
      <c r="V147" s="137">
        <v>1.8</v>
      </c>
      <c r="W147" s="137">
        <v>-4.5</v>
      </c>
      <c r="X147" s="137">
        <v>-9</v>
      </c>
      <c r="Y147" s="137">
        <v>-23.2</v>
      </c>
      <c r="Z147" s="137">
        <v>-22.2</v>
      </c>
      <c r="AA147" s="137">
        <v>-10.6</v>
      </c>
      <c r="AB147" s="137">
        <v>-10.6</v>
      </c>
      <c r="AC147" s="137">
        <v>-10.6</v>
      </c>
      <c r="AD147" s="137">
        <v>-10.6</v>
      </c>
      <c r="AE147" s="137">
        <v>24.6</v>
      </c>
      <c r="AF147" s="137">
        <v>24.6</v>
      </c>
      <c r="AG147" s="138"/>
      <c r="AH147" s="46">
        <f t="shared" si="49"/>
        <v>44.5</v>
      </c>
      <c r="AI147" s="47">
        <f t="shared" si="50"/>
        <v>-23.2</v>
      </c>
    </row>
    <row r="148" spans="1:37" x14ac:dyDescent="0.25">
      <c r="A148" s="135" t="s">
        <v>170</v>
      </c>
      <c r="B148" s="132">
        <v>15.7</v>
      </c>
      <c r="C148" s="132">
        <v>18.600000000000001</v>
      </c>
      <c r="D148" s="132">
        <v>18.600000000000001</v>
      </c>
      <c r="E148" s="137">
        <v>20.5</v>
      </c>
      <c r="F148" s="137">
        <v>18.5</v>
      </c>
      <c r="G148" s="137">
        <v>16.2</v>
      </c>
      <c r="H148" s="137">
        <v>6.5</v>
      </c>
      <c r="I148" s="137">
        <v>14.4</v>
      </c>
      <c r="J148" s="137">
        <v>16.2</v>
      </c>
      <c r="K148" s="137">
        <v>15.8</v>
      </c>
      <c r="L148" s="137">
        <v>18.3</v>
      </c>
      <c r="M148" s="137">
        <v>18.3</v>
      </c>
      <c r="N148" s="137">
        <v>20.9</v>
      </c>
      <c r="O148" s="137">
        <v>20.9</v>
      </c>
      <c r="P148" s="137">
        <v>14.7</v>
      </c>
      <c r="Q148" s="137">
        <v>14.7</v>
      </c>
      <c r="R148" s="137">
        <v>14.7</v>
      </c>
      <c r="S148" s="137">
        <v>15.7</v>
      </c>
      <c r="T148" s="137">
        <v>13.1</v>
      </c>
      <c r="U148" s="137">
        <v>2.2000000000000002</v>
      </c>
      <c r="V148" s="137">
        <v>0</v>
      </c>
      <c r="W148" s="137">
        <v>25.4</v>
      </c>
      <c r="X148" s="137">
        <v>38.200000000000003</v>
      </c>
      <c r="Y148" s="137">
        <v>25.6</v>
      </c>
      <c r="Z148" s="137">
        <v>21.6</v>
      </c>
      <c r="AA148" s="137">
        <v>19.600000000000001</v>
      </c>
      <c r="AB148" s="137">
        <v>19.600000000000001</v>
      </c>
      <c r="AC148" s="137">
        <v>19.600000000000001</v>
      </c>
      <c r="AD148" s="137">
        <v>19.600000000000001</v>
      </c>
      <c r="AE148" s="137">
        <v>21.2</v>
      </c>
      <c r="AF148" s="137">
        <v>21.2</v>
      </c>
      <c r="AG148" s="134"/>
      <c r="AH148" s="46">
        <f t="shared" si="49"/>
        <v>38.200000000000003</v>
      </c>
      <c r="AI148" s="47">
        <f t="shared" si="50"/>
        <v>0</v>
      </c>
    </row>
    <row r="149" spans="1:37" x14ac:dyDescent="0.25">
      <c r="A149" s="135" t="s">
        <v>171</v>
      </c>
      <c r="B149" s="132">
        <v>129.80000000000001</v>
      </c>
      <c r="C149" s="132">
        <v>129.80000000000001</v>
      </c>
      <c r="D149" s="132">
        <v>129.80000000000001</v>
      </c>
      <c r="E149" s="122">
        <v>128</v>
      </c>
      <c r="F149" s="122">
        <v>128.4</v>
      </c>
      <c r="G149" s="122">
        <v>130.69999999999999</v>
      </c>
      <c r="H149" s="122">
        <v>126.8</v>
      </c>
      <c r="I149" s="122">
        <v>126.1</v>
      </c>
      <c r="J149" s="122">
        <v>128.69999999999999</v>
      </c>
      <c r="K149" s="122">
        <v>128.4</v>
      </c>
      <c r="L149" s="122">
        <v>127.3</v>
      </c>
      <c r="M149" s="122">
        <v>127.3</v>
      </c>
      <c r="N149" s="122">
        <v>127.7</v>
      </c>
      <c r="O149" s="122">
        <v>127.7</v>
      </c>
      <c r="P149" s="122">
        <v>126.5</v>
      </c>
      <c r="Q149" s="122">
        <v>126.5</v>
      </c>
      <c r="R149" s="122">
        <v>126.5</v>
      </c>
      <c r="S149" s="122">
        <v>126.7</v>
      </c>
      <c r="T149" s="122">
        <v>124.7</v>
      </c>
      <c r="U149" s="122">
        <v>127.5</v>
      </c>
      <c r="V149" s="122">
        <v>127.1</v>
      </c>
      <c r="W149" s="122">
        <v>129</v>
      </c>
      <c r="X149" s="122">
        <v>128.5</v>
      </c>
      <c r="Y149" s="122">
        <v>131.6</v>
      </c>
      <c r="Z149" s="122">
        <v>131.6</v>
      </c>
      <c r="AA149" s="122">
        <v>135.5</v>
      </c>
      <c r="AB149" s="122">
        <v>135.5</v>
      </c>
      <c r="AC149" s="122">
        <v>135.5</v>
      </c>
      <c r="AD149" s="122">
        <v>135.5</v>
      </c>
      <c r="AE149" s="122">
        <v>135.5</v>
      </c>
      <c r="AF149" s="122">
        <v>135.5</v>
      </c>
      <c r="AG149" s="134"/>
      <c r="AH149" s="46">
        <f t="shared" si="49"/>
        <v>135.5</v>
      </c>
      <c r="AI149" s="47">
        <f t="shared" si="50"/>
        <v>124.7</v>
      </c>
    </row>
    <row r="150" spans="1:37" x14ac:dyDescent="0.25">
      <c r="A150" s="135" t="s">
        <v>172</v>
      </c>
      <c r="B150" s="132">
        <v>25.4</v>
      </c>
      <c r="C150" s="132">
        <v>22.9</v>
      </c>
      <c r="D150" s="132">
        <v>22.9</v>
      </c>
      <c r="E150" s="122">
        <v>23.6</v>
      </c>
      <c r="F150" s="122">
        <v>23.6</v>
      </c>
      <c r="G150" s="122">
        <v>23.6</v>
      </c>
      <c r="H150" s="122">
        <v>23.6</v>
      </c>
      <c r="I150" s="122">
        <v>22.3</v>
      </c>
      <c r="J150" s="122">
        <v>22</v>
      </c>
      <c r="K150" s="122">
        <v>24.2</v>
      </c>
      <c r="L150" s="122">
        <v>24</v>
      </c>
      <c r="M150" s="122">
        <v>24</v>
      </c>
      <c r="N150" s="122">
        <v>11.8</v>
      </c>
      <c r="O150" s="122">
        <v>11.8</v>
      </c>
      <c r="P150" s="122">
        <v>12.4</v>
      </c>
      <c r="Q150" s="122">
        <v>12.4</v>
      </c>
      <c r="R150" s="122">
        <v>12.4</v>
      </c>
      <c r="S150" s="122">
        <v>22.9</v>
      </c>
      <c r="T150" s="122">
        <v>22.9</v>
      </c>
      <c r="U150" s="122">
        <v>22.1</v>
      </c>
      <c r="V150" s="122">
        <v>19.399999999999999</v>
      </c>
      <c r="W150" s="122">
        <v>20.3</v>
      </c>
      <c r="X150" s="122">
        <v>20.9</v>
      </c>
      <c r="Y150" s="122">
        <v>22.6</v>
      </c>
      <c r="Z150" s="122">
        <v>22.1</v>
      </c>
      <c r="AA150" s="122">
        <v>21.7</v>
      </c>
      <c r="AB150" s="122">
        <v>21.7</v>
      </c>
      <c r="AC150" s="122">
        <v>21.7</v>
      </c>
      <c r="AD150" s="122">
        <v>21.7</v>
      </c>
      <c r="AE150" s="122">
        <v>26</v>
      </c>
      <c r="AF150" s="122">
        <v>26</v>
      </c>
      <c r="AG150" s="134"/>
      <c r="AH150" s="46">
        <f t="shared" si="49"/>
        <v>26</v>
      </c>
      <c r="AI150" s="47">
        <f t="shared" si="50"/>
        <v>11.8</v>
      </c>
    </row>
    <row r="151" spans="1:37" ht="15.75" thickBot="1" x14ac:dyDescent="0.3">
      <c r="A151" s="139" t="s">
        <v>173</v>
      </c>
      <c r="B151" s="132">
        <v>6.3</v>
      </c>
      <c r="C151" s="132">
        <v>6.7</v>
      </c>
      <c r="D151" s="122">
        <v>6.7</v>
      </c>
      <c r="E151" s="122">
        <v>7.1</v>
      </c>
      <c r="F151" s="122">
        <v>7.2</v>
      </c>
      <c r="G151" s="122">
        <v>6.8</v>
      </c>
      <c r="H151" s="122">
        <v>5.7</v>
      </c>
      <c r="I151" s="122">
        <v>5.0999999999999996</v>
      </c>
      <c r="J151" s="122">
        <v>5.9</v>
      </c>
      <c r="K151" s="122">
        <v>6.6</v>
      </c>
      <c r="L151" s="122">
        <v>8.1</v>
      </c>
      <c r="M151" s="122">
        <v>8.1</v>
      </c>
      <c r="N151" s="122">
        <v>15.5</v>
      </c>
      <c r="O151" s="122">
        <v>15.5</v>
      </c>
      <c r="P151" s="122">
        <v>24.2</v>
      </c>
      <c r="Q151" s="122">
        <v>24.2</v>
      </c>
      <c r="R151" s="122">
        <v>24.2</v>
      </c>
      <c r="S151" s="122">
        <v>19.3</v>
      </c>
      <c r="T151" s="122">
        <v>13.4</v>
      </c>
      <c r="U151" s="122">
        <v>12.4</v>
      </c>
      <c r="V151" s="122">
        <v>6.4</v>
      </c>
      <c r="W151" s="122">
        <v>4.7</v>
      </c>
      <c r="X151" s="122">
        <v>3.5</v>
      </c>
      <c r="Y151" s="122">
        <v>1.8</v>
      </c>
      <c r="Z151" s="122">
        <v>0.2</v>
      </c>
      <c r="AA151" s="122">
        <v>1.1000000000000001</v>
      </c>
      <c r="AB151" s="122">
        <v>2.8</v>
      </c>
      <c r="AC151" s="122">
        <v>2.8</v>
      </c>
      <c r="AD151" s="122">
        <v>2.8</v>
      </c>
      <c r="AE151" s="122">
        <v>5.5</v>
      </c>
      <c r="AF151" s="122">
        <v>5.5</v>
      </c>
      <c r="AG151" s="134"/>
      <c r="AH151" s="46">
        <f t="shared" si="49"/>
        <v>24.2</v>
      </c>
      <c r="AI151" s="47">
        <f t="shared" si="50"/>
        <v>0.2</v>
      </c>
    </row>
    <row r="152" spans="1:37" ht="15.75" thickBot="1" x14ac:dyDescent="0.3">
      <c r="A152" s="140" t="s">
        <v>174</v>
      </c>
      <c r="B152" s="141"/>
      <c r="C152" s="142"/>
      <c r="D152" s="142"/>
      <c r="E152" s="142" t="s">
        <v>421</v>
      </c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9"/>
        <v>0</v>
      </c>
      <c r="AI152" s="47">
        <f t="shared" si="50"/>
        <v>0</v>
      </c>
    </row>
    <row r="153" spans="1:37" x14ac:dyDescent="0.25">
      <c r="A153" s="144" t="s">
        <v>175</v>
      </c>
      <c r="B153" s="145"/>
      <c r="C153" s="146"/>
      <c r="D153" s="146"/>
      <c r="E153" s="146">
        <v>1984.61</v>
      </c>
      <c r="F153" s="146">
        <v>1984.84</v>
      </c>
      <c r="G153" s="146">
        <v>1985.18</v>
      </c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>
        <v>1985.25</v>
      </c>
      <c r="T153" s="146"/>
      <c r="U153" s="146">
        <v>1985.97</v>
      </c>
      <c r="V153" s="146"/>
      <c r="W153" s="146">
        <v>1986.28</v>
      </c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49"/>
        <v>1986.28</v>
      </c>
      <c r="AI153" s="47">
        <f t="shared" si="50"/>
        <v>1984.61</v>
      </c>
    </row>
    <row r="154" spans="1:37" x14ac:dyDescent="0.25">
      <c r="A154" s="135" t="s">
        <v>176</v>
      </c>
      <c r="B154" s="149"/>
      <c r="C154" s="150"/>
      <c r="D154" s="150"/>
      <c r="E154" s="150">
        <v>522.46</v>
      </c>
      <c r="F154" s="150">
        <v>522.67999999999995</v>
      </c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>
        <v>521.6</v>
      </c>
      <c r="T154" s="150"/>
      <c r="U154" s="150">
        <v>521.9</v>
      </c>
      <c r="V154" s="150"/>
      <c r="W154" s="150">
        <v>522.09</v>
      </c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49"/>
        <v>522.67999999999995</v>
      </c>
      <c r="AI154" s="47">
        <f t="shared" si="50"/>
        <v>521.6</v>
      </c>
      <c r="AK154" s="49"/>
    </row>
    <row r="155" spans="1:37" x14ac:dyDescent="0.25">
      <c r="A155" s="135" t="s">
        <v>177</v>
      </c>
      <c r="B155" s="149"/>
      <c r="C155" s="150"/>
      <c r="D155" s="150"/>
      <c r="E155" s="150">
        <v>624.9</v>
      </c>
      <c r="F155" s="150">
        <v>625.21</v>
      </c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>
        <v>623.4</v>
      </c>
      <c r="T155" s="150"/>
      <c r="U155" s="150">
        <v>624</v>
      </c>
      <c r="V155" s="150"/>
      <c r="W155" s="150">
        <v>624.61</v>
      </c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49"/>
        <v>625.21</v>
      </c>
      <c r="AI155" s="47">
        <f t="shared" si="50"/>
        <v>623.4</v>
      </c>
      <c r="AK155" s="49"/>
    </row>
    <row r="156" spans="1:37" x14ac:dyDescent="0.25">
      <c r="A156" s="135" t="s">
        <v>178</v>
      </c>
      <c r="B156" s="149"/>
      <c r="C156" s="150"/>
      <c r="D156" s="150"/>
      <c r="E156" s="150">
        <v>336.8</v>
      </c>
      <c r="F156" s="150">
        <v>336.9</v>
      </c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>
        <v>335.8</v>
      </c>
      <c r="T156" s="150"/>
      <c r="U156" s="150">
        <v>336.6</v>
      </c>
      <c r="V156" s="150"/>
      <c r="W156" s="150">
        <v>336.9</v>
      </c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49"/>
        <v>336.9</v>
      </c>
      <c r="AI156" s="47">
        <f t="shared" si="50"/>
        <v>335.8</v>
      </c>
      <c r="AK156" s="49"/>
    </row>
    <row r="157" spans="1:37" x14ac:dyDescent="0.25">
      <c r="A157" s="135" t="s">
        <v>179</v>
      </c>
      <c r="B157" s="149"/>
      <c r="C157" s="150"/>
      <c r="D157" s="150"/>
      <c r="E157" s="150">
        <v>996.9</v>
      </c>
      <c r="F157" s="150">
        <v>887.3</v>
      </c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>
        <v>886.77</v>
      </c>
      <c r="T157" s="150"/>
      <c r="U157" s="150">
        <v>887.3</v>
      </c>
      <c r="V157" s="150"/>
      <c r="W157" s="150">
        <v>887.3</v>
      </c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49"/>
        <v>996.9</v>
      </c>
      <c r="AI157" s="47">
        <f t="shared" si="50"/>
        <v>886.77</v>
      </c>
      <c r="AK157" s="49"/>
    </row>
    <row r="158" spans="1:37" x14ac:dyDescent="0.25">
      <c r="A158" s="152" t="s">
        <v>180</v>
      </c>
      <c r="B158" s="153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49"/>
        <v>0</v>
      </c>
      <c r="AI158" s="47">
        <f t="shared" si="50"/>
        <v>0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S166" si="51">B161</f>
        <v>0.3</v>
      </c>
      <c r="D161" s="161">
        <f t="shared" si="51"/>
        <v>0.3</v>
      </c>
      <c r="E161" s="161">
        <f t="shared" si="51"/>
        <v>0.3</v>
      </c>
      <c r="F161" s="161">
        <f t="shared" si="51"/>
        <v>0.3</v>
      </c>
      <c r="G161" s="161">
        <f t="shared" si="51"/>
        <v>0.3</v>
      </c>
      <c r="H161" s="161">
        <f t="shared" si="51"/>
        <v>0.3</v>
      </c>
      <c r="I161" s="161">
        <f t="shared" si="51"/>
        <v>0.3</v>
      </c>
      <c r="J161" s="161">
        <f t="shared" si="51"/>
        <v>0.3</v>
      </c>
      <c r="K161" s="161">
        <f t="shared" si="51"/>
        <v>0.3</v>
      </c>
      <c r="L161" s="161">
        <f t="shared" si="51"/>
        <v>0.3</v>
      </c>
      <c r="M161" s="161">
        <f t="shared" si="51"/>
        <v>0.3</v>
      </c>
      <c r="N161" s="161">
        <f t="shared" si="51"/>
        <v>0.3</v>
      </c>
      <c r="O161" s="161">
        <f t="shared" si="51"/>
        <v>0.3</v>
      </c>
      <c r="P161" s="161">
        <f t="shared" si="51"/>
        <v>0.3</v>
      </c>
      <c r="Q161" s="161">
        <f t="shared" si="51"/>
        <v>0.3</v>
      </c>
      <c r="R161" s="161">
        <f t="shared" si="51"/>
        <v>0.3</v>
      </c>
      <c r="S161" s="161">
        <f t="shared" si="51"/>
        <v>0.3</v>
      </c>
      <c r="T161" s="161">
        <f t="shared" ref="T161:AF166" si="52">S161</f>
        <v>0.3</v>
      </c>
      <c r="U161" s="161">
        <f t="shared" si="52"/>
        <v>0.3</v>
      </c>
      <c r="V161" s="161">
        <f t="shared" si="52"/>
        <v>0.3</v>
      </c>
      <c r="W161" s="161">
        <f t="shared" si="52"/>
        <v>0.3</v>
      </c>
      <c r="X161" s="161">
        <f t="shared" si="52"/>
        <v>0.3</v>
      </c>
      <c r="Y161" s="161">
        <f t="shared" si="52"/>
        <v>0.3</v>
      </c>
      <c r="Z161" s="161">
        <f t="shared" si="52"/>
        <v>0.3</v>
      </c>
      <c r="AA161" s="161">
        <f t="shared" si="52"/>
        <v>0.3</v>
      </c>
      <c r="AB161" s="161">
        <f t="shared" si="52"/>
        <v>0.3</v>
      </c>
      <c r="AC161" s="161">
        <f t="shared" si="52"/>
        <v>0.3</v>
      </c>
      <c r="AD161" s="161">
        <f t="shared" si="52"/>
        <v>0.3</v>
      </c>
      <c r="AE161" s="161">
        <f t="shared" si="52"/>
        <v>0.3</v>
      </c>
      <c r="AF161" s="161">
        <f t="shared" si="52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51"/>
        <v>0.4</v>
      </c>
      <c r="D162" s="163">
        <f t="shared" si="51"/>
        <v>0.4</v>
      </c>
      <c r="E162" s="163">
        <f t="shared" si="51"/>
        <v>0.4</v>
      </c>
      <c r="F162" s="163">
        <f t="shared" si="51"/>
        <v>0.4</v>
      </c>
      <c r="G162" s="163">
        <f t="shared" si="51"/>
        <v>0.4</v>
      </c>
      <c r="H162" s="163">
        <f t="shared" si="51"/>
        <v>0.4</v>
      </c>
      <c r="I162" s="163">
        <f t="shared" si="51"/>
        <v>0.4</v>
      </c>
      <c r="J162" s="163">
        <f t="shared" si="51"/>
        <v>0.4</v>
      </c>
      <c r="K162" s="163">
        <f t="shared" si="51"/>
        <v>0.4</v>
      </c>
      <c r="L162" s="163">
        <f t="shared" si="51"/>
        <v>0.4</v>
      </c>
      <c r="M162" s="163">
        <f t="shared" si="51"/>
        <v>0.4</v>
      </c>
      <c r="N162" s="163">
        <f t="shared" si="51"/>
        <v>0.4</v>
      </c>
      <c r="O162" s="163">
        <f t="shared" si="51"/>
        <v>0.4</v>
      </c>
      <c r="P162" s="163">
        <f t="shared" si="51"/>
        <v>0.4</v>
      </c>
      <c r="Q162" s="163">
        <f t="shared" si="51"/>
        <v>0.4</v>
      </c>
      <c r="R162" s="163">
        <f t="shared" si="51"/>
        <v>0.4</v>
      </c>
      <c r="S162" s="163">
        <f t="shared" si="51"/>
        <v>0.4</v>
      </c>
      <c r="T162" s="163">
        <f t="shared" si="52"/>
        <v>0.4</v>
      </c>
      <c r="U162" s="163">
        <f t="shared" si="52"/>
        <v>0.4</v>
      </c>
      <c r="V162" s="163">
        <f t="shared" si="52"/>
        <v>0.4</v>
      </c>
      <c r="W162" s="163">
        <f t="shared" si="52"/>
        <v>0.4</v>
      </c>
      <c r="X162" s="163">
        <f t="shared" si="52"/>
        <v>0.4</v>
      </c>
      <c r="Y162" s="163">
        <f t="shared" si="52"/>
        <v>0.4</v>
      </c>
      <c r="Z162" s="163">
        <f t="shared" si="52"/>
        <v>0.4</v>
      </c>
      <c r="AA162" s="163">
        <f t="shared" si="52"/>
        <v>0.4</v>
      </c>
      <c r="AB162" s="163">
        <f t="shared" si="52"/>
        <v>0.4</v>
      </c>
      <c r="AC162" s="163">
        <f t="shared" si="52"/>
        <v>0.4</v>
      </c>
      <c r="AD162" s="163">
        <f t="shared" si="52"/>
        <v>0.4</v>
      </c>
      <c r="AE162" s="163">
        <f t="shared" si="52"/>
        <v>0.4</v>
      </c>
      <c r="AF162" s="163">
        <f t="shared" si="52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51"/>
        <v>1.5</v>
      </c>
      <c r="D163" s="163">
        <f t="shared" si="51"/>
        <v>1.5</v>
      </c>
      <c r="E163" s="163">
        <f t="shared" si="51"/>
        <v>1.5</v>
      </c>
      <c r="F163" s="163">
        <f t="shared" si="51"/>
        <v>1.5</v>
      </c>
      <c r="G163" s="163">
        <f t="shared" si="51"/>
        <v>1.5</v>
      </c>
      <c r="H163" s="163">
        <f t="shared" si="51"/>
        <v>1.5</v>
      </c>
      <c r="I163" s="163">
        <f t="shared" si="51"/>
        <v>1.5</v>
      </c>
      <c r="J163" s="163">
        <f t="shared" si="51"/>
        <v>1.5</v>
      </c>
      <c r="K163" s="163">
        <f t="shared" si="51"/>
        <v>1.5</v>
      </c>
      <c r="L163" s="163">
        <f t="shared" si="51"/>
        <v>1.5</v>
      </c>
      <c r="M163" s="163">
        <f t="shared" si="51"/>
        <v>1.5</v>
      </c>
      <c r="N163" s="163">
        <f t="shared" si="51"/>
        <v>1.5</v>
      </c>
      <c r="O163" s="163">
        <f t="shared" si="51"/>
        <v>1.5</v>
      </c>
      <c r="P163" s="163">
        <f t="shared" si="51"/>
        <v>1.5</v>
      </c>
      <c r="Q163" s="163">
        <f t="shared" si="51"/>
        <v>1.5</v>
      </c>
      <c r="R163" s="163">
        <f t="shared" si="51"/>
        <v>1.5</v>
      </c>
      <c r="S163" s="163">
        <f t="shared" si="51"/>
        <v>1.5</v>
      </c>
      <c r="T163" s="163">
        <f t="shared" si="52"/>
        <v>1.5</v>
      </c>
      <c r="U163" s="163">
        <f t="shared" si="52"/>
        <v>1.5</v>
      </c>
      <c r="V163" s="163">
        <f t="shared" si="52"/>
        <v>1.5</v>
      </c>
      <c r="W163" s="163">
        <f t="shared" si="52"/>
        <v>1.5</v>
      </c>
      <c r="X163" s="163">
        <f t="shared" si="52"/>
        <v>1.5</v>
      </c>
      <c r="Y163" s="163">
        <f t="shared" si="52"/>
        <v>1.5</v>
      </c>
      <c r="Z163" s="163">
        <f t="shared" si="52"/>
        <v>1.5</v>
      </c>
      <c r="AA163" s="163">
        <f t="shared" si="52"/>
        <v>1.5</v>
      </c>
      <c r="AB163" s="163">
        <f t="shared" si="52"/>
        <v>1.5</v>
      </c>
      <c r="AC163" s="163">
        <f t="shared" si="52"/>
        <v>1.5</v>
      </c>
      <c r="AD163" s="163">
        <f t="shared" si="52"/>
        <v>1.5</v>
      </c>
      <c r="AE163" s="163">
        <f t="shared" si="52"/>
        <v>1.5</v>
      </c>
      <c r="AF163" s="163">
        <f t="shared" si="52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51"/>
        <v>0.3</v>
      </c>
      <c r="D164" s="163">
        <f t="shared" si="51"/>
        <v>0.3</v>
      </c>
      <c r="E164" s="163">
        <f t="shared" si="51"/>
        <v>0.3</v>
      </c>
      <c r="F164" s="163">
        <f t="shared" si="51"/>
        <v>0.3</v>
      </c>
      <c r="G164" s="163">
        <f t="shared" si="51"/>
        <v>0.3</v>
      </c>
      <c r="H164" s="163">
        <f t="shared" si="51"/>
        <v>0.3</v>
      </c>
      <c r="I164" s="163">
        <f t="shared" si="51"/>
        <v>0.3</v>
      </c>
      <c r="J164" s="163">
        <f t="shared" si="51"/>
        <v>0.3</v>
      </c>
      <c r="K164" s="163">
        <f t="shared" si="51"/>
        <v>0.3</v>
      </c>
      <c r="L164" s="163">
        <f t="shared" si="51"/>
        <v>0.3</v>
      </c>
      <c r="M164" s="163">
        <f t="shared" si="51"/>
        <v>0.3</v>
      </c>
      <c r="N164" s="163">
        <f t="shared" si="51"/>
        <v>0.3</v>
      </c>
      <c r="O164" s="163">
        <f t="shared" si="51"/>
        <v>0.3</v>
      </c>
      <c r="P164" s="163">
        <f t="shared" si="51"/>
        <v>0.3</v>
      </c>
      <c r="Q164" s="163">
        <f t="shared" si="51"/>
        <v>0.3</v>
      </c>
      <c r="R164" s="163">
        <f t="shared" si="51"/>
        <v>0.3</v>
      </c>
      <c r="S164" s="163">
        <f t="shared" si="51"/>
        <v>0.3</v>
      </c>
      <c r="T164" s="163">
        <f t="shared" si="52"/>
        <v>0.3</v>
      </c>
      <c r="U164" s="163">
        <f t="shared" si="52"/>
        <v>0.3</v>
      </c>
      <c r="V164" s="163">
        <f t="shared" si="52"/>
        <v>0.3</v>
      </c>
      <c r="W164" s="163">
        <f t="shared" si="52"/>
        <v>0.3</v>
      </c>
      <c r="X164" s="163">
        <f t="shared" si="52"/>
        <v>0.3</v>
      </c>
      <c r="Y164" s="163">
        <f t="shared" si="52"/>
        <v>0.3</v>
      </c>
      <c r="Z164" s="163">
        <f t="shared" si="52"/>
        <v>0.3</v>
      </c>
      <c r="AA164" s="163">
        <f t="shared" si="52"/>
        <v>0.3</v>
      </c>
      <c r="AB164" s="163">
        <f t="shared" si="52"/>
        <v>0.3</v>
      </c>
      <c r="AC164" s="163">
        <f t="shared" si="52"/>
        <v>0.3</v>
      </c>
      <c r="AD164" s="163">
        <f t="shared" si="52"/>
        <v>0.3</v>
      </c>
      <c r="AE164" s="163">
        <f t="shared" si="52"/>
        <v>0.3</v>
      </c>
      <c r="AF164" s="163">
        <f t="shared" si="52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51"/>
        <v>0.4</v>
      </c>
      <c r="D165" s="163">
        <f t="shared" si="51"/>
        <v>0.4</v>
      </c>
      <c r="E165" s="163">
        <f t="shared" si="51"/>
        <v>0.4</v>
      </c>
      <c r="F165" s="163">
        <f t="shared" si="51"/>
        <v>0.4</v>
      </c>
      <c r="G165" s="163">
        <f t="shared" si="51"/>
        <v>0.4</v>
      </c>
      <c r="H165" s="163">
        <f t="shared" si="51"/>
        <v>0.4</v>
      </c>
      <c r="I165" s="163">
        <f t="shared" si="51"/>
        <v>0.4</v>
      </c>
      <c r="J165" s="163">
        <f t="shared" si="51"/>
        <v>0.4</v>
      </c>
      <c r="K165" s="163">
        <f t="shared" si="51"/>
        <v>0.4</v>
      </c>
      <c r="L165" s="163">
        <f t="shared" si="51"/>
        <v>0.4</v>
      </c>
      <c r="M165" s="163">
        <f t="shared" si="51"/>
        <v>0.4</v>
      </c>
      <c r="N165" s="163">
        <f t="shared" si="51"/>
        <v>0.4</v>
      </c>
      <c r="O165" s="163">
        <f t="shared" si="51"/>
        <v>0.4</v>
      </c>
      <c r="P165" s="163">
        <f t="shared" si="51"/>
        <v>0.4</v>
      </c>
      <c r="Q165" s="163">
        <f t="shared" si="51"/>
        <v>0.4</v>
      </c>
      <c r="R165" s="163">
        <f t="shared" si="51"/>
        <v>0.4</v>
      </c>
      <c r="S165" s="163">
        <f t="shared" si="51"/>
        <v>0.4</v>
      </c>
      <c r="T165" s="163">
        <f t="shared" si="52"/>
        <v>0.4</v>
      </c>
      <c r="U165" s="163">
        <f t="shared" si="52"/>
        <v>0.4</v>
      </c>
      <c r="V165" s="163">
        <f t="shared" si="52"/>
        <v>0.4</v>
      </c>
      <c r="W165" s="163">
        <f t="shared" si="52"/>
        <v>0.4</v>
      </c>
      <c r="X165" s="163">
        <f t="shared" si="52"/>
        <v>0.4</v>
      </c>
      <c r="Y165" s="163">
        <f t="shared" si="52"/>
        <v>0.4</v>
      </c>
      <c r="Z165" s="163">
        <f t="shared" si="52"/>
        <v>0.4</v>
      </c>
      <c r="AA165" s="163">
        <f t="shared" si="52"/>
        <v>0.4</v>
      </c>
      <c r="AB165" s="163">
        <f t="shared" si="52"/>
        <v>0.4</v>
      </c>
      <c r="AC165" s="163">
        <f t="shared" si="52"/>
        <v>0.4</v>
      </c>
      <c r="AD165" s="163">
        <f t="shared" si="52"/>
        <v>0.4</v>
      </c>
      <c r="AE165" s="163">
        <f t="shared" si="52"/>
        <v>0.4</v>
      </c>
      <c r="AF165" s="163">
        <f t="shared" si="52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51"/>
        <v>0.64</v>
      </c>
      <c r="D166" s="166">
        <f t="shared" si="51"/>
        <v>0.64</v>
      </c>
      <c r="E166" s="166">
        <f t="shared" si="51"/>
        <v>0.64</v>
      </c>
      <c r="F166" s="166">
        <f t="shared" si="51"/>
        <v>0.64</v>
      </c>
      <c r="G166" s="166">
        <f t="shared" si="51"/>
        <v>0.64</v>
      </c>
      <c r="H166" s="166">
        <f t="shared" si="51"/>
        <v>0.64</v>
      </c>
      <c r="I166" s="166">
        <f t="shared" si="51"/>
        <v>0.64</v>
      </c>
      <c r="J166" s="166">
        <f t="shared" si="51"/>
        <v>0.64</v>
      </c>
      <c r="K166" s="166">
        <f t="shared" si="51"/>
        <v>0.64</v>
      </c>
      <c r="L166" s="166">
        <f t="shared" si="51"/>
        <v>0.64</v>
      </c>
      <c r="M166" s="166">
        <f t="shared" si="51"/>
        <v>0.64</v>
      </c>
      <c r="N166" s="166">
        <f t="shared" si="51"/>
        <v>0.64</v>
      </c>
      <c r="O166" s="166">
        <f t="shared" si="51"/>
        <v>0.64</v>
      </c>
      <c r="P166" s="166">
        <f t="shared" si="51"/>
        <v>0.64</v>
      </c>
      <c r="Q166" s="166">
        <f t="shared" si="51"/>
        <v>0.64</v>
      </c>
      <c r="R166" s="166">
        <f t="shared" si="51"/>
        <v>0.64</v>
      </c>
      <c r="S166" s="166">
        <f t="shared" si="51"/>
        <v>0.64</v>
      </c>
      <c r="T166" s="166">
        <f t="shared" si="52"/>
        <v>0.64</v>
      </c>
      <c r="U166" s="166">
        <f t="shared" si="52"/>
        <v>0.64</v>
      </c>
      <c r="V166" s="166">
        <f t="shared" si="52"/>
        <v>0.64</v>
      </c>
      <c r="W166" s="166">
        <f t="shared" si="52"/>
        <v>0.64</v>
      </c>
      <c r="X166" s="166">
        <f t="shared" si="52"/>
        <v>0.64</v>
      </c>
      <c r="Y166" s="166">
        <f t="shared" si="52"/>
        <v>0.64</v>
      </c>
      <c r="Z166" s="166">
        <f t="shared" si="52"/>
        <v>0.64</v>
      </c>
      <c r="AA166" s="166">
        <f t="shared" si="52"/>
        <v>0.64</v>
      </c>
      <c r="AB166" s="166">
        <f t="shared" si="52"/>
        <v>0.64</v>
      </c>
      <c r="AC166" s="166">
        <f t="shared" si="52"/>
        <v>0.64</v>
      </c>
      <c r="AD166" s="166">
        <f t="shared" si="52"/>
        <v>0.64</v>
      </c>
      <c r="AE166" s="166">
        <f t="shared" si="52"/>
        <v>0.64</v>
      </c>
      <c r="AF166" s="166">
        <f t="shared" si="52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53">SUM(C161:C166)</f>
        <v>3.54</v>
      </c>
      <c r="D167" s="169">
        <f t="shared" si="53"/>
        <v>3.54</v>
      </c>
      <c r="E167" s="169">
        <f t="shared" si="53"/>
        <v>3.54</v>
      </c>
      <c r="F167" s="169">
        <f t="shared" si="53"/>
        <v>3.54</v>
      </c>
      <c r="G167" s="169">
        <f t="shared" si="53"/>
        <v>3.54</v>
      </c>
      <c r="H167" s="169">
        <f t="shared" si="53"/>
        <v>3.54</v>
      </c>
      <c r="I167" s="169">
        <f t="shared" si="53"/>
        <v>3.54</v>
      </c>
      <c r="J167" s="169">
        <f t="shared" si="53"/>
        <v>3.54</v>
      </c>
      <c r="K167" s="169">
        <f t="shared" si="53"/>
        <v>3.54</v>
      </c>
      <c r="L167" s="169">
        <f t="shared" si="53"/>
        <v>3.54</v>
      </c>
      <c r="M167" s="169">
        <f t="shared" ref="M167:S167" si="54">SUM(M161:M166)</f>
        <v>3.54</v>
      </c>
      <c r="N167" s="169">
        <f t="shared" si="54"/>
        <v>3.54</v>
      </c>
      <c r="O167" s="169">
        <f t="shared" si="54"/>
        <v>3.54</v>
      </c>
      <c r="P167" s="169">
        <f t="shared" si="54"/>
        <v>3.54</v>
      </c>
      <c r="Q167" s="169">
        <f t="shared" si="54"/>
        <v>3.54</v>
      </c>
      <c r="R167" s="169">
        <f t="shared" si="54"/>
        <v>3.54</v>
      </c>
      <c r="S167" s="169">
        <f t="shared" si="54"/>
        <v>3.54</v>
      </c>
      <c r="T167" s="169">
        <f t="shared" si="53"/>
        <v>3.54</v>
      </c>
      <c r="U167" s="169">
        <f>SUM(U161:U166)</f>
        <v>3.54</v>
      </c>
      <c r="V167" s="169">
        <f t="shared" si="53"/>
        <v>3.54</v>
      </c>
      <c r="W167" s="169">
        <f>SUM(W161:W166)</f>
        <v>3.54</v>
      </c>
      <c r="X167" s="169">
        <f>SUM(X161:X166)</f>
        <v>3.54</v>
      </c>
      <c r="Y167" s="169">
        <f>SUM(Y161:Y166)</f>
        <v>3.54</v>
      </c>
      <c r="Z167" s="169">
        <f>SUM(Z161:Z166)</f>
        <v>3.54</v>
      </c>
      <c r="AA167" s="169">
        <f>SUM(AA161:AA166)</f>
        <v>3.54</v>
      </c>
      <c r="AB167" s="169">
        <f t="shared" si="53"/>
        <v>3.54</v>
      </c>
      <c r="AC167" s="169">
        <f t="shared" si="53"/>
        <v>3.54</v>
      </c>
      <c r="AD167" s="169">
        <f t="shared" si="53"/>
        <v>3.54</v>
      </c>
      <c r="AE167" s="169">
        <f t="shared" si="53"/>
        <v>3.54</v>
      </c>
      <c r="AF167" s="169">
        <f t="shared" si="53"/>
        <v>3.54</v>
      </c>
      <c r="AG167" s="170">
        <f t="shared" si="53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L184" si="55">B169</f>
        <v>0</v>
      </c>
      <c r="D169" s="161">
        <f t="shared" si="55"/>
        <v>0</v>
      </c>
      <c r="E169" s="161">
        <f t="shared" si="55"/>
        <v>0</v>
      </c>
      <c r="F169" s="161">
        <f t="shared" si="55"/>
        <v>0</v>
      </c>
      <c r="G169" s="161">
        <f t="shared" si="55"/>
        <v>0</v>
      </c>
      <c r="H169" s="161">
        <f t="shared" si="55"/>
        <v>0</v>
      </c>
      <c r="I169" s="161">
        <f t="shared" si="55"/>
        <v>0</v>
      </c>
      <c r="J169" s="161">
        <f t="shared" si="55"/>
        <v>0</v>
      </c>
      <c r="K169" s="161">
        <f t="shared" si="55"/>
        <v>0</v>
      </c>
      <c r="L169" s="161">
        <f t="shared" si="55"/>
        <v>0</v>
      </c>
      <c r="M169" s="161">
        <f t="shared" ref="M169:P232" si="56">L169</f>
        <v>0</v>
      </c>
      <c r="N169" s="161">
        <f t="shared" si="56"/>
        <v>0</v>
      </c>
      <c r="O169" s="161">
        <f t="shared" si="56"/>
        <v>0</v>
      </c>
      <c r="P169" s="161">
        <f t="shared" si="56"/>
        <v>0</v>
      </c>
      <c r="Q169" s="161">
        <f t="shared" ref="Q169:S231" si="57">P169</f>
        <v>0</v>
      </c>
      <c r="R169" s="161">
        <f t="shared" si="57"/>
        <v>0</v>
      </c>
      <c r="S169" s="161">
        <f t="shared" si="57"/>
        <v>0</v>
      </c>
      <c r="T169" s="161">
        <f t="shared" ref="T169:AF184" si="58">S169</f>
        <v>0</v>
      </c>
      <c r="U169" s="161">
        <f t="shared" si="58"/>
        <v>0</v>
      </c>
      <c r="V169" s="161">
        <f t="shared" si="58"/>
        <v>0</v>
      </c>
      <c r="W169" s="161">
        <f t="shared" si="58"/>
        <v>0</v>
      </c>
      <c r="X169" s="161">
        <f t="shared" si="58"/>
        <v>0</v>
      </c>
      <c r="Y169" s="161">
        <f t="shared" si="58"/>
        <v>0</v>
      </c>
      <c r="Z169" s="161">
        <f t="shared" si="58"/>
        <v>0</v>
      </c>
      <c r="AA169" s="161">
        <f t="shared" si="58"/>
        <v>0</v>
      </c>
      <c r="AB169" s="161">
        <f t="shared" si="58"/>
        <v>0</v>
      </c>
      <c r="AC169" s="161">
        <f t="shared" si="58"/>
        <v>0</v>
      </c>
      <c r="AD169" s="161">
        <f t="shared" si="58"/>
        <v>0</v>
      </c>
      <c r="AE169" s="161">
        <f t="shared" si="58"/>
        <v>0</v>
      </c>
      <c r="AF169" s="174">
        <f t="shared" si="58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55"/>
        <v>0</v>
      </c>
      <c r="D170" s="163">
        <f t="shared" si="55"/>
        <v>0</v>
      </c>
      <c r="E170" s="163">
        <f t="shared" si="55"/>
        <v>0</v>
      </c>
      <c r="F170" s="163">
        <f t="shared" si="55"/>
        <v>0</v>
      </c>
      <c r="G170" s="163">
        <f t="shared" si="55"/>
        <v>0</v>
      </c>
      <c r="H170" s="163">
        <f t="shared" si="55"/>
        <v>0</v>
      </c>
      <c r="I170" s="163">
        <f t="shared" si="55"/>
        <v>0</v>
      </c>
      <c r="J170" s="163">
        <f t="shared" si="55"/>
        <v>0</v>
      </c>
      <c r="K170" s="163">
        <f t="shared" si="55"/>
        <v>0</v>
      </c>
      <c r="L170" s="163">
        <f t="shared" si="55"/>
        <v>0</v>
      </c>
      <c r="M170" s="163">
        <f t="shared" si="56"/>
        <v>0</v>
      </c>
      <c r="N170" s="163">
        <f t="shared" si="56"/>
        <v>0</v>
      </c>
      <c r="O170" s="163">
        <f t="shared" si="56"/>
        <v>0</v>
      </c>
      <c r="P170" s="163">
        <f t="shared" si="56"/>
        <v>0</v>
      </c>
      <c r="Q170" s="163">
        <f t="shared" si="57"/>
        <v>0</v>
      </c>
      <c r="R170" s="163">
        <f t="shared" si="57"/>
        <v>0</v>
      </c>
      <c r="S170" s="163">
        <f t="shared" si="57"/>
        <v>0</v>
      </c>
      <c r="T170" s="163">
        <f t="shared" si="58"/>
        <v>0</v>
      </c>
      <c r="U170" s="163">
        <f t="shared" si="58"/>
        <v>0</v>
      </c>
      <c r="V170" s="163">
        <f t="shared" si="58"/>
        <v>0</v>
      </c>
      <c r="W170" s="163">
        <f t="shared" si="58"/>
        <v>0</v>
      </c>
      <c r="X170" s="163">
        <f t="shared" si="58"/>
        <v>0</v>
      </c>
      <c r="Y170" s="163">
        <f t="shared" si="58"/>
        <v>0</v>
      </c>
      <c r="Z170" s="163">
        <f t="shared" si="58"/>
        <v>0</v>
      </c>
      <c r="AA170" s="163">
        <f t="shared" si="58"/>
        <v>0</v>
      </c>
      <c r="AB170" s="163">
        <f t="shared" si="58"/>
        <v>0</v>
      </c>
      <c r="AC170" s="163">
        <f t="shared" si="58"/>
        <v>0</v>
      </c>
      <c r="AD170" s="163">
        <f t="shared" si="58"/>
        <v>0</v>
      </c>
      <c r="AE170" s="163">
        <f t="shared" si="58"/>
        <v>0</v>
      </c>
      <c r="AF170" s="176">
        <f t="shared" si="58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55"/>
        <v>0</v>
      </c>
      <c r="D171" s="163">
        <f t="shared" si="55"/>
        <v>0</v>
      </c>
      <c r="E171" s="163">
        <f t="shared" si="55"/>
        <v>0</v>
      </c>
      <c r="F171" s="163">
        <f t="shared" si="55"/>
        <v>0</v>
      </c>
      <c r="G171" s="163">
        <f t="shared" si="55"/>
        <v>0</v>
      </c>
      <c r="H171" s="163">
        <f t="shared" si="55"/>
        <v>0</v>
      </c>
      <c r="I171" s="163">
        <f t="shared" si="55"/>
        <v>0</v>
      </c>
      <c r="J171" s="163">
        <f t="shared" si="55"/>
        <v>0</v>
      </c>
      <c r="K171" s="163">
        <f t="shared" si="55"/>
        <v>0</v>
      </c>
      <c r="L171" s="163">
        <f t="shared" si="55"/>
        <v>0</v>
      </c>
      <c r="M171" s="163">
        <f t="shared" si="56"/>
        <v>0</v>
      </c>
      <c r="N171" s="163">
        <f t="shared" si="56"/>
        <v>0</v>
      </c>
      <c r="O171" s="163">
        <f t="shared" si="56"/>
        <v>0</v>
      </c>
      <c r="P171" s="163">
        <f t="shared" si="56"/>
        <v>0</v>
      </c>
      <c r="Q171" s="163">
        <f t="shared" si="57"/>
        <v>0</v>
      </c>
      <c r="R171" s="163">
        <f t="shared" si="57"/>
        <v>0</v>
      </c>
      <c r="S171" s="163">
        <f t="shared" si="57"/>
        <v>0</v>
      </c>
      <c r="T171" s="163">
        <f t="shared" si="58"/>
        <v>0</v>
      </c>
      <c r="U171" s="163">
        <f t="shared" si="58"/>
        <v>0</v>
      </c>
      <c r="V171" s="163">
        <f t="shared" si="58"/>
        <v>0</v>
      </c>
      <c r="W171" s="163">
        <f t="shared" si="58"/>
        <v>0</v>
      </c>
      <c r="X171" s="163">
        <f t="shared" si="58"/>
        <v>0</v>
      </c>
      <c r="Y171" s="163">
        <f t="shared" si="58"/>
        <v>0</v>
      </c>
      <c r="Z171" s="163">
        <f t="shared" si="58"/>
        <v>0</v>
      </c>
      <c r="AA171" s="163">
        <f t="shared" si="58"/>
        <v>0</v>
      </c>
      <c r="AB171" s="163">
        <f t="shared" si="58"/>
        <v>0</v>
      </c>
      <c r="AC171" s="163">
        <f t="shared" si="58"/>
        <v>0</v>
      </c>
      <c r="AD171" s="163">
        <f t="shared" si="58"/>
        <v>0</v>
      </c>
      <c r="AE171" s="163">
        <f t="shared" si="58"/>
        <v>0</v>
      </c>
      <c r="AF171" s="176">
        <f t="shared" si="58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55"/>
        <v>0</v>
      </c>
      <c r="D172" s="163">
        <f t="shared" si="55"/>
        <v>0</v>
      </c>
      <c r="E172" s="163">
        <f t="shared" si="55"/>
        <v>0</v>
      </c>
      <c r="F172" s="163">
        <f t="shared" si="55"/>
        <v>0</v>
      </c>
      <c r="G172" s="163">
        <f t="shared" si="55"/>
        <v>0</v>
      </c>
      <c r="H172" s="163">
        <f t="shared" si="55"/>
        <v>0</v>
      </c>
      <c r="I172" s="163">
        <f t="shared" si="55"/>
        <v>0</v>
      </c>
      <c r="J172" s="163">
        <f t="shared" si="55"/>
        <v>0</v>
      </c>
      <c r="K172" s="163">
        <f t="shared" si="55"/>
        <v>0</v>
      </c>
      <c r="L172" s="163">
        <f t="shared" si="55"/>
        <v>0</v>
      </c>
      <c r="M172" s="163">
        <f t="shared" si="56"/>
        <v>0</v>
      </c>
      <c r="N172" s="163">
        <f t="shared" si="56"/>
        <v>0</v>
      </c>
      <c r="O172" s="163">
        <f t="shared" si="56"/>
        <v>0</v>
      </c>
      <c r="P172" s="163">
        <f t="shared" si="56"/>
        <v>0</v>
      </c>
      <c r="Q172" s="163">
        <f t="shared" si="57"/>
        <v>0</v>
      </c>
      <c r="R172" s="163">
        <f t="shared" si="57"/>
        <v>0</v>
      </c>
      <c r="S172" s="163">
        <f t="shared" si="57"/>
        <v>0</v>
      </c>
      <c r="T172" s="163">
        <f t="shared" si="58"/>
        <v>0</v>
      </c>
      <c r="U172" s="163">
        <f t="shared" si="58"/>
        <v>0</v>
      </c>
      <c r="V172" s="163">
        <f t="shared" si="58"/>
        <v>0</v>
      </c>
      <c r="W172" s="163">
        <f t="shared" si="58"/>
        <v>0</v>
      </c>
      <c r="X172" s="163">
        <f t="shared" si="58"/>
        <v>0</v>
      </c>
      <c r="Y172" s="163">
        <f t="shared" si="58"/>
        <v>0</v>
      </c>
      <c r="Z172" s="163">
        <f t="shared" si="58"/>
        <v>0</v>
      </c>
      <c r="AA172" s="163">
        <f t="shared" si="58"/>
        <v>0</v>
      </c>
      <c r="AB172" s="163">
        <f t="shared" si="58"/>
        <v>0</v>
      </c>
      <c r="AC172" s="163">
        <f t="shared" si="58"/>
        <v>0</v>
      </c>
      <c r="AD172" s="163">
        <f t="shared" si="58"/>
        <v>0</v>
      </c>
      <c r="AE172" s="163">
        <f t="shared" si="58"/>
        <v>0</v>
      </c>
      <c r="AF172" s="176">
        <f t="shared" si="58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55"/>
        <v>0</v>
      </c>
      <c r="D173" s="163">
        <f t="shared" si="55"/>
        <v>0</v>
      </c>
      <c r="E173" s="163">
        <f t="shared" si="55"/>
        <v>0</v>
      </c>
      <c r="F173" s="163">
        <f t="shared" si="55"/>
        <v>0</v>
      </c>
      <c r="G173" s="163">
        <f t="shared" si="55"/>
        <v>0</v>
      </c>
      <c r="H173" s="163">
        <f t="shared" si="55"/>
        <v>0</v>
      </c>
      <c r="I173" s="163">
        <f t="shared" si="55"/>
        <v>0</v>
      </c>
      <c r="J173" s="163">
        <f t="shared" si="55"/>
        <v>0</v>
      </c>
      <c r="K173" s="163">
        <f t="shared" si="55"/>
        <v>0</v>
      </c>
      <c r="L173" s="163">
        <f t="shared" si="55"/>
        <v>0</v>
      </c>
      <c r="M173" s="163">
        <f t="shared" si="56"/>
        <v>0</v>
      </c>
      <c r="N173" s="163">
        <f t="shared" si="56"/>
        <v>0</v>
      </c>
      <c r="O173" s="163">
        <f t="shared" si="56"/>
        <v>0</v>
      </c>
      <c r="P173" s="163">
        <f t="shared" si="56"/>
        <v>0</v>
      </c>
      <c r="Q173" s="163">
        <f t="shared" si="57"/>
        <v>0</v>
      </c>
      <c r="R173" s="163">
        <f t="shared" si="57"/>
        <v>0</v>
      </c>
      <c r="S173" s="163">
        <f t="shared" si="57"/>
        <v>0</v>
      </c>
      <c r="T173" s="163">
        <f t="shared" si="58"/>
        <v>0</v>
      </c>
      <c r="U173" s="163">
        <f t="shared" si="58"/>
        <v>0</v>
      </c>
      <c r="V173" s="163">
        <f t="shared" si="58"/>
        <v>0</v>
      </c>
      <c r="W173" s="163">
        <f t="shared" si="58"/>
        <v>0</v>
      </c>
      <c r="X173" s="163">
        <f t="shared" si="58"/>
        <v>0</v>
      </c>
      <c r="Y173" s="163">
        <f t="shared" si="58"/>
        <v>0</v>
      </c>
      <c r="Z173" s="163">
        <f t="shared" si="58"/>
        <v>0</v>
      </c>
      <c r="AA173" s="163">
        <f t="shared" si="58"/>
        <v>0</v>
      </c>
      <c r="AB173" s="163">
        <f t="shared" si="58"/>
        <v>0</v>
      </c>
      <c r="AC173" s="163">
        <f t="shared" si="58"/>
        <v>0</v>
      </c>
      <c r="AD173" s="163">
        <f t="shared" si="58"/>
        <v>0</v>
      </c>
      <c r="AE173" s="163">
        <f t="shared" si="58"/>
        <v>0</v>
      </c>
      <c r="AF173" s="176">
        <f t="shared" si="58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55"/>
        <v>0</v>
      </c>
      <c r="D174" s="163">
        <f t="shared" si="55"/>
        <v>0</v>
      </c>
      <c r="E174" s="163">
        <f t="shared" si="55"/>
        <v>0</v>
      </c>
      <c r="F174" s="163">
        <f t="shared" si="55"/>
        <v>0</v>
      </c>
      <c r="G174" s="163">
        <f t="shared" si="55"/>
        <v>0</v>
      </c>
      <c r="H174" s="163">
        <f t="shared" si="55"/>
        <v>0</v>
      </c>
      <c r="I174" s="163">
        <f t="shared" si="55"/>
        <v>0</v>
      </c>
      <c r="J174" s="163">
        <f t="shared" si="55"/>
        <v>0</v>
      </c>
      <c r="K174" s="163">
        <f t="shared" si="55"/>
        <v>0</v>
      </c>
      <c r="L174" s="163">
        <f t="shared" si="55"/>
        <v>0</v>
      </c>
      <c r="M174" s="163">
        <f t="shared" si="56"/>
        <v>0</v>
      </c>
      <c r="N174" s="163">
        <f t="shared" si="56"/>
        <v>0</v>
      </c>
      <c r="O174" s="163">
        <f t="shared" si="56"/>
        <v>0</v>
      </c>
      <c r="P174" s="163">
        <f t="shared" si="56"/>
        <v>0</v>
      </c>
      <c r="Q174" s="163">
        <f t="shared" si="57"/>
        <v>0</v>
      </c>
      <c r="R174" s="163">
        <f t="shared" si="57"/>
        <v>0</v>
      </c>
      <c r="S174" s="163">
        <f t="shared" si="57"/>
        <v>0</v>
      </c>
      <c r="T174" s="163">
        <f t="shared" si="58"/>
        <v>0</v>
      </c>
      <c r="U174" s="163">
        <f t="shared" si="58"/>
        <v>0</v>
      </c>
      <c r="V174" s="163">
        <f t="shared" si="58"/>
        <v>0</v>
      </c>
      <c r="W174" s="163">
        <f t="shared" si="58"/>
        <v>0</v>
      </c>
      <c r="X174" s="163">
        <f t="shared" si="58"/>
        <v>0</v>
      </c>
      <c r="Y174" s="163">
        <f t="shared" si="58"/>
        <v>0</v>
      </c>
      <c r="Z174" s="163">
        <f t="shared" si="58"/>
        <v>0</v>
      </c>
      <c r="AA174" s="163">
        <f t="shared" si="58"/>
        <v>0</v>
      </c>
      <c r="AB174" s="163">
        <f t="shared" si="58"/>
        <v>0</v>
      </c>
      <c r="AC174" s="163">
        <f t="shared" si="58"/>
        <v>0</v>
      </c>
      <c r="AD174" s="163">
        <f t="shared" si="58"/>
        <v>0</v>
      </c>
      <c r="AE174" s="163">
        <f t="shared" si="58"/>
        <v>0</v>
      </c>
      <c r="AF174" s="176">
        <f t="shared" si="58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55"/>
        <v>0</v>
      </c>
      <c r="D175" s="163">
        <f t="shared" si="55"/>
        <v>0</v>
      </c>
      <c r="E175" s="163">
        <f t="shared" si="55"/>
        <v>0</v>
      </c>
      <c r="F175" s="163">
        <f t="shared" si="55"/>
        <v>0</v>
      </c>
      <c r="G175" s="163">
        <f t="shared" si="55"/>
        <v>0</v>
      </c>
      <c r="H175" s="163">
        <f t="shared" si="55"/>
        <v>0</v>
      </c>
      <c r="I175" s="163">
        <f t="shared" si="55"/>
        <v>0</v>
      </c>
      <c r="J175" s="163">
        <f t="shared" si="55"/>
        <v>0</v>
      </c>
      <c r="K175" s="163">
        <f t="shared" si="55"/>
        <v>0</v>
      </c>
      <c r="L175" s="163">
        <f t="shared" si="55"/>
        <v>0</v>
      </c>
      <c r="M175" s="163">
        <f t="shared" si="56"/>
        <v>0</v>
      </c>
      <c r="N175" s="163">
        <f t="shared" si="56"/>
        <v>0</v>
      </c>
      <c r="O175" s="163">
        <f t="shared" si="56"/>
        <v>0</v>
      </c>
      <c r="P175" s="163">
        <f t="shared" si="56"/>
        <v>0</v>
      </c>
      <c r="Q175" s="163">
        <f t="shared" si="57"/>
        <v>0</v>
      </c>
      <c r="R175" s="163">
        <f t="shared" si="57"/>
        <v>0</v>
      </c>
      <c r="S175" s="163">
        <f t="shared" si="57"/>
        <v>0</v>
      </c>
      <c r="T175" s="163">
        <f t="shared" si="58"/>
        <v>0</v>
      </c>
      <c r="U175" s="163">
        <f t="shared" si="58"/>
        <v>0</v>
      </c>
      <c r="V175" s="163">
        <f t="shared" si="58"/>
        <v>0</v>
      </c>
      <c r="W175" s="163">
        <f t="shared" si="58"/>
        <v>0</v>
      </c>
      <c r="X175" s="163">
        <f t="shared" si="58"/>
        <v>0</v>
      </c>
      <c r="Y175" s="163">
        <f t="shared" si="58"/>
        <v>0</v>
      </c>
      <c r="Z175" s="163">
        <f t="shared" si="58"/>
        <v>0</v>
      </c>
      <c r="AA175" s="163">
        <f t="shared" si="58"/>
        <v>0</v>
      </c>
      <c r="AB175" s="163">
        <f t="shared" si="58"/>
        <v>0</v>
      </c>
      <c r="AC175" s="163">
        <f t="shared" si="58"/>
        <v>0</v>
      </c>
      <c r="AD175" s="163">
        <f t="shared" si="58"/>
        <v>0</v>
      </c>
      <c r="AE175" s="163">
        <f t="shared" si="58"/>
        <v>0</v>
      </c>
      <c r="AF175" s="176">
        <f t="shared" si="58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55"/>
        <v>0</v>
      </c>
      <c r="D176" s="163">
        <f t="shared" si="55"/>
        <v>0</v>
      </c>
      <c r="E176" s="163">
        <f t="shared" si="55"/>
        <v>0</v>
      </c>
      <c r="F176" s="163">
        <f t="shared" si="55"/>
        <v>0</v>
      </c>
      <c r="G176" s="163">
        <f t="shared" si="55"/>
        <v>0</v>
      </c>
      <c r="H176" s="163">
        <f t="shared" si="55"/>
        <v>0</v>
      </c>
      <c r="I176" s="163">
        <f t="shared" si="55"/>
        <v>0</v>
      </c>
      <c r="J176" s="163">
        <f t="shared" si="55"/>
        <v>0</v>
      </c>
      <c r="K176" s="163">
        <f t="shared" si="55"/>
        <v>0</v>
      </c>
      <c r="L176" s="163">
        <f t="shared" si="55"/>
        <v>0</v>
      </c>
      <c r="M176" s="163">
        <f t="shared" si="56"/>
        <v>0</v>
      </c>
      <c r="N176" s="163">
        <f t="shared" si="56"/>
        <v>0</v>
      </c>
      <c r="O176" s="163">
        <f t="shared" si="56"/>
        <v>0</v>
      </c>
      <c r="P176" s="163">
        <f t="shared" si="56"/>
        <v>0</v>
      </c>
      <c r="Q176" s="163">
        <f t="shared" si="57"/>
        <v>0</v>
      </c>
      <c r="R176" s="163">
        <f t="shared" si="57"/>
        <v>0</v>
      </c>
      <c r="S176" s="163">
        <f t="shared" si="57"/>
        <v>0</v>
      </c>
      <c r="T176" s="163">
        <f t="shared" si="58"/>
        <v>0</v>
      </c>
      <c r="U176" s="163">
        <f t="shared" si="58"/>
        <v>0</v>
      </c>
      <c r="V176" s="163">
        <f t="shared" si="58"/>
        <v>0</v>
      </c>
      <c r="W176" s="163">
        <f t="shared" si="58"/>
        <v>0</v>
      </c>
      <c r="X176" s="163">
        <f t="shared" si="58"/>
        <v>0</v>
      </c>
      <c r="Y176" s="163">
        <f t="shared" si="58"/>
        <v>0</v>
      </c>
      <c r="Z176" s="163">
        <f t="shared" si="58"/>
        <v>0</v>
      </c>
      <c r="AA176" s="163">
        <f t="shared" si="58"/>
        <v>0</v>
      </c>
      <c r="AB176" s="163">
        <f t="shared" si="58"/>
        <v>0</v>
      </c>
      <c r="AC176" s="163">
        <f t="shared" si="58"/>
        <v>0</v>
      </c>
      <c r="AD176" s="163">
        <f t="shared" si="58"/>
        <v>0</v>
      </c>
      <c r="AE176" s="163">
        <f t="shared" si="58"/>
        <v>0</v>
      </c>
      <c r="AF176" s="176">
        <f t="shared" si="58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55"/>
        <v>0</v>
      </c>
      <c r="D177" s="163">
        <f t="shared" si="55"/>
        <v>0</v>
      </c>
      <c r="E177" s="163">
        <f t="shared" si="55"/>
        <v>0</v>
      </c>
      <c r="F177" s="163">
        <f t="shared" si="55"/>
        <v>0</v>
      </c>
      <c r="G177" s="163">
        <f t="shared" si="55"/>
        <v>0</v>
      </c>
      <c r="H177" s="163">
        <f t="shared" si="55"/>
        <v>0</v>
      </c>
      <c r="I177" s="163">
        <f t="shared" si="55"/>
        <v>0</v>
      </c>
      <c r="J177" s="163">
        <f t="shared" si="55"/>
        <v>0</v>
      </c>
      <c r="K177" s="163">
        <f t="shared" si="55"/>
        <v>0</v>
      </c>
      <c r="L177" s="163">
        <f t="shared" si="55"/>
        <v>0</v>
      </c>
      <c r="M177" s="163">
        <f t="shared" si="56"/>
        <v>0</v>
      </c>
      <c r="N177" s="163">
        <f t="shared" si="56"/>
        <v>0</v>
      </c>
      <c r="O177" s="163">
        <f t="shared" si="56"/>
        <v>0</v>
      </c>
      <c r="P177" s="163">
        <f t="shared" si="56"/>
        <v>0</v>
      </c>
      <c r="Q177" s="163">
        <f t="shared" si="57"/>
        <v>0</v>
      </c>
      <c r="R177" s="163">
        <f t="shared" si="57"/>
        <v>0</v>
      </c>
      <c r="S177" s="163">
        <f t="shared" si="57"/>
        <v>0</v>
      </c>
      <c r="T177" s="163">
        <f t="shared" si="58"/>
        <v>0</v>
      </c>
      <c r="U177" s="163">
        <f t="shared" si="58"/>
        <v>0</v>
      </c>
      <c r="V177" s="163">
        <f t="shared" si="58"/>
        <v>0</v>
      </c>
      <c r="W177" s="163">
        <f t="shared" si="58"/>
        <v>0</v>
      </c>
      <c r="X177" s="163">
        <f t="shared" si="58"/>
        <v>0</v>
      </c>
      <c r="Y177" s="163">
        <f t="shared" si="58"/>
        <v>0</v>
      </c>
      <c r="Z177" s="163">
        <f t="shared" si="58"/>
        <v>0</v>
      </c>
      <c r="AA177" s="163">
        <f t="shared" si="58"/>
        <v>0</v>
      </c>
      <c r="AB177" s="163">
        <f t="shared" si="58"/>
        <v>0</v>
      </c>
      <c r="AC177" s="163">
        <f t="shared" si="58"/>
        <v>0</v>
      </c>
      <c r="AD177" s="163">
        <f t="shared" si="58"/>
        <v>0</v>
      </c>
      <c r="AE177" s="163">
        <f t="shared" si="58"/>
        <v>0</v>
      </c>
      <c r="AF177" s="176">
        <f t="shared" si="58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55"/>
        <v>0</v>
      </c>
      <c r="D178" s="163">
        <f t="shared" si="55"/>
        <v>0</v>
      </c>
      <c r="E178" s="163">
        <f t="shared" si="55"/>
        <v>0</v>
      </c>
      <c r="F178" s="163">
        <f t="shared" si="55"/>
        <v>0</v>
      </c>
      <c r="G178" s="163">
        <f t="shared" si="55"/>
        <v>0</v>
      </c>
      <c r="H178" s="163">
        <f t="shared" si="55"/>
        <v>0</v>
      </c>
      <c r="I178" s="163">
        <f t="shared" si="55"/>
        <v>0</v>
      </c>
      <c r="J178" s="163">
        <f t="shared" si="55"/>
        <v>0</v>
      </c>
      <c r="K178" s="163">
        <f t="shared" si="55"/>
        <v>0</v>
      </c>
      <c r="L178" s="163">
        <f t="shared" si="55"/>
        <v>0</v>
      </c>
      <c r="M178" s="163">
        <f t="shared" si="56"/>
        <v>0</v>
      </c>
      <c r="N178" s="163">
        <f t="shared" si="56"/>
        <v>0</v>
      </c>
      <c r="O178" s="163">
        <f t="shared" si="56"/>
        <v>0</v>
      </c>
      <c r="P178" s="163">
        <f t="shared" si="56"/>
        <v>0</v>
      </c>
      <c r="Q178" s="163">
        <f t="shared" si="57"/>
        <v>0</v>
      </c>
      <c r="R178" s="163">
        <f t="shared" si="57"/>
        <v>0</v>
      </c>
      <c r="S178" s="163">
        <f t="shared" si="57"/>
        <v>0</v>
      </c>
      <c r="T178" s="163">
        <f t="shared" si="58"/>
        <v>0</v>
      </c>
      <c r="U178" s="163">
        <f t="shared" si="58"/>
        <v>0</v>
      </c>
      <c r="V178" s="163">
        <f t="shared" si="58"/>
        <v>0</v>
      </c>
      <c r="W178" s="163">
        <f t="shared" si="58"/>
        <v>0</v>
      </c>
      <c r="X178" s="163">
        <f t="shared" si="58"/>
        <v>0</v>
      </c>
      <c r="Y178" s="163">
        <f t="shared" si="58"/>
        <v>0</v>
      </c>
      <c r="Z178" s="163">
        <f t="shared" si="58"/>
        <v>0</v>
      </c>
      <c r="AA178" s="163">
        <f t="shared" si="58"/>
        <v>0</v>
      </c>
      <c r="AB178" s="163">
        <f t="shared" si="58"/>
        <v>0</v>
      </c>
      <c r="AC178" s="163">
        <f t="shared" si="58"/>
        <v>0</v>
      </c>
      <c r="AD178" s="163">
        <f t="shared" si="58"/>
        <v>0</v>
      </c>
      <c r="AE178" s="163">
        <f t="shared" si="58"/>
        <v>0</v>
      </c>
      <c r="AF178" s="176">
        <f t="shared" si="58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55"/>
        <v>0</v>
      </c>
      <c r="D179" s="163">
        <f t="shared" si="55"/>
        <v>0</v>
      </c>
      <c r="E179" s="163">
        <f t="shared" si="55"/>
        <v>0</v>
      </c>
      <c r="F179" s="163">
        <f t="shared" si="55"/>
        <v>0</v>
      </c>
      <c r="G179" s="163">
        <f t="shared" si="55"/>
        <v>0</v>
      </c>
      <c r="H179" s="163">
        <f t="shared" si="55"/>
        <v>0</v>
      </c>
      <c r="I179" s="163">
        <f t="shared" si="55"/>
        <v>0</v>
      </c>
      <c r="J179" s="163">
        <f t="shared" si="55"/>
        <v>0</v>
      </c>
      <c r="K179" s="163">
        <f t="shared" si="55"/>
        <v>0</v>
      </c>
      <c r="L179" s="163">
        <f t="shared" si="55"/>
        <v>0</v>
      </c>
      <c r="M179" s="163">
        <f t="shared" si="56"/>
        <v>0</v>
      </c>
      <c r="N179" s="163">
        <f t="shared" si="56"/>
        <v>0</v>
      </c>
      <c r="O179" s="163">
        <f t="shared" si="56"/>
        <v>0</v>
      </c>
      <c r="P179" s="163">
        <f t="shared" si="56"/>
        <v>0</v>
      </c>
      <c r="Q179" s="163">
        <f t="shared" si="57"/>
        <v>0</v>
      </c>
      <c r="R179" s="163">
        <f t="shared" si="57"/>
        <v>0</v>
      </c>
      <c r="S179" s="163">
        <f t="shared" si="57"/>
        <v>0</v>
      </c>
      <c r="T179" s="163">
        <f t="shared" si="58"/>
        <v>0</v>
      </c>
      <c r="U179" s="163">
        <f t="shared" si="58"/>
        <v>0</v>
      </c>
      <c r="V179" s="163">
        <f t="shared" si="58"/>
        <v>0</v>
      </c>
      <c r="W179" s="163">
        <f t="shared" si="58"/>
        <v>0</v>
      </c>
      <c r="X179" s="163">
        <f t="shared" si="58"/>
        <v>0</v>
      </c>
      <c r="Y179" s="163">
        <f t="shared" si="58"/>
        <v>0</v>
      </c>
      <c r="Z179" s="163">
        <f t="shared" si="58"/>
        <v>0</v>
      </c>
      <c r="AA179" s="163">
        <f t="shared" si="58"/>
        <v>0</v>
      </c>
      <c r="AB179" s="163">
        <f t="shared" si="58"/>
        <v>0</v>
      </c>
      <c r="AC179" s="163">
        <f t="shared" si="58"/>
        <v>0</v>
      </c>
      <c r="AD179" s="163">
        <f t="shared" si="58"/>
        <v>0</v>
      </c>
      <c r="AE179" s="163">
        <f t="shared" si="58"/>
        <v>0</v>
      </c>
      <c r="AF179" s="176">
        <f t="shared" si="58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55"/>
        <v>0</v>
      </c>
      <c r="D180" s="163">
        <f t="shared" si="55"/>
        <v>0</v>
      </c>
      <c r="E180" s="163">
        <f t="shared" si="55"/>
        <v>0</v>
      </c>
      <c r="F180" s="163">
        <f t="shared" si="55"/>
        <v>0</v>
      </c>
      <c r="G180" s="163">
        <f t="shared" si="55"/>
        <v>0</v>
      </c>
      <c r="H180" s="163">
        <f t="shared" si="55"/>
        <v>0</v>
      </c>
      <c r="I180" s="163">
        <f t="shared" si="55"/>
        <v>0</v>
      </c>
      <c r="J180" s="163">
        <f t="shared" si="55"/>
        <v>0</v>
      </c>
      <c r="K180" s="163">
        <f t="shared" si="55"/>
        <v>0</v>
      </c>
      <c r="L180" s="163">
        <f t="shared" si="55"/>
        <v>0</v>
      </c>
      <c r="M180" s="163">
        <f t="shared" si="56"/>
        <v>0</v>
      </c>
      <c r="N180" s="163">
        <f t="shared" si="56"/>
        <v>0</v>
      </c>
      <c r="O180" s="163">
        <f t="shared" si="56"/>
        <v>0</v>
      </c>
      <c r="P180" s="163">
        <f t="shared" si="56"/>
        <v>0</v>
      </c>
      <c r="Q180" s="163">
        <f t="shared" si="57"/>
        <v>0</v>
      </c>
      <c r="R180" s="163">
        <f t="shared" si="57"/>
        <v>0</v>
      </c>
      <c r="S180" s="163">
        <f t="shared" si="57"/>
        <v>0</v>
      </c>
      <c r="T180" s="163">
        <f t="shared" si="58"/>
        <v>0</v>
      </c>
      <c r="U180" s="163">
        <f t="shared" si="58"/>
        <v>0</v>
      </c>
      <c r="V180" s="163">
        <f t="shared" si="58"/>
        <v>0</v>
      </c>
      <c r="W180" s="163">
        <f t="shared" si="58"/>
        <v>0</v>
      </c>
      <c r="X180" s="163">
        <f t="shared" si="58"/>
        <v>0</v>
      </c>
      <c r="Y180" s="163">
        <f t="shared" si="58"/>
        <v>0</v>
      </c>
      <c r="Z180" s="163">
        <f t="shared" si="58"/>
        <v>0</v>
      </c>
      <c r="AA180" s="163">
        <f t="shared" si="58"/>
        <v>0</v>
      </c>
      <c r="AB180" s="163">
        <f t="shared" si="58"/>
        <v>0</v>
      </c>
      <c r="AC180" s="163">
        <f t="shared" si="58"/>
        <v>0</v>
      </c>
      <c r="AD180" s="163">
        <f t="shared" si="58"/>
        <v>0</v>
      </c>
      <c r="AE180" s="163">
        <f t="shared" si="58"/>
        <v>0</v>
      </c>
      <c r="AF180" s="176">
        <f t="shared" si="58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55"/>
        <v>0</v>
      </c>
      <c r="D181" s="163">
        <f t="shared" si="55"/>
        <v>0</v>
      </c>
      <c r="E181" s="163">
        <f t="shared" si="55"/>
        <v>0</v>
      </c>
      <c r="F181" s="163">
        <f t="shared" si="55"/>
        <v>0</v>
      </c>
      <c r="G181" s="163">
        <f t="shared" si="55"/>
        <v>0</v>
      </c>
      <c r="H181" s="163">
        <f t="shared" si="55"/>
        <v>0</v>
      </c>
      <c r="I181" s="163">
        <f t="shared" si="55"/>
        <v>0</v>
      </c>
      <c r="J181" s="163">
        <f t="shared" si="55"/>
        <v>0</v>
      </c>
      <c r="K181" s="163">
        <f t="shared" si="55"/>
        <v>0</v>
      </c>
      <c r="L181" s="163">
        <f t="shared" si="55"/>
        <v>0</v>
      </c>
      <c r="M181" s="163">
        <f t="shared" si="56"/>
        <v>0</v>
      </c>
      <c r="N181" s="163">
        <f t="shared" si="56"/>
        <v>0</v>
      </c>
      <c r="O181" s="163">
        <f t="shared" si="56"/>
        <v>0</v>
      </c>
      <c r="P181" s="163">
        <f t="shared" si="56"/>
        <v>0</v>
      </c>
      <c r="Q181" s="163">
        <f t="shared" si="57"/>
        <v>0</v>
      </c>
      <c r="R181" s="163">
        <f t="shared" si="57"/>
        <v>0</v>
      </c>
      <c r="S181" s="163">
        <f t="shared" si="57"/>
        <v>0</v>
      </c>
      <c r="T181" s="163">
        <f t="shared" si="58"/>
        <v>0</v>
      </c>
      <c r="U181" s="163">
        <f t="shared" si="58"/>
        <v>0</v>
      </c>
      <c r="V181" s="163">
        <f t="shared" si="58"/>
        <v>0</v>
      </c>
      <c r="W181" s="163">
        <f t="shared" si="58"/>
        <v>0</v>
      </c>
      <c r="X181" s="163">
        <f t="shared" si="58"/>
        <v>0</v>
      </c>
      <c r="Y181" s="163">
        <f t="shared" si="58"/>
        <v>0</v>
      </c>
      <c r="Z181" s="163">
        <f t="shared" si="58"/>
        <v>0</v>
      </c>
      <c r="AA181" s="163">
        <f t="shared" si="58"/>
        <v>0</v>
      </c>
      <c r="AB181" s="163">
        <f t="shared" si="58"/>
        <v>0</v>
      </c>
      <c r="AC181" s="163">
        <f t="shared" si="58"/>
        <v>0</v>
      </c>
      <c r="AD181" s="163">
        <f t="shared" si="58"/>
        <v>0</v>
      </c>
      <c r="AE181" s="163">
        <f t="shared" si="58"/>
        <v>0</v>
      </c>
      <c r="AF181" s="176">
        <f t="shared" si="58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55"/>
        <v>0</v>
      </c>
      <c r="D182" s="163">
        <f t="shared" si="55"/>
        <v>0</v>
      </c>
      <c r="E182" s="163">
        <f t="shared" si="55"/>
        <v>0</v>
      </c>
      <c r="F182" s="163">
        <f t="shared" si="55"/>
        <v>0</v>
      </c>
      <c r="G182" s="163">
        <f t="shared" si="55"/>
        <v>0</v>
      </c>
      <c r="H182" s="163">
        <f t="shared" si="55"/>
        <v>0</v>
      </c>
      <c r="I182" s="163">
        <f t="shared" si="55"/>
        <v>0</v>
      </c>
      <c r="J182" s="163">
        <f t="shared" si="55"/>
        <v>0</v>
      </c>
      <c r="K182" s="163">
        <f t="shared" si="55"/>
        <v>0</v>
      </c>
      <c r="L182" s="163">
        <f t="shared" si="55"/>
        <v>0</v>
      </c>
      <c r="M182" s="163">
        <f t="shared" si="56"/>
        <v>0</v>
      </c>
      <c r="N182" s="163">
        <f t="shared" si="56"/>
        <v>0</v>
      </c>
      <c r="O182" s="163">
        <f t="shared" si="56"/>
        <v>0</v>
      </c>
      <c r="P182" s="163">
        <f t="shared" si="56"/>
        <v>0</v>
      </c>
      <c r="Q182" s="163">
        <f t="shared" si="57"/>
        <v>0</v>
      </c>
      <c r="R182" s="163">
        <f t="shared" si="57"/>
        <v>0</v>
      </c>
      <c r="S182" s="163">
        <f t="shared" si="57"/>
        <v>0</v>
      </c>
      <c r="T182" s="163">
        <f t="shared" si="58"/>
        <v>0</v>
      </c>
      <c r="U182" s="163">
        <f t="shared" si="58"/>
        <v>0</v>
      </c>
      <c r="V182" s="163">
        <f t="shared" si="58"/>
        <v>0</v>
      </c>
      <c r="W182" s="163">
        <f t="shared" si="58"/>
        <v>0</v>
      </c>
      <c r="X182" s="163">
        <f t="shared" si="58"/>
        <v>0</v>
      </c>
      <c r="Y182" s="163">
        <f t="shared" si="58"/>
        <v>0</v>
      </c>
      <c r="Z182" s="163">
        <f t="shared" si="58"/>
        <v>0</v>
      </c>
      <c r="AA182" s="163">
        <f t="shared" si="58"/>
        <v>0</v>
      </c>
      <c r="AB182" s="163">
        <f t="shared" si="58"/>
        <v>0</v>
      </c>
      <c r="AC182" s="163">
        <f t="shared" si="58"/>
        <v>0</v>
      </c>
      <c r="AD182" s="163">
        <f t="shared" si="58"/>
        <v>0</v>
      </c>
      <c r="AE182" s="163">
        <f t="shared" si="58"/>
        <v>0</v>
      </c>
      <c r="AF182" s="176">
        <f t="shared" si="58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55"/>
        <v>0</v>
      </c>
      <c r="D183" s="163">
        <f t="shared" si="55"/>
        <v>0</v>
      </c>
      <c r="E183" s="163">
        <f t="shared" si="55"/>
        <v>0</v>
      </c>
      <c r="F183" s="163">
        <f t="shared" si="55"/>
        <v>0</v>
      </c>
      <c r="G183" s="163">
        <f t="shared" si="55"/>
        <v>0</v>
      </c>
      <c r="H183" s="163">
        <f t="shared" si="55"/>
        <v>0</v>
      </c>
      <c r="I183" s="163">
        <f t="shared" si="55"/>
        <v>0</v>
      </c>
      <c r="J183" s="163">
        <f t="shared" si="55"/>
        <v>0</v>
      </c>
      <c r="K183" s="163">
        <f t="shared" si="55"/>
        <v>0</v>
      </c>
      <c r="L183" s="163">
        <f t="shared" si="55"/>
        <v>0</v>
      </c>
      <c r="M183" s="163">
        <f t="shared" si="56"/>
        <v>0</v>
      </c>
      <c r="N183" s="163">
        <f t="shared" si="56"/>
        <v>0</v>
      </c>
      <c r="O183" s="163">
        <f t="shared" si="56"/>
        <v>0</v>
      </c>
      <c r="P183" s="163">
        <f t="shared" si="56"/>
        <v>0</v>
      </c>
      <c r="Q183" s="163">
        <f t="shared" si="57"/>
        <v>0</v>
      </c>
      <c r="R183" s="163">
        <f t="shared" si="57"/>
        <v>0</v>
      </c>
      <c r="S183" s="163">
        <f t="shared" si="57"/>
        <v>0</v>
      </c>
      <c r="T183" s="163">
        <f t="shared" si="58"/>
        <v>0</v>
      </c>
      <c r="U183" s="163">
        <f t="shared" si="58"/>
        <v>0</v>
      </c>
      <c r="V183" s="163">
        <f t="shared" si="58"/>
        <v>0</v>
      </c>
      <c r="W183" s="163">
        <f t="shared" si="58"/>
        <v>0</v>
      </c>
      <c r="X183" s="163">
        <f t="shared" si="58"/>
        <v>0</v>
      </c>
      <c r="Y183" s="163">
        <f t="shared" si="58"/>
        <v>0</v>
      </c>
      <c r="Z183" s="163">
        <f t="shared" si="58"/>
        <v>0</v>
      </c>
      <c r="AA183" s="163">
        <f t="shared" si="58"/>
        <v>0</v>
      </c>
      <c r="AB183" s="163">
        <f t="shared" si="58"/>
        <v>0</v>
      </c>
      <c r="AC183" s="163">
        <f t="shared" si="58"/>
        <v>0</v>
      </c>
      <c r="AD183" s="163">
        <f t="shared" si="58"/>
        <v>0</v>
      </c>
      <c r="AE183" s="163">
        <f t="shared" si="58"/>
        <v>0</v>
      </c>
      <c r="AF183" s="176">
        <f t="shared" si="58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55"/>
        <v>0</v>
      </c>
      <c r="D184" s="163">
        <f t="shared" si="55"/>
        <v>0</v>
      </c>
      <c r="E184" s="163">
        <f t="shared" si="55"/>
        <v>0</v>
      </c>
      <c r="F184" s="163">
        <f t="shared" si="55"/>
        <v>0</v>
      </c>
      <c r="G184" s="163">
        <f t="shared" si="55"/>
        <v>0</v>
      </c>
      <c r="H184" s="163">
        <f t="shared" si="55"/>
        <v>0</v>
      </c>
      <c r="I184" s="163">
        <f t="shared" si="55"/>
        <v>0</v>
      </c>
      <c r="J184" s="163">
        <f t="shared" si="55"/>
        <v>0</v>
      </c>
      <c r="K184" s="163">
        <f t="shared" si="55"/>
        <v>0</v>
      </c>
      <c r="L184" s="163">
        <f t="shared" si="55"/>
        <v>0</v>
      </c>
      <c r="M184" s="163">
        <f t="shared" si="56"/>
        <v>0</v>
      </c>
      <c r="N184" s="163">
        <f t="shared" si="56"/>
        <v>0</v>
      </c>
      <c r="O184" s="163">
        <f t="shared" si="56"/>
        <v>0</v>
      </c>
      <c r="P184" s="163">
        <f t="shared" si="56"/>
        <v>0</v>
      </c>
      <c r="Q184" s="163">
        <f t="shared" si="57"/>
        <v>0</v>
      </c>
      <c r="R184" s="163">
        <f t="shared" si="57"/>
        <v>0</v>
      </c>
      <c r="S184" s="163">
        <f t="shared" si="57"/>
        <v>0</v>
      </c>
      <c r="T184" s="163">
        <f t="shared" ref="T184:AF199" si="59">S184</f>
        <v>0</v>
      </c>
      <c r="U184" s="163">
        <f t="shared" si="59"/>
        <v>0</v>
      </c>
      <c r="V184" s="163">
        <f t="shared" si="59"/>
        <v>0</v>
      </c>
      <c r="W184" s="163">
        <f t="shared" si="59"/>
        <v>0</v>
      </c>
      <c r="X184" s="163">
        <f t="shared" si="59"/>
        <v>0</v>
      </c>
      <c r="Y184" s="163">
        <f t="shared" si="59"/>
        <v>0</v>
      </c>
      <c r="Z184" s="163">
        <f t="shared" si="59"/>
        <v>0</v>
      </c>
      <c r="AA184" s="163">
        <f t="shared" si="59"/>
        <v>0</v>
      </c>
      <c r="AB184" s="163">
        <f t="shared" si="58"/>
        <v>0</v>
      </c>
      <c r="AC184" s="163">
        <f t="shared" si="58"/>
        <v>0</v>
      </c>
      <c r="AD184" s="163">
        <f t="shared" si="59"/>
        <v>0</v>
      </c>
      <c r="AE184" s="163">
        <f t="shared" si="59"/>
        <v>0</v>
      </c>
      <c r="AF184" s="176">
        <f t="shared" si="59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L200" si="60">B185</f>
        <v>0</v>
      </c>
      <c r="D185" s="163">
        <f t="shared" si="60"/>
        <v>0</v>
      </c>
      <c r="E185" s="163">
        <f t="shared" si="60"/>
        <v>0</v>
      </c>
      <c r="F185" s="163">
        <f t="shared" si="60"/>
        <v>0</v>
      </c>
      <c r="G185" s="163">
        <f t="shared" si="60"/>
        <v>0</v>
      </c>
      <c r="H185" s="163">
        <f t="shared" si="60"/>
        <v>0</v>
      </c>
      <c r="I185" s="163">
        <f t="shared" si="60"/>
        <v>0</v>
      </c>
      <c r="J185" s="163">
        <f t="shared" si="60"/>
        <v>0</v>
      </c>
      <c r="K185" s="163">
        <f t="shared" si="60"/>
        <v>0</v>
      </c>
      <c r="L185" s="163">
        <f t="shared" si="60"/>
        <v>0</v>
      </c>
      <c r="M185" s="163">
        <f t="shared" si="56"/>
        <v>0</v>
      </c>
      <c r="N185" s="163">
        <f t="shared" si="56"/>
        <v>0</v>
      </c>
      <c r="O185" s="163">
        <f t="shared" si="56"/>
        <v>0</v>
      </c>
      <c r="P185" s="163">
        <f t="shared" si="56"/>
        <v>0</v>
      </c>
      <c r="Q185" s="163">
        <f t="shared" si="57"/>
        <v>0</v>
      </c>
      <c r="R185" s="163">
        <f t="shared" si="57"/>
        <v>0</v>
      </c>
      <c r="S185" s="163">
        <f t="shared" si="57"/>
        <v>0</v>
      </c>
      <c r="T185" s="163">
        <f t="shared" si="59"/>
        <v>0</v>
      </c>
      <c r="U185" s="163">
        <f t="shared" si="59"/>
        <v>0</v>
      </c>
      <c r="V185" s="163">
        <f t="shared" si="59"/>
        <v>0</v>
      </c>
      <c r="W185" s="163">
        <f t="shared" si="59"/>
        <v>0</v>
      </c>
      <c r="X185" s="163">
        <f t="shared" si="59"/>
        <v>0</v>
      </c>
      <c r="Y185" s="163">
        <f t="shared" si="59"/>
        <v>0</v>
      </c>
      <c r="Z185" s="163">
        <f t="shared" si="59"/>
        <v>0</v>
      </c>
      <c r="AA185" s="163">
        <f t="shared" si="59"/>
        <v>0</v>
      </c>
      <c r="AB185" s="163">
        <f t="shared" si="59"/>
        <v>0</v>
      </c>
      <c r="AC185" s="163">
        <f t="shared" si="59"/>
        <v>0</v>
      </c>
      <c r="AD185" s="163">
        <f t="shared" si="59"/>
        <v>0</v>
      </c>
      <c r="AE185" s="163">
        <f t="shared" si="59"/>
        <v>0</v>
      </c>
      <c r="AF185" s="176">
        <f t="shared" si="59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60"/>
        <v>0</v>
      </c>
      <c r="D186" s="163">
        <f t="shared" si="60"/>
        <v>0</v>
      </c>
      <c r="E186" s="163">
        <f t="shared" si="60"/>
        <v>0</v>
      </c>
      <c r="F186" s="163">
        <f t="shared" si="60"/>
        <v>0</v>
      </c>
      <c r="G186" s="163">
        <f t="shared" si="60"/>
        <v>0</v>
      </c>
      <c r="H186" s="163">
        <f t="shared" si="60"/>
        <v>0</v>
      </c>
      <c r="I186" s="163">
        <f t="shared" si="60"/>
        <v>0</v>
      </c>
      <c r="J186" s="163">
        <f t="shared" si="60"/>
        <v>0</v>
      </c>
      <c r="K186" s="163">
        <f t="shared" si="60"/>
        <v>0</v>
      </c>
      <c r="L186" s="163">
        <f t="shared" si="60"/>
        <v>0</v>
      </c>
      <c r="M186" s="163">
        <f t="shared" si="56"/>
        <v>0</v>
      </c>
      <c r="N186" s="163">
        <f t="shared" si="56"/>
        <v>0</v>
      </c>
      <c r="O186" s="163">
        <f t="shared" si="56"/>
        <v>0</v>
      </c>
      <c r="P186" s="163">
        <f t="shared" si="56"/>
        <v>0</v>
      </c>
      <c r="Q186" s="163">
        <f t="shared" si="57"/>
        <v>0</v>
      </c>
      <c r="R186" s="163">
        <f t="shared" si="57"/>
        <v>0</v>
      </c>
      <c r="S186" s="163">
        <f t="shared" si="57"/>
        <v>0</v>
      </c>
      <c r="T186" s="163">
        <f t="shared" si="59"/>
        <v>0</v>
      </c>
      <c r="U186" s="163">
        <f t="shared" si="59"/>
        <v>0</v>
      </c>
      <c r="V186" s="163">
        <f t="shared" si="59"/>
        <v>0</v>
      </c>
      <c r="W186" s="163">
        <f t="shared" si="59"/>
        <v>0</v>
      </c>
      <c r="X186" s="163">
        <f t="shared" si="59"/>
        <v>0</v>
      </c>
      <c r="Y186" s="163">
        <f t="shared" si="59"/>
        <v>0</v>
      </c>
      <c r="Z186" s="163">
        <f t="shared" si="59"/>
        <v>0</v>
      </c>
      <c r="AA186" s="163">
        <f t="shared" si="59"/>
        <v>0</v>
      </c>
      <c r="AB186" s="163">
        <f t="shared" si="59"/>
        <v>0</v>
      </c>
      <c r="AC186" s="163">
        <f t="shared" si="59"/>
        <v>0</v>
      </c>
      <c r="AD186" s="163">
        <f t="shared" si="59"/>
        <v>0</v>
      </c>
      <c r="AE186" s="163">
        <f t="shared" si="59"/>
        <v>0</v>
      </c>
      <c r="AF186" s="176">
        <f t="shared" si="59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60"/>
        <v>0</v>
      </c>
      <c r="D187" s="163">
        <f t="shared" si="60"/>
        <v>0</v>
      </c>
      <c r="E187" s="163">
        <f t="shared" si="60"/>
        <v>0</v>
      </c>
      <c r="F187" s="163">
        <f t="shared" si="60"/>
        <v>0</v>
      </c>
      <c r="G187" s="163">
        <f t="shared" si="60"/>
        <v>0</v>
      </c>
      <c r="H187" s="163">
        <f t="shared" si="60"/>
        <v>0</v>
      </c>
      <c r="I187" s="163">
        <f t="shared" si="60"/>
        <v>0</v>
      </c>
      <c r="J187" s="163">
        <f t="shared" si="60"/>
        <v>0</v>
      </c>
      <c r="K187" s="163">
        <f t="shared" si="60"/>
        <v>0</v>
      </c>
      <c r="L187" s="163">
        <f t="shared" si="60"/>
        <v>0</v>
      </c>
      <c r="M187" s="163">
        <f t="shared" si="56"/>
        <v>0</v>
      </c>
      <c r="N187" s="163">
        <f t="shared" si="56"/>
        <v>0</v>
      </c>
      <c r="O187" s="163">
        <f t="shared" si="56"/>
        <v>0</v>
      </c>
      <c r="P187" s="163">
        <f t="shared" si="56"/>
        <v>0</v>
      </c>
      <c r="Q187" s="163">
        <f t="shared" si="57"/>
        <v>0</v>
      </c>
      <c r="R187" s="163">
        <f t="shared" si="57"/>
        <v>0</v>
      </c>
      <c r="S187" s="163">
        <f t="shared" si="57"/>
        <v>0</v>
      </c>
      <c r="T187" s="163">
        <f t="shared" si="59"/>
        <v>0</v>
      </c>
      <c r="U187" s="163">
        <f t="shared" si="59"/>
        <v>0</v>
      </c>
      <c r="V187" s="163">
        <f t="shared" si="59"/>
        <v>0</v>
      </c>
      <c r="W187" s="163">
        <f t="shared" si="59"/>
        <v>0</v>
      </c>
      <c r="X187" s="163">
        <f t="shared" si="59"/>
        <v>0</v>
      </c>
      <c r="Y187" s="163">
        <f t="shared" si="59"/>
        <v>0</v>
      </c>
      <c r="Z187" s="163">
        <f t="shared" si="59"/>
        <v>0</v>
      </c>
      <c r="AA187" s="163">
        <f t="shared" si="59"/>
        <v>0</v>
      </c>
      <c r="AB187" s="163">
        <f t="shared" si="59"/>
        <v>0</v>
      </c>
      <c r="AC187" s="163">
        <f t="shared" si="59"/>
        <v>0</v>
      </c>
      <c r="AD187" s="163">
        <f t="shared" si="59"/>
        <v>0</v>
      </c>
      <c r="AE187" s="163">
        <f t="shared" si="59"/>
        <v>0</v>
      </c>
      <c r="AF187" s="176">
        <f t="shared" si="59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60"/>
        <v>0</v>
      </c>
      <c r="D188" s="163">
        <f t="shared" si="60"/>
        <v>0</v>
      </c>
      <c r="E188" s="163">
        <f t="shared" si="60"/>
        <v>0</v>
      </c>
      <c r="F188" s="163">
        <f t="shared" si="60"/>
        <v>0</v>
      </c>
      <c r="G188" s="163">
        <f t="shared" si="60"/>
        <v>0</v>
      </c>
      <c r="H188" s="163">
        <f t="shared" si="60"/>
        <v>0</v>
      </c>
      <c r="I188" s="163">
        <f t="shared" si="60"/>
        <v>0</v>
      </c>
      <c r="J188" s="163">
        <f t="shared" si="60"/>
        <v>0</v>
      </c>
      <c r="K188" s="163">
        <f t="shared" si="60"/>
        <v>0</v>
      </c>
      <c r="L188" s="163">
        <f t="shared" si="60"/>
        <v>0</v>
      </c>
      <c r="M188" s="163">
        <f t="shared" si="56"/>
        <v>0</v>
      </c>
      <c r="N188" s="163">
        <f t="shared" si="56"/>
        <v>0</v>
      </c>
      <c r="O188" s="163">
        <f t="shared" si="56"/>
        <v>0</v>
      </c>
      <c r="P188" s="163">
        <f t="shared" si="56"/>
        <v>0</v>
      </c>
      <c r="Q188" s="163">
        <f t="shared" si="57"/>
        <v>0</v>
      </c>
      <c r="R188" s="163">
        <f t="shared" si="57"/>
        <v>0</v>
      </c>
      <c r="S188" s="163">
        <f t="shared" si="57"/>
        <v>0</v>
      </c>
      <c r="T188" s="163">
        <f t="shared" si="59"/>
        <v>0</v>
      </c>
      <c r="U188" s="163">
        <f t="shared" si="59"/>
        <v>0</v>
      </c>
      <c r="V188" s="163">
        <f t="shared" si="59"/>
        <v>0</v>
      </c>
      <c r="W188" s="163">
        <f t="shared" si="59"/>
        <v>0</v>
      </c>
      <c r="X188" s="163">
        <f t="shared" si="59"/>
        <v>0</v>
      </c>
      <c r="Y188" s="163">
        <f t="shared" si="59"/>
        <v>0</v>
      </c>
      <c r="Z188" s="163">
        <f t="shared" si="59"/>
        <v>0</v>
      </c>
      <c r="AA188" s="163">
        <f t="shared" si="59"/>
        <v>0</v>
      </c>
      <c r="AB188" s="163">
        <f t="shared" si="59"/>
        <v>0</v>
      </c>
      <c r="AC188" s="163">
        <f t="shared" si="59"/>
        <v>0</v>
      </c>
      <c r="AD188" s="163">
        <f t="shared" si="59"/>
        <v>0</v>
      </c>
      <c r="AE188" s="163">
        <f t="shared" si="59"/>
        <v>0</v>
      </c>
      <c r="AF188" s="176">
        <f t="shared" si="59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60"/>
        <v>0</v>
      </c>
      <c r="D189" s="163">
        <f t="shared" si="60"/>
        <v>0</v>
      </c>
      <c r="E189" s="163">
        <f t="shared" si="60"/>
        <v>0</v>
      </c>
      <c r="F189" s="163">
        <f t="shared" si="60"/>
        <v>0</v>
      </c>
      <c r="G189" s="163">
        <f t="shared" si="60"/>
        <v>0</v>
      </c>
      <c r="H189" s="163">
        <f t="shared" si="60"/>
        <v>0</v>
      </c>
      <c r="I189" s="163">
        <f t="shared" si="60"/>
        <v>0</v>
      </c>
      <c r="J189" s="163">
        <f t="shared" si="60"/>
        <v>0</v>
      </c>
      <c r="K189" s="163">
        <f t="shared" si="60"/>
        <v>0</v>
      </c>
      <c r="L189" s="163">
        <f t="shared" si="60"/>
        <v>0</v>
      </c>
      <c r="M189" s="163">
        <f t="shared" si="56"/>
        <v>0</v>
      </c>
      <c r="N189" s="163">
        <f t="shared" si="56"/>
        <v>0</v>
      </c>
      <c r="O189" s="163">
        <f t="shared" si="56"/>
        <v>0</v>
      </c>
      <c r="P189" s="163">
        <f t="shared" si="56"/>
        <v>0</v>
      </c>
      <c r="Q189" s="163">
        <f t="shared" si="57"/>
        <v>0</v>
      </c>
      <c r="R189" s="163">
        <f t="shared" si="57"/>
        <v>0</v>
      </c>
      <c r="S189" s="163">
        <f t="shared" si="57"/>
        <v>0</v>
      </c>
      <c r="T189" s="163">
        <f t="shared" si="59"/>
        <v>0</v>
      </c>
      <c r="U189" s="163">
        <f t="shared" si="59"/>
        <v>0</v>
      </c>
      <c r="V189" s="163">
        <f t="shared" si="59"/>
        <v>0</v>
      </c>
      <c r="W189" s="163">
        <f t="shared" si="59"/>
        <v>0</v>
      </c>
      <c r="X189" s="163">
        <f t="shared" si="59"/>
        <v>0</v>
      </c>
      <c r="Y189" s="163">
        <f t="shared" si="59"/>
        <v>0</v>
      </c>
      <c r="Z189" s="163">
        <f t="shared" si="59"/>
        <v>0</v>
      </c>
      <c r="AA189" s="163">
        <f t="shared" si="59"/>
        <v>0</v>
      </c>
      <c r="AB189" s="163">
        <f t="shared" si="59"/>
        <v>0</v>
      </c>
      <c r="AC189" s="163">
        <f t="shared" si="59"/>
        <v>0</v>
      </c>
      <c r="AD189" s="163">
        <f t="shared" si="59"/>
        <v>0</v>
      </c>
      <c r="AE189" s="163">
        <f t="shared" si="59"/>
        <v>0</v>
      </c>
      <c r="AF189" s="176">
        <f t="shared" si="59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60"/>
        <v>0</v>
      </c>
      <c r="D190" s="163">
        <f t="shared" si="60"/>
        <v>0</v>
      </c>
      <c r="E190" s="163">
        <f t="shared" si="60"/>
        <v>0</v>
      </c>
      <c r="F190" s="163">
        <f t="shared" si="60"/>
        <v>0</v>
      </c>
      <c r="G190" s="163">
        <f t="shared" si="60"/>
        <v>0</v>
      </c>
      <c r="H190" s="163">
        <f t="shared" si="60"/>
        <v>0</v>
      </c>
      <c r="I190" s="163">
        <f t="shared" si="60"/>
        <v>0</v>
      </c>
      <c r="J190" s="163">
        <f t="shared" si="60"/>
        <v>0</v>
      </c>
      <c r="K190" s="163">
        <f t="shared" si="60"/>
        <v>0</v>
      </c>
      <c r="L190" s="163">
        <f t="shared" si="60"/>
        <v>0</v>
      </c>
      <c r="M190" s="163">
        <f t="shared" si="56"/>
        <v>0</v>
      </c>
      <c r="N190" s="163">
        <f t="shared" si="56"/>
        <v>0</v>
      </c>
      <c r="O190" s="163">
        <f t="shared" si="56"/>
        <v>0</v>
      </c>
      <c r="P190" s="163">
        <f t="shared" si="56"/>
        <v>0</v>
      </c>
      <c r="Q190" s="163">
        <f t="shared" si="57"/>
        <v>0</v>
      </c>
      <c r="R190" s="163">
        <f t="shared" si="57"/>
        <v>0</v>
      </c>
      <c r="S190" s="163">
        <f t="shared" si="57"/>
        <v>0</v>
      </c>
      <c r="T190" s="163">
        <f t="shared" si="59"/>
        <v>0</v>
      </c>
      <c r="U190" s="163">
        <f t="shared" si="59"/>
        <v>0</v>
      </c>
      <c r="V190" s="163">
        <f t="shared" si="59"/>
        <v>0</v>
      </c>
      <c r="W190" s="163">
        <f t="shared" si="59"/>
        <v>0</v>
      </c>
      <c r="X190" s="163">
        <f t="shared" si="59"/>
        <v>0</v>
      </c>
      <c r="Y190" s="163">
        <f t="shared" si="59"/>
        <v>0</v>
      </c>
      <c r="Z190" s="163">
        <f t="shared" si="59"/>
        <v>0</v>
      </c>
      <c r="AA190" s="163">
        <f t="shared" si="59"/>
        <v>0</v>
      </c>
      <c r="AB190" s="163">
        <f t="shared" si="59"/>
        <v>0</v>
      </c>
      <c r="AC190" s="163">
        <f t="shared" si="59"/>
        <v>0</v>
      </c>
      <c r="AD190" s="163">
        <f t="shared" si="59"/>
        <v>0</v>
      </c>
      <c r="AE190" s="163">
        <f t="shared" si="59"/>
        <v>0</v>
      </c>
      <c r="AF190" s="176">
        <f t="shared" si="59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60"/>
        <v>0</v>
      </c>
      <c r="D191" s="163">
        <f t="shared" si="60"/>
        <v>0</v>
      </c>
      <c r="E191" s="163">
        <f t="shared" si="60"/>
        <v>0</v>
      </c>
      <c r="F191" s="163">
        <f t="shared" si="60"/>
        <v>0</v>
      </c>
      <c r="G191" s="163">
        <f t="shared" si="60"/>
        <v>0</v>
      </c>
      <c r="H191" s="163">
        <f t="shared" si="60"/>
        <v>0</v>
      </c>
      <c r="I191" s="163">
        <f t="shared" si="60"/>
        <v>0</v>
      </c>
      <c r="J191" s="163">
        <f t="shared" si="60"/>
        <v>0</v>
      </c>
      <c r="K191" s="163">
        <f t="shared" si="60"/>
        <v>0</v>
      </c>
      <c r="L191" s="163">
        <f t="shared" si="60"/>
        <v>0</v>
      </c>
      <c r="M191" s="163">
        <f t="shared" si="56"/>
        <v>0</v>
      </c>
      <c r="N191" s="163">
        <f t="shared" si="56"/>
        <v>0</v>
      </c>
      <c r="O191" s="163">
        <f t="shared" si="56"/>
        <v>0</v>
      </c>
      <c r="P191" s="163">
        <f t="shared" si="56"/>
        <v>0</v>
      </c>
      <c r="Q191" s="163">
        <f t="shared" si="57"/>
        <v>0</v>
      </c>
      <c r="R191" s="163">
        <f t="shared" si="57"/>
        <v>0</v>
      </c>
      <c r="S191" s="163">
        <f t="shared" si="57"/>
        <v>0</v>
      </c>
      <c r="T191" s="163">
        <f t="shared" si="59"/>
        <v>0</v>
      </c>
      <c r="U191" s="163">
        <f t="shared" si="59"/>
        <v>0</v>
      </c>
      <c r="V191" s="163">
        <f t="shared" si="59"/>
        <v>0</v>
      </c>
      <c r="W191" s="163">
        <f t="shared" si="59"/>
        <v>0</v>
      </c>
      <c r="X191" s="163">
        <f t="shared" si="59"/>
        <v>0</v>
      </c>
      <c r="Y191" s="163">
        <f t="shared" si="59"/>
        <v>0</v>
      </c>
      <c r="Z191" s="163">
        <f t="shared" si="59"/>
        <v>0</v>
      </c>
      <c r="AA191" s="163">
        <f t="shared" si="59"/>
        <v>0</v>
      </c>
      <c r="AB191" s="163">
        <f t="shared" si="59"/>
        <v>0</v>
      </c>
      <c r="AC191" s="163">
        <f t="shared" si="59"/>
        <v>0</v>
      </c>
      <c r="AD191" s="163">
        <f t="shared" si="59"/>
        <v>0</v>
      </c>
      <c r="AE191" s="163">
        <f t="shared" si="59"/>
        <v>0</v>
      </c>
      <c r="AF191" s="176">
        <f t="shared" si="59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60"/>
        <v>0</v>
      </c>
      <c r="D192" s="163">
        <f t="shared" si="60"/>
        <v>0</v>
      </c>
      <c r="E192" s="163">
        <f t="shared" si="60"/>
        <v>0</v>
      </c>
      <c r="F192" s="163">
        <f t="shared" si="60"/>
        <v>0</v>
      </c>
      <c r="G192" s="163">
        <f t="shared" si="60"/>
        <v>0</v>
      </c>
      <c r="H192" s="163">
        <f t="shared" si="60"/>
        <v>0</v>
      </c>
      <c r="I192" s="163">
        <f t="shared" si="60"/>
        <v>0</v>
      </c>
      <c r="J192" s="163">
        <f t="shared" si="60"/>
        <v>0</v>
      </c>
      <c r="K192" s="163">
        <f t="shared" si="60"/>
        <v>0</v>
      </c>
      <c r="L192" s="163">
        <f t="shared" si="60"/>
        <v>0</v>
      </c>
      <c r="M192" s="163">
        <f t="shared" si="56"/>
        <v>0</v>
      </c>
      <c r="N192" s="163">
        <f t="shared" si="56"/>
        <v>0</v>
      </c>
      <c r="O192" s="163">
        <f t="shared" si="56"/>
        <v>0</v>
      </c>
      <c r="P192" s="163">
        <f t="shared" si="56"/>
        <v>0</v>
      </c>
      <c r="Q192" s="163">
        <f t="shared" si="57"/>
        <v>0</v>
      </c>
      <c r="R192" s="163">
        <f t="shared" si="57"/>
        <v>0</v>
      </c>
      <c r="S192" s="163">
        <f t="shared" si="57"/>
        <v>0</v>
      </c>
      <c r="T192" s="163">
        <f t="shared" si="59"/>
        <v>0</v>
      </c>
      <c r="U192" s="163">
        <f t="shared" si="59"/>
        <v>0</v>
      </c>
      <c r="V192" s="163">
        <f t="shared" si="59"/>
        <v>0</v>
      </c>
      <c r="W192" s="163">
        <f t="shared" si="59"/>
        <v>0</v>
      </c>
      <c r="X192" s="163">
        <f t="shared" si="59"/>
        <v>0</v>
      </c>
      <c r="Y192" s="163">
        <f t="shared" si="59"/>
        <v>0</v>
      </c>
      <c r="Z192" s="163">
        <f t="shared" si="59"/>
        <v>0</v>
      </c>
      <c r="AA192" s="163">
        <f t="shared" si="59"/>
        <v>0</v>
      </c>
      <c r="AB192" s="163">
        <f t="shared" si="59"/>
        <v>0</v>
      </c>
      <c r="AC192" s="163">
        <f t="shared" si="59"/>
        <v>0</v>
      </c>
      <c r="AD192" s="163">
        <f t="shared" si="59"/>
        <v>0</v>
      </c>
      <c r="AE192" s="163">
        <f t="shared" si="59"/>
        <v>0</v>
      </c>
      <c r="AF192" s="176">
        <f t="shared" si="59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60"/>
        <v>0</v>
      </c>
      <c r="D193" s="163">
        <f t="shared" si="60"/>
        <v>0</v>
      </c>
      <c r="E193" s="163">
        <f t="shared" si="60"/>
        <v>0</v>
      </c>
      <c r="F193" s="163">
        <f t="shared" si="60"/>
        <v>0</v>
      </c>
      <c r="G193" s="163">
        <f t="shared" si="60"/>
        <v>0</v>
      </c>
      <c r="H193" s="163">
        <f t="shared" si="60"/>
        <v>0</v>
      </c>
      <c r="I193" s="163">
        <f t="shared" si="60"/>
        <v>0</v>
      </c>
      <c r="J193" s="163">
        <f t="shared" si="60"/>
        <v>0</v>
      </c>
      <c r="K193" s="163">
        <f t="shared" si="60"/>
        <v>0</v>
      </c>
      <c r="L193" s="163">
        <f t="shared" si="60"/>
        <v>0</v>
      </c>
      <c r="M193" s="163">
        <f t="shared" si="56"/>
        <v>0</v>
      </c>
      <c r="N193" s="163">
        <f t="shared" si="56"/>
        <v>0</v>
      </c>
      <c r="O193" s="163">
        <f t="shared" si="56"/>
        <v>0</v>
      </c>
      <c r="P193" s="163">
        <f t="shared" si="56"/>
        <v>0</v>
      </c>
      <c r="Q193" s="163">
        <f t="shared" si="57"/>
        <v>0</v>
      </c>
      <c r="R193" s="163">
        <f t="shared" si="57"/>
        <v>0</v>
      </c>
      <c r="S193" s="163">
        <f t="shared" si="57"/>
        <v>0</v>
      </c>
      <c r="T193" s="163">
        <f t="shared" si="59"/>
        <v>0</v>
      </c>
      <c r="U193" s="163">
        <f t="shared" si="59"/>
        <v>0</v>
      </c>
      <c r="V193" s="163">
        <f t="shared" si="59"/>
        <v>0</v>
      </c>
      <c r="W193" s="163">
        <f t="shared" si="59"/>
        <v>0</v>
      </c>
      <c r="X193" s="163">
        <f t="shared" si="59"/>
        <v>0</v>
      </c>
      <c r="Y193" s="163">
        <f t="shared" si="59"/>
        <v>0</v>
      </c>
      <c r="Z193" s="163">
        <f t="shared" si="59"/>
        <v>0</v>
      </c>
      <c r="AA193" s="163">
        <f t="shared" si="59"/>
        <v>0</v>
      </c>
      <c r="AB193" s="163">
        <f t="shared" si="59"/>
        <v>0</v>
      </c>
      <c r="AC193" s="163">
        <f t="shared" si="59"/>
        <v>0</v>
      </c>
      <c r="AD193" s="163">
        <f t="shared" si="59"/>
        <v>0</v>
      </c>
      <c r="AE193" s="163">
        <f t="shared" si="59"/>
        <v>0</v>
      </c>
      <c r="AF193" s="176">
        <f t="shared" si="59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60"/>
        <v>0</v>
      </c>
      <c r="D194" s="163">
        <f t="shared" si="60"/>
        <v>0</v>
      </c>
      <c r="E194" s="163">
        <f t="shared" si="60"/>
        <v>0</v>
      </c>
      <c r="F194" s="163">
        <f t="shared" si="60"/>
        <v>0</v>
      </c>
      <c r="G194" s="163">
        <f t="shared" si="60"/>
        <v>0</v>
      </c>
      <c r="H194" s="163">
        <f t="shared" si="60"/>
        <v>0</v>
      </c>
      <c r="I194" s="163">
        <f t="shared" si="60"/>
        <v>0</v>
      </c>
      <c r="J194" s="163">
        <f t="shared" si="60"/>
        <v>0</v>
      </c>
      <c r="K194" s="163">
        <f t="shared" si="60"/>
        <v>0</v>
      </c>
      <c r="L194" s="163">
        <f t="shared" si="60"/>
        <v>0</v>
      </c>
      <c r="M194" s="163">
        <f t="shared" si="56"/>
        <v>0</v>
      </c>
      <c r="N194" s="163">
        <f t="shared" si="56"/>
        <v>0</v>
      </c>
      <c r="O194" s="163">
        <f t="shared" si="56"/>
        <v>0</v>
      </c>
      <c r="P194" s="163">
        <f t="shared" si="56"/>
        <v>0</v>
      </c>
      <c r="Q194" s="163">
        <f t="shared" si="57"/>
        <v>0</v>
      </c>
      <c r="R194" s="163">
        <f t="shared" si="57"/>
        <v>0</v>
      </c>
      <c r="S194" s="163">
        <f t="shared" si="57"/>
        <v>0</v>
      </c>
      <c r="T194" s="163">
        <f t="shared" si="59"/>
        <v>0</v>
      </c>
      <c r="U194" s="163">
        <f t="shared" si="59"/>
        <v>0</v>
      </c>
      <c r="V194" s="163">
        <f t="shared" si="59"/>
        <v>0</v>
      </c>
      <c r="W194" s="163">
        <f t="shared" si="59"/>
        <v>0</v>
      </c>
      <c r="X194" s="163">
        <f t="shared" si="59"/>
        <v>0</v>
      </c>
      <c r="Y194" s="163">
        <f t="shared" si="59"/>
        <v>0</v>
      </c>
      <c r="Z194" s="163">
        <f t="shared" si="59"/>
        <v>0</v>
      </c>
      <c r="AA194" s="163">
        <f t="shared" si="59"/>
        <v>0</v>
      </c>
      <c r="AB194" s="163">
        <f t="shared" si="59"/>
        <v>0</v>
      </c>
      <c r="AC194" s="163">
        <f t="shared" si="59"/>
        <v>0</v>
      </c>
      <c r="AD194" s="163">
        <f t="shared" si="59"/>
        <v>0</v>
      </c>
      <c r="AE194" s="163">
        <f t="shared" si="59"/>
        <v>0</v>
      </c>
      <c r="AF194" s="176">
        <f t="shared" si="59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60"/>
        <v>0</v>
      </c>
      <c r="D195" s="163">
        <f t="shared" si="60"/>
        <v>0</v>
      </c>
      <c r="E195" s="163">
        <f t="shared" si="60"/>
        <v>0</v>
      </c>
      <c r="F195" s="163">
        <f t="shared" si="60"/>
        <v>0</v>
      </c>
      <c r="G195" s="163">
        <f t="shared" si="60"/>
        <v>0</v>
      </c>
      <c r="H195" s="163">
        <f t="shared" si="60"/>
        <v>0</v>
      </c>
      <c r="I195" s="163">
        <f t="shared" si="60"/>
        <v>0</v>
      </c>
      <c r="J195" s="163">
        <f t="shared" si="60"/>
        <v>0</v>
      </c>
      <c r="K195" s="163">
        <f t="shared" si="60"/>
        <v>0</v>
      </c>
      <c r="L195" s="163">
        <f t="shared" si="60"/>
        <v>0</v>
      </c>
      <c r="M195" s="163">
        <f t="shared" si="56"/>
        <v>0</v>
      </c>
      <c r="N195" s="163">
        <f t="shared" si="56"/>
        <v>0</v>
      </c>
      <c r="O195" s="163">
        <f t="shared" si="56"/>
        <v>0</v>
      </c>
      <c r="P195" s="163">
        <f t="shared" si="56"/>
        <v>0</v>
      </c>
      <c r="Q195" s="163">
        <f t="shared" si="57"/>
        <v>0</v>
      </c>
      <c r="R195" s="163">
        <f t="shared" si="57"/>
        <v>0</v>
      </c>
      <c r="S195" s="163">
        <f t="shared" si="57"/>
        <v>0</v>
      </c>
      <c r="T195" s="163">
        <f t="shared" si="59"/>
        <v>0</v>
      </c>
      <c r="U195" s="163">
        <f t="shared" si="59"/>
        <v>0</v>
      </c>
      <c r="V195" s="163">
        <f t="shared" si="59"/>
        <v>0</v>
      </c>
      <c r="W195" s="163">
        <f t="shared" si="59"/>
        <v>0</v>
      </c>
      <c r="X195" s="163">
        <f t="shared" si="59"/>
        <v>0</v>
      </c>
      <c r="Y195" s="163">
        <f t="shared" si="59"/>
        <v>0</v>
      </c>
      <c r="Z195" s="163">
        <f t="shared" si="59"/>
        <v>0</v>
      </c>
      <c r="AA195" s="163">
        <f t="shared" si="59"/>
        <v>0</v>
      </c>
      <c r="AB195" s="163">
        <f t="shared" si="59"/>
        <v>0</v>
      </c>
      <c r="AC195" s="163">
        <f t="shared" si="59"/>
        <v>0</v>
      </c>
      <c r="AD195" s="163">
        <f t="shared" si="59"/>
        <v>0</v>
      </c>
      <c r="AE195" s="163">
        <f t="shared" si="59"/>
        <v>0</v>
      </c>
      <c r="AF195" s="176">
        <f t="shared" si="59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60"/>
        <v>0</v>
      </c>
      <c r="D196" s="163">
        <f t="shared" si="60"/>
        <v>0</v>
      </c>
      <c r="E196" s="163">
        <f t="shared" si="60"/>
        <v>0</v>
      </c>
      <c r="F196" s="163">
        <f t="shared" si="60"/>
        <v>0</v>
      </c>
      <c r="G196" s="163">
        <f t="shared" si="60"/>
        <v>0</v>
      </c>
      <c r="H196" s="163">
        <f t="shared" si="60"/>
        <v>0</v>
      </c>
      <c r="I196" s="163">
        <f t="shared" si="60"/>
        <v>0</v>
      </c>
      <c r="J196" s="163">
        <f t="shared" si="60"/>
        <v>0</v>
      </c>
      <c r="K196" s="163">
        <f t="shared" si="60"/>
        <v>0</v>
      </c>
      <c r="L196" s="163">
        <f t="shared" si="60"/>
        <v>0</v>
      </c>
      <c r="M196" s="163">
        <f t="shared" si="56"/>
        <v>0</v>
      </c>
      <c r="N196" s="163">
        <f t="shared" si="56"/>
        <v>0</v>
      </c>
      <c r="O196" s="163">
        <f t="shared" si="56"/>
        <v>0</v>
      </c>
      <c r="P196" s="163">
        <f t="shared" si="56"/>
        <v>0</v>
      </c>
      <c r="Q196" s="163">
        <f t="shared" si="57"/>
        <v>0</v>
      </c>
      <c r="R196" s="163">
        <f t="shared" si="57"/>
        <v>0</v>
      </c>
      <c r="S196" s="163">
        <f t="shared" si="57"/>
        <v>0</v>
      </c>
      <c r="T196" s="163">
        <f t="shared" si="59"/>
        <v>0</v>
      </c>
      <c r="U196" s="163">
        <f t="shared" si="59"/>
        <v>0</v>
      </c>
      <c r="V196" s="163">
        <f t="shared" si="59"/>
        <v>0</v>
      </c>
      <c r="W196" s="163">
        <f t="shared" si="59"/>
        <v>0</v>
      </c>
      <c r="X196" s="163">
        <f t="shared" si="59"/>
        <v>0</v>
      </c>
      <c r="Y196" s="163">
        <f t="shared" si="59"/>
        <v>0</v>
      </c>
      <c r="Z196" s="163">
        <f t="shared" si="59"/>
        <v>0</v>
      </c>
      <c r="AA196" s="163">
        <f t="shared" si="59"/>
        <v>0</v>
      </c>
      <c r="AB196" s="163">
        <f t="shared" si="59"/>
        <v>0</v>
      </c>
      <c r="AC196" s="163">
        <f t="shared" si="59"/>
        <v>0</v>
      </c>
      <c r="AD196" s="163">
        <f t="shared" si="59"/>
        <v>0</v>
      </c>
      <c r="AE196" s="163">
        <f t="shared" si="59"/>
        <v>0</v>
      </c>
      <c r="AF196" s="176">
        <f t="shared" si="59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60"/>
        <v>0</v>
      </c>
      <c r="D197" s="163">
        <f t="shared" si="60"/>
        <v>0</v>
      </c>
      <c r="E197" s="163">
        <f t="shared" si="60"/>
        <v>0</v>
      </c>
      <c r="F197" s="163">
        <f t="shared" si="60"/>
        <v>0</v>
      </c>
      <c r="G197" s="163">
        <f t="shared" si="60"/>
        <v>0</v>
      </c>
      <c r="H197" s="163">
        <f t="shared" si="60"/>
        <v>0</v>
      </c>
      <c r="I197" s="163">
        <f t="shared" si="60"/>
        <v>0</v>
      </c>
      <c r="J197" s="163">
        <f t="shared" si="60"/>
        <v>0</v>
      </c>
      <c r="K197" s="163">
        <f t="shared" si="60"/>
        <v>0</v>
      </c>
      <c r="L197" s="163">
        <f t="shared" si="60"/>
        <v>0</v>
      </c>
      <c r="M197" s="163">
        <f t="shared" si="56"/>
        <v>0</v>
      </c>
      <c r="N197" s="163">
        <f t="shared" si="56"/>
        <v>0</v>
      </c>
      <c r="O197" s="163">
        <f t="shared" si="56"/>
        <v>0</v>
      </c>
      <c r="P197" s="163">
        <f t="shared" si="56"/>
        <v>0</v>
      </c>
      <c r="Q197" s="163">
        <f t="shared" si="57"/>
        <v>0</v>
      </c>
      <c r="R197" s="163">
        <f t="shared" si="57"/>
        <v>0</v>
      </c>
      <c r="S197" s="163">
        <f t="shared" si="57"/>
        <v>0</v>
      </c>
      <c r="T197" s="163">
        <f t="shared" si="59"/>
        <v>0</v>
      </c>
      <c r="U197" s="163">
        <f t="shared" si="59"/>
        <v>0</v>
      </c>
      <c r="V197" s="163">
        <f t="shared" si="59"/>
        <v>0</v>
      </c>
      <c r="W197" s="163">
        <f t="shared" si="59"/>
        <v>0</v>
      </c>
      <c r="X197" s="163">
        <f t="shared" si="59"/>
        <v>0</v>
      </c>
      <c r="Y197" s="163">
        <f t="shared" si="59"/>
        <v>0</v>
      </c>
      <c r="Z197" s="163">
        <f t="shared" si="59"/>
        <v>0</v>
      </c>
      <c r="AA197" s="163">
        <f t="shared" si="59"/>
        <v>0</v>
      </c>
      <c r="AB197" s="163">
        <f t="shared" si="59"/>
        <v>0</v>
      </c>
      <c r="AC197" s="163">
        <f t="shared" si="59"/>
        <v>0</v>
      </c>
      <c r="AD197" s="163">
        <f t="shared" si="59"/>
        <v>0</v>
      </c>
      <c r="AE197" s="163">
        <f t="shared" si="59"/>
        <v>0</v>
      </c>
      <c r="AF197" s="176">
        <f t="shared" si="59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60"/>
        <v>0</v>
      </c>
      <c r="D198" s="163">
        <f t="shared" si="60"/>
        <v>0</v>
      </c>
      <c r="E198" s="163">
        <f t="shared" si="60"/>
        <v>0</v>
      </c>
      <c r="F198" s="163">
        <f t="shared" si="60"/>
        <v>0</v>
      </c>
      <c r="G198" s="163">
        <f t="shared" si="60"/>
        <v>0</v>
      </c>
      <c r="H198" s="163">
        <f t="shared" si="60"/>
        <v>0</v>
      </c>
      <c r="I198" s="163">
        <f t="shared" si="60"/>
        <v>0</v>
      </c>
      <c r="J198" s="163">
        <f t="shared" si="60"/>
        <v>0</v>
      </c>
      <c r="K198" s="163">
        <f t="shared" si="60"/>
        <v>0</v>
      </c>
      <c r="L198" s="163">
        <f t="shared" si="60"/>
        <v>0</v>
      </c>
      <c r="M198" s="163">
        <f t="shared" si="56"/>
        <v>0</v>
      </c>
      <c r="N198" s="163">
        <f t="shared" si="56"/>
        <v>0</v>
      </c>
      <c r="O198" s="163">
        <f t="shared" si="56"/>
        <v>0</v>
      </c>
      <c r="P198" s="163">
        <f t="shared" si="56"/>
        <v>0</v>
      </c>
      <c r="Q198" s="163">
        <f t="shared" si="57"/>
        <v>0</v>
      </c>
      <c r="R198" s="163">
        <f t="shared" si="57"/>
        <v>0</v>
      </c>
      <c r="S198" s="163">
        <f t="shared" si="57"/>
        <v>0</v>
      </c>
      <c r="T198" s="163">
        <f t="shared" si="59"/>
        <v>0</v>
      </c>
      <c r="U198" s="163">
        <f t="shared" si="59"/>
        <v>0</v>
      </c>
      <c r="V198" s="163">
        <f t="shared" si="59"/>
        <v>0</v>
      </c>
      <c r="W198" s="163">
        <f t="shared" si="59"/>
        <v>0</v>
      </c>
      <c r="X198" s="163">
        <f t="shared" si="59"/>
        <v>0</v>
      </c>
      <c r="Y198" s="163">
        <f t="shared" si="59"/>
        <v>0</v>
      </c>
      <c r="Z198" s="163">
        <f t="shared" si="59"/>
        <v>0</v>
      </c>
      <c r="AA198" s="163">
        <f t="shared" si="59"/>
        <v>0</v>
      </c>
      <c r="AB198" s="163">
        <f t="shared" si="59"/>
        <v>0</v>
      </c>
      <c r="AC198" s="163">
        <f t="shared" si="59"/>
        <v>0</v>
      </c>
      <c r="AD198" s="163">
        <f t="shared" si="59"/>
        <v>0</v>
      </c>
      <c r="AE198" s="163">
        <f t="shared" si="59"/>
        <v>0</v>
      </c>
      <c r="AF198" s="176">
        <f t="shared" si="59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60"/>
        <v>0</v>
      </c>
      <c r="D199" s="163">
        <f t="shared" si="60"/>
        <v>0</v>
      </c>
      <c r="E199" s="163">
        <f t="shared" si="60"/>
        <v>0</v>
      </c>
      <c r="F199" s="163">
        <f t="shared" si="60"/>
        <v>0</v>
      </c>
      <c r="G199" s="163">
        <f t="shared" si="60"/>
        <v>0</v>
      </c>
      <c r="H199" s="163">
        <f t="shared" si="60"/>
        <v>0</v>
      </c>
      <c r="I199" s="163">
        <f t="shared" si="60"/>
        <v>0</v>
      </c>
      <c r="J199" s="163">
        <f t="shared" si="60"/>
        <v>0</v>
      </c>
      <c r="K199" s="163">
        <f t="shared" si="60"/>
        <v>0</v>
      </c>
      <c r="L199" s="163">
        <f t="shared" si="60"/>
        <v>0</v>
      </c>
      <c r="M199" s="163">
        <f t="shared" si="56"/>
        <v>0</v>
      </c>
      <c r="N199" s="163">
        <f t="shared" si="56"/>
        <v>0</v>
      </c>
      <c r="O199" s="163">
        <f t="shared" si="56"/>
        <v>0</v>
      </c>
      <c r="P199" s="163">
        <f t="shared" si="56"/>
        <v>0</v>
      </c>
      <c r="Q199" s="163">
        <f t="shared" si="57"/>
        <v>0</v>
      </c>
      <c r="R199" s="163">
        <f t="shared" si="57"/>
        <v>0</v>
      </c>
      <c r="S199" s="163">
        <f t="shared" si="57"/>
        <v>0</v>
      </c>
      <c r="T199" s="163">
        <f t="shared" si="59"/>
        <v>0</v>
      </c>
      <c r="U199" s="163">
        <f t="shared" si="59"/>
        <v>0</v>
      </c>
      <c r="V199" s="163">
        <f t="shared" si="59"/>
        <v>0</v>
      </c>
      <c r="W199" s="163">
        <f t="shared" si="59"/>
        <v>0</v>
      </c>
      <c r="X199" s="163">
        <f t="shared" si="59"/>
        <v>0</v>
      </c>
      <c r="Y199" s="163">
        <f t="shared" si="59"/>
        <v>0</v>
      </c>
      <c r="Z199" s="163">
        <f t="shared" si="59"/>
        <v>0</v>
      </c>
      <c r="AA199" s="163">
        <f t="shared" si="59"/>
        <v>0</v>
      </c>
      <c r="AB199" s="163">
        <f t="shared" si="59"/>
        <v>0</v>
      </c>
      <c r="AC199" s="163">
        <f t="shared" si="59"/>
        <v>0</v>
      </c>
      <c r="AD199" s="163">
        <f t="shared" si="59"/>
        <v>0</v>
      </c>
      <c r="AE199" s="163">
        <f t="shared" si="59"/>
        <v>0</v>
      </c>
      <c r="AF199" s="176">
        <f t="shared" si="59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60"/>
        <v>0</v>
      </c>
      <c r="D200" s="163">
        <f t="shared" si="60"/>
        <v>0</v>
      </c>
      <c r="E200" s="163">
        <f t="shared" si="60"/>
        <v>0</v>
      </c>
      <c r="F200" s="163">
        <f t="shared" si="60"/>
        <v>0</v>
      </c>
      <c r="G200" s="163">
        <f t="shared" si="60"/>
        <v>0</v>
      </c>
      <c r="H200" s="163">
        <f t="shared" si="60"/>
        <v>0</v>
      </c>
      <c r="I200" s="163">
        <f t="shared" si="60"/>
        <v>0</v>
      </c>
      <c r="J200" s="163">
        <f t="shared" si="60"/>
        <v>0</v>
      </c>
      <c r="K200" s="163">
        <f t="shared" si="60"/>
        <v>0</v>
      </c>
      <c r="L200" s="163">
        <f t="shared" si="60"/>
        <v>0</v>
      </c>
      <c r="M200" s="163">
        <f t="shared" si="56"/>
        <v>0</v>
      </c>
      <c r="N200" s="163">
        <f t="shared" si="56"/>
        <v>0</v>
      </c>
      <c r="O200" s="163">
        <f t="shared" si="56"/>
        <v>0</v>
      </c>
      <c r="P200" s="163">
        <f t="shared" si="56"/>
        <v>0</v>
      </c>
      <c r="Q200" s="163">
        <f t="shared" si="57"/>
        <v>0</v>
      </c>
      <c r="R200" s="163">
        <f t="shared" si="57"/>
        <v>0</v>
      </c>
      <c r="S200" s="163">
        <f t="shared" si="57"/>
        <v>0</v>
      </c>
      <c r="T200" s="163">
        <f t="shared" ref="T200:AF215" si="61">S200</f>
        <v>0</v>
      </c>
      <c r="U200" s="163">
        <f t="shared" si="61"/>
        <v>0</v>
      </c>
      <c r="V200" s="163">
        <f t="shared" si="61"/>
        <v>0</v>
      </c>
      <c r="W200" s="163">
        <f t="shared" si="61"/>
        <v>0</v>
      </c>
      <c r="X200" s="163">
        <f t="shared" si="61"/>
        <v>0</v>
      </c>
      <c r="Y200" s="163">
        <f t="shared" si="61"/>
        <v>0</v>
      </c>
      <c r="Z200" s="163">
        <f t="shared" si="61"/>
        <v>0</v>
      </c>
      <c r="AA200" s="163">
        <f t="shared" si="61"/>
        <v>0</v>
      </c>
      <c r="AB200" s="163">
        <f t="shared" si="61"/>
        <v>0</v>
      </c>
      <c r="AC200" s="163">
        <f t="shared" si="61"/>
        <v>0</v>
      </c>
      <c r="AD200" s="163">
        <f t="shared" si="61"/>
        <v>0</v>
      </c>
      <c r="AE200" s="163">
        <f t="shared" si="61"/>
        <v>0</v>
      </c>
      <c r="AF200" s="176">
        <f t="shared" si="61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L216" si="62">B201</f>
        <v>0</v>
      </c>
      <c r="D201" s="163">
        <f t="shared" si="62"/>
        <v>0</v>
      </c>
      <c r="E201" s="163">
        <f t="shared" si="62"/>
        <v>0</v>
      </c>
      <c r="F201" s="163">
        <f t="shared" si="62"/>
        <v>0</v>
      </c>
      <c r="G201" s="163">
        <f t="shared" si="62"/>
        <v>0</v>
      </c>
      <c r="H201" s="163">
        <f t="shared" si="62"/>
        <v>0</v>
      </c>
      <c r="I201" s="163">
        <f t="shared" si="62"/>
        <v>0</v>
      </c>
      <c r="J201" s="163">
        <f t="shared" si="62"/>
        <v>0</v>
      </c>
      <c r="K201" s="163">
        <f t="shared" si="62"/>
        <v>0</v>
      </c>
      <c r="L201" s="163">
        <f t="shared" si="62"/>
        <v>0</v>
      </c>
      <c r="M201" s="163">
        <f t="shared" si="56"/>
        <v>0</v>
      </c>
      <c r="N201" s="163">
        <f t="shared" si="56"/>
        <v>0</v>
      </c>
      <c r="O201" s="163">
        <f t="shared" si="56"/>
        <v>0</v>
      </c>
      <c r="P201" s="163">
        <f t="shared" si="56"/>
        <v>0</v>
      </c>
      <c r="Q201" s="163">
        <f t="shared" si="57"/>
        <v>0</v>
      </c>
      <c r="R201" s="163">
        <f t="shared" si="57"/>
        <v>0</v>
      </c>
      <c r="S201" s="163">
        <f t="shared" si="57"/>
        <v>0</v>
      </c>
      <c r="T201" s="163">
        <f t="shared" si="61"/>
        <v>0</v>
      </c>
      <c r="U201" s="163">
        <f t="shared" si="61"/>
        <v>0</v>
      </c>
      <c r="V201" s="163">
        <f t="shared" si="61"/>
        <v>0</v>
      </c>
      <c r="W201" s="163">
        <f t="shared" si="61"/>
        <v>0</v>
      </c>
      <c r="X201" s="163">
        <f t="shared" si="61"/>
        <v>0</v>
      </c>
      <c r="Y201" s="163">
        <f t="shared" si="61"/>
        <v>0</v>
      </c>
      <c r="Z201" s="163">
        <f t="shared" si="61"/>
        <v>0</v>
      </c>
      <c r="AA201" s="163">
        <f t="shared" si="61"/>
        <v>0</v>
      </c>
      <c r="AB201" s="163">
        <f t="shared" si="61"/>
        <v>0</v>
      </c>
      <c r="AC201" s="163">
        <f t="shared" si="61"/>
        <v>0</v>
      </c>
      <c r="AD201" s="163">
        <f t="shared" si="61"/>
        <v>0</v>
      </c>
      <c r="AE201" s="163">
        <f t="shared" si="61"/>
        <v>0</v>
      </c>
      <c r="AF201" s="176">
        <f t="shared" si="61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62"/>
        <v>0</v>
      </c>
      <c r="D202" s="163">
        <f t="shared" si="62"/>
        <v>0</v>
      </c>
      <c r="E202" s="163">
        <f t="shared" si="62"/>
        <v>0</v>
      </c>
      <c r="F202" s="163">
        <f t="shared" si="62"/>
        <v>0</v>
      </c>
      <c r="G202" s="163">
        <f t="shared" si="62"/>
        <v>0</v>
      </c>
      <c r="H202" s="163">
        <f t="shared" si="62"/>
        <v>0</v>
      </c>
      <c r="I202" s="163">
        <f t="shared" si="62"/>
        <v>0</v>
      </c>
      <c r="J202" s="163">
        <f t="shared" si="62"/>
        <v>0</v>
      </c>
      <c r="K202" s="163">
        <f t="shared" si="62"/>
        <v>0</v>
      </c>
      <c r="L202" s="163">
        <f t="shared" si="62"/>
        <v>0</v>
      </c>
      <c r="M202" s="163">
        <f t="shared" si="56"/>
        <v>0</v>
      </c>
      <c r="N202" s="163">
        <f t="shared" si="56"/>
        <v>0</v>
      </c>
      <c r="O202" s="163">
        <f t="shared" si="56"/>
        <v>0</v>
      </c>
      <c r="P202" s="163">
        <f t="shared" si="56"/>
        <v>0</v>
      </c>
      <c r="Q202" s="163">
        <f t="shared" si="57"/>
        <v>0</v>
      </c>
      <c r="R202" s="163">
        <f t="shared" si="57"/>
        <v>0</v>
      </c>
      <c r="S202" s="163">
        <f t="shared" si="57"/>
        <v>0</v>
      </c>
      <c r="T202" s="163">
        <f t="shared" si="61"/>
        <v>0</v>
      </c>
      <c r="U202" s="163">
        <f t="shared" si="61"/>
        <v>0</v>
      </c>
      <c r="V202" s="163">
        <f t="shared" si="61"/>
        <v>0</v>
      </c>
      <c r="W202" s="163">
        <f t="shared" si="61"/>
        <v>0</v>
      </c>
      <c r="X202" s="163">
        <f t="shared" si="61"/>
        <v>0</v>
      </c>
      <c r="Y202" s="163">
        <f t="shared" si="61"/>
        <v>0</v>
      </c>
      <c r="Z202" s="163">
        <f t="shared" si="61"/>
        <v>0</v>
      </c>
      <c r="AA202" s="163">
        <f t="shared" si="61"/>
        <v>0</v>
      </c>
      <c r="AB202" s="163">
        <f t="shared" si="61"/>
        <v>0</v>
      </c>
      <c r="AC202" s="163">
        <f t="shared" si="61"/>
        <v>0</v>
      </c>
      <c r="AD202" s="163">
        <f t="shared" si="61"/>
        <v>0</v>
      </c>
      <c r="AE202" s="163">
        <f t="shared" si="61"/>
        <v>0</v>
      </c>
      <c r="AF202" s="176">
        <f t="shared" si="61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62"/>
        <v>0</v>
      </c>
      <c r="D203" s="163">
        <f t="shared" si="62"/>
        <v>0</v>
      </c>
      <c r="E203" s="163">
        <f t="shared" si="62"/>
        <v>0</v>
      </c>
      <c r="F203" s="163">
        <f t="shared" si="62"/>
        <v>0</v>
      </c>
      <c r="G203" s="163">
        <f t="shared" si="62"/>
        <v>0</v>
      </c>
      <c r="H203" s="163">
        <f t="shared" si="62"/>
        <v>0</v>
      </c>
      <c r="I203" s="163">
        <f t="shared" si="62"/>
        <v>0</v>
      </c>
      <c r="J203" s="163">
        <f t="shared" si="62"/>
        <v>0</v>
      </c>
      <c r="K203" s="163">
        <f t="shared" si="62"/>
        <v>0</v>
      </c>
      <c r="L203" s="163">
        <f t="shared" si="62"/>
        <v>0</v>
      </c>
      <c r="M203" s="163">
        <f t="shared" si="56"/>
        <v>0</v>
      </c>
      <c r="N203" s="163">
        <f t="shared" si="56"/>
        <v>0</v>
      </c>
      <c r="O203" s="163">
        <f t="shared" si="56"/>
        <v>0</v>
      </c>
      <c r="P203" s="163">
        <f t="shared" si="56"/>
        <v>0</v>
      </c>
      <c r="Q203" s="163">
        <f t="shared" si="57"/>
        <v>0</v>
      </c>
      <c r="R203" s="163">
        <f t="shared" si="57"/>
        <v>0</v>
      </c>
      <c r="S203" s="163">
        <f t="shared" si="57"/>
        <v>0</v>
      </c>
      <c r="T203" s="163">
        <f t="shared" si="61"/>
        <v>0</v>
      </c>
      <c r="U203" s="163">
        <f t="shared" si="61"/>
        <v>0</v>
      </c>
      <c r="V203" s="163">
        <f t="shared" si="61"/>
        <v>0</v>
      </c>
      <c r="W203" s="163">
        <f t="shared" si="61"/>
        <v>0</v>
      </c>
      <c r="X203" s="163">
        <f t="shared" si="61"/>
        <v>0</v>
      </c>
      <c r="Y203" s="163">
        <f t="shared" si="61"/>
        <v>0</v>
      </c>
      <c r="Z203" s="163">
        <f t="shared" si="61"/>
        <v>0</v>
      </c>
      <c r="AA203" s="163">
        <f t="shared" si="61"/>
        <v>0</v>
      </c>
      <c r="AB203" s="163">
        <f t="shared" si="61"/>
        <v>0</v>
      </c>
      <c r="AC203" s="163">
        <f t="shared" si="61"/>
        <v>0</v>
      </c>
      <c r="AD203" s="163">
        <f t="shared" si="61"/>
        <v>0</v>
      </c>
      <c r="AE203" s="163">
        <f t="shared" si="61"/>
        <v>0</v>
      </c>
      <c r="AF203" s="176">
        <f t="shared" si="61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62"/>
        <v>0</v>
      </c>
      <c r="D204" s="163">
        <f t="shared" si="62"/>
        <v>0</v>
      </c>
      <c r="E204" s="163">
        <f t="shared" si="62"/>
        <v>0</v>
      </c>
      <c r="F204" s="163">
        <f t="shared" si="62"/>
        <v>0</v>
      </c>
      <c r="G204" s="163">
        <f t="shared" si="62"/>
        <v>0</v>
      </c>
      <c r="H204" s="163">
        <f t="shared" si="62"/>
        <v>0</v>
      </c>
      <c r="I204" s="163">
        <f t="shared" si="62"/>
        <v>0</v>
      </c>
      <c r="J204" s="163">
        <f t="shared" si="62"/>
        <v>0</v>
      </c>
      <c r="K204" s="163">
        <f t="shared" si="62"/>
        <v>0</v>
      </c>
      <c r="L204" s="163">
        <f t="shared" si="62"/>
        <v>0</v>
      </c>
      <c r="M204" s="163">
        <f t="shared" si="56"/>
        <v>0</v>
      </c>
      <c r="N204" s="163">
        <f t="shared" si="56"/>
        <v>0</v>
      </c>
      <c r="O204" s="163">
        <f t="shared" si="56"/>
        <v>0</v>
      </c>
      <c r="P204" s="163">
        <f t="shared" si="56"/>
        <v>0</v>
      </c>
      <c r="Q204" s="163">
        <f t="shared" si="57"/>
        <v>0</v>
      </c>
      <c r="R204" s="163">
        <f t="shared" si="57"/>
        <v>0</v>
      </c>
      <c r="S204" s="163">
        <f t="shared" si="57"/>
        <v>0</v>
      </c>
      <c r="T204" s="163">
        <f t="shared" si="61"/>
        <v>0</v>
      </c>
      <c r="U204" s="163">
        <f t="shared" si="61"/>
        <v>0</v>
      </c>
      <c r="V204" s="163">
        <f t="shared" si="61"/>
        <v>0</v>
      </c>
      <c r="W204" s="163">
        <f t="shared" si="61"/>
        <v>0</v>
      </c>
      <c r="X204" s="163">
        <f t="shared" si="61"/>
        <v>0</v>
      </c>
      <c r="Y204" s="163">
        <f t="shared" si="61"/>
        <v>0</v>
      </c>
      <c r="Z204" s="163">
        <f t="shared" si="61"/>
        <v>0</v>
      </c>
      <c r="AA204" s="163">
        <f t="shared" si="61"/>
        <v>0</v>
      </c>
      <c r="AB204" s="163">
        <f t="shared" si="61"/>
        <v>0</v>
      </c>
      <c r="AC204" s="163">
        <f t="shared" si="61"/>
        <v>0</v>
      </c>
      <c r="AD204" s="163">
        <f t="shared" si="61"/>
        <v>0</v>
      </c>
      <c r="AE204" s="163">
        <f t="shared" si="61"/>
        <v>0</v>
      </c>
      <c r="AF204" s="176">
        <f t="shared" si="61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62"/>
        <v>0</v>
      </c>
      <c r="D205" s="163">
        <f t="shared" si="62"/>
        <v>0</v>
      </c>
      <c r="E205" s="163">
        <f t="shared" si="62"/>
        <v>0</v>
      </c>
      <c r="F205" s="163">
        <f t="shared" si="62"/>
        <v>0</v>
      </c>
      <c r="G205" s="163">
        <f t="shared" si="62"/>
        <v>0</v>
      </c>
      <c r="H205" s="163">
        <f t="shared" si="62"/>
        <v>0</v>
      </c>
      <c r="I205" s="163">
        <f t="shared" si="62"/>
        <v>0</v>
      </c>
      <c r="J205" s="163">
        <f t="shared" si="62"/>
        <v>0</v>
      </c>
      <c r="K205" s="163">
        <f t="shared" si="62"/>
        <v>0</v>
      </c>
      <c r="L205" s="163">
        <f t="shared" si="62"/>
        <v>0</v>
      </c>
      <c r="M205" s="163">
        <f t="shared" si="56"/>
        <v>0</v>
      </c>
      <c r="N205" s="163">
        <f t="shared" si="56"/>
        <v>0</v>
      </c>
      <c r="O205" s="163">
        <f t="shared" si="56"/>
        <v>0</v>
      </c>
      <c r="P205" s="163">
        <f t="shared" si="56"/>
        <v>0</v>
      </c>
      <c r="Q205" s="163">
        <f t="shared" si="57"/>
        <v>0</v>
      </c>
      <c r="R205" s="163">
        <f t="shared" si="57"/>
        <v>0</v>
      </c>
      <c r="S205" s="163">
        <f t="shared" si="57"/>
        <v>0</v>
      </c>
      <c r="T205" s="163">
        <f t="shared" si="61"/>
        <v>0</v>
      </c>
      <c r="U205" s="163">
        <f t="shared" si="61"/>
        <v>0</v>
      </c>
      <c r="V205" s="163">
        <f t="shared" si="61"/>
        <v>0</v>
      </c>
      <c r="W205" s="163">
        <f t="shared" si="61"/>
        <v>0</v>
      </c>
      <c r="X205" s="163">
        <f t="shared" si="61"/>
        <v>0</v>
      </c>
      <c r="Y205" s="163">
        <f t="shared" si="61"/>
        <v>0</v>
      </c>
      <c r="Z205" s="163">
        <f t="shared" si="61"/>
        <v>0</v>
      </c>
      <c r="AA205" s="163">
        <f t="shared" si="61"/>
        <v>0</v>
      </c>
      <c r="AB205" s="163">
        <f t="shared" si="61"/>
        <v>0</v>
      </c>
      <c r="AC205" s="163">
        <f t="shared" si="61"/>
        <v>0</v>
      </c>
      <c r="AD205" s="163">
        <f t="shared" si="61"/>
        <v>0</v>
      </c>
      <c r="AE205" s="163">
        <f t="shared" si="61"/>
        <v>0</v>
      </c>
      <c r="AF205" s="176">
        <f t="shared" si="61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62"/>
        <v>0</v>
      </c>
      <c r="D206" s="163">
        <f t="shared" si="62"/>
        <v>0</v>
      </c>
      <c r="E206" s="163">
        <f t="shared" si="62"/>
        <v>0</v>
      </c>
      <c r="F206" s="163">
        <f t="shared" si="62"/>
        <v>0</v>
      </c>
      <c r="G206" s="163">
        <f t="shared" si="62"/>
        <v>0</v>
      </c>
      <c r="H206" s="163">
        <f t="shared" si="62"/>
        <v>0</v>
      </c>
      <c r="I206" s="163">
        <f t="shared" si="62"/>
        <v>0</v>
      </c>
      <c r="J206" s="163">
        <f t="shared" si="62"/>
        <v>0</v>
      </c>
      <c r="K206" s="163">
        <f t="shared" si="62"/>
        <v>0</v>
      </c>
      <c r="L206" s="163">
        <f t="shared" si="62"/>
        <v>0</v>
      </c>
      <c r="M206" s="163">
        <f t="shared" si="56"/>
        <v>0</v>
      </c>
      <c r="N206" s="163">
        <f t="shared" si="56"/>
        <v>0</v>
      </c>
      <c r="O206" s="163">
        <f t="shared" si="56"/>
        <v>0</v>
      </c>
      <c r="P206" s="163">
        <f t="shared" si="56"/>
        <v>0</v>
      </c>
      <c r="Q206" s="163">
        <f t="shared" si="57"/>
        <v>0</v>
      </c>
      <c r="R206" s="163">
        <f t="shared" si="57"/>
        <v>0</v>
      </c>
      <c r="S206" s="163">
        <f t="shared" si="57"/>
        <v>0</v>
      </c>
      <c r="T206" s="163">
        <f t="shared" si="61"/>
        <v>0</v>
      </c>
      <c r="U206" s="163">
        <f t="shared" si="61"/>
        <v>0</v>
      </c>
      <c r="V206" s="163">
        <f t="shared" si="61"/>
        <v>0</v>
      </c>
      <c r="W206" s="163">
        <f t="shared" si="61"/>
        <v>0</v>
      </c>
      <c r="X206" s="163">
        <f t="shared" si="61"/>
        <v>0</v>
      </c>
      <c r="Y206" s="163">
        <f t="shared" si="61"/>
        <v>0</v>
      </c>
      <c r="Z206" s="163">
        <f t="shared" si="61"/>
        <v>0</v>
      </c>
      <c r="AA206" s="163">
        <f t="shared" si="61"/>
        <v>0</v>
      </c>
      <c r="AB206" s="163">
        <f t="shared" si="61"/>
        <v>0</v>
      </c>
      <c r="AC206" s="163">
        <f t="shared" si="61"/>
        <v>0</v>
      </c>
      <c r="AD206" s="163">
        <f t="shared" si="61"/>
        <v>0</v>
      </c>
      <c r="AE206" s="163">
        <f t="shared" si="61"/>
        <v>0</v>
      </c>
      <c r="AF206" s="176">
        <f t="shared" si="61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62"/>
        <v>0</v>
      </c>
      <c r="D207" s="163">
        <f t="shared" si="62"/>
        <v>0</v>
      </c>
      <c r="E207" s="163">
        <f t="shared" si="62"/>
        <v>0</v>
      </c>
      <c r="F207" s="163">
        <f t="shared" si="62"/>
        <v>0</v>
      </c>
      <c r="G207" s="163">
        <f t="shared" si="62"/>
        <v>0</v>
      </c>
      <c r="H207" s="163">
        <f t="shared" si="62"/>
        <v>0</v>
      </c>
      <c r="I207" s="163">
        <f t="shared" si="62"/>
        <v>0</v>
      </c>
      <c r="J207" s="163">
        <f t="shared" si="62"/>
        <v>0</v>
      </c>
      <c r="K207" s="163">
        <f t="shared" si="62"/>
        <v>0</v>
      </c>
      <c r="L207" s="163">
        <f t="shared" si="62"/>
        <v>0</v>
      </c>
      <c r="M207" s="163">
        <f t="shared" si="56"/>
        <v>0</v>
      </c>
      <c r="N207" s="163">
        <f t="shared" si="56"/>
        <v>0</v>
      </c>
      <c r="O207" s="163">
        <f t="shared" si="56"/>
        <v>0</v>
      </c>
      <c r="P207" s="163">
        <f t="shared" si="56"/>
        <v>0</v>
      </c>
      <c r="Q207" s="163">
        <f t="shared" si="57"/>
        <v>0</v>
      </c>
      <c r="R207" s="163">
        <f t="shared" si="57"/>
        <v>0</v>
      </c>
      <c r="S207" s="163">
        <f t="shared" si="57"/>
        <v>0</v>
      </c>
      <c r="T207" s="163">
        <f t="shared" si="61"/>
        <v>0</v>
      </c>
      <c r="U207" s="163">
        <f t="shared" si="61"/>
        <v>0</v>
      </c>
      <c r="V207" s="163">
        <f t="shared" si="61"/>
        <v>0</v>
      </c>
      <c r="W207" s="163">
        <f t="shared" si="61"/>
        <v>0</v>
      </c>
      <c r="X207" s="163">
        <f t="shared" si="61"/>
        <v>0</v>
      </c>
      <c r="Y207" s="163">
        <f t="shared" si="61"/>
        <v>0</v>
      </c>
      <c r="Z207" s="163">
        <f t="shared" si="61"/>
        <v>0</v>
      </c>
      <c r="AA207" s="163">
        <f t="shared" si="61"/>
        <v>0</v>
      </c>
      <c r="AB207" s="163">
        <f t="shared" si="61"/>
        <v>0</v>
      </c>
      <c r="AC207" s="163">
        <f t="shared" si="61"/>
        <v>0</v>
      </c>
      <c r="AD207" s="163">
        <f t="shared" si="61"/>
        <v>0</v>
      </c>
      <c r="AE207" s="163">
        <f t="shared" si="61"/>
        <v>0</v>
      </c>
      <c r="AF207" s="176">
        <f t="shared" si="61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62"/>
        <v>0</v>
      </c>
      <c r="D208" s="163">
        <f t="shared" si="62"/>
        <v>0</v>
      </c>
      <c r="E208" s="163">
        <f t="shared" si="62"/>
        <v>0</v>
      </c>
      <c r="F208" s="163">
        <f t="shared" si="62"/>
        <v>0</v>
      </c>
      <c r="G208" s="163">
        <f t="shared" si="62"/>
        <v>0</v>
      </c>
      <c r="H208" s="163">
        <f t="shared" si="62"/>
        <v>0</v>
      </c>
      <c r="I208" s="163">
        <f t="shared" si="62"/>
        <v>0</v>
      </c>
      <c r="J208" s="163">
        <f t="shared" si="62"/>
        <v>0</v>
      </c>
      <c r="K208" s="163">
        <f t="shared" si="62"/>
        <v>0</v>
      </c>
      <c r="L208" s="163">
        <f t="shared" si="62"/>
        <v>0</v>
      </c>
      <c r="M208" s="163">
        <f t="shared" si="56"/>
        <v>0</v>
      </c>
      <c r="N208" s="163">
        <f t="shared" si="56"/>
        <v>0</v>
      </c>
      <c r="O208" s="163">
        <f t="shared" si="56"/>
        <v>0</v>
      </c>
      <c r="P208" s="163">
        <f t="shared" si="56"/>
        <v>0</v>
      </c>
      <c r="Q208" s="163">
        <f t="shared" si="57"/>
        <v>0</v>
      </c>
      <c r="R208" s="163">
        <f t="shared" si="57"/>
        <v>0</v>
      </c>
      <c r="S208" s="163">
        <f t="shared" si="57"/>
        <v>0</v>
      </c>
      <c r="T208" s="163">
        <f t="shared" si="61"/>
        <v>0</v>
      </c>
      <c r="U208" s="163">
        <f t="shared" si="61"/>
        <v>0</v>
      </c>
      <c r="V208" s="163">
        <f t="shared" si="61"/>
        <v>0</v>
      </c>
      <c r="W208" s="163">
        <f t="shared" si="61"/>
        <v>0</v>
      </c>
      <c r="X208" s="163">
        <f t="shared" si="61"/>
        <v>0</v>
      </c>
      <c r="Y208" s="163">
        <f t="shared" si="61"/>
        <v>0</v>
      </c>
      <c r="Z208" s="163">
        <f t="shared" si="61"/>
        <v>0</v>
      </c>
      <c r="AA208" s="163">
        <f t="shared" si="61"/>
        <v>0</v>
      </c>
      <c r="AB208" s="163">
        <f t="shared" si="61"/>
        <v>0</v>
      </c>
      <c r="AC208" s="163">
        <f t="shared" si="61"/>
        <v>0</v>
      </c>
      <c r="AD208" s="163">
        <f t="shared" si="61"/>
        <v>0</v>
      </c>
      <c r="AE208" s="163">
        <f t="shared" si="61"/>
        <v>0</v>
      </c>
      <c r="AF208" s="176">
        <f t="shared" si="61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62"/>
        <v>0</v>
      </c>
      <c r="D209" s="163">
        <f t="shared" si="62"/>
        <v>0</v>
      </c>
      <c r="E209" s="163">
        <f t="shared" si="62"/>
        <v>0</v>
      </c>
      <c r="F209" s="163">
        <f t="shared" si="62"/>
        <v>0</v>
      </c>
      <c r="G209" s="163">
        <f t="shared" si="62"/>
        <v>0</v>
      </c>
      <c r="H209" s="163">
        <f t="shared" si="62"/>
        <v>0</v>
      </c>
      <c r="I209" s="163">
        <f t="shared" si="62"/>
        <v>0</v>
      </c>
      <c r="J209" s="163">
        <f t="shared" si="62"/>
        <v>0</v>
      </c>
      <c r="K209" s="163">
        <f t="shared" si="62"/>
        <v>0</v>
      </c>
      <c r="L209" s="163">
        <f t="shared" si="62"/>
        <v>0</v>
      </c>
      <c r="M209" s="163">
        <f t="shared" si="56"/>
        <v>0</v>
      </c>
      <c r="N209" s="163">
        <f t="shared" si="56"/>
        <v>0</v>
      </c>
      <c r="O209" s="163">
        <f t="shared" si="56"/>
        <v>0</v>
      </c>
      <c r="P209" s="163">
        <f t="shared" si="56"/>
        <v>0</v>
      </c>
      <c r="Q209" s="163">
        <f t="shared" si="57"/>
        <v>0</v>
      </c>
      <c r="R209" s="163">
        <f t="shared" si="57"/>
        <v>0</v>
      </c>
      <c r="S209" s="163">
        <f t="shared" si="57"/>
        <v>0</v>
      </c>
      <c r="T209" s="163">
        <f t="shared" si="61"/>
        <v>0</v>
      </c>
      <c r="U209" s="163">
        <f t="shared" si="61"/>
        <v>0</v>
      </c>
      <c r="V209" s="163">
        <f t="shared" si="61"/>
        <v>0</v>
      </c>
      <c r="W209" s="163">
        <f t="shared" si="61"/>
        <v>0</v>
      </c>
      <c r="X209" s="163">
        <f t="shared" si="61"/>
        <v>0</v>
      </c>
      <c r="Y209" s="163">
        <f t="shared" si="61"/>
        <v>0</v>
      </c>
      <c r="Z209" s="163">
        <f t="shared" si="61"/>
        <v>0</v>
      </c>
      <c r="AA209" s="163">
        <f t="shared" si="61"/>
        <v>0</v>
      </c>
      <c r="AB209" s="163">
        <f t="shared" si="61"/>
        <v>0</v>
      </c>
      <c r="AC209" s="163">
        <f t="shared" si="61"/>
        <v>0</v>
      </c>
      <c r="AD209" s="163">
        <f t="shared" si="61"/>
        <v>0</v>
      </c>
      <c r="AE209" s="163">
        <f t="shared" si="61"/>
        <v>0</v>
      </c>
      <c r="AF209" s="176">
        <f t="shared" si="61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62"/>
        <v>0</v>
      </c>
      <c r="D210" s="163">
        <f t="shared" si="62"/>
        <v>0</v>
      </c>
      <c r="E210" s="163">
        <f t="shared" si="62"/>
        <v>0</v>
      </c>
      <c r="F210" s="163">
        <f t="shared" si="62"/>
        <v>0</v>
      </c>
      <c r="G210" s="163">
        <f t="shared" si="62"/>
        <v>0</v>
      </c>
      <c r="H210" s="163">
        <f t="shared" si="62"/>
        <v>0</v>
      </c>
      <c r="I210" s="163">
        <f t="shared" si="62"/>
        <v>0</v>
      </c>
      <c r="J210" s="163">
        <f t="shared" si="62"/>
        <v>0</v>
      </c>
      <c r="K210" s="163">
        <f t="shared" si="62"/>
        <v>0</v>
      </c>
      <c r="L210" s="163">
        <f t="shared" si="62"/>
        <v>0</v>
      </c>
      <c r="M210" s="163">
        <f t="shared" si="56"/>
        <v>0</v>
      </c>
      <c r="N210" s="163">
        <f t="shared" si="56"/>
        <v>0</v>
      </c>
      <c r="O210" s="163">
        <f t="shared" si="56"/>
        <v>0</v>
      </c>
      <c r="P210" s="163">
        <f t="shared" si="56"/>
        <v>0</v>
      </c>
      <c r="Q210" s="163">
        <f t="shared" si="57"/>
        <v>0</v>
      </c>
      <c r="R210" s="163">
        <f t="shared" si="57"/>
        <v>0</v>
      </c>
      <c r="S210" s="163">
        <f t="shared" si="57"/>
        <v>0</v>
      </c>
      <c r="T210" s="163">
        <f t="shared" si="61"/>
        <v>0</v>
      </c>
      <c r="U210" s="163">
        <f t="shared" si="61"/>
        <v>0</v>
      </c>
      <c r="V210" s="163">
        <f t="shared" si="61"/>
        <v>0</v>
      </c>
      <c r="W210" s="163">
        <f t="shared" si="61"/>
        <v>0</v>
      </c>
      <c r="X210" s="163">
        <f t="shared" si="61"/>
        <v>0</v>
      </c>
      <c r="Y210" s="163">
        <f t="shared" si="61"/>
        <v>0</v>
      </c>
      <c r="Z210" s="163">
        <f t="shared" si="61"/>
        <v>0</v>
      </c>
      <c r="AA210" s="163">
        <f t="shared" si="61"/>
        <v>0</v>
      </c>
      <c r="AB210" s="163">
        <f t="shared" si="61"/>
        <v>0</v>
      </c>
      <c r="AC210" s="163">
        <f t="shared" si="61"/>
        <v>0</v>
      </c>
      <c r="AD210" s="163">
        <f t="shared" si="61"/>
        <v>0</v>
      </c>
      <c r="AE210" s="163">
        <f t="shared" si="61"/>
        <v>0</v>
      </c>
      <c r="AF210" s="176">
        <f t="shared" si="61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62"/>
        <v>0</v>
      </c>
      <c r="D211" s="163">
        <f t="shared" si="62"/>
        <v>0</v>
      </c>
      <c r="E211" s="163">
        <f t="shared" si="62"/>
        <v>0</v>
      </c>
      <c r="F211" s="163">
        <f t="shared" si="62"/>
        <v>0</v>
      </c>
      <c r="G211" s="163">
        <f t="shared" si="62"/>
        <v>0</v>
      </c>
      <c r="H211" s="163">
        <f t="shared" si="62"/>
        <v>0</v>
      </c>
      <c r="I211" s="163">
        <f t="shared" si="62"/>
        <v>0</v>
      </c>
      <c r="J211" s="163">
        <f t="shared" si="62"/>
        <v>0</v>
      </c>
      <c r="K211" s="163">
        <f t="shared" si="62"/>
        <v>0</v>
      </c>
      <c r="L211" s="163">
        <f t="shared" si="62"/>
        <v>0</v>
      </c>
      <c r="M211" s="163">
        <f t="shared" si="56"/>
        <v>0</v>
      </c>
      <c r="N211" s="163">
        <f t="shared" si="56"/>
        <v>0</v>
      </c>
      <c r="O211" s="163">
        <f t="shared" si="56"/>
        <v>0</v>
      </c>
      <c r="P211" s="163">
        <f t="shared" si="56"/>
        <v>0</v>
      </c>
      <c r="Q211" s="163">
        <f t="shared" si="57"/>
        <v>0</v>
      </c>
      <c r="R211" s="163">
        <f t="shared" si="57"/>
        <v>0</v>
      </c>
      <c r="S211" s="163">
        <f t="shared" si="57"/>
        <v>0</v>
      </c>
      <c r="T211" s="163">
        <f t="shared" si="61"/>
        <v>0</v>
      </c>
      <c r="U211" s="163">
        <f t="shared" si="61"/>
        <v>0</v>
      </c>
      <c r="V211" s="163">
        <f t="shared" si="61"/>
        <v>0</v>
      </c>
      <c r="W211" s="163">
        <f t="shared" si="61"/>
        <v>0</v>
      </c>
      <c r="X211" s="163">
        <f t="shared" si="61"/>
        <v>0</v>
      </c>
      <c r="Y211" s="163">
        <f t="shared" si="61"/>
        <v>0</v>
      </c>
      <c r="Z211" s="163">
        <f t="shared" si="61"/>
        <v>0</v>
      </c>
      <c r="AA211" s="163">
        <f t="shared" si="61"/>
        <v>0</v>
      </c>
      <c r="AB211" s="163">
        <f t="shared" si="61"/>
        <v>0</v>
      </c>
      <c r="AC211" s="163">
        <f t="shared" si="61"/>
        <v>0</v>
      </c>
      <c r="AD211" s="163">
        <f t="shared" si="61"/>
        <v>0</v>
      </c>
      <c r="AE211" s="163">
        <f t="shared" si="61"/>
        <v>0</v>
      </c>
      <c r="AF211" s="176">
        <f t="shared" si="61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62"/>
        <v>0</v>
      </c>
      <c r="D212" s="163">
        <f t="shared" si="62"/>
        <v>0</v>
      </c>
      <c r="E212" s="163">
        <f t="shared" si="62"/>
        <v>0</v>
      </c>
      <c r="F212" s="163">
        <f t="shared" si="62"/>
        <v>0</v>
      </c>
      <c r="G212" s="163">
        <f t="shared" si="62"/>
        <v>0</v>
      </c>
      <c r="H212" s="163">
        <f t="shared" si="62"/>
        <v>0</v>
      </c>
      <c r="I212" s="163">
        <f t="shared" si="62"/>
        <v>0</v>
      </c>
      <c r="J212" s="163">
        <f t="shared" si="62"/>
        <v>0</v>
      </c>
      <c r="K212" s="163">
        <f t="shared" si="62"/>
        <v>0</v>
      </c>
      <c r="L212" s="163">
        <f t="shared" si="62"/>
        <v>0</v>
      </c>
      <c r="M212" s="163">
        <f t="shared" si="56"/>
        <v>0</v>
      </c>
      <c r="N212" s="163">
        <f t="shared" si="56"/>
        <v>0</v>
      </c>
      <c r="O212" s="163">
        <f t="shared" si="56"/>
        <v>0</v>
      </c>
      <c r="P212" s="163">
        <f t="shared" si="56"/>
        <v>0</v>
      </c>
      <c r="Q212" s="163">
        <f t="shared" si="57"/>
        <v>0</v>
      </c>
      <c r="R212" s="163">
        <f t="shared" si="57"/>
        <v>0</v>
      </c>
      <c r="S212" s="163">
        <f t="shared" si="57"/>
        <v>0</v>
      </c>
      <c r="T212" s="163">
        <f t="shared" si="61"/>
        <v>0</v>
      </c>
      <c r="U212" s="163">
        <f t="shared" si="61"/>
        <v>0</v>
      </c>
      <c r="V212" s="163">
        <f t="shared" si="61"/>
        <v>0</v>
      </c>
      <c r="W212" s="163">
        <f t="shared" si="61"/>
        <v>0</v>
      </c>
      <c r="X212" s="163">
        <f t="shared" si="61"/>
        <v>0</v>
      </c>
      <c r="Y212" s="163">
        <f t="shared" si="61"/>
        <v>0</v>
      </c>
      <c r="Z212" s="163">
        <f t="shared" si="61"/>
        <v>0</v>
      </c>
      <c r="AA212" s="163">
        <f t="shared" si="61"/>
        <v>0</v>
      </c>
      <c r="AB212" s="163">
        <f t="shared" si="61"/>
        <v>0</v>
      </c>
      <c r="AC212" s="163">
        <f t="shared" si="61"/>
        <v>0</v>
      </c>
      <c r="AD212" s="163">
        <f t="shared" si="61"/>
        <v>0</v>
      </c>
      <c r="AE212" s="163">
        <f t="shared" si="61"/>
        <v>0</v>
      </c>
      <c r="AF212" s="176">
        <f t="shared" si="61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62"/>
        <v>0</v>
      </c>
      <c r="D213" s="163">
        <f t="shared" si="62"/>
        <v>0</v>
      </c>
      <c r="E213" s="163">
        <f t="shared" si="62"/>
        <v>0</v>
      </c>
      <c r="F213" s="163">
        <f t="shared" si="62"/>
        <v>0</v>
      </c>
      <c r="G213" s="163">
        <f t="shared" si="62"/>
        <v>0</v>
      </c>
      <c r="H213" s="163">
        <f t="shared" si="62"/>
        <v>0</v>
      </c>
      <c r="I213" s="163">
        <f t="shared" si="62"/>
        <v>0</v>
      </c>
      <c r="J213" s="163">
        <f t="shared" si="62"/>
        <v>0</v>
      </c>
      <c r="K213" s="163">
        <f t="shared" si="62"/>
        <v>0</v>
      </c>
      <c r="L213" s="163">
        <f t="shared" si="62"/>
        <v>0</v>
      </c>
      <c r="M213" s="163">
        <f t="shared" si="56"/>
        <v>0</v>
      </c>
      <c r="N213" s="163">
        <f t="shared" si="56"/>
        <v>0</v>
      </c>
      <c r="O213" s="163">
        <f t="shared" si="56"/>
        <v>0</v>
      </c>
      <c r="P213" s="163">
        <f t="shared" si="56"/>
        <v>0</v>
      </c>
      <c r="Q213" s="163">
        <f t="shared" si="57"/>
        <v>0</v>
      </c>
      <c r="R213" s="163">
        <f t="shared" si="57"/>
        <v>0</v>
      </c>
      <c r="S213" s="163">
        <f t="shared" si="57"/>
        <v>0</v>
      </c>
      <c r="T213" s="163">
        <f t="shared" si="61"/>
        <v>0</v>
      </c>
      <c r="U213" s="163">
        <f t="shared" si="61"/>
        <v>0</v>
      </c>
      <c r="V213" s="163">
        <f t="shared" si="61"/>
        <v>0</v>
      </c>
      <c r="W213" s="163">
        <f t="shared" si="61"/>
        <v>0</v>
      </c>
      <c r="X213" s="163">
        <f t="shared" si="61"/>
        <v>0</v>
      </c>
      <c r="Y213" s="163">
        <f t="shared" si="61"/>
        <v>0</v>
      </c>
      <c r="Z213" s="163">
        <f t="shared" si="61"/>
        <v>0</v>
      </c>
      <c r="AA213" s="163">
        <f t="shared" si="61"/>
        <v>0</v>
      </c>
      <c r="AB213" s="163">
        <f t="shared" si="61"/>
        <v>0</v>
      </c>
      <c r="AC213" s="163">
        <f t="shared" si="61"/>
        <v>0</v>
      </c>
      <c r="AD213" s="163">
        <f t="shared" si="61"/>
        <v>0</v>
      </c>
      <c r="AE213" s="163">
        <f t="shared" si="61"/>
        <v>0</v>
      </c>
      <c r="AF213" s="176">
        <f t="shared" si="61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62"/>
        <v>0</v>
      </c>
      <c r="D214" s="163">
        <f t="shared" si="62"/>
        <v>0</v>
      </c>
      <c r="E214" s="163">
        <f t="shared" si="62"/>
        <v>0</v>
      </c>
      <c r="F214" s="163">
        <f t="shared" si="62"/>
        <v>0</v>
      </c>
      <c r="G214" s="163">
        <f t="shared" si="62"/>
        <v>0</v>
      </c>
      <c r="H214" s="163">
        <f t="shared" si="62"/>
        <v>0</v>
      </c>
      <c r="I214" s="163">
        <f t="shared" si="62"/>
        <v>0</v>
      </c>
      <c r="J214" s="163">
        <f t="shared" si="62"/>
        <v>0</v>
      </c>
      <c r="K214" s="163">
        <f t="shared" si="62"/>
        <v>0</v>
      </c>
      <c r="L214" s="163">
        <f t="shared" si="62"/>
        <v>0</v>
      </c>
      <c r="M214" s="163">
        <f t="shared" si="56"/>
        <v>0</v>
      </c>
      <c r="N214" s="163">
        <f t="shared" si="56"/>
        <v>0</v>
      </c>
      <c r="O214" s="163">
        <f t="shared" si="56"/>
        <v>0</v>
      </c>
      <c r="P214" s="163">
        <f t="shared" si="56"/>
        <v>0</v>
      </c>
      <c r="Q214" s="163">
        <f t="shared" si="57"/>
        <v>0</v>
      </c>
      <c r="R214" s="163">
        <f t="shared" si="57"/>
        <v>0</v>
      </c>
      <c r="S214" s="163">
        <f t="shared" si="57"/>
        <v>0</v>
      </c>
      <c r="T214" s="163">
        <f t="shared" si="61"/>
        <v>0</v>
      </c>
      <c r="U214" s="163">
        <f t="shared" si="61"/>
        <v>0</v>
      </c>
      <c r="V214" s="163">
        <f t="shared" si="61"/>
        <v>0</v>
      </c>
      <c r="W214" s="163">
        <f t="shared" si="61"/>
        <v>0</v>
      </c>
      <c r="X214" s="163">
        <f t="shared" si="61"/>
        <v>0</v>
      </c>
      <c r="Y214" s="163">
        <f t="shared" si="61"/>
        <v>0</v>
      </c>
      <c r="Z214" s="163">
        <f t="shared" si="61"/>
        <v>0</v>
      </c>
      <c r="AA214" s="163">
        <f t="shared" si="61"/>
        <v>0</v>
      </c>
      <c r="AB214" s="163">
        <f t="shared" si="61"/>
        <v>0</v>
      </c>
      <c r="AC214" s="163">
        <f t="shared" si="61"/>
        <v>0</v>
      </c>
      <c r="AD214" s="163">
        <f t="shared" si="61"/>
        <v>0</v>
      </c>
      <c r="AE214" s="163">
        <f t="shared" si="61"/>
        <v>0</v>
      </c>
      <c r="AF214" s="176">
        <f t="shared" si="61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62"/>
        <v>0</v>
      </c>
      <c r="D215" s="163">
        <f t="shared" si="62"/>
        <v>0</v>
      </c>
      <c r="E215" s="163">
        <f t="shared" si="62"/>
        <v>0</v>
      </c>
      <c r="F215" s="163">
        <f t="shared" si="62"/>
        <v>0</v>
      </c>
      <c r="G215" s="163">
        <f t="shared" si="62"/>
        <v>0</v>
      </c>
      <c r="H215" s="163">
        <f t="shared" si="62"/>
        <v>0</v>
      </c>
      <c r="I215" s="163">
        <f t="shared" si="62"/>
        <v>0</v>
      </c>
      <c r="J215" s="163">
        <f t="shared" si="62"/>
        <v>0</v>
      </c>
      <c r="K215" s="163">
        <f t="shared" si="62"/>
        <v>0</v>
      </c>
      <c r="L215" s="163">
        <f t="shared" si="62"/>
        <v>0</v>
      </c>
      <c r="M215" s="163">
        <f t="shared" si="56"/>
        <v>0</v>
      </c>
      <c r="N215" s="163">
        <f t="shared" si="56"/>
        <v>0</v>
      </c>
      <c r="O215" s="163">
        <f t="shared" si="56"/>
        <v>0</v>
      </c>
      <c r="P215" s="163">
        <f t="shared" si="56"/>
        <v>0</v>
      </c>
      <c r="Q215" s="163">
        <f t="shared" si="57"/>
        <v>0</v>
      </c>
      <c r="R215" s="163">
        <f t="shared" si="57"/>
        <v>0</v>
      </c>
      <c r="S215" s="163">
        <f t="shared" si="57"/>
        <v>0</v>
      </c>
      <c r="T215" s="163">
        <f t="shared" si="61"/>
        <v>0</v>
      </c>
      <c r="U215" s="163">
        <f t="shared" si="61"/>
        <v>0</v>
      </c>
      <c r="V215" s="163">
        <f t="shared" si="61"/>
        <v>0</v>
      </c>
      <c r="W215" s="163">
        <f t="shared" si="61"/>
        <v>0</v>
      </c>
      <c r="X215" s="163">
        <f t="shared" si="61"/>
        <v>0</v>
      </c>
      <c r="Y215" s="163">
        <f t="shared" si="61"/>
        <v>0</v>
      </c>
      <c r="Z215" s="163">
        <f t="shared" si="61"/>
        <v>0</v>
      </c>
      <c r="AA215" s="163">
        <f t="shared" si="61"/>
        <v>0</v>
      </c>
      <c r="AB215" s="163">
        <f t="shared" si="61"/>
        <v>0</v>
      </c>
      <c r="AC215" s="163">
        <f t="shared" si="61"/>
        <v>0</v>
      </c>
      <c r="AD215" s="163">
        <f t="shared" si="61"/>
        <v>0</v>
      </c>
      <c r="AE215" s="163">
        <f t="shared" si="61"/>
        <v>0</v>
      </c>
      <c r="AF215" s="176">
        <f t="shared" si="61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62"/>
        <v>0</v>
      </c>
      <c r="D216" s="163">
        <f t="shared" si="62"/>
        <v>0</v>
      </c>
      <c r="E216" s="163">
        <f t="shared" si="62"/>
        <v>0</v>
      </c>
      <c r="F216" s="163">
        <f t="shared" si="62"/>
        <v>0</v>
      </c>
      <c r="G216" s="163">
        <f t="shared" si="62"/>
        <v>0</v>
      </c>
      <c r="H216" s="163">
        <f t="shared" si="62"/>
        <v>0</v>
      </c>
      <c r="I216" s="163">
        <f t="shared" si="62"/>
        <v>0</v>
      </c>
      <c r="J216" s="163">
        <f t="shared" si="62"/>
        <v>0</v>
      </c>
      <c r="K216" s="163">
        <f t="shared" si="62"/>
        <v>0</v>
      </c>
      <c r="L216" s="163">
        <f t="shared" si="62"/>
        <v>0</v>
      </c>
      <c r="M216" s="163">
        <f t="shared" si="56"/>
        <v>0</v>
      </c>
      <c r="N216" s="163">
        <f t="shared" si="56"/>
        <v>0</v>
      </c>
      <c r="O216" s="163">
        <f t="shared" si="56"/>
        <v>0</v>
      </c>
      <c r="P216" s="163">
        <f t="shared" si="56"/>
        <v>0</v>
      </c>
      <c r="Q216" s="163">
        <f t="shared" si="57"/>
        <v>0</v>
      </c>
      <c r="R216" s="163">
        <f t="shared" si="57"/>
        <v>0</v>
      </c>
      <c r="S216" s="163">
        <f t="shared" si="57"/>
        <v>0</v>
      </c>
      <c r="T216" s="163">
        <f t="shared" ref="T216:AF231" si="63">S216</f>
        <v>0</v>
      </c>
      <c r="U216" s="163">
        <f t="shared" si="63"/>
        <v>0</v>
      </c>
      <c r="V216" s="163">
        <f t="shared" si="63"/>
        <v>0</v>
      </c>
      <c r="W216" s="163">
        <f t="shared" si="63"/>
        <v>0</v>
      </c>
      <c r="X216" s="163">
        <f t="shared" si="63"/>
        <v>0</v>
      </c>
      <c r="Y216" s="163">
        <f t="shared" si="63"/>
        <v>0</v>
      </c>
      <c r="Z216" s="163">
        <f t="shared" si="63"/>
        <v>0</v>
      </c>
      <c r="AA216" s="163">
        <f t="shared" si="63"/>
        <v>0</v>
      </c>
      <c r="AB216" s="163">
        <f t="shared" si="63"/>
        <v>0</v>
      </c>
      <c r="AC216" s="163">
        <f t="shared" si="63"/>
        <v>0</v>
      </c>
      <c r="AD216" s="163">
        <f t="shared" si="63"/>
        <v>0</v>
      </c>
      <c r="AE216" s="163">
        <f t="shared" si="63"/>
        <v>0</v>
      </c>
      <c r="AF216" s="176">
        <f t="shared" si="63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L232" si="64">B217</f>
        <v>0</v>
      </c>
      <c r="D217" s="163">
        <f t="shared" si="64"/>
        <v>0</v>
      </c>
      <c r="E217" s="163">
        <f t="shared" si="64"/>
        <v>0</v>
      </c>
      <c r="F217" s="163">
        <f t="shared" si="64"/>
        <v>0</v>
      </c>
      <c r="G217" s="163">
        <f t="shared" si="64"/>
        <v>0</v>
      </c>
      <c r="H217" s="163">
        <f t="shared" si="64"/>
        <v>0</v>
      </c>
      <c r="I217" s="163">
        <f t="shared" si="64"/>
        <v>0</v>
      </c>
      <c r="J217" s="163">
        <f t="shared" si="64"/>
        <v>0</v>
      </c>
      <c r="K217" s="163">
        <f t="shared" si="64"/>
        <v>0</v>
      </c>
      <c r="L217" s="163">
        <f t="shared" si="64"/>
        <v>0</v>
      </c>
      <c r="M217" s="163">
        <f t="shared" si="56"/>
        <v>0</v>
      </c>
      <c r="N217" s="163">
        <f t="shared" si="56"/>
        <v>0</v>
      </c>
      <c r="O217" s="163">
        <f t="shared" si="56"/>
        <v>0</v>
      </c>
      <c r="P217" s="163">
        <f t="shared" si="56"/>
        <v>0</v>
      </c>
      <c r="Q217" s="163">
        <f t="shared" si="57"/>
        <v>0</v>
      </c>
      <c r="R217" s="163">
        <f t="shared" si="57"/>
        <v>0</v>
      </c>
      <c r="S217" s="163">
        <f t="shared" si="57"/>
        <v>0</v>
      </c>
      <c r="T217" s="163">
        <f t="shared" si="63"/>
        <v>0</v>
      </c>
      <c r="U217" s="163">
        <f t="shared" si="63"/>
        <v>0</v>
      </c>
      <c r="V217" s="163">
        <f t="shared" si="63"/>
        <v>0</v>
      </c>
      <c r="W217" s="163">
        <f t="shared" si="63"/>
        <v>0</v>
      </c>
      <c r="X217" s="163">
        <f t="shared" si="63"/>
        <v>0</v>
      </c>
      <c r="Y217" s="163">
        <f t="shared" si="63"/>
        <v>0</v>
      </c>
      <c r="Z217" s="163">
        <f t="shared" si="63"/>
        <v>0</v>
      </c>
      <c r="AA217" s="163">
        <f t="shared" si="63"/>
        <v>0</v>
      </c>
      <c r="AB217" s="163">
        <f t="shared" si="63"/>
        <v>0</v>
      </c>
      <c r="AC217" s="163">
        <f t="shared" si="63"/>
        <v>0</v>
      </c>
      <c r="AD217" s="163">
        <f t="shared" si="63"/>
        <v>0</v>
      </c>
      <c r="AE217" s="163">
        <f t="shared" si="63"/>
        <v>0</v>
      </c>
      <c r="AF217" s="176">
        <f t="shared" si="63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64"/>
        <v>0</v>
      </c>
      <c r="D218" s="163">
        <f t="shared" si="64"/>
        <v>0</v>
      </c>
      <c r="E218" s="163">
        <f t="shared" si="64"/>
        <v>0</v>
      </c>
      <c r="F218" s="163">
        <f t="shared" si="64"/>
        <v>0</v>
      </c>
      <c r="G218" s="163">
        <f t="shared" si="64"/>
        <v>0</v>
      </c>
      <c r="H218" s="163">
        <f t="shared" si="64"/>
        <v>0</v>
      </c>
      <c r="I218" s="163">
        <f t="shared" si="64"/>
        <v>0</v>
      </c>
      <c r="J218" s="163">
        <f t="shared" si="64"/>
        <v>0</v>
      </c>
      <c r="K218" s="163">
        <f t="shared" si="64"/>
        <v>0</v>
      </c>
      <c r="L218" s="163">
        <f t="shared" si="64"/>
        <v>0</v>
      </c>
      <c r="M218" s="163">
        <f t="shared" si="56"/>
        <v>0</v>
      </c>
      <c r="N218" s="163">
        <f t="shared" si="56"/>
        <v>0</v>
      </c>
      <c r="O218" s="163">
        <f t="shared" si="56"/>
        <v>0</v>
      </c>
      <c r="P218" s="163">
        <f t="shared" si="56"/>
        <v>0</v>
      </c>
      <c r="Q218" s="163">
        <f t="shared" si="57"/>
        <v>0</v>
      </c>
      <c r="R218" s="163">
        <f t="shared" si="57"/>
        <v>0</v>
      </c>
      <c r="S218" s="163">
        <f t="shared" si="57"/>
        <v>0</v>
      </c>
      <c r="T218" s="163">
        <f t="shared" si="63"/>
        <v>0</v>
      </c>
      <c r="U218" s="163">
        <f t="shared" si="63"/>
        <v>0</v>
      </c>
      <c r="V218" s="163">
        <f t="shared" si="63"/>
        <v>0</v>
      </c>
      <c r="W218" s="163">
        <f t="shared" si="63"/>
        <v>0</v>
      </c>
      <c r="X218" s="163">
        <f t="shared" si="63"/>
        <v>0</v>
      </c>
      <c r="Y218" s="163">
        <f t="shared" si="63"/>
        <v>0</v>
      </c>
      <c r="Z218" s="163">
        <f t="shared" si="63"/>
        <v>0</v>
      </c>
      <c r="AA218" s="163">
        <f t="shared" si="63"/>
        <v>0</v>
      </c>
      <c r="AB218" s="163">
        <f t="shared" si="63"/>
        <v>0</v>
      </c>
      <c r="AC218" s="163">
        <f t="shared" si="63"/>
        <v>0</v>
      </c>
      <c r="AD218" s="163">
        <f t="shared" si="63"/>
        <v>0</v>
      </c>
      <c r="AE218" s="163">
        <f t="shared" si="63"/>
        <v>0</v>
      </c>
      <c r="AF218" s="176">
        <f t="shared" si="63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64"/>
        <v>0</v>
      </c>
      <c r="D219" s="163">
        <f t="shared" si="64"/>
        <v>0</v>
      </c>
      <c r="E219" s="163">
        <f t="shared" si="64"/>
        <v>0</v>
      </c>
      <c r="F219" s="163">
        <f t="shared" si="64"/>
        <v>0</v>
      </c>
      <c r="G219" s="163">
        <f t="shared" si="64"/>
        <v>0</v>
      </c>
      <c r="H219" s="163">
        <f t="shared" si="64"/>
        <v>0</v>
      </c>
      <c r="I219" s="163">
        <f t="shared" si="64"/>
        <v>0</v>
      </c>
      <c r="J219" s="163">
        <f t="shared" si="64"/>
        <v>0</v>
      </c>
      <c r="K219" s="163">
        <f t="shared" si="64"/>
        <v>0</v>
      </c>
      <c r="L219" s="163">
        <f t="shared" si="64"/>
        <v>0</v>
      </c>
      <c r="M219" s="163">
        <f t="shared" si="56"/>
        <v>0</v>
      </c>
      <c r="N219" s="163">
        <f t="shared" si="56"/>
        <v>0</v>
      </c>
      <c r="O219" s="163">
        <f t="shared" si="56"/>
        <v>0</v>
      </c>
      <c r="P219" s="163">
        <f t="shared" si="56"/>
        <v>0</v>
      </c>
      <c r="Q219" s="163">
        <f t="shared" si="57"/>
        <v>0</v>
      </c>
      <c r="R219" s="163">
        <f t="shared" si="57"/>
        <v>0</v>
      </c>
      <c r="S219" s="163">
        <f t="shared" si="57"/>
        <v>0</v>
      </c>
      <c r="T219" s="163">
        <f t="shared" si="63"/>
        <v>0</v>
      </c>
      <c r="U219" s="163">
        <f t="shared" si="63"/>
        <v>0</v>
      </c>
      <c r="V219" s="163">
        <f t="shared" si="63"/>
        <v>0</v>
      </c>
      <c r="W219" s="163">
        <f t="shared" si="63"/>
        <v>0</v>
      </c>
      <c r="X219" s="163">
        <f t="shared" si="63"/>
        <v>0</v>
      </c>
      <c r="Y219" s="163">
        <f t="shared" si="63"/>
        <v>0</v>
      </c>
      <c r="Z219" s="163">
        <f t="shared" si="63"/>
        <v>0</v>
      </c>
      <c r="AA219" s="163">
        <f t="shared" si="63"/>
        <v>0</v>
      </c>
      <c r="AB219" s="163">
        <f t="shared" si="63"/>
        <v>0</v>
      </c>
      <c r="AC219" s="163">
        <f t="shared" si="63"/>
        <v>0</v>
      </c>
      <c r="AD219" s="163">
        <f t="shared" si="63"/>
        <v>0</v>
      </c>
      <c r="AE219" s="163">
        <f t="shared" si="63"/>
        <v>0</v>
      </c>
      <c r="AF219" s="176">
        <f t="shared" si="63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64"/>
        <v>0</v>
      </c>
      <c r="D220" s="163">
        <f t="shared" si="64"/>
        <v>0</v>
      </c>
      <c r="E220" s="163">
        <f t="shared" si="64"/>
        <v>0</v>
      </c>
      <c r="F220" s="163">
        <f t="shared" si="64"/>
        <v>0</v>
      </c>
      <c r="G220" s="163">
        <f t="shared" si="64"/>
        <v>0</v>
      </c>
      <c r="H220" s="163">
        <f t="shared" si="64"/>
        <v>0</v>
      </c>
      <c r="I220" s="163">
        <f t="shared" si="64"/>
        <v>0</v>
      </c>
      <c r="J220" s="163">
        <f t="shared" si="64"/>
        <v>0</v>
      </c>
      <c r="K220" s="163">
        <f t="shared" si="64"/>
        <v>0</v>
      </c>
      <c r="L220" s="163">
        <f t="shared" si="64"/>
        <v>0</v>
      </c>
      <c r="M220" s="163">
        <f t="shared" si="56"/>
        <v>0</v>
      </c>
      <c r="N220" s="163">
        <f t="shared" si="56"/>
        <v>0</v>
      </c>
      <c r="O220" s="163">
        <f t="shared" si="56"/>
        <v>0</v>
      </c>
      <c r="P220" s="163">
        <f t="shared" si="56"/>
        <v>0</v>
      </c>
      <c r="Q220" s="163">
        <f t="shared" si="57"/>
        <v>0</v>
      </c>
      <c r="R220" s="163">
        <f t="shared" si="57"/>
        <v>0</v>
      </c>
      <c r="S220" s="163">
        <f t="shared" si="57"/>
        <v>0</v>
      </c>
      <c r="T220" s="163">
        <f t="shared" si="63"/>
        <v>0</v>
      </c>
      <c r="U220" s="163">
        <f t="shared" si="63"/>
        <v>0</v>
      </c>
      <c r="V220" s="163">
        <f t="shared" si="63"/>
        <v>0</v>
      </c>
      <c r="W220" s="163">
        <f t="shared" si="63"/>
        <v>0</v>
      </c>
      <c r="X220" s="163">
        <f t="shared" si="63"/>
        <v>0</v>
      </c>
      <c r="Y220" s="163">
        <f t="shared" si="63"/>
        <v>0</v>
      </c>
      <c r="Z220" s="163">
        <f t="shared" si="63"/>
        <v>0</v>
      </c>
      <c r="AA220" s="163">
        <f t="shared" si="63"/>
        <v>0</v>
      </c>
      <c r="AB220" s="163">
        <f t="shared" si="63"/>
        <v>0</v>
      </c>
      <c r="AC220" s="163">
        <f t="shared" si="63"/>
        <v>0</v>
      </c>
      <c r="AD220" s="163">
        <f t="shared" si="63"/>
        <v>0</v>
      </c>
      <c r="AE220" s="163">
        <f t="shared" si="63"/>
        <v>0</v>
      </c>
      <c r="AF220" s="176">
        <f t="shared" si="63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64"/>
        <v>0</v>
      </c>
      <c r="D221" s="163">
        <f t="shared" si="64"/>
        <v>0</v>
      </c>
      <c r="E221" s="163">
        <f t="shared" si="64"/>
        <v>0</v>
      </c>
      <c r="F221" s="163">
        <f t="shared" si="64"/>
        <v>0</v>
      </c>
      <c r="G221" s="163">
        <f t="shared" si="64"/>
        <v>0</v>
      </c>
      <c r="H221" s="163">
        <f t="shared" si="64"/>
        <v>0</v>
      </c>
      <c r="I221" s="163">
        <f t="shared" si="64"/>
        <v>0</v>
      </c>
      <c r="J221" s="163">
        <f t="shared" si="64"/>
        <v>0</v>
      </c>
      <c r="K221" s="163">
        <f t="shared" si="64"/>
        <v>0</v>
      </c>
      <c r="L221" s="163">
        <f t="shared" si="64"/>
        <v>0</v>
      </c>
      <c r="M221" s="163">
        <f t="shared" si="56"/>
        <v>0</v>
      </c>
      <c r="N221" s="163">
        <f t="shared" si="56"/>
        <v>0</v>
      </c>
      <c r="O221" s="163">
        <f t="shared" si="56"/>
        <v>0</v>
      </c>
      <c r="P221" s="163">
        <f t="shared" si="56"/>
        <v>0</v>
      </c>
      <c r="Q221" s="163">
        <f t="shared" si="57"/>
        <v>0</v>
      </c>
      <c r="R221" s="163">
        <f t="shared" si="57"/>
        <v>0</v>
      </c>
      <c r="S221" s="163">
        <f t="shared" si="57"/>
        <v>0</v>
      </c>
      <c r="T221" s="163">
        <f t="shared" si="63"/>
        <v>0</v>
      </c>
      <c r="U221" s="163">
        <f t="shared" si="63"/>
        <v>0</v>
      </c>
      <c r="V221" s="163">
        <f t="shared" si="63"/>
        <v>0</v>
      </c>
      <c r="W221" s="163">
        <f t="shared" si="63"/>
        <v>0</v>
      </c>
      <c r="X221" s="163">
        <f t="shared" si="63"/>
        <v>0</v>
      </c>
      <c r="Y221" s="163">
        <f t="shared" si="63"/>
        <v>0</v>
      </c>
      <c r="Z221" s="163">
        <f t="shared" si="63"/>
        <v>0</v>
      </c>
      <c r="AA221" s="163">
        <f t="shared" si="63"/>
        <v>0</v>
      </c>
      <c r="AB221" s="163">
        <f t="shared" si="63"/>
        <v>0</v>
      </c>
      <c r="AC221" s="163">
        <f t="shared" si="63"/>
        <v>0</v>
      </c>
      <c r="AD221" s="163">
        <f t="shared" si="63"/>
        <v>0</v>
      </c>
      <c r="AE221" s="163">
        <f t="shared" si="63"/>
        <v>0</v>
      </c>
      <c r="AF221" s="176">
        <f t="shared" si="63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64"/>
        <v>0</v>
      </c>
      <c r="D222" s="163">
        <f t="shared" si="64"/>
        <v>0</v>
      </c>
      <c r="E222" s="163">
        <f t="shared" si="64"/>
        <v>0</v>
      </c>
      <c r="F222" s="163">
        <f t="shared" si="64"/>
        <v>0</v>
      </c>
      <c r="G222" s="163">
        <f t="shared" si="64"/>
        <v>0</v>
      </c>
      <c r="H222" s="163">
        <f t="shared" si="64"/>
        <v>0</v>
      </c>
      <c r="I222" s="163">
        <f t="shared" si="64"/>
        <v>0</v>
      </c>
      <c r="J222" s="163">
        <f t="shared" si="64"/>
        <v>0</v>
      </c>
      <c r="K222" s="163">
        <f t="shared" si="64"/>
        <v>0</v>
      </c>
      <c r="L222" s="163">
        <f t="shared" si="64"/>
        <v>0</v>
      </c>
      <c r="M222" s="163">
        <f t="shared" si="56"/>
        <v>0</v>
      </c>
      <c r="N222" s="163">
        <f t="shared" si="56"/>
        <v>0</v>
      </c>
      <c r="O222" s="163">
        <f t="shared" si="56"/>
        <v>0</v>
      </c>
      <c r="P222" s="163">
        <f t="shared" si="56"/>
        <v>0</v>
      </c>
      <c r="Q222" s="163">
        <f t="shared" si="57"/>
        <v>0</v>
      </c>
      <c r="R222" s="163">
        <f t="shared" si="57"/>
        <v>0</v>
      </c>
      <c r="S222" s="163">
        <f t="shared" si="57"/>
        <v>0</v>
      </c>
      <c r="T222" s="163">
        <f t="shared" si="63"/>
        <v>0</v>
      </c>
      <c r="U222" s="163">
        <f t="shared" si="63"/>
        <v>0</v>
      </c>
      <c r="V222" s="163">
        <f t="shared" si="63"/>
        <v>0</v>
      </c>
      <c r="W222" s="163">
        <f t="shared" si="63"/>
        <v>0</v>
      </c>
      <c r="X222" s="163">
        <f t="shared" si="63"/>
        <v>0</v>
      </c>
      <c r="Y222" s="163">
        <f t="shared" si="63"/>
        <v>0</v>
      </c>
      <c r="Z222" s="163">
        <f t="shared" si="63"/>
        <v>0</v>
      </c>
      <c r="AA222" s="163">
        <f t="shared" si="63"/>
        <v>0</v>
      </c>
      <c r="AB222" s="163">
        <f t="shared" si="63"/>
        <v>0</v>
      </c>
      <c r="AC222" s="163">
        <f t="shared" si="63"/>
        <v>0</v>
      </c>
      <c r="AD222" s="163">
        <f t="shared" si="63"/>
        <v>0</v>
      </c>
      <c r="AE222" s="163">
        <f t="shared" si="63"/>
        <v>0</v>
      </c>
      <c r="AF222" s="176">
        <f t="shared" si="63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64"/>
        <v>0</v>
      </c>
      <c r="D223" s="163">
        <f t="shared" si="64"/>
        <v>0</v>
      </c>
      <c r="E223" s="163">
        <f t="shared" si="64"/>
        <v>0</v>
      </c>
      <c r="F223" s="163">
        <f t="shared" si="64"/>
        <v>0</v>
      </c>
      <c r="G223" s="163">
        <f t="shared" si="64"/>
        <v>0</v>
      </c>
      <c r="H223" s="163">
        <f t="shared" si="64"/>
        <v>0</v>
      </c>
      <c r="I223" s="163">
        <f t="shared" si="64"/>
        <v>0</v>
      </c>
      <c r="J223" s="163">
        <f t="shared" si="64"/>
        <v>0</v>
      </c>
      <c r="K223" s="163">
        <f t="shared" si="64"/>
        <v>0</v>
      </c>
      <c r="L223" s="163">
        <f t="shared" si="64"/>
        <v>0</v>
      </c>
      <c r="M223" s="163">
        <f t="shared" si="56"/>
        <v>0</v>
      </c>
      <c r="N223" s="163">
        <f t="shared" si="56"/>
        <v>0</v>
      </c>
      <c r="O223" s="163">
        <f t="shared" si="56"/>
        <v>0</v>
      </c>
      <c r="P223" s="163">
        <f t="shared" si="56"/>
        <v>0</v>
      </c>
      <c r="Q223" s="163">
        <f t="shared" si="57"/>
        <v>0</v>
      </c>
      <c r="R223" s="163">
        <f t="shared" si="57"/>
        <v>0</v>
      </c>
      <c r="S223" s="163">
        <f t="shared" si="57"/>
        <v>0</v>
      </c>
      <c r="T223" s="163">
        <f t="shared" si="63"/>
        <v>0</v>
      </c>
      <c r="U223" s="163">
        <f t="shared" si="63"/>
        <v>0</v>
      </c>
      <c r="V223" s="163">
        <f t="shared" si="63"/>
        <v>0</v>
      </c>
      <c r="W223" s="163">
        <f t="shared" si="63"/>
        <v>0</v>
      </c>
      <c r="X223" s="163">
        <f t="shared" si="63"/>
        <v>0</v>
      </c>
      <c r="Y223" s="163">
        <f t="shared" si="63"/>
        <v>0</v>
      </c>
      <c r="Z223" s="163">
        <f t="shared" si="63"/>
        <v>0</v>
      </c>
      <c r="AA223" s="163">
        <f t="shared" si="63"/>
        <v>0</v>
      </c>
      <c r="AB223" s="163">
        <f t="shared" si="63"/>
        <v>0</v>
      </c>
      <c r="AC223" s="163">
        <f t="shared" si="63"/>
        <v>0</v>
      </c>
      <c r="AD223" s="163">
        <f t="shared" si="63"/>
        <v>0</v>
      </c>
      <c r="AE223" s="163">
        <f t="shared" si="63"/>
        <v>0</v>
      </c>
      <c r="AF223" s="176">
        <f t="shared" si="63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64"/>
        <v>0</v>
      </c>
      <c r="D224" s="163">
        <f t="shared" si="64"/>
        <v>0</v>
      </c>
      <c r="E224" s="163">
        <f t="shared" si="64"/>
        <v>0</v>
      </c>
      <c r="F224" s="163">
        <f t="shared" si="64"/>
        <v>0</v>
      </c>
      <c r="G224" s="163">
        <f t="shared" si="64"/>
        <v>0</v>
      </c>
      <c r="H224" s="163">
        <f t="shared" si="64"/>
        <v>0</v>
      </c>
      <c r="I224" s="163">
        <f t="shared" si="64"/>
        <v>0</v>
      </c>
      <c r="J224" s="163">
        <f t="shared" si="64"/>
        <v>0</v>
      </c>
      <c r="K224" s="163">
        <f t="shared" si="64"/>
        <v>0</v>
      </c>
      <c r="L224" s="163">
        <f t="shared" si="64"/>
        <v>0</v>
      </c>
      <c r="M224" s="163">
        <f t="shared" si="56"/>
        <v>0</v>
      </c>
      <c r="N224" s="163">
        <f t="shared" si="56"/>
        <v>0</v>
      </c>
      <c r="O224" s="163">
        <f t="shared" si="56"/>
        <v>0</v>
      </c>
      <c r="P224" s="163">
        <f t="shared" si="56"/>
        <v>0</v>
      </c>
      <c r="Q224" s="163">
        <f t="shared" si="57"/>
        <v>0</v>
      </c>
      <c r="R224" s="163">
        <f t="shared" si="57"/>
        <v>0</v>
      </c>
      <c r="S224" s="163">
        <f t="shared" si="57"/>
        <v>0</v>
      </c>
      <c r="T224" s="163">
        <f t="shared" si="63"/>
        <v>0</v>
      </c>
      <c r="U224" s="163">
        <f t="shared" si="63"/>
        <v>0</v>
      </c>
      <c r="V224" s="163">
        <f t="shared" si="63"/>
        <v>0</v>
      </c>
      <c r="W224" s="163">
        <f t="shared" si="63"/>
        <v>0</v>
      </c>
      <c r="X224" s="163">
        <f t="shared" si="63"/>
        <v>0</v>
      </c>
      <c r="Y224" s="163">
        <f t="shared" si="63"/>
        <v>0</v>
      </c>
      <c r="Z224" s="163">
        <f t="shared" si="63"/>
        <v>0</v>
      </c>
      <c r="AA224" s="163">
        <f t="shared" si="63"/>
        <v>0</v>
      </c>
      <c r="AB224" s="163">
        <f t="shared" si="63"/>
        <v>0</v>
      </c>
      <c r="AC224" s="163">
        <f t="shared" si="63"/>
        <v>0</v>
      </c>
      <c r="AD224" s="163">
        <f t="shared" si="63"/>
        <v>0</v>
      </c>
      <c r="AE224" s="163">
        <f t="shared" si="63"/>
        <v>0</v>
      </c>
      <c r="AF224" s="176">
        <f t="shared" si="63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64"/>
        <v>0</v>
      </c>
      <c r="D225" s="163">
        <f t="shared" si="64"/>
        <v>0</v>
      </c>
      <c r="E225" s="163">
        <f t="shared" si="64"/>
        <v>0</v>
      </c>
      <c r="F225" s="163">
        <f t="shared" si="64"/>
        <v>0</v>
      </c>
      <c r="G225" s="163">
        <f t="shared" si="64"/>
        <v>0</v>
      </c>
      <c r="H225" s="163">
        <f t="shared" si="64"/>
        <v>0</v>
      </c>
      <c r="I225" s="163">
        <f t="shared" si="64"/>
        <v>0</v>
      </c>
      <c r="J225" s="163">
        <f t="shared" si="64"/>
        <v>0</v>
      </c>
      <c r="K225" s="163">
        <f t="shared" si="64"/>
        <v>0</v>
      </c>
      <c r="L225" s="163">
        <f t="shared" si="64"/>
        <v>0</v>
      </c>
      <c r="M225" s="163">
        <f t="shared" si="56"/>
        <v>0</v>
      </c>
      <c r="N225" s="163">
        <f t="shared" si="56"/>
        <v>0</v>
      </c>
      <c r="O225" s="163">
        <f t="shared" si="56"/>
        <v>0</v>
      </c>
      <c r="P225" s="163">
        <f t="shared" si="56"/>
        <v>0</v>
      </c>
      <c r="Q225" s="163">
        <f t="shared" si="57"/>
        <v>0</v>
      </c>
      <c r="R225" s="163">
        <f t="shared" si="57"/>
        <v>0</v>
      </c>
      <c r="S225" s="163">
        <f t="shared" si="57"/>
        <v>0</v>
      </c>
      <c r="T225" s="163">
        <f t="shared" si="63"/>
        <v>0</v>
      </c>
      <c r="U225" s="163">
        <f t="shared" si="63"/>
        <v>0</v>
      </c>
      <c r="V225" s="163">
        <f t="shared" si="63"/>
        <v>0</v>
      </c>
      <c r="W225" s="163">
        <f t="shared" si="63"/>
        <v>0</v>
      </c>
      <c r="X225" s="163">
        <f t="shared" si="63"/>
        <v>0</v>
      </c>
      <c r="Y225" s="163">
        <f t="shared" si="63"/>
        <v>0</v>
      </c>
      <c r="Z225" s="163">
        <f t="shared" si="63"/>
        <v>0</v>
      </c>
      <c r="AA225" s="163">
        <f t="shared" si="63"/>
        <v>0</v>
      </c>
      <c r="AB225" s="163">
        <f t="shared" si="63"/>
        <v>0</v>
      </c>
      <c r="AC225" s="163">
        <f t="shared" si="63"/>
        <v>0</v>
      </c>
      <c r="AD225" s="163">
        <f t="shared" si="63"/>
        <v>0</v>
      </c>
      <c r="AE225" s="163">
        <f t="shared" si="63"/>
        <v>0</v>
      </c>
      <c r="AF225" s="176">
        <f t="shared" si="63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64"/>
        <v>0</v>
      </c>
      <c r="D226" s="163">
        <f t="shared" si="64"/>
        <v>0</v>
      </c>
      <c r="E226" s="163">
        <f t="shared" si="64"/>
        <v>0</v>
      </c>
      <c r="F226" s="163">
        <f t="shared" si="64"/>
        <v>0</v>
      </c>
      <c r="G226" s="163">
        <f t="shared" si="64"/>
        <v>0</v>
      </c>
      <c r="H226" s="163">
        <f t="shared" si="64"/>
        <v>0</v>
      </c>
      <c r="I226" s="163">
        <f t="shared" si="64"/>
        <v>0</v>
      </c>
      <c r="J226" s="163">
        <f t="shared" si="64"/>
        <v>0</v>
      </c>
      <c r="K226" s="163">
        <f t="shared" si="64"/>
        <v>0</v>
      </c>
      <c r="L226" s="163">
        <f t="shared" si="64"/>
        <v>0</v>
      </c>
      <c r="M226" s="163">
        <f t="shared" si="56"/>
        <v>0</v>
      </c>
      <c r="N226" s="163">
        <f t="shared" si="56"/>
        <v>0</v>
      </c>
      <c r="O226" s="163">
        <f t="shared" si="56"/>
        <v>0</v>
      </c>
      <c r="P226" s="163">
        <f t="shared" si="56"/>
        <v>0</v>
      </c>
      <c r="Q226" s="163">
        <f t="shared" si="57"/>
        <v>0</v>
      </c>
      <c r="R226" s="163">
        <f t="shared" si="57"/>
        <v>0</v>
      </c>
      <c r="S226" s="163">
        <f t="shared" si="57"/>
        <v>0</v>
      </c>
      <c r="T226" s="163">
        <f t="shared" si="63"/>
        <v>0</v>
      </c>
      <c r="U226" s="163">
        <f t="shared" si="63"/>
        <v>0</v>
      </c>
      <c r="V226" s="163">
        <f t="shared" si="63"/>
        <v>0</v>
      </c>
      <c r="W226" s="163">
        <f t="shared" si="63"/>
        <v>0</v>
      </c>
      <c r="X226" s="163">
        <f t="shared" si="63"/>
        <v>0</v>
      </c>
      <c r="Y226" s="163">
        <f t="shared" si="63"/>
        <v>0</v>
      </c>
      <c r="Z226" s="163">
        <f t="shared" si="63"/>
        <v>0</v>
      </c>
      <c r="AA226" s="163">
        <f t="shared" si="63"/>
        <v>0</v>
      </c>
      <c r="AB226" s="163">
        <f t="shared" si="63"/>
        <v>0</v>
      </c>
      <c r="AC226" s="163">
        <f t="shared" si="63"/>
        <v>0</v>
      </c>
      <c r="AD226" s="163">
        <f t="shared" si="63"/>
        <v>0</v>
      </c>
      <c r="AE226" s="163">
        <f t="shared" si="63"/>
        <v>0</v>
      </c>
      <c r="AF226" s="176">
        <f t="shared" si="63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64"/>
        <v>0</v>
      </c>
      <c r="D227" s="163">
        <f t="shared" si="64"/>
        <v>0</v>
      </c>
      <c r="E227" s="163">
        <f t="shared" si="64"/>
        <v>0</v>
      </c>
      <c r="F227" s="163">
        <f t="shared" si="64"/>
        <v>0</v>
      </c>
      <c r="G227" s="163">
        <f t="shared" si="64"/>
        <v>0</v>
      </c>
      <c r="H227" s="163">
        <f t="shared" si="64"/>
        <v>0</v>
      </c>
      <c r="I227" s="163">
        <f t="shared" si="64"/>
        <v>0</v>
      </c>
      <c r="J227" s="163">
        <f t="shared" si="64"/>
        <v>0</v>
      </c>
      <c r="K227" s="163">
        <f t="shared" si="64"/>
        <v>0</v>
      </c>
      <c r="L227" s="163">
        <f t="shared" si="64"/>
        <v>0</v>
      </c>
      <c r="M227" s="163">
        <f t="shared" si="56"/>
        <v>0</v>
      </c>
      <c r="N227" s="163">
        <f t="shared" si="56"/>
        <v>0</v>
      </c>
      <c r="O227" s="163">
        <f t="shared" si="56"/>
        <v>0</v>
      </c>
      <c r="P227" s="163">
        <f t="shared" si="56"/>
        <v>0</v>
      </c>
      <c r="Q227" s="163">
        <f t="shared" si="57"/>
        <v>0</v>
      </c>
      <c r="R227" s="163">
        <f t="shared" si="57"/>
        <v>0</v>
      </c>
      <c r="S227" s="163">
        <f t="shared" si="57"/>
        <v>0</v>
      </c>
      <c r="T227" s="163">
        <f t="shared" si="63"/>
        <v>0</v>
      </c>
      <c r="U227" s="163">
        <f t="shared" si="63"/>
        <v>0</v>
      </c>
      <c r="V227" s="163">
        <f t="shared" si="63"/>
        <v>0</v>
      </c>
      <c r="W227" s="163">
        <f t="shared" si="63"/>
        <v>0</v>
      </c>
      <c r="X227" s="163">
        <f t="shared" si="63"/>
        <v>0</v>
      </c>
      <c r="Y227" s="163">
        <f t="shared" si="63"/>
        <v>0</v>
      </c>
      <c r="Z227" s="163">
        <f t="shared" si="63"/>
        <v>0</v>
      </c>
      <c r="AA227" s="163">
        <f t="shared" si="63"/>
        <v>0</v>
      </c>
      <c r="AB227" s="163">
        <f t="shared" si="63"/>
        <v>0</v>
      </c>
      <c r="AC227" s="163">
        <f t="shared" si="63"/>
        <v>0</v>
      </c>
      <c r="AD227" s="163">
        <f t="shared" si="63"/>
        <v>0</v>
      </c>
      <c r="AE227" s="163">
        <f t="shared" si="63"/>
        <v>0</v>
      </c>
      <c r="AF227" s="176">
        <f t="shared" si="63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64"/>
        <v>0</v>
      </c>
      <c r="D228" s="163">
        <f t="shared" si="64"/>
        <v>0</v>
      </c>
      <c r="E228" s="163">
        <f t="shared" si="64"/>
        <v>0</v>
      </c>
      <c r="F228" s="163">
        <f t="shared" si="64"/>
        <v>0</v>
      </c>
      <c r="G228" s="163">
        <f t="shared" si="64"/>
        <v>0</v>
      </c>
      <c r="H228" s="163">
        <f t="shared" si="64"/>
        <v>0</v>
      </c>
      <c r="I228" s="163">
        <f t="shared" si="64"/>
        <v>0</v>
      </c>
      <c r="J228" s="163">
        <f t="shared" si="64"/>
        <v>0</v>
      </c>
      <c r="K228" s="163">
        <f t="shared" si="64"/>
        <v>0</v>
      </c>
      <c r="L228" s="163">
        <f t="shared" si="64"/>
        <v>0</v>
      </c>
      <c r="M228" s="163">
        <f t="shared" si="56"/>
        <v>0</v>
      </c>
      <c r="N228" s="163">
        <f t="shared" si="56"/>
        <v>0</v>
      </c>
      <c r="O228" s="163">
        <f t="shared" si="56"/>
        <v>0</v>
      </c>
      <c r="P228" s="163">
        <f t="shared" si="56"/>
        <v>0</v>
      </c>
      <c r="Q228" s="163">
        <f t="shared" si="57"/>
        <v>0</v>
      </c>
      <c r="R228" s="163">
        <f t="shared" si="57"/>
        <v>0</v>
      </c>
      <c r="S228" s="163">
        <f t="shared" si="57"/>
        <v>0</v>
      </c>
      <c r="T228" s="163">
        <f t="shared" si="63"/>
        <v>0</v>
      </c>
      <c r="U228" s="163">
        <f t="shared" si="63"/>
        <v>0</v>
      </c>
      <c r="V228" s="163">
        <f t="shared" si="63"/>
        <v>0</v>
      </c>
      <c r="W228" s="163">
        <f t="shared" si="63"/>
        <v>0</v>
      </c>
      <c r="X228" s="163">
        <f t="shared" si="63"/>
        <v>0</v>
      </c>
      <c r="Y228" s="163">
        <f t="shared" si="63"/>
        <v>0</v>
      </c>
      <c r="Z228" s="163">
        <f t="shared" si="63"/>
        <v>0</v>
      </c>
      <c r="AA228" s="163">
        <f t="shared" si="63"/>
        <v>0</v>
      </c>
      <c r="AB228" s="163">
        <f t="shared" si="63"/>
        <v>0</v>
      </c>
      <c r="AC228" s="163">
        <f t="shared" si="63"/>
        <v>0</v>
      </c>
      <c r="AD228" s="163">
        <f t="shared" si="63"/>
        <v>0</v>
      </c>
      <c r="AE228" s="163">
        <f t="shared" si="63"/>
        <v>0</v>
      </c>
      <c r="AF228" s="176">
        <f t="shared" si="63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64"/>
        <v>0</v>
      </c>
      <c r="D229" s="163">
        <f t="shared" si="64"/>
        <v>0</v>
      </c>
      <c r="E229" s="163">
        <f t="shared" si="64"/>
        <v>0</v>
      </c>
      <c r="F229" s="163">
        <f t="shared" si="64"/>
        <v>0</v>
      </c>
      <c r="G229" s="163">
        <f t="shared" si="64"/>
        <v>0</v>
      </c>
      <c r="H229" s="163">
        <f t="shared" si="64"/>
        <v>0</v>
      </c>
      <c r="I229" s="163">
        <f t="shared" si="64"/>
        <v>0</v>
      </c>
      <c r="J229" s="163">
        <f t="shared" si="64"/>
        <v>0</v>
      </c>
      <c r="K229" s="163">
        <f t="shared" si="64"/>
        <v>0</v>
      </c>
      <c r="L229" s="163">
        <f t="shared" si="64"/>
        <v>0</v>
      </c>
      <c r="M229" s="163">
        <f t="shared" si="56"/>
        <v>0</v>
      </c>
      <c r="N229" s="163">
        <f t="shared" si="56"/>
        <v>0</v>
      </c>
      <c r="O229" s="163">
        <f t="shared" si="56"/>
        <v>0</v>
      </c>
      <c r="P229" s="163">
        <f t="shared" si="56"/>
        <v>0</v>
      </c>
      <c r="Q229" s="163">
        <f t="shared" si="57"/>
        <v>0</v>
      </c>
      <c r="R229" s="163">
        <f t="shared" si="57"/>
        <v>0</v>
      </c>
      <c r="S229" s="163">
        <f t="shared" si="57"/>
        <v>0</v>
      </c>
      <c r="T229" s="163">
        <f t="shared" si="63"/>
        <v>0</v>
      </c>
      <c r="U229" s="163">
        <f t="shared" si="63"/>
        <v>0</v>
      </c>
      <c r="V229" s="163">
        <f t="shared" si="63"/>
        <v>0</v>
      </c>
      <c r="W229" s="163">
        <f t="shared" si="63"/>
        <v>0</v>
      </c>
      <c r="X229" s="163">
        <f t="shared" si="63"/>
        <v>0</v>
      </c>
      <c r="Y229" s="163">
        <f t="shared" si="63"/>
        <v>0</v>
      </c>
      <c r="Z229" s="163">
        <f t="shared" si="63"/>
        <v>0</v>
      </c>
      <c r="AA229" s="163">
        <f t="shared" si="63"/>
        <v>0</v>
      </c>
      <c r="AB229" s="163">
        <f t="shared" si="63"/>
        <v>0</v>
      </c>
      <c r="AC229" s="163">
        <f t="shared" si="63"/>
        <v>0</v>
      </c>
      <c r="AD229" s="163">
        <f t="shared" si="63"/>
        <v>0</v>
      </c>
      <c r="AE229" s="163">
        <f t="shared" si="63"/>
        <v>0</v>
      </c>
      <c r="AF229" s="176">
        <f t="shared" si="63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64"/>
        <v>0</v>
      </c>
      <c r="D230" s="163">
        <f t="shared" si="64"/>
        <v>0</v>
      </c>
      <c r="E230" s="163">
        <f t="shared" si="64"/>
        <v>0</v>
      </c>
      <c r="F230" s="163">
        <f t="shared" si="64"/>
        <v>0</v>
      </c>
      <c r="G230" s="163">
        <f t="shared" si="64"/>
        <v>0</v>
      </c>
      <c r="H230" s="163">
        <f t="shared" si="64"/>
        <v>0</v>
      </c>
      <c r="I230" s="163">
        <f t="shared" si="64"/>
        <v>0</v>
      </c>
      <c r="J230" s="163">
        <f t="shared" si="64"/>
        <v>0</v>
      </c>
      <c r="K230" s="163">
        <f t="shared" si="64"/>
        <v>0</v>
      </c>
      <c r="L230" s="163">
        <f t="shared" si="64"/>
        <v>0</v>
      </c>
      <c r="M230" s="163">
        <f t="shared" si="56"/>
        <v>0</v>
      </c>
      <c r="N230" s="163">
        <f t="shared" si="56"/>
        <v>0</v>
      </c>
      <c r="O230" s="163">
        <f t="shared" si="56"/>
        <v>0</v>
      </c>
      <c r="P230" s="163">
        <f t="shared" si="56"/>
        <v>0</v>
      </c>
      <c r="Q230" s="163">
        <f t="shared" si="57"/>
        <v>0</v>
      </c>
      <c r="R230" s="163">
        <f t="shared" si="57"/>
        <v>0</v>
      </c>
      <c r="S230" s="163">
        <f t="shared" si="57"/>
        <v>0</v>
      </c>
      <c r="T230" s="163">
        <f t="shared" si="63"/>
        <v>0</v>
      </c>
      <c r="U230" s="163">
        <f t="shared" si="63"/>
        <v>0</v>
      </c>
      <c r="V230" s="163">
        <f t="shared" si="63"/>
        <v>0</v>
      </c>
      <c r="W230" s="163">
        <f t="shared" si="63"/>
        <v>0</v>
      </c>
      <c r="X230" s="163">
        <f t="shared" si="63"/>
        <v>0</v>
      </c>
      <c r="Y230" s="163">
        <f t="shared" si="63"/>
        <v>0</v>
      </c>
      <c r="Z230" s="163">
        <f t="shared" si="63"/>
        <v>0</v>
      </c>
      <c r="AA230" s="163">
        <f t="shared" si="63"/>
        <v>0</v>
      </c>
      <c r="AB230" s="163">
        <f t="shared" si="63"/>
        <v>0</v>
      </c>
      <c r="AC230" s="163">
        <f t="shared" si="63"/>
        <v>0</v>
      </c>
      <c r="AD230" s="163">
        <f t="shared" si="63"/>
        <v>0</v>
      </c>
      <c r="AE230" s="163">
        <f t="shared" si="63"/>
        <v>0</v>
      </c>
      <c r="AF230" s="176">
        <f t="shared" si="63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64"/>
        <v>0</v>
      </c>
      <c r="D231" s="163">
        <f t="shared" si="64"/>
        <v>0</v>
      </c>
      <c r="E231" s="163">
        <f t="shared" si="64"/>
        <v>0</v>
      </c>
      <c r="F231" s="163">
        <f t="shared" si="64"/>
        <v>0</v>
      </c>
      <c r="G231" s="163">
        <f t="shared" si="64"/>
        <v>0</v>
      </c>
      <c r="H231" s="163">
        <f t="shared" si="64"/>
        <v>0</v>
      </c>
      <c r="I231" s="163">
        <f t="shared" si="64"/>
        <v>0</v>
      </c>
      <c r="J231" s="163">
        <f t="shared" si="64"/>
        <v>0</v>
      </c>
      <c r="K231" s="163">
        <f t="shared" si="64"/>
        <v>0</v>
      </c>
      <c r="L231" s="163">
        <f t="shared" si="64"/>
        <v>0</v>
      </c>
      <c r="M231" s="163">
        <f t="shared" si="56"/>
        <v>0</v>
      </c>
      <c r="N231" s="163">
        <f t="shared" si="56"/>
        <v>0</v>
      </c>
      <c r="O231" s="163">
        <f t="shared" si="56"/>
        <v>0</v>
      </c>
      <c r="P231" s="163">
        <f t="shared" si="56"/>
        <v>0</v>
      </c>
      <c r="Q231" s="163">
        <f t="shared" si="57"/>
        <v>0</v>
      </c>
      <c r="R231" s="163">
        <f t="shared" si="57"/>
        <v>0</v>
      </c>
      <c r="S231" s="163">
        <f t="shared" si="57"/>
        <v>0</v>
      </c>
      <c r="T231" s="163">
        <f t="shared" si="63"/>
        <v>0</v>
      </c>
      <c r="U231" s="163">
        <f t="shared" si="63"/>
        <v>0</v>
      </c>
      <c r="V231" s="163">
        <f t="shared" si="63"/>
        <v>0</v>
      </c>
      <c r="W231" s="163">
        <f t="shared" si="63"/>
        <v>0</v>
      </c>
      <c r="X231" s="163">
        <f t="shared" si="63"/>
        <v>0</v>
      </c>
      <c r="Y231" s="163">
        <f t="shared" si="63"/>
        <v>0</v>
      </c>
      <c r="Z231" s="163">
        <f t="shared" si="63"/>
        <v>0</v>
      </c>
      <c r="AA231" s="163">
        <f t="shared" si="63"/>
        <v>0</v>
      </c>
      <c r="AB231" s="163">
        <f t="shared" si="63"/>
        <v>0</v>
      </c>
      <c r="AC231" s="163">
        <f t="shared" si="63"/>
        <v>0</v>
      </c>
      <c r="AD231" s="163">
        <f t="shared" si="63"/>
        <v>0</v>
      </c>
      <c r="AE231" s="163">
        <f t="shared" si="63"/>
        <v>0</v>
      </c>
      <c r="AF231" s="176">
        <f t="shared" si="63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64"/>
        <v>0</v>
      </c>
      <c r="D232" s="163">
        <f t="shared" si="64"/>
        <v>0</v>
      </c>
      <c r="E232" s="163">
        <f t="shared" si="64"/>
        <v>0</v>
      </c>
      <c r="F232" s="163">
        <f t="shared" si="64"/>
        <v>0</v>
      </c>
      <c r="G232" s="163">
        <f t="shared" si="64"/>
        <v>0</v>
      </c>
      <c r="H232" s="163">
        <f t="shared" si="64"/>
        <v>0</v>
      </c>
      <c r="I232" s="163">
        <f t="shared" si="64"/>
        <v>0</v>
      </c>
      <c r="J232" s="163">
        <f t="shared" si="64"/>
        <v>0</v>
      </c>
      <c r="K232" s="163">
        <f t="shared" si="64"/>
        <v>0</v>
      </c>
      <c r="L232" s="163">
        <f t="shared" si="64"/>
        <v>0</v>
      </c>
      <c r="M232" s="163">
        <f t="shared" si="56"/>
        <v>0</v>
      </c>
      <c r="N232" s="163">
        <f t="shared" si="56"/>
        <v>0</v>
      </c>
      <c r="O232" s="163">
        <f t="shared" si="56"/>
        <v>0</v>
      </c>
      <c r="P232" s="163">
        <f>O232</f>
        <v>0</v>
      </c>
      <c r="Q232" s="163">
        <f>P232</f>
        <v>0</v>
      </c>
      <c r="R232" s="163">
        <f>Q232</f>
        <v>0</v>
      </c>
      <c r="S232" s="163">
        <f>R232</f>
        <v>0</v>
      </c>
      <c r="T232" s="163">
        <f t="shared" ref="T232:AF247" si="65">S232</f>
        <v>0</v>
      </c>
      <c r="U232" s="163">
        <f t="shared" si="65"/>
        <v>0</v>
      </c>
      <c r="V232" s="163">
        <f t="shared" si="65"/>
        <v>0</v>
      </c>
      <c r="W232" s="163">
        <f t="shared" si="65"/>
        <v>0</v>
      </c>
      <c r="X232" s="163">
        <f t="shared" si="65"/>
        <v>0</v>
      </c>
      <c r="Y232" s="163">
        <f t="shared" si="65"/>
        <v>0</v>
      </c>
      <c r="Z232" s="163">
        <f t="shared" si="65"/>
        <v>0</v>
      </c>
      <c r="AA232" s="163">
        <f t="shared" si="65"/>
        <v>0</v>
      </c>
      <c r="AB232" s="163">
        <f t="shared" si="65"/>
        <v>0</v>
      </c>
      <c r="AC232" s="163">
        <f t="shared" si="65"/>
        <v>0</v>
      </c>
      <c r="AD232" s="163">
        <f t="shared" si="65"/>
        <v>0</v>
      </c>
      <c r="AE232" s="163">
        <f t="shared" si="65"/>
        <v>0</v>
      </c>
      <c r="AF232" s="176">
        <f t="shared" si="65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L248" si="66">B233</f>
        <v>0</v>
      </c>
      <c r="D233" s="163">
        <f t="shared" si="66"/>
        <v>0</v>
      </c>
      <c r="E233" s="163">
        <f t="shared" si="66"/>
        <v>0</v>
      </c>
      <c r="F233" s="163">
        <f t="shared" si="66"/>
        <v>0</v>
      </c>
      <c r="G233" s="163">
        <f t="shared" si="66"/>
        <v>0</v>
      </c>
      <c r="H233" s="163">
        <f t="shared" si="66"/>
        <v>0</v>
      </c>
      <c r="I233" s="163">
        <f t="shared" si="66"/>
        <v>0</v>
      </c>
      <c r="J233" s="163">
        <f t="shared" si="66"/>
        <v>0</v>
      </c>
      <c r="K233" s="163">
        <f t="shared" si="66"/>
        <v>0</v>
      </c>
      <c r="L233" s="163">
        <f t="shared" si="66"/>
        <v>0</v>
      </c>
      <c r="M233" s="163">
        <f t="shared" ref="M233:S264" si="67">L233</f>
        <v>0</v>
      </c>
      <c r="N233" s="163">
        <f t="shared" si="67"/>
        <v>0</v>
      </c>
      <c r="O233" s="163">
        <f t="shared" si="67"/>
        <v>0</v>
      </c>
      <c r="P233" s="163">
        <f t="shared" si="67"/>
        <v>0</v>
      </c>
      <c r="Q233" s="163">
        <f t="shared" si="67"/>
        <v>0</v>
      </c>
      <c r="R233" s="163">
        <f t="shared" si="67"/>
        <v>0</v>
      </c>
      <c r="S233" s="163">
        <f t="shared" si="67"/>
        <v>0</v>
      </c>
      <c r="T233" s="163">
        <f t="shared" si="65"/>
        <v>0</v>
      </c>
      <c r="U233" s="163">
        <f t="shared" si="65"/>
        <v>0</v>
      </c>
      <c r="V233" s="163">
        <f t="shared" si="65"/>
        <v>0</v>
      </c>
      <c r="W233" s="163">
        <f t="shared" si="65"/>
        <v>0</v>
      </c>
      <c r="X233" s="163">
        <f t="shared" si="65"/>
        <v>0</v>
      </c>
      <c r="Y233" s="163">
        <f t="shared" si="65"/>
        <v>0</v>
      </c>
      <c r="Z233" s="163">
        <f t="shared" si="65"/>
        <v>0</v>
      </c>
      <c r="AA233" s="163">
        <f t="shared" si="65"/>
        <v>0</v>
      </c>
      <c r="AB233" s="163">
        <f t="shared" si="65"/>
        <v>0</v>
      </c>
      <c r="AC233" s="163">
        <f t="shared" si="65"/>
        <v>0</v>
      </c>
      <c r="AD233" s="163">
        <f t="shared" si="65"/>
        <v>0</v>
      </c>
      <c r="AE233" s="163">
        <f t="shared" si="65"/>
        <v>0</v>
      </c>
      <c r="AF233" s="176">
        <f t="shared" si="65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66"/>
        <v>0</v>
      </c>
      <c r="D234" s="163">
        <f t="shared" si="66"/>
        <v>0</v>
      </c>
      <c r="E234" s="163">
        <f t="shared" si="66"/>
        <v>0</v>
      </c>
      <c r="F234" s="163">
        <f t="shared" si="66"/>
        <v>0</v>
      </c>
      <c r="G234" s="163">
        <f t="shared" si="66"/>
        <v>0</v>
      </c>
      <c r="H234" s="163">
        <f t="shared" si="66"/>
        <v>0</v>
      </c>
      <c r="I234" s="163">
        <f t="shared" si="66"/>
        <v>0</v>
      </c>
      <c r="J234" s="163">
        <f t="shared" si="66"/>
        <v>0</v>
      </c>
      <c r="K234" s="163">
        <f t="shared" si="66"/>
        <v>0</v>
      </c>
      <c r="L234" s="163">
        <f t="shared" si="66"/>
        <v>0</v>
      </c>
      <c r="M234" s="163">
        <f t="shared" si="67"/>
        <v>0</v>
      </c>
      <c r="N234" s="163">
        <f t="shared" si="67"/>
        <v>0</v>
      </c>
      <c r="O234" s="163">
        <f t="shared" si="67"/>
        <v>0</v>
      </c>
      <c r="P234" s="163">
        <f t="shared" si="67"/>
        <v>0</v>
      </c>
      <c r="Q234" s="163">
        <f t="shared" si="67"/>
        <v>0</v>
      </c>
      <c r="R234" s="163">
        <f t="shared" si="67"/>
        <v>0</v>
      </c>
      <c r="S234" s="163">
        <f t="shared" si="67"/>
        <v>0</v>
      </c>
      <c r="T234" s="163">
        <f t="shared" si="65"/>
        <v>0</v>
      </c>
      <c r="U234" s="163">
        <f t="shared" si="65"/>
        <v>0</v>
      </c>
      <c r="V234" s="163">
        <f t="shared" si="65"/>
        <v>0</v>
      </c>
      <c r="W234" s="163">
        <f t="shared" si="65"/>
        <v>0</v>
      </c>
      <c r="X234" s="163">
        <f t="shared" si="65"/>
        <v>0</v>
      </c>
      <c r="Y234" s="163">
        <f t="shared" si="65"/>
        <v>0</v>
      </c>
      <c r="Z234" s="163">
        <f t="shared" si="65"/>
        <v>0</v>
      </c>
      <c r="AA234" s="163">
        <f t="shared" si="65"/>
        <v>0</v>
      </c>
      <c r="AB234" s="163">
        <f t="shared" si="65"/>
        <v>0</v>
      </c>
      <c r="AC234" s="163">
        <f t="shared" si="65"/>
        <v>0</v>
      </c>
      <c r="AD234" s="163">
        <f t="shared" si="65"/>
        <v>0</v>
      </c>
      <c r="AE234" s="163">
        <f t="shared" si="65"/>
        <v>0</v>
      </c>
      <c r="AF234" s="176">
        <f t="shared" si="65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66"/>
        <v>0</v>
      </c>
      <c r="D235" s="163">
        <f t="shared" si="66"/>
        <v>0</v>
      </c>
      <c r="E235" s="163">
        <f t="shared" si="66"/>
        <v>0</v>
      </c>
      <c r="F235" s="163">
        <f t="shared" si="66"/>
        <v>0</v>
      </c>
      <c r="G235" s="163">
        <f t="shared" si="66"/>
        <v>0</v>
      </c>
      <c r="H235" s="163">
        <f t="shared" si="66"/>
        <v>0</v>
      </c>
      <c r="I235" s="163">
        <f t="shared" si="66"/>
        <v>0</v>
      </c>
      <c r="J235" s="163">
        <f t="shared" si="66"/>
        <v>0</v>
      </c>
      <c r="K235" s="163">
        <f t="shared" si="66"/>
        <v>0</v>
      </c>
      <c r="L235" s="163">
        <f t="shared" si="66"/>
        <v>0</v>
      </c>
      <c r="M235" s="163">
        <f t="shared" si="67"/>
        <v>0</v>
      </c>
      <c r="N235" s="163">
        <f t="shared" si="67"/>
        <v>0</v>
      </c>
      <c r="O235" s="163">
        <f t="shared" si="67"/>
        <v>0</v>
      </c>
      <c r="P235" s="163">
        <f t="shared" si="67"/>
        <v>0</v>
      </c>
      <c r="Q235" s="163">
        <f t="shared" si="67"/>
        <v>0</v>
      </c>
      <c r="R235" s="163">
        <f t="shared" si="67"/>
        <v>0</v>
      </c>
      <c r="S235" s="163">
        <f t="shared" si="67"/>
        <v>0</v>
      </c>
      <c r="T235" s="163">
        <f t="shared" si="65"/>
        <v>0</v>
      </c>
      <c r="U235" s="163">
        <f t="shared" si="65"/>
        <v>0</v>
      </c>
      <c r="V235" s="163">
        <f t="shared" si="65"/>
        <v>0</v>
      </c>
      <c r="W235" s="163">
        <f t="shared" si="65"/>
        <v>0</v>
      </c>
      <c r="X235" s="163">
        <f t="shared" si="65"/>
        <v>0</v>
      </c>
      <c r="Y235" s="163">
        <f t="shared" si="65"/>
        <v>0</v>
      </c>
      <c r="Z235" s="163">
        <f t="shared" si="65"/>
        <v>0</v>
      </c>
      <c r="AA235" s="163">
        <f t="shared" si="65"/>
        <v>0</v>
      </c>
      <c r="AB235" s="163">
        <f t="shared" si="65"/>
        <v>0</v>
      </c>
      <c r="AC235" s="163">
        <f t="shared" si="65"/>
        <v>0</v>
      </c>
      <c r="AD235" s="163">
        <f t="shared" si="65"/>
        <v>0</v>
      </c>
      <c r="AE235" s="163">
        <f t="shared" si="65"/>
        <v>0</v>
      </c>
      <c r="AF235" s="176">
        <f t="shared" si="65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66"/>
        <v>0</v>
      </c>
      <c r="D236" s="163">
        <f t="shared" si="66"/>
        <v>0</v>
      </c>
      <c r="E236" s="163">
        <f t="shared" si="66"/>
        <v>0</v>
      </c>
      <c r="F236" s="163">
        <f t="shared" si="66"/>
        <v>0</v>
      </c>
      <c r="G236" s="163">
        <f t="shared" si="66"/>
        <v>0</v>
      </c>
      <c r="H236" s="163">
        <f t="shared" si="66"/>
        <v>0</v>
      </c>
      <c r="I236" s="163">
        <f t="shared" si="66"/>
        <v>0</v>
      </c>
      <c r="J236" s="163">
        <f t="shared" si="66"/>
        <v>0</v>
      </c>
      <c r="K236" s="163">
        <f t="shared" si="66"/>
        <v>0</v>
      </c>
      <c r="L236" s="163">
        <f t="shared" si="66"/>
        <v>0</v>
      </c>
      <c r="M236" s="163">
        <f t="shared" si="67"/>
        <v>0</v>
      </c>
      <c r="N236" s="163">
        <f t="shared" si="67"/>
        <v>0</v>
      </c>
      <c r="O236" s="163">
        <f t="shared" si="67"/>
        <v>0</v>
      </c>
      <c r="P236" s="163">
        <f t="shared" si="67"/>
        <v>0</v>
      </c>
      <c r="Q236" s="163">
        <f t="shared" si="67"/>
        <v>0</v>
      </c>
      <c r="R236" s="163">
        <f t="shared" si="67"/>
        <v>0</v>
      </c>
      <c r="S236" s="163">
        <f t="shared" si="67"/>
        <v>0</v>
      </c>
      <c r="T236" s="163">
        <f t="shared" si="65"/>
        <v>0</v>
      </c>
      <c r="U236" s="163">
        <f t="shared" si="65"/>
        <v>0</v>
      </c>
      <c r="V236" s="163">
        <f t="shared" si="65"/>
        <v>0</v>
      </c>
      <c r="W236" s="163">
        <f t="shared" si="65"/>
        <v>0</v>
      </c>
      <c r="X236" s="163">
        <f t="shared" si="65"/>
        <v>0</v>
      </c>
      <c r="Y236" s="163">
        <f t="shared" si="65"/>
        <v>0</v>
      </c>
      <c r="Z236" s="163">
        <f t="shared" si="65"/>
        <v>0</v>
      </c>
      <c r="AA236" s="163">
        <f t="shared" si="65"/>
        <v>0</v>
      </c>
      <c r="AB236" s="163">
        <f t="shared" si="65"/>
        <v>0</v>
      </c>
      <c r="AC236" s="163">
        <f t="shared" si="65"/>
        <v>0</v>
      </c>
      <c r="AD236" s="163">
        <f t="shared" si="65"/>
        <v>0</v>
      </c>
      <c r="AE236" s="163">
        <f t="shared" si="65"/>
        <v>0</v>
      </c>
      <c r="AF236" s="176">
        <f t="shared" si="65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66"/>
        <v>0</v>
      </c>
      <c r="D237" s="163">
        <f t="shared" si="66"/>
        <v>0</v>
      </c>
      <c r="E237" s="163">
        <f t="shared" si="66"/>
        <v>0</v>
      </c>
      <c r="F237" s="163">
        <f t="shared" si="66"/>
        <v>0</v>
      </c>
      <c r="G237" s="163">
        <f t="shared" si="66"/>
        <v>0</v>
      </c>
      <c r="H237" s="163">
        <f t="shared" si="66"/>
        <v>0</v>
      </c>
      <c r="I237" s="163">
        <f t="shared" si="66"/>
        <v>0</v>
      </c>
      <c r="J237" s="163">
        <f t="shared" si="66"/>
        <v>0</v>
      </c>
      <c r="K237" s="163">
        <f t="shared" si="66"/>
        <v>0</v>
      </c>
      <c r="L237" s="163">
        <f t="shared" si="66"/>
        <v>0</v>
      </c>
      <c r="M237" s="163">
        <f t="shared" si="67"/>
        <v>0</v>
      </c>
      <c r="N237" s="163">
        <f t="shared" si="67"/>
        <v>0</v>
      </c>
      <c r="O237" s="163">
        <f t="shared" si="67"/>
        <v>0</v>
      </c>
      <c r="P237" s="163">
        <f t="shared" si="67"/>
        <v>0</v>
      </c>
      <c r="Q237" s="163">
        <f t="shared" si="67"/>
        <v>0</v>
      </c>
      <c r="R237" s="163">
        <f t="shared" si="67"/>
        <v>0</v>
      </c>
      <c r="S237" s="163">
        <f t="shared" si="67"/>
        <v>0</v>
      </c>
      <c r="T237" s="163">
        <f t="shared" si="65"/>
        <v>0</v>
      </c>
      <c r="U237" s="163">
        <f t="shared" si="65"/>
        <v>0</v>
      </c>
      <c r="V237" s="163">
        <f t="shared" si="65"/>
        <v>0</v>
      </c>
      <c r="W237" s="163">
        <f t="shared" si="65"/>
        <v>0</v>
      </c>
      <c r="X237" s="163">
        <f t="shared" si="65"/>
        <v>0</v>
      </c>
      <c r="Y237" s="163">
        <f t="shared" si="65"/>
        <v>0</v>
      </c>
      <c r="Z237" s="163">
        <f t="shared" si="65"/>
        <v>0</v>
      </c>
      <c r="AA237" s="163">
        <f t="shared" si="65"/>
        <v>0</v>
      </c>
      <c r="AB237" s="163">
        <f t="shared" si="65"/>
        <v>0</v>
      </c>
      <c r="AC237" s="163">
        <f t="shared" si="65"/>
        <v>0</v>
      </c>
      <c r="AD237" s="163">
        <f t="shared" si="65"/>
        <v>0</v>
      </c>
      <c r="AE237" s="163">
        <f t="shared" si="65"/>
        <v>0</v>
      </c>
      <c r="AF237" s="176">
        <f t="shared" si="65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66"/>
        <v>0</v>
      </c>
      <c r="D238" s="163">
        <f t="shared" si="66"/>
        <v>0</v>
      </c>
      <c r="E238" s="163">
        <f t="shared" si="66"/>
        <v>0</v>
      </c>
      <c r="F238" s="163">
        <f t="shared" si="66"/>
        <v>0</v>
      </c>
      <c r="G238" s="163">
        <f t="shared" si="66"/>
        <v>0</v>
      </c>
      <c r="H238" s="163">
        <f t="shared" si="66"/>
        <v>0</v>
      </c>
      <c r="I238" s="163">
        <f t="shared" si="66"/>
        <v>0</v>
      </c>
      <c r="J238" s="163">
        <f t="shared" si="66"/>
        <v>0</v>
      </c>
      <c r="K238" s="163">
        <f t="shared" si="66"/>
        <v>0</v>
      </c>
      <c r="L238" s="163">
        <f t="shared" si="66"/>
        <v>0</v>
      </c>
      <c r="M238" s="163">
        <f t="shared" si="67"/>
        <v>0</v>
      </c>
      <c r="N238" s="163">
        <f t="shared" si="67"/>
        <v>0</v>
      </c>
      <c r="O238" s="163">
        <f t="shared" si="67"/>
        <v>0</v>
      </c>
      <c r="P238" s="163">
        <f t="shared" si="67"/>
        <v>0</v>
      </c>
      <c r="Q238" s="163">
        <f t="shared" si="67"/>
        <v>0</v>
      </c>
      <c r="R238" s="163">
        <f t="shared" si="67"/>
        <v>0</v>
      </c>
      <c r="S238" s="163">
        <f t="shared" si="67"/>
        <v>0</v>
      </c>
      <c r="T238" s="163">
        <f t="shared" si="65"/>
        <v>0</v>
      </c>
      <c r="U238" s="163">
        <f t="shared" si="65"/>
        <v>0</v>
      </c>
      <c r="V238" s="163">
        <f t="shared" si="65"/>
        <v>0</v>
      </c>
      <c r="W238" s="163">
        <f t="shared" si="65"/>
        <v>0</v>
      </c>
      <c r="X238" s="163">
        <f t="shared" si="65"/>
        <v>0</v>
      </c>
      <c r="Y238" s="163">
        <f t="shared" si="65"/>
        <v>0</v>
      </c>
      <c r="Z238" s="163">
        <f t="shared" si="65"/>
        <v>0</v>
      </c>
      <c r="AA238" s="163">
        <f t="shared" si="65"/>
        <v>0</v>
      </c>
      <c r="AB238" s="163">
        <f t="shared" si="65"/>
        <v>0</v>
      </c>
      <c r="AC238" s="163">
        <f t="shared" si="65"/>
        <v>0</v>
      </c>
      <c r="AD238" s="163">
        <f t="shared" si="65"/>
        <v>0</v>
      </c>
      <c r="AE238" s="163">
        <f t="shared" si="65"/>
        <v>0</v>
      </c>
      <c r="AF238" s="176">
        <f t="shared" si="65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66"/>
        <v>0</v>
      </c>
      <c r="D239" s="163">
        <f t="shared" si="66"/>
        <v>0</v>
      </c>
      <c r="E239" s="163">
        <f t="shared" si="66"/>
        <v>0</v>
      </c>
      <c r="F239" s="163">
        <f t="shared" si="66"/>
        <v>0</v>
      </c>
      <c r="G239" s="163">
        <f t="shared" si="66"/>
        <v>0</v>
      </c>
      <c r="H239" s="163">
        <f t="shared" si="66"/>
        <v>0</v>
      </c>
      <c r="I239" s="163">
        <f t="shared" si="66"/>
        <v>0</v>
      </c>
      <c r="J239" s="163">
        <f t="shared" si="66"/>
        <v>0</v>
      </c>
      <c r="K239" s="163">
        <f t="shared" si="66"/>
        <v>0</v>
      </c>
      <c r="L239" s="163">
        <f t="shared" si="66"/>
        <v>0</v>
      </c>
      <c r="M239" s="163">
        <f t="shared" si="67"/>
        <v>0</v>
      </c>
      <c r="N239" s="163">
        <f t="shared" si="67"/>
        <v>0</v>
      </c>
      <c r="O239" s="163">
        <f t="shared" si="67"/>
        <v>0</v>
      </c>
      <c r="P239" s="163">
        <f t="shared" si="67"/>
        <v>0</v>
      </c>
      <c r="Q239" s="163">
        <f t="shared" si="67"/>
        <v>0</v>
      </c>
      <c r="R239" s="163">
        <f t="shared" si="67"/>
        <v>0</v>
      </c>
      <c r="S239" s="163">
        <f t="shared" si="67"/>
        <v>0</v>
      </c>
      <c r="T239" s="163">
        <f t="shared" si="65"/>
        <v>0</v>
      </c>
      <c r="U239" s="163">
        <f t="shared" si="65"/>
        <v>0</v>
      </c>
      <c r="V239" s="163">
        <f t="shared" si="65"/>
        <v>0</v>
      </c>
      <c r="W239" s="163">
        <f t="shared" si="65"/>
        <v>0</v>
      </c>
      <c r="X239" s="163">
        <f t="shared" si="65"/>
        <v>0</v>
      </c>
      <c r="Y239" s="163">
        <f t="shared" si="65"/>
        <v>0</v>
      </c>
      <c r="Z239" s="163">
        <f t="shared" si="65"/>
        <v>0</v>
      </c>
      <c r="AA239" s="163">
        <f t="shared" si="65"/>
        <v>0</v>
      </c>
      <c r="AB239" s="163">
        <f t="shared" si="65"/>
        <v>0</v>
      </c>
      <c r="AC239" s="163">
        <f t="shared" si="65"/>
        <v>0</v>
      </c>
      <c r="AD239" s="163">
        <f t="shared" si="65"/>
        <v>0</v>
      </c>
      <c r="AE239" s="163">
        <f t="shared" si="65"/>
        <v>0</v>
      </c>
      <c r="AF239" s="176">
        <f t="shared" si="65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66"/>
        <v>0</v>
      </c>
      <c r="D240" s="163">
        <f t="shared" si="66"/>
        <v>0</v>
      </c>
      <c r="E240" s="163">
        <f t="shared" si="66"/>
        <v>0</v>
      </c>
      <c r="F240" s="163">
        <f t="shared" si="66"/>
        <v>0</v>
      </c>
      <c r="G240" s="163">
        <f t="shared" si="66"/>
        <v>0</v>
      </c>
      <c r="H240" s="163">
        <f t="shared" si="66"/>
        <v>0</v>
      </c>
      <c r="I240" s="163">
        <f t="shared" si="66"/>
        <v>0</v>
      </c>
      <c r="J240" s="163">
        <f t="shared" si="66"/>
        <v>0</v>
      </c>
      <c r="K240" s="163">
        <f t="shared" si="66"/>
        <v>0</v>
      </c>
      <c r="L240" s="163">
        <f t="shared" si="66"/>
        <v>0</v>
      </c>
      <c r="M240" s="163">
        <f t="shared" si="67"/>
        <v>0</v>
      </c>
      <c r="N240" s="163">
        <f t="shared" si="67"/>
        <v>0</v>
      </c>
      <c r="O240" s="163">
        <f t="shared" si="67"/>
        <v>0</v>
      </c>
      <c r="P240" s="163">
        <f t="shared" si="67"/>
        <v>0</v>
      </c>
      <c r="Q240" s="163">
        <f t="shared" si="67"/>
        <v>0</v>
      </c>
      <c r="R240" s="163">
        <f t="shared" si="67"/>
        <v>0</v>
      </c>
      <c r="S240" s="163">
        <f t="shared" si="67"/>
        <v>0</v>
      </c>
      <c r="T240" s="163">
        <f t="shared" si="65"/>
        <v>0</v>
      </c>
      <c r="U240" s="163">
        <f t="shared" si="65"/>
        <v>0</v>
      </c>
      <c r="V240" s="163">
        <f t="shared" si="65"/>
        <v>0</v>
      </c>
      <c r="W240" s="163">
        <f t="shared" si="65"/>
        <v>0</v>
      </c>
      <c r="X240" s="163">
        <f t="shared" si="65"/>
        <v>0</v>
      </c>
      <c r="Y240" s="163">
        <f t="shared" si="65"/>
        <v>0</v>
      </c>
      <c r="Z240" s="163">
        <f t="shared" si="65"/>
        <v>0</v>
      </c>
      <c r="AA240" s="163">
        <f t="shared" si="65"/>
        <v>0</v>
      </c>
      <c r="AB240" s="163">
        <f t="shared" si="65"/>
        <v>0</v>
      </c>
      <c r="AC240" s="163">
        <f t="shared" si="65"/>
        <v>0</v>
      </c>
      <c r="AD240" s="163">
        <f t="shared" si="65"/>
        <v>0</v>
      </c>
      <c r="AE240" s="163">
        <f t="shared" si="65"/>
        <v>0</v>
      </c>
      <c r="AF240" s="176">
        <f t="shared" si="65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66"/>
        <v>0</v>
      </c>
      <c r="D241" s="163">
        <f t="shared" si="66"/>
        <v>0</v>
      </c>
      <c r="E241" s="163">
        <f t="shared" si="66"/>
        <v>0</v>
      </c>
      <c r="F241" s="163">
        <f t="shared" si="66"/>
        <v>0</v>
      </c>
      <c r="G241" s="163">
        <f t="shared" si="66"/>
        <v>0</v>
      </c>
      <c r="H241" s="163">
        <f t="shared" si="66"/>
        <v>0</v>
      </c>
      <c r="I241" s="163">
        <f t="shared" si="66"/>
        <v>0</v>
      </c>
      <c r="J241" s="163">
        <f t="shared" si="66"/>
        <v>0</v>
      </c>
      <c r="K241" s="163">
        <f t="shared" si="66"/>
        <v>0</v>
      </c>
      <c r="L241" s="163">
        <f t="shared" si="66"/>
        <v>0</v>
      </c>
      <c r="M241" s="163">
        <f t="shared" si="67"/>
        <v>0</v>
      </c>
      <c r="N241" s="163">
        <f t="shared" si="67"/>
        <v>0</v>
      </c>
      <c r="O241" s="163">
        <f t="shared" si="67"/>
        <v>0</v>
      </c>
      <c r="P241" s="163">
        <f t="shared" si="67"/>
        <v>0</v>
      </c>
      <c r="Q241" s="163">
        <f t="shared" si="67"/>
        <v>0</v>
      </c>
      <c r="R241" s="163">
        <f t="shared" si="67"/>
        <v>0</v>
      </c>
      <c r="S241" s="163">
        <f t="shared" si="67"/>
        <v>0</v>
      </c>
      <c r="T241" s="163">
        <f t="shared" si="65"/>
        <v>0</v>
      </c>
      <c r="U241" s="163">
        <f t="shared" si="65"/>
        <v>0</v>
      </c>
      <c r="V241" s="163">
        <f t="shared" si="65"/>
        <v>0</v>
      </c>
      <c r="W241" s="163">
        <f t="shared" si="65"/>
        <v>0</v>
      </c>
      <c r="X241" s="163">
        <f t="shared" si="65"/>
        <v>0</v>
      </c>
      <c r="Y241" s="163">
        <f t="shared" si="65"/>
        <v>0</v>
      </c>
      <c r="Z241" s="163">
        <f t="shared" si="65"/>
        <v>0</v>
      </c>
      <c r="AA241" s="163">
        <f t="shared" si="65"/>
        <v>0</v>
      </c>
      <c r="AB241" s="163">
        <f t="shared" si="65"/>
        <v>0</v>
      </c>
      <c r="AC241" s="163">
        <f t="shared" si="65"/>
        <v>0</v>
      </c>
      <c r="AD241" s="163">
        <f t="shared" si="65"/>
        <v>0</v>
      </c>
      <c r="AE241" s="163">
        <f t="shared" si="65"/>
        <v>0</v>
      </c>
      <c r="AF241" s="176">
        <f t="shared" si="65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66"/>
        <v>0</v>
      </c>
      <c r="D242" s="163">
        <f t="shared" si="66"/>
        <v>0</v>
      </c>
      <c r="E242" s="163">
        <f t="shared" si="66"/>
        <v>0</v>
      </c>
      <c r="F242" s="163">
        <f t="shared" si="66"/>
        <v>0</v>
      </c>
      <c r="G242" s="163">
        <f t="shared" si="66"/>
        <v>0</v>
      </c>
      <c r="H242" s="163">
        <f t="shared" si="66"/>
        <v>0</v>
      </c>
      <c r="I242" s="163">
        <f t="shared" si="66"/>
        <v>0</v>
      </c>
      <c r="J242" s="163">
        <f t="shared" si="66"/>
        <v>0</v>
      </c>
      <c r="K242" s="163">
        <f t="shared" si="66"/>
        <v>0</v>
      </c>
      <c r="L242" s="163">
        <f t="shared" si="66"/>
        <v>0</v>
      </c>
      <c r="M242" s="163">
        <f t="shared" si="67"/>
        <v>0</v>
      </c>
      <c r="N242" s="163">
        <f t="shared" si="67"/>
        <v>0</v>
      </c>
      <c r="O242" s="163">
        <f t="shared" si="67"/>
        <v>0</v>
      </c>
      <c r="P242" s="163">
        <f t="shared" si="67"/>
        <v>0</v>
      </c>
      <c r="Q242" s="163">
        <f t="shared" si="67"/>
        <v>0</v>
      </c>
      <c r="R242" s="163">
        <f t="shared" si="67"/>
        <v>0</v>
      </c>
      <c r="S242" s="163">
        <f t="shared" si="67"/>
        <v>0</v>
      </c>
      <c r="T242" s="163">
        <f t="shared" si="65"/>
        <v>0</v>
      </c>
      <c r="U242" s="163">
        <f t="shared" si="65"/>
        <v>0</v>
      </c>
      <c r="V242" s="163">
        <f t="shared" si="65"/>
        <v>0</v>
      </c>
      <c r="W242" s="163">
        <f t="shared" si="65"/>
        <v>0</v>
      </c>
      <c r="X242" s="163">
        <f t="shared" si="65"/>
        <v>0</v>
      </c>
      <c r="Y242" s="163">
        <f t="shared" si="65"/>
        <v>0</v>
      </c>
      <c r="Z242" s="163">
        <f t="shared" si="65"/>
        <v>0</v>
      </c>
      <c r="AA242" s="163">
        <f t="shared" si="65"/>
        <v>0</v>
      </c>
      <c r="AB242" s="163">
        <f t="shared" si="65"/>
        <v>0</v>
      </c>
      <c r="AC242" s="163">
        <f t="shared" si="65"/>
        <v>0</v>
      </c>
      <c r="AD242" s="163">
        <f t="shared" si="65"/>
        <v>0</v>
      </c>
      <c r="AE242" s="163">
        <f t="shared" si="65"/>
        <v>0</v>
      </c>
      <c r="AF242" s="176">
        <f t="shared" si="65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66"/>
        <v>0</v>
      </c>
      <c r="D243" s="163">
        <f t="shared" si="66"/>
        <v>0</v>
      </c>
      <c r="E243" s="163">
        <f t="shared" si="66"/>
        <v>0</v>
      </c>
      <c r="F243" s="163">
        <f t="shared" si="66"/>
        <v>0</v>
      </c>
      <c r="G243" s="163">
        <f t="shared" si="66"/>
        <v>0</v>
      </c>
      <c r="H243" s="163">
        <f t="shared" si="66"/>
        <v>0</v>
      </c>
      <c r="I243" s="163">
        <f t="shared" si="66"/>
        <v>0</v>
      </c>
      <c r="J243" s="163">
        <f t="shared" si="66"/>
        <v>0</v>
      </c>
      <c r="K243" s="163">
        <f t="shared" si="66"/>
        <v>0</v>
      </c>
      <c r="L243" s="163">
        <f t="shared" si="66"/>
        <v>0</v>
      </c>
      <c r="M243" s="163">
        <f t="shared" si="67"/>
        <v>0</v>
      </c>
      <c r="N243" s="163">
        <f t="shared" si="67"/>
        <v>0</v>
      </c>
      <c r="O243" s="163">
        <f t="shared" si="67"/>
        <v>0</v>
      </c>
      <c r="P243" s="163">
        <f t="shared" si="67"/>
        <v>0</v>
      </c>
      <c r="Q243" s="163">
        <f t="shared" si="67"/>
        <v>0</v>
      </c>
      <c r="R243" s="163">
        <f t="shared" si="67"/>
        <v>0</v>
      </c>
      <c r="S243" s="163">
        <f t="shared" si="67"/>
        <v>0</v>
      </c>
      <c r="T243" s="163">
        <f t="shared" si="65"/>
        <v>0</v>
      </c>
      <c r="U243" s="163">
        <f t="shared" si="65"/>
        <v>0</v>
      </c>
      <c r="V243" s="163">
        <f t="shared" si="65"/>
        <v>0</v>
      </c>
      <c r="W243" s="163">
        <f t="shared" si="65"/>
        <v>0</v>
      </c>
      <c r="X243" s="163">
        <f t="shared" si="65"/>
        <v>0</v>
      </c>
      <c r="Y243" s="163">
        <f t="shared" si="65"/>
        <v>0</v>
      </c>
      <c r="Z243" s="163">
        <f t="shared" si="65"/>
        <v>0</v>
      </c>
      <c r="AA243" s="163">
        <f t="shared" si="65"/>
        <v>0</v>
      </c>
      <c r="AB243" s="163">
        <f t="shared" si="65"/>
        <v>0</v>
      </c>
      <c r="AC243" s="163">
        <f t="shared" si="65"/>
        <v>0</v>
      </c>
      <c r="AD243" s="163">
        <f t="shared" si="65"/>
        <v>0</v>
      </c>
      <c r="AE243" s="163">
        <f t="shared" si="65"/>
        <v>0</v>
      </c>
      <c r="AF243" s="176">
        <f t="shared" si="65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66"/>
        <v>0</v>
      </c>
      <c r="D244" s="163">
        <f t="shared" si="66"/>
        <v>0</v>
      </c>
      <c r="E244" s="163">
        <f t="shared" si="66"/>
        <v>0</v>
      </c>
      <c r="F244" s="163">
        <f t="shared" si="66"/>
        <v>0</v>
      </c>
      <c r="G244" s="163">
        <f t="shared" si="66"/>
        <v>0</v>
      </c>
      <c r="H244" s="163">
        <f t="shared" si="66"/>
        <v>0</v>
      </c>
      <c r="I244" s="163">
        <f t="shared" si="66"/>
        <v>0</v>
      </c>
      <c r="J244" s="163">
        <f t="shared" si="66"/>
        <v>0</v>
      </c>
      <c r="K244" s="163">
        <f t="shared" si="66"/>
        <v>0</v>
      </c>
      <c r="L244" s="163">
        <f t="shared" si="66"/>
        <v>0</v>
      </c>
      <c r="M244" s="163">
        <f t="shared" si="67"/>
        <v>0</v>
      </c>
      <c r="N244" s="163">
        <f t="shared" si="67"/>
        <v>0</v>
      </c>
      <c r="O244" s="163">
        <f t="shared" si="67"/>
        <v>0</v>
      </c>
      <c r="P244" s="163">
        <f t="shared" si="67"/>
        <v>0</v>
      </c>
      <c r="Q244" s="163">
        <f t="shared" si="67"/>
        <v>0</v>
      </c>
      <c r="R244" s="163">
        <f t="shared" si="67"/>
        <v>0</v>
      </c>
      <c r="S244" s="163">
        <f t="shared" si="67"/>
        <v>0</v>
      </c>
      <c r="T244" s="163">
        <f t="shared" si="65"/>
        <v>0</v>
      </c>
      <c r="U244" s="163">
        <f t="shared" si="65"/>
        <v>0</v>
      </c>
      <c r="V244" s="163">
        <f t="shared" si="65"/>
        <v>0</v>
      </c>
      <c r="W244" s="163">
        <f t="shared" si="65"/>
        <v>0</v>
      </c>
      <c r="X244" s="163">
        <f t="shared" si="65"/>
        <v>0</v>
      </c>
      <c r="Y244" s="163">
        <f t="shared" si="65"/>
        <v>0</v>
      </c>
      <c r="Z244" s="163">
        <f t="shared" si="65"/>
        <v>0</v>
      </c>
      <c r="AA244" s="163">
        <f t="shared" si="65"/>
        <v>0</v>
      </c>
      <c r="AB244" s="163">
        <f t="shared" si="65"/>
        <v>0</v>
      </c>
      <c r="AC244" s="163">
        <f t="shared" si="65"/>
        <v>0</v>
      </c>
      <c r="AD244" s="163">
        <f t="shared" si="65"/>
        <v>0</v>
      </c>
      <c r="AE244" s="163">
        <f t="shared" si="65"/>
        <v>0</v>
      </c>
      <c r="AF244" s="176">
        <f t="shared" si="65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66"/>
        <v>0</v>
      </c>
      <c r="D245" s="163">
        <f t="shared" si="66"/>
        <v>0</v>
      </c>
      <c r="E245" s="163">
        <f t="shared" si="66"/>
        <v>0</v>
      </c>
      <c r="F245" s="163">
        <f t="shared" si="66"/>
        <v>0</v>
      </c>
      <c r="G245" s="163">
        <f t="shared" si="66"/>
        <v>0</v>
      </c>
      <c r="H245" s="163">
        <f t="shared" si="66"/>
        <v>0</v>
      </c>
      <c r="I245" s="163">
        <f t="shared" si="66"/>
        <v>0</v>
      </c>
      <c r="J245" s="163">
        <f t="shared" si="66"/>
        <v>0</v>
      </c>
      <c r="K245" s="163">
        <f t="shared" si="66"/>
        <v>0</v>
      </c>
      <c r="L245" s="163">
        <f t="shared" si="66"/>
        <v>0</v>
      </c>
      <c r="M245" s="163">
        <f t="shared" si="67"/>
        <v>0</v>
      </c>
      <c r="N245" s="163">
        <f t="shared" si="67"/>
        <v>0</v>
      </c>
      <c r="O245" s="163">
        <f t="shared" si="67"/>
        <v>0</v>
      </c>
      <c r="P245" s="163">
        <f t="shared" si="67"/>
        <v>0</v>
      </c>
      <c r="Q245" s="163">
        <f t="shared" si="67"/>
        <v>0</v>
      </c>
      <c r="R245" s="163">
        <f t="shared" si="67"/>
        <v>0</v>
      </c>
      <c r="S245" s="163">
        <f t="shared" si="67"/>
        <v>0</v>
      </c>
      <c r="T245" s="163">
        <f t="shared" si="65"/>
        <v>0</v>
      </c>
      <c r="U245" s="163">
        <f t="shared" si="65"/>
        <v>0</v>
      </c>
      <c r="V245" s="163">
        <f t="shared" si="65"/>
        <v>0</v>
      </c>
      <c r="W245" s="163">
        <f t="shared" si="65"/>
        <v>0</v>
      </c>
      <c r="X245" s="163">
        <f t="shared" si="65"/>
        <v>0</v>
      </c>
      <c r="Y245" s="163">
        <f t="shared" si="65"/>
        <v>0</v>
      </c>
      <c r="Z245" s="163">
        <f t="shared" si="65"/>
        <v>0</v>
      </c>
      <c r="AA245" s="163">
        <f t="shared" si="65"/>
        <v>0</v>
      </c>
      <c r="AB245" s="163">
        <f t="shared" si="65"/>
        <v>0</v>
      </c>
      <c r="AC245" s="163">
        <f t="shared" si="65"/>
        <v>0</v>
      </c>
      <c r="AD245" s="163">
        <f t="shared" si="65"/>
        <v>0</v>
      </c>
      <c r="AE245" s="163">
        <f t="shared" si="65"/>
        <v>0</v>
      </c>
      <c r="AF245" s="176">
        <f t="shared" si="65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66"/>
        <v>0</v>
      </c>
      <c r="D246" s="163">
        <f t="shared" si="66"/>
        <v>0</v>
      </c>
      <c r="E246" s="163">
        <f t="shared" si="66"/>
        <v>0</v>
      </c>
      <c r="F246" s="163">
        <f t="shared" si="66"/>
        <v>0</v>
      </c>
      <c r="G246" s="163">
        <f t="shared" si="66"/>
        <v>0</v>
      </c>
      <c r="H246" s="163">
        <f t="shared" si="66"/>
        <v>0</v>
      </c>
      <c r="I246" s="163">
        <f t="shared" si="66"/>
        <v>0</v>
      </c>
      <c r="J246" s="163">
        <f t="shared" si="66"/>
        <v>0</v>
      </c>
      <c r="K246" s="163">
        <f t="shared" si="66"/>
        <v>0</v>
      </c>
      <c r="L246" s="163">
        <f t="shared" si="66"/>
        <v>0</v>
      </c>
      <c r="M246" s="163">
        <f t="shared" si="67"/>
        <v>0</v>
      </c>
      <c r="N246" s="163">
        <f t="shared" si="67"/>
        <v>0</v>
      </c>
      <c r="O246" s="163">
        <f t="shared" si="67"/>
        <v>0</v>
      </c>
      <c r="P246" s="163">
        <f t="shared" si="67"/>
        <v>0</v>
      </c>
      <c r="Q246" s="163">
        <f t="shared" si="67"/>
        <v>0</v>
      </c>
      <c r="R246" s="163">
        <f t="shared" si="67"/>
        <v>0</v>
      </c>
      <c r="S246" s="163">
        <f t="shared" si="67"/>
        <v>0</v>
      </c>
      <c r="T246" s="163">
        <f t="shared" si="65"/>
        <v>0</v>
      </c>
      <c r="U246" s="163">
        <f t="shared" si="65"/>
        <v>0</v>
      </c>
      <c r="V246" s="163">
        <f t="shared" si="65"/>
        <v>0</v>
      </c>
      <c r="W246" s="163">
        <f t="shared" si="65"/>
        <v>0</v>
      </c>
      <c r="X246" s="163">
        <f t="shared" si="65"/>
        <v>0</v>
      </c>
      <c r="Y246" s="163">
        <f t="shared" si="65"/>
        <v>0</v>
      </c>
      <c r="Z246" s="163">
        <f t="shared" si="65"/>
        <v>0</v>
      </c>
      <c r="AA246" s="163">
        <f t="shared" si="65"/>
        <v>0</v>
      </c>
      <c r="AB246" s="163">
        <f t="shared" si="65"/>
        <v>0</v>
      </c>
      <c r="AC246" s="163">
        <f t="shared" si="65"/>
        <v>0</v>
      </c>
      <c r="AD246" s="163">
        <f t="shared" si="65"/>
        <v>0</v>
      </c>
      <c r="AE246" s="163">
        <f t="shared" si="65"/>
        <v>0</v>
      </c>
      <c r="AF246" s="176">
        <f t="shared" si="65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66"/>
        <v>0</v>
      </c>
      <c r="D247" s="163">
        <f t="shared" si="66"/>
        <v>0</v>
      </c>
      <c r="E247" s="163">
        <f t="shared" si="66"/>
        <v>0</v>
      </c>
      <c r="F247" s="163">
        <f t="shared" si="66"/>
        <v>0</v>
      </c>
      <c r="G247" s="163">
        <f t="shared" si="66"/>
        <v>0</v>
      </c>
      <c r="H247" s="163">
        <f t="shared" si="66"/>
        <v>0</v>
      </c>
      <c r="I247" s="163">
        <f t="shared" si="66"/>
        <v>0</v>
      </c>
      <c r="J247" s="163">
        <f t="shared" si="66"/>
        <v>0</v>
      </c>
      <c r="K247" s="163">
        <f t="shared" si="66"/>
        <v>0</v>
      </c>
      <c r="L247" s="163">
        <f t="shared" si="66"/>
        <v>0</v>
      </c>
      <c r="M247" s="163">
        <f t="shared" si="67"/>
        <v>0</v>
      </c>
      <c r="N247" s="163">
        <f t="shared" si="67"/>
        <v>0</v>
      </c>
      <c r="O247" s="163">
        <f t="shared" si="67"/>
        <v>0</v>
      </c>
      <c r="P247" s="163">
        <f t="shared" si="67"/>
        <v>0</v>
      </c>
      <c r="Q247" s="163">
        <f t="shared" si="67"/>
        <v>0</v>
      </c>
      <c r="R247" s="163">
        <f t="shared" si="67"/>
        <v>0</v>
      </c>
      <c r="S247" s="163">
        <f t="shared" si="67"/>
        <v>0</v>
      </c>
      <c r="T247" s="163">
        <f t="shared" si="65"/>
        <v>0</v>
      </c>
      <c r="U247" s="163">
        <f t="shared" si="65"/>
        <v>0</v>
      </c>
      <c r="V247" s="163">
        <f t="shared" si="65"/>
        <v>0</v>
      </c>
      <c r="W247" s="163">
        <f t="shared" si="65"/>
        <v>0</v>
      </c>
      <c r="X247" s="163">
        <f t="shared" si="65"/>
        <v>0</v>
      </c>
      <c r="Y247" s="163">
        <f t="shared" si="65"/>
        <v>0</v>
      </c>
      <c r="Z247" s="163">
        <f t="shared" si="65"/>
        <v>0</v>
      </c>
      <c r="AA247" s="163">
        <f t="shared" si="65"/>
        <v>0</v>
      </c>
      <c r="AB247" s="163">
        <f t="shared" si="65"/>
        <v>0</v>
      </c>
      <c r="AC247" s="163">
        <f t="shared" si="65"/>
        <v>0</v>
      </c>
      <c r="AD247" s="163">
        <f t="shared" si="65"/>
        <v>0</v>
      </c>
      <c r="AE247" s="163">
        <f t="shared" si="65"/>
        <v>0</v>
      </c>
      <c r="AF247" s="176">
        <f t="shared" si="65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66"/>
        <v>0</v>
      </c>
      <c r="D248" s="163">
        <f t="shared" si="66"/>
        <v>0</v>
      </c>
      <c r="E248" s="163">
        <f t="shared" si="66"/>
        <v>0</v>
      </c>
      <c r="F248" s="163">
        <f t="shared" si="66"/>
        <v>0</v>
      </c>
      <c r="G248" s="163">
        <f t="shared" si="66"/>
        <v>0</v>
      </c>
      <c r="H248" s="163">
        <f t="shared" si="66"/>
        <v>0</v>
      </c>
      <c r="I248" s="163">
        <f t="shared" si="66"/>
        <v>0</v>
      </c>
      <c r="J248" s="163">
        <f t="shared" si="66"/>
        <v>0</v>
      </c>
      <c r="K248" s="163">
        <f t="shared" si="66"/>
        <v>0</v>
      </c>
      <c r="L248" s="163">
        <f t="shared" si="66"/>
        <v>0</v>
      </c>
      <c r="M248" s="163">
        <f t="shared" si="67"/>
        <v>0</v>
      </c>
      <c r="N248" s="163">
        <f t="shared" si="67"/>
        <v>0</v>
      </c>
      <c r="O248" s="163">
        <f t="shared" si="67"/>
        <v>0</v>
      </c>
      <c r="P248" s="163">
        <f t="shared" si="67"/>
        <v>0</v>
      </c>
      <c r="Q248" s="163">
        <f t="shared" si="67"/>
        <v>0</v>
      </c>
      <c r="R248" s="163">
        <f t="shared" si="67"/>
        <v>0</v>
      </c>
      <c r="S248" s="163">
        <f t="shared" si="67"/>
        <v>0</v>
      </c>
      <c r="T248" s="163">
        <f t="shared" ref="T248:AF263" si="68">S248</f>
        <v>0</v>
      </c>
      <c r="U248" s="163">
        <f t="shared" si="68"/>
        <v>0</v>
      </c>
      <c r="V248" s="163">
        <f t="shared" si="68"/>
        <v>0</v>
      </c>
      <c r="W248" s="163">
        <f t="shared" si="68"/>
        <v>0</v>
      </c>
      <c r="X248" s="163">
        <f t="shared" si="68"/>
        <v>0</v>
      </c>
      <c r="Y248" s="163">
        <f t="shared" si="68"/>
        <v>0</v>
      </c>
      <c r="Z248" s="163">
        <f t="shared" si="68"/>
        <v>0</v>
      </c>
      <c r="AA248" s="163">
        <f t="shared" si="68"/>
        <v>0</v>
      </c>
      <c r="AB248" s="163">
        <f t="shared" si="68"/>
        <v>0</v>
      </c>
      <c r="AC248" s="163">
        <f t="shared" si="68"/>
        <v>0</v>
      </c>
      <c r="AD248" s="163">
        <f t="shared" si="68"/>
        <v>0</v>
      </c>
      <c r="AE248" s="163">
        <f t="shared" si="68"/>
        <v>0</v>
      </c>
      <c r="AF248" s="176">
        <f t="shared" si="68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L264" si="69">B249</f>
        <v>0</v>
      </c>
      <c r="D249" s="163">
        <f t="shared" si="69"/>
        <v>0</v>
      </c>
      <c r="E249" s="163">
        <f t="shared" si="69"/>
        <v>0</v>
      </c>
      <c r="F249" s="163">
        <f t="shared" si="69"/>
        <v>0</v>
      </c>
      <c r="G249" s="163">
        <f t="shared" si="69"/>
        <v>0</v>
      </c>
      <c r="H249" s="163">
        <f t="shared" si="69"/>
        <v>0</v>
      </c>
      <c r="I249" s="163">
        <f t="shared" si="69"/>
        <v>0</v>
      </c>
      <c r="J249" s="163">
        <f t="shared" si="69"/>
        <v>0</v>
      </c>
      <c r="K249" s="163">
        <f t="shared" si="69"/>
        <v>0</v>
      </c>
      <c r="L249" s="163">
        <f t="shared" si="69"/>
        <v>0</v>
      </c>
      <c r="M249" s="163">
        <f t="shared" si="67"/>
        <v>0</v>
      </c>
      <c r="N249" s="163">
        <f t="shared" si="67"/>
        <v>0</v>
      </c>
      <c r="O249" s="163">
        <f t="shared" si="67"/>
        <v>0</v>
      </c>
      <c r="P249" s="163">
        <f t="shared" si="67"/>
        <v>0</v>
      </c>
      <c r="Q249" s="163">
        <f t="shared" si="67"/>
        <v>0</v>
      </c>
      <c r="R249" s="163">
        <f t="shared" si="67"/>
        <v>0</v>
      </c>
      <c r="S249" s="163">
        <f t="shared" si="67"/>
        <v>0</v>
      </c>
      <c r="T249" s="163">
        <f t="shared" si="68"/>
        <v>0</v>
      </c>
      <c r="U249" s="163">
        <f t="shared" si="68"/>
        <v>0</v>
      </c>
      <c r="V249" s="163">
        <f t="shared" si="68"/>
        <v>0</v>
      </c>
      <c r="W249" s="163">
        <f t="shared" si="68"/>
        <v>0</v>
      </c>
      <c r="X249" s="163">
        <f t="shared" si="68"/>
        <v>0</v>
      </c>
      <c r="Y249" s="163">
        <f t="shared" si="68"/>
        <v>0</v>
      </c>
      <c r="Z249" s="163">
        <f t="shared" si="68"/>
        <v>0</v>
      </c>
      <c r="AA249" s="163">
        <f t="shared" si="68"/>
        <v>0</v>
      </c>
      <c r="AB249" s="163">
        <f t="shared" si="68"/>
        <v>0</v>
      </c>
      <c r="AC249" s="163">
        <f t="shared" si="68"/>
        <v>0</v>
      </c>
      <c r="AD249" s="163">
        <f t="shared" si="68"/>
        <v>0</v>
      </c>
      <c r="AE249" s="163">
        <f t="shared" si="68"/>
        <v>0</v>
      </c>
      <c r="AF249" s="176">
        <f t="shared" si="68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69"/>
        <v>0</v>
      </c>
      <c r="D250" s="163">
        <f t="shared" si="69"/>
        <v>0</v>
      </c>
      <c r="E250" s="163">
        <f t="shared" si="69"/>
        <v>0</v>
      </c>
      <c r="F250" s="163">
        <f t="shared" si="69"/>
        <v>0</v>
      </c>
      <c r="G250" s="163">
        <f t="shared" si="69"/>
        <v>0</v>
      </c>
      <c r="H250" s="163">
        <f t="shared" si="69"/>
        <v>0</v>
      </c>
      <c r="I250" s="163">
        <f t="shared" si="69"/>
        <v>0</v>
      </c>
      <c r="J250" s="163">
        <f t="shared" si="69"/>
        <v>0</v>
      </c>
      <c r="K250" s="163">
        <f t="shared" si="69"/>
        <v>0</v>
      </c>
      <c r="L250" s="163">
        <f t="shared" si="69"/>
        <v>0</v>
      </c>
      <c r="M250" s="163">
        <f t="shared" si="67"/>
        <v>0</v>
      </c>
      <c r="N250" s="163">
        <f t="shared" si="67"/>
        <v>0</v>
      </c>
      <c r="O250" s="163">
        <f t="shared" si="67"/>
        <v>0</v>
      </c>
      <c r="P250" s="163">
        <f t="shared" si="67"/>
        <v>0</v>
      </c>
      <c r="Q250" s="163">
        <f t="shared" si="67"/>
        <v>0</v>
      </c>
      <c r="R250" s="163">
        <f t="shared" si="67"/>
        <v>0</v>
      </c>
      <c r="S250" s="163">
        <f t="shared" si="67"/>
        <v>0</v>
      </c>
      <c r="T250" s="163">
        <f t="shared" si="68"/>
        <v>0</v>
      </c>
      <c r="U250" s="163">
        <f t="shared" si="68"/>
        <v>0</v>
      </c>
      <c r="V250" s="163">
        <f t="shared" si="68"/>
        <v>0</v>
      </c>
      <c r="W250" s="163">
        <f t="shared" si="68"/>
        <v>0</v>
      </c>
      <c r="X250" s="163">
        <f t="shared" si="68"/>
        <v>0</v>
      </c>
      <c r="Y250" s="163">
        <f t="shared" si="68"/>
        <v>0</v>
      </c>
      <c r="Z250" s="163">
        <f t="shared" si="68"/>
        <v>0</v>
      </c>
      <c r="AA250" s="163">
        <f t="shared" si="68"/>
        <v>0</v>
      </c>
      <c r="AB250" s="163">
        <f t="shared" si="68"/>
        <v>0</v>
      </c>
      <c r="AC250" s="163">
        <f t="shared" si="68"/>
        <v>0</v>
      </c>
      <c r="AD250" s="163">
        <f t="shared" si="68"/>
        <v>0</v>
      </c>
      <c r="AE250" s="163">
        <f t="shared" si="68"/>
        <v>0</v>
      </c>
      <c r="AF250" s="176">
        <f t="shared" si="68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69"/>
        <v>0</v>
      </c>
      <c r="D251" s="163">
        <f t="shared" si="69"/>
        <v>0</v>
      </c>
      <c r="E251" s="163">
        <f t="shared" si="69"/>
        <v>0</v>
      </c>
      <c r="F251" s="163">
        <f t="shared" si="69"/>
        <v>0</v>
      </c>
      <c r="G251" s="163">
        <f t="shared" si="69"/>
        <v>0</v>
      </c>
      <c r="H251" s="163">
        <f t="shared" si="69"/>
        <v>0</v>
      </c>
      <c r="I251" s="163">
        <f t="shared" si="69"/>
        <v>0</v>
      </c>
      <c r="J251" s="163">
        <f t="shared" si="69"/>
        <v>0</v>
      </c>
      <c r="K251" s="163">
        <f t="shared" si="69"/>
        <v>0</v>
      </c>
      <c r="L251" s="163">
        <f t="shared" si="69"/>
        <v>0</v>
      </c>
      <c r="M251" s="163">
        <f t="shared" si="67"/>
        <v>0</v>
      </c>
      <c r="N251" s="163">
        <f t="shared" si="67"/>
        <v>0</v>
      </c>
      <c r="O251" s="163">
        <f t="shared" si="67"/>
        <v>0</v>
      </c>
      <c r="P251" s="163">
        <f t="shared" si="67"/>
        <v>0</v>
      </c>
      <c r="Q251" s="163">
        <f t="shared" si="67"/>
        <v>0</v>
      </c>
      <c r="R251" s="163">
        <f t="shared" si="67"/>
        <v>0</v>
      </c>
      <c r="S251" s="163">
        <f t="shared" si="67"/>
        <v>0</v>
      </c>
      <c r="T251" s="163">
        <f t="shared" si="68"/>
        <v>0</v>
      </c>
      <c r="U251" s="163">
        <f t="shared" si="68"/>
        <v>0</v>
      </c>
      <c r="V251" s="163">
        <f t="shared" si="68"/>
        <v>0</v>
      </c>
      <c r="W251" s="163">
        <f t="shared" si="68"/>
        <v>0</v>
      </c>
      <c r="X251" s="163">
        <f t="shared" si="68"/>
        <v>0</v>
      </c>
      <c r="Y251" s="163">
        <f t="shared" si="68"/>
        <v>0</v>
      </c>
      <c r="Z251" s="163">
        <f t="shared" si="68"/>
        <v>0</v>
      </c>
      <c r="AA251" s="163">
        <f t="shared" si="68"/>
        <v>0</v>
      </c>
      <c r="AB251" s="163">
        <f t="shared" si="68"/>
        <v>0</v>
      </c>
      <c r="AC251" s="163">
        <f t="shared" si="68"/>
        <v>0</v>
      </c>
      <c r="AD251" s="163">
        <f t="shared" si="68"/>
        <v>0</v>
      </c>
      <c r="AE251" s="163">
        <f t="shared" si="68"/>
        <v>0</v>
      </c>
      <c r="AF251" s="176">
        <f t="shared" si="68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69"/>
        <v>0</v>
      </c>
      <c r="D252" s="163">
        <f t="shared" si="69"/>
        <v>0</v>
      </c>
      <c r="E252" s="163">
        <f t="shared" si="69"/>
        <v>0</v>
      </c>
      <c r="F252" s="163">
        <f t="shared" si="69"/>
        <v>0</v>
      </c>
      <c r="G252" s="163">
        <f t="shared" si="69"/>
        <v>0</v>
      </c>
      <c r="H252" s="163">
        <f t="shared" si="69"/>
        <v>0</v>
      </c>
      <c r="I252" s="163">
        <f t="shared" si="69"/>
        <v>0</v>
      </c>
      <c r="J252" s="163">
        <f t="shared" si="69"/>
        <v>0</v>
      </c>
      <c r="K252" s="163">
        <f t="shared" si="69"/>
        <v>0</v>
      </c>
      <c r="L252" s="163">
        <f t="shared" si="69"/>
        <v>0</v>
      </c>
      <c r="M252" s="163">
        <f t="shared" si="67"/>
        <v>0</v>
      </c>
      <c r="N252" s="163">
        <f t="shared" si="67"/>
        <v>0</v>
      </c>
      <c r="O252" s="163">
        <f t="shared" si="67"/>
        <v>0</v>
      </c>
      <c r="P252" s="163">
        <f t="shared" si="67"/>
        <v>0</v>
      </c>
      <c r="Q252" s="163">
        <f t="shared" si="67"/>
        <v>0</v>
      </c>
      <c r="R252" s="163">
        <f t="shared" si="67"/>
        <v>0</v>
      </c>
      <c r="S252" s="163">
        <f t="shared" si="67"/>
        <v>0</v>
      </c>
      <c r="T252" s="163">
        <f t="shared" si="68"/>
        <v>0</v>
      </c>
      <c r="U252" s="163">
        <f t="shared" si="68"/>
        <v>0</v>
      </c>
      <c r="V252" s="163">
        <f t="shared" si="68"/>
        <v>0</v>
      </c>
      <c r="W252" s="163">
        <f t="shared" si="68"/>
        <v>0</v>
      </c>
      <c r="X252" s="163">
        <f t="shared" si="68"/>
        <v>0</v>
      </c>
      <c r="Y252" s="163">
        <f t="shared" si="68"/>
        <v>0</v>
      </c>
      <c r="Z252" s="163">
        <f t="shared" si="68"/>
        <v>0</v>
      </c>
      <c r="AA252" s="163">
        <f t="shared" si="68"/>
        <v>0</v>
      </c>
      <c r="AB252" s="163">
        <f t="shared" si="68"/>
        <v>0</v>
      </c>
      <c r="AC252" s="163">
        <f t="shared" si="68"/>
        <v>0</v>
      </c>
      <c r="AD252" s="163">
        <f t="shared" si="68"/>
        <v>0</v>
      </c>
      <c r="AE252" s="163">
        <f t="shared" si="68"/>
        <v>0</v>
      </c>
      <c r="AF252" s="176">
        <f t="shared" si="68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69"/>
        <v>0</v>
      </c>
      <c r="D253" s="163">
        <f t="shared" si="69"/>
        <v>0</v>
      </c>
      <c r="E253" s="163">
        <f t="shared" si="69"/>
        <v>0</v>
      </c>
      <c r="F253" s="163">
        <f t="shared" si="69"/>
        <v>0</v>
      </c>
      <c r="G253" s="163">
        <f t="shared" si="69"/>
        <v>0</v>
      </c>
      <c r="H253" s="163">
        <f t="shared" si="69"/>
        <v>0</v>
      </c>
      <c r="I253" s="163">
        <f t="shared" si="69"/>
        <v>0</v>
      </c>
      <c r="J253" s="163">
        <f t="shared" si="69"/>
        <v>0</v>
      </c>
      <c r="K253" s="163">
        <f t="shared" si="69"/>
        <v>0</v>
      </c>
      <c r="L253" s="163">
        <f t="shared" si="69"/>
        <v>0</v>
      </c>
      <c r="M253" s="163">
        <f t="shared" si="67"/>
        <v>0</v>
      </c>
      <c r="N253" s="163">
        <f t="shared" si="67"/>
        <v>0</v>
      </c>
      <c r="O253" s="163">
        <f t="shared" si="67"/>
        <v>0</v>
      </c>
      <c r="P253" s="163">
        <f t="shared" si="67"/>
        <v>0</v>
      </c>
      <c r="Q253" s="163">
        <f t="shared" si="67"/>
        <v>0</v>
      </c>
      <c r="R253" s="163">
        <f t="shared" si="67"/>
        <v>0</v>
      </c>
      <c r="S253" s="163">
        <f t="shared" si="67"/>
        <v>0</v>
      </c>
      <c r="T253" s="163">
        <f t="shared" si="68"/>
        <v>0</v>
      </c>
      <c r="U253" s="163">
        <f t="shared" si="68"/>
        <v>0</v>
      </c>
      <c r="V253" s="163">
        <f t="shared" si="68"/>
        <v>0</v>
      </c>
      <c r="W253" s="163">
        <f t="shared" si="68"/>
        <v>0</v>
      </c>
      <c r="X253" s="163">
        <f t="shared" si="68"/>
        <v>0</v>
      </c>
      <c r="Y253" s="163">
        <f t="shared" si="68"/>
        <v>0</v>
      </c>
      <c r="Z253" s="163">
        <f t="shared" si="68"/>
        <v>0</v>
      </c>
      <c r="AA253" s="163">
        <f t="shared" si="68"/>
        <v>0</v>
      </c>
      <c r="AB253" s="163">
        <f t="shared" si="68"/>
        <v>0</v>
      </c>
      <c r="AC253" s="163">
        <f t="shared" si="68"/>
        <v>0</v>
      </c>
      <c r="AD253" s="163">
        <f t="shared" si="68"/>
        <v>0</v>
      </c>
      <c r="AE253" s="163">
        <f t="shared" si="68"/>
        <v>0</v>
      </c>
      <c r="AF253" s="176">
        <f t="shared" si="68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69"/>
        <v>0</v>
      </c>
      <c r="D254" s="163">
        <f t="shared" si="69"/>
        <v>0</v>
      </c>
      <c r="E254" s="163">
        <f t="shared" si="69"/>
        <v>0</v>
      </c>
      <c r="F254" s="163">
        <f t="shared" si="69"/>
        <v>0</v>
      </c>
      <c r="G254" s="163">
        <f t="shared" si="69"/>
        <v>0</v>
      </c>
      <c r="H254" s="163">
        <f t="shared" si="69"/>
        <v>0</v>
      </c>
      <c r="I254" s="163">
        <f t="shared" si="69"/>
        <v>0</v>
      </c>
      <c r="J254" s="163">
        <f t="shared" si="69"/>
        <v>0</v>
      </c>
      <c r="K254" s="163">
        <f t="shared" si="69"/>
        <v>0</v>
      </c>
      <c r="L254" s="163">
        <f t="shared" si="69"/>
        <v>0</v>
      </c>
      <c r="M254" s="163">
        <f t="shared" si="67"/>
        <v>0</v>
      </c>
      <c r="N254" s="163">
        <f t="shared" si="67"/>
        <v>0</v>
      </c>
      <c r="O254" s="163">
        <f t="shared" si="67"/>
        <v>0</v>
      </c>
      <c r="P254" s="163">
        <f t="shared" si="67"/>
        <v>0</v>
      </c>
      <c r="Q254" s="163">
        <f t="shared" si="67"/>
        <v>0</v>
      </c>
      <c r="R254" s="163">
        <f t="shared" si="67"/>
        <v>0</v>
      </c>
      <c r="S254" s="163">
        <f t="shared" si="67"/>
        <v>0</v>
      </c>
      <c r="T254" s="163">
        <f t="shared" si="68"/>
        <v>0</v>
      </c>
      <c r="U254" s="163">
        <f t="shared" si="68"/>
        <v>0</v>
      </c>
      <c r="V254" s="163">
        <f t="shared" si="68"/>
        <v>0</v>
      </c>
      <c r="W254" s="163">
        <f t="shared" si="68"/>
        <v>0</v>
      </c>
      <c r="X254" s="163">
        <f t="shared" si="68"/>
        <v>0</v>
      </c>
      <c r="Y254" s="163">
        <f t="shared" si="68"/>
        <v>0</v>
      </c>
      <c r="Z254" s="163">
        <f t="shared" si="68"/>
        <v>0</v>
      </c>
      <c r="AA254" s="163">
        <f t="shared" si="68"/>
        <v>0</v>
      </c>
      <c r="AB254" s="163">
        <f t="shared" si="68"/>
        <v>0</v>
      </c>
      <c r="AC254" s="163">
        <f t="shared" si="68"/>
        <v>0</v>
      </c>
      <c r="AD254" s="163">
        <f t="shared" si="68"/>
        <v>0</v>
      </c>
      <c r="AE254" s="163">
        <f t="shared" si="68"/>
        <v>0</v>
      </c>
      <c r="AF254" s="176">
        <f t="shared" si="68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69"/>
        <v>0</v>
      </c>
      <c r="D255" s="163">
        <f t="shared" si="69"/>
        <v>0</v>
      </c>
      <c r="E255" s="163">
        <f t="shared" si="69"/>
        <v>0</v>
      </c>
      <c r="F255" s="163">
        <f t="shared" si="69"/>
        <v>0</v>
      </c>
      <c r="G255" s="163">
        <f t="shared" si="69"/>
        <v>0</v>
      </c>
      <c r="H255" s="163">
        <f t="shared" si="69"/>
        <v>0</v>
      </c>
      <c r="I255" s="163">
        <f t="shared" si="69"/>
        <v>0</v>
      </c>
      <c r="J255" s="163">
        <f t="shared" si="69"/>
        <v>0</v>
      </c>
      <c r="K255" s="163">
        <f t="shared" si="69"/>
        <v>0</v>
      </c>
      <c r="L255" s="163">
        <f t="shared" si="69"/>
        <v>0</v>
      </c>
      <c r="M255" s="163">
        <f t="shared" si="67"/>
        <v>0</v>
      </c>
      <c r="N255" s="163">
        <f t="shared" si="67"/>
        <v>0</v>
      </c>
      <c r="O255" s="163">
        <f t="shared" si="67"/>
        <v>0</v>
      </c>
      <c r="P255" s="163">
        <f t="shared" si="67"/>
        <v>0</v>
      </c>
      <c r="Q255" s="163">
        <f t="shared" si="67"/>
        <v>0</v>
      </c>
      <c r="R255" s="163">
        <f t="shared" si="67"/>
        <v>0</v>
      </c>
      <c r="S255" s="163">
        <f t="shared" si="67"/>
        <v>0</v>
      </c>
      <c r="T255" s="163">
        <f t="shared" si="68"/>
        <v>0</v>
      </c>
      <c r="U255" s="163">
        <f t="shared" si="68"/>
        <v>0</v>
      </c>
      <c r="V255" s="163">
        <f t="shared" si="68"/>
        <v>0</v>
      </c>
      <c r="W255" s="163">
        <f t="shared" si="68"/>
        <v>0</v>
      </c>
      <c r="X255" s="163">
        <f t="shared" si="68"/>
        <v>0</v>
      </c>
      <c r="Y255" s="163">
        <f t="shared" si="68"/>
        <v>0</v>
      </c>
      <c r="Z255" s="163">
        <f t="shared" si="68"/>
        <v>0</v>
      </c>
      <c r="AA255" s="163">
        <f t="shared" si="68"/>
        <v>0</v>
      </c>
      <c r="AB255" s="163">
        <f t="shared" si="68"/>
        <v>0</v>
      </c>
      <c r="AC255" s="163">
        <f t="shared" si="68"/>
        <v>0</v>
      </c>
      <c r="AD255" s="163">
        <f t="shared" si="68"/>
        <v>0</v>
      </c>
      <c r="AE255" s="163">
        <f t="shared" si="68"/>
        <v>0</v>
      </c>
      <c r="AF255" s="176">
        <f t="shared" si="68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69"/>
        <v>0</v>
      </c>
      <c r="D256" s="163">
        <f t="shared" si="69"/>
        <v>0</v>
      </c>
      <c r="E256" s="163">
        <f t="shared" si="69"/>
        <v>0</v>
      </c>
      <c r="F256" s="163">
        <f t="shared" si="69"/>
        <v>0</v>
      </c>
      <c r="G256" s="163">
        <f t="shared" si="69"/>
        <v>0</v>
      </c>
      <c r="H256" s="163">
        <f t="shared" si="69"/>
        <v>0</v>
      </c>
      <c r="I256" s="163">
        <f t="shared" si="69"/>
        <v>0</v>
      </c>
      <c r="J256" s="163">
        <f t="shared" si="69"/>
        <v>0</v>
      </c>
      <c r="K256" s="163">
        <f t="shared" si="69"/>
        <v>0</v>
      </c>
      <c r="L256" s="163">
        <f t="shared" si="69"/>
        <v>0</v>
      </c>
      <c r="M256" s="163">
        <f t="shared" si="67"/>
        <v>0</v>
      </c>
      <c r="N256" s="163">
        <f t="shared" si="67"/>
        <v>0</v>
      </c>
      <c r="O256" s="163">
        <f t="shared" si="67"/>
        <v>0</v>
      </c>
      <c r="P256" s="163">
        <f t="shared" si="67"/>
        <v>0</v>
      </c>
      <c r="Q256" s="163">
        <f t="shared" si="67"/>
        <v>0</v>
      </c>
      <c r="R256" s="163">
        <f t="shared" si="67"/>
        <v>0</v>
      </c>
      <c r="S256" s="163">
        <f t="shared" si="67"/>
        <v>0</v>
      </c>
      <c r="T256" s="163">
        <f t="shared" si="68"/>
        <v>0</v>
      </c>
      <c r="U256" s="163">
        <f t="shared" si="68"/>
        <v>0</v>
      </c>
      <c r="V256" s="163">
        <f t="shared" si="68"/>
        <v>0</v>
      </c>
      <c r="W256" s="163">
        <f t="shared" si="68"/>
        <v>0</v>
      </c>
      <c r="X256" s="163">
        <f t="shared" si="68"/>
        <v>0</v>
      </c>
      <c r="Y256" s="163">
        <f t="shared" si="68"/>
        <v>0</v>
      </c>
      <c r="Z256" s="163">
        <f t="shared" si="68"/>
        <v>0</v>
      </c>
      <c r="AA256" s="163">
        <f t="shared" si="68"/>
        <v>0</v>
      </c>
      <c r="AB256" s="163">
        <f t="shared" si="68"/>
        <v>0</v>
      </c>
      <c r="AC256" s="163">
        <f t="shared" si="68"/>
        <v>0</v>
      </c>
      <c r="AD256" s="163">
        <f t="shared" si="68"/>
        <v>0</v>
      </c>
      <c r="AE256" s="163">
        <f t="shared" si="68"/>
        <v>0</v>
      </c>
      <c r="AF256" s="176">
        <f t="shared" si="68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69"/>
        <v>0</v>
      </c>
      <c r="D257" s="163">
        <f t="shared" si="69"/>
        <v>0</v>
      </c>
      <c r="E257" s="163">
        <f t="shared" si="69"/>
        <v>0</v>
      </c>
      <c r="F257" s="163">
        <f t="shared" si="69"/>
        <v>0</v>
      </c>
      <c r="G257" s="163">
        <f t="shared" si="69"/>
        <v>0</v>
      </c>
      <c r="H257" s="163">
        <f t="shared" si="69"/>
        <v>0</v>
      </c>
      <c r="I257" s="163">
        <f t="shared" si="69"/>
        <v>0</v>
      </c>
      <c r="J257" s="163">
        <f t="shared" si="69"/>
        <v>0</v>
      </c>
      <c r="K257" s="163">
        <f t="shared" si="69"/>
        <v>0</v>
      </c>
      <c r="L257" s="163">
        <f t="shared" si="69"/>
        <v>0</v>
      </c>
      <c r="M257" s="163">
        <f t="shared" si="67"/>
        <v>0</v>
      </c>
      <c r="N257" s="163">
        <f t="shared" si="67"/>
        <v>0</v>
      </c>
      <c r="O257" s="163">
        <f t="shared" si="67"/>
        <v>0</v>
      </c>
      <c r="P257" s="163">
        <f t="shared" si="67"/>
        <v>0</v>
      </c>
      <c r="Q257" s="163">
        <f t="shared" si="67"/>
        <v>0</v>
      </c>
      <c r="R257" s="163">
        <f t="shared" si="67"/>
        <v>0</v>
      </c>
      <c r="S257" s="163">
        <f t="shared" si="67"/>
        <v>0</v>
      </c>
      <c r="T257" s="163">
        <f t="shared" si="68"/>
        <v>0</v>
      </c>
      <c r="U257" s="163">
        <f t="shared" si="68"/>
        <v>0</v>
      </c>
      <c r="V257" s="163">
        <f t="shared" si="68"/>
        <v>0</v>
      </c>
      <c r="W257" s="163">
        <f t="shared" si="68"/>
        <v>0</v>
      </c>
      <c r="X257" s="163">
        <f t="shared" si="68"/>
        <v>0</v>
      </c>
      <c r="Y257" s="163">
        <f t="shared" si="68"/>
        <v>0</v>
      </c>
      <c r="Z257" s="163">
        <f t="shared" si="68"/>
        <v>0</v>
      </c>
      <c r="AA257" s="163">
        <f t="shared" si="68"/>
        <v>0</v>
      </c>
      <c r="AB257" s="163">
        <f t="shared" si="68"/>
        <v>0</v>
      </c>
      <c r="AC257" s="163">
        <f t="shared" si="68"/>
        <v>0</v>
      </c>
      <c r="AD257" s="163">
        <f t="shared" si="68"/>
        <v>0</v>
      </c>
      <c r="AE257" s="163">
        <f t="shared" si="68"/>
        <v>0</v>
      </c>
      <c r="AF257" s="176">
        <f t="shared" si="68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69"/>
        <v>0</v>
      </c>
      <c r="D258" s="163">
        <f t="shared" si="69"/>
        <v>0</v>
      </c>
      <c r="E258" s="163">
        <f t="shared" si="69"/>
        <v>0</v>
      </c>
      <c r="F258" s="163">
        <f t="shared" si="69"/>
        <v>0</v>
      </c>
      <c r="G258" s="163">
        <f t="shared" si="69"/>
        <v>0</v>
      </c>
      <c r="H258" s="163">
        <f t="shared" si="69"/>
        <v>0</v>
      </c>
      <c r="I258" s="163">
        <f t="shared" si="69"/>
        <v>0</v>
      </c>
      <c r="J258" s="163">
        <f t="shared" si="69"/>
        <v>0</v>
      </c>
      <c r="K258" s="163">
        <f t="shared" si="69"/>
        <v>0</v>
      </c>
      <c r="L258" s="163">
        <f t="shared" si="69"/>
        <v>0</v>
      </c>
      <c r="M258" s="163">
        <f t="shared" si="67"/>
        <v>0</v>
      </c>
      <c r="N258" s="163">
        <f t="shared" si="67"/>
        <v>0</v>
      </c>
      <c r="O258" s="163">
        <f t="shared" si="67"/>
        <v>0</v>
      </c>
      <c r="P258" s="163">
        <f t="shared" si="67"/>
        <v>0</v>
      </c>
      <c r="Q258" s="163">
        <f t="shared" si="67"/>
        <v>0</v>
      </c>
      <c r="R258" s="163">
        <f t="shared" si="67"/>
        <v>0</v>
      </c>
      <c r="S258" s="163">
        <f t="shared" si="67"/>
        <v>0</v>
      </c>
      <c r="T258" s="163">
        <f t="shared" si="68"/>
        <v>0</v>
      </c>
      <c r="U258" s="163">
        <f t="shared" si="68"/>
        <v>0</v>
      </c>
      <c r="V258" s="163">
        <f t="shared" si="68"/>
        <v>0</v>
      </c>
      <c r="W258" s="163">
        <f t="shared" si="68"/>
        <v>0</v>
      </c>
      <c r="X258" s="163">
        <f t="shared" si="68"/>
        <v>0</v>
      </c>
      <c r="Y258" s="163">
        <f t="shared" si="68"/>
        <v>0</v>
      </c>
      <c r="Z258" s="163">
        <f t="shared" si="68"/>
        <v>0</v>
      </c>
      <c r="AA258" s="163">
        <f t="shared" si="68"/>
        <v>0</v>
      </c>
      <c r="AB258" s="163">
        <f t="shared" si="68"/>
        <v>0</v>
      </c>
      <c r="AC258" s="163">
        <f t="shared" si="68"/>
        <v>0</v>
      </c>
      <c r="AD258" s="163">
        <f t="shared" si="68"/>
        <v>0</v>
      </c>
      <c r="AE258" s="163">
        <f t="shared" si="68"/>
        <v>0</v>
      </c>
      <c r="AF258" s="176">
        <f t="shared" si="68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69"/>
        <v>0</v>
      </c>
      <c r="D259" s="163">
        <f t="shared" si="69"/>
        <v>0</v>
      </c>
      <c r="E259" s="163">
        <f t="shared" si="69"/>
        <v>0</v>
      </c>
      <c r="F259" s="163">
        <f t="shared" si="69"/>
        <v>0</v>
      </c>
      <c r="G259" s="163">
        <f t="shared" si="69"/>
        <v>0</v>
      </c>
      <c r="H259" s="163">
        <f t="shared" si="69"/>
        <v>0</v>
      </c>
      <c r="I259" s="163">
        <f t="shared" si="69"/>
        <v>0</v>
      </c>
      <c r="J259" s="163">
        <f t="shared" si="69"/>
        <v>0</v>
      </c>
      <c r="K259" s="163">
        <f t="shared" si="69"/>
        <v>0</v>
      </c>
      <c r="L259" s="163">
        <f t="shared" si="69"/>
        <v>0</v>
      </c>
      <c r="M259" s="163">
        <f t="shared" si="67"/>
        <v>0</v>
      </c>
      <c r="N259" s="163">
        <f t="shared" si="67"/>
        <v>0</v>
      </c>
      <c r="O259" s="163">
        <f t="shared" si="67"/>
        <v>0</v>
      </c>
      <c r="P259" s="163">
        <f t="shared" si="67"/>
        <v>0</v>
      </c>
      <c r="Q259" s="163">
        <f t="shared" si="67"/>
        <v>0</v>
      </c>
      <c r="R259" s="163">
        <f t="shared" si="67"/>
        <v>0</v>
      </c>
      <c r="S259" s="163">
        <f t="shared" si="67"/>
        <v>0</v>
      </c>
      <c r="T259" s="163">
        <f t="shared" si="68"/>
        <v>0</v>
      </c>
      <c r="U259" s="163">
        <f t="shared" si="68"/>
        <v>0</v>
      </c>
      <c r="V259" s="163">
        <f t="shared" si="68"/>
        <v>0</v>
      </c>
      <c r="W259" s="163">
        <f t="shared" si="68"/>
        <v>0</v>
      </c>
      <c r="X259" s="163">
        <f t="shared" si="68"/>
        <v>0</v>
      </c>
      <c r="Y259" s="163">
        <f t="shared" si="68"/>
        <v>0</v>
      </c>
      <c r="Z259" s="163">
        <f t="shared" si="68"/>
        <v>0</v>
      </c>
      <c r="AA259" s="163">
        <f t="shared" si="68"/>
        <v>0</v>
      </c>
      <c r="AB259" s="163">
        <f t="shared" si="68"/>
        <v>0</v>
      </c>
      <c r="AC259" s="163">
        <f t="shared" si="68"/>
        <v>0</v>
      </c>
      <c r="AD259" s="163">
        <f t="shared" si="68"/>
        <v>0</v>
      </c>
      <c r="AE259" s="163">
        <f t="shared" si="68"/>
        <v>0</v>
      </c>
      <c r="AF259" s="176">
        <f t="shared" si="68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69"/>
        <v>0</v>
      </c>
      <c r="D260" s="163">
        <f t="shared" si="69"/>
        <v>0</v>
      </c>
      <c r="E260" s="163">
        <f t="shared" si="69"/>
        <v>0</v>
      </c>
      <c r="F260" s="163">
        <f t="shared" si="69"/>
        <v>0</v>
      </c>
      <c r="G260" s="163">
        <f t="shared" si="69"/>
        <v>0</v>
      </c>
      <c r="H260" s="163">
        <f t="shared" si="69"/>
        <v>0</v>
      </c>
      <c r="I260" s="163">
        <f t="shared" si="69"/>
        <v>0</v>
      </c>
      <c r="J260" s="163">
        <f t="shared" si="69"/>
        <v>0</v>
      </c>
      <c r="K260" s="163">
        <f t="shared" si="69"/>
        <v>0</v>
      </c>
      <c r="L260" s="163">
        <f t="shared" si="69"/>
        <v>0</v>
      </c>
      <c r="M260" s="163">
        <f t="shared" si="67"/>
        <v>0</v>
      </c>
      <c r="N260" s="163">
        <f t="shared" si="67"/>
        <v>0</v>
      </c>
      <c r="O260" s="163">
        <f t="shared" si="67"/>
        <v>0</v>
      </c>
      <c r="P260" s="163">
        <f t="shared" si="67"/>
        <v>0</v>
      </c>
      <c r="Q260" s="163">
        <f t="shared" si="67"/>
        <v>0</v>
      </c>
      <c r="R260" s="163">
        <f t="shared" si="67"/>
        <v>0</v>
      </c>
      <c r="S260" s="163">
        <f t="shared" si="67"/>
        <v>0</v>
      </c>
      <c r="T260" s="163">
        <f t="shared" si="68"/>
        <v>0</v>
      </c>
      <c r="U260" s="163">
        <f t="shared" si="68"/>
        <v>0</v>
      </c>
      <c r="V260" s="163">
        <f t="shared" si="68"/>
        <v>0</v>
      </c>
      <c r="W260" s="163">
        <f t="shared" si="68"/>
        <v>0</v>
      </c>
      <c r="X260" s="163">
        <f t="shared" si="68"/>
        <v>0</v>
      </c>
      <c r="Y260" s="163">
        <f t="shared" si="68"/>
        <v>0</v>
      </c>
      <c r="Z260" s="163">
        <f t="shared" si="68"/>
        <v>0</v>
      </c>
      <c r="AA260" s="163">
        <f t="shared" si="68"/>
        <v>0</v>
      </c>
      <c r="AB260" s="163">
        <f t="shared" si="68"/>
        <v>0</v>
      </c>
      <c r="AC260" s="163">
        <f t="shared" si="68"/>
        <v>0</v>
      </c>
      <c r="AD260" s="163">
        <f t="shared" si="68"/>
        <v>0</v>
      </c>
      <c r="AE260" s="163">
        <f t="shared" si="68"/>
        <v>0</v>
      </c>
      <c r="AF260" s="176">
        <f t="shared" si="68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69"/>
        <v>0</v>
      </c>
      <c r="D261" s="163">
        <f t="shared" si="69"/>
        <v>0</v>
      </c>
      <c r="E261" s="163">
        <f t="shared" si="69"/>
        <v>0</v>
      </c>
      <c r="F261" s="163">
        <f t="shared" si="69"/>
        <v>0</v>
      </c>
      <c r="G261" s="163">
        <f t="shared" si="69"/>
        <v>0</v>
      </c>
      <c r="H261" s="163">
        <f t="shared" si="69"/>
        <v>0</v>
      </c>
      <c r="I261" s="163">
        <f t="shared" si="69"/>
        <v>0</v>
      </c>
      <c r="J261" s="163">
        <f t="shared" si="69"/>
        <v>0</v>
      </c>
      <c r="K261" s="163">
        <f t="shared" si="69"/>
        <v>0</v>
      </c>
      <c r="L261" s="163">
        <f t="shared" si="69"/>
        <v>0</v>
      </c>
      <c r="M261" s="163">
        <f t="shared" si="67"/>
        <v>0</v>
      </c>
      <c r="N261" s="163">
        <f t="shared" si="67"/>
        <v>0</v>
      </c>
      <c r="O261" s="163">
        <f t="shared" si="67"/>
        <v>0</v>
      </c>
      <c r="P261" s="163">
        <f t="shared" si="67"/>
        <v>0</v>
      </c>
      <c r="Q261" s="163">
        <f t="shared" si="67"/>
        <v>0</v>
      </c>
      <c r="R261" s="163">
        <f t="shared" si="67"/>
        <v>0</v>
      </c>
      <c r="S261" s="163">
        <f t="shared" si="67"/>
        <v>0</v>
      </c>
      <c r="T261" s="163">
        <f t="shared" si="68"/>
        <v>0</v>
      </c>
      <c r="U261" s="163">
        <f t="shared" si="68"/>
        <v>0</v>
      </c>
      <c r="V261" s="163">
        <f t="shared" si="68"/>
        <v>0</v>
      </c>
      <c r="W261" s="163">
        <f t="shared" si="68"/>
        <v>0</v>
      </c>
      <c r="X261" s="163">
        <f t="shared" si="68"/>
        <v>0</v>
      </c>
      <c r="Y261" s="163">
        <f t="shared" si="68"/>
        <v>0</v>
      </c>
      <c r="Z261" s="163">
        <f t="shared" si="68"/>
        <v>0</v>
      </c>
      <c r="AA261" s="163">
        <f t="shared" si="68"/>
        <v>0</v>
      </c>
      <c r="AB261" s="163">
        <f t="shared" si="68"/>
        <v>0</v>
      </c>
      <c r="AC261" s="163">
        <f t="shared" si="68"/>
        <v>0</v>
      </c>
      <c r="AD261" s="163">
        <f t="shared" si="68"/>
        <v>0</v>
      </c>
      <c r="AE261" s="163">
        <f t="shared" si="68"/>
        <v>0</v>
      </c>
      <c r="AF261" s="176">
        <f t="shared" si="68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69"/>
        <v>0</v>
      </c>
      <c r="D262" s="163">
        <f t="shared" si="69"/>
        <v>0</v>
      </c>
      <c r="E262" s="163">
        <f t="shared" si="69"/>
        <v>0</v>
      </c>
      <c r="F262" s="163">
        <f t="shared" si="69"/>
        <v>0</v>
      </c>
      <c r="G262" s="163">
        <f t="shared" si="69"/>
        <v>0</v>
      </c>
      <c r="H262" s="163">
        <f t="shared" si="69"/>
        <v>0</v>
      </c>
      <c r="I262" s="163">
        <f t="shared" si="69"/>
        <v>0</v>
      </c>
      <c r="J262" s="163">
        <f t="shared" si="69"/>
        <v>0</v>
      </c>
      <c r="K262" s="163">
        <f t="shared" si="69"/>
        <v>0</v>
      </c>
      <c r="L262" s="163">
        <f t="shared" si="69"/>
        <v>0</v>
      </c>
      <c r="M262" s="163">
        <f t="shared" si="67"/>
        <v>0</v>
      </c>
      <c r="N262" s="163">
        <f t="shared" si="67"/>
        <v>0</v>
      </c>
      <c r="O262" s="163">
        <f t="shared" si="67"/>
        <v>0</v>
      </c>
      <c r="P262" s="163">
        <f t="shared" si="67"/>
        <v>0</v>
      </c>
      <c r="Q262" s="163">
        <f t="shared" si="67"/>
        <v>0</v>
      </c>
      <c r="R262" s="163">
        <f t="shared" si="67"/>
        <v>0</v>
      </c>
      <c r="S262" s="163">
        <f t="shared" si="67"/>
        <v>0</v>
      </c>
      <c r="T262" s="163">
        <f t="shared" si="68"/>
        <v>0</v>
      </c>
      <c r="U262" s="163">
        <f t="shared" si="68"/>
        <v>0</v>
      </c>
      <c r="V262" s="163">
        <f t="shared" si="68"/>
        <v>0</v>
      </c>
      <c r="W262" s="163">
        <f t="shared" si="68"/>
        <v>0</v>
      </c>
      <c r="X262" s="163">
        <f t="shared" si="68"/>
        <v>0</v>
      </c>
      <c r="Y262" s="163">
        <f t="shared" si="68"/>
        <v>0</v>
      </c>
      <c r="Z262" s="163">
        <f t="shared" si="68"/>
        <v>0</v>
      </c>
      <c r="AA262" s="163">
        <f t="shared" si="68"/>
        <v>0</v>
      </c>
      <c r="AB262" s="163">
        <f t="shared" si="68"/>
        <v>0</v>
      </c>
      <c r="AC262" s="163">
        <f t="shared" si="68"/>
        <v>0</v>
      </c>
      <c r="AD262" s="163">
        <f t="shared" si="68"/>
        <v>0</v>
      </c>
      <c r="AE262" s="163">
        <f t="shared" si="68"/>
        <v>0</v>
      </c>
      <c r="AF262" s="176">
        <f t="shared" si="68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69"/>
        <v>0</v>
      </c>
      <c r="D263" s="163">
        <f t="shared" si="69"/>
        <v>0</v>
      </c>
      <c r="E263" s="163">
        <f t="shared" si="69"/>
        <v>0</v>
      </c>
      <c r="F263" s="163">
        <f t="shared" si="69"/>
        <v>0</v>
      </c>
      <c r="G263" s="163">
        <f t="shared" si="69"/>
        <v>0</v>
      </c>
      <c r="H263" s="163">
        <f t="shared" si="69"/>
        <v>0</v>
      </c>
      <c r="I263" s="163">
        <f t="shared" si="69"/>
        <v>0</v>
      </c>
      <c r="J263" s="163">
        <f t="shared" si="69"/>
        <v>0</v>
      </c>
      <c r="K263" s="163">
        <f t="shared" si="69"/>
        <v>0</v>
      </c>
      <c r="L263" s="163">
        <f t="shared" si="69"/>
        <v>0</v>
      </c>
      <c r="M263" s="163">
        <f t="shared" si="67"/>
        <v>0</v>
      </c>
      <c r="N263" s="163">
        <f t="shared" si="67"/>
        <v>0</v>
      </c>
      <c r="O263" s="163">
        <f t="shared" si="67"/>
        <v>0</v>
      </c>
      <c r="P263" s="163">
        <f t="shared" si="67"/>
        <v>0</v>
      </c>
      <c r="Q263" s="163">
        <f t="shared" si="67"/>
        <v>0</v>
      </c>
      <c r="R263" s="163">
        <f t="shared" si="67"/>
        <v>0</v>
      </c>
      <c r="S263" s="163">
        <f t="shared" si="67"/>
        <v>0</v>
      </c>
      <c r="T263" s="163">
        <f t="shared" si="68"/>
        <v>0</v>
      </c>
      <c r="U263" s="163">
        <f t="shared" si="68"/>
        <v>0</v>
      </c>
      <c r="V263" s="163">
        <f t="shared" si="68"/>
        <v>0</v>
      </c>
      <c r="W263" s="163">
        <f t="shared" si="68"/>
        <v>0</v>
      </c>
      <c r="X263" s="163">
        <f t="shared" si="68"/>
        <v>0</v>
      </c>
      <c r="Y263" s="163">
        <f t="shared" si="68"/>
        <v>0</v>
      </c>
      <c r="Z263" s="163">
        <f t="shared" si="68"/>
        <v>0</v>
      </c>
      <c r="AA263" s="163">
        <f t="shared" si="68"/>
        <v>0</v>
      </c>
      <c r="AB263" s="163">
        <f t="shared" si="68"/>
        <v>0</v>
      </c>
      <c r="AC263" s="163">
        <f t="shared" si="68"/>
        <v>0</v>
      </c>
      <c r="AD263" s="163">
        <f t="shared" si="68"/>
        <v>0</v>
      </c>
      <c r="AE263" s="163">
        <f t="shared" si="68"/>
        <v>0</v>
      </c>
      <c r="AF263" s="176">
        <f t="shared" si="68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69"/>
        <v>0</v>
      </c>
      <c r="D264" s="163">
        <f t="shared" si="69"/>
        <v>0</v>
      </c>
      <c r="E264" s="163">
        <f t="shared" si="69"/>
        <v>0</v>
      </c>
      <c r="F264" s="163">
        <f t="shared" si="69"/>
        <v>0</v>
      </c>
      <c r="G264" s="163">
        <f t="shared" si="69"/>
        <v>0</v>
      </c>
      <c r="H264" s="163">
        <f t="shared" si="69"/>
        <v>0</v>
      </c>
      <c r="I264" s="163">
        <f t="shared" si="69"/>
        <v>0</v>
      </c>
      <c r="J264" s="163">
        <f t="shared" si="69"/>
        <v>0</v>
      </c>
      <c r="K264" s="163">
        <f t="shared" si="69"/>
        <v>0</v>
      </c>
      <c r="L264" s="163">
        <f t="shared" si="69"/>
        <v>0</v>
      </c>
      <c r="M264" s="163">
        <f t="shared" si="67"/>
        <v>0</v>
      </c>
      <c r="N264" s="163">
        <f t="shared" si="67"/>
        <v>0</v>
      </c>
      <c r="O264" s="163">
        <f t="shared" si="67"/>
        <v>0</v>
      </c>
      <c r="P264" s="163">
        <f t="shared" si="67"/>
        <v>0</v>
      </c>
      <c r="Q264" s="163">
        <f t="shared" si="67"/>
        <v>0</v>
      </c>
      <c r="R264" s="163">
        <f t="shared" si="67"/>
        <v>0</v>
      </c>
      <c r="S264" s="163">
        <f t="shared" si="67"/>
        <v>0</v>
      </c>
      <c r="T264" s="163">
        <f t="shared" ref="T264:AF273" si="70">S264</f>
        <v>0</v>
      </c>
      <c r="U264" s="163">
        <f t="shared" si="70"/>
        <v>0</v>
      </c>
      <c r="V264" s="163">
        <f t="shared" si="70"/>
        <v>0</v>
      </c>
      <c r="W264" s="163">
        <f t="shared" si="70"/>
        <v>0</v>
      </c>
      <c r="X264" s="163">
        <f t="shared" si="70"/>
        <v>0</v>
      </c>
      <c r="Y264" s="163">
        <f t="shared" si="70"/>
        <v>0</v>
      </c>
      <c r="Z264" s="163">
        <f t="shared" si="70"/>
        <v>0</v>
      </c>
      <c r="AA264" s="163">
        <f t="shared" si="70"/>
        <v>0</v>
      </c>
      <c r="AB264" s="163">
        <f t="shared" si="70"/>
        <v>0</v>
      </c>
      <c r="AC264" s="163">
        <f t="shared" si="70"/>
        <v>0</v>
      </c>
      <c r="AD264" s="163">
        <f t="shared" si="70"/>
        <v>0</v>
      </c>
      <c r="AE264" s="163">
        <f t="shared" si="70"/>
        <v>0</v>
      </c>
      <c r="AF264" s="176">
        <f t="shared" si="70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S273" si="71">B265</f>
        <v>0</v>
      </c>
      <c r="D265" s="163">
        <f t="shared" si="71"/>
        <v>0</v>
      </c>
      <c r="E265" s="163">
        <f t="shared" si="71"/>
        <v>0</v>
      </c>
      <c r="F265" s="163">
        <f t="shared" si="71"/>
        <v>0</v>
      </c>
      <c r="G265" s="163">
        <f t="shared" si="71"/>
        <v>0</v>
      </c>
      <c r="H265" s="163">
        <f t="shared" si="71"/>
        <v>0</v>
      </c>
      <c r="I265" s="163">
        <f t="shared" si="71"/>
        <v>0</v>
      </c>
      <c r="J265" s="163">
        <f t="shared" si="71"/>
        <v>0</v>
      </c>
      <c r="K265" s="163">
        <f t="shared" si="71"/>
        <v>0</v>
      </c>
      <c r="L265" s="163">
        <f t="shared" si="71"/>
        <v>0</v>
      </c>
      <c r="M265" s="163">
        <f t="shared" si="71"/>
        <v>0</v>
      </c>
      <c r="N265" s="163">
        <f t="shared" si="71"/>
        <v>0</v>
      </c>
      <c r="O265" s="163">
        <f t="shared" si="71"/>
        <v>0</v>
      </c>
      <c r="P265" s="163">
        <f t="shared" si="71"/>
        <v>0</v>
      </c>
      <c r="Q265" s="163">
        <f t="shared" si="71"/>
        <v>0</v>
      </c>
      <c r="R265" s="163">
        <f t="shared" si="71"/>
        <v>0</v>
      </c>
      <c r="S265" s="163">
        <f t="shared" si="71"/>
        <v>0</v>
      </c>
      <c r="T265" s="163">
        <f t="shared" si="70"/>
        <v>0</v>
      </c>
      <c r="U265" s="163">
        <f t="shared" si="70"/>
        <v>0</v>
      </c>
      <c r="V265" s="163">
        <f t="shared" si="70"/>
        <v>0</v>
      </c>
      <c r="W265" s="163">
        <f t="shared" si="70"/>
        <v>0</v>
      </c>
      <c r="X265" s="163">
        <f t="shared" si="70"/>
        <v>0</v>
      </c>
      <c r="Y265" s="163">
        <f t="shared" si="70"/>
        <v>0</v>
      </c>
      <c r="Z265" s="163">
        <f t="shared" si="70"/>
        <v>0</v>
      </c>
      <c r="AA265" s="163">
        <f t="shared" si="70"/>
        <v>0</v>
      </c>
      <c r="AB265" s="163">
        <f t="shared" si="70"/>
        <v>0</v>
      </c>
      <c r="AC265" s="163">
        <f t="shared" si="70"/>
        <v>0</v>
      </c>
      <c r="AD265" s="163">
        <f t="shared" si="70"/>
        <v>0</v>
      </c>
      <c r="AE265" s="163">
        <f t="shared" si="70"/>
        <v>0</v>
      </c>
      <c r="AF265" s="176">
        <f t="shared" si="70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71"/>
        <v>0</v>
      </c>
      <c r="D266" s="163">
        <f t="shared" si="71"/>
        <v>0</v>
      </c>
      <c r="E266" s="163">
        <f t="shared" si="71"/>
        <v>0</v>
      </c>
      <c r="F266" s="163">
        <f t="shared" si="71"/>
        <v>0</v>
      </c>
      <c r="G266" s="163">
        <f t="shared" si="71"/>
        <v>0</v>
      </c>
      <c r="H266" s="163">
        <f t="shared" si="71"/>
        <v>0</v>
      </c>
      <c r="I266" s="163">
        <f t="shared" si="71"/>
        <v>0</v>
      </c>
      <c r="J266" s="163">
        <f t="shared" si="71"/>
        <v>0</v>
      </c>
      <c r="K266" s="163">
        <f t="shared" si="71"/>
        <v>0</v>
      </c>
      <c r="L266" s="163">
        <f t="shared" si="71"/>
        <v>0</v>
      </c>
      <c r="M266" s="163">
        <f t="shared" si="71"/>
        <v>0</v>
      </c>
      <c r="N266" s="163">
        <f t="shared" si="71"/>
        <v>0</v>
      </c>
      <c r="O266" s="163">
        <f t="shared" si="71"/>
        <v>0</v>
      </c>
      <c r="P266" s="163">
        <f t="shared" si="71"/>
        <v>0</v>
      </c>
      <c r="Q266" s="163">
        <f t="shared" si="71"/>
        <v>0</v>
      </c>
      <c r="R266" s="163">
        <f t="shared" si="71"/>
        <v>0</v>
      </c>
      <c r="S266" s="163">
        <f t="shared" si="71"/>
        <v>0</v>
      </c>
      <c r="T266" s="163">
        <f t="shared" si="70"/>
        <v>0</v>
      </c>
      <c r="U266" s="163">
        <f t="shared" si="70"/>
        <v>0</v>
      </c>
      <c r="V266" s="163">
        <f t="shared" si="70"/>
        <v>0</v>
      </c>
      <c r="W266" s="163">
        <f t="shared" si="70"/>
        <v>0</v>
      </c>
      <c r="X266" s="163">
        <f t="shared" si="70"/>
        <v>0</v>
      </c>
      <c r="Y266" s="163">
        <f t="shared" si="70"/>
        <v>0</v>
      </c>
      <c r="Z266" s="163">
        <f t="shared" si="70"/>
        <v>0</v>
      </c>
      <c r="AA266" s="163">
        <f t="shared" si="70"/>
        <v>0</v>
      </c>
      <c r="AB266" s="163">
        <f t="shared" si="70"/>
        <v>0</v>
      </c>
      <c r="AC266" s="163">
        <f t="shared" si="70"/>
        <v>0</v>
      </c>
      <c r="AD266" s="163">
        <f t="shared" si="70"/>
        <v>0</v>
      </c>
      <c r="AE266" s="163">
        <f t="shared" si="70"/>
        <v>0</v>
      </c>
      <c r="AF266" s="176">
        <f t="shared" si="70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71"/>
        <v>0</v>
      </c>
      <c r="D267" s="163">
        <f t="shared" si="71"/>
        <v>0</v>
      </c>
      <c r="E267" s="163">
        <f t="shared" si="71"/>
        <v>0</v>
      </c>
      <c r="F267" s="163">
        <f t="shared" si="71"/>
        <v>0</v>
      </c>
      <c r="G267" s="163">
        <f t="shared" si="71"/>
        <v>0</v>
      </c>
      <c r="H267" s="163">
        <f t="shared" si="71"/>
        <v>0</v>
      </c>
      <c r="I267" s="163">
        <f t="shared" si="71"/>
        <v>0</v>
      </c>
      <c r="J267" s="163">
        <f t="shared" si="71"/>
        <v>0</v>
      </c>
      <c r="K267" s="163">
        <f t="shared" si="71"/>
        <v>0</v>
      </c>
      <c r="L267" s="163">
        <f t="shared" si="71"/>
        <v>0</v>
      </c>
      <c r="M267" s="163">
        <f t="shared" si="71"/>
        <v>0</v>
      </c>
      <c r="N267" s="163">
        <f t="shared" si="71"/>
        <v>0</v>
      </c>
      <c r="O267" s="163">
        <f t="shared" si="71"/>
        <v>0</v>
      </c>
      <c r="P267" s="163">
        <f t="shared" si="71"/>
        <v>0</v>
      </c>
      <c r="Q267" s="163">
        <f t="shared" si="71"/>
        <v>0</v>
      </c>
      <c r="R267" s="163">
        <f t="shared" si="71"/>
        <v>0</v>
      </c>
      <c r="S267" s="163">
        <f t="shared" si="71"/>
        <v>0</v>
      </c>
      <c r="T267" s="163">
        <f t="shared" si="70"/>
        <v>0</v>
      </c>
      <c r="U267" s="163">
        <f t="shared" si="70"/>
        <v>0</v>
      </c>
      <c r="V267" s="163">
        <f t="shared" si="70"/>
        <v>0</v>
      </c>
      <c r="W267" s="163">
        <f t="shared" si="70"/>
        <v>0</v>
      </c>
      <c r="X267" s="163">
        <f t="shared" si="70"/>
        <v>0</v>
      </c>
      <c r="Y267" s="163">
        <f t="shared" si="70"/>
        <v>0</v>
      </c>
      <c r="Z267" s="163">
        <f t="shared" si="70"/>
        <v>0</v>
      </c>
      <c r="AA267" s="163">
        <f t="shared" si="70"/>
        <v>0</v>
      </c>
      <c r="AB267" s="163">
        <f t="shared" si="70"/>
        <v>0</v>
      </c>
      <c r="AC267" s="163">
        <f t="shared" si="70"/>
        <v>0</v>
      </c>
      <c r="AD267" s="163">
        <f t="shared" si="70"/>
        <v>0</v>
      </c>
      <c r="AE267" s="163">
        <f t="shared" si="70"/>
        <v>0</v>
      </c>
      <c r="AF267" s="176">
        <f t="shared" si="70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71"/>
        <v>0</v>
      </c>
      <c r="D268" s="163">
        <f t="shared" si="71"/>
        <v>0</v>
      </c>
      <c r="E268" s="163">
        <f t="shared" si="71"/>
        <v>0</v>
      </c>
      <c r="F268" s="163">
        <f t="shared" si="71"/>
        <v>0</v>
      </c>
      <c r="G268" s="163">
        <f t="shared" si="71"/>
        <v>0</v>
      </c>
      <c r="H268" s="163">
        <f t="shared" si="71"/>
        <v>0</v>
      </c>
      <c r="I268" s="163">
        <f t="shared" si="71"/>
        <v>0</v>
      </c>
      <c r="J268" s="163">
        <f t="shared" si="71"/>
        <v>0</v>
      </c>
      <c r="K268" s="163">
        <f t="shared" si="71"/>
        <v>0</v>
      </c>
      <c r="L268" s="163">
        <f t="shared" si="71"/>
        <v>0</v>
      </c>
      <c r="M268" s="163">
        <f t="shared" si="71"/>
        <v>0</v>
      </c>
      <c r="N268" s="163">
        <f t="shared" si="71"/>
        <v>0</v>
      </c>
      <c r="O268" s="163">
        <f t="shared" si="71"/>
        <v>0</v>
      </c>
      <c r="P268" s="163">
        <f t="shared" si="71"/>
        <v>0</v>
      </c>
      <c r="Q268" s="163">
        <f t="shared" si="71"/>
        <v>0</v>
      </c>
      <c r="R268" s="163">
        <f t="shared" si="71"/>
        <v>0</v>
      </c>
      <c r="S268" s="163">
        <f t="shared" si="71"/>
        <v>0</v>
      </c>
      <c r="T268" s="163">
        <f t="shared" si="70"/>
        <v>0</v>
      </c>
      <c r="U268" s="163">
        <f t="shared" si="70"/>
        <v>0</v>
      </c>
      <c r="V268" s="163">
        <f t="shared" si="70"/>
        <v>0</v>
      </c>
      <c r="W268" s="163">
        <f t="shared" si="70"/>
        <v>0</v>
      </c>
      <c r="X268" s="163">
        <f t="shared" si="70"/>
        <v>0</v>
      </c>
      <c r="Y268" s="163">
        <f t="shared" si="70"/>
        <v>0</v>
      </c>
      <c r="Z268" s="163">
        <f t="shared" si="70"/>
        <v>0</v>
      </c>
      <c r="AA268" s="163">
        <f t="shared" si="70"/>
        <v>0</v>
      </c>
      <c r="AB268" s="163">
        <f t="shared" si="70"/>
        <v>0</v>
      </c>
      <c r="AC268" s="163">
        <f t="shared" si="70"/>
        <v>0</v>
      </c>
      <c r="AD268" s="163">
        <f t="shared" si="70"/>
        <v>0</v>
      </c>
      <c r="AE268" s="163">
        <f t="shared" si="70"/>
        <v>0</v>
      </c>
      <c r="AF268" s="176">
        <f t="shared" si="70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71"/>
        <v>0</v>
      </c>
      <c r="D269" s="163">
        <f t="shared" si="71"/>
        <v>0</v>
      </c>
      <c r="E269" s="163">
        <f t="shared" si="71"/>
        <v>0</v>
      </c>
      <c r="F269" s="163">
        <f t="shared" si="71"/>
        <v>0</v>
      </c>
      <c r="G269" s="163">
        <f t="shared" si="71"/>
        <v>0</v>
      </c>
      <c r="H269" s="163">
        <f t="shared" si="71"/>
        <v>0</v>
      </c>
      <c r="I269" s="163">
        <f t="shared" si="71"/>
        <v>0</v>
      </c>
      <c r="J269" s="163">
        <f t="shared" si="71"/>
        <v>0</v>
      </c>
      <c r="K269" s="163">
        <f t="shared" si="71"/>
        <v>0</v>
      </c>
      <c r="L269" s="163">
        <f t="shared" si="71"/>
        <v>0</v>
      </c>
      <c r="M269" s="163">
        <f t="shared" si="71"/>
        <v>0</v>
      </c>
      <c r="N269" s="163">
        <f t="shared" si="71"/>
        <v>0</v>
      </c>
      <c r="O269" s="163">
        <f t="shared" si="71"/>
        <v>0</v>
      </c>
      <c r="P269" s="163">
        <f t="shared" si="71"/>
        <v>0</v>
      </c>
      <c r="Q269" s="163">
        <f t="shared" si="71"/>
        <v>0</v>
      </c>
      <c r="R269" s="163">
        <f t="shared" si="71"/>
        <v>0</v>
      </c>
      <c r="S269" s="163">
        <f t="shared" si="71"/>
        <v>0</v>
      </c>
      <c r="T269" s="163">
        <f t="shared" si="70"/>
        <v>0</v>
      </c>
      <c r="U269" s="163">
        <f t="shared" si="70"/>
        <v>0</v>
      </c>
      <c r="V269" s="163">
        <f t="shared" si="70"/>
        <v>0</v>
      </c>
      <c r="W269" s="163">
        <f t="shared" si="70"/>
        <v>0</v>
      </c>
      <c r="X269" s="163">
        <f t="shared" si="70"/>
        <v>0</v>
      </c>
      <c r="Y269" s="163">
        <f t="shared" si="70"/>
        <v>0</v>
      </c>
      <c r="Z269" s="163">
        <f t="shared" si="70"/>
        <v>0</v>
      </c>
      <c r="AA269" s="163">
        <f t="shared" si="70"/>
        <v>0</v>
      </c>
      <c r="AB269" s="163">
        <f t="shared" si="70"/>
        <v>0</v>
      </c>
      <c r="AC269" s="163">
        <f t="shared" si="70"/>
        <v>0</v>
      </c>
      <c r="AD269" s="163">
        <f t="shared" si="70"/>
        <v>0</v>
      </c>
      <c r="AE269" s="163">
        <f t="shared" si="70"/>
        <v>0</v>
      </c>
      <c r="AF269" s="176">
        <f t="shared" si="70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71"/>
        <v>0</v>
      </c>
      <c r="D270" s="163">
        <f t="shared" si="71"/>
        <v>0</v>
      </c>
      <c r="E270" s="163">
        <f t="shared" si="71"/>
        <v>0</v>
      </c>
      <c r="F270" s="163">
        <f t="shared" si="71"/>
        <v>0</v>
      </c>
      <c r="G270" s="163">
        <f t="shared" si="71"/>
        <v>0</v>
      </c>
      <c r="H270" s="163">
        <f t="shared" si="71"/>
        <v>0</v>
      </c>
      <c r="I270" s="163">
        <f t="shared" si="71"/>
        <v>0</v>
      </c>
      <c r="J270" s="163">
        <f t="shared" si="71"/>
        <v>0</v>
      </c>
      <c r="K270" s="163">
        <f t="shared" si="71"/>
        <v>0</v>
      </c>
      <c r="L270" s="163">
        <f t="shared" si="71"/>
        <v>0</v>
      </c>
      <c r="M270" s="163">
        <f t="shared" si="71"/>
        <v>0</v>
      </c>
      <c r="N270" s="163">
        <f t="shared" si="71"/>
        <v>0</v>
      </c>
      <c r="O270" s="163">
        <f t="shared" si="71"/>
        <v>0</v>
      </c>
      <c r="P270" s="163">
        <f t="shared" si="71"/>
        <v>0</v>
      </c>
      <c r="Q270" s="163">
        <f t="shared" si="71"/>
        <v>0</v>
      </c>
      <c r="R270" s="163">
        <f t="shared" si="71"/>
        <v>0</v>
      </c>
      <c r="S270" s="163">
        <f t="shared" si="71"/>
        <v>0</v>
      </c>
      <c r="T270" s="163">
        <f t="shared" si="70"/>
        <v>0</v>
      </c>
      <c r="U270" s="163">
        <f t="shared" si="70"/>
        <v>0</v>
      </c>
      <c r="V270" s="163">
        <f t="shared" si="70"/>
        <v>0</v>
      </c>
      <c r="W270" s="163">
        <f t="shared" si="70"/>
        <v>0</v>
      </c>
      <c r="X270" s="163">
        <f t="shared" si="70"/>
        <v>0</v>
      </c>
      <c r="Y270" s="163">
        <f t="shared" si="70"/>
        <v>0</v>
      </c>
      <c r="Z270" s="163">
        <f t="shared" si="70"/>
        <v>0</v>
      </c>
      <c r="AA270" s="163">
        <f t="shared" si="70"/>
        <v>0</v>
      </c>
      <c r="AB270" s="163">
        <f t="shared" si="70"/>
        <v>0</v>
      </c>
      <c r="AC270" s="163">
        <f t="shared" si="70"/>
        <v>0</v>
      </c>
      <c r="AD270" s="163">
        <f t="shared" si="70"/>
        <v>0</v>
      </c>
      <c r="AE270" s="163">
        <f t="shared" si="70"/>
        <v>0</v>
      </c>
      <c r="AF270" s="176">
        <f t="shared" si="70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71"/>
        <v>0</v>
      </c>
      <c r="D271" s="163">
        <f t="shared" si="71"/>
        <v>0</v>
      </c>
      <c r="E271" s="163">
        <f t="shared" si="71"/>
        <v>0</v>
      </c>
      <c r="F271" s="163">
        <f t="shared" si="71"/>
        <v>0</v>
      </c>
      <c r="G271" s="163">
        <f t="shared" si="71"/>
        <v>0</v>
      </c>
      <c r="H271" s="163">
        <f t="shared" si="71"/>
        <v>0</v>
      </c>
      <c r="I271" s="163">
        <f t="shared" si="71"/>
        <v>0</v>
      </c>
      <c r="J271" s="163">
        <f t="shared" si="71"/>
        <v>0</v>
      </c>
      <c r="K271" s="163">
        <f t="shared" si="71"/>
        <v>0</v>
      </c>
      <c r="L271" s="163">
        <f t="shared" si="71"/>
        <v>0</v>
      </c>
      <c r="M271" s="163">
        <f t="shared" si="71"/>
        <v>0</v>
      </c>
      <c r="N271" s="163">
        <f t="shared" si="71"/>
        <v>0</v>
      </c>
      <c r="O271" s="163">
        <f t="shared" si="71"/>
        <v>0</v>
      </c>
      <c r="P271" s="163">
        <f t="shared" si="71"/>
        <v>0</v>
      </c>
      <c r="Q271" s="163">
        <f t="shared" si="71"/>
        <v>0</v>
      </c>
      <c r="R271" s="163">
        <f t="shared" si="71"/>
        <v>0</v>
      </c>
      <c r="S271" s="163">
        <f t="shared" si="71"/>
        <v>0</v>
      </c>
      <c r="T271" s="163">
        <f t="shared" si="70"/>
        <v>0</v>
      </c>
      <c r="U271" s="163">
        <f t="shared" si="70"/>
        <v>0</v>
      </c>
      <c r="V271" s="163">
        <f t="shared" si="70"/>
        <v>0</v>
      </c>
      <c r="W271" s="163">
        <f t="shared" si="70"/>
        <v>0</v>
      </c>
      <c r="X271" s="163">
        <f t="shared" si="70"/>
        <v>0</v>
      </c>
      <c r="Y271" s="163">
        <f t="shared" si="70"/>
        <v>0</v>
      </c>
      <c r="Z271" s="163">
        <f t="shared" si="70"/>
        <v>0</v>
      </c>
      <c r="AA271" s="163">
        <f t="shared" si="70"/>
        <v>0</v>
      </c>
      <c r="AB271" s="163">
        <f t="shared" si="70"/>
        <v>0</v>
      </c>
      <c r="AC271" s="163">
        <f t="shared" si="70"/>
        <v>0</v>
      </c>
      <c r="AD271" s="163">
        <f t="shared" si="70"/>
        <v>0</v>
      </c>
      <c r="AE271" s="163">
        <f t="shared" si="70"/>
        <v>0</v>
      </c>
      <c r="AF271" s="176">
        <f t="shared" si="70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71"/>
        <v>0</v>
      </c>
      <c r="D272" s="163">
        <f t="shared" si="71"/>
        <v>0</v>
      </c>
      <c r="E272" s="163">
        <f t="shared" si="71"/>
        <v>0</v>
      </c>
      <c r="F272" s="163">
        <f t="shared" si="71"/>
        <v>0</v>
      </c>
      <c r="G272" s="163">
        <f t="shared" si="71"/>
        <v>0</v>
      </c>
      <c r="H272" s="163">
        <f t="shared" si="71"/>
        <v>0</v>
      </c>
      <c r="I272" s="163">
        <f t="shared" si="71"/>
        <v>0</v>
      </c>
      <c r="J272" s="163">
        <f t="shared" si="71"/>
        <v>0</v>
      </c>
      <c r="K272" s="163">
        <f t="shared" si="71"/>
        <v>0</v>
      </c>
      <c r="L272" s="163">
        <f t="shared" si="71"/>
        <v>0</v>
      </c>
      <c r="M272" s="163">
        <f t="shared" si="71"/>
        <v>0</v>
      </c>
      <c r="N272" s="163">
        <f t="shared" si="71"/>
        <v>0</v>
      </c>
      <c r="O272" s="163">
        <f t="shared" si="71"/>
        <v>0</v>
      </c>
      <c r="P272" s="163">
        <f t="shared" si="71"/>
        <v>0</v>
      </c>
      <c r="Q272" s="163">
        <f t="shared" si="71"/>
        <v>0</v>
      </c>
      <c r="R272" s="163">
        <f t="shared" si="71"/>
        <v>0</v>
      </c>
      <c r="S272" s="163">
        <f t="shared" si="71"/>
        <v>0</v>
      </c>
      <c r="T272" s="163">
        <f t="shared" si="70"/>
        <v>0</v>
      </c>
      <c r="U272" s="163">
        <f t="shared" si="70"/>
        <v>0</v>
      </c>
      <c r="V272" s="163">
        <f t="shared" si="70"/>
        <v>0</v>
      </c>
      <c r="W272" s="163">
        <f t="shared" si="70"/>
        <v>0</v>
      </c>
      <c r="X272" s="163">
        <f t="shared" si="70"/>
        <v>0</v>
      </c>
      <c r="Y272" s="163">
        <f t="shared" si="70"/>
        <v>0</v>
      </c>
      <c r="Z272" s="163">
        <f t="shared" si="70"/>
        <v>0</v>
      </c>
      <c r="AA272" s="163">
        <f t="shared" si="70"/>
        <v>0</v>
      </c>
      <c r="AB272" s="163">
        <f t="shared" si="70"/>
        <v>0</v>
      </c>
      <c r="AC272" s="163">
        <f t="shared" si="70"/>
        <v>0</v>
      </c>
      <c r="AD272" s="163">
        <f t="shared" si="70"/>
        <v>0</v>
      </c>
      <c r="AE272" s="163">
        <f t="shared" si="70"/>
        <v>0</v>
      </c>
      <c r="AF272" s="176">
        <f t="shared" si="70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71"/>
        <v>0</v>
      </c>
      <c r="D273" s="179">
        <f t="shared" si="71"/>
        <v>0</v>
      </c>
      <c r="E273" s="179">
        <f t="shared" si="71"/>
        <v>0</v>
      </c>
      <c r="F273" s="179">
        <f t="shared" si="71"/>
        <v>0</v>
      </c>
      <c r="G273" s="179">
        <f t="shared" si="71"/>
        <v>0</v>
      </c>
      <c r="H273" s="179">
        <f t="shared" si="71"/>
        <v>0</v>
      </c>
      <c r="I273" s="179">
        <f t="shared" si="71"/>
        <v>0</v>
      </c>
      <c r="J273" s="179">
        <f t="shared" si="71"/>
        <v>0</v>
      </c>
      <c r="K273" s="179">
        <f t="shared" si="71"/>
        <v>0</v>
      </c>
      <c r="L273" s="179">
        <f t="shared" si="71"/>
        <v>0</v>
      </c>
      <c r="M273" s="179">
        <f t="shared" si="71"/>
        <v>0</v>
      </c>
      <c r="N273" s="179">
        <f t="shared" si="71"/>
        <v>0</v>
      </c>
      <c r="O273" s="179">
        <f t="shared" si="71"/>
        <v>0</v>
      </c>
      <c r="P273" s="179">
        <f t="shared" si="71"/>
        <v>0</v>
      </c>
      <c r="Q273" s="179">
        <f t="shared" si="71"/>
        <v>0</v>
      </c>
      <c r="R273" s="179">
        <f t="shared" si="71"/>
        <v>0</v>
      </c>
      <c r="S273" s="179">
        <f t="shared" si="71"/>
        <v>0</v>
      </c>
      <c r="T273" s="179">
        <f t="shared" si="70"/>
        <v>0</v>
      </c>
      <c r="U273" s="179">
        <f t="shared" si="70"/>
        <v>0</v>
      </c>
      <c r="V273" s="179">
        <f t="shared" si="70"/>
        <v>0</v>
      </c>
      <c r="W273" s="179">
        <f t="shared" si="70"/>
        <v>0</v>
      </c>
      <c r="X273" s="179">
        <f t="shared" si="70"/>
        <v>0</v>
      </c>
      <c r="Y273" s="179">
        <f t="shared" si="70"/>
        <v>0</v>
      </c>
      <c r="Z273" s="179">
        <f t="shared" si="70"/>
        <v>0</v>
      </c>
      <c r="AA273" s="179">
        <f t="shared" si="70"/>
        <v>0</v>
      </c>
      <c r="AB273" s="179">
        <f t="shared" si="70"/>
        <v>0</v>
      </c>
      <c r="AC273" s="179">
        <f t="shared" si="70"/>
        <v>0</v>
      </c>
      <c r="AD273" s="179">
        <f t="shared" si="70"/>
        <v>0</v>
      </c>
      <c r="AE273" s="179">
        <f t="shared" si="70"/>
        <v>0</v>
      </c>
      <c r="AF273" s="180">
        <f t="shared" si="70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72">SUM(B169:B273)</f>
        <v>0</v>
      </c>
      <c r="C274" s="182">
        <f t="shared" si="72"/>
        <v>0</v>
      </c>
      <c r="D274" s="182">
        <f t="shared" si="72"/>
        <v>0</v>
      </c>
      <c r="E274" s="182">
        <f t="shared" si="72"/>
        <v>0</v>
      </c>
      <c r="F274" s="182">
        <f t="shared" si="72"/>
        <v>0</v>
      </c>
      <c r="G274" s="182">
        <f t="shared" si="72"/>
        <v>0</v>
      </c>
      <c r="H274" s="182">
        <f t="shared" si="72"/>
        <v>0</v>
      </c>
      <c r="I274" s="182">
        <f t="shared" si="72"/>
        <v>0</v>
      </c>
      <c r="J274" s="182">
        <f t="shared" si="72"/>
        <v>0</v>
      </c>
      <c r="K274" s="182">
        <f t="shared" si="72"/>
        <v>0</v>
      </c>
      <c r="L274" s="182">
        <f t="shared" si="72"/>
        <v>0</v>
      </c>
      <c r="M274" s="182">
        <f t="shared" ref="M274:S274" si="73">SUM(M169:M273)</f>
        <v>0</v>
      </c>
      <c r="N274" s="182">
        <f t="shared" si="73"/>
        <v>0</v>
      </c>
      <c r="O274" s="182">
        <f t="shared" si="73"/>
        <v>0</v>
      </c>
      <c r="P274" s="182">
        <f t="shared" si="73"/>
        <v>0</v>
      </c>
      <c r="Q274" s="182">
        <f t="shared" si="73"/>
        <v>0</v>
      </c>
      <c r="R274" s="182">
        <f t="shared" si="73"/>
        <v>0</v>
      </c>
      <c r="S274" s="182">
        <f t="shared" si="73"/>
        <v>0</v>
      </c>
      <c r="T274" s="182">
        <f t="shared" si="72"/>
        <v>0</v>
      </c>
      <c r="U274" s="182">
        <f>SUM(U169:U273)</f>
        <v>0</v>
      </c>
      <c r="V274" s="182">
        <f t="shared" si="72"/>
        <v>0</v>
      </c>
      <c r="W274" s="182">
        <f>SUM(W169:W273)</f>
        <v>0</v>
      </c>
      <c r="X274" s="182">
        <f>SUM(X169:X273)</f>
        <v>0</v>
      </c>
      <c r="Y274" s="182">
        <f>SUM(Y169:Y273)</f>
        <v>0</v>
      </c>
      <c r="Z274" s="182">
        <f>SUM(Z169:Z273)</f>
        <v>0</v>
      </c>
      <c r="AA274" s="182">
        <f>SUM(AA169:AA273)</f>
        <v>0</v>
      </c>
      <c r="AB274" s="182">
        <f t="shared" si="72"/>
        <v>0</v>
      </c>
      <c r="AC274" s="182">
        <f t="shared" si="72"/>
        <v>0</v>
      </c>
      <c r="AD274" s="182">
        <f t="shared" si="72"/>
        <v>0</v>
      </c>
      <c r="AE274" s="182">
        <f t="shared" si="72"/>
        <v>0</v>
      </c>
      <c r="AF274" s="183">
        <f t="shared" si="72"/>
        <v>0</v>
      </c>
      <c r="AG274" s="184">
        <f t="shared" si="72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33" priority="32">
      <formula>$AH11=0</formula>
    </cfRule>
  </conditionalFormatting>
  <conditionalFormatting sqref="A101:A102">
    <cfRule type="expression" dxfId="1632" priority="200">
      <formula>$AH106=0</formula>
    </cfRule>
  </conditionalFormatting>
  <conditionalFormatting sqref="A103:A107">
    <cfRule type="expression" dxfId="1631" priority="148">
      <formula>$AH102=0</formula>
    </cfRule>
  </conditionalFormatting>
  <conditionalFormatting sqref="A160:A167">
    <cfRule type="expression" dxfId="1630" priority="201">
      <formula>$AH267=0</formula>
    </cfRule>
  </conditionalFormatting>
  <conditionalFormatting sqref="A168:A275">
    <cfRule type="expression" dxfId="1629" priority="71">
      <formula>$AH168=0</formula>
    </cfRule>
  </conditionalFormatting>
  <conditionalFormatting sqref="B8">
    <cfRule type="expression" dxfId="1628" priority="196">
      <formula>AND(C$9&gt;=14/24,C$9&lt;20/24)</formula>
    </cfRule>
    <cfRule type="expression" dxfId="1627" priority="197">
      <formula>AND(C$9&gt;=8/24,C$9&lt;14/24)</formula>
    </cfRule>
    <cfRule type="expression" dxfId="1626" priority="198">
      <formula>C$9&lt;8/24</formula>
    </cfRule>
    <cfRule type="expression" dxfId="1625" priority="199">
      <formula>C$9&gt;=20/24</formula>
    </cfRule>
  </conditionalFormatting>
  <conditionalFormatting sqref="C76:D90 B9:AF10 C93:AF115 C117:AF134 E80:AF90 E76:AF77 C72:AF72 Y11:AF13 C137:AF159">
    <cfRule type="expression" dxfId="1624" priority="113">
      <formula>B$9&gt;=20/24</formula>
    </cfRule>
  </conditionalFormatting>
  <conditionalFormatting sqref="B9:AF10 C76:D90 C93:AF115 C117:AF134 E80:AF90 C72:AF72 E76:AF77 Y11:AF13 C137:AF159">
    <cfRule type="expression" dxfId="1623" priority="114">
      <formula>AND(B$9&gt;=14/24,B$9&lt;20/24)</formula>
    </cfRule>
    <cfRule type="expression" dxfId="1622" priority="115">
      <formula>AND(B$9&gt;=8/24,B$9&lt;14/24)</formula>
    </cfRule>
    <cfRule type="expression" dxfId="1621" priority="116">
      <formula>B$9&lt;8/24</formula>
    </cfRule>
  </conditionalFormatting>
  <conditionalFormatting sqref="Y14:AF53">
    <cfRule type="expression" dxfId="1620" priority="56">
      <formula>Y14&gt;$AG14*1</formula>
    </cfRule>
    <cfRule type="expression" dxfId="1619" priority="57">
      <formula>Y$9&gt;=20/24</formula>
    </cfRule>
    <cfRule type="expression" dxfId="1618" priority="58">
      <formula>AND(Y$9&gt;=14/24,Y$9&lt;20/24)</formula>
    </cfRule>
    <cfRule type="expression" dxfId="1617" priority="59">
      <formula>AND(Y$9&gt;=8/24,Y$9&lt;14/24)</formula>
    </cfRule>
    <cfRule type="expression" dxfId="1616" priority="60">
      <formula>Y$9&lt;8/24</formula>
    </cfRule>
  </conditionalFormatting>
  <conditionalFormatting sqref="Y54:AF68">
    <cfRule type="expression" dxfId="1615" priority="49">
      <formula>Y$9&lt;8/24</formula>
    </cfRule>
  </conditionalFormatting>
  <conditionalFormatting sqref="Y54:AF70">
    <cfRule type="expression" dxfId="1614" priority="46">
      <formula>Y$9&gt;=20/24</formula>
    </cfRule>
    <cfRule type="expression" dxfId="1613" priority="47">
      <formula>AND(Y$9&gt;=14/24,Y$9&lt;20/24)</formula>
    </cfRule>
    <cfRule type="expression" dxfId="1612" priority="48">
      <formula>AND(Y$9&gt;=8/24,Y$9&lt;14/24)</formula>
    </cfRule>
  </conditionalFormatting>
  <conditionalFormatting sqref="Y63:AF65">
    <cfRule type="expression" dxfId="1611" priority="50">
      <formula>Y63&gt;$AG63</formula>
    </cfRule>
  </conditionalFormatting>
  <conditionalFormatting sqref="Y69:AF70">
    <cfRule type="expression" dxfId="1610" priority="121">
      <formula>Y$9&lt;8/24</formula>
    </cfRule>
  </conditionalFormatting>
  <conditionalFormatting sqref="C72:AF75">
    <cfRule type="expression" dxfId="1609" priority="37">
      <formula>C72&gt;$AG72*1</formula>
    </cfRule>
  </conditionalFormatting>
  <conditionalFormatting sqref="C73:AF75">
    <cfRule type="expression" dxfId="1608" priority="38">
      <formula>C$9&gt;=20/24</formula>
    </cfRule>
    <cfRule type="expression" dxfId="1607" priority="39">
      <formula>AND(C$9&gt;=14/24,C$9&lt;20/24)</formula>
    </cfRule>
    <cfRule type="expression" dxfId="1606" priority="40">
      <formula>AND(C$9&gt;=8/24,C$9&lt;14/24)</formula>
    </cfRule>
    <cfRule type="expression" dxfId="1605" priority="41">
      <formula>C$9&lt;8/24</formula>
    </cfRule>
  </conditionalFormatting>
  <conditionalFormatting sqref="C161:AF167">
    <cfRule type="expression" dxfId="1604" priority="72">
      <formula>C$9&gt;=20/24</formula>
    </cfRule>
    <cfRule type="expression" dxfId="1603" priority="73">
      <formula>AND(C$9&gt;=14/24,C$9&lt;20/24)</formula>
    </cfRule>
    <cfRule type="expression" dxfId="1602" priority="74">
      <formula>AND(C$9&gt;=8/24,C$9&lt;14/24)</formula>
    </cfRule>
    <cfRule type="expression" dxfId="1601" priority="75">
      <formula>C$9&lt;8/24</formula>
    </cfRule>
  </conditionalFormatting>
  <conditionalFormatting sqref="C169:AF274">
    <cfRule type="expression" dxfId="1600" priority="33">
      <formula>C$9&gt;=20/24</formula>
    </cfRule>
    <cfRule type="expression" dxfId="1599" priority="34">
      <formula>AND(C$9&gt;=14/24,C$9&lt;20/24)</formula>
    </cfRule>
    <cfRule type="expression" dxfId="1598" priority="35">
      <formula>AND(C$9&gt;=8/24,C$9&lt;14/24)</formula>
    </cfRule>
    <cfRule type="expression" dxfId="1597" priority="36">
      <formula>C$9&lt;8/24</formula>
    </cfRule>
  </conditionalFormatting>
  <conditionalFormatting sqref="AG96 AB69:AB70 Y69:AA69 C71:AB71 AG71 AG78 AC69:AF71 C76:AF96 Y11:AF13">
    <cfRule type="expression" dxfId="1596" priority="112">
      <formula>C11&gt;$AG11*1</formula>
    </cfRule>
  </conditionalFormatting>
  <conditionalFormatting sqref="E79:J83 K80:AF83">
    <cfRule type="expression" dxfId="1595" priority="122">
      <formula>E$9&gt;=20/24</formula>
    </cfRule>
    <cfRule type="expression" dxfId="1594" priority="123">
      <formula>AND(E$9&gt;=14/24,E$9&lt;20/24)</formula>
    </cfRule>
    <cfRule type="expression" dxfId="1593" priority="124">
      <formula>AND(E$9&gt;=8/24,E$9&lt;14/24)</formula>
    </cfRule>
    <cfRule type="expression" dxfId="1592" priority="125">
      <formula>E$9&lt;8/24</formula>
    </cfRule>
  </conditionalFormatting>
  <conditionalFormatting sqref="E84:AF84">
    <cfRule type="expression" dxfId="1591" priority="117">
      <formula>E$9&gt;=20/24</formula>
    </cfRule>
    <cfRule type="expression" dxfId="1590" priority="118">
      <formula>AND(E$9&gt;=14/24,E$9&lt;20/24)</formula>
    </cfRule>
    <cfRule type="expression" dxfId="1589" priority="119">
      <formula>AND(E$9&gt;=8/24,E$9&lt;14/24)</formula>
    </cfRule>
    <cfRule type="expression" dxfId="1588" priority="120">
      <formula>E$9&lt;8/24</formula>
    </cfRule>
  </conditionalFormatting>
  <conditionalFormatting sqref="E72:AF72 E76:AF78">
    <cfRule type="expression" dxfId="1587" priority="132">
      <formula>E$9&gt;=20/24</formula>
    </cfRule>
    <cfRule type="expression" dxfId="1586" priority="133">
      <formula>AND(E$9&gt;=14/24,E$9&lt;20/24)</formula>
    </cfRule>
    <cfRule type="expression" dxfId="1585" priority="134">
      <formula>AND(E$9&gt;=8/24,E$9&lt;14/24)</formula>
    </cfRule>
    <cfRule type="expression" dxfId="1584" priority="135">
      <formula>E$9&lt;8/24</formula>
    </cfRule>
  </conditionalFormatting>
  <conditionalFormatting sqref="E73:AF75">
    <cfRule type="expression" dxfId="1583" priority="42">
      <formula>E$9&gt;=20/24</formula>
    </cfRule>
    <cfRule type="expression" dxfId="1582" priority="43">
      <formula>AND(E$9&gt;=14/24,E$9&lt;20/24)</formula>
    </cfRule>
    <cfRule type="expression" dxfId="1581" priority="44">
      <formula>AND(E$9&gt;=8/24,E$9&lt;14/24)</formula>
    </cfRule>
    <cfRule type="expression" dxfId="1580" priority="45">
      <formula>E$9&lt;8/24</formula>
    </cfRule>
  </conditionalFormatting>
  <conditionalFormatting sqref="F79:AF81">
    <cfRule type="expression" dxfId="1579" priority="140">
      <formula>F$9&gt;=20/24</formula>
    </cfRule>
    <cfRule type="expression" dxfId="1578" priority="141">
      <formula>AND(F$9&gt;=14/24,F$9&lt;20/24)</formula>
    </cfRule>
    <cfRule type="expression" dxfId="1577" priority="142">
      <formula>AND(F$9&gt;=8/24,F$9&lt;14/24)</formula>
    </cfRule>
    <cfRule type="expression" dxfId="1576" priority="143">
      <formula>F$9&lt;8/24</formula>
    </cfRule>
  </conditionalFormatting>
  <conditionalFormatting sqref="L84:AF84">
    <cfRule type="expression" dxfId="1575" priority="136">
      <formula>L$9&gt;=20/24</formula>
    </cfRule>
    <cfRule type="expression" dxfId="1574" priority="137">
      <formula>AND(L$9&gt;=14/24,L$9&lt;20/24)</formula>
    </cfRule>
    <cfRule type="expression" dxfId="1573" priority="138">
      <formula>AND(L$9&gt;=8/24,L$9&lt;14/24)</formula>
    </cfRule>
    <cfRule type="expression" dxfId="1572" priority="139">
      <formula>L$9&lt;8/24</formula>
    </cfRule>
  </conditionalFormatting>
  <conditionalFormatting sqref="M8 S8 AB8">
    <cfRule type="expression" dxfId="1571" priority="189">
      <formula>AND(N$9&gt;=14/24,N$9&lt;20/24)</formula>
    </cfRule>
    <cfRule type="expression" dxfId="1570" priority="190">
      <formula>AND(N$9&gt;=8/24,N$9&lt;14/24)</formula>
    </cfRule>
    <cfRule type="expression" dxfId="1569" priority="191">
      <formula>N$9&lt;8/24</formula>
    </cfRule>
  </conditionalFormatting>
  <conditionalFormatting sqref="O3:P3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68" priority="188">
      <formula>N$9&gt;=20/24</formula>
    </cfRule>
  </conditionalFormatting>
  <conditionalFormatting sqref="S8">
    <cfRule type="expression" dxfId="1567" priority="179">
      <formula>U$9&gt;=20/24</formula>
    </cfRule>
    <cfRule type="expression" dxfId="1566" priority="180">
      <formula>AND(U$9&gt;=14/24,U$9&lt;20/24)</formula>
    </cfRule>
    <cfRule type="expression" dxfId="1565" priority="181">
      <formula>AND(U$9&gt;=8/24,U$9&lt;14/24)</formula>
    </cfRule>
    <cfRule type="expression" dxfId="1564" priority="182">
      <formula>U$9&lt;8/24</formula>
    </cfRule>
  </conditionalFormatting>
  <conditionalFormatting sqref="AB79:AF84">
    <cfRule type="expression" dxfId="1563" priority="66">
      <formula>AB$9&gt;=20/24</formula>
    </cfRule>
    <cfRule type="expression" dxfId="1562" priority="67">
      <formula>AND(AB$9&gt;=14/24,AB$9&lt;20/24)</formula>
    </cfRule>
    <cfRule type="expression" dxfId="1561" priority="68">
      <formula>AND(AB$9&gt;=8/24,AB$9&lt;14/24)</formula>
    </cfRule>
    <cfRule type="expression" dxfId="1560" priority="69">
      <formula>AB$9&lt;8/24</formula>
    </cfRule>
  </conditionalFormatting>
  <conditionalFormatting sqref="V3 AB3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559" priority="51">
      <formula>Y$9&gt;=20/24</formula>
    </cfRule>
    <cfRule type="expression" dxfId="1558" priority="52">
      <formula>AND(Y$9&gt;=14/24,Y$9&lt;20/24)</formula>
    </cfRule>
    <cfRule type="expression" dxfId="1557" priority="53">
      <formula>AND(Y$9&gt;=8/24,Y$9&lt;14/24)</formula>
    </cfRule>
    <cfRule type="expression" dxfId="1556" priority="54">
      <formula>Y$9&lt;8/24</formula>
    </cfRule>
  </conditionalFormatting>
  <conditionalFormatting sqref="Y66:AA70 Y54:AF62 AB66:AF69">
    <cfRule type="expression" dxfId="1555" priority="126">
      <formula>Y54&gt;$AG54</formula>
    </cfRule>
  </conditionalFormatting>
  <conditionalFormatting sqref="AB8">
    <cfRule type="expression" dxfId="1554" priority="175">
      <formula>AD$9&gt;=20/24</formula>
    </cfRule>
    <cfRule type="expression" dxfId="1553" priority="176">
      <formula>AND(AD$9&gt;=14/24,AD$9&lt;20/24)</formula>
    </cfRule>
    <cfRule type="expression" dxfId="1552" priority="177">
      <formula>AND(AD$9&gt;=8/24,AD$9&lt;14/24)</formula>
    </cfRule>
    <cfRule type="expression" dxfId="1551" priority="178">
      <formula>AD$9&lt;8/24</formula>
    </cfRule>
  </conditionalFormatting>
  <conditionalFormatting sqref="AG78">
    <cfRule type="expression" dxfId="1550" priority="154">
      <formula>AG$9&gt;=20/24</formula>
    </cfRule>
    <cfRule type="expression" dxfId="1549" priority="155">
      <formula>AND(AG$9&gt;=14/24,AG$9&lt;20/24)</formula>
    </cfRule>
    <cfRule type="expression" dxfId="1548" priority="156">
      <formula>AND(AG$9&gt;=8/24,AG$9&lt;14/24)</formula>
    </cfRule>
    <cfRule type="expression" dxfId="1547" priority="157">
      <formula>AG$9&lt;8/24</formula>
    </cfRule>
  </conditionalFormatting>
  <conditionalFormatting sqref="AG91:AG92">
    <cfRule type="expression" dxfId="1546" priority="149">
      <formula>AG91&gt;$AG91</formula>
    </cfRule>
  </conditionalFormatting>
  <conditionalFormatting sqref="AG96">
    <cfRule type="expression" dxfId="1545" priority="150">
      <formula>AG$9&gt;=20/24</formula>
    </cfRule>
    <cfRule type="expression" dxfId="1544" priority="151">
      <formula>AND(AG$9&gt;=14/24,AG$9&lt;20/24)</formula>
    </cfRule>
    <cfRule type="expression" dxfId="1543" priority="152">
      <formula>AND(AG$9&gt;=8/24,AG$9&lt;14/24)</formula>
    </cfRule>
    <cfRule type="expression" dxfId="1542" priority="153">
      <formula>AG$9&lt;8/24</formula>
    </cfRule>
  </conditionalFormatting>
  <conditionalFormatting sqref="AG113">
    <cfRule type="expression" dxfId="1541" priority="171">
      <formula>AG$9&gt;=20/24</formula>
    </cfRule>
    <cfRule type="expression" dxfId="1540" priority="172">
      <formula>AND(AG$9&gt;=14/24,AG$9&lt;20/24)</formula>
    </cfRule>
    <cfRule type="expression" dxfId="1539" priority="173">
      <formula>AND(AG$9&gt;=8/24,AG$9&lt;14/24)</formula>
    </cfRule>
    <cfRule type="expression" dxfId="1538" priority="174">
      <formula>AG$9&lt;8/24</formula>
    </cfRule>
  </conditionalFormatting>
  <conditionalFormatting sqref="AH8:AI10">
    <cfRule type="expression" dxfId="1537" priority="62">
      <formula>AH$9&gt;=20/24</formula>
    </cfRule>
    <cfRule type="expression" dxfId="1536" priority="63">
      <formula>AND(AH$9&gt;=14/24,AH$9&lt;20/24)</formula>
    </cfRule>
    <cfRule type="expression" dxfId="1535" priority="64">
      <formula>AND(AH$9&gt;=8/24,AH$9&lt;14/24)</formula>
    </cfRule>
    <cfRule type="expression" dxfId="1534" priority="65">
      <formula>AH$9&lt;8/24</formula>
    </cfRule>
  </conditionalFormatting>
  <conditionalFormatting sqref="AL4:AL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33" priority="192">
      <formula>AJ$9&gt;=20/24</formula>
    </cfRule>
    <cfRule type="expression" dxfId="1532" priority="193">
      <formula>AND(AJ$9&gt;=14/24,AJ$9&lt;20/24)</formula>
    </cfRule>
    <cfRule type="expression" dxfId="1531" priority="194">
      <formula>AND(AJ$9&gt;=8/24,AJ$9&lt;14/24)</formula>
    </cfRule>
    <cfRule type="expression" dxfId="1530" priority="195">
      <formula>AJ$9&lt;8/24</formula>
    </cfRule>
  </conditionalFormatting>
  <conditionalFormatting sqref="AL99:AN99 AL105:AN105">
    <cfRule type="expression" dxfId="1529" priority="164">
      <formula>AL$9&gt;=20/24</formula>
    </cfRule>
    <cfRule type="expression" dxfId="1528" priority="165">
      <formula>AND(AL$9&gt;=14/24,AL$9&lt;20/24)</formula>
    </cfRule>
    <cfRule type="expression" dxfId="1527" priority="166">
      <formula>AND(AL$9&gt;=8/24,AL$9&lt;14/24)</formula>
    </cfRule>
    <cfRule type="expression" dxfId="1526" priority="167">
      <formula>AL$9&lt;8/24</formula>
    </cfRule>
  </conditionalFormatting>
  <conditionalFormatting sqref="AM15:AM21 AN16:AR21">
    <cfRule type="expression" dxfId="1525" priority="88">
      <formula>AX$9&gt;=20/24</formula>
    </cfRule>
    <cfRule type="expression" dxfId="1524" priority="89">
      <formula>AND(AX$9&gt;=14/24,AX$9&lt;20/24)</formula>
    </cfRule>
    <cfRule type="expression" dxfId="1523" priority="90">
      <formula>AND(AX$9&gt;=8/24,AX$9&lt;14/24)</formula>
    </cfRule>
    <cfRule type="expression" dxfId="1522" priority="91">
      <formula>AX$9&lt;8/24</formula>
    </cfRule>
  </conditionalFormatting>
  <conditionalFormatting sqref="AN100:AN103">
    <cfRule type="expression" dxfId="1521" priority="160">
      <formula>AN$9&gt;=20/24</formula>
    </cfRule>
    <cfRule type="expression" dxfId="1520" priority="161">
      <formula>AND(AN$9&gt;=14/24,AN$9&lt;20/24)</formula>
    </cfRule>
    <cfRule type="expression" dxfId="1519" priority="162">
      <formula>AND(AN$9&gt;=8/24,AN$9&lt;14/24)</formula>
    </cfRule>
    <cfRule type="expression" dxfId="1518" priority="163">
      <formula>AN$9&lt;8/24</formula>
    </cfRule>
  </conditionalFormatting>
  <conditionalFormatting sqref="AN15:AR15">
    <cfRule type="expression" dxfId="1517" priority="76">
      <formula>U$9&gt;=20/24</formula>
    </cfRule>
    <cfRule type="expression" dxfId="1516" priority="77">
      <formula>AND(U$9&gt;=14/24,U$9&lt;20/24)</formula>
    </cfRule>
    <cfRule type="expression" dxfId="1515" priority="78">
      <formula>AND(U$9&gt;=8/24,U$9&lt;14/24)</formula>
    </cfRule>
    <cfRule type="expression" dxfId="1514" priority="79">
      <formula>U$9&lt;8/24</formula>
    </cfRule>
  </conditionalFormatting>
  <conditionalFormatting sqref="AS15">
    <cfRule type="expression" dxfId="1513" priority="84">
      <formula>AA$9&gt;=20/24</formula>
    </cfRule>
    <cfRule type="expression" dxfId="1512" priority="85">
      <formula>AND(AA$9&gt;=14/24,AA$9&lt;20/24)</formula>
    </cfRule>
    <cfRule type="expression" dxfId="1511" priority="86">
      <formula>AND(AA$9&gt;=8/24,AA$9&lt;14/24)</formula>
    </cfRule>
    <cfRule type="expression" dxfId="1510" priority="87">
      <formula>AA$9&lt;8/24</formula>
    </cfRule>
  </conditionalFormatting>
  <conditionalFormatting sqref="AS16:AS21">
    <cfRule type="expression" dxfId="1509" priority="92">
      <formula>BE$9&gt;=20/24</formula>
    </cfRule>
    <cfRule type="expression" dxfId="1508" priority="93">
      <formula>AND(BE$9&gt;=14/24,BE$9&lt;20/24)</formula>
    </cfRule>
    <cfRule type="expression" dxfId="1507" priority="94">
      <formula>AND(BE$9&gt;=8/24,BE$9&lt;14/24)</formula>
    </cfRule>
    <cfRule type="expression" dxfId="1506" priority="95">
      <formula>BE$9&lt;8/24</formula>
    </cfRule>
  </conditionalFormatting>
  <conditionalFormatting sqref="AT15 AX15:BJ15">
    <cfRule type="expression" dxfId="1505" priority="96">
      <formula>AC$9&gt;=20/24</formula>
    </cfRule>
    <cfRule type="expression" dxfId="1504" priority="97">
      <formula>AND(AC$9&gt;=14/24,AC$9&lt;20/24)</formula>
    </cfRule>
    <cfRule type="expression" dxfId="1503" priority="98">
      <formula>AND(AC$9&gt;=8/24,AC$9&lt;14/24)</formula>
    </cfRule>
    <cfRule type="expression" dxfId="1502" priority="99">
      <formula>AC$9&lt;8/24</formula>
    </cfRule>
  </conditionalFormatting>
  <conditionalFormatting sqref="AT16:AT21">
    <cfRule type="expression" dxfId="1501" priority="100">
      <formula>BG$9&gt;=20/24</formula>
    </cfRule>
    <cfRule type="expression" dxfId="1500" priority="101">
      <formula>AND(BG$9&gt;=14/24,BG$9&lt;20/24)</formula>
    </cfRule>
    <cfRule type="expression" dxfId="1499" priority="102">
      <formula>AND(BG$9&gt;=8/24,BG$9&lt;14/24)</formula>
    </cfRule>
    <cfRule type="expression" dxfId="1498" priority="103">
      <formula>BG$9&lt;8/24</formula>
    </cfRule>
  </conditionalFormatting>
  <conditionalFormatting sqref="AU15:AV15">
    <cfRule type="expression" dxfId="1497" priority="104">
      <formula>AE$9&gt;=20/24</formula>
    </cfRule>
    <cfRule type="expression" dxfId="1496" priority="105">
      <formula>AND(AE$9&gt;=14/24,AE$9&lt;20/24)</formula>
    </cfRule>
    <cfRule type="expression" dxfId="1495" priority="106">
      <formula>AND(AE$9&gt;=8/24,AE$9&lt;14/24)</formula>
    </cfRule>
    <cfRule type="expression" dxfId="1494" priority="107">
      <formula>AE$9&lt;8/24</formula>
    </cfRule>
  </conditionalFormatting>
  <conditionalFormatting sqref="AU16:BJ21">
    <cfRule type="expression" dxfId="1493" priority="108">
      <formula>BI$9&gt;=20/24</formula>
    </cfRule>
    <cfRule type="expression" dxfId="1492" priority="109">
      <formula>AND(BI$9&gt;=14/24,BI$9&lt;20/24)</formula>
    </cfRule>
    <cfRule type="expression" dxfId="1491" priority="110">
      <formula>AND(BI$9&gt;=8/24,BI$9&lt;14/24)</formula>
    </cfRule>
    <cfRule type="expression" dxfId="1490" priority="111">
      <formula>BI$9&lt;8/24</formula>
    </cfRule>
  </conditionalFormatting>
  <conditionalFormatting sqref="AW15">
    <cfRule type="expression" dxfId="1489" priority="80">
      <formula>B$9&gt;=20/24</formula>
    </cfRule>
    <cfRule type="expression" dxfId="1488" priority="81">
      <formula>AND(B$9&gt;=14/24,B$9&lt;20/24)</formula>
    </cfRule>
    <cfRule type="expression" dxfId="1487" priority="82">
      <formula>AND(B$9&gt;=8/24,B$9&lt;14/24)</formula>
    </cfRule>
    <cfRule type="expression" dxfId="1486" priority="83">
      <formula>B$9&lt;8/24</formula>
    </cfRule>
  </conditionalFormatting>
  <conditionalFormatting sqref="A73">
    <cfRule type="expression" dxfId="1485" priority="31">
      <formula>$AH73=0</formula>
    </cfRule>
  </conditionalFormatting>
  <conditionalFormatting sqref="B76:B90 B72 B93:B115 B137:B159 B117:B134 B11:X13">
    <cfRule type="expression" dxfId="1484" priority="25">
      <formula>B$9&gt;=20/24</formula>
    </cfRule>
  </conditionalFormatting>
  <conditionalFormatting sqref="B76:B90 B72 B93:B115 B137:B159 B117:B134 B11:X13">
    <cfRule type="expression" dxfId="1483" priority="26">
      <formula>AND(B$9&gt;=14/24,B$9&lt;20/24)</formula>
    </cfRule>
    <cfRule type="expression" dxfId="1482" priority="27">
      <formula>AND(B$9&gt;=8/24,B$9&lt;14/24)</formula>
    </cfRule>
    <cfRule type="expression" dxfId="1481" priority="28">
      <formula>B$9&lt;8/24</formula>
    </cfRule>
  </conditionalFormatting>
  <conditionalFormatting sqref="B14:X53">
    <cfRule type="expression" dxfId="1480" priority="15">
      <formula>B14&gt;$AG14*1</formula>
    </cfRule>
    <cfRule type="expression" dxfId="1479" priority="16">
      <formula>B$9&gt;=20/24</formula>
    </cfRule>
    <cfRule type="expression" dxfId="1478" priority="17">
      <formula>AND(B$9&gt;=14/24,B$9&lt;20/24)</formula>
    </cfRule>
    <cfRule type="expression" dxfId="1477" priority="18">
      <formula>AND(B$9&gt;=8/24,B$9&lt;14/24)</formula>
    </cfRule>
    <cfRule type="expression" dxfId="1476" priority="19">
      <formula>B$9&lt;8/24</formula>
    </cfRule>
  </conditionalFormatting>
  <conditionalFormatting sqref="B54:X68">
    <cfRule type="expression" dxfId="1475" priority="13">
      <formula>B$9&lt;8/24</formula>
    </cfRule>
  </conditionalFormatting>
  <conditionalFormatting sqref="B54:X70">
    <cfRule type="expression" dxfId="1474" priority="10">
      <formula>B$9&gt;=20/24</formula>
    </cfRule>
    <cfRule type="expression" dxfId="1473" priority="11">
      <formula>AND(B$9&gt;=14/24,B$9&lt;20/24)</formula>
    </cfRule>
    <cfRule type="expression" dxfId="1472" priority="12">
      <formula>AND(B$9&gt;=8/24,B$9&lt;14/24)</formula>
    </cfRule>
  </conditionalFormatting>
  <conditionalFormatting sqref="B63:X65">
    <cfRule type="expression" dxfId="1471" priority="14">
      <formula>B63&gt;$AG63</formula>
    </cfRule>
  </conditionalFormatting>
  <conditionalFormatting sqref="B69:X70">
    <cfRule type="expression" dxfId="1470" priority="29">
      <formula>B$9&lt;8/24</formula>
    </cfRule>
  </conditionalFormatting>
  <conditionalFormatting sqref="B72:B75">
    <cfRule type="expression" dxfId="1469" priority="5">
      <formula>B72&gt;$AG72*1</formula>
    </cfRule>
  </conditionalFormatting>
  <conditionalFormatting sqref="B73:B75">
    <cfRule type="expression" dxfId="1468" priority="6">
      <formula>B$9&gt;=20/24</formula>
    </cfRule>
    <cfRule type="expression" dxfId="1467" priority="7">
      <formula>AND(B$9&gt;=14/24,B$9&lt;20/24)</formula>
    </cfRule>
    <cfRule type="expression" dxfId="1466" priority="8">
      <formula>AND(B$9&gt;=8/24,B$9&lt;14/24)</formula>
    </cfRule>
    <cfRule type="expression" dxfId="1465" priority="9">
      <formula>B$9&lt;8/24</formula>
    </cfRule>
  </conditionalFormatting>
  <conditionalFormatting sqref="B161:B167">
    <cfRule type="expression" dxfId="1464" priority="20">
      <formula>B$9&gt;=20/24</formula>
    </cfRule>
    <cfRule type="expression" dxfId="1463" priority="21">
      <formula>AND(B$9&gt;=14/24,B$9&lt;20/24)</formula>
    </cfRule>
    <cfRule type="expression" dxfId="1462" priority="22">
      <formula>AND(B$9&gt;=8/24,B$9&lt;14/24)</formula>
    </cfRule>
    <cfRule type="expression" dxfId="1461" priority="23">
      <formula>B$9&lt;8/24</formula>
    </cfRule>
  </conditionalFormatting>
  <conditionalFormatting sqref="B169:B274">
    <cfRule type="expression" dxfId="1460" priority="1">
      <formula>B$9&gt;=20/24</formula>
    </cfRule>
    <cfRule type="expression" dxfId="1459" priority="2">
      <formula>AND(B$9&gt;=14/24,B$9&lt;20/24)</formula>
    </cfRule>
    <cfRule type="expression" dxfId="1458" priority="3">
      <formula>AND(B$9&gt;=8/24,B$9&lt;14/24)</formula>
    </cfRule>
    <cfRule type="expression" dxfId="1457" priority="4">
      <formula>B$9&lt;8/24</formula>
    </cfRule>
  </conditionalFormatting>
  <conditionalFormatting sqref="B71 B76:B96 B11:X13 B69:X69">
    <cfRule type="expression" dxfId="1456" priority="24">
      <formula>B11&gt;$AG11*1</formula>
    </cfRule>
  </conditionalFormatting>
  <conditionalFormatting sqref="B54:X62 B66:X70">
    <cfRule type="expression" dxfId="1455" priority="30">
      <formula>B54&gt;$AG54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06" zoomScaleNormal="106" workbookViewId="0">
      <pane xSplit="1" ySplit="10" topLeftCell="B73" activePane="bottomRight" state="frozen"/>
      <selection activeCell="C158" sqref="C158"/>
      <selection pane="topRight" activeCell="C158" sqref="C158"/>
      <selection pane="bottomLeft" activeCell="C158" sqref="C158"/>
      <selection pane="bottomRight" activeCell="AE2" sqref="AE1:AE1048576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2080/10/20</v>
      </c>
      <c r="C4" s="222"/>
      <c r="D4" s="222"/>
      <c r="E4" s="223" t="str">
        <f ca="1">"2080/"&amp;"10/"&amp;INT(MID(CELL("filename",G6),FIND("]",CELL("filename",G6))+1,200))</f>
        <v>2080/10/20</v>
      </c>
      <c r="F4" s="223"/>
      <c r="G4" s="223"/>
      <c r="H4" s="223" t="str">
        <f ca="1">TEXT(E4,"dddd")</f>
        <v>Sunday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301.39999999999998</v>
      </c>
      <c r="C5" s="30">
        <f t="shared" si="0"/>
        <v>322.39999999999998</v>
      </c>
      <c r="D5" s="30">
        <f t="shared" si="0"/>
        <v>315</v>
      </c>
      <c r="E5" s="30">
        <f t="shared" si="0"/>
        <v>243.29999999999998</v>
      </c>
      <c r="F5" s="30">
        <f t="shared" si="0"/>
        <v>221.5</v>
      </c>
      <c r="G5" s="30">
        <f t="shared" si="0"/>
        <v>229.49999999999997</v>
      </c>
      <c r="H5" s="30">
        <f t="shared" si="0"/>
        <v>178.89999999999998</v>
      </c>
      <c r="I5" s="30">
        <f t="shared" si="0"/>
        <v>130.9</v>
      </c>
      <c r="J5" s="30">
        <f t="shared" si="0"/>
        <v>141.6</v>
      </c>
      <c r="K5" s="30">
        <f t="shared" si="0"/>
        <v>133.9</v>
      </c>
      <c r="L5" s="30">
        <f t="shared" si="0"/>
        <v>388.90000000000003</v>
      </c>
      <c r="M5" s="30">
        <f t="shared" si="0"/>
        <v>368.70000000000005</v>
      </c>
      <c r="N5" s="30">
        <f t="shared" si="0"/>
        <v>573.4</v>
      </c>
      <c r="O5" s="30">
        <f t="shared" si="0"/>
        <v>580.69999999999993</v>
      </c>
      <c r="P5" s="30">
        <f t="shared" si="0"/>
        <v>631.79999999999995</v>
      </c>
      <c r="Q5" s="30">
        <f t="shared" si="0"/>
        <v>651.69999999999993</v>
      </c>
      <c r="R5" s="30">
        <f t="shared" si="0"/>
        <v>628.6</v>
      </c>
      <c r="S5" s="30">
        <f t="shared" si="0"/>
        <v>711.6</v>
      </c>
      <c r="T5" s="30">
        <f t="shared" si="0"/>
        <v>660.80000000000007</v>
      </c>
      <c r="U5" s="30">
        <f t="shared" si="0"/>
        <v>631.20000000000016</v>
      </c>
      <c r="V5" s="30">
        <f t="shared" si="0"/>
        <v>606.30000000000007</v>
      </c>
      <c r="W5" s="30">
        <f t="shared" si="0"/>
        <v>510.3</v>
      </c>
      <c r="X5" s="30">
        <f t="shared" si="0"/>
        <v>346</v>
      </c>
      <c r="Y5" s="30">
        <f t="shared" si="0"/>
        <v>281</v>
      </c>
      <c r="Z5" s="30">
        <f t="shared" si="0"/>
        <v>254.6</v>
      </c>
      <c r="AA5" s="30">
        <f>AB108</f>
        <v>294.09999999999997</v>
      </c>
      <c r="AB5" s="30">
        <f t="shared" si="0"/>
        <v>314.29999999999995</v>
      </c>
      <c r="AC5" s="30">
        <f t="shared" si="0"/>
        <v>277.2</v>
      </c>
      <c r="AD5" s="30">
        <f t="shared" si="0"/>
        <v>172.9</v>
      </c>
      <c r="AE5" s="30">
        <f t="shared" si="0"/>
        <v>167.6</v>
      </c>
      <c r="AF5" s="30">
        <f>B108</f>
        <v>336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Load=1281</v>
      </c>
      <c r="B7" s="35">
        <f t="shared" ref="B7:AF7" si="1">B116</f>
        <v>1372.8</v>
      </c>
      <c r="C7" s="35">
        <f t="shared" si="1"/>
        <v>1341.6</v>
      </c>
      <c r="D7" s="35">
        <f t="shared" si="1"/>
        <v>1304.1999999999998</v>
      </c>
      <c r="E7" s="35">
        <f t="shared" si="1"/>
        <v>1281</v>
      </c>
      <c r="F7" s="35">
        <f t="shared" si="1"/>
        <v>1288.3</v>
      </c>
      <c r="G7" s="35">
        <f t="shared" si="1"/>
        <v>1342.3</v>
      </c>
      <c r="H7" s="35">
        <f t="shared" si="1"/>
        <v>1472.3</v>
      </c>
      <c r="I7" s="35">
        <f t="shared" si="1"/>
        <v>1556.3</v>
      </c>
      <c r="J7" s="35">
        <f t="shared" si="1"/>
        <v>1669.3</v>
      </c>
      <c r="K7" s="35">
        <f t="shared" si="1"/>
        <v>1753.1</v>
      </c>
      <c r="L7" s="35">
        <f t="shared" si="1"/>
        <v>1752.6999999999998</v>
      </c>
      <c r="M7" s="35">
        <f t="shared" si="1"/>
        <v>1808.1</v>
      </c>
      <c r="N7" s="35">
        <f t="shared" si="1"/>
        <v>1752.9999999999998</v>
      </c>
      <c r="O7" s="35">
        <f t="shared" si="1"/>
        <v>1744.6</v>
      </c>
      <c r="P7" s="35">
        <f t="shared" si="1"/>
        <v>1687.6</v>
      </c>
      <c r="Q7" s="35">
        <f t="shared" si="1"/>
        <v>1744.9999999999998</v>
      </c>
      <c r="R7" s="35">
        <f t="shared" si="1"/>
        <v>1763.4999999999995</v>
      </c>
      <c r="S7" s="35">
        <f t="shared" si="1"/>
        <v>1686.7999999999997</v>
      </c>
      <c r="T7" s="35">
        <f t="shared" si="1"/>
        <v>1760.6</v>
      </c>
      <c r="U7" s="35">
        <f t="shared" si="1"/>
        <v>1706.5</v>
      </c>
      <c r="V7" s="35">
        <f t="shared" si="1"/>
        <v>1698.4</v>
      </c>
      <c r="W7" s="35">
        <f t="shared" si="1"/>
        <v>1678.6999999999998</v>
      </c>
      <c r="X7" s="35">
        <f t="shared" si="1"/>
        <v>1686.3999999999999</v>
      </c>
      <c r="Y7" s="35">
        <f t="shared" si="1"/>
        <v>1912.6</v>
      </c>
      <c r="Z7" s="35">
        <f t="shared" si="1"/>
        <v>1884.6</v>
      </c>
      <c r="AA7" s="35">
        <f t="shared" si="1"/>
        <v>1876.8999999999999</v>
      </c>
      <c r="AB7" s="35">
        <f>AB116</f>
        <v>1811.2</v>
      </c>
      <c r="AC7" s="35">
        <f t="shared" si="1"/>
        <v>1756.9999999999998</v>
      </c>
      <c r="AD7" s="35">
        <f t="shared" si="1"/>
        <v>1688.6</v>
      </c>
      <c r="AE7" s="35">
        <f t="shared" si="1"/>
        <v>1472.34</v>
      </c>
      <c r="AF7" s="35">
        <f t="shared" si="1"/>
        <v>1497.1399999999999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1884.6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1884.6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4">
        <v>32.6</v>
      </c>
      <c r="C11" s="44">
        <v>32.6</v>
      </c>
      <c r="D11" s="44">
        <v>32.6</v>
      </c>
      <c r="E11" s="44">
        <v>30.5</v>
      </c>
      <c r="F11" s="44">
        <v>35.5</v>
      </c>
      <c r="G11" s="44">
        <v>35.5</v>
      </c>
      <c r="H11" s="44">
        <v>35.5</v>
      </c>
      <c r="I11" s="44">
        <v>35.5</v>
      </c>
      <c r="J11" s="44">
        <v>31.5</v>
      </c>
      <c r="K11" s="44">
        <v>31.5</v>
      </c>
      <c r="L11" s="44">
        <v>32.5</v>
      </c>
      <c r="M11" s="44">
        <v>32.5</v>
      </c>
      <c r="N11" s="44">
        <v>32.5</v>
      </c>
      <c r="O11" s="44">
        <v>32.5</v>
      </c>
      <c r="P11" s="44">
        <v>32.5</v>
      </c>
      <c r="Q11" s="44">
        <v>32.5</v>
      </c>
      <c r="R11" s="44">
        <v>32.5</v>
      </c>
      <c r="S11" s="44">
        <v>31.3</v>
      </c>
      <c r="T11" s="44">
        <v>29.6</v>
      </c>
      <c r="U11" s="44">
        <v>29.6</v>
      </c>
      <c r="V11" s="44">
        <v>31.6</v>
      </c>
      <c r="W11" s="44">
        <v>31.6</v>
      </c>
      <c r="X11" s="44">
        <v>26</v>
      </c>
      <c r="Y11" s="44">
        <v>26</v>
      </c>
      <c r="Z11" s="44">
        <v>26</v>
      </c>
      <c r="AA11" s="44">
        <v>30.6</v>
      </c>
      <c r="AB11" s="44">
        <v>30.6</v>
      </c>
      <c r="AC11" s="44">
        <v>30.6</v>
      </c>
      <c r="AD11" s="44">
        <v>30.6</v>
      </c>
      <c r="AE11" s="44">
        <v>30.6</v>
      </c>
      <c r="AF11" s="44">
        <v>30.6</v>
      </c>
      <c r="AG11" s="45">
        <v>86</v>
      </c>
      <c r="AH11" s="46">
        <f t="shared" ref="AH11:AH74" si="2">MAX(B11:AF11)</f>
        <v>35.5</v>
      </c>
      <c r="AI11" s="47">
        <f t="shared" ref="AI11:AI74" si="3">MIN(B11:AF11)</f>
        <v>26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4">
        <v>28</v>
      </c>
      <c r="C12" s="44">
        <v>28</v>
      </c>
      <c r="D12" s="44">
        <v>28</v>
      </c>
      <c r="E12" s="44">
        <v>25.6</v>
      </c>
      <c r="F12" s="44">
        <v>27</v>
      </c>
      <c r="G12" s="44">
        <v>27</v>
      </c>
      <c r="H12" s="44">
        <v>27</v>
      </c>
      <c r="I12" s="44">
        <v>27</v>
      </c>
      <c r="J12" s="44">
        <v>25</v>
      </c>
      <c r="K12" s="44">
        <v>25</v>
      </c>
      <c r="L12" s="44">
        <v>25</v>
      </c>
      <c r="M12" s="44">
        <v>25</v>
      </c>
      <c r="N12" s="44">
        <v>25</v>
      </c>
      <c r="O12" s="44">
        <v>25</v>
      </c>
      <c r="P12" s="44">
        <v>25</v>
      </c>
      <c r="Q12" s="44">
        <v>25</v>
      </c>
      <c r="R12" s="44">
        <v>25</v>
      </c>
      <c r="S12" s="44">
        <v>28</v>
      </c>
      <c r="T12" s="44">
        <v>22</v>
      </c>
      <c r="U12" s="44">
        <v>22</v>
      </c>
      <c r="V12" s="44">
        <v>22.9</v>
      </c>
      <c r="W12" s="44">
        <v>22.9</v>
      </c>
      <c r="X12" s="44">
        <v>21</v>
      </c>
      <c r="Y12" s="44">
        <v>21</v>
      </c>
      <c r="Z12" s="44">
        <v>21</v>
      </c>
      <c r="AA12" s="44">
        <v>24</v>
      </c>
      <c r="AB12" s="44">
        <v>24</v>
      </c>
      <c r="AC12" s="44">
        <v>24</v>
      </c>
      <c r="AD12" s="44">
        <v>24</v>
      </c>
      <c r="AE12" s="44">
        <v>24</v>
      </c>
      <c r="AF12" s="44">
        <v>24</v>
      </c>
      <c r="AG12" s="48">
        <v>82</v>
      </c>
      <c r="AH12" s="46">
        <f t="shared" si="2"/>
        <v>28</v>
      </c>
      <c r="AI12" s="47">
        <f t="shared" si="3"/>
        <v>21</v>
      </c>
      <c r="AK12" s="49"/>
      <c r="AL12" s="50" t="str">
        <f ca="1">MID(CELL("filename",C7),FIND("]",CELL("filename",C7))+1,600)</f>
        <v>20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4">
        <v>23.3</v>
      </c>
      <c r="C13" s="44">
        <v>23.3</v>
      </c>
      <c r="D13" s="44">
        <v>23.3</v>
      </c>
      <c r="E13" s="44">
        <v>22.4</v>
      </c>
      <c r="F13" s="44">
        <v>21.4</v>
      </c>
      <c r="G13" s="44">
        <v>21.4</v>
      </c>
      <c r="H13" s="44">
        <v>21.4</v>
      </c>
      <c r="I13" s="44">
        <v>21.4</v>
      </c>
      <c r="J13" s="44">
        <v>21.2</v>
      </c>
      <c r="K13" s="44">
        <v>21.2</v>
      </c>
      <c r="L13" s="44">
        <v>21.2</v>
      </c>
      <c r="M13" s="44">
        <v>21.2</v>
      </c>
      <c r="N13" s="44">
        <v>21.2</v>
      </c>
      <c r="O13" s="44">
        <v>21.2</v>
      </c>
      <c r="P13" s="44">
        <v>21.2</v>
      </c>
      <c r="Q13" s="44">
        <v>21.2</v>
      </c>
      <c r="R13" s="44">
        <v>21.2</v>
      </c>
      <c r="S13" s="44">
        <v>21.8</v>
      </c>
      <c r="T13" s="44">
        <v>21.8</v>
      </c>
      <c r="U13" s="44">
        <v>21.8</v>
      </c>
      <c r="V13" s="44">
        <v>25.8</v>
      </c>
      <c r="W13" s="44">
        <v>25.8</v>
      </c>
      <c r="X13" s="44">
        <v>29</v>
      </c>
      <c r="Y13" s="44">
        <v>29</v>
      </c>
      <c r="Z13" s="44">
        <v>29</v>
      </c>
      <c r="AA13" s="44">
        <v>27</v>
      </c>
      <c r="AB13" s="44">
        <v>27</v>
      </c>
      <c r="AC13" s="44">
        <v>27</v>
      </c>
      <c r="AD13" s="44">
        <v>27</v>
      </c>
      <c r="AE13" s="44">
        <v>27</v>
      </c>
      <c r="AF13" s="44">
        <v>27</v>
      </c>
      <c r="AG13" s="48">
        <v>78</v>
      </c>
      <c r="AH13" s="46">
        <f t="shared" si="2"/>
        <v>29</v>
      </c>
      <c r="AI13" s="47">
        <f t="shared" si="3"/>
        <v>21.2</v>
      </c>
      <c r="AK13" s="49"/>
      <c r="AL13" s="50" t="str">
        <f ca="1">"Daily Load Curve(Excluding of Export) of Nepal ("&amp;A4&amp;" "&amp;B4&amp;")"</f>
        <v>Daily Load Curve(Excluding of Export) of Nepal (Nepali Date: 2080/10/20)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4">
        <v>21</v>
      </c>
      <c r="C14" s="44">
        <v>21</v>
      </c>
      <c r="D14" s="44">
        <v>21</v>
      </c>
      <c r="E14" s="44">
        <v>19</v>
      </c>
      <c r="F14" s="44">
        <v>19</v>
      </c>
      <c r="G14" s="44">
        <v>19</v>
      </c>
      <c r="H14" s="44">
        <v>19</v>
      </c>
      <c r="I14" s="44">
        <v>19</v>
      </c>
      <c r="J14" s="44">
        <v>19</v>
      </c>
      <c r="K14" s="44">
        <v>19</v>
      </c>
      <c r="L14" s="44">
        <v>19</v>
      </c>
      <c r="M14" s="44">
        <v>19</v>
      </c>
      <c r="N14" s="44">
        <v>19</v>
      </c>
      <c r="O14" s="44">
        <v>19</v>
      </c>
      <c r="P14" s="44">
        <v>19</v>
      </c>
      <c r="Q14" s="44">
        <v>19</v>
      </c>
      <c r="R14" s="44">
        <v>19</v>
      </c>
      <c r="S14" s="44">
        <v>16.5</v>
      </c>
      <c r="T14" s="44">
        <v>17</v>
      </c>
      <c r="U14" s="44">
        <v>17</v>
      </c>
      <c r="V14" s="44">
        <v>18.3</v>
      </c>
      <c r="W14" s="44">
        <v>18.3</v>
      </c>
      <c r="X14" s="44">
        <v>20</v>
      </c>
      <c r="Y14" s="44">
        <v>20</v>
      </c>
      <c r="Z14" s="44">
        <v>20</v>
      </c>
      <c r="AA14" s="44">
        <v>20.3</v>
      </c>
      <c r="AB14" s="44">
        <v>20.3</v>
      </c>
      <c r="AC14" s="44">
        <v>20.3</v>
      </c>
      <c r="AD14" s="44">
        <v>20.3</v>
      </c>
      <c r="AE14" s="44">
        <v>20.3</v>
      </c>
      <c r="AF14" s="44">
        <v>20.3</v>
      </c>
      <c r="AG14" s="48">
        <v>77</v>
      </c>
      <c r="AH14" s="46">
        <f t="shared" si="2"/>
        <v>21</v>
      </c>
      <c r="AI14" s="47">
        <f t="shared" si="3"/>
        <v>16.5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4">
        <v>27.2</v>
      </c>
      <c r="C15" s="44">
        <v>27.2</v>
      </c>
      <c r="D15" s="44">
        <v>27.2</v>
      </c>
      <c r="E15" s="44">
        <v>34</v>
      </c>
      <c r="F15" s="44">
        <v>34</v>
      </c>
      <c r="G15" s="44">
        <v>34</v>
      </c>
      <c r="H15" s="44">
        <v>34</v>
      </c>
      <c r="I15" s="44">
        <v>34</v>
      </c>
      <c r="J15" s="44">
        <v>34</v>
      </c>
      <c r="K15" s="44">
        <v>34</v>
      </c>
      <c r="L15" s="44">
        <v>34</v>
      </c>
      <c r="M15" s="44">
        <v>34</v>
      </c>
      <c r="N15" s="44">
        <v>34</v>
      </c>
      <c r="O15" s="44">
        <v>34</v>
      </c>
      <c r="P15" s="44">
        <v>34</v>
      </c>
      <c r="Q15" s="44">
        <v>34</v>
      </c>
      <c r="R15" s="44">
        <v>34</v>
      </c>
      <c r="S15" s="44">
        <v>29.8</v>
      </c>
      <c r="T15" s="44">
        <v>29.8</v>
      </c>
      <c r="U15" s="44">
        <v>29.8</v>
      </c>
      <c r="V15" s="44">
        <v>29.77</v>
      </c>
      <c r="W15" s="44">
        <v>29.77</v>
      </c>
      <c r="X15" s="44">
        <v>29.77</v>
      </c>
      <c r="Y15" s="44">
        <v>29.77</v>
      </c>
      <c r="Z15" s="44">
        <v>29.77</v>
      </c>
      <c r="AA15" s="44">
        <v>28.5</v>
      </c>
      <c r="AB15" s="44">
        <v>28.5</v>
      </c>
      <c r="AC15" s="44">
        <v>28.5</v>
      </c>
      <c r="AD15" s="44">
        <v>28.5</v>
      </c>
      <c r="AE15" s="44">
        <v>28.5</v>
      </c>
      <c r="AF15" s="44">
        <v>28.5</v>
      </c>
      <c r="AG15" s="48">
        <v>73</v>
      </c>
      <c r="AH15" s="46">
        <f t="shared" si="2"/>
        <v>34</v>
      </c>
      <c r="AI15" s="47">
        <f t="shared" si="3"/>
        <v>27.2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4">
        <v>13.2</v>
      </c>
      <c r="C16" s="44">
        <v>13.2</v>
      </c>
      <c r="D16" s="44">
        <v>13.2</v>
      </c>
      <c r="E16" s="44">
        <v>14.2</v>
      </c>
      <c r="F16" s="44">
        <v>14.2</v>
      </c>
      <c r="G16" s="44">
        <v>14.2</v>
      </c>
      <c r="H16" s="44">
        <v>14.2</v>
      </c>
      <c r="I16" s="44">
        <v>14.2</v>
      </c>
      <c r="J16" s="44">
        <v>14.2</v>
      </c>
      <c r="K16" s="44">
        <v>14.2</v>
      </c>
      <c r="L16" s="44">
        <v>14.2</v>
      </c>
      <c r="M16" s="44">
        <v>14.2</v>
      </c>
      <c r="N16" s="44">
        <v>14.2</v>
      </c>
      <c r="O16" s="44">
        <v>14.2</v>
      </c>
      <c r="P16" s="44">
        <v>14.2</v>
      </c>
      <c r="Q16" s="44">
        <v>14.2</v>
      </c>
      <c r="R16" s="44">
        <v>14.2</v>
      </c>
      <c r="S16" s="44">
        <v>11</v>
      </c>
      <c r="T16" s="44">
        <v>11</v>
      </c>
      <c r="U16" s="44">
        <v>11</v>
      </c>
      <c r="V16" s="44">
        <v>12.6</v>
      </c>
      <c r="W16" s="44">
        <v>12.6</v>
      </c>
      <c r="X16" s="44">
        <v>13.7</v>
      </c>
      <c r="Y16" s="44">
        <v>13.7</v>
      </c>
      <c r="Z16" s="44">
        <v>13.7</v>
      </c>
      <c r="AA16" s="44">
        <v>15</v>
      </c>
      <c r="AB16" s="44">
        <v>15</v>
      </c>
      <c r="AC16" s="44">
        <v>15</v>
      </c>
      <c r="AD16" s="44">
        <v>15</v>
      </c>
      <c r="AE16" s="44">
        <v>15</v>
      </c>
      <c r="AF16" s="44">
        <v>15</v>
      </c>
      <c r="AG16" s="48">
        <v>71</v>
      </c>
      <c r="AH16" s="46">
        <f t="shared" si="2"/>
        <v>15</v>
      </c>
      <c r="AI16" s="47">
        <f t="shared" si="3"/>
        <v>11</v>
      </c>
      <c r="AK16" s="49"/>
      <c r="AL16" s="52" t="s">
        <v>7</v>
      </c>
      <c r="AM16" s="57">
        <f t="shared" ref="AM16:AR16" si="4">B71</f>
        <v>756.69999999999993</v>
      </c>
      <c r="AN16" s="57">
        <f t="shared" si="4"/>
        <v>769.5</v>
      </c>
      <c r="AO16" s="57">
        <f t="shared" si="4"/>
        <v>769.5</v>
      </c>
      <c r="AP16" s="57">
        <f t="shared" si="4"/>
        <v>767.49999999999989</v>
      </c>
      <c r="AQ16" s="57">
        <f t="shared" si="4"/>
        <v>780.49999999999989</v>
      </c>
      <c r="AR16" s="57">
        <f t="shared" si="4"/>
        <v>780.49999999999989</v>
      </c>
      <c r="AS16" s="57">
        <f>I71</f>
        <v>780.49999999999989</v>
      </c>
      <c r="AT16" s="57">
        <f>K71</f>
        <v>774.29999999999984</v>
      </c>
      <c r="AU16" s="57">
        <f t="shared" ref="AU16:BD16" si="5">M71</f>
        <v>775.29999999999984</v>
      </c>
      <c r="AV16" s="57">
        <f t="shared" si="5"/>
        <v>775.29999999999984</v>
      </c>
      <c r="AW16" s="57">
        <f t="shared" si="5"/>
        <v>775.29999999999984</v>
      </c>
      <c r="AX16" s="57">
        <f t="shared" si="5"/>
        <v>775.29999999999984</v>
      </c>
      <c r="AY16" s="57">
        <f t="shared" si="5"/>
        <v>775.29999999999984</v>
      </c>
      <c r="AZ16" s="57">
        <f t="shared" si="5"/>
        <v>775.29999999999984</v>
      </c>
      <c r="BA16" s="57">
        <f t="shared" si="5"/>
        <v>726.59999999999991</v>
      </c>
      <c r="BB16" s="57">
        <f t="shared" si="5"/>
        <v>719.4</v>
      </c>
      <c r="BC16" s="57">
        <f t="shared" si="5"/>
        <v>719.4</v>
      </c>
      <c r="BD16" s="57">
        <f t="shared" si="5"/>
        <v>730.9</v>
      </c>
      <c r="BE16" s="58">
        <f>X71</f>
        <v>766.69999999999993</v>
      </c>
      <c r="BF16" s="58">
        <f>Z71</f>
        <v>766.69999999999993</v>
      </c>
      <c r="BG16" s="58">
        <f>AB71</f>
        <v>774.69999999999993</v>
      </c>
      <c r="BH16" s="58">
        <f>AD71</f>
        <v>774.69999999999993</v>
      </c>
      <c r="BI16" s="58">
        <f>AE71</f>
        <v>774.69999999999993</v>
      </c>
      <c r="BJ16" s="58">
        <f>AF71</f>
        <v>774.69999999999993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18</v>
      </c>
      <c r="C17" s="44">
        <v>18</v>
      </c>
      <c r="D17" s="44">
        <v>18</v>
      </c>
      <c r="E17" s="44">
        <v>15.2</v>
      </c>
      <c r="F17" s="44">
        <v>15.2</v>
      </c>
      <c r="G17" s="44">
        <v>15.2</v>
      </c>
      <c r="H17" s="44">
        <v>15.2</v>
      </c>
      <c r="I17" s="44">
        <v>15.2</v>
      </c>
      <c r="J17" s="44">
        <v>15.2</v>
      </c>
      <c r="K17" s="44">
        <v>15.2</v>
      </c>
      <c r="L17" s="44">
        <v>15.2</v>
      </c>
      <c r="M17" s="44">
        <v>15.2</v>
      </c>
      <c r="N17" s="44">
        <v>15.2</v>
      </c>
      <c r="O17" s="44">
        <v>15.2</v>
      </c>
      <c r="P17" s="44">
        <v>15.2</v>
      </c>
      <c r="Q17" s="44">
        <v>15.2</v>
      </c>
      <c r="R17" s="44">
        <v>15.2</v>
      </c>
      <c r="S17" s="44">
        <v>15</v>
      </c>
      <c r="T17" s="44">
        <v>15</v>
      </c>
      <c r="U17" s="44">
        <v>15</v>
      </c>
      <c r="V17" s="44">
        <v>18.8</v>
      </c>
      <c r="W17" s="44">
        <v>18.8</v>
      </c>
      <c r="X17" s="44">
        <v>18.8</v>
      </c>
      <c r="Y17" s="44">
        <v>18.8</v>
      </c>
      <c r="Z17" s="44">
        <v>18.8</v>
      </c>
      <c r="AA17" s="44">
        <v>19</v>
      </c>
      <c r="AB17" s="44">
        <v>19</v>
      </c>
      <c r="AC17" s="44">
        <v>19</v>
      </c>
      <c r="AD17" s="44">
        <v>19</v>
      </c>
      <c r="AE17" s="44">
        <v>19</v>
      </c>
      <c r="AF17" s="44">
        <v>19</v>
      </c>
      <c r="AG17" s="45">
        <v>54</v>
      </c>
      <c r="AH17" s="46">
        <f t="shared" si="2"/>
        <v>19</v>
      </c>
      <c r="AI17" s="47">
        <f t="shared" si="3"/>
        <v>15</v>
      </c>
      <c r="AK17" s="49"/>
      <c r="AL17" s="52" t="s">
        <v>29</v>
      </c>
      <c r="AM17" s="57">
        <f t="shared" ref="AM17:AR17" si="6">B78</f>
        <v>109.89999999999999</v>
      </c>
      <c r="AN17" s="57">
        <f t="shared" si="6"/>
        <v>109.89999999999999</v>
      </c>
      <c r="AO17" s="57">
        <f t="shared" si="6"/>
        <v>109.5</v>
      </c>
      <c r="AP17" s="57">
        <f t="shared" si="6"/>
        <v>109.5</v>
      </c>
      <c r="AQ17" s="57">
        <f t="shared" si="6"/>
        <v>175.5</v>
      </c>
      <c r="AR17" s="57">
        <f t="shared" si="6"/>
        <v>238.1</v>
      </c>
      <c r="AS17" s="57">
        <f>I78</f>
        <v>454</v>
      </c>
      <c r="AT17" s="57">
        <f>K78</f>
        <v>571.29999999999995</v>
      </c>
      <c r="AU17" s="57">
        <f t="shared" ref="AU17:BD17" si="7">M78</f>
        <v>294.8</v>
      </c>
      <c r="AV17" s="57">
        <f t="shared" si="7"/>
        <v>264.59999999999997</v>
      </c>
      <c r="AW17" s="57">
        <f t="shared" si="7"/>
        <v>114</v>
      </c>
      <c r="AX17" s="57">
        <f t="shared" si="7"/>
        <v>114</v>
      </c>
      <c r="AY17" s="57">
        <f t="shared" si="7"/>
        <v>114</v>
      </c>
      <c r="AZ17" s="57">
        <f t="shared" si="7"/>
        <v>114</v>
      </c>
      <c r="BA17" s="57">
        <f t="shared" si="7"/>
        <v>104.50000000000001</v>
      </c>
      <c r="BB17" s="57">
        <f t="shared" si="7"/>
        <v>103.50000000000001</v>
      </c>
      <c r="BC17" s="57">
        <f t="shared" si="7"/>
        <v>103.50000000000001</v>
      </c>
      <c r="BD17" s="57">
        <f t="shared" si="7"/>
        <v>103.50000000000001</v>
      </c>
      <c r="BE17" s="58">
        <f>X78</f>
        <v>155.5</v>
      </c>
      <c r="BF17" s="58">
        <f>Z78</f>
        <v>485.49999999999994</v>
      </c>
      <c r="BG17" s="58">
        <f>AB78</f>
        <v>417.8</v>
      </c>
      <c r="BH17" s="58">
        <f>AD78</f>
        <v>316.2</v>
      </c>
      <c r="BI17" s="58">
        <f>AE78</f>
        <v>316.2</v>
      </c>
      <c r="BJ17" s="58">
        <f>AF78</f>
        <v>337.4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11.2</v>
      </c>
      <c r="C18" s="44">
        <v>11.2</v>
      </c>
      <c r="D18" s="44">
        <v>11.2</v>
      </c>
      <c r="E18" s="44">
        <v>11.6</v>
      </c>
      <c r="F18" s="44">
        <v>11.6</v>
      </c>
      <c r="G18" s="44">
        <v>11.6</v>
      </c>
      <c r="H18" s="44">
        <v>11.6</v>
      </c>
      <c r="I18" s="44">
        <v>11.6</v>
      </c>
      <c r="J18" s="44">
        <v>11.6</v>
      </c>
      <c r="K18" s="44">
        <v>11.6</v>
      </c>
      <c r="L18" s="44">
        <v>11.6</v>
      </c>
      <c r="M18" s="44">
        <v>11.6</v>
      </c>
      <c r="N18" s="44">
        <v>11.6</v>
      </c>
      <c r="O18" s="44">
        <v>11.6</v>
      </c>
      <c r="P18" s="44">
        <v>11.6</v>
      </c>
      <c r="Q18" s="44">
        <v>11.6</v>
      </c>
      <c r="R18" s="44">
        <v>11.6</v>
      </c>
      <c r="S18" s="44">
        <v>11.6</v>
      </c>
      <c r="T18" s="44">
        <v>11.6</v>
      </c>
      <c r="U18" s="44">
        <v>11.6</v>
      </c>
      <c r="V18" s="44">
        <v>11.23</v>
      </c>
      <c r="W18" s="44">
        <v>11.23</v>
      </c>
      <c r="X18" s="44">
        <v>11.23</v>
      </c>
      <c r="Y18" s="44">
        <v>11.23</v>
      </c>
      <c r="Z18" s="44">
        <v>11.23</v>
      </c>
      <c r="AA18" s="44">
        <v>12.1</v>
      </c>
      <c r="AB18" s="44">
        <v>12.1</v>
      </c>
      <c r="AC18" s="44">
        <v>12.1</v>
      </c>
      <c r="AD18" s="44">
        <v>12.1</v>
      </c>
      <c r="AE18" s="44">
        <v>12.1</v>
      </c>
      <c r="AF18" s="44">
        <v>12.1</v>
      </c>
      <c r="AG18" s="48">
        <v>52.465000000000003</v>
      </c>
      <c r="AH18" s="46">
        <f t="shared" si="2"/>
        <v>12.1</v>
      </c>
      <c r="AI18" s="47">
        <f t="shared" si="3"/>
        <v>11.2</v>
      </c>
      <c r="AK18" s="49"/>
      <c r="AL18" s="52" t="s">
        <v>31</v>
      </c>
      <c r="AM18" s="57">
        <f t="shared" ref="AM18:AR18" si="8">B92</f>
        <v>170.2</v>
      </c>
      <c r="AN18" s="57">
        <f t="shared" si="8"/>
        <v>160.79999999999998</v>
      </c>
      <c r="AO18" s="57">
        <f t="shared" si="8"/>
        <v>102.80000000000001</v>
      </c>
      <c r="AP18" s="57">
        <f t="shared" si="8"/>
        <v>89.000000000000014</v>
      </c>
      <c r="AQ18" s="57">
        <f t="shared" si="8"/>
        <v>89.000000000000014</v>
      </c>
      <c r="AR18" s="57">
        <f t="shared" si="8"/>
        <v>124.50000000000001</v>
      </c>
      <c r="AS18" s="57">
        <f>I92</f>
        <v>228.19999999999996</v>
      </c>
      <c r="AT18" s="57">
        <f>K92</f>
        <v>350.49999999999994</v>
      </c>
      <c r="AU18" s="57">
        <f t="shared" ref="AU18:BD18" si="9">M92</f>
        <v>348.09999999999997</v>
      </c>
      <c r="AV18" s="57">
        <f t="shared" si="9"/>
        <v>342.39999999999992</v>
      </c>
      <c r="AW18" s="57">
        <f t="shared" si="9"/>
        <v>278.89999999999998</v>
      </c>
      <c r="AX18" s="57">
        <f t="shared" si="9"/>
        <v>213.59999999999997</v>
      </c>
      <c r="AY18" s="57">
        <f t="shared" si="9"/>
        <v>218.89999999999998</v>
      </c>
      <c r="AZ18" s="57">
        <f t="shared" si="9"/>
        <v>216.49999999999997</v>
      </c>
      <c r="BA18" s="57">
        <f t="shared" si="9"/>
        <v>227.09999999999997</v>
      </c>
      <c r="BB18" s="57">
        <f t="shared" si="9"/>
        <v>226.09999999999997</v>
      </c>
      <c r="BC18" s="57">
        <f t="shared" si="9"/>
        <v>222.79999999999995</v>
      </c>
      <c r="BD18" s="57">
        <f t="shared" si="9"/>
        <v>232.79999999999995</v>
      </c>
      <c r="BE18" s="58">
        <f>X92</f>
        <v>253.89999999999998</v>
      </c>
      <c r="BF18" s="58">
        <f>Z92</f>
        <v>351.40000000000003</v>
      </c>
      <c r="BG18" s="58">
        <f>AB92</f>
        <v>324.60000000000008</v>
      </c>
      <c r="BH18" s="58">
        <f>AD92</f>
        <v>320.50000000000006</v>
      </c>
      <c r="BI18" s="58">
        <f>AE92</f>
        <v>338.44000000000005</v>
      </c>
      <c r="BJ18" s="58">
        <f>AF92</f>
        <v>338.44000000000005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15.6</v>
      </c>
      <c r="C19" s="44">
        <v>15.6</v>
      </c>
      <c r="D19" s="44">
        <v>15.6</v>
      </c>
      <c r="E19" s="44">
        <v>15.6</v>
      </c>
      <c r="F19" s="44">
        <v>16.600000000000001</v>
      </c>
      <c r="G19" s="44">
        <v>16.600000000000001</v>
      </c>
      <c r="H19" s="44">
        <v>16.600000000000001</v>
      </c>
      <c r="I19" s="44">
        <v>16.600000000000001</v>
      </c>
      <c r="J19" s="44">
        <v>16.600000000000001</v>
      </c>
      <c r="K19" s="44">
        <v>16.600000000000001</v>
      </c>
      <c r="L19" s="44">
        <v>16.600000000000001</v>
      </c>
      <c r="M19" s="44">
        <v>16.600000000000001</v>
      </c>
      <c r="N19" s="44">
        <v>16.600000000000001</v>
      </c>
      <c r="O19" s="44">
        <v>16.600000000000001</v>
      </c>
      <c r="P19" s="44">
        <v>16.600000000000001</v>
      </c>
      <c r="Q19" s="44">
        <v>16.600000000000001</v>
      </c>
      <c r="R19" s="44">
        <v>16.600000000000001</v>
      </c>
      <c r="S19" s="44">
        <v>12.9</v>
      </c>
      <c r="T19" s="44">
        <v>12.9</v>
      </c>
      <c r="U19" s="44">
        <v>12.9</v>
      </c>
      <c r="V19" s="44">
        <v>10</v>
      </c>
      <c r="W19" s="44">
        <v>10</v>
      </c>
      <c r="X19" s="44">
        <v>13.5</v>
      </c>
      <c r="Y19" s="44">
        <v>13.5</v>
      </c>
      <c r="Z19" s="44">
        <v>13.5</v>
      </c>
      <c r="AA19" s="44">
        <v>14.5</v>
      </c>
      <c r="AB19" s="44">
        <v>14.5</v>
      </c>
      <c r="AC19" s="44">
        <v>14.5</v>
      </c>
      <c r="AD19" s="44">
        <v>14.5</v>
      </c>
      <c r="AE19" s="44">
        <v>14.5</v>
      </c>
      <c r="AF19" s="44">
        <v>14.5</v>
      </c>
      <c r="AG19" s="48">
        <v>52.4</v>
      </c>
      <c r="AH19" s="46">
        <f t="shared" si="2"/>
        <v>16.600000000000001</v>
      </c>
      <c r="AI19" s="47">
        <f t="shared" si="3"/>
        <v>10</v>
      </c>
      <c r="AK19" s="49"/>
      <c r="AL19" s="52" t="s">
        <v>33</v>
      </c>
      <c r="AM19" s="57">
        <f t="shared" ref="AM19:AR19" si="10">B108</f>
        <v>336</v>
      </c>
      <c r="AN19" s="57">
        <f t="shared" si="10"/>
        <v>301.39999999999998</v>
      </c>
      <c r="AO19" s="57">
        <f t="shared" si="10"/>
        <v>322.39999999999998</v>
      </c>
      <c r="AP19" s="57">
        <f t="shared" si="10"/>
        <v>315</v>
      </c>
      <c r="AQ19" s="57">
        <f t="shared" si="10"/>
        <v>243.29999999999998</v>
      </c>
      <c r="AR19" s="57">
        <f t="shared" si="10"/>
        <v>221.5</v>
      </c>
      <c r="AS19" s="57">
        <f>I108</f>
        <v>178.89999999999998</v>
      </c>
      <c r="AT19" s="57">
        <f>K108</f>
        <v>141.6</v>
      </c>
      <c r="AU19" s="57">
        <f t="shared" ref="AU19:BD19" si="11">M108</f>
        <v>388.90000000000003</v>
      </c>
      <c r="AV19" s="57">
        <f t="shared" si="11"/>
        <v>368.70000000000005</v>
      </c>
      <c r="AW19" s="57">
        <f t="shared" si="11"/>
        <v>573.4</v>
      </c>
      <c r="AX19" s="57">
        <f t="shared" si="11"/>
        <v>580.69999999999993</v>
      </c>
      <c r="AY19" s="57">
        <f t="shared" si="11"/>
        <v>631.79999999999995</v>
      </c>
      <c r="AZ19" s="57">
        <f t="shared" si="11"/>
        <v>651.69999999999993</v>
      </c>
      <c r="BA19" s="57">
        <f t="shared" si="11"/>
        <v>628.6</v>
      </c>
      <c r="BB19" s="57">
        <f t="shared" si="11"/>
        <v>711.6</v>
      </c>
      <c r="BC19" s="57">
        <f t="shared" si="11"/>
        <v>660.80000000000007</v>
      </c>
      <c r="BD19" s="57">
        <f t="shared" si="11"/>
        <v>631.20000000000016</v>
      </c>
      <c r="BE19" s="58">
        <f>X108</f>
        <v>510.3</v>
      </c>
      <c r="BF19" s="58">
        <f>Z108</f>
        <v>281</v>
      </c>
      <c r="BG19" s="58">
        <f>AB108</f>
        <v>294.09999999999997</v>
      </c>
      <c r="BH19" s="58">
        <f>AD108</f>
        <v>277.2</v>
      </c>
      <c r="BI19" s="58">
        <f>AE108</f>
        <v>172.9</v>
      </c>
      <c r="BJ19" s="58">
        <f>AF108</f>
        <v>167.6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25</v>
      </c>
      <c r="C20" s="44">
        <v>25</v>
      </c>
      <c r="D20" s="44">
        <v>25</v>
      </c>
      <c r="E20" s="44">
        <v>25</v>
      </c>
      <c r="F20" s="44">
        <v>30.1</v>
      </c>
      <c r="G20" s="44">
        <v>30.1</v>
      </c>
      <c r="H20" s="44">
        <v>30.1</v>
      </c>
      <c r="I20" s="44">
        <v>30.1</v>
      </c>
      <c r="J20" s="44">
        <v>30.1</v>
      </c>
      <c r="K20" s="44">
        <v>30.1</v>
      </c>
      <c r="L20" s="44">
        <v>30.1</v>
      </c>
      <c r="M20" s="44">
        <v>30.1</v>
      </c>
      <c r="N20" s="44">
        <v>30.1</v>
      </c>
      <c r="O20" s="44">
        <v>30.1</v>
      </c>
      <c r="P20" s="44">
        <v>30.1</v>
      </c>
      <c r="Q20" s="44">
        <v>30.1</v>
      </c>
      <c r="R20" s="44">
        <v>30.1</v>
      </c>
      <c r="S20" s="44">
        <v>30.1</v>
      </c>
      <c r="T20" s="44">
        <v>30.1</v>
      </c>
      <c r="U20" s="44">
        <v>30.1</v>
      </c>
      <c r="V20" s="44">
        <v>25.5</v>
      </c>
      <c r="W20" s="44">
        <v>25.5</v>
      </c>
      <c r="X20" s="44">
        <v>25.5</v>
      </c>
      <c r="Y20" s="44">
        <v>25.5</v>
      </c>
      <c r="Z20" s="44">
        <v>25.5</v>
      </c>
      <c r="AA20" s="44">
        <v>25.5</v>
      </c>
      <c r="AB20" s="44">
        <v>25.5</v>
      </c>
      <c r="AC20" s="44">
        <v>25.5</v>
      </c>
      <c r="AD20" s="44">
        <v>25.5</v>
      </c>
      <c r="AE20" s="44">
        <v>25.5</v>
      </c>
      <c r="AF20" s="44">
        <v>25.5</v>
      </c>
      <c r="AG20" s="48">
        <v>50</v>
      </c>
      <c r="AH20" s="46">
        <f t="shared" si="2"/>
        <v>30.1</v>
      </c>
      <c r="AI20" s="47">
        <f t="shared" si="3"/>
        <v>25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24.3</v>
      </c>
      <c r="C21" s="44">
        <v>24.3</v>
      </c>
      <c r="D21" s="44">
        <v>24.3</v>
      </c>
      <c r="E21" s="44">
        <v>24.3</v>
      </c>
      <c r="F21" s="44">
        <v>24.2</v>
      </c>
      <c r="G21" s="44">
        <v>24.2</v>
      </c>
      <c r="H21" s="44">
        <v>24.2</v>
      </c>
      <c r="I21" s="44">
        <v>24.2</v>
      </c>
      <c r="J21" s="44">
        <v>24.2</v>
      </c>
      <c r="K21" s="44">
        <v>24.2</v>
      </c>
      <c r="L21" s="44">
        <v>24.2</v>
      </c>
      <c r="M21" s="44">
        <v>24.2</v>
      </c>
      <c r="N21" s="44">
        <v>24.2</v>
      </c>
      <c r="O21" s="44">
        <v>24.2</v>
      </c>
      <c r="P21" s="44">
        <v>24.2</v>
      </c>
      <c r="Q21" s="44">
        <v>24.2</v>
      </c>
      <c r="R21" s="44">
        <v>24.2</v>
      </c>
      <c r="S21" s="44">
        <v>22.2</v>
      </c>
      <c r="T21" s="44">
        <v>22.2</v>
      </c>
      <c r="U21" s="44">
        <v>22.2</v>
      </c>
      <c r="V21" s="44">
        <v>24.3</v>
      </c>
      <c r="W21" s="44">
        <v>24.3</v>
      </c>
      <c r="X21" s="44">
        <v>24.3</v>
      </c>
      <c r="Y21" s="44">
        <v>24.3</v>
      </c>
      <c r="Z21" s="44">
        <v>24.3</v>
      </c>
      <c r="AA21" s="44">
        <v>24.3</v>
      </c>
      <c r="AB21" s="44">
        <v>24.3</v>
      </c>
      <c r="AC21" s="44">
        <v>24.3</v>
      </c>
      <c r="AD21" s="44">
        <v>24.3</v>
      </c>
      <c r="AE21" s="44">
        <v>24.3</v>
      </c>
      <c r="AF21" s="44">
        <v>24.3</v>
      </c>
      <c r="AG21" s="48">
        <v>45</v>
      </c>
      <c r="AH21" s="46">
        <f t="shared" si="2"/>
        <v>24.3</v>
      </c>
      <c r="AI21" s="47">
        <f t="shared" si="3"/>
        <v>22.2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20</v>
      </c>
      <c r="AT21" s="57">
        <f>K114</f>
        <v>20</v>
      </c>
      <c r="AU21" s="57">
        <f t="shared" ref="AU21:BD21" si="15">M114</f>
        <v>1</v>
      </c>
      <c r="AV21" s="57">
        <f t="shared" si="15"/>
        <v>2</v>
      </c>
      <c r="AW21" s="57">
        <f t="shared" si="15"/>
        <v>3</v>
      </c>
      <c r="AX21" s="57">
        <f t="shared" si="15"/>
        <v>4</v>
      </c>
      <c r="AY21" s="57">
        <f t="shared" si="15"/>
        <v>5</v>
      </c>
      <c r="AZ21" s="57">
        <f t="shared" si="15"/>
        <v>6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19.399999999999999</v>
      </c>
      <c r="C22" s="44">
        <v>19.399999999999999</v>
      </c>
      <c r="D22" s="44">
        <v>19.399999999999999</v>
      </c>
      <c r="E22" s="44">
        <v>19.399999999999999</v>
      </c>
      <c r="F22" s="44">
        <v>19.5</v>
      </c>
      <c r="G22" s="44">
        <v>19.5</v>
      </c>
      <c r="H22" s="44">
        <v>19.5</v>
      </c>
      <c r="I22" s="44">
        <v>19.5</v>
      </c>
      <c r="J22" s="44">
        <v>19.5</v>
      </c>
      <c r="K22" s="44">
        <v>19.5</v>
      </c>
      <c r="L22" s="44">
        <v>19.5</v>
      </c>
      <c r="M22" s="44">
        <v>19.5</v>
      </c>
      <c r="N22" s="44">
        <v>19.5</v>
      </c>
      <c r="O22" s="44">
        <v>19.5</v>
      </c>
      <c r="P22" s="44">
        <v>19.5</v>
      </c>
      <c r="Q22" s="44">
        <v>19.5</v>
      </c>
      <c r="R22" s="44">
        <v>19.5</v>
      </c>
      <c r="S22" s="44">
        <v>18</v>
      </c>
      <c r="T22" s="44">
        <v>18</v>
      </c>
      <c r="U22" s="44">
        <v>18</v>
      </c>
      <c r="V22" s="44">
        <v>19.100000000000001</v>
      </c>
      <c r="W22" s="44">
        <v>19.100000000000001</v>
      </c>
      <c r="X22" s="44">
        <v>20.2</v>
      </c>
      <c r="Y22" s="44">
        <v>20.2</v>
      </c>
      <c r="Z22" s="44">
        <v>20.2</v>
      </c>
      <c r="AA22" s="44">
        <v>20.2</v>
      </c>
      <c r="AB22" s="44">
        <v>20.2</v>
      </c>
      <c r="AC22" s="44">
        <v>20.2</v>
      </c>
      <c r="AD22" s="44">
        <v>20.2</v>
      </c>
      <c r="AE22" s="44">
        <v>20.2</v>
      </c>
      <c r="AF22" s="44">
        <v>20.2</v>
      </c>
      <c r="AG22" s="48">
        <v>44</v>
      </c>
      <c r="AH22" s="46">
        <f t="shared" si="2"/>
        <v>20.2</v>
      </c>
      <c r="AI22" s="47">
        <f t="shared" si="3"/>
        <v>18</v>
      </c>
      <c r="AK22" s="49"/>
      <c r="AL22" s="59" t="s">
        <v>39</v>
      </c>
      <c r="AM22" s="60">
        <f t="shared" ref="AM22:BJ22" si="16">SUM(AM16:AM21)</f>
        <v>1372.8</v>
      </c>
      <c r="AN22" s="60">
        <f t="shared" si="16"/>
        <v>1341.6</v>
      </c>
      <c r="AO22" s="60">
        <f t="shared" si="16"/>
        <v>1304.1999999999998</v>
      </c>
      <c r="AP22" s="60">
        <f t="shared" si="16"/>
        <v>1281</v>
      </c>
      <c r="AQ22" s="60">
        <f t="shared" si="16"/>
        <v>1288.3</v>
      </c>
      <c r="AR22" s="60">
        <f t="shared" si="16"/>
        <v>1364.6</v>
      </c>
      <c r="AS22" s="60">
        <f t="shared" si="16"/>
        <v>1661.6</v>
      </c>
      <c r="AT22" s="60">
        <f t="shared" si="16"/>
        <v>1857.6999999999998</v>
      </c>
      <c r="AU22" s="60">
        <f t="shared" si="16"/>
        <v>1808.1</v>
      </c>
      <c r="AV22" s="60">
        <f t="shared" si="16"/>
        <v>1752.9999999999998</v>
      </c>
      <c r="AW22" s="60">
        <f t="shared" si="16"/>
        <v>1744.6</v>
      </c>
      <c r="AX22" s="60">
        <f t="shared" si="16"/>
        <v>1687.6</v>
      </c>
      <c r="AY22" s="60">
        <f t="shared" si="16"/>
        <v>1744.9999999999998</v>
      </c>
      <c r="AZ22" s="60">
        <f t="shared" si="16"/>
        <v>1763.4999999999995</v>
      </c>
      <c r="BA22" s="60">
        <f t="shared" si="16"/>
        <v>1686.7999999999997</v>
      </c>
      <c r="BB22" s="60">
        <f t="shared" si="16"/>
        <v>1760.6</v>
      </c>
      <c r="BC22" s="60">
        <f t="shared" si="16"/>
        <v>1706.5</v>
      </c>
      <c r="BD22" s="60">
        <f t="shared" si="16"/>
        <v>1698.4</v>
      </c>
      <c r="BE22" s="60">
        <f t="shared" si="16"/>
        <v>1686.3999999999999</v>
      </c>
      <c r="BF22" s="60">
        <f t="shared" si="16"/>
        <v>1884.6</v>
      </c>
      <c r="BG22" s="60">
        <f t="shared" si="16"/>
        <v>1811.2</v>
      </c>
      <c r="BH22" s="60">
        <f t="shared" si="16"/>
        <v>1688.6</v>
      </c>
      <c r="BI22" s="60">
        <f t="shared" si="16"/>
        <v>1602.24</v>
      </c>
      <c r="BJ22" s="60">
        <f t="shared" si="16"/>
        <v>1618.1399999999999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13</v>
      </c>
      <c r="C23" s="44">
        <v>13</v>
      </c>
      <c r="D23" s="44">
        <v>13</v>
      </c>
      <c r="E23" s="44">
        <v>13</v>
      </c>
      <c r="F23" s="44">
        <v>13</v>
      </c>
      <c r="G23" s="44">
        <v>13</v>
      </c>
      <c r="H23" s="44">
        <v>13</v>
      </c>
      <c r="I23" s="44">
        <v>13</v>
      </c>
      <c r="J23" s="44">
        <v>13</v>
      </c>
      <c r="K23" s="44">
        <v>13</v>
      </c>
      <c r="L23" s="44">
        <v>13</v>
      </c>
      <c r="M23" s="44">
        <v>13</v>
      </c>
      <c r="N23" s="44">
        <v>13</v>
      </c>
      <c r="O23" s="44">
        <v>13</v>
      </c>
      <c r="P23" s="44">
        <v>13</v>
      </c>
      <c r="Q23" s="44">
        <v>13</v>
      </c>
      <c r="R23" s="44">
        <v>13</v>
      </c>
      <c r="S23" s="44">
        <v>10.5</v>
      </c>
      <c r="T23" s="44">
        <v>10.5</v>
      </c>
      <c r="U23" s="44">
        <v>10.5</v>
      </c>
      <c r="V23" s="44">
        <v>10.5</v>
      </c>
      <c r="W23" s="44">
        <v>10.5</v>
      </c>
      <c r="X23" s="44">
        <v>10.5</v>
      </c>
      <c r="Y23" s="44">
        <v>10.5</v>
      </c>
      <c r="Z23" s="44">
        <v>10.5</v>
      </c>
      <c r="AA23" s="44">
        <v>10.5</v>
      </c>
      <c r="AB23" s="44">
        <v>10.5</v>
      </c>
      <c r="AC23" s="44">
        <v>10.5</v>
      </c>
      <c r="AD23" s="44">
        <v>10.5</v>
      </c>
      <c r="AE23" s="44">
        <v>10.5</v>
      </c>
      <c r="AF23" s="44">
        <v>10.5</v>
      </c>
      <c r="AG23" s="48">
        <v>42</v>
      </c>
      <c r="AH23" s="46">
        <f t="shared" si="2"/>
        <v>13</v>
      </c>
      <c r="AI23" s="47">
        <f t="shared" si="3"/>
        <v>10.5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-22.3</v>
      </c>
      <c r="AS23" s="60">
        <f>I123*-1</f>
        <v>-105.3</v>
      </c>
      <c r="AT23" s="60">
        <f>K123*-1</f>
        <v>-104.6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-129.9</v>
      </c>
      <c r="BJ23" s="60">
        <f>AF123*-1</f>
        <v>-121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15.5</v>
      </c>
      <c r="C24" s="44">
        <v>15.5</v>
      </c>
      <c r="D24" s="44">
        <v>15.5</v>
      </c>
      <c r="E24" s="44">
        <v>15.5</v>
      </c>
      <c r="F24" s="44">
        <v>16.8</v>
      </c>
      <c r="G24" s="44">
        <v>16.8</v>
      </c>
      <c r="H24" s="44">
        <v>16.8</v>
      </c>
      <c r="I24" s="44">
        <v>16.8</v>
      </c>
      <c r="J24" s="44">
        <v>16.8</v>
      </c>
      <c r="K24" s="44">
        <v>16.8</v>
      </c>
      <c r="L24" s="44">
        <v>16.8</v>
      </c>
      <c r="M24" s="44">
        <v>16.8</v>
      </c>
      <c r="N24" s="44">
        <v>16.8</v>
      </c>
      <c r="O24" s="44">
        <v>16.8</v>
      </c>
      <c r="P24" s="44">
        <v>16.8</v>
      </c>
      <c r="Q24" s="44">
        <v>16.8</v>
      </c>
      <c r="R24" s="44">
        <v>16.8</v>
      </c>
      <c r="S24" s="44">
        <v>15</v>
      </c>
      <c r="T24" s="44">
        <v>15</v>
      </c>
      <c r="U24" s="44">
        <v>15</v>
      </c>
      <c r="V24" s="44">
        <v>14.8</v>
      </c>
      <c r="W24" s="44">
        <v>14.8</v>
      </c>
      <c r="X24" s="44">
        <v>14.8</v>
      </c>
      <c r="Y24" s="44">
        <v>14.8</v>
      </c>
      <c r="Z24" s="44">
        <v>14.8</v>
      </c>
      <c r="AA24" s="44">
        <v>14.8</v>
      </c>
      <c r="AB24" s="44">
        <v>14.8</v>
      </c>
      <c r="AC24" s="44">
        <v>14.8</v>
      </c>
      <c r="AD24" s="44">
        <v>14.8</v>
      </c>
      <c r="AE24" s="44">
        <v>14.8</v>
      </c>
      <c r="AF24" s="44">
        <v>14.8</v>
      </c>
      <c r="AG24" s="48">
        <v>40</v>
      </c>
      <c r="AH24" s="46">
        <f t="shared" si="2"/>
        <v>16.8</v>
      </c>
      <c r="AI24" s="47">
        <f t="shared" si="3"/>
        <v>14.8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13.7</v>
      </c>
      <c r="C25" s="44">
        <v>13.7</v>
      </c>
      <c r="D25" s="44">
        <v>13.7</v>
      </c>
      <c r="E25" s="44">
        <v>13.7</v>
      </c>
      <c r="F25" s="44">
        <v>13.4</v>
      </c>
      <c r="G25" s="44">
        <v>13.4</v>
      </c>
      <c r="H25" s="44">
        <v>13.4</v>
      </c>
      <c r="I25" s="44">
        <v>13.4</v>
      </c>
      <c r="J25" s="44">
        <v>13.4</v>
      </c>
      <c r="K25" s="44">
        <v>13.4</v>
      </c>
      <c r="L25" s="44">
        <v>13.4</v>
      </c>
      <c r="M25" s="44">
        <v>13.4</v>
      </c>
      <c r="N25" s="44">
        <v>13.4</v>
      </c>
      <c r="O25" s="44">
        <v>13.4</v>
      </c>
      <c r="P25" s="44">
        <v>13.4</v>
      </c>
      <c r="Q25" s="44">
        <v>13.4</v>
      </c>
      <c r="R25" s="44">
        <v>13.4</v>
      </c>
      <c r="S25" s="44">
        <v>13.5</v>
      </c>
      <c r="T25" s="44">
        <v>13.5</v>
      </c>
      <c r="U25" s="44">
        <v>13.5</v>
      </c>
      <c r="V25" s="44">
        <v>12.2</v>
      </c>
      <c r="W25" s="44">
        <v>12.2</v>
      </c>
      <c r="X25" s="44">
        <v>12.2</v>
      </c>
      <c r="Y25" s="44">
        <v>12.2</v>
      </c>
      <c r="Z25" s="44">
        <v>12.2</v>
      </c>
      <c r="AA25" s="44">
        <v>12.2</v>
      </c>
      <c r="AB25" s="44">
        <v>12.2</v>
      </c>
      <c r="AC25" s="44">
        <v>12.2</v>
      </c>
      <c r="AD25" s="44">
        <v>12.2</v>
      </c>
      <c r="AE25" s="44">
        <v>12.2</v>
      </c>
      <c r="AF25" s="44">
        <v>12.2</v>
      </c>
      <c r="AG25" s="48">
        <v>38.46</v>
      </c>
      <c r="AH25" s="46">
        <f t="shared" si="2"/>
        <v>13.7</v>
      </c>
      <c r="AI25" s="47">
        <f t="shared" si="3"/>
        <v>12.2</v>
      </c>
      <c r="AK25" s="49"/>
      <c r="AL25" s="59" t="s">
        <v>44</v>
      </c>
      <c r="AM25" s="60">
        <f t="shared" ref="AM25:BJ25" si="19">AM22+AM23</f>
        <v>1372.8</v>
      </c>
      <c r="AN25" s="60">
        <f t="shared" si="19"/>
        <v>1341.6</v>
      </c>
      <c r="AO25" s="60">
        <f t="shared" si="19"/>
        <v>1304.1999999999998</v>
      </c>
      <c r="AP25" s="60">
        <f t="shared" si="19"/>
        <v>1281</v>
      </c>
      <c r="AQ25" s="60">
        <f t="shared" si="19"/>
        <v>1288.3</v>
      </c>
      <c r="AR25" s="60">
        <f t="shared" si="19"/>
        <v>1342.3</v>
      </c>
      <c r="AS25" s="60">
        <f t="shared" si="19"/>
        <v>1556.3</v>
      </c>
      <c r="AT25" s="60">
        <f t="shared" si="19"/>
        <v>1753.1</v>
      </c>
      <c r="AU25" s="60">
        <f t="shared" si="19"/>
        <v>1808.1</v>
      </c>
      <c r="AV25" s="60">
        <f t="shared" si="19"/>
        <v>1752.9999999999998</v>
      </c>
      <c r="AW25" s="60">
        <f t="shared" si="19"/>
        <v>1744.6</v>
      </c>
      <c r="AX25" s="60">
        <f t="shared" si="19"/>
        <v>1687.6</v>
      </c>
      <c r="AY25" s="60">
        <f t="shared" si="19"/>
        <v>1744.9999999999998</v>
      </c>
      <c r="AZ25" s="60">
        <f t="shared" si="19"/>
        <v>1763.4999999999995</v>
      </c>
      <c r="BA25" s="60">
        <f t="shared" si="19"/>
        <v>1686.7999999999997</v>
      </c>
      <c r="BB25" s="60">
        <f t="shared" si="19"/>
        <v>1760.6</v>
      </c>
      <c r="BC25" s="60">
        <f t="shared" si="19"/>
        <v>1706.5</v>
      </c>
      <c r="BD25" s="60">
        <f t="shared" si="19"/>
        <v>1698.4</v>
      </c>
      <c r="BE25" s="60">
        <f t="shared" si="19"/>
        <v>1686.3999999999999</v>
      </c>
      <c r="BF25" s="60">
        <f t="shared" si="19"/>
        <v>1884.6</v>
      </c>
      <c r="BG25" s="60">
        <f t="shared" si="19"/>
        <v>1811.2</v>
      </c>
      <c r="BH25" s="60">
        <f t="shared" si="19"/>
        <v>1688.6</v>
      </c>
      <c r="BI25" s="60">
        <f t="shared" si="19"/>
        <v>1472.34</v>
      </c>
      <c r="BJ25" s="60">
        <f t="shared" si="19"/>
        <v>1497.1399999999999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7</v>
      </c>
      <c r="C26" s="44">
        <v>7</v>
      </c>
      <c r="D26" s="44">
        <v>7</v>
      </c>
      <c r="E26" s="44">
        <v>7</v>
      </c>
      <c r="F26" s="44">
        <v>7.3</v>
      </c>
      <c r="G26" s="44">
        <v>7.3</v>
      </c>
      <c r="H26" s="44">
        <v>7.3</v>
      </c>
      <c r="I26" s="44">
        <v>7.3</v>
      </c>
      <c r="J26" s="44">
        <v>7.3</v>
      </c>
      <c r="K26" s="44">
        <v>7.3</v>
      </c>
      <c r="L26" s="44">
        <v>7.3</v>
      </c>
      <c r="M26" s="44">
        <v>7.3</v>
      </c>
      <c r="N26" s="44">
        <v>7.3</v>
      </c>
      <c r="O26" s="44">
        <v>7.3</v>
      </c>
      <c r="P26" s="44">
        <v>7.3</v>
      </c>
      <c r="Q26" s="44">
        <v>7.3</v>
      </c>
      <c r="R26" s="44">
        <v>7.3</v>
      </c>
      <c r="S26" s="44">
        <v>5.7</v>
      </c>
      <c r="T26" s="44">
        <v>5.7</v>
      </c>
      <c r="U26" s="44">
        <v>5.7</v>
      </c>
      <c r="V26" s="44">
        <v>6.5</v>
      </c>
      <c r="W26" s="44">
        <v>6.5</v>
      </c>
      <c r="X26" s="44">
        <v>7.5</v>
      </c>
      <c r="Y26" s="44">
        <v>7.5</v>
      </c>
      <c r="Z26" s="44">
        <v>7.5</v>
      </c>
      <c r="AA26" s="44">
        <v>7.5</v>
      </c>
      <c r="AB26" s="44">
        <v>7.5</v>
      </c>
      <c r="AC26" s="44">
        <v>7.5</v>
      </c>
      <c r="AD26" s="44">
        <v>7.5</v>
      </c>
      <c r="AE26" s="44">
        <v>7.5</v>
      </c>
      <c r="AF26" s="44">
        <v>7.5</v>
      </c>
      <c r="AG26" s="61">
        <v>38</v>
      </c>
      <c r="AH26" s="46">
        <f t="shared" si="2"/>
        <v>7.5</v>
      </c>
      <c r="AI26" s="47">
        <f t="shared" si="3"/>
        <v>5.7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13.5</v>
      </c>
      <c r="C27" s="44">
        <v>15.2</v>
      </c>
      <c r="D27" s="44">
        <v>15.2</v>
      </c>
      <c r="E27" s="44">
        <v>15.2</v>
      </c>
      <c r="F27" s="44">
        <v>15.2</v>
      </c>
      <c r="G27" s="44">
        <v>15.2</v>
      </c>
      <c r="H27" s="44">
        <v>15.2</v>
      </c>
      <c r="I27" s="44">
        <v>15.2</v>
      </c>
      <c r="J27" s="44">
        <v>15.2</v>
      </c>
      <c r="K27" s="44">
        <v>15.2</v>
      </c>
      <c r="L27" s="44">
        <v>15.2</v>
      </c>
      <c r="M27" s="44">
        <v>15.2</v>
      </c>
      <c r="N27" s="44">
        <v>15.2</v>
      </c>
      <c r="O27" s="44">
        <v>15.2</v>
      </c>
      <c r="P27" s="44">
        <v>15.2</v>
      </c>
      <c r="Q27" s="44">
        <v>15.2</v>
      </c>
      <c r="R27" s="44">
        <v>15.2</v>
      </c>
      <c r="S27" s="44">
        <v>15</v>
      </c>
      <c r="T27" s="44">
        <v>15</v>
      </c>
      <c r="U27" s="44">
        <v>15</v>
      </c>
      <c r="V27" s="44">
        <v>14.5</v>
      </c>
      <c r="W27" s="44">
        <v>14.5</v>
      </c>
      <c r="X27" s="44">
        <v>14.5</v>
      </c>
      <c r="Y27" s="44">
        <v>14.5</v>
      </c>
      <c r="Z27" s="44">
        <v>14.5</v>
      </c>
      <c r="AA27" s="44">
        <v>14.5</v>
      </c>
      <c r="AB27" s="44">
        <v>14.5</v>
      </c>
      <c r="AC27" s="44">
        <v>14.5</v>
      </c>
      <c r="AD27" s="44">
        <v>14.5</v>
      </c>
      <c r="AE27" s="44">
        <v>14.5</v>
      </c>
      <c r="AF27" s="44">
        <v>14.5</v>
      </c>
      <c r="AG27" s="48">
        <v>36</v>
      </c>
      <c r="AH27" s="46">
        <f t="shared" si="2"/>
        <v>15.2</v>
      </c>
      <c r="AI27" s="47">
        <f t="shared" si="3"/>
        <v>13.5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18.2</v>
      </c>
      <c r="C28" s="44">
        <v>18.2</v>
      </c>
      <c r="D28" s="44">
        <v>18.2</v>
      </c>
      <c r="E28" s="44">
        <v>18.2</v>
      </c>
      <c r="F28" s="44">
        <v>16.5</v>
      </c>
      <c r="G28" s="44">
        <v>16.5</v>
      </c>
      <c r="H28" s="44">
        <v>16.5</v>
      </c>
      <c r="I28" s="44">
        <v>16.5</v>
      </c>
      <c r="J28" s="44">
        <v>16.5</v>
      </c>
      <c r="K28" s="44">
        <v>16.5</v>
      </c>
      <c r="L28" s="44">
        <v>16.5</v>
      </c>
      <c r="M28" s="44">
        <v>16.5</v>
      </c>
      <c r="N28" s="44">
        <v>16.5</v>
      </c>
      <c r="O28" s="44">
        <v>16.5</v>
      </c>
      <c r="P28" s="44">
        <v>16.5</v>
      </c>
      <c r="Q28" s="44">
        <v>16.5</v>
      </c>
      <c r="R28" s="44">
        <v>16.5</v>
      </c>
      <c r="S28" s="44">
        <v>16.5</v>
      </c>
      <c r="T28" s="44">
        <v>16.5</v>
      </c>
      <c r="U28" s="44">
        <v>16.5</v>
      </c>
      <c r="V28" s="44">
        <v>19</v>
      </c>
      <c r="W28" s="44">
        <v>19</v>
      </c>
      <c r="X28" s="44">
        <v>20.5</v>
      </c>
      <c r="Y28" s="44">
        <v>20.5</v>
      </c>
      <c r="Z28" s="44">
        <v>20.5</v>
      </c>
      <c r="AA28" s="44">
        <v>20.5</v>
      </c>
      <c r="AB28" s="44">
        <v>20.5</v>
      </c>
      <c r="AC28" s="44">
        <v>20.5</v>
      </c>
      <c r="AD28" s="44">
        <v>20.5</v>
      </c>
      <c r="AE28" s="44">
        <v>20.5</v>
      </c>
      <c r="AF28" s="44">
        <v>20.5</v>
      </c>
      <c r="AG28" s="48">
        <v>35.5</v>
      </c>
      <c r="AH28" s="46">
        <f t="shared" si="2"/>
        <v>20.5</v>
      </c>
      <c r="AI28" s="47">
        <f t="shared" si="3"/>
        <v>16.5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10.7</v>
      </c>
      <c r="C29" s="44">
        <v>10.7</v>
      </c>
      <c r="D29" s="44">
        <v>10.7</v>
      </c>
      <c r="E29" s="44">
        <v>10.7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10.1</v>
      </c>
      <c r="T29" s="44">
        <v>10.1</v>
      </c>
      <c r="U29" s="44">
        <v>10.1</v>
      </c>
      <c r="V29" s="44">
        <v>10.6</v>
      </c>
      <c r="W29" s="44">
        <v>10.6</v>
      </c>
      <c r="X29" s="44">
        <v>14</v>
      </c>
      <c r="Y29" s="44">
        <v>14</v>
      </c>
      <c r="Z29" s="44">
        <v>14</v>
      </c>
      <c r="AA29" s="44">
        <v>14</v>
      </c>
      <c r="AB29" s="44">
        <v>14</v>
      </c>
      <c r="AC29" s="44">
        <v>14</v>
      </c>
      <c r="AD29" s="44">
        <v>14</v>
      </c>
      <c r="AE29" s="44">
        <v>14</v>
      </c>
      <c r="AF29" s="44">
        <v>14</v>
      </c>
      <c r="AG29" s="61">
        <v>32</v>
      </c>
      <c r="AH29" s="46">
        <f t="shared" si="2"/>
        <v>14</v>
      </c>
      <c r="AI29" s="47">
        <f t="shared" si="3"/>
        <v>10.1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10.9</v>
      </c>
      <c r="C30" s="44">
        <v>10.9</v>
      </c>
      <c r="D30" s="44">
        <v>10.9</v>
      </c>
      <c r="E30" s="44">
        <v>10.9</v>
      </c>
      <c r="F30" s="44">
        <v>11.1</v>
      </c>
      <c r="G30" s="44">
        <v>11.1</v>
      </c>
      <c r="H30" s="44">
        <v>11.1</v>
      </c>
      <c r="I30" s="44">
        <v>11.1</v>
      </c>
      <c r="J30" s="44">
        <v>11.1</v>
      </c>
      <c r="K30" s="44">
        <v>11.1</v>
      </c>
      <c r="L30" s="44">
        <v>11.1</v>
      </c>
      <c r="M30" s="44">
        <v>11.1</v>
      </c>
      <c r="N30" s="44">
        <v>11.1</v>
      </c>
      <c r="O30" s="44">
        <v>11.1</v>
      </c>
      <c r="P30" s="44">
        <v>11.1</v>
      </c>
      <c r="Q30" s="44">
        <v>11.1</v>
      </c>
      <c r="R30" s="44">
        <v>11.1</v>
      </c>
      <c r="S30" s="44">
        <v>9.6</v>
      </c>
      <c r="T30" s="44">
        <v>9.6</v>
      </c>
      <c r="U30" s="44">
        <v>9.6</v>
      </c>
      <c r="V30" s="44">
        <v>9.6</v>
      </c>
      <c r="W30" s="44">
        <v>9.6</v>
      </c>
      <c r="X30" s="44">
        <v>9.6</v>
      </c>
      <c r="Y30" s="44">
        <v>9.6</v>
      </c>
      <c r="Z30" s="44">
        <v>9.6</v>
      </c>
      <c r="AA30" s="44">
        <v>9.6</v>
      </c>
      <c r="AB30" s="44">
        <v>9.6</v>
      </c>
      <c r="AC30" s="44">
        <v>9.6</v>
      </c>
      <c r="AD30" s="44">
        <v>9.6</v>
      </c>
      <c r="AE30" s="44">
        <v>9.6</v>
      </c>
      <c r="AF30" s="44">
        <v>9.6</v>
      </c>
      <c r="AG30" s="48">
        <v>30</v>
      </c>
      <c r="AH30" s="46">
        <f t="shared" si="2"/>
        <v>11.1</v>
      </c>
      <c r="AI30" s="47">
        <f t="shared" si="3"/>
        <v>9.6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</v>
      </c>
      <c r="C31" s="44">
        <v>10</v>
      </c>
      <c r="D31" s="44">
        <v>10</v>
      </c>
      <c r="E31" s="44">
        <v>10</v>
      </c>
      <c r="F31" s="44">
        <v>9.5</v>
      </c>
      <c r="G31" s="44">
        <v>9.5</v>
      </c>
      <c r="H31" s="44">
        <v>9.5</v>
      </c>
      <c r="I31" s="44">
        <v>9.5</v>
      </c>
      <c r="J31" s="44">
        <v>9.5</v>
      </c>
      <c r="K31" s="44">
        <v>9.5</v>
      </c>
      <c r="L31" s="44">
        <v>9.5</v>
      </c>
      <c r="M31" s="44">
        <v>9.5</v>
      </c>
      <c r="N31" s="44">
        <v>9.5</v>
      </c>
      <c r="O31" s="44">
        <v>9.5</v>
      </c>
      <c r="P31" s="44">
        <v>9.5</v>
      </c>
      <c r="Q31" s="44">
        <v>9.5</v>
      </c>
      <c r="R31" s="44">
        <v>9.5</v>
      </c>
      <c r="S31" s="44">
        <v>6.6</v>
      </c>
      <c r="T31" s="44">
        <v>6.6</v>
      </c>
      <c r="U31" s="44">
        <v>6.6</v>
      </c>
      <c r="V31" s="44">
        <v>8.6999999999999993</v>
      </c>
      <c r="W31" s="44">
        <v>8.6999999999999993</v>
      </c>
      <c r="X31" s="44">
        <v>8.6999999999999993</v>
      </c>
      <c r="Y31" s="44">
        <v>8.6999999999999993</v>
      </c>
      <c r="Z31" s="44">
        <v>8.6999999999999993</v>
      </c>
      <c r="AA31" s="44">
        <v>8.6999999999999993</v>
      </c>
      <c r="AB31" s="44">
        <v>8.6999999999999993</v>
      </c>
      <c r="AC31" s="44">
        <v>8.6999999999999993</v>
      </c>
      <c r="AD31" s="44">
        <v>8.6999999999999993</v>
      </c>
      <c r="AE31" s="44">
        <v>8.6999999999999993</v>
      </c>
      <c r="AF31" s="44">
        <v>8.6999999999999993</v>
      </c>
      <c r="AG31" s="48">
        <v>29.04</v>
      </c>
      <c r="AH31" s="46">
        <f t="shared" si="2"/>
        <v>10</v>
      </c>
      <c r="AI31" s="47">
        <f t="shared" si="3"/>
        <v>6.6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>
        <v>11.1</v>
      </c>
      <c r="D32" s="44">
        <v>11.1</v>
      </c>
      <c r="E32" s="44">
        <v>11.1</v>
      </c>
      <c r="F32" s="44">
        <v>10.3</v>
      </c>
      <c r="G32" s="44">
        <v>10.3</v>
      </c>
      <c r="H32" s="44">
        <v>10.3</v>
      </c>
      <c r="I32" s="44">
        <v>10.3</v>
      </c>
      <c r="J32" s="44">
        <v>10.3</v>
      </c>
      <c r="K32" s="44">
        <v>10.3</v>
      </c>
      <c r="L32" s="44">
        <v>10.3</v>
      </c>
      <c r="M32" s="44">
        <v>10.3</v>
      </c>
      <c r="N32" s="44">
        <v>10.3</v>
      </c>
      <c r="O32" s="44">
        <v>10.3</v>
      </c>
      <c r="P32" s="44">
        <v>10.3</v>
      </c>
      <c r="Q32" s="44">
        <v>10.3</v>
      </c>
      <c r="R32" s="44">
        <v>10.3</v>
      </c>
      <c r="S32" s="44">
        <v>8.8000000000000007</v>
      </c>
      <c r="T32" s="44">
        <v>8.8000000000000007</v>
      </c>
      <c r="U32" s="44">
        <v>8.8000000000000007</v>
      </c>
      <c r="V32" s="44">
        <v>7.3</v>
      </c>
      <c r="W32" s="44">
        <v>7.3</v>
      </c>
      <c r="X32" s="44">
        <v>7.8</v>
      </c>
      <c r="Y32" s="44">
        <v>7.8</v>
      </c>
      <c r="Z32" s="44">
        <v>7.8</v>
      </c>
      <c r="AA32" s="44">
        <v>7.8</v>
      </c>
      <c r="AB32" s="44">
        <v>7.8</v>
      </c>
      <c r="AC32" s="44">
        <v>7.8</v>
      </c>
      <c r="AD32" s="44">
        <v>7.8</v>
      </c>
      <c r="AE32" s="44">
        <v>7.8</v>
      </c>
      <c r="AF32" s="44">
        <v>7.8</v>
      </c>
      <c r="AG32" s="48">
        <v>28.1</v>
      </c>
      <c r="AH32" s="46">
        <f t="shared" si="2"/>
        <v>11.1</v>
      </c>
      <c r="AI32" s="47">
        <f t="shared" si="3"/>
        <v>7.3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8.3000000000000007</v>
      </c>
      <c r="C33" s="44">
        <v>8.3000000000000007</v>
      </c>
      <c r="D33" s="44">
        <v>8.3000000000000007</v>
      </c>
      <c r="E33" s="44">
        <v>8.3000000000000007</v>
      </c>
      <c r="F33" s="44">
        <v>8.1999999999999993</v>
      </c>
      <c r="G33" s="44">
        <v>8.1999999999999993</v>
      </c>
      <c r="H33" s="44">
        <v>8.1999999999999993</v>
      </c>
      <c r="I33" s="44">
        <v>8.1999999999999993</v>
      </c>
      <c r="J33" s="44">
        <v>8.1999999999999993</v>
      </c>
      <c r="K33" s="44">
        <v>8.1999999999999993</v>
      </c>
      <c r="L33" s="44">
        <v>8.1999999999999993</v>
      </c>
      <c r="M33" s="44">
        <v>8.1999999999999993</v>
      </c>
      <c r="N33" s="44">
        <v>8.1999999999999993</v>
      </c>
      <c r="O33" s="44">
        <v>8.1999999999999993</v>
      </c>
      <c r="P33" s="44">
        <v>8.1999999999999993</v>
      </c>
      <c r="Q33" s="44">
        <v>8.1999999999999993</v>
      </c>
      <c r="R33" s="44">
        <v>8.1999999999999993</v>
      </c>
      <c r="S33" s="44">
        <v>8</v>
      </c>
      <c r="T33" s="44">
        <v>8</v>
      </c>
      <c r="U33" s="44">
        <v>8</v>
      </c>
      <c r="V33" s="44">
        <v>8.1999999999999993</v>
      </c>
      <c r="W33" s="44">
        <v>8.1999999999999993</v>
      </c>
      <c r="X33" s="44">
        <v>8.1</v>
      </c>
      <c r="Y33" s="44">
        <v>8.1</v>
      </c>
      <c r="Z33" s="44">
        <v>8.1</v>
      </c>
      <c r="AA33" s="44">
        <v>8.1</v>
      </c>
      <c r="AB33" s="44">
        <v>8.1</v>
      </c>
      <c r="AC33" s="44">
        <v>8.1</v>
      </c>
      <c r="AD33" s="44">
        <v>8.1</v>
      </c>
      <c r="AE33" s="44">
        <v>8.1</v>
      </c>
      <c r="AF33" s="44">
        <v>8.1</v>
      </c>
      <c r="AG33" s="48">
        <v>27</v>
      </c>
      <c r="AH33" s="46">
        <f t="shared" si="2"/>
        <v>8.3000000000000007</v>
      </c>
      <c r="AI33" s="47">
        <f t="shared" si="3"/>
        <v>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13.1</v>
      </c>
      <c r="C34" s="44">
        <v>13.1</v>
      </c>
      <c r="D34" s="44">
        <v>13.1</v>
      </c>
      <c r="E34" s="44">
        <v>13.1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12</v>
      </c>
      <c r="T34" s="44">
        <v>12</v>
      </c>
      <c r="U34" s="44">
        <v>12</v>
      </c>
      <c r="V34" s="44">
        <v>12</v>
      </c>
      <c r="W34" s="44">
        <v>12</v>
      </c>
      <c r="X34" s="44">
        <v>12</v>
      </c>
      <c r="Y34" s="44">
        <v>12</v>
      </c>
      <c r="Z34" s="44">
        <v>12</v>
      </c>
      <c r="AA34" s="44">
        <v>12</v>
      </c>
      <c r="AB34" s="44">
        <v>12</v>
      </c>
      <c r="AC34" s="44">
        <v>12</v>
      </c>
      <c r="AD34" s="44">
        <v>12</v>
      </c>
      <c r="AE34" s="44">
        <v>12</v>
      </c>
      <c r="AF34" s="44">
        <v>12</v>
      </c>
      <c r="AG34" s="48">
        <v>25</v>
      </c>
      <c r="AH34" s="46">
        <f t="shared" si="2"/>
        <v>13.1</v>
      </c>
      <c r="AI34" s="47">
        <f t="shared" si="3"/>
        <v>12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5.8</v>
      </c>
      <c r="C35" s="44">
        <v>5.8</v>
      </c>
      <c r="D35" s="44">
        <v>5.8</v>
      </c>
      <c r="E35" s="44">
        <v>5.8</v>
      </c>
      <c r="F35" s="44">
        <v>10.199999999999999</v>
      </c>
      <c r="G35" s="44">
        <v>10.199999999999999</v>
      </c>
      <c r="H35" s="44">
        <v>10.199999999999999</v>
      </c>
      <c r="I35" s="44">
        <v>10.199999999999999</v>
      </c>
      <c r="J35" s="44">
        <v>10.199999999999999</v>
      </c>
      <c r="K35" s="44">
        <v>10.199999999999999</v>
      </c>
      <c r="L35" s="44">
        <v>10.199999999999999</v>
      </c>
      <c r="M35" s="44">
        <v>10.199999999999999</v>
      </c>
      <c r="N35" s="44">
        <v>10.199999999999999</v>
      </c>
      <c r="O35" s="44">
        <v>10.199999999999999</v>
      </c>
      <c r="P35" s="44">
        <v>10.199999999999999</v>
      </c>
      <c r="Q35" s="44">
        <v>10.199999999999999</v>
      </c>
      <c r="R35" s="44">
        <v>10.199999999999999</v>
      </c>
      <c r="S35" s="44">
        <v>8</v>
      </c>
      <c r="T35" s="44">
        <v>8</v>
      </c>
      <c r="U35" s="44">
        <v>8</v>
      </c>
      <c r="V35" s="44">
        <v>8</v>
      </c>
      <c r="W35" s="44">
        <v>8</v>
      </c>
      <c r="X35" s="44">
        <v>18.7</v>
      </c>
      <c r="Y35" s="44">
        <v>18.7</v>
      </c>
      <c r="Z35" s="44">
        <v>18.7</v>
      </c>
      <c r="AA35" s="44">
        <v>18.7</v>
      </c>
      <c r="AB35" s="44">
        <v>18.7</v>
      </c>
      <c r="AC35" s="44">
        <v>18.7</v>
      </c>
      <c r="AD35" s="44">
        <v>18.7</v>
      </c>
      <c r="AE35" s="44">
        <v>18.7</v>
      </c>
      <c r="AF35" s="44">
        <v>18.7</v>
      </c>
      <c r="AG35" s="48">
        <v>25</v>
      </c>
      <c r="AH35" s="46">
        <f t="shared" si="2"/>
        <v>18.7</v>
      </c>
      <c r="AI35" s="47">
        <f t="shared" si="3"/>
        <v>5.8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9</v>
      </c>
      <c r="C36" s="44">
        <v>9</v>
      </c>
      <c r="D36" s="44">
        <v>9</v>
      </c>
      <c r="E36" s="44">
        <v>9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9</v>
      </c>
      <c r="T36" s="44">
        <v>9</v>
      </c>
      <c r="U36" s="44">
        <v>9</v>
      </c>
      <c r="V36" s="44">
        <v>9</v>
      </c>
      <c r="W36" s="44">
        <v>9</v>
      </c>
      <c r="X36" s="44">
        <v>9</v>
      </c>
      <c r="Y36" s="44">
        <v>9</v>
      </c>
      <c r="Z36" s="44">
        <v>9</v>
      </c>
      <c r="AA36" s="44">
        <v>9</v>
      </c>
      <c r="AB36" s="44">
        <v>9</v>
      </c>
      <c r="AC36" s="44">
        <v>9</v>
      </c>
      <c r="AD36" s="44">
        <v>9</v>
      </c>
      <c r="AE36" s="44">
        <v>9</v>
      </c>
      <c r="AF36" s="44">
        <v>9</v>
      </c>
      <c r="AG36" s="48">
        <v>25</v>
      </c>
      <c r="AH36" s="46">
        <f t="shared" si="2"/>
        <v>10</v>
      </c>
      <c r="AI36" s="47">
        <f t="shared" si="3"/>
        <v>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11</v>
      </c>
      <c r="C37" s="44">
        <v>11</v>
      </c>
      <c r="D37" s="44">
        <v>11</v>
      </c>
      <c r="E37" s="44">
        <v>11</v>
      </c>
      <c r="F37" s="44">
        <v>10</v>
      </c>
      <c r="G37" s="44">
        <v>10</v>
      </c>
      <c r="H37" s="44">
        <v>10</v>
      </c>
      <c r="I37" s="44">
        <v>10</v>
      </c>
      <c r="J37" s="44">
        <v>10</v>
      </c>
      <c r="K37" s="44">
        <v>10</v>
      </c>
      <c r="L37" s="44">
        <v>10</v>
      </c>
      <c r="M37" s="44">
        <v>10</v>
      </c>
      <c r="N37" s="44">
        <v>10</v>
      </c>
      <c r="O37" s="44">
        <v>10</v>
      </c>
      <c r="P37" s="44">
        <v>10</v>
      </c>
      <c r="Q37" s="44">
        <v>10</v>
      </c>
      <c r="R37" s="44">
        <v>10</v>
      </c>
      <c r="S37" s="44">
        <v>9.4</v>
      </c>
      <c r="T37" s="44">
        <v>9.4</v>
      </c>
      <c r="U37" s="44">
        <v>9.4</v>
      </c>
      <c r="V37" s="44">
        <v>9.4</v>
      </c>
      <c r="W37" s="44">
        <v>9.4</v>
      </c>
      <c r="X37" s="44">
        <v>11.3</v>
      </c>
      <c r="Y37" s="44">
        <v>11.3</v>
      </c>
      <c r="Z37" s="44">
        <v>11.3</v>
      </c>
      <c r="AA37" s="44">
        <v>11.3</v>
      </c>
      <c r="AB37" s="44">
        <v>11.3</v>
      </c>
      <c r="AC37" s="44">
        <v>11.3</v>
      </c>
      <c r="AD37" s="44">
        <v>11.3</v>
      </c>
      <c r="AE37" s="44">
        <v>11.3</v>
      </c>
      <c r="AF37" s="44">
        <v>11.3</v>
      </c>
      <c r="AG37" s="48">
        <v>25</v>
      </c>
      <c r="AH37" s="46">
        <f t="shared" si="2"/>
        <v>11.3</v>
      </c>
      <c r="AI37" s="47">
        <f t="shared" si="3"/>
        <v>9.4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10.199999999999999</v>
      </c>
      <c r="G38" s="44">
        <v>10.199999999999999</v>
      </c>
      <c r="H38" s="44">
        <v>10.199999999999999</v>
      </c>
      <c r="I38" s="44">
        <v>10.199999999999999</v>
      </c>
      <c r="J38" s="44">
        <v>10.199999999999999</v>
      </c>
      <c r="K38" s="44">
        <v>10.199999999999999</v>
      </c>
      <c r="L38" s="44">
        <v>10.199999999999999</v>
      </c>
      <c r="M38" s="44">
        <v>10.199999999999999</v>
      </c>
      <c r="N38" s="44">
        <v>10.199999999999999</v>
      </c>
      <c r="O38" s="44">
        <v>10.199999999999999</v>
      </c>
      <c r="P38" s="44">
        <v>10.199999999999999</v>
      </c>
      <c r="Q38" s="44">
        <v>10.199999999999999</v>
      </c>
      <c r="R38" s="44">
        <v>10.199999999999999</v>
      </c>
      <c r="S38" s="44">
        <v>8.5</v>
      </c>
      <c r="T38" s="44">
        <v>8.5</v>
      </c>
      <c r="U38" s="44">
        <v>8.5</v>
      </c>
      <c r="V38" s="44">
        <v>8.5</v>
      </c>
      <c r="W38" s="44">
        <v>8.5</v>
      </c>
      <c r="X38" s="44">
        <v>8.5</v>
      </c>
      <c r="Y38" s="44">
        <v>8.5</v>
      </c>
      <c r="Z38" s="44">
        <v>8.5</v>
      </c>
      <c r="AA38" s="44">
        <v>8.5</v>
      </c>
      <c r="AB38" s="44">
        <v>8.5</v>
      </c>
      <c r="AC38" s="44">
        <v>8.5</v>
      </c>
      <c r="AD38" s="44">
        <v>8.5</v>
      </c>
      <c r="AE38" s="44">
        <v>8.5</v>
      </c>
      <c r="AF38" s="44">
        <v>8.5</v>
      </c>
      <c r="AG38" s="48">
        <v>25</v>
      </c>
      <c r="AH38" s="46">
        <f t="shared" si="2"/>
        <v>10.199999999999999</v>
      </c>
      <c r="AI38" s="47">
        <f t="shared" si="3"/>
        <v>8.5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8.6999999999999993</v>
      </c>
      <c r="C39" s="44">
        <v>8.6999999999999993</v>
      </c>
      <c r="D39" s="44">
        <v>8.6999999999999993</v>
      </c>
      <c r="E39" s="44">
        <v>8.6999999999999993</v>
      </c>
      <c r="F39" s="44">
        <v>9.4</v>
      </c>
      <c r="G39" s="44">
        <v>9.4</v>
      </c>
      <c r="H39" s="44">
        <v>9.4</v>
      </c>
      <c r="I39" s="44">
        <v>9.4</v>
      </c>
      <c r="J39" s="44">
        <v>9.4</v>
      </c>
      <c r="K39" s="44">
        <v>9.4</v>
      </c>
      <c r="L39" s="44">
        <v>9.4</v>
      </c>
      <c r="M39" s="44">
        <v>9.4</v>
      </c>
      <c r="N39" s="44">
        <v>9.4</v>
      </c>
      <c r="O39" s="44">
        <v>9.4</v>
      </c>
      <c r="P39" s="44">
        <v>9.4</v>
      </c>
      <c r="Q39" s="44">
        <v>9.4</v>
      </c>
      <c r="R39" s="44">
        <v>9.4</v>
      </c>
      <c r="S39" s="44">
        <v>7.1</v>
      </c>
      <c r="T39" s="44">
        <v>7.1</v>
      </c>
      <c r="U39" s="44">
        <v>7.1</v>
      </c>
      <c r="V39" s="44">
        <v>7.1</v>
      </c>
      <c r="W39" s="44">
        <v>7.1</v>
      </c>
      <c r="X39" s="44">
        <v>7.1</v>
      </c>
      <c r="Y39" s="44">
        <v>7.1</v>
      </c>
      <c r="Z39" s="44">
        <v>7.1</v>
      </c>
      <c r="AA39" s="44">
        <v>7.1</v>
      </c>
      <c r="AB39" s="44">
        <v>7.1</v>
      </c>
      <c r="AC39" s="44">
        <v>7.1</v>
      </c>
      <c r="AD39" s="44">
        <v>7.1</v>
      </c>
      <c r="AE39" s="44">
        <v>7.1</v>
      </c>
      <c r="AF39" s="44">
        <v>7.1</v>
      </c>
      <c r="AG39" s="48">
        <v>23.5</v>
      </c>
      <c r="AH39" s="46">
        <f t="shared" si="2"/>
        <v>9.4</v>
      </c>
      <c r="AI39" s="47">
        <f t="shared" si="3"/>
        <v>7.1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</v>
      </c>
      <c r="C41" s="44">
        <v>4</v>
      </c>
      <c r="D41" s="44">
        <v>4</v>
      </c>
      <c r="E41" s="44">
        <v>4</v>
      </c>
      <c r="F41" s="44">
        <v>5</v>
      </c>
      <c r="G41" s="44">
        <v>5</v>
      </c>
      <c r="H41" s="44">
        <v>5</v>
      </c>
      <c r="I41" s="44">
        <v>5</v>
      </c>
      <c r="J41" s="44">
        <v>5</v>
      </c>
      <c r="K41" s="44">
        <v>5</v>
      </c>
      <c r="L41" s="44">
        <v>5</v>
      </c>
      <c r="M41" s="44">
        <v>5</v>
      </c>
      <c r="N41" s="44">
        <v>5</v>
      </c>
      <c r="O41" s="44">
        <v>5</v>
      </c>
      <c r="P41" s="44">
        <v>5</v>
      </c>
      <c r="Q41" s="44">
        <v>5</v>
      </c>
      <c r="R41" s="44">
        <v>5</v>
      </c>
      <c r="S41" s="44">
        <v>5</v>
      </c>
      <c r="T41" s="44">
        <v>5</v>
      </c>
      <c r="U41" s="44">
        <v>5</v>
      </c>
      <c r="V41" s="44">
        <v>5</v>
      </c>
      <c r="W41" s="44">
        <v>5</v>
      </c>
      <c r="X41" s="44">
        <v>5</v>
      </c>
      <c r="Y41" s="44">
        <v>5</v>
      </c>
      <c r="Z41" s="44">
        <v>5</v>
      </c>
      <c r="AA41" s="44">
        <v>5</v>
      </c>
      <c r="AB41" s="44">
        <v>5</v>
      </c>
      <c r="AC41" s="44">
        <v>5</v>
      </c>
      <c r="AD41" s="44">
        <v>5</v>
      </c>
      <c r="AE41" s="44">
        <v>5</v>
      </c>
      <c r="AF41" s="44">
        <v>5</v>
      </c>
      <c r="AG41" s="48">
        <v>22.1</v>
      </c>
      <c r="AH41" s="46">
        <f t="shared" si="2"/>
        <v>5</v>
      </c>
      <c r="AI41" s="47">
        <f t="shared" si="3"/>
        <v>4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6.7</v>
      </c>
      <c r="C42" s="44">
        <v>6.7</v>
      </c>
      <c r="D42" s="44">
        <v>6.7</v>
      </c>
      <c r="E42" s="44">
        <v>6.7</v>
      </c>
      <c r="F42" s="44">
        <v>6.7</v>
      </c>
      <c r="G42" s="44">
        <v>6.7</v>
      </c>
      <c r="H42" s="44">
        <v>6.7</v>
      </c>
      <c r="I42" s="44">
        <v>6.7</v>
      </c>
      <c r="J42" s="44">
        <v>6.7</v>
      </c>
      <c r="K42" s="44">
        <v>6.7</v>
      </c>
      <c r="L42" s="44">
        <v>6.7</v>
      </c>
      <c r="M42" s="44">
        <v>6.7</v>
      </c>
      <c r="N42" s="44">
        <v>6.7</v>
      </c>
      <c r="O42" s="44">
        <v>6.7</v>
      </c>
      <c r="P42" s="44">
        <v>6.7</v>
      </c>
      <c r="Q42" s="44">
        <v>6.7</v>
      </c>
      <c r="R42" s="44">
        <v>6.7</v>
      </c>
      <c r="S42" s="44">
        <v>4.2</v>
      </c>
      <c r="T42" s="44">
        <v>4.2</v>
      </c>
      <c r="U42" s="44">
        <v>4.2</v>
      </c>
      <c r="V42" s="44">
        <v>4.2</v>
      </c>
      <c r="W42" s="44">
        <v>4.2</v>
      </c>
      <c r="X42" s="44">
        <v>6.7</v>
      </c>
      <c r="Y42" s="44">
        <v>6.7</v>
      </c>
      <c r="Z42" s="44">
        <v>6.7</v>
      </c>
      <c r="AA42" s="44">
        <v>6.7</v>
      </c>
      <c r="AB42" s="44">
        <v>6.7</v>
      </c>
      <c r="AC42" s="44">
        <v>6.7</v>
      </c>
      <c r="AD42" s="44">
        <v>6.7</v>
      </c>
      <c r="AE42" s="44">
        <v>6.7</v>
      </c>
      <c r="AF42" s="44">
        <v>6.7</v>
      </c>
      <c r="AG42" s="48">
        <v>22</v>
      </c>
      <c r="AH42" s="46">
        <f t="shared" si="2"/>
        <v>6.7</v>
      </c>
      <c r="AI42" s="47">
        <f t="shared" si="3"/>
        <v>4.2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6.1</v>
      </c>
      <c r="C43" s="44">
        <v>6.1</v>
      </c>
      <c r="D43" s="44">
        <v>6.1</v>
      </c>
      <c r="E43" s="44">
        <v>6.1</v>
      </c>
      <c r="F43" s="44">
        <v>6.1</v>
      </c>
      <c r="G43" s="44">
        <v>6.1</v>
      </c>
      <c r="H43" s="44">
        <v>6.1</v>
      </c>
      <c r="I43" s="44">
        <v>6.1</v>
      </c>
      <c r="J43" s="44">
        <v>6.1</v>
      </c>
      <c r="K43" s="44">
        <v>6.1</v>
      </c>
      <c r="L43" s="44">
        <v>6.1</v>
      </c>
      <c r="M43" s="44">
        <v>6.1</v>
      </c>
      <c r="N43" s="44">
        <v>6.1</v>
      </c>
      <c r="O43" s="44">
        <v>6.1</v>
      </c>
      <c r="P43" s="44">
        <v>6.1</v>
      </c>
      <c r="Q43" s="44">
        <v>6.1</v>
      </c>
      <c r="R43" s="44">
        <v>6.1</v>
      </c>
      <c r="S43" s="44">
        <v>6.1</v>
      </c>
      <c r="T43" s="44">
        <v>6.1</v>
      </c>
      <c r="U43" s="44">
        <v>6.1</v>
      </c>
      <c r="V43" s="44">
        <v>6.1</v>
      </c>
      <c r="W43" s="44">
        <v>6.1</v>
      </c>
      <c r="X43" s="44">
        <v>6.1</v>
      </c>
      <c r="Y43" s="44">
        <v>6.1</v>
      </c>
      <c r="Z43" s="44">
        <v>6.1</v>
      </c>
      <c r="AA43" s="44">
        <v>6.1</v>
      </c>
      <c r="AB43" s="44">
        <v>6.1</v>
      </c>
      <c r="AC43" s="44">
        <v>6.1</v>
      </c>
      <c r="AD43" s="44">
        <v>6.1</v>
      </c>
      <c r="AE43" s="44">
        <v>6.1</v>
      </c>
      <c r="AF43" s="44">
        <v>6.1</v>
      </c>
      <c r="AG43" s="48">
        <v>22</v>
      </c>
      <c r="AH43" s="46">
        <f t="shared" si="2"/>
        <v>6.1</v>
      </c>
      <c r="AI43" s="47">
        <f t="shared" si="3"/>
        <v>6.1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16.3</v>
      </c>
      <c r="C44" s="44">
        <v>16.3</v>
      </c>
      <c r="D44" s="44">
        <v>16.3</v>
      </c>
      <c r="E44" s="44">
        <v>16.3</v>
      </c>
      <c r="F44" s="44">
        <v>13.2</v>
      </c>
      <c r="G44" s="44">
        <v>13.2</v>
      </c>
      <c r="H44" s="44">
        <v>13.2</v>
      </c>
      <c r="I44" s="44">
        <v>13.2</v>
      </c>
      <c r="J44" s="44">
        <v>13.2</v>
      </c>
      <c r="K44" s="44">
        <v>13.2</v>
      </c>
      <c r="L44" s="44">
        <v>13.2</v>
      </c>
      <c r="M44" s="44">
        <v>13.2</v>
      </c>
      <c r="N44" s="44">
        <v>13.2</v>
      </c>
      <c r="O44" s="44">
        <v>13.2</v>
      </c>
      <c r="P44" s="44">
        <v>13.2</v>
      </c>
      <c r="Q44" s="44">
        <v>13.2</v>
      </c>
      <c r="R44" s="44">
        <v>13.2</v>
      </c>
      <c r="S44" s="44">
        <v>11.6</v>
      </c>
      <c r="T44" s="44">
        <v>11.6</v>
      </c>
      <c r="U44" s="44">
        <v>11.6</v>
      </c>
      <c r="V44" s="44">
        <v>11.6</v>
      </c>
      <c r="W44" s="44">
        <v>11.6</v>
      </c>
      <c r="X44" s="44">
        <v>11.6</v>
      </c>
      <c r="Y44" s="44">
        <v>11.6</v>
      </c>
      <c r="Z44" s="44">
        <v>11.6</v>
      </c>
      <c r="AA44" s="44">
        <v>11.6</v>
      </c>
      <c r="AB44" s="44">
        <v>11.6</v>
      </c>
      <c r="AC44" s="44">
        <v>11.6</v>
      </c>
      <c r="AD44" s="44">
        <v>11.6</v>
      </c>
      <c r="AE44" s="44">
        <v>11.6</v>
      </c>
      <c r="AF44" s="44">
        <v>11.6</v>
      </c>
      <c r="AG44" s="48">
        <v>21.93</v>
      </c>
      <c r="AH44" s="46">
        <f t="shared" si="2"/>
        <v>16.3</v>
      </c>
      <c r="AI44" s="47">
        <f t="shared" si="3"/>
        <v>11.6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12</v>
      </c>
      <c r="C45" s="44">
        <v>12</v>
      </c>
      <c r="D45" s="44">
        <v>12</v>
      </c>
      <c r="E45" s="44">
        <v>12</v>
      </c>
      <c r="F45" s="44">
        <v>12</v>
      </c>
      <c r="G45" s="44">
        <v>12</v>
      </c>
      <c r="H45" s="44">
        <v>12</v>
      </c>
      <c r="I45" s="44">
        <v>12</v>
      </c>
      <c r="J45" s="44">
        <v>12</v>
      </c>
      <c r="K45" s="44">
        <v>12</v>
      </c>
      <c r="L45" s="44">
        <v>12</v>
      </c>
      <c r="M45" s="44">
        <v>12</v>
      </c>
      <c r="N45" s="44">
        <v>12</v>
      </c>
      <c r="O45" s="44">
        <v>12</v>
      </c>
      <c r="P45" s="44">
        <v>12</v>
      </c>
      <c r="Q45" s="44">
        <v>12</v>
      </c>
      <c r="R45" s="44">
        <v>12</v>
      </c>
      <c r="S45" s="44">
        <v>13.1</v>
      </c>
      <c r="T45" s="44">
        <v>13.1</v>
      </c>
      <c r="U45" s="44">
        <v>13.1</v>
      </c>
      <c r="V45" s="44">
        <v>13.1</v>
      </c>
      <c r="W45" s="44">
        <v>13.1</v>
      </c>
      <c r="X45" s="44">
        <v>14.8</v>
      </c>
      <c r="Y45" s="44">
        <v>14.8</v>
      </c>
      <c r="Z45" s="44">
        <v>14.8</v>
      </c>
      <c r="AA45" s="44">
        <v>14.8</v>
      </c>
      <c r="AB45" s="44">
        <v>14.8</v>
      </c>
      <c r="AC45" s="44">
        <v>14.8</v>
      </c>
      <c r="AD45" s="44">
        <v>14.8</v>
      </c>
      <c r="AE45" s="44">
        <v>14.8</v>
      </c>
      <c r="AF45" s="44">
        <v>14.8</v>
      </c>
      <c r="AG45" s="48">
        <v>21.3</v>
      </c>
      <c r="AH45" s="46">
        <f t="shared" si="2"/>
        <v>14.8</v>
      </c>
      <c r="AI45" s="47">
        <f t="shared" si="3"/>
        <v>12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8.5</v>
      </c>
      <c r="C46" s="44">
        <v>8.5</v>
      </c>
      <c r="D46" s="44">
        <v>8.5</v>
      </c>
      <c r="E46" s="44">
        <v>8.5</v>
      </c>
      <c r="F46" s="44">
        <v>9.1</v>
      </c>
      <c r="G46" s="44">
        <v>9.1</v>
      </c>
      <c r="H46" s="44">
        <v>9.1</v>
      </c>
      <c r="I46" s="44">
        <v>9.1</v>
      </c>
      <c r="J46" s="44">
        <v>9.1</v>
      </c>
      <c r="K46" s="44">
        <v>9.1</v>
      </c>
      <c r="L46" s="44">
        <v>9.1</v>
      </c>
      <c r="M46" s="44">
        <v>9.1</v>
      </c>
      <c r="N46" s="44">
        <v>9.1</v>
      </c>
      <c r="O46" s="44">
        <v>9.1</v>
      </c>
      <c r="P46" s="44">
        <v>9.1</v>
      </c>
      <c r="Q46" s="44">
        <v>9.1</v>
      </c>
      <c r="R46" s="44">
        <v>9.1</v>
      </c>
      <c r="S46" s="44">
        <v>5.7</v>
      </c>
      <c r="T46" s="44">
        <v>5.7</v>
      </c>
      <c r="U46" s="44">
        <v>5.7</v>
      </c>
      <c r="V46" s="44">
        <v>5.7</v>
      </c>
      <c r="W46" s="44">
        <v>5.7</v>
      </c>
      <c r="X46" s="44">
        <v>8.8000000000000007</v>
      </c>
      <c r="Y46" s="44">
        <v>8.8000000000000007</v>
      </c>
      <c r="Z46" s="44">
        <v>8.8000000000000007</v>
      </c>
      <c r="AA46" s="44">
        <v>8.8000000000000007</v>
      </c>
      <c r="AB46" s="44">
        <v>8.8000000000000007</v>
      </c>
      <c r="AC46" s="44">
        <v>8.8000000000000007</v>
      </c>
      <c r="AD46" s="44">
        <v>8.8000000000000007</v>
      </c>
      <c r="AE46" s="44">
        <v>8.8000000000000007</v>
      </c>
      <c r="AF46" s="44">
        <v>8.8000000000000007</v>
      </c>
      <c r="AG46" s="48">
        <v>20</v>
      </c>
      <c r="AH46" s="46">
        <f t="shared" si="2"/>
        <v>9.1</v>
      </c>
      <c r="AI46" s="47">
        <f t="shared" si="3"/>
        <v>5.7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5.8</v>
      </c>
      <c r="O47" s="44">
        <v>5.8</v>
      </c>
      <c r="P47" s="44">
        <v>5.8</v>
      </c>
      <c r="Q47" s="44">
        <v>5.8</v>
      </c>
      <c r="R47" s="44">
        <v>5.8</v>
      </c>
      <c r="S47" s="44">
        <v>4.8</v>
      </c>
      <c r="T47" s="44">
        <v>4.8</v>
      </c>
      <c r="U47" s="44">
        <v>4.8</v>
      </c>
      <c r="V47" s="44">
        <v>4.8</v>
      </c>
      <c r="W47" s="44">
        <v>4.8</v>
      </c>
      <c r="X47" s="44">
        <v>5</v>
      </c>
      <c r="Y47" s="44">
        <v>5</v>
      </c>
      <c r="Z47" s="44">
        <v>5</v>
      </c>
      <c r="AA47" s="44">
        <v>5</v>
      </c>
      <c r="AB47" s="44">
        <v>5</v>
      </c>
      <c r="AC47" s="44">
        <v>5</v>
      </c>
      <c r="AD47" s="44">
        <v>5</v>
      </c>
      <c r="AE47" s="44">
        <v>5</v>
      </c>
      <c r="AF47" s="44">
        <v>5</v>
      </c>
      <c r="AG47" s="48">
        <v>19.8</v>
      </c>
      <c r="AH47" s="46">
        <f t="shared" si="2"/>
        <v>6</v>
      </c>
      <c r="AI47" s="47">
        <f t="shared" si="3"/>
        <v>4.8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6.2</v>
      </c>
      <c r="C49" s="44">
        <v>6.2</v>
      </c>
      <c r="D49" s="44">
        <v>6.2</v>
      </c>
      <c r="E49" s="44">
        <v>6.2</v>
      </c>
      <c r="F49" s="44">
        <v>6.2</v>
      </c>
      <c r="G49" s="44">
        <v>6.2</v>
      </c>
      <c r="H49" s="44">
        <v>6.2</v>
      </c>
      <c r="I49" s="44">
        <v>6.2</v>
      </c>
      <c r="J49" s="44">
        <v>6.2</v>
      </c>
      <c r="K49" s="44">
        <v>6.2</v>
      </c>
      <c r="L49" s="44">
        <v>6.2</v>
      </c>
      <c r="M49" s="44">
        <v>6.2</v>
      </c>
      <c r="N49" s="44">
        <v>6.2</v>
      </c>
      <c r="O49" s="44">
        <v>6.2</v>
      </c>
      <c r="P49" s="44">
        <v>6.2</v>
      </c>
      <c r="Q49" s="44">
        <v>6.2</v>
      </c>
      <c r="R49" s="44">
        <v>6.2</v>
      </c>
      <c r="S49" s="44">
        <v>6.4</v>
      </c>
      <c r="T49" s="44">
        <v>6.4</v>
      </c>
      <c r="U49" s="44">
        <v>6.4</v>
      </c>
      <c r="V49" s="44">
        <v>6.4</v>
      </c>
      <c r="W49" s="44">
        <v>6.4</v>
      </c>
      <c r="X49" s="44">
        <v>6.5</v>
      </c>
      <c r="Y49" s="44">
        <v>6.5</v>
      </c>
      <c r="Z49" s="44">
        <v>6.5</v>
      </c>
      <c r="AA49" s="44">
        <v>6.5</v>
      </c>
      <c r="AB49" s="44">
        <v>6.5</v>
      </c>
      <c r="AC49" s="44">
        <v>6.5</v>
      </c>
      <c r="AD49" s="44">
        <v>6.5</v>
      </c>
      <c r="AE49" s="44">
        <v>6.5</v>
      </c>
      <c r="AF49" s="44">
        <v>6.5</v>
      </c>
      <c r="AG49" s="48">
        <v>15.33</v>
      </c>
      <c r="AH49" s="46">
        <f t="shared" si="2"/>
        <v>6.5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4.8</v>
      </c>
      <c r="C50" s="44">
        <v>4.8</v>
      </c>
      <c r="D50" s="44">
        <v>4.8</v>
      </c>
      <c r="E50" s="44">
        <v>4.8</v>
      </c>
      <c r="F50" s="44">
        <v>4.8</v>
      </c>
      <c r="G50" s="44">
        <v>4.8</v>
      </c>
      <c r="H50" s="44">
        <v>4.8</v>
      </c>
      <c r="I50" s="44">
        <v>4.8</v>
      </c>
      <c r="J50" s="44">
        <v>4.8</v>
      </c>
      <c r="K50" s="44">
        <v>4.8</v>
      </c>
      <c r="L50" s="44">
        <v>4.8</v>
      </c>
      <c r="M50" s="44">
        <v>4.8</v>
      </c>
      <c r="N50" s="44">
        <v>4.8</v>
      </c>
      <c r="O50" s="44">
        <v>4.8</v>
      </c>
      <c r="P50" s="44">
        <v>4.8</v>
      </c>
      <c r="Q50" s="44">
        <v>4.8</v>
      </c>
      <c r="R50" s="44">
        <v>4.8</v>
      </c>
      <c r="S50" s="44">
        <v>4.8</v>
      </c>
      <c r="T50" s="44">
        <v>4.8</v>
      </c>
      <c r="U50" s="44">
        <v>4.8</v>
      </c>
      <c r="V50" s="44">
        <v>4.8</v>
      </c>
      <c r="W50" s="44">
        <v>4.8</v>
      </c>
      <c r="X50" s="44">
        <v>4.8</v>
      </c>
      <c r="Y50" s="44">
        <v>4.8</v>
      </c>
      <c r="Z50" s="44">
        <v>4.8</v>
      </c>
      <c r="AA50" s="44">
        <v>4.8</v>
      </c>
      <c r="AB50" s="44">
        <v>4.8</v>
      </c>
      <c r="AC50" s="44">
        <v>4.8</v>
      </c>
      <c r="AD50" s="44">
        <v>4.8</v>
      </c>
      <c r="AE50" s="44">
        <v>4.8</v>
      </c>
      <c r="AF50" s="44">
        <v>4.8</v>
      </c>
      <c r="AG50" s="48">
        <v>14.9</v>
      </c>
      <c r="AH50" s="46">
        <f t="shared" si="2"/>
        <v>4.8</v>
      </c>
      <c r="AI50" s="47">
        <f t="shared" si="3"/>
        <v>4.8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</v>
      </c>
      <c r="C51" s="44">
        <v>6</v>
      </c>
      <c r="D51" s="44">
        <v>6</v>
      </c>
      <c r="E51" s="44">
        <v>6</v>
      </c>
      <c r="F51" s="44">
        <v>6</v>
      </c>
      <c r="G51" s="44">
        <v>6</v>
      </c>
      <c r="H51" s="44">
        <v>6</v>
      </c>
      <c r="I51" s="44">
        <v>6</v>
      </c>
      <c r="J51" s="44">
        <v>6</v>
      </c>
      <c r="K51" s="44">
        <v>6</v>
      </c>
      <c r="L51" s="44">
        <v>6</v>
      </c>
      <c r="M51" s="44">
        <v>6</v>
      </c>
      <c r="N51" s="44">
        <v>6</v>
      </c>
      <c r="O51" s="44">
        <v>6</v>
      </c>
      <c r="P51" s="44">
        <v>6</v>
      </c>
      <c r="Q51" s="44">
        <v>6</v>
      </c>
      <c r="R51" s="44">
        <v>6</v>
      </c>
      <c r="S51" s="44">
        <v>6</v>
      </c>
      <c r="T51" s="44">
        <v>6</v>
      </c>
      <c r="U51" s="44">
        <v>6</v>
      </c>
      <c r="V51" s="44">
        <v>6</v>
      </c>
      <c r="W51" s="44">
        <v>6</v>
      </c>
      <c r="X51" s="44">
        <v>6</v>
      </c>
      <c r="Y51" s="44">
        <v>6</v>
      </c>
      <c r="Z51" s="44">
        <v>6</v>
      </c>
      <c r="AA51" s="44">
        <v>6</v>
      </c>
      <c r="AB51" s="44">
        <v>6</v>
      </c>
      <c r="AC51" s="44">
        <v>6</v>
      </c>
      <c r="AD51" s="44">
        <v>6</v>
      </c>
      <c r="AE51" s="44">
        <v>6</v>
      </c>
      <c r="AF51" s="44">
        <v>6</v>
      </c>
      <c r="AG51" s="48">
        <v>14.9</v>
      </c>
      <c r="AH51" s="46">
        <f t="shared" si="2"/>
        <v>6</v>
      </c>
      <c r="AI51" s="47">
        <f t="shared" si="3"/>
        <v>6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7.3</v>
      </c>
      <c r="C52" s="44">
        <v>7.3</v>
      </c>
      <c r="D52" s="44">
        <v>7.3</v>
      </c>
      <c r="E52" s="44">
        <v>7.3</v>
      </c>
      <c r="F52" s="44">
        <v>7.3</v>
      </c>
      <c r="G52" s="44">
        <v>7.3</v>
      </c>
      <c r="H52" s="44">
        <v>7.3</v>
      </c>
      <c r="I52" s="44">
        <v>7.3</v>
      </c>
      <c r="J52" s="44">
        <v>7.3</v>
      </c>
      <c r="K52" s="44">
        <v>7.3</v>
      </c>
      <c r="L52" s="44">
        <v>7.3</v>
      </c>
      <c r="M52" s="44">
        <v>7.3</v>
      </c>
      <c r="N52" s="44">
        <v>7.3</v>
      </c>
      <c r="O52" s="44">
        <v>7.3</v>
      </c>
      <c r="P52" s="44">
        <v>7.3</v>
      </c>
      <c r="Q52" s="44">
        <v>7.3</v>
      </c>
      <c r="R52" s="44">
        <v>7.3</v>
      </c>
      <c r="S52" s="44">
        <v>7.3</v>
      </c>
      <c r="T52" s="44">
        <v>7.3</v>
      </c>
      <c r="U52" s="44">
        <v>7.3</v>
      </c>
      <c r="V52" s="44">
        <v>7.3</v>
      </c>
      <c r="W52" s="44">
        <v>7.3</v>
      </c>
      <c r="X52" s="44">
        <v>7.3</v>
      </c>
      <c r="Y52" s="44">
        <v>7.3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7.3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2.8</v>
      </c>
      <c r="C53" s="44">
        <v>2.8</v>
      </c>
      <c r="D53" s="44">
        <v>2.8</v>
      </c>
      <c r="E53" s="44">
        <v>2.8</v>
      </c>
      <c r="F53" s="44">
        <v>2.8</v>
      </c>
      <c r="G53" s="44">
        <v>2.8</v>
      </c>
      <c r="H53" s="44">
        <v>2.8</v>
      </c>
      <c r="I53" s="44">
        <v>2.8</v>
      </c>
      <c r="J53" s="44">
        <v>2.8</v>
      </c>
      <c r="K53" s="44">
        <v>2.8</v>
      </c>
      <c r="L53" s="44">
        <v>2.8</v>
      </c>
      <c r="M53" s="44">
        <v>2.8</v>
      </c>
      <c r="N53" s="44">
        <v>2.8</v>
      </c>
      <c r="O53" s="44">
        <v>2.8</v>
      </c>
      <c r="P53" s="44">
        <v>2.8</v>
      </c>
      <c r="Q53" s="44">
        <v>2.8</v>
      </c>
      <c r="R53" s="44">
        <v>2.8</v>
      </c>
      <c r="S53" s="44">
        <v>2.8</v>
      </c>
      <c r="T53" s="44">
        <v>2.8</v>
      </c>
      <c r="U53" s="44">
        <v>2.8</v>
      </c>
      <c r="V53" s="44">
        <v>2.8</v>
      </c>
      <c r="W53" s="44">
        <v>2.8</v>
      </c>
      <c r="X53" s="44">
        <v>2.8</v>
      </c>
      <c r="Y53" s="44">
        <v>2.8</v>
      </c>
      <c r="Z53" s="44">
        <v>2.8</v>
      </c>
      <c r="AA53" s="44">
        <v>2.8</v>
      </c>
      <c r="AB53" s="44">
        <v>2.8</v>
      </c>
      <c r="AC53" s="44">
        <v>2.8</v>
      </c>
      <c r="AD53" s="44">
        <v>2.8</v>
      </c>
      <c r="AE53" s="44">
        <v>2.8</v>
      </c>
      <c r="AF53" s="44">
        <v>2.8</v>
      </c>
      <c r="AG53" s="48">
        <v>14</v>
      </c>
      <c r="AH53" s="46">
        <f t="shared" si="2"/>
        <v>2.8</v>
      </c>
      <c r="AI53" s="47">
        <f t="shared" si="3"/>
        <v>2.8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3.2</v>
      </c>
      <c r="C54" s="44">
        <v>3.2</v>
      </c>
      <c r="D54" s="44">
        <v>3.2</v>
      </c>
      <c r="E54" s="44">
        <v>3.2</v>
      </c>
      <c r="F54" s="44">
        <v>3.2</v>
      </c>
      <c r="G54" s="44">
        <v>3.2</v>
      </c>
      <c r="H54" s="44">
        <v>3.2</v>
      </c>
      <c r="I54" s="44">
        <v>3.2</v>
      </c>
      <c r="J54" s="44">
        <v>3.2</v>
      </c>
      <c r="K54" s="44">
        <v>3.2</v>
      </c>
      <c r="L54" s="44">
        <v>3.2</v>
      </c>
      <c r="M54" s="44">
        <v>3.2</v>
      </c>
      <c r="N54" s="44">
        <v>3.2</v>
      </c>
      <c r="O54" s="44">
        <v>3.2</v>
      </c>
      <c r="P54" s="44">
        <v>3.2</v>
      </c>
      <c r="Q54" s="44">
        <v>3.2</v>
      </c>
      <c r="R54" s="44">
        <v>3.2</v>
      </c>
      <c r="S54" s="44">
        <v>3.2</v>
      </c>
      <c r="T54" s="44">
        <v>3.2</v>
      </c>
      <c r="U54" s="44">
        <v>3.2</v>
      </c>
      <c r="V54" s="44">
        <v>3.2</v>
      </c>
      <c r="W54" s="44">
        <v>3.2</v>
      </c>
      <c r="X54" s="44">
        <v>3.2</v>
      </c>
      <c r="Y54" s="44">
        <v>3.2</v>
      </c>
      <c r="Z54" s="44">
        <v>3.2</v>
      </c>
      <c r="AA54" s="44">
        <v>3.2</v>
      </c>
      <c r="AB54" s="44">
        <v>3.2</v>
      </c>
      <c r="AC54" s="44">
        <v>3.2</v>
      </c>
      <c r="AD54" s="44">
        <v>3.2</v>
      </c>
      <c r="AE54" s="44">
        <v>3.2</v>
      </c>
      <c r="AF54" s="44">
        <v>3.2</v>
      </c>
      <c r="AG54" s="48">
        <v>13.6</v>
      </c>
      <c r="AH54" s="46">
        <f t="shared" si="2"/>
        <v>3.2</v>
      </c>
      <c r="AI54" s="47">
        <f t="shared" si="3"/>
        <v>3.2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9.1</v>
      </c>
      <c r="C55" s="44">
        <v>9.1</v>
      </c>
      <c r="D55" s="44">
        <v>9.1</v>
      </c>
      <c r="E55" s="44">
        <v>9.1</v>
      </c>
      <c r="F55" s="44">
        <v>9.1</v>
      </c>
      <c r="G55" s="44">
        <v>9.1</v>
      </c>
      <c r="H55" s="44">
        <v>9.1</v>
      </c>
      <c r="I55" s="44">
        <v>9.1</v>
      </c>
      <c r="J55" s="44">
        <v>9.1</v>
      </c>
      <c r="K55" s="44">
        <v>9.1</v>
      </c>
      <c r="L55" s="44">
        <v>9.1</v>
      </c>
      <c r="M55" s="44">
        <v>9.1</v>
      </c>
      <c r="N55" s="44">
        <v>9.1</v>
      </c>
      <c r="O55" s="44">
        <v>9.1</v>
      </c>
      <c r="P55" s="44">
        <v>9.1</v>
      </c>
      <c r="Q55" s="44">
        <v>9.1</v>
      </c>
      <c r="R55" s="44">
        <v>9.1</v>
      </c>
      <c r="S55" s="44">
        <v>9.1</v>
      </c>
      <c r="T55" s="44">
        <v>9.1</v>
      </c>
      <c r="U55" s="44">
        <v>9.1</v>
      </c>
      <c r="V55" s="44">
        <v>9.1</v>
      </c>
      <c r="W55" s="44">
        <v>9.1</v>
      </c>
      <c r="X55" s="44">
        <v>9.1</v>
      </c>
      <c r="Y55" s="44">
        <v>9.1</v>
      </c>
      <c r="Z55" s="44">
        <v>9.1</v>
      </c>
      <c r="AA55" s="44">
        <v>9.1</v>
      </c>
      <c r="AB55" s="44">
        <v>9.1</v>
      </c>
      <c r="AC55" s="44">
        <v>9.1</v>
      </c>
      <c r="AD55" s="44">
        <v>9.1</v>
      </c>
      <c r="AE55" s="44">
        <v>9.1</v>
      </c>
      <c r="AF55" s="44">
        <v>9.1</v>
      </c>
      <c r="AG55" s="48">
        <v>13.5</v>
      </c>
      <c r="AH55" s="46">
        <f t="shared" si="2"/>
        <v>9.1</v>
      </c>
      <c r="AI55" s="47">
        <f t="shared" si="3"/>
        <v>9.1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3.5</v>
      </c>
      <c r="C56" s="44">
        <v>3.5</v>
      </c>
      <c r="D56" s="44">
        <v>3.5</v>
      </c>
      <c r="E56" s="44">
        <v>3.5</v>
      </c>
      <c r="F56" s="44">
        <v>3.5</v>
      </c>
      <c r="G56" s="44">
        <v>3.5</v>
      </c>
      <c r="H56" s="44">
        <v>3.5</v>
      </c>
      <c r="I56" s="44">
        <v>3.5</v>
      </c>
      <c r="J56" s="44">
        <v>3.5</v>
      </c>
      <c r="K56" s="44">
        <v>3.5</v>
      </c>
      <c r="L56" s="44">
        <v>3.5</v>
      </c>
      <c r="M56" s="44">
        <v>3.5</v>
      </c>
      <c r="N56" s="44">
        <v>3.5</v>
      </c>
      <c r="O56" s="44">
        <v>3.5</v>
      </c>
      <c r="P56" s="44">
        <v>3.5</v>
      </c>
      <c r="Q56" s="44">
        <v>3.5</v>
      </c>
      <c r="R56" s="44">
        <v>3.5</v>
      </c>
      <c r="S56" s="44">
        <v>3.5</v>
      </c>
      <c r="T56" s="44">
        <v>3.5</v>
      </c>
      <c r="U56" s="44">
        <v>3.5</v>
      </c>
      <c r="V56" s="44">
        <v>3.5</v>
      </c>
      <c r="W56" s="44">
        <v>3.5</v>
      </c>
      <c r="X56" s="44">
        <v>3.5</v>
      </c>
      <c r="Y56" s="44">
        <v>3.5</v>
      </c>
      <c r="Z56" s="44">
        <v>3.5</v>
      </c>
      <c r="AA56" s="44">
        <v>3.5</v>
      </c>
      <c r="AB56" s="44">
        <v>3.5</v>
      </c>
      <c r="AC56" s="44">
        <v>3.5</v>
      </c>
      <c r="AD56" s="44">
        <v>3.5</v>
      </c>
      <c r="AE56" s="44">
        <v>3.5</v>
      </c>
      <c r="AF56" s="44">
        <v>3.5</v>
      </c>
      <c r="AG56" s="48">
        <v>13</v>
      </c>
      <c r="AH56" s="46">
        <f t="shared" si="2"/>
        <v>3.5</v>
      </c>
      <c r="AI56" s="47">
        <f t="shared" si="3"/>
        <v>3.5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3.4</v>
      </c>
      <c r="T57" s="44">
        <v>3.4</v>
      </c>
      <c r="U57" s="44">
        <v>3.4</v>
      </c>
      <c r="V57" s="44">
        <v>3.4</v>
      </c>
      <c r="W57" s="44">
        <v>3.4</v>
      </c>
      <c r="X57" s="44">
        <v>4.5999999999999996</v>
      </c>
      <c r="Y57" s="44">
        <v>4.5999999999999996</v>
      </c>
      <c r="Z57" s="44">
        <v>4.5999999999999996</v>
      </c>
      <c r="AA57" s="44">
        <v>4.5999999999999996</v>
      </c>
      <c r="AB57" s="44">
        <v>4.5999999999999996</v>
      </c>
      <c r="AC57" s="44">
        <v>4.5999999999999996</v>
      </c>
      <c r="AD57" s="44">
        <v>4.5999999999999996</v>
      </c>
      <c r="AE57" s="44">
        <v>4.5999999999999996</v>
      </c>
      <c r="AF57" s="44">
        <v>4.5999999999999996</v>
      </c>
      <c r="AG57" s="48">
        <v>12</v>
      </c>
      <c r="AH57" s="46">
        <f t="shared" si="2"/>
        <v>4.5999999999999996</v>
      </c>
      <c r="AI57" s="47">
        <f t="shared" si="3"/>
        <v>3.4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3.4</v>
      </c>
      <c r="C58" s="44">
        <v>3.4</v>
      </c>
      <c r="D58" s="44">
        <v>3.4</v>
      </c>
      <c r="E58" s="44">
        <v>3.4</v>
      </c>
      <c r="F58" s="44">
        <v>3.4</v>
      </c>
      <c r="G58" s="44">
        <v>3.4</v>
      </c>
      <c r="H58" s="44">
        <v>3.4</v>
      </c>
      <c r="I58" s="44">
        <v>3.4</v>
      </c>
      <c r="J58" s="44">
        <v>3.4</v>
      </c>
      <c r="K58" s="44">
        <v>3.4</v>
      </c>
      <c r="L58" s="44">
        <v>3.4</v>
      </c>
      <c r="M58" s="44">
        <v>3.4</v>
      </c>
      <c r="N58" s="44">
        <v>3.4</v>
      </c>
      <c r="O58" s="44">
        <v>3.4</v>
      </c>
      <c r="P58" s="44">
        <v>3.4</v>
      </c>
      <c r="Q58" s="44">
        <v>3.4</v>
      </c>
      <c r="R58" s="44">
        <v>3.4</v>
      </c>
      <c r="S58" s="44">
        <v>3</v>
      </c>
      <c r="T58" s="44">
        <v>3</v>
      </c>
      <c r="U58" s="44">
        <v>3</v>
      </c>
      <c r="V58" s="44">
        <v>3</v>
      </c>
      <c r="W58" s="44">
        <v>3</v>
      </c>
      <c r="X58" s="44">
        <v>3.4</v>
      </c>
      <c r="Y58" s="44">
        <v>3.4</v>
      </c>
      <c r="Z58" s="44">
        <v>3.4</v>
      </c>
      <c r="AA58" s="44">
        <v>3.4</v>
      </c>
      <c r="AB58" s="44">
        <v>3.4</v>
      </c>
      <c r="AC58" s="44">
        <v>3.4</v>
      </c>
      <c r="AD58" s="44">
        <v>3.4</v>
      </c>
      <c r="AE58" s="44">
        <v>3.4</v>
      </c>
      <c r="AF58" s="44">
        <v>3.4</v>
      </c>
      <c r="AG58" s="48">
        <v>12</v>
      </c>
      <c r="AH58" s="46">
        <f t="shared" si="2"/>
        <v>3.4</v>
      </c>
      <c r="AI58" s="47">
        <f t="shared" si="3"/>
        <v>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3.3</v>
      </c>
      <c r="C59" s="44">
        <v>3.3</v>
      </c>
      <c r="D59" s="44">
        <v>3.3</v>
      </c>
      <c r="E59" s="44">
        <v>3.3</v>
      </c>
      <c r="F59" s="44">
        <v>3.3</v>
      </c>
      <c r="G59" s="44">
        <v>3.3</v>
      </c>
      <c r="H59" s="44">
        <v>3.3</v>
      </c>
      <c r="I59" s="44">
        <v>3.3</v>
      </c>
      <c r="J59" s="44">
        <v>3.3</v>
      </c>
      <c r="K59" s="44">
        <v>3.3</v>
      </c>
      <c r="L59" s="44">
        <v>3.3</v>
      </c>
      <c r="M59" s="44">
        <v>3.3</v>
      </c>
      <c r="N59" s="44">
        <v>3.3</v>
      </c>
      <c r="O59" s="44">
        <v>3.3</v>
      </c>
      <c r="P59" s="44">
        <v>3.3</v>
      </c>
      <c r="Q59" s="44">
        <v>3.3</v>
      </c>
      <c r="R59" s="44">
        <v>3.3</v>
      </c>
      <c r="S59" s="44">
        <v>3.3</v>
      </c>
      <c r="T59" s="44">
        <v>3.3</v>
      </c>
      <c r="U59" s="44">
        <v>3.3</v>
      </c>
      <c r="V59" s="44">
        <v>3.3</v>
      </c>
      <c r="W59" s="44">
        <v>3.3</v>
      </c>
      <c r="X59" s="44">
        <v>3.3</v>
      </c>
      <c r="Y59" s="44">
        <v>3.3</v>
      </c>
      <c r="Z59" s="44">
        <v>3.3</v>
      </c>
      <c r="AA59" s="44">
        <v>3.3</v>
      </c>
      <c r="AB59" s="44">
        <v>3.3</v>
      </c>
      <c r="AC59" s="44">
        <v>3.3</v>
      </c>
      <c r="AD59" s="44">
        <v>3.3</v>
      </c>
      <c r="AE59" s="44">
        <v>3.3</v>
      </c>
      <c r="AF59" s="44">
        <v>3.3</v>
      </c>
      <c r="AG59" s="48">
        <v>12</v>
      </c>
      <c r="AH59" s="46">
        <f t="shared" si="2"/>
        <v>3.3</v>
      </c>
      <c r="AI59" s="47">
        <f t="shared" si="3"/>
        <v>3.3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6.7</v>
      </c>
      <c r="C60" s="44">
        <v>6.7</v>
      </c>
      <c r="D60" s="44">
        <v>6.7</v>
      </c>
      <c r="E60" s="44">
        <v>6.7</v>
      </c>
      <c r="F60" s="44">
        <v>6.7</v>
      </c>
      <c r="G60" s="44">
        <v>6.7</v>
      </c>
      <c r="H60" s="44">
        <v>6.7</v>
      </c>
      <c r="I60" s="44">
        <v>6.7</v>
      </c>
      <c r="J60" s="44">
        <v>6.7</v>
      </c>
      <c r="K60" s="44">
        <v>6.7</v>
      </c>
      <c r="L60" s="44">
        <v>6.7</v>
      </c>
      <c r="M60" s="44">
        <v>6.7</v>
      </c>
      <c r="N60" s="44">
        <v>6.7</v>
      </c>
      <c r="O60" s="44">
        <v>6.7</v>
      </c>
      <c r="P60" s="44">
        <v>6.7</v>
      </c>
      <c r="Q60" s="44">
        <v>6.7</v>
      </c>
      <c r="R60" s="44">
        <v>6.7</v>
      </c>
      <c r="S60" s="44">
        <v>6.7</v>
      </c>
      <c r="T60" s="44">
        <v>6.7</v>
      </c>
      <c r="U60" s="44">
        <v>6.7</v>
      </c>
      <c r="V60" s="44">
        <v>6.7</v>
      </c>
      <c r="W60" s="44">
        <v>6.7</v>
      </c>
      <c r="X60" s="44">
        <v>6.7</v>
      </c>
      <c r="Y60" s="44">
        <v>6.7</v>
      </c>
      <c r="Z60" s="44">
        <v>6.7</v>
      </c>
      <c r="AA60" s="44">
        <v>6.7</v>
      </c>
      <c r="AB60" s="44">
        <v>6.7</v>
      </c>
      <c r="AC60" s="44">
        <v>6.7</v>
      </c>
      <c r="AD60" s="44">
        <v>6.7</v>
      </c>
      <c r="AE60" s="44">
        <v>6.7</v>
      </c>
      <c r="AF60" s="44">
        <v>6.7</v>
      </c>
      <c r="AG60" s="48">
        <v>12</v>
      </c>
      <c r="AH60" s="46">
        <f t="shared" si="2"/>
        <v>6.7</v>
      </c>
      <c r="AI60" s="47">
        <f t="shared" si="3"/>
        <v>6.7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3.5</v>
      </c>
      <c r="C61" s="44">
        <v>3.5</v>
      </c>
      <c r="D61" s="44">
        <v>3.5</v>
      </c>
      <c r="E61" s="44">
        <v>3.5</v>
      </c>
      <c r="F61" s="44">
        <v>3.5</v>
      </c>
      <c r="G61" s="44">
        <v>3.5</v>
      </c>
      <c r="H61" s="44">
        <v>3.5</v>
      </c>
      <c r="I61" s="44">
        <v>3.5</v>
      </c>
      <c r="J61" s="44">
        <v>3.5</v>
      </c>
      <c r="K61" s="44">
        <v>3.5</v>
      </c>
      <c r="L61" s="44">
        <v>3.5</v>
      </c>
      <c r="M61" s="44">
        <v>3.5</v>
      </c>
      <c r="N61" s="44">
        <v>3.5</v>
      </c>
      <c r="O61" s="44">
        <v>3.5</v>
      </c>
      <c r="P61" s="44">
        <v>3.5</v>
      </c>
      <c r="Q61" s="44">
        <v>3.5</v>
      </c>
      <c r="R61" s="44">
        <v>3.5</v>
      </c>
      <c r="S61" s="44">
        <v>3.5</v>
      </c>
      <c r="T61" s="44">
        <v>3.5</v>
      </c>
      <c r="U61" s="44">
        <v>3.5</v>
      </c>
      <c r="V61" s="44">
        <v>3.5</v>
      </c>
      <c r="W61" s="44">
        <v>3.5</v>
      </c>
      <c r="X61" s="44">
        <v>3.5</v>
      </c>
      <c r="Y61" s="44">
        <v>3.5</v>
      </c>
      <c r="Z61" s="44">
        <v>3.5</v>
      </c>
      <c r="AA61" s="44">
        <v>3.5</v>
      </c>
      <c r="AB61" s="44">
        <v>3.5</v>
      </c>
      <c r="AC61" s="44">
        <v>3.5</v>
      </c>
      <c r="AD61" s="44">
        <v>3.5</v>
      </c>
      <c r="AE61" s="44">
        <v>3.5</v>
      </c>
      <c r="AF61" s="44">
        <v>3.5</v>
      </c>
      <c r="AG61" s="48">
        <v>12</v>
      </c>
      <c r="AH61" s="46">
        <f t="shared" si="2"/>
        <v>3.5</v>
      </c>
      <c r="AI61" s="47">
        <f t="shared" si="3"/>
        <v>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6.8</v>
      </c>
      <c r="C62" s="44">
        <v>6.8</v>
      </c>
      <c r="D62" s="44">
        <v>6.8</v>
      </c>
      <c r="E62" s="44">
        <v>6.8</v>
      </c>
      <c r="F62" s="44">
        <v>6.8</v>
      </c>
      <c r="G62" s="44">
        <v>6.8</v>
      </c>
      <c r="H62" s="44">
        <v>6.8</v>
      </c>
      <c r="I62" s="44">
        <v>6.8</v>
      </c>
      <c r="J62" s="44">
        <v>6.8</v>
      </c>
      <c r="K62" s="44">
        <v>6.8</v>
      </c>
      <c r="L62" s="44">
        <v>6.8</v>
      </c>
      <c r="M62" s="44">
        <v>6.8</v>
      </c>
      <c r="N62" s="44">
        <v>6.8</v>
      </c>
      <c r="O62" s="44">
        <v>6.8</v>
      </c>
      <c r="P62" s="44">
        <v>6.8</v>
      </c>
      <c r="Q62" s="44">
        <v>6.8</v>
      </c>
      <c r="R62" s="44">
        <v>6.8</v>
      </c>
      <c r="S62" s="44">
        <v>6.8</v>
      </c>
      <c r="T62" s="44">
        <v>6.8</v>
      </c>
      <c r="U62" s="44">
        <v>6.8</v>
      </c>
      <c r="V62" s="44">
        <v>6.8</v>
      </c>
      <c r="W62" s="44">
        <v>6.8</v>
      </c>
      <c r="X62" s="44">
        <v>6.8</v>
      </c>
      <c r="Y62" s="44">
        <v>6.8</v>
      </c>
      <c r="Z62" s="44">
        <v>6.8</v>
      </c>
      <c r="AA62" s="44">
        <v>6.8</v>
      </c>
      <c r="AB62" s="44">
        <v>6.8</v>
      </c>
      <c r="AC62" s="44">
        <v>6.8</v>
      </c>
      <c r="AD62" s="44">
        <v>6.8</v>
      </c>
      <c r="AE62" s="44">
        <v>6.8</v>
      </c>
      <c r="AF62" s="44">
        <v>6.8</v>
      </c>
      <c r="AG62" s="48">
        <v>11.88</v>
      </c>
      <c r="AH62" s="46">
        <f t="shared" si="2"/>
        <v>6.8</v>
      </c>
      <c r="AI62" s="47">
        <f t="shared" si="3"/>
        <v>6.8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2.7</v>
      </c>
      <c r="Y65" s="44">
        <v>2.7</v>
      </c>
      <c r="Z65" s="44">
        <v>2.7</v>
      </c>
      <c r="AA65" s="44">
        <v>2.7</v>
      </c>
      <c r="AB65" s="44">
        <v>2.7</v>
      </c>
      <c r="AC65" s="44">
        <v>2.7</v>
      </c>
      <c r="AD65" s="44">
        <v>2.7</v>
      </c>
      <c r="AE65" s="44">
        <v>2.7</v>
      </c>
      <c r="AF65" s="44">
        <v>2.7</v>
      </c>
      <c r="AG65" s="48">
        <v>10.7</v>
      </c>
      <c r="AH65" s="46">
        <f t="shared" si="2"/>
        <v>2.7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2.8</v>
      </c>
      <c r="C66" s="44">
        <v>2.8</v>
      </c>
      <c r="D66" s="44">
        <v>2.8</v>
      </c>
      <c r="E66" s="44">
        <v>2.8</v>
      </c>
      <c r="F66" s="44">
        <v>2.8</v>
      </c>
      <c r="G66" s="44">
        <v>2.8</v>
      </c>
      <c r="H66" s="44">
        <v>2.8</v>
      </c>
      <c r="I66" s="44">
        <v>2.8</v>
      </c>
      <c r="J66" s="44">
        <v>2.8</v>
      </c>
      <c r="K66" s="44">
        <v>2.8</v>
      </c>
      <c r="L66" s="44">
        <v>2.8</v>
      </c>
      <c r="M66" s="44">
        <v>2.8</v>
      </c>
      <c r="N66" s="44">
        <v>2.8</v>
      </c>
      <c r="O66" s="44">
        <v>2.8</v>
      </c>
      <c r="P66" s="44">
        <v>2.8</v>
      </c>
      <c r="Q66" s="44">
        <v>2.8</v>
      </c>
      <c r="R66" s="44">
        <v>2.8</v>
      </c>
      <c r="S66" s="44">
        <v>2.8</v>
      </c>
      <c r="T66" s="44">
        <v>2.8</v>
      </c>
      <c r="U66" s="44">
        <v>2.8</v>
      </c>
      <c r="V66" s="44">
        <v>2.8</v>
      </c>
      <c r="W66" s="44">
        <v>2.8</v>
      </c>
      <c r="X66" s="44">
        <v>2.8</v>
      </c>
      <c r="Y66" s="44">
        <v>2.8</v>
      </c>
      <c r="Z66" s="44">
        <v>2.8</v>
      </c>
      <c r="AA66" s="44">
        <v>2.8</v>
      </c>
      <c r="AB66" s="44">
        <v>2.8</v>
      </c>
      <c r="AC66" s="44">
        <v>2.8</v>
      </c>
      <c r="AD66" s="44">
        <v>2.8</v>
      </c>
      <c r="AE66" s="44">
        <v>2.8</v>
      </c>
      <c r="AF66" s="44">
        <v>2.8</v>
      </c>
      <c r="AG66" s="62">
        <v>10.3</v>
      </c>
      <c r="AH66" s="46">
        <f t="shared" si="2"/>
        <v>2.8</v>
      </c>
      <c r="AI66" s="47">
        <f t="shared" si="3"/>
        <v>2.8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4.2</v>
      </c>
      <c r="C67" s="44">
        <v>4.2</v>
      </c>
      <c r="D67" s="44">
        <v>4.2</v>
      </c>
      <c r="E67" s="44">
        <v>4.2</v>
      </c>
      <c r="F67" s="44">
        <v>4.2</v>
      </c>
      <c r="G67" s="44">
        <v>4.2</v>
      </c>
      <c r="H67" s="44">
        <v>4.2</v>
      </c>
      <c r="I67" s="44">
        <v>4.2</v>
      </c>
      <c r="J67" s="44">
        <v>4.2</v>
      </c>
      <c r="K67" s="44">
        <v>4.2</v>
      </c>
      <c r="L67" s="44">
        <v>4.2</v>
      </c>
      <c r="M67" s="44">
        <v>4.2</v>
      </c>
      <c r="N67" s="44">
        <v>4.2</v>
      </c>
      <c r="O67" s="44">
        <v>4.2</v>
      </c>
      <c r="P67" s="44">
        <v>4.2</v>
      </c>
      <c r="Q67" s="44">
        <v>4.2</v>
      </c>
      <c r="R67" s="44">
        <v>4.2</v>
      </c>
      <c r="S67" s="44">
        <v>0</v>
      </c>
      <c r="T67" s="44">
        <v>0</v>
      </c>
      <c r="U67" s="44">
        <v>0</v>
      </c>
      <c r="V67" s="44">
        <v>0</v>
      </c>
      <c r="W67" s="44">
        <v>0</v>
      </c>
      <c r="X67" s="44">
        <v>4.4000000000000004</v>
      </c>
      <c r="Y67" s="44">
        <v>4.4000000000000004</v>
      </c>
      <c r="Z67" s="44">
        <v>4.4000000000000004</v>
      </c>
      <c r="AA67" s="44">
        <v>4.4000000000000004</v>
      </c>
      <c r="AB67" s="44">
        <v>4.4000000000000004</v>
      </c>
      <c r="AC67" s="44">
        <v>4.4000000000000004</v>
      </c>
      <c r="AD67" s="44">
        <v>4.4000000000000004</v>
      </c>
      <c r="AE67" s="44">
        <v>4.4000000000000004</v>
      </c>
      <c r="AF67" s="44">
        <v>4.4000000000000004</v>
      </c>
      <c r="AG67" s="61">
        <v>10</v>
      </c>
      <c r="AH67" s="46">
        <f t="shared" si="2"/>
        <v>4.4000000000000004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3.9</v>
      </c>
      <c r="C68" s="44">
        <v>3.9</v>
      </c>
      <c r="D68" s="44">
        <v>3.9</v>
      </c>
      <c r="E68" s="44">
        <v>3.9</v>
      </c>
      <c r="F68" s="44">
        <v>3.9</v>
      </c>
      <c r="G68" s="44">
        <v>3.9</v>
      </c>
      <c r="H68" s="44">
        <v>3.9</v>
      </c>
      <c r="I68" s="44">
        <v>3.9</v>
      </c>
      <c r="J68" s="44">
        <v>3.9</v>
      </c>
      <c r="K68" s="44">
        <v>3.9</v>
      </c>
      <c r="L68" s="44">
        <v>3.9</v>
      </c>
      <c r="M68" s="44">
        <v>3.9</v>
      </c>
      <c r="N68" s="44">
        <v>3.9</v>
      </c>
      <c r="O68" s="44">
        <v>3.9</v>
      </c>
      <c r="P68" s="44">
        <v>3.9</v>
      </c>
      <c r="Q68" s="44">
        <v>3.9</v>
      </c>
      <c r="R68" s="44">
        <v>3.9</v>
      </c>
      <c r="S68" s="44">
        <v>3.9</v>
      </c>
      <c r="T68" s="44">
        <v>3.9</v>
      </c>
      <c r="U68" s="44">
        <v>3.9</v>
      </c>
      <c r="V68" s="44">
        <v>3.9</v>
      </c>
      <c r="W68" s="44">
        <v>3.9</v>
      </c>
      <c r="X68" s="44">
        <v>3.9</v>
      </c>
      <c r="Y68" s="44">
        <v>3.9</v>
      </c>
      <c r="Z68" s="44">
        <v>3.9</v>
      </c>
      <c r="AA68" s="44">
        <v>3.9</v>
      </c>
      <c r="AB68" s="44">
        <v>3.9</v>
      </c>
      <c r="AC68" s="44">
        <v>3.9</v>
      </c>
      <c r="AD68" s="44">
        <v>3.9</v>
      </c>
      <c r="AE68" s="44">
        <v>3.9</v>
      </c>
      <c r="AF68" s="44">
        <v>3.9</v>
      </c>
      <c r="AG68" s="64">
        <v>10</v>
      </c>
      <c r="AH68" s="46">
        <f t="shared" si="2"/>
        <v>3.9</v>
      </c>
      <c r="AI68" s="47">
        <f t="shared" si="3"/>
        <v>3.9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165</v>
      </c>
      <c r="C69" s="66">
        <v>165</v>
      </c>
      <c r="D69" s="66">
        <v>165</v>
      </c>
      <c r="E69" s="66">
        <v>165</v>
      </c>
      <c r="F69" s="66">
        <v>165</v>
      </c>
      <c r="G69" s="66">
        <v>165</v>
      </c>
      <c r="H69" s="66">
        <v>165</v>
      </c>
      <c r="I69" s="66">
        <v>165</v>
      </c>
      <c r="J69" s="66">
        <v>165</v>
      </c>
      <c r="K69" s="66">
        <v>165</v>
      </c>
      <c r="L69" s="66">
        <v>165</v>
      </c>
      <c r="M69" s="66">
        <v>165</v>
      </c>
      <c r="N69" s="66">
        <v>165</v>
      </c>
      <c r="O69" s="66">
        <v>165</v>
      </c>
      <c r="P69" s="66">
        <v>165</v>
      </c>
      <c r="Q69" s="66">
        <v>165</v>
      </c>
      <c r="R69" s="66">
        <v>165</v>
      </c>
      <c r="S69" s="66">
        <v>165</v>
      </c>
      <c r="T69" s="66">
        <v>165</v>
      </c>
      <c r="U69" s="66">
        <v>165</v>
      </c>
      <c r="V69" s="66">
        <v>165</v>
      </c>
      <c r="W69" s="66">
        <v>165</v>
      </c>
      <c r="X69" s="66">
        <v>165</v>
      </c>
      <c r="Y69" s="66">
        <v>165</v>
      </c>
      <c r="Z69" s="66">
        <v>165</v>
      </c>
      <c r="AA69" s="66">
        <v>165</v>
      </c>
      <c r="AB69" s="66">
        <v>165</v>
      </c>
      <c r="AC69" s="66">
        <v>165</v>
      </c>
      <c r="AD69" s="66">
        <v>165</v>
      </c>
      <c r="AE69" s="66">
        <v>165</v>
      </c>
      <c r="AF69" s="66">
        <v>165</v>
      </c>
      <c r="AG69" s="64">
        <v>85</v>
      </c>
      <c r="AH69" s="46">
        <f t="shared" si="2"/>
        <v>165</v>
      </c>
      <c r="AI69" s="47">
        <f t="shared" si="3"/>
        <v>165</v>
      </c>
      <c r="AK69" s="49"/>
    </row>
    <row r="70" spans="1:88" ht="15.75" thickBot="1" x14ac:dyDescent="0.3">
      <c r="A70" s="67" t="s">
        <v>89</v>
      </c>
      <c r="B70" s="66">
        <v>91</v>
      </c>
      <c r="C70" s="66">
        <v>91</v>
      </c>
      <c r="D70" s="66">
        <v>91</v>
      </c>
      <c r="E70" s="66">
        <f>48.2+41.3</f>
        <v>89.5</v>
      </c>
      <c r="F70" s="66">
        <f>47.3+40.3</f>
        <v>87.6</v>
      </c>
      <c r="G70" s="66">
        <f>45.3+38.5</f>
        <v>83.8</v>
      </c>
      <c r="H70" s="66">
        <f>46.3+38.6</f>
        <v>84.9</v>
      </c>
      <c r="I70" s="66">
        <f>44.2+37.3</f>
        <v>81.5</v>
      </c>
      <c r="J70" s="66">
        <f>37.2+42.6</f>
        <v>79.800000000000011</v>
      </c>
      <c r="K70" s="66">
        <f t="shared" ref="K70:R70" si="20">37.2+42.6</f>
        <v>79.800000000000011</v>
      </c>
      <c r="L70" s="66">
        <f t="shared" si="20"/>
        <v>79.800000000000011</v>
      </c>
      <c r="M70" s="66">
        <f t="shared" si="20"/>
        <v>79.800000000000011</v>
      </c>
      <c r="N70" s="66">
        <f t="shared" si="20"/>
        <v>79.800000000000011</v>
      </c>
      <c r="O70" s="66">
        <f t="shared" si="20"/>
        <v>79.800000000000011</v>
      </c>
      <c r="P70" s="66">
        <f t="shared" si="20"/>
        <v>79.800000000000011</v>
      </c>
      <c r="Q70" s="66">
        <f t="shared" si="20"/>
        <v>79.800000000000011</v>
      </c>
      <c r="R70" s="66">
        <f t="shared" si="20"/>
        <v>79.800000000000011</v>
      </c>
      <c r="S70" s="68">
        <f>34.3+41.2</f>
        <v>75.5</v>
      </c>
      <c r="T70" s="68">
        <f>34.3+41.2</f>
        <v>75.5</v>
      </c>
      <c r="U70" s="68">
        <f>34.3+41.2</f>
        <v>75.5</v>
      </c>
      <c r="V70" s="68">
        <f t="shared" ref="V70:AF70" si="21">34.8+41.4</f>
        <v>76.199999999999989</v>
      </c>
      <c r="W70" s="68">
        <f t="shared" si="21"/>
        <v>76.199999999999989</v>
      </c>
      <c r="X70" s="68">
        <f t="shared" si="21"/>
        <v>76.199999999999989</v>
      </c>
      <c r="Y70" s="68">
        <f t="shared" si="21"/>
        <v>76.199999999999989</v>
      </c>
      <c r="Z70" s="68">
        <f t="shared" si="21"/>
        <v>76.199999999999989</v>
      </c>
      <c r="AA70" s="68">
        <f t="shared" si="21"/>
        <v>76.199999999999989</v>
      </c>
      <c r="AB70" s="68">
        <f t="shared" si="21"/>
        <v>76.199999999999989</v>
      </c>
      <c r="AC70" s="68">
        <f t="shared" si="21"/>
        <v>76.199999999999989</v>
      </c>
      <c r="AD70" s="68">
        <f t="shared" si="21"/>
        <v>76.199999999999989</v>
      </c>
      <c r="AE70" s="68">
        <f t="shared" si="21"/>
        <v>76.199999999999989</v>
      </c>
      <c r="AF70" s="68">
        <f t="shared" si="21"/>
        <v>76.199999999999989</v>
      </c>
      <c r="AG70" s="64">
        <v>240</v>
      </c>
      <c r="AH70" s="46">
        <f t="shared" si="2"/>
        <v>91</v>
      </c>
      <c r="AI70" s="47">
        <f t="shared" si="3"/>
        <v>75.5</v>
      </c>
      <c r="AK70" s="49"/>
    </row>
    <row r="71" spans="1:88" ht="15.75" thickBot="1" x14ac:dyDescent="0.3">
      <c r="A71" s="69" t="s">
        <v>90</v>
      </c>
      <c r="B71" s="70">
        <f t="shared" ref="B71:AG71" si="22">SUM(B11:B69)</f>
        <v>756.69999999999993</v>
      </c>
      <c r="C71" s="70">
        <f t="shared" si="22"/>
        <v>769.5</v>
      </c>
      <c r="D71" s="70">
        <f t="shared" si="22"/>
        <v>769.5</v>
      </c>
      <c r="E71" s="70">
        <f t="shared" si="22"/>
        <v>767.49999999999989</v>
      </c>
      <c r="F71" s="70">
        <f t="shared" si="22"/>
        <v>780.49999999999989</v>
      </c>
      <c r="G71" s="70">
        <f t="shared" si="22"/>
        <v>780.49999999999989</v>
      </c>
      <c r="H71" s="70">
        <f t="shared" si="22"/>
        <v>780.49999999999989</v>
      </c>
      <c r="I71" s="70">
        <f t="shared" si="22"/>
        <v>780.49999999999989</v>
      </c>
      <c r="J71" s="70">
        <f t="shared" si="22"/>
        <v>774.29999999999984</v>
      </c>
      <c r="K71" s="70">
        <f t="shared" si="22"/>
        <v>774.29999999999984</v>
      </c>
      <c r="L71" s="70">
        <f t="shared" si="22"/>
        <v>775.29999999999984</v>
      </c>
      <c r="M71" s="70">
        <f t="shared" si="22"/>
        <v>775.29999999999984</v>
      </c>
      <c r="N71" s="70">
        <f t="shared" si="22"/>
        <v>775.29999999999984</v>
      </c>
      <c r="O71" s="70">
        <f t="shared" si="22"/>
        <v>775.29999999999984</v>
      </c>
      <c r="P71" s="70">
        <f t="shared" si="22"/>
        <v>775.29999999999984</v>
      </c>
      <c r="Q71" s="70">
        <f t="shared" si="22"/>
        <v>775.29999999999984</v>
      </c>
      <c r="R71" s="70">
        <f t="shared" si="22"/>
        <v>775.29999999999984</v>
      </c>
      <c r="S71" s="70">
        <f t="shared" si="22"/>
        <v>726.59999999999991</v>
      </c>
      <c r="T71" s="70">
        <f t="shared" si="22"/>
        <v>719.4</v>
      </c>
      <c r="U71" s="70">
        <f t="shared" si="22"/>
        <v>719.4</v>
      </c>
      <c r="V71" s="70">
        <f t="shared" si="22"/>
        <v>730.9</v>
      </c>
      <c r="W71" s="70">
        <f t="shared" si="22"/>
        <v>730.9</v>
      </c>
      <c r="X71" s="70">
        <f t="shared" si="22"/>
        <v>766.69999999999993</v>
      </c>
      <c r="Y71" s="70">
        <f t="shared" si="22"/>
        <v>766.69999999999993</v>
      </c>
      <c r="Z71" s="70">
        <f t="shared" si="22"/>
        <v>766.69999999999993</v>
      </c>
      <c r="AA71" s="70">
        <f t="shared" si="22"/>
        <v>774.69999999999993</v>
      </c>
      <c r="AB71" s="70">
        <f t="shared" si="22"/>
        <v>774.69999999999993</v>
      </c>
      <c r="AC71" s="70">
        <f t="shared" si="22"/>
        <v>774.69999999999993</v>
      </c>
      <c r="AD71" s="70">
        <f t="shared" si="22"/>
        <v>774.69999999999993</v>
      </c>
      <c r="AE71" s="70">
        <f t="shared" si="22"/>
        <v>774.69999999999993</v>
      </c>
      <c r="AF71" s="70">
        <f t="shared" si="22"/>
        <v>774.69999999999993</v>
      </c>
      <c r="AG71" s="70">
        <f t="shared" si="22"/>
        <v>1812.2049999999999</v>
      </c>
      <c r="AH71" s="46">
        <f t="shared" si="2"/>
        <v>780.49999999999989</v>
      </c>
      <c r="AI71" s="47">
        <f t="shared" si="3"/>
        <v>719.4</v>
      </c>
      <c r="AK71" s="49"/>
    </row>
    <row r="72" spans="1:88" x14ac:dyDescent="0.25">
      <c r="A72" s="71" t="s">
        <v>91</v>
      </c>
      <c r="B72" s="44">
        <v>0</v>
      </c>
      <c r="C72" s="44">
        <v>0</v>
      </c>
      <c r="D72" s="44">
        <v>0</v>
      </c>
      <c r="E72" s="44">
        <v>0</v>
      </c>
      <c r="F72" s="44">
        <v>70</v>
      </c>
      <c r="G72" s="44">
        <v>132.6</v>
      </c>
      <c r="H72" s="44">
        <v>228.6</v>
      </c>
      <c r="I72" s="44">
        <v>340</v>
      </c>
      <c r="J72" s="44">
        <v>433.3</v>
      </c>
      <c r="K72" s="44">
        <v>457.3</v>
      </c>
      <c r="L72" s="44">
        <v>456.9</v>
      </c>
      <c r="M72" s="44">
        <v>180.8</v>
      </c>
      <c r="N72" s="44">
        <v>150.6</v>
      </c>
      <c r="O72" s="44">
        <v>0</v>
      </c>
      <c r="P72" s="44">
        <v>0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52</v>
      </c>
      <c r="Y72" s="44">
        <v>380</v>
      </c>
      <c r="Z72" s="44">
        <v>380</v>
      </c>
      <c r="AA72" s="44">
        <v>403.7</v>
      </c>
      <c r="AB72" s="44">
        <v>301.60000000000002</v>
      </c>
      <c r="AC72" s="44">
        <v>231.3</v>
      </c>
      <c r="AD72" s="44">
        <v>200</v>
      </c>
      <c r="AE72" s="44">
        <v>200</v>
      </c>
      <c r="AF72" s="44">
        <v>221.2</v>
      </c>
      <c r="AG72" s="61">
        <v>456</v>
      </c>
      <c r="AH72" s="46">
        <f t="shared" si="2"/>
        <v>457.3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51.9</v>
      </c>
      <c r="C73" s="43">
        <v>51.9</v>
      </c>
      <c r="D73" s="43">
        <v>51.9</v>
      </c>
      <c r="E73" s="43">
        <v>51.9</v>
      </c>
      <c r="F73" s="43">
        <v>47.9</v>
      </c>
      <c r="G73" s="43">
        <v>47.9</v>
      </c>
      <c r="H73" s="43">
        <v>47.9</v>
      </c>
      <c r="I73" s="43">
        <v>48</v>
      </c>
      <c r="J73" s="43">
        <v>48</v>
      </c>
      <c r="K73" s="43">
        <v>48</v>
      </c>
      <c r="L73" s="43">
        <v>48</v>
      </c>
      <c r="M73" s="43">
        <v>48</v>
      </c>
      <c r="N73" s="43">
        <v>48</v>
      </c>
      <c r="O73" s="43">
        <v>48</v>
      </c>
      <c r="P73" s="43">
        <v>48</v>
      </c>
      <c r="Q73" s="43">
        <v>48</v>
      </c>
      <c r="R73" s="43">
        <v>48</v>
      </c>
      <c r="S73" s="43">
        <v>42.8</v>
      </c>
      <c r="T73" s="43">
        <v>41.8</v>
      </c>
      <c r="U73" s="43">
        <v>41.8</v>
      </c>
      <c r="V73" s="43">
        <v>41.8</v>
      </c>
      <c r="W73" s="43">
        <v>41.8</v>
      </c>
      <c r="X73" s="43">
        <v>41.8</v>
      </c>
      <c r="Y73" s="43">
        <v>45</v>
      </c>
      <c r="Z73" s="43">
        <v>45</v>
      </c>
      <c r="AA73" s="43">
        <v>45</v>
      </c>
      <c r="AB73" s="43">
        <v>44</v>
      </c>
      <c r="AC73" s="43">
        <v>44</v>
      </c>
      <c r="AD73" s="43">
        <v>44</v>
      </c>
      <c r="AE73" s="43">
        <v>44</v>
      </c>
      <c r="AF73" s="43">
        <v>44</v>
      </c>
      <c r="AG73" s="64">
        <v>111</v>
      </c>
      <c r="AH73" s="46">
        <f t="shared" si="2"/>
        <v>51.9</v>
      </c>
      <c r="AI73" s="47">
        <f t="shared" si="3"/>
        <v>41.8</v>
      </c>
      <c r="AK73" s="49"/>
    </row>
    <row r="74" spans="1:88" x14ac:dyDescent="0.25">
      <c r="A74" s="73" t="s">
        <v>93</v>
      </c>
      <c r="B74" s="43">
        <v>29.9</v>
      </c>
      <c r="C74" s="43">
        <v>29.9</v>
      </c>
      <c r="D74" s="43">
        <v>29.9</v>
      </c>
      <c r="E74" s="43">
        <v>29.9</v>
      </c>
      <c r="F74" s="43">
        <v>29.9</v>
      </c>
      <c r="G74" s="43">
        <v>29.9</v>
      </c>
      <c r="H74" s="43">
        <v>32</v>
      </c>
      <c r="I74" s="43">
        <v>32.6</v>
      </c>
      <c r="J74" s="43">
        <v>32.6</v>
      </c>
      <c r="K74" s="43">
        <v>32.6</v>
      </c>
      <c r="L74" s="43">
        <v>32.6</v>
      </c>
      <c r="M74" s="43">
        <v>32.6</v>
      </c>
      <c r="N74" s="43">
        <v>32.6</v>
      </c>
      <c r="O74" s="43">
        <v>32.6</v>
      </c>
      <c r="P74" s="43">
        <v>32.6</v>
      </c>
      <c r="Q74" s="43">
        <v>32.6</v>
      </c>
      <c r="R74" s="43">
        <v>32.6</v>
      </c>
      <c r="S74" s="43">
        <v>30.2</v>
      </c>
      <c r="T74" s="43">
        <v>30.2</v>
      </c>
      <c r="U74" s="43">
        <v>30.2</v>
      </c>
      <c r="V74" s="43">
        <v>30.2</v>
      </c>
      <c r="W74" s="43">
        <v>30.2</v>
      </c>
      <c r="X74" s="43">
        <v>30.2</v>
      </c>
      <c r="Y74" s="43">
        <v>29</v>
      </c>
      <c r="Z74" s="43">
        <v>29</v>
      </c>
      <c r="AA74" s="43">
        <v>29</v>
      </c>
      <c r="AB74" s="43">
        <v>28</v>
      </c>
      <c r="AC74" s="43">
        <v>28</v>
      </c>
      <c r="AD74" s="43">
        <v>28</v>
      </c>
      <c r="AE74" s="43">
        <v>28</v>
      </c>
      <c r="AF74" s="43">
        <v>28</v>
      </c>
      <c r="AG74" s="64">
        <v>60</v>
      </c>
      <c r="AH74" s="46">
        <f t="shared" si="2"/>
        <v>32.6</v>
      </c>
      <c r="AI74" s="47">
        <f t="shared" si="3"/>
        <v>28</v>
      </c>
      <c r="AK74" s="49"/>
    </row>
    <row r="75" spans="1:88" x14ac:dyDescent="0.25">
      <c r="A75" s="74" t="s">
        <v>94</v>
      </c>
      <c r="B75" s="43">
        <v>10</v>
      </c>
      <c r="C75" s="43">
        <v>10</v>
      </c>
      <c r="D75" s="43">
        <v>11</v>
      </c>
      <c r="E75" s="43">
        <v>11</v>
      </c>
      <c r="F75" s="43">
        <v>11</v>
      </c>
      <c r="G75" s="43">
        <v>11</v>
      </c>
      <c r="H75" s="43">
        <v>11</v>
      </c>
      <c r="I75" s="43">
        <v>13.9</v>
      </c>
      <c r="J75" s="43">
        <v>13.9</v>
      </c>
      <c r="K75" s="43">
        <v>13.9</v>
      </c>
      <c r="L75" s="43">
        <v>13.9</v>
      </c>
      <c r="M75" s="43">
        <v>13.9</v>
      </c>
      <c r="N75" s="43">
        <v>13.9</v>
      </c>
      <c r="O75" s="43">
        <v>13.9</v>
      </c>
      <c r="P75" s="43">
        <v>13.9</v>
      </c>
      <c r="Q75" s="43">
        <v>13.9</v>
      </c>
      <c r="R75" s="43">
        <v>13.9</v>
      </c>
      <c r="S75" s="43">
        <v>13.4</v>
      </c>
      <c r="T75" s="43">
        <v>13.4</v>
      </c>
      <c r="U75" s="43">
        <v>13.4</v>
      </c>
      <c r="V75" s="43">
        <v>13.4</v>
      </c>
      <c r="W75" s="43">
        <v>13.4</v>
      </c>
      <c r="X75" s="43">
        <v>13.4</v>
      </c>
      <c r="Y75" s="43">
        <v>13.4</v>
      </c>
      <c r="Z75" s="43">
        <v>13.4</v>
      </c>
      <c r="AA75" s="43">
        <v>13.4</v>
      </c>
      <c r="AB75" s="43">
        <v>18.899999999999999</v>
      </c>
      <c r="AC75" s="43">
        <v>18.899999999999999</v>
      </c>
      <c r="AD75" s="43">
        <v>18.899999999999999</v>
      </c>
      <c r="AE75" s="43">
        <v>18.899999999999999</v>
      </c>
      <c r="AF75" s="43">
        <v>18.899999999999999</v>
      </c>
      <c r="AG75" s="75">
        <v>42.5</v>
      </c>
      <c r="AH75" s="46">
        <f t="shared" ref="AH75:AH138" si="23">MAX(B75:AF75)</f>
        <v>18.899999999999999</v>
      </c>
      <c r="AI75" s="47">
        <f t="shared" ref="AI75:AI138" si="24">MIN(B75:AF75)</f>
        <v>10</v>
      </c>
      <c r="AK75" s="49"/>
    </row>
    <row r="76" spans="1:88" x14ac:dyDescent="0.25">
      <c r="A76" s="74" t="s">
        <v>95</v>
      </c>
      <c r="B76" s="43">
        <v>13</v>
      </c>
      <c r="C76" s="43">
        <v>13</v>
      </c>
      <c r="D76" s="43">
        <v>13</v>
      </c>
      <c r="E76" s="43">
        <v>13</v>
      </c>
      <c r="F76" s="43">
        <v>13</v>
      </c>
      <c r="G76" s="43">
        <v>13</v>
      </c>
      <c r="H76" s="43">
        <v>15</v>
      </c>
      <c r="I76" s="43">
        <v>15.6</v>
      </c>
      <c r="J76" s="43">
        <v>15.6</v>
      </c>
      <c r="K76" s="43">
        <v>15.6</v>
      </c>
      <c r="L76" s="43">
        <v>15.6</v>
      </c>
      <c r="M76" s="43">
        <v>15.6</v>
      </c>
      <c r="N76" s="43">
        <v>15.6</v>
      </c>
      <c r="O76" s="43">
        <v>15.6</v>
      </c>
      <c r="P76" s="43">
        <v>15.6</v>
      </c>
      <c r="Q76" s="43">
        <v>15.6</v>
      </c>
      <c r="R76" s="43">
        <v>15.6</v>
      </c>
      <c r="S76" s="43">
        <v>14.2</v>
      </c>
      <c r="T76" s="43">
        <v>14.2</v>
      </c>
      <c r="U76" s="43">
        <v>14.2</v>
      </c>
      <c r="V76" s="43">
        <v>14.2</v>
      </c>
      <c r="W76" s="43">
        <v>14.2</v>
      </c>
      <c r="X76" s="43">
        <v>14.2</v>
      </c>
      <c r="Y76" s="43">
        <v>14.2</v>
      </c>
      <c r="Z76" s="43">
        <v>14.2</v>
      </c>
      <c r="AA76" s="43">
        <v>14.2</v>
      </c>
      <c r="AB76" s="43">
        <v>20.3</v>
      </c>
      <c r="AC76" s="43">
        <v>20.3</v>
      </c>
      <c r="AD76" s="43">
        <v>20.3</v>
      </c>
      <c r="AE76" s="43">
        <v>20.3</v>
      </c>
      <c r="AF76" s="43">
        <v>20.3</v>
      </c>
      <c r="AG76" s="75">
        <v>22.1</v>
      </c>
      <c r="AH76" s="46">
        <f t="shared" si="23"/>
        <v>20.3</v>
      </c>
      <c r="AI76" s="47">
        <f t="shared" si="24"/>
        <v>13</v>
      </c>
      <c r="AK76" s="49"/>
    </row>
    <row r="77" spans="1:88" ht="15.75" thickBot="1" x14ac:dyDescent="0.3">
      <c r="A77" s="76" t="s">
        <v>96</v>
      </c>
      <c r="B77" s="77">
        <v>5.0999999999999996</v>
      </c>
      <c r="C77" s="77">
        <v>5.0999999999999996</v>
      </c>
      <c r="D77" s="77">
        <v>3.7</v>
      </c>
      <c r="E77" s="77">
        <v>3.7</v>
      </c>
      <c r="F77" s="77">
        <v>3.7</v>
      </c>
      <c r="G77" s="77">
        <v>3.7</v>
      </c>
      <c r="H77" s="77">
        <v>3.8</v>
      </c>
      <c r="I77" s="77">
        <v>3.9</v>
      </c>
      <c r="J77" s="77">
        <v>3.9</v>
      </c>
      <c r="K77" s="77">
        <v>3.9</v>
      </c>
      <c r="L77" s="77">
        <v>3.9</v>
      </c>
      <c r="M77" s="77">
        <v>3.9</v>
      </c>
      <c r="N77" s="77">
        <v>3.9</v>
      </c>
      <c r="O77" s="77">
        <v>3.9</v>
      </c>
      <c r="P77" s="77">
        <v>3.9</v>
      </c>
      <c r="Q77" s="77">
        <v>3.9</v>
      </c>
      <c r="R77" s="77">
        <v>3.9</v>
      </c>
      <c r="S77" s="77">
        <v>3.9</v>
      </c>
      <c r="T77" s="77">
        <v>3.9</v>
      </c>
      <c r="U77" s="77">
        <v>3.9</v>
      </c>
      <c r="V77" s="77">
        <v>3.9</v>
      </c>
      <c r="W77" s="77">
        <v>3.9</v>
      </c>
      <c r="X77" s="77">
        <v>3.9</v>
      </c>
      <c r="Y77" s="77">
        <v>3.9</v>
      </c>
      <c r="Z77" s="77">
        <v>3.9</v>
      </c>
      <c r="AA77" s="77">
        <v>3.9</v>
      </c>
      <c r="AB77" s="77">
        <v>5</v>
      </c>
      <c r="AC77" s="77">
        <v>5</v>
      </c>
      <c r="AD77" s="77">
        <v>5</v>
      </c>
      <c r="AE77" s="77">
        <v>5</v>
      </c>
      <c r="AF77" s="77">
        <v>5</v>
      </c>
      <c r="AG77" s="78">
        <v>14.8</v>
      </c>
      <c r="AH77" s="46">
        <f t="shared" si="23"/>
        <v>5.0999999999999996</v>
      </c>
      <c r="AI77" s="47">
        <f t="shared" si="24"/>
        <v>3.7</v>
      </c>
      <c r="AK77" s="49"/>
    </row>
    <row r="78" spans="1:88" ht="15.75" thickBot="1" x14ac:dyDescent="0.3">
      <c r="A78" s="79" t="s">
        <v>97</v>
      </c>
      <c r="B78" s="70">
        <f t="shared" ref="B78:AG78" si="25">SUM(B72:B77)</f>
        <v>109.89999999999999</v>
      </c>
      <c r="C78" s="70">
        <f t="shared" si="25"/>
        <v>109.89999999999999</v>
      </c>
      <c r="D78" s="70">
        <f t="shared" si="25"/>
        <v>109.5</v>
      </c>
      <c r="E78" s="70">
        <f t="shared" si="25"/>
        <v>109.5</v>
      </c>
      <c r="F78" s="70">
        <f t="shared" si="25"/>
        <v>175.5</v>
      </c>
      <c r="G78" s="70">
        <f t="shared" si="25"/>
        <v>238.1</v>
      </c>
      <c r="H78" s="70">
        <f t="shared" si="25"/>
        <v>338.3</v>
      </c>
      <c r="I78" s="70">
        <f t="shared" si="25"/>
        <v>454</v>
      </c>
      <c r="J78" s="70">
        <f t="shared" si="25"/>
        <v>547.29999999999995</v>
      </c>
      <c r="K78" s="70">
        <f t="shared" si="25"/>
        <v>571.29999999999995</v>
      </c>
      <c r="L78" s="70">
        <f t="shared" si="25"/>
        <v>570.9</v>
      </c>
      <c r="M78" s="70">
        <f t="shared" si="25"/>
        <v>294.8</v>
      </c>
      <c r="N78" s="70">
        <f t="shared" si="25"/>
        <v>264.59999999999997</v>
      </c>
      <c r="O78" s="70">
        <f t="shared" si="25"/>
        <v>114</v>
      </c>
      <c r="P78" s="70">
        <f t="shared" si="25"/>
        <v>114</v>
      </c>
      <c r="Q78" s="70">
        <f t="shared" si="25"/>
        <v>114</v>
      </c>
      <c r="R78" s="70">
        <f t="shared" si="25"/>
        <v>114</v>
      </c>
      <c r="S78" s="70">
        <f t="shared" si="25"/>
        <v>104.50000000000001</v>
      </c>
      <c r="T78" s="70">
        <f t="shared" si="25"/>
        <v>103.50000000000001</v>
      </c>
      <c r="U78" s="70">
        <f t="shared" si="25"/>
        <v>103.50000000000001</v>
      </c>
      <c r="V78" s="70">
        <f t="shared" si="25"/>
        <v>103.50000000000001</v>
      </c>
      <c r="W78" s="70">
        <f t="shared" si="25"/>
        <v>103.50000000000001</v>
      </c>
      <c r="X78" s="70">
        <f t="shared" si="25"/>
        <v>155.5</v>
      </c>
      <c r="Y78" s="70">
        <f t="shared" si="25"/>
        <v>485.49999999999994</v>
      </c>
      <c r="Z78" s="70">
        <f t="shared" si="25"/>
        <v>485.49999999999994</v>
      </c>
      <c r="AA78" s="70">
        <f t="shared" si="25"/>
        <v>509.19999999999993</v>
      </c>
      <c r="AB78" s="70">
        <f t="shared" si="25"/>
        <v>417.8</v>
      </c>
      <c r="AC78" s="70">
        <f t="shared" si="25"/>
        <v>347.5</v>
      </c>
      <c r="AD78" s="70">
        <f t="shared" si="25"/>
        <v>316.2</v>
      </c>
      <c r="AE78" s="70">
        <f t="shared" si="25"/>
        <v>316.2</v>
      </c>
      <c r="AF78" s="70">
        <f t="shared" si="25"/>
        <v>337.4</v>
      </c>
      <c r="AG78" s="80">
        <f t="shared" si="25"/>
        <v>706.4</v>
      </c>
      <c r="AH78" s="46">
        <f t="shared" si="23"/>
        <v>571.29999999999995</v>
      </c>
      <c r="AI78" s="47">
        <f t="shared" si="24"/>
        <v>103.50000000000001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30</v>
      </c>
      <c r="C79" s="44">
        <v>30</v>
      </c>
      <c r="D79" s="44">
        <v>0</v>
      </c>
      <c r="E79" s="44">
        <v>0</v>
      </c>
      <c r="F79" s="44">
        <v>0</v>
      </c>
      <c r="G79" s="44">
        <v>0</v>
      </c>
      <c r="H79" s="44">
        <v>0</v>
      </c>
      <c r="I79" s="44">
        <v>48</v>
      </c>
      <c r="J79" s="44">
        <v>80</v>
      </c>
      <c r="K79" s="44">
        <v>96.3</v>
      </c>
      <c r="L79" s="44">
        <v>120.3</v>
      </c>
      <c r="M79" s="44">
        <v>128</v>
      </c>
      <c r="N79" s="44">
        <v>128</v>
      </c>
      <c r="O79" s="44">
        <v>72</v>
      </c>
      <c r="P79" s="44">
        <v>72</v>
      </c>
      <c r="Q79" s="44">
        <v>72</v>
      </c>
      <c r="R79" s="44">
        <v>72</v>
      </c>
      <c r="S79" s="44">
        <v>72</v>
      </c>
      <c r="T79" s="44">
        <v>72</v>
      </c>
      <c r="U79" s="44">
        <v>72</v>
      </c>
      <c r="V79" s="44">
        <v>72</v>
      </c>
      <c r="W79" s="44">
        <v>72</v>
      </c>
      <c r="X79" s="44">
        <v>72</v>
      </c>
      <c r="Y79" s="44">
        <v>96</v>
      </c>
      <c r="Z79" s="44">
        <v>133</v>
      </c>
      <c r="AA79" s="44">
        <v>120</v>
      </c>
      <c r="AB79" s="44">
        <v>110.5</v>
      </c>
      <c r="AC79" s="44">
        <v>110.5</v>
      </c>
      <c r="AD79" s="44">
        <v>110.5</v>
      </c>
      <c r="AE79" s="44">
        <v>110.5</v>
      </c>
      <c r="AF79" s="44">
        <v>110.5</v>
      </c>
      <c r="AG79" s="61">
        <v>144</v>
      </c>
      <c r="AH79" s="46">
        <f t="shared" si="23"/>
        <v>133</v>
      </c>
      <c r="AI79" s="47">
        <f t="shared" si="24"/>
        <v>0</v>
      </c>
      <c r="AK79" s="49"/>
      <c r="AY79" s="1" t="s">
        <v>99</v>
      </c>
      <c r="AZ79" s="82">
        <f>ROUND(C97,0)</f>
        <v>156</v>
      </c>
      <c r="BA79" s="81">
        <f t="shared" ref="BA79:BD83" si="26">D97</f>
        <v>122</v>
      </c>
      <c r="BB79" s="81">
        <f t="shared" si="26"/>
        <v>86.9</v>
      </c>
      <c r="BC79" s="81">
        <f t="shared" si="26"/>
        <v>18.899999999999999</v>
      </c>
      <c r="BD79" s="81">
        <f t="shared" si="26"/>
        <v>-22.3</v>
      </c>
      <c r="BE79" s="82">
        <f>I97</f>
        <v>-105.3</v>
      </c>
      <c r="BF79" s="82">
        <f>K97</f>
        <v>-99.6</v>
      </c>
      <c r="BG79" s="82">
        <f t="shared" ref="BG79:BP83" si="27">M97</f>
        <v>147.9</v>
      </c>
      <c r="BH79" s="82">
        <f t="shared" si="27"/>
        <v>150.19999999999999</v>
      </c>
      <c r="BI79" s="82">
        <f t="shared" si="27"/>
        <v>349.8</v>
      </c>
      <c r="BJ79" s="82">
        <f t="shared" si="27"/>
        <v>362.8</v>
      </c>
      <c r="BK79" s="82">
        <f t="shared" si="27"/>
        <v>390.8</v>
      </c>
      <c r="BL79" s="82">
        <f t="shared" si="27"/>
        <v>390.8</v>
      </c>
      <c r="BM79" s="82">
        <f t="shared" si="27"/>
        <v>373.1</v>
      </c>
      <c r="BN79" s="82">
        <f t="shared" si="27"/>
        <v>428.2</v>
      </c>
      <c r="BO79" s="82">
        <f t="shared" si="27"/>
        <v>402.6</v>
      </c>
      <c r="BP79" s="82">
        <f t="shared" si="27"/>
        <v>370.5</v>
      </c>
      <c r="BQ79" s="82">
        <f>X97</f>
        <v>276</v>
      </c>
      <c r="BR79" s="82">
        <f>Z97</f>
        <v>50</v>
      </c>
      <c r="BS79" s="81">
        <f>AB97</f>
        <v>73.099999999999994</v>
      </c>
      <c r="BT79" s="81">
        <f t="shared" ref="BT79:BV83" si="28">AD97</f>
        <v>60.1</v>
      </c>
      <c r="BU79" s="81">
        <f t="shared" si="28"/>
        <v>-129.9</v>
      </c>
      <c r="BV79" s="81">
        <f t="shared" si="28"/>
        <v>-121</v>
      </c>
      <c r="BW79" s="81">
        <f>B97</f>
        <v>163</v>
      </c>
    </row>
    <row r="80" spans="1:88" x14ac:dyDescent="0.25">
      <c r="A80" s="63" t="s">
        <v>100</v>
      </c>
      <c r="B80" s="43">
        <v>0</v>
      </c>
      <c r="C80" s="43">
        <v>0</v>
      </c>
      <c r="D80" s="43">
        <v>0</v>
      </c>
      <c r="E80" s="43">
        <v>0</v>
      </c>
      <c r="F80" s="43">
        <v>0</v>
      </c>
      <c r="G80" s="43">
        <v>35.5</v>
      </c>
      <c r="H80" s="43">
        <v>58.6</v>
      </c>
      <c r="I80" s="43">
        <v>55</v>
      </c>
      <c r="J80" s="43">
        <v>55</v>
      </c>
      <c r="K80" s="43">
        <v>69.599999999999994</v>
      </c>
      <c r="L80" s="43">
        <v>69.599999999999994</v>
      </c>
      <c r="M80" s="43">
        <v>53.6</v>
      </c>
      <c r="N80" s="43">
        <v>53.5</v>
      </c>
      <c r="O80" s="43">
        <v>53.6</v>
      </c>
      <c r="P80" s="43">
        <v>0</v>
      </c>
      <c r="Q80" s="43">
        <v>25.2</v>
      </c>
      <c r="R80" s="43">
        <v>24.7</v>
      </c>
      <c r="S80" s="43">
        <v>35</v>
      </c>
      <c r="T80" s="43">
        <v>35.9</v>
      </c>
      <c r="U80" s="43">
        <v>35.9</v>
      </c>
      <c r="V80" s="43">
        <v>26.6</v>
      </c>
      <c r="W80" s="43">
        <v>26.5</v>
      </c>
      <c r="X80" s="43">
        <v>51</v>
      </c>
      <c r="Y80" s="43">
        <v>58</v>
      </c>
      <c r="Z80" s="43">
        <v>58</v>
      </c>
      <c r="AA80" s="43">
        <v>58</v>
      </c>
      <c r="AB80" s="43">
        <v>58</v>
      </c>
      <c r="AC80" s="43">
        <v>51.1</v>
      </c>
      <c r="AD80" s="43">
        <v>51.1</v>
      </c>
      <c r="AE80" s="43">
        <v>63.74</v>
      </c>
      <c r="AF80" s="43">
        <v>63.74</v>
      </c>
      <c r="AG80" s="64">
        <v>70</v>
      </c>
      <c r="AH80" s="46">
        <f t="shared" si="23"/>
        <v>69.599999999999994</v>
      </c>
      <c r="AI80" s="47">
        <f t="shared" si="24"/>
        <v>0</v>
      </c>
      <c r="AK80" s="49"/>
      <c r="AY80" s="1" t="s">
        <v>101</v>
      </c>
      <c r="AZ80" s="82">
        <f>ROUND(C98,0)</f>
        <v>0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-5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0</v>
      </c>
    </row>
    <row r="81" spans="1:75" x14ac:dyDescent="0.25">
      <c r="A81" s="63" t="s">
        <v>102</v>
      </c>
      <c r="B81" s="43">
        <v>48</v>
      </c>
      <c r="C81" s="43">
        <v>48</v>
      </c>
      <c r="D81" s="43">
        <v>15</v>
      </c>
      <c r="E81" s="43">
        <v>0</v>
      </c>
      <c r="F81" s="43">
        <v>0</v>
      </c>
      <c r="G81" s="43">
        <v>0</v>
      </c>
      <c r="H81" s="43">
        <v>0</v>
      </c>
      <c r="I81" s="43">
        <v>36.200000000000003</v>
      </c>
      <c r="J81" s="43">
        <v>46.3</v>
      </c>
      <c r="K81" s="43">
        <v>67.8</v>
      </c>
      <c r="L81" s="43">
        <v>68.599999999999994</v>
      </c>
      <c r="M81" s="43">
        <v>49</v>
      </c>
      <c r="N81" s="43">
        <v>48.7</v>
      </c>
      <c r="O81" s="43">
        <v>48.9</v>
      </c>
      <c r="P81" s="43">
        <v>37.4</v>
      </c>
      <c r="Q81" s="43">
        <v>17</v>
      </c>
      <c r="R81" s="43">
        <v>17</v>
      </c>
      <c r="S81" s="43">
        <v>23</v>
      </c>
      <c r="T81" s="43">
        <v>23.2</v>
      </c>
      <c r="U81" s="43">
        <v>23.2</v>
      </c>
      <c r="V81" s="43">
        <v>35.1</v>
      </c>
      <c r="W81" s="43">
        <v>33.1</v>
      </c>
      <c r="X81" s="43">
        <v>33</v>
      </c>
      <c r="Y81" s="43">
        <v>54</v>
      </c>
      <c r="Z81" s="43">
        <v>54</v>
      </c>
      <c r="AA81" s="43">
        <v>54</v>
      </c>
      <c r="AB81" s="43">
        <v>52.6</v>
      </c>
      <c r="AC81" s="43">
        <v>52.6</v>
      </c>
      <c r="AD81" s="43">
        <v>52.6</v>
      </c>
      <c r="AE81" s="43">
        <v>69.2</v>
      </c>
      <c r="AF81" s="43">
        <v>69.2</v>
      </c>
      <c r="AG81" s="64">
        <v>69</v>
      </c>
      <c r="AH81" s="46">
        <f t="shared" si="23"/>
        <v>69.2</v>
      </c>
      <c r="AI81" s="47">
        <f t="shared" si="24"/>
        <v>0</v>
      </c>
      <c r="AK81" s="49"/>
      <c r="AL81" s="83"/>
      <c r="AO81" s="83"/>
      <c r="AY81" s="1" t="s">
        <v>103</v>
      </c>
      <c r="AZ81" s="82">
        <f>ROUND(C99,0)</f>
        <v>130</v>
      </c>
      <c r="BA81" s="81">
        <f t="shared" si="26"/>
        <v>125</v>
      </c>
      <c r="BB81" s="81">
        <f t="shared" si="26"/>
        <v>105.9</v>
      </c>
      <c r="BC81" s="81">
        <f t="shared" si="26"/>
        <v>118.3</v>
      </c>
      <c r="BD81" s="81">
        <f t="shared" si="26"/>
        <v>119.3</v>
      </c>
      <c r="BE81" s="82">
        <f>I99</f>
        <v>124.6</v>
      </c>
      <c r="BF81" s="82">
        <f>K99</f>
        <v>120.3</v>
      </c>
      <c r="BG81" s="82">
        <f t="shared" si="27"/>
        <v>118.9</v>
      </c>
      <c r="BH81" s="82">
        <f t="shared" si="27"/>
        <v>106.9</v>
      </c>
      <c r="BI81" s="82">
        <f t="shared" si="27"/>
        <v>114.5</v>
      </c>
      <c r="BJ81" s="82">
        <f t="shared" si="27"/>
        <v>103.5</v>
      </c>
      <c r="BK81" s="82">
        <f t="shared" si="27"/>
        <v>122</v>
      </c>
      <c r="BL81" s="82">
        <f t="shared" si="27"/>
        <v>142.19999999999999</v>
      </c>
      <c r="BM81" s="82">
        <f t="shared" si="27"/>
        <v>122.5</v>
      </c>
      <c r="BN81" s="82">
        <f t="shared" si="27"/>
        <v>144</v>
      </c>
      <c r="BO81" s="82">
        <f t="shared" si="27"/>
        <v>120.8</v>
      </c>
      <c r="BP81" s="82">
        <f t="shared" si="27"/>
        <v>131.1</v>
      </c>
      <c r="BQ81" s="82">
        <f>X99</f>
        <v>130</v>
      </c>
      <c r="BR81" s="82">
        <f>Z99</f>
        <v>133</v>
      </c>
      <c r="BS81" s="81">
        <f>AB99</f>
        <v>122</v>
      </c>
      <c r="BT81" s="81">
        <f t="shared" si="28"/>
        <v>121.1</v>
      </c>
      <c r="BU81" s="81">
        <f t="shared" si="28"/>
        <v>120</v>
      </c>
      <c r="BV81" s="81">
        <f t="shared" si="28"/>
        <v>121</v>
      </c>
      <c r="BW81" s="81">
        <f>B99</f>
        <v>118</v>
      </c>
    </row>
    <row r="82" spans="1:75" s="83" customFormat="1" x14ac:dyDescent="0.25">
      <c r="A82" s="63" t="s">
        <v>104</v>
      </c>
      <c r="B82" s="43">
        <v>45</v>
      </c>
      <c r="C82" s="43">
        <v>45</v>
      </c>
      <c r="D82" s="43">
        <v>50</v>
      </c>
      <c r="E82" s="43">
        <v>50</v>
      </c>
      <c r="F82" s="43">
        <v>50</v>
      </c>
      <c r="G82" s="43">
        <v>50</v>
      </c>
      <c r="H82" s="43">
        <v>50</v>
      </c>
      <c r="I82" s="43">
        <v>50</v>
      </c>
      <c r="J82" s="43">
        <v>50</v>
      </c>
      <c r="K82" s="43">
        <v>50</v>
      </c>
      <c r="L82" s="43">
        <v>50</v>
      </c>
      <c r="M82" s="43">
        <v>50</v>
      </c>
      <c r="N82" s="43">
        <v>50</v>
      </c>
      <c r="O82" s="43">
        <v>50</v>
      </c>
      <c r="P82" s="43">
        <v>47.6</v>
      </c>
      <c r="Q82" s="43">
        <v>47.6</v>
      </c>
      <c r="R82" s="43">
        <v>47.6</v>
      </c>
      <c r="S82" s="43">
        <v>47.6</v>
      </c>
      <c r="T82" s="43">
        <v>47.6</v>
      </c>
      <c r="U82" s="43">
        <v>47.6</v>
      </c>
      <c r="V82" s="43">
        <v>47.6</v>
      </c>
      <c r="W82" s="43">
        <v>47.6</v>
      </c>
      <c r="X82" s="43">
        <v>47.6</v>
      </c>
      <c r="Y82" s="43">
        <v>47.6</v>
      </c>
      <c r="Z82" s="43">
        <v>47.6</v>
      </c>
      <c r="AA82" s="43">
        <v>47.6</v>
      </c>
      <c r="AB82" s="43">
        <v>44.2</v>
      </c>
      <c r="AC82" s="43">
        <v>47</v>
      </c>
      <c r="AD82" s="43">
        <v>47</v>
      </c>
      <c r="AE82" s="43">
        <v>47</v>
      </c>
      <c r="AF82" s="43">
        <v>47</v>
      </c>
      <c r="AG82" s="64">
        <v>60</v>
      </c>
      <c r="AH82" s="46">
        <f t="shared" si="23"/>
        <v>50</v>
      </c>
      <c r="AI82" s="47">
        <f t="shared" si="24"/>
        <v>44.2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6"/>
        <v>0</v>
      </c>
      <c r="BB82" s="81">
        <f t="shared" si="26"/>
        <v>14.9</v>
      </c>
      <c r="BC82" s="81">
        <f t="shared" si="26"/>
        <v>0</v>
      </c>
      <c r="BD82" s="81">
        <f t="shared" si="26"/>
        <v>0</v>
      </c>
      <c r="BE82" s="82">
        <f>I100</f>
        <v>0</v>
      </c>
      <c r="BF82" s="82">
        <f>K100</f>
        <v>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13.7</v>
      </c>
      <c r="BN82" s="82">
        <f t="shared" si="27"/>
        <v>16.8</v>
      </c>
      <c r="BO82" s="82">
        <f t="shared" si="27"/>
        <v>15.6</v>
      </c>
      <c r="BP82" s="82">
        <f t="shared" si="27"/>
        <v>15.7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0</v>
      </c>
    </row>
    <row r="83" spans="1:75" x14ac:dyDescent="0.25">
      <c r="A83" s="63" t="s">
        <v>106</v>
      </c>
      <c r="B83" s="44">
        <v>9.4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0</v>
      </c>
      <c r="I83" s="44">
        <v>0</v>
      </c>
      <c r="J83" s="44">
        <v>29</v>
      </c>
      <c r="K83" s="44">
        <v>25</v>
      </c>
      <c r="L83" s="44">
        <v>20</v>
      </c>
      <c r="M83" s="44">
        <v>24.3</v>
      </c>
      <c r="N83" s="44">
        <v>19</v>
      </c>
      <c r="O83" s="44">
        <v>0</v>
      </c>
      <c r="P83" s="44">
        <v>0</v>
      </c>
      <c r="Q83" s="44">
        <v>0</v>
      </c>
      <c r="R83" s="44">
        <v>0</v>
      </c>
      <c r="S83" s="44">
        <v>0</v>
      </c>
      <c r="T83" s="44">
        <v>0</v>
      </c>
      <c r="U83" s="44">
        <v>0</v>
      </c>
      <c r="V83" s="44">
        <v>10.1</v>
      </c>
      <c r="W83" s="44">
        <v>10.1</v>
      </c>
      <c r="X83" s="44">
        <v>10.1</v>
      </c>
      <c r="Y83" s="44">
        <v>20</v>
      </c>
      <c r="Z83" s="44">
        <v>20</v>
      </c>
      <c r="AA83" s="44">
        <v>20</v>
      </c>
      <c r="AB83" s="44">
        <v>21.8</v>
      </c>
      <c r="AC83" s="44">
        <v>21.8</v>
      </c>
      <c r="AD83" s="44">
        <v>21.8</v>
      </c>
      <c r="AE83" s="44">
        <v>10.5</v>
      </c>
      <c r="AF83" s="44">
        <v>10.5</v>
      </c>
      <c r="AG83" s="64">
        <v>30</v>
      </c>
      <c r="AH83" s="46">
        <f t="shared" si="23"/>
        <v>29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6"/>
        <v>60</v>
      </c>
      <c r="BB83" s="81">
        <f t="shared" si="26"/>
        <v>60.3</v>
      </c>
      <c r="BC83" s="81">
        <f t="shared" si="26"/>
        <v>61.2</v>
      </c>
      <c r="BD83" s="81">
        <f t="shared" si="26"/>
        <v>63.3</v>
      </c>
      <c r="BE83" s="82">
        <f>I101</f>
        <v>0</v>
      </c>
      <c r="BF83" s="82">
        <f>K101</f>
        <v>0</v>
      </c>
      <c r="BG83" s="82">
        <f t="shared" si="27"/>
        <v>63.1</v>
      </c>
      <c r="BH83" s="82">
        <f t="shared" si="27"/>
        <v>51.8</v>
      </c>
      <c r="BI83" s="82">
        <f t="shared" si="27"/>
        <v>50.6</v>
      </c>
      <c r="BJ83" s="82">
        <f t="shared" si="27"/>
        <v>59.5</v>
      </c>
      <c r="BK83" s="82">
        <f t="shared" si="27"/>
        <v>59.2</v>
      </c>
      <c r="BL83" s="82">
        <f t="shared" si="27"/>
        <v>60.8</v>
      </c>
      <c r="BM83" s="82">
        <f t="shared" si="27"/>
        <v>61.8</v>
      </c>
      <c r="BN83" s="82">
        <f t="shared" si="27"/>
        <v>61.1</v>
      </c>
      <c r="BO83" s="82">
        <f t="shared" si="27"/>
        <v>58.6</v>
      </c>
      <c r="BP83" s="82">
        <f t="shared" si="27"/>
        <v>54.2</v>
      </c>
      <c r="BQ83" s="82">
        <f>X101</f>
        <v>45.3</v>
      </c>
      <c r="BR83" s="82">
        <f>Z101</f>
        <v>38.5</v>
      </c>
      <c r="BS83" s="81">
        <f>AB101</f>
        <v>40.1</v>
      </c>
      <c r="BT83" s="81">
        <f t="shared" si="28"/>
        <v>44.9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0.7</v>
      </c>
      <c r="K84" s="44">
        <v>2.8</v>
      </c>
      <c r="L84" s="44">
        <v>4.2</v>
      </c>
      <c r="M84" s="44">
        <v>4.2</v>
      </c>
      <c r="N84" s="44">
        <v>4.2</v>
      </c>
      <c r="O84" s="44">
        <v>15.4</v>
      </c>
      <c r="P84" s="44">
        <v>17.600000000000001</v>
      </c>
      <c r="Q84" s="44">
        <v>18.100000000000001</v>
      </c>
      <c r="R84" s="44">
        <v>16.2</v>
      </c>
      <c r="S84" s="44">
        <v>10.5</v>
      </c>
      <c r="T84" s="44">
        <v>8.4</v>
      </c>
      <c r="U84" s="44">
        <v>5.0999999999999996</v>
      </c>
      <c r="V84" s="44">
        <v>2.4</v>
      </c>
      <c r="W84" s="44">
        <v>1.4</v>
      </c>
      <c r="X84" s="44">
        <v>1.4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23"/>
        <v>18.100000000000001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10.4</v>
      </c>
      <c r="C85" s="43">
        <v>10.4</v>
      </c>
      <c r="D85" s="43">
        <v>10.4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3">
        <v>10.7</v>
      </c>
      <c r="Q85" s="43">
        <v>10.7</v>
      </c>
      <c r="R85" s="43">
        <v>10.7</v>
      </c>
      <c r="S85" s="43">
        <v>10.7</v>
      </c>
      <c r="T85" s="43">
        <v>10.7</v>
      </c>
      <c r="U85" s="43">
        <v>10.7</v>
      </c>
      <c r="V85" s="43">
        <v>10.7</v>
      </c>
      <c r="W85" s="43">
        <v>11.5</v>
      </c>
      <c r="X85" s="43">
        <v>11.5</v>
      </c>
      <c r="Y85" s="43">
        <v>11.5</v>
      </c>
      <c r="Z85" s="43">
        <v>11.5</v>
      </c>
      <c r="AA85" s="43">
        <v>11.5</v>
      </c>
      <c r="AB85" s="43">
        <v>11.5</v>
      </c>
      <c r="AC85" s="43">
        <v>11.5</v>
      </c>
      <c r="AD85" s="43">
        <v>11.5</v>
      </c>
      <c r="AE85" s="43">
        <v>11.5</v>
      </c>
      <c r="AF85" s="43">
        <v>11.5</v>
      </c>
      <c r="AG85" s="64">
        <v>24</v>
      </c>
      <c r="AH85" s="46">
        <f t="shared" si="23"/>
        <v>11.5</v>
      </c>
      <c r="AI85" s="47">
        <f t="shared" si="24"/>
        <v>10.4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0">VALUE(AZ79)</f>
        <v>156</v>
      </c>
      <c r="BA86" s="82">
        <f t="shared" si="30"/>
        <v>122</v>
      </c>
      <c r="BB86" s="82">
        <f t="shared" si="30"/>
        <v>86.9</v>
      </c>
      <c r="BC86" s="82">
        <f t="shared" si="30"/>
        <v>18.899999999999999</v>
      </c>
      <c r="BD86" s="82">
        <f t="shared" si="30"/>
        <v>-22.3</v>
      </c>
      <c r="BE86" s="82">
        <f t="shared" si="30"/>
        <v>-105.3</v>
      </c>
      <c r="BF86" s="82">
        <f t="shared" si="30"/>
        <v>-99.6</v>
      </c>
      <c r="BG86" s="82">
        <f t="shared" si="30"/>
        <v>147.9</v>
      </c>
      <c r="BH86" s="82">
        <f t="shared" si="30"/>
        <v>150.19999999999999</v>
      </c>
      <c r="BI86" s="82">
        <f t="shared" si="30"/>
        <v>349.8</v>
      </c>
      <c r="BJ86" s="82">
        <f t="shared" si="30"/>
        <v>362.8</v>
      </c>
      <c r="BK86" s="82">
        <f t="shared" si="30"/>
        <v>390.8</v>
      </c>
      <c r="BL86" s="82">
        <f t="shared" si="30"/>
        <v>390.8</v>
      </c>
      <c r="BM86" s="82">
        <f t="shared" si="30"/>
        <v>373.1</v>
      </c>
      <c r="BN86" s="82">
        <f t="shared" si="30"/>
        <v>428.2</v>
      </c>
      <c r="BO86" s="82">
        <f t="shared" si="30"/>
        <v>402.6</v>
      </c>
      <c r="BP86" s="82">
        <f t="shared" si="30"/>
        <v>370.5</v>
      </c>
      <c r="BQ86" s="82">
        <f t="shared" si="30"/>
        <v>276</v>
      </c>
      <c r="BR86" s="82">
        <f t="shared" si="30"/>
        <v>50</v>
      </c>
      <c r="BS86" s="82">
        <f t="shared" si="30"/>
        <v>73.099999999999994</v>
      </c>
      <c r="BT86" s="82">
        <f t="shared" si="30"/>
        <v>60.1</v>
      </c>
      <c r="BU86" s="82">
        <f t="shared" si="30"/>
        <v>-129.9</v>
      </c>
      <c r="BV86" s="82">
        <f t="shared" si="30"/>
        <v>-121</v>
      </c>
      <c r="BW86" s="82">
        <f t="shared" si="30"/>
        <v>163</v>
      </c>
    </row>
    <row r="87" spans="1:75" x14ac:dyDescent="0.25">
      <c r="A87" s="63" t="s">
        <v>112</v>
      </c>
      <c r="B87" s="43">
        <v>9</v>
      </c>
      <c r="C87" s="43">
        <v>9</v>
      </c>
      <c r="D87" s="43">
        <v>9</v>
      </c>
      <c r="E87" s="43">
        <v>9.9</v>
      </c>
      <c r="F87" s="43">
        <v>9.9</v>
      </c>
      <c r="G87" s="43">
        <v>9.9</v>
      </c>
      <c r="H87" s="43">
        <v>9.9</v>
      </c>
      <c r="I87" s="43">
        <v>9.9</v>
      </c>
      <c r="J87" s="43">
        <v>9.9</v>
      </c>
      <c r="K87" s="43">
        <v>9.9</v>
      </c>
      <c r="L87" s="43">
        <v>9.9</v>
      </c>
      <c r="M87" s="43">
        <v>9.9</v>
      </c>
      <c r="N87" s="43">
        <v>9.9</v>
      </c>
      <c r="O87" s="43">
        <v>9.9</v>
      </c>
      <c r="P87" s="43">
        <v>9.9</v>
      </c>
      <c r="Q87" s="43">
        <v>9.9</v>
      </c>
      <c r="R87" s="43">
        <v>9.9</v>
      </c>
      <c r="S87" s="43">
        <v>9.9</v>
      </c>
      <c r="T87" s="43">
        <v>9.9</v>
      </c>
      <c r="U87" s="43">
        <v>9.9</v>
      </c>
      <c r="V87" s="43">
        <v>9.9</v>
      </c>
      <c r="W87" s="43">
        <v>9.1999999999999993</v>
      </c>
      <c r="X87" s="43">
        <v>9.1999999999999993</v>
      </c>
      <c r="Y87" s="43">
        <v>9.1999999999999993</v>
      </c>
      <c r="Z87" s="43">
        <v>9.1999999999999993</v>
      </c>
      <c r="AA87" s="43">
        <v>9.1999999999999993</v>
      </c>
      <c r="AB87" s="43">
        <v>8.6</v>
      </c>
      <c r="AC87" s="43">
        <v>8.6</v>
      </c>
      <c r="AD87" s="43">
        <v>8.6</v>
      </c>
      <c r="AE87" s="43">
        <v>8.6</v>
      </c>
      <c r="AF87" s="43">
        <v>8.6</v>
      </c>
      <c r="AG87" s="64">
        <v>14.1</v>
      </c>
      <c r="AH87" s="46">
        <f t="shared" si="23"/>
        <v>9.9</v>
      </c>
      <c r="AI87" s="47">
        <f t="shared" si="24"/>
        <v>8.6</v>
      </c>
      <c r="AK87" s="49"/>
      <c r="AZ87" s="82">
        <f t="shared" si="30"/>
        <v>0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-5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0</v>
      </c>
    </row>
    <row r="88" spans="1:75" x14ac:dyDescent="0.25">
      <c r="A88" s="84" t="s">
        <v>113</v>
      </c>
      <c r="B88" s="43">
        <v>7</v>
      </c>
      <c r="C88" s="43">
        <v>7</v>
      </c>
      <c r="D88" s="43">
        <v>7</v>
      </c>
      <c r="E88" s="43">
        <v>7</v>
      </c>
      <c r="F88" s="43">
        <v>7</v>
      </c>
      <c r="G88" s="43">
        <v>7</v>
      </c>
      <c r="H88" s="43">
        <v>7</v>
      </c>
      <c r="I88" s="43">
        <v>7</v>
      </c>
      <c r="J88" s="43">
        <v>7</v>
      </c>
      <c r="K88" s="43">
        <v>7</v>
      </c>
      <c r="L88" s="43">
        <v>7</v>
      </c>
      <c r="M88" s="43">
        <v>7</v>
      </c>
      <c r="N88" s="43">
        <v>7</v>
      </c>
      <c r="O88" s="43">
        <v>7</v>
      </c>
      <c r="P88" s="43">
        <v>7</v>
      </c>
      <c r="Q88" s="43">
        <v>7</v>
      </c>
      <c r="R88" s="43">
        <v>7</v>
      </c>
      <c r="S88" s="43">
        <v>7</v>
      </c>
      <c r="T88" s="43">
        <v>7</v>
      </c>
      <c r="U88" s="43">
        <v>7</v>
      </c>
      <c r="V88" s="43">
        <v>7</v>
      </c>
      <c r="W88" s="43">
        <v>6.8</v>
      </c>
      <c r="X88" s="43">
        <v>6.8</v>
      </c>
      <c r="Y88" s="43">
        <v>6.8</v>
      </c>
      <c r="Z88" s="43">
        <v>6.8</v>
      </c>
      <c r="AA88" s="43">
        <v>6.8</v>
      </c>
      <c r="AB88" s="43">
        <v>6.1</v>
      </c>
      <c r="AC88" s="43">
        <v>6.1</v>
      </c>
      <c r="AD88" s="43">
        <v>6.1</v>
      </c>
      <c r="AE88" s="43">
        <v>6.1</v>
      </c>
      <c r="AF88" s="43">
        <v>6.1</v>
      </c>
      <c r="AG88" s="64">
        <v>14</v>
      </c>
      <c r="AH88" s="46">
        <f t="shared" si="23"/>
        <v>7</v>
      </c>
      <c r="AI88" s="47">
        <f t="shared" si="24"/>
        <v>6.1</v>
      </c>
      <c r="AK88" s="49"/>
      <c r="AZ88" s="82">
        <f t="shared" si="30"/>
        <v>130</v>
      </c>
      <c r="BA88" s="82">
        <f t="shared" si="30"/>
        <v>125</v>
      </c>
      <c r="BB88" s="82">
        <f t="shared" si="30"/>
        <v>105.9</v>
      </c>
      <c r="BC88" s="82">
        <f t="shared" si="30"/>
        <v>118.3</v>
      </c>
      <c r="BD88" s="82">
        <f t="shared" si="30"/>
        <v>119.3</v>
      </c>
      <c r="BE88" s="82">
        <f t="shared" si="30"/>
        <v>124.6</v>
      </c>
      <c r="BF88" s="82">
        <f t="shared" si="30"/>
        <v>120.3</v>
      </c>
      <c r="BG88" s="82">
        <f t="shared" si="30"/>
        <v>118.9</v>
      </c>
      <c r="BH88" s="82">
        <f t="shared" si="30"/>
        <v>106.9</v>
      </c>
      <c r="BI88" s="82">
        <f t="shared" si="30"/>
        <v>114.5</v>
      </c>
      <c r="BJ88" s="82">
        <f t="shared" si="30"/>
        <v>103.5</v>
      </c>
      <c r="BK88" s="82">
        <f t="shared" si="30"/>
        <v>122</v>
      </c>
      <c r="BL88" s="82">
        <f t="shared" si="30"/>
        <v>142.19999999999999</v>
      </c>
      <c r="BM88" s="82">
        <f t="shared" si="30"/>
        <v>122.5</v>
      </c>
      <c r="BN88" s="82">
        <f t="shared" si="30"/>
        <v>144</v>
      </c>
      <c r="BO88" s="82">
        <f t="shared" si="30"/>
        <v>120.8</v>
      </c>
      <c r="BP88" s="82">
        <f t="shared" si="30"/>
        <v>131.1</v>
      </c>
      <c r="BQ88" s="82">
        <f t="shared" si="30"/>
        <v>130</v>
      </c>
      <c r="BR88" s="82">
        <f t="shared" si="30"/>
        <v>133</v>
      </c>
      <c r="BS88" s="82">
        <f t="shared" si="30"/>
        <v>122</v>
      </c>
      <c r="BT88" s="82">
        <f t="shared" si="30"/>
        <v>121.1</v>
      </c>
      <c r="BU88" s="82">
        <f t="shared" si="30"/>
        <v>120</v>
      </c>
      <c r="BV88" s="82">
        <f t="shared" si="30"/>
        <v>121</v>
      </c>
      <c r="BW88" s="82">
        <f t="shared" si="30"/>
        <v>118</v>
      </c>
    </row>
    <row r="89" spans="1:75" x14ac:dyDescent="0.25">
      <c r="A89" s="63" t="s">
        <v>114</v>
      </c>
      <c r="B89" s="43">
        <v>6.2</v>
      </c>
      <c r="C89" s="43">
        <v>6.2</v>
      </c>
      <c r="D89" s="43">
        <v>6.2</v>
      </c>
      <c r="E89" s="43">
        <v>6.2</v>
      </c>
      <c r="F89" s="43">
        <v>6.2</v>
      </c>
      <c r="G89" s="43">
        <v>6.2</v>
      </c>
      <c r="H89" s="43">
        <v>6.2</v>
      </c>
      <c r="I89" s="43">
        <v>6.2</v>
      </c>
      <c r="J89" s="43">
        <v>6.2</v>
      </c>
      <c r="K89" s="43">
        <v>6.2</v>
      </c>
      <c r="L89" s="43">
        <v>6.2</v>
      </c>
      <c r="M89" s="43">
        <v>6.2</v>
      </c>
      <c r="N89" s="43">
        <v>6.2</v>
      </c>
      <c r="O89" s="43">
        <v>6.2</v>
      </c>
      <c r="P89" s="43">
        <v>6.2</v>
      </c>
      <c r="Q89" s="43">
        <v>6.2</v>
      </c>
      <c r="R89" s="43">
        <v>6.2</v>
      </c>
      <c r="S89" s="43">
        <v>6.2</v>
      </c>
      <c r="T89" s="43">
        <v>6.2</v>
      </c>
      <c r="U89" s="43">
        <v>6.2</v>
      </c>
      <c r="V89" s="43">
        <v>6.2</v>
      </c>
      <c r="W89" s="43">
        <v>6.1</v>
      </c>
      <c r="X89" s="43">
        <v>6.1</v>
      </c>
      <c r="Y89" s="43">
        <v>6.1</v>
      </c>
      <c r="Z89" s="43">
        <v>6.1</v>
      </c>
      <c r="AA89" s="43">
        <v>6.1</v>
      </c>
      <c r="AB89" s="43">
        <v>6.1</v>
      </c>
      <c r="AC89" s="43">
        <v>6.1</v>
      </c>
      <c r="AD89" s="43">
        <v>6.1</v>
      </c>
      <c r="AE89" s="43">
        <v>6.1</v>
      </c>
      <c r="AF89" s="43">
        <v>6.1</v>
      </c>
      <c r="AG89" s="64">
        <v>10.050000000000001</v>
      </c>
      <c r="AH89" s="46">
        <f t="shared" si="23"/>
        <v>6.2</v>
      </c>
      <c r="AI89" s="47">
        <f t="shared" si="24"/>
        <v>6.1</v>
      </c>
      <c r="AK89" s="49"/>
      <c r="AZ89" s="82">
        <f t="shared" si="30"/>
        <v>0</v>
      </c>
      <c r="BA89" s="82">
        <f t="shared" si="30"/>
        <v>0</v>
      </c>
      <c r="BB89" s="82">
        <f t="shared" si="30"/>
        <v>14.9</v>
      </c>
      <c r="BC89" s="82">
        <f t="shared" si="30"/>
        <v>0</v>
      </c>
      <c r="BD89" s="82">
        <f t="shared" si="30"/>
        <v>0</v>
      </c>
      <c r="BE89" s="82">
        <f t="shared" si="30"/>
        <v>0</v>
      </c>
      <c r="BF89" s="82">
        <f t="shared" si="30"/>
        <v>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13.7</v>
      </c>
      <c r="BN89" s="82">
        <f t="shared" si="30"/>
        <v>16.8</v>
      </c>
      <c r="BO89" s="82">
        <f t="shared" si="30"/>
        <v>15.6</v>
      </c>
      <c r="BP89" s="82">
        <f t="shared" si="30"/>
        <v>15.7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0</v>
      </c>
    </row>
    <row r="90" spans="1:75" x14ac:dyDescent="0.25">
      <c r="A90" s="63" t="s">
        <v>115</v>
      </c>
      <c r="B90" s="43">
        <v>3.2</v>
      </c>
      <c r="C90" s="43">
        <v>3.2</v>
      </c>
      <c r="D90" s="43">
        <v>3.2</v>
      </c>
      <c r="E90" s="43">
        <v>3.2</v>
      </c>
      <c r="F90" s="43">
        <v>3.2</v>
      </c>
      <c r="G90" s="43">
        <v>3.2</v>
      </c>
      <c r="H90" s="43">
        <v>3.2</v>
      </c>
      <c r="I90" s="43">
        <v>3.2</v>
      </c>
      <c r="J90" s="43">
        <v>3.2</v>
      </c>
      <c r="K90" s="43">
        <v>3.2</v>
      </c>
      <c r="L90" s="43">
        <v>3.2</v>
      </c>
      <c r="M90" s="43">
        <v>3.2</v>
      </c>
      <c r="N90" s="43">
        <v>3.2</v>
      </c>
      <c r="O90" s="43">
        <v>3.2</v>
      </c>
      <c r="P90" s="43">
        <v>3.2</v>
      </c>
      <c r="Q90" s="43">
        <v>3.2</v>
      </c>
      <c r="R90" s="43">
        <v>3.2</v>
      </c>
      <c r="S90" s="43">
        <v>3.2</v>
      </c>
      <c r="T90" s="43">
        <v>3.2</v>
      </c>
      <c r="U90" s="43">
        <v>3.2</v>
      </c>
      <c r="V90" s="43">
        <v>3.2</v>
      </c>
      <c r="W90" s="43">
        <v>3.2</v>
      </c>
      <c r="X90" s="43">
        <v>3.2</v>
      </c>
      <c r="Y90" s="43">
        <v>3.2</v>
      </c>
      <c r="Z90" s="43">
        <v>3.2</v>
      </c>
      <c r="AA90" s="43">
        <v>3.2</v>
      </c>
      <c r="AB90" s="43">
        <v>3.2</v>
      </c>
      <c r="AC90" s="43">
        <v>3.2</v>
      </c>
      <c r="AD90" s="43">
        <v>3.2</v>
      </c>
      <c r="AE90" s="43">
        <v>3.2</v>
      </c>
      <c r="AF90" s="43">
        <v>3.2</v>
      </c>
      <c r="AG90" s="64">
        <v>6.2</v>
      </c>
      <c r="AH90" s="46">
        <f t="shared" si="23"/>
        <v>3.2</v>
      </c>
      <c r="AI90" s="47">
        <f t="shared" si="24"/>
        <v>3.2</v>
      </c>
      <c r="AK90" s="49"/>
      <c r="AZ90" s="82">
        <f t="shared" si="30"/>
        <v>0</v>
      </c>
      <c r="BA90" s="82">
        <f t="shared" si="30"/>
        <v>60</v>
      </c>
      <c r="BB90" s="82">
        <f t="shared" si="30"/>
        <v>60.3</v>
      </c>
      <c r="BC90" s="82">
        <f t="shared" si="30"/>
        <v>61.2</v>
      </c>
      <c r="BD90" s="82">
        <f t="shared" si="30"/>
        <v>63.3</v>
      </c>
      <c r="BE90" s="82">
        <f t="shared" si="30"/>
        <v>0</v>
      </c>
      <c r="BF90" s="82">
        <f t="shared" si="30"/>
        <v>0</v>
      </c>
      <c r="BG90" s="82">
        <f t="shared" si="30"/>
        <v>63.1</v>
      </c>
      <c r="BH90" s="82">
        <f t="shared" si="30"/>
        <v>51.8</v>
      </c>
      <c r="BI90" s="82">
        <f t="shared" si="30"/>
        <v>50.6</v>
      </c>
      <c r="BJ90" s="82">
        <f t="shared" si="30"/>
        <v>59.5</v>
      </c>
      <c r="BK90" s="82">
        <f t="shared" si="30"/>
        <v>59.2</v>
      </c>
      <c r="BL90" s="82">
        <f t="shared" si="30"/>
        <v>60.8</v>
      </c>
      <c r="BM90" s="82">
        <f t="shared" si="30"/>
        <v>61.8</v>
      </c>
      <c r="BN90" s="82">
        <f t="shared" si="30"/>
        <v>61.1</v>
      </c>
      <c r="BO90" s="82">
        <f t="shared" si="30"/>
        <v>58.6</v>
      </c>
      <c r="BP90" s="82">
        <f t="shared" si="30"/>
        <v>54.2</v>
      </c>
      <c r="BQ90" s="82">
        <f t="shared" si="30"/>
        <v>45.3</v>
      </c>
      <c r="BR90" s="82">
        <f t="shared" si="30"/>
        <v>38.5</v>
      </c>
      <c r="BS90" s="82">
        <f t="shared" si="30"/>
        <v>40.1</v>
      </c>
      <c r="BT90" s="82">
        <f t="shared" si="30"/>
        <v>44.9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>SUM(B79:B91)</f>
        <v>170.2</v>
      </c>
      <c r="C92" s="70">
        <f>SUM(C79:C91)</f>
        <v>160.79999999999998</v>
      </c>
      <c r="D92" s="70">
        <f>SUM(D79:D91)</f>
        <v>102.80000000000001</v>
      </c>
      <c r="E92" s="70">
        <f>SUM(E79:E91)</f>
        <v>89.000000000000014</v>
      </c>
      <c r="F92" s="70">
        <f t="shared" ref="F92:AG92" si="31">SUM(F79:F91)</f>
        <v>89.000000000000014</v>
      </c>
      <c r="G92" s="70">
        <f t="shared" si="31"/>
        <v>124.50000000000001</v>
      </c>
      <c r="H92" s="70">
        <f t="shared" si="31"/>
        <v>147.59999999999997</v>
      </c>
      <c r="I92" s="70">
        <f t="shared" si="31"/>
        <v>228.19999999999996</v>
      </c>
      <c r="J92" s="70">
        <f t="shared" si="31"/>
        <v>299.99999999999994</v>
      </c>
      <c r="K92" s="70">
        <f t="shared" si="31"/>
        <v>350.49999999999994</v>
      </c>
      <c r="L92" s="70">
        <f t="shared" si="31"/>
        <v>371.69999999999993</v>
      </c>
      <c r="M92" s="70">
        <f t="shared" ref="M92:R92" si="32">SUM(M79:M91)</f>
        <v>348.09999999999997</v>
      </c>
      <c r="N92" s="70">
        <f t="shared" si="32"/>
        <v>342.39999999999992</v>
      </c>
      <c r="O92" s="70">
        <f t="shared" si="32"/>
        <v>278.89999999999998</v>
      </c>
      <c r="P92" s="70">
        <f t="shared" si="32"/>
        <v>213.59999999999997</v>
      </c>
      <c r="Q92" s="70">
        <f t="shared" si="32"/>
        <v>218.89999999999998</v>
      </c>
      <c r="R92" s="70">
        <f t="shared" si="32"/>
        <v>216.49999999999997</v>
      </c>
      <c r="S92" s="70">
        <f t="shared" si="31"/>
        <v>227.09999999999997</v>
      </c>
      <c r="T92" s="70">
        <f t="shared" si="31"/>
        <v>226.09999999999997</v>
      </c>
      <c r="U92" s="70">
        <f t="shared" si="31"/>
        <v>222.79999999999995</v>
      </c>
      <c r="V92" s="70">
        <f t="shared" si="31"/>
        <v>232.79999999999995</v>
      </c>
      <c r="W92" s="70">
        <f t="shared" si="31"/>
        <v>229.49999999999997</v>
      </c>
      <c r="X92" s="70">
        <f t="shared" si="31"/>
        <v>253.89999999999998</v>
      </c>
      <c r="Y92" s="70">
        <f t="shared" si="31"/>
        <v>314.40000000000003</v>
      </c>
      <c r="Z92" s="70">
        <f t="shared" si="31"/>
        <v>351.40000000000003</v>
      </c>
      <c r="AA92" s="70">
        <f t="shared" si="31"/>
        <v>338.40000000000003</v>
      </c>
      <c r="AB92" s="70">
        <f>SUM(AB79:AB91)</f>
        <v>324.60000000000008</v>
      </c>
      <c r="AC92" s="70">
        <f>SUM(AC79:AC91)</f>
        <v>320.50000000000006</v>
      </c>
      <c r="AD92" s="70">
        <f>SUM(AD79:AD91)</f>
        <v>320.50000000000006</v>
      </c>
      <c r="AE92" s="70">
        <f>SUM(AE79:AE91)</f>
        <v>338.44000000000005</v>
      </c>
      <c r="AF92" s="70">
        <f>SUM(AF79:AF91)</f>
        <v>338.44000000000005</v>
      </c>
      <c r="AG92" s="80">
        <f t="shared" si="31"/>
        <v>489.91</v>
      </c>
      <c r="AH92" s="46">
        <f t="shared" si="23"/>
        <v>371.69999999999993</v>
      </c>
      <c r="AI92" s="47">
        <f t="shared" si="24"/>
        <v>89.000000000000014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>
        <v>5.9</v>
      </c>
      <c r="X94" s="44">
        <v>0</v>
      </c>
      <c r="Y94" s="44">
        <v>0</v>
      </c>
      <c r="Z94" s="44">
        <v>0</v>
      </c>
      <c r="AA94" s="44">
        <v>0</v>
      </c>
      <c r="AB94" s="44">
        <v>0</v>
      </c>
      <c r="AC94" s="44">
        <v>0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23"/>
        <v>5.9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>
        <v>2.6</v>
      </c>
      <c r="X95" s="44">
        <v>0</v>
      </c>
      <c r="Y95" s="44">
        <v>0</v>
      </c>
      <c r="Z95" s="44">
        <v>0</v>
      </c>
      <c r="AA95" s="44">
        <v>0</v>
      </c>
      <c r="AB95" s="44">
        <v>0</v>
      </c>
      <c r="AC95" s="44">
        <v>0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23"/>
        <v>2.6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156</v>
      </c>
      <c r="BH95" s="82">
        <v>0</v>
      </c>
      <c r="BI95" s="82">
        <v>130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>B93+B94+B95</f>
        <v>0</v>
      </c>
      <c r="C96" s="70">
        <f>C93+C94+C95</f>
        <v>0</v>
      </c>
      <c r="D96" s="70">
        <f>D93+D94+D95</f>
        <v>0</v>
      </c>
      <c r="E96" s="70">
        <f>E93+E94+E95</f>
        <v>0</v>
      </c>
      <c r="F96" s="70">
        <f t="shared" ref="F96:AA96" si="33">F93+F94+F95</f>
        <v>0</v>
      </c>
      <c r="G96" s="70">
        <f t="shared" si="33"/>
        <v>0</v>
      </c>
      <c r="H96" s="70">
        <f t="shared" si="33"/>
        <v>0</v>
      </c>
      <c r="I96" s="70">
        <f t="shared" si="33"/>
        <v>0</v>
      </c>
      <c r="J96" s="70">
        <f t="shared" si="33"/>
        <v>0</v>
      </c>
      <c r="K96" s="70">
        <f t="shared" si="33"/>
        <v>0</v>
      </c>
      <c r="L96" s="70">
        <f t="shared" si="33"/>
        <v>0</v>
      </c>
      <c r="M96" s="70">
        <f t="shared" ref="M96:R96" si="34">M93+M94+M95</f>
        <v>0</v>
      </c>
      <c r="N96" s="70">
        <f t="shared" si="34"/>
        <v>0</v>
      </c>
      <c r="O96" s="70">
        <f t="shared" si="34"/>
        <v>0</v>
      </c>
      <c r="P96" s="70">
        <f t="shared" si="34"/>
        <v>0</v>
      </c>
      <c r="Q96" s="70">
        <f t="shared" si="34"/>
        <v>0</v>
      </c>
      <c r="R96" s="70">
        <f t="shared" si="34"/>
        <v>0</v>
      </c>
      <c r="S96" s="70">
        <f t="shared" si="33"/>
        <v>0</v>
      </c>
      <c r="T96" s="70">
        <f t="shared" si="33"/>
        <v>0</v>
      </c>
      <c r="U96" s="70">
        <f t="shared" si="33"/>
        <v>0</v>
      </c>
      <c r="V96" s="70">
        <f t="shared" si="33"/>
        <v>0</v>
      </c>
      <c r="W96" s="70">
        <f t="shared" si="33"/>
        <v>8.5</v>
      </c>
      <c r="X96" s="70">
        <f t="shared" si="33"/>
        <v>0</v>
      </c>
      <c r="Y96" s="70">
        <f t="shared" si="33"/>
        <v>0</v>
      </c>
      <c r="Z96" s="70">
        <f t="shared" si="33"/>
        <v>0</v>
      </c>
      <c r="AA96" s="70">
        <f t="shared" si="33"/>
        <v>0</v>
      </c>
      <c r="AB96" s="70">
        <f>AB93+AB94+AB95</f>
        <v>0</v>
      </c>
      <c r="AC96" s="70">
        <f>AC93+AC94+AC95</f>
        <v>0</v>
      </c>
      <c r="AD96" s="70">
        <f>AD93+AD94+AD95</f>
        <v>0</v>
      </c>
      <c r="AE96" s="70">
        <f>AE93+AE94+AE95</f>
        <v>0</v>
      </c>
      <c r="AF96" s="70">
        <f>AF93+AF94+AF95</f>
        <v>0</v>
      </c>
      <c r="AG96" s="80">
        <f>SUM(AG93:AG95)</f>
        <v>106</v>
      </c>
      <c r="AH96" s="46">
        <f t="shared" si="23"/>
        <v>8.5</v>
      </c>
      <c r="AI96" s="47">
        <f t="shared" si="24"/>
        <v>0</v>
      </c>
      <c r="AK96" s="49"/>
      <c r="AY96" s="82"/>
      <c r="BF96" s="81"/>
      <c r="BG96" s="82">
        <v>122</v>
      </c>
      <c r="BH96" s="82">
        <v>0</v>
      </c>
      <c r="BI96" s="82">
        <v>125</v>
      </c>
      <c r="BJ96" s="82">
        <v>0</v>
      </c>
      <c r="BK96" s="82">
        <v>60</v>
      </c>
      <c r="BL96" s="82">
        <v>0</v>
      </c>
    </row>
    <row r="97" spans="1:64" x14ac:dyDescent="0.25">
      <c r="A97" s="42" t="s">
        <v>122</v>
      </c>
      <c r="B97" s="44">
        <v>163</v>
      </c>
      <c r="C97" s="44">
        <v>156</v>
      </c>
      <c r="D97" s="44">
        <v>122</v>
      </c>
      <c r="E97" s="44">
        <v>86.9</v>
      </c>
      <c r="F97" s="44">
        <v>18.899999999999999</v>
      </c>
      <c r="G97" s="44">
        <v>-22.3</v>
      </c>
      <c r="H97" s="44">
        <v>-23.6</v>
      </c>
      <c r="I97" s="44">
        <v>-105.3</v>
      </c>
      <c r="J97" s="44">
        <v>-103.2</v>
      </c>
      <c r="K97" s="44">
        <v>-99.6</v>
      </c>
      <c r="L97" s="44">
        <v>-92.6</v>
      </c>
      <c r="M97" s="44">
        <v>147.9</v>
      </c>
      <c r="N97" s="44">
        <v>150.19999999999999</v>
      </c>
      <c r="O97" s="44">
        <v>349.8</v>
      </c>
      <c r="P97" s="44">
        <v>362.8</v>
      </c>
      <c r="Q97" s="44">
        <v>390.8</v>
      </c>
      <c r="R97" s="44">
        <v>390.8</v>
      </c>
      <c r="S97" s="44">
        <v>373.1</v>
      </c>
      <c r="T97" s="44">
        <v>428.2</v>
      </c>
      <c r="U97" s="44">
        <v>402.6</v>
      </c>
      <c r="V97" s="44">
        <v>370.5</v>
      </c>
      <c r="W97" s="44">
        <v>357.5</v>
      </c>
      <c r="X97" s="44">
        <v>276</v>
      </c>
      <c r="Y97" s="44">
        <v>135</v>
      </c>
      <c r="Z97" s="44">
        <v>50</v>
      </c>
      <c r="AA97" s="44">
        <v>42</v>
      </c>
      <c r="AB97" s="44">
        <v>73.099999999999994</v>
      </c>
      <c r="AC97" s="44">
        <v>95.2</v>
      </c>
      <c r="AD97" s="44">
        <v>60.1</v>
      </c>
      <c r="AE97" s="44">
        <v>-129.9</v>
      </c>
      <c r="AF97" s="44">
        <v>-121</v>
      </c>
      <c r="AG97" s="61"/>
      <c r="AH97" s="46">
        <f t="shared" si="23"/>
        <v>428.2</v>
      </c>
      <c r="AI97" s="47">
        <f t="shared" si="24"/>
        <v>-129.9</v>
      </c>
      <c r="AK97" s="49"/>
      <c r="AY97" s="82"/>
      <c r="BF97" s="81"/>
      <c r="BG97" s="82">
        <v>86.9</v>
      </c>
      <c r="BH97" s="82">
        <v>0</v>
      </c>
      <c r="BI97" s="82">
        <v>105.9</v>
      </c>
      <c r="BJ97" s="82">
        <v>14.9</v>
      </c>
      <c r="BK97" s="82">
        <v>60.3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>
        <v>-5</v>
      </c>
      <c r="L98" s="43">
        <v>-6.5</v>
      </c>
      <c r="M98" s="43">
        <v>0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3"/>
        <v>0</v>
      </c>
      <c r="AI98" s="47">
        <f t="shared" si="24"/>
        <v>-6.5</v>
      </c>
      <c r="AK98" s="49"/>
      <c r="AL98" s="88" t="s">
        <v>124</v>
      </c>
      <c r="AM98" s="88"/>
      <c r="AY98" s="82"/>
      <c r="BF98" s="82"/>
      <c r="BG98" s="82">
        <v>18.899999999999999</v>
      </c>
      <c r="BH98" s="82">
        <v>0</v>
      </c>
      <c r="BI98" s="82">
        <v>118.3</v>
      </c>
      <c r="BJ98" s="82">
        <v>0</v>
      </c>
      <c r="BK98" s="82">
        <v>61.2</v>
      </c>
      <c r="BL98" s="82">
        <v>0</v>
      </c>
    </row>
    <row r="99" spans="1:64" x14ac:dyDescent="0.25">
      <c r="A99" s="63" t="s">
        <v>125</v>
      </c>
      <c r="B99" s="43">
        <v>118</v>
      </c>
      <c r="C99" s="43">
        <v>130</v>
      </c>
      <c r="D99" s="43">
        <v>125</v>
      </c>
      <c r="E99" s="43">
        <v>105.9</v>
      </c>
      <c r="F99" s="43">
        <v>118.3</v>
      </c>
      <c r="G99" s="43">
        <v>119.3</v>
      </c>
      <c r="H99" s="43">
        <v>119.6</v>
      </c>
      <c r="I99" s="43">
        <v>124.6</v>
      </c>
      <c r="J99" s="43">
        <v>102.3</v>
      </c>
      <c r="K99" s="43">
        <v>120.3</v>
      </c>
      <c r="L99" s="43">
        <v>105.6</v>
      </c>
      <c r="M99" s="43">
        <v>118.9</v>
      </c>
      <c r="N99" s="43">
        <v>106.9</v>
      </c>
      <c r="O99" s="43">
        <v>114.5</v>
      </c>
      <c r="P99" s="43">
        <v>103.5</v>
      </c>
      <c r="Q99" s="43">
        <v>122</v>
      </c>
      <c r="R99" s="43">
        <v>142.19999999999999</v>
      </c>
      <c r="S99" s="43">
        <v>122.5</v>
      </c>
      <c r="T99" s="43">
        <v>144</v>
      </c>
      <c r="U99" s="43">
        <v>120.8</v>
      </c>
      <c r="V99" s="43">
        <v>131.1</v>
      </c>
      <c r="W99" s="43">
        <v>122.1</v>
      </c>
      <c r="X99" s="43">
        <v>130</v>
      </c>
      <c r="Y99" s="43">
        <v>115</v>
      </c>
      <c r="Z99" s="43">
        <v>133</v>
      </c>
      <c r="AA99" s="43">
        <v>111.7</v>
      </c>
      <c r="AB99" s="43">
        <v>122</v>
      </c>
      <c r="AC99" s="43">
        <v>122</v>
      </c>
      <c r="AD99" s="43">
        <v>121.1</v>
      </c>
      <c r="AE99" s="43">
        <v>120</v>
      </c>
      <c r="AF99" s="43">
        <v>121</v>
      </c>
      <c r="AG99" s="89"/>
      <c r="AH99" s="46">
        <f t="shared" si="23"/>
        <v>144</v>
      </c>
      <c r="AI99" s="47">
        <f t="shared" si="24"/>
        <v>102.3</v>
      </c>
      <c r="AK99" s="90"/>
      <c r="AL99" s="91"/>
      <c r="AM99" s="91"/>
      <c r="AN99" s="92"/>
      <c r="AY99" s="82"/>
      <c r="BF99" s="82"/>
      <c r="BG99" s="82">
        <v>-22.3</v>
      </c>
      <c r="BH99" s="82">
        <v>0</v>
      </c>
      <c r="BI99" s="82">
        <v>119.3</v>
      </c>
      <c r="BJ99" s="82">
        <v>0</v>
      </c>
      <c r="BK99" s="82">
        <v>63.3</v>
      </c>
      <c r="BL99" s="82">
        <v>0</v>
      </c>
    </row>
    <row r="100" spans="1:64" x14ac:dyDescent="0.25">
      <c r="A100" s="63" t="s">
        <v>126</v>
      </c>
      <c r="B100" s="93">
        <v>0</v>
      </c>
      <c r="C100" s="93">
        <v>0</v>
      </c>
      <c r="D100" s="93">
        <v>0</v>
      </c>
      <c r="E100" s="93">
        <v>14.9</v>
      </c>
      <c r="F100" s="93">
        <v>0</v>
      </c>
      <c r="G100" s="93">
        <v>0</v>
      </c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>
        <v>13.7</v>
      </c>
      <c r="T100" s="93">
        <v>16.8</v>
      </c>
      <c r="U100" s="93">
        <v>15.6</v>
      </c>
      <c r="V100" s="93">
        <v>15.7</v>
      </c>
      <c r="W100" s="93">
        <v>16.5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3"/>
        <v>16.8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-105.3</v>
      </c>
      <c r="BH100" s="82">
        <v>0</v>
      </c>
      <c r="BI100" s="82">
        <v>124.6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60</v>
      </c>
      <c r="E101" s="44">
        <v>60.3</v>
      </c>
      <c r="F101" s="44">
        <v>61.2</v>
      </c>
      <c r="G101" s="44">
        <v>63.3</v>
      </c>
      <c r="H101" s="44">
        <v>61.3</v>
      </c>
      <c r="I101" s="44">
        <v>0</v>
      </c>
      <c r="J101" s="44"/>
      <c r="K101" s="44"/>
      <c r="L101" s="44"/>
      <c r="M101" s="44">
        <v>63.1</v>
      </c>
      <c r="N101" s="44">
        <v>51.8</v>
      </c>
      <c r="O101" s="44">
        <v>50.6</v>
      </c>
      <c r="P101" s="44">
        <v>59.5</v>
      </c>
      <c r="Q101" s="44">
        <v>59.2</v>
      </c>
      <c r="R101" s="44">
        <v>60.8</v>
      </c>
      <c r="S101" s="44">
        <v>61.8</v>
      </c>
      <c r="T101" s="44">
        <v>61.1</v>
      </c>
      <c r="U101" s="44">
        <v>58.6</v>
      </c>
      <c r="V101" s="44">
        <v>54.2</v>
      </c>
      <c r="W101" s="44">
        <v>53</v>
      </c>
      <c r="X101" s="44">
        <v>45.3</v>
      </c>
      <c r="Y101" s="44">
        <v>36</v>
      </c>
      <c r="Z101" s="44">
        <v>38.5</v>
      </c>
      <c r="AA101" s="44">
        <v>42.9</v>
      </c>
      <c r="AB101" s="44">
        <v>40.1</v>
      </c>
      <c r="AC101" s="44">
        <v>42.4</v>
      </c>
      <c r="AD101" s="44">
        <v>44.9</v>
      </c>
      <c r="AE101" s="44">
        <v>0</v>
      </c>
      <c r="AF101" s="44">
        <v>0</v>
      </c>
      <c r="AG101" s="89"/>
      <c r="AH101" s="46">
        <f t="shared" si="23"/>
        <v>63.3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-99.6</v>
      </c>
      <c r="BH101" s="82">
        <v>-5</v>
      </c>
      <c r="BI101" s="82">
        <v>120.3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15.4</v>
      </c>
      <c r="D102" s="97">
        <v>15.4</v>
      </c>
      <c r="E102" s="97">
        <v>47</v>
      </c>
      <c r="F102" s="97">
        <v>44.9</v>
      </c>
      <c r="G102" s="97">
        <v>38.9</v>
      </c>
      <c r="H102" s="97">
        <v>48.6</v>
      </c>
      <c r="I102" s="97">
        <v>54.3</v>
      </c>
      <c r="J102" s="97">
        <v>28.6</v>
      </c>
      <c r="K102" s="97">
        <v>21.3</v>
      </c>
      <c r="L102" s="97">
        <v>28.3</v>
      </c>
      <c r="M102" s="97">
        <v>59</v>
      </c>
      <c r="N102" s="97">
        <v>59.8</v>
      </c>
      <c r="O102" s="97">
        <v>58.5</v>
      </c>
      <c r="P102" s="97">
        <v>54.9</v>
      </c>
      <c r="Q102" s="97">
        <v>59.8</v>
      </c>
      <c r="R102" s="97">
        <v>57.9</v>
      </c>
      <c r="S102" s="97">
        <v>57.5</v>
      </c>
      <c r="T102" s="97">
        <v>61.5</v>
      </c>
      <c r="U102" s="97">
        <v>63.2</v>
      </c>
      <c r="V102" s="97">
        <v>59.7</v>
      </c>
      <c r="W102" s="97">
        <v>57.2</v>
      </c>
      <c r="X102" s="97">
        <v>59</v>
      </c>
      <c r="Y102" s="97">
        <v>60</v>
      </c>
      <c r="Z102" s="97">
        <v>59.5</v>
      </c>
      <c r="AA102" s="97">
        <v>58</v>
      </c>
      <c r="AB102" s="97">
        <v>58.9</v>
      </c>
      <c r="AC102" s="97">
        <v>54.7</v>
      </c>
      <c r="AD102" s="97">
        <v>51.1</v>
      </c>
      <c r="AE102" s="97">
        <v>52.9</v>
      </c>
      <c r="AF102" s="97">
        <v>46.6</v>
      </c>
      <c r="AG102" s="89"/>
      <c r="AH102" s="46">
        <f t="shared" si="23"/>
        <v>63.2</v>
      </c>
      <c r="AI102" s="47">
        <f t="shared" si="24"/>
        <v>15.4</v>
      </c>
      <c r="AK102" s="94"/>
      <c r="AL102" s="44"/>
      <c r="AM102" s="44"/>
      <c r="AN102" s="98"/>
      <c r="AY102" s="82"/>
      <c r="BF102" s="82"/>
      <c r="BG102" s="82">
        <v>147.9</v>
      </c>
      <c r="BH102" s="82">
        <v>0</v>
      </c>
      <c r="BI102" s="82">
        <v>118.9</v>
      </c>
      <c r="BJ102" s="82">
        <v>0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4"/>
      <c r="AY103" s="82"/>
      <c r="BF103" s="82"/>
      <c r="BG103" s="82">
        <v>150.19999999999999</v>
      </c>
      <c r="BH103" s="82">
        <v>0</v>
      </c>
      <c r="BI103" s="82">
        <v>106.9</v>
      </c>
      <c r="BJ103" s="82">
        <v>0</v>
      </c>
      <c r="BK103" s="82">
        <v>51.8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5"/>
      <c r="BF104" s="82"/>
      <c r="BG104" s="82">
        <v>349.8</v>
      </c>
      <c r="BH104" s="82">
        <v>0</v>
      </c>
      <c r="BI104" s="82">
        <v>114.5</v>
      </c>
      <c r="BJ104" s="82">
        <v>0</v>
      </c>
      <c r="BK104" s="82">
        <v>50.6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362.8</v>
      </c>
      <c r="BH105" s="82">
        <v>0</v>
      </c>
      <c r="BI105" s="82">
        <v>103.5</v>
      </c>
      <c r="BJ105" s="82">
        <v>0</v>
      </c>
      <c r="BK105" s="82">
        <v>59.5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390.8</v>
      </c>
      <c r="BH106" s="82">
        <v>0</v>
      </c>
      <c r="BI106" s="82">
        <v>122</v>
      </c>
      <c r="BJ106" s="82">
        <v>0</v>
      </c>
      <c r="BK106" s="82">
        <v>59.2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390.8</v>
      </c>
      <c r="BH107" s="82">
        <v>0</v>
      </c>
      <c r="BI107" s="82">
        <v>142.19999999999999</v>
      </c>
      <c r="BJ107" s="82">
        <v>0</v>
      </c>
      <c r="BK107" s="82">
        <v>60.8</v>
      </c>
      <c r="BL107" s="82">
        <v>0</v>
      </c>
    </row>
    <row r="108" spans="1:64" ht="15.75" thickBot="1" x14ac:dyDescent="0.3">
      <c r="A108" s="87" t="s">
        <v>136</v>
      </c>
      <c r="B108" s="70">
        <f>SUMIF(B97:B107,"&gt;0")</f>
        <v>336</v>
      </c>
      <c r="C108" s="70">
        <f>SUMIF(C97:C107,"&gt;0")</f>
        <v>301.39999999999998</v>
      </c>
      <c r="D108" s="70">
        <f>SUMIF(D97:D107,"&gt;0")</f>
        <v>322.39999999999998</v>
      </c>
      <c r="E108" s="70">
        <f>SUMIF(E97:E107,"&gt;0")</f>
        <v>315</v>
      </c>
      <c r="F108" s="70">
        <f t="shared" ref="F108:AA108" si="35">SUMIF(F97:F107,"&gt;0")</f>
        <v>243.29999999999998</v>
      </c>
      <c r="G108" s="70">
        <f t="shared" si="35"/>
        <v>221.5</v>
      </c>
      <c r="H108" s="70">
        <f t="shared" si="35"/>
        <v>229.49999999999997</v>
      </c>
      <c r="I108" s="70">
        <f t="shared" si="35"/>
        <v>178.89999999999998</v>
      </c>
      <c r="J108" s="70">
        <f t="shared" si="35"/>
        <v>130.9</v>
      </c>
      <c r="K108" s="70">
        <f t="shared" si="35"/>
        <v>141.6</v>
      </c>
      <c r="L108" s="70">
        <f t="shared" si="35"/>
        <v>133.9</v>
      </c>
      <c r="M108" s="70">
        <f t="shared" ref="M108:R108" si="36">SUMIF(M97:M107,"&gt;0")</f>
        <v>388.90000000000003</v>
      </c>
      <c r="N108" s="70">
        <f t="shared" si="36"/>
        <v>368.70000000000005</v>
      </c>
      <c r="O108" s="70">
        <f t="shared" si="36"/>
        <v>573.4</v>
      </c>
      <c r="P108" s="70">
        <f t="shared" si="36"/>
        <v>580.69999999999993</v>
      </c>
      <c r="Q108" s="70">
        <f t="shared" si="36"/>
        <v>631.79999999999995</v>
      </c>
      <c r="R108" s="70">
        <f t="shared" si="36"/>
        <v>651.69999999999993</v>
      </c>
      <c r="S108" s="70">
        <f t="shared" si="35"/>
        <v>628.6</v>
      </c>
      <c r="T108" s="70">
        <f t="shared" si="35"/>
        <v>711.6</v>
      </c>
      <c r="U108" s="70">
        <f t="shared" si="35"/>
        <v>660.80000000000007</v>
      </c>
      <c r="V108" s="70">
        <f t="shared" si="35"/>
        <v>631.20000000000016</v>
      </c>
      <c r="W108" s="70">
        <f t="shared" si="35"/>
        <v>606.30000000000007</v>
      </c>
      <c r="X108" s="70">
        <f t="shared" si="35"/>
        <v>510.3</v>
      </c>
      <c r="Y108" s="70">
        <f t="shared" si="35"/>
        <v>346</v>
      </c>
      <c r="Z108" s="70">
        <f t="shared" si="35"/>
        <v>281</v>
      </c>
      <c r="AA108" s="70">
        <f t="shared" si="35"/>
        <v>254.6</v>
      </c>
      <c r="AB108" s="70">
        <f>SUMIF(AB97:AB107,"&gt;0")</f>
        <v>294.09999999999997</v>
      </c>
      <c r="AC108" s="70">
        <f>SUMIF(AC97:AC107,"&gt;0")</f>
        <v>314.29999999999995</v>
      </c>
      <c r="AD108" s="70">
        <f>SUMIF(AD97:AD107,"&gt;0")</f>
        <v>277.2</v>
      </c>
      <c r="AE108" s="70">
        <f>SUMIF(AE97:AE107,"&gt;0")</f>
        <v>172.9</v>
      </c>
      <c r="AF108" s="70">
        <f>SUMIF(AF97:AF107,"&gt;0")</f>
        <v>167.6</v>
      </c>
      <c r="AG108" s="104">
        <f>SUM(AG97:AG107)</f>
        <v>0</v>
      </c>
      <c r="AH108" s="46">
        <f t="shared" si="23"/>
        <v>711.6</v>
      </c>
      <c r="AI108" s="47">
        <f t="shared" si="24"/>
        <v>130.9</v>
      </c>
      <c r="AJ108" s="105">
        <f t="array" ref="AJ108">MIN(IF(B108:AF108&lt;&gt;0,B108:AF108))</f>
        <v>130.9</v>
      </c>
      <c r="BF108" s="82"/>
      <c r="BG108" s="82">
        <v>373.1</v>
      </c>
      <c r="BH108" s="82">
        <v>0</v>
      </c>
      <c r="BI108" s="82">
        <v>122.5</v>
      </c>
      <c r="BJ108" s="82">
        <v>13.7</v>
      </c>
      <c r="BK108" s="82">
        <v>61.8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428.2</v>
      </c>
      <c r="BH109" s="82">
        <v>0</v>
      </c>
      <c r="BI109" s="82">
        <v>144</v>
      </c>
      <c r="BJ109" s="82">
        <v>16.8</v>
      </c>
      <c r="BK109" s="82">
        <v>61.1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402.6</v>
      </c>
      <c r="BH110" s="82">
        <v>0</v>
      </c>
      <c r="BI110" s="82">
        <v>120.8</v>
      </c>
      <c r="BJ110" s="82">
        <v>15.6</v>
      </c>
      <c r="BK110" s="82">
        <v>58.6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370.5</v>
      </c>
      <c r="BH111" s="82">
        <v>0</v>
      </c>
      <c r="BI111" s="82">
        <v>131.1</v>
      </c>
      <c r="BJ111" s="82">
        <v>15.7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276</v>
      </c>
      <c r="BH112" s="82">
        <v>0</v>
      </c>
      <c r="BI112" s="82">
        <v>130</v>
      </c>
      <c r="BJ112" s="82">
        <v>0</v>
      </c>
      <c r="BK112" s="82">
        <v>45.3</v>
      </c>
      <c r="BL112" s="82">
        <v>0</v>
      </c>
    </row>
    <row r="113" spans="1:64" ht="15.75" thickBot="1" x14ac:dyDescent="0.3">
      <c r="A113" s="87" t="s">
        <v>141</v>
      </c>
      <c r="B113" s="108">
        <f>B71+B78+B96+B92+B108+B112</f>
        <v>1372.8</v>
      </c>
      <c r="C113" s="108">
        <f>C71+C78+C96+C92+C108+C112</f>
        <v>1341.6</v>
      </c>
      <c r="D113" s="108">
        <f>D71+D78+D96+D92+D108+D112</f>
        <v>1304.1999999999998</v>
      </c>
      <c r="E113" s="108">
        <f>E71+E78+E96+E92+E108+E112</f>
        <v>1281</v>
      </c>
      <c r="F113" s="108">
        <f t="shared" ref="F113:AG113" si="37">F71+F78+F96+F92+F108+F112</f>
        <v>1288.3</v>
      </c>
      <c r="G113" s="108">
        <f t="shared" si="37"/>
        <v>1364.6</v>
      </c>
      <c r="H113" s="108">
        <f t="shared" si="37"/>
        <v>1495.8999999999999</v>
      </c>
      <c r="I113" s="108">
        <f t="shared" si="37"/>
        <v>1641.6</v>
      </c>
      <c r="J113" s="108">
        <f t="shared" si="37"/>
        <v>1752.5</v>
      </c>
      <c r="K113" s="108">
        <f t="shared" si="37"/>
        <v>1837.6999999999998</v>
      </c>
      <c r="L113" s="108">
        <f t="shared" si="37"/>
        <v>1851.7999999999997</v>
      </c>
      <c r="M113" s="108">
        <f t="shared" ref="M113:R113" si="38">M71+M78+M96+M92+M108+M112</f>
        <v>1807.1</v>
      </c>
      <c r="N113" s="108">
        <f t="shared" si="38"/>
        <v>1750.9999999999998</v>
      </c>
      <c r="O113" s="108">
        <f t="shared" si="38"/>
        <v>1741.6</v>
      </c>
      <c r="P113" s="108">
        <f t="shared" si="38"/>
        <v>1683.6</v>
      </c>
      <c r="Q113" s="108">
        <f t="shared" si="38"/>
        <v>1739.9999999999998</v>
      </c>
      <c r="R113" s="108">
        <f t="shared" si="38"/>
        <v>1757.4999999999995</v>
      </c>
      <c r="S113" s="108">
        <f t="shared" si="37"/>
        <v>1686.7999999999997</v>
      </c>
      <c r="T113" s="108">
        <f t="shared" si="37"/>
        <v>1760.6</v>
      </c>
      <c r="U113" s="108">
        <f t="shared" si="37"/>
        <v>1706.5</v>
      </c>
      <c r="V113" s="108">
        <f t="shared" si="37"/>
        <v>1698.4</v>
      </c>
      <c r="W113" s="108">
        <f t="shared" si="37"/>
        <v>1678.6999999999998</v>
      </c>
      <c r="X113" s="108">
        <f t="shared" si="37"/>
        <v>1686.3999999999999</v>
      </c>
      <c r="Y113" s="108">
        <f t="shared" si="37"/>
        <v>1912.6</v>
      </c>
      <c r="Z113" s="108">
        <f t="shared" si="37"/>
        <v>1884.6</v>
      </c>
      <c r="AA113" s="108">
        <f t="shared" si="37"/>
        <v>1876.8999999999999</v>
      </c>
      <c r="AB113" s="108">
        <f>AB71+AB78+AB96+AB92+AB108+AB112</f>
        <v>1811.2</v>
      </c>
      <c r="AC113" s="108">
        <f>AC71+AC78+AC96+AC92+AC108+AC112</f>
        <v>1756.9999999999998</v>
      </c>
      <c r="AD113" s="108">
        <f>AD71+AD78+AD96+AD92+AD108+AD112</f>
        <v>1688.6</v>
      </c>
      <c r="AE113" s="108">
        <f>AE71+AE78+AE96+AE92+AE108+AE112</f>
        <v>1602.24</v>
      </c>
      <c r="AF113" s="108">
        <f>AF71+AF78+AF96+AF92+AF108+AF112</f>
        <v>1618.1399999999999</v>
      </c>
      <c r="AG113" s="80">
        <f t="shared" si="37"/>
        <v>3169.915</v>
      </c>
      <c r="AH113" s="46">
        <f t="shared" si="23"/>
        <v>1912.6</v>
      </c>
      <c r="AI113" s="47">
        <f t="shared" si="24"/>
        <v>1281</v>
      </c>
      <c r="BF113" s="81"/>
      <c r="BG113" s="82">
        <v>50</v>
      </c>
      <c r="BH113" s="82">
        <v>0</v>
      </c>
      <c r="BI113" s="82">
        <v>133</v>
      </c>
      <c r="BJ113" s="82">
        <v>0</v>
      </c>
      <c r="BK113" s="82">
        <v>38.5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>
        <v>20</v>
      </c>
      <c r="J114" s="110">
        <v>20</v>
      </c>
      <c r="K114" s="110">
        <v>20</v>
      </c>
      <c r="L114" s="110">
        <v>0</v>
      </c>
      <c r="M114" s="110">
        <v>1</v>
      </c>
      <c r="N114" s="110">
        <v>2</v>
      </c>
      <c r="O114" s="110">
        <v>3</v>
      </c>
      <c r="P114" s="110">
        <v>4</v>
      </c>
      <c r="Q114" s="110">
        <v>5</v>
      </c>
      <c r="R114" s="110">
        <v>6</v>
      </c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20</v>
      </c>
      <c r="AI114" s="47">
        <f t="shared" si="24"/>
        <v>0</v>
      </c>
      <c r="BF114" s="81"/>
      <c r="BG114" s="82">
        <v>73.099999999999994</v>
      </c>
      <c r="BH114" s="82">
        <v>0</v>
      </c>
      <c r="BI114" s="82">
        <v>122</v>
      </c>
      <c r="BJ114" s="82">
        <v>0</v>
      </c>
      <c r="BK114" s="82">
        <v>40.1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1372.8</v>
      </c>
      <c r="C115" s="108">
        <f>C113+C114</f>
        <v>1341.6</v>
      </c>
      <c r="D115" s="108">
        <f>D113+D114</f>
        <v>1304.1999999999998</v>
      </c>
      <c r="E115" s="108">
        <f>E113+E114</f>
        <v>1281</v>
      </c>
      <c r="F115" s="108">
        <f t="shared" ref="F115:AA115" si="39">F113+F114</f>
        <v>1288.3</v>
      </c>
      <c r="G115" s="108">
        <f t="shared" si="39"/>
        <v>1364.6</v>
      </c>
      <c r="H115" s="108">
        <f t="shared" si="39"/>
        <v>1495.8999999999999</v>
      </c>
      <c r="I115" s="108">
        <f t="shared" si="39"/>
        <v>1661.6</v>
      </c>
      <c r="J115" s="108">
        <f t="shared" si="39"/>
        <v>1772.5</v>
      </c>
      <c r="K115" s="108">
        <f t="shared" si="39"/>
        <v>1857.6999999999998</v>
      </c>
      <c r="L115" s="108">
        <f t="shared" si="39"/>
        <v>1851.7999999999997</v>
      </c>
      <c r="M115" s="108">
        <f t="shared" ref="M115:R115" si="40">M113+M114</f>
        <v>1808.1</v>
      </c>
      <c r="N115" s="108">
        <f t="shared" si="40"/>
        <v>1752.9999999999998</v>
      </c>
      <c r="O115" s="108">
        <f t="shared" si="40"/>
        <v>1744.6</v>
      </c>
      <c r="P115" s="108">
        <f t="shared" si="40"/>
        <v>1687.6</v>
      </c>
      <c r="Q115" s="108">
        <f t="shared" si="40"/>
        <v>1744.9999999999998</v>
      </c>
      <c r="R115" s="108">
        <f t="shared" si="40"/>
        <v>1763.4999999999995</v>
      </c>
      <c r="S115" s="108">
        <f t="shared" si="39"/>
        <v>1686.7999999999997</v>
      </c>
      <c r="T115" s="108">
        <f t="shared" si="39"/>
        <v>1760.6</v>
      </c>
      <c r="U115" s="108">
        <f t="shared" si="39"/>
        <v>1706.5</v>
      </c>
      <c r="V115" s="108">
        <f t="shared" si="39"/>
        <v>1698.4</v>
      </c>
      <c r="W115" s="108">
        <f t="shared" si="39"/>
        <v>1678.6999999999998</v>
      </c>
      <c r="X115" s="108">
        <f t="shared" si="39"/>
        <v>1686.3999999999999</v>
      </c>
      <c r="Y115" s="108">
        <f t="shared" si="39"/>
        <v>1912.6</v>
      </c>
      <c r="Z115" s="108">
        <f t="shared" si="39"/>
        <v>1884.6</v>
      </c>
      <c r="AA115" s="108">
        <f t="shared" si="39"/>
        <v>1876.8999999999999</v>
      </c>
      <c r="AB115" s="108">
        <f>AB113+AB114</f>
        <v>1811.2</v>
      </c>
      <c r="AC115" s="108">
        <f>AC113+AC114</f>
        <v>1756.9999999999998</v>
      </c>
      <c r="AD115" s="108">
        <f>AD113+AD114</f>
        <v>1688.6</v>
      </c>
      <c r="AE115" s="108">
        <f>AE113+AE114</f>
        <v>1602.24</v>
      </c>
      <c r="AF115" s="108">
        <f>AF113+AF114</f>
        <v>1618.1399999999999</v>
      </c>
      <c r="AG115" s="104">
        <f>AG112+AG108+AG96+AG92+AG71+AG114</f>
        <v>2463.5149999999999</v>
      </c>
      <c r="AH115" s="46">
        <f t="shared" si="23"/>
        <v>1912.6</v>
      </c>
      <c r="AI115" s="47">
        <f t="shared" si="24"/>
        <v>1281</v>
      </c>
      <c r="BF115" s="81"/>
      <c r="BG115" s="82">
        <v>60.1</v>
      </c>
      <c r="BH115" s="82">
        <v>0</v>
      </c>
      <c r="BI115" s="82">
        <v>121.1</v>
      </c>
      <c r="BJ115" s="82">
        <v>0</v>
      </c>
      <c r="BK115" s="82">
        <v>44.9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1372.8</v>
      </c>
      <c r="C116" s="108">
        <f>C115-(C123)</f>
        <v>1341.6</v>
      </c>
      <c r="D116" s="108">
        <f>D115-(D123)</f>
        <v>1304.1999999999998</v>
      </c>
      <c r="E116" s="108">
        <f>E115-(E123)</f>
        <v>1281</v>
      </c>
      <c r="F116" s="108">
        <f t="shared" ref="F116:AA116" si="41">F115-(F123)</f>
        <v>1288.3</v>
      </c>
      <c r="G116" s="108">
        <f t="shared" si="41"/>
        <v>1342.3</v>
      </c>
      <c r="H116" s="108">
        <f t="shared" si="41"/>
        <v>1472.3</v>
      </c>
      <c r="I116" s="108">
        <f t="shared" si="41"/>
        <v>1556.3</v>
      </c>
      <c r="J116" s="108">
        <f t="shared" si="41"/>
        <v>1669.3</v>
      </c>
      <c r="K116" s="108">
        <f t="shared" si="41"/>
        <v>1753.1</v>
      </c>
      <c r="L116" s="108">
        <f t="shared" si="41"/>
        <v>1752.6999999999998</v>
      </c>
      <c r="M116" s="108">
        <f t="shared" ref="M116:R116" si="42">M115-(M123)</f>
        <v>1808.1</v>
      </c>
      <c r="N116" s="108">
        <f t="shared" si="42"/>
        <v>1752.9999999999998</v>
      </c>
      <c r="O116" s="108">
        <f t="shared" si="42"/>
        <v>1744.6</v>
      </c>
      <c r="P116" s="108">
        <f t="shared" si="42"/>
        <v>1687.6</v>
      </c>
      <c r="Q116" s="108">
        <f t="shared" si="42"/>
        <v>1744.9999999999998</v>
      </c>
      <c r="R116" s="108">
        <f t="shared" si="42"/>
        <v>1763.4999999999995</v>
      </c>
      <c r="S116" s="108">
        <f t="shared" si="41"/>
        <v>1686.7999999999997</v>
      </c>
      <c r="T116" s="108">
        <f t="shared" si="41"/>
        <v>1760.6</v>
      </c>
      <c r="U116" s="108">
        <f t="shared" si="41"/>
        <v>1706.5</v>
      </c>
      <c r="V116" s="108">
        <f t="shared" si="41"/>
        <v>1698.4</v>
      </c>
      <c r="W116" s="108">
        <f t="shared" si="41"/>
        <v>1678.6999999999998</v>
      </c>
      <c r="X116" s="108">
        <f t="shared" si="41"/>
        <v>1686.3999999999999</v>
      </c>
      <c r="Y116" s="108">
        <f t="shared" si="41"/>
        <v>1912.6</v>
      </c>
      <c r="Z116" s="108">
        <f t="shared" si="41"/>
        <v>1884.6</v>
      </c>
      <c r="AA116" s="108">
        <f t="shared" si="41"/>
        <v>1876.8999999999999</v>
      </c>
      <c r="AB116" s="108">
        <f>AB115-(AB123)</f>
        <v>1811.2</v>
      </c>
      <c r="AC116" s="108">
        <f>AC115-(AC123)</f>
        <v>1756.9999999999998</v>
      </c>
      <c r="AD116" s="108">
        <f>AD115-(AD123)</f>
        <v>1688.6</v>
      </c>
      <c r="AE116" s="108">
        <f>AE115-(AE123)</f>
        <v>1472.34</v>
      </c>
      <c r="AF116" s="108">
        <f>AF115-(AF123)</f>
        <v>1497.1399999999999</v>
      </c>
      <c r="AG116" s="104"/>
      <c r="AH116" s="46">
        <f t="shared" si="23"/>
        <v>1912.6</v>
      </c>
      <c r="AI116" s="47">
        <f t="shared" si="24"/>
        <v>1281</v>
      </c>
      <c r="BF116" s="81"/>
      <c r="BG116" s="82">
        <v>-129.9</v>
      </c>
      <c r="BH116" s="82">
        <v>0</v>
      </c>
      <c r="BI116" s="82">
        <v>120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3">IF(B97&lt;0,B97*-1,0)</f>
        <v>0</v>
      </c>
      <c r="C117" s="93">
        <f t="shared" si="43"/>
        <v>0</v>
      </c>
      <c r="D117" s="93">
        <f t="shared" ref="D117:E122" si="44">IF(D97&lt;0,D97*-1,0)</f>
        <v>0</v>
      </c>
      <c r="E117" s="93">
        <f t="shared" si="44"/>
        <v>0</v>
      </c>
      <c r="F117" s="93">
        <f t="shared" ref="F117:AA122" si="45">IF(F97&lt;0,F97*-1,0)</f>
        <v>0</v>
      </c>
      <c r="G117" s="93">
        <f t="shared" si="45"/>
        <v>22.3</v>
      </c>
      <c r="H117" s="93">
        <f t="shared" si="45"/>
        <v>23.6</v>
      </c>
      <c r="I117" s="93">
        <f t="shared" si="45"/>
        <v>105.3</v>
      </c>
      <c r="J117" s="93">
        <f t="shared" si="45"/>
        <v>103.2</v>
      </c>
      <c r="K117" s="93">
        <f t="shared" si="45"/>
        <v>99.6</v>
      </c>
      <c r="L117" s="93">
        <f t="shared" si="45"/>
        <v>92.6</v>
      </c>
      <c r="M117" s="93">
        <f t="shared" ref="M117:R122" si="46">IF(M97&lt;0,M97*-1,0)</f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ref="AB117:AF122" si="47">IF(AB97&lt;0,AB97*-1,0)</f>
        <v>0</v>
      </c>
      <c r="AC117" s="93">
        <f t="shared" si="47"/>
        <v>0</v>
      </c>
      <c r="AD117" s="93">
        <f t="shared" si="47"/>
        <v>0</v>
      </c>
      <c r="AE117" s="93">
        <f t="shared" si="47"/>
        <v>129.9</v>
      </c>
      <c r="AF117" s="93">
        <f t="shared" si="47"/>
        <v>121</v>
      </c>
      <c r="AG117" s="61"/>
      <c r="AH117" s="46">
        <f t="shared" si="23"/>
        <v>129.9</v>
      </c>
      <c r="AI117" s="47">
        <f t="shared" si="24"/>
        <v>0</v>
      </c>
      <c r="BG117" s="82">
        <v>-121</v>
      </c>
      <c r="BH117" s="82">
        <v>0</v>
      </c>
      <c r="BI117" s="82">
        <v>121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3"/>
        <v>0</v>
      </c>
      <c r="C118" s="93">
        <f t="shared" si="43"/>
        <v>0</v>
      </c>
      <c r="D118" s="93">
        <f t="shared" si="44"/>
        <v>0</v>
      </c>
      <c r="E118" s="93">
        <f t="shared" si="44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5</v>
      </c>
      <c r="L118" s="93">
        <f t="shared" si="45"/>
        <v>6.5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7"/>
        <v>0</v>
      </c>
      <c r="AC118" s="93">
        <f t="shared" si="47"/>
        <v>0</v>
      </c>
      <c r="AD118" s="93">
        <f t="shared" si="47"/>
        <v>0</v>
      </c>
      <c r="AE118" s="93">
        <f t="shared" si="47"/>
        <v>0</v>
      </c>
      <c r="AF118" s="93">
        <f t="shared" si="47"/>
        <v>0</v>
      </c>
      <c r="AG118" s="64"/>
      <c r="AH118" s="46">
        <f t="shared" si="23"/>
        <v>6.5</v>
      </c>
      <c r="AI118" s="47">
        <f t="shared" si="24"/>
        <v>0</v>
      </c>
      <c r="AK118" s="49"/>
      <c r="BG118" s="82">
        <v>163</v>
      </c>
      <c r="BH118" s="82">
        <v>0</v>
      </c>
      <c r="BI118" s="82">
        <v>118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3"/>
        <v>0</v>
      </c>
      <c r="C119" s="93">
        <f t="shared" si="43"/>
        <v>0</v>
      </c>
      <c r="D119" s="93">
        <f t="shared" si="44"/>
        <v>0</v>
      </c>
      <c r="E119" s="93">
        <f t="shared" si="44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7"/>
        <v>0</v>
      </c>
      <c r="AC119" s="93">
        <f t="shared" si="47"/>
        <v>0</v>
      </c>
      <c r="AD119" s="93">
        <f t="shared" si="47"/>
        <v>0</v>
      </c>
      <c r="AE119" s="93">
        <f t="shared" si="47"/>
        <v>0</v>
      </c>
      <c r="AF119" s="93">
        <f t="shared" si="47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3"/>
        <v>0</v>
      </c>
      <c r="C120" s="93">
        <f t="shared" si="43"/>
        <v>0</v>
      </c>
      <c r="D120" s="93">
        <f t="shared" si="44"/>
        <v>0</v>
      </c>
      <c r="E120" s="93">
        <f t="shared" si="44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7"/>
        <v>0</v>
      </c>
      <c r="AC120" s="93">
        <f t="shared" si="47"/>
        <v>0</v>
      </c>
      <c r="AD120" s="93">
        <f t="shared" si="47"/>
        <v>0</v>
      </c>
      <c r="AE120" s="93">
        <f t="shared" si="47"/>
        <v>0</v>
      </c>
      <c r="AF120" s="93">
        <f t="shared" si="47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3"/>
        <v>0</v>
      </c>
      <c r="C121" s="93">
        <f t="shared" si="43"/>
        <v>0</v>
      </c>
      <c r="D121" s="93">
        <f t="shared" si="44"/>
        <v>0</v>
      </c>
      <c r="E121" s="93">
        <f t="shared" si="44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7"/>
        <v>0</v>
      </c>
      <c r="AC121" s="93">
        <f t="shared" si="47"/>
        <v>0</v>
      </c>
      <c r="AD121" s="93">
        <f t="shared" si="47"/>
        <v>0</v>
      </c>
      <c r="AE121" s="93">
        <f t="shared" si="47"/>
        <v>0</v>
      </c>
      <c r="AF121" s="93">
        <f t="shared" si="47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3"/>
        <v>0</v>
      </c>
      <c r="C122" s="93">
        <f t="shared" si="43"/>
        <v>0</v>
      </c>
      <c r="D122" s="93">
        <f t="shared" si="44"/>
        <v>0</v>
      </c>
      <c r="E122" s="93">
        <f t="shared" si="44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7"/>
        <v>0</v>
      </c>
      <c r="AC122" s="93">
        <f t="shared" si="47"/>
        <v>0</v>
      </c>
      <c r="AD122" s="93">
        <f t="shared" si="47"/>
        <v>0</v>
      </c>
      <c r="AE122" s="93">
        <f t="shared" si="47"/>
        <v>0</v>
      </c>
      <c r="AF122" s="93">
        <f t="shared" si="47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>SUM(B117:B122)</f>
        <v>0</v>
      </c>
      <c r="C123" s="70">
        <f>SUM(C117:C122)</f>
        <v>0</v>
      </c>
      <c r="D123" s="70">
        <f>SUM(D117:D122)</f>
        <v>0</v>
      </c>
      <c r="E123" s="70">
        <f>SUM(E117:E122)</f>
        <v>0</v>
      </c>
      <c r="F123" s="70">
        <f t="shared" ref="F123:AA123" si="48">SUM(F117:F122)</f>
        <v>0</v>
      </c>
      <c r="G123" s="70">
        <f t="shared" si="48"/>
        <v>22.3</v>
      </c>
      <c r="H123" s="70">
        <f t="shared" si="48"/>
        <v>23.6</v>
      </c>
      <c r="I123" s="70">
        <f t="shared" si="48"/>
        <v>105.3</v>
      </c>
      <c r="J123" s="70">
        <f t="shared" si="48"/>
        <v>103.2</v>
      </c>
      <c r="K123" s="70">
        <f t="shared" si="48"/>
        <v>104.6</v>
      </c>
      <c r="L123" s="70">
        <f t="shared" si="48"/>
        <v>99.1</v>
      </c>
      <c r="M123" s="70">
        <f t="shared" ref="M123:R123" si="49">SUM(M117:M122)</f>
        <v>0</v>
      </c>
      <c r="N123" s="70">
        <f t="shared" si="49"/>
        <v>0</v>
      </c>
      <c r="O123" s="70">
        <f t="shared" si="49"/>
        <v>0</v>
      </c>
      <c r="P123" s="70">
        <f t="shared" si="49"/>
        <v>0</v>
      </c>
      <c r="Q123" s="70">
        <f t="shared" si="49"/>
        <v>0</v>
      </c>
      <c r="R123" s="70">
        <f t="shared" si="49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>SUM(AB117:AB122)</f>
        <v>0</v>
      </c>
      <c r="AC123" s="70">
        <f>SUM(AC117:AC122)</f>
        <v>0</v>
      </c>
      <c r="AD123" s="70">
        <f>SUM(AD117:AD122)</f>
        <v>0</v>
      </c>
      <c r="AE123" s="70">
        <f>SUM(AE117:AE122)</f>
        <v>129.9</v>
      </c>
      <c r="AF123" s="70">
        <f>SUM(AF117:AF122)</f>
        <v>121</v>
      </c>
      <c r="AG123" s="104"/>
      <c r="AH123" s="46">
        <f t="shared" si="23"/>
        <v>129.9</v>
      </c>
      <c r="AI123" s="47">
        <f t="shared" si="24"/>
        <v>0</v>
      </c>
      <c r="AJ123" s="105">
        <f t="array" ref="AJ123">MIN(IF(B123:AF123&lt;&gt;0,B123:AF123))</f>
        <v>22.3</v>
      </c>
    </row>
    <row r="124" spans="1:64" ht="15.75" thickBot="1" x14ac:dyDescent="0.3">
      <c r="A124" s="87" t="s">
        <v>146</v>
      </c>
      <c r="B124" s="70">
        <f>B108-B123</f>
        <v>336</v>
      </c>
      <c r="C124" s="70">
        <f>C108-C123</f>
        <v>301.39999999999998</v>
      </c>
      <c r="D124" s="70">
        <f>D108-D123</f>
        <v>322.39999999999998</v>
      </c>
      <c r="E124" s="70">
        <f>E108-E123</f>
        <v>315</v>
      </c>
      <c r="F124" s="70">
        <f t="shared" ref="F124:AA124" si="50">F108-F123</f>
        <v>243.29999999999998</v>
      </c>
      <c r="G124" s="70">
        <f t="shared" si="50"/>
        <v>199.2</v>
      </c>
      <c r="H124" s="70">
        <f t="shared" si="50"/>
        <v>205.89999999999998</v>
      </c>
      <c r="I124" s="70">
        <f t="shared" si="50"/>
        <v>73.59999999999998</v>
      </c>
      <c r="J124" s="70">
        <f t="shared" si="50"/>
        <v>27.700000000000003</v>
      </c>
      <c r="K124" s="70">
        <f t="shared" si="50"/>
        <v>37</v>
      </c>
      <c r="L124" s="70">
        <f t="shared" si="50"/>
        <v>34.800000000000011</v>
      </c>
      <c r="M124" s="70">
        <f t="shared" ref="M124:R124" si="51">M108-M123</f>
        <v>388.90000000000003</v>
      </c>
      <c r="N124" s="70">
        <f t="shared" si="51"/>
        <v>368.70000000000005</v>
      </c>
      <c r="O124" s="70">
        <f t="shared" si="51"/>
        <v>573.4</v>
      </c>
      <c r="P124" s="70">
        <f t="shared" si="51"/>
        <v>580.69999999999993</v>
      </c>
      <c r="Q124" s="70">
        <f t="shared" si="51"/>
        <v>631.79999999999995</v>
      </c>
      <c r="R124" s="70">
        <f t="shared" si="51"/>
        <v>651.69999999999993</v>
      </c>
      <c r="S124" s="70">
        <f t="shared" si="50"/>
        <v>628.6</v>
      </c>
      <c r="T124" s="70">
        <f t="shared" si="50"/>
        <v>711.6</v>
      </c>
      <c r="U124" s="70">
        <f t="shared" si="50"/>
        <v>660.80000000000007</v>
      </c>
      <c r="V124" s="70">
        <f t="shared" si="50"/>
        <v>631.20000000000016</v>
      </c>
      <c r="W124" s="70">
        <f t="shared" si="50"/>
        <v>606.30000000000007</v>
      </c>
      <c r="X124" s="70">
        <f t="shared" si="50"/>
        <v>510.3</v>
      </c>
      <c r="Y124" s="70">
        <f t="shared" si="50"/>
        <v>346</v>
      </c>
      <c r="Z124" s="70">
        <f t="shared" si="50"/>
        <v>281</v>
      </c>
      <c r="AA124" s="70">
        <f t="shared" si="50"/>
        <v>254.6</v>
      </c>
      <c r="AB124" s="70">
        <f>AB108-AB123</f>
        <v>294.09999999999997</v>
      </c>
      <c r="AC124" s="70">
        <f>AC108-AC123</f>
        <v>314.29999999999995</v>
      </c>
      <c r="AD124" s="70">
        <f>AD108-AD123</f>
        <v>277.2</v>
      </c>
      <c r="AE124" s="70">
        <f>AE108-AE123</f>
        <v>43</v>
      </c>
      <c r="AF124" s="70">
        <f>AF108-AF123</f>
        <v>46.599999999999994</v>
      </c>
      <c r="AG124" s="104"/>
      <c r="AH124" s="46">
        <f t="shared" si="23"/>
        <v>711.6</v>
      </c>
      <c r="AI124" s="47">
        <f t="shared" si="24"/>
        <v>27.700000000000003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49.93</v>
      </c>
      <c r="C126" s="117">
        <v>49.93</v>
      </c>
      <c r="D126" s="117">
        <v>49.93</v>
      </c>
      <c r="E126" s="117">
        <v>49.826000000000001</v>
      </c>
      <c r="F126" s="117">
        <v>50.039000000000001</v>
      </c>
      <c r="G126" s="117">
        <v>50.05</v>
      </c>
      <c r="H126" s="117">
        <v>50.069000000000003</v>
      </c>
      <c r="I126" s="117">
        <v>50.04</v>
      </c>
      <c r="J126" s="117">
        <v>50.05</v>
      </c>
      <c r="K126" s="117">
        <v>49.985999999999997</v>
      </c>
      <c r="L126" s="117">
        <v>50.08</v>
      </c>
      <c r="M126" s="117">
        <v>49.96</v>
      </c>
      <c r="N126" s="117">
        <v>49.981999999999999</v>
      </c>
      <c r="O126" s="117">
        <v>50.005000000000003</v>
      </c>
      <c r="P126" s="117">
        <v>50.121000000000002</v>
      </c>
      <c r="Q126" s="117">
        <v>49.936</v>
      </c>
      <c r="R126" s="117">
        <v>49.978999999999999</v>
      </c>
      <c r="S126" s="117">
        <v>50</v>
      </c>
      <c r="T126" s="117">
        <v>50.03</v>
      </c>
      <c r="U126" s="117">
        <v>49.942999999999998</v>
      </c>
      <c r="V126" s="117">
        <v>50.02</v>
      </c>
      <c r="W126" s="117">
        <v>50.143000000000001</v>
      </c>
      <c r="X126" s="117">
        <v>50.085000000000001</v>
      </c>
      <c r="Y126" s="117">
        <v>50.085000000000001</v>
      </c>
      <c r="Z126" s="117">
        <v>50.085000000000001</v>
      </c>
      <c r="AA126" s="117">
        <v>49.99</v>
      </c>
      <c r="AB126" s="117">
        <v>50.093000000000004</v>
      </c>
      <c r="AC126" s="117">
        <v>50.04</v>
      </c>
      <c r="AD126" s="117">
        <v>49.93</v>
      </c>
      <c r="AE126" s="117">
        <v>49.95</v>
      </c>
      <c r="AF126" s="117">
        <v>50</v>
      </c>
      <c r="AG126" s="118"/>
      <c r="AH126" s="46">
        <f t="shared" si="23"/>
        <v>50.143000000000001</v>
      </c>
      <c r="AI126" s="47">
        <f t="shared" si="24"/>
        <v>49.826000000000001</v>
      </c>
    </row>
    <row r="127" spans="1:64" x14ac:dyDescent="0.25">
      <c r="A127" s="119" t="s">
        <v>149</v>
      </c>
      <c r="B127" s="43">
        <v>134</v>
      </c>
      <c r="C127" s="43">
        <v>134</v>
      </c>
      <c r="D127" s="43">
        <v>134</v>
      </c>
      <c r="E127" s="43">
        <v>135.19999999999999</v>
      </c>
      <c r="F127" s="43">
        <v>135.5</v>
      </c>
      <c r="G127" s="43">
        <v>134</v>
      </c>
      <c r="H127" s="43">
        <v>133.6</v>
      </c>
      <c r="I127" s="43">
        <v>133.6</v>
      </c>
      <c r="J127" s="43">
        <v>131</v>
      </c>
      <c r="K127" s="43">
        <v>131</v>
      </c>
      <c r="L127" s="43">
        <v>131</v>
      </c>
      <c r="M127" s="43">
        <v>128.9</v>
      </c>
      <c r="N127" s="43">
        <v>128.9</v>
      </c>
      <c r="O127" s="43">
        <v>131.19999999999999</v>
      </c>
      <c r="P127" s="43">
        <v>132.19999999999999</v>
      </c>
      <c r="Q127" s="43">
        <v>132.80000000000001</v>
      </c>
      <c r="R127" s="43">
        <v>133.1</v>
      </c>
      <c r="S127" s="43">
        <v>130.69999999999999</v>
      </c>
      <c r="T127" s="43">
        <v>132.1</v>
      </c>
      <c r="U127" s="43">
        <v>132.19999999999999</v>
      </c>
      <c r="V127" s="43">
        <v>132.6</v>
      </c>
      <c r="W127" s="43">
        <v>134.6</v>
      </c>
      <c r="X127" s="43">
        <v>134.4</v>
      </c>
      <c r="Y127" s="43">
        <v>134.4</v>
      </c>
      <c r="Z127" s="43">
        <v>134.4</v>
      </c>
      <c r="AA127" s="43">
        <v>136</v>
      </c>
      <c r="AB127" s="43">
        <v>133.1</v>
      </c>
      <c r="AC127" s="43">
        <v>133.30000000000001</v>
      </c>
      <c r="AD127" s="43">
        <v>131</v>
      </c>
      <c r="AE127" s="43">
        <v>131.9</v>
      </c>
      <c r="AF127" s="43">
        <v>133.1</v>
      </c>
      <c r="AG127" s="120"/>
      <c r="AH127" s="46">
        <f t="shared" si="23"/>
        <v>136</v>
      </c>
      <c r="AI127" s="47">
        <f t="shared" si="24"/>
        <v>128.9</v>
      </c>
    </row>
    <row r="128" spans="1:64" x14ac:dyDescent="0.25">
      <c r="A128" s="119" t="s">
        <v>150</v>
      </c>
      <c r="B128" s="43">
        <v>133</v>
      </c>
      <c r="C128" s="43">
        <v>133</v>
      </c>
      <c r="D128" s="43">
        <v>133</v>
      </c>
      <c r="E128" s="43">
        <v>133.19999999999999</v>
      </c>
      <c r="F128" s="43">
        <v>133.19999999999999</v>
      </c>
      <c r="G128" s="43">
        <v>132.80000000000001</v>
      </c>
      <c r="H128" s="43">
        <v>132.80000000000001</v>
      </c>
      <c r="I128" s="43">
        <v>132.80000000000001</v>
      </c>
      <c r="J128" s="43">
        <v>129.80000000000001</v>
      </c>
      <c r="K128" s="43">
        <v>129.80000000000001</v>
      </c>
      <c r="L128" s="43">
        <v>129.80000000000001</v>
      </c>
      <c r="M128" s="43">
        <v>130.19999999999999</v>
      </c>
      <c r="N128" s="43">
        <v>130.19999999999999</v>
      </c>
      <c r="O128" s="43">
        <v>131.19999999999999</v>
      </c>
      <c r="P128" s="43">
        <v>130.9</v>
      </c>
      <c r="Q128" s="43">
        <v>131.80000000000001</v>
      </c>
      <c r="R128" s="43">
        <v>132.4</v>
      </c>
      <c r="S128" s="43">
        <v>130.4</v>
      </c>
      <c r="T128" s="43">
        <v>130.4</v>
      </c>
      <c r="U128" s="43">
        <v>130.4</v>
      </c>
      <c r="V128" s="43">
        <v>130.9</v>
      </c>
      <c r="W128" s="43">
        <v>132.1</v>
      </c>
      <c r="X128" s="43">
        <v>131.6</v>
      </c>
      <c r="Y128" s="43">
        <v>131.6</v>
      </c>
      <c r="Z128" s="43">
        <v>131.6</v>
      </c>
      <c r="AA128" s="43">
        <v>132.6</v>
      </c>
      <c r="AB128" s="43">
        <v>132.4</v>
      </c>
      <c r="AC128" s="43">
        <v>132</v>
      </c>
      <c r="AD128" s="43">
        <v>130.4</v>
      </c>
      <c r="AE128" s="43">
        <v>131.9</v>
      </c>
      <c r="AF128" s="43">
        <v>132.9</v>
      </c>
      <c r="AG128" s="120"/>
      <c r="AH128" s="46">
        <f t="shared" si="23"/>
        <v>133.19999999999999</v>
      </c>
      <c r="AI128" s="47">
        <f t="shared" si="24"/>
        <v>129.80000000000001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138</v>
      </c>
      <c r="C130" s="43">
        <v>138</v>
      </c>
      <c r="D130" s="43">
        <v>138</v>
      </c>
      <c r="E130" s="43">
        <v>138</v>
      </c>
      <c r="F130" s="43">
        <v>138</v>
      </c>
      <c r="G130" s="43">
        <v>137.30000000000001</v>
      </c>
      <c r="H130" s="43">
        <v>137.30000000000001</v>
      </c>
      <c r="I130" s="43">
        <v>137.30000000000001</v>
      </c>
      <c r="J130" s="43">
        <v>137.30000000000001</v>
      </c>
      <c r="K130" s="43">
        <v>137.30000000000001</v>
      </c>
      <c r="L130" s="43">
        <v>137.30000000000001</v>
      </c>
      <c r="M130" s="43">
        <v>131.4</v>
      </c>
      <c r="N130" s="43">
        <v>131.4</v>
      </c>
      <c r="O130" s="43">
        <v>131.6</v>
      </c>
      <c r="P130" s="43">
        <v>133</v>
      </c>
      <c r="Q130" s="43">
        <v>132.30000000000001</v>
      </c>
      <c r="R130" s="43">
        <v>133.4</v>
      </c>
      <c r="S130" s="43">
        <v>132.1</v>
      </c>
      <c r="T130" s="43">
        <v>130.80000000000001</v>
      </c>
      <c r="U130" s="43">
        <v>131.5</v>
      </c>
      <c r="V130" s="43">
        <v>132.80000000000001</v>
      </c>
      <c r="W130" s="43">
        <v>134.19999999999999</v>
      </c>
      <c r="X130" s="43">
        <v>134.19999999999999</v>
      </c>
      <c r="Y130" s="43">
        <v>134.19999999999999</v>
      </c>
      <c r="Z130" s="43">
        <v>134.19999999999999</v>
      </c>
      <c r="AA130" s="43">
        <v>136.6</v>
      </c>
      <c r="AB130" s="43">
        <v>136.9</v>
      </c>
      <c r="AC130" s="43">
        <v>136.19999999999999</v>
      </c>
      <c r="AD130" s="43">
        <v>136.19999999999999</v>
      </c>
      <c r="AE130" s="43">
        <v>137.19999999999999</v>
      </c>
      <c r="AF130" s="43">
        <v>137.19999999999999</v>
      </c>
      <c r="AG130" s="120"/>
      <c r="AH130" s="46">
        <f t="shared" si="23"/>
        <v>138</v>
      </c>
      <c r="AI130" s="47">
        <f t="shared" si="24"/>
        <v>130.80000000000001</v>
      </c>
    </row>
    <row r="131" spans="1:35" x14ac:dyDescent="0.25">
      <c r="A131" s="121" t="s">
        <v>153</v>
      </c>
      <c r="B131" s="122">
        <v>132</v>
      </c>
      <c r="C131" s="122">
        <v>132</v>
      </c>
      <c r="D131" s="122">
        <v>132</v>
      </c>
      <c r="E131" s="122">
        <v>132</v>
      </c>
      <c r="F131" s="122">
        <v>132</v>
      </c>
      <c r="G131" s="122">
        <v>132.1</v>
      </c>
      <c r="H131" s="122">
        <v>132.1</v>
      </c>
      <c r="I131" s="122">
        <v>132.1</v>
      </c>
      <c r="J131" s="122">
        <v>132.1</v>
      </c>
      <c r="K131" s="122">
        <v>132.1</v>
      </c>
      <c r="L131" s="122">
        <v>132.1</v>
      </c>
      <c r="M131" s="122">
        <v>135.30000000000001</v>
      </c>
      <c r="N131" s="122">
        <v>135.30000000000001</v>
      </c>
      <c r="O131" s="122">
        <v>135.4</v>
      </c>
      <c r="P131" s="122">
        <v>134.1</v>
      </c>
      <c r="Q131" s="122">
        <v>132.30000000000001</v>
      </c>
      <c r="R131" s="122">
        <v>132.30000000000001</v>
      </c>
      <c r="S131" s="122">
        <v>131.80000000000001</v>
      </c>
      <c r="T131" s="122">
        <v>132</v>
      </c>
      <c r="U131" s="122">
        <v>132.80000000000001</v>
      </c>
      <c r="V131" s="122">
        <v>134.4</v>
      </c>
      <c r="W131" s="122">
        <v>133.80000000000001</v>
      </c>
      <c r="X131" s="122">
        <v>133.5</v>
      </c>
      <c r="Y131" s="122">
        <v>133.5</v>
      </c>
      <c r="Z131" s="122">
        <v>133.5</v>
      </c>
      <c r="AA131" s="122">
        <v>134.19999999999999</v>
      </c>
      <c r="AB131" s="122">
        <v>134.5</v>
      </c>
      <c r="AC131" s="122">
        <v>133.1</v>
      </c>
      <c r="AD131" s="122">
        <v>133.1</v>
      </c>
      <c r="AE131" s="122">
        <v>131.9</v>
      </c>
      <c r="AF131" s="122">
        <v>132.4</v>
      </c>
      <c r="AG131" s="123"/>
      <c r="AH131" s="46">
        <f t="shared" si="23"/>
        <v>135.4</v>
      </c>
      <c r="AI131" s="47">
        <f t="shared" si="24"/>
        <v>131.80000000000001</v>
      </c>
    </row>
    <row r="132" spans="1:35" x14ac:dyDescent="0.25">
      <c r="A132" s="119" t="s">
        <v>154</v>
      </c>
      <c r="B132" s="43">
        <v>133.4</v>
      </c>
      <c r="C132" s="43">
        <v>133.4</v>
      </c>
      <c r="D132" s="43">
        <v>133.4</v>
      </c>
      <c r="E132" s="43">
        <v>133.4</v>
      </c>
      <c r="F132" s="43">
        <v>133.4</v>
      </c>
      <c r="G132" s="43">
        <v>133</v>
      </c>
      <c r="H132" s="43">
        <v>133</v>
      </c>
      <c r="I132" s="43">
        <v>133</v>
      </c>
      <c r="J132" s="43">
        <v>133</v>
      </c>
      <c r="K132" s="43">
        <v>133</v>
      </c>
      <c r="L132" s="43">
        <v>133</v>
      </c>
      <c r="M132" s="43">
        <v>129.69999999999999</v>
      </c>
      <c r="N132" s="43">
        <v>129.69999999999999</v>
      </c>
      <c r="O132" s="43">
        <v>128.9</v>
      </c>
      <c r="P132" s="43">
        <v>130.4</v>
      </c>
      <c r="Q132" s="43">
        <v>133.30000000000001</v>
      </c>
      <c r="R132" s="43">
        <v>135.19999999999999</v>
      </c>
      <c r="S132" s="43">
        <v>133.5</v>
      </c>
      <c r="T132" s="43">
        <v>132.4</v>
      </c>
      <c r="U132" s="43">
        <v>130</v>
      </c>
      <c r="V132" s="43">
        <v>135.19999999999999</v>
      </c>
      <c r="W132" s="43">
        <v>133</v>
      </c>
      <c r="X132" s="43">
        <v>130.80000000000001</v>
      </c>
      <c r="Y132" s="43">
        <v>130.80000000000001</v>
      </c>
      <c r="Z132" s="43">
        <v>130.80000000000001</v>
      </c>
      <c r="AA132" s="43">
        <v>133.5</v>
      </c>
      <c r="AB132" s="43">
        <v>135.30000000000001</v>
      </c>
      <c r="AC132" s="43">
        <v>130.80000000000001</v>
      </c>
      <c r="AD132" s="43">
        <v>130.80000000000001</v>
      </c>
      <c r="AE132" s="43">
        <v>131.4</v>
      </c>
      <c r="AF132" s="43">
        <v>130</v>
      </c>
      <c r="AG132" s="120"/>
      <c r="AH132" s="46">
        <f t="shared" si="23"/>
        <v>135.30000000000001</v>
      </c>
      <c r="AI132" s="47">
        <f t="shared" si="24"/>
        <v>128.9</v>
      </c>
    </row>
    <row r="133" spans="1:35" ht="15.75" thickBot="1" x14ac:dyDescent="0.3">
      <c r="A133" s="119" t="s">
        <v>155</v>
      </c>
      <c r="B133" s="101">
        <v>68</v>
      </c>
      <c r="C133" s="101">
        <v>68</v>
      </c>
      <c r="D133" s="101">
        <v>68</v>
      </c>
      <c r="E133" s="101">
        <v>59.6</v>
      </c>
      <c r="F133" s="101">
        <v>69.5</v>
      </c>
      <c r="G133" s="101">
        <v>68</v>
      </c>
      <c r="H133" s="101">
        <v>68</v>
      </c>
      <c r="I133" s="101">
        <v>68</v>
      </c>
      <c r="J133" s="101">
        <v>66</v>
      </c>
      <c r="K133" s="101">
        <v>65.3</v>
      </c>
      <c r="L133" s="101">
        <v>65.7</v>
      </c>
      <c r="M133" s="101">
        <v>64.3</v>
      </c>
      <c r="N133" s="101">
        <v>64.3</v>
      </c>
      <c r="O133" s="101">
        <v>64.8</v>
      </c>
      <c r="P133" s="101">
        <v>65.5</v>
      </c>
      <c r="Q133" s="101">
        <v>65.400000000000006</v>
      </c>
      <c r="R133" s="101">
        <v>65.8</v>
      </c>
      <c r="S133" s="101">
        <v>66.400000000000006</v>
      </c>
      <c r="T133" s="101">
        <v>64.849999999999994</v>
      </c>
      <c r="U133" s="101">
        <v>64.8</v>
      </c>
      <c r="V133" s="101">
        <v>64.8</v>
      </c>
      <c r="W133" s="101">
        <v>66.400000000000006</v>
      </c>
      <c r="X133" s="101">
        <v>66.400000000000006</v>
      </c>
      <c r="Y133" s="101">
        <v>66.400000000000006</v>
      </c>
      <c r="Z133" s="101">
        <v>66.400000000000006</v>
      </c>
      <c r="AA133" s="101">
        <v>66.400000000000006</v>
      </c>
      <c r="AB133" s="101">
        <v>68</v>
      </c>
      <c r="AC133" s="101">
        <v>68</v>
      </c>
      <c r="AD133" s="101">
        <v>68</v>
      </c>
      <c r="AE133" s="101">
        <v>68</v>
      </c>
      <c r="AF133" s="101">
        <v>68</v>
      </c>
      <c r="AG133" s="124"/>
      <c r="AH133" s="46">
        <f t="shared" si="23"/>
        <v>69.5</v>
      </c>
      <c r="AI133" s="47">
        <f t="shared" si="24"/>
        <v>59.6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100.94</v>
      </c>
      <c r="C135" s="114">
        <f>SUM(C26,C32,C45:C46,C82,C84:C85,C87,C89,C137:C142,C177,C183,C189,C198,C200,C212,C219,C222:C223,C230,C232,C234,C238:C240,C242:C244,C249,C255:C256,C258:C260,C161,C166)</f>
        <v>112.03999999999999</v>
      </c>
      <c r="D135" s="114">
        <f>SUM(D26,D32,D45:D46,D82,D84:D85,D87,D89,D137:D142,D177,D183,D189,D198,D200,D212,D219,D222:D223,D230,D232,D234,D238:D240,D242:D244,D249,D255:D256,D258:D260,D161,D166)</f>
        <v>113.74</v>
      </c>
      <c r="E135" s="114">
        <f>SUM(E26,E32,E45:E46,E82,E84:E85,E87,E89,E137:E142,E177,E183,E189,E198,E200,E212,E219,E222:E223,E230,E232,E234,E238:E240,E242:E244,E249,E255:E256,E258:E260,E161,E166)</f>
        <v>104.74</v>
      </c>
      <c r="F135" s="114">
        <f t="shared" ref="F135:L135" si="52">SUM(F26,F32,F45:F46,F82,F84:F85,F87,F89,F137:F142,F177,F183,F189,F198,F200,F212,F219,F222:F223,F230,F232,F234,F238:F240,F242:F244,F249,F255:F256,F258:F260,F161,F166)</f>
        <v>104.84000000000002</v>
      </c>
      <c r="G135" s="114">
        <f t="shared" si="52"/>
        <v>121.94000000000001</v>
      </c>
      <c r="H135" s="114">
        <f t="shared" si="52"/>
        <v>123.91000000000001</v>
      </c>
      <c r="I135" s="114">
        <f t="shared" si="52"/>
        <v>123.91000000000001</v>
      </c>
      <c r="J135" s="114">
        <f t="shared" si="52"/>
        <v>217.74</v>
      </c>
      <c r="K135" s="114">
        <f t="shared" si="52"/>
        <v>235.24</v>
      </c>
      <c r="L135" s="114">
        <f t="shared" si="52"/>
        <v>263.44</v>
      </c>
      <c r="M135" s="114">
        <f t="shared" ref="M135:R135" si="53">SUM(M26,M32,M45:M46,M82,M84:M85,M87,M89,M137:M142,M177,M183,M189,M198,M200,M212,M219,M222:M223,M230,M232,M234,M238:M240,M242:M244,M249,M255:M256,M258:M260,M161,M166)</f>
        <v>309.04000000000002</v>
      </c>
      <c r="N135" s="114">
        <f t="shared" si="53"/>
        <v>309.04000000000002</v>
      </c>
      <c r="O135" s="114">
        <f t="shared" si="53"/>
        <v>307.33999999999997</v>
      </c>
      <c r="P135" s="114">
        <f t="shared" si="53"/>
        <v>315.64000000000004</v>
      </c>
      <c r="Q135" s="114">
        <f t="shared" si="53"/>
        <v>316.14000000000004</v>
      </c>
      <c r="R135" s="114">
        <f t="shared" si="53"/>
        <v>297.14000000000004</v>
      </c>
      <c r="S135" s="114">
        <f t="shared" ref="S135:X135" si="54">SUM(S26,S32,S45:S46,S82,S84:S85,S87,S89,S137:S142,S177,S183,S189,S198,S200,S212,S219,S222:S223,S230,S232,S234,S238:S240,S242:S244,S249,S255:S256,S258:S260,S161,S166)</f>
        <v>232.44000000000003</v>
      </c>
      <c r="T135" s="114">
        <f t="shared" si="54"/>
        <v>267.86</v>
      </c>
      <c r="U135" s="114">
        <f t="shared" si="54"/>
        <v>241.28</v>
      </c>
      <c r="V135" s="114">
        <f t="shared" si="54"/>
        <v>262.64000000000004</v>
      </c>
      <c r="W135" s="114">
        <f t="shared" si="54"/>
        <v>262.14</v>
      </c>
      <c r="X135" s="114">
        <f t="shared" si="54"/>
        <v>255.74</v>
      </c>
      <c r="Y135" s="114">
        <f>SUM(Y23,Y30,Y51:Y52,Y82,Y84:Y85,Y87,Y89,Y137:Y142,Y170,Y176,Y182,Y191,Y193,Y205,Y212,Y215:Y216,Y223,Y225,Y227,Y231:Y233,Y235:Y237,Y242,Y248:Y249,Y251:Y253,Y261,Y266)</f>
        <v>247.9</v>
      </c>
      <c r="Z135" s="114">
        <f>SUM(Z23,Z30,Z51:Z52,Z82,Z84:Z85,Z87,Z89,Z137:Z142,Z170,Z176,Z182,Z191,Z193,Z205,Z212,Z215:Z216,Z223,Z225,Z227,Z231:Z233,Z235:Z237,Z242,Z248:Z249,Z251:Z253,Z261,Z266)</f>
        <v>247.9</v>
      </c>
      <c r="AA135" s="114">
        <f>SUM(AA26,AA32,AA45:AA46,AA82,AA84:AA85,AA87,AA89,AA137:AA142,AA177,AA183,AA189,AA198,AA200,AA212,AA219,AA222:AA223,AA230,AA232,AA234,AA238:AA240,AA242:AA244,AA249,AA255:AA256,AA258:AA260,AA161,AA166)</f>
        <v>279.33999999999997</v>
      </c>
      <c r="AB135" s="114">
        <v>388.5</v>
      </c>
      <c r="AC135" s="114">
        <v>388.5</v>
      </c>
      <c r="AD135" s="114">
        <v>388.5</v>
      </c>
      <c r="AE135" s="114">
        <v>388.5</v>
      </c>
      <c r="AF135" s="114">
        <v>388.5</v>
      </c>
      <c r="AG135" s="127"/>
      <c r="AH135" s="46">
        <f t="shared" si="23"/>
        <v>388.5</v>
      </c>
      <c r="AI135" s="47">
        <f t="shared" si="24"/>
        <v>100.94</v>
      </c>
    </row>
    <row r="136" spans="1:35" ht="15.75" thickBot="1" x14ac:dyDescent="0.3">
      <c r="A136" s="128" t="s">
        <v>158</v>
      </c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3">
        <v>-7.7</v>
      </c>
      <c r="C137" s="133">
        <v>-7.7</v>
      </c>
      <c r="D137" s="133">
        <v>-11</v>
      </c>
      <c r="E137" s="133">
        <v>-9.8000000000000007</v>
      </c>
      <c r="F137" s="133">
        <v>-9.8000000000000007</v>
      </c>
      <c r="G137" s="133">
        <v>-3.5</v>
      </c>
      <c r="H137" s="133">
        <v>-7.2</v>
      </c>
      <c r="I137" s="133">
        <v>-7.2</v>
      </c>
      <c r="J137" s="133">
        <v>21.3</v>
      </c>
      <c r="K137" s="133">
        <v>29</v>
      </c>
      <c r="L137" s="133">
        <v>36.299999999999997</v>
      </c>
      <c r="M137" s="133">
        <v>37.6</v>
      </c>
      <c r="N137" s="133">
        <v>37.6</v>
      </c>
      <c r="O137" s="133">
        <v>23.3</v>
      </c>
      <c r="P137" s="133">
        <v>17.899999999999999</v>
      </c>
      <c r="Q137" s="133">
        <v>17.899999999999999</v>
      </c>
      <c r="R137" s="133">
        <v>15</v>
      </c>
      <c r="S137" s="133">
        <v>2.2000000000000002</v>
      </c>
      <c r="T137" s="133">
        <v>19.399999999999999</v>
      </c>
      <c r="U137" s="133">
        <v>2.1</v>
      </c>
      <c r="V137" s="133">
        <v>24.3</v>
      </c>
      <c r="W137" s="133">
        <v>27.7</v>
      </c>
      <c r="X137" s="133">
        <v>27.6</v>
      </c>
      <c r="Y137" s="133">
        <v>27.6</v>
      </c>
      <c r="Z137" s="133">
        <v>27.6</v>
      </c>
      <c r="AA137" s="133">
        <v>42.2</v>
      </c>
      <c r="AB137" s="133">
        <v>41.7</v>
      </c>
      <c r="AC137" s="133">
        <v>42.8</v>
      </c>
      <c r="AD137" s="133">
        <v>43.6</v>
      </c>
      <c r="AE137" s="133">
        <v>44.7</v>
      </c>
      <c r="AF137" s="133">
        <v>45.4</v>
      </c>
      <c r="AG137" s="134">
        <v>75</v>
      </c>
      <c r="AH137" s="46">
        <f t="shared" si="23"/>
        <v>45.4</v>
      </c>
      <c r="AI137" s="47">
        <f t="shared" si="24"/>
        <v>-11</v>
      </c>
    </row>
    <row r="138" spans="1:35" x14ac:dyDescent="0.25">
      <c r="A138" s="135" t="s">
        <v>160</v>
      </c>
      <c r="B138" s="136">
        <v>0</v>
      </c>
      <c r="C138" s="136">
        <v>0</v>
      </c>
      <c r="D138" s="136">
        <v>0</v>
      </c>
      <c r="E138" s="136">
        <v>0</v>
      </c>
      <c r="F138" s="136">
        <v>0</v>
      </c>
      <c r="G138" s="136">
        <v>0</v>
      </c>
      <c r="H138" s="136">
        <v>0</v>
      </c>
      <c r="I138" s="136">
        <v>0</v>
      </c>
      <c r="J138" s="136">
        <v>-11.3</v>
      </c>
      <c r="K138" s="136">
        <v>-7</v>
      </c>
      <c r="L138" s="136">
        <v>12.3</v>
      </c>
      <c r="M138" s="136">
        <v>13</v>
      </c>
      <c r="N138" s="136">
        <v>13</v>
      </c>
      <c r="O138" s="136">
        <v>5.6</v>
      </c>
      <c r="P138" s="136">
        <v>17.600000000000001</v>
      </c>
      <c r="Q138" s="136">
        <v>17.600000000000001</v>
      </c>
      <c r="R138" s="136">
        <v>15.5</v>
      </c>
      <c r="S138" s="136">
        <v>-8.3000000000000007</v>
      </c>
      <c r="T138" s="136">
        <v>-11.2</v>
      </c>
      <c r="U138" s="136">
        <v>-10</v>
      </c>
      <c r="V138" s="136">
        <v>-7.3</v>
      </c>
      <c r="W138" s="136">
        <v>-4.3</v>
      </c>
      <c r="X138" s="136">
        <v>-2</v>
      </c>
      <c r="Y138" s="136">
        <v>-2</v>
      </c>
      <c r="Z138" s="136">
        <v>-2</v>
      </c>
      <c r="AA138" s="136">
        <v>-26</v>
      </c>
      <c r="AB138" s="136">
        <v>23.6</v>
      </c>
      <c r="AC138" s="136">
        <v>26.7</v>
      </c>
      <c r="AD138" s="136">
        <v>23.1</v>
      </c>
      <c r="AE138" s="136">
        <v>23.9</v>
      </c>
      <c r="AF138" s="136">
        <v>28.6</v>
      </c>
      <c r="AG138" s="134">
        <v>240</v>
      </c>
      <c r="AH138" s="46">
        <f t="shared" si="23"/>
        <v>28.6</v>
      </c>
      <c r="AI138" s="47">
        <f t="shared" si="24"/>
        <v>-26</v>
      </c>
    </row>
    <row r="139" spans="1:35" x14ac:dyDescent="0.25">
      <c r="A139" s="135" t="s">
        <v>161</v>
      </c>
      <c r="B139" s="136">
        <v>-27</v>
      </c>
      <c r="C139" s="136">
        <v>-27</v>
      </c>
      <c r="D139" s="136">
        <v>-27</v>
      </c>
      <c r="E139" s="136">
        <v>-23.6</v>
      </c>
      <c r="F139" s="136">
        <v>-23.6</v>
      </c>
      <c r="G139" s="136">
        <v>-28.3</v>
      </c>
      <c r="H139" s="136">
        <v>-22.63</v>
      </c>
      <c r="I139" s="136">
        <v>-22.63</v>
      </c>
      <c r="J139" s="136">
        <v>-2.5</v>
      </c>
      <c r="K139" s="136">
        <v>0</v>
      </c>
      <c r="L139" s="136">
        <v>4</v>
      </c>
      <c r="M139" s="136">
        <v>-0.7</v>
      </c>
      <c r="N139" s="136">
        <v>-0.7</v>
      </c>
      <c r="O139" s="136">
        <v>-0.3</v>
      </c>
      <c r="P139" s="136">
        <v>1.5</v>
      </c>
      <c r="Q139" s="136">
        <v>1.5</v>
      </c>
      <c r="R139" s="136">
        <v>-5.9</v>
      </c>
      <c r="S139" s="136">
        <v>-3.8</v>
      </c>
      <c r="T139" s="136">
        <v>-2.6</v>
      </c>
      <c r="U139" s="136">
        <v>-5.31</v>
      </c>
      <c r="V139" s="136">
        <v>-3.3</v>
      </c>
      <c r="W139" s="136">
        <v>-2</v>
      </c>
      <c r="X139" s="136">
        <v>0</v>
      </c>
      <c r="Y139" s="136">
        <v>0</v>
      </c>
      <c r="Z139" s="136">
        <v>0</v>
      </c>
      <c r="AA139" s="136">
        <v>-3</v>
      </c>
      <c r="AB139" s="136">
        <v>-10.9</v>
      </c>
      <c r="AC139" s="136">
        <v>-19.2</v>
      </c>
      <c r="AD139" s="136">
        <v>-32.200000000000003</v>
      </c>
      <c r="AE139" s="136">
        <v>-54</v>
      </c>
      <c r="AF139" s="136">
        <v>-59.4</v>
      </c>
      <c r="AG139" s="134">
        <v>240</v>
      </c>
      <c r="AH139" s="46">
        <f t="shared" ref="AH139:AH145" si="55">MAX(B139:AF139)</f>
        <v>4</v>
      </c>
      <c r="AI139" s="47">
        <f t="shared" ref="AI139:AI145" si="56">MIN(B139:AF139)</f>
        <v>-59.4</v>
      </c>
    </row>
    <row r="140" spans="1:35" x14ac:dyDescent="0.25">
      <c r="A140" s="135" t="s">
        <v>162</v>
      </c>
      <c r="B140" s="137">
        <v>26</v>
      </c>
      <c r="C140" s="137">
        <v>26</v>
      </c>
      <c r="D140" s="137">
        <v>26</v>
      </c>
      <c r="E140" s="137">
        <v>22.3</v>
      </c>
      <c r="F140" s="137">
        <v>22.3</v>
      </c>
      <c r="G140" s="137">
        <v>27.9</v>
      </c>
      <c r="H140" s="137">
        <v>27.9</v>
      </c>
      <c r="I140" s="137">
        <v>27.9</v>
      </c>
      <c r="J140" s="137">
        <v>2.1</v>
      </c>
      <c r="K140" s="137">
        <v>0</v>
      </c>
      <c r="L140" s="137">
        <v>-3.8</v>
      </c>
      <c r="M140" s="137">
        <v>1</v>
      </c>
      <c r="N140" s="137">
        <v>1</v>
      </c>
      <c r="O140" s="137">
        <v>-0.3</v>
      </c>
      <c r="P140" s="137">
        <v>-1.4</v>
      </c>
      <c r="Q140" s="137">
        <v>-1.4</v>
      </c>
      <c r="R140" s="137">
        <v>5.3</v>
      </c>
      <c r="S140" s="137">
        <v>3.5</v>
      </c>
      <c r="T140" s="137">
        <v>2.52</v>
      </c>
      <c r="U140" s="137">
        <v>4.6500000000000004</v>
      </c>
      <c r="V140" s="137">
        <v>3.4</v>
      </c>
      <c r="W140" s="137">
        <v>6.5</v>
      </c>
      <c r="X140" s="137">
        <v>0.1</v>
      </c>
      <c r="Y140" s="137">
        <v>0.1</v>
      </c>
      <c r="Z140" s="137">
        <v>0.1</v>
      </c>
      <c r="AA140" s="137">
        <v>2.8</v>
      </c>
      <c r="AB140" s="137">
        <v>10.7</v>
      </c>
      <c r="AC140" s="137">
        <v>21.8</v>
      </c>
      <c r="AD140" s="137">
        <v>36</v>
      </c>
      <c r="AE140" s="137">
        <v>51.2</v>
      </c>
      <c r="AF140" s="137">
        <v>56.6</v>
      </c>
      <c r="AG140" s="134"/>
      <c r="AH140" s="46">
        <f t="shared" si="55"/>
        <v>56.6</v>
      </c>
      <c r="AI140" s="47">
        <f t="shared" si="56"/>
        <v>-3.8</v>
      </c>
    </row>
    <row r="141" spans="1:35" x14ac:dyDescent="0.25">
      <c r="A141" s="135" t="s">
        <v>163</v>
      </c>
      <c r="B141" s="136">
        <v>4.5</v>
      </c>
      <c r="C141" s="136">
        <v>4.5</v>
      </c>
      <c r="D141" s="136">
        <v>4.5</v>
      </c>
      <c r="E141" s="136">
        <v>4.3</v>
      </c>
      <c r="F141" s="136">
        <v>4.3</v>
      </c>
      <c r="G141" s="136">
        <v>3.8</v>
      </c>
      <c r="H141" s="136">
        <v>3.8</v>
      </c>
      <c r="I141" s="136">
        <v>3.8</v>
      </c>
      <c r="J141" s="136">
        <v>13</v>
      </c>
      <c r="K141" s="136">
        <v>14</v>
      </c>
      <c r="L141" s="136">
        <v>14</v>
      </c>
      <c r="M141" s="136">
        <v>14.8</v>
      </c>
      <c r="N141" s="136">
        <v>14.8</v>
      </c>
      <c r="O141" s="136">
        <v>13.2</v>
      </c>
      <c r="P141" s="136">
        <v>13.6</v>
      </c>
      <c r="Q141" s="136">
        <v>13.6</v>
      </c>
      <c r="R141" s="136">
        <v>10.5</v>
      </c>
      <c r="S141" s="136">
        <v>10.7</v>
      </c>
      <c r="T141" s="136">
        <v>11</v>
      </c>
      <c r="U141" s="136">
        <v>10.6</v>
      </c>
      <c r="V141" s="136">
        <v>12.4</v>
      </c>
      <c r="W141" s="136">
        <v>14.1</v>
      </c>
      <c r="X141" s="136">
        <v>15.5</v>
      </c>
      <c r="Y141" s="136">
        <v>15.5</v>
      </c>
      <c r="Z141" s="136">
        <v>15.5</v>
      </c>
      <c r="AA141" s="136">
        <v>22.1</v>
      </c>
      <c r="AB141" s="136">
        <v>17.100000000000001</v>
      </c>
      <c r="AC141" s="136">
        <v>14.5</v>
      </c>
      <c r="AD141" s="136">
        <v>10</v>
      </c>
      <c r="AE141" s="136">
        <v>1</v>
      </c>
      <c r="AF141" s="136">
        <v>-1.9</v>
      </c>
      <c r="AG141" s="134">
        <v>60</v>
      </c>
      <c r="AH141" s="46">
        <f t="shared" si="55"/>
        <v>22.1</v>
      </c>
      <c r="AI141" s="47">
        <f t="shared" si="56"/>
        <v>-1.9</v>
      </c>
    </row>
    <row r="142" spans="1:35" x14ac:dyDescent="0.25">
      <c r="A142" s="135" t="s">
        <v>164</v>
      </c>
      <c r="B142" s="137">
        <v>6.1</v>
      </c>
      <c r="C142" s="137">
        <v>6.1</v>
      </c>
      <c r="D142" s="137">
        <v>6.1</v>
      </c>
      <c r="E142" s="137">
        <v>-4.8</v>
      </c>
      <c r="F142" s="137">
        <v>-4.8</v>
      </c>
      <c r="G142" s="137">
        <v>5.6</v>
      </c>
      <c r="H142" s="137">
        <v>5.6</v>
      </c>
      <c r="I142" s="137">
        <v>5.6</v>
      </c>
      <c r="J142" s="137">
        <v>78</v>
      </c>
      <c r="K142" s="137">
        <v>80</v>
      </c>
      <c r="L142" s="137">
        <v>80</v>
      </c>
      <c r="M142" s="137">
        <v>122.7</v>
      </c>
      <c r="N142" s="137">
        <v>122.7</v>
      </c>
      <c r="O142" s="137">
        <v>134</v>
      </c>
      <c r="P142" s="137">
        <v>134.80000000000001</v>
      </c>
      <c r="Q142" s="137">
        <v>134.80000000000001</v>
      </c>
      <c r="R142" s="137">
        <v>126.5</v>
      </c>
      <c r="S142" s="137">
        <v>109</v>
      </c>
      <c r="T142" s="137">
        <v>131.69999999999999</v>
      </c>
      <c r="U142" s="137">
        <v>125.5</v>
      </c>
      <c r="V142" s="137">
        <v>122.8</v>
      </c>
      <c r="W142" s="137">
        <v>110.8</v>
      </c>
      <c r="X142" s="137">
        <v>98.9</v>
      </c>
      <c r="Y142" s="137">
        <v>98.9</v>
      </c>
      <c r="Z142" s="137">
        <v>98.9</v>
      </c>
      <c r="AA142" s="137">
        <v>127</v>
      </c>
      <c r="AB142" s="137">
        <v>99.7</v>
      </c>
      <c r="AC142" s="137">
        <v>84.4</v>
      </c>
      <c r="AD142" s="137">
        <v>60.7</v>
      </c>
      <c r="AE142" s="137">
        <v>18.8</v>
      </c>
      <c r="AF142" s="137">
        <v>8.1999999999999993</v>
      </c>
      <c r="AG142" s="138">
        <v>120</v>
      </c>
      <c r="AH142" s="46">
        <f t="shared" si="55"/>
        <v>134.80000000000001</v>
      </c>
      <c r="AI142" s="47">
        <f t="shared" si="56"/>
        <v>-4.8</v>
      </c>
    </row>
    <row r="143" spans="1:35" x14ac:dyDescent="0.25">
      <c r="A143" s="135" t="s">
        <v>165</v>
      </c>
      <c r="B143" s="137">
        <v>79</v>
      </c>
      <c r="C143" s="137">
        <v>79</v>
      </c>
      <c r="D143" s="137">
        <v>79</v>
      </c>
      <c r="E143" s="137">
        <v>33.299999999999997</v>
      </c>
      <c r="F143" s="137">
        <v>33.299999999999997</v>
      </c>
      <c r="G143" s="137">
        <v>38.299999999999997</v>
      </c>
      <c r="H143" s="137">
        <v>38.299999999999997</v>
      </c>
      <c r="I143" s="137">
        <v>38.299999999999997</v>
      </c>
      <c r="J143" s="137">
        <v>74</v>
      </c>
      <c r="K143" s="137">
        <v>75</v>
      </c>
      <c r="L143" s="137">
        <v>75</v>
      </c>
      <c r="M143" s="137">
        <v>95.5</v>
      </c>
      <c r="N143" s="137">
        <v>95.5</v>
      </c>
      <c r="O143" s="137">
        <v>99.8</v>
      </c>
      <c r="P143" s="137">
        <v>100.7</v>
      </c>
      <c r="Q143" s="137">
        <v>100.7</v>
      </c>
      <c r="R143" s="137">
        <v>95.6</v>
      </c>
      <c r="S143" s="137">
        <v>85.8</v>
      </c>
      <c r="T143" s="137">
        <v>97.23</v>
      </c>
      <c r="U143" s="137">
        <v>95.6</v>
      </c>
      <c r="V143" s="137">
        <v>92.8</v>
      </c>
      <c r="W143" s="137">
        <v>88.5</v>
      </c>
      <c r="X143" s="137">
        <v>83.9</v>
      </c>
      <c r="Y143" s="137">
        <v>83.9</v>
      </c>
      <c r="Z143" s="137">
        <v>83.9</v>
      </c>
      <c r="AA143" s="137">
        <v>96.8</v>
      </c>
      <c r="AB143" s="137">
        <v>168.2</v>
      </c>
      <c r="AC143" s="137">
        <v>77.099999999999994</v>
      </c>
      <c r="AD143" s="137">
        <v>64.8</v>
      </c>
      <c r="AE143" s="137">
        <v>48.7</v>
      </c>
      <c r="AF143" s="137">
        <v>40.299999999999997</v>
      </c>
      <c r="AG143" s="138"/>
      <c r="AH143" s="46">
        <f t="shared" si="55"/>
        <v>168.2</v>
      </c>
      <c r="AI143" s="47">
        <f t="shared" si="56"/>
        <v>33.299999999999997</v>
      </c>
    </row>
    <row r="144" spans="1:35" x14ac:dyDescent="0.25">
      <c r="A144" s="135" t="s">
        <v>166</v>
      </c>
      <c r="B144" s="137">
        <v>16</v>
      </c>
      <c r="C144" s="137">
        <v>16</v>
      </c>
      <c r="D144" s="137">
        <v>16</v>
      </c>
      <c r="E144" s="137">
        <v>-12</v>
      </c>
      <c r="F144" s="137">
        <v>-11.2</v>
      </c>
      <c r="G144" s="137">
        <v>-14.3</v>
      </c>
      <c r="H144" s="137">
        <v>-14.3</v>
      </c>
      <c r="I144" s="137">
        <v>-14.3</v>
      </c>
      <c r="J144" s="137">
        <v>-28</v>
      </c>
      <c r="K144" s="137">
        <v>-30</v>
      </c>
      <c r="L144" s="137">
        <v>-30</v>
      </c>
      <c r="M144" s="137">
        <v>6.2</v>
      </c>
      <c r="N144" s="137">
        <v>6.2</v>
      </c>
      <c r="O144" s="137">
        <v>6.9</v>
      </c>
      <c r="P144" s="137">
        <v>8.1</v>
      </c>
      <c r="Q144" s="137">
        <v>8.1</v>
      </c>
      <c r="R144" s="137">
        <v>10.3</v>
      </c>
      <c r="S144" s="137">
        <v>-6.2</v>
      </c>
      <c r="T144" s="137">
        <v>4</v>
      </c>
      <c r="U144" s="137">
        <v>-5</v>
      </c>
      <c r="V144" s="137">
        <v>-13.1</v>
      </c>
      <c r="W144" s="137">
        <v>-28.3</v>
      </c>
      <c r="X144" s="137">
        <v>-40</v>
      </c>
      <c r="Y144" s="137">
        <v>-40</v>
      </c>
      <c r="Z144" s="137">
        <v>-40</v>
      </c>
      <c r="AA144" s="137">
        <v>-87.1</v>
      </c>
      <c r="AB144" s="137">
        <v>-7.1</v>
      </c>
      <c r="AC144" s="137">
        <v>-40.299999999999997</v>
      </c>
      <c r="AD144" s="137">
        <v>-35.700000000000003</v>
      </c>
      <c r="AE144" s="137">
        <v>-25.7</v>
      </c>
      <c r="AF144" s="137">
        <v>-23.4</v>
      </c>
      <c r="AG144" s="138"/>
      <c r="AH144" s="46">
        <f t="shared" si="55"/>
        <v>16</v>
      </c>
      <c r="AI144" s="47">
        <f t="shared" si="56"/>
        <v>-87.1</v>
      </c>
    </row>
    <row r="145" spans="1:37" x14ac:dyDescent="0.25">
      <c r="A145" s="135" t="s">
        <v>167</v>
      </c>
      <c r="B145" s="137">
        <v>-110</v>
      </c>
      <c r="C145" s="137">
        <v>-110</v>
      </c>
      <c r="D145" s="137">
        <v>-80</v>
      </c>
      <c r="E145" s="137">
        <v>-72.599999999999994</v>
      </c>
      <c r="F145" s="137">
        <v>-72.599999999999994</v>
      </c>
      <c r="G145" s="137">
        <v>-51.6</v>
      </c>
      <c r="H145" s="137">
        <v>-51.6</v>
      </c>
      <c r="I145" s="137">
        <v>-51.6</v>
      </c>
      <c r="J145" s="137">
        <v>-165</v>
      </c>
      <c r="K145" s="137">
        <v>-167</v>
      </c>
      <c r="L145" s="137">
        <v>-167</v>
      </c>
      <c r="M145" s="137">
        <v>-100.4</v>
      </c>
      <c r="N145" s="137">
        <v>-100.4</v>
      </c>
      <c r="O145" s="137">
        <v>-134.80000000000001</v>
      </c>
      <c r="P145" s="137">
        <v>-135</v>
      </c>
      <c r="Q145" s="137">
        <v>-135</v>
      </c>
      <c r="R145" s="137">
        <v>-133.30000000000001</v>
      </c>
      <c r="S145" s="137">
        <v>-107.8</v>
      </c>
      <c r="T145" s="137">
        <v>-134</v>
      </c>
      <c r="U145" s="137">
        <v>-130</v>
      </c>
      <c r="V145" s="137">
        <v>-122.8</v>
      </c>
      <c r="W145" s="137">
        <v>-105.2</v>
      </c>
      <c r="X145" s="137">
        <v>-89.3</v>
      </c>
      <c r="Y145" s="137">
        <v>-89.3</v>
      </c>
      <c r="Z145" s="137">
        <v>-89.3</v>
      </c>
      <c r="AA145" s="137">
        <v>-87.1</v>
      </c>
      <c r="AB145" s="137">
        <v>-68.8</v>
      </c>
      <c r="AC145" s="137">
        <v>-32.4</v>
      </c>
      <c r="AD145" s="137">
        <v>11.8</v>
      </c>
      <c r="AE145" s="137">
        <v>41</v>
      </c>
      <c r="AF145" s="137">
        <v>59.7</v>
      </c>
      <c r="AG145" s="138"/>
      <c r="AH145" s="46">
        <f t="shared" si="55"/>
        <v>59.7</v>
      </c>
      <c r="AI145" s="47">
        <f t="shared" si="56"/>
        <v>-167</v>
      </c>
    </row>
    <row r="146" spans="1:37" x14ac:dyDescent="0.25">
      <c r="A146" s="135" t="s">
        <v>168</v>
      </c>
      <c r="B146" s="137">
        <v>-72</v>
      </c>
      <c r="C146" s="137">
        <v>-72</v>
      </c>
      <c r="D146" s="137">
        <v>-72</v>
      </c>
      <c r="E146" s="137">
        <v>-77</v>
      </c>
      <c r="F146" s="137">
        <v>-77</v>
      </c>
      <c r="G146" s="137">
        <v>-137.6</v>
      </c>
      <c r="H146" s="137">
        <v>-137.6</v>
      </c>
      <c r="I146" s="137">
        <v>-137.6</v>
      </c>
      <c r="J146" s="137">
        <v>-242</v>
      </c>
      <c r="K146" s="137">
        <v>-245</v>
      </c>
      <c r="L146" s="137">
        <v>-245</v>
      </c>
      <c r="M146" s="137">
        <v>-87.9</v>
      </c>
      <c r="N146" s="137">
        <v>-87.9</v>
      </c>
      <c r="O146" s="137">
        <v>-0.1</v>
      </c>
      <c r="P146" s="137">
        <v>0.4</v>
      </c>
      <c r="Q146" s="137">
        <v>0.4</v>
      </c>
      <c r="R146" s="137">
        <v>-0.8</v>
      </c>
      <c r="S146" s="137">
        <v>0</v>
      </c>
      <c r="T146" s="137">
        <v>-3</v>
      </c>
      <c r="U146" s="137">
        <v>-1.8</v>
      </c>
      <c r="V146" s="137">
        <v>-0.5</v>
      </c>
      <c r="W146" s="137">
        <v>-8.8000000000000007</v>
      </c>
      <c r="X146" s="137">
        <v>-35.5</v>
      </c>
      <c r="Y146" s="137">
        <v>-35.5</v>
      </c>
      <c r="Z146" s="137">
        <v>-35.5</v>
      </c>
      <c r="AA146" s="137">
        <v>-201.1</v>
      </c>
      <c r="AB146" s="137">
        <v>-347.8</v>
      </c>
      <c r="AC146" s="137">
        <v>-141.4</v>
      </c>
      <c r="AD146" s="137">
        <v>-148.80000000000001</v>
      </c>
      <c r="AE146" s="137">
        <v>-193</v>
      </c>
      <c r="AF146" s="137">
        <v>-178.9</v>
      </c>
      <c r="AG146" s="138"/>
      <c r="AH146" s="46">
        <f t="shared" ref="AH146:AH158" si="57">MAX(B146:AF146)</f>
        <v>0.4</v>
      </c>
      <c r="AI146" s="47">
        <f t="shared" ref="AI146:AI158" si="58">MIN(B146:AF146)</f>
        <v>-347.8</v>
      </c>
    </row>
    <row r="147" spans="1:37" x14ac:dyDescent="0.25">
      <c r="A147" s="135" t="s">
        <v>169</v>
      </c>
      <c r="B147" s="137">
        <v>36</v>
      </c>
      <c r="C147" s="137">
        <v>36</v>
      </c>
      <c r="D147" s="137">
        <v>36</v>
      </c>
      <c r="E147" s="137">
        <v>43.6</v>
      </c>
      <c r="F147" s="137">
        <v>43.6</v>
      </c>
      <c r="G147" s="137">
        <v>34.299999999999997</v>
      </c>
      <c r="H147" s="137">
        <v>34.299999999999997</v>
      </c>
      <c r="I147" s="137">
        <v>34.299999999999997</v>
      </c>
      <c r="J147" s="137">
        <v>34.299999999999997</v>
      </c>
      <c r="K147" s="137">
        <v>34.299999999999997</v>
      </c>
      <c r="L147" s="137">
        <v>34.299999999999997</v>
      </c>
      <c r="M147" s="137">
        <v>-1.2</v>
      </c>
      <c r="N147" s="137">
        <v>-1.2</v>
      </c>
      <c r="O147" s="137">
        <v>13.9</v>
      </c>
      <c r="P147" s="137">
        <v>20.8</v>
      </c>
      <c r="Q147" s="137">
        <v>20.8</v>
      </c>
      <c r="R147" s="137">
        <v>6.8</v>
      </c>
      <c r="S147" s="137">
        <v>0.8</v>
      </c>
      <c r="T147" s="137">
        <v>0</v>
      </c>
      <c r="U147" s="137">
        <v>-2</v>
      </c>
      <c r="V147" s="137">
        <v>-6</v>
      </c>
      <c r="W147" s="137">
        <v>-11.1</v>
      </c>
      <c r="X147" s="137">
        <v>-14</v>
      </c>
      <c r="Y147" s="137">
        <v>-14</v>
      </c>
      <c r="Z147" s="137">
        <v>-14</v>
      </c>
      <c r="AA147" s="137">
        <v>-28</v>
      </c>
      <c r="AB147" s="137">
        <v>-18.5</v>
      </c>
      <c r="AC147" s="137">
        <v>-13.5</v>
      </c>
      <c r="AD147" s="137">
        <v>-5.7</v>
      </c>
      <c r="AE147" s="137">
        <v>5.9</v>
      </c>
      <c r="AF147" s="137">
        <v>9.1999999999999993</v>
      </c>
      <c r="AG147" s="138"/>
      <c r="AH147" s="46">
        <f t="shared" si="57"/>
        <v>43.6</v>
      </c>
      <c r="AI147" s="47">
        <f t="shared" si="58"/>
        <v>-28</v>
      </c>
    </row>
    <row r="148" spans="1:37" x14ac:dyDescent="0.25">
      <c r="A148" s="135" t="s">
        <v>170</v>
      </c>
      <c r="B148" s="137">
        <v>21</v>
      </c>
      <c r="C148" s="137">
        <v>21</v>
      </c>
      <c r="D148" s="137">
        <v>21</v>
      </c>
      <c r="E148" s="137">
        <v>18</v>
      </c>
      <c r="F148" s="137">
        <v>18</v>
      </c>
      <c r="G148" s="137">
        <v>18</v>
      </c>
      <c r="H148" s="137">
        <v>18</v>
      </c>
      <c r="I148" s="137">
        <v>18</v>
      </c>
      <c r="J148" s="137">
        <v>18</v>
      </c>
      <c r="K148" s="137">
        <v>18</v>
      </c>
      <c r="L148" s="137">
        <v>18</v>
      </c>
      <c r="M148" s="137">
        <v>17</v>
      </c>
      <c r="N148" s="137">
        <v>17</v>
      </c>
      <c r="O148" s="137">
        <v>18.2</v>
      </c>
      <c r="P148" s="137">
        <v>14.8</v>
      </c>
      <c r="Q148" s="137">
        <v>14.8</v>
      </c>
      <c r="R148" s="137">
        <v>15.1</v>
      </c>
      <c r="S148" s="137">
        <v>14.8</v>
      </c>
      <c r="T148" s="137">
        <v>12.8</v>
      </c>
      <c r="U148" s="137">
        <v>20</v>
      </c>
      <c r="V148" s="137">
        <v>20.8</v>
      </c>
      <c r="W148" s="137">
        <v>19</v>
      </c>
      <c r="X148" s="137">
        <v>17.3</v>
      </c>
      <c r="Y148" s="137">
        <v>17.3</v>
      </c>
      <c r="Z148" s="137">
        <v>17.3</v>
      </c>
      <c r="AA148" s="137">
        <v>13.3</v>
      </c>
      <c r="AB148" s="137">
        <v>15.4</v>
      </c>
      <c r="AC148" s="137">
        <v>15.1</v>
      </c>
      <c r="AD148" s="137">
        <v>15.6</v>
      </c>
      <c r="AE148" s="137">
        <v>19</v>
      </c>
      <c r="AF148" s="137">
        <v>17.5</v>
      </c>
      <c r="AG148" s="134"/>
      <c r="AH148" s="46">
        <f t="shared" si="57"/>
        <v>21</v>
      </c>
      <c r="AI148" s="47">
        <f t="shared" si="58"/>
        <v>12.8</v>
      </c>
    </row>
    <row r="149" spans="1:37" x14ac:dyDescent="0.25">
      <c r="A149" s="135" t="s">
        <v>171</v>
      </c>
      <c r="B149" s="122">
        <v>138</v>
      </c>
      <c r="C149" s="122">
        <v>138</v>
      </c>
      <c r="D149" s="122">
        <v>138</v>
      </c>
      <c r="E149" s="122">
        <v>129.30000000000001</v>
      </c>
      <c r="F149" s="122">
        <v>129.30000000000001</v>
      </c>
      <c r="G149" s="122">
        <v>129.30000000000001</v>
      </c>
      <c r="H149" s="122">
        <v>129.30000000000001</v>
      </c>
      <c r="I149" s="122">
        <v>129.30000000000001</v>
      </c>
      <c r="J149" s="122">
        <v>129.30000000000001</v>
      </c>
      <c r="K149" s="122">
        <v>129.30000000000001</v>
      </c>
      <c r="L149" s="122">
        <v>129.30000000000001</v>
      </c>
      <c r="M149" s="122">
        <v>120.6</v>
      </c>
      <c r="N149" s="122">
        <v>120.6</v>
      </c>
      <c r="O149" s="122">
        <v>129.80000000000001</v>
      </c>
      <c r="P149" s="122">
        <v>128.30000000000001</v>
      </c>
      <c r="Q149" s="122">
        <v>128.30000000000001</v>
      </c>
      <c r="R149" s="122">
        <v>123.5</v>
      </c>
      <c r="S149" s="122">
        <v>127.2</v>
      </c>
      <c r="T149" s="122">
        <v>123.9</v>
      </c>
      <c r="U149" s="122">
        <f>67.1+65.5</f>
        <v>132.6</v>
      </c>
      <c r="V149" s="122">
        <v>130</v>
      </c>
      <c r="W149" s="122">
        <v>130</v>
      </c>
      <c r="X149" s="122">
        <v>140</v>
      </c>
      <c r="Y149" s="122">
        <v>140</v>
      </c>
      <c r="Z149" s="122">
        <v>140</v>
      </c>
      <c r="AA149" s="122">
        <v>134.5</v>
      </c>
      <c r="AB149" s="122">
        <v>139.30000000000001</v>
      </c>
      <c r="AC149" s="122">
        <v>141.19999999999999</v>
      </c>
      <c r="AD149" s="122">
        <v>150.19999999999999</v>
      </c>
      <c r="AE149" s="122">
        <v>152.1</v>
      </c>
      <c r="AF149" s="122">
        <v>152.19999999999999</v>
      </c>
      <c r="AG149" s="134"/>
      <c r="AH149" s="46">
        <f t="shared" si="57"/>
        <v>152.19999999999999</v>
      </c>
      <c r="AI149" s="47">
        <f t="shared" si="58"/>
        <v>120.6</v>
      </c>
    </row>
    <row r="150" spans="1:37" x14ac:dyDescent="0.25">
      <c r="A150" s="135" t="s">
        <v>172</v>
      </c>
      <c r="B150" s="122">
        <v>27</v>
      </c>
      <c r="C150" s="122">
        <v>27</v>
      </c>
      <c r="D150" s="122">
        <v>27</v>
      </c>
      <c r="E150" s="122">
        <f t="shared" ref="E150:L150" si="59">12.5*2</f>
        <v>25</v>
      </c>
      <c r="F150" s="122">
        <f t="shared" si="59"/>
        <v>25</v>
      </c>
      <c r="G150" s="122">
        <f t="shared" si="59"/>
        <v>25</v>
      </c>
      <c r="H150" s="122">
        <f t="shared" si="59"/>
        <v>25</v>
      </c>
      <c r="I150" s="122">
        <f t="shared" si="59"/>
        <v>25</v>
      </c>
      <c r="J150" s="122">
        <f t="shared" si="59"/>
        <v>25</v>
      </c>
      <c r="K150" s="122">
        <f t="shared" si="59"/>
        <v>25</v>
      </c>
      <c r="L150" s="122">
        <f t="shared" si="59"/>
        <v>25</v>
      </c>
      <c r="M150" s="122">
        <v>12.6</v>
      </c>
      <c r="N150" s="122">
        <v>12.6</v>
      </c>
      <c r="O150" s="122">
        <v>10.5</v>
      </c>
      <c r="P150" s="122">
        <v>10.7</v>
      </c>
      <c r="Q150" s="122">
        <v>10.7</v>
      </c>
      <c r="R150" s="122">
        <v>11</v>
      </c>
      <c r="S150" s="122">
        <v>21</v>
      </c>
      <c r="T150" s="122">
        <v>19.5</v>
      </c>
      <c r="U150" s="122">
        <v>18.399999999999999</v>
      </c>
      <c r="V150" s="122">
        <v>18.5</v>
      </c>
      <c r="W150" s="122">
        <v>18.7</v>
      </c>
      <c r="X150" s="122">
        <v>18.899999999999999</v>
      </c>
      <c r="Y150" s="122">
        <v>18.899999999999999</v>
      </c>
      <c r="Z150" s="122">
        <v>18.899999999999999</v>
      </c>
      <c r="AA150" s="122">
        <v>27</v>
      </c>
      <c r="AB150" s="122">
        <v>27.1</v>
      </c>
      <c r="AC150" s="122">
        <v>27.4</v>
      </c>
      <c r="AD150" s="122">
        <v>29.6</v>
      </c>
      <c r="AE150" s="122">
        <v>31</v>
      </c>
      <c r="AF150" s="122">
        <v>30.5</v>
      </c>
      <c r="AG150" s="134"/>
      <c r="AH150" s="46">
        <f t="shared" si="57"/>
        <v>31</v>
      </c>
      <c r="AI150" s="47">
        <f t="shared" si="58"/>
        <v>10.5</v>
      </c>
    </row>
    <row r="151" spans="1:37" ht="15.75" thickBot="1" x14ac:dyDescent="0.3">
      <c r="A151" s="139" t="s">
        <v>173</v>
      </c>
      <c r="B151" s="122">
        <v>6.4</v>
      </c>
      <c r="C151" s="122">
        <v>6.4</v>
      </c>
      <c r="D151" s="122">
        <v>6.4</v>
      </c>
      <c r="E151" s="122">
        <v>6.8</v>
      </c>
      <c r="F151" s="122">
        <v>7.8</v>
      </c>
      <c r="G151" s="122">
        <v>3.5</v>
      </c>
      <c r="H151" s="122">
        <v>4.2</v>
      </c>
      <c r="I151" s="122">
        <v>4.8</v>
      </c>
      <c r="J151" s="122">
        <v>5</v>
      </c>
      <c r="K151" s="122">
        <v>6.1</v>
      </c>
      <c r="L151" s="122">
        <v>7.1</v>
      </c>
      <c r="M151" s="122">
        <v>12.9</v>
      </c>
      <c r="N151" s="122">
        <v>12.9</v>
      </c>
      <c r="O151" s="122">
        <v>20.5</v>
      </c>
      <c r="P151" s="122">
        <v>22.3</v>
      </c>
      <c r="Q151" s="122">
        <v>22.3</v>
      </c>
      <c r="R151" s="122">
        <v>20.100000000000001</v>
      </c>
      <c r="S151" s="122">
        <v>17.7</v>
      </c>
      <c r="T151" s="122">
        <v>15.4</v>
      </c>
      <c r="U151" s="122">
        <v>9.6999999999999993</v>
      </c>
      <c r="V151" s="122">
        <v>6.9</v>
      </c>
      <c r="W151" s="122">
        <v>4.8</v>
      </c>
      <c r="X151" s="122">
        <v>3.8</v>
      </c>
      <c r="Y151" s="122">
        <v>3.8</v>
      </c>
      <c r="Z151" s="122">
        <v>3.8</v>
      </c>
      <c r="AA151" s="122">
        <v>1.9</v>
      </c>
      <c r="AB151" s="122">
        <v>3.4</v>
      </c>
      <c r="AC151" s="122">
        <v>4.0999999999999996</v>
      </c>
      <c r="AD151" s="122">
        <v>4.7</v>
      </c>
      <c r="AE151" s="122">
        <v>3.8</v>
      </c>
      <c r="AF151" s="122">
        <v>3.8</v>
      </c>
      <c r="AG151" s="134"/>
      <c r="AH151" s="46">
        <f t="shared" si="57"/>
        <v>22.3</v>
      </c>
      <c r="AI151" s="47">
        <f t="shared" si="58"/>
        <v>1.9</v>
      </c>
    </row>
    <row r="152" spans="1:37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7"/>
        <v>0</v>
      </c>
      <c r="AI152" s="47">
        <f t="shared" si="58"/>
        <v>0</v>
      </c>
    </row>
    <row r="153" spans="1:37" x14ac:dyDescent="0.25">
      <c r="A153" s="144" t="s">
        <v>175</v>
      </c>
      <c r="B153" s="145"/>
      <c r="C153" s="146"/>
      <c r="D153" s="146"/>
      <c r="E153" s="146"/>
      <c r="F153" s="146"/>
      <c r="G153" s="146">
        <v>1986.61</v>
      </c>
      <c r="H153" s="146">
        <v>1986.6</v>
      </c>
      <c r="I153" s="146"/>
      <c r="J153" s="146"/>
      <c r="K153" s="146"/>
      <c r="L153" s="146"/>
      <c r="M153" s="137">
        <v>1983.84</v>
      </c>
      <c r="N153" s="137"/>
      <c r="O153" s="137"/>
      <c r="P153" s="137"/>
      <c r="Q153" s="137"/>
      <c r="R153" s="137"/>
      <c r="S153" s="146">
        <v>1985.44</v>
      </c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>
        <v>1985.23</v>
      </c>
      <c r="AE153" s="146"/>
      <c r="AF153" s="147">
        <v>1984.76</v>
      </c>
      <c r="AG153" s="148"/>
      <c r="AH153" s="46">
        <f t="shared" si="57"/>
        <v>1986.61</v>
      </c>
      <c r="AI153" s="47">
        <f t="shared" si="58"/>
        <v>1983.84</v>
      </c>
    </row>
    <row r="154" spans="1:37" x14ac:dyDescent="0.25">
      <c r="A154" s="135" t="s">
        <v>176</v>
      </c>
      <c r="B154" s="149"/>
      <c r="C154" s="150"/>
      <c r="D154" s="150"/>
      <c r="E154" s="150"/>
      <c r="F154" s="150"/>
      <c r="G154" s="150">
        <v>523</v>
      </c>
      <c r="H154" s="150">
        <v>523.17999999999995</v>
      </c>
      <c r="I154" s="150"/>
      <c r="J154" s="150"/>
      <c r="K154" s="150"/>
      <c r="L154" s="150"/>
      <c r="M154" s="137">
        <v>522.91999999999996</v>
      </c>
      <c r="N154" s="137"/>
      <c r="O154" s="137"/>
      <c r="P154" s="137"/>
      <c r="Q154" s="137"/>
      <c r="R154" s="137"/>
      <c r="S154" s="150">
        <v>522.57000000000005</v>
      </c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>
        <v>521.82000000000005</v>
      </c>
      <c r="AE154" s="150"/>
      <c r="AF154" s="151">
        <v>521.27</v>
      </c>
      <c r="AG154" s="148"/>
      <c r="AH154" s="46">
        <f t="shared" si="57"/>
        <v>523.17999999999995</v>
      </c>
      <c r="AI154" s="47">
        <f t="shared" si="58"/>
        <v>521.27</v>
      </c>
      <c r="AK154" s="49"/>
    </row>
    <row r="155" spans="1:37" x14ac:dyDescent="0.25">
      <c r="A155" s="135" t="s">
        <v>177</v>
      </c>
      <c r="B155" s="149"/>
      <c r="C155" s="150"/>
      <c r="D155" s="150"/>
      <c r="E155" s="150"/>
      <c r="F155" s="150"/>
      <c r="G155" s="150">
        <v>625.6</v>
      </c>
      <c r="H155" s="150">
        <v>625.62</v>
      </c>
      <c r="I155" s="150"/>
      <c r="J155" s="150"/>
      <c r="K155" s="150"/>
      <c r="L155" s="150"/>
      <c r="M155" s="137">
        <v>624.76</v>
      </c>
      <c r="N155" s="137"/>
      <c r="O155" s="137"/>
      <c r="P155" s="137"/>
      <c r="Q155" s="137"/>
      <c r="R155" s="137"/>
      <c r="S155" s="150">
        <v>625.11300000000006</v>
      </c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>
        <v>624.41</v>
      </c>
      <c r="AE155" s="150"/>
      <c r="AF155" s="151">
        <v>623.72</v>
      </c>
      <c r="AG155" s="148"/>
      <c r="AH155" s="46">
        <f t="shared" si="57"/>
        <v>625.62</v>
      </c>
      <c r="AI155" s="47">
        <f t="shared" si="58"/>
        <v>623.72</v>
      </c>
      <c r="AK155" s="49"/>
    </row>
    <row r="156" spans="1:37" x14ac:dyDescent="0.25">
      <c r="A156" s="135" t="s">
        <v>178</v>
      </c>
      <c r="B156" s="149"/>
      <c r="C156" s="150"/>
      <c r="D156" s="150"/>
      <c r="E156" s="150"/>
      <c r="F156" s="150"/>
      <c r="G156" s="150">
        <v>337</v>
      </c>
      <c r="H156" s="150">
        <v>337.1</v>
      </c>
      <c r="I156" s="150"/>
      <c r="J156" s="150"/>
      <c r="K156" s="150"/>
      <c r="L156" s="150"/>
      <c r="M156" s="137">
        <v>336.4</v>
      </c>
      <c r="N156" s="137"/>
      <c r="O156" s="137"/>
      <c r="P156" s="137"/>
      <c r="Q156" s="137"/>
      <c r="R156" s="137"/>
      <c r="S156" s="150">
        <v>336.8</v>
      </c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>
        <v>336.63</v>
      </c>
      <c r="AE156" s="150"/>
      <c r="AF156" s="151">
        <v>336.15</v>
      </c>
      <c r="AG156" s="148"/>
      <c r="AH156" s="46">
        <f t="shared" si="57"/>
        <v>337.1</v>
      </c>
      <c r="AI156" s="47">
        <f t="shared" si="58"/>
        <v>336.15</v>
      </c>
      <c r="AK156" s="49"/>
    </row>
    <row r="157" spans="1:37" x14ac:dyDescent="0.25">
      <c r="A157" s="135" t="s">
        <v>179</v>
      </c>
      <c r="B157" s="149"/>
      <c r="C157" s="150"/>
      <c r="D157" s="150"/>
      <c r="E157" s="150"/>
      <c r="F157" s="150"/>
      <c r="G157" s="150">
        <v>885.5</v>
      </c>
      <c r="H157" s="150"/>
      <c r="I157" s="150"/>
      <c r="J157" s="150"/>
      <c r="K157" s="150"/>
      <c r="L157" s="150"/>
      <c r="M157" s="137">
        <v>884.3</v>
      </c>
      <c r="N157" s="137"/>
      <c r="O157" s="137"/>
      <c r="P157" s="137"/>
      <c r="Q157" s="137"/>
      <c r="R157" s="137"/>
      <c r="S157" s="150">
        <v>886.1</v>
      </c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57"/>
        <v>886.1</v>
      </c>
      <c r="AI157" s="47">
        <f t="shared" si="58"/>
        <v>884.3</v>
      </c>
      <c r="AK157" s="49"/>
    </row>
    <row r="158" spans="1:37" x14ac:dyDescent="0.25">
      <c r="A158" s="152" t="s">
        <v>180</v>
      </c>
      <c r="B158" s="153">
        <v>1523.88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57"/>
        <v>1523.88</v>
      </c>
      <c r="AI158" s="47">
        <f t="shared" si="58"/>
        <v>1523.88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R166" si="60">B161</f>
        <v>0.3</v>
      </c>
      <c r="D161" s="161">
        <f t="shared" si="60"/>
        <v>0.3</v>
      </c>
      <c r="E161" s="161">
        <f t="shared" si="60"/>
        <v>0.3</v>
      </c>
      <c r="F161" s="161">
        <f t="shared" si="60"/>
        <v>0.3</v>
      </c>
      <c r="G161" s="161">
        <f t="shared" si="60"/>
        <v>0.3</v>
      </c>
      <c r="H161" s="161">
        <f t="shared" si="60"/>
        <v>0.3</v>
      </c>
      <c r="I161" s="161">
        <f t="shared" si="60"/>
        <v>0.3</v>
      </c>
      <c r="J161" s="161">
        <f t="shared" si="60"/>
        <v>0.3</v>
      </c>
      <c r="K161" s="161">
        <f t="shared" si="60"/>
        <v>0.3</v>
      </c>
      <c r="L161" s="161">
        <f t="shared" si="60"/>
        <v>0.3</v>
      </c>
      <c r="M161" s="161">
        <f t="shared" si="60"/>
        <v>0.3</v>
      </c>
      <c r="N161" s="161">
        <f t="shared" si="60"/>
        <v>0.3</v>
      </c>
      <c r="O161" s="161">
        <f t="shared" si="60"/>
        <v>0.3</v>
      </c>
      <c r="P161" s="161">
        <f t="shared" si="60"/>
        <v>0.3</v>
      </c>
      <c r="Q161" s="161">
        <f t="shared" si="60"/>
        <v>0.3</v>
      </c>
      <c r="R161" s="161">
        <f t="shared" si="60"/>
        <v>0.3</v>
      </c>
      <c r="S161" s="161">
        <f t="shared" ref="S161:AF166" si="61">R161</f>
        <v>0.3</v>
      </c>
      <c r="T161" s="161">
        <f t="shared" si="61"/>
        <v>0.3</v>
      </c>
      <c r="U161" s="161">
        <f t="shared" si="61"/>
        <v>0.3</v>
      </c>
      <c r="V161" s="161">
        <f t="shared" si="61"/>
        <v>0.3</v>
      </c>
      <c r="W161" s="161">
        <f t="shared" si="61"/>
        <v>0.3</v>
      </c>
      <c r="X161" s="161">
        <f t="shared" si="61"/>
        <v>0.3</v>
      </c>
      <c r="Y161" s="161">
        <f t="shared" si="61"/>
        <v>0.3</v>
      </c>
      <c r="Z161" s="161">
        <f t="shared" si="61"/>
        <v>0.3</v>
      </c>
      <c r="AA161" s="161">
        <f t="shared" si="61"/>
        <v>0.3</v>
      </c>
      <c r="AB161" s="161">
        <f t="shared" si="61"/>
        <v>0.3</v>
      </c>
      <c r="AC161" s="161">
        <f t="shared" si="61"/>
        <v>0.3</v>
      </c>
      <c r="AD161" s="161">
        <f t="shared" si="61"/>
        <v>0.3</v>
      </c>
      <c r="AE161" s="161">
        <f t="shared" si="61"/>
        <v>0.3</v>
      </c>
      <c r="AF161" s="161">
        <f t="shared" si="61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60"/>
        <v>0.4</v>
      </c>
      <c r="D162" s="163">
        <f t="shared" si="60"/>
        <v>0.4</v>
      </c>
      <c r="E162" s="163">
        <f t="shared" si="60"/>
        <v>0.4</v>
      </c>
      <c r="F162" s="163">
        <f t="shared" si="60"/>
        <v>0.4</v>
      </c>
      <c r="G162" s="163">
        <f t="shared" si="60"/>
        <v>0.4</v>
      </c>
      <c r="H162" s="163">
        <f t="shared" si="60"/>
        <v>0.4</v>
      </c>
      <c r="I162" s="163">
        <f t="shared" si="60"/>
        <v>0.4</v>
      </c>
      <c r="J162" s="163">
        <f t="shared" si="60"/>
        <v>0.4</v>
      </c>
      <c r="K162" s="163">
        <f t="shared" si="60"/>
        <v>0.4</v>
      </c>
      <c r="L162" s="163">
        <f t="shared" si="60"/>
        <v>0.4</v>
      </c>
      <c r="M162" s="163">
        <f t="shared" si="60"/>
        <v>0.4</v>
      </c>
      <c r="N162" s="163">
        <f t="shared" si="60"/>
        <v>0.4</v>
      </c>
      <c r="O162" s="163">
        <f t="shared" si="60"/>
        <v>0.4</v>
      </c>
      <c r="P162" s="163">
        <f t="shared" si="60"/>
        <v>0.4</v>
      </c>
      <c r="Q162" s="163">
        <f t="shared" si="60"/>
        <v>0.4</v>
      </c>
      <c r="R162" s="163">
        <f t="shared" si="60"/>
        <v>0.4</v>
      </c>
      <c r="S162" s="163">
        <f t="shared" si="61"/>
        <v>0.4</v>
      </c>
      <c r="T162" s="163">
        <f t="shared" si="61"/>
        <v>0.4</v>
      </c>
      <c r="U162" s="163">
        <f t="shared" si="61"/>
        <v>0.4</v>
      </c>
      <c r="V162" s="163">
        <f t="shared" si="61"/>
        <v>0.4</v>
      </c>
      <c r="W162" s="163">
        <f t="shared" si="61"/>
        <v>0.4</v>
      </c>
      <c r="X162" s="163">
        <f t="shared" si="61"/>
        <v>0.4</v>
      </c>
      <c r="Y162" s="163">
        <f t="shared" si="61"/>
        <v>0.4</v>
      </c>
      <c r="Z162" s="163">
        <f t="shared" si="61"/>
        <v>0.4</v>
      </c>
      <c r="AA162" s="163">
        <f t="shared" si="61"/>
        <v>0.4</v>
      </c>
      <c r="AB162" s="163">
        <f t="shared" si="61"/>
        <v>0.4</v>
      </c>
      <c r="AC162" s="163">
        <f t="shared" si="61"/>
        <v>0.4</v>
      </c>
      <c r="AD162" s="163">
        <f t="shared" si="61"/>
        <v>0.4</v>
      </c>
      <c r="AE162" s="163">
        <f t="shared" si="61"/>
        <v>0.4</v>
      </c>
      <c r="AF162" s="163">
        <f t="shared" si="61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60"/>
        <v>1.5</v>
      </c>
      <c r="D163" s="163">
        <f t="shared" si="60"/>
        <v>1.5</v>
      </c>
      <c r="E163" s="163">
        <f t="shared" si="60"/>
        <v>1.5</v>
      </c>
      <c r="F163" s="163">
        <f t="shared" si="60"/>
        <v>1.5</v>
      </c>
      <c r="G163" s="163">
        <f t="shared" si="60"/>
        <v>1.5</v>
      </c>
      <c r="H163" s="163">
        <f t="shared" si="60"/>
        <v>1.5</v>
      </c>
      <c r="I163" s="163">
        <f t="shared" si="60"/>
        <v>1.5</v>
      </c>
      <c r="J163" s="163">
        <f t="shared" si="60"/>
        <v>1.5</v>
      </c>
      <c r="K163" s="163">
        <f t="shared" si="60"/>
        <v>1.5</v>
      </c>
      <c r="L163" s="163">
        <f t="shared" si="60"/>
        <v>1.5</v>
      </c>
      <c r="M163" s="163">
        <f t="shared" si="60"/>
        <v>1.5</v>
      </c>
      <c r="N163" s="163">
        <f t="shared" si="60"/>
        <v>1.5</v>
      </c>
      <c r="O163" s="163">
        <f t="shared" si="60"/>
        <v>1.5</v>
      </c>
      <c r="P163" s="163">
        <f t="shared" si="60"/>
        <v>1.5</v>
      </c>
      <c r="Q163" s="163">
        <f t="shared" si="60"/>
        <v>1.5</v>
      </c>
      <c r="R163" s="163">
        <f t="shared" si="60"/>
        <v>1.5</v>
      </c>
      <c r="S163" s="163">
        <f t="shared" si="61"/>
        <v>1.5</v>
      </c>
      <c r="T163" s="163">
        <f t="shared" si="61"/>
        <v>1.5</v>
      </c>
      <c r="U163" s="163">
        <f t="shared" si="61"/>
        <v>1.5</v>
      </c>
      <c r="V163" s="163">
        <f t="shared" si="61"/>
        <v>1.5</v>
      </c>
      <c r="W163" s="163">
        <f t="shared" si="61"/>
        <v>1.5</v>
      </c>
      <c r="X163" s="163">
        <f t="shared" si="61"/>
        <v>1.5</v>
      </c>
      <c r="Y163" s="163">
        <f t="shared" si="61"/>
        <v>1.5</v>
      </c>
      <c r="Z163" s="163">
        <f t="shared" si="61"/>
        <v>1.5</v>
      </c>
      <c r="AA163" s="163">
        <f t="shared" si="61"/>
        <v>1.5</v>
      </c>
      <c r="AB163" s="163">
        <f t="shared" si="61"/>
        <v>1.5</v>
      </c>
      <c r="AC163" s="163">
        <f t="shared" si="61"/>
        <v>1.5</v>
      </c>
      <c r="AD163" s="163">
        <f t="shared" si="61"/>
        <v>1.5</v>
      </c>
      <c r="AE163" s="163">
        <f t="shared" si="61"/>
        <v>1.5</v>
      </c>
      <c r="AF163" s="163">
        <f t="shared" si="61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60"/>
        <v>0.3</v>
      </c>
      <c r="D164" s="163">
        <f t="shared" si="60"/>
        <v>0.3</v>
      </c>
      <c r="E164" s="163">
        <f t="shared" si="60"/>
        <v>0.3</v>
      </c>
      <c r="F164" s="163">
        <f t="shared" si="60"/>
        <v>0.3</v>
      </c>
      <c r="G164" s="163">
        <f t="shared" si="60"/>
        <v>0.3</v>
      </c>
      <c r="H164" s="163">
        <f t="shared" si="60"/>
        <v>0.3</v>
      </c>
      <c r="I164" s="163">
        <f t="shared" si="60"/>
        <v>0.3</v>
      </c>
      <c r="J164" s="163">
        <f t="shared" si="60"/>
        <v>0.3</v>
      </c>
      <c r="K164" s="163">
        <f t="shared" si="60"/>
        <v>0.3</v>
      </c>
      <c r="L164" s="163">
        <f t="shared" si="60"/>
        <v>0.3</v>
      </c>
      <c r="M164" s="163">
        <f t="shared" si="60"/>
        <v>0.3</v>
      </c>
      <c r="N164" s="163">
        <f t="shared" si="60"/>
        <v>0.3</v>
      </c>
      <c r="O164" s="163">
        <f t="shared" si="60"/>
        <v>0.3</v>
      </c>
      <c r="P164" s="163">
        <f t="shared" si="60"/>
        <v>0.3</v>
      </c>
      <c r="Q164" s="163">
        <f t="shared" si="60"/>
        <v>0.3</v>
      </c>
      <c r="R164" s="163">
        <f t="shared" si="60"/>
        <v>0.3</v>
      </c>
      <c r="S164" s="163">
        <f t="shared" si="61"/>
        <v>0.3</v>
      </c>
      <c r="T164" s="163">
        <f t="shared" si="61"/>
        <v>0.3</v>
      </c>
      <c r="U164" s="163">
        <f t="shared" si="61"/>
        <v>0.3</v>
      </c>
      <c r="V164" s="163">
        <f t="shared" si="61"/>
        <v>0.3</v>
      </c>
      <c r="W164" s="163">
        <f t="shared" si="61"/>
        <v>0.3</v>
      </c>
      <c r="X164" s="163">
        <f t="shared" si="61"/>
        <v>0.3</v>
      </c>
      <c r="Y164" s="163">
        <f t="shared" si="61"/>
        <v>0.3</v>
      </c>
      <c r="Z164" s="163">
        <f t="shared" si="61"/>
        <v>0.3</v>
      </c>
      <c r="AA164" s="163">
        <f t="shared" si="61"/>
        <v>0.3</v>
      </c>
      <c r="AB164" s="163">
        <f t="shared" si="61"/>
        <v>0.3</v>
      </c>
      <c r="AC164" s="163">
        <f t="shared" si="61"/>
        <v>0.3</v>
      </c>
      <c r="AD164" s="163">
        <f t="shared" si="61"/>
        <v>0.3</v>
      </c>
      <c r="AE164" s="163">
        <f t="shared" si="61"/>
        <v>0.3</v>
      </c>
      <c r="AF164" s="163">
        <f t="shared" si="61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60"/>
        <v>0.4</v>
      </c>
      <c r="D165" s="163">
        <f t="shared" si="60"/>
        <v>0.4</v>
      </c>
      <c r="E165" s="163">
        <f t="shared" si="60"/>
        <v>0.4</v>
      </c>
      <c r="F165" s="163">
        <f t="shared" si="60"/>
        <v>0.4</v>
      </c>
      <c r="G165" s="163">
        <f t="shared" si="60"/>
        <v>0.4</v>
      </c>
      <c r="H165" s="163">
        <f t="shared" si="60"/>
        <v>0.4</v>
      </c>
      <c r="I165" s="163">
        <f t="shared" si="60"/>
        <v>0.4</v>
      </c>
      <c r="J165" s="163">
        <f t="shared" si="60"/>
        <v>0.4</v>
      </c>
      <c r="K165" s="163">
        <f t="shared" si="60"/>
        <v>0.4</v>
      </c>
      <c r="L165" s="163">
        <f t="shared" si="60"/>
        <v>0.4</v>
      </c>
      <c r="M165" s="163">
        <f t="shared" si="60"/>
        <v>0.4</v>
      </c>
      <c r="N165" s="163">
        <f t="shared" si="60"/>
        <v>0.4</v>
      </c>
      <c r="O165" s="163">
        <f t="shared" si="60"/>
        <v>0.4</v>
      </c>
      <c r="P165" s="163">
        <f t="shared" si="60"/>
        <v>0.4</v>
      </c>
      <c r="Q165" s="163">
        <f t="shared" si="60"/>
        <v>0.4</v>
      </c>
      <c r="R165" s="163">
        <f t="shared" si="60"/>
        <v>0.4</v>
      </c>
      <c r="S165" s="163">
        <f t="shared" si="61"/>
        <v>0.4</v>
      </c>
      <c r="T165" s="163">
        <f t="shared" si="61"/>
        <v>0.4</v>
      </c>
      <c r="U165" s="163">
        <f t="shared" si="61"/>
        <v>0.4</v>
      </c>
      <c r="V165" s="163">
        <f t="shared" si="61"/>
        <v>0.4</v>
      </c>
      <c r="W165" s="163">
        <f t="shared" si="61"/>
        <v>0.4</v>
      </c>
      <c r="X165" s="163">
        <f t="shared" si="61"/>
        <v>0.4</v>
      </c>
      <c r="Y165" s="163">
        <f t="shared" si="61"/>
        <v>0.4</v>
      </c>
      <c r="Z165" s="163">
        <f t="shared" si="61"/>
        <v>0.4</v>
      </c>
      <c r="AA165" s="163">
        <f t="shared" si="61"/>
        <v>0.4</v>
      </c>
      <c r="AB165" s="163">
        <f t="shared" si="61"/>
        <v>0.4</v>
      </c>
      <c r="AC165" s="163">
        <f t="shared" si="61"/>
        <v>0.4</v>
      </c>
      <c r="AD165" s="163">
        <f t="shared" si="61"/>
        <v>0.4</v>
      </c>
      <c r="AE165" s="163">
        <f t="shared" si="61"/>
        <v>0.4</v>
      </c>
      <c r="AF165" s="163">
        <f t="shared" si="61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60"/>
        <v>0.64</v>
      </c>
      <c r="D166" s="166">
        <f t="shared" si="60"/>
        <v>0.64</v>
      </c>
      <c r="E166" s="166">
        <f t="shared" si="60"/>
        <v>0.64</v>
      </c>
      <c r="F166" s="166">
        <f t="shared" si="60"/>
        <v>0.64</v>
      </c>
      <c r="G166" s="166">
        <f t="shared" si="60"/>
        <v>0.64</v>
      </c>
      <c r="H166" s="166">
        <f t="shared" si="60"/>
        <v>0.64</v>
      </c>
      <c r="I166" s="166">
        <f t="shared" si="60"/>
        <v>0.64</v>
      </c>
      <c r="J166" s="166">
        <f t="shared" si="60"/>
        <v>0.64</v>
      </c>
      <c r="K166" s="166">
        <f t="shared" si="60"/>
        <v>0.64</v>
      </c>
      <c r="L166" s="166">
        <f t="shared" si="60"/>
        <v>0.64</v>
      </c>
      <c r="M166" s="166">
        <f t="shared" si="60"/>
        <v>0.64</v>
      </c>
      <c r="N166" s="166">
        <f t="shared" si="60"/>
        <v>0.64</v>
      </c>
      <c r="O166" s="166">
        <f t="shared" si="60"/>
        <v>0.64</v>
      </c>
      <c r="P166" s="166">
        <f t="shared" si="60"/>
        <v>0.64</v>
      </c>
      <c r="Q166" s="166">
        <f t="shared" si="60"/>
        <v>0.64</v>
      </c>
      <c r="R166" s="166">
        <f t="shared" si="60"/>
        <v>0.64</v>
      </c>
      <c r="S166" s="166">
        <f t="shared" si="61"/>
        <v>0.64</v>
      </c>
      <c r="T166" s="166">
        <f t="shared" si="61"/>
        <v>0.64</v>
      </c>
      <c r="U166" s="166">
        <f t="shared" si="61"/>
        <v>0.64</v>
      </c>
      <c r="V166" s="166">
        <f t="shared" si="61"/>
        <v>0.64</v>
      </c>
      <c r="W166" s="166">
        <f t="shared" si="61"/>
        <v>0.64</v>
      </c>
      <c r="X166" s="166">
        <f t="shared" si="61"/>
        <v>0.64</v>
      </c>
      <c r="Y166" s="166">
        <f t="shared" si="61"/>
        <v>0.64</v>
      </c>
      <c r="Z166" s="166">
        <f t="shared" si="61"/>
        <v>0.64</v>
      </c>
      <c r="AA166" s="166">
        <f t="shared" si="61"/>
        <v>0.64</v>
      </c>
      <c r="AB166" s="166">
        <f t="shared" si="61"/>
        <v>0.64</v>
      </c>
      <c r="AC166" s="166">
        <f t="shared" si="61"/>
        <v>0.64</v>
      </c>
      <c r="AD166" s="166">
        <f t="shared" si="61"/>
        <v>0.64</v>
      </c>
      <c r="AE166" s="166">
        <f t="shared" si="61"/>
        <v>0.64</v>
      </c>
      <c r="AF166" s="166">
        <f t="shared" si="61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62">SUM(C161:C166)</f>
        <v>3.54</v>
      </c>
      <c r="D167" s="169">
        <f t="shared" si="62"/>
        <v>3.54</v>
      </c>
      <c r="E167" s="169">
        <f t="shared" si="62"/>
        <v>3.54</v>
      </c>
      <c r="F167" s="169">
        <f t="shared" si="62"/>
        <v>3.54</v>
      </c>
      <c r="G167" s="169">
        <f t="shared" si="62"/>
        <v>3.54</v>
      </c>
      <c r="H167" s="169">
        <f t="shared" si="62"/>
        <v>3.54</v>
      </c>
      <c r="I167" s="169">
        <f t="shared" si="62"/>
        <v>3.54</v>
      </c>
      <c r="J167" s="169">
        <f t="shared" si="62"/>
        <v>3.54</v>
      </c>
      <c r="K167" s="169">
        <f t="shared" si="62"/>
        <v>3.54</v>
      </c>
      <c r="L167" s="169">
        <f t="shared" si="62"/>
        <v>3.54</v>
      </c>
      <c r="M167" s="169">
        <f t="shared" ref="M167:R167" si="63">SUM(M161:M166)</f>
        <v>3.54</v>
      </c>
      <c r="N167" s="169">
        <f t="shared" si="63"/>
        <v>3.54</v>
      </c>
      <c r="O167" s="169">
        <f t="shared" si="63"/>
        <v>3.54</v>
      </c>
      <c r="P167" s="169">
        <f t="shared" si="63"/>
        <v>3.54</v>
      </c>
      <c r="Q167" s="169">
        <f t="shared" si="63"/>
        <v>3.54</v>
      </c>
      <c r="R167" s="169">
        <f t="shared" si="63"/>
        <v>3.54</v>
      </c>
      <c r="S167" s="169">
        <f t="shared" si="62"/>
        <v>3.54</v>
      </c>
      <c r="T167" s="169">
        <f t="shared" si="62"/>
        <v>3.54</v>
      </c>
      <c r="U167" s="169">
        <f t="shared" si="62"/>
        <v>3.54</v>
      </c>
      <c r="V167" s="169">
        <f t="shared" si="62"/>
        <v>3.54</v>
      </c>
      <c r="W167" s="169">
        <f t="shared" si="62"/>
        <v>3.54</v>
      </c>
      <c r="X167" s="169">
        <f t="shared" si="62"/>
        <v>3.54</v>
      </c>
      <c r="Y167" s="169">
        <f t="shared" si="62"/>
        <v>3.54</v>
      </c>
      <c r="Z167" s="169">
        <f t="shared" si="62"/>
        <v>3.54</v>
      </c>
      <c r="AA167" s="169">
        <f t="shared" si="62"/>
        <v>3.54</v>
      </c>
      <c r="AB167" s="169">
        <f>SUM(AB161:AB166)</f>
        <v>3.54</v>
      </c>
      <c r="AC167" s="169">
        <f t="shared" si="62"/>
        <v>3.54</v>
      </c>
      <c r="AD167" s="169">
        <f t="shared" si="62"/>
        <v>3.54</v>
      </c>
      <c r="AE167" s="169">
        <f t="shared" si="62"/>
        <v>3.54</v>
      </c>
      <c r="AF167" s="169">
        <f t="shared" si="62"/>
        <v>3.54</v>
      </c>
      <c r="AG167" s="170">
        <f t="shared" si="62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L184" si="64">B169</f>
        <v>0</v>
      </c>
      <c r="D169" s="161">
        <f t="shared" si="64"/>
        <v>0</v>
      </c>
      <c r="E169" s="161">
        <f t="shared" si="64"/>
        <v>0</v>
      </c>
      <c r="F169" s="161">
        <f t="shared" si="64"/>
        <v>0</v>
      </c>
      <c r="G169" s="161">
        <f t="shared" si="64"/>
        <v>0</v>
      </c>
      <c r="H169" s="161">
        <f t="shared" si="64"/>
        <v>0</v>
      </c>
      <c r="I169" s="161">
        <f t="shared" si="64"/>
        <v>0</v>
      </c>
      <c r="J169" s="161">
        <f t="shared" si="64"/>
        <v>0</v>
      </c>
      <c r="K169" s="161">
        <f t="shared" si="64"/>
        <v>0</v>
      </c>
      <c r="L169" s="161">
        <f t="shared" si="64"/>
        <v>0</v>
      </c>
      <c r="M169" s="161">
        <f t="shared" ref="M169:P232" si="65">L169</f>
        <v>0</v>
      </c>
      <c r="N169" s="161">
        <f t="shared" si="65"/>
        <v>0</v>
      </c>
      <c r="O169" s="161">
        <f t="shared" si="65"/>
        <v>0</v>
      </c>
      <c r="P169" s="161">
        <f t="shared" si="65"/>
        <v>0</v>
      </c>
      <c r="Q169" s="161">
        <f t="shared" ref="Q169:R231" si="66">P169</f>
        <v>0</v>
      </c>
      <c r="R169" s="161">
        <f t="shared" si="66"/>
        <v>0</v>
      </c>
      <c r="S169" s="161">
        <f t="shared" ref="S169:AF184" si="67">R169</f>
        <v>0</v>
      </c>
      <c r="T169" s="161">
        <f t="shared" si="67"/>
        <v>0</v>
      </c>
      <c r="U169" s="161">
        <f t="shared" si="67"/>
        <v>0</v>
      </c>
      <c r="V169" s="161">
        <f t="shared" si="67"/>
        <v>0</v>
      </c>
      <c r="W169" s="161">
        <f t="shared" si="67"/>
        <v>0</v>
      </c>
      <c r="X169" s="161">
        <f t="shared" si="67"/>
        <v>0</v>
      </c>
      <c r="Y169" s="161">
        <f t="shared" si="67"/>
        <v>0</v>
      </c>
      <c r="Z169" s="161">
        <f t="shared" si="67"/>
        <v>0</v>
      </c>
      <c r="AA169" s="161">
        <f t="shared" si="67"/>
        <v>0</v>
      </c>
      <c r="AB169" s="161">
        <f t="shared" si="67"/>
        <v>0</v>
      </c>
      <c r="AC169" s="161">
        <f t="shared" si="67"/>
        <v>0</v>
      </c>
      <c r="AD169" s="161">
        <f t="shared" si="67"/>
        <v>0</v>
      </c>
      <c r="AE169" s="161">
        <f t="shared" si="67"/>
        <v>0</v>
      </c>
      <c r="AF169" s="174">
        <f t="shared" si="67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64"/>
        <v>0</v>
      </c>
      <c r="D170" s="163">
        <f t="shared" si="64"/>
        <v>0</v>
      </c>
      <c r="E170" s="163">
        <f t="shared" si="64"/>
        <v>0</v>
      </c>
      <c r="F170" s="163">
        <f t="shared" si="64"/>
        <v>0</v>
      </c>
      <c r="G170" s="163">
        <f t="shared" si="64"/>
        <v>0</v>
      </c>
      <c r="H170" s="163">
        <f t="shared" si="64"/>
        <v>0</v>
      </c>
      <c r="I170" s="163">
        <f t="shared" si="64"/>
        <v>0</v>
      </c>
      <c r="J170" s="163">
        <f t="shared" si="64"/>
        <v>0</v>
      </c>
      <c r="K170" s="163">
        <f t="shared" si="64"/>
        <v>0</v>
      </c>
      <c r="L170" s="163">
        <f t="shared" si="64"/>
        <v>0</v>
      </c>
      <c r="M170" s="163">
        <f t="shared" si="65"/>
        <v>0</v>
      </c>
      <c r="N170" s="163">
        <f t="shared" si="65"/>
        <v>0</v>
      </c>
      <c r="O170" s="163">
        <f t="shared" si="65"/>
        <v>0</v>
      </c>
      <c r="P170" s="163">
        <f t="shared" si="65"/>
        <v>0</v>
      </c>
      <c r="Q170" s="163">
        <f t="shared" si="66"/>
        <v>0</v>
      </c>
      <c r="R170" s="163">
        <f t="shared" si="66"/>
        <v>0</v>
      </c>
      <c r="S170" s="163">
        <f t="shared" si="67"/>
        <v>0</v>
      </c>
      <c r="T170" s="163">
        <f t="shared" si="67"/>
        <v>0</v>
      </c>
      <c r="U170" s="163">
        <f t="shared" si="67"/>
        <v>0</v>
      </c>
      <c r="V170" s="163">
        <f t="shared" si="67"/>
        <v>0</v>
      </c>
      <c r="W170" s="163">
        <f t="shared" si="67"/>
        <v>0</v>
      </c>
      <c r="X170" s="163">
        <f t="shared" si="67"/>
        <v>0</v>
      </c>
      <c r="Y170" s="163">
        <f t="shared" si="67"/>
        <v>0</v>
      </c>
      <c r="Z170" s="163">
        <f t="shared" si="67"/>
        <v>0</v>
      </c>
      <c r="AA170" s="163">
        <f t="shared" si="67"/>
        <v>0</v>
      </c>
      <c r="AB170" s="163">
        <f t="shared" si="67"/>
        <v>0</v>
      </c>
      <c r="AC170" s="163">
        <f t="shared" si="67"/>
        <v>0</v>
      </c>
      <c r="AD170" s="163">
        <f t="shared" si="67"/>
        <v>0</v>
      </c>
      <c r="AE170" s="163">
        <f t="shared" si="67"/>
        <v>0</v>
      </c>
      <c r="AF170" s="176">
        <f t="shared" si="67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64"/>
        <v>0</v>
      </c>
      <c r="D171" s="163">
        <f t="shared" si="64"/>
        <v>0</v>
      </c>
      <c r="E171" s="163">
        <f t="shared" si="64"/>
        <v>0</v>
      </c>
      <c r="F171" s="163">
        <f t="shared" si="64"/>
        <v>0</v>
      </c>
      <c r="G171" s="163">
        <f t="shared" si="64"/>
        <v>0</v>
      </c>
      <c r="H171" s="163">
        <f t="shared" si="64"/>
        <v>0</v>
      </c>
      <c r="I171" s="163">
        <f t="shared" si="64"/>
        <v>0</v>
      </c>
      <c r="J171" s="163">
        <f t="shared" si="64"/>
        <v>0</v>
      </c>
      <c r="K171" s="163">
        <f t="shared" si="64"/>
        <v>0</v>
      </c>
      <c r="L171" s="163">
        <f t="shared" si="64"/>
        <v>0</v>
      </c>
      <c r="M171" s="163">
        <f t="shared" si="65"/>
        <v>0</v>
      </c>
      <c r="N171" s="163">
        <f t="shared" si="65"/>
        <v>0</v>
      </c>
      <c r="O171" s="163">
        <f t="shared" si="65"/>
        <v>0</v>
      </c>
      <c r="P171" s="163">
        <f t="shared" si="65"/>
        <v>0</v>
      </c>
      <c r="Q171" s="163">
        <f t="shared" si="66"/>
        <v>0</v>
      </c>
      <c r="R171" s="163">
        <f t="shared" si="66"/>
        <v>0</v>
      </c>
      <c r="S171" s="163">
        <f t="shared" si="67"/>
        <v>0</v>
      </c>
      <c r="T171" s="163">
        <f t="shared" si="67"/>
        <v>0</v>
      </c>
      <c r="U171" s="163">
        <f t="shared" si="67"/>
        <v>0</v>
      </c>
      <c r="V171" s="163">
        <f t="shared" si="67"/>
        <v>0</v>
      </c>
      <c r="W171" s="163">
        <f t="shared" si="67"/>
        <v>0</v>
      </c>
      <c r="X171" s="163">
        <f t="shared" si="67"/>
        <v>0</v>
      </c>
      <c r="Y171" s="163">
        <f t="shared" si="67"/>
        <v>0</v>
      </c>
      <c r="Z171" s="163">
        <f t="shared" si="67"/>
        <v>0</v>
      </c>
      <c r="AA171" s="163">
        <f t="shared" si="67"/>
        <v>0</v>
      </c>
      <c r="AB171" s="163">
        <f t="shared" si="67"/>
        <v>0</v>
      </c>
      <c r="AC171" s="163">
        <f t="shared" si="67"/>
        <v>0</v>
      </c>
      <c r="AD171" s="163">
        <f t="shared" si="67"/>
        <v>0</v>
      </c>
      <c r="AE171" s="163">
        <f t="shared" si="67"/>
        <v>0</v>
      </c>
      <c r="AF171" s="176">
        <f t="shared" si="67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64"/>
        <v>0</v>
      </c>
      <c r="D172" s="163">
        <f t="shared" si="64"/>
        <v>0</v>
      </c>
      <c r="E172" s="163">
        <f t="shared" si="64"/>
        <v>0</v>
      </c>
      <c r="F172" s="163">
        <f t="shared" si="64"/>
        <v>0</v>
      </c>
      <c r="G172" s="163">
        <f t="shared" si="64"/>
        <v>0</v>
      </c>
      <c r="H172" s="163">
        <f t="shared" si="64"/>
        <v>0</v>
      </c>
      <c r="I172" s="163">
        <f t="shared" si="64"/>
        <v>0</v>
      </c>
      <c r="J172" s="163">
        <f t="shared" si="64"/>
        <v>0</v>
      </c>
      <c r="K172" s="163">
        <f t="shared" si="64"/>
        <v>0</v>
      </c>
      <c r="L172" s="163">
        <f t="shared" si="64"/>
        <v>0</v>
      </c>
      <c r="M172" s="163">
        <f t="shared" si="65"/>
        <v>0</v>
      </c>
      <c r="N172" s="163">
        <f t="shared" si="65"/>
        <v>0</v>
      </c>
      <c r="O172" s="163">
        <f t="shared" si="65"/>
        <v>0</v>
      </c>
      <c r="P172" s="163">
        <f t="shared" si="65"/>
        <v>0</v>
      </c>
      <c r="Q172" s="163">
        <f t="shared" si="66"/>
        <v>0</v>
      </c>
      <c r="R172" s="163">
        <f t="shared" si="66"/>
        <v>0</v>
      </c>
      <c r="S172" s="163">
        <f t="shared" si="67"/>
        <v>0</v>
      </c>
      <c r="T172" s="163">
        <f t="shared" si="67"/>
        <v>0</v>
      </c>
      <c r="U172" s="163">
        <f t="shared" si="67"/>
        <v>0</v>
      </c>
      <c r="V172" s="163">
        <f t="shared" si="67"/>
        <v>0</v>
      </c>
      <c r="W172" s="163">
        <f t="shared" si="67"/>
        <v>0</v>
      </c>
      <c r="X172" s="163">
        <f t="shared" si="67"/>
        <v>0</v>
      </c>
      <c r="Y172" s="163">
        <f t="shared" si="67"/>
        <v>0</v>
      </c>
      <c r="Z172" s="163">
        <f t="shared" si="67"/>
        <v>0</v>
      </c>
      <c r="AA172" s="163">
        <f t="shared" si="67"/>
        <v>0</v>
      </c>
      <c r="AB172" s="163">
        <f t="shared" si="67"/>
        <v>0</v>
      </c>
      <c r="AC172" s="163">
        <f t="shared" si="67"/>
        <v>0</v>
      </c>
      <c r="AD172" s="163">
        <f t="shared" si="67"/>
        <v>0</v>
      </c>
      <c r="AE172" s="163">
        <f t="shared" si="67"/>
        <v>0</v>
      </c>
      <c r="AF172" s="176">
        <f t="shared" si="67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64"/>
        <v>0</v>
      </c>
      <c r="D173" s="163">
        <f t="shared" si="64"/>
        <v>0</v>
      </c>
      <c r="E173" s="163">
        <f t="shared" si="64"/>
        <v>0</v>
      </c>
      <c r="F173" s="163">
        <f t="shared" si="64"/>
        <v>0</v>
      </c>
      <c r="G173" s="163">
        <f t="shared" si="64"/>
        <v>0</v>
      </c>
      <c r="H173" s="163">
        <f t="shared" si="64"/>
        <v>0</v>
      </c>
      <c r="I173" s="163">
        <f t="shared" si="64"/>
        <v>0</v>
      </c>
      <c r="J173" s="163">
        <f t="shared" si="64"/>
        <v>0</v>
      </c>
      <c r="K173" s="163">
        <f t="shared" si="64"/>
        <v>0</v>
      </c>
      <c r="L173" s="163">
        <f t="shared" si="64"/>
        <v>0</v>
      </c>
      <c r="M173" s="163">
        <f t="shared" si="65"/>
        <v>0</v>
      </c>
      <c r="N173" s="163">
        <f t="shared" si="65"/>
        <v>0</v>
      </c>
      <c r="O173" s="163">
        <f t="shared" si="65"/>
        <v>0</v>
      </c>
      <c r="P173" s="163">
        <f t="shared" si="65"/>
        <v>0</v>
      </c>
      <c r="Q173" s="163">
        <f t="shared" si="66"/>
        <v>0</v>
      </c>
      <c r="R173" s="163">
        <f t="shared" si="66"/>
        <v>0</v>
      </c>
      <c r="S173" s="163">
        <f t="shared" si="67"/>
        <v>0</v>
      </c>
      <c r="T173" s="163">
        <f t="shared" si="67"/>
        <v>0</v>
      </c>
      <c r="U173" s="163">
        <f t="shared" si="67"/>
        <v>0</v>
      </c>
      <c r="V173" s="163">
        <f t="shared" si="67"/>
        <v>0</v>
      </c>
      <c r="W173" s="163">
        <f t="shared" si="67"/>
        <v>0</v>
      </c>
      <c r="X173" s="163">
        <f t="shared" si="67"/>
        <v>0</v>
      </c>
      <c r="Y173" s="163">
        <f t="shared" si="67"/>
        <v>0</v>
      </c>
      <c r="Z173" s="163">
        <f t="shared" si="67"/>
        <v>0</v>
      </c>
      <c r="AA173" s="163">
        <f t="shared" si="67"/>
        <v>0</v>
      </c>
      <c r="AB173" s="163">
        <f t="shared" si="67"/>
        <v>0</v>
      </c>
      <c r="AC173" s="163">
        <f t="shared" si="67"/>
        <v>0</v>
      </c>
      <c r="AD173" s="163">
        <f t="shared" si="67"/>
        <v>0</v>
      </c>
      <c r="AE173" s="163">
        <f t="shared" si="67"/>
        <v>0</v>
      </c>
      <c r="AF173" s="176">
        <f t="shared" si="67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64"/>
        <v>0</v>
      </c>
      <c r="D174" s="163">
        <f t="shared" si="64"/>
        <v>0</v>
      </c>
      <c r="E174" s="163">
        <f t="shared" si="64"/>
        <v>0</v>
      </c>
      <c r="F174" s="163">
        <f t="shared" si="64"/>
        <v>0</v>
      </c>
      <c r="G174" s="163">
        <f t="shared" si="64"/>
        <v>0</v>
      </c>
      <c r="H174" s="163">
        <f t="shared" si="64"/>
        <v>0</v>
      </c>
      <c r="I174" s="163">
        <f t="shared" si="64"/>
        <v>0</v>
      </c>
      <c r="J174" s="163">
        <f t="shared" si="64"/>
        <v>0</v>
      </c>
      <c r="K174" s="163">
        <f t="shared" si="64"/>
        <v>0</v>
      </c>
      <c r="L174" s="163">
        <f t="shared" si="64"/>
        <v>0</v>
      </c>
      <c r="M174" s="163">
        <f t="shared" si="65"/>
        <v>0</v>
      </c>
      <c r="N174" s="163">
        <f t="shared" si="65"/>
        <v>0</v>
      </c>
      <c r="O174" s="163">
        <f t="shared" si="65"/>
        <v>0</v>
      </c>
      <c r="P174" s="163">
        <f t="shared" si="65"/>
        <v>0</v>
      </c>
      <c r="Q174" s="163">
        <f t="shared" si="66"/>
        <v>0</v>
      </c>
      <c r="R174" s="163">
        <f t="shared" si="66"/>
        <v>0</v>
      </c>
      <c r="S174" s="163">
        <f t="shared" si="67"/>
        <v>0</v>
      </c>
      <c r="T174" s="163">
        <f t="shared" si="67"/>
        <v>0</v>
      </c>
      <c r="U174" s="163">
        <f t="shared" si="67"/>
        <v>0</v>
      </c>
      <c r="V174" s="163">
        <f t="shared" si="67"/>
        <v>0</v>
      </c>
      <c r="W174" s="163">
        <f t="shared" si="67"/>
        <v>0</v>
      </c>
      <c r="X174" s="163">
        <f t="shared" si="67"/>
        <v>0</v>
      </c>
      <c r="Y174" s="163">
        <f t="shared" si="67"/>
        <v>0</v>
      </c>
      <c r="Z174" s="163">
        <f t="shared" si="67"/>
        <v>0</v>
      </c>
      <c r="AA174" s="163">
        <f t="shared" si="67"/>
        <v>0</v>
      </c>
      <c r="AB174" s="163">
        <f t="shared" si="67"/>
        <v>0</v>
      </c>
      <c r="AC174" s="163">
        <f t="shared" si="67"/>
        <v>0</v>
      </c>
      <c r="AD174" s="163">
        <f t="shared" si="67"/>
        <v>0</v>
      </c>
      <c r="AE174" s="163">
        <f t="shared" si="67"/>
        <v>0</v>
      </c>
      <c r="AF174" s="176">
        <f t="shared" si="67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64"/>
        <v>0</v>
      </c>
      <c r="D175" s="163">
        <f t="shared" si="64"/>
        <v>0</v>
      </c>
      <c r="E175" s="163">
        <f t="shared" si="64"/>
        <v>0</v>
      </c>
      <c r="F175" s="163">
        <f t="shared" si="64"/>
        <v>0</v>
      </c>
      <c r="G175" s="163">
        <f t="shared" si="64"/>
        <v>0</v>
      </c>
      <c r="H175" s="163">
        <f t="shared" si="64"/>
        <v>0</v>
      </c>
      <c r="I175" s="163">
        <f t="shared" si="64"/>
        <v>0</v>
      </c>
      <c r="J175" s="163">
        <f t="shared" si="64"/>
        <v>0</v>
      </c>
      <c r="K175" s="163">
        <f t="shared" si="64"/>
        <v>0</v>
      </c>
      <c r="L175" s="163">
        <f t="shared" si="64"/>
        <v>0</v>
      </c>
      <c r="M175" s="163">
        <f t="shared" si="65"/>
        <v>0</v>
      </c>
      <c r="N175" s="163">
        <f t="shared" si="65"/>
        <v>0</v>
      </c>
      <c r="O175" s="163">
        <f t="shared" si="65"/>
        <v>0</v>
      </c>
      <c r="P175" s="163">
        <f t="shared" si="65"/>
        <v>0</v>
      </c>
      <c r="Q175" s="163">
        <f t="shared" si="66"/>
        <v>0</v>
      </c>
      <c r="R175" s="163">
        <f t="shared" si="66"/>
        <v>0</v>
      </c>
      <c r="S175" s="163">
        <f t="shared" si="67"/>
        <v>0</v>
      </c>
      <c r="T175" s="163">
        <f t="shared" si="67"/>
        <v>0</v>
      </c>
      <c r="U175" s="163">
        <f t="shared" si="67"/>
        <v>0</v>
      </c>
      <c r="V175" s="163">
        <f t="shared" si="67"/>
        <v>0</v>
      </c>
      <c r="W175" s="163">
        <f t="shared" si="67"/>
        <v>0</v>
      </c>
      <c r="X175" s="163">
        <f t="shared" si="67"/>
        <v>0</v>
      </c>
      <c r="Y175" s="163">
        <f t="shared" si="67"/>
        <v>0</v>
      </c>
      <c r="Z175" s="163">
        <f t="shared" si="67"/>
        <v>0</v>
      </c>
      <c r="AA175" s="163">
        <f t="shared" si="67"/>
        <v>0</v>
      </c>
      <c r="AB175" s="163">
        <f t="shared" si="67"/>
        <v>0</v>
      </c>
      <c r="AC175" s="163">
        <f t="shared" si="67"/>
        <v>0</v>
      </c>
      <c r="AD175" s="163">
        <f t="shared" si="67"/>
        <v>0</v>
      </c>
      <c r="AE175" s="163">
        <f t="shared" si="67"/>
        <v>0</v>
      </c>
      <c r="AF175" s="176">
        <f t="shared" si="67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64"/>
        <v>0</v>
      </c>
      <c r="D176" s="163">
        <f t="shared" si="64"/>
        <v>0</v>
      </c>
      <c r="E176" s="163">
        <f t="shared" si="64"/>
        <v>0</v>
      </c>
      <c r="F176" s="163">
        <f t="shared" si="64"/>
        <v>0</v>
      </c>
      <c r="G176" s="163">
        <f t="shared" si="64"/>
        <v>0</v>
      </c>
      <c r="H176" s="163">
        <f t="shared" si="64"/>
        <v>0</v>
      </c>
      <c r="I176" s="163">
        <f t="shared" si="64"/>
        <v>0</v>
      </c>
      <c r="J176" s="163">
        <f t="shared" si="64"/>
        <v>0</v>
      </c>
      <c r="K176" s="163">
        <f t="shared" si="64"/>
        <v>0</v>
      </c>
      <c r="L176" s="163">
        <f t="shared" si="64"/>
        <v>0</v>
      </c>
      <c r="M176" s="163">
        <f t="shared" si="65"/>
        <v>0</v>
      </c>
      <c r="N176" s="163">
        <f t="shared" si="65"/>
        <v>0</v>
      </c>
      <c r="O176" s="163">
        <f t="shared" si="65"/>
        <v>0</v>
      </c>
      <c r="P176" s="163">
        <f t="shared" si="65"/>
        <v>0</v>
      </c>
      <c r="Q176" s="163">
        <f t="shared" si="66"/>
        <v>0</v>
      </c>
      <c r="R176" s="163">
        <f t="shared" si="66"/>
        <v>0</v>
      </c>
      <c r="S176" s="163">
        <f t="shared" si="67"/>
        <v>0</v>
      </c>
      <c r="T176" s="163">
        <f t="shared" si="67"/>
        <v>0</v>
      </c>
      <c r="U176" s="163">
        <f t="shared" si="67"/>
        <v>0</v>
      </c>
      <c r="V176" s="163">
        <f t="shared" si="67"/>
        <v>0</v>
      </c>
      <c r="W176" s="163">
        <f t="shared" si="67"/>
        <v>0</v>
      </c>
      <c r="X176" s="163">
        <f t="shared" si="67"/>
        <v>0</v>
      </c>
      <c r="Y176" s="163">
        <f t="shared" si="67"/>
        <v>0</v>
      </c>
      <c r="Z176" s="163">
        <f t="shared" si="67"/>
        <v>0</v>
      </c>
      <c r="AA176" s="163">
        <f t="shared" si="67"/>
        <v>0</v>
      </c>
      <c r="AB176" s="163">
        <f t="shared" si="67"/>
        <v>0</v>
      </c>
      <c r="AC176" s="163">
        <f t="shared" si="67"/>
        <v>0</v>
      </c>
      <c r="AD176" s="163">
        <f t="shared" si="67"/>
        <v>0</v>
      </c>
      <c r="AE176" s="163">
        <f t="shared" si="67"/>
        <v>0</v>
      </c>
      <c r="AF176" s="176">
        <f t="shared" si="67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64"/>
        <v>0</v>
      </c>
      <c r="D177" s="163">
        <f t="shared" si="64"/>
        <v>0</v>
      </c>
      <c r="E177" s="163">
        <f t="shared" si="64"/>
        <v>0</v>
      </c>
      <c r="F177" s="163">
        <f t="shared" si="64"/>
        <v>0</v>
      </c>
      <c r="G177" s="163">
        <f t="shared" si="64"/>
        <v>0</v>
      </c>
      <c r="H177" s="163">
        <f t="shared" si="64"/>
        <v>0</v>
      </c>
      <c r="I177" s="163">
        <f t="shared" si="64"/>
        <v>0</v>
      </c>
      <c r="J177" s="163">
        <f t="shared" si="64"/>
        <v>0</v>
      </c>
      <c r="K177" s="163">
        <f t="shared" si="64"/>
        <v>0</v>
      </c>
      <c r="L177" s="163">
        <f t="shared" si="64"/>
        <v>0</v>
      </c>
      <c r="M177" s="163">
        <f t="shared" si="65"/>
        <v>0</v>
      </c>
      <c r="N177" s="163">
        <f t="shared" si="65"/>
        <v>0</v>
      </c>
      <c r="O177" s="163">
        <f t="shared" si="65"/>
        <v>0</v>
      </c>
      <c r="P177" s="163">
        <f t="shared" si="65"/>
        <v>0</v>
      </c>
      <c r="Q177" s="163">
        <f t="shared" si="66"/>
        <v>0</v>
      </c>
      <c r="R177" s="163">
        <f t="shared" si="66"/>
        <v>0</v>
      </c>
      <c r="S177" s="163">
        <f t="shared" si="67"/>
        <v>0</v>
      </c>
      <c r="T177" s="163">
        <f t="shared" si="67"/>
        <v>0</v>
      </c>
      <c r="U177" s="163">
        <f t="shared" si="67"/>
        <v>0</v>
      </c>
      <c r="V177" s="163">
        <f t="shared" si="67"/>
        <v>0</v>
      </c>
      <c r="W177" s="163">
        <f t="shared" si="67"/>
        <v>0</v>
      </c>
      <c r="X177" s="163">
        <f t="shared" si="67"/>
        <v>0</v>
      </c>
      <c r="Y177" s="163">
        <f t="shared" si="67"/>
        <v>0</v>
      </c>
      <c r="Z177" s="163">
        <f t="shared" si="67"/>
        <v>0</v>
      </c>
      <c r="AA177" s="163">
        <f t="shared" si="67"/>
        <v>0</v>
      </c>
      <c r="AB177" s="163">
        <f t="shared" si="67"/>
        <v>0</v>
      </c>
      <c r="AC177" s="163">
        <f t="shared" si="67"/>
        <v>0</v>
      </c>
      <c r="AD177" s="163">
        <f t="shared" si="67"/>
        <v>0</v>
      </c>
      <c r="AE177" s="163">
        <f t="shared" si="67"/>
        <v>0</v>
      </c>
      <c r="AF177" s="176">
        <f t="shared" si="67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64"/>
        <v>0</v>
      </c>
      <c r="D178" s="163">
        <f t="shared" si="64"/>
        <v>0</v>
      </c>
      <c r="E178" s="163">
        <f t="shared" si="64"/>
        <v>0</v>
      </c>
      <c r="F178" s="163">
        <f t="shared" si="64"/>
        <v>0</v>
      </c>
      <c r="G178" s="163">
        <f t="shared" si="64"/>
        <v>0</v>
      </c>
      <c r="H178" s="163">
        <f t="shared" si="64"/>
        <v>0</v>
      </c>
      <c r="I178" s="163">
        <f t="shared" si="64"/>
        <v>0</v>
      </c>
      <c r="J178" s="163">
        <f t="shared" si="64"/>
        <v>0</v>
      </c>
      <c r="K178" s="163">
        <f t="shared" si="64"/>
        <v>0</v>
      </c>
      <c r="L178" s="163">
        <f t="shared" si="64"/>
        <v>0</v>
      </c>
      <c r="M178" s="163">
        <f t="shared" si="65"/>
        <v>0</v>
      </c>
      <c r="N178" s="163">
        <f t="shared" si="65"/>
        <v>0</v>
      </c>
      <c r="O178" s="163">
        <f t="shared" si="65"/>
        <v>0</v>
      </c>
      <c r="P178" s="163">
        <f t="shared" si="65"/>
        <v>0</v>
      </c>
      <c r="Q178" s="163">
        <f t="shared" si="66"/>
        <v>0</v>
      </c>
      <c r="R178" s="163">
        <f t="shared" si="66"/>
        <v>0</v>
      </c>
      <c r="S178" s="163">
        <f t="shared" si="67"/>
        <v>0</v>
      </c>
      <c r="T178" s="163">
        <f t="shared" si="67"/>
        <v>0</v>
      </c>
      <c r="U178" s="163">
        <f t="shared" si="67"/>
        <v>0</v>
      </c>
      <c r="V178" s="163">
        <f t="shared" si="67"/>
        <v>0</v>
      </c>
      <c r="W178" s="163">
        <f t="shared" si="67"/>
        <v>0</v>
      </c>
      <c r="X178" s="163">
        <f t="shared" si="67"/>
        <v>0</v>
      </c>
      <c r="Y178" s="163">
        <f t="shared" si="67"/>
        <v>0</v>
      </c>
      <c r="Z178" s="163">
        <f t="shared" si="67"/>
        <v>0</v>
      </c>
      <c r="AA178" s="163">
        <f t="shared" si="67"/>
        <v>0</v>
      </c>
      <c r="AB178" s="163">
        <f t="shared" si="67"/>
        <v>0</v>
      </c>
      <c r="AC178" s="163">
        <f t="shared" si="67"/>
        <v>0</v>
      </c>
      <c r="AD178" s="163">
        <f t="shared" si="67"/>
        <v>0</v>
      </c>
      <c r="AE178" s="163">
        <f t="shared" si="67"/>
        <v>0</v>
      </c>
      <c r="AF178" s="176">
        <f t="shared" si="67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64"/>
        <v>0</v>
      </c>
      <c r="D179" s="163">
        <f t="shared" si="64"/>
        <v>0</v>
      </c>
      <c r="E179" s="163">
        <f t="shared" si="64"/>
        <v>0</v>
      </c>
      <c r="F179" s="163">
        <f t="shared" si="64"/>
        <v>0</v>
      </c>
      <c r="G179" s="163">
        <f t="shared" si="64"/>
        <v>0</v>
      </c>
      <c r="H179" s="163">
        <f t="shared" si="64"/>
        <v>0</v>
      </c>
      <c r="I179" s="163">
        <f t="shared" si="64"/>
        <v>0</v>
      </c>
      <c r="J179" s="163">
        <f t="shared" si="64"/>
        <v>0</v>
      </c>
      <c r="K179" s="163">
        <f t="shared" si="64"/>
        <v>0</v>
      </c>
      <c r="L179" s="163">
        <f t="shared" si="64"/>
        <v>0</v>
      </c>
      <c r="M179" s="163">
        <f t="shared" si="65"/>
        <v>0</v>
      </c>
      <c r="N179" s="163">
        <f t="shared" si="65"/>
        <v>0</v>
      </c>
      <c r="O179" s="163">
        <f t="shared" si="65"/>
        <v>0</v>
      </c>
      <c r="P179" s="163">
        <f t="shared" si="65"/>
        <v>0</v>
      </c>
      <c r="Q179" s="163">
        <f t="shared" si="66"/>
        <v>0</v>
      </c>
      <c r="R179" s="163">
        <f t="shared" si="66"/>
        <v>0</v>
      </c>
      <c r="S179" s="163">
        <f t="shared" si="67"/>
        <v>0</v>
      </c>
      <c r="T179" s="163">
        <f t="shared" si="67"/>
        <v>0</v>
      </c>
      <c r="U179" s="163">
        <f t="shared" si="67"/>
        <v>0</v>
      </c>
      <c r="V179" s="163">
        <f t="shared" si="67"/>
        <v>0</v>
      </c>
      <c r="W179" s="163">
        <f t="shared" si="67"/>
        <v>0</v>
      </c>
      <c r="X179" s="163">
        <f t="shared" si="67"/>
        <v>0</v>
      </c>
      <c r="Y179" s="163">
        <f t="shared" si="67"/>
        <v>0</v>
      </c>
      <c r="Z179" s="163">
        <f t="shared" si="67"/>
        <v>0</v>
      </c>
      <c r="AA179" s="163">
        <f t="shared" si="67"/>
        <v>0</v>
      </c>
      <c r="AB179" s="163">
        <f t="shared" si="67"/>
        <v>0</v>
      </c>
      <c r="AC179" s="163">
        <f t="shared" si="67"/>
        <v>0</v>
      </c>
      <c r="AD179" s="163">
        <f t="shared" si="67"/>
        <v>0</v>
      </c>
      <c r="AE179" s="163">
        <f t="shared" si="67"/>
        <v>0</v>
      </c>
      <c r="AF179" s="176">
        <f t="shared" si="67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64"/>
        <v>0</v>
      </c>
      <c r="D180" s="163">
        <f t="shared" si="64"/>
        <v>0</v>
      </c>
      <c r="E180" s="163">
        <f t="shared" si="64"/>
        <v>0</v>
      </c>
      <c r="F180" s="163">
        <f t="shared" si="64"/>
        <v>0</v>
      </c>
      <c r="G180" s="163">
        <f t="shared" si="64"/>
        <v>0</v>
      </c>
      <c r="H180" s="163">
        <f t="shared" si="64"/>
        <v>0</v>
      </c>
      <c r="I180" s="163">
        <f t="shared" si="64"/>
        <v>0</v>
      </c>
      <c r="J180" s="163">
        <f t="shared" si="64"/>
        <v>0</v>
      </c>
      <c r="K180" s="163">
        <f t="shared" si="64"/>
        <v>0</v>
      </c>
      <c r="L180" s="163">
        <f t="shared" si="64"/>
        <v>0</v>
      </c>
      <c r="M180" s="163">
        <f t="shared" si="65"/>
        <v>0</v>
      </c>
      <c r="N180" s="163">
        <f t="shared" si="65"/>
        <v>0</v>
      </c>
      <c r="O180" s="163">
        <f t="shared" si="65"/>
        <v>0</v>
      </c>
      <c r="P180" s="163">
        <f t="shared" si="65"/>
        <v>0</v>
      </c>
      <c r="Q180" s="163">
        <f t="shared" si="66"/>
        <v>0</v>
      </c>
      <c r="R180" s="163">
        <f t="shared" si="66"/>
        <v>0</v>
      </c>
      <c r="S180" s="163">
        <f t="shared" si="67"/>
        <v>0</v>
      </c>
      <c r="T180" s="163">
        <f t="shared" si="67"/>
        <v>0</v>
      </c>
      <c r="U180" s="163">
        <f t="shared" si="67"/>
        <v>0</v>
      </c>
      <c r="V180" s="163">
        <f t="shared" si="67"/>
        <v>0</v>
      </c>
      <c r="W180" s="163">
        <f t="shared" si="67"/>
        <v>0</v>
      </c>
      <c r="X180" s="163">
        <f t="shared" si="67"/>
        <v>0</v>
      </c>
      <c r="Y180" s="163">
        <f t="shared" si="67"/>
        <v>0</v>
      </c>
      <c r="Z180" s="163">
        <f t="shared" si="67"/>
        <v>0</v>
      </c>
      <c r="AA180" s="163">
        <f t="shared" si="67"/>
        <v>0</v>
      </c>
      <c r="AB180" s="163">
        <f t="shared" si="67"/>
        <v>0</v>
      </c>
      <c r="AC180" s="163">
        <f t="shared" si="67"/>
        <v>0</v>
      </c>
      <c r="AD180" s="163">
        <f t="shared" si="67"/>
        <v>0</v>
      </c>
      <c r="AE180" s="163">
        <f t="shared" si="67"/>
        <v>0</v>
      </c>
      <c r="AF180" s="176">
        <f t="shared" si="67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64"/>
        <v>0</v>
      </c>
      <c r="D181" s="163">
        <f t="shared" si="64"/>
        <v>0</v>
      </c>
      <c r="E181" s="163">
        <f t="shared" si="64"/>
        <v>0</v>
      </c>
      <c r="F181" s="163">
        <f t="shared" si="64"/>
        <v>0</v>
      </c>
      <c r="G181" s="163">
        <f t="shared" si="64"/>
        <v>0</v>
      </c>
      <c r="H181" s="163">
        <f t="shared" si="64"/>
        <v>0</v>
      </c>
      <c r="I181" s="163">
        <f t="shared" si="64"/>
        <v>0</v>
      </c>
      <c r="J181" s="163">
        <f t="shared" si="64"/>
        <v>0</v>
      </c>
      <c r="K181" s="163">
        <f t="shared" si="64"/>
        <v>0</v>
      </c>
      <c r="L181" s="163">
        <f t="shared" si="64"/>
        <v>0</v>
      </c>
      <c r="M181" s="163">
        <f t="shared" si="65"/>
        <v>0</v>
      </c>
      <c r="N181" s="163">
        <f t="shared" si="65"/>
        <v>0</v>
      </c>
      <c r="O181" s="163">
        <f t="shared" si="65"/>
        <v>0</v>
      </c>
      <c r="P181" s="163">
        <f t="shared" si="65"/>
        <v>0</v>
      </c>
      <c r="Q181" s="163">
        <f t="shared" si="66"/>
        <v>0</v>
      </c>
      <c r="R181" s="163">
        <f t="shared" si="66"/>
        <v>0</v>
      </c>
      <c r="S181" s="163">
        <f t="shared" si="67"/>
        <v>0</v>
      </c>
      <c r="T181" s="163">
        <f t="shared" si="67"/>
        <v>0</v>
      </c>
      <c r="U181" s="163">
        <f t="shared" si="67"/>
        <v>0</v>
      </c>
      <c r="V181" s="163">
        <f t="shared" si="67"/>
        <v>0</v>
      </c>
      <c r="W181" s="163">
        <f t="shared" si="67"/>
        <v>0</v>
      </c>
      <c r="X181" s="163">
        <f t="shared" si="67"/>
        <v>0</v>
      </c>
      <c r="Y181" s="163">
        <f t="shared" si="67"/>
        <v>0</v>
      </c>
      <c r="Z181" s="163">
        <f t="shared" si="67"/>
        <v>0</v>
      </c>
      <c r="AA181" s="163">
        <f t="shared" si="67"/>
        <v>0</v>
      </c>
      <c r="AB181" s="163">
        <f t="shared" si="67"/>
        <v>0</v>
      </c>
      <c r="AC181" s="163">
        <f t="shared" si="67"/>
        <v>0</v>
      </c>
      <c r="AD181" s="163">
        <f t="shared" si="67"/>
        <v>0</v>
      </c>
      <c r="AE181" s="163">
        <f t="shared" si="67"/>
        <v>0</v>
      </c>
      <c r="AF181" s="176">
        <f t="shared" si="67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64"/>
        <v>0</v>
      </c>
      <c r="D182" s="163">
        <f t="shared" si="64"/>
        <v>0</v>
      </c>
      <c r="E182" s="163">
        <f t="shared" si="64"/>
        <v>0</v>
      </c>
      <c r="F182" s="163">
        <f t="shared" si="64"/>
        <v>0</v>
      </c>
      <c r="G182" s="163">
        <f t="shared" si="64"/>
        <v>0</v>
      </c>
      <c r="H182" s="163">
        <f t="shared" si="64"/>
        <v>0</v>
      </c>
      <c r="I182" s="163">
        <f t="shared" si="64"/>
        <v>0</v>
      </c>
      <c r="J182" s="163">
        <f t="shared" si="64"/>
        <v>0</v>
      </c>
      <c r="K182" s="163">
        <f t="shared" si="64"/>
        <v>0</v>
      </c>
      <c r="L182" s="163">
        <f t="shared" si="64"/>
        <v>0</v>
      </c>
      <c r="M182" s="163">
        <f t="shared" si="65"/>
        <v>0</v>
      </c>
      <c r="N182" s="163">
        <f t="shared" si="65"/>
        <v>0</v>
      </c>
      <c r="O182" s="163">
        <f t="shared" si="65"/>
        <v>0</v>
      </c>
      <c r="P182" s="163">
        <f t="shared" si="65"/>
        <v>0</v>
      </c>
      <c r="Q182" s="163">
        <f t="shared" si="66"/>
        <v>0</v>
      </c>
      <c r="R182" s="163">
        <f t="shared" si="66"/>
        <v>0</v>
      </c>
      <c r="S182" s="163">
        <f t="shared" si="67"/>
        <v>0</v>
      </c>
      <c r="T182" s="163">
        <f t="shared" si="67"/>
        <v>0</v>
      </c>
      <c r="U182" s="163">
        <f t="shared" si="67"/>
        <v>0</v>
      </c>
      <c r="V182" s="163">
        <f t="shared" si="67"/>
        <v>0</v>
      </c>
      <c r="W182" s="163">
        <f t="shared" si="67"/>
        <v>0</v>
      </c>
      <c r="X182" s="163">
        <f t="shared" si="67"/>
        <v>0</v>
      </c>
      <c r="Y182" s="163">
        <f t="shared" si="67"/>
        <v>0</v>
      </c>
      <c r="Z182" s="163">
        <f t="shared" si="67"/>
        <v>0</v>
      </c>
      <c r="AA182" s="163">
        <f t="shared" si="67"/>
        <v>0</v>
      </c>
      <c r="AB182" s="163">
        <f t="shared" si="67"/>
        <v>0</v>
      </c>
      <c r="AC182" s="163">
        <f t="shared" si="67"/>
        <v>0</v>
      </c>
      <c r="AD182" s="163">
        <f t="shared" si="67"/>
        <v>0</v>
      </c>
      <c r="AE182" s="163">
        <f t="shared" si="67"/>
        <v>0</v>
      </c>
      <c r="AF182" s="176">
        <f t="shared" si="67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64"/>
        <v>0</v>
      </c>
      <c r="D183" s="163">
        <f t="shared" si="64"/>
        <v>0</v>
      </c>
      <c r="E183" s="163">
        <f t="shared" si="64"/>
        <v>0</v>
      </c>
      <c r="F183" s="163">
        <f t="shared" si="64"/>
        <v>0</v>
      </c>
      <c r="G183" s="163">
        <f t="shared" si="64"/>
        <v>0</v>
      </c>
      <c r="H183" s="163">
        <f t="shared" si="64"/>
        <v>0</v>
      </c>
      <c r="I183" s="163">
        <f t="shared" si="64"/>
        <v>0</v>
      </c>
      <c r="J183" s="163">
        <f t="shared" si="64"/>
        <v>0</v>
      </c>
      <c r="K183" s="163">
        <f t="shared" si="64"/>
        <v>0</v>
      </c>
      <c r="L183" s="163">
        <f t="shared" si="64"/>
        <v>0</v>
      </c>
      <c r="M183" s="163">
        <f t="shared" si="65"/>
        <v>0</v>
      </c>
      <c r="N183" s="163">
        <f t="shared" si="65"/>
        <v>0</v>
      </c>
      <c r="O183" s="163">
        <f t="shared" si="65"/>
        <v>0</v>
      </c>
      <c r="P183" s="163">
        <f t="shared" si="65"/>
        <v>0</v>
      </c>
      <c r="Q183" s="163">
        <f t="shared" si="66"/>
        <v>0</v>
      </c>
      <c r="R183" s="163">
        <f t="shared" si="66"/>
        <v>0</v>
      </c>
      <c r="S183" s="163">
        <f t="shared" si="67"/>
        <v>0</v>
      </c>
      <c r="T183" s="163">
        <f t="shared" si="67"/>
        <v>0</v>
      </c>
      <c r="U183" s="163">
        <f t="shared" si="67"/>
        <v>0</v>
      </c>
      <c r="V183" s="163">
        <f t="shared" si="67"/>
        <v>0</v>
      </c>
      <c r="W183" s="163">
        <f t="shared" si="67"/>
        <v>0</v>
      </c>
      <c r="X183" s="163">
        <f t="shared" si="67"/>
        <v>0</v>
      </c>
      <c r="Y183" s="163">
        <f t="shared" si="67"/>
        <v>0</v>
      </c>
      <c r="Z183" s="163">
        <f t="shared" si="67"/>
        <v>0</v>
      </c>
      <c r="AA183" s="163">
        <f t="shared" si="67"/>
        <v>0</v>
      </c>
      <c r="AB183" s="163">
        <f t="shared" si="67"/>
        <v>0</v>
      </c>
      <c r="AC183" s="163">
        <f t="shared" si="67"/>
        <v>0</v>
      </c>
      <c r="AD183" s="163">
        <f t="shared" si="67"/>
        <v>0</v>
      </c>
      <c r="AE183" s="163">
        <f t="shared" si="67"/>
        <v>0</v>
      </c>
      <c r="AF183" s="176">
        <f t="shared" si="67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64"/>
        <v>0</v>
      </c>
      <c r="D184" s="163">
        <f t="shared" si="64"/>
        <v>0</v>
      </c>
      <c r="E184" s="163">
        <f t="shared" si="64"/>
        <v>0</v>
      </c>
      <c r="F184" s="163">
        <f t="shared" si="64"/>
        <v>0</v>
      </c>
      <c r="G184" s="163">
        <f t="shared" si="64"/>
        <v>0</v>
      </c>
      <c r="H184" s="163">
        <f t="shared" si="64"/>
        <v>0</v>
      </c>
      <c r="I184" s="163">
        <f t="shared" si="64"/>
        <v>0</v>
      </c>
      <c r="J184" s="163">
        <f t="shared" si="64"/>
        <v>0</v>
      </c>
      <c r="K184" s="163">
        <f t="shared" si="64"/>
        <v>0</v>
      </c>
      <c r="L184" s="163">
        <f t="shared" si="64"/>
        <v>0</v>
      </c>
      <c r="M184" s="163">
        <f t="shared" si="65"/>
        <v>0</v>
      </c>
      <c r="N184" s="163">
        <f t="shared" si="65"/>
        <v>0</v>
      </c>
      <c r="O184" s="163">
        <f t="shared" si="65"/>
        <v>0</v>
      </c>
      <c r="P184" s="163">
        <f t="shared" si="65"/>
        <v>0</v>
      </c>
      <c r="Q184" s="163">
        <f t="shared" si="66"/>
        <v>0</v>
      </c>
      <c r="R184" s="163">
        <f t="shared" si="66"/>
        <v>0</v>
      </c>
      <c r="S184" s="163">
        <f t="shared" ref="S184:AF199" si="68">R184</f>
        <v>0</v>
      </c>
      <c r="T184" s="163">
        <f t="shared" si="68"/>
        <v>0</v>
      </c>
      <c r="U184" s="163">
        <f t="shared" si="68"/>
        <v>0</v>
      </c>
      <c r="V184" s="163">
        <f t="shared" si="68"/>
        <v>0</v>
      </c>
      <c r="W184" s="163">
        <f t="shared" si="68"/>
        <v>0</v>
      </c>
      <c r="X184" s="163">
        <f t="shared" si="68"/>
        <v>0</v>
      </c>
      <c r="Y184" s="163">
        <f t="shared" si="68"/>
        <v>0</v>
      </c>
      <c r="Z184" s="163">
        <f t="shared" si="68"/>
        <v>0</v>
      </c>
      <c r="AA184" s="163">
        <f t="shared" si="68"/>
        <v>0</v>
      </c>
      <c r="AB184" s="163">
        <f t="shared" si="68"/>
        <v>0</v>
      </c>
      <c r="AC184" s="163">
        <f t="shared" si="67"/>
        <v>0</v>
      </c>
      <c r="AD184" s="163">
        <f t="shared" si="68"/>
        <v>0</v>
      </c>
      <c r="AE184" s="163">
        <f t="shared" si="68"/>
        <v>0</v>
      </c>
      <c r="AF184" s="176">
        <f t="shared" si="68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L200" si="69">B185</f>
        <v>0</v>
      </c>
      <c r="D185" s="163">
        <f t="shared" si="69"/>
        <v>0</v>
      </c>
      <c r="E185" s="163">
        <f t="shared" si="69"/>
        <v>0</v>
      </c>
      <c r="F185" s="163">
        <f t="shared" si="69"/>
        <v>0</v>
      </c>
      <c r="G185" s="163">
        <f t="shared" si="69"/>
        <v>0</v>
      </c>
      <c r="H185" s="163">
        <f t="shared" si="69"/>
        <v>0</v>
      </c>
      <c r="I185" s="163">
        <f t="shared" si="69"/>
        <v>0</v>
      </c>
      <c r="J185" s="163">
        <f t="shared" si="69"/>
        <v>0</v>
      </c>
      <c r="K185" s="163">
        <f t="shared" si="69"/>
        <v>0</v>
      </c>
      <c r="L185" s="163">
        <f t="shared" si="69"/>
        <v>0</v>
      </c>
      <c r="M185" s="163">
        <f t="shared" si="65"/>
        <v>0</v>
      </c>
      <c r="N185" s="163">
        <f t="shared" si="65"/>
        <v>0</v>
      </c>
      <c r="O185" s="163">
        <f t="shared" si="65"/>
        <v>0</v>
      </c>
      <c r="P185" s="163">
        <f t="shared" si="65"/>
        <v>0</v>
      </c>
      <c r="Q185" s="163">
        <f t="shared" si="66"/>
        <v>0</v>
      </c>
      <c r="R185" s="163">
        <f t="shared" si="66"/>
        <v>0</v>
      </c>
      <c r="S185" s="163">
        <f t="shared" si="68"/>
        <v>0</v>
      </c>
      <c r="T185" s="163">
        <f t="shared" si="68"/>
        <v>0</v>
      </c>
      <c r="U185" s="163">
        <f t="shared" si="68"/>
        <v>0</v>
      </c>
      <c r="V185" s="163">
        <f t="shared" si="68"/>
        <v>0</v>
      </c>
      <c r="W185" s="163">
        <f t="shared" si="68"/>
        <v>0</v>
      </c>
      <c r="X185" s="163">
        <f t="shared" si="68"/>
        <v>0</v>
      </c>
      <c r="Y185" s="163">
        <f t="shared" si="68"/>
        <v>0</v>
      </c>
      <c r="Z185" s="163">
        <f t="shared" si="68"/>
        <v>0</v>
      </c>
      <c r="AA185" s="163">
        <f t="shared" si="68"/>
        <v>0</v>
      </c>
      <c r="AB185" s="163">
        <f t="shared" si="68"/>
        <v>0</v>
      </c>
      <c r="AC185" s="163">
        <f t="shared" si="68"/>
        <v>0</v>
      </c>
      <c r="AD185" s="163">
        <f t="shared" si="68"/>
        <v>0</v>
      </c>
      <c r="AE185" s="163">
        <f t="shared" si="68"/>
        <v>0</v>
      </c>
      <c r="AF185" s="176">
        <f t="shared" si="68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69"/>
        <v>0</v>
      </c>
      <c r="D186" s="163">
        <f t="shared" si="69"/>
        <v>0</v>
      </c>
      <c r="E186" s="163">
        <f t="shared" si="69"/>
        <v>0</v>
      </c>
      <c r="F186" s="163">
        <f t="shared" si="69"/>
        <v>0</v>
      </c>
      <c r="G186" s="163">
        <f t="shared" si="69"/>
        <v>0</v>
      </c>
      <c r="H186" s="163">
        <f t="shared" si="69"/>
        <v>0</v>
      </c>
      <c r="I186" s="163">
        <f t="shared" si="69"/>
        <v>0</v>
      </c>
      <c r="J186" s="163">
        <f t="shared" si="69"/>
        <v>0</v>
      </c>
      <c r="K186" s="163">
        <f t="shared" si="69"/>
        <v>0</v>
      </c>
      <c r="L186" s="163">
        <f t="shared" si="69"/>
        <v>0</v>
      </c>
      <c r="M186" s="163">
        <f t="shared" si="65"/>
        <v>0</v>
      </c>
      <c r="N186" s="163">
        <f t="shared" si="65"/>
        <v>0</v>
      </c>
      <c r="O186" s="163">
        <f t="shared" si="65"/>
        <v>0</v>
      </c>
      <c r="P186" s="163">
        <f t="shared" si="65"/>
        <v>0</v>
      </c>
      <c r="Q186" s="163">
        <f t="shared" si="66"/>
        <v>0</v>
      </c>
      <c r="R186" s="163">
        <f t="shared" si="66"/>
        <v>0</v>
      </c>
      <c r="S186" s="163">
        <f t="shared" si="68"/>
        <v>0</v>
      </c>
      <c r="T186" s="163">
        <f t="shared" si="68"/>
        <v>0</v>
      </c>
      <c r="U186" s="163">
        <f t="shared" si="68"/>
        <v>0</v>
      </c>
      <c r="V186" s="163">
        <f t="shared" si="68"/>
        <v>0</v>
      </c>
      <c r="W186" s="163">
        <f t="shared" si="68"/>
        <v>0</v>
      </c>
      <c r="X186" s="163">
        <f t="shared" si="68"/>
        <v>0</v>
      </c>
      <c r="Y186" s="163">
        <f t="shared" si="68"/>
        <v>0</v>
      </c>
      <c r="Z186" s="163">
        <f t="shared" si="68"/>
        <v>0</v>
      </c>
      <c r="AA186" s="163">
        <f t="shared" si="68"/>
        <v>0</v>
      </c>
      <c r="AB186" s="163">
        <f t="shared" si="68"/>
        <v>0</v>
      </c>
      <c r="AC186" s="163">
        <f t="shared" si="68"/>
        <v>0</v>
      </c>
      <c r="AD186" s="163">
        <f t="shared" si="68"/>
        <v>0</v>
      </c>
      <c r="AE186" s="163">
        <f t="shared" si="68"/>
        <v>0</v>
      </c>
      <c r="AF186" s="176">
        <f t="shared" si="68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69"/>
        <v>0</v>
      </c>
      <c r="D187" s="163">
        <f t="shared" si="69"/>
        <v>0</v>
      </c>
      <c r="E187" s="163">
        <f t="shared" si="69"/>
        <v>0</v>
      </c>
      <c r="F187" s="163">
        <f t="shared" si="69"/>
        <v>0</v>
      </c>
      <c r="G187" s="163">
        <f t="shared" si="69"/>
        <v>0</v>
      </c>
      <c r="H187" s="163">
        <f t="shared" si="69"/>
        <v>0</v>
      </c>
      <c r="I187" s="163">
        <f t="shared" si="69"/>
        <v>0</v>
      </c>
      <c r="J187" s="163">
        <f t="shared" si="69"/>
        <v>0</v>
      </c>
      <c r="K187" s="163">
        <f t="shared" si="69"/>
        <v>0</v>
      </c>
      <c r="L187" s="163">
        <f t="shared" si="69"/>
        <v>0</v>
      </c>
      <c r="M187" s="163">
        <f t="shared" si="65"/>
        <v>0</v>
      </c>
      <c r="N187" s="163">
        <f t="shared" si="65"/>
        <v>0</v>
      </c>
      <c r="O187" s="163">
        <f t="shared" si="65"/>
        <v>0</v>
      </c>
      <c r="P187" s="163">
        <f t="shared" si="65"/>
        <v>0</v>
      </c>
      <c r="Q187" s="163">
        <f t="shared" si="66"/>
        <v>0</v>
      </c>
      <c r="R187" s="163">
        <f t="shared" si="66"/>
        <v>0</v>
      </c>
      <c r="S187" s="163">
        <f t="shared" si="68"/>
        <v>0</v>
      </c>
      <c r="T187" s="163">
        <f t="shared" si="68"/>
        <v>0</v>
      </c>
      <c r="U187" s="163">
        <f t="shared" si="68"/>
        <v>0</v>
      </c>
      <c r="V187" s="163">
        <f t="shared" si="68"/>
        <v>0</v>
      </c>
      <c r="W187" s="163">
        <f t="shared" si="68"/>
        <v>0</v>
      </c>
      <c r="X187" s="163">
        <f t="shared" si="68"/>
        <v>0</v>
      </c>
      <c r="Y187" s="163">
        <f t="shared" si="68"/>
        <v>0</v>
      </c>
      <c r="Z187" s="163">
        <f t="shared" si="68"/>
        <v>0</v>
      </c>
      <c r="AA187" s="163">
        <f t="shared" si="68"/>
        <v>0</v>
      </c>
      <c r="AB187" s="163">
        <f t="shared" si="68"/>
        <v>0</v>
      </c>
      <c r="AC187" s="163">
        <f t="shared" si="68"/>
        <v>0</v>
      </c>
      <c r="AD187" s="163">
        <f t="shared" si="68"/>
        <v>0</v>
      </c>
      <c r="AE187" s="163">
        <f t="shared" si="68"/>
        <v>0</v>
      </c>
      <c r="AF187" s="176">
        <f t="shared" si="68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69"/>
        <v>0</v>
      </c>
      <c r="D188" s="163">
        <f t="shared" si="69"/>
        <v>0</v>
      </c>
      <c r="E188" s="163">
        <f t="shared" si="69"/>
        <v>0</v>
      </c>
      <c r="F188" s="163">
        <f t="shared" si="69"/>
        <v>0</v>
      </c>
      <c r="G188" s="163">
        <f t="shared" si="69"/>
        <v>0</v>
      </c>
      <c r="H188" s="163">
        <f t="shared" si="69"/>
        <v>0</v>
      </c>
      <c r="I188" s="163">
        <f t="shared" si="69"/>
        <v>0</v>
      </c>
      <c r="J188" s="163">
        <f t="shared" si="69"/>
        <v>0</v>
      </c>
      <c r="K188" s="163">
        <f t="shared" si="69"/>
        <v>0</v>
      </c>
      <c r="L188" s="163">
        <f t="shared" si="69"/>
        <v>0</v>
      </c>
      <c r="M188" s="163">
        <f t="shared" si="65"/>
        <v>0</v>
      </c>
      <c r="N188" s="163">
        <f t="shared" si="65"/>
        <v>0</v>
      </c>
      <c r="O188" s="163">
        <f t="shared" si="65"/>
        <v>0</v>
      </c>
      <c r="P188" s="163">
        <f t="shared" si="65"/>
        <v>0</v>
      </c>
      <c r="Q188" s="163">
        <f t="shared" si="66"/>
        <v>0</v>
      </c>
      <c r="R188" s="163">
        <f t="shared" si="66"/>
        <v>0</v>
      </c>
      <c r="S188" s="163">
        <f t="shared" si="68"/>
        <v>0</v>
      </c>
      <c r="T188" s="163">
        <f t="shared" si="68"/>
        <v>0</v>
      </c>
      <c r="U188" s="163">
        <f t="shared" si="68"/>
        <v>0</v>
      </c>
      <c r="V188" s="163">
        <f t="shared" si="68"/>
        <v>0</v>
      </c>
      <c r="W188" s="163">
        <f t="shared" si="68"/>
        <v>0</v>
      </c>
      <c r="X188" s="163">
        <f t="shared" si="68"/>
        <v>0</v>
      </c>
      <c r="Y188" s="163">
        <f t="shared" si="68"/>
        <v>0</v>
      </c>
      <c r="Z188" s="163">
        <f t="shared" si="68"/>
        <v>0</v>
      </c>
      <c r="AA188" s="163">
        <f t="shared" si="68"/>
        <v>0</v>
      </c>
      <c r="AB188" s="163">
        <f t="shared" si="68"/>
        <v>0</v>
      </c>
      <c r="AC188" s="163">
        <f t="shared" si="68"/>
        <v>0</v>
      </c>
      <c r="AD188" s="163">
        <f t="shared" si="68"/>
        <v>0</v>
      </c>
      <c r="AE188" s="163">
        <f t="shared" si="68"/>
        <v>0</v>
      </c>
      <c r="AF188" s="176">
        <f t="shared" si="68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69"/>
        <v>0</v>
      </c>
      <c r="D189" s="163">
        <f t="shared" si="69"/>
        <v>0</v>
      </c>
      <c r="E189" s="163">
        <f t="shared" si="69"/>
        <v>0</v>
      </c>
      <c r="F189" s="163">
        <f t="shared" si="69"/>
        <v>0</v>
      </c>
      <c r="G189" s="163">
        <f t="shared" si="69"/>
        <v>0</v>
      </c>
      <c r="H189" s="163">
        <f t="shared" si="69"/>
        <v>0</v>
      </c>
      <c r="I189" s="163">
        <f t="shared" si="69"/>
        <v>0</v>
      </c>
      <c r="J189" s="163">
        <f t="shared" si="69"/>
        <v>0</v>
      </c>
      <c r="K189" s="163">
        <f t="shared" si="69"/>
        <v>0</v>
      </c>
      <c r="L189" s="163">
        <f t="shared" si="69"/>
        <v>0</v>
      </c>
      <c r="M189" s="163">
        <f t="shared" si="65"/>
        <v>0</v>
      </c>
      <c r="N189" s="163">
        <f t="shared" si="65"/>
        <v>0</v>
      </c>
      <c r="O189" s="163">
        <f t="shared" si="65"/>
        <v>0</v>
      </c>
      <c r="P189" s="163">
        <f t="shared" si="65"/>
        <v>0</v>
      </c>
      <c r="Q189" s="163">
        <f t="shared" si="66"/>
        <v>0</v>
      </c>
      <c r="R189" s="163">
        <f t="shared" si="66"/>
        <v>0</v>
      </c>
      <c r="S189" s="163">
        <f t="shared" si="68"/>
        <v>0</v>
      </c>
      <c r="T189" s="163">
        <f t="shared" si="68"/>
        <v>0</v>
      </c>
      <c r="U189" s="163">
        <f t="shared" si="68"/>
        <v>0</v>
      </c>
      <c r="V189" s="163">
        <f t="shared" si="68"/>
        <v>0</v>
      </c>
      <c r="W189" s="163">
        <f t="shared" si="68"/>
        <v>0</v>
      </c>
      <c r="X189" s="163">
        <f t="shared" si="68"/>
        <v>0</v>
      </c>
      <c r="Y189" s="163">
        <f t="shared" si="68"/>
        <v>0</v>
      </c>
      <c r="Z189" s="163">
        <f t="shared" si="68"/>
        <v>0</v>
      </c>
      <c r="AA189" s="163">
        <f t="shared" si="68"/>
        <v>0</v>
      </c>
      <c r="AB189" s="163">
        <f t="shared" si="68"/>
        <v>0</v>
      </c>
      <c r="AC189" s="163">
        <f t="shared" si="68"/>
        <v>0</v>
      </c>
      <c r="AD189" s="163">
        <f t="shared" si="68"/>
        <v>0</v>
      </c>
      <c r="AE189" s="163">
        <f t="shared" si="68"/>
        <v>0</v>
      </c>
      <c r="AF189" s="176">
        <f t="shared" si="68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69"/>
        <v>0</v>
      </c>
      <c r="D190" s="163">
        <f t="shared" si="69"/>
        <v>0</v>
      </c>
      <c r="E190" s="163">
        <f t="shared" si="69"/>
        <v>0</v>
      </c>
      <c r="F190" s="163">
        <f t="shared" si="69"/>
        <v>0</v>
      </c>
      <c r="G190" s="163">
        <f t="shared" si="69"/>
        <v>0</v>
      </c>
      <c r="H190" s="163">
        <f t="shared" si="69"/>
        <v>0</v>
      </c>
      <c r="I190" s="163">
        <f t="shared" si="69"/>
        <v>0</v>
      </c>
      <c r="J190" s="163">
        <f t="shared" si="69"/>
        <v>0</v>
      </c>
      <c r="K190" s="163">
        <f t="shared" si="69"/>
        <v>0</v>
      </c>
      <c r="L190" s="163">
        <f t="shared" si="69"/>
        <v>0</v>
      </c>
      <c r="M190" s="163">
        <f t="shared" si="65"/>
        <v>0</v>
      </c>
      <c r="N190" s="163">
        <f t="shared" si="65"/>
        <v>0</v>
      </c>
      <c r="O190" s="163">
        <f t="shared" si="65"/>
        <v>0</v>
      </c>
      <c r="P190" s="163">
        <f t="shared" si="65"/>
        <v>0</v>
      </c>
      <c r="Q190" s="163">
        <f t="shared" si="66"/>
        <v>0</v>
      </c>
      <c r="R190" s="163">
        <f t="shared" si="66"/>
        <v>0</v>
      </c>
      <c r="S190" s="163">
        <f t="shared" si="68"/>
        <v>0</v>
      </c>
      <c r="T190" s="163">
        <f t="shared" si="68"/>
        <v>0</v>
      </c>
      <c r="U190" s="163">
        <f t="shared" si="68"/>
        <v>0</v>
      </c>
      <c r="V190" s="163">
        <f t="shared" si="68"/>
        <v>0</v>
      </c>
      <c r="W190" s="163">
        <f t="shared" si="68"/>
        <v>0</v>
      </c>
      <c r="X190" s="163">
        <f t="shared" si="68"/>
        <v>0</v>
      </c>
      <c r="Y190" s="163">
        <f t="shared" si="68"/>
        <v>0</v>
      </c>
      <c r="Z190" s="163">
        <f t="shared" si="68"/>
        <v>0</v>
      </c>
      <c r="AA190" s="163">
        <f t="shared" si="68"/>
        <v>0</v>
      </c>
      <c r="AB190" s="163">
        <f t="shared" si="68"/>
        <v>0</v>
      </c>
      <c r="AC190" s="163">
        <f t="shared" si="68"/>
        <v>0</v>
      </c>
      <c r="AD190" s="163">
        <f t="shared" si="68"/>
        <v>0</v>
      </c>
      <c r="AE190" s="163">
        <f t="shared" si="68"/>
        <v>0</v>
      </c>
      <c r="AF190" s="176">
        <f t="shared" si="68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69"/>
        <v>0</v>
      </c>
      <c r="D191" s="163">
        <f t="shared" si="69"/>
        <v>0</v>
      </c>
      <c r="E191" s="163">
        <f t="shared" si="69"/>
        <v>0</v>
      </c>
      <c r="F191" s="163">
        <f t="shared" si="69"/>
        <v>0</v>
      </c>
      <c r="G191" s="163">
        <f t="shared" si="69"/>
        <v>0</v>
      </c>
      <c r="H191" s="163">
        <f t="shared" si="69"/>
        <v>0</v>
      </c>
      <c r="I191" s="163">
        <f t="shared" si="69"/>
        <v>0</v>
      </c>
      <c r="J191" s="163">
        <f t="shared" si="69"/>
        <v>0</v>
      </c>
      <c r="K191" s="163">
        <f t="shared" si="69"/>
        <v>0</v>
      </c>
      <c r="L191" s="163">
        <f t="shared" si="69"/>
        <v>0</v>
      </c>
      <c r="M191" s="163">
        <f t="shared" si="65"/>
        <v>0</v>
      </c>
      <c r="N191" s="163">
        <f t="shared" si="65"/>
        <v>0</v>
      </c>
      <c r="O191" s="163">
        <f t="shared" si="65"/>
        <v>0</v>
      </c>
      <c r="P191" s="163">
        <f t="shared" si="65"/>
        <v>0</v>
      </c>
      <c r="Q191" s="163">
        <f t="shared" si="66"/>
        <v>0</v>
      </c>
      <c r="R191" s="163">
        <f t="shared" si="66"/>
        <v>0</v>
      </c>
      <c r="S191" s="163">
        <f t="shared" si="68"/>
        <v>0</v>
      </c>
      <c r="T191" s="163">
        <f t="shared" si="68"/>
        <v>0</v>
      </c>
      <c r="U191" s="163">
        <f t="shared" si="68"/>
        <v>0</v>
      </c>
      <c r="V191" s="163">
        <f t="shared" si="68"/>
        <v>0</v>
      </c>
      <c r="W191" s="163">
        <f t="shared" si="68"/>
        <v>0</v>
      </c>
      <c r="X191" s="163">
        <f t="shared" si="68"/>
        <v>0</v>
      </c>
      <c r="Y191" s="163">
        <f t="shared" si="68"/>
        <v>0</v>
      </c>
      <c r="Z191" s="163">
        <f t="shared" si="68"/>
        <v>0</v>
      </c>
      <c r="AA191" s="163">
        <f t="shared" si="68"/>
        <v>0</v>
      </c>
      <c r="AB191" s="163">
        <f t="shared" si="68"/>
        <v>0</v>
      </c>
      <c r="AC191" s="163">
        <f t="shared" si="68"/>
        <v>0</v>
      </c>
      <c r="AD191" s="163">
        <f t="shared" si="68"/>
        <v>0</v>
      </c>
      <c r="AE191" s="163">
        <f t="shared" si="68"/>
        <v>0</v>
      </c>
      <c r="AF191" s="176">
        <f t="shared" si="68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69"/>
        <v>0</v>
      </c>
      <c r="D192" s="163">
        <f t="shared" si="69"/>
        <v>0</v>
      </c>
      <c r="E192" s="163">
        <f t="shared" si="69"/>
        <v>0</v>
      </c>
      <c r="F192" s="163">
        <f t="shared" si="69"/>
        <v>0</v>
      </c>
      <c r="G192" s="163">
        <f t="shared" si="69"/>
        <v>0</v>
      </c>
      <c r="H192" s="163">
        <f t="shared" si="69"/>
        <v>0</v>
      </c>
      <c r="I192" s="163">
        <f t="shared" si="69"/>
        <v>0</v>
      </c>
      <c r="J192" s="163">
        <f t="shared" si="69"/>
        <v>0</v>
      </c>
      <c r="K192" s="163">
        <f t="shared" si="69"/>
        <v>0</v>
      </c>
      <c r="L192" s="163">
        <f t="shared" si="69"/>
        <v>0</v>
      </c>
      <c r="M192" s="163">
        <f t="shared" si="65"/>
        <v>0</v>
      </c>
      <c r="N192" s="163">
        <f t="shared" si="65"/>
        <v>0</v>
      </c>
      <c r="O192" s="163">
        <f t="shared" si="65"/>
        <v>0</v>
      </c>
      <c r="P192" s="163">
        <f t="shared" si="65"/>
        <v>0</v>
      </c>
      <c r="Q192" s="163">
        <f t="shared" si="66"/>
        <v>0</v>
      </c>
      <c r="R192" s="163">
        <f t="shared" si="66"/>
        <v>0</v>
      </c>
      <c r="S192" s="163">
        <f t="shared" si="68"/>
        <v>0</v>
      </c>
      <c r="T192" s="163">
        <f t="shared" si="68"/>
        <v>0</v>
      </c>
      <c r="U192" s="163">
        <f t="shared" si="68"/>
        <v>0</v>
      </c>
      <c r="V192" s="163">
        <f t="shared" si="68"/>
        <v>0</v>
      </c>
      <c r="W192" s="163">
        <f t="shared" si="68"/>
        <v>0</v>
      </c>
      <c r="X192" s="163">
        <f t="shared" si="68"/>
        <v>0</v>
      </c>
      <c r="Y192" s="163">
        <f t="shared" si="68"/>
        <v>0</v>
      </c>
      <c r="Z192" s="163">
        <f t="shared" si="68"/>
        <v>0</v>
      </c>
      <c r="AA192" s="163">
        <f t="shared" si="68"/>
        <v>0</v>
      </c>
      <c r="AB192" s="163">
        <f t="shared" si="68"/>
        <v>0</v>
      </c>
      <c r="AC192" s="163">
        <f t="shared" si="68"/>
        <v>0</v>
      </c>
      <c r="AD192" s="163">
        <f t="shared" si="68"/>
        <v>0</v>
      </c>
      <c r="AE192" s="163">
        <f t="shared" si="68"/>
        <v>0</v>
      </c>
      <c r="AF192" s="176">
        <f t="shared" si="68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69"/>
        <v>0</v>
      </c>
      <c r="D193" s="163">
        <f t="shared" si="69"/>
        <v>0</v>
      </c>
      <c r="E193" s="163">
        <f t="shared" si="69"/>
        <v>0</v>
      </c>
      <c r="F193" s="163">
        <f t="shared" si="69"/>
        <v>0</v>
      </c>
      <c r="G193" s="163">
        <f t="shared" si="69"/>
        <v>0</v>
      </c>
      <c r="H193" s="163">
        <f t="shared" si="69"/>
        <v>0</v>
      </c>
      <c r="I193" s="163">
        <f t="shared" si="69"/>
        <v>0</v>
      </c>
      <c r="J193" s="163">
        <f t="shared" si="69"/>
        <v>0</v>
      </c>
      <c r="K193" s="163">
        <f t="shared" si="69"/>
        <v>0</v>
      </c>
      <c r="L193" s="163">
        <f t="shared" si="69"/>
        <v>0</v>
      </c>
      <c r="M193" s="163">
        <f t="shared" si="65"/>
        <v>0</v>
      </c>
      <c r="N193" s="163">
        <f t="shared" si="65"/>
        <v>0</v>
      </c>
      <c r="O193" s="163">
        <f t="shared" si="65"/>
        <v>0</v>
      </c>
      <c r="P193" s="163">
        <f t="shared" si="65"/>
        <v>0</v>
      </c>
      <c r="Q193" s="163">
        <f t="shared" si="66"/>
        <v>0</v>
      </c>
      <c r="R193" s="163">
        <f t="shared" si="66"/>
        <v>0</v>
      </c>
      <c r="S193" s="163">
        <f t="shared" si="68"/>
        <v>0</v>
      </c>
      <c r="T193" s="163">
        <f t="shared" si="68"/>
        <v>0</v>
      </c>
      <c r="U193" s="163">
        <f t="shared" si="68"/>
        <v>0</v>
      </c>
      <c r="V193" s="163">
        <f t="shared" si="68"/>
        <v>0</v>
      </c>
      <c r="W193" s="163">
        <f t="shared" si="68"/>
        <v>0</v>
      </c>
      <c r="X193" s="163">
        <f t="shared" si="68"/>
        <v>0</v>
      </c>
      <c r="Y193" s="163">
        <f t="shared" si="68"/>
        <v>0</v>
      </c>
      <c r="Z193" s="163">
        <f t="shared" si="68"/>
        <v>0</v>
      </c>
      <c r="AA193" s="163">
        <f t="shared" si="68"/>
        <v>0</v>
      </c>
      <c r="AB193" s="163">
        <f t="shared" si="68"/>
        <v>0</v>
      </c>
      <c r="AC193" s="163">
        <f t="shared" si="68"/>
        <v>0</v>
      </c>
      <c r="AD193" s="163">
        <f t="shared" si="68"/>
        <v>0</v>
      </c>
      <c r="AE193" s="163">
        <f t="shared" si="68"/>
        <v>0</v>
      </c>
      <c r="AF193" s="176">
        <f t="shared" si="68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69"/>
        <v>0</v>
      </c>
      <c r="D194" s="163">
        <f t="shared" si="69"/>
        <v>0</v>
      </c>
      <c r="E194" s="163">
        <f t="shared" si="69"/>
        <v>0</v>
      </c>
      <c r="F194" s="163">
        <f t="shared" si="69"/>
        <v>0</v>
      </c>
      <c r="G194" s="163">
        <f t="shared" si="69"/>
        <v>0</v>
      </c>
      <c r="H194" s="163">
        <f t="shared" si="69"/>
        <v>0</v>
      </c>
      <c r="I194" s="163">
        <f t="shared" si="69"/>
        <v>0</v>
      </c>
      <c r="J194" s="163">
        <f t="shared" si="69"/>
        <v>0</v>
      </c>
      <c r="K194" s="163">
        <f t="shared" si="69"/>
        <v>0</v>
      </c>
      <c r="L194" s="163">
        <f t="shared" si="69"/>
        <v>0</v>
      </c>
      <c r="M194" s="163">
        <f t="shared" si="65"/>
        <v>0</v>
      </c>
      <c r="N194" s="163">
        <f t="shared" si="65"/>
        <v>0</v>
      </c>
      <c r="O194" s="163">
        <f t="shared" si="65"/>
        <v>0</v>
      </c>
      <c r="P194" s="163">
        <f t="shared" si="65"/>
        <v>0</v>
      </c>
      <c r="Q194" s="163">
        <f t="shared" si="66"/>
        <v>0</v>
      </c>
      <c r="R194" s="163">
        <f t="shared" si="66"/>
        <v>0</v>
      </c>
      <c r="S194" s="163">
        <f t="shared" si="68"/>
        <v>0</v>
      </c>
      <c r="T194" s="163">
        <f t="shared" si="68"/>
        <v>0</v>
      </c>
      <c r="U194" s="163">
        <f t="shared" si="68"/>
        <v>0</v>
      </c>
      <c r="V194" s="163">
        <f t="shared" si="68"/>
        <v>0</v>
      </c>
      <c r="W194" s="163">
        <f t="shared" si="68"/>
        <v>0</v>
      </c>
      <c r="X194" s="163">
        <f t="shared" si="68"/>
        <v>0</v>
      </c>
      <c r="Y194" s="163">
        <f t="shared" si="68"/>
        <v>0</v>
      </c>
      <c r="Z194" s="163">
        <f t="shared" si="68"/>
        <v>0</v>
      </c>
      <c r="AA194" s="163">
        <f t="shared" si="68"/>
        <v>0</v>
      </c>
      <c r="AB194" s="163">
        <f t="shared" si="68"/>
        <v>0</v>
      </c>
      <c r="AC194" s="163">
        <f t="shared" si="68"/>
        <v>0</v>
      </c>
      <c r="AD194" s="163">
        <f t="shared" si="68"/>
        <v>0</v>
      </c>
      <c r="AE194" s="163">
        <f t="shared" si="68"/>
        <v>0</v>
      </c>
      <c r="AF194" s="176">
        <f t="shared" si="68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69"/>
        <v>0</v>
      </c>
      <c r="D195" s="163">
        <f t="shared" si="69"/>
        <v>0</v>
      </c>
      <c r="E195" s="163">
        <f t="shared" si="69"/>
        <v>0</v>
      </c>
      <c r="F195" s="163">
        <f t="shared" si="69"/>
        <v>0</v>
      </c>
      <c r="G195" s="163">
        <f t="shared" si="69"/>
        <v>0</v>
      </c>
      <c r="H195" s="163">
        <f t="shared" si="69"/>
        <v>0</v>
      </c>
      <c r="I195" s="163">
        <f t="shared" si="69"/>
        <v>0</v>
      </c>
      <c r="J195" s="163">
        <f t="shared" si="69"/>
        <v>0</v>
      </c>
      <c r="K195" s="163">
        <f t="shared" si="69"/>
        <v>0</v>
      </c>
      <c r="L195" s="163">
        <f t="shared" si="69"/>
        <v>0</v>
      </c>
      <c r="M195" s="163">
        <f t="shared" si="65"/>
        <v>0</v>
      </c>
      <c r="N195" s="163">
        <f t="shared" si="65"/>
        <v>0</v>
      </c>
      <c r="O195" s="163">
        <f t="shared" si="65"/>
        <v>0</v>
      </c>
      <c r="P195" s="163">
        <f t="shared" si="65"/>
        <v>0</v>
      </c>
      <c r="Q195" s="163">
        <f t="shared" si="66"/>
        <v>0</v>
      </c>
      <c r="R195" s="163">
        <f t="shared" si="66"/>
        <v>0</v>
      </c>
      <c r="S195" s="163">
        <f t="shared" si="68"/>
        <v>0</v>
      </c>
      <c r="T195" s="163">
        <f t="shared" si="68"/>
        <v>0</v>
      </c>
      <c r="U195" s="163">
        <f t="shared" si="68"/>
        <v>0</v>
      </c>
      <c r="V195" s="163">
        <f t="shared" si="68"/>
        <v>0</v>
      </c>
      <c r="W195" s="163">
        <f t="shared" si="68"/>
        <v>0</v>
      </c>
      <c r="X195" s="163">
        <f t="shared" si="68"/>
        <v>0</v>
      </c>
      <c r="Y195" s="163">
        <f t="shared" si="68"/>
        <v>0</v>
      </c>
      <c r="Z195" s="163">
        <f t="shared" si="68"/>
        <v>0</v>
      </c>
      <c r="AA195" s="163">
        <f t="shared" si="68"/>
        <v>0</v>
      </c>
      <c r="AB195" s="163">
        <f t="shared" si="68"/>
        <v>0</v>
      </c>
      <c r="AC195" s="163">
        <f t="shared" si="68"/>
        <v>0</v>
      </c>
      <c r="AD195" s="163">
        <f t="shared" si="68"/>
        <v>0</v>
      </c>
      <c r="AE195" s="163">
        <f t="shared" si="68"/>
        <v>0</v>
      </c>
      <c r="AF195" s="176">
        <f t="shared" si="68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69"/>
        <v>0</v>
      </c>
      <c r="D196" s="163">
        <f t="shared" si="69"/>
        <v>0</v>
      </c>
      <c r="E196" s="163">
        <f t="shared" si="69"/>
        <v>0</v>
      </c>
      <c r="F196" s="163">
        <f t="shared" si="69"/>
        <v>0</v>
      </c>
      <c r="G196" s="163">
        <f t="shared" si="69"/>
        <v>0</v>
      </c>
      <c r="H196" s="163">
        <f t="shared" si="69"/>
        <v>0</v>
      </c>
      <c r="I196" s="163">
        <f t="shared" si="69"/>
        <v>0</v>
      </c>
      <c r="J196" s="163">
        <f t="shared" si="69"/>
        <v>0</v>
      </c>
      <c r="K196" s="163">
        <f t="shared" si="69"/>
        <v>0</v>
      </c>
      <c r="L196" s="163">
        <f t="shared" si="69"/>
        <v>0</v>
      </c>
      <c r="M196" s="163">
        <f t="shared" si="65"/>
        <v>0</v>
      </c>
      <c r="N196" s="163">
        <f t="shared" si="65"/>
        <v>0</v>
      </c>
      <c r="O196" s="163">
        <f t="shared" si="65"/>
        <v>0</v>
      </c>
      <c r="P196" s="163">
        <f t="shared" si="65"/>
        <v>0</v>
      </c>
      <c r="Q196" s="163">
        <f t="shared" si="66"/>
        <v>0</v>
      </c>
      <c r="R196" s="163">
        <f t="shared" si="66"/>
        <v>0</v>
      </c>
      <c r="S196" s="163">
        <f t="shared" si="68"/>
        <v>0</v>
      </c>
      <c r="T196" s="163">
        <f t="shared" si="68"/>
        <v>0</v>
      </c>
      <c r="U196" s="163">
        <f t="shared" si="68"/>
        <v>0</v>
      </c>
      <c r="V196" s="163">
        <f t="shared" si="68"/>
        <v>0</v>
      </c>
      <c r="W196" s="163">
        <f t="shared" si="68"/>
        <v>0</v>
      </c>
      <c r="X196" s="163">
        <f t="shared" si="68"/>
        <v>0</v>
      </c>
      <c r="Y196" s="163">
        <f t="shared" si="68"/>
        <v>0</v>
      </c>
      <c r="Z196" s="163">
        <f t="shared" si="68"/>
        <v>0</v>
      </c>
      <c r="AA196" s="163">
        <f t="shared" si="68"/>
        <v>0</v>
      </c>
      <c r="AB196" s="163">
        <f t="shared" si="68"/>
        <v>0</v>
      </c>
      <c r="AC196" s="163">
        <f t="shared" si="68"/>
        <v>0</v>
      </c>
      <c r="AD196" s="163">
        <f t="shared" si="68"/>
        <v>0</v>
      </c>
      <c r="AE196" s="163">
        <f t="shared" si="68"/>
        <v>0</v>
      </c>
      <c r="AF196" s="176">
        <f t="shared" si="68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69"/>
        <v>0</v>
      </c>
      <c r="D197" s="163">
        <f t="shared" si="69"/>
        <v>0</v>
      </c>
      <c r="E197" s="163">
        <f t="shared" si="69"/>
        <v>0</v>
      </c>
      <c r="F197" s="163">
        <f t="shared" si="69"/>
        <v>0</v>
      </c>
      <c r="G197" s="163">
        <f t="shared" si="69"/>
        <v>0</v>
      </c>
      <c r="H197" s="163">
        <f t="shared" si="69"/>
        <v>0</v>
      </c>
      <c r="I197" s="163">
        <f t="shared" si="69"/>
        <v>0</v>
      </c>
      <c r="J197" s="163">
        <f t="shared" si="69"/>
        <v>0</v>
      </c>
      <c r="K197" s="163">
        <f t="shared" si="69"/>
        <v>0</v>
      </c>
      <c r="L197" s="163">
        <f t="shared" si="69"/>
        <v>0</v>
      </c>
      <c r="M197" s="163">
        <f t="shared" si="65"/>
        <v>0</v>
      </c>
      <c r="N197" s="163">
        <f t="shared" si="65"/>
        <v>0</v>
      </c>
      <c r="O197" s="163">
        <f t="shared" si="65"/>
        <v>0</v>
      </c>
      <c r="P197" s="163">
        <f t="shared" si="65"/>
        <v>0</v>
      </c>
      <c r="Q197" s="163">
        <f t="shared" si="66"/>
        <v>0</v>
      </c>
      <c r="R197" s="163">
        <f t="shared" si="66"/>
        <v>0</v>
      </c>
      <c r="S197" s="163">
        <f t="shared" si="68"/>
        <v>0</v>
      </c>
      <c r="T197" s="163">
        <f t="shared" si="68"/>
        <v>0</v>
      </c>
      <c r="U197" s="163">
        <f t="shared" si="68"/>
        <v>0</v>
      </c>
      <c r="V197" s="163">
        <f t="shared" si="68"/>
        <v>0</v>
      </c>
      <c r="W197" s="163">
        <f t="shared" si="68"/>
        <v>0</v>
      </c>
      <c r="X197" s="163">
        <f t="shared" si="68"/>
        <v>0</v>
      </c>
      <c r="Y197" s="163">
        <f t="shared" si="68"/>
        <v>0</v>
      </c>
      <c r="Z197" s="163">
        <f t="shared" si="68"/>
        <v>0</v>
      </c>
      <c r="AA197" s="163">
        <f t="shared" si="68"/>
        <v>0</v>
      </c>
      <c r="AB197" s="163">
        <f t="shared" si="68"/>
        <v>0</v>
      </c>
      <c r="AC197" s="163">
        <f t="shared" si="68"/>
        <v>0</v>
      </c>
      <c r="AD197" s="163">
        <f t="shared" si="68"/>
        <v>0</v>
      </c>
      <c r="AE197" s="163">
        <f t="shared" si="68"/>
        <v>0</v>
      </c>
      <c r="AF197" s="176">
        <f t="shared" si="68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69"/>
        <v>0</v>
      </c>
      <c r="D198" s="163">
        <f t="shared" si="69"/>
        <v>0</v>
      </c>
      <c r="E198" s="163">
        <f t="shared" si="69"/>
        <v>0</v>
      </c>
      <c r="F198" s="163">
        <f t="shared" si="69"/>
        <v>0</v>
      </c>
      <c r="G198" s="163">
        <f t="shared" si="69"/>
        <v>0</v>
      </c>
      <c r="H198" s="163">
        <f t="shared" si="69"/>
        <v>0</v>
      </c>
      <c r="I198" s="163">
        <f t="shared" si="69"/>
        <v>0</v>
      </c>
      <c r="J198" s="163">
        <f t="shared" si="69"/>
        <v>0</v>
      </c>
      <c r="K198" s="163">
        <f t="shared" si="69"/>
        <v>0</v>
      </c>
      <c r="L198" s="163">
        <f t="shared" si="69"/>
        <v>0</v>
      </c>
      <c r="M198" s="163">
        <f t="shared" si="65"/>
        <v>0</v>
      </c>
      <c r="N198" s="163">
        <f t="shared" si="65"/>
        <v>0</v>
      </c>
      <c r="O198" s="163">
        <f t="shared" si="65"/>
        <v>0</v>
      </c>
      <c r="P198" s="163">
        <f t="shared" si="65"/>
        <v>0</v>
      </c>
      <c r="Q198" s="163">
        <f t="shared" si="66"/>
        <v>0</v>
      </c>
      <c r="R198" s="163">
        <f t="shared" si="66"/>
        <v>0</v>
      </c>
      <c r="S198" s="163">
        <f t="shared" si="68"/>
        <v>0</v>
      </c>
      <c r="T198" s="163">
        <f t="shared" si="68"/>
        <v>0</v>
      </c>
      <c r="U198" s="163">
        <f t="shared" si="68"/>
        <v>0</v>
      </c>
      <c r="V198" s="163">
        <f t="shared" si="68"/>
        <v>0</v>
      </c>
      <c r="W198" s="163">
        <f t="shared" si="68"/>
        <v>0</v>
      </c>
      <c r="X198" s="163">
        <f t="shared" si="68"/>
        <v>0</v>
      </c>
      <c r="Y198" s="163">
        <f t="shared" si="68"/>
        <v>0</v>
      </c>
      <c r="Z198" s="163">
        <f t="shared" si="68"/>
        <v>0</v>
      </c>
      <c r="AA198" s="163">
        <f t="shared" si="68"/>
        <v>0</v>
      </c>
      <c r="AB198" s="163">
        <f t="shared" si="68"/>
        <v>0</v>
      </c>
      <c r="AC198" s="163">
        <f t="shared" si="68"/>
        <v>0</v>
      </c>
      <c r="AD198" s="163">
        <f t="shared" si="68"/>
        <v>0</v>
      </c>
      <c r="AE198" s="163">
        <f t="shared" si="68"/>
        <v>0</v>
      </c>
      <c r="AF198" s="176">
        <f t="shared" si="68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69"/>
        <v>0</v>
      </c>
      <c r="D199" s="163">
        <f t="shared" si="69"/>
        <v>0</v>
      </c>
      <c r="E199" s="163">
        <f t="shared" si="69"/>
        <v>0</v>
      </c>
      <c r="F199" s="163">
        <f t="shared" si="69"/>
        <v>0</v>
      </c>
      <c r="G199" s="163">
        <f t="shared" si="69"/>
        <v>0</v>
      </c>
      <c r="H199" s="163">
        <f t="shared" si="69"/>
        <v>0</v>
      </c>
      <c r="I199" s="163">
        <f t="shared" si="69"/>
        <v>0</v>
      </c>
      <c r="J199" s="163">
        <f t="shared" si="69"/>
        <v>0</v>
      </c>
      <c r="K199" s="163">
        <f t="shared" si="69"/>
        <v>0</v>
      </c>
      <c r="L199" s="163">
        <f t="shared" si="69"/>
        <v>0</v>
      </c>
      <c r="M199" s="163">
        <f t="shared" si="65"/>
        <v>0</v>
      </c>
      <c r="N199" s="163">
        <f t="shared" si="65"/>
        <v>0</v>
      </c>
      <c r="O199" s="163">
        <f t="shared" si="65"/>
        <v>0</v>
      </c>
      <c r="P199" s="163">
        <f t="shared" si="65"/>
        <v>0</v>
      </c>
      <c r="Q199" s="163">
        <f t="shared" si="66"/>
        <v>0</v>
      </c>
      <c r="R199" s="163">
        <f t="shared" si="66"/>
        <v>0</v>
      </c>
      <c r="S199" s="163">
        <f t="shared" si="68"/>
        <v>0</v>
      </c>
      <c r="T199" s="163">
        <f t="shared" si="68"/>
        <v>0</v>
      </c>
      <c r="U199" s="163">
        <f t="shared" si="68"/>
        <v>0</v>
      </c>
      <c r="V199" s="163">
        <f t="shared" si="68"/>
        <v>0</v>
      </c>
      <c r="W199" s="163">
        <f t="shared" si="68"/>
        <v>0</v>
      </c>
      <c r="X199" s="163">
        <f t="shared" si="68"/>
        <v>0</v>
      </c>
      <c r="Y199" s="163">
        <f t="shared" si="68"/>
        <v>0</v>
      </c>
      <c r="Z199" s="163">
        <f t="shared" si="68"/>
        <v>0</v>
      </c>
      <c r="AA199" s="163">
        <f t="shared" si="68"/>
        <v>0</v>
      </c>
      <c r="AB199" s="163">
        <f t="shared" si="68"/>
        <v>0</v>
      </c>
      <c r="AC199" s="163">
        <f t="shared" si="68"/>
        <v>0</v>
      </c>
      <c r="AD199" s="163">
        <f t="shared" si="68"/>
        <v>0</v>
      </c>
      <c r="AE199" s="163">
        <f t="shared" si="68"/>
        <v>0</v>
      </c>
      <c r="AF199" s="176">
        <f t="shared" si="68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69"/>
        <v>0</v>
      </c>
      <c r="D200" s="163">
        <f t="shared" si="69"/>
        <v>0</v>
      </c>
      <c r="E200" s="163">
        <f t="shared" si="69"/>
        <v>0</v>
      </c>
      <c r="F200" s="163">
        <f t="shared" si="69"/>
        <v>0</v>
      </c>
      <c r="G200" s="163">
        <f t="shared" si="69"/>
        <v>0</v>
      </c>
      <c r="H200" s="163">
        <f t="shared" si="69"/>
        <v>0</v>
      </c>
      <c r="I200" s="163">
        <f t="shared" si="69"/>
        <v>0</v>
      </c>
      <c r="J200" s="163">
        <f t="shared" si="69"/>
        <v>0</v>
      </c>
      <c r="K200" s="163">
        <f t="shared" si="69"/>
        <v>0</v>
      </c>
      <c r="L200" s="163">
        <f t="shared" si="69"/>
        <v>0</v>
      </c>
      <c r="M200" s="163">
        <f t="shared" si="65"/>
        <v>0</v>
      </c>
      <c r="N200" s="163">
        <f t="shared" si="65"/>
        <v>0</v>
      </c>
      <c r="O200" s="163">
        <f t="shared" si="65"/>
        <v>0</v>
      </c>
      <c r="P200" s="163">
        <f t="shared" si="65"/>
        <v>0</v>
      </c>
      <c r="Q200" s="163">
        <f t="shared" si="66"/>
        <v>0</v>
      </c>
      <c r="R200" s="163">
        <f t="shared" si="66"/>
        <v>0</v>
      </c>
      <c r="S200" s="163">
        <f t="shared" ref="S200:AF215" si="70">R200</f>
        <v>0</v>
      </c>
      <c r="T200" s="163">
        <f t="shared" si="70"/>
        <v>0</v>
      </c>
      <c r="U200" s="163">
        <f t="shared" si="70"/>
        <v>0</v>
      </c>
      <c r="V200" s="163">
        <f t="shared" si="70"/>
        <v>0</v>
      </c>
      <c r="W200" s="163">
        <f t="shared" si="70"/>
        <v>0</v>
      </c>
      <c r="X200" s="163">
        <f t="shared" si="70"/>
        <v>0</v>
      </c>
      <c r="Y200" s="163">
        <f t="shared" si="70"/>
        <v>0</v>
      </c>
      <c r="Z200" s="163">
        <f t="shared" si="70"/>
        <v>0</v>
      </c>
      <c r="AA200" s="163">
        <f t="shared" si="70"/>
        <v>0</v>
      </c>
      <c r="AB200" s="163">
        <f t="shared" si="70"/>
        <v>0</v>
      </c>
      <c r="AC200" s="163">
        <f t="shared" si="70"/>
        <v>0</v>
      </c>
      <c r="AD200" s="163">
        <f t="shared" si="70"/>
        <v>0</v>
      </c>
      <c r="AE200" s="163">
        <f t="shared" si="70"/>
        <v>0</v>
      </c>
      <c r="AF200" s="176">
        <f t="shared" si="70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L216" si="71">B201</f>
        <v>0</v>
      </c>
      <c r="D201" s="163">
        <f t="shared" si="71"/>
        <v>0</v>
      </c>
      <c r="E201" s="163">
        <f t="shared" si="71"/>
        <v>0</v>
      </c>
      <c r="F201" s="163">
        <f t="shared" si="71"/>
        <v>0</v>
      </c>
      <c r="G201" s="163">
        <f t="shared" si="71"/>
        <v>0</v>
      </c>
      <c r="H201" s="163">
        <f t="shared" si="71"/>
        <v>0</v>
      </c>
      <c r="I201" s="163">
        <f t="shared" si="71"/>
        <v>0</v>
      </c>
      <c r="J201" s="163">
        <f t="shared" si="71"/>
        <v>0</v>
      </c>
      <c r="K201" s="163">
        <f t="shared" si="71"/>
        <v>0</v>
      </c>
      <c r="L201" s="163">
        <f t="shared" si="71"/>
        <v>0</v>
      </c>
      <c r="M201" s="163">
        <f t="shared" si="65"/>
        <v>0</v>
      </c>
      <c r="N201" s="163">
        <f t="shared" si="65"/>
        <v>0</v>
      </c>
      <c r="O201" s="163">
        <f t="shared" si="65"/>
        <v>0</v>
      </c>
      <c r="P201" s="163">
        <f t="shared" si="65"/>
        <v>0</v>
      </c>
      <c r="Q201" s="163">
        <f t="shared" si="66"/>
        <v>0</v>
      </c>
      <c r="R201" s="163">
        <f t="shared" si="66"/>
        <v>0</v>
      </c>
      <c r="S201" s="163">
        <f t="shared" si="70"/>
        <v>0</v>
      </c>
      <c r="T201" s="163">
        <f t="shared" si="70"/>
        <v>0</v>
      </c>
      <c r="U201" s="163">
        <f t="shared" si="70"/>
        <v>0</v>
      </c>
      <c r="V201" s="163">
        <f t="shared" si="70"/>
        <v>0</v>
      </c>
      <c r="W201" s="163">
        <f t="shared" si="70"/>
        <v>0</v>
      </c>
      <c r="X201" s="163">
        <f t="shared" si="70"/>
        <v>0</v>
      </c>
      <c r="Y201" s="163">
        <f t="shared" si="70"/>
        <v>0</v>
      </c>
      <c r="Z201" s="163">
        <f t="shared" si="70"/>
        <v>0</v>
      </c>
      <c r="AA201" s="163">
        <f t="shared" si="70"/>
        <v>0</v>
      </c>
      <c r="AB201" s="163">
        <f t="shared" si="70"/>
        <v>0</v>
      </c>
      <c r="AC201" s="163">
        <f t="shared" si="70"/>
        <v>0</v>
      </c>
      <c r="AD201" s="163">
        <f t="shared" si="70"/>
        <v>0</v>
      </c>
      <c r="AE201" s="163">
        <f t="shared" si="70"/>
        <v>0</v>
      </c>
      <c r="AF201" s="176">
        <f t="shared" si="70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71"/>
        <v>0</v>
      </c>
      <c r="D202" s="163">
        <f t="shared" si="71"/>
        <v>0</v>
      </c>
      <c r="E202" s="163">
        <f t="shared" si="71"/>
        <v>0</v>
      </c>
      <c r="F202" s="163">
        <f t="shared" si="71"/>
        <v>0</v>
      </c>
      <c r="G202" s="163">
        <f t="shared" si="71"/>
        <v>0</v>
      </c>
      <c r="H202" s="163">
        <f t="shared" si="71"/>
        <v>0</v>
      </c>
      <c r="I202" s="163">
        <f t="shared" si="71"/>
        <v>0</v>
      </c>
      <c r="J202" s="163">
        <f t="shared" si="71"/>
        <v>0</v>
      </c>
      <c r="K202" s="163">
        <f t="shared" si="71"/>
        <v>0</v>
      </c>
      <c r="L202" s="163">
        <f t="shared" si="71"/>
        <v>0</v>
      </c>
      <c r="M202" s="163">
        <f t="shared" si="65"/>
        <v>0</v>
      </c>
      <c r="N202" s="163">
        <f t="shared" si="65"/>
        <v>0</v>
      </c>
      <c r="O202" s="163">
        <f t="shared" si="65"/>
        <v>0</v>
      </c>
      <c r="P202" s="163">
        <f t="shared" si="65"/>
        <v>0</v>
      </c>
      <c r="Q202" s="163">
        <f t="shared" si="66"/>
        <v>0</v>
      </c>
      <c r="R202" s="163">
        <f t="shared" si="66"/>
        <v>0</v>
      </c>
      <c r="S202" s="163">
        <f t="shared" si="70"/>
        <v>0</v>
      </c>
      <c r="T202" s="163">
        <f t="shared" si="70"/>
        <v>0</v>
      </c>
      <c r="U202" s="163">
        <f t="shared" si="70"/>
        <v>0</v>
      </c>
      <c r="V202" s="163">
        <f t="shared" si="70"/>
        <v>0</v>
      </c>
      <c r="W202" s="163">
        <f t="shared" si="70"/>
        <v>0</v>
      </c>
      <c r="X202" s="163">
        <f t="shared" si="70"/>
        <v>0</v>
      </c>
      <c r="Y202" s="163">
        <f t="shared" si="70"/>
        <v>0</v>
      </c>
      <c r="Z202" s="163">
        <f t="shared" si="70"/>
        <v>0</v>
      </c>
      <c r="AA202" s="163">
        <f t="shared" si="70"/>
        <v>0</v>
      </c>
      <c r="AB202" s="163">
        <f t="shared" si="70"/>
        <v>0</v>
      </c>
      <c r="AC202" s="163">
        <f t="shared" si="70"/>
        <v>0</v>
      </c>
      <c r="AD202" s="163">
        <f t="shared" si="70"/>
        <v>0</v>
      </c>
      <c r="AE202" s="163">
        <f t="shared" si="70"/>
        <v>0</v>
      </c>
      <c r="AF202" s="176">
        <f t="shared" si="70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71"/>
        <v>0</v>
      </c>
      <c r="D203" s="163">
        <f t="shared" si="71"/>
        <v>0</v>
      </c>
      <c r="E203" s="163">
        <f t="shared" si="71"/>
        <v>0</v>
      </c>
      <c r="F203" s="163">
        <f t="shared" si="71"/>
        <v>0</v>
      </c>
      <c r="G203" s="163">
        <f t="shared" si="71"/>
        <v>0</v>
      </c>
      <c r="H203" s="163">
        <f t="shared" si="71"/>
        <v>0</v>
      </c>
      <c r="I203" s="163">
        <f t="shared" si="71"/>
        <v>0</v>
      </c>
      <c r="J203" s="163">
        <f t="shared" si="71"/>
        <v>0</v>
      </c>
      <c r="K203" s="163">
        <f t="shared" si="71"/>
        <v>0</v>
      </c>
      <c r="L203" s="163">
        <f t="shared" si="71"/>
        <v>0</v>
      </c>
      <c r="M203" s="163">
        <f t="shared" si="65"/>
        <v>0</v>
      </c>
      <c r="N203" s="163">
        <f t="shared" si="65"/>
        <v>0</v>
      </c>
      <c r="O203" s="163">
        <f t="shared" si="65"/>
        <v>0</v>
      </c>
      <c r="P203" s="163">
        <f t="shared" si="65"/>
        <v>0</v>
      </c>
      <c r="Q203" s="163">
        <f t="shared" si="66"/>
        <v>0</v>
      </c>
      <c r="R203" s="163">
        <f t="shared" si="66"/>
        <v>0</v>
      </c>
      <c r="S203" s="163">
        <f t="shared" si="70"/>
        <v>0</v>
      </c>
      <c r="T203" s="163">
        <f t="shared" si="70"/>
        <v>0</v>
      </c>
      <c r="U203" s="163">
        <f t="shared" si="70"/>
        <v>0</v>
      </c>
      <c r="V203" s="163">
        <f t="shared" si="70"/>
        <v>0</v>
      </c>
      <c r="W203" s="163">
        <f t="shared" si="70"/>
        <v>0</v>
      </c>
      <c r="X203" s="163">
        <f t="shared" si="70"/>
        <v>0</v>
      </c>
      <c r="Y203" s="163">
        <f t="shared" si="70"/>
        <v>0</v>
      </c>
      <c r="Z203" s="163">
        <f t="shared" si="70"/>
        <v>0</v>
      </c>
      <c r="AA203" s="163">
        <f t="shared" si="70"/>
        <v>0</v>
      </c>
      <c r="AB203" s="163">
        <f t="shared" si="70"/>
        <v>0</v>
      </c>
      <c r="AC203" s="163">
        <f t="shared" si="70"/>
        <v>0</v>
      </c>
      <c r="AD203" s="163">
        <f t="shared" si="70"/>
        <v>0</v>
      </c>
      <c r="AE203" s="163">
        <f t="shared" si="70"/>
        <v>0</v>
      </c>
      <c r="AF203" s="176">
        <f t="shared" si="70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71"/>
        <v>0</v>
      </c>
      <c r="D204" s="163">
        <f t="shared" si="71"/>
        <v>0</v>
      </c>
      <c r="E204" s="163">
        <f t="shared" si="71"/>
        <v>0</v>
      </c>
      <c r="F204" s="163">
        <f t="shared" si="71"/>
        <v>0</v>
      </c>
      <c r="G204" s="163">
        <f t="shared" si="71"/>
        <v>0</v>
      </c>
      <c r="H204" s="163">
        <f t="shared" si="71"/>
        <v>0</v>
      </c>
      <c r="I204" s="163">
        <f t="shared" si="71"/>
        <v>0</v>
      </c>
      <c r="J204" s="163">
        <f t="shared" si="71"/>
        <v>0</v>
      </c>
      <c r="K204" s="163">
        <f t="shared" si="71"/>
        <v>0</v>
      </c>
      <c r="L204" s="163">
        <f t="shared" si="71"/>
        <v>0</v>
      </c>
      <c r="M204" s="163">
        <f t="shared" si="65"/>
        <v>0</v>
      </c>
      <c r="N204" s="163">
        <f t="shared" si="65"/>
        <v>0</v>
      </c>
      <c r="O204" s="163">
        <f t="shared" si="65"/>
        <v>0</v>
      </c>
      <c r="P204" s="163">
        <f t="shared" si="65"/>
        <v>0</v>
      </c>
      <c r="Q204" s="163">
        <f t="shared" si="66"/>
        <v>0</v>
      </c>
      <c r="R204" s="163">
        <f t="shared" si="66"/>
        <v>0</v>
      </c>
      <c r="S204" s="163">
        <f t="shared" si="70"/>
        <v>0</v>
      </c>
      <c r="T204" s="163">
        <f t="shared" si="70"/>
        <v>0</v>
      </c>
      <c r="U204" s="163">
        <f t="shared" si="70"/>
        <v>0</v>
      </c>
      <c r="V204" s="163">
        <f t="shared" si="70"/>
        <v>0</v>
      </c>
      <c r="W204" s="163">
        <f t="shared" si="70"/>
        <v>0</v>
      </c>
      <c r="X204" s="163">
        <f t="shared" si="70"/>
        <v>0</v>
      </c>
      <c r="Y204" s="163">
        <f t="shared" si="70"/>
        <v>0</v>
      </c>
      <c r="Z204" s="163">
        <f t="shared" si="70"/>
        <v>0</v>
      </c>
      <c r="AA204" s="163">
        <f t="shared" si="70"/>
        <v>0</v>
      </c>
      <c r="AB204" s="163">
        <f t="shared" si="70"/>
        <v>0</v>
      </c>
      <c r="AC204" s="163">
        <f t="shared" si="70"/>
        <v>0</v>
      </c>
      <c r="AD204" s="163">
        <f t="shared" si="70"/>
        <v>0</v>
      </c>
      <c r="AE204" s="163">
        <f t="shared" si="70"/>
        <v>0</v>
      </c>
      <c r="AF204" s="176">
        <f t="shared" si="70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71"/>
        <v>0</v>
      </c>
      <c r="D205" s="163">
        <f t="shared" si="71"/>
        <v>0</v>
      </c>
      <c r="E205" s="163">
        <f t="shared" si="71"/>
        <v>0</v>
      </c>
      <c r="F205" s="163">
        <f t="shared" si="71"/>
        <v>0</v>
      </c>
      <c r="G205" s="163">
        <f t="shared" si="71"/>
        <v>0</v>
      </c>
      <c r="H205" s="163">
        <f t="shared" si="71"/>
        <v>0</v>
      </c>
      <c r="I205" s="163">
        <f t="shared" si="71"/>
        <v>0</v>
      </c>
      <c r="J205" s="163">
        <f t="shared" si="71"/>
        <v>0</v>
      </c>
      <c r="K205" s="163">
        <f t="shared" si="71"/>
        <v>0</v>
      </c>
      <c r="L205" s="163">
        <f t="shared" si="71"/>
        <v>0</v>
      </c>
      <c r="M205" s="163">
        <f t="shared" si="65"/>
        <v>0</v>
      </c>
      <c r="N205" s="163">
        <f t="shared" si="65"/>
        <v>0</v>
      </c>
      <c r="O205" s="163">
        <f t="shared" si="65"/>
        <v>0</v>
      </c>
      <c r="P205" s="163">
        <f t="shared" si="65"/>
        <v>0</v>
      </c>
      <c r="Q205" s="163">
        <f t="shared" si="66"/>
        <v>0</v>
      </c>
      <c r="R205" s="163">
        <f t="shared" si="66"/>
        <v>0</v>
      </c>
      <c r="S205" s="163">
        <f t="shared" si="70"/>
        <v>0</v>
      </c>
      <c r="T205" s="163">
        <f t="shared" si="70"/>
        <v>0</v>
      </c>
      <c r="U205" s="163">
        <f t="shared" si="70"/>
        <v>0</v>
      </c>
      <c r="V205" s="163">
        <f t="shared" si="70"/>
        <v>0</v>
      </c>
      <c r="W205" s="163">
        <f t="shared" si="70"/>
        <v>0</v>
      </c>
      <c r="X205" s="163">
        <f t="shared" si="70"/>
        <v>0</v>
      </c>
      <c r="Y205" s="163">
        <f t="shared" si="70"/>
        <v>0</v>
      </c>
      <c r="Z205" s="163">
        <f t="shared" si="70"/>
        <v>0</v>
      </c>
      <c r="AA205" s="163">
        <f t="shared" si="70"/>
        <v>0</v>
      </c>
      <c r="AB205" s="163">
        <f t="shared" si="70"/>
        <v>0</v>
      </c>
      <c r="AC205" s="163">
        <f t="shared" si="70"/>
        <v>0</v>
      </c>
      <c r="AD205" s="163">
        <f t="shared" si="70"/>
        <v>0</v>
      </c>
      <c r="AE205" s="163">
        <f t="shared" si="70"/>
        <v>0</v>
      </c>
      <c r="AF205" s="176">
        <f t="shared" si="70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71"/>
        <v>0</v>
      </c>
      <c r="D206" s="163">
        <f t="shared" si="71"/>
        <v>0</v>
      </c>
      <c r="E206" s="163">
        <f t="shared" si="71"/>
        <v>0</v>
      </c>
      <c r="F206" s="163">
        <f t="shared" si="71"/>
        <v>0</v>
      </c>
      <c r="G206" s="163">
        <f t="shared" si="71"/>
        <v>0</v>
      </c>
      <c r="H206" s="163">
        <f t="shared" si="71"/>
        <v>0</v>
      </c>
      <c r="I206" s="163">
        <f t="shared" si="71"/>
        <v>0</v>
      </c>
      <c r="J206" s="163">
        <f t="shared" si="71"/>
        <v>0</v>
      </c>
      <c r="K206" s="163">
        <f t="shared" si="71"/>
        <v>0</v>
      </c>
      <c r="L206" s="163">
        <f t="shared" si="71"/>
        <v>0</v>
      </c>
      <c r="M206" s="163">
        <f t="shared" si="65"/>
        <v>0</v>
      </c>
      <c r="N206" s="163">
        <f t="shared" si="65"/>
        <v>0</v>
      </c>
      <c r="O206" s="163">
        <f t="shared" si="65"/>
        <v>0</v>
      </c>
      <c r="P206" s="163">
        <f t="shared" si="65"/>
        <v>0</v>
      </c>
      <c r="Q206" s="163">
        <f t="shared" si="66"/>
        <v>0</v>
      </c>
      <c r="R206" s="163">
        <f t="shared" si="66"/>
        <v>0</v>
      </c>
      <c r="S206" s="163">
        <f t="shared" si="70"/>
        <v>0</v>
      </c>
      <c r="T206" s="163">
        <f t="shared" si="70"/>
        <v>0</v>
      </c>
      <c r="U206" s="163">
        <f t="shared" si="70"/>
        <v>0</v>
      </c>
      <c r="V206" s="163">
        <f t="shared" si="70"/>
        <v>0</v>
      </c>
      <c r="W206" s="163">
        <f t="shared" si="70"/>
        <v>0</v>
      </c>
      <c r="X206" s="163">
        <f t="shared" si="70"/>
        <v>0</v>
      </c>
      <c r="Y206" s="163">
        <f t="shared" si="70"/>
        <v>0</v>
      </c>
      <c r="Z206" s="163">
        <f t="shared" si="70"/>
        <v>0</v>
      </c>
      <c r="AA206" s="163">
        <f t="shared" si="70"/>
        <v>0</v>
      </c>
      <c r="AB206" s="163">
        <f t="shared" si="70"/>
        <v>0</v>
      </c>
      <c r="AC206" s="163">
        <f t="shared" si="70"/>
        <v>0</v>
      </c>
      <c r="AD206" s="163">
        <f t="shared" si="70"/>
        <v>0</v>
      </c>
      <c r="AE206" s="163">
        <f t="shared" si="70"/>
        <v>0</v>
      </c>
      <c r="AF206" s="176">
        <f t="shared" si="70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71"/>
        <v>0</v>
      </c>
      <c r="D207" s="163">
        <f t="shared" si="71"/>
        <v>0</v>
      </c>
      <c r="E207" s="163">
        <f t="shared" si="71"/>
        <v>0</v>
      </c>
      <c r="F207" s="163">
        <f t="shared" si="71"/>
        <v>0</v>
      </c>
      <c r="G207" s="163">
        <f t="shared" si="71"/>
        <v>0</v>
      </c>
      <c r="H207" s="163">
        <f t="shared" si="71"/>
        <v>0</v>
      </c>
      <c r="I207" s="163">
        <f t="shared" si="71"/>
        <v>0</v>
      </c>
      <c r="J207" s="163">
        <f t="shared" si="71"/>
        <v>0</v>
      </c>
      <c r="K207" s="163">
        <f t="shared" si="71"/>
        <v>0</v>
      </c>
      <c r="L207" s="163">
        <f t="shared" si="71"/>
        <v>0</v>
      </c>
      <c r="M207" s="163">
        <f t="shared" si="65"/>
        <v>0</v>
      </c>
      <c r="N207" s="163">
        <f t="shared" si="65"/>
        <v>0</v>
      </c>
      <c r="O207" s="163">
        <f t="shared" si="65"/>
        <v>0</v>
      </c>
      <c r="P207" s="163">
        <f t="shared" si="65"/>
        <v>0</v>
      </c>
      <c r="Q207" s="163">
        <f t="shared" si="66"/>
        <v>0</v>
      </c>
      <c r="R207" s="163">
        <f t="shared" si="66"/>
        <v>0</v>
      </c>
      <c r="S207" s="163">
        <f t="shared" si="70"/>
        <v>0</v>
      </c>
      <c r="T207" s="163">
        <f t="shared" si="70"/>
        <v>0</v>
      </c>
      <c r="U207" s="163">
        <f t="shared" si="70"/>
        <v>0</v>
      </c>
      <c r="V207" s="163">
        <f t="shared" si="70"/>
        <v>0</v>
      </c>
      <c r="W207" s="163">
        <f t="shared" si="70"/>
        <v>0</v>
      </c>
      <c r="X207" s="163">
        <f t="shared" si="70"/>
        <v>0</v>
      </c>
      <c r="Y207" s="163">
        <f t="shared" si="70"/>
        <v>0</v>
      </c>
      <c r="Z207" s="163">
        <f t="shared" si="70"/>
        <v>0</v>
      </c>
      <c r="AA207" s="163">
        <f t="shared" si="70"/>
        <v>0</v>
      </c>
      <c r="AB207" s="163">
        <f t="shared" si="70"/>
        <v>0</v>
      </c>
      <c r="AC207" s="163">
        <f t="shared" si="70"/>
        <v>0</v>
      </c>
      <c r="AD207" s="163">
        <f t="shared" si="70"/>
        <v>0</v>
      </c>
      <c r="AE207" s="163">
        <f t="shared" si="70"/>
        <v>0</v>
      </c>
      <c r="AF207" s="176">
        <f t="shared" si="70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71"/>
        <v>0</v>
      </c>
      <c r="D208" s="163">
        <f t="shared" si="71"/>
        <v>0</v>
      </c>
      <c r="E208" s="163">
        <f t="shared" si="71"/>
        <v>0</v>
      </c>
      <c r="F208" s="163">
        <f t="shared" si="71"/>
        <v>0</v>
      </c>
      <c r="G208" s="163">
        <f t="shared" si="71"/>
        <v>0</v>
      </c>
      <c r="H208" s="163">
        <f t="shared" si="71"/>
        <v>0</v>
      </c>
      <c r="I208" s="163">
        <f t="shared" si="71"/>
        <v>0</v>
      </c>
      <c r="J208" s="163">
        <f t="shared" si="71"/>
        <v>0</v>
      </c>
      <c r="K208" s="163">
        <f t="shared" si="71"/>
        <v>0</v>
      </c>
      <c r="L208" s="163">
        <f t="shared" si="71"/>
        <v>0</v>
      </c>
      <c r="M208" s="163">
        <f t="shared" si="65"/>
        <v>0</v>
      </c>
      <c r="N208" s="163">
        <f t="shared" si="65"/>
        <v>0</v>
      </c>
      <c r="O208" s="163">
        <f t="shared" si="65"/>
        <v>0</v>
      </c>
      <c r="P208" s="163">
        <f t="shared" si="65"/>
        <v>0</v>
      </c>
      <c r="Q208" s="163">
        <f t="shared" si="66"/>
        <v>0</v>
      </c>
      <c r="R208" s="163">
        <f t="shared" si="66"/>
        <v>0</v>
      </c>
      <c r="S208" s="163">
        <f t="shared" si="70"/>
        <v>0</v>
      </c>
      <c r="T208" s="163">
        <f t="shared" si="70"/>
        <v>0</v>
      </c>
      <c r="U208" s="163">
        <f t="shared" si="70"/>
        <v>0</v>
      </c>
      <c r="V208" s="163">
        <f t="shared" si="70"/>
        <v>0</v>
      </c>
      <c r="W208" s="163">
        <f t="shared" si="70"/>
        <v>0</v>
      </c>
      <c r="X208" s="163">
        <f t="shared" si="70"/>
        <v>0</v>
      </c>
      <c r="Y208" s="163">
        <f t="shared" si="70"/>
        <v>0</v>
      </c>
      <c r="Z208" s="163">
        <f t="shared" si="70"/>
        <v>0</v>
      </c>
      <c r="AA208" s="163">
        <f t="shared" si="70"/>
        <v>0</v>
      </c>
      <c r="AB208" s="163">
        <f t="shared" si="70"/>
        <v>0</v>
      </c>
      <c r="AC208" s="163">
        <f t="shared" si="70"/>
        <v>0</v>
      </c>
      <c r="AD208" s="163">
        <f t="shared" si="70"/>
        <v>0</v>
      </c>
      <c r="AE208" s="163">
        <f t="shared" si="70"/>
        <v>0</v>
      </c>
      <c r="AF208" s="176">
        <f t="shared" si="70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71"/>
        <v>0</v>
      </c>
      <c r="D209" s="163">
        <f t="shared" si="71"/>
        <v>0</v>
      </c>
      <c r="E209" s="163">
        <f t="shared" si="71"/>
        <v>0</v>
      </c>
      <c r="F209" s="163">
        <f t="shared" si="71"/>
        <v>0</v>
      </c>
      <c r="G209" s="163">
        <f t="shared" si="71"/>
        <v>0</v>
      </c>
      <c r="H209" s="163">
        <f t="shared" si="71"/>
        <v>0</v>
      </c>
      <c r="I209" s="163">
        <f t="shared" si="71"/>
        <v>0</v>
      </c>
      <c r="J209" s="163">
        <f t="shared" si="71"/>
        <v>0</v>
      </c>
      <c r="K209" s="163">
        <f t="shared" si="71"/>
        <v>0</v>
      </c>
      <c r="L209" s="163">
        <f t="shared" si="71"/>
        <v>0</v>
      </c>
      <c r="M209" s="163">
        <f t="shared" si="65"/>
        <v>0</v>
      </c>
      <c r="N209" s="163">
        <f t="shared" si="65"/>
        <v>0</v>
      </c>
      <c r="O209" s="163">
        <f t="shared" si="65"/>
        <v>0</v>
      </c>
      <c r="P209" s="163">
        <f t="shared" si="65"/>
        <v>0</v>
      </c>
      <c r="Q209" s="163">
        <f t="shared" si="66"/>
        <v>0</v>
      </c>
      <c r="R209" s="163">
        <f t="shared" si="66"/>
        <v>0</v>
      </c>
      <c r="S209" s="163">
        <f t="shared" si="70"/>
        <v>0</v>
      </c>
      <c r="T209" s="163">
        <f t="shared" si="70"/>
        <v>0</v>
      </c>
      <c r="U209" s="163">
        <f t="shared" si="70"/>
        <v>0</v>
      </c>
      <c r="V209" s="163">
        <f t="shared" si="70"/>
        <v>0</v>
      </c>
      <c r="W209" s="163">
        <f t="shared" si="70"/>
        <v>0</v>
      </c>
      <c r="X209" s="163">
        <f t="shared" si="70"/>
        <v>0</v>
      </c>
      <c r="Y209" s="163">
        <f t="shared" si="70"/>
        <v>0</v>
      </c>
      <c r="Z209" s="163">
        <f t="shared" si="70"/>
        <v>0</v>
      </c>
      <c r="AA209" s="163">
        <f t="shared" si="70"/>
        <v>0</v>
      </c>
      <c r="AB209" s="163">
        <f t="shared" si="70"/>
        <v>0</v>
      </c>
      <c r="AC209" s="163">
        <f t="shared" si="70"/>
        <v>0</v>
      </c>
      <c r="AD209" s="163">
        <f t="shared" si="70"/>
        <v>0</v>
      </c>
      <c r="AE209" s="163">
        <f t="shared" si="70"/>
        <v>0</v>
      </c>
      <c r="AF209" s="176">
        <f t="shared" si="70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71"/>
        <v>0</v>
      </c>
      <c r="D210" s="163">
        <f t="shared" si="71"/>
        <v>0</v>
      </c>
      <c r="E210" s="163">
        <f t="shared" si="71"/>
        <v>0</v>
      </c>
      <c r="F210" s="163">
        <f t="shared" si="71"/>
        <v>0</v>
      </c>
      <c r="G210" s="163">
        <f t="shared" si="71"/>
        <v>0</v>
      </c>
      <c r="H210" s="163">
        <f t="shared" si="71"/>
        <v>0</v>
      </c>
      <c r="I210" s="163">
        <f t="shared" si="71"/>
        <v>0</v>
      </c>
      <c r="J210" s="163">
        <f t="shared" si="71"/>
        <v>0</v>
      </c>
      <c r="K210" s="163">
        <f t="shared" si="71"/>
        <v>0</v>
      </c>
      <c r="L210" s="163">
        <f t="shared" si="71"/>
        <v>0</v>
      </c>
      <c r="M210" s="163">
        <f t="shared" si="65"/>
        <v>0</v>
      </c>
      <c r="N210" s="163">
        <f t="shared" si="65"/>
        <v>0</v>
      </c>
      <c r="O210" s="163">
        <f t="shared" si="65"/>
        <v>0</v>
      </c>
      <c r="P210" s="163">
        <f t="shared" si="65"/>
        <v>0</v>
      </c>
      <c r="Q210" s="163">
        <f t="shared" si="66"/>
        <v>0</v>
      </c>
      <c r="R210" s="163">
        <f t="shared" si="66"/>
        <v>0</v>
      </c>
      <c r="S210" s="163">
        <f t="shared" si="70"/>
        <v>0</v>
      </c>
      <c r="T210" s="163">
        <f t="shared" si="70"/>
        <v>0</v>
      </c>
      <c r="U210" s="163">
        <f t="shared" si="70"/>
        <v>0</v>
      </c>
      <c r="V210" s="163">
        <f t="shared" si="70"/>
        <v>0</v>
      </c>
      <c r="W210" s="163">
        <f t="shared" si="70"/>
        <v>0</v>
      </c>
      <c r="X210" s="163">
        <f t="shared" si="70"/>
        <v>0</v>
      </c>
      <c r="Y210" s="163">
        <f t="shared" si="70"/>
        <v>0</v>
      </c>
      <c r="Z210" s="163">
        <f t="shared" si="70"/>
        <v>0</v>
      </c>
      <c r="AA210" s="163">
        <f t="shared" si="70"/>
        <v>0</v>
      </c>
      <c r="AB210" s="163">
        <f t="shared" si="70"/>
        <v>0</v>
      </c>
      <c r="AC210" s="163">
        <f t="shared" si="70"/>
        <v>0</v>
      </c>
      <c r="AD210" s="163">
        <f t="shared" si="70"/>
        <v>0</v>
      </c>
      <c r="AE210" s="163">
        <f t="shared" si="70"/>
        <v>0</v>
      </c>
      <c r="AF210" s="176">
        <f t="shared" si="70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71"/>
        <v>0</v>
      </c>
      <c r="D211" s="163">
        <f t="shared" si="71"/>
        <v>0</v>
      </c>
      <c r="E211" s="163">
        <f t="shared" si="71"/>
        <v>0</v>
      </c>
      <c r="F211" s="163">
        <f t="shared" si="71"/>
        <v>0</v>
      </c>
      <c r="G211" s="163">
        <f t="shared" si="71"/>
        <v>0</v>
      </c>
      <c r="H211" s="163">
        <f t="shared" si="71"/>
        <v>0</v>
      </c>
      <c r="I211" s="163">
        <f t="shared" si="71"/>
        <v>0</v>
      </c>
      <c r="J211" s="163">
        <f t="shared" si="71"/>
        <v>0</v>
      </c>
      <c r="K211" s="163">
        <f t="shared" si="71"/>
        <v>0</v>
      </c>
      <c r="L211" s="163">
        <f t="shared" si="71"/>
        <v>0</v>
      </c>
      <c r="M211" s="163">
        <f t="shared" si="65"/>
        <v>0</v>
      </c>
      <c r="N211" s="163">
        <f t="shared" si="65"/>
        <v>0</v>
      </c>
      <c r="O211" s="163">
        <f t="shared" si="65"/>
        <v>0</v>
      </c>
      <c r="P211" s="163">
        <f t="shared" si="65"/>
        <v>0</v>
      </c>
      <c r="Q211" s="163">
        <f t="shared" si="66"/>
        <v>0</v>
      </c>
      <c r="R211" s="163">
        <f t="shared" si="66"/>
        <v>0</v>
      </c>
      <c r="S211" s="163">
        <f t="shared" si="70"/>
        <v>0</v>
      </c>
      <c r="T211" s="163">
        <f t="shared" si="70"/>
        <v>0</v>
      </c>
      <c r="U211" s="163">
        <f t="shared" si="70"/>
        <v>0</v>
      </c>
      <c r="V211" s="163">
        <f t="shared" si="70"/>
        <v>0</v>
      </c>
      <c r="W211" s="163">
        <f t="shared" si="70"/>
        <v>0</v>
      </c>
      <c r="X211" s="163">
        <f t="shared" si="70"/>
        <v>0</v>
      </c>
      <c r="Y211" s="163">
        <f t="shared" si="70"/>
        <v>0</v>
      </c>
      <c r="Z211" s="163">
        <f t="shared" si="70"/>
        <v>0</v>
      </c>
      <c r="AA211" s="163">
        <f t="shared" si="70"/>
        <v>0</v>
      </c>
      <c r="AB211" s="163">
        <f t="shared" si="70"/>
        <v>0</v>
      </c>
      <c r="AC211" s="163">
        <f t="shared" si="70"/>
        <v>0</v>
      </c>
      <c r="AD211" s="163">
        <f t="shared" si="70"/>
        <v>0</v>
      </c>
      <c r="AE211" s="163">
        <f t="shared" si="70"/>
        <v>0</v>
      </c>
      <c r="AF211" s="176">
        <f t="shared" si="70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71"/>
        <v>0</v>
      </c>
      <c r="D212" s="163">
        <f t="shared" si="71"/>
        <v>0</v>
      </c>
      <c r="E212" s="163">
        <f t="shared" si="71"/>
        <v>0</v>
      </c>
      <c r="F212" s="163">
        <f t="shared" si="71"/>
        <v>0</v>
      </c>
      <c r="G212" s="163">
        <f t="shared" si="71"/>
        <v>0</v>
      </c>
      <c r="H212" s="163">
        <f t="shared" si="71"/>
        <v>0</v>
      </c>
      <c r="I212" s="163">
        <f t="shared" si="71"/>
        <v>0</v>
      </c>
      <c r="J212" s="163">
        <f t="shared" si="71"/>
        <v>0</v>
      </c>
      <c r="K212" s="163">
        <f t="shared" si="71"/>
        <v>0</v>
      </c>
      <c r="L212" s="163">
        <f t="shared" si="71"/>
        <v>0</v>
      </c>
      <c r="M212" s="163">
        <f t="shared" si="65"/>
        <v>0</v>
      </c>
      <c r="N212" s="163">
        <f t="shared" si="65"/>
        <v>0</v>
      </c>
      <c r="O212" s="163">
        <f t="shared" si="65"/>
        <v>0</v>
      </c>
      <c r="P212" s="163">
        <f t="shared" si="65"/>
        <v>0</v>
      </c>
      <c r="Q212" s="163">
        <f t="shared" si="66"/>
        <v>0</v>
      </c>
      <c r="R212" s="163">
        <f t="shared" si="66"/>
        <v>0</v>
      </c>
      <c r="S212" s="163">
        <f t="shared" si="70"/>
        <v>0</v>
      </c>
      <c r="T212" s="163">
        <f t="shared" si="70"/>
        <v>0</v>
      </c>
      <c r="U212" s="163">
        <f t="shared" si="70"/>
        <v>0</v>
      </c>
      <c r="V212" s="163">
        <f t="shared" si="70"/>
        <v>0</v>
      </c>
      <c r="W212" s="163">
        <f t="shared" si="70"/>
        <v>0</v>
      </c>
      <c r="X212" s="163">
        <f t="shared" si="70"/>
        <v>0</v>
      </c>
      <c r="Y212" s="163">
        <f t="shared" si="70"/>
        <v>0</v>
      </c>
      <c r="Z212" s="163">
        <f t="shared" si="70"/>
        <v>0</v>
      </c>
      <c r="AA212" s="163">
        <f t="shared" si="70"/>
        <v>0</v>
      </c>
      <c r="AB212" s="163">
        <f t="shared" si="70"/>
        <v>0</v>
      </c>
      <c r="AC212" s="163">
        <f t="shared" si="70"/>
        <v>0</v>
      </c>
      <c r="AD212" s="163">
        <f t="shared" si="70"/>
        <v>0</v>
      </c>
      <c r="AE212" s="163">
        <f t="shared" si="70"/>
        <v>0</v>
      </c>
      <c r="AF212" s="176">
        <f t="shared" si="70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71"/>
        <v>0</v>
      </c>
      <c r="D213" s="163">
        <f t="shared" si="71"/>
        <v>0</v>
      </c>
      <c r="E213" s="163">
        <f t="shared" si="71"/>
        <v>0</v>
      </c>
      <c r="F213" s="163">
        <f t="shared" si="71"/>
        <v>0</v>
      </c>
      <c r="G213" s="163">
        <f t="shared" si="71"/>
        <v>0</v>
      </c>
      <c r="H213" s="163">
        <f t="shared" si="71"/>
        <v>0</v>
      </c>
      <c r="I213" s="163">
        <f t="shared" si="71"/>
        <v>0</v>
      </c>
      <c r="J213" s="163">
        <f t="shared" si="71"/>
        <v>0</v>
      </c>
      <c r="K213" s="163">
        <f t="shared" si="71"/>
        <v>0</v>
      </c>
      <c r="L213" s="163">
        <f t="shared" si="71"/>
        <v>0</v>
      </c>
      <c r="M213" s="163">
        <f t="shared" si="65"/>
        <v>0</v>
      </c>
      <c r="N213" s="163">
        <f t="shared" si="65"/>
        <v>0</v>
      </c>
      <c r="O213" s="163">
        <f t="shared" si="65"/>
        <v>0</v>
      </c>
      <c r="P213" s="163">
        <f t="shared" si="65"/>
        <v>0</v>
      </c>
      <c r="Q213" s="163">
        <f t="shared" si="66"/>
        <v>0</v>
      </c>
      <c r="R213" s="163">
        <f t="shared" si="66"/>
        <v>0</v>
      </c>
      <c r="S213" s="163">
        <f t="shared" si="70"/>
        <v>0</v>
      </c>
      <c r="T213" s="163">
        <f t="shared" si="70"/>
        <v>0</v>
      </c>
      <c r="U213" s="163">
        <f t="shared" si="70"/>
        <v>0</v>
      </c>
      <c r="V213" s="163">
        <f t="shared" si="70"/>
        <v>0</v>
      </c>
      <c r="W213" s="163">
        <f t="shared" si="70"/>
        <v>0</v>
      </c>
      <c r="X213" s="163">
        <f t="shared" si="70"/>
        <v>0</v>
      </c>
      <c r="Y213" s="163">
        <f t="shared" si="70"/>
        <v>0</v>
      </c>
      <c r="Z213" s="163">
        <f t="shared" si="70"/>
        <v>0</v>
      </c>
      <c r="AA213" s="163">
        <f t="shared" si="70"/>
        <v>0</v>
      </c>
      <c r="AB213" s="163">
        <f t="shared" si="70"/>
        <v>0</v>
      </c>
      <c r="AC213" s="163">
        <f t="shared" si="70"/>
        <v>0</v>
      </c>
      <c r="AD213" s="163">
        <f t="shared" si="70"/>
        <v>0</v>
      </c>
      <c r="AE213" s="163">
        <f t="shared" si="70"/>
        <v>0</v>
      </c>
      <c r="AF213" s="176">
        <f t="shared" si="70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71"/>
        <v>0</v>
      </c>
      <c r="D214" s="163">
        <f t="shared" si="71"/>
        <v>0</v>
      </c>
      <c r="E214" s="163">
        <f t="shared" si="71"/>
        <v>0</v>
      </c>
      <c r="F214" s="163">
        <f t="shared" si="71"/>
        <v>0</v>
      </c>
      <c r="G214" s="163">
        <f t="shared" si="71"/>
        <v>0</v>
      </c>
      <c r="H214" s="163">
        <f t="shared" si="71"/>
        <v>0</v>
      </c>
      <c r="I214" s="163">
        <f t="shared" si="71"/>
        <v>0</v>
      </c>
      <c r="J214" s="163">
        <f t="shared" si="71"/>
        <v>0</v>
      </c>
      <c r="K214" s="163">
        <f t="shared" si="71"/>
        <v>0</v>
      </c>
      <c r="L214" s="163">
        <f t="shared" si="71"/>
        <v>0</v>
      </c>
      <c r="M214" s="163">
        <f t="shared" si="65"/>
        <v>0</v>
      </c>
      <c r="N214" s="163">
        <f t="shared" si="65"/>
        <v>0</v>
      </c>
      <c r="O214" s="163">
        <f t="shared" si="65"/>
        <v>0</v>
      </c>
      <c r="P214" s="163">
        <f t="shared" si="65"/>
        <v>0</v>
      </c>
      <c r="Q214" s="163">
        <f t="shared" si="66"/>
        <v>0</v>
      </c>
      <c r="R214" s="163">
        <f t="shared" si="66"/>
        <v>0</v>
      </c>
      <c r="S214" s="163">
        <f t="shared" si="70"/>
        <v>0</v>
      </c>
      <c r="T214" s="163">
        <f t="shared" si="70"/>
        <v>0</v>
      </c>
      <c r="U214" s="163">
        <f t="shared" si="70"/>
        <v>0</v>
      </c>
      <c r="V214" s="163">
        <f t="shared" si="70"/>
        <v>0</v>
      </c>
      <c r="W214" s="163">
        <f t="shared" si="70"/>
        <v>0</v>
      </c>
      <c r="X214" s="163">
        <f t="shared" si="70"/>
        <v>0</v>
      </c>
      <c r="Y214" s="163">
        <f t="shared" si="70"/>
        <v>0</v>
      </c>
      <c r="Z214" s="163">
        <f t="shared" si="70"/>
        <v>0</v>
      </c>
      <c r="AA214" s="163">
        <f t="shared" si="70"/>
        <v>0</v>
      </c>
      <c r="AB214" s="163">
        <f t="shared" si="70"/>
        <v>0</v>
      </c>
      <c r="AC214" s="163">
        <f t="shared" si="70"/>
        <v>0</v>
      </c>
      <c r="AD214" s="163">
        <f t="shared" si="70"/>
        <v>0</v>
      </c>
      <c r="AE214" s="163">
        <f t="shared" si="70"/>
        <v>0</v>
      </c>
      <c r="AF214" s="176">
        <f t="shared" si="70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71"/>
        <v>0</v>
      </c>
      <c r="D215" s="163">
        <f t="shared" si="71"/>
        <v>0</v>
      </c>
      <c r="E215" s="163">
        <f t="shared" si="71"/>
        <v>0</v>
      </c>
      <c r="F215" s="163">
        <f t="shared" si="71"/>
        <v>0</v>
      </c>
      <c r="G215" s="163">
        <f t="shared" si="71"/>
        <v>0</v>
      </c>
      <c r="H215" s="163">
        <f t="shared" si="71"/>
        <v>0</v>
      </c>
      <c r="I215" s="163">
        <f t="shared" si="71"/>
        <v>0</v>
      </c>
      <c r="J215" s="163">
        <f t="shared" si="71"/>
        <v>0</v>
      </c>
      <c r="K215" s="163">
        <f t="shared" si="71"/>
        <v>0</v>
      </c>
      <c r="L215" s="163">
        <f t="shared" si="71"/>
        <v>0</v>
      </c>
      <c r="M215" s="163">
        <f t="shared" si="65"/>
        <v>0</v>
      </c>
      <c r="N215" s="163">
        <f t="shared" si="65"/>
        <v>0</v>
      </c>
      <c r="O215" s="163">
        <f t="shared" si="65"/>
        <v>0</v>
      </c>
      <c r="P215" s="163">
        <f t="shared" si="65"/>
        <v>0</v>
      </c>
      <c r="Q215" s="163">
        <f t="shared" si="66"/>
        <v>0</v>
      </c>
      <c r="R215" s="163">
        <f t="shared" si="66"/>
        <v>0</v>
      </c>
      <c r="S215" s="163">
        <f t="shared" si="70"/>
        <v>0</v>
      </c>
      <c r="T215" s="163">
        <f t="shared" si="70"/>
        <v>0</v>
      </c>
      <c r="U215" s="163">
        <f t="shared" si="70"/>
        <v>0</v>
      </c>
      <c r="V215" s="163">
        <f t="shared" si="70"/>
        <v>0</v>
      </c>
      <c r="W215" s="163">
        <f t="shared" si="70"/>
        <v>0</v>
      </c>
      <c r="X215" s="163">
        <f t="shared" si="70"/>
        <v>0</v>
      </c>
      <c r="Y215" s="163">
        <f t="shared" si="70"/>
        <v>0</v>
      </c>
      <c r="Z215" s="163">
        <f t="shared" si="70"/>
        <v>0</v>
      </c>
      <c r="AA215" s="163">
        <f t="shared" si="70"/>
        <v>0</v>
      </c>
      <c r="AB215" s="163">
        <f t="shared" si="70"/>
        <v>0</v>
      </c>
      <c r="AC215" s="163">
        <f t="shared" si="70"/>
        <v>0</v>
      </c>
      <c r="AD215" s="163">
        <f t="shared" si="70"/>
        <v>0</v>
      </c>
      <c r="AE215" s="163">
        <f t="shared" si="70"/>
        <v>0</v>
      </c>
      <c r="AF215" s="176">
        <f t="shared" si="70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71"/>
        <v>0</v>
      </c>
      <c r="D216" s="163">
        <f t="shared" si="71"/>
        <v>0</v>
      </c>
      <c r="E216" s="163">
        <f t="shared" si="71"/>
        <v>0</v>
      </c>
      <c r="F216" s="163">
        <f t="shared" si="71"/>
        <v>0</v>
      </c>
      <c r="G216" s="163">
        <f t="shared" si="71"/>
        <v>0</v>
      </c>
      <c r="H216" s="163">
        <f t="shared" si="71"/>
        <v>0</v>
      </c>
      <c r="I216" s="163">
        <f t="shared" si="71"/>
        <v>0</v>
      </c>
      <c r="J216" s="163">
        <f t="shared" si="71"/>
        <v>0</v>
      </c>
      <c r="K216" s="163">
        <f t="shared" si="71"/>
        <v>0</v>
      </c>
      <c r="L216" s="163">
        <f t="shared" si="71"/>
        <v>0</v>
      </c>
      <c r="M216" s="163">
        <f t="shared" si="65"/>
        <v>0</v>
      </c>
      <c r="N216" s="163">
        <f t="shared" si="65"/>
        <v>0</v>
      </c>
      <c r="O216" s="163">
        <f t="shared" si="65"/>
        <v>0</v>
      </c>
      <c r="P216" s="163">
        <f t="shared" si="65"/>
        <v>0</v>
      </c>
      <c r="Q216" s="163">
        <f t="shared" si="66"/>
        <v>0</v>
      </c>
      <c r="R216" s="163">
        <f t="shared" si="66"/>
        <v>0</v>
      </c>
      <c r="S216" s="163">
        <f t="shared" ref="S216:AF231" si="72">R216</f>
        <v>0</v>
      </c>
      <c r="T216" s="163">
        <f t="shared" si="72"/>
        <v>0</v>
      </c>
      <c r="U216" s="163">
        <f t="shared" si="72"/>
        <v>0</v>
      </c>
      <c r="V216" s="163">
        <f t="shared" si="72"/>
        <v>0</v>
      </c>
      <c r="W216" s="163">
        <f t="shared" si="72"/>
        <v>0</v>
      </c>
      <c r="X216" s="163">
        <f t="shared" si="72"/>
        <v>0</v>
      </c>
      <c r="Y216" s="163">
        <f t="shared" si="72"/>
        <v>0</v>
      </c>
      <c r="Z216" s="163">
        <f t="shared" si="72"/>
        <v>0</v>
      </c>
      <c r="AA216" s="163">
        <f t="shared" si="72"/>
        <v>0</v>
      </c>
      <c r="AB216" s="163">
        <f t="shared" si="72"/>
        <v>0</v>
      </c>
      <c r="AC216" s="163">
        <f t="shared" si="72"/>
        <v>0</v>
      </c>
      <c r="AD216" s="163">
        <f t="shared" si="72"/>
        <v>0</v>
      </c>
      <c r="AE216" s="163">
        <f t="shared" si="72"/>
        <v>0</v>
      </c>
      <c r="AF216" s="176">
        <f t="shared" si="72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L232" si="73">B217</f>
        <v>0</v>
      </c>
      <c r="D217" s="163">
        <f t="shared" si="73"/>
        <v>0</v>
      </c>
      <c r="E217" s="163">
        <f t="shared" si="73"/>
        <v>0</v>
      </c>
      <c r="F217" s="163">
        <f t="shared" si="73"/>
        <v>0</v>
      </c>
      <c r="G217" s="163">
        <f t="shared" si="73"/>
        <v>0</v>
      </c>
      <c r="H217" s="163">
        <f t="shared" si="73"/>
        <v>0</v>
      </c>
      <c r="I217" s="163">
        <f t="shared" si="73"/>
        <v>0</v>
      </c>
      <c r="J217" s="163">
        <f t="shared" si="73"/>
        <v>0</v>
      </c>
      <c r="K217" s="163">
        <f t="shared" si="73"/>
        <v>0</v>
      </c>
      <c r="L217" s="163">
        <f t="shared" si="73"/>
        <v>0</v>
      </c>
      <c r="M217" s="163">
        <f t="shared" si="65"/>
        <v>0</v>
      </c>
      <c r="N217" s="163">
        <f t="shared" si="65"/>
        <v>0</v>
      </c>
      <c r="O217" s="163">
        <f t="shared" si="65"/>
        <v>0</v>
      </c>
      <c r="P217" s="163">
        <f t="shared" si="65"/>
        <v>0</v>
      </c>
      <c r="Q217" s="163">
        <f t="shared" si="66"/>
        <v>0</v>
      </c>
      <c r="R217" s="163">
        <f t="shared" si="66"/>
        <v>0</v>
      </c>
      <c r="S217" s="163">
        <f t="shared" si="72"/>
        <v>0</v>
      </c>
      <c r="T217" s="163">
        <f t="shared" si="72"/>
        <v>0</v>
      </c>
      <c r="U217" s="163">
        <f t="shared" si="72"/>
        <v>0</v>
      </c>
      <c r="V217" s="163">
        <f t="shared" si="72"/>
        <v>0</v>
      </c>
      <c r="W217" s="163">
        <f t="shared" si="72"/>
        <v>0</v>
      </c>
      <c r="X217" s="163">
        <f t="shared" si="72"/>
        <v>0</v>
      </c>
      <c r="Y217" s="163">
        <f t="shared" si="72"/>
        <v>0</v>
      </c>
      <c r="Z217" s="163">
        <f t="shared" si="72"/>
        <v>0</v>
      </c>
      <c r="AA217" s="163">
        <f t="shared" si="72"/>
        <v>0</v>
      </c>
      <c r="AB217" s="163">
        <f t="shared" si="72"/>
        <v>0</v>
      </c>
      <c r="AC217" s="163">
        <f t="shared" si="72"/>
        <v>0</v>
      </c>
      <c r="AD217" s="163">
        <f t="shared" si="72"/>
        <v>0</v>
      </c>
      <c r="AE217" s="163">
        <f t="shared" si="72"/>
        <v>0</v>
      </c>
      <c r="AF217" s="176">
        <f t="shared" si="72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73"/>
        <v>0</v>
      </c>
      <c r="D218" s="163">
        <f t="shared" si="73"/>
        <v>0</v>
      </c>
      <c r="E218" s="163">
        <f t="shared" si="73"/>
        <v>0</v>
      </c>
      <c r="F218" s="163">
        <f t="shared" si="73"/>
        <v>0</v>
      </c>
      <c r="G218" s="163">
        <f t="shared" si="73"/>
        <v>0</v>
      </c>
      <c r="H218" s="163">
        <f t="shared" si="73"/>
        <v>0</v>
      </c>
      <c r="I218" s="163">
        <f t="shared" si="73"/>
        <v>0</v>
      </c>
      <c r="J218" s="163">
        <f t="shared" si="73"/>
        <v>0</v>
      </c>
      <c r="K218" s="163">
        <f t="shared" si="73"/>
        <v>0</v>
      </c>
      <c r="L218" s="163">
        <f t="shared" si="73"/>
        <v>0</v>
      </c>
      <c r="M218" s="163">
        <f t="shared" si="65"/>
        <v>0</v>
      </c>
      <c r="N218" s="163">
        <f t="shared" si="65"/>
        <v>0</v>
      </c>
      <c r="O218" s="163">
        <f t="shared" si="65"/>
        <v>0</v>
      </c>
      <c r="P218" s="163">
        <f t="shared" si="65"/>
        <v>0</v>
      </c>
      <c r="Q218" s="163">
        <f t="shared" si="66"/>
        <v>0</v>
      </c>
      <c r="R218" s="163">
        <f t="shared" si="66"/>
        <v>0</v>
      </c>
      <c r="S218" s="163">
        <f t="shared" si="72"/>
        <v>0</v>
      </c>
      <c r="T218" s="163">
        <f t="shared" si="72"/>
        <v>0</v>
      </c>
      <c r="U218" s="163">
        <f t="shared" si="72"/>
        <v>0</v>
      </c>
      <c r="V218" s="163">
        <f t="shared" si="72"/>
        <v>0</v>
      </c>
      <c r="W218" s="163">
        <f t="shared" si="72"/>
        <v>0</v>
      </c>
      <c r="X218" s="163">
        <f t="shared" si="72"/>
        <v>0</v>
      </c>
      <c r="Y218" s="163">
        <f t="shared" si="72"/>
        <v>0</v>
      </c>
      <c r="Z218" s="163">
        <f t="shared" si="72"/>
        <v>0</v>
      </c>
      <c r="AA218" s="163">
        <f t="shared" si="72"/>
        <v>0</v>
      </c>
      <c r="AB218" s="163">
        <f t="shared" si="72"/>
        <v>0</v>
      </c>
      <c r="AC218" s="163">
        <f t="shared" si="72"/>
        <v>0</v>
      </c>
      <c r="AD218" s="163">
        <f t="shared" si="72"/>
        <v>0</v>
      </c>
      <c r="AE218" s="163">
        <f t="shared" si="72"/>
        <v>0</v>
      </c>
      <c r="AF218" s="176">
        <f t="shared" si="72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73"/>
        <v>0</v>
      </c>
      <c r="D219" s="163">
        <f t="shared" si="73"/>
        <v>0</v>
      </c>
      <c r="E219" s="163">
        <f t="shared" si="73"/>
        <v>0</v>
      </c>
      <c r="F219" s="163">
        <f t="shared" si="73"/>
        <v>0</v>
      </c>
      <c r="G219" s="163">
        <f t="shared" si="73"/>
        <v>0</v>
      </c>
      <c r="H219" s="163">
        <f t="shared" si="73"/>
        <v>0</v>
      </c>
      <c r="I219" s="163">
        <f t="shared" si="73"/>
        <v>0</v>
      </c>
      <c r="J219" s="163">
        <f t="shared" si="73"/>
        <v>0</v>
      </c>
      <c r="K219" s="163">
        <f t="shared" si="73"/>
        <v>0</v>
      </c>
      <c r="L219" s="163">
        <f t="shared" si="73"/>
        <v>0</v>
      </c>
      <c r="M219" s="163">
        <f t="shared" si="65"/>
        <v>0</v>
      </c>
      <c r="N219" s="163">
        <f t="shared" si="65"/>
        <v>0</v>
      </c>
      <c r="O219" s="163">
        <f t="shared" si="65"/>
        <v>0</v>
      </c>
      <c r="P219" s="163">
        <f t="shared" si="65"/>
        <v>0</v>
      </c>
      <c r="Q219" s="163">
        <f t="shared" si="66"/>
        <v>0</v>
      </c>
      <c r="R219" s="163">
        <f t="shared" si="66"/>
        <v>0</v>
      </c>
      <c r="S219" s="163">
        <f t="shared" si="72"/>
        <v>0</v>
      </c>
      <c r="T219" s="163">
        <f t="shared" si="72"/>
        <v>0</v>
      </c>
      <c r="U219" s="163">
        <f t="shared" si="72"/>
        <v>0</v>
      </c>
      <c r="V219" s="163">
        <f t="shared" si="72"/>
        <v>0</v>
      </c>
      <c r="W219" s="163">
        <f t="shared" si="72"/>
        <v>0</v>
      </c>
      <c r="X219" s="163">
        <f t="shared" si="72"/>
        <v>0</v>
      </c>
      <c r="Y219" s="163">
        <f t="shared" si="72"/>
        <v>0</v>
      </c>
      <c r="Z219" s="163">
        <f t="shared" si="72"/>
        <v>0</v>
      </c>
      <c r="AA219" s="163">
        <f t="shared" si="72"/>
        <v>0</v>
      </c>
      <c r="AB219" s="163">
        <f t="shared" si="72"/>
        <v>0</v>
      </c>
      <c r="AC219" s="163">
        <f t="shared" si="72"/>
        <v>0</v>
      </c>
      <c r="AD219" s="163">
        <f t="shared" si="72"/>
        <v>0</v>
      </c>
      <c r="AE219" s="163">
        <f t="shared" si="72"/>
        <v>0</v>
      </c>
      <c r="AF219" s="176">
        <f t="shared" si="72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73"/>
        <v>0</v>
      </c>
      <c r="D220" s="163">
        <f t="shared" si="73"/>
        <v>0</v>
      </c>
      <c r="E220" s="163">
        <f t="shared" si="73"/>
        <v>0</v>
      </c>
      <c r="F220" s="163">
        <f t="shared" si="73"/>
        <v>0</v>
      </c>
      <c r="G220" s="163">
        <f t="shared" si="73"/>
        <v>0</v>
      </c>
      <c r="H220" s="163">
        <f t="shared" si="73"/>
        <v>0</v>
      </c>
      <c r="I220" s="163">
        <f t="shared" si="73"/>
        <v>0</v>
      </c>
      <c r="J220" s="163">
        <f t="shared" si="73"/>
        <v>0</v>
      </c>
      <c r="K220" s="163">
        <f t="shared" si="73"/>
        <v>0</v>
      </c>
      <c r="L220" s="163">
        <f t="shared" si="73"/>
        <v>0</v>
      </c>
      <c r="M220" s="163">
        <f t="shared" si="65"/>
        <v>0</v>
      </c>
      <c r="N220" s="163">
        <f t="shared" si="65"/>
        <v>0</v>
      </c>
      <c r="O220" s="163">
        <f t="shared" si="65"/>
        <v>0</v>
      </c>
      <c r="P220" s="163">
        <f t="shared" si="65"/>
        <v>0</v>
      </c>
      <c r="Q220" s="163">
        <f t="shared" si="66"/>
        <v>0</v>
      </c>
      <c r="R220" s="163">
        <f t="shared" si="66"/>
        <v>0</v>
      </c>
      <c r="S220" s="163">
        <f t="shared" si="72"/>
        <v>0</v>
      </c>
      <c r="T220" s="163">
        <f t="shared" si="72"/>
        <v>0</v>
      </c>
      <c r="U220" s="163">
        <f t="shared" si="72"/>
        <v>0</v>
      </c>
      <c r="V220" s="163">
        <f t="shared" si="72"/>
        <v>0</v>
      </c>
      <c r="W220" s="163">
        <f t="shared" si="72"/>
        <v>0</v>
      </c>
      <c r="X220" s="163">
        <f t="shared" si="72"/>
        <v>0</v>
      </c>
      <c r="Y220" s="163">
        <f t="shared" si="72"/>
        <v>0</v>
      </c>
      <c r="Z220" s="163">
        <f t="shared" si="72"/>
        <v>0</v>
      </c>
      <c r="AA220" s="163">
        <f t="shared" si="72"/>
        <v>0</v>
      </c>
      <c r="AB220" s="163">
        <f t="shared" si="72"/>
        <v>0</v>
      </c>
      <c r="AC220" s="163">
        <f t="shared" si="72"/>
        <v>0</v>
      </c>
      <c r="AD220" s="163">
        <f t="shared" si="72"/>
        <v>0</v>
      </c>
      <c r="AE220" s="163">
        <f t="shared" si="72"/>
        <v>0</v>
      </c>
      <c r="AF220" s="176">
        <f t="shared" si="72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73"/>
        <v>0</v>
      </c>
      <c r="D221" s="163">
        <f t="shared" si="73"/>
        <v>0</v>
      </c>
      <c r="E221" s="163">
        <f t="shared" si="73"/>
        <v>0</v>
      </c>
      <c r="F221" s="163">
        <f t="shared" si="73"/>
        <v>0</v>
      </c>
      <c r="G221" s="163">
        <f t="shared" si="73"/>
        <v>0</v>
      </c>
      <c r="H221" s="163">
        <f t="shared" si="73"/>
        <v>0</v>
      </c>
      <c r="I221" s="163">
        <f t="shared" si="73"/>
        <v>0</v>
      </c>
      <c r="J221" s="163">
        <f t="shared" si="73"/>
        <v>0</v>
      </c>
      <c r="K221" s="163">
        <f t="shared" si="73"/>
        <v>0</v>
      </c>
      <c r="L221" s="163">
        <f t="shared" si="73"/>
        <v>0</v>
      </c>
      <c r="M221" s="163">
        <f t="shared" si="65"/>
        <v>0</v>
      </c>
      <c r="N221" s="163">
        <f t="shared" si="65"/>
        <v>0</v>
      </c>
      <c r="O221" s="163">
        <f t="shared" si="65"/>
        <v>0</v>
      </c>
      <c r="P221" s="163">
        <f t="shared" si="65"/>
        <v>0</v>
      </c>
      <c r="Q221" s="163">
        <f t="shared" si="66"/>
        <v>0</v>
      </c>
      <c r="R221" s="163">
        <f t="shared" si="66"/>
        <v>0</v>
      </c>
      <c r="S221" s="163">
        <f t="shared" si="72"/>
        <v>0</v>
      </c>
      <c r="T221" s="163">
        <f t="shared" si="72"/>
        <v>0</v>
      </c>
      <c r="U221" s="163">
        <f t="shared" si="72"/>
        <v>0</v>
      </c>
      <c r="V221" s="163">
        <f t="shared" si="72"/>
        <v>0</v>
      </c>
      <c r="W221" s="163">
        <f t="shared" si="72"/>
        <v>0</v>
      </c>
      <c r="X221" s="163">
        <f t="shared" si="72"/>
        <v>0</v>
      </c>
      <c r="Y221" s="163">
        <f t="shared" si="72"/>
        <v>0</v>
      </c>
      <c r="Z221" s="163">
        <f t="shared" si="72"/>
        <v>0</v>
      </c>
      <c r="AA221" s="163">
        <f t="shared" si="72"/>
        <v>0</v>
      </c>
      <c r="AB221" s="163">
        <f t="shared" si="72"/>
        <v>0</v>
      </c>
      <c r="AC221" s="163">
        <f t="shared" si="72"/>
        <v>0</v>
      </c>
      <c r="AD221" s="163">
        <f t="shared" si="72"/>
        <v>0</v>
      </c>
      <c r="AE221" s="163">
        <f t="shared" si="72"/>
        <v>0</v>
      </c>
      <c r="AF221" s="176">
        <f t="shared" si="72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73"/>
        <v>0</v>
      </c>
      <c r="D222" s="163">
        <f t="shared" si="73"/>
        <v>0</v>
      </c>
      <c r="E222" s="163">
        <f t="shared" si="73"/>
        <v>0</v>
      </c>
      <c r="F222" s="163">
        <f t="shared" si="73"/>
        <v>0</v>
      </c>
      <c r="G222" s="163">
        <f t="shared" si="73"/>
        <v>0</v>
      </c>
      <c r="H222" s="163">
        <f t="shared" si="73"/>
        <v>0</v>
      </c>
      <c r="I222" s="163">
        <f t="shared" si="73"/>
        <v>0</v>
      </c>
      <c r="J222" s="163">
        <f t="shared" si="73"/>
        <v>0</v>
      </c>
      <c r="K222" s="163">
        <f t="shared" si="73"/>
        <v>0</v>
      </c>
      <c r="L222" s="163">
        <f t="shared" si="73"/>
        <v>0</v>
      </c>
      <c r="M222" s="163">
        <f t="shared" si="65"/>
        <v>0</v>
      </c>
      <c r="N222" s="163">
        <f t="shared" si="65"/>
        <v>0</v>
      </c>
      <c r="O222" s="163">
        <f t="shared" si="65"/>
        <v>0</v>
      </c>
      <c r="P222" s="163">
        <f t="shared" si="65"/>
        <v>0</v>
      </c>
      <c r="Q222" s="163">
        <f t="shared" si="66"/>
        <v>0</v>
      </c>
      <c r="R222" s="163">
        <f t="shared" si="66"/>
        <v>0</v>
      </c>
      <c r="S222" s="163">
        <f t="shared" si="72"/>
        <v>0</v>
      </c>
      <c r="T222" s="163">
        <f t="shared" si="72"/>
        <v>0</v>
      </c>
      <c r="U222" s="163">
        <f t="shared" si="72"/>
        <v>0</v>
      </c>
      <c r="V222" s="163">
        <f t="shared" si="72"/>
        <v>0</v>
      </c>
      <c r="W222" s="163">
        <f t="shared" si="72"/>
        <v>0</v>
      </c>
      <c r="X222" s="163">
        <f t="shared" si="72"/>
        <v>0</v>
      </c>
      <c r="Y222" s="163">
        <f t="shared" si="72"/>
        <v>0</v>
      </c>
      <c r="Z222" s="163">
        <f t="shared" si="72"/>
        <v>0</v>
      </c>
      <c r="AA222" s="163">
        <f t="shared" si="72"/>
        <v>0</v>
      </c>
      <c r="AB222" s="163">
        <f t="shared" si="72"/>
        <v>0</v>
      </c>
      <c r="AC222" s="163">
        <f t="shared" si="72"/>
        <v>0</v>
      </c>
      <c r="AD222" s="163">
        <f t="shared" si="72"/>
        <v>0</v>
      </c>
      <c r="AE222" s="163">
        <f t="shared" si="72"/>
        <v>0</v>
      </c>
      <c r="AF222" s="176">
        <f t="shared" si="72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73"/>
        <v>0</v>
      </c>
      <c r="D223" s="163">
        <f t="shared" si="73"/>
        <v>0</v>
      </c>
      <c r="E223" s="163">
        <f t="shared" si="73"/>
        <v>0</v>
      </c>
      <c r="F223" s="163">
        <f t="shared" si="73"/>
        <v>0</v>
      </c>
      <c r="G223" s="163">
        <f t="shared" si="73"/>
        <v>0</v>
      </c>
      <c r="H223" s="163">
        <f t="shared" si="73"/>
        <v>0</v>
      </c>
      <c r="I223" s="163">
        <f t="shared" si="73"/>
        <v>0</v>
      </c>
      <c r="J223" s="163">
        <f t="shared" si="73"/>
        <v>0</v>
      </c>
      <c r="K223" s="163">
        <f t="shared" si="73"/>
        <v>0</v>
      </c>
      <c r="L223" s="163">
        <f t="shared" si="73"/>
        <v>0</v>
      </c>
      <c r="M223" s="163">
        <f t="shared" si="65"/>
        <v>0</v>
      </c>
      <c r="N223" s="163">
        <f t="shared" si="65"/>
        <v>0</v>
      </c>
      <c r="O223" s="163">
        <f t="shared" si="65"/>
        <v>0</v>
      </c>
      <c r="P223" s="163">
        <f t="shared" si="65"/>
        <v>0</v>
      </c>
      <c r="Q223" s="163">
        <f t="shared" si="66"/>
        <v>0</v>
      </c>
      <c r="R223" s="163">
        <f t="shared" si="66"/>
        <v>0</v>
      </c>
      <c r="S223" s="163">
        <f t="shared" si="72"/>
        <v>0</v>
      </c>
      <c r="T223" s="163">
        <f t="shared" si="72"/>
        <v>0</v>
      </c>
      <c r="U223" s="163">
        <f t="shared" si="72"/>
        <v>0</v>
      </c>
      <c r="V223" s="163">
        <f t="shared" si="72"/>
        <v>0</v>
      </c>
      <c r="W223" s="163">
        <f t="shared" si="72"/>
        <v>0</v>
      </c>
      <c r="X223" s="163">
        <f t="shared" si="72"/>
        <v>0</v>
      </c>
      <c r="Y223" s="163">
        <f t="shared" si="72"/>
        <v>0</v>
      </c>
      <c r="Z223" s="163">
        <f t="shared" si="72"/>
        <v>0</v>
      </c>
      <c r="AA223" s="163">
        <f t="shared" si="72"/>
        <v>0</v>
      </c>
      <c r="AB223" s="163">
        <f t="shared" si="72"/>
        <v>0</v>
      </c>
      <c r="AC223" s="163">
        <f t="shared" si="72"/>
        <v>0</v>
      </c>
      <c r="AD223" s="163">
        <f t="shared" si="72"/>
        <v>0</v>
      </c>
      <c r="AE223" s="163">
        <f t="shared" si="72"/>
        <v>0</v>
      </c>
      <c r="AF223" s="176">
        <f t="shared" si="72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73"/>
        <v>0</v>
      </c>
      <c r="D224" s="163">
        <f t="shared" si="73"/>
        <v>0</v>
      </c>
      <c r="E224" s="163">
        <f t="shared" si="73"/>
        <v>0</v>
      </c>
      <c r="F224" s="163">
        <f t="shared" si="73"/>
        <v>0</v>
      </c>
      <c r="G224" s="163">
        <f t="shared" si="73"/>
        <v>0</v>
      </c>
      <c r="H224" s="163">
        <f t="shared" si="73"/>
        <v>0</v>
      </c>
      <c r="I224" s="163">
        <f t="shared" si="73"/>
        <v>0</v>
      </c>
      <c r="J224" s="163">
        <f t="shared" si="73"/>
        <v>0</v>
      </c>
      <c r="K224" s="163">
        <f t="shared" si="73"/>
        <v>0</v>
      </c>
      <c r="L224" s="163">
        <f t="shared" si="73"/>
        <v>0</v>
      </c>
      <c r="M224" s="163">
        <f t="shared" si="65"/>
        <v>0</v>
      </c>
      <c r="N224" s="163">
        <f t="shared" si="65"/>
        <v>0</v>
      </c>
      <c r="O224" s="163">
        <f t="shared" si="65"/>
        <v>0</v>
      </c>
      <c r="P224" s="163">
        <f t="shared" si="65"/>
        <v>0</v>
      </c>
      <c r="Q224" s="163">
        <f t="shared" si="66"/>
        <v>0</v>
      </c>
      <c r="R224" s="163">
        <f t="shared" si="66"/>
        <v>0</v>
      </c>
      <c r="S224" s="163">
        <f t="shared" si="72"/>
        <v>0</v>
      </c>
      <c r="T224" s="163">
        <f t="shared" si="72"/>
        <v>0</v>
      </c>
      <c r="U224" s="163">
        <f t="shared" si="72"/>
        <v>0</v>
      </c>
      <c r="V224" s="163">
        <f t="shared" si="72"/>
        <v>0</v>
      </c>
      <c r="W224" s="163">
        <f t="shared" si="72"/>
        <v>0</v>
      </c>
      <c r="X224" s="163">
        <f t="shared" si="72"/>
        <v>0</v>
      </c>
      <c r="Y224" s="163">
        <f t="shared" si="72"/>
        <v>0</v>
      </c>
      <c r="Z224" s="163">
        <f t="shared" si="72"/>
        <v>0</v>
      </c>
      <c r="AA224" s="163">
        <f t="shared" si="72"/>
        <v>0</v>
      </c>
      <c r="AB224" s="163">
        <f t="shared" si="72"/>
        <v>0</v>
      </c>
      <c r="AC224" s="163">
        <f t="shared" si="72"/>
        <v>0</v>
      </c>
      <c r="AD224" s="163">
        <f t="shared" si="72"/>
        <v>0</v>
      </c>
      <c r="AE224" s="163">
        <f t="shared" si="72"/>
        <v>0</v>
      </c>
      <c r="AF224" s="176">
        <f t="shared" si="72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73"/>
        <v>0</v>
      </c>
      <c r="D225" s="163">
        <f t="shared" si="73"/>
        <v>0</v>
      </c>
      <c r="E225" s="163">
        <f t="shared" si="73"/>
        <v>0</v>
      </c>
      <c r="F225" s="163">
        <f t="shared" si="73"/>
        <v>0</v>
      </c>
      <c r="G225" s="163">
        <f t="shared" si="73"/>
        <v>0</v>
      </c>
      <c r="H225" s="163">
        <f t="shared" si="73"/>
        <v>0</v>
      </c>
      <c r="I225" s="163">
        <f t="shared" si="73"/>
        <v>0</v>
      </c>
      <c r="J225" s="163">
        <f t="shared" si="73"/>
        <v>0</v>
      </c>
      <c r="K225" s="163">
        <f t="shared" si="73"/>
        <v>0</v>
      </c>
      <c r="L225" s="163">
        <f t="shared" si="73"/>
        <v>0</v>
      </c>
      <c r="M225" s="163">
        <f t="shared" si="65"/>
        <v>0</v>
      </c>
      <c r="N225" s="163">
        <f t="shared" si="65"/>
        <v>0</v>
      </c>
      <c r="O225" s="163">
        <f t="shared" si="65"/>
        <v>0</v>
      </c>
      <c r="P225" s="163">
        <f t="shared" si="65"/>
        <v>0</v>
      </c>
      <c r="Q225" s="163">
        <f t="shared" si="66"/>
        <v>0</v>
      </c>
      <c r="R225" s="163">
        <f t="shared" si="66"/>
        <v>0</v>
      </c>
      <c r="S225" s="163">
        <f t="shared" si="72"/>
        <v>0</v>
      </c>
      <c r="T225" s="163">
        <f t="shared" si="72"/>
        <v>0</v>
      </c>
      <c r="U225" s="163">
        <f t="shared" si="72"/>
        <v>0</v>
      </c>
      <c r="V225" s="163">
        <f t="shared" si="72"/>
        <v>0</v>
      </c>
      <c r="W225" s="163">
        <f t="shared" si="72"/>
        <v>0</v>
      </c>
      <c r="X225" s="163">
        <f t="shared" si="72"/>
        <v>0</v>
      </c>
      <c r="Y225" s="163">
        <f t="shared" si="72"/>
        <v>0</v>
      </c>
      <c r="Z225" s="163">
        <f t="shared" si="72"/>
        <v>0</v>
      </c>
      <c r="AA225" s="163">
        <f t="shared" si="72"/>
        <v>0</v>
      </c>
      <c r="AB225" s="163">
        <f t="shared" si="72"/>
        <v>0</v>
      </c>
      <c r="AC225" s="163">
        <f t="shared" si="72"/>
        <v>0</v>
      </c>
      <c r="AD225" s="163">
        <f t="shared" si="72"/>
        <v>0</v>
      </c>
      <c r="AE225" s="163">
        <f t="shared" si="72"/>
        <v>0</v>
      </c>
      <c r="AF225" s="176">
        <f t="shared" si="72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73"/>
        <v>0</v>
      </c>
      <c r="D226" s="163">
        <f t="shared" si="73"/>
        <v>0</v>
      </c>
      <c r="E226" s="163">
        <f t="shared" si="73"/>
        <v>0</v>
      </c>
      <c r="F226" s="163">
        <f t="shared" si="73"/>
        <v>0</v>
      </c>
      <c r="G226" s="163">
        <f t="shared" si="73"/>
        <v>0</v>
      </c>
      <c r="H226" s="163">
        <f t="shared" si="73"/>
        <v>0</v>
      </c>
      <c r="I226" s="163">
        <f t="shared" si="73"/>
        <v>0</v>
      </c>
      <c r="J226" s="163">
        <f t="shared" si="73"/>
        <v>0</v>
      </c>
      <c r="K226" s="163">
        <f t="shared" si="73"/>
        <v>0</v>
      </c>
      <c r="L226" s="163">
        <f t="shared" si="73"/>
        <v>0</v>
      </c>
      <c r="M226" s="163">
        <f t="shared" si="65"/>
        <v>0</v>
      </c>
      <c r="N226" s="163">
        <f t="shared" si="65"/>
        <v>0</v>
      </c>
      <c r="O226" s="163">
        <f t="shared" si="65"/>
        <v>0</v>
      </c>
      <c r="P226" s="163">
        <f t="shared" si="65"/>
        <v>0</v>
      </c>
      <c r="Q226" s="163">
        <f t="shared" si="66"/>
        <v>0</v>
      </c>
      <c r="R226" s="163">
        <f t="shared" si="66"/>
        <v>0</v>
      </c>
      <c r="S226" s="163">
        <f t="shared" si="72"/>
        <v>0</v>
      </c>
      <c r="T226" s="163">
        <f t="shared" si="72"/>
        <v>0</v>
      </c>
      <c r="U226" s="163">
        <f t="shared" si="72"/>
        <v>0</v>
      </c>
      <c r="V226" s="163">
        <f t="shared" si="72"/>
        <v>0</v>
      </c>
      <c r="W226" s="163">
        <f t="shared" si="72"/>
        <v>0</v>
      </c>
      <c r="X226" s="163">
        <f t="shared" si="72"/>
        <v>0</v>
      </c>
      <c r="Y226" s="163">
        <f t="shared" si="72"/>
        <v>0</v>
      </c>
      <c r="Z226" s="163">
        <f t="shared" si="72"/>
        <v>0</v>
      </c>
      <c r="AA226" s="163">
        <f t="shared" si="72"/>
        <v>0</v>
      </c>
      <c r="AB226" s="163">
        <f t="shared" si="72"/>
        <v>0</v>
      </c>
      <c r="AC226" s="163">
        <f t="shared" si="72"/>
        <v>0</v>
      </c>
      <c r="AD226" s="163">
        <f t="shared" si="72"/>
        <v>0</v>
      </c>
      <c r="AE226" s="163">
        <f t="shared" si="72"/>
        <v>0</v>
      </c>
      <c r="AF226" s="176">
        <f t="shared" si="72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73"/>
        <v>0</v>
      </c>
      <c r="D227" s="163">
        <f t="shared" si="73"/>
        <v>0</v>
      </c>
      <c r="E227" s="163">
        <f t="shared" si="73"/>
        <v>0</v>
      </c>
      <c r="F227" s="163">
        <f t="shared" si="73"/>
        <v>0</v>
      </c>
      <c r="G227" s="163">
        <f t="shared" si="73"/>
        <v>0</v>
      </c>
      <c r="H227" s="163">
        <f t="shared" si="73"/>
        <v>0</v>
      </c>
      <c r="I227" s="163">
        <f t="shared" si="73"/>
        <v>0</v>
      </c>
      <c r="J227" s="163">
        <f t="shared" si="73"/>
        <v>0</v>
      </c>
      <c r="K227" s="163">
        <f t="shared" si="73"/>
        <v>0</v>
      </c>
      <c r="L227" s="163">
        <f t="shared" si="73"/>
        <v>0</v>
      </c>
      <c r="M227" s="163">
        <f t="shared" si="65"/>
        <v>0</v>
      </c>
      <c r="N227" s="163">
        <f t="shared" si="65"/>
        <v>0</v>
      </c>
      <c r="O227" s="163">
        <f t="shared" si="65"/>
        <v>0</v>
      </c>
      <c r="P227" s="163">
        <f t="shared" si="65"/>
        <v>0</v>
      </c>
      <c r="Q227" s="163">
        <f t="shared" si="66"/>
        <v>0</v>
      </c>
      <c r="R227" s="163">
        <f t="shared" si="66"/>
        <v>0</v>
      </c>
      <c r="S227" s="163">
        <f t="shared" si="72"/>
        <v>0</v>
      </c>
      <c r="T227" s="163">
        <f t="shared" si="72"/>
        <v>0</v>
      </c>
      <c r="U227" s="163">
        <f t="shared" si="72"/>
        <v>0</v>
      </c>
      <c r="V227" s="163">
        <f t="shared" si="72"/>
        <v>0</v>
      </c>
      <c r="W227" s="163">
        <f t="shared" si="72"/>
        <v>0</v>
      </c>
      <c r="X227" s="163">
        <f t="shared" si="72"/>
        <v>0</v>
      </c>
      <c r="Y227" s="163">
        <f t="shared" si="72"/>
        <v>0</v>
      </c>
      <c r="Z227" s="163">
        <f t="shared" si="72"/>
        <v>0</v>
      </c>
      <c r="AA227" s="163">
        <f t="shared" si="72"/>
        <v>0</v>
      </c>
      <c r="AB227" s="163">
        <f t="shared" si="72"/>
        <v>0</v>
      </c>
      <c r="AC227" s="163">
        <f t="shared" si="72"/>
        <v>0</v>
      </c>
      <c r="AD227" s="163">
        <f t="shared" si="72"/>
        <v>0</v>
      </c>
      <c r="AE227" s="163">
        <f t="shared" si="72"/>
        <v>0</v>
      </c>
      <c r="AF227" s="176">
        <f t="shared" si="72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73"/>
        <v>0</v>
      </c>
      <c r="D228" s="163">
        <f t="shared" si="73"/>
        <v>0</v>
      </c>
      <c r="E228" s="163">
        <f t="shared" si="73"/>
        <v>0</v>
      </c>
      <c r="F228" s="163">
        <f t="shared" si="73"/>
        <v>0</v>
      </c>
      <c r="G228" s="163">
        <f t="shared" si="73"/>
        <v>0</v>
      </c>
      <c r="H228" s="163">
        <f t="shared" si="73"/>
        <v>0</v>
      </c>
      <c r="I228" s="163">
        <f t="shared" si="73"/>
        <v>0</v>
      </c>
      <c r="J228" s="163">
        <f t="shared" si="73"/>
        <v>0</v>
      </c>
      <c r="K228" s="163">
        <f t="shared" si="73"/>
        <v>0</v>
      </c>
      <c r="L228" s="163">
        <f t="shared" si="73"/>
        <v>0</v>
      </c>
      <c r="M228" s="163">
        <f t="shared" si="65"/>
        <v>0</v>
      </c>
      <c r="N228" s="163">
        <f t="shared" si="65"/>
        <v>0</v>
      </c>
      <c r="O228" s="163">
        <f t="shared" si="65"/>
        <v>0</v>
      </c>
      <c r="P228" s="163">
        <f t="shared" si="65"/>
        <v>0</v>
      </c>
      <c r="Q228" s="163">
        <f t="shared" si="66"/>
        <v>0</v>
      </c>
      <c r="R228" s="163">
        <f t="shared" si="66"/>
        <v>0</v>
      </c>
      <c r="S228" s="163">
        <f t="shared" si="72"/>
        <v>0</v>
      </c>
      <c r="T228" s="163">
        <f t="shared" si="72"/>
        <v>0</v>
      </c>
      <c r="U228" s="163">
        <f t="shared" si="72"/>
        <v>0</v>
      </c>
      <c r="V228" s="163">
        <f t="shared" si="72"/>
        <v>0</v>
      </c>
      <c r="W228" s="163">
        <f t="shared" si="72"/>
        <v>0</v>
      </c>
      <c r="X228" s="163">
        <f t="shared" si="72"/>
        <v>0</v>
      </c>
      <c r="Y228" s="163">
        <f t="shared" si="72"/>
        <v>0</v>
      </c>
      <c r="Z228" s="163">
        <f t="shared" si="72"/>
        <v>0</v>
      </c>
      <c r="AA228" s="163">
        <f t="shared" si="72"/>
        <v>0</v>
      </c>
      <c r="AB228" s="163">
        <f t="shared" si="72"/>
        <v>0</v>
      </c>
      <c r="AC228" s="163">
        <f t="shared" si="72"/>
        <v>0</v>
      </c>
      <c r="AD228" s="163">
        <f t="shared" si="72"/>
        <v>0</v>
      </c>
      <c r="AE228" s="163">
        <f t="shared" si="72"/>
        <v>0</v>
      </c>
      <c r="AF228" s="176">
        <f t="shared" si="72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73"/>
        <v>0</v>
      </c>
      <c r="D229" s="163">
        <f t="shared" si="73"/>
        <v>0</v>
      </c>
      <c r="E229" s="163">
        <f t="shared" si="73"/>
        <v>0</v>
      </c>
      <c r="F229" s="163">
        <f t="shared" si="73"/>
        <v>0</v>
      </c>
      <c r="G229" s="163">
        <f t="shared" si="73"/>
        <v>0</v>
      </c>
      <c r="H229" s="163">
        <f t="shared" si="73"/>
        <v>0</v>
      </c>
      <c r="I229" s="163">
        <f t="shared" si="73"/>
        <v>0</v>
      </c>
      <c r="J229" s="163">
        <f t="shared" si="73"/>
        <v>0</v>
      </c>
      <c r="K229" s="163">
        <f t="shared" si="73"/>
        <v>0</v>
      </c>
      <c r="L229" s="163">
        <f t="shared" si="73"/>
        <v>0</v>
      </c>
      <c r="M229" s="163">
        <f t="shared" si="65"/>
        <v>0</v>
      </c>
      <c r="N229" s="163">
        <f t="shared" si="65"/>
        <v>0</v>
      </c>
      <c r="O229" s="163">
        <f t="shared" si="65"/>
        <v>0</v>
      </c>
      <c r="P229" s="163">
        <f t="shared" si="65"/>
        <v>0</v>
      </c>
      <c r="Q229" s="163">
        <f t="shared" si="66"/>
        <v>0</v>
      </c>
      <c r="R229" s="163">
        <f t="shared" si="66"/>
        <v>0</v>
      </c>
      <c r="S229" s="163">
        <f t="shared" si="72"/>
        <v>0</v>
      </c>
      <c r="T229" s="163">
        <f t="shared" si="72"/>
        <v>0</v>
      </c>
      <c r="U229" s="163">
        <f t="shared" si="72"/>
        <v>0</v>
      </c>
      <c r="V229" s="163">
        <f t="shared" si="72"/>
        <v>0</v>
      </c>
      <c r="W229" s="163">
        <f t="shared" si="72"/>
        <v>0</v>
      </c>
      <c r="X229" s="163">
        <f t="shared" si="72"/>
        <v>0</v>
      </c>
      <c r="Y229" s="163">
        <f t="shared" si="72"/>
        <v>0</v>
      </c>
      <c r="Z229" s="163">
        <f t="shared" si="72"/>
        <v>0</v>
      </c>
      <c r="AA229" s="163">
        <f t="shared" si="72"/>
        <v>0</v>
      </c>
      <c r="AB229" s="163">
        <f t="shared" si="72"/>
        <v>0</v>
      </c>
      <c r="AC229" s="163">
        <f t="shared" si="72"/>
        <v>0</v>
      </c>
      <c r="AD229" s="163">
        <f t="shared" si="72"/>
        <v>0</v>
      </c>
      <c r="AE229" s="163">
        <f t="shared" si="72"/>
        <v>0</v>
      </c>
      <c r="AF229" s="176">
        <f t="shared" si="72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73"/>
        <v>0</v>
      </c>
      <c r="D230" s="163">
        <f t="shared" si="73"/>
        <v>0</v>
      </c>
      <c r="E230" s="163">
        <f t="shared" si="73"/>
        <v>0</v>
      </c>
      <c r="F230" s="163">
        <f t="shared" si="73"/>
        <v>0</v>
      </c>
      <c r="G230" s="163">
        <f t="shared" si="73"/>
        <v>0</v>
      </c>
      <c r="H230" s="163">
        <f t="shared" si="73"/>
        <v>0</v>
      </c>
      <c r="I230" s="163">
        <f t="shared" si="73"/>
        <v>0</v>
      </c>
      <c r="J230" s="163">
        <f t="shared" si="73"/>
        <v>0</v>
      </c>
      <c r="K230" s="163">
        <f t="shared" si="73"/>
        <v>0</v>
      </c>
      <c r="L230" s="163">
        <f t="shared" si="73"/>
        <v>0</v>
      </c>
      <c r="M230" s="163">
        <f t="shared" si="65"/>
        <v>0</v>
      </c>
      <c r="N230" s="163">
        <f t="shared" si="65"/>
        <v>0</v>
      </c>
      <c r="O230" s="163">
        <f t="shared" si="65"/>
        <v>0</v>
      </c>
      <c r="P230" s="163">
        <f t="shared" si="65"/>
        <v>0</v>
      </c>
      <c r="Q230" s="163">
        <f t="shared" si="66"/>
        <v>0</v>
      </c>
      <c r="R230" s="163">
        <f t="shared" si="66"/>
        <v>0</v>
      </c>
      <c r="S230" s="163">
        <f t="shared" si="72"/>
        <v>0</v>
      </c>
      <c r="T230" s="163">
        <f t="shared" si="72"/>
        <v>0</v>
      </c>
      <c r="U230" s="163">
        <f t="shared" si="72"/>
        <v>0</v>
      </c>
      <c r="V230" s="163">
        <f t="shared" si="72"/>
        <v>0</v>
      </c>
      <c r="W230" s="163">
        <f t="shared" si="72"/>
        <v>0</v>
      </c>
      <c r="X230" s="163">
        <f t="shared" si="72"/>
        <v>0</v>
      </c>
      <c r="Y230" s="163">
        <f t="shared" si="72"/>
        <v>0</v>
      </c>
      <c r="Z230" s="163">
        <f t="shared" si="72"/>
        <v>0</v>
      </c>
      <c r="AA230" s="163">
        <f t="shared" si="72"/>
        <v>0</v>
      </c>
      <c r="AB230" s="163">
        <f t="shared" si="72"/>
        <v>0</v>
      </c>
      <c r="AC230" s="163">
        <f t="shared" si="72"/>
        <v>0</v>
      </c>
      <c r="AD230" s="163">
        <f t="shared" si="72"/>
        <v>0</v>
      </c>
      <c r="AE230" s="163">
        <f t="shared" si="72"/>
        <v>0</v>
      </c>
      <c r="AF230" s="176">
        <f t="shared" si="72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73"/>
        <v>0</v>
      </c>
      <c r="D231" s="163">
        <f t="shared" si="73"/>
        <v>0</v>
      </c>
      <c r="E231" s="163">
        <f t="shared" si="73"/>
        <v>0</v>
      </c>
      <c r="F231" s="163">
        <f t="shared" si="73"/>
        <v>0</v>
      </c>
      <c r="G231" s="163">
        <f t="shared" si="73"/>
        <v>0</v>
      </c>
      <c r="H231" s="163">
        <f t="shared" si="73"/>
        <v>0</v>
      </c>
      <c r="I231" s="163">
        <f t="shared" si="73"/>
        <v>0</v>
      </c>
      <c r="J231" s="163">
        <f t="shared" si="73"/>
        <v>0</v>
      </c>
      <c r="K231" s="163">
        <f t="shared" si="73"/>
        <v>0</v>
      </c>
      <c r="L231" s="163">
        <f t="shared" si="73"/>
        <v>0</v>
      </c>
      <c r="M231" s="163">
        <f t="shared" si="65"/>
        <v>0</v>
      </c>
      <c r="N231" s="163">
        <f t="shared" si="65"/>
        <v>0</v>
      </c>
      <c r="O231" s="163">
        <f t="shared" si="65"/>
        <v>0</v>
      </c>
      <c r="P231" s="163">
        <f t="shared" si="65"/>
        <v>0</v>
      </c>
      <c r="Q231" s="163">
        <f t="shared" si="66"/>
        <v>0</v>
      </c>
      <c r="R231" s="163">
        <f t="shared" si="66"/>
        <v>0</v>
      </c>
      <c r="S231" s="163">
        <f t="shared" si="72"/>
        <v>0</v>
      </c>
      <c r="T231" s="163">
        <f t="shared" si="72"/>
        <v>0</v>
      </c>
      <c r="U231" s="163">
        <f t="shared" si="72"/>
        <v>0</v>
      </c>
      <c r="V231" s="163">
        <f t="shared" si="72"/>
        <v>0</v>
      </c>
      <c r="W231" s="163">
        <f t="shared" si="72"/>
        <v>0</v>
      </c>
      <c r="X231" s="163">
        <f t="shared" si="72"/>
        <v>0</v>
      </c>
      <c r="Y231" s="163">
        <f t="shared" si="72"/>
        <v>0</v>
      </c>
      <c r="Z231" s="163">
        <f t="shared" si="72"/>
        <v>0</v>
      </c>
      <c r="AA231" s="163">
        <f t="shared" si="72"/>
        <v>0</v>
      </c>
      <c r="AB231" s="163">
        <f t="shared" si="72"/>
        <v>0</v>
      </c>
      <c r="AC231" s="163">
        <f t="shared" si="72"/>
        <v>0</v>
      </c>
      <c r="AD231" s="163">
        <f t="shared" si="72"/>
        <v>0</v>
      </c>
      <c r="AE231" s="163">
        <f t="shared" si="72"/>
        <v>0</v>
      </c>
      <c r="AF231" s="176">
        <f t="shared" si="72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73"/>
        <v>0</v>
      </c>
      <c r="D232" s="163">
        <f t="shared" si="73"/>
        <v>0</v>
      </c>
      <c r="E232" s="163">
        <f t="shared" si="73"/>
        <v>0</v>
      </c>
      <c r="F232" s="163">
        <f t="shared" si="73"/>
        <v>0</v>
      </c>
      <c r="G232" s="163">
        <f t="shared" si="73"/>
        <v>0</v>
      </c>
      <c r="H232" s="163">
        <f t="shared" si="73"/>
        <v>0</v>
      </c>
      <c r="I232" s="163">
        <f t="shared" si="73"/>
        <v>0</v>
      </c>
      <c r="J232" s="163">
        <f t="shared" si="73"/>
        <v>0</v>
      </c>
      <c r="K232" s="163">
        <f t="shared" si="73"/>
        <v>0</v>
      </c>
      <c r="L232" s="163">
        <f t="shared" si="73"/>
        <v>0</v>
      </c>
      <c r="M232" s="163">
        <f t="shared" si="65"/>
        <v>0</v>
      </c>
      <c r="N232" s="163">
        <f t="shared" si="65"/>
        <v>0</v>
      </c>
      <c r="O232" s="163">
        <f t="shared" si="65"/>
        <v>0</v>
      </c>
      <c r="P232" s="163">
        <f>O232</f>
        <v>0</v>
      </c>
      <c r="Q232" s="163">
        <f>P232</f>
        <v>0</v>
      </c>
      <c r="R232" s="163">
        <f>Q232</f>
        <v>0</v>
      </c>
      <c r="S232" s="163">
        <f t="shared" ref="S232:AF247" si="74">R232</f>
        <v>0</v>
      </c>
      <c r="T232" s="163">
        <f t="shared" si="74"/>
        <v>0</v>
      </c>
      <c r="U232" s="163">
        <f t="shared" si="74"/>
        <v>0</v>
      </c>
      <c r="V232" s="163">
        <f t="shared" si="74"/>
        <v>0</v>
      </c>
      <c r="W232" s="163">
        <f t="shared" si="74"/>
        <v>0</v>
      </c>
      <c r="X232" s="163">
        <f t="shared" si="74"/>
        <v>0</v>
      </c>
      <c r="Y232" s="163">
        <f t="shared" si="74"/>
        <v>0</v>
      </c>
      <c r="Z232" s="163">
        <f t="shared" si="74"/>
        <v>0</v>
      </c>
      <c r="AA232" s="163">
        <f t="shared" si="74"/>
        <v>0</v>
      </c>
      <c r="AB232" s="163">
        <f t="shared" si="74"/>
        <v>0</v>
      </c>
      <c r="AC232" s="163">
        <f t="shared" si="74"/>
        <v>0</v>
      </c>
      <c r="AD232" s="163">
        <f t="shared" si="74"/>
        <v>0</v>
      </c>
      <c r="AE232" s="163">
        <f t="shared" si="74"/>
        <v>0</v>
      </c>
      <c r="AF232" s="176">
        <f t="shared" si="74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L248" si="75">B233</f>
        <v>0</v>
      </c>
      <c r="D233" s="163">
        <f t="shared" si="75"/>
        <v>0</v>
      </c>
      <c r="E233" s="163">
        <f t="shared" si="75"/>
        <v>0</v>
      </c>
      <c r="F233" s="163">
        <f t="shared" si="75"/>
        <v>0</v>
      </c>
      <c r="G233" s="163">
        <f t="shared" si="75"/>
        <v>0</v>
      </c>
      <c r="H233" s="163">
        <f t="shared" si="75"/>
        <v>0</v>
      </c>
      <c r="I233" s="163">
        <f t="shared" si="75"/>
        <v>0</v>
      </c>
      <c r="J233" s="163">
        <f t="shared" si="75"/>
        <v>0</v>
      </c>
      <c r="K233" s="163">
        <f t="shared" si="75"/>
        <v>0</v>
      </c>
      <c r="L233" s="163">
        <f t="shared" si="75"/>
        <v>0</v>
      </c>
      <c r="M233" s="163">
        <f t="shared" ref="M233:R264" si="76">L233</f>
        <v>0</v>
      </c>
      <c r="N233" s="163">
        <f t="shared" si="76"/>
        <v>0</v>
      </c>
      <c r="O233" s="163">
        <f t="shared" si="76"/>
        <v>0</v>
      </c>
      <c r="P233" s="163">
        <f t="shared" si="76"/>
        <v>0</v>
      </c>
      <c r="Q233" s="163">
        <f t="shared" si="76"/>
        <v>0</v>
      </c>
      <c r="R233" s="163">
        <f t="shared" si="76"/>
        <v>0</v>
      </c>
      <c r="S233" s="163">
        <f t="shared" si="74"/>
        <v>0</v>
      </c>
      <c r="T233" s="163">
        <f t="shared" si="74"/>
        <v>0</v>
      </c>
      <c r="U233" s="163">
        <f t="shared" si="74"/>
        <v>0</v>
      </c>
      <c r="V233" s="163">
        <f t="shared" si="74"/>
        <v>0</v>
      </c>
      <c r="W233" s="163">
        <f t="shared" si="74"/>
        <v>0</v>
      </c>
      <c r="X233" s="163">
        <f t="shared" si="74"/>
        <v>0</v>
      </c>
      <c r="Y233" s="163">
        <f t="shared" si="74"/>
        <v>0</v>
      </c>
      <c r="Z233" s="163">
        <f t="shared" si="74"/>
        <v>0</v>
      </c>
      <c r="AA233" s="163">
        <f t="shared" si="74"/>
        <v>0</v>
      </c>
      <c r="AB233" s="163">
        <f t="shared" si="74"/>
        <v>0</v>
      </c>
      <c r="AC233" s="163">
        <f t="shared" si="74"/>
        <v>0</v>
      </c>
      <c r="AD233" s="163">
        <f t="shared" si="74"/>
        <v>0</v>
      </c>
      <c r="AE233" s="163">
        <f t="shared" si="74"/>
        <v>0</v>
      </c>
      <c r="AF233" s="176">
        <f t="shared" si="74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75"/>
        <v>0</v>
      </c>
      <c r="D234" s="163">
        <f t="shared" si="75"/>
        <v>0</v>
      </c>
      <c r="E234" s="163">
        <f t="shared" si="75"/>
        <v>0</v>
      </c>
      <c r="F234" s="163">
        <f t="shared" si="75"/>
        <v>0</v>
      </c>
      <c r="G234" s="163">
        <f t="shared" si="75"/>
        <v>0</v>
      </c>
      <c r="H234" s="163">
        <f t="shared" si="75"/>
        <v>0</v>
      </c>
      <c r="I234" s="163">
        <f t="shared" si="75"/>
        <v>0</v>
      </c>
      <c r="J234" s="163">
        <f t="shared" si="75"/>
        <v>0</v>
      </c>
      <c r="K234" s="163">
        <f t="shared" si="75"/>
        <v>0</v>
      </c>
      <c r="L234" s="163">
        <f t="shared" si="75"/>
        <v>0</v>
      </c>
      <c r="M234" s="163">
        <f t="shared" si="76"/>
        <v>0</v>
      </c>
      <c r="N234" s="163">
        <f t="shared" si="76"/>
        <v>0</v>
      </c>
      <c r="O234" s="163">
        <f t="shared" si="76"/>
        <v>0</v>
      </c>
      <c r="P234" s="163">
        <f t="shared" si="76"/>
        <v>0</v>
      </c>
      <c r="Q234" s="163">
        <f t="shared" si="76"/>
        <v>0</v>
      </c>
      <c r="R234" s="163">
        <f t="shared" si="76"/>
        <v>0</v>
      </c>
      <c r="S234" s="163">
        <f t="shared" si="74"/>
        <v>0</v>
      </c>
      <c r="T234" s="163">
        <f t="shared" si="74"/>
        <v>0</v>
      </c>
      <c r="U234" s="163">
        <f t="shared" si="74"/>
        <v>0</v>
      </c>
      <c r="V234" s="163">
        <f t="shared" si="74"/>
        <v>0</v>
      </c>
      <c r="W234" s="163">
        <f t="shared" si="74"/>
        <v>0</v>
      </c>
      <c r="X234" s="163">
        <f t="shared" si="74"/>
        <v>0</v>
      </c>
      <c r="Y234" s="163">
        <f t="shared" si="74"/>
        <v>0</v>
      </c>
      <c r="Z234" s="163">
        <f t="shared" si="74"/>
        <v>0</v>
      </c>
      <c r="AA234" s="163">
        <f t="shared" si="74"/>
        <v>0</v>
      </c>
      <c r="AB234" s="163">
        <f t="shared" si="74"/>
        <v>0</v>
      </c>
      <c r="AC234" s="163">
        <f t="shared" si="74"/>
        <v>0</v>
      </c>
      <c r="AD234" s="163">
        <f t="shared" si="74"/>
        <v>0</v>
      </c>
      <c r="AE234" s="163">
        <f t="shared" si="74"/>
        <v>0</v>
      </c>
      <c r="AF234" s="176">
        <f t="shared" si="74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75"/>
        <v>0</v>
      </c>
      <c r="D235" s="163">
        <f t="shared" si="75"/>
        <v>0</v>
      </c>
      <c r="E235" s="163">
        <f t="shared" si="75"/>
        <v>0</v>
      </c>
      <c r="F235" s="163">
        <f t="shared" si="75"/>
        <v>0</v>
      </c>
      <c r="G235" s="163">
        <f t="shared" si="75"/>
        <v>0</v>
      </c>
      <c r="H235" s="163">
        <f t="shared" si="75"/>
        <v>0</v>
      </c>
      <c r="I235" s="163">
        <f t="shared" si="75"/>
        <v>0</v>
      </c>
      <c r="J235" s="163">
        <f t="shared" si="75"/>
        <v>0</v>
      </c>
      <c r="K235" s="163">
        <f t="shared" si="75"/>
        <v>0</v>
      </c>
      <c r="L235" s="163">
        <f t="shared" si="75"/>
        <v>0</v>
      </c>
      <c r="M235" s="163">
        <f t="shared" si="76"/>
        <v>0</v>
      </c>
      <c r="N235" s="163">
        <f t="shared" si="76"/>
        <v>0</v>
      </c>
      <c r="O235" s="163">
        <f t="shared" si="76"/>
        <v>0</v>
      </c>
      <c r="P235" s="163">
        <f t="shared" si="76"/>
        <v>0</v>
      </c>
      <c r="Q235" s="163">
        <f t="shared" si="76"/>
        <v>0</v>
      </c>
      <c r="R235" s="163">
        <f t="shared" si="76"/>
        <v>0</v>
      </c>
      <c r="S235" s="163">
        <f t="shared" si="74"/>
        <v>0</v>
      </c>
      <c r="T235" s="163">
        <f t="shared" si="74"/>
        <v>0</v>
      </c>
      <c r="U235" s="163">
        <f t="shared" si="74"/>
        <v>0</v>
      </c>
      <c r="V235" s="163">
        <f t="shared" si="74"/>
        <v>0</v>
      </c>
      <c r="W235" s="163">
        <f t="shared" si="74"/>
        <v>0</v>
      </c>
      <c r="X235" s="163">
        <f t="shared" si="74"/>
        <v>0</v>
      </c>
      <c r="Y235" s="163">
        <f t="shared" si="74"/>
        <v>0</v>
      </c>
      <c r="Z235" s="163">
        <f t="shared" si="74"/>
        <v>0</v>
      </c>
      <c r="AA235" s="163">
        <f t="shared" si="74"/>
        <v>0</v>
      </c>
      <c r="AB235" s="163">
        <f t="shared" si="74"/>
        <v>0</v>
      </c>
      <c r="AC235" s="163">
        <f t="shared" si="74"/>
        <v>0</v>
      </c>
      <c r="AD235" s="163">
        <f t="shared" si="74"/>
        <v>0</v>
      </c>
      <c r="AE235" s="163">
        <f t="shared" si="74"/>
        <v>0</v>
      </c>
      <c r="AF235" s="176">
        <f t="shared" si="74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75"/>
        <v>0</v>
      </c>
      <c r="D236" s="163">
        <f t="shared" si="75"/>
        <v>0</v>
      </c>
      <c r="E236" s="163">
        <f t="shared" si="75"/>
        <v>0</v>
      </c>
      <c r="F236" s="163">
        <f t="shared" si="75"/>
        <v>0</v>
      </c>
      <c r="G236" s="163">
        <f t="shared" si="75"/>
        <v>0</v>
      </c>
      <c r="H236" s="163">
        <f t="shared" si="75"/>
        <v>0</v>
      </c>
      <c r="I236" s="163">
        <f t="shared" si="75"/>
        <v>0</v>
      </c>
      <c r="J236" s="163">
        <f t="shared" si="75"/>
        <v>0</v>
      </c>
      <c r="K236" s="163">
        <f t="shared" si="75"/>
        <v>0</v>
      </c>
      <c r="L236" s="163">
        <f t="shared" si="75"/>
        <v>0</v>
      </c>
      <c r="M236" s="163">
        <f t="shared" si="76"/>
        <v>0</v>
      </c>
      <c r="N236" s="163">
        <f t="shared" si="76"/>
        <v>0</v>
      </c>
      <c r="O236" s="163">
        <f t="shared" si="76"/>
        <v>0</v>
      </c>
      <c r="P236" s="163">
        <f t="shared" si="76"/>
        <v>0</v>
      </c>
      <c r="Q236" s="163">
        <f t="shared" si="76"/>
        <v>0</v>
      </c>
      <c r="R236" s="163">
        <f t="shared" si="76"/>
        <v>0</v>
      </c>
      <c r="S236" s="163">
        <f t="shared" si="74"/>
        <v>0</v>
      </c>
      <c r="T236" s="163">
        <f t="shared" si="74"/>
        <v>0</v>
      </c>
      <c r="U236" s="163">
        <f t="shared" si="74"/>
        <v>0</v>
      </c>
      <c r="V236" s="163">
        <f t="shared" si="74"/>
        <v>0</v>
      </c>
      <c r="W236" s="163">
        <f t="shared" si="74"/>
        <v>0</v>
      </c>
      <c r="X236" s="163">
        <f t="shared" si="74"/>
        <v>0</v>
      </c>
      <c r="Y236" s="163">
        <f t="shared" si="74"/>
        <v>0</v>
      </c>
      <c r="Z236" s="163">
        <f t="shared" si="74"/>
        <v>0</v>
      </c>
      <c r="AA236" s="163">
        <f t="shared" si="74"/>
        <v>0</v>
      </c>
      <c r="AB236" s="163">
        <f t="shared" si="74"/>
        <v>0</v>
      </c>
      <c r="AC236" s="163">
        <f t="shared" si="74"/>
        <v>0</v>
      </c>
      <c r="AD236" s="163">
        <f t="shared" si="74"/>
        <v>0</v>
      </c>
      <c r="AE236" s="163">
        <f t="shared" si="74"/>
        <v>0</v>
      </c>
      <c r="AF236" s="176">
        <f t="shared" si="74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75"/>
        <v>0</v>
      </c>
      <c r="D237" s="163">
        <f t="shared" si="75"/>
        <v>0</v>
      </c>
      <c r="E237" s="163">
        <f t="shared" si="75"/>
        <v>0</v>
      </c>
      <c r="F237" s="163">
        <f t="shared" si="75"/>
        <v>0</v>
      </c>
      <c r="G237" s="163">
        <f t="shared" si="75"/>
        <v>0</v>
      </c>
      <c r="H237" s="163">
        <f t="shared" si="75"/>
        <v>0</v>
      </c>
      <c r="I237" s="163">
        <f t="shared" si="75"/>
        <v>0</v>
      </c>
      <c r="J237" s="163">
        <f t="shared" si="75"/>
        <v>0</v>
      </c>
      <c r="K237" s="163">
        <f t="shared" si="75"/>
        <v>0</v>
      </c>
      <c r="L237" s="163">
        <f t="shared" si="75"/>
        <v>0</v>
      </c>
      <c r="M237" s="163">
        <f t="shared" si="76"/>
        <v>0</v>
      </c>
      <c r="N237" s="163">
        <f t="shared" si="76"/>
        <v>0</v>
      </c>
      <c r="O237" s="163">
        <f t="shared" si="76"/>
        <v>0</v>
      </c>
      <c r="P237" s="163">
        <f t="shared" si="76"/>
        <v>0</v>
      </c>
      <c r="Q237" s="163">
        <f t="shared" si="76"/>
        <v>0</v>
      </c>
      <c r="R237" s="163">
        <f t="shared" si="76"/>
        <v>0</v>
      </c>
      <c r="S237" s="163">
        <f t="shared" si="74"/>
        <v>0</v>
      </c>
      <c r="T237" s="163">
        <f t="shared" si="74"/>
        <v>0</v>
      </c>
      <c r="U237" s="163">
        <f t="shared" si="74"/>
        <v>0</v>
      </c>
      <c r="V237" s="163">
        <f t="shared" si="74"/>
        <v>0</v>
      </c>
      <c r="W237" s="163">
        <f t="shared" si="74"/>
        <v>0</v>
      </c>
      <c r="X237" s="163">
        <f t="shared" si="74"/>
        <v>0</v>
      </c>
      <c r="Y237" s="163">
        <f t="shared" si="74"/>
        <v>0</v>
      </c>
      <c r="Z237" s="163">
        <f t="shared" si="74"/>
        <v>0</v>
      </c>
      <c r="AA237" s="163">
        <f t="shared" si="74"/>
        <v>0</v>
      </c>
      <c r="AB237" s="163">
        <f t="shared" si="74"/>
        <v>0</v>
      </c>
      <c r="AC237" s="163">
        <f t="shared" si="74"/>
        <v>0</v>
      </c>
      <c r="AD237" s="163">
        <f t="shared" si="74"/>
        <v>0</v>
      </c>
      <c r="AE237" s="163">
        <f t="shared" si="74"/>
        <v>0</v>
      </c>
      <c r="AF237" s="176">
        <f t="shared" si="74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75"/>
        <v>0</v>
      </c>
      <c r="D238" s="163">
        <f t="shared" si="75"/>
        <v>0</v>
      </c>
      <c r="E238" s="163">
        <f t="shared" si="75"/>
        <v>0</v>
      </c>
      <c r="F238" s="163">
        <f t="shared" si="75"/>
        <v>0</v>
      </c>
      <c r="G238" s="163">
        <f t="shared" si="75"/>
        <v>0</v>
      </c>
      <c r="H238" s="163">
        <f t="shared" si="75"/>
        <v>0</v>
      </c>
      <c r="I238" s="163">
        <f t="shared" si="75"/>
        <v>0</v>
      </c>
      <c r="J238" s="163">
        <f t="shared" si="75"/>
        <v>0</v>
      </c>
      <c r="K238" s="163">
        <f t="shared" si="75"/>
        <v>0</v>
      </c>
      <c r="L238" s="163">
        <f t="shared" si="75"/>
        <v>0</v>
      </c>
      <c r="M238" s="163">
        <f t="shared" si="76"/>
        <v>0</v>
      </c>
      <c r="N238" s="163">
        <f t="shared" si="76"/>
        <v>0</v>
      </c>
      <c r="O238" s="163">
        <f t="shared" si="76"/>
        <v>0</v>
      </c>
      <c r="P238" s="163">
        <f t="shared" si="76"/>
        <v>0</v>
      </c>
      <c r="Q238" s="163">
        <f t="shared" si="76"/>
        <v>0</v>
      </c>
      <c r="R238" s="163">
        <f t="shared" si="76"/>
        <v>0</v>
      </c>
      <c r="S238" s="163">
        <f t="shared" si="74"/>
        <v>0</v>
      </c>
      <c r="T238" s="163">
        <f t="shared" si="74"/>
        <v>0</v>
      </c>
      <c r="U238" s="163">
        <f t="shared" si="74"/>
        <v>0</v>
      </c>
      <c r="V238" s="163">
        <f t="shared" si="74"/>
        <v>0</v>
      </c>
      <c r="W238" s="163">
        <f t="shared" si="74"/>
        <v>0</v>
      </c>
      <c r="X238" s="163">
        <f t="shared" si="74"/>
        <v>0</v>
      </c>
      <c r="Y238" s="163">
        <f t="shared" si="74"/>
        <v>0</v>
      </c>
      <c r="Z238" s="163">
        <f t="shared" si="74"/>
        <v>0</v>
      </c>
      <c r="AA238" s="163">
        <f t="shared" si="74"/>
        <v>0</v>
      </c>
      <c r="AB238" s="163">
        <f t="shared" si="74"/>
        <v>0</v>
      </c>
      <c r="AC238" s="163">
        <f t="shared" si="74"/>
        <v>0</v>
      </c>
      <c r="AD238" s="163">
        <f t="shared" si="74"/>
        <v>0</v>
      </c>
      <c r="AE238" s="163">
        <f t="shared" si="74"/>
        <v>0</v>
      </c>
      <c r="AF238" s="176">
        <f t="shared" si="74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75"/>
        <v>0</v>
      </c>
      <c r="D239" s="163">
        <f t="shared" si="75"/>
        <v>0</v>
      </c>
      <c r="E239" s="163">
        <f t="shared" si="75"/>
        <v>0</v>
      </c>
      <c r="F239" s="163">
        <f t="shared" si="75"/>
        <v>0</v>
      </c>
      <c r="G239" s="163">
        <f t="shared" si="75"/>
        <v>0</v>
      </c>
      <c r="H239" s="163">
        <f t="shared" si="75"/>
        <v>0</v>
      </c>
      <c r="I239" s="163">
        <f t="shared" si="75"/>
        <v>0</v>
      </c>
      <c r="J239" s="163">
        <f t="shared" si="75"/>
        <v>0</v>
      </c>
      <c r="K239" s="163">
        <f t="shared" si="75"/>
        <v>0</v>
      </c>
      <c r="L239" s="163">
        <f t="shared" si="75"/>
        <v>0</v>
      </c>
      <c r="M239" s="163">
        <f t="shared" si="76"/>
        <v>0</v>
      </c>
      <c r="N239" s="163">
        <f t="shared" si="76"/>
        <v>0</v>
      </c>
      <c r="O239" s="163">
        <f t="shared" si="76"/>
        <v>0</v>
      </c>
      <c r="P239" s="163">
        <f t="shared" si="76"/>
        <v>0</v>
      </c>
      <c r="Q239" s="163">
        <f t="shared" si="76"/>
        <v>0</v>
      </c>
      <c r="R239" s="163">
        <f t="shared" si="76"/>
        <v>0</v>
      </c>
      <c r="S239" s="163">
        <f t="shared" si="74"/>
        <v>0</v>
      </c>
      <c r="T239" s="163">
        <f t="shared" si="74"/>
        <v>0</v>
      </c>
      <c r="U239" s="163">
        <f t="shared" si="74"/>
        <v>0</v>
      </c>
      <c r="V239" s="163">
        <f t="shared" si="74"/>
        <v>0</v>
      </c>
      <c r="W239" s="163">
        <f t="shared" si="74"/>
        <v>0</v>
      </c>
      <c r="X239" s="163">
        <f t="shared" si="74"/>
        <v>0</v>
      </c>
      <c r="Y239" s="163">
        <f t="shared" si="74"/>
        <v>0</v>
      </c>
      <c r="Z239" s="163">
        <f t="shared" si="74"/>
        <v>0</v>
      </c>
      <c r="AA239" s="163">
        <f t="shared" si="74"/>
        <v>0</v>
      </c>
      <c r="AB239" s="163">
        <f t="shared" si="74"/>
        <v>0</v>
      </c>
      <c r="AC239" s="163">
        <f t="shared" si="74"/>
        <v>0</v>
      </c>
      <c r="AD239" s="163">
        <f t="shared" si="74"/>
        <v>0</v>
      </c>
      <c r="AE239" s="163">
        <f t="shared" si="74"/>
        <v>0</v>
      </c>
      <c r="AF239" s="176">
        <f t="shared" si="74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75"/>
        <v>0</v>
      </c>
      <c r="D240" s="163">
        <f t="shared" si="75"/>
        <v>0</v>
      </c>
      <c r="E240" s="163">
        <f t="shared" si="75"/>
        <v>0</v>
      </c>
      <c r="F240" s="163">
        <f t="shared" si="75"/>
        <v>0</v>
      </c>
      <c r="G240" s="163">
        <f t="shared" si="75"/>
        <v>0</v>
      </c>
      <c r="H240" s="163">
        <f t="shared" si="75"/>
        <v>0</v>
      </c>
      <c r="I240" s="163">
        <f t="shared" si="75"/>
        <v>0</v>
      </c>
      <c r="J240" s="163">
        <f t="shared" si="75"/>
        <v>0</v>
      </c>
      <c r="K240" s="163">
        <f t="shared" si="75"/>
        <v>0</v>
      </c>
      <c r="L240" s="163">
        <f t="shared" si="75"/>
        <v>0</v>
      </c>
      <c r="M240" s="163">
        <f t="shared" si="76"/>
        <v>0</v>
      </c>
      <c r="N240" s="163">
        <f t="shared" si="76"/>
        <v>0</v>
      </c>
      <c r="O240" s="163">
        <f t="shared" si="76"/>
        <v>0</v>
      </c>
      <c r="P240" s="163">
        <f t="shared" si="76"/>
        <v>0</v>
      </c>
      <c r="Q240" s="163">
        <f t="shared" si="76"/>
        <v>0</v>
      </c>
      <c r="R240" s="163">
        <f t="shared" si="76"/>
        <v>0</v>
      </c>
      <c r="S240" s="163">
        <f t="shared" si="74"/>
        <v>0</v>
      </c>
      <c r="T240" s="163">
        <f t="shared" si="74"/>
        <v>0</v>
      </c>
      <c r="U240" s="163">
        <f t="shared" si="74"/>
        <v>0</v>
      </c>
      <c r="V240" s="163">
        <f t="shared" si="74"/>
        <v>0</v>
      </c>
      <c r="W240" s="163">
        <f t="shared" si="74"/>
        <v>0</v>
      </c>
      <c r="X240" s="163">
        <f t="shared" si="74"/>
        <v>0</v>
      </c>
      <c r="Y240" s="163">
        <f t="shared" si="74"/>
        <v>0</v>
      </c>
      <c r="Z240" s="163">
        <f t="shared" si="74"/>
        <v>0</v>
      </c>
      <c r="AA240" s="163">
        <f t="shared" si="74"/>
        <v>0</v>
      </c>
      <c r="AB240" s="163">
        <f t="shared" si="74"/>
        <v>0</v>
      </c>
      <c r="AC240" s="163">
        <f t="shared" si="74"/>
        <v>0</v>
      </c>
      <c r="AD240" s="163">
        <f t="shared" si="74"/>
        <v>0</v>
      </c>
      <c r="AE240" s="163">
        <f t="shared" si="74"/>
        <v>0</v>
      </c>
      <c r="AF240" s="176">
        <f t="shared" si="74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75"/>
        <v>0</v>
      </c>
      <c r="D241" s="163">
        <f t="shared" si="75"/>
        <v>0</v>
      </c>
      <c r="E241" s="163">
        <f t="shared" si="75"/>
        <v>0</v>
      </c>
      <c r="F241" s="163">
        <f t="shared" si="75"/>
        <v>0</v>
      </c>
      <c r="G241" s="163">
        <f t="shared" si="75"/>
        <v>0</v>
      </c>
      <c r="H241" s="163">
        <f t="shared" si="75"/>
        <v>0</v>
      </c>
      <c r="I241" s="163">
        <f t="shared" si="75"/>
        <v>0</v>
      </c>
      <c r="J241" s="163">
        <f t="shared" si="75"/>
        <v>0</v>
      </c>
      <c r="K241" s="163">
        <f t="shared" si="75"/>
        <v>0</v>
      </c>
      <c r="L241" s="163">
        <f t="shared" si="75"/>
        <v>0</v>
      </c>
      <c r="M241" s="163">
        <f t="shared" si="76"/>
        <v>0</v>
      </c>
      <c r="N241" s="163">
        <f t="shared" si="76"/>
        <v>0</v>
      </c>
      <c r="O241" s="163">
        <f t="shared" si="76"/>
        <v>0</v>
      </c>
      <c r="P241" s="163">
        <f t="shared" si="76"/>
        <v>0</v>
      </c>
      <c r="Q241" s="163">
        <f t="shared" si="76"/>
        <v>0</v>
      </c>
      <c r="R241" s="163">
        <f t="shared" si="76"/>
        <v>0</v>
      </c>
      <c r="S241" s="163">
        <f t="shared" si="74"/>
        <v>0</v>
      </c>
      <c r="T241" s="163">
        <f t="shared" si="74"/>
        <v>0</v>
      </c>
      <c r="U241" s="163">
        <f t="shared" si="74"/>
        <v>0</v>
      </c>
      <c r="V241" s="163">
        <f t="shared" si="74"/>
        <v>0</v>
      </c>
      <c r="W241" s="163">
        <f t="shared" si="74"/>
        <v>0</v>
      </c>
      <c r="X241" s="163">
        <f t="shared" si="74"/>
        <v>0</v>
      </c>
      <c r="Y241" s="163">
        <f t="shared" si="74"/>
        <v>0</v>
      </c>
      <c r="Z241" s="163">
        <f t="shared" si="74"/>
        <v>0</v>
      </c>
      <c r="AA241" s="163">
        <f t="shared" si="74"/>
        <v>0</v>
      </c>
      <c r="AB241" s="163">
        <f t="shared" si="74"/>
        <v>0</v>
      </c>
      <c r="AC241" s="163">
        <f t="shared" si="74"/>
        <v>0</v>
      </c>
      <c r="AD241" s="163">
        <f t="shared" si="74"/>
        <v>0</v>
      </c>
      <c r="AE241" s="163">
        <f t="shared" si="74"/>
        <v>0</v>
      </c>
      <c r="AF241" s="176">
        <f t="shared" si="74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75"/>
        <v>0</v>
      </c>
      <c r="D242" s="163">
        <f t="shared" si="75"/>
        <v>0</v>
      </c>
      <c r="E242" s="163">
        <f t="shared" si="75"/>
        <v>0</v>
      </c>
      <c r="F242" s="163">
        <f t="shared" si="75"/>
        <v>0</v>
      </c>
      <c r="G242" s="163">
        <f t="shared" si="75"/>
        <v>0</v>
      </c>
      <c r="H242" s="163">
        <f t="shared" si="75"/>
        <v>0</v>
      </c>
      <c r="I242" s="163">
        <f t="shared" si="75"/>
        <v>0</v>
      </c>
      <c r="J242" s="163">
        <f t="shared" si="75"/>
        <v>0</v>
      </c>
      <c r="K242" s="163">
        <f t="shared" si="75"/>
        <v>0</v>
      </c>
      <c r="L242" s="163">
        <f t="shared" si="75"/>
        <v>0</v>
      </c>
      <c r="M242" s="163">
        <f t="shared" si="76"/>
        <v>0</v>
      </c>
      <c r="N242" s="163">
        <f t="shared" si="76"/>
        <v>0</v>
      </c>
      <c r="O242" s="163">
        <f t="shared" si="76"/>
        <v>0</v>
      </c>
      <c r="P242" s="163">
        <f t="shared" si="76"/>
        <v>0</v>
      </c>
      <c r="Q242" s="163">
        <f t="shared" si="76"/>
        <v>0</v>
      </c>
      <c r="R242" s="163">
        <f t="shared" si="76"/>
        <v>0</v>
      </c>
      <c r="S242" s="163">
        <f t="shared" si="74"/>
        <v>0</v>
      </c>
      <c r="T242" s="163">
        <f t="shared" si="74"/>
        <v>0</v>
      </c>
      <c r="U242" s="163">
        <f t="shared" si="74"/>
        <v>0</v>
      </c>
      <c r="V242" s="163">
        <f t="shared" si="74"/>
        <v>0</v>
      </c>
      <c r="W242" s="163">
        <f t="shared" si="74"/>
        <v>0</v>
      </c>
      <c r="X242" s="163">
        <f t="shared" si="74"/>
        <v>0</v>
      </c>
      <c r="Y242" s="163">
        <f t="shared" si="74"/>
        <v>0</v>
      </c>
      <c r="Z242" s="163">
        <f t="shared" si="74"/>
        <v>0</v>
      </c>
      <c r="AA242" s="163">
        <f t="shared" si="74"/>
        <v>0</v>
      </c>
      <c r="AB242" s="163">
        <f t="shared" si="74"/>
        <v>0</v>
      </c>
      <c r="AC242" s="163">
        <f t="shared" si="74"/>
        <v>0</v>
      </c>
      <c r="AD242" s="163">
        <f t="shared" si="74"/>
        <v>0</v>
      </c>
      <c r="AE242" s="163">
        <f t="shared" si="74"/>
        <v>0</v>
      </c>
      <c r="AF242" s="176">
        <f t="shared" si="74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75"/>
        <v>0</v>
      </c>
      <c r="D243" s="163">
        <f t="shared" si="75"/>
        <v>0</v>
      </c>
      <c r="E243" s="163">
        <f t="shared" si="75"/>
        <v>0</v>
      </c>
      <c r="F243" s="163">
        <f t="shared" si="75"/>
        <v>0</v>
      </c>
      <c r="G243" s="163">
        <f t="shared" si="75"/>
        <v>0</v>
      </c>
      <c r="H243" s="163">
        <f t="shared" si="75"/>
        <v>0</v>
      </c>
      <c r="I243" s="163">
        <f t="shared" si="75"/>
        <v>0</v>
      </c>
      <c r="J243" s="163">
        <f t="shared" si="75"/>
        <v>0</v>
      </c>
      <c r="K243" s="163">
        <f t="shared" si="75"/>
        <v>0</v>
      </c>
      <c r="L243" s="163">
        <f t="shared" si="75"/>
        <v>0</v>
      </c>
      <c r="M243" s="163">
        <f t="shared" si="76"/>
        <v>0</v>
      </c>
      <c r="N243" s="163">
        <f t="shared" si="76"/>
        <v>0</v>
      </c>
      <c r="O243" s="163">
        <f t="shared" si="76"/>
        <v>0</v>
      </c>
      <c r="P243" s="163">
        <f t="shared" si="76"/>
        <v>0</v>
      </c>
      <c r="Q243" s="163">
        <f t="shared" si="76"/>
        <v>0</v>
      </c>
      <c r="R243" s="163">
        <f t="shared" si="76"/>
        <v>0</v>
      </c>
      <c r="S243" s="163">
        <f t="shared" si="74"/>
        <v>0</v>
      </c>
      <c r="T243" s="163">
        <f t="shared" si="74"/>
        <v>0</v>
      </c>
      <c r="U243" s="163">
        <f t="shared" si="74"/>
        <v>0</v>
      </c>
      <c r="V243" s="163">
        <f t="shared" si="74"/>
        <v>0</v>
      </c>
      <c r="W243" s="163">
        <f t="shared" si="74"/>
        <v>0</v>
      </c>
      <c r="X243" s="163">
        <f t="shared" si="74"/>
        <v>0</v>
      </c>
      <c r="Y243" s="163">
        <f t="shared" si="74"/>
        <v>0</v>
      </c>
      <c r="Z243" s="163">
        <f t="shared" si="74"/>
        <v>0</v>
      </c>
      <c r="AA243" s="163">
        <f t="shared" si="74"/>
        <v>0</v>
      </c>
      <c r="AB243" s="163">
        <f t="shared" si="74"/>
        <v>0</v>
      </c>
      <c r="AC243" s="163">
        <f t="shared" si="74"/>
        <v>0</v>
      </c>
      <c r="AD243" s="163">
        <f t="shared" si="74"/>
        <v>0</v>
      </c>
      <c r="AE243" s="163">
        <f t="shared" si="74"/>
        <v>0</v>
      </c>
      <c r="AF243" s="176">
        <f t="shared" si="74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75"/>
        <v>0</v>
      </c>
      <c r="D244" s="163">
        <f t="shared" si="75"/>
        <v>0</v>
      </c>
      <c r="E244" s="163">
        <f t="shared" si="75"/>
        <v>0</v>
      </c>
      <c r="F244" s="163">
        <f t="shared" si="75"/>
        <v>0</v>
      </c>
      <c r="G244" s="163">
        <f t="shared" si="75"/>
        <v>0</v>
      </c>
      <c r="H244" s="163">
        <f t="shared" si="75"/>
        <v>0</v>
      </c>
      <c r="I244" s="163">
        <f t="shared" si="75"/>
        <v>0</v>
      </c>
      <c r="J244" s="163">
        <f t="shared" si="75"/>
        <v>0</v>
      </c>
      <c r="K244" s="163">
        <f t="shared" si="75"/>
        <v>0</v>
      </c>
      <c r="L244" s="163">
        <f t="shared" si="75"/>
        <v>0</v>
      </c>
      <c r="M244" s="163">
        <f t="shared" si="76"/>
        <v>0</v>
      </c>
      <c r="N244" s="163">
        <f t="shared" si="76"/>
        <v>0</v>
      </c>
      <c r="O244" s="163">
        <f t="shared" si="76"/>
        <v>0</v>
      </c>
      <c r="P244" s="163">
        <f t="shared" si="76"/>
        <v>0</v>
      </c>
      <c r="Q244" s="163">
        <f t="shared" si="76"/>
        <v>0</v>
      </c>
      <c r="R244" s="163">
        <f t="shared" si="76"/>
        <v>0</v>
      </c>
      <c r="S244" s="163">
        <f t="shared" si="74"/>
        <v>0</v>
      </c>
      <c r="T244" s="163">
        <f t="shared" si="74"/>
        <v>0</v>
      </c>
      <c r="U244" s="163">
        <f t="shared" si="74"/>
        <v>0</v>
      </c>
      <c r="V244" s="163">
        <f t="shared" si="74"/>
        <v>0</v>
      </c>
      <c r="W244" s="163">
        <f t="shared" si="74"/>
        <v>0</v>
      </c>
      <c r="X244" s="163">
        <f t="shared" si="74"/>
        <v>0</v>
      </c>
      <c r="Y244" s="163">
        <f t="shared" si="74"/>
        <v>0</v>
      </c>
      <c r="Z244" s="163">
        <f t="shared" si="74"/>
        <v>0</v>
      </c>
      <c r="AA244" s="163">
        <f t="shared" si="74"/>
        <v>0</v>
      </c>
      <c r="AB244" s="163">
        <f t="shared" si="74"/>
        <v>0</v>
      </c>
      <c r="AC244" s="163">
        <f t="shared" si="74"/>
        <v>0</v>
      </c>
      <c r="AD244" s="163">
        <f t="shared" si="74"/>
        <v>0</v>
      </c>
      <c r="AE244" s="163">
        <f t="shared" si="74"/>
        <v>0</v>
      </c>
      <c r="AF244" s="176">
        <f t="shared" si="74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75"/>
        <v>0</v>
      </c>
      <c r="D245" s="163">
        <f t="shared" si="75"/>
        <v>0</v>
      </c>
      <c r="E245" s="163">
        <f t="shared" si="75"/>
        <v>0</v>
      </c>
      <c r="F245" s="163">
        <f t="shared" si="75"/>
        <v>0</v>
      </c>
      <c r="G245" s="163">
        <f t="shared" si="75"/>
        <v>0</v>
      </c>
      <c r="H245" s="163">
        <f t="shared" si="75"/>
        <v>0</v>
      </c>
      <c r="I245" s="163">
        <f t="shared" si="75"/>
        <v>0</v>
      </c>
      <c r="J245" s="163">
        <f t="shared" si="75"/>
        <v>0</v>
      </c>
      <c r="K245" s="163">
        <f t="shared" si="75"/>
        <v>0</v>
      </c>
      <c r="L245" s="163">
        <f t="shared" si="75"/>
        <v>0</v>
      </c>
      <c r="M245" s="163">
        <f t="shared" si="76"/>
        <v>0</v>
      </c>
      <c r="N245" s="163">
        <f t="shared" si="76"/>
        <v>0</v>
      </c>
      <c r="O245" s="163">
        <f t="shared" si="76"/>
        <v>0</v>
      </c>
      <c r="P245" s="163">
        <f t="shared" si="76"/>
        <v>0</v>
      </c>
      <c r="Q245" s="163">
        <f t="shared" si="76"/>
        <v>0</v>
      </c>
      <c r="R245" s="163">
        <f t="shared" si="76"/>
        <v>0</v>
      </c>
      <c r="S245" s="163">
        <f t="shared" si="74"/>
        <v>0</v>
      </c>
      <c r="T245" s="163">
        <f t="shared" si="74"/>
        <v>0</v>
      </c>
      <c r="U245" s="163">
        <f t="shared" si="74"/>
        <v>0</v>
      </c>
      <c r="V245" s="163">
        <f t="shared" si="74"/>
        <v>0</v>
      </c>
      <c r="W245" s="163">
        <f t="shared" si="74"/>
        <v>0</v>
      </c>
      <c r="X245" s="163">
        <f t="shared" si="74"/>
        <v>0</v>
      </c>
      <c r="Y245" s="163">
        <f t="shared" si="74"/>
        <v>0</v>
      </c>
      <c r="Z245" s="163">
        <f t="shared" si="74"/>
        <v>0</v>
      </c>
      <c r="AA245" s="163">
        <f t="shared" si="74"/>
        <v>0</v>
      </c>
      <c r="AB245" s="163">
        <f t="shared" si="74"/>
        <v>0</v>
      </c>
      <c r="AC245" s="163">
        <f t="shared" si="74"/>
        <v>0</v>
      </c>
      <c r="AD245" s="163">
        <f t="shared" si="74"/>
        <v>0</v>
      </c>
      <c r="AE245" s="163">
        <f t="shared" si="74"/>
        <v>0</v>
      </c>
      <c r="AF245" s="176">
        <f t="shared" si="74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75"/>
        <v>0</v>
      </c>
      <c r="D246" s="163">
        <f t="shared" si="75"/>
        <v>0</v>
      </c>
      <c r="E246" s="163">
        <f t="shared" si="75"/>
        <v>0</v>
      </c>
      <c r="F246" s="163">
        <f t="shared" si="75"/>
        <v>0</v>
      </c>
      <c r="G246" s="163">
        <f t="shared" si="75"/>
        <v>0</v>
      </c>
      <c r="H246" s="163">
        <f t="shared" si="75"/>
        <v>0</v>
      </c>
      <c r="I246" s="163">
        <f t="shared" si="75"/>
        <v>0</v>
      </c>
      <c r="J246" s="163">
        <f t="shared" si="75"/>
        <v>0</v>
      </c>
      <c r="K246" s="163">
        <f t="shared" si="75"/>
        <v>0</v>
      </c>
      <c r="L246" s="163">
        <f t="shared" si="75"/>
        <v>0</v>
      </c>
      <c r="M246" s="163">
        <f t="shared" si="76"/>
        <v>0</v>
      </c>
      <c r="N246" s="163">
        <f t="shared" si="76"/>
        <v>0</v>
      </c>
      <c r="O246" s="163">
        <f t="shared" si="76"/>
        <v>0</v>
      </c>
      <c r="P246" s="163">
        <f t="shared" si="76"/>
        <v>0</v>
      </c>
      <c r="Q246" s="163">
        <f t="shared" si="76"/>
        <v>0</v>
      </c>
      <c r="R246" s="163">
        <f t="shared" si="76"/>
        <v>0</v>
      </c>
      <c r="S246" s="163">
        <f t="shared" si="74"/>
        <v>0</v>
      </c>
      <c r="T246" s="163">
        <f t="shared" si="74"/>
        <v>0</v>
      </c>
      <c r="U246" s="163">
        <f t="shared" si="74"/>
        <v>0</v>
      </c>
      <c r="V246" s="163">
        <f t="shared" si="74"/>
        <v>0</v>
      </c>
      <c r="W246" s="163">
        <f t="shared" si="74"/>
        <v>0</v>
      </c>
      <c r="X246" s="163">
        <f t="shared" si="74"/>
        <v>0</v>
      </c>
      <c r="Y246" s="163">
        <f t="shared" si="74"/>
        <v>0</v>
      </c>
      <c r="Z246" s="163">
        <f t="shared" si="74"/>
        <v>0</v>
      </c>
      <c r="AA246" s="163">
        <f t="shared" si="74"/>
        <v>0</v>
      </c>
      <c r="AB246" s="163">
        <f t="shared" si="74"/>
        <v>0</v>
      </c>
      <c r="AC246" s="163">
        <f t="shared" si="74"/>
        <v>0</v>
      </c>
      <c r="AD246" s="163">
        <f t="shared" si="74"/>
        <v>0</v>
      </c>
      <c r="AE246" s="163">
        <f t="shared" si="74"/>
        <v>0</v>
      </c>
      <c r="AF246" s="176">
        <f t="shared" si="74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75"/>
        <v>0</v>
      </c>
      <c r="D247" s="163">
        <f t="shared" si="75"/>
        <v>0</v>
      </c>
      <c r="E247" s="163">
        <f t="shared" si="75"/>
        <v>0</v>
      </c>
      <c r="F247" s="163">
        <f t="shared" si="75"/>
        <v>0</v>
      </c>
      <c r="G247" s="163">
        <f t="shared" si="75"/>
        <v>0</v>
      </c>
      <c r="H247" s="163">
        <f t="shared" si="75"/>
        <v>0</v>
      </c>
      <c r="I247" s="163">
        <f t="shared" si="75"/>
        <v>0</v>
      </c>
      <c r="J247" s="163">
        <f t="shared" si="75"/>
        <v>0</v>
      </c>
      <c r="K247" s="163">
        <f t="shared" si="75"/>
        <v>0</v>
      </c>
      <c r="L247" s="163">
        <f t="shared" si="75"/>
        <v>0</v>
      </c>
      <c r="M247" s="163">
        <f t="shared" si="76"/>
        <v>0</v>
      </c>
      <c r="N247" s="163">
        <f t="shared" si="76"/>
        <v>0</v>
      </c>
      <c r="O247" s="163">
        <f t="shared" si="76"/>
        <v>0</v>
      </c>
      <c r="P247" s="163">
        <f t="shared" si="76"/>
        <v>0</v>
      </c>
      <c r="Q247" s="163">
        <f t="shared" si="76"/>
        <v>0</v>
      </c>
      <c r="R247" s="163">
        <f t="shared" si="76"/>
        <v>0</v>
      </c>
      <c r="S247" s="163">
        <f t="shared" si="74"/>
        <v>0</v>
      </c>
      <c r="T247" s="163">
        <f t="shared" si="74"/>
        <v>0</v>
      </c>
      <c r="U247" s="163">
        <f t="shared" si="74"/>
        <v>0</v>
      </c>
      <c r="V247" s="163">
        <f t="shared" si="74"/>
        <v>0</v>
      </c>
      <c r="W247" s="163">
        <f t="shared" si="74"/>
        <v>0</v>
      </c>
      <c r="X247" s="163">
        <f t="shared" si="74"/>
        <v>0</v>
      </c>
      <c r="Y247" s="163">
        <f t="shared" si="74"/>
        <v>0</v>
      </c>
      <c r="Z247" s="163">
        <f t="shared" si="74"/>
        <v>0</v>
      </c>
      <c r="AA247" s="163">
        <f t="shared" si="74"/>
        <v>0</v>
      </c>
      <c r="AB247" s="163">
        <f t="shared" si="74"/>
        <v>0</v>
      </c>
      <c r="AC247" s="163">
        <f t="shared" si="74"/>
        <v>0</v>
      </c>
      <c r="AD247" s="163">
        <f t="shared" si="74"/>
        <v>0</v>
      </c>
      <c r="AE247" s="163">
        <f t="shared" si="74"/>
        <v>0</v>
      </c>
      <c r="AF247" s="176">
        <f t="shared" si="74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75"/>
        <v>0</v>
      </c>
      <c r="D248" s="163">
        <f t="shared" si="75"/>
        <v>0</v>
      </c>
      <c r="E248" s="163">
        <f t="shared" si="75"/>
        <v>0</v>
      </c>
      <c r="F248" s="163">
        <f t="shared" si="75"/>
        <v>0</v>
      </c>
      <c r="G248" s="163">
        <f t="shared" si="75"/>
        <v>0</v>
      </c>
      <c r="H248" s="163">
        <f t="shared" si="75"/>
        <v>0</v>
      </c>
      <c r="I248" s="163">
        <f t="shared" si="75"/>
        <v>0</v>
      </c>
      <c r="J248" s="163">
        <f t="shared" si="75"/>
        <v>0</v>
      </c>
      <c r="K248" s="163">
        <f t="shared" si="75"/>
        <v>0</v>
      </c>
      <c r="L248" s="163">
        <f t="shared" si="75"/>
        <v>0</v>
      </c>
      <c r="M248" s="163">
        <f t="shared" si="76"/>
        <v>0</v>
      </c>
      <c r="N248" s="163">
        <f t="shared" si="76"/>
        <v>0</v>
      </c>
      <c r="O248" s="163">
        <f t="shared" si="76"/>
        <v>0</v>
      </c>
      <c r="P248" s="163">
        <f t="shared" si="76"/>
        <v>0</v>
      </c>
      <c r="Q248" s="163">
        <f t="shared" si="76"/>
        <v>0</v>
      </c>
      <c r="R248" s="163">
        <f t="shared" si="76"/>
        <v>0</v>
      </c>
      <c r="S248" s="163">
        <f t="shared" ref="S248:AF263" si="77">R248</f>
        <v>0</v>
      </c>
      <c r="T248" s="163">
        <f t="shared" si="77"/>
        <v>0</v>
      </c>
      <c r="U248" s="163">
        <f t="shared" si="77"/>
        <v>0</v>
      </c>
      <c r="V248" s="163">
        <f t="shared" si="77"/>
        <v>0</v>
      </c>
      <c r="W248" s="163">
        <f t="shared" si="77"/>
        <v>0</v>
      </c>
      <c r="X248" s="163">
        <f t="shared" si="77"/>
        <v>0</v>
      </c>
      <c r="Y248" s="163">
        <f t="shared" si="77"/>
        <v>0</v>
      </c>
      <c r="Z248" s="163">
        <f t="shared" si="77"/>
        <v>0</v>
      </c>
      <c r="AA248" s="163">
        <f t="shared" si="77"/>
        <v>0</v>
      </c>
      <c r="AB248" s="163">
        <f t="shared" si="77"/>
        <v>0</v>
      </c>
      <c r="AC248" s="163">
        <f t="shared" si="77"/>
        <v>0</v>
      </c>
      <c r="AD248" s="163">
        <f t="shared" si="77"/>
        <v>0</v>
      </c>
      <c r="AE248" s="163">
        <f t="shared" si="77"/>
        <v>0</v>
      </c>
      <c r="AF248" s="176">
        <f t="shared" si="77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L264" si="78">B249</f>
        <v>0</v>
      </c>
      <c r="D249" s="163">
        <f t="shared" si="78"/>
        <v>0</v>
      </c>
      <c r="E249" s="163">
        <f t="shared" si="78"/>
        <v>0</v>
      </c>
      <c r="F249" s="163">
        <f t="shared" si="78"/>
        <v>0</v>
      </c>
      <c r="G249" s="163">
        <f t="shared" si="78"/>
        <v>0</v>
      </c>
      <c r="H249" s="163">
        <f t="shared" si="78"/>
        <v>0</v>
      </c>
      <c r="I249" s="163">
        <f t="shared" si="78"/>
        <v>0</v>
      </c>
      <c r="J249" s="163">
        <f t="shared" si="78"/>
        <v>0</v>
      </c>
      <c r="K249" s="163">
        <f t="shared" si="78"/>
        <v>0</v>
      </c>
      <c r="L249" s="163">
        <f t="shared" si="78"/>
        <v>0</v>
      </c>
      <c r="M249" s="163">
        <f t="shared" si="76"/>
        <v>0</v>
      </c>
      <c r="N249" s="163">
        <f t="shared" si="76"/>
        <v>0</v>
      </c>
      <c r="O249" s="163">
        <f t="shared" si="76"/>
        <v>0</v>
      </c>
      <c r="P249" s="163">
        <f t="shared" si="76"/>
        <v>0</v>
      </c>
      <c r="Q249" s="163">
        <f t="shared" si="76"/>
        <v>0</v>
      </c>
      <c r="R249" s="163">
        <f t="shared" si="76"/>
        <v>0</v>
      </c>
      <c r="S249" s="163">
        <f t="shared" si="77"/>
        <v>0</v>
      </c>
      <c r="T249" s="163">
        <f t="shared" si="77"/>
        <v>0</v>
      </c>
      <c r="U249" s="163">
        <f t="shared" si="77"/>
        <v>0</v>
      </c>
      <c r="V249" s="163">
        <f t="shared" si="77"/>
        <v>0</v>
      </c>
      <c r="W249" s="163">
        <f t="shared" si="77"/>
        <v>0</v>
      </c>
      <c r="X249" s="163">
        <f t="shared" si="77"/>
        <v>0</v>
      </c>
      <c r="Y249" s="163">
        <f t="shared" si="77"/>
        <v>0</v>
      </c>
      <c r="Z249" s="163">
        <f t="shared" si="77"/>
        <v>0</v>
      </c>
      <c r="AA249" s="163">
        <f t="shared" si="77"/>
        <v>0</v>
      </c>
      <c r="AB249" s="163">
        <f t="shared" si="77"/>
        <v>0</v>
      </c>
      <c r="AC249" s="163">
        <f t="shared" si="77"/>
        <v>0</v>
      </c>
      <c r="AD249" s="163">
        <f t="shared" si="77"/>
        <v>0</v>
      </c>
      <c r="AE249" s="163">
        <f t="shared" si="77"/>
        <v>0</v>
      </c>
      <c r="AF249" s="176">
        <f t="shared" si="77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78"/>
        <v>0</v>
      </c>
      <c r="D250" s="163">
        <f t="shared" si="78"/>
        <v>0</v>
      </c>
      <c r="E250" s="163">
        <f t="shared" si="78"/>
        <v>0</v>
      </c>
      <c r="F250" s="163">
        <f t="shared" si="78"/>
        <v>0</v>
      </c>
      <c r="G250" s="163">
        <f t="shared" si="78"/>
        <v>0</v>
      </c>
      <c r="H250" s="163">
        <f t="shared" si="78"/>
        <v>0</v>
      </c>
      <c r="I250" s="163">
        <f t="shared" si="78"/>
        <v>0</v>
      </c>
      <c r="J250" s="163">
        <f t="shared" si="78"/>
        <v>0</v>
      </c>
      <c r="K250" s="163">
        <f t="shared" si="78"/>
        <v>0</v>
      </c>
      <c r="L250" s="163">
        <f t="shared" si="78"/>
        <v>0</v>
      </c>
      <c r="M250" s="163">
        <f t="shared" si="76"/>
        <v>0</v>
      </c>
      <c r="N250" s="163">
        <f t="shared" si="76"/>
        <v>0</v>
      </c>
      <c r="O250" s="163">
        <f t="shared" si="76"/>
        <v>0</v>
      </c>
      <c r="P250" s="163">
        <f t="shared" si="76"/>
        <v>0</v>
      </c>
      <c r="Q250" s="163">
        <f t="shared" si="76"/>
        <v>0</v>
      </c>
      <c r="R250" s="163">
        <f t="shared" si="76"/>
        <v>0</v>
      </c>
      <c r="S250" s="163">
        <f t="shared" si="77"/>
        <v>0</v>
      </c>
      <c r="T250" s="163">
        <f t="shared" si="77"/>
        <v>0</v>
      </c>
      <c r="U250" s="163">
        <f t="shared" si="77"/>
        <v>0</v>
      </c>
      <c r="V250" s="163">
        <f t="shared" si="77"/>
        <v>0</v>
      </c>
      <c r="W250" s="163">
        <f t="shared" si="77"/>
        <v>0</v>
      </c>
      <c r="X250" s="163">
        <f t="shared" si="77"/>
        <v>0</v>
      </c>
      <c r="Y250" s="163">
        <f t="shared" si="77"/>
        <v>0</v>
      </c>
      <c r="Z250" s="163">
        <f t="shared" si="77"/>
        <v>0</v>
      </c>
      <c r="AA250" s="163">
        <f t="shared" si="77"/>
        <v>0</v>
      </c>
      <c r="AB250" s="163">
        <f t="shared" si="77"/>
        <v>0</v>
      </c>
      <c r="AC250" s="163">
        <f t="shared" si="77"/>
        <v>0</v>
      </c>
      <c r="AD250" s="163">
        <f t="shared" si="77"/>
        <v>0</v>
      </c>
      <c r="AE250" s="163">
        <f t="shared" si="77"/>
        <v>0</v>
      </c>
      <c r="AF250" s="176">
        <f t="shared" si="77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78"/>
        <v>0</v>
      </c>
      <c r="D251" s="163">
        <f t="shared" si="78"/>
        <v>0</v>
      </c>
      <c r="E251" s="163">
        <f t="shared" si="78"/>
        <v>0</v>
      </c>
      <c r="F251" s="163">
        <f t="shared" si="78"/>
        <v>0</v>
      </c>
      <c r="G251" s="163">
        <f t="shared" si="78"/>
        <v>0</v>
      </c>
      <c r="H251" s="163">
        <f t="shared" si="78"/>
        <v>0</v>
      </c>
      <c r="I251" s="163">
        <f t="shared" si="78"/>
        <v>0</v>
      </c>
      <c r="J251" s="163">
        <f t="shared" si="78"/>
        <v>0</v>
      </c>
      <c r="K251" s="163">
        <f t="shared" si="78"/>
        <v>0</v>
      </c>
      <c r="L251" s="163">
        <f t="shared" si="78"/>
        <v>0</v>
      </c>
      <c r="M251" s="163">
        <f t="shared" si="76"/>
        <v>0</v>
      </c>
      <c r="N251" s="163">
        <f t="shared" si="76"/>
        <v>0</v>
      </c>
      <c r="O251" s="163">
        <f t="shared" si="76"/>
        <v>0</v>
      </c>
      <c r="P251" s="163">
        <f t="shared" si="76"/>
        <v>0</v>
      </c>
      <c r="Q251" s="163">
        <f t="shared" si="76"/>
        <v>0</v>
      </c>
      <c r="R251" s="163">
        <f t="shared" si="76"/>
        <v>0</v>
      </c>
      <c r="S251" s="163">
        <f t="shared" si="77"/>
        <v>0</v>
      </c>
      <c r="T251" s="163">
        <f t="shared" si="77"/>
        <v>0</v>
      </c>
      <c r="U251" s="163">
        <f t="shared" si="77"/>
        <v>0</v>
      </c>
      <c r="V251" s="163">
        <f t="shared" si="77"/>
        <v>0</v>
      </c>
      <c r="W251" s="163">
        <f t="shared" si="77"/>
        <v>0</v>
      </c>
      <c r="X251" s="163">
        <f t="shared" si="77"/>
        <v>0</v>
      </c>
      <c r="Y251" s="163">
        <f t="shared" si="77"/>
        <v>0</v>
      </c>
      <c r="Z251" s="163">
        <f t="shared" si="77"/>
        <v>0</v>
      </c>
      <c r="AA251" s="163">
        <f t="shared" si="77"/>
        <v>0</v>
      </c>
      <c r="AB251" s="163">
        <f t="shared" si="77"/>
        <v>0</v>
      </c>
      <c r="AC251" s="163">
        <f t="shared" si="77"/>
        <v>0</v>
      </c>
      <c r="AD251" s="163">
        <f t="shared" si="77"/>
        <v>0</v>
      </c>
      <c r="AE251" s="163">
        <f t="shared" si="77"/>
        <v>0</v>
      </c>
      <c r="AF251" s="176">
        <f t="shared" si="77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78"/>
        <v>0</v>
      </c>
      <c r="D252" s="163">
        <f t="shared" si="78"/>
        <v>0</v>
      </c>
      <c r="E252" s="163">
        <f t="shared" si="78"/>
        <v>0</v>
      </c>
      <c r="F252" s="163">
        <f t="shared" si="78"/>
        <v>0</v>
      </c>
      <c r="G252" s="163">
        <f t="shared" si="78"/>
        <v>0</v>
      </c>
      <c r="H252" s="163">
        <f t="shared" si="78"/>
        <v>0</v>
      </c>
      <c r="I252" s="163">
        <f t="shared" si="78"/>
        <v>0</v>
      </c>
      <c r="J252" s="163">
        <f t="shared" si="78"/>
        <v>0</v>
      </c>
      <c r="K252" s="163">
        <f t="shared" si="78"/>
        <v>0</v>
      </c>
      <c r="L252" s="163">
        <f t="shared" si="78"/>
        <v>0</v>
      </c>
      <c r="M252" s="163">
        <f t="shared" si="76"/>
        <v>0</v>
      </c>
      <c r="N252" s="163">
        <f t="shared" si="76"/>
        <v>0</v>
      </c>
      <c r="O252" s="163">
        <f t="shared" si="76"/>
        <v>0</v>
      </c>
      <c r="P252" s="163">
        <f t="shared" si="76"/>
        <v>0</v>
      </c>
      <c r="Q252" s="163">
        <f t="shared" si="76"/>
        <v>0</v>
      </c>
      <c r="R252" s="163">
        <f t="shared" si="76"/>
        <v>0</v>
      </c>
      <c r="S252" s="163">
        <f t="shared" si="77"/>
        <v>0</v>
      </c>
      <c r="T252" s="163">
        <f t="shared" si="77"/>
        <v>0</v>
      </c>
      <c r="U252" s="163">
        <f t="shared" si="77"/>
        <v>0</v>
      </c>
      <c r="V252" s="163">
        <f t="shared" si="77"/>
        <v>0</v>
      </c>
      <c r="W252" s="163">
        <f t="shared" si="77"/>
        <v>0</v>
      </c>
      <c r="X252" s="163">
        <f t="shared" si="77"/>
        <v>0</v>
      </c>
      <c r="Y252" s="163">
        <f t="shared" si="77"/>
        <v>0</v>
      </c>
      <c r="Z252" s="163">
        <f t="shared" si="77"/>
        <v>0</v>
      </c>
      <c r="AA252" s="163">
        <f t="shared" si="77"/>
        <v>0</v>
      </c>
      <c r="AB252" s="163">
        <f t="shared" si="77"/>
        <v>0</v>
      </c>
      <c r="AC252" s="163">
        <f t="shared" si="77"/>
        <v>0</v>
      </c>
      <c r="AD252" s="163">
        <f t="shared" si="77"/>
        <v>0</v>
      </c>
      <c r="AE252" s="163">
        <f t="shared" si="77"/>
        <v>0</v>
      </c>
      <c r="AF252" s="176">
        <f t="shared" si="77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78"/>
        <v>0</v>
      </c>
      <c r="D253" s="163">
        <f t="shared" si="78"/>
        <v>0</v>
      </c>
      <c r="E253" s="163">
        <f t="shared" si="78"/>
        <v>0</v>
      </c>
      <c r="F253" s="163">
        <f t="shared" si="78"/>
        <v>0</v>
      </c>
      <c r="G253" s="163">
        <f t="shared" si="78"/>
        <v>0</v>
      </c>
      <c r="H253" s="163">
        <f t="shared" si="78"/>
        <v>0</v>
      </c>
      <c r="I253" s="163">
        <f t="shared" si="78"/>
        <v>0</v>
      </c>
      <c r="J253" s="163">
        <f t="shared" si="78"/>
        <v>0</v>
      </c>
      <c r="K253" s="163">
        <f t="shared" si="78"/>
        <v>0</v>
      </c>
      <c r="L253" s="163">
        <f t="shared" si="78"/>
        <v>0</v>
      </c>
      <c r="M253" s="163">
        <f t="shared" si="76"/>
        <v>0</v>
      </c>
      <c r="N253" s="163">
        <f t="shared" si="76"/>
        <v>0</v>
      </c>
      <c r="O253" s="163">
        <f t="shared" si="76"/>
        <v>0</v>
      </c>
      <c r="P253" s="163">
        <f t="shared" si="76"/>
        <v>0</v>
      </c>
      <c r="Q253" s="163">
        <f t="shared" si="76"/>
        <v>0</v>
      </c>
      <c r="R253" s="163">
        <f t="shared" si="76"/>
        <v>0</v>
      </c>
      <c r="S253" s="163">
        <f t="shared" si="77"/>
        <v>0</v>
      </c>
      <c r="T253" s="163">
        <f t="shared" si="77"/>
        <v>0</v>
      </c>
      <c r="U253" s="163">
        <f t="shared" si="77"/>
        <v>0</v>
      </c>
      <c r="V253" s="163">
        <f t="shared" si="77"/>
        <v>0</v>
      </c>
      <c r="W253" s="163">
        <f t="shared" si="77"/>
        <v>0</v>
      </c>
      <c r="X253" s="163">
        <f t="shared" si="77"/>
        <v>0</v>
      </c>
      <c r="Y253" s="163">
        <f t="shared" si="77"/>
        <v>0</v>
      </c>
      <c r="Z253" s="163">
        <f t="shared" si="77"/>
        <v>0</v>
      </c>
      <c r="AA253" s="163">
        <f t="shared" si="77"/>
        <v>0</v>
      </c>
      <c r="AB253" s="163">
        <f t="shared" si="77"/>
        <v>0</v>
      </c>
      <c r="AC253" s="163">
        <f t="shared" si="77"/>
        <v>0</v>
      </c>
      <c r="AD253" s="163">
        <f t="shared" si="77"/>
        <v>0</v>
      </c>
      <c r="AE253" s="163">
        <f t="shared" si="77"/>
        <v>0</v>
      </c>
      <c r="AF253" s="176">
        <f t="shared" si="77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78"/>
        <v>0</v>
      </c>
      <c r="D254" s="163">
        <f t="shared" si="78"/>
        <v>0</v>
      </c>
      <c r="E254" s="163">
        <f t="shared" si="78"/>
        <v>0</v>
      </c>
      <c r="F254" s="163">
        <f t="shared" si="78"/>
        <v>0</v>
      </c>
      <c r="G254" s="163">
        <f t="shared" si="78"/>
        <v>0</v>
      </c>
      <c r="H254" s="163">
        <f t="shared" si="78"/>
        <v>0</v>
      </c>
      <c r="I254" s="163">
        <f t="shared" si="78"/>
        <v>0</v>
      </c>
      <c r="J254" s="163">
        <f t="shared" si="78"/>
        <v>0</v>
      </c>
      <c r="K254" s="163">
        <f t="shared" si="78"/>
        <v>0</v>
      </c>
      <c r="L254" s="163">
        <f t="shared" si="78"/>
        <v>0</v>
      </c>
      <c r="M254" s="163">
        <f t="shared" si="76"/>
        <v>0</v>
      </c>
      <c r="N254" s="163">
        <f t="shared" si="76"/>
        <v>0</v>
      </c>
      <c r="O254" s="163">
        <f t="shared" si="76"/>
        <v>0</v>
      </c>
      <c r="P254" s="163">
        <f t="shared" si="76"/>
        <v>0</v>
      </c>
      <c r="Q254" s="163">
        <f t="shared" si="76"/>
        <v>0</v>
      </c>
      <c r="R254" s="163">
        <f t="shared" si="76"/>
        <v>0</v>
      </c>
      <c r="S254" s="163">
        <f t="shared" si="77"/>
        <v>0</v>
      </c>
      <c r="T254" s="163">
        <f t="shared" si="77"/>
        <v>0</v>
      </c>
      <c r="U254" s="163">
        <f t="shared" si="77"/>
        <v>0</v>
      </c>
      <c r="V254" s="163">
        <f t="shared" si="77"/>
        <v>0</v>
      </c>
      <c r="W254" s="163">
        <f t="shared" si="77"/>
        <v>0</v>
      </c>
      <c r="X254" s="163">
        <f t="shared" si="77"/>
        <v>0</v>
      </c>
      <c r="Y254" s="163">
        <f t="shared" si="77"/>
        <v>0</v>
      </c>
      <c r="Z254" s="163">
        <f t="shared" si="77"/>
        <v>0</v>
      </c>
      <c r="AA254" s="163">
        <f t="shared" si="77"/>
        <v>0</v>
      </c>
      <c r="AB254" s="163">
        <f t="shared" si="77"/>
        <v>0</v>
      </c>
      <c r="AC254" s="163">
        <f t="shared" si="77"/>
        <v>0</v>
      </c>
      <c r="AD254" s="163">
        <f t="shared" si="77"/>
        <v>0</v>
      </c>
      <c r="AE254" s="163">
        <f t="shared" si="77"/>
        <v>0</v>
      </c>
      <c r="AF254" s="176">
        <f t="shared" si="77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78"/>
        <v>0</v>
      </c>
      <c r="D255" s="163">
        <f t="shared" si="78"/>
        <v>0</v>
      </c>
      <c r="E255" s="163">
        <f t="shared" si="78"/>
        <v>0</v>
      </c>
      <c r="F255" s="163">
        <f t="shared" si="78"/>
        <v>0</v>
      </c>
      <c r="G255" s="163">
        <f t="shared" si="78"/>
        <v>0</v>
      </c>
      <c r="H255" s="163">
        <f t="shared" si="78"/>
        <v>0</v>
      </c>
      <c r="I255" s="163">
        <f t="shared" si="78"/>
        <v>0</v>
      </c>
      <c r="J255" s="163">
        <f t="shared" si="78"/>
        <v>0</v>
      </c>
      <c r="K255" s="163">
        <f t="shared" si="78"/>
        <v>0</v>
      </c>
      <c r="L255" s="163">
        <f t="shared" si="78"/>
        <v>0</v>
      </c>
      <c r="M255" s="163">
        <f t="shared" si="76"/>
        <v>0</v>
      </c>
      <c r="N255" s="163">
        <f t="shared" si="76"/>
        <v>0</v>
      </c>
      <c r="O255" s="163">
        <f t="shared" si="76"/>
        <v>0</v>
      </c>
      <c r="P255" s="163">
        <f t="shared" si="76"/>
        <v>0</v>
      </c>
      <c r="Q255" s="163">
        <f t="shared" si="76"/>
        <v>0</v>
      </c>
      <c r="R255" s="163">
        <f t="shared" si="76"/>
        <v>0</v>
      </c>
      <c r="S255" s="163">
        <f t="shared" si="77"/>
        <v>0</v>
      </c>
      <c r="T255" s="163">
        <f t="shared" si="77"/>
        <v>0</v>
      </c>
      <c r="U255" s="163">
        <f t="shared" si="77"/>
        <v>0</v>
      </c>
      <c r="V255" s="163">
        <f t="shared" si="77"/>
        <v>0</v>
      </c>
      <c r="W255" s="163">
        <f t="shared" si="77"/>
        <v>0</v>
      </c>
      <c r="X255" s="163">
        <f t="shared" si="77"/>
        <v>0</v>
      </c>
      <c r="Y255" s="163">
        <f t="shared" si="77"/>
        <v>0</v>
      </c>
      <c r="Z255" s="163">
        <f t="shared" si="77"/>
        <v>0</v>
      </c>
      <c r="AA255" s="163">
        <f t="shared" si="77"/>
        <v>0</v>
      </c>
      <c r="AB255" s="163">
        <f t="shared" si="77"/>
        <v>0</v>
      </c>
      <c r="AC255" s="163">
        <f t="shared" si="77"/>
        <v>0</v>
      </c>
      <c r="AD255" s="163">
        <f t="shared" si="77"/>
        <v>0</v>
      </c>
      <c r="AE255" s="163">
        <f t="shared" si="77"/>
        <v>0</v>
      </c>
      <c r="AF255" s="176">
        <f t="shared" si="77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78"/>
        <v>0</v>
      </c>
      <c r="D256" s="163">
        <f t="shared" si="78"/>
        <v>0</v>
      </c>
      <c r="E256" s="163">
        <f t="shared" si="78"/>
        <v>0</v>
      </c>
      <c r="F256" s="163">
        <f t="shared" si="78"/>
        <v>0</v>
      </c>
      <c r="G256" s="163">
        <f t="shared" si="78"/>
        <v>0</v>
      </c>
      <c r="H256" s="163">
        <f t="shared" si="78"/>
        <v>0</v>
      </c>
      <c r="I256" s="163">
        <f t="shared" si="78"/>
        <v>0</v>
      </c>
      <c r="J256" s="163">
        <f t="shared" si="78"/>
        <v>0</v>
      </c>
      <c r="K256" s="163">
        <f t="shared" si="78"/>
        <v>0</v>
      </c>
      <c r="L256" s="163">
        <f t="shared" si="78"/>
        <v>0</v>
      </c>
      <c r="M256" s="163">
        <f t="shared" si="76"/>
        <v>0</v>
      </c>
      <c r="N256" s="163">
        <f t="shared" si="76"/>
        <v>0</v>
      </c>
      <c r="O256" s="163">
        <f t="shared" si="76"/>
        <v>0</v>
      </c>
      <c r="P256" s="163">
        <f t="shared" si="76"/>
        <v>0</v>
      </c>
      <c r="Q256" s="163">
        <f t="shared" si="76"/>
        <v>0</v>
      </c>
      <c r="R256" s="163">
        <f t="shared" si="76"/>
        <v>0</v>
      </c>
      <c r="S256" s="163">
        <f t="shared" si="77"/>
        <v>0</v>
      </c>
      <c r="T256" s="163">
        <f t="shared" si="77"/>
        <v>0</v>
      </c>
      <c r="U256" s="163">
        <f t="shared" si="77"/>
        <v>0</v>
      </c>
      <c r="V256" s="163">
        <f t="shared" si="77"/>
        <v>0</v>
      </c>
      <c r="W256" s="163">
        <f t="shared" si="77"/>
        <v>0</v>
      </c>
      <c r="X256" s="163">
        <f t="shared" si="77"/>
        <v>0</v>
      </c>
      <c r="Y256" s="163">
        <f t="shared" si="77"/>
        <v>0</v>
      </c>
      <c r="Z256" s="163">
        <f t="shared" si="77"/>
        <v>0</v>
      </c>
      <c r="AA256" s="163">
        <f t="shared" si="77"/>
        <v>0</v>
      </c>
      <c r="AB256" s="163">
        <f t="shared" si="77"/>
        <v>0</v>
      </c>
      <c r="AC256" s="163">
        <f t="shared" si="77"/>
        <v>0</v>
      </c>
      <c r="AD256" s="163">
        <f t="shared" si="77"/>
        <v>0</v>
      </c>
      <c r="AE256" s="163">
        <f t="shared" si="77"/>
        <v>0</v>
      </c>
      <c r="AF256" s="176">
        <f t="shared" si="77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78"/>
        <v>0</v>
      </c>
      <c r="D257" s="163">
        <f t="shared" si="78"/>
        <v>0</v>
      </c>
      <c r="E257" s="163">
        <f t="shared" si="78"/>
        <v>0</v>
      </c>
      <c r="F257" s="163">
        <f t="shared" si="78"/>
        <v>0</v>
      </c>
      <c r="G257" s="163">
        <f t="shared" si="78"/>
        <v>0</v>
      </c>
      <c r="H257" s="163">
        <f t="shared" si="78"/>
        <v>0</v>
      </c>
      <c r="I257" s="163">
        <f t="shared" si="78"/>
        <v>0</v>
      </c>
      <c r="J257" s="163">
        <f t="shared" si="78"/>
        <v>0</v>
      </c>
      <c r="K257" s="163">
        <f t="shared" si="78"/>
        <v>0</v>
      </c>
      <c r="L257" s="163">
        <f t="shared" si="78"/>
        <v>0</v>
      </c>
      <c r="M257" s="163">
        <f t="shared" si="76"/>
        <v>0</v>
      </c>
      <c r="N257" s="163">
        <f t="shared" si="76"/>
        <v>0</v>
      </c>
      <c r="O257" s="163">
        <f t="shared" si="76"/>
        <v>0</v>
      </c>
      <c r="P257" s="163">
        <f t="shared" si="76"/>
        <v>0</v>
      </c>
      <c r="Q257" s="163">
        <f t="shared" si="76"/>
        <v>0</v>
      </c>
      <c r="R257" s="163">
        <f t="shared" si="76"/>
        <v>0</v>
      </c>
      <c r="S257" s="163">
        <f t="shared" si="77"/>
        <v>0</v>
      </c>
      <c r="T257" s="163">
        <f t="shared" si="77"/>
        <v>0</v>
      </c>
      <c r="U257" s="163">
        <f t="shared" si="77"/>
        <v>0</v>
      </c>
      <c r="V257" s="163">
        <f t="shared" si="77"/>
        <v>0</v>
      </c>
      <c r="W257" s="163">
        <f t="shared" si="77"/>
        <v>0</v>
      </c>
      <c r="X257" s="163">
        <f t="shared" si="77"/>
        <v>0</v>
      </c>
      <c r="Y257" s="163">
        <f t="shared" si="77"/>
        <v>0</v>
      </c>
      <c r="Z257" s="163">
        <f t="shared" si="77"/>
        <v>0</v>
      </c>
      <c r="AA257" s="163">
        <f t="shared" si="77"/>
        <v>0</v>
      </c>
      <c r="AB257" s="163">
        <f t="shared" si="77"/>
        <v>0</v>
      </c>
      <c r="AC257" s="163">
        <f t="shared" si="77"/>
        <v>0</v>
      </c>
      <c r="AD257" s="163">
        <f t="shared" si="77"/>
        <v>0</v>
      </c>
      <c r="AE257" s="163">
        <f t="shared" si="77"/>
        <v>0</v>
      </c>
      <c r="AF257" s="176">
        <f t="shared" si="77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78"/>
        <v>0</v>
      </c>
      <c r="D258" s="163">
        <f t="shared" si="78"/>
        <v>0</v>
      </c>
      <c r="E258" s="163">
        <f t="shared" si="78"/>
        <v>0</v>
      </c>
      <c r="F258" s="163">
        <f t="shared" si="78"/>
        <v>0</v>
      </c>
      <c r="G258" s="163">
        <f t="shared" si="78"/>
        <v>0</v>
      </c>
      <c r="H258" s="163">
        <f t="shared" si="78"/>
        <v>0</v>
      </c>
      <c r="I258" s="163">
        <f t="shared" si="78"/>
        <v>0</v>
      </c>
      <c r="J258" s="163">
        <f t="shared" si="78"/>
        <v>0</v>
      </c>
      <c r="K258" s="163">
        <f t="shared" si="78"/>
        <v>0</v>
      </c>
      <c r="L258" s="163">
        <f t="shared" si="78"/>
        <v>0</v>
      </c>
      <c r="M258" s="163">
        <f t="shared" si="76"/>
        <v>0</v>
      </c>
      <c r="N258" s="163">
        <f t="shared" si="76"/>
        <v>0</v>
      </c>
      <c r="O258" s="163">
        <f t="shared" si="76"/>
        <v>0</v>
      </c>
      <c r="P258" s="163">
        <f t="shared" si="76"/>
        <v>0</v>
      </c>
      <c r="Q258" s="163">
        <f t="shared" si="76"/>
        <v>0</v>
      </c>
      <c r="R258" s="163">
        <f t="shared" si="76"/>
        <v>0</v>
      </c>
      <c r="S258" s="163">
        <f t="shared" si="77"/>
        <v>0</v>
      </c>
      <c r="T258" s="163">
        <f t="shared" si="77"/>
        <v>0</v>
      </c>
      <c r="U258" s="163">
        <f t="shared" si="77"/>
        <v>0</v>
      </c>
      <c r="V258" s="163">
        <f t="shared" si="77"/>
        <v>0</v>
      </c>
      <c r="W258" s="163">
        <f t="shared" si="77"/>
        <v>0</v>
      </c>
      <c r="X258" s="163">
        <f t="shared" si="77"/>
        <v>0</v>
      </c>
      <c r="Y258" s="163">
        <f t="shared" si="77"/>
        <v>0</v>
      </c>
      <c r="Z258" s="163">
        <f t="shared" si="77"/>
        <v>0</v>
      </c>
      <c r="AA258" s="163">
        <f t="shared" si="77"/>
        <v>0</v>
      </c>
      <c r="AB258" s="163">
        <f t="shared" si="77"/>
        <v>0</v>
      </c>
      <c r="AC258" s="163">
        <f t="shared" si="77"/>
        <v>0</v>
      </c>
      <c r="AD258" s="163">
        <f t="shared" si="77"/>
        <v>0</v>
      </c>
      <c r="AE258" s="163">
        <f t="shared" si="77"/>
        <v>0</v>
      </c>
      <c r="AF258" s="176">
        <f t="shared" si="77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78"/>
        <v>0</v>
      </c>
      <c r="D259" s="163">
        <f t="shared" si="78"/>
        <v>0</v>
      </c>
      <c r="E259" s="163">
        <f t="shared" si="78"/>
        <v>0</v>
      </c>
      <c r="F259" s="163">
        <f t="shared" si="78"/>
        <v>0</v>
      </c>
      <c r="G259" s="163">
        <f t="shared" si="78"/>
        <v>0</v>
      </c>
      <c r="H259" s="163">
        <f t="shared" si="78"/>
        <v>0</v>
      </c>
      <c r="I259" s="163">
        <f t="shared" si="78"/>
        <v>0</v>
      </c>
      <c r="J259" s="163">
        <f t="shared" si="78"/>
        <v>0</v>
      </c>
      <c r="K259" s="163">
        <f t="shared" si="78"/>
        <v>0</v>
      </c>
      <c r="L259" s="163">
        <f t="shared" si="78"/>
        <v>0</v>
      </c>
      <c r="M259" s="163">
        <f t="shared" si="76"/>
        <v>0</v>
      </c>
      <c r="N259" s="163">
        <f t="shared" si="76"/>
        <v>0</v>
      </c>
      <c r="O259" s="163">
        <f t="shared" si="76"/>
        <v>0</v>
      </c>
      <c r="P259" s="163">
        <f t="shared" si="76"/>
        <v>0</v>
      </c>
      <c r="Q259" s="163">
        <f t="shared" si="76"/>
        <v>0</v>
      </c>
      <c r="R259" s="163">
        <f t="shared" si="76"/>
        <v>0</v>
      </c>
      <c r="S259" s="163">
        <f t="shared" si="77"/>
        <v>0</v>
      </c>
      <c r="T259" s="163">
        <f t="shared" si="77"/>
        <v>0</v>
      </c>
      <c r="U259" s="163">
        <f t="shared" si="77"/>
        <v>0</v>
      </c>
      <c r="V259" s="163">
        <f t="shared" si="77"/>
        <v>0</v>
      </c>
      <c r="W259" s="163">
        <f t="shared" si="77"/>
        <v>0</v>
      </c>
      <c r="X259" s="163">
        <f t="shared" si="77"/>
        <v>0</v>
      </c>
      <c r="Y259" s="163">
        <f t="shared" si="77"/>
        <v>0</v>
      </c>
      <c r="Z259" s="163">
        <f t="shared" si="77"/>
        <v>0</v>
      </c>
      <c r="AA259" s="163">
        <f t="shared" si="77"/>
        <v>0</v>
      </c>
      <c r="AB259" s="163">
        <f t="shared" si="77"/>
        <v>0</v>
      </c>
      <c r="AC259" s="163">
        <f t="shared" si="77"/>
        <v>0</v>
      </c>
      <c r="AD259" s="163">
        <f t="shared" si="77"/>
        <v>0</v>
      </c>
      <c r="AE259" s="163">
        <f t="shared" si="77"/>
        <v>0</v>
      </c>
      <c r="AF259" s="176">
        <f t="shared" si="77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78"/>
        <v>0</v>
      </c>
      <c r="D260" s="163">
        <f t="shared" si="78"/>
        <v>0</v>
      </c>
      <c r="E260" s="163">
        <f t="shared" si="78"/>
        <v>0</v>
      </c>
      <c r="F260" s="163">
        <f t="shared" si="78"/>
        <v>0</v>
      </c>
      <c r="G260" s="163">
        <f t="shared" si="78"/>
        <v>0</v>
      </c>
      <c r="H260" s="163">
        <f t="shared" si="78"/>
        <v>0</v>
      </c>
      <c r="I260" s="163">
        <f t="shared" si="78"/>
        <v>0</v>
      </c>
      <c r="J260" s="163">
        <f t="shared" si="78"/>
        <v>0</v>
      </c>
      <c r="K260" s="163">
        <f t="shared" si="78"/>
        <v>0</v>
      </c>
      <c r="L260" s="163">
        <f t="shared" si="78"/>
        <v>0</v>
      </c>
      <c r="M260" s="163">
        <f t="shared" si="76"/>
        <v>0</v>
      </c>
      <c r="N260" s="163">
        <f t="shared" si="76"/>
        <v>0</v>
      </c>
      <c r="O260" s="163">
        <f t="shared" si="76"/>
        <v>0</v>
      </c>
      <c r="P260" s="163">
        <f t="shared" si="76"/>
        <v>0</v>
      </c>
      <c r="Q260" s="163">
        <f t="shared" si="76"/>
        <v>0</v>
      </c>
      <c r="R260" s="163">
        <f t="shared" si="76"/>
        <v>0</v>
      </c>
      <c r="S260" s="163">
        <f t="shared" si="77"/>
        <v>0</v>
      </c>
      <c r="T260" s="163">
        <f t="shared" si="77"/>
        <v>0</v>
      </c>
      <c r="U260" s="163">
        <f t="shared" si="77"/>
        <v>0</v>
      </c>
      <c r="V260" s="163">
        <f t="shared" si="77"/>
        <v>0</v>
      </c>
      <c r="W260" s="163">
        <f t="shared" si="77"/>
        <v>0</v>
      </c>
      <c r="X260" s="163">
        <f t="shared" si="77"/>
        <v>0</v>
      </c>
      <c r="Y260" s="163">
        <f t="shared" si="77"/>
        <v>0</v>
      </c>
      <c r="Z260" s="163">
        <f t="shared" si="77"/>
        <v>0</v>
      </c>
      <c r="AA260" s="163">
        <f t="shared" si="77"/>
        <v>0</v>
      </c>
      <c r="AB260" s="163">
        <f t="shared" si="77"/>
        <v>0</v>
      </c>
      <c r="AC260" s="163">
        <f t="shared" si="77"/>
        <v>0</v>
      </c>
      <c r="AD260" s="163">
        <f t="shared" si="77"/>
        <v>0</v>
      </c>
      <c r="AE260" s="163">
        <f t="shared" si="77"/>
        <v>0</v>
      </c>
      <c r="AF260" s="176">
        <f t="shared" si="77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78"/>
        <v>0</v>
      </c>
      <c r="D261" s="163">
        <f t="shared" si="78"/>
        <v>0</v>
      </c>
      <c r="E261" s="163">
        <f t="shared" si="78"/>
        <v>0</v>
      </c>
      <c r="F261" s="163">
        <f t="shared" si="78"/>
        <v>0</v>
      </c>
      <c r="G261" s="163">
        <f t="shared" si="78"/>
        <v>0</v>
      </c>
      <c r="H261" s="163">
        <f t="shared" si="78"/>
        <v>0</v>
      </c>
      <c r="I261" s="163">
        <f t="shared" si="78"/>
        <v>0</v>
      </c>
      <c r="J261" s="163">
        <f t="shared" si="78"/>
        <v>0</v>
      </c>
      <c r="K261" s="163">
        <f t="shared" si="78"/>
        <v>0</v>
      </c>
      <c r="L261" s="163">
        <f t="shared" si="78"/>
        <v>0</v>
      </c>
      <c r="M261" s="163">
        <f t="shared" si="76"/>
        <v>0</v>
      </c>
      <c r="N261" s="163">
        <f t="shared" si="76"/>
        <v>0</v>
      </c>
      <c r="O261" s="163">
        <f t="shared" si="76"/>
        <v>0</v>
      </c>
      <c r="P261" s="163">
        <f t="shared" si="76"/>
        <v>0</v>
      </c>
      <c r="Q261" s="163">
        <f t="shared" si="76"/>
        <v>0</v>
      </c>
      <c r="R261" s="163">
        <f t="shared" si="76"/>
        <v>0</v>
      </c>
      <c r="S261" s="163">
        <f t="shared" si="77"/>
        <v>0</v>
      </c>
      <c r="T261" s="163">
        <f t="shared" si="77"/>
        <v>0</v>
      </c>
      <c r="U261" s="163">
        <f t="shared" si="77"/>
        <v>0</v>
      </c>
      <c r="V261" s="163">
        <f t="shared" si="77"/>
        <v>0</v>
      </c>
      <c r="W261" s="163">
        <f t="shared" si="77"/>
        <v>0</v>
      </c>
      <c r="X261" s="163">
        <f t="shared" si="77"/>
        <v>0</v>
      </c>
      <c r="Y261" s="163">
        <f t="shared" si="77"/>
        <v>0</v>
      </c>
      <c r="Z261" s="163">
        <f t="shared" si="77"/>
        <v>0</v>
      </c>
      <c r="AA261" s="163">
        <f t="shared" si="77"/>
        <v>0</v>
      </c>
      <c r="AB261" s="163">
        <f t="shared" si="77"/>
        <v>0</v>
      </c>
      <c r="AC261" s="163">
        <f t="shared" si="77"/>
        <v>0</v>
      </c>
      <c r="AD261" s="163">
        <f t="shared" si="77"/>
        <v>0</v>
      </c>
      <c r="AE261" s="163">
        <f t="shared" si="77"/>
        <v>0</v>
      </c>
      <c r="AF261" s="176">
        <f t="shared" si="77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78"/>
        <v>0</v>
      </c>
      <c r="D262" s="163">
        <f t="shared" si="78"/>
        <v>0</v>
      </c>
      <c r="E262" s="163">
        <f t="shared" si="78"/>
        <v>0</v>
      </c>
      <c r="F262" s="163">
        <f t="shared" si="78"/>
        <v>0</v>
      </c>
      <c r="G262" s="163">
        <f t="shared" si="78"/>
        <v>0</v>
      </c>
      <c r="H262" s="163">
        <f t="shared" si="78"/>
        <v>0</v>
      </c>
      <c r="I262" s="163">
        <f t="shared" si="78"/>
        <v>0</v>
      </c>
      <c r="J262" s="163">
        <f t="shared" si="78"/>
        <v>0</v>
      </c>
      <c r="K262" s="163">
        <f t="shared" si="78"/>
        <v>0</v>
      </c>
      <c r="L262" s="163">
        <f t="shared" si="78"/>
        <v>0</v>
      </c>
      <c r="M262" s="163">
        <f t="shared" si="76"/>
        <v>0</v>
      </c>
      <c r="N262" s="163">
        <f t="shared" si="76"/>
        <v>0</v>
      </c>
      <c r="O262" s="163">
        <f t="shared" si="76"/>
        <v>0</v>
      </c>
      <c r="P262" s="163">
        <f t="shared" si="76"/>
        <v>0</v>
      </c>
      <c r="Q262" s="163">
        <f t="shared" si="76"/>
        <v>0</v>
      </c>
      <c r="R262" s="163">
        <f t="shared" si="76"/>
        <v>0</v>
      </c>
      <c r="S262" s="163">
        <f t="shared" si="77"/>
        <v>0</v>
      </c>
      <c r="T262" s="163">
        <f t="shared" si="77"/>
        <v>0</v>
      </c>
      <c r="U262" s="163">
        <f t="shared" si="77"/>
        <v>0</v>
      </c>
      <c r="V262" s="163">
        <f t="shared" si="77"/>
        <v>0</v>
      </c>
      <c r="W262" s="163">
        <f t="shared" si="77"/>
        <v>0</v>
      </c>
      <c r="X262" s="163">
        <f t="shared" si="77"/>
        <v>0</v>
      </c>
      <c r="Y262" s="163">
        <f t="shared" si="77"/>
        <v>0</v>
      </c>
      <c r="Z262" s="163">
        <f t="shared" si="77"/>
        <v>0</v>
      </c>
      <c r="AA262" s="163">
        <f t="shared" si="77"/>
        <v>0</v>
      </c>
      <c r="AB262" s="163">
        <f t="shared" si="77"/>
        <v>0</v>
      </c>
      <c r="AC262" s="163">
        <f t="shared" si="77"/>
        <v>0</v>
      </c>
      <c r="AD262" s="163">
        <f t="shared" si="77"/>
        <v>0</v>
      </c>
      <c r="AE262" s="163">
        <f t="shared" si="77"/>
        <v>0</v>
      </c>
      <c r="AF262" s="176">
        <f t="shared" si="77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78"/>
        <v>0</v>
      </c>
      <c r="D263" s="163">
        <f t="shared" si="78"/>
        <v>0</v>
      </c>
      <c r="E263" s="163">
        <f t="shared" si="78"/>
        <v>0</v>
      </c>
      <c r="F263" s="163">
        <f t="shared" si="78"/>
        <v>0</v>
      </c>
      <c r="G263" s="163">
        <f t="shared" si="78"/>
        <v>0</v>
      </c>
      <c r="H263" s="163">
        <f t="shared" si="78"/>
        <v>0</v>
      </c>
      <c r="I263" s="163">
        <f t="shared" si="78"/>
        <v>0</v>
      </c>
      <c r="J263" s="163">
        <f t="shared" si="78"/>
        <v>0</v>
      </c>
      <c r="K263" s="163">
        <f t="shared" si="78"/>
        <v>0</v>
      </c>
      <c r="L263" s="163">
        <f t="shared" si="78"/>
        <v>0</v>
      </c>
      <c r="M263" s="163">
        <f t="shared" si="76"/>
        <v>0</v>
      </c>
      <c r="N263" s="163">
        <f t="shared" si="76"/>
        <v>0</v>
      </c>
      <c r="O263" s="163">
        <f t="shared" si="76"/>
        <v>0</v>
      </c>
      <c r="P263" s="163">
        <f t="shared" si="76"/>
        <v>0</v>
      </c>
      <c r="Q263" s="163">
        <f t="shared" si="76"/>
        <v>0</v>
      </c>
      <c r="R263" s="163">
        <f t="shared" si="76"/>
        <v>0</v>
      </c>
      <c r="S263" s="163">
        <f t="shared" si="77"/>
        <v>0</v>
      </c>
      <c r="T263" s="163">
        <f t="shared" si="77"/>
        <v>0</v>
      </c>
      <c r="U263" s="163">
        <f t="shared" si="77"/>
        <v>0</v>
      </c>
      <c r="V263" s="163">
        <f t="shared" si="77"/>
        <v>0</v>
      </c>
      <c r="W263" s="163">
        <f t="shared" si="77"/>
        <v>0</v>
      </c>
      <c r="X263" s="163">
        <f t="shared" si="77"/>
        <v>0</v>
      </c>
      <c r="Y263" s="163">
        <f t="shared" si="77"/>
        <v>0</v>
      </c>
      <c r="Z263" s="163">
        <f t="shared" si="77"/>
        <v>0</v>
      </c>
      <c r="AA263" s="163">
        <f t="shared" si="77"/>
        <v>0</v>
      </c>
      <c r="AB263" s="163">
        <f t="shared" si="77"/>
        <v>0</v>
      </c>
      <c r="AC263" s="163">
        <f t="shared" si="77"/>
        <v>0</v>
      </c>
      <c r="AD263" s="163">
        <f t="shared" si="77"/>
        <v>0</v>
      </c>
      <c r="AE263" s="163">
        <f t="shared" si="77"/>
        <v>0</v>
      </c>
      <c r="AF263" s="176">
        <f t="shared" si="77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78"/>
        <v>0</v>
      </c>
      <c r="D264" s="163">
        <f t="shared" si="78"/>
        <v>0</v>
      </c>
      <c r="E264" s="163">
        <f t="shared" si="78"/>
        <v>0</v>
      </c>
      <c r="F264" s="163">
        <f t="shared" si="78"/>
        <v>0</v>
      </c>
      <c r="G264" s="163">
        <f t="shared" si="78"/>
        <v>0</v>
      </c>
      <c r="H264" s="163">
        <f t="shared" si="78"/>
        <v>0</v>
      </c>
      <c r="I264" s="163">
        <f t="shared" si="78"/>
        <v>0</v>
      </c>
      <c r="J264" s="163">
        <f t="shared" si="78"/>
        <v>0</v>
      </c>
      <c r="K264" s="163">
        <f t="shared" si="78"/>
        <v>0</v>
      </c>
      <c r="L264" s="163">
        <f t="shared" si="78"/>
        <v>0</v>
      </c>
      <c r="M264" s="163">
        <f t="shared" si="76"/>
        <v>0</v>
      </c>
      <c r="N264" s="163">
        <f t="shared" si="76"/>
        <v>0</v>
      </c>
      <c r="O264" s="163">
        <f t="shared" si="76"/>
        <v>0</v>
      </c>
      <c r="P264" s="163">
        <f t="shared" si="76"/>
        <v>0</v>
      </c>
      <c r="Q264" s="163">
        <f t="shared" si="76"/>
        <v>0</v>
      </c>
      <c r="R264" s="163">
        <f t="shared" si="76"/>
        <v>0</v>
      </c>
      <c r="S264" s="163">
        <f t="shared" ref="S264:AF273" si="79">R264</f>
        <v>0</v>
      </c>
      <c r="T264" s="163">
        <f t="shared" si="79"/>
        <v>0</v>
      </c>
      <c r="U264" s="163">
        <f t="shared" si="79"/>
        <v>0</v>
      </c>
      <c r="V264" s="163">
        <f t="shared" si="79"/>
        <v>0</v>
      </c>
      <c r="W264" s="163">
        <f t="shared" si="79"/>
        <v>0</v>
      </c>
      <c r="X264" s="163">
        <f t="shared" si="79"/>
        <v>0</v>
      </c>
      <c r="Y264" s="163">
        <f t="shared" si="79"/>
        <v>0</v>
      </c>
      <c r="Z264" s="163">
        <f t="shared" si="79"/>
        <v>0</v>
      </c>
      <c r="AA264" s="163">
        <f t="shared" si="79"/>
        <v>0</v>
      </c>
      <c r="AB264" s="163">
        <f t="shared" si="79"/>
        <v>0</v>
      </c>
      <c r="AC264" s="163">
        <f t="shared" si="79"/>
        <v>0</v>
      </c>
      <c r="AD264" s="163">
        <f t="shared" si="79"/>
        <v>0</v>
      </c>
      <c r="AE264" s="163">
        <f t="shared" si="79"/>
        <v>0</v>
      </c>
      <c r="AF264" s="176">
        <f t="shared" si="79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R273" si="80">B265</f>
        <v>0</v>
      </c>
      <c r="D265" s="163">
        <f t="shared" si="80"/>
        <v>0</v>
      </c>
      <c r="E265" s="163">
        <f t="shared" si="80"/>
        <v>0</v>
      </c>
      <c r="F265" s="163">
        <f t="shared" si="80"/>
        <v>0</v>
      </c>
      <c r="G265" s="163">
        <f t="shared" si="80"/>
        <v>0</v>
      </c>
      <c r="H265" s="163">
        <f t="shared" si="80"/>
        <v>0</v>
      </c>
      <c r="I265" s="163">
        <f t="shared" si="80"/>
        <v>0</v>
      </c>
      <c r="J265" s="163">
        <f t="shared" si="80"/>
        <v>0</v>
      </c>
      <c r="K265" s="163">
        <f t="shared" si="80"/>
        <v>0</v>
      </c>
      <c r="L265" s="163">
        <f t="shared" si="80"/>
        <v>0</v>
      </c>
      <c r="M265" s="163">
        <f t="shared" si="80"/>
        <v>0</v>
      </c>
      <c r="N265" s="163">
        <f t="shared" si="80"/>
        <v>0</v>
      </c>
      <c r="O265" s="163">
        <f t="shared" si="80"/>
        <v>0</v>
      </c>
      <c r="P265" s="163">
        <f t="shared" si="80"/>
        <v>0</v>
      </c>
      <c r="Q265" s="163">
        <f t="shared" si="80"/>
        <v>0</v>
      </c>
      <c r="R265" s="163">
        <f t="shared" si="80"/>
        <v>0</v>
      </c>
      <c r="S265" s="163">
        <f t="shared" si="79"/>
        <v>0</v>
      </c>
      <c r="T265" s="163">
        <f t="shared" si="79"/>
        <v>0</v>
      </c>
      <c r="U265" s="163">
        <f t="shared" si="79"/>
        <v>0</v>
      </c>
      <c r="V265" s="163">
        <f t="shared" si="79"/>
        <v>0</v>
      </c>
      <c r="W265" s="163">
        <f t="shared" si="79"/>
        <v>0</v>
      </c>
      <c r="X265" s="163">
        <f t="shared" si="79"/>
        <v>0</v>
      </c>
      <c r="Y265" s="163">
        <f t="shared" si="79"/>
        <v>0</v>
      </c>
      <c r="Z265" s="163">
        <f t="shared" si="79"/>
        <v>0</v>
      </c>
      <c r="AA265" s="163">
        <f t="shared" si="79"/>
        <v>0</v>
      </c>
      <c r="AB265" s="163">
        <f t="shared" si="79"/>
        <v>0</v>
      </c>
      <c r="AC265" s="163">
        <f t="shared" si="79"/>
        <v>0</v>
      </c>
      <c r="AD265" s="163">
        <f t="shared" si="79"/>
        <v>0</v>
      </c>
      <c r="AE265" s="163">
        <f t="shared" si="79"/>
        <v>0</v>
      </c>
      <c r="AF265" s="176">
        <f t="shared" si="79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80"/>
        <v>0</v>
      </c>
      <c r="D266" s="163">
        <f t="shared" si="80"/>
        <v>0</v>
      </c>
      <c r="E266" s="163">
        <f t="shared" si="80"/>
        <v>0</v>
      </c>
      <c r="F266" s="163">
        <f t="shared" si="80"/>
        <v>0</v>
      </c>
      <c r="G266" s="163">
        <f t="shared" si="80"/>
        <v>0</v>
      </c>
      <c r="H266" s="163">
        <f t="shared" si="80"/>
        <v>0</v>
      </c>
      <c r="I266" s="163">
        <f t="shared" si="80"/>
        <v>0</v>
      </c>
      <c r="J266" s="163">
        <f t="shared" si="80"/>
        <v>0</v>
      </c>
      <c r="K266" s="163">
        <f t="shared" si="80"/>
        <v>0</v>
      </c>
      <c r="L266" s="163">
        <f t="shared" si="80"/>
        <v>0</v>
      </c>
      <c r="M266" s="163">
        <f t="shared" si="80"/>
        <v>0</v>
      </c>
      <c r="N266" s="163">
        <f t="shared" si="80"/>
        <v>0</v>
      </c>
      <c r="O266" s="163">
        <f t="shared" si="80"/>
        <v>0</v>
      </c>
      <c r="P266" s="163">
        <f t="shared" si="80"/>
        <v>0</v>
      </c>
      <c r="Q266" s="163">
        <f t="shared" si="80"/>
        <v>0</v>
      </c>
      <c r="R266" s="163">
        <f t="shared" si="80"/>
        <v>0</v>
      </c>
      <c r="S266" s="163">
        <f t="shared" si="79"/>
        <v>0</v>
      </c>
      <c r="T266" s="163">
        <f t="shared" si="79"/>
        <v>0</v>
      </c>
      <c r="U266" s="163">
        <f t="shared" si="79"/>
        <v>0</v>
      </c>
      <c r="V266" s="163">
        <f t="shared" si="79"/>
        <v>0</v>
      </c>
      <c r="W266" s="163">
        <f t="shared" si="79"/>
        <v>0</v>
      </c>
      <c r="X266" s="163">
        <f t="shared" si="79"/>
        <v>0</v>
      </c>
      <c r="Y266" s="163">
        <f t="shared" si="79"/>
        <v>0</v>
      </c>
      <c r="Z266" s="163">
        <f t="shared" si="79"/>
        <v>0</v>
      </c>
      <c r="AA266" s="163">
        <f t="shared" si="79"/>
        <v>0</v>
      </c>
      <c r="AB266" s="163">
        <f t="shared" si="79"/>
        <v>0</v>
      </c>
      <c r="AC266" s="163">
        <f t="shared" si="79"/>
        <v>0</v>
      </c>
      <c r="AD266" s="163">
        <f t="shared" si="79"/>
        <v>0</v>
      </c>
      <c r="AE266" s="163">
        <f t="shared" si="79"/>
        <v>0</v>
      </c>
      <c r="AF266" s="176">
        <f t="shared" si="79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80"/>
        <v>0</v>
      </c>
      <c r="D267" s="163">
        <f t="shared" si="80"/>
        <v>0</v>
      </c>
      <c r="E267" s="163">
        <f t="shared" si="80"/>
        <v>0</v>
      </c>
      <c r="F267" s="163">
        <f t="shared" si="80"/>
        <v>0</v>
      </c>
      <c r="G267" s="163">
        <f t="shared" si="80"/>
        <v>0</v>
      </c>
      <c r="H267" s="163">
        <f t="shared" si="80"/>
        <v>0</v>
      </c>
      <c r="I267" s="163">
        <f t="shared" si="80"/>
        <v>0</v>
      </c>
      <c r="J267" s="163">
        <f t="shared" si="80"/>
        <v>0</v>
      </c>
      <c r="K267" s="163">
        <f t="shared" si="80"/>
        <v>0</v>
      </c>
      <c r="L267" s="163">
        <f t="shared" si="80"/>
        <v>0</v>
      </c>
      <c r="M267" s="163">
        <f t="shared" si="80"/>
        <v>0</v>
      </c>
      <c r="N267" s="163">
        <f t="shared" si="80"/>
        <v>0</v>
      </c>
      <c r="O267" s="163">
        <f t="shared" si="80"/>
        <v>0</v>
      </c>
      <c r="P267" s="163">
        <f t="shared" si="80"/>
        <v>0</v>
      </c>
      <c r="Q267" s="163">
        <f t="shared" si="80"/>
        <v>0</v>
      </c>
      <c r="R267" s="163">
        <f t="shared" si="80"/>
        <v>0</v>
      </c>
      <c r="S267" s="163">
        <f t="shared" si="79"/>
        <v>0</v>
      </c>
      <c r="T267" s="163">
        <f t="shared" si="79"/>
        <v>0</v>
      </c>
      <c r="U267" s="163">
        <f t="shared" si="79"/>
        <v>0</v>
      </c>
      <c r="V267" s="163">
        <f t="shared" si="79"/>
        <v>0</v>
      </c>
      <c r="W267" s="163">
        <f t="shared" si="79"/>
        <v>0</v>
      </c>
      <c r="X267" s="163">
        <f t="shared" si="79"/>
        <v>0</v>
      </c>
      <c r="Y267" s="163">
        <f t="shared" si="79"/>
        <v>0</v>
      </c>
      <c r="Z267" s="163">
        <f t="shared" si="79"/>
        <v>0</v>
      </c>
      <c r="AA267" s="163">
        <f t="shared" si="79"/>
        <v>0</v>
      </c>
      <c r="AB267" s="163">
        <f t="shared" si="79"/>
        <v>0</v>
      </c>
      <c r="AC267" s="163">
        <f t="shared" si="79"/>
        <v>0</v>
      </c>
      <c r="AD267" s="163">
        <f t="shared" si="79"/>
        <v>0</v>
      </c>
      <c r="AE267" s="163">
        <f t="shared" si="79"/>
        <v>0</v>
      </c>
      <c r="AF267" s="176">
        <f t="shared" si="79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80"/>
        <v>0</v>
      </c>
      <c r="D268" s="163">
        <f t="shared" si="80"/>
        <v>0</v>
      </c>
      <c r="E268" s="163">
        <f t="shared" si="80"/>
        <v>0</v>
      </c>
      <c r="F268" s="163">
        <f t="shared" si="80"/>
        <v>0</v>
      </c>
      <c r="G268" s="163">
        <f t="shared" si="80"/>
        <v>0</v>
      </c>
      <c r="H268" s="163">
        <f t="shared" si="80"/>
        <v>0</v>
      </c>
      <c r="I268" s="163">
        <f t="shared" si="80"/>
        <v>0</v>
      </c>
      <c r="J268" s="163">
        <f t="shared" si="80"/>
        <v>0</v>
      </c>
      <c r="K268" s="163">
        <f t="shared" si="80"/>
        <v>0</v>
      </c>
      <c r="L268" s="163">
        <f t="shared" si="80"/>
        <v>0</v>
      </c>
      <c r="M268" s="163">
        <f t="shared" si="80"/>
        <v>0</v>
      </c>
      <c r="N268" s="163">
        <f t="shared" si="80"/>
        <v>0</v>
      </c>
      <c r="O268" s="163">
        <f t="shared" si="80"/>
        <v>0</v>
      </c>
      <c r="P268" s="163">
        <f t="shared" si="80"/>
        <v>0</v>
      </c>
      <c r="Q268" s="163">
        <f t="shared" si="80"/>
        <v>0</v>
      </c>
      <c r="R268" s="163">
        <f t="shared" si="80"/>
        <v>0</v>
      </c>
      <c r="S268" s="163">
        <f t="shared" si="79"/>
        <v>0</v>
      </c>
      <c r="T268" s="163">
        <f t="shared" si="79"/>
        <v>0</v>
      </c>
      <c r="U268" s="163">
        <f t="shared" si="79"/>
        <v>0</v>
      </c>
      <c r="V268" s="163">
        <f t="shared" si="79"/>
        <v>0</v>
      </c>
      <c r="W268" s="163">
        <f t="shared" si="79"/>
        <v>0</v>
      </c>
      <c r="X268" s="163">
        <f t="shared" si="79"/>
        <v>0</v>
      </c>
      <c r="Y268" s="163">
        <f t="shared" si="79"/>
        <v>0</v>
      </c>
      <c r="Z268" s="163">
        <f t="shared" si="79"/>
        <v>0</v>
      </c>
      <c r="AA268" s="163">
        <f t="shared" si="79"/>
        <v>0</v>
      </c>
      <c r="AB268" s="163">
        <f t="shared" si="79"/>
        <v>0</v>
      </c>
      <c r="AC268" s="163">
        <f t="shared" si="79"/>
        <v>0</v>
      </c>
      <c r="AD268" s="163">
        <f t="shared" si="79"/>
        <v>0</v>
      </c>
      <c r="AE268" s="163">
        <f t="shared" si="79"/>
        <v>0</v>
      </c>
      <c r="AF268" s="176">
        <f t="shared" si="79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80"/>
        <v>0</v>
      </c>
      <c r="D269" s="163">
        <f t="shared" si="80"/>
        <v>0</v>
      </c>
      <c r="E269" s="163">
        <f t="shared" si="80"/>
        <v>0</v>
      </c>
      <c r="F269" s="163">
        <f t="shared" si="80"/>
        <v>0</v>
      </c>
      <c r="G269" s="163">
        <f t="shared" si="80"/>
        <v>0</v>
      </c>
      <c r="H269" s="163">
        <f t="shared" si="80"/>
        <v>0</v>
      </c>
      <c r="I269" s="163">
        <f t="shared" si="80"/>
        <v>0</v>
      </c>
      <c r="J269" s="163">
        <f t="shared" si="80"/>
        <v>0</v>
      </c>
      <c r="K269" s="163">
        <f t="shared" si="80"/>
        <v>0</v>
      </c>
      <c r="L269" s="163">
        <f t="shared" si="80"/>
        <v>0</v>
      </c>
      <c r="M269" s="163">
        <f t="shared" si="80"/>
        <v>0</v>
      </c>
      <c r="N269" s="163">
        <f t="shared" si="80"/>
        <v>0</v>
      </c>
      <c r="O269" s="163">
        <f t="shared" si="80"/>
        <v>0</v>
      </c>
      <c r="P269" s="163">
        <f t="shared" si="80"/>
        <v>0</v>
      </c>
      <c r="Q269" s="163">
        <f t="shared" si="80"/>
        <v>0</v>
      </c>
      <c r="R269" s="163">
        <f t="shared" si="80"/>
        <v>0</v>
      </c>
      <c r="S269" s="163">
        <f t="shared" si="79"/>
        <v>0</v>
      </c>
      <c r="T269" s="163">
        <f t="shared" si="79"/>
        <v>0</v>
      </c>
      <c r="U269" s="163">
        <f t="shared" si="79"/>
        <v>0</v>
      </c>
      <c r="V269" s="163">
        <f t="shared" si="79"/>
        <v>0</v>
      </c>
      <c r="W269" s="163">
        <f t="shared" si="79"/>
        <v>0</v>
      </c>
      <c r="X269" s="163">
        <f t="shared" si="79"/>
        <v>0</v>
      </c>
      <c r="Y269" s="163">
        <f t="shared" si="79"/>
        <v>0</v>
      </c>
      <c r="Z269" s="163">
        <f t="shared" si="79"/>
        <v>0</v>
      </c>
      <c r="AA269" s="163">
        <f t="shared" si="79"/>
        <v>0</v>
      </c>
      <c r="AB269" s="163">
        <f t="shared" si="79"/>
        <v>0</v>
      </c>
      <c r="AC269" s="163">
        <f t="shared" si="79"/>
        <v>0</v>
      </c>
      <c r="AD269" s="163">
        <f t="shared" si="79"/>
        <v>0</v>
      </c>
      <c r="AE269" s="163">
        <f t="shared" si="79"/>
        <v>0</v>
      </c>
      <c r="AF269" s="176">
        <f t="shared" si="79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80"/>
        <v>0</v>
      </c>
      <c r="D270" s="163">
        <f t="shared" si="80"/>
        <v>0</v>
      </c>
      <c r="E270" s="163">
        <f t="shared" si="80"/>
        <v>0</v>
      </c>
      <c r="F270" s="163">
        <f t="shared" si="80"/>
        <v>0</v>
      </c>
      <c r="G270" s="163">
        <f t="shared" si="80"/>
        <v>0</v>
      </c>
      <c r="H270" s="163">
        <f t="shared" si="80"/>
        <v>0</v>
      </c>
      <c r="I270" s="163">
        <f t="shared" si="80"/>
        <v>0</v>
      </c>
      <c r="J270" s="163">
        <f t="shared" si="80"/>
        <v>0</v>
      </c>
      <c r="K270" s="163">
        <f t="shared" si="80"/>
        <v>0</v>
      </c>
      <c r="L270" s="163">
        <f t="shared" si="80"/>
        <v>0</v>
      </c>
      <c r="M270" s="163">
        <f t="shared" si="80"/>
        <v>0</v>
      </c>
      <c r="N270" s="163">
        <f t="shared" si="80"/>
        <v>0</v>
      </c>
      <c r="O270" s="163">
        <f t="shared" si="80"/>
        <v>0</v>
      </c>
      <c r="P270" s="163">
        <f t="shared" si="80"/>
        <v>0</v>
      </c>
      <c r="Q270" s="163">
        <f t="shared" si="80"/>
        <v>0</v>
      </c>
      <c r="R270" s="163">
        <f t="shared" si="80"/>
        <v>0</v>
      </c>
      <c r="S270" s="163">
        <f t="shared" si="79"/>
        <v>0</v>
      </c>
      <c r="T270" s="163">
        <f t="shared" si="79"/>
        <v>0</v>
      </c>
      <c r="U270" s="163">
        <f t="shared" si="79"/>
        <v>0</v>
      </c>
      <c r="V270" s="163">
        <f t="shared" si="79"/>
        <v>0</v>
      </c>
      <c r="W270" s="163">
        <f t="shared" si="79"/>
        <v>0</v>
      </c>
      <c r="X270" s="163">
        <f t="shared" si="79"/>
        <v>0</v>
      </c>
      <c r="Y270" s="163">
        <f t="shared" si="79"/>
        <v>0</v>
      </c>
      <c r="Z270" s="163">
        <f t="shared" si="79"/>
        <v>0</v>
      </c>
      <c r="AA270" s="163">
        <f t="shared" si="79"/>
        <v>0</v>
      </c>
      <c r="AB270" s="163">
        <f t="shared" si="79"/>
        <v>0</v>
      </c>
      <c r="AC270" s="163">
        <f t="shared" si="79"/>
        <v>0</v>
      </c>
      <c r="AD270" s="163">
        <f t="shared" si="79"/>
        <v>0</v>
      </c>
      <c r="AE270" s="163">
        <f t="shared" si="79"/>
        <v>0</v>
      </c>
      <c r="AF270" s="176">
        <f t="shared" si="79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80"/>
        <v>0</v>
      </c>
      <c r="D271" s="163">
        <f t="shared" si="80"/>
        <v>0</v>
      </c>
      <c r="E271" s="163">
        <f t="shared" si="80"/>
        <v>0</v>
      </c>
      <c r="F271" s="163">
        <f t="shared" si="80"/>
        <v>0</v>
      </c>
      <c r="G271" s="163">
        <f t="shared" si="80"/>
        <v>0</v>
      </c>
      <c r="H271" s="163">
        <f t="shared" si="80"/>
        <v>0</v>
      </c>
      <c r="I271" s="163">
        <f t="shared" si="80"/>
        <v>0</v>
      </c>
      <c r="J271" s="163">
        <f t="shared" si="80"/>
        <v>0</v>
      </c>
      <c r="K271" s="163">
        <f t="shared" si="80"/>
        <v>0</v>
      </c>
      <c r="L271" s="163">
        <f t="shared" si="80"/>
        <v>0</v>
      </c>
      <c r="M271" s="163">
        <f t="shared" si="80"/>
        <v>0</v>
      </c>
      <c r="N271" s="163">
        <f t="shared" si="80"/>
        <v>0</v>
      </c>
      <c r="O271" s="163">
        <f t="shared" si="80"/>
        <v>0</v>
      </c>
      <c r="P271" s="163">
        <f t="shared" si="80"/>
        <v>0</v>
      </c>
      <c r="Q271" s="163">
        <f t="shared" si="80"/>
        <v>0</v>
      </c>
      <c r="R271" s="163">
        <f t="shared" si="80"/>
        <v>0</v>
      </c>
      <c r="S271" s="163">
        <f t="shared" si="79"/>
        <v>0</v>
      </c>
      <c r="T271" s="163">
        <f t="shared" si="79"/>
        <v>0</v>
      </c>
      <c r="U271" s="163">
        <f t="shared" si="79"/>
        <v>0</v>
      </c>
      <c r="V271" s="163">
        <f t="shared" si="79"/>
        <v>0</v>
      </c>
      <c r="W271" s="163">
        <f t="shared" si="79"/>
        <v>0</v>
      </c>
      <c r="X271" s="163">
        <f t="shared" si="79"/>
        <v>0</v>
      </c>
      <c r="Y271" s="163">
        <f t="shared" si="79"/>
        <v>0</v>
      </c>
      <c r="Z271" s="163">
        <f t="shared" si="79"/>
        <v>0</v>
      </c>
      <c r="AA271" s="163">
        <f t="shared" si="79"/>
        <v>0</v>
      </c>
      <c r="AB271" s="163">
        <f t="shared" si="79"/>
        <v>0</v>
      </c>
      <c r="AC271" s="163">
        <f t="shared" si="79"/>
        <v>0</v>
      </c>
      <c r="AD271" s="163">
        <f t="shared" si="79"/>
        <v>0</v>
      </c>
      <c r="AE271" s="163">
        <f t="shared" si="79"/>
        <v>0</v>
      </c>
      <c r="AF271" s="176">
        <f t="shared" si="79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80"/>
        <v>0</v>
      </c>
      <c r="D272" s="163">
        <f t="shared" si="80"/>
        <v>0</v>
      </c>
      <c r="E272" s="163">
        <f t="shared" si="80"/>
        <v>0</v>
      </c>
      <c r="F272" s="163">
        <f t="shared" si="80"/>
        <v>0</v>
      </c>
      <c r="G272" s="163">
        <f t="shared" si="80"/>
        <v>0</v>
      </c>
      <c r="H272" s="163">
        <f t="shared" si="80"/>
        <v>0</v>
      </c>
      <c r="I272" s="163">
        <f t="shared" si="80"/>
        <v>0</v>
      </c>
      <c r="J272" s="163">
        <f t="shared" si="80"/>
        <v>0</v>
      </c>
      <c r="K272" s="163">
        <f t="shared" si="80"/>
        <v>0</v>
      </c>
      <c r="L272" s="163">
        <f t="shared" si="80"/>
        <v>0</v>
      </c>
      <c r="M272" s="163">
        <f t="shared" si="80"/>
        <v>0</v>
      </c>
      <c r="N272" s="163">
        <f t="shared" si="80"/>
        <v>0</v>
      </c>
      <c r="O272" s="163">
        <f t="shared" si="80"/>
        <v>0</v>
      </c>
      <c r="P272" s="163">
        <f t="shared" si="80"/>
        <v>0</v>
      </c>
      <c r="Q272" s="163">
        <f t="shared" si="80"/>
        <v>0</v>
      </c>
      <c r="R272" s="163">
        <f t="shared" si="80"/>
        <v>0</v>
      </c>
      <c r="S272" s="163">
        <f t="shared" si="79"/>
        <v>0</v>
      </c>
      <c r="T272" s="163">
        <f t="shared" si="79"/>
        <v>0</v>
      </c>
      <c r="U272" s="163">
        <f t="shared" si="79"/>
        <v>0</v>
      </c>
      <c r="V272" s="163">
        <f t="shared" si="79"/>
        <v>0</v>
      </c>
      <c r="W272" s="163">
        <f t="shared" si="79"/>
        <v>0</v>
      </c>
      <c r="X272" s="163">
        <f t="shared" si="79"/>
        <v>0</v>
      </c>
      <c r="Y272" s="163">
        <f t="shared" si="79"/>
        <v>0</v>
      </c>
      <c r="Z272" s="163">
        <f t="shared" si="79"/>
        <v>0</v>
      </c>
      <c r="AA272" s="163">
        <f t="shared" si="79"/>
        <v>0</v>
      </c>
      <c r="AB272" s="163">
        <f t="shared" si="79"/>
        <v>0</v>
      </c>
      <c r="AC272" s="163">
        <f t="shared" si="79"/>
        <v>0</v>
      </c>
      <c r="AD272" s="163">
        <f t="shared" si="79"/>
        <v>0</v>
      </c>
      <c r="AE272" s="163">
        <f t="shared" si="79"/>
        <v>0</v>
      </c>
      <c r="AF272" s="176">
        <f t="shared" si="79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80"/>
        <v>0</v>
      </c>
      <c r="D273" s="179">
        <f t="shared" si="80"/>
        <v>0</v>
      </c>
      <c r="E273" s="179">
        <f t="shared" si="80"/>
        <v>0</v>
      </c>
      <c r="F273" s="179">
        <f t="shared" si="80"/>
        <v>0</v>
      </c>
      <c r="G273" s="179">
        <f t="shared" si="80"/>
        <v>0</v>
      </c>
      <c r="H273" s="179">
        <f t="shared" si="80"/>
        <v>0</v>
      </c>
      <c r="I273" s="179">
        <f t="shared" si="80"/>
        <v>0</v>
      </c>
      <c r="J273" s="179">
        <f t="shared" si="80"/>
        <v>0</v>
      </c>
      <c r="K273" s="179">
        <f t="shared" si="80"/>
        <v>0</v>
      </c>
      <c r="L273" s="179">
        <f t="shared" si="80"/>
        <v>0</v>
      </c>
      <c r="M273" s="179">
        <f t="shared" si="80"/>
        <v>0</v>
      </c>
      <c r="N273" s="179">
        <f t="shared" si="80"/>
        <v>0</v>
      </c>
      <c r="O273" s="179">
        <f t="shared" si="80"/>
        <v>0</v>
      </c>
      <c r="P273" s="179">
        <f t="shared" si="80"/>
        <v>0</v>
      </c>
      <c r="Q273" s="179">
        <f t="shared" si="80"/>
        <v>0</v>
      </c>
      <c r="R273" s="179">
        <f t="shared" si="80"/>
        <v>0</v>
      </c>
      <c r="S273" s="179">
        <f t="shared" si="79"/>
        <v>0</v>
      </c>
      <c r="T273" s="179">
        <f t="shared" si="79"/>
        <v>0</v>
      </c>
      <c r="U273" s="179">
        <f t="shared" si="79"/>
        <v>0</v>
      </c>
      <c r="V273" s="179">
        <f t="shared" si="79"/>
        <v>0</v>
      </c>
      <c r="W273" s="179">
        <f t="shared" si="79"/>
        <v>0</v>
      </c>
      <c r="X273" s="179">
        <f t="shared" si="79"/>
        <v>0</v>
      </c>
      <c r="Y273" s="179">
        <f t="shared" si="79"/>
        <v>0</v>
      </c>
      <c r="Z273" s="179">
        <f t="shared" si="79"/>
        <v>0</v>
      </c>
      <c r="AA273" s="179">
        <f t="shared" si="79"/>
        <v>0</v>
      </c>
      <c r="AB273" s="179">
        <f t="shared" si="79"/>
        <v>0</v>
      </c>
      <c r="AC273" s="179">
        <f t="shared" si="79"/>
        <v>0</v>
      </c>
      <c r="AD273" s="179">
        <f t="shared" si="79"/>
        <v>0</v>
      </c>
      <c r="AE273" s="179">
        <f t="shared" si="79"/>
        <v>0</v>
      </c>
      <c r="AF273" s="180">
        <f t="shared" si="79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81">SUM(B169:B273)</f>
        <v>0</v>
      </c>
      <c r="C274" s="182">
        <f t="shared" si="81"/>
        <v>0</v>
      </c>
      <c r="D274" s="182">
        <f t="shared" si="81"/>
        <v>0</v>
      </c>
      <c r="E274" s="182">
        <f t="shared" si="81"/>
        <v>0</v>
      </c>
      <c r="F274" s="182">
        <f t="shared" si="81"/>
        <v>0</v>
      </c>
      <c r="G274" s="182">
        <f t="shared" si="81"/>
        <v>0</v>
      </c>
      <c r="H274" s="182">
        <f t="shared" si="81"/>
        <v>0</v>
      </c>
      <c r="I274" s="182">
        <f t="shared" si="81"/>
        <v>0</v>
      </c>
      <c r="J274" s="182">
        <f t="shared" si="81"/>
        <v>0</v>
      </c>
      <c r="K274" s="182">
        <f t="shared" si="81"/>
        <v>0</v>
      </c>
      <c r="L274" s="182">
        <f t="shared" si="81"/>
        <v>0</v>
      </c>
      <c r="M274" s="182">
        <f t="shared" ref="M274:R274" si="82">SUM(M169:M273)</f>
        <v>0</v>
      </c>
      <c r="N274" s="182">
        <f t="shared" si="82"/>
        <v>0</v>
      </c>
      <c r="O274" s="182">
        <f t="shared" si="82"/>
        <v>0</v>
      </c>
      <c r="P274" s="182">
        <f t="shared" si="82"/>
        <v>0</v>
      </c>
      <c r="Q274" s="182">
        <f t="shared" si="82"/>
        <v>0</v>
      </c>
      <c r="R274" s="182">
        <f t="shared" si="82"/>
        <v>0</v>
      </c>
      <c r="S274" s="182">
        <f t="shared" si="81"/>
        <v>0</v>
      </c>
      <c r="T274" s="182">
        <f t="shared" si="81"/>
        <v>0</v>
      </c>
      <c r="U274" s="182">
        <f t="shared" si="81"/>
        <v>0</v>
      </c>
      <c r="V274" s="182">
        <f t="shared" si="81"/>
        <v>0</v>
      </c>
      <c r="W274" s="182">
        <f t="shared" si="81"/>
        <v>0</v>
      </c>
      <c r="X274" s="182">
        <f t="shared" si="81"/>
        <v>0</v>
      </c>
      <c r="Y274" s="182">
        <f t="shared" si="81"/>
        <v>0</v>
      </c>
      <c r="Z274" s="182">
        <f t="shared" si="81"/>
        <v>0</v>
      </c>
      <c r="AA274" s="182">
        <f t="shared" si="81"/>
        <v>0</v>
      </c>
      <c r="AB274" s="182">
        <f>SUM(AB169:AB273)</f>
        <v>0</v>
      </c>
      <c r="AC274" s="182">
        <f t="shared" si="81"/>
        <v>0</v>
      </c>
      <c r="AD274" s="182">
        <f t="shared" si="81"/>
        <v>0</v>
      </c>
      <c r="AE274" s="182">
        <f t="shared" si="81"/>
        <v>0</v>
      </c>
      <c r="AF274" s="183">
        <f t="shared" si="81"/>
        <v>0</v>
      </c>
      <c r="AG274" s="184">
        <f t="shared" si="8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454" priority="90">
      <formula>$AH11=0</formula>
    </cfRule>
  </conditionalFormatting>
  <conditionalFormatting sqref="A101:A102">
    <cfRule type="expression" dxfId="1453" priority="258">
      <formula>$AH106=0</formula>
    </cfRule>
  </conditionalFormatting>
  <conditionalFormatting sqref="A103:A107">
    <cfRule type="expression" dxfId="1452" priority="206">
      <formula>$AH102=0</formula>
    </cfRule>
  </conditionalFormatting>
  <conditionalFormatting sqref="A160:A167">
    <cfRule type="expression" dxfId="1451" priority="259">
      <formula>$AH267=0</formula>
    </cfRule>
  </conditionalFormatting>
  <conditionalFormatting sqref="A168:A275">
    <cfRule type="expression" dxfId="1450" priority="129">
      <formula>$AH168=0</formula>
    </cfRule>
  </conditionalFormatting>
  <conditionalFormatting sqref="B8">
    <cfRule type="expression" dxfId="1449" priority="254">
      <formula>AND(C$9&gt;=14/24,C$9&lt;20/24)</formula>
    </cfRule>
    <cfRule type="expression" dxfId="1448" priority="255">
      <formula>AND(C$9&gt;=8/24,C$9&lt;14/24)</formula>
    </cfRule>
    <cfRule type="expression" dxfId="1447" priority="256">
      <formula>C$9&lt;8/24</formula>
    </cfRule>
    <cfRule type="expression" dxfId="1446" priority="257">
      <formula>C$9&gt;=20/24</formula>
    </cfRule>
  </conditionalFormatting>
  <conditionalFormatting sqref="B9:AF10 F117:L125 F134:L134 G128:G133 F127:G127 K126:L133 F126:J126 H127:L133 C153:L157 C152:R152 C158:R159 M117:AF134 V11:AF13 F93:AF115 S76:AF77 S137:AF159">
    <cfRule type="expression" dxfId="1445" priority="171">
      <formula>B$9&gt;=20/24</formula>
    </cfRule>
  </conditionalFormatting>
  <conditionalFormatting sqref="B9:AF10 F117:L125 F134:L134 G128:G133 F127:G127 K126:L133 F126:J126 H127:L133 C153:L157 C152:R152 C158:R159 M117:AF134 V11:AF13 F93:AF115 S76:AF77 S137:AF159">
    <cfRule type="expression" dxfId="1444" priority="172">
      <formula>AND(B$9&gt;=14/24,B$9&lt;20/24)</formula>
    </cfRule>
    <cfRule type="expression" dxfId="1443" priority="173">
      <formula>AND(B$9&gt;=8/24,B$9&lt;14/24)</formula>
    </cfRule>
    <cfRule type="expression" dxfId="1442" priority="174">
      <formula>B$9&lt;8/24</formula>
    </cfRule>
  </conditionalFormatting>
  <conditionalFormatting sqref="V14:AF35">
    <cfRule type="expression" dxfId="1441" priority="114">
      <formula>V14&gt;$AG14*1</formula>
    </cfRule>
    <cfRule type="expression" dxfId="1440" priority="115">
      <formula>V$9&gt;=20/24</formula>
    </cfRule>
    <cfRule type="expression" dxfId="1439" priority="116">
      <formula>AND(V$9&gt;=14/24,V$9&lt;20/24)</formula>
    </cfRule>
    <cfRule type="expression" dxfId="1438" priority="117">
      <formula>AND(V$9&gt;=8/24,V$9&lt;14/24)</formula>
    </cfRule>
    <cfRule type="expression" dxfId="1437" priority="118">
      <formula>V$9&lt;8/24</formula>
    </cfRule>
  </conditionalFormatting>
  <conditionalFormatting sqref="F70:I70 G69:I69 J69:AF70">
    <cfRule type="expression" dxfId="1436" priority="104">
      <formula>F$9&gt;=20/24</formula>
    </cfRule>
    <cfRule type="expression" dxfId="1435" priority="105">
      <formula>AND(F$9&gt;=14/24,F$9&lt;20/24)</formula>
    </cfRule>
    <cfRule type="expression" dxfId="1434" priority="106">
      <formula>AND(F$9&gt;=8/24,F$9&lt;14/24)</formula>
    </cfRule>
  </conditionalFormatting>
  <conditionalFormatting sqref="F70:S70 G69:S69 T69:AF70">
    <cfRule type="expression" dxfId="1433" priority="179">
      <formula>F$9&lt;8/24</formula>
    </cfRule>
  </conditionalFormatting>
  <conditionalFormatting sqref="S72:AF75">
    <cfRule type="expression" dxfId="1432" priority="95">
      <formula>S72&gt;$AG72*1</formula>
    </cfRule>
  </conditionalFormatting>
  <conditionalFormatting sqref="S73:AF75">
    <cfRule type="expression" dxfId="1431" priority="96">
      <formula>S$9&gt;=20/24</formula>
    </cfRule>
    <cfRule type="expression" dxfId="1430" priority="97">
      <formula>AND(S$9&gt;=14/24,S$9&lt;20/24)</formula>
    </cfRule>
    <cfRule type="expression" dxfId="1429" priority="98">
      <formula>AND(S$9&gt;=8/24,S$9&lt;14/24)</formula>
    </cfRule>
    <cfRule type="expression" dxfId="1428" priority="99">
      <formula>S$9&lt;8/24</formula>
    </cfRule>
  </conditionalFormatting>
  <conditionalFormatting sqref="C161:AF167">
    <cfRule type="expression" dxfId="1427" priority="130">
      <formula>C$9&gt;=20/24</formula>
    </cfRule>
    <cfRule type="expression" dxfId="1426" priority="131">
      <formula>AND(C$9&gt;=14/24,C$9&lt;20/24)</formula>
    </cfRule>
    <cfRule type="expression" dxfId="1425" priority="132">
      <formula>AND(C$9&gt;=8/24,C$9&lt;14/24)</formula>
    </cfRule>
    <cfRule type="expression" dxfId="1424" priority="133">
      <formula>C$9&lt;8/24</formula>
    </cfRule>
  </conditionalFormatting>
  <conditionalFormatting sqref="C169:AF274">
    <cfRule type="expression" dxfId="1423" priority="91">
      <formula>C$9&gt;=20/24</formula>
    </cfRule>
    <cfRule type="expression" dxfId="1422" priority="92">
      <formula>AND(C$9&gt;=14/24,C$9&lt;20/24)</formula>
    </cfRule>
    <cfRule type="expression" dxfId="1421" priority="93">
      <formula>AND(C$9&gt;=8/24,C$9&lt;14/24)</formula>
    </cfRule>
    <cfRule type="expression" dxfId="1420" priority="94">
      <formula>C$9&lt;8/24</formula>
    </cfRule>
  </conditionalFormatting>
  <conditionalFormatting sqref="AG96 F78:T78 S76:T77 AG78 F71:AG71 V11:AF13 F91:AF96 U76:AF78 G69:AF69">
    <cfRule type="expression" dxfId="1419" priority="170">
      <formula>F11&gt;$AG11*1</formula>
    </cfRule>
  </conditionalFormatting>
  <conditionalFormatting sqref="F78:AA78 S76:AA77 S72:AF72 AB76:AF78">
    <cfRule type="expression" dxfId="1418" priority="190">
      <formula>F$9&gt;=20/24</formula>
    </cfRule>
    <cfRule type="expression" dxfId="1417" priority="191">
      <formula>AND(F$9&gt;=14/24,F$9&lt;20/24)</formula>
    </cfRule>
    <cfRule type="expression" dxfId="1416" priority="192">
      <formula>AND(F$9&gt;=8/24,F$9&lt;14/24)</formula>
    </cfRule>
    <cfRule type="expression" dxfId="1415" priority="193">
      <formula>F$9&lt;8/24</formula>
    </cfRule>
  </conditionalFormatting>
  <conditionalFormatting sqref="S73:AF75">
    <cfRule type="expression" dxfId="1414" priority="100">
      <formula>S$9&gt;=20/24</formula>
    </cfRule>
    <cfRule type="expression" dxfId="1413" priority="101">
      <formula>AND(S$9&gt;=14/24,S$9&lt;20/24)</formula>
    </cfRule>
    <cfRule type="expression" dxfId="1412" priority="102">
      <formula>AND(S$9&gt;=8/24,S$9&lt;14/24)</formula>
    </cfRule>
    <cfRule type="expression" dxfId="1411" priority="103">
      <formula>S$9&lt;8/24</formula>
    </cfRule>
  </conditionalFormatting>
  <conditionalFormatting sqref="M8 S8 AB8">
    <cfRule type="expression" dxfId="1410" priority="247">
      <formula>AND(N$9&gt;=14/24,N$9&lt;20/24)</formula>
    </cfRule>
    <cfRule type="expression" dxfId="1409" priority="248">
      <formula>AND(N$9&gt;=8/24,N$9&lt;14/24)</formula>
    </cfRule>
    <cfRule type="expression" dxfId="1408" priority="249">
      <formula>N$9&lt;8/24</formula>
    </cfRule>
  </conditionalFormatting>
  <conditionalFormatting sqref="O3:P3">
    <cfRule type="iconSet" priority="244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07" priority="246">
      <formula>N$9&gt;=20/24</formula>
    </cfRule>
  </conditionalFormatting>
  <conditionalFormatting sqref="S8">
    <cfRule type="expression" dxfId="1406" priority="237">
      <formula>U$9&gt;=20/24</formula>
    </cfRule>
    <cfRule type="expression" dxfId="1405" priority="238">
      <formula>AND(U$9&gt;=14/24,U$9&lt;20/24)</formula>
    </cfRule>
    <cfRule type="expression" dxfId="1404" priority="239">
      <formula>AND(U$9&gt;=8/24,U$9&lt;14/24)</formula>
    </cfRule>
    <cfRule type="expression" dxfId="1403" priority="240">
      <formula>U$9&lt;8/24</formula>
    </cfRule>
  </conditionalFormatting>
  <conditionalFormatting sqref="V3 AB3">
    <cfRule type="iconSet" priority="245">
      <iconSet iconSet="3TrafficLights2" reverse="1">
        <cfvo type="percent" val="0"/>
        <cfvo type="num" val="1"/>
        <cfvo type="num" val="1"/>
      </iconSet>
    </cfRule>
  </conditionalFormatting>
  <conditionalFormatting sqref="F70:I70 G69:I69 J69:AF70">
    <cfRule type="expression" dxfId="1402" priority="184">
      <formula>F69&gt;$AG69</formula>
    </cfRule>
  </conditionalFormatting>
  <conditionalFormatting sqref="AB8">
    <cfRule type="expression" dxfId="1401" priority="233">
      <formula>AD$9&gt;=20/24</formula>
    </cfRule>
    <cfRule type="expression" dxfId="1400" priority="234">
      <formula>AND(AD$9&gt;=14/24,AD$9&lt;20/24)</formula>
    </cfRule>
    <cfRule type="expression" dxfId="1399" priority="235">
      <formula>AND(AD$9&gt;=8/24,AD$9&lt;14/24)</formula>
    </cfRule>
    <cfRule type="expression" dxfId="1398" priority="236">
      <formula>AD$9&lt;8/24</formula>
    </cfRule>
  </conditionalFormatting>
  <conditionalFormatting sqref="AG78">
    <cfRule type="expression" dxfId="1397" priority="212">
      <formula>AG$9&gt;=20/24</formula>
    </cfRule>
    <cfRule type="expression" dxfId="1396" priority="213">
      <formula>AND(AG$9&gt;=14/24,AG$9&lt;20/24)</formula>
    </cfRule>
    <cfRule type="expression" dxfId="1395" priority="214">
      <formula>AND(AG$9&gt;=8/24,AG$9&lt;14/24)</formula>
    </cfRule>
    <cfRule type="expression" dxfId="1394" priority="215">
      <formula>AG$9&lt;8/24</formula>
    </cfRule>
  </conditionalFormatting>
  <conditionalFormatting sqref="AG91:AG92">
    <cfRule type="expression" dxfId="1393" priority="207">
      <formula>AG91&gt;$AG91</formula>
    </cfRule>
  </conditionalFormatting>
  <conditionalFormatting sqref="AG96">
    <cfRule type="expression" dxfId="1392" priority="208">
      <formula>AG$9&gt;=20/24</formula>
    </cfRule>
    <cfRule type="expression" dxfId="1391" priority="209">
      <formula>AND(AG$9&gt;=14/24,AG$9&lt;20/24)</formula>
    </cfRule>
    <cfRule type="expression" dxfId="1390" priority="210">
      <formula>AND(AG$9&gt;=8/24,AG$9&lt;14/24)</formula>
    </cfRule>
    <cfRule type="expression" dxfId="1389" priority="211">
      <formula>AG$9&lt;8/24</formula>
    </cfRule>
  </conditionalFormatting>
  <conditionalFormatting sqref="AG113">
    <cfRule type="expression" dxfId="1388" priority="229">
      <formula>AG$9&gt;=20/24</formula>
    </cfRule>
    <cfRule type="expression" dxfId="1387" priority="230">
      <formula>AND(AG$9&gt;=14/24,AG$9&lt;20/24)</formula>
    </cfRule>
    <cfRule type="expression" dxfId="1386" priority="231">
      <formula>AND(AG$9&gt;=8/24,AG$9&lt;14/24)</formula>
    </cfRule>
    <cfRule type="expression" dxfId="1385" priority="232">
      <formula>AG$9&lt;8/24</formula>
    </cfRule>
  </conditionalFormatting>
  <conditionalFormatting sqref="AH8:AI10">
    <cfRule type="expression" dxfId="1384" priority="120">
      <formula>AH$9&gt;=20/24</formula>
    </cfRule>
    <cfRule type="expression" dxfId="1383" priority="121">
      <formula>AND(AH$9&gt;=14/24,AH$9&lt;20/24)</formula>
    </cfRule>
    <cfRule type="expression" dxfId="1382" priority="122">
      <formula>AND(AH$9&gt;=8/24,AH$9&lt;14/24)</formula>
    </cfRule>
    <cfRule type="expression" dxfId="1381" priority="123">
      <formula>AH$9&lt;8/24</formula>
    </cfRule>
  </conditionalFormatting>
  <conditionalFormatting sqref="AL4:AL6">
    <cfRule type="iconSet" priority="243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27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19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17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26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28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1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2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28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13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1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16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80" priority="250">
      <formula>AJ$9&gt;=20/24</formula>
    </cfRule>
    <cfRule type="expression" dxfId="1379" priority="251">
      <formula>AND(AJ$9&gt;=14/24,AJ$9&lt;20/24)</formula>
    </cfRule>
    <cfRule type="expression" dxfId="1378" priority="252">
      <formula>AND(AJ$9&gt;=8/24,AJ$9&lt;14/24)</formula>
    </cfRule>
    <cfRule type="expression" dxfId="1377" priority="253">
      <formula>AJ$9&lt;8/24</formula>
    </cfRule>
  </conditionalFormatting>
  <conditionalFormatting sqref="AL99:AN99 AL105:AN105">
    <cfRule type="expression" dxfId="1376" priority="222">
      <formula>AL$9&gt;=20/24</formula>
    </cfRule>
    <cfRule type="expression" dxfId="1375" priority="223">
      <formula>AND(AL$9&gt;=14/24,AL$9&lt;20/24)</formula>
    </cfRule>
    <cfRule type="expression" dxfId="1374" priority="224">
      <formula>AND(AL$9&gt;=8/24,AL$9&lt;14/24)</formula>
    </cfRule>
    <cfRule type="expression" dxfId="1373" priority="225">
      <formula>AL$9&lt;8/24</formula>
    </cfRule>
  </conditionalFormatting>
  <conditionalFormatting sqref="AM15:AM21 AN16:AR21">
    <cfRule type="expression" dxfId="1372" priority="146">
      <formula>AX$9&gt;=20/24</formula>
    </cfRule>
    <cfRule type="expression" dxfId="1371" priority="147">
      <formula>AND(AX$9&gt;=14/24,AX$9&lt;20/24)</formula>
    </cfRule>
    <cfRule type="expression" dxfId="1370" priority="148">
      <formula>AND(AX$9&gt;=8/24,AX$9&lt;14/24)</formula>
    </cfRule>
    <cfRule type="expression" dxfId="1369" priority="149">
      <formula>AX$9&lt;8/24</formula>
    </cfRule>
  </conditionalFormatting>
  <conditionalFormatting sqref="AN100:AN103">
    <cfRule type="expression" dxfId="1368" priority="218">
      <formula>AN$9&gt;=20/24</formula>
    </cfRule>
    <cfRule type="expression" dxfId="1367" priority="219">
      <formula>AND(AN$9&gt;=14/24,AN$9&lt;20/24)</formula>
    </cfRule>
    <cfRule type="expression" dxfId="1366" priority="220">
      <formula>AND(AN$9&gt;=8/24,AN$9&lt;14/24)</formula>
    </cfRule>
    <cfRule type="expression" dxfId="1365" priority="221">
      <formula>AN$9&lt;8/24</formula>
    </cfRule>
  </conditionalFormatting>
  <conditionalFormatting sqref="AN15:AR15">
    <cfRule type="expression" dxfId="1364" priority="134">
      <formula>U$9&gt;=20/24</formula>
    </cfRule>
    <cfRule type="expression" dxfId="1363" priority="135">
      <formula>AND(U$9&gt;=14/24,U$9&lt;20/24)</formula>
    </cfRule>
    <cfRule type="expression" dxfId="1362" priority="136">
      <formula>AND(U$9&gt;=8/24,U$9&lt;14/24)</formula>
    </cfRule>
    <cfRule type="expression" dxfId="1361" priority="137">
      <formula>U$9&lt;8/24</formula>
    </cfRule>
  </conditionalFormatting>
  <conditionalFormatting sqref="AS15">
    <cfRule type="expression" dxfId="1360" priority="142">
      <formula>AA$9&gt;=20/24</formula>
    </cfRule>
    <cfRule type="expression" dxfId="1359" priority="143">
      <formula>AND(AA$9&gt;=14/24,AA$9&lt;20/24)</formula>
    </cfRule>
    <cfRule type="expression" dxfId="1358" priority="144">
      <formula>AND(AA$9&gt;=8/24,AA$9&lt;14/24)</formula>
    </cfRule>
    <cfRule type="expression" dxfId="1357" priority="145">
      <formula>AA$9&lt;8/24</formula>
    </cfRule>
  </conditionalFormatting>
  <conditionalFormatting sqref="AS16:AS21">
    <cfRule type="expression" dxfId="1356" priority="150">
      <formula>BE$9&gt;=20/24</formula>
    </cfRule>
    <cfRule type="expression" dxfId="1355" priority="151">
      <formula>AND(BE$9&gt;=14/24,BE$9&lt;20/24)</formula>
    </cfRule>
    <cfRule type="expression" dxfId="1354" priority="152">
      <formula>AND(BE$9&gt;=8/24,BE$9&lt;14/24)</formula>
    </cfRule>
    <cfRule type="expression" dxfId="1353" priority="153">
      <formula>BE$9&lt;8/24</formula>
    </cfRule>
  </conditionalFormatting>
  <conditionalFormatting sqref="AT15 AX15:BJ15">
    <cfRule type="expression" dxfId="1352" priority="154">
      <formula>AC$9&gt;=20/24</formula>
    </cfRule>
    <cfRule type="expression" dxfId="1351" priority="155">
      <formula>AND(AC$9&gt;=14/24,AC$9&lt;20/24)</formula>
    </cfRule>
    <cfRule type="expression" dxfId="1350" priority="156">
      <formula>AND(AC$9&gt;=8/24,AC$9&lt;14/24)</formula>
    </cfRule>
    <cfRule type="expression" dxfId="1349" priority="157">
      <formula>AC$9&lt;8/24</formula>
    </cfRule>
  </conditionalFormatting>
  <conditionalFormatting sqref="AT16:AT21">
    <cfRule type="expression" dxfId="1348" priority="158">
      <formula>BG$9&gt;=20/24</formula>
    </cfRule>
    <cfRule type="expression" dxfId="1347" priority="159">
      <formula>AND(BG$9&gt;=14/24,BG$9&lt;20/24)</formula>
    </cfRule>
    <cfRule type="expression" dxfId="1346" priority="160">
      <formula>AND(BG$9&gt;=8/24,BG$9&lt;14/24)</formula>
    </cfRule>
    <cfRule type="expression" dxfId="1345" priority="161">
      <formula>BG$9&lt;8/24</formula>
    </cfRule>
  </conditionalFormatting>
  <conditionalFormatting sqref="AU15:AV15">
    <cfRule type="expression" dxfId="1344" priority="162">
      <formula>AE$9&gt;=20/24</formula>
    </cfRule>
    <cfRule type="expression" dxfId="1343" priority="163">
      <formula>AND(AE$9&gt;=14/24,AE$9&lt;20/24)</formula>
    </cfRule>
    <cfRule type="expression" dxfId="1342" priority="164">
      <formula>AND(AE$9&gt;=8/24,AE$9&lt;14/24)</formula>
    </cfRule>
    <cfRule type="expression" dxfId="1341" priority="165">
      <formula>AE$9&lt;8/24</formula>
    </cfRule>
  </conditionalFormatting>
  <conditionalFormatting sqref="AU16:BJ21">
    <cfRule type="expression" dxfId="1340" priority="166">
      <formula>BI$9&gt;=20/24</formula>
    </cfRule>
    <cfRule type="expression" dxfId="1339" priority="167">
      <formula>AND(BI$9&gt;=14/24,BI$9&lt;20/24)</formula>
    </cfRule>
    <cfRule type="expression" dxfId="1338" priority="168">
      <formula>AND(BI$9&gt;=8/24,BI$9&lt;14/24)</formula>
    </cfRule>
    <cfRule type="expression" dxfId="1337" priority="169">
      <formula>BI$9&lt;8/24</formula>
    </cfRule>
  </conditionalFormatting>
  <conditionalFormatting sqref="AW15">
    <cfRule type="expression" dxfId="1336" priority="138">
      <formula>B$9&gt;=20/24</formula>
    </cfRule>
    <cfRule type="expression" dxfId="1335" priority="139">
      <formula>AND(B$9&gt;=14/24,B$9&lt;20/24)</formula>
    </cfRule>
    <cfRule type="expression" dxfId="1334" priority="140">
      <formula>AND(B$9&gt;=8/24,B$9&lt;14/24)</formula>
    </cfRule>
    <cfRule type="expression" dxfId="1333" priority="141">
      <formula>B$9&lt;8/24</formula>
    </cfRule>
  </conditionalFormatting>
  <conditionalFormatting sqref="A73">
    <cfRule type="expression" dxfId="1332" priority="89">
      <formula>$AH73=0</formula>
    </cfRule>
  </conditionalFormatting>
  <conditionalFormatting sqref="B152:B159">
    <cfRule type="expression" dxfId="1331" priority="83">
      <formula>B$9&gt;=20/24</formula>
    </cfRule>
  </conditionalFormatting>
  <conditionalFormatting sqref="B152:B159">
    <cfRule type="expression" dxfId="1330" priority="84">
      <formula>AND(B$9&gt;=14/24,B$9&lt;20/24)</formula>
    </cfRule>
    <cfRule type="expression" dxfId="1329" priority="85">
      <formula>AND(B$9&gt;=8/24,B$9&lt;14/24)</formula>
    </cfRule>
    <cfRule type="expression" dxfId="1328" priority="86">
      <formula>B$9&lt;8/24</formula>
    </cfRule>
  </conditionalFormatting>
  <conditionalFormatting sqref="B161:B167">
    <cfRule type="expression" dxfId="1327" priority="78">
      <formula>B$9&gt;=20/24</formula>
    </cfRule>
    <cfRule type="expression" dxfId="1326" priority="79">
      <formula>AND(B$9&gt;=14/24,B$9&lt;20/24)</formula>
    </cfRule>
    <cfRule type="expression" dxfId="1325" priority="80">
      <formula>AND(B$9&gt;=8/24,B$9&lt;14/24)</formula>
    </cfRule>
    <cfRule type="expression" dxfId="1324" priority="81">
      <formula>B$9&lt;8/24</formula>
    </cfRule>
  </conditionalFormatting>
  <conditionalFormatting sqref="B169:B274">
    <cfRule type="expression" dxfId="1323" priority="59">
      <formula>B$9&gt;=20/24</formula>
    </cfRule>
    <cfRule type="expression" dxfId="1322" priority="60">
      <formula>AND(B$9&gt;=14/24,B$9&lt;20/24)</formula>
    </cfRule>
    <cfRule type="expression" dxfId="1321" priority="61">
      <formula>AND(B$9&gt;=8/24,B$9&lt;14/24)</formula>
    </cfRule>
    <cfRule type="expression" dxfId="1320" priority="62">
      <formula>B$9&lt;8/24</formula>
    </cfRule>
  </conditionalFormatting>
  <conditionalFormatting sqref="B93:E115 B117:E134 F128:F133 B137:R151 B72:R72 B76:R77 B11:U13 B80:AF90">
    <cfRule type="expression" dxfId="1319" priority="33">
      <formula>B$9&gt;=20/24</formula>
    </cfRule>
  </conditionalFormatting>
  <conditionalFormatting sqref="B93:E115 B117:E134 F128:F133 B137:R151 B72:R72 B76:R77 B11:U13 B80:AF90">
    <cfRule type="expression" dxfId="1318" priority="34">
      <formula>AND(B$9&gt;=14/24,B$9&lt;20/24)</formula>
    </cfRule>
    <cfRule type="expression" dxfId="1317" priority="35">
      <formula>AND(B$9&gt;=8/24,B$9&lt;14/24)</formula>
    </cfRule>
    <cfRule type="expression" dxfId="1316" priority="36">
      <formula>B$9&lt;8/24</formula>
    </cfRule>
  </conditionalFormatting>
  <conditionalFormatting sqref="B14:U53 V36:AF53">
    <cfRule type="expression" dxfId="1315" priority="23">
      <formula>B14&gt;$AG14*1</formula>
    </cfRule>
    <cfRule type="expression" dxfId="1314" priority="24">
      <formula>B$9&gt;=20/24</formula>
    </cfRule>
    <cfRule type="expression" dxfId="1313" priority="25">
      <formula>AND(B$9&gt;=14/24,B$9&lt;20/24)</formula>
    </cfRule>
    <cfRule type="expression" dxfId="1312" priority="26">
      <formula>AND(B$9&gt;=8/24,B$9&lt;14/24)</formula>
    </cfRule>
    <cfRule type="expression" dxfId="1311" priority="27">
      <formula>B$9&lt;8/24</formula>
    </cfRule>
  </conditionalFormatting>
  <conditionalFormatting sqref="B54:AF68">
    <cfRule type="expression" dxfId="1310" priority="17">
      <formula>B$9&lt;8/24</formula>
    </cfRule>
  </conditionalFormatting>
  <conditionalFormatting sqref="F54:F69 B54:E70 G54:AF68">
    <cfRule type="expression" dxfId="1309" priority="14">
      <formula>B$9&gt;=20/24</formula>
    </cfRule>
    <cfRule type="expression" dxfId="1308" priority="15">
      <formula>AND(B$9&gt;=14/24,B$9&lt;20/24)</formula>
    </cfRule>
    <cfRule type="expression" dxfId="1307" priority="16">
      <formula>AND(B$9&gt;=8/24,B$9&lt;14/24)</formula>
    </cfRule>
  </conditionalFormatting>
  <conditionalFormatting sqref="B63:AF65">
    <cfRule type="expression" dxfId="1306" priority="18">
      <formula>B63&gt;$AG63</formula>
    </cfRule>
  </conditionalFormatting>
  <conditionalFormatting sqref="B69:E70 B69:F69">
    <cfRule type="expression" dxfId="1305" priority="41">
      <formula>B$9&lt;8/24</formula>
    </cfRule>
  </conditionalFormatting>
  <conditionalFormatting sqref="B72:R75">
    <cfRule type="expression" dxfId="1304" priority="5">
      <formula>B72&gt;$AG72*1</formula>
    </cfRule>
  </conditionalFormatting>
  <conditionalFormatting sqref="B73:R75">
    <cfRule type="expression" dxfId="1303" priority="6">
      <formula>B$9&gt;=20/24</formula>
    </cfRule>
    <cfRule type="expression" dxfId="1302" priority="7">
      <formula>AND(B$9&gt;=14/24,B$9&lt;20/24)</formula>
    </cfRule>
    <cfRule type="expression" dxfId="1301" priority="8">
      <formula>AND(B$9&gt;=8/24,B$9&lt;14/24)</formula>
    </cfRule>
    <cfRule type="expression" dxfId="1300" priority="9">
      <formula>B$9&lt;8/24</formula>
    </cfRule>
  </conditionalFormatting>
  <conditionalFormatting sqref="B69:E71 B76:E96 B69:F69 B76:F76 D77:F77 F76:R77 B11:U13 F79:AF90">
    <cfRule type="expression" dxfId="1299" priority="32">
      <formula>B11&gt;$AG11*1</formula>
    </cfRule>
  </conditionalFormatting>
  <conditionalFormatting sqref="B80:AF83">
    <cfRule type="expression" dxfId="1298" priority="42">
      <formula>B$9&gt;=20/24</formula>
    </cfRule>
    <cfRule type="expression" dxfId="1297" priority="43">
      <formula>AND(B$9&gt;=14/24,B$9&lt;20/24)</formula>
    </cfRule>
    <cfRule type="expression" dxfId="1296" priority="44">
      <formula>AND(B$9&gt;=8/24,B$9&lt;14/24)</formula>
    </cfRule>
    <cfRule type="expression" dxfId="1295" priority="45">
      <formula>B$9&lt;8/24</formula>
    </cfRule>
  </conditionalFormatting>
  <conditionalFormatting sqref="B84:AF84">
    <cfRule type="expression" dxfId="1294" priority="37">
      <formula>B$9&gt;=20/24</formula>
    </cfRule>
    <cfRule type="expression" dxfId="1293" priority="38">
      <formula>AND(B$9&gt;=14/24,B$9&lt;20/24)</formula>
    </cfRule>
    <cfRule type="expression" dxfId="1292" priority="39">
      <formula>AND(B$9&gt;=8/24,B$9&lt;14/24)</formula>
    </cfRule>
    <cfRule type="expression" dxfId="1291" priority="40">
      <formula>B$9&lt;8/24</formula>
    </cfRule>
  </conditionalFormatting>
  <conditionalFormatting sqref="B76:E78 B76:F76 D77:F77 B72:R72 F76:R77">
    <cfRule type="expression" dxfId="1290" priority="47">
      <formula>B$9&gt;=20/24</formula>
    </cfRule>
    <cfRule type="expression" dxfId="1289" priority="48">
      <formula>AND(B$9&gt;=14/24,B$9&lt;20/24)</formula>
    </cfRule>
    <cfRule type="expression" dxfId="1288" priority="49">
      <formula>AND(B$9&gt;=8/24,B$9&lt;14/24)</formula>
    </cfRule>
    <cfRule type="expression" dxfId="1287" priority="50">
      <formula>B$9&lt;8/24</formula>
    </cfRule>
  </conditionalFormatting>
  <conditionalFormatting sqref="B73:R75">
    <cfRule type="expression" dxfId="1286" priority="10">
      <formula>B$9&gt;=20/24</formula>
    </cfRule>
    <cfRule type="expression" dxfId="1285" priority="11">
      <formula>AND(B$9&gt;=14/24,B$9&lt;20/24)</formula>
    </cfRule>
    <cfRule type="expression" dxfId="1284" priority="12">
      <formula>AND(B$9&gt;=8/24,B$9&lt;14/24)</formula>
    </cfRule>
    <cfRule type="expression" dxfId="1283" priority="13">
      <formula>B$9&lt;8/24</formula>
    </cfRule>
  </conditionalFormatting>
  <conditionalFormatting sqref="B79:AF81">
    <cfRule type="expression" dxfId="1282" priority="55">
      <formula>B$9&gt;=20/24</formula>
    </cfRule>
    <cfRule type="expression" dxfId="1281" priority="56">
      <formula>AND(B$9&gt;=14/24,B$9&lt;20/24)</formula>
    </cfRule>
    <cfRule type="expression" dxfId="1280" priority="57">
      <formula>AND(B$9&gt;=8/24,B$9&lt;14/24)</formula>
    </cfRule>
    <cfRule type="expression" dxfId="1279" priority="58">
      <formula>B$9&lt;8/24</formula>
    </cfRule>
  </conditionalFormatting>
  <conditionalFormatting sqref="B84:AF84">
    <cfRule type="expression" dxfId="1278" priority="51">
      <formula>B$9&gt;=20/24</formula>
    </cfRule>
    <cfRule type="expression" dxfId="1277" priority="52">
      <formula>AND(B$9&gt;=14/24,B$9&lt;20/24)</formula>
    </cfRule>
    <cfRule type="expression" dxfId="1276" priority="53">
      <formula>AND(B$9&gt;=8/24,B$9&lt;14/24)</formula>
    </cfRule>
    <cfRule type="expression" dxfId="1275" priority="54">
      <formula>B$9&lt;8/24</formula>
    </cfRule>
  </conditionalFormatting>
  <conditionalFormatting sqref="B79:AF84">
    <cfRule type="expression" dxfId="1274" priority="28">
      <formula>B$9&gt;=20/24</formula>
    </cfRule>
    <cfRule type="expression" dxfId="1273" priority="29">
      <formula>AND(B$9&gt;=14/24,B$9&lt;20/24)</formula>
    </cfRule>
    <cfRule type="expression" dxfId="1272" priority="30">
      <formula>AND(B$9&gt;=8/24,B$9&lt;14/24)</formula>
    </cfRule>
    <cfRule type="expression" dxfId="1271" priority="31">
      <formula>B$9&lt;8/24</formula>
    </cfRule>
  </conditionalFormatting>
  <conditionalFormatting sqref="B65:AF65">
    <cfRule type="expression" dxfId="1270" priority="19">
      <formula>B$9&gt;=20/24</formula>
    </cfRule>
    <cfRule type="expression" dxfId="1269" priority="20">
      <formula>AND(B$9&gt;=14/24,B$9&lt;20/24)</formula>
    </cfRule>
    <cfRule type="expression" dxfId="1268" priority="21">
      <formula>AND(B$9&gt;=8/24,B$9&lt;14/24)</formula>
    </cfRule>
    <cfRule type="expression" dxfId="1267" priority="22">
      <formula>B$9&lt;8/24</formula>
    </cfRule>
  </conditionalFormatting>
  <conditionalFormatting sqref="B66:F69 B54:AF62 G66:AF68">
    <cfRule type="expression" dxfId="1266" priority="46">
      <formula>B54&gt;$AG54</formula>
    </cfRule>
  </conditionalFormatting>
  <conditionalFormatting sqref="M153:R157">
    <cfRule type="expression" dxfId="1265" priority="1">
      <formula>M$9&gt;=20/24</formula>
    </cfRule>
  </conditionalFormatting>
  <conditionalFormatting sqref="M153:R157">
    <cfRule type="expression" dxfId="1264" priority="2">
      <formula>AND(M$9&gt;=14/24,M$9&lt;20/24)</formula>
    </cfRule>
    <cfRule type="expression" dxfId="1263" priority="3">
      <formula>AND(M$9&gt;=8/24,M$9&lt;14/24)</formula>
    </cfRule>
    <cfRule type="expression" dxfId="1262" priority="4">
      <formula>M$9&lt;8/24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20" zoomScaleNormal="120" workbookViewId="0">
      <pane xSplit="1" ySplit="10" topLeftCell="B77" activePane="bottomRight" state="frozen"/>
      <selection activeCell="C158" sqref="C158"/>
      <selection pane="topRight" activeCell="C158" sqref="C158"/>
      <selection pane="bottomLeft" activeCell="C158" sqref="C158"/>
      <selection pane="bottomRight" activeCell="B97" sqref="B97:E97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2080/10/21</v>
      </c>
      <c r="C4" s="222"/>
      <c r="D4" s="222"/>
      <c r="E4" s="223" t="str">
        <f ca="1">"2080/"&amp;"10/"&amp;INT(MID(CELL("filename",G6),FIND("]",CELL("filename",G6))+1,200))</f>
        <v>2080/10/21</v>
      </c>
      <c r="F4" s="223"/>
      <c r="G4" s="223"/>
      <c r="H4" s="223" t="str">
        <f ca="1">TEXT(E4,"dddd")</f>
        <v>Monday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230.39999999999998</v>
      </c>
      <c r="C5" s="30">
        <f t="shared" si="0"/>
        <v>360</v>
      </c>
      <c r="D5" s="30">
        <f t="shared" si="0"/>
        <v>335.29999999999995</v>
      </c>
      <c r="E5" s="30">
        <f t="shared" si="0"/>
        <v>327.07399999999996</v>
      </c>
      <c r="F5" s="30">
        <f t="shared" si="0"/>
        <v>354.79999999999995</v>
      </c>
      <c r="G5" s="30">
        <f t="shared" si="0"/>
        <v>266.8</v>
      </c>
      <c r="H5" s="30">
        <f t="shared" si="0"/>
        <v>268.5</v>
      </c>
      <c r="I5" s="30">
        <f t="shared" si="0"/>
        <v>288.5</v>
      </c>
      <c r="J5" s="30">
        <f t="shared" si="0"/>
        <v>288.5</v>
      </c>
      <c r="K5" s="30">
        <f t="shared" si="0"/>
        <v>287.5</v>
      </c>
      <c r="L5" s="30">
        <f t="shared" si="0"/>
        <v>300.79999999999995</v>
      </c>
      <c r="M5" s="30">
        <f t="shared" si="0"/>
        <v>352.5</v>
      </c>
      <c r="N5" s="30">
        <f t="shared" si="0"/>
        <v>232.79999999999998</v>
      </c>
      <c r="O5" s="30">
        <f t="shared" si="0"/>
        <v>261.88</v>
      </c>
      <c r="P5" s="30">
        <f t="shared" si="0"/>
        <v>257.7</v>
      </c>
      <c r="Q5" s="30">
        <f t="shared" si="0"/>
        <v>292.60000000000002</v>
      </c>
      <c r="R5" s="30">
        <f t="shared" si="0"/>
        <v>362.6</v>
      </c>
      <c r="S5" s="30">
        <f t="shared" si="0"/>
        <v>410.1</v>
      </c>
      <c r="T5" s="30">
        <f t="shared" si="0"/>
        <v>533.5</v>
      </c>
      <c r="U5" s="30">
        <f t="shared" si="0"/>
        <v>444.4</v>
      </c>
      <c r="V5" s="30">
        <f t="shared" si="0"/>
        <v>455</v>
      </c>
      <c r="W5" s="30">
        <f t="shared" si="0"/>
        <v>395.20000000000005</v>
      </c>
      <c r="X5" s="30">
        <f t="shared" si="0"/>
        <v>353.8</v>
      </c>
      <c r="Y5" s="30">
        <f t="shared" si="0"/>
        <v>266.89999999999998</v>
      </c>
      <c r="Z5" s="30">
        <f t="shared" si="0"/>
        <v>255.10000000000002</v>
      </c>
      <c r="AA5" s="30">
        <f>AB108</f>
        <v>250.7</v>
      </c>
      <c r="AB5" s="30">
        <f t="shared" si="0"/>
        <v>370.7</v>
      </c>
      <c r="AC5" s="30">
        <f t="shared" si="0"/>
        <v>390.70000000000005</v>
      </c>
      <c r="AD5" s="30">
        <f t="shared" si="0"/>
        <v>280</v>
      </c>
      <c r="AE5" s="30">
        <f t="shared" si="0"/>
        <v>201</v>
      </c>
      <c r="AF5" s="30">
        <f>B108</f>
        <v>179.6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Load=1372</v>
      </c>
      <c r="B7" s="35">
        <f t="shared" ref="B7:AF7" si="1">B116</f>
        <v>1445.5</v>
      </c>
      <c r="C7" s="35">
        <f t="shared" si="1"/>
        <v>1434.3999999999996</v>
      </c>
      <c r="D7" s="35">
        <f t="shared" si="1"/>
        <v>1430.7999999999997</v>
      </c>
      <c r="E7" s="35">
        <f t="shared" si="1"/>
        <v>1393.2699999999998</v>
      </c>
      <c r="F7" s="35">
        <f t="shared" si="1"/>
        <v>1372.0439999999999</v>
      </c>
      <c r="G7" s="35">
        <f t="shared" si="1"/>
        <v>1400.07</v>
      </c>
      <c r="H7" s="35">
        <f t="shared" si="1"/>
        <v>1467.37</v>
      </c>
      <c r="I7" s="35">
        <f t="shared" si="1"/>
        <v>1482.87</v>
      </c>
      <c r="J7" s="35">
        <f t="shared" si="1"/>
        <v>1502.87</v>
      </c>
      <c r="K7" s="35">
        <f t="shared" si="1"/>
        <v>1702.8699999999997</v>
      </c>
      <c r="L7" s="35">
        <f t="shared" si="1"/>
        <v>1601.8699999999997</v>
      </c>
      <c r="M7" s="35">
        <f t="shared" si="1"/>
        <v>1575.3699999999997</v>
      </c>
      <c r="N7" s="35">
        <f t="shared" si="1"/>
        <v>1631.79</v>
      </c>
      <c r="O7" s="35">
        <f t="shared" si="1"/>
        <v>1493.6999999999998</v>
      </c>
      <c r="P7" s="35">
        <f t="shared" si="1"/>
        <v>1483.8799999999997</v>
      </c>
      <c r="Q7" s="35">
        <f t="shared" si="1"/>
        <v>1460.2699999999998</v>
      </c>
      <c r="R7" s="35">
        <f t="shared" si="1"/>
        <v>1515.2999999999997</v>
      </c>
      <c r="S7" s="35">
        <f t="shared" si="1"/>
        <v>1487.2999999999997</v>
      </c>
      <c r="T7" s="35">
        <f t="shared" si="1"/>
        <v>1530.7999999999997</v>
      </c>
      <c r="U7" s="35">
        <f t="shared" si="1"/>
        <v>1575.6999999999998</v>
      </c>
      <c r="V7" s="35">
        <f t="shared" si="1"/>
        <v>1523.2999999999997</v>
      </c>
      <c r="W7" s="35">
        <f t="shared" si="1"/>
        <v>1533.4999999999998</v>
      </c>
      <c r="X7" s="35">
        <f t="shared" si="1"/>
        <v>1699.1</v>
      </c>
      <c r="Y7" s="35">
        <f t="shared" si="1"/>
        <v>1793.6000000000001</v>
      </c>
      <c r="Z7" s="35">
        <f t="shared" si="1"/>
        <v>1877.6</v>
      </c>
      <c r="AA7" s="35">
        <f t="shared" si="1"/>
        <v>1831.3000000000002</v>
      </c>
      <c r="AB7" s="35">
        <f>AB116</f>
        <v>1793.7</v>
      </c>
      <c r="AC7" s="35">
        <f t="shared" si="1"/>
        <v>1956.3</v>
      </c>
      <c r="AD7" s="35">
        <f t="shared" si="1"/>
        <v>1715.6000000000001</v>
      </c>
      <c r="AE7" s="35">
        <f t="shared" si="1"/>
        <v>1525</v>
      </c>
      <c r="AF7" s="35">
        <f t="shared" si="1"/>
        <v>1402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1908.1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1877.6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207" t="s">
        <v>19</v>
      </c>
      <c r="AI10" s="20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30.6</v>
      </c>
      <c r="C11" s="43">
        <v>30.6</v>
      </c>
      <c r="D11" s="43">
        <v>30.6</v>
      </c>
      <c r="E11" s="43">
        <v>30.6</v>
      </c>
      <c r="F11" s="43">
        <v>32.6</v>
      </c>
      <c r="G11" s="43">
        <v>32.6</v>
      </c>
      <c r="H11" s="43">
        <v>32.6</v>
      </c>
      <c r="I11" s="43">
        <v>32.6</v>
      </c>
      <c r="J11" s="43">
        <v>32.6</v>
      </c>
      <c r="K11" s="43">
        <v>32.6</v>
      </c>
      <c r="L11" s="43">
        <v>32.6</v>
      </c>
      <c r="M11" s="43">
        <v>32.6</v>
      </c>
      <c r="N11" s="43">
        <v>32.6</v>
      </c>
      <c r="O11" s="43">
        <v>32.6</v>
      </c>
      <c r="P11" s="43">
        <v>32.6</v>
      </c>
      <c r="Q11" s="43">
        <v>32.6</v>
      </c>
      <c r="R11" s="43">
        <v>32.6</v>
      </c>
      <c r="S11" s="43">
        <v>30</v>
      </c>
      <c r="T11" s="43">
        <v>28.1</v>
      </c>
      <c r="U11" s="43">
        <v>28.1</v>
      </c>
      <c r="V11" s="43">
        <v>28.1</v>
      </c>
      <c r="W11" s="43">
        <v>28.1</v>
      </c>
      <c r="X11" s="43">
        <v>28.1</v>
      </c>
      <c r="Y11" s="43">
        <v>30.3</v>
      </c>
      <c r="Z11" s="43">
        <v>30.3</v>
      </c>
      <c r="AA11" s="43">
        <v>30.3</v>
      </c>
      <c r="AB11" s="43">
        <v>30.3</v>
      </c>
      <c r="AC11" s="43">
        <v>30.3</v>
      </c>
      <c r="AD11" s="43">
        <v>30.3</v>
      </c>
      <c r="AE11" s="43">
        <v>30.3</v>
      </c>
      <c r="AF11" s="43">
        <v>30.3</v>
      </c>
      <c r="AG11" s="45">
        <v>86</v>
      </c>
      <c r="AH11" s="46">
        <f t="shared" ref="AH11:AH74" si="2">MAX(B11:AF11)</f>
        <v>32.6</v>
      </c>
      <c r="AI11" s="47">
        <f t="shared" ref="AI11:AI74" si="3">MIN(B11:AF11)</f>
        <v>28.1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24</v>
      </c>
      <c r="O12" s="43">
        <v>24</v>
      </c>
      <c r="P12" s="43">
        <v>24</v>
      </c>
      <c r="Q12" s="43">
        <v>24</v>
      </c>
      <c r="R12" s="43">
        <v>24</v>
      </c>
      <c r="S12" s="43">
        <v>23.5</v>
      </c>
      <c r="T12" s="43">
        <v>21</v>
      </c>
      <c r="U12" s="43">
        <v>21</v>
      </c>
      <c r="V12" s="43">
        <v>21</v>
      </c>
      <c r="W12" s="43">
        <v>21</v>
      </c>
      <c r="X12" s="43">
        <v>21</v>
      </c>
      <c r="Y12" s="43">
        <v>24</v>
      </c>
      <c r="Z12" s="43">
        <v>24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24</v>
      </c>
      <c r="AI12" s="47">
        <f t="shared" si="3"/>
        <v>21</v>
      </c>
      <c r="AK12" s="49"/>
      <c r="AL12" s="50" t="str">
        <f ca="1">MID(CELL("filename",C7),FIND("]",CELL("filename",C7))+1,600)</f>
        <v>21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23.4</v>
      </c>
      <c r="C13" s="43">
        <v>23.4</v>
      </c>
      <c r="D13" s="43">
        <v>23.4</v>
      </c>
      <c r="E13" s="43">
        <v>23.4</v>
      </c>
      <c r="F13" s="43">
        <v>23.4</v>
      </c>
      <c r="G13" s="43">
        <v>23.4</v>
      </c>
      <c r="H13" s="43">
        <v>23.4</v>
      </c>
      <c r="I13" s="43">
        <v>23.4</v>
      </c>
      <c r="J13" s="43">
        <v>23.4</v>
      </c>
      <c r="K13" s="43">
        <v>23.4</v>
      </c>
      <c r="L13" s="43">
        <v>23.4</v>
      </c>
      <c r="M13" s="43">
        <v>23.4</v>
      </c>
      <c r="N13" s="43">
        <v>23.4</v>
      </c>
      <c r="O13" s="43">
        <v>23.4</v>
      </c>
      <c r="P13" s="43">
        <v>23.4</v>
      </c>
      <c r="Q13" s="43">
        <v>23.4</v>
      </c>
      <c r="R13" s="43">
        <v>23.4</v>
      </c>
      <c r="S13" s="43">
        <v>23.4</v>
      </c>
      <c r="T13" s="43">
        <v>23.8</v>
      </c>
      <c r="U13" s="43">
        <v>23.8</v>
      </c>
      <c r="V13" s="43">
        <v>23.8</v>
      </c>
      <c r="W13" s="43">
        <v>23.8</v>
      </c>
      <c r="X13" s="43">
        <v>23.8</v>
      </c>
      <c r="Y13" s="43">
        <v>26.9</v>
      </c>
      <c r="Z13" s="43">
        <v>26.9</v>
      </c>
      <c r="AA13" s="43">
        <v>26.9</v>
      </c>
      <c r="AB13" s="43">
        <v>26.9</v>
      </c>
      <c r="AC13" s="43">
        <v>26.9</v>
      </c>
      <c r="AD13" s="43">
        <v>26.9</v>
      </c>
      <c r="AE13" s="43">
        <v>26.9</v>
      </c>
      <c r="AF13" s="43">
        <v>26.9</v>
      </c>
      <c r="AG13" s="48">
        <v>78</v>
      </c>
      <c r="AH13" s="46">
        <f t="shared" si="2"/>
        <v>26.9</v>
      </c>
      <c r="AI13" s="47">
        <f t="shared" si="3"/>
        <v>23.4</v>
      </c>
      <c r="AK13" s="49"/>
      <c r="AL13" s="50" t="str">
        <f ca="1">"Daily Load Curve(Excluding of Export) of Nepal ("&amp;A4&amp;" "&amp;B4&amp;")"</f>
        <v>Daily Load Curve(Excluding of Export) of Nepal (Nepali Date: 2080/10/21)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20.3</v>
      </c>
      <c r="C14" s="43">
        <v>20.3</v>
      </c>
      <c r="D14" s="43">
        <v>20.3</v>
      </c>
      <c r="E14" s="43">
        <v>20.3</v>
      </c>
      <c r="F14" s="43">
        <v>20.3</v>
      </c>
      <c r="G14" s="43">
        <v>20.3</v>
      </c>
      <c r="H14" s="43">
        <v>20.3</v>
      </c>
      <c r="I14" s="43">
        <v>20.3</v>
      </c>
      <c r="J14" s="43">
        <v>20.3</v>
      </c>
      <c r="K14" s="43">
        <v>20.3</v>
      </c>
      <c r="L14" s="43">
        <v>20.3</v>
      </c>
      <c r="M14" s="43">
        <v>20.3</v>
      </c>
      <c r="N14" s="43">
        <v>20.3</v>
      </c>
      <c r="O14" s="43">
        <v>20.3</v>
      </c>
      <c r="P14" s="43">
        <v>20.3</v>
      </c>
      <c r="Q14" s="43">
        <v>20.3</v>
      </c>
      <c r="R14" s="43">
        <v>20.3</v>
      </c>
      <c r="S14" s="43">
        <v>20.3</v>
      </c>
      <c r="T14" s="43">
        <v>20.3</v>
      </c>
      <c r="U14" s="43">
        <v>20.3</v>
      </c>
      <c r="V14" s="43">
        <v>20.3</v>
      </c>
      <c r="W14" s="43">
        <v>20.3</v>
      </c>
      <c r="X14" s="43">
        <v>20.3</v>
      </c>
      <c r="Y14" s="43">
        <v>19.3</v>
      </c>
      <c r="Z14" s="43">
        <v>19.3</v>
      </c>
      <c r="AA14" s="43">
        <v>19.3</v>
      </c>
      <c r="AB14" s="43">
        <v>19.3</v>
      </c>
      <c r="AC14" s="43">
        <v>19.3</v>
      </c>
      <c r="AD14" s="43">
        <v>19.3</v>
      </c>
      <c r="AE14" s="43">
        <v>19.3</v>
      </c>
      <c r="AF14" s="43">
        <v>19.3</v>
      </c>
      <c r="AG14" s="48">
        <v>77</v>
      </c>
      <c r="AH14" s="46">
        <f t="shared" si="2"/>
        <v>20.3</v>
      </c>
      <c r="AI14" s="47">
        <f t="shared" si="3"/>
        <v>19.3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28.5</v>
      </c>
      <c r="C15" s="43">
        <v>28.5</v>
      </c>
      <c r="D15" s="43">
        <v>28.5</v>
      </c>
      <c r="E15" s="43">
        <v>28.5</v>
      </c>
      <c r="F15" s="43">
        <v>28.5</v>
      </c>
      <c r="G15" s="43">
        <v>28.5</v>
      </c>
      <c r="H15" s="43">
        <v>28.5</v>
      </c>
      <c r="I15" s="43">
        <v>28.5</v>
      </c>
      <c r="J15" s="43">
        <v>28.5</v>
      </c>
      <c r="K15" s="43">
        <v>28.5</v>
      </c>
      <c r="L15" s="43">
        <v>28.5</v>
      </c>
      <c r="M15" s="43">
        <v>28.5</v>
      </c>
      <c r="N15" s="43">
        <v>28.5</v>
      </c>
      <c r="O15" s="43">
        <v>28.5</v>
      </c>
      <c r="P15" s="43">
        <v>28.5</v>
      </c>
      <c r="Q15" s="43">
        <v>28.5</v>
      </c>
      <c r="R15" s="43">
        <v>28.5</v>
      </c>
      <c r="S15" s="43">
        <v>28.5</v>
      </c>
      <c r="T15" s="43">
        <v>28.5</v>
      </c>
      <c r="U15" s="43">
        <v>28.5</v>
      </c>
      <c r="V15" s="43">
        <v>28.5</v>
      </c>
      <c r="W15" s="43">
        <v>28.5</v>
      </c>
      <c r="X15" s="43">
        <v>28.5</v>
      </c>
      <c r="Y15" s="43">
        <v>29.6</v>
      </c>
      <c r="Z15" s="43">
        <v>29.6</v>
      </c>
      <c r="AA15" s="43">
        <v>29.6</v>
      </c>
      <c r="AB15" s="43">
        <v>29.6</v>
      </c>
      <c r="AC15" s="43">
        <v>29.6</v>
      </c>
      <c r="AD15" s="43">
        <v>29.6</v>
      </c>
      <c r="AE15" s="43">
        <v>29.6</v>
      </c>
      <c r="AF15" s="43">
        <v>29.6</v>
      </c>
      <c r="AG15" s="48">
        <v>73</v>
      </c>
      <c r="AH15" s="46">
        <f t="shared" si="2"/>
        <v>29.6</v>
      </c>
      <c r="AI15" s="47">
        <f t="shared" si="3"/>
        <v>28.5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15</v>
      </c>
      <c r="C16" s="43">
        <v>15</v>
      </c>
      <c r="D16" s="43">
        <v>15</v>
      </c>
      <c r="E16" s="43">
        <v>15</v>
      </c>
      <c r="F16" s="43">
        <v>15</v>
      </c>
      <c r="G16" s="43">
        <v>15</v>
      </c>
      <c r="H16" s="43">
        <v>15</v>
      </c>
      <c r="I16" s="43">
        <v>15</v>
      </c>
      <c r="J16" s="43">
        <v>15</v>
      </c>
      <c r="K16" s="43">
        <v>15</v>
      </c>
      <c r="L16" s="43">
        <v>15</v>
      </c>
      <c r="M16" s="43">
        <v>15</v>
      </c>
      <c r="N16" s="43">
        <v>15</v>
      </c>
      <c r="O16" s="43">
        <v>15</v>
      </c>
      <c r="P16" s="43">
        <v>15</v>
      </c>
      <c r="Q16" s="43">
        <v>15</v>
      </c>
      <c r="R16" s="43">
        <v>15</v>
      </c>
      <c r="S16" s="43">
        <v>15</v>
      </c>
      <c r="T16" s="43">
        <v>15</v>
      </c>
      <c r="U16" s="43">
        <v>15</v>
      </c>
      <c r="V16" s="43">
        <v>15</v>
      </c>
      <c r="W16" s="43">
        <v>15</v>
      </c>
      <c r="X16" s="43">
        <v>15</v>
      </c>
      <c r="Y16" s="43">
        <v>12.1</v>
      </c>
      <c r="Z16" s="43">
        <v>12.1</v>
      </c>
      <c r="AA16" s="43">
        <v>12.1</v>
      </c>
      <c r="AB16" s="43">
        <v>12.1</v>
      </c>
      <c r="AC16" s="43">
        <v>12.1</v>
      </c>
      <c r="AD16" s="43">
        <v>12.1</v>
      </c>
      <c r="AE16" s="43">
        <v>12.1</v>
      </c>
      <c r="AF16" s="43">
        <v>12.1</v>
      </c>
      <c r="AG16" s="48">
        <v>71</v>
      </c>
      <c r="AH16" s="46">
        <f t="shared" si="2"/>
        <v>15</v>
      </c>
      <c r="AI16" s="47">
        <f t="shared" si="3"/>
        <v>12.1</v>
      </c>
      <c r="AK16" s="49"/>
      <c r="AL16" s="52" t="s">
        <v>7</v>
      </c>
      <c r="AM16" s="57">
        <f t="shared" ref="AM16:AR16" si="4">B71</f>
        <v>774.89999999999986</v>
      </c>
      <c r="AN16" s="57">
        <f t="shared" si="4"/>
        <v>774.89999999999986</v>
      </c>
      <c r="AO16" s="57">
        <f t="shared" si="4"/>
        <v>774.89999999999986</v>
      </c>
      <c r="AP16" s="57">
        <f t="shared" si="4"/>
        <v>774.89999999999986</v>
      </c>
      <c r="AQ16" s="57">
        <f t="shared" si="4"/>
        <v>761.89999999999986</v>
      </c>
      <c r="AR16" s="57">
        <f t="shared" si="4"/>
        <v>761.89999999999986</v>
      </c>
      <c r="AS16" s="57">
        <f>I71</f>
        <v>761.89999999999986</v>
      </c>
      <c r="AT16" s="57">
        <f>K71</f>
        <v>761.89999999999986</v>
      </c>
      <c r="AU16" s="57">
        <f t="shared" ref="AU16:BD16" si="5">M71</f>
        <v>761.89999999999986</v>
      </c>
      <c r="AV16" s="57">
        <f t="shared" si="5"/>
        <v>761.89999999999986</v>
      </c>
      <c r="AW16" s="57">
        <f t="shared" si="5"/>
        <v>761.89999999999986</v>
      </c>
      <c r="AX16" s="57">
        <f t="shared" si="5"/>
        <v>761.89999999999986</v>
      </c>
      <c r="AY16" s="57">
        <f t="shared" si="5"/>
        <v>761.89999999999986</v>
      </c>
      <c r="AZ16" s="57">
        <f t="shared" si="5"/>
        <v>761.89999999999986</v>
      </c>
      <c r="BA16" s="57">
        <f t="shared" si="5"/>
        <v>758.79999999999984</v>
      </c>
      <c r="BB16" s="57">
        <f t="shared" si="5"/>
        <v>754.79999999999984</v>
      </c>
      <c r="BC16" s="57">
        <f t="shared" si="5"/>
        <v>754.79999999999984</v>
      </c>
      <c r="BD16" s="57">
        <f t="shared" si="5"/>
        <v>754.79999999999984</v>
      </c>
      <c r="BE16" s="58">
        <f>X71</f>
        <v>754.79999999999984</v>
      </c>
      <c r="BF16" s="58">
        <f>Z71</f>
        <v>757.99999999999989</v>
      </c>
      <c r="BG16" s="58">
        <f>AB71</f>
        <v>757.99999999999989</v>
      </c>
      <c r="BH16" s="58">
        <f>AD71</f>
        <v>757.99999999999989</v>
      </c>
      <c r="BI16" s="58">
        <f>AE71</f>
        <v>757.99999999999989</v>
      </c>
      <c r="BJ16" s="58">
        <f>AF71</f>
        <v>757.99999999999989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19</v>
      </c>
      <c r="C17" s="44">
        <v>19</v>
      </c>
      <c r="D17" s="44">
        <v>19</v>
      </c>
      <c r="E17" s="44">
        <v>19</v>
      </c>
      <c r="F17" s="44">
        <v>19</v>
      </c>
      <c r="G17" s="44">
        <v>19</v>
      </c>
      <c r="H17" s="44">
        <v>19</v>
      </c>
      <c r="I17" s="44">
        <v>19</v>
      </c>
      <c r="J17" s="44">
        <v>19</v>
      </c>
      <c r="K17" s="44">
        <v>19</v>
      </c>
      <c r="L17" s="44">
        <v>19</v>
      </c>
      <c r="M17" s="44">
        <v>19</v>
      </c>
      <c r="N17" s="44">
        <v>19</v>
      </c>
      <c r="O17" s="44">
        <v>19</v>
      </c>
      <c r="P17" s="44">
        <v>19</v>
      </c>
      <c r="Q17" s="44">
        <v>19</v>
      </c>
      <c r="R17" s="44">
        <v>19</v>
      </c>
      <c r="S17" s="44">
        <v>19</v>
      </c>
      <c r="T17" s="44">
        <v>19</v>
      </c>
      <c r="U17" s="44">
        <v>19</v>
      </c>
      <c r="V17" s="44">
        <v>19</v>
      </c>
      <c r="W17" s="44">
        <v>19</v>
      </c>
      <c r="X17" s="44">
        <v>19</v>
      </c>
      <c r="Y17" s="44">
        <v>19.899999999999999</v>
      </c>
      <c r="Z17" s="44">
        <v>19.899999999999999</v>
      </c>
      <c r="AA17" s="44">
        <v>19.899999999999999</v>
      </c>
      <c r="AB17" s="44">
        <v>19.899999999999999</v>
      </c>
      <c r="AC17" s="44">
        <v>19.899999999999999</v>
      </c>
      <c r="AD17" s="44">
        <v>19.899999999999999</v>
      </c>
      <c r="AE17" s="44">
        <v>19.899999999999999</v>
      </c>
      <c r="AF17" s="44">
        <v>19.899999999999999</v>
      </c>
      <c r="AG17" s="45">
        <v>54</v>
      </c>
      <c r="AH17" s="46">
        <f t="shared" si="2"/>
        <v>19.899999999999999</v>
      </c>
      <c r="AI17" s="47">
        <f t="shared" si="3"/>
        <v>19</v>
      </c>
      <c r="AK17" s="49"/>
      <c r="AL17" s="52" t="s">
        <v>29</v>
      </c>
      <c r="AM17" s="57">
        <f t="shared" ref="AM17:AR17" si="6">B78</f>
        <v>338.7</v>
      </c>
      <c r="AN17" s="57">
        <f t="shared" si="6"/>
        <v>174.3</v>
      </c>
      <c r="AO17" s="57">
        <f t="shared" si="6"/>
        <v>130</v>
      </c>
      <c r="AP17" s="57">
        <f t="shared" si="6"/>
        <v>119.60000000000001</v>
      </c>
      <c r="AQ17" s="57">
        <f t="shared" si="6"/>
        <v>119.60000000000001</v>
      </c>
      <c r="AR17" s="57">
        <f t="shared" si="6"/>
        <v>119.60000000000001</v>
      </c>
      <c r="AS17" s="57">
        <f>I78</f>
        <v>197.4</v>
      </c>
      <c r="AT17" s="57">
        <f>K78</f>
        <v>397.4</v>
      </c>
      <c r="AU17" s="57">
        <f t="shared" ref="AU17:BD17" si="7">M78</f>
        <v>257.39999999999998</v>
      </c>
      <c r="AV17" s="57">
        <f t="shared" si="7"/>
        <v>208.5</v>
      </c>
      <c r="AW17" s="57">
        <f t="shared" si="7"/>
        <v>254.29999999999998</v>
      </c>
      <c r="AX17" s="57">
        <f t="shared" si="7"/>
        <v>245.29999999999998</v>
      </c>
      <c r="AY17" s="57">
        <f t="shared" si="7"/>
        <v>223.3</v>
      </c>
      <c r="AZ17" s="57">
        <f t="shared" si="7"/>
        <v>258</v>
      </c>
      <c r="BA17" s="57">
        <f t="shared" si="7"/>
        <v>179.6</v>
      </c>
      <c r="BB17" s="57">
        <f t="shared" si="7"/>
        <v>179.6</v>
      </c>
      <c r="BC17" s="57">
        <f t="shared" si="7"/>
        <v>103.39999999999999</v>
      </c>
      <c r="BD17" s="57">
        <f t="shared" si="7"/>
        <v>103.39999999999999</v>
      </c>
      <c r="BE17" s="58">
        <f>X78</f>
        <v>236.5</v>
      </c>
      <c r="BF17" s="58">
        <f>Z78</f>
        <v>486.5</v>
      </c>
      <c r="BG17" s="58">
        <f>AB78</f>
        <v>426.5</v>
      </c>
      <c r="BH17" s="58">
        <f>AD78</f>
        <v>166.5</v>
      </c>
      <c r="BI17" s="58">
        <f>AE78</f>
        <v>186.5</v>
      </c>
      <c r="BJ17" s="58">
        <f>AF78</f>
        <v>176.5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12.1</v>
      </c>
      <c r="C18" s="44">
        <v>12.1</v>
      </c>
      <c r="D18" s="44">
        <v>12.1</v>
      </c>
      <c r="E18" s="44">
        <v>12.1</v>
      </c>
      <c r="F18" s="44">
        <v>12.1</v>
      </c>
      <c r="G18" s="44">
        <v>12.1</v>
      </c>
      <c r="H18" s="44">
        <v>12.1</v>
      </c>
      <c r="I18" s="44">
        <v>12.1</v>
      </c>
      <c r="J18" s="44">
        <v>12.1</v>
      </c>
      <c r="K18" s="44">
        <v>12.1</v>
      </c>
      <c r="L18" s="44">
        <v>12.1</v>
      </c>
      <c r="M18" s="44">
        <v>12.1</v>
      </c>
      <c r="N18" s="44">
        <v>12.1</v>
      </c>
      <c r="O18" s="44">
        <v>12.1</v>
      </c>
      <c r="P18" s="44">
        <v>12.1</v>
      </c>
      <c r="Q18" s="44">
        <v>12.1</v>
      </c>
      <c r="R18" s="44">
        <v>12.1</v>
      </c>
      <c r="S18" s="44">
        <v>12.1</v>
      </c>
      <c r="T18" s="44">
        <v>12.1</v>
      </c>
      <c r="U18" s="44">
        <v>12.1</v>
      </c>
      <c r="V18" s="44">
        <v>12.1</v>
      </c>
      <c r="W18" s="44">
        <v>12.1</v>
      </c>
      <c r="X18" s="44">
        <v>12.1</v>
      </c>
      <c r="Y18" s="44">
        <v>11.2</v>
      </c>
      <c r="Z18" s="44">
        <v>11.2</v>
      </c>
      <c r="AA18" s="44">
        <v>11.2</v>
      </c>
      <c r="AB18" s="44">
        <v>11.2</v>
      </c>
      <c r="AC18" s="44">
        <v>11.2</v>
      </c>
      <c r="AD18" s="44">
        <v>11.2</v>
      </c>
      <c r="AE18" s="44">
        <v>11.2</v>
      </c>
      <c r="AF18" s="44">
        <v>11.2</v>
      </c>
      <c r="AG18" s="48">
        <v>52.465000000000003</v>
      </c>
      <c r="AH18" s="46">
        <f t="shared" si="2"/>
        <v>12.1</v>
      </c>
      <c r="AI18" s="47">
        <f t="shared" si="3"/>
        <v>11.2</v>
      </c>
      <c r="AK18" s="49"/>
      <c r="AL18" s="52" t="s">
        <v>31</v>
      </c>
      <c r="AM18" s="57">
        <f t="shared" ref="AM18:AR18" si="8">B92</f>
        <v>319.10000000000008</v>
      </c>
      <c r="AN18" s="57">
        <f t="shared" si="8"/>
        <v>254.79999999999998</v>
      </c>
      <c r="AO18" s="57">
        <f t="shared" si="8"/>
        <v>165.89999999999998</v>
      </c>
      <c r="AP18" s="57">
        <f t="shared" si="8"/>
        <v>163.47</v>
      </c>
      <c r="AQ18" s="57">
        <f t="shared" si="8"/>
        <v>163.47</v>
      </c>
      <c r="AR18" s="57">
        <f t="shared" si="8"/>
        <v>163.76999999999998</v>
      </c>
      <c r="AS18" s="57">
        <f>I92</f>
        <v>255.07</v>
      </c>
      <c r="AT18" s="57">
        <f>K92</f>
        <v>255.07</v>
      </c>
      <c r="AU18" s="57">
        <f t="shared" ref="AU18:BD18" si="9">M92</f>
        <v>255.26999999999998</v>
      </c>
      <c r="AV18" s="57">
        <f t="shared" si="9"/>
        <v>308.89</v>
      </c>
      <c r="AW18" s="57">
        <f t="shared" si="9"/>
        <v>244.7</v>
      </c>
      <c r="AX18" s="57">
        <f t="shared" si="9"/>
        <v>214.79999999999998</v>
      </c>
      <c r="AY18" s="57">
        <f t="shared" si="9"/>
        <v>217.36999999999998</v>
      </c>
      <c r="AZ18" s="57">
        <f t="shared" si="9"/>
        <v>202.79999999999995</v>
      </c>
      <c r="BA18" s="57">
        <f t="shared" si="9"/>
        <v>186.3</v>
      </c>
      <c r="BB18" s="57">
        <f t="shared" si="9"/>
        <v>186.3</v>
      </c>
      <c r="BC18" s="57">
        <f t="shared" si="9"/>
        <v>184</v>
      </c>
      <c r="BD18" s="57">
        <f t="shared" si="9"/>
        <v>220.7</v>
      </c>
      <c r="BE18" s="58">
        <f>X92</f>
        <v>312.60000000000002</v>
      </c>
      <c r="BF18" s="58">
        <f>Z92</f>
        <v>384.50000000000006</v>
      </c>
      <c r="BG18" s="58">
        <f>AB92</f>
        <v>401.1</v>
      </c>
      <c r="BH18" s="58">
        <f>AD92</f>
        <v>400.40000000000009</v>
      </c>
      <c r="BI18" s="58">
        <f>AE92</f>
        <v>300.50000000000006</v>
      </c>
      <c r="BJ18" s="58">
        <f>AF92</f>
        <v>266.5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14.5</v>
      </c>
      <c r="C19" s="44">
        <v>14.5</v>
      </c>
      <c r="D19" s="44">
        <v>14.5</v>
      </c>
      <c r="E19" s="44">
        <v>14.5</v>
      </c>
      <c r="F19" s="44">
        <v>14.5</v>
      </c>
      <c r="G19" s="44">
        <v>14.5</v>
      </c>
      <c r="H19" s="44">
        <v>14.5</v>
      </c>
      <c r="I19" s="44">
        <v>14.5</v>
      </c>
      <c r="J19" s="44">
        <v>14.5</v>
      </c>
      <c r="K19" s="44">
        <v>14.5</v>
      </c>
      <c r="L19" s="44">
        <v>14.5</v>
      </c>
      <c r="M19" s="44">
        <v>14.5</v>
      </c>
      <c r="N19" s="44">
        <v>14.5</v>
      </c>
      <c r="O19" s="44">
        <v>14.5</v>
      </c>
      <c r="P19" s="44">
        <v>14.5</v>
      </c>
      <c r="Q19" s="44">
        <v>14.5</v>
      </c>
      <c r="R19" s="44">
        <v>14.5</v>
      </c>
      <c r="S19" s="44">
        <v>14.5</v>
      </c>
      <c r="T19" s="44">
        <v>14.5</v>
      </c>
      <c r="U19" s="44">
        <v>14.5</v>
      </c>
      <c r="V19" s="44">
        <v>14.5</v>
      </c>
      <c r="W19" s="44">
        <v>14.5</v>
      </c>
      <c r="X19" s="44">
        <v>14.5</v>
      </c>
      <c r="Y19" s="44">
        <v>13.5</v>
      </c>
      <c r="Z19" s="44">
        <v>13.5</v>
      </c>
      <c r="AA19" s="44">
        <v>13.5</v>
      </c>
      <c r="AB19" s="44">
        <v>13.5</v>
      </c>
      <c r="AC19" s="44">
        <v>13.5</v>
      </c>
      <c r="AD19" s="44">
        <v>13.5</v>
      </c>
      <c r="AE19" s="44">
        <v>13.5</v>
      </c>
      <c r="AF19" s="44">
        <v>13.5</v>
      </c>
      <c r="AG19" s="48">
        <v>52.4</v>
      </c>
      <c r="AH19" s="46">
        <f t="shared" si="2"/>
        <v>14.5</v>
      </c>
      <c r="AI19" s="47">
        <f t="shared" si="3"/>
        <v>13.5</v>
      </c>
      <c r="AK19" s="49"/>
      <c r="AL19" s="52" t="s">
        <v>33</v>
      </c>
      <c r="AM19" s="57">
        <f t="shared" ref="AM19:AR19" si="10">B108</f>
        <v>179.6</v>
      </c>
      <c r="AN19" s="57">
        <f t="shared" si="10"/>
        <v>230.39999999999998</v>
      </c>
      <c r="AO19" s="57">
        <f t="shared" si="10"/>
        <v>360</v>
      </c>
      <c r="AP19" s="57">
        <f t="shared" si="10"/>
        <v>335.29999999999995</v>
      </c>
      <c r="AQ19" s="57">
        <f t="shared" si="10"/>
        <v>327.07399999999996</v>
      </c>
      <c r="AR19" s="57">
        <f t="shared" si="10"/>
        <v>354.79999999999995</v>
      </c>
      <c r="AS19" s="57">
        <f>I108</f>
        <v>268.5</v>
      </c>
      <c r="AT19" s="57">
        <f>K108</f>
        <v>288.5</v>
      </c>
      <c r="AU19" s="57">
        <f t="shared" ref="AU19:BD19" si="11">M108</f>
        <v>300.79999999999995</v>
      </c>
      <c r="AV19" s="57">
        <f t="shared" si="11"/>
        <v>352.5</v>
      </c>
      <c r="AW19" s="57">
        <f t="shared" si="11"/>
        <v>232.79999999999998</v>
      </c>
      <c r="AX19" s="57">
        <f t="shared" si="11"/>
        <v>261.88</v>
      </c>
      <c r="AY19" s="57">
        <f t="shared" si="11"/>
        <v>257.7</v>
      </c>
      <c r="AZ19" s="57">
        <f t="shared" si="11"/>
        <v>292.60000000000002</v>
      </c>
      <c r="BA19" s="57">
        <f t="shared" si="11"/>
        <v>362.6</v>
      </c>
      <c r="BB19" s="57">
        <f t="shared" si="11"/>
        <v>410.1</v>
      </c>
      <c r="BC19" s="57">
        <f t="shared" si="11"/>
        <v>533.5</v>
      </c>
      <c r="BD19" s="57">
        <f t="shared" si="11"/>
        <v>444.4</v>
      </c>
      <c r="BE19" s="58">
        <f>X108</f>
        <v>395.20000000000005</v>
      </c>
      <c r="BF19" s="58">
        <f>Z108</f>
        <v>266.89999999999998</v>
      </c>
      <c r="BG19" s="58">
        <f>AB108</f>
        <v>250.7</v>
      </c>
      <c r="BH19" s="58">
        <f>AD108</f>
        <v>390.70000000000005</v>
      </c>
      <c r="BI19" s="58">
        <f>AE108</f>
        <v>280</v>
      </c>
      <c r="BJ19" s="58">
        <f>AF108</f>
        <v>201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25.5</v>
      </c>
      <c r="C20" s="44">
        <v>25.5</v>
      </c>
      <c r="D20" s="44">
        <v>25.5</v>
      </c>
      <c r="E20" s="44">
        <v>25.5</v>
      </c>
      <c r="F20" s="44">
        <v>25.5</v>
      </c>
      <c r="G20" s="44">
        <v>25.5</v>
      </c>
      <c r="H20" s="44">
        <v>25.5</v>
      </c>
      <c r="I20" s="44">
        <v>25.5</v>
      </c>
      <c r="J20" s="44">
        <v>25.5</v>
      </c>
      <c r="K20" s="44">
        <v>25.5</v>
      </c>
      <c r="L20" s="44">
        <v>25.5</v>
      </c>
      <c r="M20" s="44">
        <v>25.5</v>
      </c>
      <c r="N20" s="44">
        <v>25.5</v>
      </c>
      <c r="O20" s="44">
        <v>25.5</v>
      </c>
      <c r="P20" s="44">
        <v>25.5</v>
      </c>
      <c r="Q20" s="44">
        <v>25.5</v>
      </c>
      <c r="R20" s="44">
        <v>25.5</v>
      </c>
      <c r="S20" s="44">
        <v>25.5</v>
      </c>
      <c r="T20" s="44">
        <v>25.5</v>
      </c>
      <c r="U20" s="44">
        <v>25.5</v>
      </c>
      <c r="V20" s="44">
        <v>25.5</v>
      </c>
      <c r="W20" s="44">
        <v>25.5</v>
      </c>
      <c r="X20" s="44">
        <v>25.5</v>
      </c>
      <c r="Y20" s="44">
        <v>24</v>
      </c>
      <c r="Z20" s="44">
        <v>24</v>
      </c>
      <c r="AA20" s="44">
        <v>24</v>
      </c>
      <c r="AB20" s="44">
        <v>24</v>
      </c>
      <c r="AC20" s="44">
        <v>24</v>
      </c>
      <c r="AD20" s="44">
        <v>24</v>
      </c>
      <c r="AE20" s="44">
        <v>24</v>
      </c>
      <c r="AF20" s="44">
        <v>24</v>
      </c>
      <c r="AG20" s="48">
        <v>50</v>
      </c>
      <c r="AH20" s="46">
        <f t="shared" si="2"/>
        <v>25.5</v>
      </c>
      <c r="AI20" s="47">
        <f t="shared" si="3"/>
        <v>24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12.2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24.3</v>
      </c>
      <c r="C21" s="44">
        <v>24.3</v>
      </c>
      <c r="D21" s="44">
        <v>24.3</v>
      </c>
      <c r="E21" s="44">
        <v>24.3</v>
      </c>
      <c r="F21" s="44">
        <v>24.3</v>
      </c>
      <c r="G21" s="44">
        <v>24.3</v>
      </c>
      <c r="H21" s="44">
        <v>24.3</v>
      </c>
      <c r="I21" s="44">
        <v>24.3</v>
      </c>
      <c r="J21" s="44">
        <v>24.3</v>
      </c>
      <c r="K21" s="44">
        <v>24.3</v>
      </c>
      <c r="L21" s="44">
        <v>24.3</v>
      </c>
      <c r="M21" s="44">
        <v>24.3</v>
      </c>
      <c r="N21" s="44">
        <v>24.3</v>
      </c>
      <c r="O21" s="44">
        <v>24.3</v>
      </c>
      <c r="P21" s="44">
        <v>24.3</v>
      </c>
      <c r="Q21" s="44">
        <v>24.3</v>
      </c>
      <c r="R21" s="44">
        <v>24.3</v>
      </c>
      <c r="S21" s="44">
        <v>24.3</v>
      </c>
      <c r="T21" s="44">
        <v>24.3</v>
      </c>
      <c r="U21" s="44">
        <v>24.3</v>
      </c>
      <c r="V21" s="44">
        <v>24.3</v>
      </c>
      <c r="W21" s="44">
        <v>24.3</v>
      </c>
      <c r="X21" s="44">
        <v>24.3</v>
      </c>
      <c r="Y21" s="44">
        <v>24.5</v>
      </c>
      <c r="Z21" s="44">
        <v>24.5</v>
      </c>
      <c r="AA21" s="44">
        <v>24.5</v>
      </c>
      <c r="AB21" s="44">
        <v>24.5</v>
      </c>
      <c r="AC21" s="44">
        <v>24.5</v>
      </c>
      <c r="AD21" s="44">
        <v>24.5</v>
      </c>
      <c r="AE21" s="44">
        <v>24.5</v>
      </c>
      <c r="AF21" s="44">
        <v>24.5</v>
      </c>
      <c r="AG21" s="48">
        <v>45</v>
      </c>
      <c r="AH21" s="46">
        <f t="shared" si="2"/>
        <v>24.5</v>
      </c>
      <c r="AI21" s="47">
        <f t="shared" si="3"/>
        <v>24.3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21.2</v>
      </c>
      <c r="C22" s="44">
        <v>21.2</v>
      </c>
      <c r="D22" s="44">
        <v>21.2</v>
      </c>
      <c r="E22" s="44">
        <v>21.2</v>
      </c>
      <c r="F22" s="44">
        <v>21.2</v>
      </c>
      <c r="G22" s="44">
        <v>21.2</v>
      </c>
      <c r="H22" s="44">
        <v>21.2</v>
      </c>
      <c r="I22" s="44">
        <v>21.2</v>
      </c>
      <c r="J22" s="44">
        <v>21.2</v>
      </c>
      <c r="K22" s="44">
        <v>21.2</v>
      </c>
      <c r="L22" s="44">
        <v>21.2</v>
      </c>
      <c r="M22" s="44">
        <v>21.2</v>
      </c>
      <c r="N22" s="44">
        <v>21.2</v>
      </c>
      <c r="O22" s="44">
        <v>21.2</v>
      </c>
      <c r="P22" s="44">
        <v>21.2</v>
      </c>
      <c r="Q22" s="44">
        <v>21.2</v>
      </c>
      <c r="R22" s="44">
        <v>21.2</v>
      </c>
      <c r="S22" s="44">
        <v>21.2</v>
      </c>
      <c r="T22" s="44">
        <v>21.2</v>
      </c>
      <c r="U22" s="44">
        <v>21.2</v>
      </c>
      <c r="V22" s="44">
        <v>21.2</v>
      </c>
      <c r="W22" s="44">
        <v>21.2</v>
      </c>
      <c r="X22" s="44">
        <v>21.2</v>
      </c>
      <c r="Y22" s="44">
        <v>21.2</v>
      </c>
      <c r="Z22" s="44">
        <v>21.2</v>
      </c>
      <c r="AA22" s="44">
        <v>21.2</v>
      </c>
      <c r="AB22" s="44">
        <v>21.2</v>
      </c>
      <c r="AC22" s="44">
        <v>21.2</v>
      </c>
      <c r="AD22" s="44">
        <v>21.2</v>
      </c>
      <c r="AE22" s="44">
        <v>21.2</v>
      </c>
      <c r="AF22" s="44">
        <v>21.2</v>
      </c>
      <c r="AG22" s="48">
        <v>44</v>
      </c>
      <c r="AH22" s="46">
        <f t="shared" si="2"/>
        <v>21.2</v>
      </c>
      <c r="AI22" s="47">
        <f t="shared" si="3"/>
        <v>21.2</v>
      </c>
      <c r="AK22" s="49"/>
      <c r="AL22" s="59" t="s">
        <v>39</v>
      </c>
      <c r="AM22" s="60">
        <f t="shared" ref="AM22:BJ22" si="16">SUM(AM16:AM21)</f>
        <v>1612.3</v>
      </c>
      <c r="AN22" s="60">
        <f t="shared" si="16"/>
        <v>1434.3999999999996</v>
      </c>
      <c r="AO22" s="60">
        <f t="shared" si="16"/>
        <v>1430.7999999999997</v>
      </c>
      <c r="AP22" s="60">
        <f t="shared" si="16"/>
        <v>1393.2699999999998</v>
      </c>
      <c r="AQ22" s="60">
        <f t="shared" si="16"/>
        <v>1372.0439999999999</v>
      </c>
      <c r="AR22" s="60">
        <f t="shared" si="16"/>
        <v>1400.07</v>
      </c>
      <c r="AS22" s="60">
        <f t="shared" si="16"/>
        <v>1482.87</v>
      </c>
      <c r="AT22" s="60">
        <f t="shared" si="16"/>
        <v>1702.8699999999997</v>
      </c>
      <c r="AU22" s="60">
        <f t="shared" si="16"/>
        <v>1575.3699999999997</v>
      </c>
      <c r="AV22" s="60">
        <f t="shared" si="16"/>
        <v>1631.79</v>
      </c>
      <c r="AW22" s="60">
        <f t="shared" si="16"/>
        <v>1493.6999999999998</v>
      </c>
      <c r="AX22" s="60">
        <f t="shared" si="16"/>
        <v>1483.8799999999997</v>
      </c>
      <c r="AY22" s="60">
        <f t="shared" si="16"/>
        <v>1460.2699999999998</v>
      </c>
      <c r="AZ22" s="60">
        <f t="shared" si="16"/>
        <v>1515.2999999999997</v>
      </c>
      <c r="BA22" s="60">
        <f t="shared" si="16"/>
        <v>1487.2999999999997</v>
      </c>
      <c r="BB22" s="60">
        <f t="shared" si="16"/>
        <v>1530.7999999999997</v>
      </c>
      <c r="BC22" s="60">
        <f t="shared" si="16"/>
        <v>1575.6999999999998</v>
      </c>
      <c r="BD22" s="60">
        <f t="shared" si="16"/>
        <v>1523.2999999999997</v>
      </c>
      <c r="BE22" s="60">
        <f t="shared" si="16"/>
        <v>1699.1</v>
      </c>
      <c r="BF22" s="60">
        <f t="shared" si="16"/>
        <v>1908.1000000000001</v>
      </c>
      <c r="BG22" s="60">
        <f t="shared" si="16"/>
        <v>1836.3</v>
      </c>
      <c r="BH22" s="60">
        <f t="shared" si="16"/>
        <v>1715.6000000000001</v>
      </c>
      <c r="BI22" s="60">
        <f t="shared" si="16"/>
        <v>1525</v>
      </c>
      <c r="BJ22" s="60">
        <f t="shared" si="16"/>
        <v>1402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10.5</v>
      </c>
      <c r="C23" s="44">
        <v>10.5</v>
      </c>
      <c r="D23" s="44">
        <v>10.5</v>
      </c>
      <c r="E23" s="44">
        <v>10.5</v>
      </c>
      <c r="F23" s="44">
        <v>10.5</v>
      </c>
      <c r="G23" s="44">
        <v>10.5</v>
      </c>
      <c r="H23" s="44">
        <v>10.5</v>
      </c>
      <c r="I23" s="44">
        <v>10.5</v>
      </c>
      <c r="J23" s="44">
        <v>10.5</v>
      </c>
      <c r="K23" s="44">
        <v>10.5</v>
      </c>
      <c r="L23" s="44">
        <v>10.5</v>
      </c>
      <c r="M23" s="44">
        <v>10.5</v>
      </c>
      <c r="N23" s="44">
        <v>10.5</v>
      </c>
      <c r="O23" s="44">
        <v>10.5</v>
      </c>
      <c r="P23" s="44">
        <v>10.5</v>
      </c>
      <c r="Q23" s="44">
        <v>10.5</v>
      </c>
      <c r="R23" s="44">
        <v>10.5</v>
      </c>
      <c r="S23" s="44">
        <v>10.5</v>
      </c>
      <c r="T23" s="44">
        <v>10.5</v>
      </c>
      <c r="U23" s="44">
        <v>10.5</v>
      </c>
      <c r="V23" s="44">
        <v>10.5</v>
      </c>
      <c r="W23" s="44">
        <v>10.5</v>
      </c>
      <c r="X23" s="44">
        <v>10.5</v>
      </c>
      <c r="Y23" s="44">
        <v>10.5</v>
      </c>
      <c r="Z23" s="44">
        <v>10.5</v>
      </c>
      <c r="AA23" s="44">
        <v>10.5</v>
      </c>
      <c r="AB23" s="44">
        <v>10.5</v>
      </c>
      <c r="AC23" s="44">
        <v>10.5</v>
      </c>
      <c r="AD23" s="44">
        <v>10.5</v>
      </c>
      <c r="AE23" s="44">
        <v>10.5</v>
      </c>
      <c r="AF23" s="44">
        <v>10.5</v>
      </c>
      <c r="AG23" s="48">
        <v>42</v>
      </c>
      <c r="AH23" s="46">
        <f t="shared" si="2"/>
        <v>10.5</v>
      </c>
      <c r="AI23" s="47">
        <f t="shared" si="3"/>
        <v>10.5</v>
      </c>
      <c r="AK23" s="49"/>
      <c r="AL23" s="59" t="s">
        <v>41</v>
      </c>
      <c r="AM23" s="60">
        <f t="shared" ref="AM23:AR23" si="17">B123*-1</f>
        <v>-166.8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-30.5</v>
      </c>
      <c r="BG23" s="60">
        <f>AB123*-1</f>
        <v>-42.6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15</v>
      </c>
      <c r="C24" s="44">
        <v>15</v>
      </c>
      <c r="D24" s="44">
        <v>15</v>
      </c>
      <c r="E24" s="44">
        <v>15</v>
      </c>
      <c r="F24" s="44">
        <v>15</v>
      </c>
      <c r="G24" s="44">
        <v>15</v>
      </c>
      <c r="H24" s="44">
        <v>15</v>
      </c>
      <c r="I24" s="44">
        <v>15</v>
      </c>
      <c r="J24" s="44">
        <v>15</v>
      </c>
      <c r="K24" s="44">
        <v>15</v>
      </c>
      <c r="L24" s="44">
        <v>15</v>
      </c>
      <c r="M24" s="44">
        <v>15</v>
      </c>
      <c r="N24" s="44">
        <v>15</v>
      </c>
      <c r="O24" s="44">
        <v>15</v>
      </c>
      <c r="P24" s="44">
        <v>15</v>
      </c>
      <c r="Q24" s="44">
        <v>15</v>
      </c>
      <c r="R24" s="44">
        <v>15</v>
      </c>
      <c r="S24" s="44">
        <v>15</v>
      </c>
      <c r="T24" s="44">
        <v>15</v>
      </c>
      <c r="U24" s="44">
        <v>15</v>
      </c>
      <c r="V24" s="44">
        <v>15</v>
      </c>
      <c r="W24" s="44">
        <v>15</v>
      </c>
      <c r="X24" s="44">
        <v>15</v>
      </c>
      <c r="Y24" s="44">
        <v>15</v>
      </c>
      <c r="Z24" s="44">
        <v>15</v>
      </c>
      <c r="AA24" s="44">
        <v>15</v>
      </c>
      <c r="AB24" s="44">
        <v>15</v>
      </c>
      <c r="AC24" s="44">
        <v>15</v>
      </c>
      <c r="AD24" s="44">
        <v>15</v>
      </c>
      <c r="AE24" s="44">
        <v>15</v>
      </c>
      <c r="AF24" s="44">
        <v>15</v>
      </c>
      <c r="AG24" s="48">
        <v>40</v>
      </c>
      <c r="AH24" s="46">
        <f t="shared" si="2"/>
        <v>15</v>
      </c>
      <c r="AI24" s="47">
        <f t="shared" si="3"/>
        <v>15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12.2</v>
      </c>
      <c r="C25" s="44">
        <v>12.2</v>
      </c>
      <c r="D25" s="44">
        <v>12.2</v>
      </c>
      <c r="E25" s="44">
        <v>12.2</v>
      </c>
      <c r="F25" s="44">
        <v>12.2</v>
      </c>
      <c r="G25" s="44">
        <v>12.2</v>
      </c>
      <c r="H25" s="44">
        <v>12.2</v>
      </c>
      <c r="I25" s="44">
        <v>12.2</v>
      </c>
      <c r="J25" s="44">
        <v>12.2</v>
      </c>
      <c r="K25" s="44">
        <v>12.2</v>
      </c>
      <c r="L25" s="44">
        <v>12.2</v>
      </c>
      <c r="M25" s="44">
        <v>12.2</v>
      </c>
      <c r="N25" s="44">
        <v>12.2</v>
      </c>
      <c r="O25" s="44">
        <v>12.2</v>
      </c>
      <c r="P25" s="44">
        <v>12.2</v>
      </c>
      <c r="Q25" s="44">
        <v>12.2</v>
      </c>
      <c r="R25" s="44">
        <v>12.2</v>
      </c>
      <c r="S25" s="44">
        <v>12.2</v>
      </c>
      <c r="T25" s="44">
        <v>12.2</v>
      </c>
      <c r="U25" s="44">
        <v>12.2</v>
      </c>
      <c r="V25" s="44">
        <v>12.2</v>
      </c>
      <c r="W25" s="44">
        <v>12.2</v>
      </c>
      <c r="X25" s="44">
        <v>12.2</v>
      </c>
      <c r="Y25" s="44">
        <v>12.2</v>
      </c>
      <c r="Z25" s="44">
        <v>12.2</v>
      </c>
      <c r="AA25" s="44">
        <v>12.2</v>
      </c>
      <c r="AB25" s="44">
        <v>12.2</v>
      </c>
      <c r="AC25" s="44">
        <v>12.2</v>
      </c>
      <c r="AD25" s="44">
        <v>12.2</v>
      </c>
      <c r="AE25" s="44">
        <v>12.2</v>
      </c>
      <c r="AF25" s="44">
        <v>12.2</v>
      </c>
      <c r="AG25" s="48">
        <v>38.46</v>
      </c>
      <c r="AH25" s="46">
        <f t="shared" si="2"/>
        <v>12.2</v>
      </c>
      <c r="AI25" s="47">
        <f t="shared" si="3"/>
        <v>12.2</v>
      </c>
      <c r="AK25" s="49"/>
      <c r="AL25" s="59" t="s">
        <v>44</v>
      </c>
      <c r="AM25" s="60">
        <f t="shared" ref="AM25:BJ25" si="19">AM22+AM23</f>
        <v>1445.5</v>
      </c>
      <c r="AN25" s="60">
        <f t="shared" si="19"/>
        <v>1434.3999999999996</v>
      </c>
      <c r="AO25" s="60">
        <f t="shared" si="19"/>
        <v>1430.7999999999997</v>
      </c>
      <c r="AP25" s="60">
        <f t="shared" si="19"/>
        <v>1393.2699999999998</v>
      </c>
      <c r="AQ25" s="60">
        <f t="shared" si="19"/>
        <v>1372.0439999999999</v>
      </c>
      <c r="AR25" s="60">
        <f t="shared" si="19"/>
        <v>1400.07</v>
      </c>
      <c r="AS25" s="60">
        <f t="shared" si="19"/>
        <v>1482.87</v>
      </c>
      <c r="AT25" s="60">
        <f t="shared" si="19"/>
        <v>1702.8699999999997</v>
      </c>
      <c r="AU25" s="60">
        <f t="shared" si="19"/>
        <v>1575.3699999999997</v>
      </c>
      <c r="AV25" s="60">
        <f t="shared" si="19"/>
        <v>1631.79</v>
      </c>
      <c r="AW25" s="60">
        <f t="shared" si="19"/>
        <v>1493.6999999999998</v>
      </c>
      <c r="AX25" s="60">
        <f t="shared" si="19"/>
        <v>1483.8799999999997</v>
      </c>
      <c r="AY25" s="60">
        <f t="shared" si="19"/>
        <v>1460.2699999999998</v>
      </c>
      <c r="AZ25" s="60">
        <f t="shared" si="19"/>
        <v>1515.2999999999997</v>
      </c>
      <c r="BA25" s="60">
        <f t="shared" si="19"/>
        <v>1487.2999999999997</v>
      </c>
      <c r="BB25" s="60">
        <f t="shared" si="19"/>
        <v>1530.7999999999997</v>
      </c>
      <c r="BC25" s="60">
        <f t="shared" si="19"/>
        <v>1575.6999999999998</v>
      </c>
      <c r="BD25" s="60">
        <f t="shared" si="19"/>
        <v>1523.2999999999997</v>
      </c>
      <c r="BE25" s="60">
        <f t="shared" si="19"/>
        <v>1699.1</v>
      </c>
      <c r="BF25" s="60">
        <f t="shared" si="19"/>
        <v>1877.6000000000001</v>
      </c>
      <c r="BG25" s="60">
        <f t="shared" si="19"/>
        <v>1793.7</v>
      </c>
      <c r="BH25" s="60">
        <f t="shared" si="19"/>
        <v>1715.6000000000001</v>
      </c>
      <c r="BI25" s="60">
        <f t="shared" si="19"/>
        <v>1525</v>
      </c>
      <c r="BJ25" s="60">
        <f t="shared" si="19"/>
        <v>1402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7.5</v>
      </c>
      <c r="C26" s="44">
        <v>7.5</v>
      </c>
      <c r="D26" s="44">
        <v>7.5</v>
      </c>
      <c r="E26" s="44">
        <v>7.5</v>
      </c>
      <c r="F26" s="44">
        <v>7.5</v>
      </c>
      <c r="G26" s="44">
        <v>7.5</v>
      </c>
      <c r="H26" s="44">
        <v>7.5</v>
      </c>
      <c r="I26" s="44">
        <v>7.5</v>
      </c>
      <c r="J26" s="44">
        <v>7.5</v>
      </c>
      <c r="K26" s="44">
        <v>7.5</v>
      </c>
      <c r="L26" s="44">
        <v>7.5</v>
      </c>
      <c r="M26" s="44">
        <v>7.5</v>
      </c>
      <c r="N26" s="44">
        <v>7.5</v>
      </c>
      <c r="O26" s="44">
        <v>7.5</v>
      </c>
      <c r="P26" s="44">
        <v>7.5</v>
      </c>
      <c r="Q26" s="44">
        <v>7.5</v>
      </c>
      <c r="R26" s="44">
        <v>7.5</v>
      </c>
      <c r="S26" s="44">
        <v>7.5</v>
      </c>
      <c r="T26" s="44">
        <v>7.5</v>
      </c>
      <c r="U26" s="44">
        <v>7.5</v>
      </c>
      <c r="V26" s="44">
        <v>7.5</v>
      </c>
      <c r="W26" s="44">
        <v>7.5</v>
      </c>
      <c r="X26" s="44">
        <v>7.5</v>
      </c>
      <c r="Y26" s="44">
        <v>7.5</v>
      </c>
      <c r="Z26" s="44">
        <v>7.5</v>
      </c>
      <c r="AA26" s="44">
        <v>7.5</v>
      </c>
      <c r="AB26" s="44">
        <v>7.5</v>
      </c>
      <c r="AC26" s="44">
        <v>7.5</v>
      </c>
      <c r="AD26" s="44">
        <v>7.5</v>
      </c>
      <c r="AE26" s="44">
        <v>7.5</v>
      </c>
      <c r="AF26" s="44">
        <v>7.5</v>
      </c>
      <c r="AG26" s="61">
        <v>38</v>
      </c>
      <c r="AH26" s="46">
        <f t="shared" si="2"/>
        <v>7.5</v>
      </c>
      <c r="AI26" s="47">
        <f t="shared" si="3"/>
        <v>7.5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14.5</v>
      </c>
      <c r="C27" s="44">
        <v>14.5</v>
      </c>
      <c r="D27" s="44">
        <v>14.5</v>
      </c>
      <c r="E27" s="44">
        <v>14.5</v>
      </c>
      <c r="F27" s="44">
        <v>14.5</v>
      </c>
      <c r="G27" s="44">
        <v>14.5</v>
      </c>
      <c r="H27" s="44">
        <v>14.5</v>
      </c>
      <c r="I27" s="44">
        <v>14.5</v>
      </c>
      <c r="J27" s="44">
        <v>14.5</v>
      </c>
      <c r="K27" s="44">
        <v>14.5</v>
      </c>
      <c r="L27" s="44">
        <v>14.5</v>
      </c>
      <c r="M27" s="44">
        <v>14.5</v>
      </c>
      <c r="N27" s="44">
        <v>14.5</v>
      </c>
      <c r="O27" s="44">
        <v>14.5</v>
      </c>
      <c r="P27" s="44">
        <v>14.5</v>
      </c>
      <c r="Q27" s="44">
        <v>14.5</v>
      </c>
      <c r="R27" s="44">
        <v>14.5</v>
      </c>
      <c r="S27" s="44">
        <v>14.5</v>
      </c>
      <c r="T27" s="44">
        <v>14.5</v>
      </c>
      <c r="U27" s="44">
        <v>14.5</v>
      </c>
      <c r="V27" s="44">
        <v>14.5</v>
      </c>
      <c r="W27" s="44">
        <v>14.5</v>
      </c>
      <c r="X27" s="44">
        <v>14.5</v>
      </c>
      <c r="Y27" s="44">
        <v>14.5</v>
      </c>
      <c r="Z27" s="44">
        <v>14.5</v>
      </c>
      <c r="AA27" s="44">
        <v>14.5</v>
      </c>
      <c r="AB27" s="44">
        <v>14.5</v>
      </c>
      <c r="AC27" s="44">
        <v>14.5</v>
      </c>
      <c r="AD27" s="44">
        <v>14.5</v>
      </c>
      <c r="AE27" s="44">
        <v>14.5</v>
      </c>
      <c r="AF27" s="44">
        <v>14.5</v>
      </c>
      <c r="AG27" s="48">
        <v>36</v>
      </c>
      <c r="AH27" s="46">
        <f t="shared" si="2"/>
        <v>14.5</v>
      </c>
      <c r="AI27" s="47">
        <f t="shared" si="3"/>
        <v>14.5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20.5</v>
      </c>
      <c r="C28" s="44">
        <v>20.5</v>
      </c>
      <c r="D28" s="44">
        <v>20.5</v>
      </c>
      <c r="E28" s="44">
        <v>20.5</v>
      </c>
      <c r="F28" s="44">
        <v>20.5</v>
      </c>
      <c r="G28" s="44">
        <v>20.5</v>
      </c>
      <c r="H28" s="44">
        <v>20.5</v>
      </c>
      <c r="I28" s="44">
        <v>20.5</v>
      </c>
      <c r="J28" s="44">
        <v>20.5</v>
      </c>
      <c r="K28" s="44">
        <v>20.5</v>
      </c>
      <c r="L28" s="44">
        <v>20.5</v>
      </c>
      <c r="M28" s="44">
        <v>20.5</v>
      </c>
      <c r="N28" s="44">
        <v>20.5</v>
      </c>
      <c r="O28" s="44">
        <v>20.5</v>
      </c>
      <c r="P28" s="44">
        <v>20.5</v>
      </c>
      <c r="Q28" s="44">
        <v>20.5</v>
      </c>
      <c r="R28" s="44">
        <v>20.5</v>
      </c>
      <c r="S28" s="44">
        <v>20.5</v>
      </c>
      <c r="T28" s="44">
        <v>20.5</v>
      </c>
      <c r="U28" s="44">
        <v>20.5</v>
      </c>
      <c r="V28" s="44">
        <v>20.5</v>
      </c>
      <c r="W28" s="44">
        <v>20.5</v>
      </c>
      <c r="X28" s="44">
        <v>20.5</v>
      </c>
      <c r="Y28" s="44">
        <v>20.5</v>
      </c>
      <c r="Z28" s="44">
        <v>20.5</v>
      </c>
      <c r="AA28" s="44">
        <v>20.5</v>
      </c>
      <c r="AB28" s="44">
        <v>20.5</v>
      </c>
      <c r="AC28" s="44">
        <v>20.5</v>
      </c>
      <c r="AD28" s="44">
        <v>20.5</v>
      </c>
      <c r="AE28" s="44">
        <v>20.5</v>
      </c>
      <c r="AF28" s="44">
        <v>20.5</v>
      </c>
      <c r="AG28" s="48">
        <v>35.5</v>
      </c>
      <c r="AH28" s="46">
        <f t="shared" si="2"/>
        <v>20.5</v>
      </c>
      <c r="AI28" s="47">
        <f t="shared" si="3"/>
        <v>20.5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14</v>
      </c>
      <c r="C29" s="44">
        <v>14</v>
      </c>
      <c r="D29" s="44">
        <v>14</v>
      </c>
      <c r="E29" s="44">
        <v>14</v>
      </c>
      <c r="F29" s="44">
        <v>14</v>
      </c>
      <c r="G29" s="44">
        <v>14</v>
      </c>
      <c r="H29" s="44">
        <v>14</v>
      </c>
      <c r="I29" s="44">
        <v>14</v>
      </c>
      <c r="J29" s="44">
        <v>14</v>
      </c>
      <c r="K29" s="44">
        <v>14</v>
      </c>
      <c r="L29" s="44">
        <v>14</v>
      </c>
      <c r="M29" s="44">
        <v>14</v>
      </c>
      <c r="N29" s="44">
        <v>14</v>
      </c>
      <c r="O29" s="44">
        <v>14</v>
      </c>
      <c r="P29" s="44">
        <v>14</v>
      </c>
      <c r="Q29" s="44">
        <v>14</v>
      </c>
      <c r="R29" s="44">
        <v>14</v>
      </c>
      <c r="S29" s="44">
        <v>14</v>
      </c>
      <c r="T29" s="44">
        <v>14</v>
      </c>
      <c r="U29" s="44">
        <v>14</v>
      </c>
      <c r="V29" s="44">
        <v>14</v>
      </c>
      <c r="W29" s="44">
        <v>14</v>
      </c>
      <c r="X29" s="44">
        <v>14</v>
      </c>
      <c r="Y29" s="44">
        <v>14</v>
      </c>
      <c r="Z29" s="44">
        <v>14</v>
      </c>
      <c r="AA29" s="44">
        <v>14</v>
      </c>
      <c r="AB29" s="44">
        <v>14</v>
      </c>
      <c r="AC29" s="44">
        <v>14</v>
      </c>
      <c r="AD29" s="44">
        <v>14</v>
      </c>
      <c r="AE29" s="44">
        <v>14</v>
      </c>
      <c r="AF29" s="44">
        <v>14</v>
      </c>
      <c r="AG29" s="61">
        <v>32</v>
      </c>
      <c r="AH29" s="46">
        <f t="shared" si="2"/>
        <v>14</v>
      </c>
      <c r="AI29" s="47">
        <f t="shared" si="3"/>
        <v>14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11.8</v>
      </c>
      <c r="C30" s="44">
        <v>11.8</v>
      </c>
      <c r="D30" s="44">
        <v>11.8</v>
      </c>
      <c r="E30" s="44">
        <v>11.8</v>
      </c>
      <c r="F30" s="44">
        <v>11.8</v>
      </c>
      <c r="G30" s="44">
        <v>11.8</v>
      </c>
      <c r="H30" s="44">
        <v>11.8</v>
      </c>
      <c r="I30" s="44">
        <v>11.8</v>
      </c>
      <c r="J30" s="44">
        <v>11.8</v>
      </c>
      <c r="K30" s="44">
        <v>11.8</v>
      </c>
      <c r="L30" s="44">
        <v>11.8</v>
      </c>
      <c r="M30" s="44">
        <v>11.8</v>
      </c>
      <c r="N30" s="44">
        <v>11.8</v>
      </c>
      <c r="O30" s="44">
        <v>11.8</v>
      </c>
      <c r="P30" s="44">
        <v>11.8</v>
      </c>
      <c r="Q30" s="44">
        <v>11.8</v>
      </c>
      <c r="R30" s="44">
        <v>11.8</v>
      </c>
      <c r="S30" s="44">
        <v>11.8</v>
      </c>
      <c r="T30" s="44">
        <v>11.8</v>
      </c>
      <c r="U30" s="44">
        <v>11.8</v>
      </c>
      <c r="V30" s="44">
        <v>11.8</v>
      </c>
      <c r="W30" s="44">
        <v>11.8</v>
      </c>
      <c r="X30" s="44">
        <v>11.8</v>
      </c>
      <c r="Y30" s="44">
        <v>11.8</v>
      </c>
      <c r="Z30" s="44">
        <v>11.8</v>
      </c>
      <c r="AA30" s="44">
        <v>11.8</v>
      </c>
      <c r="AB30" s="44">
        <v>11.8</v>
      </c>
      <c r="AC30" s="44">
        <v>11.8</v>
      </c>
      <c r="AD30" s="44">
        <v>11.8</v>
      </c>
      <c r="AE30" s="44">
        <v>11.8</v>
      </c>
      <c r="AF30" s="44">
        <v>11.8</v>
      </c>
      <c r="AG30" s="48">
        <v>30</v>
      </c>
      <c r="AH30" s="46">
        <f t="shared" si="2"/>
        <v>11.8</v>
      </c>
      <c r="AI30" s="47">
        <f t="shared" si="3"/>
        <v>11.8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9.5</v>
      </c>
      <c r="C31" s="44">
        <v>9.5</v>
      </c>
      <c r="D31" s="44">
        <v>9.5</v>
      </c>
      <c r="E31" s="44">
        <v>9.5</v>
      </c>
      <c r="F31" s="44">
        <v>9.5</v>
      </c>
      <c r="G31" s="44">
        <v>9.5</v>
      </c>
      <c r="H31" s="44">
        <v>9.5</v>
      </c>
      <c r="I31" s="44">
        <v>9.5</v>
      </c>
      <c r="J31" s="44">
        <v>9.5</v>
      </c>
      <c r="K31" s="44">
        <v>9.5</v>
      </c>
      <c r="L31" s="44">
        <v>9.5</v>
      </c>
      <c r="M31" s="44">
        <v>9.5</v>
      </c>
      <c r="N31" s="44">
        <v>9.5</v>
      </c>
      <c r="O31" s="44">
        <v>9.5</v>
      </c>
      <c r="P31" s="44">
        <v>9.5</v>
      </c>
      <c r="Q31" s="44">
        <v>9.5</v>
      </c>
      <c r="R31" s="44">
        <v>9.5</v>
      </c>
      <c r="S31" s="44">
        <v>9.5</v>
      </c>
      <c r="T31" s="44">
        <v>9.5</v>
      </c>
      <c r="U31" s="44">
        <v>9.5</v>
      </c>
      <c r="V31" s="44">
        <v>9.5</v>
      </c>
      <c r="W31" s="44">
        <v>9.5</v>
      </c>
      <c r="X31" s="44">
        <v>9.5</v>
      </c>
      <c r="Y31" s="44">
        <v>9.5</v>
      </c>
      <c r="Z31" s="44">
        <v>9.5</v>
      </c>
      <c r="AA31" s="44">
        <v>9.5</v>
      </c>
      <c r="AB31" s="44">
        <v>9.5</v>
      </c>
      <c r="AC31" s="44">
        <v>9.5</v>
      </c>
      <c r="AD31" s="44">
        <v>9.5</v>
      </c>
      <c r="AE31" s="44">
        <v>9.5</v>
      </c>
      <c r="AF31" s="44">
        <v>9.5</v>
      </c>
      <c r="AG31" s="48">
        <v>29.04</v>
      </c>
      <c r="AH31" s="46">
        <f t="shared" si="2"/>
        <v>9.5</v>
      </c>
      <c r="AI31" s="47">
        <f t="shared" si="3"/>
        <v>9.5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7.8</v>
      </c>
      <c r="C32" s="44">
        <v>7.8</v>
      </c>
      <c r="D32" s="44">
        <v>7.8</v>
      </c>
      <c r="E32" s="44">
        <v>7.8</v>
      </c>
      <c r="F32" s="44">
        <v>7.8</v>
      </c>
      <c r="G32" s="44">
        <v>7.8</v>
      </c>
      <c r="H32" s="44">
        <v>7.8</v>
      </c>
      <c r="I32" s="44">
        <v>7.8</v>
      </c>
      <c r="J32" s="44">
        <v>7.8</v>
      </c>
      <c r="K32" s="44">
        <v>7.8</v>
      </c>
      <c r="L32" s="44">
        <v>7.8</v>
      </c>
      <c r="M32" s="44">
        <v>7.8</v>
      </c>
      <c r="N32" s="44">
        <v>7.8</v>
      </c>
      <c r="O32" s="44">
        <v>7.8</v>
      </c>
      <c r="P32" s="44">
        <v>7.8</v>
      </c>
      <c r="Q32" s="44">
        <v>7.8</v>
      </c>
      <c r="R32" s="44">
        <v>7.8</v>
      </c>
      <c r="S32" s="44">
        <v>7.8</v>
      </c>
      <c r="T32" s="44">
        <v>7.8</v>
      </c>
      <c r="U32" s="44">
        <v>7.8</v>
      </c>
      <c r="V32" s="44">
        <v>7.8</v>
      </c>
      <c r="W32" s="44">
        <v>7.8</v>
      </c>
      <c r="X32" s="44">
        <v>7.8</v>
      </c>
      <c r="Y32" s="44">
        <v>7.8</v>
      </c>
      <c r="Z32" s="44">
        <v>7.8</v>
      </c>
      <c r="AA32" s="44">
        <v>7.8</v>
      </c>
      <c r="AB32" s="44">
        <v>7.8</v>
      </c>
      <c r="AC32" s="44">
        <v>7.8</v>
      </c>
      <c r="AD32" s="44">
        <v>7.8</v>
      </c>
      <c r="AE32" s="44">
        <v>7.8</v>
      </c>
      <c r="AF32" s="44">
        <v>7.8</v>
      </c>
      <c r="AG32" s="48">
        <v>28.1</v>
      </c>
      <c r="AH32" s="46">
        <f t="shared" si="2"/>
        <v>7.8</v>
      </c>
      <c r="AI32" s="47">
        <f t="shared" si="3"/>
        <v>7.8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9.5</v>
      </c>
      <c r="C33" s="44">
        <v>9.5</v>
      </c>
      <c r="D33" s="44">
        <v>9.5</v>
      </c>
      <c r="E33" s="44">
        <v>9.5</v>
      </c>
      <c r="F33" s="44">
        <v>9.5</v>
      </c>
      <c r="G33" s="44">
        <v>9.5</v>
      </c>
      <c r="H33" s="44">
        <v>9.5</v>
      </c>
      <c r="I33" s="44">
        <v>9.5</v>
      </c>
      <c r="J33" s="44">
        <v>9.5</v>
      </c>
      <c r="K33" s="44">
        <v>9.5</v>
      </c>
      <c r="L33" s="44">
        <v>9.5</v>
      </c>
      <c r="M33" s="44">
        <v>9.5</v>
      </c>
      <c r="N33" s="44">
        <v>9.5</v>
      </c>
      <c r="O33" s="44">
        <v>9.5</v>
      </c>
      <c r="P33" s="44">
        <v>9.5</v>
      </c>
      <c r="Q33" s="44">
        <v>9.5</v>
      </c>
      <c r="R33" s="44">
        <v>9.5</v>
      </c>
      <c r="S33" s="44">
        <v>9.5</v>
      </c>
      <c r="T33" s="44">
        <v>9.5</v>
      </c>
      <c r="U33" s="44">
        <v>9.5</v>
      </c>
      <c r="V33" s="44">
        <v>9.5</v>
      </c>
      <c r="W33" s="44">
        <v>9.5</v>
      </c>
      <c r="X33" s="44">
        <v>9.5</v>
      </c>
      <c r="Y33" s="44">
        <v>9.5</v>
      </c>
      <c r="Z33" s="44">
        <v>9.5</v>
      </c>
      <c r="AA33" s="44">
        <v>9.5</v>
      </c>
      <c r="AB33" s="44">
        <v>9.5</v>
      </c>
      <c r="AC33" s="44">
        <v>9.5</v>
      </c>
      <c r="AD33" s="44">
        <v>9.5</v>
      </c>
      <c r="AE33" s="44">
        <v>9.5</v>
      </c>
      <c r="AF33" s="44">
        <v>9.5</v>
      </c>
      <c r="AG33" s="48">
        <v>27</v>
      </c>
      <c r="AH33" s="46">
        <f t="shared" si="2"/>
        <v>9.5</v>
      </c>
      <c r="AI33" s="47">
        <f t="shared" si="3"/>
        <v>9.5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</v>
      </c>
      <c r="C34" s="44">
        <v>12</v>
      </c>
      <c r="D34" s="44">
        <v>12</v>
      </c>
      <c r="E34" s="44">
        <v>12</v>
      </c>
      <c r="F34" s="44">
        <v>12</v>
      </c>
      <c r="G34" s="44">
        <v>12</v>
      </c>
      <c r="H34" s="44">
        <v>12</v>
      </c>
      <c r="I34" s="44">
        <v>12</v>
      </c>
      <c r="J34" s="44">
        <v>12</v>
      </c>
      <c r="K34" s="44">
        <v>12</v>
      </c>
      <c r="L34" s="44">
        <v>12</v>
      </c>
      <c r="M34" s="44">
        <v>12</v>
      </c>
      <c r="N34" s="44">
        <v>12</v>
      </c>
      <c r="O34" s="44">
        <v>12</v>
      </c>
      <c r="P34" s="44">
        <v>12</v>
      </c>
      <c r="Q34" s="44">
        <v>12</v>
      </c>
      <c r="R34" s="44">
        <v>12</v>
      </c>
      <c r="S34" s="44">
        <v>12</v>
      </c>
      <c r="T34" s="44">
        <v>12</v>
      </c>
      <c r="U34" s="44">
        <v>12</v>
      </c>
      <c r="V34" s="44">
        <v>12</v>
      </c>
      <c r="W34" s="44">
        <v>12</v>
      </c>
      <c r="X34" s="44">
        <v>12</v>
      </c>
      <c r="Y34" s="44">
        <v>12</v>
      </c>
      <c r="Z34" s="44">
        <v>12</v>
      </c>
      <c r="AA34" s="44">
        <v>12</v>
      </c>
      <c r="AB34" s="44">
        <v>12</v>
      </c>
      <c r="AC34" s="44">
        <v>12</v>
      </c>
      <c r="AD34" s="44">
        <v>12</v>
      </c>
      <c r="AE34" s="44">
        <v>12</v>
      </c>
      <c r="AF34" s="44">
        <v>12</v>
      </c>
      <c r="AG34" s="48">
        <v>25</v>
      </c>
      <c r="AH34" s="46">
        <f t="shared" si="2"/>
        <v>12</v>
      </c>
      <c r="AI34" s="47">
        <f t="shared" si="3"/>
        <v>12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18.7</v>
      </c>
      <c r="C35" s="44">
        <v>18.7</v>
      </c>
      <c r="D35" s="44">
        <v>18.7</v>
      </c>
      <c r="E35" s="44">
        <v>18.7</v>
      </c>
      <c r="F35" s="44">
        <v>18.7</v>
      </c>
      <c r="G35" s="44">
        <v>18.7</v>
      </c>
      <c r="H35" s="44">
        <v>18.7</v>
      </c>
      <c r="I35" s="44">
        <v>18.7</v>
      </c>
      <c r="J35" s="44">
        <v>18.7</v>
      </c>
      <c r="K35" s="44">
        <v>18.7</v>
      </c>
      <c r="L35" s="44">
        <v>18.7</v>
      </c>
      <c r="M35" s="44">
        <v>18.7</v>
      </c>
      <c r="N35" s="44">
        <v>18.7</v>
      </c>
      <c r="O35" s="44">
        <v>18.7</v>
      </c>
      <c r="P35" s="44">
        <v>18.7</v>
      </c>
      <c r="Q35" s="44">
        <v>18.7</v>
      </c>
      <c r="R35" s="44">
        <v>18.7</v>
      </c>
      <c r="S35" s="44">
        <v>18.7</v>
      </c>
      <c r="T35" s="44">
        <v>18.7</v>
      </c>
      <c r="U35" s="44">
        <v>18.7</v>
      </c>
      <c r="V35" s="44">
        <v>18.7</v>
      </c>
      <c r="W35" s="44">
        <v>18.7</v>
      </c>
      <c r="X35" s="44">
        <v>18.7</v>
      </c>
      <c r="Y35" s="44">
        <v>18.7</v>
      </c>
      <c r="Z35" s="44">
        <v>18.7</v>
      </c>
      <c r="AA35" s="44">
        <v>18.7</v>
      </c>
      <c r="AB35" s="44">
        <v>18.7</v>
      </c>
      <c r="AC35" s="44">
        <v>18.7</v>
      </c>
      <c r="AD35" s="44">
        <v>18.7</v>
      </c>
      <c r="AE35" s="44">
        <v>18.7</v>
      </c>
      <c r="AF35" s="44">
        <v>18.7</v>
      </c>
      <c r="AG35" s="48">
        <v>25</v>
      </c>
      <c r="AH35" s="46">
        <f t="shared" si="2"/>
        <v>18.7</v>
      </c>
      <c r="AI35" s="47">
        <f t="shared" si="3"/>
        <v>18.7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9</v>
      </c>
      <c r="C36" s="44">
        <v>9</v>
      </c>
      <c r="D36" s="44">
        <v>9</v>
      </c>
      <c r="E36" s="44">
        <v>9</v>
      </c>
      <c r="F36" s="44">
        <v>9</v>
      </c>
      <c r="G36" s="44">
        <v>9</v>
      </c>
      <c r="H36" s="44">
        <v>9</v>
      </c>
      <c r="I36" s="44">
        <v>9</v>
      </c>
      <c r="J36" s="44">
        <v>9</v>
      </c>
      <c r="K36" s="44">
        <v>9</v>
      </c>
      <c r="L36" s="44">
        <v>9</v>
      </c>
      <c r="M36" s="44">
        <v>9</v>
      </c>
      <c r="N36" s="44">
        <v>9</v>
      </c>
      <c r="O36" s="44">
        <v>9</v>
      </c>
      <c r="P36" s="44">
        <v>9</v>
      </c>
      <c r="Q36" s="44">
        <v>9</v>
      </c>
      <c r="R36" s="44">
        <v>9</v>
      </c>
      <c r="S36" s="44">
        <v>9</v>
      </c>
      <c r="T36" s="44">
        <v>9</v>
      </c>
      <c r="U36" s="44">
        <v>9</v>
      </c>
      <c r="V36" s="44">
        <v>9</v>
      </c>
      <c r="W36" s="44">
        <v>9</v>
      </c>
      <c r="X36" s="44">
        <v>9</v>
      </c>
      <c r="Y36" s="44">
        <v>9</v>
      </c>
      <c r="Z36" s="44">
        <v>9</v>
      </c>
      <c r="AA36" s="44">
        <v>9</v>
      </c>
      <c r="AB36" s="44">
        <v>9</v>
      </c>
      <c r="AC36" s="44">
        <v>9</v>
      </c>
      <c r="AD36" s="44">
        <v>9</v>
      </c>
      <c r="AE36" s="44">
        <v>9</v>
      </c>
      <c r="AF36" s="44">
        <v>9</v>
      </c>
      <c r="AG36" s="48">
        <v>25</v>
      </c>
      <c r="AH36" s="46">
        <f t="shared" si="2"/>
        <v>9</v>
      </c>
      <c r="AI36" s="47">
        <f t="shared" si="3"/>
        <v>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10.3</v>
      </c>
      <c r="C37" s="44">
        <v>10.3</v>
      </c>
      <c r="D37" s="44">
        <v>10.3</v>
      </c>
      <c r="E37" s="44">
        <v>10.3</v>
      </c>
      <c r="F37" s="44">
        <v>10.3</v>
      </c>
      <c r="G37" s="44">
        <v>10.3</v>
      </c>
      <c r="H37" s="44">
        <v>10.3</v>
      </c>
      <c r="I37" s="44">
        <v>10.3</v>
      </c>
      <c r="J37" s="44">
        <v>10.3</v>
      </c>
      <c r="K37" s="44">
        <v>10.3</v>
      </c>
      <c r="L37" s="44">
        <v>10.3</v>
      </c>
      <c r="M37" s="44">
        <v>10.3</v>
      </c>
      <c r="N37" s="44">
        <v>10.3</v>
      </c>
      <c r="O37" s="44">
        <v>10.3</v>
      </c>
      <c r="P37" s="44">
        <v>10.3</v>
      </c>
      <c r="Q37" s="44">
        <v>10.3</v>
      </c>
      <c r="R37" s="44">
        <v>10.3</v>
      </c>
      <c r="S37" s="44">
        <v>10.3</v>
      </c>
      <c r="T37" s="44">
        <v>10.3</v>
      </c>
      <c r="U37" s="44">
        <v>10.3</v>
      </c>
      <c r="V37" s="44">
        <v>10.3</v>
      </c>
      <c r="W37" s="44">
        <v>10.3</v>
      </c>
      <c r="X37" s="44">
        <v>10.3</v>
      </c>
      <c r="Y37" s="44">
        <v>10.3</v>
      </c>
      <c r="Z37" s="44">
        <v>10.3</v>
      </c>
      <c r="AA37" s="44">
        <v>10.3</v>
      </c>
      <c r="AB37" s="44">
        <v>10.3</v>
      </c>
      <c r="AC37" s="44">
        <v>10.3</v>
      </c>
      <c r="AD37" s="44">
        <v>10.3</v>
      </c>
      <c r="AE37" s="44">
        <v>10.3</v>
      </c>
      <c r="AF37" s="44">
        <v>10.3</v>
      </c>
      <c r="AG37" s="48">
        <v>25</v>
      </c>
      <c r="AH37" s="46">
        <f t="shared" si="2"/>
        <v>10.3</v>
      </c>
      <c r="AI37" s="47">
        <f t="shared" si="3"/>
        <v>10.3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8.5</v>
      </c>
      <c r="C38" s="44">
        <v>8.5</v>
      </c>
      <c r="D38" s="44">
        <v>8.5</v>
      </c>
      <c r="E38" s="44">
        <v>8.5</v>
      </c>
      <c r="F38" s="44">
        <v>8.5</v>
      </c>
      <c r="G38" s="44">
        <v>8.5</v>
      </c>
      <c r="H38" s="44">
        <v>8.5</v>
      </c>
      <c r="I38" s="44">
        <v>8.5</v>
      </c>
      <c r="J38" s="44">
        <v>8.5</v>
      </c>
      <c r="K38" s="44">
        <v>8.5</v>
      </c>
      <c r="L38" s="44">
        <v>8.5</v>
      </c>
      <c r="M38" s="44">
        <v>8.5</v>
      </c>
      <c r="N38" s="44">
        <v>8.5</v>
      </c>
      <c r="O38" s="44">
        <v>8.5</v>
      </c>
      <c r="P38" s="44">
        <v>8.5</v>
      </c>
      <c r="Q38" s="44">
        <v>8.5</v>
      </c>
      <c r="R38" s="44">
        <v>8.5</v>
      </c>
      <c r="S38" s="44">
        <v>8.5</v>
      </c>
      <c r="T38" s="44">
        <v>8.5</v>
      </c>
      <c r="U38" s="44">
        <v>8.5</v>
      </c>
      <c r="V38" s="44">
        <v>8.5</v>
      </c>
      <c r="W38" s="44">
        <v>8.5</v>
      </c>
      <c r="X38" s="44">
        <v>8.5</v>
      </c>
      <c r="Y38" s="44">
        <v>8.5</v>
      </c>
      <c r="Z38" s="44">
        <v>8.5</v>
      </c>
      <c r="AA38" s="44">
        <v>8.5</v>
      </c>
      <c r="AB38" s="44">
        <v>8.5</v>
      </c>
      <c r="AC38" s="44">
        <v>8.5</v>
      </c>
      <c r="AD38" s="44">
        <v>8.5</v>
      </c>
      <c r="AE38" s="44">
        <v>8.5</v>
      </c>
      <c r="AF38" s="44">
        <v>8.5</v>
      </c>
      <c r="AG38" s="48">
        <v>25</v>
      </c>
      <c r="AH38" s="46">
        <f t="shared" si="2"/>
        <v>8.5</v>
      </c>
      <c r="AI38" s="47">
        <f t="shared" si="3"/>
        <v>8.5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7.1</v>
      </c>
      <c r="C39" s="44">
        <v>7.1</v>
      </c>
      <c r="D39" s="44">
        <v>7.1</v>
      </c>
      <c r="E39" s="44">
        <v>7.1</v>
      </c>
      <c r="F39" s="44">
        <v>7.1</v>
      </c>
      <c r="G39" s="44">
        <v>7.1</v>
      </c>
      <c r="H39" s="44">
        <v>7.1</v>
      </c>
      <c r="I39" s="44">
        <v>7.1</v>
      </c>
      <c r="J39" s="44">
        <v>7.1</v>
      </c>
      <c r="K39" s="44">
        <v>7.1</v>
      </c>
      <c r="L39" s="44">
        <v>7.1</v>
      </c>
      <c r="M39" s="44">
        <v>7.1</v>
      </c>
      <c r="N39" s="44">
        <v>7.1</v>
      </c>
      <c r="O39" s="44">
        <v>7.1</v>
      </c>
      <c r="P39" s="44">
        <v>7.1</v>
      </c>
      <c r="Q39" s="44">
        <v>7.1</v>
      </c>
      <c r="R39" s="44">
        <v>7.1</v>
      </c>
      <c r="S39" s="44">
        <v>7.1</v>
      </c>
      <c r="T39" s="44">
        <v>7.1</v>
      </c>
      <c r="U39" s="44">
        <v>7.1</v>
      </c>
      <c r="V39" s="44">
        <v>7.1</v>
      </c>
      <c r="W39" s="44">
        <v>7.1</v>
      </c>
      <c r="X39" s="44">
        <v>7.1</v>
      </c>
      <c r="Y39" s="44">
        <v>7.1</v>
      </c>
      <c r="Z39" s="44">
        <v>7.1</v>
      </c>
      <c r="AA39" s="44">
        <v>7.1</v>
      </c>
      <c r="AB39" s="44">
        <v>7.1</v>
      </c>
      <c r="AC39" s="44">
        <v>7.1</v>
      </c>
      <c r="AD39" s="44">
        <v>7.1</v>
      </c>
      <c r="AE39" s="44">
        <v>7.1</v>
      </c>
      <c r="AF39" s="44">
        <v>7.1</v>
      </c>
      <c r="AG39" s="48">
        <v>23.5</v>
      </c>
      <c r="AH39" s="46">
        <f t="shared" si="2"/>
        <v>7.1</v>
      </c>
      <c r="AI39" s="47">
        <f t="shared" si="3"/>
        <v>7.1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5</v>
      </c>
      <c r="C41" s="44">
        <v>5</v>
      </c>
      <c r="D41" s="44">
        <v>5</v>
      </c>
      <c r="E41" s="44">
        <v>5</v>
      </c>
      <c r="F41" s="44">
        <v>5</v>
      </c>
      <c r="G41" s="44">
        <v>5</v>
      </c>
      <c r="H41" s="44">
        <v>5</v>
      </c>
      <c r="I41" s="44">
        <v>5</v>
      </c>
      <c r="J41" s="44">
        <v>5</v>
      </c>
      <c r="K41" s="44">
        <v>5</v>
      </c>
      <c r="L41" s="44">
        <v>5</v>
      </c>
      <c r="M41" s="44">
        <v>5</v>
      </c>
      <c r="N41" s="44">
        <v>5</v>
      </c>
      <c r="O41" s="44">
        <v>5</v>
      </c>
      <c r="P41" s="44">
        <v>5</v>
      </c>
      <c r="Q41" s="44">
        <v>5</v>
      </c>
      <c r="R41" s="44">
        <v>5</v>
      </c>
      <c r="S41" s="44">
        <v>5</v>
      </c>
      <c r="T41" s="44">
        <v>5</v>
      </c>
      <c r="U41" s="44">
        <v>5</v>
      </c>
      <c r="V41" s="44">
        <v>5</v>
      </c>
      <c r="W41" s="44">
        <v>5</v>
      </c>
      <c r="X41" s="44">
        <v>5</v>
      </c>
      <c r="Y41" s="44">
        <v>5</v>
      </c>
      <c r="Z41" s="44">
        <v>5</v>
      </c>
      <c r="AA41" s="44">
        <v>5</v>
      </c>
      <c r="AB41" s="44">
        <v>5</v>
      </c>
      <c r="AC41" s="44">
        <v>5</v>
      </c>
      <c r="AD41" s="44">
        <v>5</v>
      </c>
      <c r="AE41" s="44">
        <v>5</v>
      </c>
      <c r="AF41" s="44">
        <v>5</v>
      </c>
      <c r="AG41" s="48">
        <v>22.1</v>
      </c>
      <c r="AH41" s="46">
        <f t="shared" si="2"/>
        <v>5</v>
      </c>
      <c r="AI41" s="47">
        <f t="shared" si="3"/>
        <v>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6.7</v>
      </c>
      <c r="C42" s="44">
        <v>6.7</v>
      </c>
      <c r="D42" s="44">
        <v>6.7</v>
      </c>
      <c r="E42" s="44">
        <v>6.7</v>
      </c>
      <c r="F42" s="44">
        <v>6.7</v>
      </c>
      <c r="G42" s="44">
        <v>6.7</v>
      </c>
      <c r="H42" s="44">
        <v>6.7</v>
      </c>
      <c r="I42" s="44">
        <v>6.7</v>
      </c>
      <c r="J42" s="44">
        <v>6.7</v>
      </c>
      <c r="K42" s="44">
        <v>6.7</v>
      </c>
      <c r="L42" s="44">
        <v>6.7</v>
      </c>
      <c r="M42" s="44">
        <v>6.7</v>
      </c>
      <c r="N42" s="44">
        <v>6.7</v>
      </c>
      <c r="O42" s="44">
        <v>6.7</v>
      </c>
      <c r="P42" s="44">
        <v>6.7</v>
      </c>
      <c r="Q42" s="44">
        <v>6.7</v>
      </c>
      <c r="R42" s="44">
        <v>6.7</v>
      </c>
      <c r="S42" s="44">
        <v>6.7</v>
      </c>
      <c r="T42" s="44">
        <v>6.7</v>
      </c>
      <c r="U42" s="44">
        <v>6.7</v>
      </c>
      <c r="V42" s="44">
        <v>6.7</v>
      </c>
      <c r="W42" s="44">
        <v>6.7</v>
      </c>
      <c r="X42" s="44">
        <v>6.7</v>
      </c>
      <c r="Y42" s="44">
        <v>6.7</v>
      </c>
      <c r="Z42" s="44">
        <v>6.7</v>
      </c>
      <c r="AA42" s="44">
        <v>6.7</v>
      </c>
      <c r="AB42" s="44">
        <v>6.7</v>
      </c>
      <c r="AC42" s="44">
        <v>6.7</v>
      </c>
      <c r="AD42" s="44">
        <v>6.7</v>
      </c>
      <c r="AE42" s="44">
        <v>6.7</v>
      </c>
      <c r="AF42" s="44">
        <v>6.7</v>
      </c>
      <c r="AG42" s="48">
        <v>22</v>
      </c>
      <c r="AH42" s="46">
        <f t="shared" si="2"/>
        <v>6.7</v>
      </c>
      <c r="AI42" s="47">
        <f t="shared" si="3"/>
        <v>6.7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6.1</v>
      </c>
      <c r="C43" s="44">
        <v>6.1</v>
      </c>
      <c r="D43" s="44">
        <v>6.1</v>
      </c>
      <c r="E43" s="44">
        <v>6.1</v>
      </c>
      <c r="F43" s="44">
        <v>6.1</v>
      </c>
      <c r="G43" s="44">
        <v>6.1</v>
      </c>
      <c r="H43" s="44">
        <v>6.1</v>
      </c>
      <c r="I43" s="44">
        <v>6.1</v>
      </c>
      <c r="J43" s="44">
        <v>6.1</v>
      </c>
      <c r="K43" s="44">
        <v>6.1</v>
      </c>
      <c r="L43" s="44">
        <v>6.1</v>
      </c>
      <c r="M43" s="44">
        <v>6.1</v>
      </c>
      <c r="N43" s="44">
        <v>6.1</v>
      </c>
      <c r="O43" s="44">
        <v>6.1</v>
      </c>
      <c r="P43" s="44">
        <v>6.1</v>
      </c>
      <c r="Q43" s="44">
        <v>6.1</v>
      </c>
      <c r="R43" s="44">
        <v>6.1</v>
      </c>
      <c r="S43" s="44">
        <v>6.1</v>
      </c>
      <c r="T43" s="44">
        <v>6.1</v>
      </c>
      <c r="U43" s="44">
        <v>6.1</v>
      </c>
      <c r="V43" s="44">
        <v>6.1</v>
      </c>
      <c r="W43" s="44">
        <v>6.1</v>
      </c>
      <c r="X43" s="44">
        <v>6.1</v>
      </c>
      <c r="Y43" s="44">
        <v>6.1</v>
      </c>
      <c r="Z43" s="44">
        <v>6.1</v>
      </c>
      <c r="AA43" s="44">
        <v>6.1</v>
      </c>
      <c r="AB43" s="44">
        <v>6.1</v>
      </c>
      <c r="AC43" s="44">
        <v>6.1</v>
      </c>
      <c r="AD43" s="44">
        <v>6.1</v>
      </c>
      <c r="AE43" s="44">
        <v>6.1</v>
      </c>
      <c r="AF43" s="44">
        <v>6.1</v>
      </c>
      <c r="AG43" s="48">
        <v>22</v>
      </c>
      <c r="AH43" s="46">
        <f t="shared" si="2"/>
        <v>6.1</v>
      </c>
      <c r="AI43" s="47">
        <f t="shared" si="3"/>
        <v>6.1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11.6</v>
      </c>
      <c r="C44" s="44">
        <v>11.6</v>
      </c>
      <c r="D44" s="44">
        <v>11.6</v>
      </c>
      <c r="E44" s="44">
        <v>11.6</v>
      </c>
      <c r="F44" s="44">
        <v>11.6</v>
      </c>
      <c r="G44" s="44">
        <v>11.6</v>
      </c>
      <c r="H44" s="44">
        <v>11.6</v>
      </c>
      <c r="I44" s="44">
        <v>11.6</v>
      </c>
      <c r="J44" s="44">
        <v>11.6</v>
      </c>
      <c r="K44" s="44">
        <v>11.6</v>
      </c>
      <c r="L44" s="44">
        <v>11.6</v>
      </c>
      <c r="M44" s="44">
        <v>11.6</v>
      </c>
      <c r="N44" s="44">
        <v>11.6</v>
      </c>
      <c r="O44" s="44">
        <v>11.6</v>
      </c>
      <c r="P44" s="44">
        <v>11.6</v>
      </c>
      <c r="Q44" s="44">
        <v>11.6</v>
      </c>
      <c r="R44" s="44">
        <v>11.6</v>
      </c>
      <c r="S44" s="44">
        <v>11.6</v>
      </c>
      <c r="T44" s="44">
        <v>11.6</v>
      </c>
      <c r="U44" s="44">
        <v>11.6</v>
      </c>
      <c r="V44" s="44">
        <v>11.6</v>
      </c>
      <c r="W44" s="44">
        <v>11.6</v>
      </c>
      <c r="X44" s="44">
        <v>11.6</v>
      </c>
      <c r="Y44" s="44">
        <v>11.6</v>
      </c>
      <c r="Z44" s="44">
        <v>11.6</v>
      </c>
      <c r="AA44" s="44">
        <v>11.6</v>
      </c>
      <c r="AB44" s="44">
        <v>11.6</v>
      </c>
      <c r="AC44" s="44">
        <v>11.6</v>
      </c>
      <c r="AD44" s="44">
        <v>11.6</v>
      </c>
      <c r="AE44" s="44">
        <v>11.6</v>
      </c>
      <c r="AF44" s="44">
        <v>11.6</v>
      </c>
      <c r="AG44" s="48">
        <v>21.93</v>
      </c>
      <c r="AH44" s="46">
        <f t="shared" si="2"/>
        <v>11.6</v>
      </c>
      <c r="AI44" s="47">
        <f t="shared" si="3"/>
        <v>11.6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14.8</v>
      </c>
      <c r="C45" s="44">
        <v>14.8</v>
      </c>
      <c r="D45" s="44">
        <v>14.8</v>
      </c>
      <c r="E45" s="44">
        <v>14.8</v>
      </c>
      <c r="F45" s="44">
        <v>14.8</v>
      </c>
      <c r="G45" s="44">
        <v>14.8</v>
      </c>
      <c r="H45" s="44">
        <v>14.8</v>
      </c>
      <c r="I45" s="44">
        <v>14.8</v>
      </c>
      <c r="J45" s="44">
        <v>14.8</v>
      </c>
      <c r="K45" s="44">
        <v>14.8</v>
      </c>
      <c r="L45" s="44">
        <v>14.8</v>
      </c>
      <c r="M45" s="44">
        <v>14.8</v>
      </c>
      <c r="N45" s="44">
        <v>14.8</v>
      </c>
      <c r="O45" s="44">
        <v>14.8</v>
      </c>
      <c r="P45" s="44">
        <v>14.8</v>
      </c>
      <c r="Q45" s="44">
        <v>14.8</v>
      </c>
      <c r="R45" s="44">
        <v>14.8</v>
      </c>
      <c r="S45" s="44">
        <v>14.8</v>
      </c>
      <c r="T45" s="44">
        <v>14.8</v>
      </c>
      <c r="U45" s="44">
        <v>14.8</v>
      </c>
      <c r="V45" s="44">
        <v>14.8</v>
      </c>
      <c r="W45" s="44">
        <v>14.8</v>
      </c>
      <c r="X45" s="44">
        <v>14.8</v>
      </c>
      <c r="Y45" s="44">
        <v>14.8</v>
      </c>
      <c r="Z45" s="44">
        <v>14.8</v>
      </c>
      <c r="AA45" s="44">
        <v>14.8</v>
      </c>
      <c r="AB45" s="44">
        <v>14.8</v>
      </c>
      <c r="AC45" s="44">
        <v>14.8</v>
      </c>
      <c r="AD45" s="44">
        <v>14.8</v>
      </c>
      <c r="AE45" s="44">
        <v>14.8</v>
      </c>
      <c r="AF45" s="44">
        <v>14.8</v>
      </c>
      <c r="AG45" s="48">
        <v>21.3</v>
      </c>
      <c r="AH45" s="46">
        <f t="shared" si="2"/>
        <v>14.8</v>
      </c>
      <c r="AI45" s="47">
        <f t="shared" si="3"/>
        <v>14.8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8.8000000000000007</v>
      </c>
      <c r="C46" s="44">
        <v>8.8000000000000007</v>
      </c>
      <c r="D46" s="44">
        <v>8.8000000000000007</v>
      </c>
      <c r="E46" s="44">
        <v>8.8000000000000007</v>
      </c>
      <c r="F46" s="44">
        <v>8.8000000000000007</v>
      </c>
      <c r="G46" s="44">
        <v>8.8000000000000007</v>
      </c>
      <c r="H46" s="44">
        <v>8.8000000000000007</v>
      </c>
      <c r="I46" s="44">
        <v>8.8000000000000007</v>
      </c>
      <c r="J46" s="44">
        <v>8.8000000000000007</v>
      </c>
      <c r="K46" s="44">
        <v>8.8000000000000007</v>
      </c>
      <c r="L46" s="44">
        <v>8.8000000000000007</v>
      </c>
      <c r="M46" s="44">
        <v>8.8000000000000007</v>
      </c>
      <c r="N46" s="44">
        <v>8.8000000000000007</v>
      </c>
      <c r="O46" s="44">
        <v>8.8000000000000007</v>
      </c>
      <c r="P46" s="44">
        <v>8.8000000000000007</v>
      </c>
      <c r="Q46" s="44">
        <v>8.8000000000000007</v>
      </c>
      <c r="R46" s="44">
        <v>8.8000000000000007</v>
      </c>
      <c r="S46" s="44">
        <v>8.8000000000000007</v>
      </c>
      <c r="T46" s="44">
        <v>8.8000000000000007</v>
      </c>
      <c r="U46" s="44">
        <v>8.8000000000000007</v>
      </c>
      <c r="V46" s="44">
        <v>8.8000000000000007</v>
      </c>
      <c r="W46" s="44">
        <v>8.8000000000000007</v>
      </c>
      <c r="X46" s="44">
        <v>8.8000000000000007</v>
      </c>
      <c r="Y46" s="44">
        <v>8.8000000000000007</v>
      </c>
      <c r="Z46" s="44">
        <v>8.8000000000000007</v>
      </c>
      <c r="AA46" s="44">
        <v>8.8000000000000007</v>
      </c>
      <c r="AB46" s="44">
        <v>8.8000000000000007</v>
      </c>
      <c r="AC46" s="44">
        <v>8.8000000000000007</v>
      </c>
      <c r="AD46" s="44">
        <v>8.8000000000000007</v>
      </c>
      <c r="AE46" s="44">
        <v>8.8000000000000007</v>
      </c>
      <c r="AF46" s="44">
        <v>8.8000000000000007</v>
      </c>
      <c r="AG46" s="48">
        <v>20</v>
      </c>
      <c r="AH46" s="46">
        <f t="shared" si="2"/>
        <v>8.8000000000000007</v>
      </c>
      <c r="AI46" s="47">
        <f t="shared" si="3"/>
        <v>8.8000000000000007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</v>
      </c>
      <c r="C47" s="44">
        <v>5</v>
      </c>
      <c r="D47" s="44">
        <v>5</v>
      </c>
      <c r="E47" s="44">
        <v>5</v>
      </c>
      <c r="F47" s="44">
        <v>5</v>
      </c>
      <c r="G47" s="44">
        <v>5</v>
      </c>
      <c r="H47" s="44">
        <v>5</v>
      </c>
      <c r="I47" s="44">
        <v>5</v>
      </c>
      <c r="J47" s="44">
        <v>5</v>
      </c>
      <c r="K47" s="44">
        <v>5</v>
      </c>
      <c r="L47" s="44">
        <v>5</v>
      </c>
      <c r="M47" s="44">
        <v>5</v>
      </c>
      <c r="N47" s="44">
        <v>5</v>
      </c>
      <c r="O47" s="44">
        <v>5</v>
      </c>
      <c r="P47" s="44">
        <v>5</v>
      </c>
      <c r="Q47" s="44">
        <v>5</v>
      </c>
      <c r="R47" s="44">
        <v>5</v>
      </c>
      <c r="S47" s="44">
        <v>5</v>
      </c>
      <c r="T47" s="44">
        <v>5</v>
      </c>
      <c r="U47" s="44">
        <v>5</v>
      </c>
      <c r="V47" s="44">
        <v>5</v>
      </c>
      <c r="W47" s="44">
        <v>5</v>
      </c>
      <c r="X47" s="44">
        <v>5</v>
      </c>
      <c r="Y47" s="44">
        <v>5</v>
      </c>
      <c r="Z47" s="44">
        <v>5</v>
      </c>
      <c r="AA47" s="44">
        <v>5</v>
      </c>
      <c r="AB47" s="44">
        <v>5</v>
      </c>
      <c r="AC47" s="44">
        <v>5</v>
      </c>
      <c r="AD47" s="44">
        <v>5</v>
      </c>
      <c r="AE47" s="44">
        <v>5</v>
      </c>
      <c r="AF47" s="44">
        <v>5</v>
      </c>
      <c r="AG47" s="48">
        <v>19.8</v>
      </c>
      <c r="AH47" s="46">
        <f t="shared" si="2"/>
        <v>5</v>
      </c>
      <c r="AI47" s="47">
        <f t="shared" si="3"/>
        <v>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6.5</v>
      </c>
      <c r="C49" s="44">
        <v>6.5</v>
      </c>
      <c r="D49" s="44">
        <v>6.5</v>
      </c>
      <c r="E49" s="44">
        <v>6.5</v>
      </c>
      <c r="F49" s="44">
        <v>6.5</v>
      </c>
      <c r="G49" s="44">
        <v>6.5</v>
      </c>
      <c r="H49" s="44">
        <v>6.5</v>
      </c>
      <c r="I49" s="44">
        <v>6.5</v>
      </c>
      <c r="J49" s="44">
        <v>6.5</v>
      </c>
      <c r="K49" s="44">
        <v>6.5</v>
      </c>
      <c r="L49" s="44">
        <v>6.5</v>
      </c>
      <c r="M49" s="44">
        <v>6.5</v>
      </c>
      <c r="N49" s="44">
        <v>6.5</v>
      </c>
      <c r="O49" s="44">
        <v>6.5</v>
      </c>
      <c r="P49" s="44">
        <v>6.5</v>
      </c>
      <c r="Q49" s="44">
        <v>6.5</v>
      </c>
      <c r="R49" s="44">
        <v>6.5</v>
      </c>
      <c r="S49" s="44">
        <v>6.5</v>
      </c>
      <c r="T49" s="44">
        <v>6.5</v>
      </c>
      <c r="U49" s="44">
        <v>6.5</v>
      </c>
      <c r="V49" s="44">
        <v>6.5</v>
      </c>
      <c r="W49" s="44">
        <v>6.5</v>
      </c>
      <c r="X49" s="44">
        <v>6.5</v>
      </c>
      <c r="Y49" s="44">
        <v>6.5</v>
      </c>
      <c r="Z49" s="44">
        <v>6.5</v>
      </c>
      <c r="AA49" s="44">
        <v>6.5</v>
      </c>
      <c r="AB49" s="44">
        <v>6.5</v>
      </c>
      <c r="AC49" s="44">
        <v>6.5</v>
      </c>
      <c r="AD49" s="44">
        <v>6.5</v>
      </c>
      <c r="AE49" s="44">
        <v>6.5</v>
      </c>
      <c r="AF49" s="44">
        <v>6.5</v>
      </c>
      <c r="AG49" s="48">
        <v>15.33</v>
      </c>
      <c r="AH49" s="46">
        <f t="shared" si="2"/>
        <v>6.5</v>
      </c>
      <c r="AI49" s="47">
        <f t="shared" si="3"/>
        <v>6.5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4.8</v>
      </c>
      <c r="C50" s="44">
        <v>4.8</v>
      </c>
      <c r="D50" s="44">
        <v>4.8</v>
      </c>
      <c r="E50" s="44">
        <v>4.8</v>
      </c>
      <c r="F50" s="44">
        <v>4.8</v>
      </c>
      <c r="G50" s="44">
        <v>4.8</v>
      </c>
      <c r="H50" s="44">
        <v>4.8</v>
      </c>
      <c r="I50" s="44">
        <v>4.8</v>
      </c>
      <c r="J50" s="44">
        <v>4.8</v>
      </c>
      <c r="K50" s="44">
        <v>4.8</v>
      </c>
      <c r="L50" s="44">
        <v>4.8</v>
      </c>
      <c r="M50" s="44">
        <v>4.8</v>
      </c>
      <c r="N50" s="44">
        <v>4.8</v>
      </c>
      <c r="O50" s="44">
        <v>4.8</v>
      </c>
      <c r="P50" s="44">
        <v>4.8</v>
      </c>
      <c r="Q50" s="44">
        <v>4.8</v>
      </c>
      <c r="R50" s="44">
        <v>4.8</v>
      </c>
      <c r="S50" s="44">
        <v>4.8</v>
      </c>
      <c r="T50" s="44">
        <v>4.8</v>
      </c>
      <c r="U50" s="44">
        <v>4.8</v>
      </c>
      <c r="V50" s="44">
        <v>4.8</v>
      </c>
      <c r="W50" s="44">
        <v>4.8</v>
      </c>
      <c r="X50" s="44">
        <v>4.8</v>
      </c>
      <c r="Y50" s="44">
        <v>4.8</v>
      </c>
      <c r="Z50" s="44">
        <v>4.8</v>
      </c>
      <c r="AA50" s="44">
        <v>4.8</v>
      </c>
      <c r="AB50" s="44">
        <v>4.8</v>
      </c>
      <c r="AC50" s="44">
        <v>4.8</v>
      </c>
      <c r="AD50" s="44">
        <v>4.8</v>
      </c>
      <c r="AE50" s="44">
        <v>4.8</v>
      </c>
      <c r="AF50" s="44">
        <v>4.8</v>
      </c>
      <c r="AG50" s="48">
        <v>14.9</v>
      </c>
      <c r="AH50" s="46">
        <f t="shared" si="2"/>
        <v>4.8</v>
      </c>
      <c r="AI50" s="47">
        <f t="shared" si="3"/>
        <v>4.8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</v>
      </c>
      <c r="C51" s="44">
        <v>6</v>
      </c>
      <c r="D51" s="44">
        <v>6</v>
      </c>
      <c r="E51" s="44">
        <v>6</v>
      </c>
      <c r="F51" s="44">
        <v>6</v>
      </c>
      <c r="G51" s="44">
        <v>6</v>
      </c>
      <c r="H51" s="44">
        <v>6</v>
      </c>
      <c r="I51" s="44">
        <v>6</v>
      </c>
      <c r="J51" s="44">
        <v>6</v>
      </c>
      <c r="K51" s="44">
        <v>6</v>
      </c>
      <c r="L51" s="44">
        <v>6</v>
      </c>
      <c r="M51" s="44">
        <v>6</v>
      </c>
      <c r="N51" s="44">
        <v>6</v>
      </c>
      <c r="O51" s="44">
        <v>6</v>
      </c>
      <c r="P51" s="44">
        <v>6</v>
      </c>
      <c r="Q51" s="44">
        <v>6</v>
      </c>
      <c r="R51" s="44">
        <v>6</v>
      </c>
      <c r="S51" s="44">
        <v>6</v>
      </c>
      <c r="T51" s="44">
        <v>6</v>
      </c>
      <c r="U51" s="44">
        <v>6</v>
      </c>
      <c r="V51" s="44">
        <v>6</v>
      </c>
      <c r="W51" s="44">
        <v>6</v>
      </c>
      <c r="X51" s="44">
        <v>6</v>
      </c>
      <c r="Y51" s="44">
        <v>6</v>
      </c>
      <c r="Z51" s="44">
        <v>6</v>
      </c>
      <c r="AA51" s="44">
        <v>6</v>
      </c>
      <c r="AB51" s="44">
        <v>6</v>
      </c>
      <c r="AC51" s="44">
        <v>6</v>
      </c>
      <c r="AD51" s="44">
        <v>6</v>
      </c>
      <c r="AE51" s="44">
        <v>6</v>
      </c>
      <c r="AF51" s="44">
        <v>6</v>
      </c>
      <c r="AG51" s="48">
        <v>14.9</v>
      </c>
      <c r="AH51" s="46">
        <f t="shared" si="2"/>
        <v>6</v>
      </c>
      <c r="AI51" s="47">
        <f t="shared" si="3"/>
        <v>6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7.3</v>
      </c>
      <c r="C52" s="44">
        <v>7.3</v>
      </c>
      <c r="D52" s="44">
        <v>7.3</v>
      </c>
      <c r="E52" s="44">
        <v>7.3</v>
      </c>
      <c r="F52" s="44">
        <v>7.3</v>
      </c>
      <c r="G52" s="44">
        <v>7.3</v>
      </c>
      <c r="H52" s="44">
        <v>7.3</v>
      </c>
      <c r="I52" s="44">
        <v>7.3</v>
      </c>
      <c r="J52" s="44">
        <v>7.3</v>
      </c>
      <c r="K52" s="44">
        <v>7.3</v>
      </c>
      <c r="L52" s="44">
        <v>7.3</v>
      </c>
      <c r="M52" s="44">
        <v>7.3</v>
      </c>
      <c r="N52" s="44">
        <v>7.3</v>
      </c>
      <c r="O52" s="44">
        <v>7.3</v>
      </c>
      <c r="P52" s="44">
        <v>7.3</v>
      </c>
      <c r="Q52" s="44">
        <v>7.3</v>
      </c>
      <c r="R52" s="44">
        <v>7.3</v>
      </c>
      <c r="S52" s="44">
        <v>7.3</v>
      </c>
      <c r="T52" s="44">
        <v>7.3</v>
      </c>
      <c r="U52" s="44">
        <v>7.3</v>
      </c>
      <c r="V52" s="44">
        <v>7.3</v>
      </c>
      <c r="W52" s="44">
        <v>7.3</v>
      </c>
      <c r="X52" s="44">
        <v>7.3</v>
      </c>
      <c r="Y52" s="44">
        <v>7.3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7.3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2.8</v>
      </c>
      <c r="C53" s="44">
        <v>2.8</v>
      </c>
      <c r="D53" s="44">
        <v>2.8</v>
      </c>
      <c r="E53" s="44">
        <v>2.8</v>
      </c>
      <c r="F53" s="44">
        <v>2.8</v>
      </c>
      <c r="G53" s="44">
        <v>2.8</v>
      </c>
      <c r="H53" s="44">
        <v>2.8</v>
      </c>
      <c r="I53" s="44">
        <v>2.8</v>
      </c>
      <c r="J53" s="44">
        <v>2.8</v>
      </c>
      <c r="K53" s="44">
        <v>2.8</v>
      </c>
      <c r="L53" s="44">
        <v>2.8</v>
      </c>
      <c r="M53" s="44">
        <v>2.8</v>
      </c>
      <c r="N53" s="44">
        <v>2.8</v>
      </c>
      <c r="O53" s="44">
        <v>2.8</v>
      </c>
      <c r="P53" s="44">
        <v>2.8</v>
      </c>
      <c r="Q53" s="44">
        <v>2.8</v>
      </c>
      <c r="R53" s="44">
        <v>2.8</v>
      </c>
      <c r="S53" s="44">
        <v>2.8</v>
      </c>
      <c r="T53" s="44">
        <v>2.8</v>
      </c>
      <c r="U53" s="44">
        <v>2.8</v>
      </c>
      <c r="V53" s="44">
        <v>2.8</v>
      </c>
      <c r="W53" s="44">
        <v>2.8</v>
      </c>
      <c r="X53" s="44">
        <v>2.8</v>
      </c>
      <c r="Y53" s="44">
        <v>2.8</v>
      </c>
      <c r="Z53" s="44">
        <v>2.8</v>
      </c>
      <c r="AA53" s="44">
        <v>2.8</v>
      </c>
      <c r="AB53" s="44">
        <v>2.8</v>
      </c>
      <c r="AC53" s="44">
        <v>2.8</v>
      </c>
      <c r="AD53" s="44">
        <v>2.8</v>
      </c>
      <c r="AE53" s="44">
        <v>2.8</v>
      </c>
      <c r="AF53" s="44">
        <v>2.8</v>
      </c>
      <c r="AG53" s="48">
        <v>14</v>
      </c>
      <c r="AH53" s="46">
        <f t="shared" si="2"/>
        <v>2.8</v>
      </c>
      <c r="AI53" s="47">
        <f t="shared" si="3"/>
        <v>2.8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3.2</v>
      </c>
      <c r="C54" s="44">
        <v>3.2</v>
      </c>
      <c r="D54" s="44">
        <v>3.2</v>
      </c>
      <c r="E54" s="44">
        <v>3.2</v>
      </c>
      <c r="F54" s="44">
        <v>3.2</v>
      </c>
      <c r="G54" s="44">
        <v>3.2</v>
      </c>
      <c r="H54" s="44">
        <v>3.2</v>
      </c>
      <c r="I54" s="44">
        <v>3.2</v>
      </c>
      <c r="J54" s="44">
        <v>3.2</v>
      </c>
      <c r="K54" s="44">
        <v>3.2</v>
      </c>
      <c r="L54" s="44">
        <v>3.2</v>
      </c>
      <c r="M54" s="44">
        <v>3.2</v>
      </c>
      <c r="N54" s="44">
        <v>3.2</v>
      </c>
      <c r="O54" s="44">
        <v>3.2</v>
      </c>
      <c r="P54" s="44">
        <v>3.2</v>
      </c>
      <c r="Q54" s="44">
        <v>3.2</v>
      </c>
      <c r="R54" s="44">
        <v>3.2</v>
      </c>
      <c r="S54" s="44">
        <v>3.2</v>
      </c>
      <c r="T54" s="44">
        <v>3.2</v>
      </c>
      <c r="U54" s="44">
        <v>3.2</v>
      </c>
      <c r="V54" s="44">
        <v>3.2</v>
      </c>
      <c r="W54" s="44">
        <v>3.2</v>
      </c>
      <c r="X54" s="44">
        <v>3.2</v>
      </c>
      <c r="Y54" s="44">
        <v>3.2</v>
      </c>
      <c r="Z54" s="44">
        <v>3.2</v>
      </c>
      <c r="AA54" s="44">
        <v>3.2</v>
      </c>
      <c r="AB54" s="44">
        <v>3.2</v>
      </c>
      <c r="AC54" s="44">
        <v>3.2</v>
      </c>
      <c r="AD54" s="44">
        <v>3.2</v>
      </c>
      <c r="AE54" s="44">
        <v>3.2</v>
      </c>
      <c r="AF54" s="44">
        <v>3.2</v>
      </c>
      <c r="AG54" s="48">
        <v>13.6</v>
      </c>
      <c r="AH54" s="46">
        <f t="shared" si="2"/>
        <v>3.2</v>
      </c>
      <c r="AI54" s="47">
        <f t="shared" si="3"/>
        <v>3.2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9.1</v>
      </c>
      <c r="C55" s="44">
        <v>9.1</v>
      </c>
      <c r="D55" s="44">
        <v>9.1</v>
      </c>
      <c r="E55" s="44">
        <v>9.1</v>
      </c>
      <c r="F55" s="44">
        <v>9.1</v>
      </c>
      <c r="G55" s="44">
        <v>9.1</v>
      </c>
      <c r="H55" s="44">
        <v>9.1</v>
      </c>
      <c r="I55" s="44">
        <v>9.1</v>
      </c>
      <c r="J55" s="44">
        <v>9.1</v>
      </c>
      <c r="K55" s="44">
        <v>9.1</v>
      </c>
      <c r="L55" s="44">
        <v>9.1</v>
      </c>
      <c r="M55" s="44">
        <v>9.1</v>
      </c>
      <c r="N55" s="44">
        <v>9.1</v>
      </c>
      <c r="O55" s="44">
        <v>9.1</v>
      </c>
      <c r="P55" s="44">
        <v>9.1</v>
      </c>
      <c r="Q55" s="44">
        <v>9.1</v>
      </c>
      <c r="R55" s="44">
        <v>9.1</v>
      </c>
      <c r="S55" s="44">
        <v>9.1</v>
      </c>
      <c r="T55" s="44">
        <v>9.1</v>
      </c>
      <c r="U55" s="44">
        <v>9.1</v>
      </c>
      <c r="V55" s="44">
        <v>9.1</v>
      </c>
      <c r="W55" s="44">
        <v>9.1</v>
      </c>
      <c r="X55" s="44">
        <v>9.1</v>
      </c>
      <c r="Y55" s="44">
        <v>9.1</v>
      </c>
      <c r="Z55" s="44">
        <v>9.1</v>
      </c>
      <c r="AA55" s="44">
        <v>9.1</v>
      </c>
      <c r="AB55" s="44">
        <v>9.1</v>
      </c>
      <c r="AC55" s="44">
        <v>9.1</v>
      </c>
      <c r="AD55" s="44">
        <v>9.1</v>
      </c>
      <c r="AE55" s="44">
        <v>9.1</v>
      </c>
      <c r="AF55" s="44">
        <v>9.1</v>
      </c>
      <c r="AG55" s="48">
        <v>13.5</v>
      </c>
      <c r="AH55" s="46">
        <f t="shared" si="2"/>
        <v>9.1</v>
      </c>
      <c r="AI55" s="47">
        <f t="shared" si="3"/>
        <v>9.1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3.5</v>
      </c>
      <c r="C56" s="44">
        <v>3.5</v>
      </c>
      <c r="D56" s="44">
        <v>3.5</v>
      </c>
      <c r="E56" s="44">
        <v>3.5</v>
      </c>
      <c r="F56" s="44">
        <v>3.5</v>
      </c>
      <c r="G56" s="44">
        <v>3.5</v>
      </c>
      <c r="H56" s="44">
        <v>3.5</v>
      </c>
      <c r="I56" s="44">
        <v>3.5</v>
      </c>
      <c r="J56" s="44">
        <v>3.5</v>
      </c>
      <c r="K56" s="44">
        <v>3.5</v>
      </c>
      <c r="L56" s="44">
        <v>3.5</v>
      </c>
      <c r="M56" s="44">
        <v>3.5</v>
      </c>
      <c r="N56" s="44">
        <v>3.5</v>
      </c>
      <c r="O56" s="44">
        <v>3.5</v>
      </c>
      <c r="P56" s="44">
        <v>3.5</v>
      </c>
      <c r="Q56" s="44">
        <v>3.5</v>
      </c>
      <c r="R56" s="44">
        <v>3.5</v>
      </c>
      <c r="S56" s="44">
        <v>3.5</v>
      </c>
      <c r="T56" s="44">
        <v>3.5</v>
      </c>
      <c r="U56" s="44">
        <v>3.5</v>
      </c>
      <c r="V56" s="44">
        <v>3.5</v>
      </c>
      <c r="W56" s="44">
        <v>3.5</v>
      </c>
      <c r="X56" s="44">
        <v>3.5</v>
      </c>
      <c r="Y56" s="44">
        <v>3.5</v>
      </c>
      <c r="Z56" s="44">
        <v>3.5</v>
      </c>
      <c r="AA56" s="44">
        <v>3.5</v>
      </c>
      <c r="AB56" s="44">
        <v>3.5</v>
      </c>
      <c r="AC56" s="44">
        <v>3.5</v>
      </c>
      <c r="AD56" s="44">
        <v>3.5</v>
      </c>
      <c r="AE56" s="44">
        <v>3.5</v>
      </c>
      <c r="AF56" s="44">
        <v>3.5</v>
      </c>
      <c r="AG56" s="48">
        <v>13</v>
      </c>
      <c r="AH56" s="46">
        <f t="shared" si="2"/>
        <v>3.5</v>
      </c>
      <c r="AI56" s="47">
        <f t="shared" si="3"/>
        <v>3.5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3.8</v>
      </c>
      <c r="C57" s="44">
        <v>3.8</v>
      </c>
      <c r="D57" s="44">
        <v>3.8</v>
      </c>
      <c r="E57" s="44">
        <v>3.8</v>
      </c>
      <c r="F57" s="44">
        <v>3.8</v>
      </c>
      <c r="G57" s="44">
        <v>3.8</v>
      </c>
      <c r="H57" s="44">
        <v>3.8</v>
      </c>
      <c r="I57" s="44">
        <v>3.8</v>
      </c>
      <c r="J57" s="44">
        <v>3.8</v>
      </c>
      <c r="K57" s="44">
        <v>3.8</v>
      </c>
      <c r="L57" s="44">
        <v>3.8</v>
      </c>
      <c r="M57" s="44">
        <v>3.8</v>
      </c>
      <c r="N57" s="44">
        <v>3.8</v>
      </c>
      <c r="O57" s="44">
        <v>3.8</v>
      </c>
      <c r="P57" s="44">
        <v>3.8</v>
      </c>
      <c r="Q57" s="44">
        <v>3.8</v>
      </c>
      <c r="R57" s="44">
        <v>3.8</v>
      </c>
      <c r="S57" s="44">
        <v>3.8</v>
      </c>
      <c r="T57" s="44">
        <v>3.8</v>
      </c>
      <c r="U57" s="44">
        <v>3.8</v>
      </c>
      <c r="V57" s="44">
        <v>3.8</v>
      </c>
      <c r="W57" s="44">
        <v>3.8</v>
      </c>
      <c r="X57" s="44">
        <v>3.8</v>
      </c>
      <c r="Y57" s="44">
        <v>3.8</v>
      </c>
      <c r="Z57" s="44">
        <v>3.8</v>
      </c>
      <c r="AA57" s="44">
        <v>3.8</v>
      </c>
      <c r="AB57" s="44">
        <v>3.8</v>
      </c>
      <c r="AC57" s="44">
        <v>3.8</v>
      </c>
      <c r="AD57" s="44">
        <v>3.8</v>
      </c>
      <c r="AE57" s="44">
        <v>3.8</v>
      </c>
      <c r="AF57" s="44">
        <v>3.8</v>
      </c>
      <c r="AG57" s="48">
        <v>12</v>
      </c>
      <c r="AH57" s="46">
        <f t="shared" si="2"/>
        <v>3.8</v>
      </c>
      <c r="AI57" s="47">
        <f t="shared" si="3"/>
        <v>3.8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3.4</v>
      </c>
      <c r="C58" s="44">
        <v>3.4</v>
      </c>
      <c r="D58" s="44">
        <v>3.4</v>
      </c>
      <c r="E58" s="44">
        <v>3.4</v>
      </c>
      <c r="F58" s="44">
        <v>3.4</v>
      </c>
      <c r="G58" s="44">
        <v>3.4</v>
      </c>
      <c r="H58" s="44">
        <v>3.4</v>
      </c>
      <c r="I58" s="44">
        <v>3.4</v>
      </c>
      <c r="J58" s="44">
        <v>3.4</v>
      </c>
      <c r="K58" s="44">
        <v>3.4</v>
      </c>
      <c r="L58" s="44">
        <v>3.4</v>
      </c>
      <c r="M58" s="44">
        <v>3.4</v>
      </c>
      <c r="N58" s="44">
        <v>3.4</v>
      </c>
      <c r="O58" s="44">
        <v>3.4</v>
      </c>
      <c r="P58" s="44">
        <v>3.4</v>
      </c>
      <c r="Q58" s="44">
        <v>3.4</v>
      </c>
      <c r="R58" s="44">
        <v>3.4</v>
      </c>
      <c r="S58" s="44">
        <v>3.4</v>
      </c>
      <c r="T58" s="44">
        <v>3.4</v>
      </c>
      <c r="U58" s="44">
        <v>3.4</v>
      </c>
      <c r="V58" s="44">
        <v>3.4</v>
      </c>
      <c r="W58" s="44">
        <v>3.4</v>
      </c>
      <c r="X58" s="44">
        <v>3.4</v>
      </c>
      <c r="Y58" s="44">
        <v>3.4</v>
      </c>
      <c r="Z58" s="44">
        <v>3.4</v>
      </c>
      <c r="AA58" s="44">
        <v>3.4</v>
      </c>
      <c r="AB58" s="44">
        <v>3.4</v>
      </c>
      <c r="AC58" s="44">
        <v>3.4</v>
      </c>
      <c r="AD58" s="44">
        <v>3.4</v>
      </c>
      <c r="AE58" s="44">
        <v>3.4</v>
      </c>
      <c r="AF58" s="44">
        <v>3.4</v>
      </c>
      <c r="AG58" s="48">
        <v>12</v>
      </c>
      <c r="AH58" s="46">
        <f t="shared" si="2"/>
        <v>3.4</v>
      </c>
      <c r="AI58" s="47">
        <f t="shared" si="3"/>
        <v>3.4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3.3</v>
      </c>
      <c r="C59" s="44">
        <v>3.3</v>
      </c>
      <c r="D59" s="44">
        <v>3.3</v>
      </c>
      <c r="E59" s="44">
        <v>3.3</v>
      </c>
      <c r="F59" s="44">
        <v>3.3</v>
      </c>
      <c r="G59" s="44">
        <v>3.3</v>
      </c>
      <c r="H59" s="44">
        <v>3.3</v>
      </c>
      <c r="I59" s="44">
        <v>3.3</v>
      </c>
      <c r="J59" s="44">
        <v>3.3</v>
      </c>
      <c r="K59" s="44">
        <v>3.3</v>
      </c>
      <c r="L59" s="44">
        <v>3.3</v>
      </c>
      <c r="M59" s="44">
        <v>3.3</v>
      </c>
      <c r="N59" s="44">
        <v>3.3</v>
      </c>
      <c r="O59" s="44">
        <v>3.3</v>
      </c>
      <c r="P59" s="44">
        <v>3.3</v>
      </c>
      <c r="Q59" s="44">
        <v>3.3</v>
      </c>
      <c r="R59" s="44">
        <v>3.3</v>
      </c>
      <c r="S59" s="44">
        <v>3.3</v>
      </c>
      <c r="T59" s="44">
        <v>3.3</v>
      </c>
      <c r="U59" s="44">
        <v>3.3</v>
      </c>
      <c r="V59" s="44">
        <v>3.3</v>
      </c>
      <c r="W59" s="44">
        <v>3.3</v>
      </c>
      <c r="X59" s="44">
        <v>3.3</v>
      </c>
      <c r="Y59" s="44">
        <v>3.3</v>
      </c>
      <c r="Z59" s="44">
        <v>3.3</v>
      </c>
      <c r="AA59" s="44">
        <v>3.3</v>
      </c>
      <c r="AB59" s="44">
        <v>3.3</v>
      </c>
      <c r="AC59" s="44">
        <v>3.3</v>
      </c>
      <c r="AD59" s="44">
        <v>3.3</v>
      </c>
      <c r="AE59" s="44">
        <v>3.3</v>
      </c>
      <c r="AF59" s="44">
        <v>3.3</v>
      </c>
      <c r="AG59" s="48">
        <v>12</v>
      </c>
      <c r="AH59" s="46">
        <f t="shared" si="2"/>
        <v>3.3</v>
      </c>
      <c r="AI59" s="47">
        <f t="shared" si="3"/>
        <v>3.3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6.7</v>
      </c>
      <c r="C60" s="44">
        <v>6.7</v>
      </c>
      <c r="D60" s="44">
        <v>6.7</v>
      </c>
      <c r="E60" s="44">
        <v>6.7</v>
      </c>
      <c r="F60" s="44">
        <v>6.7</v>
      </c>
      <c r="G60" s="44">
        <v>6.7</v>
      </c>
      <c r="H60" s="44">
        <v>6.7</v>
      </c>
      <c r="I60" s="44">
        <v>6.7</v>
      </c>
      <c r="J60" s="44">
        <v>6.7</v>
      </c>
      <c r="K60" s="44">
        <v>6.7</v>
      </c>
      <c r="L60" s="44">
        <v>6.7</v>
      </c>
      <c r="M60" s="44">
        <v>6.7</v>
      </c>
      <c r="N60" s="44">
        <v>6.7</v>
      </c>
      <c r="O60" s="44">
        <v>6.7</v>
      </c>
      <c r="P60" s="44">
        <v>6.7</v>
      </c>
      <c r="Q60" s="44">
        <v>6.7</v>
      </c>
      <c r="R60" s="44">
        <v>6.7</v>
      </c>
      <c r="S60" s="44">
        <v>6.7</v>
      </c>
      <c r="T60" s="44">
        <v>6.7</v>
      </c>
      <c r="U60" s="44">
        <v>6.7</v>
      </c>
      <c r="V60" s="44">
        <v>6.7</v>
      </c>
      <c r="W60" s="44">
        <v>6.7</v>
      </c>
      <c r="X60" s="44">
        <v>6.7</v>
      </c>
      <c r="Y60" s="44">
        <v>6.7</v>
      </c>
      <c r="Z60" s="44">
        <v>6.7</v>
      </c>
      <c r="AA60" s="44">
        <v>6.7</v>
      </c>
      <c r="AB60" s="44">
        <v>6.7</v>
      </c>
      <c r="AC60" s="44">
        <v>6.7</v>
      </c>
      <c r="AD60" s="44">
        <v>6.7</v>
      </c>
      <c r="AE60" s="44">
        <v>6.7</v>
      </c>
      <c r="AF60" s="44">
        <v>6.7</v>
      </c>
      <c r="AG60" s="48">
        <v>12</v>
      </c>
      <c r="AH60" s="46">
        <f t="shared" si="2"/>
        <v>6.7</v>
      </c>
      <c r="AI60" s="47">
        <f t="shared" si="3"/>
        <v>6.7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3.5</v>
      </c>
      <c r="C61" s="44">
        <v>3.5</v>
      </c>
      <c r="D61" s="44">
        <v>3.5</v>
      </c>
      <c r="E61" s="44">
        <v>3.5</v>
      </c>
      <c r="F61" s="44">
        <v>3.5</v>
      </c>
      <c r="G61" s="44">
        <v>3.5</v>
      </c>
      <c r="H61" s="44">
        <v>3.5</v>
      </c>
      <c r="I61" s="44">
        <v>3.5</v>
      </c>
      <c r="J61" s="44">
        <v>3.5</v>
      </c>
      <c r="K61" s="44">
        <v>3.5</v>
      </c>
      <c r="L61" s="44">
        <v>3.5</v>
      </c>
      <c r="M61" s="44">
        <v>3.5</v>
      </c>
      <c r="N61" s="44">
        <v>3.5</v>
      </c>
      <c r="O61" s="44">
        <v>3.5</v>
      </c>
      <c r="P61" s="44">
        <v>3.5</v>
      </c>
      <c r="Q61" s="44">
        <v>3.5</v>
      </c>
      <c r="R61" s="44">
        <v>3.5</v>
      </c>
      <c r="S61" s="44">
        <v>3.5</v>
      </c>
      <c r="T61" s="44">
        <v>3.5</v>
      </c>
      <c r="U61" s="44">
        <v>3.5</v>
      </c>
      <c r="V61" s="44">
        <v>3.5</v>
      </c>
      <c r="W61" s="44">
        <v>3.5</v>
      </c>
      <c r="X61" s="44">
        <v>3.5</v>
      </c>
      <c r="Y61" s="44">
        <v>3.5</v>
      </c>
      <c r="Z61" s="44">
        <v>3.5</v>
      </c>
      <c r="AA61" s="44">
        <v>3.5</v>
      </c>
      <c r="AB61" s="44">
        <v>3.5</v>
      </c>
      <c r="AC61" s="44">
        <v>3.5</v>
      </c>
      <c r="AD61" s="44">
        <v>3.5</v>
      </c>
      <c r="AE61" s="44">
        <v>3.5</v>
      </c>
      <c r="AF61" s="44">
        <v>3.5</v>
      </c>
      <c r="AG61" s="48">
        <v>12</v>
      </c>
      <c r="AH61" s="46">
        <f t="shared" si="2"/>
        <v>3.5</v>
      </c>
      <c r="AI61" s="47">
        <f t="shared" si="3"/>
        <v>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6.8</v>
      </c>
      <c r="C62" s="44">
        <v>6.8</v>
      </c>
      <c r="D62" s="44">
        <v>6.8</v>
      </c>
      <c r="E62" s="44">
        <v>6.8</v>
      </c>
      <c r="F62" s="44">
        <v>6.8</v>
      </c>
      <c r="G62" s="44">
        <v>6.8</v>
      </c>
      <c r="H62" s="44">
        <v>6.8</v>
      </c>
      <c r="I62" s="44">
        <v>6.8</v>
      </c>
      <c r="J62" s="44">
        <v>6.8</v>
      </c>
      <c r="K62" s="44">
        <v>6.8</v>
      </c>
      <c r="L62" s="44">
        <v>6.8</v>
      </c>
      <c r="M62" s="44">
        <v>6.8</v>
      </c>
      <c r="N62" s="44">
        <v>6.8</v>
      </c>
      <c r="O62" s="44">
        <v>6.8</v>
      </c>
      <c r="P62" s="44">
        <v>6.8</v>
      </c>
      <c r="Q62" s="44">
        <v>6.8</v>
      </c>
      <c r="R62" s="44">
        <v>6.8</v>
      </c>
      <c r="S62" s="44">
        <v>6.8</v>
      </c>
      <c r="T62" s="44">
        <v>6.8</v>
      </c>
      <c r="U62" s="44">
        <v>6.8</v>
      </c>
      <c r="V62" s="44">
        <v>6.8</v>
      </c>
      <c r="W62" s="44">
        <v>6.8</v>
      </c>
      <c r="X62" s="44">
        <v>6.8</v>
      </c>
      <c r="Y62" s="44">
        <v>6.8</v>
      </c>
      <c r="Z62" s="44">
        <v>6.8</v>
      </c>
      <c r="AA62" s="44">
        <v>6.8</v>
      </c>
      <c r="AB62" s="44">
        <v>6.8</v>
      </c>
      <c r="AC62" s="44">
        <v>6.8</v>
      </c>
      <c r="AD62" s="44">
        <v>6.8</v>
      </c>
      <c r="AE62" s="44">
        <v>6.8</v>
      </c>
      <c r="AF62" s="44">
        <v>6.8</v>
      </c>
      <c r="AG62" s="48">
        <v>11.88</v>
      </c>
      <c r="AH62" s="46">
        <f t="shared" si="2"/>
        <v>6.8</v>
      </c>
      <c r="AI62" s="47">
        <f t="shared" si="3"/>
        <v>6.8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2.7</v>
      </c>
      <c r="C65" s="44">
        <v>2.7</v>
      </c>
      <c r="D65" s="44">
        <v>2.7</v>
      </c>
      <c r="E65" s="44">
        <v>2.7</v>
      </c>
      <c r="F65" s="44">
        <v>2.7</v>
      </c>
      <c r="G65" s="44">
        <v>2.7</v>
      </c>
      <c r="H65" s="44">
        <v>2.7</v>
      </c>
      <c r="I65" s="44">
        <v>2.7</v>
      </c>
      <c r="J65" s="44">
        <v>2.7</v>
      </c>
      <c r="K65" s="44">
        <v>2.7</v>
      </c>
      <c r="L65" s="44">
        <v>2.7</v>
      </c>
      <c r="M65" s="44">
        <v>2.7</v>
      </c>
      <c r="N65" s="44">
        <v>2.7</v>
      </c>
      <c r="O65" s="44">
        <v>2.7</v>
      </c>
      <c r="P65" s="44">
        <v>2.7</v>
      </c>
      <c r="Q65" s="44">
        <v>2.7</v>
      </c>
      <c r="R65" s="44">
        <v>2.7</v>
      </c>
      <c r="S65" s="44">
        <v>2.7</v>
      </c>
      <c r="T65" s="44">
        <v>2.7</v>
      </c>
      <c r="U65" s="44">
        <v>2.7</v>
      </c>
      <c r="V65" s="44">
        <v>2.7</v>
      </c>
      <c r="W65" s="44">
        <v>2.7</v>
      </c>
      <c r="X65" s="44">
        <v>2.7</v>
      </c>
      <c r="Y65" s="44">
        <v>2.7</v>
      </c>
      <c r="Z65" s="44">
        <v>2.7</v>
      </c>
      <c r="AA65" s="44">
        <v>2.7</v>
      </c>
      <c r="AB65" s="44">
        <v>2.7</v>
      </c>
      <c r="AC65" s="44">
        <v>2.7</v>
      </c>
      <c r="AD65" s="44">
        <v>2.7</v>
      </c>
      <c r="AE65" s="44">
        <v>2.7</v>
      </c>
      <c r="AF65" s="44">
        <v>2.7</v>
      </c>
      <c r="AG65" s="48">
        <v>10.7</v>
      </c>
      <c r="AH65" s="46">
        <f t="shared" si="2"/>
        <v>2.7</v>
      </c>
      <c r="AI65" s="47">
        <f t="shared" si="3"/>
        <v>2.7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2.8</v>
      </c>
      <c r="C66" s="44">
        <v>2.8</v>
      </c>
      <c r="D66" s="44">
        <v>2.8</v>
      </c>
      <c r="E66" s="44">
        <v>2.8</v>
      </c>
      <c r="F66" s="44">
        <v>2.8</v>
      </c>
      <c r="G66" s="44">
        <v>2.8</v>
      </c>
      <c r="H66" s="44">
        <v>2.8</v>
      </c>
      <c r="I66" s="44">
        <v>2.8</v>
      </c>
      <c r="J66" s="44">
        <v>2.8</v>
      </c>
      <c r="K66" s="44">
        <v>2.8</v>
      </c>
      <c r="L66" s="44">
        <v>2.8</v>
      </c>
      <c r="M66" s="44">
        <v>2.8</v>
      </c>
      <c r="N66" s="44">
        <v>2.8</v>
      </c>
      <c r="O66" s="44">
        <v>2.8</v>
      </c>
      <c r="P66" s="44">
        <v>2.8</v>
      </c>
      <c r="Q66" s="44">
        <v>2.8</v>
      </c>
      <c r="R66" s="44">
        <v>2.8</v>
      </c>
      <c r="S66" s="44">
        <v>2.8</v>
      </c>
      <c r="T66" s="44">
        <v>2.8</v>
      </c>
      <c r="U66" s="44">
        <v>2.8</v>
      </c>
      <c r="V66" s="44">
        <v>2.8</v>
      </c>
      <c r="W66" s="44">
        <v>2.8</v>
      </c>
      <c r="X66" s="44">
        <v>2.8</v>
      </c>
      <c r="Y66" s="44">
        <v>2.8</v>
      </c>
      <c r="Z66" s="44">
        <v>2.8</v>
      </c>
      <c r="AA66" s="44">
        <v>2.8</v>
      </c>
      <c r="AB66" s="44">
        <v>2.8</v>
      </c>
      <c r="AC66" s="44">
        <v>2.8</v>
      </c>
      <c r="AD66" s="44">
        <v>2.8</v>
      </c>
      <c r="AE66" s="44">
        <v>2.8</v>
      </c>
      <c r="AF66" s="44">
        <v>2.8</v>
      </c>
      <c r="AG66" s="62">
        <v>10.3</v>
      </c>
      <c r="AH66" s="46">
        <f t="shared" si="2"/>
        <v>2.8</v>
      </c>
      <c r="AI66" s="47">
        <f t="shared" si="3"/>
        <v>2.8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4.4000000000000004</v>
      </c>
      <c r="C67" s="44">
        <v>4.4000000000000004</v>
      </c>
      <c r="D67" s="44">
        <v>4.4000000000000004</v>
      </c>
      <c r="E67" s="44">
        <v>4.4000000000000004</v>
      </c>
      <c r="F67" s="44">
        <v>4.4000000000000004</v>
      </c>
      <c r="G67" s="44">
        <v>4.4000000000000004</v>
      </c>
      <c r="H67" s="44">
        <v>4.4000000000000004</v>
      </c>
      <c r="I67" s="44">
        <v>4.4000000000000004</v>
      </c>
      <c r="J67" s="44">
        <v>4.4000000000000004</v>
      </c>
      <c r="K67" s="44">
        <v>4.4000000000000004</v>
      </c>
      <c r="L67" s="44">
        <v>4.4000000000000004</v>
      </c>
      <c r="M67" s="44">
        <v>4.4000000000000004</v>
      </c>
      <c r="N67" s="44">
        <v>4.4000000000000004</v>
      </c>
      <c r="O67" s="44">
        <v>4.4000000000000004</v>
      </c>
      <c r="P67" s="44">
        <v>4.4000000000000004</v>
      </c>
      <c r="Q67" s="44">
        <v>4.4000000000000004</v>
      </c>
      <c r="R67" s="44">
        <v>4.4000000000000004</v>
      </c>
      <c r="S67" s="44">
        <v>4.4000000000000004</v>
      </c>
      <c r="T67" s="44">
        <v>4.4000000000000004</v>
      </c>
      <c r="U67" s="44">
        <v>4.4000000000000004</v>
      </c>
      <c r="V67" s="44">
        <v>4.4000000000000004</v>
      </c>
      <c r="W67" s="44">
        <v>4.4000000000000004</v>
      </c>
      <c r="X67" s="44">
        <v>4.4000000000000004</v>
      </c>
      <c r="Y67" s="44">
        <v>4.4000000000000004</v>
      </c>
      <c r="Z67" s="44">
        <v>4.4000000000000004</v>
      </c>
      <c r="AA67" s="44">
        <v>4.4000000000000004</v>
      </c>
      <c r="AB67" s="44">
        <v>4.4000000000000004</v>
      </c>
      <c r="AC67" s="44">
        <v>4.4000000000000004</v>
      </c>
      <c r="AD67" s="44">
        <v>4.4000000000000004</v>
      </c>
      <c r="AE67" s="44">
        <v>4.4000000000000004</v>
      </c>
      <c r="AF67" s="44">
        <v>4.4000000000000004</v>
      </c>
      <c r="AG67" s="61">
        <v>10</v>
      </c>
      <c r="AH67" s="46">
        <f t="shared" si="2"/>
        <v>4.4000000000000004</v>
      </c>
      <c r="AI67" s="47">
        <f t="shared" si="3"/>
        <v>4.4000000000000004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3.9</v>
      </c>
      <c r="C68" s="44">
        <v>3.9</v>
      </c>
      <c r="D68" s="44">
        <v>3.9</v>
      </c>
      <c r="E68" s="44">
        <v>3.9</v>
      </c>
      <c r="F68" s="44">
        <v>3.9</v>
      </c>
      <c r="G68" s="44">
        <v>3.9</v>
      </c>
      <c r="H68" s="44">
        <v>3.9</v>
      </c>
      <c r="I68" s="44">
        <v>3.9</v>
      </c>
      <c r="J68" s="44">
        <v>3.9</v>
      </c>
      <c r="K68" s="44">
        <v>3.9</v>
      </c>
      <c r="L68" s="44">
        <v>3.9</v>
      </c>
      <c r="M68" s="44">
        <v>3.9</v>
      </c>
      <c r="N68" s="44">
        <v>3.9</v>
      </c>
      <c r="O68" s="44">
        <v>3.9</v>
      </c>
      <c r="P68" s="44">
        <v>3.9</v>
      </c>
      <c r="Q68" s="44">
        <v>3.9</v>
      </c>
      <c r="R68" s="44">
        <v>3.9</v>
      </c>
      <c r="S68" s="44">
        <v>3.9</v>
      </c>
      <c r="T68" s="44">
        <v>3.9</v>
      </c>
      <c r="U68" s="44">
        <v>3.9</v>
      </c>
      <c r="V68" s="44">
        <v>3.9</v>
      </c>
      <c r="W68" s="44">
        <v>3.9</v>
      </c>
      <c r="X68" s="44">
        <v>3.9</v>
      </c>
      <c r="Y68" s="44">
        <v>3.9</v>
      </c>
      <c r="Z68" s="44">
        <v>3.9</v>
      </c>
      <c r="AA68" s="44">
        <v>3.9</v>
      </c>
      <c r="AB68" s="44">
        <v>3.9</v>
      </c>
      <c r="AC68" s="44">
        <v>3.9</v>
      </c>
      <c r="AD68" s="44">
        <v>3.9</v>
      </c>
      <c r="AE68" s="44">
        <v>3.9</v>
      </c>
      <c r="AF68" s="44">
        <v>3.9</v>
      </c>
      <c r="AG68" s="64">
        <v>10</v>
      </c>
      <c r="AH68" s="46">
        <f t="shared" si="2"/>
        <v>3.9</v>
      </c>
      <c r="AI68" s="47">
        <f t="shared" si="3"/>
        <v>3.9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165</v>
      </c>
      <c r="C69" s="66">
        <v>165</v>
      </c>
      <c r="D69" s="66">
        <v>165</v>
      </c>
      <c r="E69" s="66">
        <v>165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165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34.8+41.4</f>
        <v>76.199999999999989</v>
      </c>
      <c r="C70" s="66">
        <f>34.8+41.4</f>
        <v>76.199999999999989</v>
      </c>
      <c r="D70" s="66">
        <f>34.8+41.4</f>
        <v>76.199999999999989</v>
      </c>
      <c r="E70" s="66">
        <f>34.8+41.4</f>
        <v>76.199999999999989</v>
      </c>
      <c r="F70" s="66">
        <v>82</v>
      </c>
      <c r="G70" s="66">
        <v>82</v>
      </c>
      <c r="H70" s="66">
        <v>82</v>
      </c>
      <c r="I70" s="66">
        <v>81.099999999999994</v>
      </c>
      <c r="J70" s="66">
        <v>81.099999999999994</v>
      </c>
      <c r="K70" s="66">
        <v>81.099999999999994</v>
      </c>
      <c r="L70" s="66">
        <v>81.099999999999994</v>
      </c>
      <c r="M70" s="66">
        <v>81.099999999999994</v>
      </c>
      <c r="N70" s="66">
        <v>81.099999999999994</v>
      </c>
      <c r="O70" s="66">
        <v>81.099999999999994</v>
      </c>
      <c r="P70" s="66">
        <v>81.099999999999994</v>
      </c>
      <c r="Q70" s="66">
        <v>81.099999999999994</v>
      </c>
      <c r="R70" s="66">
        <v>81.099999999999994</v>
      </c>
      <c r="S70" s="66">
        <f t="shared" ref="S70:X70" si="20">30+35.9</f>
        <v>65.900000000000006</v>
      </c>
      <c r="T70" s="66">
        <f t="shared" si="20"/>
        <v>65.900000000000006</v>
      </c>
      <c r="U70" s="66">
        <f t="shared" si="20"/>
        <v>65.900000000000006</v>
      </c>
      <c r="V70" s="66">
        <f t="shared" si="20"/>
        <v>65.900000000000006</v>
      </c>
      <c r="W70" s="66">
        <f t="shared" si="20"/>
        <v>65.900000000000006</v>
      </c>
      <c r="X70" s="66">
        <f t="shared" si="20"/>
        <v>65.900000000000006</v>
      </c>
      <c r="Y70" s="66">
        <f t="shared" ref="Y70:AF70" si="21">30+35.9</f>
        <v>65.900000000000006</v>
      </c>
      <c r="Z70" s="66">
        <f t="shared" si="21"/>
        <v>65.900000000000006</v>
      </c>
      <c r="AA70" s="66">
        <f t="shared" si="21"/>
        <v>65.900000000000006</v>
      </c>
      <c r="AB70" s="66">
        <f t="shared" si="21"/>
        <v>65.900000000000006</v>
      </c>
      <c r="AC70" s="66">
        <f t="shared" si="21"/>
        <v>65.900000000000006</v>
      </c>
      <c r="AD70" s="66">
        <f t="shared" si="21"/>
        <v>65.900000000000006</v>
      </c>
      <c r="AE70" s="66">
        <f t="shared" si="21"/>
        <v>65.900000000000006</v>
      </c>
      <c r="AF70" s="66">
        <f t="shared" si="21"/>
        <v>65.900000000000006</v>
      </c>
      <c r="AG70" s="64">
        <v>240</v>
      </c>
      <c r="AH70" s="46">
        <f t="shared" si="2"/>
        <v>82</v>
      </c>
      <c r="AI70" s="47">
        <f t="shared" si="3"/>
        <v>65.900000000000006</v>
      </c>
      <c r="AK70" s="49"/>
    </row>
    <row r="71" spans="1:88" ht="15.75" thickBot="1" x14ac:dyDescent="0.3">
      <c r="A71" s="69" t="s">
        <v>90</v>
      </c>
      <c r="B71" s="70">
        <f>SUM(B11:B69)</f>
        <v>774.89999999999986</v>
      </c>
      <c r="C71" s="70">
        <f>SUM(C11:C69)</f>
        <v>774.89999999999986</v>
      </c>
      <c r="D71" s="70">
        <f>SUM(D11:D69)</f>
        <v>774.89999999999986</v>
      </c>
      <c r="E71" s="70">
        <f>SUM(E11:E69)</f>
        <v>774.89999999999986</v>
      </c>
      <c r="F71" s="70">
        <f t="shared" ref="F71:AG71" si="22">SUM(F11:F69)</f>
        <v>761.89999999999986</v>
      </c>
      <c r="G71" s="70">
        <f t="shared" si="22"/>
        <v>761.89999999999986</v>
      </c>
      <c r="H71" s="70">
        <f t="shared" si="22"/>
        <v>761.89999999999986</v>
      </c>
      <c r="I71" s="70">
        <f t="shared" si="22"/>
        <v>761.89999999999986</v>
      </c>
      <c r="J71" s="70">
        <f t="shared" si="22"/>
        <v>761.89999999999986</v>
      </c>
      <c r="K71" s="70">
        <f t="shared" si="22"/>
        <v>761.89999999999986</v>
      </c>
      <c r="L71" s="70">
        <f t="shared" si="22"/>
        <v>761.89999999999986</v>
      </c>
      <c r="M71" s="70">
        <f>SUM(M11:M69)</f>
        <v>761.89999999999986</v>
      </c>
      <c r="N71" s="70">
        <f t="shared" si="22"/>
        <v>761.89999999999986</v>
      </c>
      <c r="O71" s="70">
        <f t="shared" si="22"/>
        <v>761.89999999999986</v>
      </c>
      <c r="P71" s="70">
        <f t="shared" si="22"/>
        <v>761.89999999999986</v>
      </c>
      <c r="Q71" s="70">
        <f t="shared" si="22"/>
        <v>761.89999999999986</v>
      </c>
      <c r="R71" s="70">
        <f t="shared" si="22"/>
        <v>761.89999999999986</v>
      </c>
      <c r="S71" s="70">
        <f t="shared" si="22"/>
        <v>758.79999999999984</v>
      </c>
      <c r="T71" s="70">
        <f t="shared" si="22"/>
        <v>754.79999999999984</v>
      </c>
      <c r="U71" s="70">
        <f>SUM(U11:U69)</f>
        <v>754.79999999999984</v>
      </c>
      <c r="V71" s="70">
        <f t="shared" si="22"/>
        <v>754.79999999999984</v>
      </c>
      <c r="W71" s="70">
        <f t="shared" si="22"/>
        <v>754.79999999999984</v>
      </c>
      <c r="X71" s="70">
        <f t="shared" si="22"/>
        <v>754.79999999999984</v>
      </c>
      <c r="Y71" s="70">
        <f t="shared" si="22"/>
        <v>757.99999999999989</v>
      </c>
      <c r="Z71" s="70">
        <f t="shared" si="22"/>
        <v>757.99999999999989</v>
      </c>
      <c r="AA71" s="70">
        <f t="shared" si="22"/>
        <v>757.99999999999989</v>
      </c>
      <c r="AB71" s="70">
        <f>SUM(AB11:AB69)</f>
        <v>757.99999999999989</v>
      </c>
      <c r="AC71" s="70">
        <f>SUM(AC11:AC69)</f>
        <v>757.99999999999989</v>
      </c>
      <c r="AD71" s="70">
        <f>SUM(AD11:AD69)</f>
        <v>757.99999999999989</v>
      </c>
      <c r="AE71" s="70">
        <f>SUM(AE11:AE69)</f>
        <v>757.99999999999989</v>
      </c>
      <c r="AF71" s="70">
        <f>SUM(AF11:AF69)</f>
        <v>757.99999999999989</v>
      </c>
      <c r="AG71" s="70">
        <f t="shared" si="22"/>
        <v>1812.2049999999999</v>
      </c>
      <c r="AH71" s="46">
        <f t="shared" si="2"/>
        <v>774.89999999999986</v>
      </c>
      <c r="AI71" s="47">
        <f t="shared" si="3"/>
        <v>754.79999999999984</v>
      </c>
      <c r="AK71" s="49"/>
    </row>
    <row r="72" spans="1:88" x14ac:dyDescent="0.25">
      <c r="A72" s="71" t="s">
        <v>91</v>
      </c>
      <c r="B72" s="44">
        <v>241.4</v>
      </c>
      <c r="C72" s="44">
        <v>45.1</v>
      </c>
      <c r="D72" s="44">
        <v>0</v>
      </c>
      <c r="E72" s="44">
        <v>0</v>
      </c>
      <c r="F72" s="44">
        <v>0</v>
      </c>
      <c r="G72" s="44">
        <v>0</v>
      </c>
      <c r="H72" s="44">
        <v>120</v>
      </c>
      <c r="I72" s="44">
        <v>80</v>
      </c>
      <c r="J72" s="44">
        <v>80</v>
      </c>
      <c r="K72" s="44">
        <v>280</v>
      </c>
      <c r="L72" s="44">
        <v>180</v>
      </c>
      <c r="M72" s="44">
        <v>140</v>
      </c>
      <c r="N72" s="44">
        <v>100.5</v>
      </c>
      <c r="O72" s="44">
        <v>133</v>
      </c>
      <c r="P72" s="44">
        <v>129.4</v>
      </c>
      <c r="Q72" s="44">
        <v>112</v>
      </c>
      <c r="R72" s="44">
        <v>150.69999999999999</v>
      </c>
      <c r="S72" s="44">
        <v>76.2</v>
      </c>
      <c r="T72" s="44">
        <v>76.2</v>
      </c>
      <c r="U72" s="44">
        <v>0</v>
      </c>
      <c r="V72" s="44">
        <v>0</v>
      </c>
      <c r="W72" s="44">
        <v>0</v>
      </c>
      <c r="X72" s="44">
        <v>120</v>
      </c>
      <c r="Y72" s="44">
        <v>235</v>
      </c>
      <c r="Z72" s="44">
        <v>370</v>
      </c>
      <c r="AA72" s="44">
        <v>340</v>
      </c>
      <c r="AB72" s="44">
        <v>310</v>
      </c>
      <c r="AC72" s="44">
        <v>310</v>
      </c>
      <c r="AD72" s="44">
        <v>50</v>
      </c>
      <c r="AE72" s="44">
        <v>70</v>
      </c>
      <c r="AF72" s="44">
        <v>60</v>
      </c>
      <c r="AG72" s="61">
        <v>456</v>
      </c>
      <c r="AH72" s="46">
        <f t="shared" si="2"/>
        <v>370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44</v>
      </c>
      <c r="C73" s="43">
        <v>56</v>
      </c>
      <c r="D73" s="43">
        <v>54</v>
      </c>
      <c r="E73" s="43">
        <v>48</v>
      </c>
      <c r="F73" s="43">
        <v>48</v>
      </c>
      <c r="G73" s="43">
        <v>48</v>
      </c>
      <c r="H73" s="43">
        <v>48</v>
      </c>
      <c r="I73" s="43">
        <v>48</v>
      </c>
      <c r="J73" s="43">
        <v>48</v>
      </c>
      <c r="K73" s="43">
        <v>48</v>
      </c>
      <c r="L73" s="43">
        <v>48</v>
      </c>
      <c r="M73" s="43">
        <v>48</v>
      </c>
      <c r="N73" s="43">
        <v>34.799999999999997</v>
      </c>
      <c r="O73" s="43">
        <v>47.9</v>
      </c>
      <c r="P73" s="43">
        <v>44</v>
      </c>
      <c r="Q73" s="43">
        <v>43.5</v>
      </c>
      <c r="R73" s="43">
        <v>43.5</v>
      </c>
      <c r="S73" s="43">
        <v>45</v>
      </c>
      <c r="T73" s="43">
        <v>45</v>
      </c>
      <c r="U73" s="43">
        <v>45</v>
      </c>
      <c r="V73" s="43">
        <v>45</v>
      </c>
      <c r="W73" s="43">
        <v>45</v>
      </c>
      <c r="X73" s="43">
        <v>45.8</v>
      </c>
      <c r="Y73" s="43">
        <v>45.8</v>
      </c>
      <c r="Z73" s="43">
        <v>45.8</v>
      </c>
      <c r="AA73" s="43">
        <v>45.8</v>
      </c>
      <c r="AB73" s="43">
        <v>45.8</v>
      </c>
      <c r="AC73" s="43">
        <v>45.8</v>
      </c>
      <c r="AD73" s="43">
        <v>45.8</v>
      </c>
      <c r="AE73" s="43">
        <v>45.8</v>
      </c>
      <c r="AF73" s="43">
        <v>45.8</v>
      </c>
      <c r="AG73" s="64">
        <v>111</v>
      </c>
      <c r="AH73" s="46">
        <f t="shared" si="2"/>
        <v>56</v>
      </c>
      <c r="AI73" s="47">
        <f t="shared" si="3"/>
        <v>34.799999999999997</v>
      </c>
      <c r="AK73" s="49"/>
    </row>
    <row r="74" spans="1:88" x14ac:dyDescent="0.25">
      <c r="A74" s="73" t="s">
        <v>93</v>
      </c>
      <c r="B74" s="43">
        <v>28</v>
      </c>
      <c r="C74" s="43">
        <v>31</v>
      </c>
      <c r="D74" s="43">
        <v>31</v>
      </c>
      <c r="E74" s="43">
        <v>31.9</v>
      </c>
      <c r="F74" s="43">
        <v>31.9</v>
      </c>
      <c r="G74" s="43">
        <v>31.9</v>
      </c>
      <c r="H74" s="43">
        <v>31.9</v>
      </c>
      <c r="I74" s="43">
        <v>31.9</v>
      </c>
      <c r="J74" s="43">
        <v>31.9</v>
      </c>
      <c r="K74" s="43">
        <v>31.9</v>
      </c>
      <c r="L74" s="43">
        <v>31.9</v>
      </c>
      <c r="M74" s="43">
        <v>31.9</v>
      </c>
      <c r="N74" s="43">
        <v>31.4</v>
      </c>
      <c r="O74" s="43">
        <v>31.5</v>
      </c>
      <c r="P74" s="43">
        <v>30.6</v>
      </c>
      <c r="Q74" s="43">
        <v>30.3</v>
      </c>
      <c r="R74" s="43">
        <v>30.3</v>
      </c>
      <c r="S74" s="43">
        <v>24.8</v>
      </c>
      <c r="T74" s="43">
        <v>24.8</v>
      </c>
      <c r="U74" s="43">
        <v>24.8</v>
      </c>
      <c r="V74" s="43">
        <v>24.8</v>
      </c>
      <c r="W74" s="43">
        <v>24.8</v>
      </c>
      <c r="X74" s="43">
        <v>28</v>
      </c>
      <c r="Y74" s="43">
        <v>28</v>
      </c>
      <c r="Z74" s="43">
        <v>28</v>
      </c>
      <c r="AA74" s="43">
        <v>28</v>
      </c>
      <c r="AB74" s="43">
        <v>28</v>
      </c>
      <c r="AC74" s="43">
        <v>28</v>
      </c>
      <c r="AD74" s="43">
        <v>28</v>
      </c>
      <c r="AE74" s="43">
        <v>28</v>
      </c>
      <c r="AF74" s="43">
        <v>28</v>
      </c>
      <c r="AG74" s="64">
        <v>60</v>
      </c>
      <c r="AH74" s="46">
        <f t="shared" si="2"/>
        <v>31.9</v>
      </c>
      <c r="AI74" s="47">
        <f t="shared" si="3"/>
        <v>24.8</v>
      </c>
      <c r="AK74" s="49"/>
    </row>
    <row r="75" spans="1:88" x14ac:dyDescent="0.25">
      <c r="A75" s="74" t="s">
        <v>94</v>
      </c>
      <c r="B75" s="43"/>
      <c r="C75" s="43">
        <v>14.9</v>
      </c>
      <c r="D75" s="43">
        <v>17.8</v>
      </c>
      <c r="E75" s="43">
        <v>17.5</v>
      </c>
      <c r="F75" s="43">
        <v>17.5</v>
      </c>
      <c r="G75" s="43">
        <v>17.5</v>
      </c>
      <c r="H75" s="43">
        <v>17.5</v>
      </c>
      <c r="I75" s="43">
        <v>17.5</v>
      </c>
      <c r="J75" s="43">
        <v>17.5</v>
      </c>
      <c r="K75" s="43">
        <v>17.5</v>
      </c>
      <c r="L75" s="43">
        <v>17.5</v>
      </c>
      <c r="M75" s="43">
        <v>17.5</v>
      </c>
      <c r="N75" s="43">
        <v>17.7</v>
      </c>
      <c r="O75" s="43">
        <v>17.7</v>
      </c>
      <c r="P75" s="43">
        <v>17.2</v>
      </c>
      <c r="Q75" s="43">
        <v>14.5</v>
      </c>
      <c r="R75" s="43">
        <v>14.5</v>
      </c>
      <c r="S75" s="43">
        <v>14.6</v>
      </c>
      <c r="T75" s="43">
        <v>14.6</v>
      </c>
      <c r="U75" s="43">
        <v>14.6</v>
      </c>
      <c r="V75" s="43">
        <v>14.6</v>
      </c>
      <c r="W75" s="43">
        <v>14.6</v>
      </c>
      <c r="X75" s="43">
        <v>18.7</v>
      </c>
      <c r="Y75" s="43">
        <v>18.7</v>
      </c>
      <c r="Z75" s="43">
        <v>18.7</v>
      </c>
      <c r="AA75" s="43">
        <v>18.7</v>
      </c>
      <c r="AB75" s="43">
        <v>18.7</v>
      </c>
      <c r="AC75" s="43">
        <v>18.7</v>
      </c>
      <c r="AD75" s="43">
        <v>18.7</v>
      </c>
      <c r="AE75" s="43">
        <v>18.7</v>
      </c>
      <c r="AF75" s="43">
        <v>18.7</v>
      </c>
      <c r="AG75" s="75">
        <v>42.5</v>
      </c>
      <c r="AH75" s="46">
        <f t="shared" ref="AH75:AH138" si="23">MAX(B75:AF75)</f>
        <v>18.7</v>
      </c>
      <c r="AI75" s="47">
        <f t="shared" ref="AI75:AI138" si="24">MIN(B75:AF75)</f>
        <v>14.5</v>
      </c>
      <c r="AK75" s="49"/>
    </row>
    <row r="76" spans="1:88" x14ac:dyDescent="0.25">
      <c r="A76" s="74" t="s">
        <v>95</v>
      </c>
      <c r="B76" s="43">
        <v>20.3</v>
      </c>
      <c r="C76" s="43">
        <v>22.4</v>
      </c>
      <c r="D76" s="43">
        <v>22.3</v>
      </c>
      <c r="E76" s="43">
        <v>17.3</v>
      </c>
      <c r="F76" s="43">
        <v>17.3</v>
      </c>
      <c r="G76" s="43">
        <v>17.3</v>
      </c>
      <c r="H76" s="43">
        <v>17.3</v>
      </c>
      <c r="I76" s="43">
        <v>15.1</v>
      </c>
      <c r="J76" s="43">
        <v>15.1</v>
      </c>
      <c r="K76" s="43">
        <v>15.1</v>
      </c>
      <c r="L76" s="43">
        <v>15.1</v>
      </c>
      <c r="M76" s="43">
        <v>15.1</v>
      </c>
      <c r="N76" s="43">
        <v>19.100000000000001</v>
      </c>
      <c r="O76" s="43">
        <v>19.100000000000001</v>
      </c>
      <c r="P76" s="43">
        <v>19.100000000000001</v>
      </c>
      <c r="Q76" s="43">
        <v>19.100000000000001</v>
      </c>
      <c r="R76" s="43">
        <v>15.1</v>
      </c>
      <c r="S76" s="43">
        <v>15.1</v>
      </c>
      <c r="T76" s="43">
        <v>15.1</v>
      </c>
      <c r="U76" s="43">
        <v>15.1</v>
      </c>
      <c r="V76" s="43">
        <v>15.1</v>
      </c>
      <c r="W76" s="43">
        <v>15.1</v>
      </c>
      <c r="X76" s="43">
        <v>18.899999999999999</v>
      </c>
      <c r="Y76" s="43">
        <v>18.899999999999999</v>
      </c>
      <c r="Z76" s="43">
        <v>18.899999999999999</v>
      </c>
      <c r="AA76" s="43">
        <v>18.899999999999999</v>
      </c>
      <c r="AB76" s="43">
        <v>18.899999999999999</v>
      </c>
      <c r="AC76" s="43">
        <v>18.899999999999999</v>
      </c>
      <c r="AD76" s="43">
        <v>18.899999999999999</v>
      </c>
      <c r="AE76" s="43">
        <v>18.899999999999999</v>
      </c>
      <c r="AF76" s="43">
        <v>18.899999999999999</v>
      </c>
      <c r="AG76" s="75">
        <v>22.1</v>
      </c>
      <c r="AH76" s="46">
        <f t="shared" si="23"/>
        <v>22.4</v>
      </c>
      <c r="AI76" s="47">
        <f t="shared" si="24"/>
        <v>15.1</v>
      </c>
      <c r="AK76" s="49"/>
    </row>
    <row r="77" spans="1:88" ht="15.75" thickBot="1" x14ac:dyDescent="0.3">
      <c r="A77" s="76" t="s">
        <v>96</v>
      </c>
      <c r="B77" s="77">
        <v>5</v>
      </c>
      <c r="C77" s="77">
        <v>4.9000000000000004</v>
      </c>
      <c r="D77" s="77">
        <v>4.9000000000000004</v>
      </c>
      <c r="E77" s="77">
        <v>4.9000000000000004</v>
      </c>
      <c r="F77" s="77">
        <v>4.9000000000000004</v>
      </c>
      <c r="G77" s="77">
        <v>4.9000000000000004</v>
      </c>
      <c r="H77" s="77">
        <v>4.9000000000000004</v>
      </c>
      <c r="I77" s="77">
        <v>4.9000000000000004</v>
      </c>
      <c r="J77" s="77">
        <v>4.9000000000000004</v>
      </c>
      <c r="K77" s="77">
        <v>4.9000000000000004</v>
      </c>
      <c r="L77" s="77">
        <v>4.9000000000000004</v>
      </c>
      <c r="M77" s="77">
        <v>4.9000000000000004</v>
      </c>
      <c r="N77" s="77">
        <v>5</v>
      </c>
      <c r="O77" s="77">
        <v>5.0999999999999996</v>
      </c>
      <c r="P77" s="77">
        <v>5</v>
      </c>
      <c r="Q77" s="77">
        <v>3.9</v>
      </c>
      <c r="R77" s="77">
        <v>3.9</v>
      </c>
      <c r="S77" s="77">
        <v>3.9</v>
      </c>
      <c r="T77" s="77">
        <v>3.9</v>
      </c>
      <c r="U77" s="77">
        <v>3.9</v>
      </c>
      <c r="V77" s="77">
        <v>3.9</v>
      </c>
      <c r="W77" s="77">
        <v>3.9</v>
      </c>
      <c r="X77" s="77">
        <v>5.0999999999999996</v>
      </c>
      <c r="Y77" s="77">
        <v>5.0999999999999996</v>
      </c>
      <c r="Z77" s="77">
        <v>5.0999999999999996</v>
      </c>
      <c r="AA77" s="77">
        <v>5.0999999999999996</v>
      </c>
      <c r="AB77" s="77">
        <v>5.0999999999999996</v>
      </c>
      <c r="AC77" s="77">
        <v>5.0999999999999996</v>
      </c>
      <c r="AD77" s="77">
        <v>5.0999999999999996</v>
      </c>
      <c r="AE77" s="77">
        <v>5.0999999999999996</v>
      </c>
      <c r="AF77" s="77">
        <v>5.0999999999999996</v>
      </c>
      <c r="AG77" s="78">
        <v>14.8</v>
      </c>
      <c r="AH77" s="46">
        <f t="shared" si="23"/>
        <v>5.0999999999999996</v>
      </c>
      <c r="AI77" s="47">
        <f t="shared" si="24"/>
        <v>3.9</v>
      </c>
      <c r="AK77" s="49"/>
    </row>
    <row r="78" spans="1:88" ht="15.75" thickBot="1" x14ac:dyDescent="0.3">
      <c r="A78" s="79" t="s">
        <v>97</v>
      </c>
      <c r="B78" s="70">
        <f>SUM(B72:B77)</f>
        <v>338.7</v>
      </c>
      <c r="C78" s="70">
        <f>SUM(C72:C77)</f>
        <v>174.3</v>
      </c>
      <c r="D78" s="70">
        <f>SUM(D72:D77)</f>
        <v>130</v>
      </c>
      <c r="E78" s="70">
        <f>SUM(E72:E77)</f>
        <v>119.60000000000001</v>
      </c>
      <c r="F78" s="70">
        <f t="shared" ref="F78:AG78" si="25">SUM(F72:F77)</f>
        <v>119.60000000000001</v>
      </c>
      <c r="G78" s="70">
        <f t="shared" si="25"/>
        <v>119.60000000000001</v>
      </c>
      <c r="H78" s="70">
        <f t="shared" si="25"/>
        <v>239.60000000000002</v>
      </c>
      <c r="I78" s="70">
        <f t="shared" si="25"/>
        <v>197.4</v>
      </c>
      <c r="J78" s="70">
        <f t="shared" si="25"/>
        <v>197.4</v>
      </c>
      <c r="K78" s="70">
        <f t="shared" si="25"/>
        <v>397.4</v>
      </c>
      <c r="L78" s="70">
        <f t="shared" si="25"/>
        <v>297.39999999999998</v>
      </c>
      <c r="M78" s="70">
        <f>SUM(M72:M77)</f>
        <v>257.39999999999998</v>
      </c>
      <c r="N78" s="70">
        <f t="shared" si="25"/>
        <v>208.5</v>
      </c>
      <c r="O78" s="70">
        <f t="shared" si="25"/>
        <v>254.29999999999998</v>
      </c>
      <c r="P78" s="70">
        <f t="shared" si="25"/>
        <v>245.29999999999998</v>
      </c>
      <c r="Q78" s="70">
        <f t="shared" si="25"/>
        <v>223.3</v>
      </c>
      <c r="R78" s="70">
        <f t="shared" si="25"/>
        <v>258</v>
      </c>
      <c r="S78" s="70">
        <f t="shared" si="25"/>
        <v>179.6</v>
      </c>
      <c r="T78" s="70">
        <f>SUM(T72:T77)</f>
        <v>179.6</v>
      </c>
      <c r="U78" s="70">
        <f>SUM(U72:U77)</f>
        <v>103.39999999999999</v>
      </c>
      <c r="V78" s="70">
        <f t="shared" si="25"/>
        <v>103.39999999999999</v>
      </c>
      <c r="W78" s="70">
        <f t="shared" si="25"/>
        <v>103.39999999999999</v>
      </c>
      <c r="X78" s="70">
        <f t="shared" si="25"/>
        <v>236.5</v>
      </c>
      <c r="Y78" s="70">
        <f>SUM(Y72:Y77)</f>
        <v>351.5</v>
      </c>
      <c r="Z78" s="70">
        <f t="shared" si="25"/>
        <v>486.5</v>
      </c>
      <c r="AA78" s="70">
        <f t="shared" si="25"/>
        <v>456.5</v>
      </c>
      <c r="AB78" s="70">
        <f>SUM(AB72:AB77)</f>
        <v>426.5</v>
      </c>
      <c r="AC78" s="70">
        <f>SUM(AC72:AC77)</f>
        <v>426.5</v>
      </c>
      <c r="AD78" s="70">
        <f>SUM(AD72:AD77)</f>
        <v>166.5</v>
      </c>
      <c r="AE78" s="70">
        <f>SUM(AE72:AE77)</f>
        <v>186.5</v>
      </c>
      <c r="AF78" s="70">
        <f>SUM(AF72:AF77)</f>
        <v>176.5</v>
      </c>
      <c r="AG78" s="80">
        <f t="shared" si="25"/>
        <v>706.4</v>
      </c>
      <c r="AH78" s="46">
        <f t="shared" si="23"/>
        <v>486.5</v>
      </c>
      <c r="AI78" s="47">
        <f t="shared" si="24"/>
        <v>103.39999999999999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130.30000000000001</v>
      </c>
      <c r="C79" s="44">
        <v>94</v>
      </c>
      <c r="D79" s="44">
        <v>49.8</v>
      </c>
      <c r="E79" s="44">
        <v>49.2</v>
      </c>
      <c r="F79" s="44">
        <v>49.2</v>
      </c>
      <c r="G79" s="44">
        <v>49.2</v>
      </c>
      <c r="H79" s="44">
        <v>31</v>
      </c>
      <c r="I79" s="44">
        <v>73</v>
      </c>
      <c r="J79" s="44">
        <v>73</v>
      </c>
      <c r="K79" s="44">
        <v>73</v>
      </c>
      <c r="L79" s="44">
        <v>73</v>
      </c>
      <c r="M79" s="44">
        <v>73.2</v>
      </c>
      <c r="N79" s="44">
        <v>72</v>
      </c>
      <c r="O79" s="44">
        <v>45</v>
      </c>
      <c r="P79" s="44">
        <v>42</v>
      </c>
      <c r="Q79" s="44">
        <v>42</v>
      </c>
      <c r="R79" s="44">
        <v>42</v>
      </c>
      <c r="S79" s="44">
        <v>42</v>
      </c>
      <c r="T79" s="44">
        <v>42</v>
      </c>
      <c r="U79" s="44">
        <v>42</v>
      </c>
      <c r="V79" s="44">
        <v>42</v>
      </c>
      <c r="W79" s="44">
        <v>42</v>
      </c>
      <c r="X79" s="44">
        <v>108</v>
      </c>
      <c r="Y79" s="44">
        <v>113.5</v>
      </c>
      <c r="Z79" s="44">
        <v>145</v>
      </c>
      <c r="AA79" s="44">
        <v>145</v>
      </c>
      <c r="AB79" s="44">
        <v>144.69999999999999</v>
      </c>
      <c r="AC79" s="44">
        <v>144.69999999999999</v>
      </c>
      <c r="AD79" s="44">
        <v>144</v>
      </c>
      <c r="AE79" s="44">
        <v>97</v>
      </c>
      <c r="AF79" s="44">
        <v>97</v>
      </c>
      <c r="AG79" s="61">
        <v>144</v>
      </c>
      <c r="AH79" s="46">
        <f t="shared" si="23"/>
        <v>145</v>
      </c>
      <c r="AI79" s="47">
        <f t="shared" si="24"/>
        <v>31</v>
      </c>
      <c r="AK79" s="49"/>
      <c r="AY79" s="1" t="s">
        <v>99</v>
      </c>
      <c r="AZ79" s="82">
        <f>ROUND(C97,0)</f>
        <v>68</v>
      </c>
      <c r="BA79" s="81">
        <f t="shared" ref="BA79:BD83" si="26">D97</f>
        <v>173.6</v>
      </c>
      <c r="BB79" s="81">
        <f t="shared" si="26"/>
        <v>151.4</v>
      </c>
      <c r="BC79" s="81">
        <f t="shared" si="26"/>
        <v>152.17400000000001</v>
      </c>
      <c r="BD79" s="81">
        <f t="shared" si="26"/>
        <v>171.4</v>
      </c>
      <c r="BE79" s="82">
        <f>I97</f>
        <v>40</v>
      </c>
      <c r="BF79" s="82">
        <f>K97</f>
        <v>60</v>
      </c>
      <c r="BG79" s="82">
        <f t="shared" ref="BG79:BP83" si="27">M97</f>
        <v>79</v>
      </c>
      <c r="BH79" s="82">
        <f t="shared" si="27"/>
        <v>93</v>
      </c>
      <c r="BI79" s="82">
        <f t="shared" si="27"/>
        <v>79.599999999999994</v>
      </c>
      <c r="BJ79" s="82">
        <f t="shared" si="27"/>
        <v>95</v>
      </c>
      <c r="BK79" s="82">
        <f t="shared" si="27"/>
        <v>81</v>
      </c>
      <c r="BL79" s="82">
        <f t="shared" si="27"/>
        <v>113</v>
      </c>
      <c r="BM79" s="82">
        <f t="shared" si="27"/>
        <v>192.5</v>
      </c>
      <c r="BN79" s="82">
        <f t="shared" si="27"/>
        <v>232.9</v>
      </c>
      <c r="BO79" s="82">
        <f t="shared" si="27"/>
        <v>254.5</v>
      </c>
      <c r="BP79" s="82">
        <f t="shared" si="27"/>
        <v>206</v>
      </c>
      <c r="BQ79" s="82">
        <f>X97</f>
        <v>175.9</v>
      </c>
      <c r="BR79" s="82">
        <f>Z97</f>
        <v>-30.5</v>
      </c>
      <c r="BS79" s="81">
        <f>AB97</f>
        <v>-42.6</v>
      </c>
      <c r="BT79" s="81">
        <f t="shared" ref="BT79:BV83" si="28">AD97</f>
        <v>140</v>
      </c>
      <c r="BU79" s="81">
        <f t="shared" si="28"/>
        <v>63</v>
      </c>
      <c r="BV79" s="81">
        <f t="shared" si="28"/>
        <v>63</v>
      </c>
      <c r="BW79" s="81">
        <f>B97</f>
        <v>-166.8</v>
      </c>
    </row>
    <row r="80" spans="1:88" x14ac:dyDescent="0.25">
      <c r="A80" s="63" t="s">
        <v>100</v>
      </c>
      <c r="B80" s="43">
        <v>34.700000000000003</v>
      </c>
      <c r="C80" s="43">
        <v>25</v>
      </c>
      <c r="D80" s="43">
        <v>0</v>
      </c>
      <c r="E80" s="43">
        <v>0</v>
      </c>
      <c r="F80" s="43">
        <v>0</v>
      </c>
      <c r="G80" s="43">
        <v>0</v>
      </c>
      <c r="H80" s="43">
        <v>25</v>
      </c>
      <c r="I80" s="43">
        <v>45</v>
      </c>
      <c r="J80" s="43">
        <v>45</v>
      </c>
      <c r="K80" s="43">
        <v>45</v>
      </c>
      <c r="L80" s="43">
        <v>45</v>
      </c>
      <c r="M80" s="43">
        <v>45</v>
      </c>
      <c r="N80" s="43">
        <v>58.9</v>
      </c>
      <c r="O80" s="43">
        <v>34.1</v>
      </c>
      <c r="P80" s="43">
        <v>24</v>
      </c>
      <c r="Q80" s="43">
        <v>24.77</v>
      </c>
      <c r="R80" s="43">
        <v>25</v>
      </c>
      <c r="S80" s="43">
        <v>24.5</v>
      </c>
      <c r="T80" s="43">
        <v>24.5</v>
      </c>
      <c r="U80" s="43">
        <v>24.5</v>
      </c>
      <c r="V80" s="43">
        <v>34</v>
      </c>
      <c r="W80" s="43">
        <v>34</v>
      </c>
      <c r="X80" s="43">
        <v>50</v>
      </c>
      <c r="Y80" s="43">
        <v>50</v>
      </c>
      <c r="Z80" s="43">
        <v>69</v>
      </c>
      <c r="AA80" s="43">
        <v>69</v>
      </c>
      <c r="AB80" s="43">
        <v>69.2</v>
      </c>
      <c r="AC80" s="43">
        <v>69.2</v>
      </c>
      <c r="AD80" s="43">
        <v>69.2</v>
      </c>
      <c r="AE80" s="43">
        <v>50</v>
      </c>
      <c r="AF80" s="43">
        <v>35</v>
      </c>
      <c r="AG80" s="64">
        <v>70</v>
      </c>
      <c r="AH80" s="46">
        <f t="shared" si="23"/>
        <v>69.2</v>
      </c>
      <c r="AI80" s="47">
        <f t="shared" si="24"/>
        <v>0</v>
      </c>
      <c r="AK80" s="49"/>
      <c r="AY80" s="1" t="s">
        <v>101</v>
      </c>
      <c r="AZ80" s="82">
        <f>ROUND(C98,0)</f>
        <v>0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0</v>
      </c>
    </row>
    <row r="81" spans="1:75" x14ac:dyDescent="0.25">
      <c r="A81" s="63" t="s">
        <v>102</v>
      </c>
      <c r="B81" s="43">
        <v>69.599999999999994</v>
      </c>
      <c r="C81" s="43">
        <v>45.6</v>
      </c>
      <c r="D81" s="43">
        <v>23.6</v>
      </c>
      <c r="E81" s="43">
        <v>23.6</v>
      </c>
      <c r="F81" s="43">
        <v>23.6</v>
      </c>
      <c r="G81" s="43">
        <v>23.9</v>
      </c>
      <c r="H81" s="43">
        <v>40</v>
      </c>
      <c r="I81" s="43">
        <v>34</v>
      </c>
      <c r="J81" s="43">
        <v>34</v>
      </c>
      <c r="K81" s="43">
        <v>34</v>
      </c>
      <c r="L81" s="43">
        <v>34</v>
      </c>
      <c r="M81" s="43">
        <v>34</v>
      </c>
      <c r="N81" s="43">
        <v>59.6</v>
      </c>
      <c r="O81" s="43">
        <v>52.9</v>
      </c>
      <c r="P81" s="43">
        <v>35.6</v>
      </c>
      <c r="Q81" s="43">
        <v>32</v>
      </c>
      <c r="R81" s="43">
        <v>22.3</v>
      </c>
      <c r="S81" s="43">
        <v>22.2</v>
      </c>
      <c r="T81" s="43">
        <v>22.2</v>
      </c>
      <c r="U81" s="43">
        <v>22.2</v>
      </c>
      <c r="V81" s="43">
        <v>42</v>
      </c>
      <c r="W81" s="43">
        <v>42</v>
      </c>
      <c r="X81" s="43">
        <v>51.1</v>
      </c>
      <c r="Y81" s="43">
        <v>51.1</v>
      </c>
      <c r="Z81" s="43">
        <v>67</v>
      </c>
      <c r="AA81" s="43">
        <v>67</v>
      </c>
      <c r="AB81" s="43">
        <v>70.400000000000006</v>
      </c>
      <c r="AC81" s="43">
        <v>70.400000000000006</v>
      </c>
      <c r="AD81" s="43">
        <v>70.400000000000006</v>
      </c>
      <c r="AE81" s="43">
        <v>55</v>
      </c>
      <c r="AF81" s="43">
        <v>46</v>
      </c>
      <c r="AG81" s="64">
        <v>69</v>
      </c>
      <c r="AH81" s="46">
        <f t="shared" si="23"/>
        <v>70.400000000000006</v>
      </c>
      <c r="AI81" s="47">
        <f t="shared" si="24"/>
        <v>22.2</v>
      </c>
      <c r="AK81" s="49"/>
      <c r="AL81" s="83"/>
      <c r="AO81" s="83"/>
      <c r="AY81" s="1" t="s">
        <v>103</v>
      </c>
      <c r="AZ81" s="82">
        <f>ROUND(C99,0)</f>
        <v>116</v>
      </c>
      <c r="BA81" s="81">
        <f t="shared" si="26"/>
        <v>130.4</v>
      </c>
      <c r="BB81" s="81">
        <f t="shared" si="26"/>
        <v>126.1</v>
      </c>
      <c r="BC81" s="81">
        <f t="shared" si="26"/>
        <v>118</v>
      </c>
      <c r="BD81" s="81">
        <f t="shared" si="26"/>
        <v>121</v>
      </c>
      <c r="BE81" s="82">
        <f>I99</f>
        <v>107</v>
      </c>
      <c r="BF81" s="82">
        <f>K99</f>
        <v>107</v>
      </c>
      <c r="BG81" s="82">
        <f t="shared" si="27"/>
        <v>99.6</v>
      </c>
      <c r="BH81" s="82">
        <f t="shared" si="27"/>
        <v>105</v>
      </c>
      <c r="BI81" s="82">
        <f t="shared" si="27"/>
        <v>109.8</v>
      </c>
      <c r="BJ81" s="82">
        <f t="shared" si="27"/>
        <v>105.6</v>
      </c>
      <c r="BK81" s="82">
        <f t="shared" si="27"/>
        <v>115</v>
      </c>
      <c r="BL81" s="82">
        <f t="shared" si="27"/>
        <v>106.9</v>
      </c>
      <c r="BM81" s="82">
        <f t="shared" si="27"/>
        <v>119</v>
      </c>
      <c r="BN81" s="82">
        <f t="shared" si="27"/>
        <v>106.7</v>
      </c>
      <c r="BO81" s="82">
        <f t="shared" si="27"/>
        <v>143.4</v>
      </c>
      <c r="BP81" s="82">
        <f t="shared" si="27"/>
        <v>120</v>
      </c>
      <c r="BQ81" s="82">
        <f>X99</f>
        <v>109.1</v>
      </c>
      <c r="BR81" s="82">
        <f>Z99</f>
        <v>138.19999999999999</v>
      </c>
      <c r="BS81" s="81">
        <f>AB99</f>
        <v>127.6</v>
      </c>
      <c r="BT81" s="81">
        <f t="shared" si="28"/>
        <v>127.6</v>
      </c>
      <c r="BU81" s="81">
        <f t="shared" si="28"/>
        <v>130</v>
      </c>
      <c r="BV81" s="81">
        <f t="shared" si="28"/>
        <v>130</v>
      </c>
      <c r="BW81" s="81">
        <f>B99</f>
        <v>131.69999999999999</v>
      </c>
    </row>
    <row r="82" spans="1:75" s="83" customFormat="1" x14ac:dyDescent="0.25">
      <c r="A82" s="63" t="s">
        <v>104</v>
      </c>
      <c r="B82" s="43">
        <v>47</v>
      </c>
      <c r="C82" s="43">
        <v>51.4</v>
      </c>
      <c r="D82" s="43">
        <v>53.6</v>
      </c>
      <c r="E82" s="43">
        <v>51.77</v>
      </c>
      <c r="F82" s="43">
        <v>51.77</v>
      </c>
      <c r="G82" s="43">
        <v>51.77</v>
      </c>
      <c r="H82" s="43">
        <v>51.77</v>
      </c>
      <c r="I82" s="43">
        <v>51.77</v>
      </c>
      <c r="J82" s="43">
        <v>51.77</v>
      </c>
      <c r="K82" s="43">
        <v>51.77</v>
      </c>
      <c r="L82" s="43">
        <v>51.77</v>
      </c>
      <c r="M82" s="43">
        <v>51.77</v>
      </c>
      <c r="N82" s="66">
        <v>49.89</v>
      </c>
      <c r="O82" s="66">
        <v>48.9</v>
      </c>
      <c r="P82" s="43">
        <v>49.6</v>
      </c>
      <c r="Q82" s="43">
        <v>49.8</v>
      </c>
      <c r="R82" s="43">
        <v>49.8</v>
      </c>
      <c r="S82" s="43">
        <v>48.2</v>
      </c>
      <c r="T82" s="43">
        <v>48.2</v>
      </c>
      <c r="U82" s="43">
        <v>48.2</v>
      </c>
      <c r="V82" s="43">
        <v>48.2</v>
      </c>
      <c r="W82" s="43">
        <v>48.2</v>
      </c>
      <c r="X82" s="43">
        <v>49.6</v>
      </c>
      <c r="Y82" s="43">
        <v>49.6</v>
      </c>
      <c r="Z82" s="43">
        <v>49.6</v>
      </c>
      <c r="AA82" s="43">
        <v>49.6</v>
      </c>
      <c r="AB82" s="43">
        <v>49.6</v>
      </c>
      <c r="AC82" s="43">
        <v>49.6</v>
      </c>
      <c r="AD82" s="43">
        <v>49.6</v>
      </c>
      <c r="AE82" s="43">
        <v>49.6</v>
      </c>
      <c r="AF82" s="43">
        <v>49.6</v>
      </c>
      <c r="AG82" s="64">
        <v>60</v>
      </c>
      <c r="AH82" s="46">
        <f t="shared" si="23"/>
        <v>53.6</v>
      </c>
      <c r="AI82" s="47">
        <f t="shared" si="24"/>
        <v>47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6"/>
        <v>14.2</v>
      </c>
      <c r="BB82" s="81">
        <f t="shared" si="26"/>
        <v>14.4</v>
      </c>
      <c r="BC82" s="81">
        <f t="shared" si="26"/>
        <v>14.4</v>
      </c>
      <c r="BD82" s="81">
        <f t="shared" si="26"/>
        <v>14.4</v>
      </c>
      <c r="BE82" s="82">
        <f>I100</f>
        <v>14</v>
      </c>
      <c r="BF82" s="82">
        <f>K100</f>
        <v>14</v>
      </c>
      <c r="BG82" s="82">
        <f t="shared" si="27"/>
        <v>12.2</v>
      </c>
      <c r="BH82" s="82">
        <f t="shared" si="27"/>
        <v>45.8</v>
      </c>
      <c r="BI82" s="82">
        <f t="shared" si="27"/>
        <v>11.4</v>
      </c>
      <c r="BJ82" s="82">
        <f t="shared" si="27"/>
        <v>11.3</v>
      </c>
      <c r="BK82" s="82">
        <f t="shared" si="27"/>
        <v>10.4</v>
      </c>
      <c r="BL82" s="82">
        <f t="shared" si="27"/>
        <v>12.3</v>
      </c>
      <c r="BM82" s="82">
        <f t="shared" si="27"/>
        <v>13.6</v>
      </c>
      <c r="BN82" s="82">
        <f t="shared" si="27"/>
        <v>14.2</v>
      </c>
      <c r="BO82" s="82">
        <f t="shared" si="27"/>
        <v>13.9</v>
      </c>
      <c r="BP82" s="82">
        <f t="shared" si="27"/>
        <v>15.4</v>
      </c>
      <c r="BQ82" s="82">
        <f>X100</f>
        <v>14.1</v>
      </c>
      <c r="BR82" s="82">
        <f>Z100</f>
        <v>16.2</v>
      </c>
      <c r="BS82" s="81">
        <f>AB100</f>
        <v>15.1</v>
      </c>
      <c r="BT82" s="81">
        <f t="shared" si="28"/>
        <v>15.1</v>
      </c>
      <c r="BU82" s="81">
        <f t="shared" si="28"/>
        <v>0</v>
      </c>
      <c r="BV82" s="81">
        <f t="shared" si="28"/>
        <v>0</v>
      </c>
      <c r="BW82" s="81">
        <f>B100</f>
        <v>0</v>
      </c>
    </row>
    <row r="83" spans="1:75" x14ac:dyDescent="0.2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11</v>
      </c>
      <c r="I83" s="44">
        <v>11</v>
      </c>
      <c r="J83" s="44">
        <v>11</v>
      </c>
      <c r="K83" s="44">
        <v>11</v>
      </c>
      <c r="L83" s="44">
        <v>11</v>
      </c>
      <c r="M83" s="44">
        <v>11</v>
      </c>
      <c r="N83" s="43">
        <v>19.899999999999999</v>
      </c>
      <c r="O83" s="43">
        <v>10.6</v>
      </c>
      <c r="P83" s="43">
        <v>10.1</v>
      </c>
      <c r="Q83" s="43">
        <v>14.8</v>
      </c>
      <c r="R83" s="43">
        <v>14.1</v>
      </c>
      <c r="S83" s="43">
        <v>0</v>
      </c>
      <c r="T83" s="43">
        <v>0</v>
      </c>
      <c r="U83" s="43">
        <v>0</v>
      </c>
      <c r="V83" s="43">
        <v>10</v>
      </c>
      <c r="W83" s="43">
        <v>15</v>
      </c>
      <c r="X83" s="43">
        <v>15</v>
      </c>
      <c r="Y83" s="43">
        <v>15</v>
      </c>
      <c r="Z83" s="43">
        <v>15</v>
      </c>
      <c r="AA83" s="43">
        <v>15</v>
      </c>
      <c r="AB83" s="43">
        <v>28.3</v>
      </c>
      <c r="AC83" s="43">
        <v>28.3</v>
      </c>
      <c r="AD83" s="43">
        <v>28.3</v>
      </c>
      <c r="AE83" s="43">
        <v>10</v>
      </c>
      <c r="AF83" s="43">
        <v>0</v>
      </c>
      <c r="AG83" s="64">
        <v>30</v>
      </c>
      <c r="AH83" s="46">
        <f t="shared" si="23"/>
        <v>28.3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62</v>
      </c>
      <c r="BF83" s="82">
        <f>K101</f>
        <v>62</v>
      </c>
      <c r="BG83" s="82">
        <f t="shared" si="27"/>
        <v>52</v>
      </c>
      <c r="BH83" s="82">
        <f t="shared" si="27"/>
        <v>55.2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55.8</v>
      </c>
      <c r="BP83" s="82">
        <f t="shared" si="27"/>
        <v>47</v>
      </c>
      <c r="BQ83" s="82">
        <f>X101</f>
        <v>52.1</v>
      </c>
      <c r="BR83" s="82">
        <f>Z101</f>
        <v>52</v>
      </c>
      <c r="BS83" s="81">
        <f>AB101</f>
        <v>53.9</v>
      </c>
      <c r="BT83" s="81">
        <f t="shared" si="28"/>
        <v>53.9</v>
      </c>
      <c r="BU83" s="81">
        <f t="shared" si="28"/>
        <v>59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11.5</v>
      </c>
      <c r="O84" s="44">
        <v>15.3</v>
      </c>
      <c r="P84" s="43">
        <v>14.8</v>
      </c>
      <c r="Q84" s="43">
        <v>15</v>
      </c>
      <c r="R84" s="43">
        <v>10.6</v>
      </c>
      <c r="S84" s="43">
        <v>10.5</v>
      </c>
      <c r="T84" s="43">
        <v>10.5</v>
      </c>
      <c r="U84" s="43">
        <v>8.1999999999999993</v>
      </c>
      <c r="V84" s="43">
        <v>5.6</v>
      </c>
      <c r="W84" s="43">
        <v>0.2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3"/>
        <v>15.3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11.5</v>
      </c>
      <c r="C85" s="43">
        <v>11.2</v>
      </c>
      <c r="D85" s="43">
        <v>11.2</v>
      </c>
      <c r="E85" s="43">
        <v>11.2</v>
      </c>
      <c r="F85" s="43">
        <v>11.2</v>
      </c>
      <c r="G85" s="43">
        <v>11.2</v>
      </c>
      <c r="H85" s="43">
        <v>11.2</v>
      </c>
      <c r="I85" s="43">
        <v>11.2</v>
      </c>
      <c r="J85" s="43">
        <v>11.2</v>
      </c>
      <c r="K85" s="43">
        <v>11.2</v>
      </c>
      <c r="L85" s="43">
        <v>11.2</v>
      </c>
      <c r="M85" s="43">
        <v>11.2</v>
      </c>
      <c r="N85" s="43">
        <v>11.2</v>
      </c>
      <c r="O85" s="43">
        <v>11.2</v>
      </c>
      <c r="P85" s="43">
        <v>11.3</v>
      </c>
      <c r="Q85" s="43">
        <v>11.2</v>
      </c>
      <c r="R85" s="43">
        <v>11.2</v>
      </c>
      <c r="S85" s="43">
        <v>12.3</v>
      </c>
      <c r="T85" s="43">
        <v>12.3</v>
      </c>
      <c r="U85" s="43">
        <v>12.3</v>
      </c>
      <c r="V85" s="43">
        <v>12.3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3"/>
        <v>12.3</v>
      </c>
      <c r="AI85" s="47">
        <f t="shared" si="24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0">VALUE(AZ79)</f>
        <v>68</v>
      </c>
      <c r="BA86" s="82">
        <f t="shared" si="30"/>
        <v>173.6</v>
      </c>
      <c r="BB86" s="82">
        <f t="shared" si="30"/>
        <v>151.4</v>
      </c>
      <c r="BC86" s="82">
        <f t="shared" si="30"/>
        <v>152.17400000000001</v>
      </c>
      <c r="BD86" s="82">
        <f t="shared" si="30"/>
        <v>171.4</v>
      </c>
      <c r="BE86" s="82">
        <f t="shared" si="30"/>
        <v>40</v>
      </c>
      <c r="BF86" s="82">
        <f t="shared" si="30"/>
        <v>60</v>
      </c>
      <c r="BG86" s="82">
        <f t="shared" si="30"/>
        <v>79</v>
      </c>
      <c r="BH86" s="82">
        <f t="shared" si="30"/>
        <v>93</v>
      </c>
      <c r="BI86" s="82">
        <f t="shared" si="30"/>
        <v>79.599999999999994</v>
      </c>
      <c r="BJ86" s="82">
        <f t="shared" si="30"/>
        <v>95</v>
      </c>
      <c r="BK86" s="82">
        <f t="shared" si="30"/>
        <v>81</v>
      </c>
      <c r="BL86" s="82">
        <f t="shared" si="30"/>
        <v>113</v>
      </c>
      <c r="BM86" s="82">
        <f t="shared" si="30"/>
        <v>192.5</v>
      </c>
      <c r="BN86" s="82">
        <f t="shared" si="30"/>
        <v>232.9</v>
      </c>
      <c r="BO86" s="82">
        <f t="shared" si="30"/>
        <v>254.5</v>
      </c>
      <c r="BP86" s="82">
        <f t="shared" si="30"/>
        <v>206</v>
      </c>
      <c r="BQ86" s="82">
        <f t="shared" si="30"/>
        <v>175.9</v>
      </c>
      <c r="BR86" s="82">
        <f t="shared" si="30"/>
        <v>-30.5</v>
      </c>
      <c r="BS86" s="82">
        <f t="shared" si="30"/>
        <v>-42.6</v>
      </c>
      <c r="BT86" s="82">
        <f t="shared" si="30"/>
        <v>140</v>
      </c>
      <c r="BU86" s="82">
        <f t="shared" si="30"/>
        <v>63</v>
      </c>
      <c r="BV86" s="82">
        <f t="shared" si="30"/>
        <v>63</v>
      </c>
      <c r="BW86" s="82">
        <f t="shared" si="30"/>
        <v>-166.8</v>
      </c>
    </row>
    <row r="87" spans="1:75" x14ac:dyDescent="0.25">
      <c r="A87" s="63" t="s">
        <v>112</v>
      </c>
      <c r="B87" s="43">
        <v>8.6</v>
      </c>
      <c r="C87" s="43">
        <v>9</v>
      </c>
      <c r="D87" s="43">
        <v>9.1</v>
      </c>
      <c r="E87" s="43">
        <v>9.1</v>
      </c>
      <c r="F87" s="43">
        <v>9.1</v>
      </c>
      <c r="G87" s="43">
        <v>9.1</v>
      </c>
      <c r="H87" s="43">
        <v>10.5</v>
      </c>
      <c r="I87" s="43">
        <v>10.5</v>
      </c>
      <c r="J87" s="43">
        <v>10.5</v>
      </c>
      <c r="K87" s="43">
        <v>10.5</v>
      </c>
      <c r="L87" s="43">
        <v>10.5</v>
      </c>
      <c r="M87" s="43">
        <v>10.5</v>
      </c>
      <c r="N87" s="43">
        <v>7.3</v>
      </c>
      <c r="O87" s="43">
        <v>7.7</v>
      </c>
      <c r="P87" s="43">
        <v>8.5</v>
      </c>
      <c r="Q87" s="43">
        <v>8.8000000000000007</v>
      </c>
      <c r="R87" s="43">
        <v>8.8000000000000007</v>
      </c>
      <c r="S87" s="43">
        <v>8</v>
      </c>
      <c r="T87" s="43">
        <v>8</v>
      </c>
      <c r="U87" s="43">
        <v>8</v>
      </c>
      <c r="V87" s="43">
        <v>8</v>
      </c>
      <c r="W87" s="43">
        <v>8</v>
      </c>
      <c r="X87" s="43">
        <v>8</v>
      </c>
      <c r="Y87" s="43">
        <v>8</v>
      </c>
      <c r="Z87" s="43">
        <v>8</v>
      </c>
      <c r="AA87" s="43">
        <v>8</v>
      </c>
      <c r="AB87" s="43">
        <v>8</v>
      </c>
      <c r="AC87" s="43">
        <v>8</v>
      </c>
      <c r="AD87" s="43">
        <v>8</v>
      </c>
      <c r="AE87" s="43">
        <v>8</v>
      </c>
      <c r="AF87" s="43">
        <v>8</v>
      </c>
      <c r="AG87" s="64">
        <v>14.1</v>
      </c>
      <c r="AH87" s="46">
        <f t="shared" si="23"/>
        <v>10.5</v>
      </c>
      <c r="AI87" s="47">
        <f t="shared" si="24"/>
        <v>7.3</v>
      </c>
      <c r="AK87" s="49"/>
      <c r="AZ87" s="82">
        <f t="shared" si="30"/>
        <v>0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0</v>
      </c>
    </row>
    <row r="88" spans="1:75" x14ac:dyDescent="0.25">
      <c r="A88" s="84" t="s">
        <v>113</v>
      </c>
      <c r="B88" s="43">
        <v>6.1</v>
      </c>
      <c r="C88" s="43">
        <v>7.3</v>
      </c>
      <c r="D88" s="43">
        <v>7.3</v>
      </c>
      <c r="E88" s="43">
        <v>7.3</v>
      </c>
      <c r="F88" s="43">
        <v>7.3</v>
      </c>
      <c r="G88" s="43">
        <v>7.3</v>
      </c>
      <c r="H88" s="43">
        <v>7.3</v>
      </c>
      <c r="I88" s="43">
        <v>7.3</v>
      </c>
      <c r="J88" s="43">
        <v>7.3</v>
      </c>
      <c r="K88" s="43">
        <v>7.3</v>
      </c>
      <c r="L88" s="43">
        <v>7.3</v>
      </c>
      <c r="M88" s="43">
        <v>7.3</v>
      </c>
      <c r="N88" s="43">
        <v>7.3</v>
      </c>
      <c r="O88" s="43">
        <v>7.3</v>
      </c>
      <c r="P88" s="43">
        <v>7.2</v>
      </c>
      <c r="Q88" s="43">
        <v>7.2</v>
      </c>
      <c r="R88" s="43">
        <v>7.2</v>
      </c>
      <c r="S88" s="43">
        <v>7.1</v>
      </c>
      <c r="T88" s="43">
        <v>7.1</v>
      </c>
      <c r="U88" s="43">
        <v>7.1</v>
      </c>
      <c r="V88" s="43">
        <v>7.1</v>
      </c>
      <c r="W88" s="43">
        <v>7.1</v>
      </c>
      <c r="X88" s="43">
        <v>7.1</v>
      </c>
      <c r="Y88" s="43">
        <v>7.1</v>
      </c>
      <c r="Z88" s="43">
        <v>7.1</v>
      </c>
      <c r="AA88" s="43">
        <v>7.1</v>
      </c>
      <c r="AB88" s="43">
        <v>7.1</v>
      </c>
      <c r="AC88" s="43">
        <v>7.1</v>
      </c>
      <c r="AD88" s="43">
        <v>7.1</v>
      </c>
      <c r="AE88" s="43">
        <v>7.1</v>
      </c>
      <c r="AF88" s="43">
        <v>7.1</v>
      </c>
      <c r="AG88" s="64">
        <v>14</v>
      </c>
      <c r="AH88" s="46">
        <f t="shared" si="23"/>
        <v>7.3</v>
      </c>
      <c r="AI88" s="47">
        <f t="shared" si="24"/>
        <v>6.1</v>
      </c>
      <c r="AK88" s="49"/>
      <c r="AZ88" s="82">
        <f t="shared" si="30"/>
        <v>116</v>
      </c>
      <c r="BA88" s="82">
        <f t="shared" si="30"/>
        <v>130.4</v>
      </c>
      <c r="BB88" s="82">
        <f t="shared" si="30"/>
        <v>126.1</v>
      </c>
      <c r="BC88" s="82">
        <f t="shared" si="30"/>
        <v>118</v>
      </c>
      <c r="BD88" s="82">
        <f t="shared" si="30"/>
        <v>121</v>
      </c>
      <c r="BE88" s="82">
        <f t="shared" si="30"/>
        <v>107</v>
      </c>
      <c r="BF88" s="82">
        <f t="shared" si="30"/>
        <v>107</v>
      </c>
      <c r="BG88" s="82">
        <f t="shared" si="30"/>
        <v>99.6</v>
      </c>
      <c r="BH88" s="82">
        <f t="shared" si="30"/>
        <v>105</v>
      </c>
      <c r="BI88" s="82">
        <f t="shared" si="30"/>
        <v>109.8</v>
      </c>
      <c r="BJ88" s="82">
        <f t="shared" si="30"/>
        <v>105.6</v>
      </c>
      <c r="BK88" s="82">
        <f t="shared" si="30"/>
        <v>115</v>
      </c>
      <c r="BL88" s="82">
        <f t="shared" si="30"/>
        <v>106.9</v>
      </c>
      <c r="BM88" s="82">
        <f t="shared" si="30"/>
        <v>119</v>
      </c>
      <c r="BN88" s="82">
        <f t="shared" si="30"/>
        <v>106.7</v>
      </c>
      <c r="BO88" s="82">
        <f t="shared" si="30"/>
        <v>143.4</v>
      </c>
      <c r="BP88" s="82">
        <f t="shared" si="30"/>
        <v>120</v>
      </c>
      <c r="BQ88" s="82">
        <f t="shared" si="30"/>
        <v>109.1</v>
      </c>
      <c r="BR88" s="82">
        <f t="shared" si="30"/>
        <v>138.19999999999999</v>
      </c>
      <c r="BS88" s="82">
        <f t="shared" si="30"/>
        <v>127.6</v>
      </c>
      <c r="BT88" s="82">
        <f t="shared" si="30"/>
        <v>127.6</v>
      </c>
      <c r="BU88" s="82">
        <f t="shared" si="30"/>
        <v>130</v>
      </c>
      <c r="BV88" s="82">
        <f t="shared" si="30"/>
        <v>130</v>
      </c>
      <c r="BW88" s="82">
        <f t="shared" si="30"/>
        <v>131.69999999999999</v>
      </c>
    </row>
    <row r="89" spans="1:75" x14ac:dyDescent="0.25">
      <c r="A89" s="63" t="s">
        <v>114</v>
      </c>
      <c r="B89" s="43">
        <v>6.1</v>
      </c>
      <c r="C89" s="43">
        <v>6.1</v>
      </c>
      <c r="D89" s="43">
        <v>6.1</v>
      </c>
      <c r="E89" s="43">
        <v>6.1</v>
      </c>
      <c r="F89" s="43">
        <v>6.1</v>
      </c>
      <c r="G89" s="43">
        <v>6.1</v>
      </c>
      <c r="H89" s="43">
        <v>6.1</v>
      </c>
      <c r="I89" s="43">
        <v>6.1</v>
      </c>
      <c r="J89" s="43">
        <v>6.1</v>
      </c>
      <c r="K89" s="43">
        <v>6.1</v>
      </c>
      <c r="L89" s="43">
        <v>6.1</v>
      </c>
      <c r="M89" s="43">
        <v>6.1</v>
      </c>
      <c r="N89" s="43">
        <v>6.1</v>
      </c>
      <c r="O89" s="43">
        <v>6.1</v>
      </c>
      <c r="P89" s="43">
        <v>6.1</v>
      </c>
      <c r="Q89" s="43">
        <v>6.2</v>
      </c>
      <c r="R89" s="43">
        <v>6.2</v>
      </c>
      <c r="S89" s="43">
        <v>6.1</v>
      </c>
      <c r="T89" s="43">
        <v>6.1</v>
      </c>
      <c r="U89" s="43">
        <v>6.1</v>
      </c>
      <c r="V89" s="43">
        <v>6.1</v>
      </c>
      <c r="W89" s="43">
        <v>6.1</v>
      </c>
      <c r="X89" s="43">
        <v>6.1</v>
      </c>
      <c r="Y89" s="43">
        <v>6.1</v>
      </c>
      <c r="Z89" s="43">
        <v>6.1</v>
      </c>
      <c r="AA89" s="43">
        <v>6.1</v>
      </c>
      <c r="AB89" s="43">
        <v>6.1</v>
      </c>
      <c r="AC89" s="43">
        <v>6.1</v>
      </c>
      <c r="AD89" s="43">
        <v>6.1</v>
      </c>
      <c r="AE89" s="43">
        <v>6.1</v>
      </c>
      <c r="AF89" s="43">
        <v>6.1</v>
      </c>
      <c r="AG89" s="64">
        <v>10.050000000000001</v>
      </c>
      <c r="AH89" s="46">
        <f t="shared" si="23"/>
        <v>6.2</v>
      </c>
      <c r="AI89" s="47">
        <f t="shared" si="24"/>
        <v>6.1</v>
      </c>
      <c r="AK89" s="49"/>
      <c r="AZ89" s="82">
        <f t="shared" si="30"/>
        <v>0</v>
      </c>
      <c r="BA89" s="82">
        <f t="shared" si="30"/>
        <v>14.2</v>
      </c>
      <c r="BB89" s="82">
        <f t="shared" si="30"/>
        <v>14.4</v>
      </c>
      <c r="BC89" s="82">
        <f t="shared" si="30"/>
        <v>14.4</v>
      </c>
      <c r="BD89" s="82">
        <f t="shared" si="30"/>
        <v>14.4</v>
      </c>
      <c r="BE89" s="82">
        <f t="shared" si="30"/>
        <v>14</v>
      </c>
      <c r="BF89" s="82">
        <f t="shared" si="30"/>
        <v>14</v>
      </c>
      <c r="BG89" s="82">
        <f t="shared" si="30"/>
        <v>12.2</v>
      </c>
      <c r="BH89" s="82">
        <f t="shared" si="30"/>
        <v>45.8</v>
      </c>
      <c r="BI89" s="82">
        <f t="shared" si="30"/>
        <v>11.4</v>
      </c>
      <c r="BJ89" s="82">
        <f t="shared" si="30"/>
        <v>11.3</v>
      </c>
      <c r="BK89" s="82">
        <f t="shared" si="30"/>
        <v>10.4</v>
      </c>
      <c r="BL89" s="82">
        <f t="shared" si="30"/>
        <v>12.3</v>
      </c>
      <c r="BM89" s="82">
        <f t="shared" si="30"/>
        <v>13.6</v>
      </c>
      <c r="BN89" s="82">
        <f t="shared" si="30"/>
        <v>14.2</v>
      </c>
      <c r="BO89" s="82">
        <f t="shared" si="30"/>
        <v>13.9</v>
      </c>
      <c r="BP89" s="82">
        <f t="shared" si="30"/>
        <v>15.4</v>
      </c>
      <c r="BQ89" s="82">
        <f t="shared" si="30"/>
        <v>14.1</v>
      </c>
      <c r="BR89" s="82">
        <f t="shared" si="30"/>
        <v>16.2</v>
      </c>
      <c r="BS89" s="82">
        <f t="shared" si="30"/>
        <v>15.1</v>
      </c>
      <c r="BT89" s="82">
        <f t="shared" si="30"/>
        <v>15.1</v>
      </c>
      <c r="BU89" s="82">
        <f t="shared" si="30"/>
        <v>0</v>
      </c>
      <c r="BV89" s="82">
        <f t="shared" si="30"/>
        <v>0</v>
      </c>
      <c r="BW89" s="82">
        <f t="shared" si="30"/>
        <v>0</v>
      </c>
    </row>
    <row r="90" spans="1:75" x14ac:dyDescent="0.25">
      <c r="A90" s="63" t="s">
        <v>115</v>
      </c>
      <c r="B90" s="43">
        <v>3.2</v>
      </c>
      <c r="C90" s="43">
        <v>3.2</v>
      </c>
      <c r="D90" s="43">
        <v>3.2</v>
      </c>
      <c r="E90" s="43">
        <v>3.2</v>
      </c>
      <c r="F90" s="43">
        <v>3.2</v>
      </c>
      <c r="G90" s="43">
        <v>3.2</v>
      </c>
      <c r="H90" s="43">
        <v>3.2</v>
      </c>
      <c r="I90" s="43">
        <v>3.2</v>
      </c>
      <c r="J90" s="43">
        <v>3.2</v>
      </c>
      <c r="K90" s="43">
        <v>3.2</v>
      </c>
      <c r="L90" s="43">
        <v>3.2</v>
      </c>
      <c r="M90" s="43">
        <v>3.2</v>
      </c>
      <c r="N90" s="43">
        <v>3.2</v>
      </c>
      <c r="O90" s="43">
        <v>3.6</v>
      </c>
      <c r="P90" s="43">
        <v>3.6</v>
      </c>
      <c r="Q90" s="43">
        <v>3.6</v>
      </c>
      <c r="R90" s="43">
        <v>3.6</v>
      </c>
      <c r="S90" s="43">
        <v>3.4</v>
      </c>
      <c r="T90" s="43">
        <v>3.4</v>
      </c>
      <c r="U90" s="43">
        <v>3.4</v>
      </c>
      <c r="V90" s="43">
        <v>3.4</v>
      </c>
      <c r="W90" s="43">
        <v>3.4</v>
      </c>
      <c r="X90" s="43">
        <v>3.4</v>
      </c>
      <c r="Y90" s="43">
        <v>3.4</v>
      </c>
      <c r="Z90" s="43">
        <v>3.4</v>
      </c>
      <c r="AA90" s="43">
        <v>3.4</v>
      </c>
      <c r="AB90" s="43">
        <v>3.4</v>
      </c>
      <c r="AC90" s="43">
        <v>3.4</v>
      </c>
      <c r="AD90" s="43">
        <v>3.4</v>
      </c>
      <c r="AE90" s="43">
        <v>3.4</v>
      </c>
      <c r="AF90" s="43">
        <v>3.4</v>
      </c>
      <c r="AG90" s="64">
        <v>6.2</v>
      </c>
      <c r="AH90" s="46">
        <f t="shared" si="23"/>
        <v>3.6</v>
      </c>
      <c r="AI90" s="47">
        <f t="shared" si="24"/>
        <v>3.2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62</v>
      </c>
      <c r="BF90" s="82">
        <f t="shared" si="30"/>
        <v>62</v>
      </c>
      <c r="BG90" s="82">
        <f t="shared" si="30"/>
        <v>52</v>
      </c>
      <c r="BH90" s="82">
        <f t="shared" si="30"/>
        <v>55.2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55.8</v>
      </c>
      <c r="BP90" s="82">
        <f t="shared" si="30"/>
        <v>47</v>
      </c>
      <c r="BQ90" s="82">
        <f t="shared" si="30"/>
        <v>52.1</v>
      </c>
      <c r="BR90" s="82">
        <f t="shared" si="30"/>
        <v>52</v>
      </c>
      <c r="BS90" s="82">
        <f t="shared" si="30"/>
        <v>53.9</v>
      </c>
      <c r="BT90" s="82">
        <f t="shared" si="30"/>
        <v>53.9</v>
      </c>
      <c r="BU90" s="82">
        <f t="shared" si="30"/>
        <v>59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>SUM(B79:B91)</f>
        <v>319.10000000000008</v>
      </c>
      <c r="C92" s="70">
        <f>SUM(C79:C91)</f>
        <v>254.79999999999998</v>
      </c>
      <c r="D92" s="70">
        <f>SUM(D79:D91)</f>
        <v>165.89999999999998</v>
      </c>
      <c r="E92" s="70">
        <f>SUM(E79:E91)</f>
        <v>163.47</v>
      </c>
      <c r="F92" s="70">
        <f t="shared" ref="F92:AG92" si="31">SUM(F79:F91)</f>
        <v>163.47</v>
      </c>
      <c r="G92" s="70">
        <f t="shared" si="31"/>
        <v>163.76999999999998</v>
      </c>
      <c r="H92" s="70">
        <f t="shared" si="31"/>
        <v>199.07</v>
      </c>
      <c r="I92" s="70">
        <f t="shared" si="31"/>
        <v>255.07</v>
      </c>
      <c r="J92" s="70">
        <f t="shared" si="31"/>
        <v>255.07</v>
      </c>
      <c r="K92" s="70">
        <f t="shared" si="31"/>
        <v>255.07</v>
      </c>
      <c r="L92" s="70">
        <f t="shared" si="31"/>
        <v>255.07</v>
      </c>
      <c r="M92" s="70">
        <f>SUM(M79:M91)</f>
        <v>255.26999999999998</v>
      </c>
      <c r="N92" s="70">
        <f t="shared" si="31"/>
        <v>308.89</v>
      </c>
      <c r="O92" s="70">
        <f t="shared" si="31"/>
        <v>244.7</v>
      </c>
      <c r="P92" s="70">
        <f t="shared" si="31"/>
        <v>214.79999999999998</v>
      </c>
      <c r="Q92" s="70">
        <f t="shared" si="31"/>
        <v>217.36999999999998</v>
      </c>
      <c r="R92" s="70">
        <f t="shared" si="31"/>
        <v>202.79999999999995</v>
      </c>
      <c r="S92" s="70">
        <f t="shared" si="31"/>
        <v>186.3</v>
      </c>
      <c r="T92" s="70">
        <f t="shared" si="31"/>
        <v>186.3</v>
      </c>
      <c r="U92" s="70">
        <f t="shared" si="31"/>
        <v>184</v>
      </c>
      <c r="V92" s="70">
        <f t="shared" si="31"/>
        <v>220.7</v>
      </c>
      <c r="W92" s="70">
        <f t="shared" si="31"/>
        <v>220.29999999999998</v>
      </c>
      <c r="X92" s="70">
        <f t="shared" si="31"/>
        <v>312.60000000000002</v>
      </c>
      <c r="Y92" s="70">
        <f>SUM(Y79:Y91)</f>
        <v>318.10000000000002</v>
      </c>
      <c r="Z92" s="70">
        <f t="shared" si="31"/>
        <v>384.50000000000006</v>
      </c>
      <c r="AA92" s="70">
        <f t="shared" si="31"/>
        <v>384.50000000000006</v>
      </c>
      <c r="AB92" s="70">
        <f>SUM(AB79:AB91)</f>
        <v>401.1</v>
      </c>
      <c r="AC92" s="70">
        <f>SUM(AC79:AC91)</f>
        <v>401.1</v>
      </c>
      <c r="AD92" s="70">
        <f>SUM(AD79:AD91)</f>
        <v>400.40000000000009</v>
      </c>
      <c r="AE92" s="70">
        <f>SUM(AE79:AE91)</f>
        <v>300.50000000000006</v>
      </c>
      <c r="AF92" s="70">
        <f>SUM(AF79:AF91)</f>
        <v>266.5</v>
      </c>
      <c r="AG92" s="80">
        <f t="shared" si="31"/>
        <v>489.91</v>
      </c>
      <c r="AH92" s="46">
        <f t="shared" si="23"/>
        <v>401.1</v>
      </c>
      <c r="AI92" s="47">
        <f t="shared" si="24"/>
        <v>163.47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23"/>
        <v>10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2</v>
      </c>
      <c r="Z94" s="43">
        <v>2</v>
      </c>
      <c r="AA94" s="43">
        <v>2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23"/>
        <v>2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0.2</v>
      </c>
      <c r="Z95" s="77">
        <v>0.2</v>
      </c>
      <c r="AA95" s="77">
        <v>0.2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23"/>
        <v>0.2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68</v>
      </c>
      <c r="BH95" s="82">
        <v>0</v>
      </c>
      <c r="BI95" s="82">
        <v>116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>B93+B94+B95</f>
        <v>0</v>
      </c>
      <c r="C96" s="70">
        <f>C93+C94+C95</f>
        <v>0</v>
      </c>
      <c r="D96" s="70">
        <f>D93+D94+D95</f>
        <v>0</v>
      </c>
      <c r="E96" s="70">
        <f>E93+E94+E95</f>
        <v>0</v>
      </c>
      <c r="F96" s="70">
        <f t="shared" ref="F96:AA96" si="32">F93+F94+F95</f>
        <v>0</v>
      </c>
      <c r="G96" s="70">
        <f t="shared" si="32"/>
        <v>0</v>
      </c>
      <c r="H96" s="70">
        <f t="shared" si="32"/>
        <v>0</v>
      </c>
      <c r="I96" s="70">
        <f t="shared" si="32"/>
        <v>0</v>
      </c>
      <c r="J96" s="70">
        <f t="shared" si="32"/>
        <v>0</v>
      </c>
      <c r="K96" s="70">
        <f t="shared" si="32"/>
        <v>0</v>
      </c>
      <c r="L96" s="70">
        <f t="shared" si="32"/>
        <v>0</v>
      </c>
      <c r="M96" s="70">
        <f>M93+M94+M95</f>
        <v>0</v>
      </c>
      <c r="N96" s="70">
        <f t="shared" si="32"/>
        <v>0</v>
      </c>
      <c r="O96" s="70">
        <f t="shared" si="32"/>
        <v>0</v>
      </c>
      <c r="P96" s="70">
        <f t="shared" si="32"/>
        <v>0</v>
      </c>
      <c r="Q96" s="70">
        <f t="shared" si="32"/>
        <v>0</v>
      </c>
      <c r="R96" s="70">
        <f t="shared" si="32"/>
        <v>0</v>
      </c>
      <c r="S96" s="70">
        <f t="shared" si="32"/>
        <v>0</v>
      </c>
      <c r="T96" s="70">
        <f t="shared" si="32"/>
        <v>0</v>
      </c>
      <c r="U96" s="70">
        <f t="shared" si="32"/>
        <v>0</v>
      </c>
      <c r="V96" s="70">
        <f t="shared" si="32"/>
        <v>0</v>
      </c>
      <c r="W96" s="70">
        <f t="shared" si="32"/>
        <v>0</v>
      </c>
      <c r="X96" s="70">
        <f t="shared" si="32"/>
        <v>0</v>
      </c>
      <c r="Y96" s="70">
        <f t="shared" si="32"/>
        <v>12.2</v>
      </c>
      <c r="Z96" s="70">
        <f t="shared" si="32"/>
        <v>12.2</v>
      </c>
      <c r="AA96" s="70">
        <f t="shared" si="32"/>
        <v>12.2</v>
      </c>
      <c r="AB96" s="70">
        <f>AB93+AB94+AB95</f>
        <v>0</v>
      </c>
      <c r="AC96" s="70">
        <f>AC93+AC94+AC95</f>
        <v>0</v>
      </c>
      <c r="AD96" s="70">
        <f>AD93+AD94+AD95</f>
        <v>0</v>
      </c>
      <c r="AE96" s="70">
        <f>AE93+AE94+AE95</f>
        <v>0</v>
      </c>
      <c r="AF96" s="70">
        <f>AF93+AF94+AF95</f>
        <v>0</v>
      </c>
      <c r="AG96" s="80">
        <f>SUM(AG93:AG95)</f>
        <v>106</v>
      </c>
      <c r="AH96" s="46">
        <f t="shared" si="23"/>
        <v>12.2</v>
      </c>
      <c r="AI96" s="47">
        <f t="shared" si="24"/>
        <v>0</v>
      </c>
      <c r="AK96" s="49"/>
      <c r="AY96" s="82"/>
      <c r="BF96" s="81"/>
      <c r="BG96" s="82">
        <v>173.6</v>
      </c>
      <c r="BH96" s="82">
        <v>0</v>
      </c>
      <c r="BI96" s="82">
        <v>130.4</v>
      </c>
      <c r="BJ96" s="82">
        <v>14.2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-166.8</v>
      </c>
      <c r="C97" s="44">
        <v>67.599999999999994</v>
      </c>
      <c r="D97" s="44">
        <v>173.6</v>
      </c>
      <c r="E97" s="44">
        <v>151.4</v>
      </c>
      <c r="F97" s="44">
        <v>152.17400000000001</v>
      </c>
      <c r="G97" s="44">
        <v>171.4</v>
      </c>
      <c r="H97" s="44">
        <v>100</v>
      </c>
      <c r="I97" s="44">
        <v>40</v>
      </c>
      <c r="J97" s="44">
        <v>60</v>
      </c>
      <c r="K97" s="44">
        <v>60</v>
      </c>
      <c r="L97" s="44">
        <v>70</v>
      </c>
      <c r="M97" s="44">
        <v>79</v>
      </c>
      <c r="N97" s="44">
        <v>93</v>
      </c>
      <c r="O97" s="44">
        <v>79.599999999999994</v>
      </c>
      <c r="P97" s="44">
        <v>95</v>
      </c>
      <c r="Q97" s="44">
        <v>81</v>
      </c>
      <c r="R97" s="44">
        <v>113</v>
      </c>
      <c r="S97" s="44">
        <v>192.5</v>
      </c>
      <c r="T97" s="44">
        <v>232.9</v>
      </c>
      <c r="U97" s="44">
        <v>254.5</v>
      </c>
      <c r="V97" s="44">
        <v>206</v>
      </c>
      <c r="W97" s="44">
        <v>205</v>
      </c>
      <c r="X97" s="44">
        <v>175.9</v>
      </c>
      <c r="Y97" s="44">
        <v>115</v>
      </c>
      <c r="Z97" s="44">
        <v>-30.5</v>
      </c>
      <c r="AA97" s="44">
        <v>-35</v>
      </c>
      <c r="AB97" s="44">
        <v>-42.6</v>
      </c>
      <c r="AC97" s="44">
        <v>120</v>
      </c>
      <c r="AD97" s="44">
        <v>140</v>
      </c>
      <c r="AE97" s="44">
        <v>63</v>
      </c>
      <c r="AF97" s="44">
        <v>63</v>
      </c>
      <c r="AG97" s="61"/>
      <c r="AH97" s="46">
        <f t="shared" si="23"/>
        <v>254.5</v>
      </c>
      <c r="AI97" s="47">
        <f t="shared" si="24"/>
        <v>-166.8</v>
      </c>
      <c r="AK97" s="49"/>
      <c r="AY97" s="82"/>
      <c r="BF97" s="81"/>
      <c r="BG97" s="82">
        <v>151.4</v>
      </c>
      <c r="BH97" s="82">
        <v>0</v>
      </c>
      <c r="BI97" s="82">
        <v>126.1</v>
      </c>
      <c r="BJ97" s="82">
        <v>14.4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>
        <v>0</v>
      </c>
      <c r="L98" s="43">
        <v>0</v>
      </c>
      <c r="M98" s="43">
        <v>0</v>
      </c>
      <c r="N98" s="43"/>
      <c r="O98" s="43"/>
      <c r="P98" s="43"/>
      <c r="Q98" s="43"/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152.17400000000001</v>
      </c>
      <c r="BH98" s="82">
        <v>0</v>
      </c>
      <c r="BI98" s="82">
        <v>118</v>
      </c>
      <c r="BJ98" s="82">
        <v>14.4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131.69999999999999</v>
      </c>
      <c r="C99" s="43">
        <v>115.8</v>
      </c>
      <c r="D99" s="43">
        <v>130.4</v>
      </c>
      <c r="E99" s="43">
        <v>126.1</v>
      </c>
      <c r="F99" s="43">
        <v>118</v>
      </c>
      <c r="G99" s="43">
        <v>121</v>
      </c>
      <c r="H99" s="43">
        <v>109</v>
      </c>
      <c r="I99" s="43">
        <v>107</v>
      </c>
      <c r="J99" s="43">
        <v>107</v>
      </c>
      <c r="K99" s="43">
        <v>107</v>
      </c>
      <c r="L99" s="43">
        <v>96</v>
      </c>
      <c r="M99" s="43">
        <v>99.6</v>
      </c>
      <c r="N99" s="43">
        <v>105</v>
      </c>
      <c r="O99" s="43">
        <v>109.8</v>
      </c>
      <c r="P99" s="43">
        <v>105.6</v>
      </c>
      <c r="Q99" s="43">
        <v>115</v>
      </c>
      <c r="R99" s="43">
        <v>106.9</v>
      </c>
      <c r="S99" s="43">
        <v>119</v>
      </c>
      <c r="T99" s="43">
        <v>106.7</v>
      </c>
      <c r="U99" s="43">
        <v>143.4</v>
      </c>
      <c r="V99" s="43">
        <v>120</v>
      </c>
      <c r="W99" s="43">
        <v>127</v>
      </c>
      <c r="X99" s="43">
        <v>109.1</v>
      </c>
      <c r="Y99" s="43">
        <v>114.5</v>
      </c>
      <c r="Z99" s="43">
        <v>138.19999999999999</v>
      </c>
      <c r="AA99" s="43">
        <v>133</v>
      </c>
      <c r="AB99" s="43">
        <v>127.6</v>
      </c>
      <c r="AC99" s="43">
        <v>127.6</v>
      </c>
      <c r="AD99" s="43">
        <v>127.6</v>
      </c>
      <c r="AE99" s="43">
        <v>130</v>
      </c>
      <c r="AF99" s="43">
        <v>130</v>
      </c>
      <c r="AG99" s="89"/>
      <c r="AH99" s="46">
        <f t="shared" si="23"/>
        <v>143.4</v>
      </c>
      <c r="AI99" s="47">
        <f t="shared" si="24"/>
        <v>96</v>
      </c>
      <c r="AK99" s="90"/>
      <c r="AL99" s="91"/>
      <c r="AM99" s="91"/>
      <c r="AN99" s="92"/>
      <c r="AY99" s="82"/>
      <c r="BF99" s="82"/>
      <c r="BG99" s="82">
        <v>171.4</v>
      </c>
      <c r="BH99" s="82">
        <v>0</v>
      </c>
      <c r="BI99" s="82">
        <v>121</v>
      </c>
      <c r="BJ99" s="82">
        <v>14.4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14.2</v>
      </c>
      <c r="E100" s="43">
        <v>14.4</v>
      </c>
      <c r="F100" s="43">
        <v>14.4</v>
      </c>
      <c r="G100" s="43">
        <v>14.4</v>
      </c>
      <c r="H100" s="43">
        <v>14.4</v>
      </c>
      <c r="I100" s="93">
        <v>14</v>
      </c>
      <c r="J100" s="93">
        <v>14</v>
      </c>
      <c r="K100" s="93">
        <v>14</v>
      </c>
      <c r="L100" s="93">
        <v>14</v>
      </c>
      <c r="M100" s="93">
        <v>12.2</v>
      </c>
      <c r="N100" s="93">
        <v>45.8</v>
      </c>
      <c r="O100" s="93">
        <v>11.4</v>
      </c>
      <c r="P100" s="93">
        <v>11.3</v>
      </c>
      <c r="Q100" s="93">
        <v>10.4</v>
      </c>
      <c r="R100" s="93">
        <v>12.3</v>
      </c>
      <c r="S100" s="93">
        <v>13.6</v>
      </c>
      <c r="T100" s="93">
        <v>14.2</v>
      </c>
      <c r="U100" s="93">
        <v>13.9</v>
      </c>
      <c r="V100" s="93">
        <v>15.4</v>
      </c>
      <c r="W100" s="93">
        <v>15</v>
      </c>
      <c r="X100" s="93">
        <v>14.1</v>
      </c>
      <c r="Y100" s="93">
        <v>15.9</v>
      </c>
      <c r="Z100" s="93">
        <v>16.2</v>
      </c>
      <c r="AA100" s="93">
        <v>15.4</v>
      </c>
      <c r="AB100" s="93">
        <v>15.1</v>
      </c>
      <c r="AC100" s="93">
        <v>15.1</v>
      </c>
      <c r="AD100" s="93">
        <v>15.1</v>
      </c>
      <c r="AE100" s="93">
        <v>0</v>
      </c>
      <c r="AF100" s="93">
        <v>0</v>
      </c>
      <c r="AG100" s="89"/>
      <c r="AH100" s="46">
        <f t="shared" si="23"/>
        <v>45.8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40</v>
      </c>
      <c r="BH100" s="82">
        <v>0</v>
      </c>
      <c r="BI100" s="82">
        <v>107</v>
      </c>
      <c r="BJ100" s="82">
        <v>14</v>
      </c>
      <c r="BK100" s="82">
        <v>62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62</v>
      </c>
      <c r="J101" s="44">
        <v>62</v>
      </c>
      <c r="K101" s="44">
        <v>62</v>
      </c>
      <c r="L101" s="44">
        <v>62</v>
      </c>
      <c r="M101" s="44">
        <v>52</v>
      </c>
      <c r="N101" s="44">
        <v>55.2</v>
      </c>
      <c r="O101" s="44">
        <v>0</v>
      </c>
      <c r="P101" s="44">
        <v>0</v>
      </c>
      <c r="Q101" s="44">
        <v>0</v>
      </c>
      <c r="R101" s="44">
        <v>0</v>
      </c>
      <c r="S101" s="44">
        <v>0</v>
      </c>
      <c r="T101" s="44">
        <v>0</v>
      </c>
      <c r="U101" s="44">
        <v>55.8</v>
      </c>
      <c r="V101" s="44">
        <v>47</v>
      </c>
      <c r="W101" s="44">
        <v>50</v>
      </c>
      <c r="X101" s="44">
        <v>52.1</v>
      </c>
      <c r="Y101" s="44">
        <v>46.9</v>
      </c>
      <c r="Z101" s="44">
        <v>52</v>
      </c>
      <c r="AA101" s="44">
        <v>51.2</v>
      </c>
      <c r="AB101" s="44">
        <v>53.9</v>
      </c>
      <c r="AC101" s="44">
        <v>53.9</v>
      </c>
      <c r="AD101" s="44">
        <v>53.9</v>
      </c>
      <c r="AE101" s="44">
        <v>59</v>
      </c>
      <c r="AF101" s="44">
        <v>0</v>
      </c>
      <c r="AG101" s="89"/>
      <c r="AH101" s="46">
        <f t="shared" si="23"/>
        <v>62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60</v>
      </c>
      <c r="BH101" s="82">
        <v>0</v>
      </c>
      <c r="BI101" s="82">
        <v>107</v>
      </c>
      <c r="BJ101" s="82">
        <v>14</v>
      </c>
      <c r="BK101" s="82">
        <v>62</v>
      </c>
      <c r="BL101" s="82">
        <v>0</v>
      </c>
    </row>
    <row r="102" spans="1:64" ht="15.75" thickBot="1" x14ac:dyDescent="0.3">
      <c r="A102" s="96" t="s">
        <v>130</v>
      </c>
      <c r="B102" s="97">
        <v>47.9</v>
      </c>
      <c r="C102" s="97">
        <v>47</v>
      </c>
      <c r="D102" s="97">
        <v>41.8</v>
      </c>
      <c r="E102" s="97">
        <v>43.4</v>
      </c>
      <c r="F102" s="97">
        <v>42.5</v>
      </c>
      <c r="G102" s="97">
        <v>48</v>
      </c>
      <c r="H102" s="97">
        <v>43.4</v>
      </c>
      <c r="I102" s="97">
        <v>45.5</v>
      </c>
      <c r="J102" s="97">
        <v>45.5</v>
      </c>
      <c r="K102" s="97">
        <v>45.5</v>
      </c>
      <c r="L102" s="97">
        <v>45.5</v>
      </c>
      <c r="M102" s="97">
        <v>58</v>
      </c>
      <c r="N102" s="97">
        <v>53.5</v>
      </c>
      <c r="O102" s="97">
        <v>32</v>
      </c>
      <c r="P102" s="97">
        <v>49.98</v>
      </c>
      <c r="Q102" s="97">
        <v>51.3</v>
      </c>
      <c r="R102" s="97">
        <v>60.4</v>
      </c>
      <c r="S102" s="97">
        <v>37.5</v>
      </c>
      <c r="T102" s="97">
        <v>56.3</v>
      </c>
      <c r="U102" s="97">
        <v>65.900000000000006</v>
      </c>
      <c r="V102" s="97">
        <v>56</v>
      </c>
      <c r="W102" s="97">
        <v>58</v>
      </c>
      <c r="X102" s="97">
        <v>44</v>
      </c>
      <c r="Y102" s="97">
        <v>61.5</v>
      </c>
      <c r="Z102" s="97">
        <v>60.5</v>
      </c>
      <c r="AA102" s="97">
        <v>55.5</v>
      </c>
      <c r="AB102" s="97">
        <v>54.1</v>
      </c>
      <c r="AC102" s="97">
        <v>54.1</v>
      </c>
      <c r="AD102" s="97">
        <v>54.1</v>
      </c>
      <c r="AE102" s="97">
        <v>28</v>
      </c>
      <c r="AF102" s="97">
        <v>8</v>
      </c>
      <c r="AG102" s="89"/>
      <c r="AH102" s="46">
        <f t="shared" si="23"/>
        <v>65.900000000000006</v>
      </c>
      <c r="AI102" s="47">
        <f t="shared" si="24"/>
        <v>8</v>
      </c>
      <c r="AK102" s="94"/>
      <c r="AL102" s="44"/>
      <c r="AM102" s="44"/>
      <c r="AN102" s="98"/>
      <c r="AY102" s="82"/>
      <c r="BF102" s="82"/>
      <c r="BG102" s="82">
        <v>79</v>
      </c>
      <c r="BH102" s="82">
        <v>0</v>
      </c>
      <c r="BI102" s="82">
        <v>99.6</v>
      </c>
      <c r="BJ102" s="82">
        <v>12.2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4"/>
      <c r="AY103" s="82"/>
      <c r="BF103" s="82"/>
      <c r="BG103" s="82">
        <v>93</v>
      </c>
      <c r="BH103" s="82">
        <v>0</v>
      </c>
      <c r="BI103" s="82">
        <v>105</v>
      </c>
      <c r="BJ103" s="82">
        <v>45.8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5"/>
      <c r="BF104" s="82"/>
      <c r="BG104" s="82">
        <v>79.599999999999994</v>
      </c>
      <c r="BH104" s="82">
        <v>0</v>
      </c>
      <c r="BI104" s="82">
        <v>109.8</v>
      </c>
      <c r="BJ104" s="82">
        <v>11.4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95</v>
      </c>
      <c r="BH105" s="82">
        <v>0</v>
      </c>
      <c r="BI105" s="82">
        <v>105.6</v>
      </c>
      <c r="BJ105" s="82">
        <v>11.3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81</v>
      </c>
      <c r="BH106" s="82">
        <v>0</v>
      </c>
      <c r="BI106" s="82">
        <v>115</v>
      </c>
      <c r="BJ106" s="82">
        <v>10.4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113</v>
      </c>
      <c r="BH107" s="82">
        <v>0</v>
      </c>
      <c r="BI107" s="82">
        <v>106.9</v>
      </c>
      <c r="BJ107" s="82">
        <v>12.3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>SUMIF(B97:B107,"&gt;0")</f>
        <v>179.6</v>
      </c>
      <c r="C108" s="70">
        <f>SUMIF(C97:C107,"&gt;0")</f>
        <v>230.39999999999998</v>
      </c>
      <c r="D108" s="70">
        <f>SUMIF(D97:D107,"&gt;0")</f>
        <v>360</v>
      </c>
      <c r="E108" s="70">
        <f>SUMIF(E97:E107,"&gt;0")</f>
        <v>335.29999999999995</v>
      </c>
      <c r="F108" s="70">
        <f t="shared" ref="F108:AF108" si="33">SUMIF(F97:F107,"&gt;0")</f>
        <v>327.07399999999996</v>
      </c>
      <c r="G108" s="70">
        <f t="shared" si="33"/>
        <v>354.79999999999995</v>
      </c>
      <c r="H108" s="70">
        <f t="shared" si="33"/>
        <v>266.8</v>
      </c>
      <c r="I108" s="70">
        <f t="shared" si="33"/>
        <v>268.5</v>
      </c>
      <c r="J108" s="70">
        <f t="shared" si="33"/>
        <v>288.5</v>
      </c>
      <c r="K108" s="70">
        <f t="shared" si="33"/>
        <v>288.5</v>
      </c>
      <c r="L108" s="70">
        <f t="shared" si="33"/>
        <v>287.5</v>
      </c>
      <c r="M108" s="70">
        <f>SUMIF(M97:M107,"&gt;0")</f>
        <v>300.79999999999995</v>
      </c>
      <c r="N108" s="70">
        <f t="shared" si="33"/>
        <v>352.5</v>
      </c>
      <c r="O108" s="70">
        <f t="shared" si="33"/>
        <v>232.79999999999998</v>
      </c>
      <c r="P108" s="70">
        <f t="shared" si="33"/>
        <v>261.88</v>
      </c>
      <c r="Q108" s="70">
        <f t="shared" si="33"/>
        <v>257.7</v>
      </c>
      <c r="R108" s="70">
        <f t="shared" si="33"/>
        <v>292.60000000000002</v>
      </c>
      <c r="S108" s="70">
        <f t="shared" si="33"/>
        <v>362.6</v>
      </c>
      <c r="T108" s="70">
        <f t="shared" si="33"/>
        <v>410.1</v>
      </c>
      <c r="U108" s="70">
        <f t="shared" si="33"/>
        <v>533.5</v>
      </c>
      <c r="V108" s="70">
        <f t="shared" si="33"/>
        <v>444.4</v>
      </c>
      <c r="W108" s="70">
        <f t="shared" si="33"/>
        <v>455</v>
      </c>
      <c r="X108" s="70">
        <f t="shared" si="33"/>
        <v>395.20000000000005</v>
      </c>
      <c r="Y108" s="70">
        <f t="shared" si="33"/>
        <v>353.8</v>
      </c>
      <c r="Z108" s="70">
        <f t="shared" si="33"/>
        <v>266.89999999999998</v>
      </c>
      <c r="AA108" s="70">
        <f t="shared" si="33"/>
        <v>255.10000000000002</v>
      </c>
      <c r="AB108" s="70">
        <f>SUMIF(AB97:AB107,"&gt;0")</f>
        <v>250.7</v>
      </c>
      <c r="AC108" s="70">
        <f>SUMIF(AC97:AC107,"&gt;0")</f>
        <v>370.7</v>
      </c>
      <c r="AD108" s="70">
        <f>SUMIF(AD97:AD107,"&gt;0")</f>
        <v>390.70000000000005</v>
      </c>
      <c r="AE108" s="70">
        <f>SUMIF(AE97:AE107,"&gt;0")</f>
        <v>280</v>
      </c>
      <c r="AF108" s="70">
        <f t="shared" si="33"/>
        <v>201</v>
      </c>
      <c r="AG108" s="104">
        <f>SUM(AG97:AG107)</f>
        <v>0</v>
      </c>
      <c r="AH108" s="46">
        <f t="shared" si="23"/>
        <v>533.5</v>
      </c>
      <c r="AI108" s="47">
        <f t="shared" si="24"/>
        <v>179.6</v>
      </c>
      <c r="AJ108" s="105">
        <f t="array" ref="AJ108">MIN(IF(B108:AF108&lt;&gt;0,B108:AF108))</f>
        <v>179.6</v>
      </c>
      <c r="BF108" s="82"/>
      <c r="BG108" s="82">
        <v>192.5</v>
      </c>
      <c r="BH108" s="82">
        <v>0</v>
      </c>
      <c r="BI108" s="82">
        <v>119</v>
      </c>
      <c r="BJ108" s="82">
        <v>13.6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232.9</v>
      </c>
      <c r="BH109" s="82">
        <v>0</v>
      </c>
      <c r="BI109" s="82">
        <v>106.7</v>
      </c>
      <c r="BJ109" s="82">
        <v>14.2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254.5</v>
      </c>
      <c r="BH110" s="82">
        <v>0</v>
      </c>
      <c r="BI110" s="82">
        <v>143.4</v>
      </c>
      <c r="BJ110" s="82">
        <v>13.9</v>
      </c>
      <c r="BK110" s="82">
        <v>55.8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206</v>
      </c>
      <c r="BH111" s="82">
        <v>0</v>
      </c>
      <c r="BI111" s="82">
        <v>120</v>
      </c>
      <c r="BJ111" s="82">
        <v>15.4</v>
      </c>
      <c r="BK111" s="82">
        <v>47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175.9</v>
      </c>
      <c r="BH112" s="82">
        <v>0</v>
      </c>
      <c r="BI112" s="82">
        <v>109.1</v>
      </c>
      <c r="BJ112" s="82">
        <v>14.1</v>
      </c>
      <c r="BK112" s="82">
        <v>52.1</v>
      </c>
      <c r="BL112" s="82">
        <v>0</v>
      </c>
    </row>
    <row r="113" spans="1:64" ht="15.75" thickBot="1" x14ac:dyDescent="0.3">
      <c r="A113" s="87" t="s">
        <v>141</v>
      </c>
      <c r="B113" s="108">
        <f>B71+B78+B96+B92+B108+B112</f>
        <v>1612.3</v>
      </c>
      <c r="C113" s="108">
        <f>C71+C78+C96+C92+C108+C112</f>
        <v>1434.3999999999996</v>
      </c>
      <c r="D113" s="108">
        <f>D71+D78+D96+D92+D108+D112</f>
        <v>1430.7999999999997</v>
      </c>
      <c r="E113" s="108">
        <f>E71+E78+E96+E92+E108+E112</f>
        <v>1393.2699999999998</v>
      </c>
      <c r="F113" s="108">
        <f t="shared" ref="F113:AG113" si="34">F71+F78+F96+F92+F108+F112</f>
        <v>1372.0439999999999</v>
      </c>
      <c r="G113" s="108">
        <f t="shared" si="34"/>
        <v>1400.07</v>
      </c>
      <c r="H113" s="108">
        <f t="shared" si="34"/>
        <v>1467.37</v>
      </c>
      <c r="I113" s="108">
        <f t="shared" si="34"/>
        <v>1482.87</v>
      </c>
      <c r="J113" s="108">
        <f t="shared" si="34"/>
        <v>1502.87</v>
      </c>
      <c r="K113" s="108">
        <f t="shared" si="34"/>
        <v>1702.8699999999997</v>
      </c>
      <c r="L113" s="108">
        <f t="shared" si="34"/>
        <v>1601.8699999999997</v>
      </c>
      <c r="M113" s="108">
        <f>M71+M78+M96+M92+M108+M112</f>
        <v>1575.3699999999997</v>
      </c>
      <c r="N113" s="108">
        <f t="shared" si="34"/>
        <v>1631.79</v>
      </c>
      <c r="O113" s="108">
        <f t="shared" si="34"/>
        <v>1493.6999999999998</v>
      </c>
      <c r="P113" s="108">
        <f t="shared" si="34"/>
        <v>1483.8799999999997</v>
      </c>
      <c r="Q113" s="108">
        <f t="shared" si="34"/>
        <v>1460.2699999999998</v>
      </c>
      <c r="R113" s="108">
        <f t="shared" si="34"/>
        <v>1515.2999999999997</v>
      </c>
      <c r="S113" s="108">
        <f t="shared" si="34"/>
        <v>1487.2999999999997</v>
      </c>
      <c r="T113" s="108">
        <f t="shared" si="34"/>
        <v>1530.7999999999997</v>
      </c>
      <c r="U113" s="108">
        <f t="shared" si="34"/>
        <v>1575.6999999999998</v>
      </c>
      <c r="V113" s="108">
        <f t="shared" si="34"/>
        <v>1523.2999999999997</v>
      </c>
      <c r="W113" s="108">
        <f t="shared" si="34"/>
        <v>1533.4999999999998</v>
      </c>
      <c r="X113" s="108">
        <f t="shared" si="34"/>
        <v>1699.1</v>
      </c>
      <c r="Y113" s="108">
        <f t="shared" si="34"/>
        <v>1793.6000000000001</v>
      </c>
      <c r="Z113" s="108">
        <f t="shared" si="34"/>
        <v>1908.1</v>
      </c>
      <c r="AA113" s="108">
        <f t="shared" si="34"/>
        <v>1866.3000000000002</v>
      </c>
      <c r="AB113" s="108">
        <f>AB71+AB78+AB96+AB92+AB108+AB112</f>
        <v>1836.3</v>
      </c>
      <c r="AC113" s="108">
        <f>AC71+AC78+AC96+AC92+AC108+AC112</f>
        <v>1956.3</v>
      </c>
      <c r="AD113" s="108">
        <f>AD71+AD78+AD96+AD92+AD108+AD112</f>
        <v>1715.6000000000001</v>
      </c>
      <c r="AE113" s="108">
        <f>AE71+AE78+AE96+AE92+AE108+AE112</f>
        <v>1525</v>
      </c>
      <c r="AF113" s="108">
        <f t="shared" si="34"/>
        <v>1402</v>
      </c>
      <c r="AG113" s="80">
        <f t="shared" si="34"/>
        <v>3169.915</v>
      </c>
      <c r="AH113" s="46">
        <f t="shared" si="23"/>
        <v>1956.3</v>
      </c>
      <c r="AI113" s="47">
        <f t="shared" si="24"/>
        <v>1372.0439999999999</v>
      </c>
      <c r="BF113" s="81"/>
      <c r="BG113" s="82">
        <v>-30.5</v>
      </c>
      <c r="BH113" s="82">
        <v>0</v>
      </c>
      <c r="BI113" s="82">
        <v>138.19999999999999</v>
      </c>
      <c r="BJ113" s="82">
        <v>16.2</v>
      </c>
      <c r="BK113" s="82">
        <v>52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-42.6</v>
      </c>
      <c r="BH114" s="82">
        <v>0</v>
      </c>
      <c r="BI114" s="82">
        <v>127.6</v>
      </c>
      <c r="BJ114" s="82">
        <v>15.1</v>
      </c>
      <c r="BK114" s="82">
        <v>53.9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1612.3</v>
      </c>
      <c r="C115" s="108">
        <f>C113+C114</f>
        <v>1434.3999999999996</v>
      </c>
      <c r="D115" s="108">
        <f>D113+D114</f>
        <v>1430.7999999999997</v>
      </c>
      <c r="E115" s="108">
        <f>E113+E114</f>
        <v>1393.2699999999998</v>
      </c>
      <c r="F115" s="108">
        <f t="shared" ref="F115:AF115" si="35">F113+F114</f>
        <v>1372.0439999999999</v>
      </c>
      <c r="G115" s="108">
        <f t="shared" si="35"/>
        <v>1400.07</v>
      </c>
      <c r="H115" s="108">
        <f t="shared" si="35"/>
        <v>1467.37</v>
      </c>
      <c r="I115" s="108">
        <f t="shared" si="35"/>
        <v>1482.87</v>
      </c>
      <c r="J115" s="108">
        <f t="shared" si="35"/>
        <v>1502.87</v>
      </c>
      <c r="K115" s="108">
        <f t="shared" si="35"/>
        <v>1702.8699999999997</v>
      </c>
      <c r="L115" s="108">
        <f t="shared" si="35"/>
        <v>1601.8699999999997</v>
      </c>
      <c r="M115" s="108">
        <f>M113+M114</f>
        <v>1575.3699999999997</v>
      </c>
      <c r="N115" s="108">
        <f t="shared" si="35"/>
        <v>1631.79</v>
      </c>
      <c r="O115" s="108">
        <f t="shared" si="35"/>
        <v>1493.6999999999998</v>
      </c>
      <c r="P115" s="108">
        <f t="shared" si="35"/>
        <v>1483.8799999999997</v>
      </c>
      <c r="Q115" s="108">
        <f t="shared" si="35"/>
        <v>1460.2699999999998</v>
      </c>
      <c r="R115" s="108">
        <f t="shared" si="35"/>
        <v>1515.2999999999997</v>
      </c>
      <c r="S115" s="108">
        <f t="shared" si="35"/>
        <v>1487.2999999999997</v>
      </c>
      <c r="T115" s="108">
        <f t="shared" si="35"/>
        <v>1530.7999999999997</v>
      </c>
      <c r="U115" s="108">
        <f t="shared" si="35"/>
        <v>1575.6999999999998</v>
      </c>
      <c r="V115" s="108">
        <f t="shared" si="35"/>
        <v>1523.2999999999997</v>
      </c>
      <c r="W115" s="108">
        <f t="shared" si="35"/>
        <v>1533.4999999999998</v>
      </c>
      <c r="X115" s="108">
        <f t="shared" si="35"/>
        <v>1699.1</v>
      </c>
      <c r="Y115" s="108">
        <f t="shared" si="35"/>
        <v>1793.6000000000001</v>
      </c>
      <c r="Z115" s="108">
        <f t="shared" si="35"/>
        <v>1908.1</v>
      </c>
      <c r="AA115" s="108">
        <f t="shared" si="35"/>
        <v>1866.3000000000002</v>
      </c>
      <c r="AB115" s="108">
        <f>AB113+AB114</f>
        <v>1836.3</v>
      </c>
      <c r="AC115" s="108">
        <f>AC113+AC114</f>
        <v>1956.3</v>
      </c>
      <c r="AD115" s="108">
        <f>AD113+AD114</f>
        <v>1715.6000000000001</v>
      </c>
      <c r="AE115" s="108">
        <f>AE113+AE114</f>
        <v>1525</v>
      </c>
      <c r="AF115" s="108">
        <f t="shared" si="35"/>
        <v>1402</v>
      </c>
      <c r="AG115" s="104">
        <f>AG112+AG108+AG96+AG92+AG71+AG114</f>
        <v>2463.5149999999999</v>
      </c>
      <c r="AH115" s="46">
        <f t="shared" si="23"/>
        <v>1956.3</v>
      </c>
      <c r="AI115" s="47">
        <f t="shared" si="24"/>
        <v>1372.0439999999999</v>
      </c>
      <c r="BF115" s="81"/>
      <c r="BG115" s="82">
        <v>140</v>
      </c>
      <c r="BH115" s="82">
        <v>0</v>
      </c>
      <c r="BI115" s="82">
        <v>127.6</v>
      </c>
      <c r="BJ115" s="82">
        <v>15.1</v>
      </c>
      <c r="BK115" s="82">
        <v>53.9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1445.5</v>
      </c>
      <c r="C116" s="108">
        <f>C115-(C123)</f>
        <v>1434.3999999999996</v>
      </c>
      <c r="D116" s="108">
        <f>D115-(D123)</f>
        <v>1430.7999999999997</v>
      </c>
      <c r="E116" s="108">
        <f>E115-(E123)</f>
        <v>1393.2699999999998</v>
      </c>
      <c r="F116" s="108">
        <f t="shared" ref="F116:AF116" si="36">F115-(F123)</f>
        <v>1372.0439999999999</v>
      </c>
      <c r="G116" s="108">
        <f t="shared" si="36"/>
        <v>1400.07</v>
      </c>
      <c r="H116" s="108">
        <f t="shared" si="36"/>
        <v>1467.37</v>
      </c>
      <c r="I116" s="108">
        <f t="shared" si="36"/>
        <v>1482.87</v>
      </c>
      <c r="J116" s="108">
        <f t="shared" si="36"/>
        <v>1502.87</v>
      </c>
      <c r="K116" s="108">
        <f t="shared" si="36"/>
        <v>1702.8699999999997</v>
      </c>
      <c r="L116" s="108">
        <f t="shared" si="36"/>
        <v>1601.8699999999997</v>
      </c>
      <c r="M116" s="108">
        <f>M115-(M123)</f>
        <v>1575.3699999999997</v>
      </c>
      <c r="N116" s="108">
        <f t="shared" si="36"/>
        <v>1631.79</v>
      </c>
      <c r="O116" s="108">
        <f t="shared" si="36"/>
        <v>1493.6999999999998</v>
      </c>
      <c r="P116" s="108">
        <f t="shared" si="36"/>
        <v>1483.8799999999997</v>
      </c>
      <c r="Q116" s="108">
        <f t="shared" si="36"/>
        <v>1460.2699999999998</v>
      </c>
      <c r="R116" s="108">
        <f t="shared" si="36"/>
        <v>1515.2999999999997</v>
      </c>
      <c r="S116" s="108">
        <f t="shared" si="36"/>
        <v>1487.2999999999997</v>
      </c>
      <c r="T116" s="108">
        <f t="shared" si="36"/>
        <v>1530.7999999999997</v>
      </c>
      <c r="U116" s="108">
        <f t="shared" si="36"/>
        <v>1575.6999999999998</v>
      </c>
      <c r="V116" s="108">
        <f t="shared" si="36"/>
        <v>1523.2999999999997</v>
      </c>
      <c r="W116" s="108">
        <f t="shared" si="36"/>
        <v>1533.4999999999998</v>
      </c>
      <c r="X116" s="108">
        <f t="shared" si="36"/>
        <v>1699.1</v>
      </c>
      <c r="Y116" s="108">
        <f t="shared" si="36"/>
        <v>1793.6000000000001</v>
      </c>
      <c r="Z116" s="108">
        <f t="shared" si="36"/>
        <v>1877.6</v>
      </c>
      <c r="AA116" s="108">
        <f t="shared" si="36"/>
        <v>1831.3000000000002</v>
      </c>
      <c r="AB116" s="108">
        <f>AB115-(AB123)</f>
        <v>1793.7</v>
      </c>
      <c r="AC116" s="108">
        <f>AC115-(AC123)</f>
        <v>1956.3</v>
      </c>
      <c r="AD116" s="108">
        <f>AD115-(AD123)</f>
        <v>1715.6000000000001</v>
      </c>
      <c r="AE116" s="108">
        <f>AE115-(AE123)</f>
        <v>1525</v>
      </c>
      <c r="AF116" s="108">
        <f t="shared" si="36"/>
        <v>1402</v>
      </c>
      <c r="AG116" s="104"/>
      <c r="AH116" s="46">
        <f t="shared" si="23"/>
        <v>1956.3</v>
      </c>
      <c r="AI116" s="47">
        <f t="shared" si="24"/>
        <v>1372.0439999999999</v>
      </c>
      <c r="BF116" s="81"/>
      <c r="BG116" s="82">
        <v>63</v>
      </c>
      <c r="BH116" s="82">
        <v>0</v>
      </c>
      <c r="BI116" s="82">
        <v>130</v>
      </c>
      <c r="BJ116" s="82">
        <v>0</v>
      </c>
      <c r="BK116" s="82">
        <v>59</v>
      </c>
      <c r="BL116" s="82">
        <v>0</v>
      </c>
    </row>
    <row r="117" spans="1:64" x14ac:dyDescent="0.25">
      <c r="A117" s="42" t="s">
        <v>122</v>
      </c>
      <c r="B117" s="93">
        <f t="shared" ref="B117:C122" si="37">IF(B97&lt;0,B97*-1,0)</f>
        <v>166.8</v>
      </c>
      <c r="C117" s="93">
        <f t="shared" si="37"/>
        <v>0</v>
      </c>
      <c r="D117" s="93">
        <f t="shared" ref="D117:E122" si="38">IF(D97&lt;0,D97*-1,0)</f>
        <v>0</v>
      </c>
      <c r="E117" s="93">
        <f t="shared" si="38"/>
        <v>0</v>
      </c>
      <c r="F117" s="93">
        <f t="shared" ref="F117:AF122" si="39">IF(F97&lt;0,F97*-1,0)</f>
        <v>0</v>
      </c>
      <c r="G117" s="93">
        <f t="shared" si="39"/>
        <v>0</v>
      </c>
      <c r="H117" s="93">
        <f t="shared" si="39"/>
        <v>0</v>
      </c>
      <c r="I117" s="93">
        <f t="shared" si="39"/>
        <v>0</v>
      </c>
      <c r="J117" s="93">
        <f t="shared" si="39"/>
        <v>0</v>
      </c>
      <c r="K117" s="93">
        <f t="shared" si="39"/>
        <v>0</v>
      </c>
      <c r="L117" s="93">
        <f t="shared" si="39"/>
        <v>0</v>
      </c>
      <c r="M117" s="93">
        <f t="shared" ref="M117:M122" si="40">IF(M97&lt;0,M97*-1,0)</f>
        <v>0</v>
      </c>
      <c r="N117" s="93">
        <f t="shared" si="39"/>
        <v>0</v>
      </c>
      <c r="O117" s="93">
        <f t="shared" si="39"/>
        <v>0</v>
      </c>
      <c r="P117" s="93">
        <f t="shared" si="39"/>
        <v>0</v>
      </c>
      <c r="Q117" s="93">
        <f t="shared" si="39"/>
        <v>0</v>
      </c>
      <c r="R117" s="93">
        <f t="shared" si="39"/>
        <v>0</v>
      </c>
      <c r="S117" s="93">
        <f t="shared" si="39"/>
        <v>0</v>
      </c>
      <c r="T117" s="93">
        <f t="shared" si="39"/>
        <v>0</v>
      </c>
      <c r="U117" s="93">
        <f t="shared" si="39"/>
        <v>0</v>
      </c>
      <c r="V117" s="93">
        <f t="shared" si="39"/>
        <v>0</v>
      </c>
      <c r="W117" s="93">
        <f t="shared" si="39"/>
        <v>0</v>
      </c>
      <c r="X117" s="93">
        <f t="shared" si="39"/>
        <v>0</v>
      </c>
      <c r="Y117" s="93">
        <f t="shared" si="39"/>
        <v>0</v>
      </c>
      <c r="Z117" s="93">
        <f t="shared" si="39"/>
        <v>30.5</v>
      </c>
      <c r="AA117" s="93">
        <f t="shared" si="39"/>
        <v>35</v>
      </c>
      <c r="AB117" s="93">
        <f t="shared" ref="AB117:AE122" si="41">IF(AB97&lt;0,AB97*-1,0)</f>
        <v>42.6</v>
      </c>
      <c r="AC117" s="93">
        <f t="shared" si="41"/>
        <v>0</v>
      </c>
      <c r="AD117" s="93">
        <f t="shared" si="41"/>
        <v>0</v>
      </c>
      <c r="AE117" s="93">
        <f t="shared" si="41"/>
        <v>0</v>
      </c>
      <c r="AF117" s="93">
        <f t="shared" si="39"/>
        <v>0</v>
      </c>
      <c r="AG117" s="61"/>
      <c r="AH117" s="46">
        <f t="shared" si="23"/>
        <v>166.8</v>
      </c>
      <c r="AI117" s="47">
        <f t="shared" si="24"/>
        <v>0</v>
      </c>
      <c r="BG117" s="82">
        <v>63</v>
      </c>
      <c r="BH117" s="82">
        <v>0</v>
      </c>
      <c r="BI117" s="82">
        <v>130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7"/>
        <v>0</v>
      </c>
      <c r="C118" s="93">
        <f t="shared" si="37"/>
        <v>0</v>
      </c>
      <c r="D118" s="93">
        <f t="shared" si="38"/>
        <v>0</v>
      </c>
      <c r="E118" s="93">
        <f t="shared" si="38"/>
        <v>0</v>
      </c>
      <c r="F118" s="93">
        <f t="shared" si="39"/>
        <v>0</v>
      </c>
      <c r="G118" s="93">
        <f t="shared" si="39"/>
        <v>0</v>
      </c>
      <c r="H118" s="93">
        <f t="shared" si="39"/>
        <v>0</v>
      </c>
      <c r="I118" s="93">
        <f t="shared" si="39"/>
        <v>0</v>
      </c>
      <c r="J118" s="93">
        <f t="shared" si="39"/>
        <v>0</v>
      </c>
      <c r="K118" s="93">
        <f t="shared" si="39"/>
        <v>0</v>
      </c>
      <c r="L118" s="93">
        <f t="shared" si="39"/>
        <v>0</v>
      </c>
      <c r="M118" s="93">
        <f t="shared" si="40"/>
        <v>0</v>
      </c>
      <c r="N118" s="93">
        <f t="shared" si="39"/>
        <v>0</v>
      </c>
      <c r="O118" s="93">
        <f t="shared" si="39"/>
        <v>0</v>
      </c>
      <c r="P118" s="93">
        <f t="shared" si="39"/>
        <v>0</v>
      </c>
      <c r="Q118" s="93">
        <f t="shared" si="39"/>
        <v>0</v>
      </c>
      <c r="R118" s="93">
        <f t="shared" si="39"/>
        <v>0</v>
      </c>
      <c r="S118" s="93">
        <f t="shared" si="39"/>
        <v>0</v>
      </c>
      <c r="T118" s="93">
        <f t="shared" si="39"/>
        <v>0</v>
      </c>
      <c r="U118" s="93">
        <f t="shared" si="39"/>
        <v>0</v>
      </c>
      <c r="V118" s="93">
        <f t="shared" si="39"/>
        <v>0</v>
      </c>
      <c r="W118" s="93">
        <f t="shared" si="39"/>
        <v>0</v>
      </c>
      <c r="X118" s="93">
        <f t="shared" si="39"/>
        <v>0</v>
      </c>
      <c r="Y118" s="93">
        <f t="shared" si="39"/>
        <v>0</v>
      </c>
      <c r="Z118" s="93">
        <f t="shared" si="39"/>
        <v>0</v>
      </c>
      <c r="AA118" s="93">
        <f t="shared" si="39"/>
        <v>0</v>
      </c>
      <c r="AB118" s="93">
        <f t="shared" si="41"/>
        <v>0</v>
      </c>
      <c r="AC118" s="93">
        <f t="shared" si="41"/>
        <v>0</v>
      </c>
      <c r="AD118" s="93">
        <f t="shared" si="41"/>
        <v>0</v>
      </c>
      <c r="AE118" s="93">
        <f t="shared" si="41"/>
        <v>0</v>
      </c>
      <c r="AF118" s="93">
        <f t="shared" si="39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-166.8</v>
      </c>
      <c r="BH118" s="82">
        <v>0</v>
      </c>
      <c r="BI118" s="82">
        <v>131.69999999999999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7"/>
        <v>0</v>
      </c>
      <c r="C119" s="93">
        <f t="shared" si="37"/>
        <v>0</v>
      </c>
      <c r="D119" s="93">
        <f t="shared" si="38"/>
        <v>0</v>
      </c>
      <c r="E119" s="93">
        <f t="shared" si="38"/>
        <v>0</v>
      </c>
      <c r="F119" s="93">
        <f t="shared" si="39"/>
        <v>0</v>
      </c>
      <c r="G119" s="93">
        <f t="shared" si="39"/>
        <v>0</v>
      </c>
      <c r="H119" s="93">
        <f t="shared" si="39"/>
        <v>0</v>
      </c>
      <c r="I119" s="93">
        <f t="shared" si="39"/>
        <v>0</v>
      </c>
      <c r="J119" s="93">
        <f t="shared" si="39"/>
        <v>0</v>
      </c>
      <c r="K119" s="93">
        <f t="shared" si="39"/>
        <v>0</v>
      </c>
      <c r="L119" s="93">
        <f t="shared" si="39"/>
        <v>0</v>
      </c>
      <c r="M119" s="93">
        <f t="shared" si="40"/>
        <v>0</v>
      </c>
      <c r="N119" s="93">
        <f t="shared" si="39"/>
        <v>0</v>
      </c>
      <c r="O119" s="93">
        <f t="shared" si="39"/>
        <v>0</v>
      </c>
      <c r="P119" s="93">
        <f t="shared" si="39"/>
        <v>0</v>
      </c>
      <c r="Q119" s="93">
        <f t="shared" si="39"/>
        <v>0</v>
      </c>
      <c r="R119" s="93">
        <f t="shared" si="39"/>
        <v>0</v>
      </c>
      <c r="S119" s="93">
        <f t="shared" si="39"/>
        <v>0</v>
      </c>
      <c r="T119" s="93">
        <f t="shared" si="39"/>
        <v>0</v>
      </c>
      <c r="U119" s="93">
        <f t="shared" si="39"/>
        <v>0</v>
      </c>
      <c r="V119" s="93">
        <f t="shared" si="39"/>
        <v>0</v>
      </c>
      <c r="W119" s="93">
        <f t="shared" si="39"/>
        <v>0</v>
      </c>
      <c r="X119" s="93">
        <f t="shared" si="39"/>
        <v>0</v>
      </c>
      <c r="Y119" s="93">
        <f t="shared" si="39"/>
        <v>0</v>
      </c>
      <c r="Z119" s="93">
        <f t="shared" si="39"/>
        <v>0</v>
      </c>
      <c r="AA119" s="93">
        <f t="shared" si="39"/>
        <v>0</v>
      </c>
      <c r="AB119" s="93">
        <f t="shared" si="41"/>
        <v>0</v>
      </c>
      <c r="AC119" s="93">
        <f t="shared" si="41"/>
        <v>0</v>
      </c>
      <c r="AD119" s="93">
        <f t="shared" si="41"/>
        <v>0</v>
      </c>
      <c r="AE119" s="93">
        <f t="shared" si="41"/>
        <v>0</v>
      </c>
      <c r="AF119" s="93">
        <f t="shared" si="39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37"/>
        <v>0</v>
      </c>
      <c r="C120" s="93">
        <f t="shared" si="37"/>
        <v>0</v>
      </c>
      <c r="D120" s="93">
        <f t="shared" si="38"/>
        <v>0</v>
      </c>
      <c r="E120" s="93">
        <f t="shared" si="38"/>
        <v>0</v>
      </c>
      <c r="F120" s="93">
        <f t="shared" si="39"/>
        <v>0</v>
      </c>
      <c r="G120" s="93">
        <f t="shared" si="39"/>
        <v>0</v>
      </c>
      <c r="H120" s="93">
        <f t="shared" si="39"/>
        <v>0</v>
      </c>
      <c r="I120" s="93">
        <f t="shared" si="39"/>
        <v>0</v>
      </c>
      <c r="J120" s="93">
        <f t="shared" si="39"/>
        <v>0</v>
      </c>
      <c r="K120" s="93">
        <f t="shared" si="39"/>
        <v>0</v>
      </c>
      <c r="L120" s="93">
        <f t="shared" si="39"/>
        <v>0</v>
      </c>
      <c r="M120" s="93">
        <f t="shared" si="40"/>
        <v>0</v>
      </c>
      <c r="N120" s="93">
        <f t="shared" si="39"/>
        <v>0</v>
      </c>
      <c r="O120" s="93">
        <f t="shared" si="39"/>
        <v>0</v>
      </c>
      <c r="P120" s="93">
        <f t="shared" si="39"/>
        <v>0</v>
      </c>
      <c r="Q120" s="93">
        <f t="shared" si="39"/>
        <v>0</v>
      </c>
      <c r="R120" s="93">
        <f t="shared" si="39"/>
        <v>0</v>
      </c>
      <c r="S120" s="93">
        <f t="shared" si="39"/>
        <v>0</v>
      </c>
      <c r="T120" s="93">
        <f t="shared" si="39"/>
        <v>0</v>
      </c>
      <c r="U120" s="93">
        <f t="shared" si="39"/>
        <v>0</v>
      </c>
      <c r="V120" s="93">
        <f t="shared" si="39"/>
        <v>0</v>
      </c>
      <c r="W120" s="93">
        <f t="shared" si="39"/>
        <v>0</v>
      </c>
      <c r="X120" s="93">
        <f t="shared" si="39"/>
        <v>0</v>
      </c>
      <c r="Y120" s="93">
        <f t="shared" si="39"/>
        <v>0</v>
      </c>
      <c r="Z120" s="93">
        <f t="shared" si="39"/>
        <v>0</v>
      </c>
      <c r="AA120" s="93">
        <f t="shared" si="39"/>
        <v>0</v>
      </c>
      <c r="AB120" s="93">
        <f t="shared" si="41"/>
        <v>0</v>
      </c>
      <c r="AC120" s="93">
        <f t="shared" si="41"/>
        <v>0</v>
      </c>
      <c r="AD120" s="93">
        <f t="shared" si="41"/>
        <v>0</v>
      </c>
      <c r="AE120" s="93">
        <f t="shared" si="41"/>
        <v>0</v>
      </c>
      <c r="AF120" s="93">
        <f t="shared" si="39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37"/>
        <v>0</v>
      </c>
      <c r="C121" s="93">
        <f t="shared" si="37"/>
        <v>0</v>
      </c>
      <c r="D121" s="93">
        <f t="shared" si="38"/>
        <v>0</v>
      </c>
      <c r="E121" s="93">
        <f t="shared" si="38"/>
        <v>0</v>
      </c>
      <c r="F121" s="93">
        <f t="shared" si="39"/>
        <v>0</v>
      </c>
      <c r="G121" s="93">
        <f t="shared" si="39"/>
        <v>0</v>
      </c>
      <c r="H121" s="93">
        <f t="shared" si="39"/>
        <v>0</v>
      </c>
      <c r="I121" s="93">
        <f t="shared" si="39"/>
        <v>0</v>
      </c>
      <c r="J121" s="93">
        <f t="shared" si="39"/>
        <v>0</v>
      </c>
      <c r="K121" s="93">
        <f t="shared" si="39"/>
        <v>0</v>
      </c>
      <c r="L121" s="93">
        <f t="shared" si="39"/>
        <v>0</v>
      </c>
      <c r="M121" s="93">
        <f t="shared" si="40"/>
        <v>0</v>
      </c>
      <c r="N121" s="93">
        <f t="shared" si="39"/>
        <v>0</v>
      </c>
      <c r="O121" s="93">
        <f t="shared" si="39"/>
        <v>0</v>
      </c>
      <c r="P121" s="93">
        <f t="shared" si="39"/>
        <v>0</v>
      </c>
      <c r="Q121" s="93">
        <f t="shared" si="39"/>
        <v>0</v>
      </c>
      <c r="R121" s="93">
        <f t="shared" si="39"/>
        <v>0</v>
      </c>
      <c r="S121" s="93">
        <f t="shared" si="39"/>
        <v>0</v>
      </c>
      <c r="T121" s="93">
        <f t="shared" si="39"/>
        <v>0</v>
      </c>
      <c r="U121" s="93">
        <f t="shared" si="39"/>
        <v>0</v>
      </c>
      <c r="V121" s="93">
        <f t="shared" si="39"/>
        <v>0</v>
      </c>
      <c r="W121" s="93">
        <f t="shared" si="39"/>
        <v>0</v>
      </c>
      <c r="X121" s="93">
        <f t="shared" si="39"/>
        <v>0</v>
      </c>
      <c r="Y121" s="93">
        <f t="shared" si="39"/>
        <v>0</v>
      </c>
      <c r="Z121" s="93">
        <f t="shared" si="39"/>
        <v>0</v>
      </c>
      <c r="AA121" s="93">
        <f t="shared" si="39"/>
        <v>0</v>
      </c>
      <c r="AB121" s="93">
        <f t="shared" si="41"/>
        <v>0</v>
      </c>
      <c r="AC121" s="93">
        <f t="shared" si="41"/>
        <v>0</v>
      </c>
      <c r="AD121" s="93">
        <f t="shared" si="41"/>
        <v>0</v>
      </c>
      <c r="AE121" s="93">
        <f t="shared" si="41"/>
        <v>0</v>
      </c>
      <c r="AF121" s="93">
        <f t="shared" si="39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37"/>
        <v>0</v>
      </c>
      <c r="C122" s="93">
        <f t="shared" si="37"/>
        <v>0</v>
      </c>
      <c r="D122" s="93">
        <f t="shared" si="38"/>
        <v>0</v>
      </c>
      <c r="E122" s="93">
        <f t="shared" si="38"/>
        <v>0</v>
      </c>
      <c r="F122" s="93">
        <f t="shared" si="39"/>
        <v>0</v>
      </c>
      <c r="G122" s="93">
        <f t="shared" si="39"/>
        <v>0</v>
      </c>
      <c r="H122" s="93">
        <f t="shared" si="39"/>
        <v>0</v>
      </c>
      <c r="I122" s="93">
        <f t="shared" si="39"/>
        <v>0</v>
      </c>
      <c r="J122" s="93">
        <f t="shared" si="39"/>
        <v>0</v>
      </c>
      <c r="K122" s="93">
        <f t="shared" si="39"/>
        <v>0</v>
      </c>
      <c r="L122" s="93">
        <f t="shared" si="39"/>
        <v>0</v>
      </c>
      <c r="M122" s="93">
        <f t="shared" si="40"/>
        <v>0</v>
      </c>
      <c r="N122" s="93">
        <f t="shared" si="39"/>
        <v>0</v>
      </c>
      <c r="O122" s="93">
        <f t="shared" si="39"/>
        <v>0</v>
      </c>
      <c r="P122" s="93">
        <f t="shared" si="39"/>
        <v>0</v>
      </c>
      <c r="Q122" s="93">
        <f t="shared" si="39"/>
        <v>0</v>
      </c>
      <c r="R122" s="93">
        <f t="shared" si="39"/>
        <v>0</v>
      </c>
      <c r="S122" s="93">
        <f t="shared" si="39"/>
        <v>0</v>
      </c>
      <c r="T122" s="93">
        <f t="shared" si="39"/>
        <v>0</v>
      </c>
      <c r="U122" s="93">
        <f t="shared" si="39"/>
        <v>0</v>
      </c>
      <c r="V122" s="93">
        <f t="shared" si="39"/>
        <v>0</v>
      </c>
      <c r="W122" s="93">
        <f t="shared" si="39"/>
        <v>0</v>
      </c>
      <c r="X122" s="93">
        <f t="shared" si="39"/>
        <v>0</v>
      </c>
      <c r="Y122" s="93">
        <f t="shared" si="39"/>
        <v>0</v>
      </c>
      <c r="Z122" s="93">
        <f t="shared" si="39"/>
        <v>0</v>
      </c>
      <c r="AA122" s="93">
        <f t="shared" si="39"/>
        <v>0</v>
      </c>
      <c r="AB122" s="93">
        <f t="shared" si="41"/>
        <v>0</v>
      </c>
      <c r="AC122" s="93">
        <f t="shared" si="41"/>
        <v>0</v>
      </c>
      <c r="AD122" s="93">
        <f t="shared" si="41"/>
        <v>0</v>
      </c>
      <c r="AE122" s="93">
        <f t="shared" si="41"/>
        <v>0</v>
      </c>
      <c r="AF122" s="93">
        <f t="shared" si="39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>SUM(B117:B122)</f>
        <v>166.8</v>
      </c>
      <c r="C123" s="70">
        <f>SUM(C117:C122)</f>
        <v>0</v>
      </c>
      <c r="D123" s="70">
        <f>SUM(D117:D122)</f>
        <v>0</v>
      </c>
      <c r="E123" s="70">
        <f>SUM(E117:E122)</f>
        <v>0</v>
      </c>
      <c r="F123" s="70">
        <f t="shared" ref="F123:AF123" si="42">SUM(F117:F122)</f>
        <v>0</v>
      </c>
      <c r="G123" s="70">
        <f t="shared" si="42"/>
        <v>0</v>
      </c>
      <c r="H123" s="70">
        <f t="shared" si="42"/>
        <v>0</v>
      </c>
      <c r="I123" s="70">
        <f t="shared" si="42"/>
        <v>0</v>
      </c>
      <c r="J123" s="70">
        <f t="shared" si="42"/>
        <v>0</v>
      </c>
      <c r="K123" s="70">
        <f t="shared" si="42"/>
        <v>0</v>
      </c>
      <c r="L123" s="70">
        <f t="shared" si="42"/>
        <v>0</v>
      </c>
      <c r="M123" s="70">
        <f>SUM(M117:M122)</f>
        <v>0</v>
      </c>
      <c r="N123" s="70">
        <f t="shared" si="42"/>
        <v>0</v>
      </c>
      <c r="O123" s="70">
        <f t="shared" si="42"/>
        <v>0</v>
      </c>
      <c r="P123" s="70">
        <f t="shared" si="42"/>
        <v>0</v>
      </c>
      <c r="Q123" s="70">
        <f t="shared" si="42"/>
        <v>0</v>
      </c>
      <c r="R123" s="70">
        <f t="shared" si="42"/>
        <v>0</v>
      </c>
      <c r="S123" s="70">
        <f t="shared" si="42"/>
        <v>0</v>
      </c>
      <c r="T123" s="70">
        <f t="shared" si="42"/>
        <v>0</v>
      </c>
      <c r="U123" s="70">
        <f t="shared" si="42"/>
        <v>0</v>
      </c>
      <c r="V123" s="70">
        <f t="shared" si="42"/>
        <v>0</v>
      </c>
      <c r="W123" s="70">
        <f t="shared" si="42"/>
        <v>0</v>
      </c>
      <c r="X123" s="70">
        <f t="shared" si="42"/>
        <v>0</v>
      </c>
      <c r="Y123" s="70">
        <f t="shared" si="42"/>
        <v>0</v>
      </c>
      <c r="Z123" s="70">
        <f t="shared" si="42"/>
        <v>30.5</v>
      </c>
      <c r="AA123" s="70">
        <f t="shared" si="42"/>
        <v>35</v>
      </c>
      <c r="AB123" s="70">
        <f>SUM(AB117:AB122)</f>
        <v>42.6</v>
      </c>
      <c r="AC123" s="70">
        <f>SUM(AC117:AC122)</f>
        <v>0</v>
      </c>
      <c r="AD123" s="70">
        <f>SUM(AD117:AD122)</f>
        <v>0</v>
      </c>
      <c r="AE123" s="70">
        <f>SUM(AE117:AE122)</f>
        <v>0</v>
      </c>
      <c r="AF123" s="70">
        <f t="shared" si="42"/>
        <v>0</v>
      </c>
      <c r="AG123" s="104"/>
      <c r="AH123" s="46">
        <f t="shared" si="23"/>
        <v>166.8</v>
      </c>
      <c r="AI123" s="47">
        <f t="shared" si="24"/>
        <v>0</v>
      </c>
      <c r="AJ123" s="105">
        <f t="array" ref="AJ123">MIN(IF(B123:AF123&lt;&gt;0,B123:AF123))</f>
        <v>30.5</v>
      </c>
    </row>
    <row r="124" spans="1:64" ht="15.75" thickBot="1" x14ac:dyDescent="0.3">
      <c r="A124" s="87" t="s">
        <v>146</v>
      </c>
      <c r="B124" s="70">
        <f>B108-B123</f>
        <v>12.799999999999983</v>
      </c>
      <c r="C124" s="70">
        <f>C108-C123</f>
        <v>230.39999999999998</v>
      </c>
      <c r="D124" s="70">
        <f>D108-D123</f>
        <v>360</v>
      </c>
      <c r="E124" s="70">
        <f>E108-E123</f>
        <v>335.29999999999995</v>
      </c>
      <c r="F124" s="70">
        <f t="shared" ref="F124:AF124" si="43">F108-F123</f>
        <v>327.07399999999996</v>
      </c>
      <c r="G124" s="70">
        <f t="shared" si="43"/>
        <v>354.79999999999995</v>
      </c>
      <c r="H124" s="70">
        <f t="shared" si="43"/>
        <v>266.8</v>
      </c>
      <c r="I124" s="70">
        <f t="shared" si="43"/>
        <v>268.5</v>
      </c>
      <c r="J124" s="70">
        <f t="shared" si="43"/>
        <v>288.5</v>
      </c>
      <c r="K124" s="70">
        <f t="shared" si="43"/>
        <v>288.5</v>
      </c>
      <c r="L124" s="70">
        <f t="shared" si="43"/>
        <v>287.5</v>
      </c>
      <c r="M124" s="70">
        <f>M108-M123</f>
        <v>300.79999999999995</v>
      </c>
      <c r="N124" s="70">
        <f t="shared" si="43"/>
        <v>352.5</v>
      </c>
      <c r="O124" s="70">
        <f t="shared" si="43"/>
        <v>232.79999999999998</v>
      </c>
      <c r="P124" s="70">
        <f t="shared" si="43"/>
        <v>261.88</v>
      </c>
      <c r="Q124" s="70">
        <f t="shared" si="43"/>
        <v>257.7</v>
      </c>
      <c r="R124" s="70">
        <f t="shared" si="43"/>
        <v>292.60000000000002</v>
      </c>
      <c r="S124" s="70">
        <f t="shared" si="43"/>
        <v>362.6</v>
      </c>
      <c r="T124" s="70">
        <f t="shared" si="43"/>
        <v>410.1</v>
      </c>
      <c r="U124" s="70">
        <f t="shared" si="43"/>
        <v>533.5</v>
      </c>
      <c r="V124" s="70">
        <f t="shared" si="43"/>
        <v>444.4</v>
      </c>
      <c r="W124" s="70">
        <f t="shared" si="43"/>
        <v>455</v>
      </c>
      <c r="X124" s="70">
        <f t="shared" si="43"/>
        <v>395.20000000000005</v>
      </c>
      <c r="Y124" s="70">
        <f t="shared" si="43"/>
        <v>353.8</v>
      </c>
      <c r="Z124" s="70">
        <f t="shared" si="43"/>
        <v>236.39999999999998</v>
      </c>
      <c r="AA124" s="70">
        <f t="shared" si="43"/>
        <v>220.10000000000002</v>
      </c>
      <c r="AB124" s="70">
        <f>AB108-AB123</f>
        <v>208.1</v>
      </c>
      <c r="AC124" s="70">
        <f>AC108-AC123</f>
        <v>370.7</v>
      </c>
      <c r="AD124" s="70">
        <f>AD108-AD123</f>
        <v>390.70000000000005</v>
      </c>
      <c r="AE124" s="70">
        <f>AE108-AE123</f>
        <v>280</v>
      </c>
      <c r="AF124" s="70">
        <f t="shared" si="43"/>
        <v>201</v>
      </c>
      <c r="AG124" s="104"/>
      <c r="AH124" s="46">
        <f t="shared" si="23"/>
        <v>533.5</v>
      </c>
      <c r="AI124" s="47">
        <f t="shared" si="24"/>
        <v>12.799999999999983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50.03</v>
      </c>
      <c r="C126" s="117">
        <v>50.030999999999999</v>
      </c>
      <c r="D126" s="117">
        <v>50.034999999999997</v>
      </c>
      <c r="E126" s="117">
        <v>49.993000000000002</v>
      </c>
      <c r="F126" s="117">
        <v>49.993000000000002</v>
      </c>
      <c r="G126" s="117">
        <v>50.06</v>
      </c>
      <c r="H126" s="117">
        <v>50</v>
      </c>
      <c r="I126" s="117">
        <v>50.02</v>
      </c>
      <c r="J126" s="117">
        <v>50.02</v>
      </c>
      <c r="K126" s="117">
        <v>50.02</v>
      </c>
      <c r="L126" s="117">
        <v>50.05</v>
      </c>
      <c r="M126" s="117">
        <v>50.12</v>
      </c>
      <c r="N126" s="117">
        <v>50.09</v>
      </c>
      <c r="O126" s="117">
        <v>49.98</v>
      </c>
      <c r="P126" s="117">
        <v>49.920999999999999</v>
      </c>
      <c r="Q126" s="117">
        <v>49.957999999999998</v>
      </c>
      <c r="R126" s="117">
        <v>49.901000000000003</v>
      </c>
      <c r="S126" s="117">
        <v>50.05</v>
      </c>
      <c r="T126" s="117">
        <v>50.05</v>
      </c>
      <c r="U126" s="117">
        <v>50.05</v>
      </c>
      <c r="V126" s="117">
        <v>50.05</v>
      </c>
      <c r="W126" s="117">
        <v>49.98</v>
      </c>
      <c r="X126" s="117">
        <v>49.917700000000004</v>
      </c>
      <c r="Y126" s="117">
        <v>49.917700000000004</v>
      </c>
      <c r="Z126" s="117">
        <v>49.917700000000004</v>
      </c>
      <c r="AA126" s="117">
        <v>49.917700000000004</v>
      </c>
      <c r="AB126" s="117">
        <v>49.996000000000002</v>
      </c>
      <c r="AC126" s="117">
        <v>49.996000000000002</v>
      </c>
      <c r="AD126" s="117">
        <v>49.996000000000002</v>
      </c>
      <c r="AE126" s="117">
        <v>49.996000000000002</v>
      </c>
      <c r="AF126" s="117">
        <v>50.003999999999998</v>
      </c>
      <c r="AG126" s="118"/>
      <c r="AH126" s="46">
        <f t="shared" si="23"/>
        <v>50.12</v>
      </c>
      <c r="AI126" s="47">
        <f t="shared" si="24"/>
        <v>49.901000000000003</v>
      </c>
    </row>
    <row r="127" spans="1:64" x14ac:dyDescent="0.25">
      <c r="A127" s="119" t="s">
        <v>149</v>
      </c>
      <c r="B127" s="43">
        <v>133.1</v>
      </c>
      <c r="C127" s="43">
        <v>133.5</v>
      </c>
      <c r="D127" s="43">
        <v>133.69999999999999</v>
      </c>
      <c r="E127" s="43">
        <v>134.19999999999999</v>
      </c>
      <c r="F127" s="43">
        <v>134.19999999999999</v>
      </c>
      <c r="G127" s="43">
        <v>133.4</v>
      </c>
      <c r="H127" s="43">
        <v>132.19999999999999</v>
      </c>
      <c r="I127" s="43">
        <v>129.19999999999999</v>
      </c>
      <c r="J127" s="43">
        <v>129.19999999999999</v>
      </c>
      <c r="K127" s="43">
        <v>129.19999999999999</v>
      </c>
      <c r="L127" s="43">
        <v>131</v>
      </c>
      <c r="M127" s="43">
        <v>133.4</v>
      </c>
      <c r="N127" s="43">
        <v>133.1</v>
      </c>
      <c r="O127" s="43">
        <v>133.69999999999999</v>
      </c>
      <c r="P127" s="43">
        <v>131.69999999999999</v>
      </c>
      <c r="Q127" s="43">
        <v>134.5</v>
      </c>
      <c r="R127" s="43">
        <v>134.5</v>
      </c>
      <c r="S127" s="43">
        <v>132.4</v>
      </c>
      <c r="T127" s="43">
        <v>132.4</v>
      </c>
      <c r="U127" s="43">
        <v>132.4</v>
      </c>
      <c r="V127" s="43">
        <v>132.4</v>
      </c>
      <c r="W127" s="43">
        <v>132.4</v>
      </c>
      <c r="X127" s="43">
        <v>132.1</v>
      </c>
      <c r="Y127" s="43">
        <v>132.1</v>
      </c>
      <c r="Z127" s="43">
        <v>132.1</v>
      </c>
      <c r="AA127" s="43">
        <v>132.1</v>
      </c>
      <c r="AB127" s="43">
        <v>133.30000000000001</v>
      </c>
      <c r="AC127" s="43">
        <v>133.30000000000001</v>
      </c>
      <c r="AD127" s="43">
        <v>133.30000000000001</v>
      </c>
      <c r="AE127" s="43">
        <v>133.30000000000001</v>
      </c>
      <c r="AF127" s="43">
        <v>133.30000000000001</v>
      </c>
      <c r="AG127" s="120"/>
      <c r="AH127" s="46">
        <f t="shared" si="23"/>
        <v>134.5</v>
      </c>
      <c r="AI127" s="47">
        <f t="shared" si="24"/>
        <v>129.19999999999999</v>
      </c>
    </row>
    <row r="128" spans="1:64" x14ac:dyDescent="0.25">
      <c r="A128" s="119" t="s">
        <v>150</v>
      </c>
      <c r="B128" s="43">
        <v>132.9</v>
      </c>
      <c r="C128" s="43">
        <v>132.9</v>
      </c>
      <c r="D128" s="43">
        <v>132.9</v>
      </c>
      <c r="E128" s="43">
        <v>133.5</v>
      </c>
      <c r="F128" s="43">
        <v>133.5</v>
      </c>
      <c r="G128" s="43">
        <v>132.6</v>
      </c>
      <c r="H128" s="43">
        <v>132.30000000000001</v>
      </c>
      <c r="I128" s="43">
        <v>129</v>
      </c>
      <c r="J128" s="43">
        <v>129</v>
      </c>
      <c r="K128" s="43">
        <v>129</v>
      </c>
      <c r="L128" s="43">
        <v>129.6</v>
      </c>
      <c r="M128" s="43">
        <v>131.19999999999999</v>
      </c>
      <c r="N128" s="43">
        <v>130.5</v>
      </c>
      <c r="O128" s="43">
        <v>131.9</v>
      </c>
      <c r="P128" s="43">
        <v>135.4</v>
      </c>
      <c r="Q128" s="43">
        <v>133</v>
      </c>
      <c r="R128" s="43">
        <v>133</v>
      </c>
      <c r="S128" s="43">
        <v>132.5</v>
      </c>
      <c r="T128" s="43">
        <v>132.5</v>
      </c>
      <c r="U128" s="43">
        <v>132.5</v>
      </c>
      <c r="V128" s="43">
        <v>132.5</v>
      </c>
      <c r="W128" s="43">
        <v>132.5</v>
      </c>
      <c r="X128" s="43">
        <v>131</v>
      </c>
      <c r="Y128" s="43">
        <v>131</v>
      </c>
      <c r="Z128" s="43">
        <v>131</v>
      </c>
      <c r="AA128" s="43">
        <v>131</v>
      </c>
      <c r="AB128" s="43">
        <v>132.30000000000001</v>
      </c>
      <c r="AC128" s="43">
        <v>132.30000000000001</v>
      </c>
      <c r="AD128" s="43">
        <v>132.30000000000001</v>
      </c>
      <c r="AE128" s="43">
        <v>132.30000000000001</v>
      </c>
      <c r="AF128" s="43">
        <v>132.30000000000001</v>
      </c>
      <c r="AG128" s="120"/>
      <c r="AH128" s="46">
        <f t="shared" si="23"/>
        <v>135.4</v>
      </c>
      <c r="AI128" s="47">
        <f t="shared" si="24"/>
        <v>129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137.19999999999999</v>
      </c>
      <c r="C130" s="43">
        <v>139.69999999999999</v>
      </c>
      <c r="D130" s="43">
        <v>141</v>
      </c>
      <c r="E130" s="43">
        <v>141.77000000000001</v>
      </c>
      <c r="F130" s="43">
        <v>141.77000000000001</v>
      </c>
      <c r="G130" s="43">
        <v>141.1</v>
      </c>
      <c r="H130" s="43">
        <v>138.19999999999999</v>
      </c>
      <c r="I130" s="43">
        <v>137.6</v>
      </c>
      <c r="J130" s="43">
        <v>137.6</v>
      </c>
      <c r="K130" s="43">
        <v>137.6</v>
      </c>
      <c r="L130" s="43">
        <v>134.69999999999999</v>
      </c>
      <c r="M130" s="43">
        <v>135.1</v>
      </c>
      <c r="N130" s="43">
        <v>134.4</v>
      </c>
      <c r="O130" s="43">
        <v>135.69999999999999</v>
      </c>
      <c r="P130" s="43">
        <v>132.6</v>
      </c>
      <c r="Q130" s="43">
        <v>136.6</v>
      </c>
      <c r="R130" s="43">
        <v>136.6</v>
      </c>
      <c r="S130" s="43">
        <v>134.1</v>
      </c>
      <c r="T130" s="43">
        <v>134.1</v>
      </c>
      <c r="U130" s="43">
        <v>134.1</v>
      </c>
      <c r="V130" s="43">
        <v>134.1</v>
      </c>
      <c r="W130" s="43">
        <v>134.1</v>
      </c>
      <c r="X130" s="43">
        <v>135.1</v>
      </c>
      <c r="Y130" s="43">
        <v>135.1</v>
      </c>
      <c r="Z130" s="43">
        <v>135.1</v>
      </c>
      <c r="AA130" s="43">
        <v>135.1</v>
      </c>
      <c r="AB130" s="43">
        <v>137.6</v>
      </c>
      <c r="AC130" s="43">
        <v>137.6</v>
      </c>
      <c r="AD130" s="43">
        <v>137.6</v>
      </c>
      <c r="AE130" s="43">
        <v>137.6</v>
      </c>
      <c r="AF130" s="43">
        <v>137.6</v>
      </c>
      <c r="AG130" s="120"/>
      <c r="AH130" s="46">
        <f t="shared" si="23"/>
        <v>141.77000000000001</v>
      </c>
      <c r="AI130" s="47">
        <f t="shared" si="24"/>
        <v>132.6</v>
      </c>
    </row>
    <row r="131" spans="1:35" x14ac:dyDescent="0.25">
      <c r="A131" s="121" t="s">
        <v>153</v>
      </c>
      <c r="B131" s="122">
        <v>132.4</v>
      </c>
      <c r="C131" s="122">
        <v>135</v>
      </c>
      <c r="D131" s="122">
        <v>134.30000000000001</v>
      </c>
      <c r="E131" s="122">
        <v>135.30000000000001</v>
      </c>
      <c r="F131" s="122">
        <v>135.30000000000001</v>
      </c>
      <c r="G131" s="122">
        <v>134.1</v>
      </c>
      <c r="H131" s="122">
        <v>133.69999999999999</v>
      </c>
      <c r="I131" s="122">
        <v>133.69999999999999</v>
      </c>
      <c r="J131" s="122">
        <v>133.69999999999999</v>
      </c>
      <c r="K131" s="122">
        <v>133.69999999999999</v>
      </c>
      <c r="L131" s="122">
        <v>131.9</v>
      </c>
      <c r="M131" s="122">
        <v>134</v>
      </c>
      <c r="N131" s="122">
        <v>134.1</v>
      </c>
      <c r="O131" s="122">
        <v>134.4</v>
      </c>
      <c r="P131" s="122">
        <v>134.6</v>
      </c>
      <c r="Q131" s="122">
        <v>134.19999999999999</v>
      </c>
      <c r="R131" s="122">
        <v>134.19999999999999</v>
      </c>
      <c r="S131" s="122">
        <v>131.30000000000001</v>
      </c>
      <c r="T131" s="122">
        <v>131.30000000000001</v>
      </c>
      <c r="U131" s="122">
        <v>131.30000000000001</v>
      </c>
      <c r="V131" s="122">
        <v>131.30000000000001</v>
      </c>
      <c r="W131" s="122">
        <v>131.30000000000001</v>
      </c>
      <c r="X131" s="122">
        <v>136.1</v>
      </c>
      <c r="Y131" s="122">
        <v>136.1</v>
      </c>
      <c r="Z131" s="122">
        <v>136.1</v>
      </c>
      <c r="AA131" s="122">
        <v>136.1</v>
      </c>
      <c r="AB131" s="122">
        <v>134.30000000000001</v>
      </c>
      <c r="AC131" s="122">
        <v>134.30000000000001</v>
      </c>
      <c r="AD131" s="122">
        <v>134.30000000000001</v>
      </c>
      <c r="AE131" s="122">
        <v>134.30000000000001</v>
      </c>
      <c r="AF131" s="122">
        <v>134.30000000000001</v>
      </c>
      <c r="AG131" s="123"/>
      <c r="AH131" s="46">
        <f t="shared" si="23"/>
        <v>136.1</v>
      </c>
      <c r="AI131" s="47">
        <f t="shared" si="24"/>
        <v>131.30000000000001</v>
      </c>
    </row>
    <row r="132" spans="1:35" x14ac:dyDescent="0.25">
      <c r="A132" s="119" t="s">
        <v>154</v>
      </c>
      <c r="B132" s="43">
        <v>130</v>
      </c>
      <c r="C132" s="43">
        <v>136.30000000000001</v>
      </c>
      <c r="D132" s="43">
        <v>134.30000000000001</v>
      </c>
      <c r="E132" s="43">
        <v>134.19999999999999</v>
      </c>
      <c r="F132" s="43">
        <v>134.19999999999999</v>
      </c>
      <c r="G132" s="43">
        <v>133.19999999999999</v>
      </c>
      <c r="H132" s="43">
        <v>135.19999999999999</v>
      </c>
      <c r="I132" s="43">
        <v>133.1</v>
      </c>
      <c r="J132" s="43">
        <v>133.1</v>
      </c>
      <c r="K132" s="43">
        <v>133.1</v>
      </c>
      <c r="L132" s="43">
        <v>131.4</v>
      </c>
      <c r="M132" s="43">
        <v>131.1</v>
      </c>
      <c r="N132" s="43">
        <v>131.4</v>
      </c>
      <c r="O132" s="43">
        <v>134.6</v>
      </c>
      <c r="P132" s="43">
        <v>134</v>
      </c>
      <c r="Q132" s="43">
        <v>134.19999999999999</v>
      </c>
      <c r="R132" s="43">
        <v>134.19999999999999</v>
      </c>
      <c r="S132" s="43">
        <v>123</v>
      </c>
      <c r="T132" s="43">
        <v>123</v>
      </c>
      <c r="U132" s="43">
        <v>123</v>
      </c>
      <c r="V132" s="43">
        <v>123</v>
      </c>
      <c r="W132" s="43">
        <v>123</v>
      </c>
      <c r="X132" s="43">
        <v>128</v>
      </c>
      <c r="Y132" s="43">
        <v>128</v>
      </c>
      <c r="Z132" s="43">
        <v>128</v>
      </c>
      <c r="AA132" s="43">
        <v>128</v>
      </c>
      <c r="AB132" s="43">
        <v>134.80000000000001</v>
      </c>
      <c r="AC132" s="43">
        <v>134.80000000000001</v>
      </c>
      <c r="AD132" s="43">
        <v>134.80000000000001</v>
      </c>
      <c r="AE132" s="43">
        <v>134.80000000000001</v>
      </c>
      <c r="AF132" s="43">
        <v>134.80000000000001</v>
      </c>
      <c r="AG132" s="120"/>
      <c r="AH132" s="46">
        <f t="shared" si="23"/>
        <v>136.30000000000001</v>
      </c>
      <c r="AI132" s="47">
        <f t="shared" si="24"/>
        <v>123</v>
      </c>
    </row>
    <row r="133" spans="1:35" ht="15.75" thickBot="1" x14ac:dyDescent="0.3">
      <c r="A133" s="119" t="s">
        <v>155</v>
      </c>
      <c r="B133" s="101">
        <v>68</v>
      </c>
      <c r="C133" s="101">
        <v>68</v>
      </c>
      <c r="D133" s="101">
        <v>69.5</v>
      </c>
      <c r="E133" s="101">
        <v>69.5</v>
      </c>
      <c r="F133" s="101">
        <v>69.5</v>
      </c>
      <c r="G133" s="101">
        <v>69.5</v>
      </c>
      <c r="H133" s="101">
        <v>69.5</v>
      </c>
      <c r="I133" s="101">
        <v>69.5</v>
      </c>
      <c r="J133" s="101">
        <v>69.5</v>
      </c>
      <c r="K133" s="101">
        <v>69.5</v>
      </c>
      <c r="L133" s="101">
        <v>68</v>
      </c>
      <c r="M133" s="101">
        <v>66.3</v>
      </c>
      <c r="N133" s="101">
        <v>66.3</v>
      </c>
      <c r="O133" s="101">
        <v>66.599999999999994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68</v>
      </c>
      <c r="AC133" s="101">
        <v>68</v>
      </c>
      <c r="AD133" s="101">
        <v>68</v>
      </c>
      <c r="AE133" s="101">
        <v>68</v>
      </c>
      <c r="AF133" s="101">
        <v>68</v>
      </c>
      <c r="AG133" s="124"/>
      <c r="AH133" s="46">
        <f t="shared" si="23"/>
        <v>69.5</v>
      </c>
      <c r="AI133" s="47">
        <f t="shared" si="24"/>
        <v>66.3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v>388.5</v>
      </c>
      <c r="C135" s="114">
        <v>166.9</v>
      </c>
      <c r="D135" s="114">
        <v>157.4</v>
      </c>
      <c r="E135" s="114">
        <v>153.30000000000001</v>
      </c>
      <c r="F135" s="114">
        <f t="shared" ref="F135:O135" si="44">SUM(F26,F32,F45:F46,F82,F84:F85,F87,F89,F137:F142,F177,F183,F189,F198,F200,F212,F219,F222:F223,F230,F232,F234,F238:F240,F242:F244,F249,F255:F256,F258:F260,F161,F166)</f>
        <v>92.18</v>
      </c>
      <c r="G135" s="114">
        <f t="shared" si="44"/>
        <v>114.81</v>
      </c>
      <c r="H135" s="114">
        <f t="shared" si="44"/>
        <v>167.31</v>
      </c>
      <c r="I135" s="114">
        <f t="shared" si="44"/>
        <v>194.81000000000003</v>
      </c>
      <c r="J135" s="114">
        <f t="shared" si="44"/>
        <v>194.81000000000003</v>
      </c>
      <c r="K135" s="114">
        <f t="shared" si="44"/>
        <v>194.81000000000003</v>
      </c>
      <c r="L135" s="114">
        <f t="shared" si="44"/>
        <v>261.41000000000003</v>
      </c>
      <c r="M135" s="114">
        <f>SUM(M26,M32,M45:M46,M82,M84:M85,M87,M89,M137:M142,M177,M183,M189,M198,M200,M212,M219,M222:M223,M230,M232,M234,M238:M240,M242:M244,M249,M255:M256,M258:M260,M161,M166)</f>
        <v>271.81</v>
      </c>
      <c r="N135" s="114">
        <f t="shared" si="44"/>
        <v>288.43</v>
      </c>
      <c r="O135" s="114">
        <f t="shared" si="44"/>
        <v>248.84</v>
      </c>
      <c r="P135" s="114">
        <v>42</v>
      </c>
      <c r="Q135" s="114">
        <f t="shared" ref="Q135:X135" si="45">SUM(Q26,Q32,Q45:Q46,Q82,Q84:Q85,Q87,Q89,Q137:Q142,Q177,Q183,Q189,Q198,Q200,Q212,Q219,Q222:Q223,Q230,Q232,Q234,Q238:Q240,Q242:Q244,Q249,Q255:Q256,Q258:Q260,Q161,Q166)</f>
        <v>214.04000000000002</v>
      </c>
      <c r="R135" s="114">
        <f t="shared" si="45"/>
        <v>209.64</v>
      </c>
      <c r="S135" s="114">
        <f t="shared" si="45"/>
        <v>212.54</v>
      </c>
      <c r="T135" s="114">
        <f t="shared" si="45"/>
        <v>212.54</v>
      </c>
      <c r="U135" s="114">
        <f t="shared" si="45"/>
        <v>210.24</v>
      </c>
      <c r="V135" s="114">
        <f t="shared" si="45"/>
        <v>207.64</v>
      </c>
      <c r="W135" s="114">
        <f t="shared" si="45"/>
        <v>202.24</v>
      </c>
      <c r="X135" s="114">
        <f t="shared" si="45"/>
        <v>274.46999999999997</v>
      </c>
      <c r="Y135" s="114">
        <f>SUM(Y23,Y30,Y51:Y52,Y82,Y84:Y85,Y87,Y89,Y137:Y142,Y170,Y176,Y182,Y191,Y193,Y205,Y212,Y215:Y216,Y223,Y225,Y227,Y231:Y233,Y235:Y237,Y242,Y248:Y249,Y251:Y253,Y261,Y266)</f>
        <v>270.22999999999996</v>
      </c>
      <c r="Z135" s="114">
        <f>SUM(Z23,Z30,Z51:Z52,Z82,Z84:Z85,Z87,Z89,Z137:Z142,Z170,Z176,Z182,Z191,Z193,Z205,Z212,Z215:Z216,Z223,Z225,Z227,Z231:Z233,Z235:Z237,Z242,Z248:Z249,Z251:Z253,Z261,Z266)</f>
        <v>270.22999999999996</v>
      </c>
      <c r="AA135" s="114">
        <f t="shared" ref="AA135:AF135" si="46">SUM(AA26,AA32,AA45:AA46,AA82,AA84:AA85,AA87,AA89,AA137:AA142,AA177,AA183,AA189,AA198,AA200,AA212,AA219,AA222:AA223,AA230,AA232,AA234,AA238:AA240,AA242:AA244,AA249,AA255:AA256,AA258:AA260,AA161,AA166)</f>
        <v>274.46999999999997</v>
      </c>
      <c r="AB135" s="114">
        <f t="shared" si="46"/>
        <v>335.44</v>
      </c>
      <c r="AC135" s="114">
        <f t="shared" si="46"/>
        <v>335.44</v>
      </c>
      <c r="AD135" s="114">
        <f t="shared" si="46"/>
        <v>335.44</v>
      </c>
      <c r="AE135" s="114">
        <f t="shared" si="46"/>
        <v>335.44</v>
      </c>
      <c r="AF135" s="114">
        <f t="shared" si="46"/>
        <v>335.44</v>
      </c>
      <c r="AG135" s="127"/>
      <c r="AH135" s="46">
        <f t="shared" si="23"/>
        <v>388.5</v>
      </c>
      <c r="AI135" s="47">
        <f t="shared" si="24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41.2</v>
      </c>
      <c r="C137" s="132">
        <v>28.7</v>
      </c>
      <c r="D137" s="132">
        <v>7.7</v>
      </c>
      <c r="E137" s="132">
        <v>9.77</v>
      </c>
      <c r="F137" s="132">
        <v>9.77</v>
      </c>
      <c r="G137" s="133">
        <v>12.2</v>
      </c>
      <c r="H137" s="133">
        <v>22.3</v>
      </c>
      <c r="I137" s="133">
        <v>40</v>
      </c>
      <c r="J137" s="133">
        <v>40</v>
      </c>
      <c r="K137" s="133">
        <v>40</v>
      </c>
      <c r="L137" s="133">
        <v>48</v>
      </c>
      <c r="M137" s="133">
        <v>57.3</v>
      </c>
      <c r="N137" s="133">
        <v>62.2</v>
      </c>
      <c r="O137" s="133">
        <v>39.200000000000003</v>
      </c>
      <c r="P137" s="133">
        <v>23.8</v>
      </c>
      <c r="Q137" s="133">
        <v>25.2</v>
      </c>
      <c r="R137" s="133">
        <v>25.2</v>
      </c>
      <c r="S137" s="133">
        <v>13.1</v>
      </c>
      <c r="T137" s="133">
        <v>13.1</v>
      </c>
      <c r="U137" s="133">
        <v>13.1</v>
      </c>
      <c r="V137" s="133">
        <v>13.1</v>
      </c>
      <c r="W137" s="133">
        <v>13.1</v>
      </c>
      <c r="X137" s="133">
        <v>42.8</v>
      </c>
      <c r="Y137" s="133">
        <v>42.8</v>
      </c>
      <c r="Z137" s="133">
        <v>42.8</v>
      </c>
      <c r="AA137" s="133">
        <v>42.8</v>
      </c>
      <c r="AB137" s="133">
        <v>51.5</v>
      </c>
      <c r="AC137" s="133">
        <v>51.5</v>
      </c>
      <c r="AD137" s="133">
        <v>51.5</v>
      </c>
      <c r="AE137" s="133">
        <v>51.5</v>
      </c>
      <c r="AF137" s="133">
        <v>51.5</v>
      </c>
      <c r="AG137" s="134">
        <v>75</v>
      </c>
      <c r="AH137" s="46">
        <f t="shared" si="23"/>
        <v>62.2</v>
      </c>
      <c r="AI137" s="47">
        <f t="shared" si="24"/>
        <v>7.7</v>
      </c>
    </row>
    <row r="138" spans="1:35" x14ac:dyDescent="0.25">
      <c r="A138" s="135" t="s">
        <v>160</v>
      </c>
      <c r="B138" s="132">
        <v>22.2</v>
      </c>
      <c r="C138" s="132">
        <v>6.3</v>
      </c>
      <c r="D138" s="132">
        <v>-25.2</v>
      </c>
      <c r="E138" s="132">
        <v>-23.2</v>
      </c>
      <c r="F138" s="132">
        <v>-23.2</v>
      </c>
      <c r="G138" s="136">
        <v>-22</v>
      </c>
      <c r="H138" s="136">
        <v>0</v>
      </c>
      <c r="I138" s="136">
        <v>0</v>
      </c>
      <c r="J138" s="136">
        <v>0</v>
      </c>
      <c r="K138" s="136">
        <v>0</v>
      </c>
      <c r="L138" s="136">
        <v>0</v>
      </c>
      <c r="M138" s="136">
        <v>0</v>
      </c>
      <c r="N138" s="136">
        <v>0</v>
      </c>
      <c r="O138" s="136">
        <v>0</v>
      </c>
      <c r="P138" s="136">
        <v>-4.3</v>
      </c>
      <c r="Q138" s="136">
        <v>-5.0999999999999996</v>
      </c>
      <c r="R138" s="136">
        <v>-5.0999999999999996</v>
      </c>
      <c r="S138" s="136">
        <v>-19</v>
      </c>
      <c r="T138" s="136">
        <v>-19</v>
      </c>
      <c r="U138" s="136">
        <v>-19</v>
      </c>
      <c r="V138" s="136">
        <v>-19</v>
      </c>
      <c r="W138" s="136">
        <v>-19</v>
      </c>
      <c r="X138" s="136">
        <v>23</v>
      </c>
      <c r="Y138" s="136">
        <v>23</v>
      </c>
      <c r="Z138" s="136">
        <v>23</v>
      </c>
      <c r="AA138" s="136">
        <v>23</v>
      </c>
      <c r="AB138" s="136">
        <v>35</v>
      </c>
      <c r="AC138" s="136">
        <v>35</v>
      </c>
      <c r="AD138" s="136">
        <v>35</v>
      </c>
      <c r="AE138" s="136">
        <v>35</v>
      </c>
      <c r="AF138" s="136">
        <v>35</v>
      </c>
      <c r="AG138" s="134">
        <v>240</v>
      </c>
      <c r="AH138" s="46">
        <f t="shared" si="23"/>
        <v>35</v>
      </c>
      <c r="AI138" s="47">
        <f t="shared" si="24"/>
        <v>-25.2</v>
      </c>
    </row>
    <row r="139" spans="1:35" x14ac:dyDescent="0.25">
      <c r="A139" s="135" t="s">
        <v>161</v>
      </c>
      <c r="B139" s="132">
        <v>60.6</v>
      </c>
      <c r="C139" s="132">
        <v>-46.8</v>
      </c>
      <c r="D139" s="132">
        <v>-27.6</v>
      </c>
      <c r="E139" s="132">
        <v>-28.9</v>
      </c>
      <c r="F139" s="132">
        <v>-28.9</v>
      </c>
      <c r="G139" s="136">
        <v>-21</v>
      </c>
      <c r="H139" s="136">
        <v>-28</v>
      </c>
      <c r="I139" s="136">
        <v>-30</v>
      </c>
      <c r="J139" s="136">
        <v>-30</v>
      </c>
      <c r="K139" s="136">
        <v>-30</v>
      </c>
      <c r="L139" s="136">
        <v>-9</v>
      </c>
      <c r="M139" s="136">
        <v>-10.4</v>
      </c>
      <c r="N139" s="136">
        <v>-6.1</v>
      </c>
      <c r="O139" s="136">
        <v>-1.5</v>
      </c>
      <c r="P139" s="136">
        <v>-10.4</v>
      </c>
      <c r="Q139" s="136">
        <v>-14.2</v>
      </c>
      <c r="R139" s="136">
        <v>-14.2</v>
      </c>
      <c r="S139" s="136">
        <v>-12.6</v>
      </c>
      <c r="T139" s="136">
        <v>-12.6</v>
      </c>
      <c r="U139" s="136">
        <v>-12.6</v>
      </c>
      <c r="V139" s="136">
        <v>-12.6</v>
      </c>
      <c r="W139" s="136">
        <v>-12.6</v>
      </c>
      <c r="X139" s="136">
        <v>-0.02</v>
      </c>
      <c r="Y139" s="136">
        <v>-0.02</v>
      </c>
      <c r="Z139" s="136">
        <v>-0.02</v>
      </c>
      <c r="AA139" s="136">
        <v>-0.02</v>
      </c>
      <c r="AB139" s="136">
        <v>-32.299999999999997</v>
      </c>
      <c r="AC139" s="136">
        <v>-32.299999999999997</v>
      </c>
      <c r="AD139" s="136">
        <v>-32.299999999999997</v>
      </c>
      <c r="AE139" s="136">
        <v>-32.299999999999997</v>
      </c>
      <c r="AF139" s="136">
        <v>-32.299999999999997</v>
      </c>
      <c r="AG139" s="134">
        <v>240</v>
      </c>
      <c r="AH139" s="46">
        <f t="shared" ref="AH139:AH145" si="47">MAX(B139:AF139)</f>
        <v>60.6</v>
      </c>
      <c r="AI139" s="47">
        <f t="shared" ref="AI139:AI145" si="48">MIN(B139:AF139)</f>
        <v>-46.8</v>
      </c>
    </row>
    <row r="140" spans="1:35" x14ac:dyDescent="0.25">
      <c r="A140" s="135" t="s">
        <v>162</v>
      </c>
      <c r="B140" s="132">
        <v>-58</v>
      </c>
      <c r="C140" s="132">
        <v>44.8</v>
      </c>
      <c r="D140" s="132">
        <v>26.9</v>
      </c>
      <c r="E140" s="132">
        <v>27.3</v>
      </c>
      <c r="F140" s="132">
        <v>27.3</v>
      </c>
      <c r="G140" s="137">
        <v>20</v>
      </c>
      <c r="H140" s="137">
        <v>26.4</v>
      </c>
      <c r="I140" s="137">
        <v>28</v>
      </c>
      <c r="J140" s="137">
        <v>28</v>
      </c>
      <c r="K140" s="137">
        <v>28</v>
      </c>
      <c r="L140" s="137">
        <v>9</v>
      </c>
      <c r="M140" s="137">
        <v>9.8000000000000007</v>
      </c>
      <c r="N140" s="137">
        <v>5.8</v>
      </c>
      <c r="O140" s="137">
        <v>-1.5</v>
      </c>
      <c r="P140" s="137">
        <v>10.3</v>
      </c>
      <c r="Q140" s="137">
        <v>17</v>
      </c>
      <c r="R140" s="137">
        <v>17</v>
      </c>
      <c r="S140" s="137">
        <v>12.1</v>
      </c>
      <c r="T140" s="137">
        <v>12.1</v>
      </c>
      <c r="U140" s="137">
        <v>12.1</v>
      </c>
      <c r="V140" s="137">
        <v>12.1</v>
      </c>
      <c r="W140" s="137">
        <v>12.1</v>
      </c>
      <c r="X140" s="137">
        <v>0.5</v>
      </c>
      <c r="Y140" s="137">
        <v>0.5</v>
      </c>
      <c r="Z140" s="137">
        <v>0.5</v>
      </c>
      <c r="AA140" s="137">
        <v>0.5</v>
      </c>
      <c r="AB140" s="137">
        <v>36.4</v>
      </c>
      <c r="AC140" s="137">
        <v>36.4</v>
      </c>
      <c r="AD140" s="137">
        <v>36.4</v>
      </c>
      <c r="AE140" s="137">
        <v>36.4</v>
      </c>
      <c r="AF140" s="137">
        <v>36.4</v>
      </c>
      <c r="AG140" s="134"/>
      <c r="AH140" s="46">
        <f t="shared" si="47"/>
        <v>44.8</v>
      </c>
      <c r="AI140" s="47">
        <f t="shared" si="48"/>
        <v>-58</v>
      </c>
    </row>
    <row r="141" spans="1:35" x14ac:dyDescent="0.25">
      <c r="A141" s="135" t="s">
        <v>163</v>
      </c>
      <c r="B141" s="132">
        <v>-3.6</v>
      </c>
      <c r="C141" s="132">
        <v>-1.1000000000000001</v>
      </c>
      <c r="D141" s="132">
        <v>2.9</v>
      </c>
      <c r="E141" s="132">
        <v>2.4</v>
      </c>
      <c r="F141" s="132">
        <v>2.4</v>
      </c>
      <c r="G141" s="136">
        <v>6</v>
      </c>
      <c r="H141" s="136">
        <v>6</v>
      </c>
      <c r="I141" s="136">
        <v>6</v>
      </c>
      <c r="J141" s="136">
        <v>6</v>
      </c>
      <c r="K141" s="136">
        <v>6</v>
      </c>
      <c r="L141" s="136">
        <v>14</v>
      </c>
      <c r="M141" s="136">
        <v>13.5</v>
      </c>
      <c r="N141" s="136">
        <v>15.3</v>
      </c>
      <c r="O141" s="136">
        <v>15.6</v>
      </c>
      <c r="P141" s="136">
        <v>11.3</v>
      </c>
      <c r="Q141" s="136">
        <v>9.5</v>
      </c>
      <c r="R141" s="136">
        <v>9.5</v>
      </c>
      <c r="S141" s="136">
        <v>2.9</v>
      </c>
      <c r="T141" s="136">
        <v>2.9</v>
      </c>
      <c r="U141" s="136">
        <v>2.9</v>
      </c>
      <c r="V141" s="136">
        <v>2.9</v>
      </c>
      <c r="W141" s="136">
        <v>2.9</v>
      </c>
      <c r="X141" s="136">
        <v>18.8</v>
      </c>
      <c r="Y141" s="136">
        <v>18.8</v>
      </c>
      <c r="Z141" s="136">
        <v>18.8</v>
      </c>
      <c r="AA141" s="136">
        <v>18.8</v>
      </c>
      <c r="AB141" s="136">
        <v>11</v>
      </c>
      <c r="AC141" s="136">
        <v>11</v>
      </c>
      <c r="AD141" s="136">
        <v>11</v>
      </c>
      <c r="AE141" s="136">
        <v>11</v>
      </c>
      <c r="AF141" s="136">
        <v>11</v>
      </c>
      <c r="AG141" s="134">
        <v>60</v>
      </c>
      <c r="AH141" s="46">
        <f t="shared" si="47"/>
        <v>18.8</v>
      </c>
      <c r="AI141" s="47">
        <f t="shared" si="48"/>
        <v>-3.6</v>
      </c>
    </row>
    <row r="142" spans="1:35" x14ac:dyDescent="0.25">
      <c r="A142" s="135" t="s">
        <v>164</v>
      </c>
      <c r="B142" s="132">
        <v>-4.8</v>
      </c>
      <c r="C142" s="132">
        <v>9.4</v>
      </c>
      <c r="D142" s="132">
        <v>-14.3</v>
      </c>
      <c r="E142" s="132">
        <v>-13.2</v>
      </c>
      <c r="F142" s="132">
        <v>-13.2</v>
      </c>
      <c r="G142" s="137">
        <v>1.6</v>
      </c>
      <c r="H142" s="137">
        <v>21.2</v>
      </c>
      <c r="I142" s="137">
        <v>31.4</v>
      </c>
      <c r="J142" s="137">
        <v>31.4</v>
      </c>
      <c r="K142" s="137">
        <v>31.4</v>
      </c>
      <c r="L142" s="137">
        <v>80</v>
      </c>
      <c r="M142" s="137">
        <v>82.2</v>
      </c>
      <c r="N142" s="137">
        <v>85.4</v>
      </c>
      <c r="O142" s="137">
        <v>68</v>
      </c>
      <c r="P142" s="137">
        <v>72.900000000000006</v>
      </c>
      <c r="Q142" s="137">
        <v>50.8</v>
      </c>
      <c r="R142" s="137">
        <v>50.8</v>
      </c>
      <c r="S142" s="137">
        <v>91.1</v>
      </c>
      <c r="T142" s="137">
        <v>91.1</v>
      </c>
      <c r="U142" s="137">
        <v>91.1</v>
      </c>
      <c r="V142" s="137">
        <v>91.1</v>
      </c>
      <c r="W142" s="137">
        <v>91.1</v>
      </c>
      <c r="X142" s="137">
        <v>73.55</v>
      </c>
      <c r="Y142" s="137">
        <v>73.55</v>
      </c>
      <c r="Z142" s="137">
        <v>73.55</v>
      </c>
      <c r="AA142" s="137">
        <v>73.55</v>
      </c>
      <c r="AB142" s="137">
        <v>118</v>
      </c>
      <c r="AC142" s="137">
        <v>118</v>
      </c>
      <c r="AD142" s="137">
        <v>118</v>
      </c>
      <c r="AE142" s="137">
        <v>118</v>
      </c>
      <c r="AF142" s="137">
        <v>118</v>
      </c>
      <c r="AG142" s="138">
        <v>120</v>
      </c>
      <c r="AH142" s="46">
        <f t="shared" si="47"/>
        <v>118</v>
      </c>
      <c r="AI142" s="47">
        <f t="shared" si="48"/>
        <v>-14.3</v>
      </c>
    </row>
    <row r="143" spans="1:35" x14ac:dyDescent="0.25">
      <c r="A143" s="135" t="s">
        <v>165</v>
      </c>
      <c r="B143" s="132">
        <v>33.799999999999997</v>
      </c>
      <c r="C143" s="132">
        <v>62.5</v>
      </c>
      <c r="D143" s="132">
        <v>57.3</v>
      </c>
      <c r="E143" s="132">
        <v>54.6</v>
      </c>
      <c r="F143" s="132">
        <v>54.6</v>
      </c>
      <c r="G143" s="137">
        <v>35.299999999999997</v>
      </c>
      <c r="H143" s="137">
        <v>44.3</v>
      </c>
      <c r="I143" s="137">
        <v>50</v>
      </c>
      <c r="J143" s="137">
        <v>50</v>
      </c>
      <c r="K143" s="137">
        <v>50</v>
      </c>
      <c r="L143" s="137">
        <v>74.3</v>
      </c>
      <c r="M143" s="137">
        <v>75.3</v>
      </c>
      <c r="N143" s="137">
        <v>77</v>
      </c>
      <c r="O143" s="137">
        <v>68.3</v>
      </c>
      <c r="P143" s="137">
        <v>70.3</v>
      </c>
      <c r="Q143" s="137">
        <v>60.3</v>
      </c>
      <c r="R143" s="137">
        <v>60.3</v>
      </c>
      <c r="S143" s="137">
        <v>78</v>
      </c>
      <c r="T143" s="137">
        <v>78</v>
      </c>
      <c r="U143" s="137">
        <v>78</v>
      </c>
      <c r="V143" s="137">
        <v>78</v>
      </c>
      <c r="W143" s="137">
        <v>78</v>
      </c>
      <c r="X143" s="137">
        <v>69.099999999999994</v>
      </c>
      <c r="Y143" s="137">
        <v>69.099999999999994</v>
      </c>
      <c r="Z143" s="137">
        <v>69.099999999999994</v>
      </c>
      <c r="AA143" s="137">
        <v>69.099999999999994</v>
      </c>
      <c r="AB143" s="137">
        <v>92</v>
      </c>
      <c r="AC143" s="137">
        <v>92</v>
      </c>
      <c r="AD143" s="137">
        <v>92</v>
      </c>
      <c r="AE143" s="137">
        <v>92</v>
      </c>
      <c r="AF143" s="137">
        <v>92</v>
      </c>
      <c r="AG143" s="138"/>
      <c r="AH143" s="46">
        <f t="shared" si="47"/>
        <v>92</v>
      </c>
      <c r="AI143" s="47">
        <f t="shared" si="48"/>
        <v>33.799999999999997</v>
      </c>
    </row>
    <row r="144" spans="1:35" x14ac:dyDescent="0.25">
      <c r="A144" s="135" t="s">
        <v>166</v>
      </c>
      <c r="B144" s="132">
        <v>-19.600000000000001</v>
      </c>
      <c r="C144" s="132">
        <v>10.3</v>
      </c>
      <c r="D144" s="132">
        <v>10.4</v>
      </c>
      <c r="E144" s="132">
        <v>8.3000000000000007</v>
      </c>
      <c r="F144" s="132">
        <v>8.3000000000000007</v>
      </c>
      <c r="G144" s="137">
        <v>-20</v>
      </c>
      <c r="H144" s="137">
        <v>-24</v>
      </c>
      <c r="I144" s="137">
        <v>-27</v>
      </c>
      <c r="J144" s="137">
        <v>-27</v>
      </c>
      <c r="K144" s="137">
        <v>-27</v>
      </c>
      <c r="L144" s="137">
        <v>-38</v>
      </c>
      <c r="M144" s="137">
        <v>-40.4</v>
      </c>
      <c r="N144" s="137">
        <v>-1.5</v>
      </c>
      <c r="O144" s="137">
        <v>-4.9000000000000004</v>
      </c>
      <c r="P144" s="137">
        <v>-0.3</v>
      </c>
      <c r="Q144" s="137">
        <v>0.9</v>
      </c>
      <c r="R144" s="137">
        <v>0.9</v>
      </c>
      <c r="S144" s="137">
        <v>4.5</v>
      </c>
      <c r="T144" s="137">
        <v>4.5</v>
      </c>
      <c r="U144" s="137">
        <v>4.5</v>
      </c>
      <c r="V144" s="137">
        <v>4.5</v>
      </c>
      <c r="W144" s="137">
        <v>4.5</v>
      </c>
      <c r="X144" s="137">
        <v>-7</v>
      </c>
      <c r="Y144" s="137">
        <v>-7</v>
      </c>
      <c r="Z144" s="137">
        <v>-7</v>
      </c>
      <c r="AA144" s="137">
        <v>-7</v>
      </c>
      <c r="AB144" s="137">
        <v>-3.4</v>
      </c>
      <c r="AC144" s="137">
        <v>-3.4</v>
      </c>
      <c r="AD144" s="137">
        <v>-3.4</v>
      </c>
      <c r="AE144" s="137">
        <v>-3.4</v>
      </c>
      <c r="AF144" s="137">
        <v>-3.4</v>
      </c>
      <c r="AG144" s="138"/>
      <c r="AH144" s="46">
        <f t="shared" si="47"/>
        <v>10.4</v>
      </c>
      <c r="AI144" s="47">
        <f t="shared" si="48"/>
        <v>-40.4</v>
      </c>
    </row>
    <row r="145" spans="1:37" x14ac:dyDescent="0.25">
      <c r="A145" s="135" t="s">
        <v>167</v>
      </c>
      <c r="B145" s="132">
        <v>64.599999999999994</v>
      </c>
      <c r="C145" s="132">
        <v>-4.9000000000000004</v>
      </c>
      <c r="D145" s="132">
        <v>-70.8</v>
      </c>
      <c r="E145" s="132">
        <v>-63.5</v>
      </c>
      <c r="F145" s="132">
        <v>-63.5</v>
      </c>
      <c r="G145" s="137">
        <v>-68</v>
      </c>
      <c r="H145" s="137">
        <v>-43.3</v>
      </c>
      <c r="I145" s="137">
        <v>-15</v>
      </c>
      <c r="J145" s="137">
        <v>-15</v>
      </c>
      <c r="K145" s="137">
        <v>-15</v>
      </c>
      <c r="L145" s="137">
        <v>-54</v>
      </c>
      <c r="M145" s="137">
        <v>-30.3</v>
      </c>
      <c r="N145" s="137">
        <v>-30.9</v>
      </c>
      <c r="O145" s="137">
        <v>-29.9</v>
      </c>
      <c r="P145" s="137">
        <v>-33.700000000000003</v>
      </c>
      <c r="Q145" s="137">
        <v>-36.6</v>
      </c>
      <c r="R145" s="137">
        <v>-36.6</v>
      </c>
      <c r="S145" s="137">
        <v>-90.9</v>
      </c>
      <c r="T145" s="137">
        <v>-90.9</v>
      </c>
      <c r="U145" s="137">
        <v>-90.9</v>
      </c>
      <c r="V145" s="137">
        <v>-90.9</v>
      </c>
      <c r="W145" s="137">
        <v>-90.9</v>
      </c>
      <c r="X145" s="137">
        <v>-63.8</v>
      </c>
      <c r="Y145" s="137">
        <v>-63.8</v>
      </c>
      <c r="Z145" s="137">
        <v>-63.8</v>
      </c>
      <c r="AA145" s="137">
        <v>-63.8</v>
      </c>
      <c r="AB145" s="137">
        <v>-54.9</v>
      </c>
      <c r="AC145" s="137">
        <v>-54.9</v>
      </c>
      <c r="AD145" s="137">
        <v>-54.9</v>
      </c>
      <c r="AE145" s="137">
        <v>-54.9</v>
      </c>
      <c r="AF145" s="137">
        <v>-54.9</v>
      </c>
      <c r="AG145" s="138"/>
      <c r="AH145" s="46">
        <f t="shared" si="47"/>
        <v>64.599999999999994</v>
      </c>
      <c r="AI145" s="47">
        <f t="shared" si="48"/>
        <v>-90.9</v>
      </c>
    </row>
    <row r="146" spans="1:37" x14ac:dyDescent="0.25">
      <c r="A146" s="135" t="s">
        <v>168</v>
      </c>
      <c r="B146" s="132">
        <v>-196.9</v>
      </c>
      <c r="C146" s="132">
        <v>-209.4</v>
      </c>
      <c r="D146" s="132">
        <v>-162.9</v>
      </c>
      <c r="E146" s="132">
        <v>-160</v>
      </c>
      <c r="F146" s="132">
        <v>-160</v>
      </c>
      <c r="G146" s="137">
        <v>-71</v>
      </c>
      <c r="H146" s="137">
        <v>-61.2</v>
      </c>
      <c r="I146" s="137">
        <v>-95</v>
      </c>
      <c r="J146" s="137">
        <v>-95</v>
      </c>
      <c r="K146" s="137">
        <v>-95</v>
      </c>
      <c r="L146" s="137">
        <v>-110</v>
      </c>
      <c r="M146" s="137">
        <v>-98</v>
      </c>
      <c r="N146" s="137">
        <v>-66</v>
      </c>
      <c r="O146" s="137">
        <v>-93</v>
      </c>
      <c r="P146" s="137">
        <v>-85.6</v>
      </c>
      <c r="Q146" s="137">
        <v>-87</v>
      </c>
      <c r="R146" s="137">
        <v>-87</v>
      </c>
      <c r="S146" s="137">
        <v>-52</v>
      </c>
      <c r="T146" s="137">
        <v>-52</v>
      </c>
      <c r="U146" s="137">
        <v>-52</v>
      </c>
      <c r="V146" s="137">
        <v>-52</v>
      </c>
      <c r="W146" s="137">
        <v>-52</v>
      </c>
      <c r="X146" s="137">
        <v>-127.5</v>
      </c>
      <c r="Y146" s="137">
        <v>-127.5</v>
      </c>
      <c r="Z146" s="137">
        <v>-127.5</v>
      </c>
      <c r="AA146" s="137">
        <v>-127.5</v>
      </c>
      <c r="AB146" s="137">
        <v>-156.30000000000001</v>
      </c>
      <c r="AC146" s="137">
        <v>-156.30000000000001</v>
      </c>
      <c r="AD146" s="137">
        <v>-156.30000000000001</v>
      </c>
      <c r="AE146" s="137">
        <v>-156.30000000000001</v>
      </c>
      <c r="AF146" s="137">
        <v>-156.30000000000001</v>
      </c>
      <c r="AG146" s="138"/>
      <c r="AH146" s="46">
        <f t="shared" ref="AH146:AH158" si="49">MAX(B146:AF146)</f>
        <v>-52</v>
      </c>
      <c r="AI146" s="47">
        <f t="shared" ref="AI146:AI158" si="50">MIN(B146:AF146)</f>
        <v>-209.4</v>
      </c>
    </row>
    <row r="147" spans="1:37" x14ac:dyDescent="0.25">
      <c r="A147" s="135" t="s">
        <v>169</v>
      </c>
      <c r="B147" s="132">
        <v>14.8</v>
      </c>
      <c r="C147" s="132">
        <v>21.6</v>
      </c>
      <c r="D147" s="132">
        <v>25.6</v>
      </c>
      <c r="E147" s="132">
        <v>25.1</v>
      </c>
      <c r="F147" s="132">
        <v>25.1</v>
      </c>
      <c r="G147" s="137">
        <v>23.6</v>
      </c>
      <c r="H147" s="137">
        <v>18.100000000000001</v>
      </c>
      <c r="I147" s="137">
        <v>15</v>
      </c>
      <c r="J147" s="137">
        <v>15</v>
      </c>
      <c r="K147" s="137">
        <v>15</v>
      </c>
      <c r="L147" s="137">
        <v>-3</v>
      </c>
      <c r="M147" s="137">
        <v>-2.6</v>
      </c>
      <c r="N147" s="137">
        <v>2.5</v>
      </c>
      <c r="O147" s="137">
        <v>15</v>
      </c>
      <c r="P147" s="137">
        <v>16.5</v>
      </c>
      <c r="Q147" s="137">
        <v>22.8</v>
      </c>
      <c r="R147" s="137">
        <v>22.8</v>
      </c>
      <c r="S147" s="137">
        <v>5</v>
      </c>
      <c r="T147" s="137">
        <v>5</v>
      </c>
      <c r="U147" s="137">
        <v>5</v>
      </c>
      <c r="V147" s="137">
        <v>5</v>
      </c>
      <c r="W147" s="137">
        <v>5</v>
      </c>
      <c r="X147" s="137">
        <v>-18</v>
      </c>
      <c r="Y147" s="137">
        <v>-18</v>
      </c>
      <c r="Z147" s="137">
        <v>-18</v>
      </c>
      <c r="AA147" s="137">
        <v>-18</v>
      </c>
      <c r="AB147" s="137">
        <v>-6.9</v>
      </c>
      <c r="AC147" s="137">
        <v>-6.9</v>
      </c>
      <c r="AD147" s="137">
        <v>-6.9</v>
      </c>
      <c r="AE147" s="137">
        <v>-6.9</v>
      </c>
      <c r="AF147" s="137">
        <v>-6.9</v>
      </c>
      <c r="AG147" s="138"/>
      <c r="AH147" s="46">
        <f t="shared" si="49"/>
        <v>25.6</v>
      </c>
      <c r="AI147" s="47">
        <f t="shared" si="50"/>
        <v>-18</v>
      </c>
    </row>
    <row r="148" spans="1:37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>
        <v>10</v>
      </c>
      <c r="AC148" s="137">
        <v>10</v>
      </c>
      <c r="AD148" s="137">
        <v>10</v>
      </c>
      <c r="AE148" s="137">
        <v>10</v>
      </c>
      <c r="AF148" s="137">
        <v>10</v>
      </c>
      <c r="AG148" s="134"/>
      <c r="AH148" s="46">
        <f t="shared" si="49"/>
        <v>10</v>
      </c>
      <c r="AI148" s="47">
        <f t="shared" si="50"/>
        <v>10</v>
      </c>
    </row>
    <row r="149" spans="1:37" x14ac:dyDescent="0.25">
      <c r="A149" s="135" t="s">
        <v>171</v>
      </c>
      <c r="B149" s="132">
        <v>149.80000000000001</v>
      </c>
      <c r="C149" s="132">
        <v>143.1</v>
      </c>
      <c r="D149" s="132">
        <v>146.19999999999999</v>
      </c>
      <c r="E149" s="132">
        <v>145.4</v>
      </c>
      <c r="F149" s="132">
        <v>145.4</v>
      </c>
      <c r="G149" s="122">
        <v>145</v>
      </c>
      <c r="H149" s="122">
        <v>143.5</v>
      </c>
      <c r="I149" s="122">
        <v>142</v>
      </c>
      <c r="J149" s="122">
        <v>142</v>
      </c>
      <c r="K149" s="122">
        <v>142</v>
      </c>
      <c r="L149" s="122">
        <v>140</v>
      </c>
      <c r="M149" s="122">
        <v>138</v>
      </c>
      <c r="N149" s="122">
        <v>68.900000000000006</v>
      </c>
      <c r="O149" s="122">
        <v>68</v>
      </c>
      <c r="P149" s="122">
        <v>68</v>
      </c>
      <c r="Q149" s="122">
        <v>65.5</v>
      </c>
      <c r="R149" s="122">
        <v>65.5</v>
      </c>
      <c r="S149" s="122">
        <v>131</v>
      </c>
      <c r="T149" s="122">
        <v>131</v>
      </c>
      <c r="U149" s="122">
        <v>131</v>
      </c>
      <c r="V149" s="122">
        <v>131</v>
      </c>
      <c r="W149" s="122">
        <v>131</v>
      </c>
      <c r="X149" s="122">
        <v>143.9</v>
      </c>
      <c r="Y149" s="122">
        <v>143.9</v>
      </c>
      <c r="Z149" s="122">
        <v>143.9</v>
      </c>
      <c r="AA149" s="122">
        <v>143.9</v>
      </c>
      <c r="AB149" s="122">
        <v>140</v>
      </c>
      <c r="AC149" s="122">
        <v>140</v>
      </c>
      <c r="AD149" s="122">
        <v>140</v>
      </c>
      <c r="AE149" s="122">
        <v>140</v>
      </c>
      <c r="AF149" s="122">
        <v>140</v>
      </c>
      <c r="AG149" s="134"/>
      <c r="AH149" s="46">
        <f t="shared" si="49"/>
        <v>149.80000000000001</v>
      </c>
      <c r="AI149" s="47">
        <f t="shared" si="50"/>
        <v>65.5</v>
      </c>
    </row>
    <row r="150" spans="1:37" x14ac:dyDescent="0.25">
      <c r="A150" s="135" t="s">
        <v>172</v>
      </c>
      <c r="B150" s="132">
        <v>31.1</v>
      </c>
      <c r="C150" s="132">
        <v>31.1</v>
      </c>
      <c r="D150" s="132">
        <v>31.5</v>
      </c>
      <c r="E150" s="132">
        <v>27.6</v>
      </c>
      <c r="F150" s="132">
        <v>27.6</v>
      </c>
      <c r="G150" s="122">
        <v>24.4</v>
      </c>
      <c r="H150" s="122">
        <v>24</v>
      </c>
      <c r="I150" s="122">
        <v>24</v>
      </c>
      <c r="J150" s="122">
        <v>24</v>
      </c>
      <c r="K150" s="122">
        <v>24</v>
      </c>
      <c r="L150" s="122">
        <v>26</v>
      </c>
      <c r="M150" s="122">
        <v>28.1</v>
      </c>
      <c r="N150" s="122">
        <v>27.6</v>
      </c>
      <c r="O150" s="122">
        <v>27.8</v>
      </c>
      <c r="P150" s="122">
        <v>27.6</v>
      </c>
      <c r="Q150" s="122">
        <v>27.9</v>
      </c>
      <c r="R150" s="122">
        <v>27.9</v>
      </c>
      <c r="S150" s="122">
        <v>25.2</v>
      </c>
      <c r="T150" s="122">
        <v>25.2</v>
      </c>
      <c r="U150" s="122">
        <v>25.2</v>
      </c>
      <c r="V150" s="122">
        <v>25.2</v>
      </c>
      <c r="W150" s="122">
        <v>25.2</v>
      </c>
      <c r="X150" s="122">
        <v>25.4</v>
      </c>
      <c r="Y150" s="122">
        <v>25.4</v>
      </c>
      <c r="Z150" s="122">
        <v>25.4</v>
      </c>
      <c r="AA150" s="122">
        <v>25.4</v>
      </c>
      <c r="AB150" s="122">
        <v>12.6</v>
      </c>
      <c r="AC150" s="122">
        <v>12.6</v>
      </c>
      <c r="AD150" s="122">
        <v>12.6</v>
      </c>
      <c r="AE150" s="122">
        <v>12.6</v>
      </c>
      <c r="AF150" s="122">
        <v>12.6</v>
      </c>
      <c r="AG150" s="134"/>
      <c r="AH150" s="46">
        <f t="shared" si="49"/>
        <v>31.5</v>
      </c>
      <c r="AI150" s="47">
        <f t="shared" si="50"/>
        <v>12.6</v>
      </c>
    </row>
    <row r="151" spans="1:37" ht="15.75" thickBot="1" x14ac:dyDescent="0.3">
      <c r="A151" s="139" t="s">
        <v>173</v>
      </c>
      <c r="B151" s="132">
        <v>5.0999999999999996</v>
      </c>
      <c r="C151" s="132">
        <v>6</v>
      </c>
      <c r="D151" s="132">
        <v>6.5</v>
      </c>
      <c r="E151" s="132">
        <v>7.8</v>
      </c>
      <c r="F151" s="132">
        <v>7.8</v>
      </c>
      <c r="G151" s="122">
        <v>8.3000000000000007</v>
      </c>
      <c r="H151" s="122">
        <v>7.5</v>
      </c>
      <c r="I151" s="122">
        <v>7.6</v>
      </c>
      <c r="J151" s="122">
        <v>7.6</v>
      </c>
      <c r="K151" s="122">
        <v>7.6</v>
      </c>
      <c r="L151" s="122">
        <v>9.1</v>
      </c>
      <c r="M151" s="122">
        <v>12.6</v>
      </c>
      <c r="N151" s="122">
        <v>14.5</v>
      </c>
      <c r="O151" s="122">
        <v>18.7</v>
      </c>
      <c r="P151" s="122">
        <v>20.6</v>
      </c>
      <c r="Q151" s="122">
        <v>20.7</v>
      </c>
      <c r="R151" s="122">
        <v>20.7</v>
      </c>
      <c r="S151" s="122">
        <v>15</v>
      </c>
      <c r="T151" s="122">
        <v>15</v>
      </c>
      <c r="U151" s="122">
        <v>15</v>
      </c>
      <c r="V151" s="122">
        <v>15</v>
      </c>
      <c r="W151" s="122">
        <v>15</v>
      </c>
      <c r="X151" s="122">
        <v>2</v>
      </c>
      <c r="Y151" s="122">
        <v>2</v>
      </c>
      <c r="Z151" s="122">
        <v>2</v>
      </c>
      <c r="AA151" s="122">
        <v>2</v>
      </c>
      <c r="AB151" s="122">
        <v>2.5</v>
      </c>
      <c r="AC151" s="122">
        <v>2.5</v>
      </c>
      <c r="AD151" s="122">
        <v>2.5</v>
      </c>
      <c r="AE151" s="122">
        <v>2.5</v>
      </c>
      <c r="AF151" s="122">
        <v>2.5</v>
      </c>
      <c r="AG151" s="134"/>
      <c r="AH151" s="46">
        <f t="shared" si="49"/>
        <v>20.7</v>
      </c>
      <c r="AI151" s="47">
        <f t="shared" si="50"/>
        <v>2</v>
      </c>
    </row>
    <row r="152" spans="1:37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9"/>
        <v>0</v>
      </c>
      <c r="AI152" s="47">
        <f t="shared" si="50"/>
        <v>0</v>
      </c>
    </row>
    <row r="153" spans="1:37" x14ac:dyDescent="0.25">
      <c r="A153" s="144" t="s">
        <v>175</v>
      </c>
      <c r="B153" s="145"/>
      <c r="C153" s="145">
        <v>1984.39</v>
      </c>
      <c r="D153" s="145">
        <v>1984.73</v>
      </c>
      <c r="E153" s="145">
        <v>1885.25</v>
      </c>
      <c r="F153" s="146">
        <v>1985.57</v>
      </c>
      <c r="G153" s="146"/>
      <c r="H153" s="146">
        <v>1986.5</v>
      </c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>
        <v>1985.29</v>
      </c>
      <c r="T153" s="146"/>
      <c r="U153" s="146">
        <v>1985.86</v>
      </c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49"/>
        <v>1986.5</v>
      </c>
      <c r="AI153" s="47">
        <f t="shared" si="50"/>
        <v>1885.25</v>
      </c>
    </row>
    <row r="154" spans="1:37" x14ac:dyDescent="0.25">
      <c r="A154" s="135" t="s">
        <v>176</v>
      </c>
      <c r="B154" s="149"/>
      <c r="C154" s="149">
        <v>520.64</v>
      </c>
      <c r="D154" s="149">
        <v>520.73</v>
      </c>
      <c r="E154" s="149">
        <v>520.87</v>
      </c>
      <c r="F154" s="150">
        <v>521.04999999999995</v>
      </c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>
        <v>522.66999999999996</v>
      </c>
      <c r="T154" s="150"/>
      <c r="U154" s="150">
        <v>523.15</v>
      </c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49"/>
        <v>523.15</v>
      </c>
      <c r="AI154" s="47">
        <f t="shared" si="50"/>
        <v>520.64</v>
      </c>
      <c r="AK154" s="49"/>
    </row>
    <row r="155" spans="1:37" x14ac:dyDescent="0.25">
      <c r="A155" s="135" t="s">
        <v>177</v>
      </c>
      <c r="B155" s="149"/>
      <c r="C155" s="149">
        <v>623.70000000000005</v>
      </c>
      <c r="D155" s="149">
        <v>624</v>
      </c>
      <c r="E155" s="149"/>
      <c r="F155" s="150">
        <v>624.79999999999995</v>
      </c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>
        <v>624.85</v>
      </c>
      <c r="T155" s="150"/>
      <c r="U155" s="150">
        <v>625.11</v>
      </c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49"/>
        <v>625.11</v>
      </c>
      <c r="AI155" s="47">
        <f t="shared" si="50"/>
        <v>623.70000000000005</v>
      </c>
      <c r="AK155" s="49"/>
    </row>
    <row r="156" spans="1:37" x14ac:dyDescent="0.25">
      <c r="A156" s="135" t="s">
        <v>178</v>
      </c>
      <c r="B156" s="149"/>
      <c r="C156" s="149">
        <v>335.96</v>
      </c>
      <c r="D156" s="149">
        <v>336.21</v>
      </c>
      <c r="E156" s="149"/>
      <c r="F156" s="150">
        <v>337.16</v>
      </c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>
        <v>336.64</v>
      </c>
      <c r="T156" s="150"/>
      <c r="U156" s="150">
        <v>337.19</v>
      </c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49"/>
        <v>337.19</v>
      </c>
      <c r="AI156" s="47">
        <f t="shared" si="50"/>
        <v>335.96</v>
      </c>
      <c r="AK156" s="49"/>
    </row>
    <row r="157" spans="1:37" x14ac:dyDescent="0.25">
      <c r="A157" s="135" t="s">
        <v>179</v>
      </c>
      <c r="B157" s="149"/>
      <c r="C157" s="149">
        <v>884.6</v>
      </c>
      <c r="D157" s="149"/>
      <c r="E157" s="149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>
        <v>885.5</v>
      </c>
      <c r="T157" s="150"/>
      <c r="U157" s="150">
        <v>886.9</v>
      </c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49"/>
        <v>886.9</v>
      </c>
      <c r="AI157" s="47">
        <f t="shared" si="50"/>
        <v>884.6</v>
      </c>
      <c r="AK157" s="49"/>
    </row>
    <row r="158" spans="1:37" x14ac:dyDescent="0.25">
      <c r="A158" s="152" t="s">
        <v>180</v>
      </c>
      <c r="B158" s="153"/>
      <c r="C158" s="153"/>
      <c r="D158" s="153"/>
      <c r="E158" s="153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49"/>
        <v>0</v>
      </c>
      <c r="AI158" s="47">
        <f t="shared" si="50"/>
        <v>0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v>0.3</v>
      </c>
      <c r="D161" s="161">
        <v>0.3</v>
      </c>
      <c r="E161" s="161">
        <v>0.3</v>
      </c>
      <c r="F161" s="161">
        <f t="shared" ref="F161:R166" si="51">E161</f>
        <v>0.3</v>
      </c>
      <c r="G161" s="161">
        <f t="shared" si="51"/>
        <v>0.3</v>
      </c>
      <c r="H161" s="161">
        <f t="shared" si="51"/>
        <v>0.3</v>
      </c>
      <c r="I161" s="161">
        <f t="shared" si="51"/>
        <v>0.3</v>
      </c>
      <c r="J161" s="161">
        <f t="shared" si="51"/>
        <v>0.3</v>
      </c>
      <c r="K161" s="161">
        <f t="shared" si="51"/>
        <v>0.3</v>
      </c>
      <c r="L161" s="161">
        <f t="shared" si="51"/>
        <v>0.3</v>
      </c>
      <c r="M161" s="161">
        <f t="shared" si="51"/>
        <v>0.3</v>
      </c>
      <c r="N161" s="161">
        <f t="shared" si="51"/>
        <v>0.3</v>
      </c>
      <c r="O161" s="161">
        <f t="shared" si="51"/>
        <v>0.3</v>
      </c>
      <c r="P161" s="161">
        <f t="shared" si="51"/>
        <v>0.3</v>
      </c>
      <c r="Q161" s="161">
        <f t="shared" si="51"/>
        <v>0.3</v>
      </c>
      <c r="R161" s="161">
        <f t="shared" si="51"/>
        <v>0.3</v>
      </c>
      <c r="S161" s="161">
        <f t="shared" ref="S161:AF166" si="52">R161</f>
        <v>0.3</v>
      </c>
      <c r="T161" s="161">
        <f t="shared" si="52"/>
        <v>0.3</v>
      </c>
      <c r="U161" s="161">
        <f t="shared" si="52"/>
        <v>0.3</v>
      </c>
      <c r="V161" s="161">
        <f t="shared" si="52"/>
        <v>0.3</v>
      </c>
      <c r="W161" s="161">
        <f t="shared" si="52"/>
        <v>0.3</v>
      </c>
      <c r="X161" s="161">
        <f t="shared" si="52"/>
        <v>0.3</v>
      </c>
      <c r="Y161" s="161">
        <f t="shared" si="52"/>
        <v>0.3</v>
      </c>
      <c r="Z161" s="161">
        <f t="shared" si="52"/>
        <v>0.3</v>
      </c>
      <c r="AA161" s="161">
        <f t="shared" si="52"/>
        <v>0.3</v>
      </c>
      <c r="AB161" s="161">
        <f t="shared" si="52"/>
        <v>0.3</v>
      </c>
      <c r="AC161" s="161">
        <f t="shared" si="52"/>
        <v>0.3</v>
      </c>
      <c r="AD161" s="161">
        <f t="shared" si="52"/>
        <v>0.3</v>
      </c>
      <c r="AE161" s="161">
        <f t="shared" si="52"/>
        <v>0.3</v>
      </c>
      <c r="AF161" s="161">
        <f t="shared" si="52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v>0.4</v>
      </c>
      <c r="D162" s="163">
        <v>0.4</v>
      </c>
      <c r="E162" s="163">
        <v>0.4</v>
      </c>
      <c r="F162" s="163">
        <f t="shared" si="51"/>
        <v>0.4</v>
      </c>
      <c r="G162" s="163">
        <f t="shared" si="51"/>
        <v>0.4</v>
      </c>
      <c r="H162" s="163">
        <f t="shared" si="51"/>
        <v>0.4</v>
      </c>
      <c r="I162" s="163">
        <f t="shared" si="51"/>
        <v>0.4</v>
      </c>
      <c r="J162" s="163">
        <f t="shared" si="51"/>
        <v>0.4</v>
      </c>
      <c r="K162" s="163">
        <f t="shared" si="51"/>
        <v>0.4</v>
      </c>
      <c r="L162" s="163">
        <f t="shared" si="51"/>
        <v>0.4</v>
      </c>
      <c r="M162" s="163">
        <f t="shared" si="51"/>
        <v>0.4</v>
      </c>
      <c r="N162" s="163">
        <f t="shared" si="51"/>
        <v>0.4</v>
      </c>
      <c r="O162" s="163">
        <f t="shared" si="51"/>
        <v>0.4</v>
      </c>
      <c r="P162" s="163">
        <f t="shared" si="51"/>
        <v>0.4</v>
      </c>
      <c r="Q162" s="163">
        <f t="shared" si="51"/>
        <v>0.4</v>
      </c>
      <c r="R162" s="163">
        <f t="shared" si="51"/>
        <v>0.4</v>
      </c>
      <c r="S162" s="163">
        <f t="shared" si="52"/>
        <v>0.4</v>
      </c>
      <c r="T162" s="163">
        <f t="shared" si="52"/>
        <v>0.4</v>
      </c>
      <c r="U162" s="163">
        <f t="shared" si="52"/>
        <v>0.4</v>
      </c>
      <c r="V162" s="163">
        <f t="shared" si="52"/>
        <v>0.4</v>
      </c>
      <c r="W162" s="163">
        <f t="shared" si="52"/>
        <v>0.4</v>
      </c>
      <c r="X162" s="163">
        <f t="shared" si="52"/>
        <v>0.4</v>
      </c>
      <c r="Y162" s="163">
        <f t="shared" si="52"/>
        <v>0.4</v>
      </c>
      <c r="Z162" s="163">
        <f t="shared" si="52"/>
        <v>0.4</v>
      </c>
      <c r="AA162" s="163">
        <f t="shared" si="52"/>
        <v>0.4</v>
      </c>
      <c r="AB162" s="163">
        <f t="shared" si="52"/>
        <v>0.4</v>
      </c>
      <c r="AC162" s="163">
        <f t="shared" si="52"/>
        <v>0.4</v>
      </c>
      <c r="AD162" s="163">
        <f t="shared" si="52"/>
        <v>0.4</v>
      </c>
      <c r="AE162" s="163">
        <f t="shared" si="52"/>
        <v>0.4</v>
      </c>
      <c r="AF162" s="163">
        <f t="shared" si="52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v>1.5</v>
      </c>
      <c r="D163" s="163">
        <v>1.5</v>
      </c>
      <c r="E163" s="163">
        <v>1.5</v>
      </c>
      <c r="F163" s="163">
        <f t="shared" si="51"/>
        <v>1.5</v>
      </c>
      <c r="G163" s="163">
        <f t="shared" si="51"/>
        <v>1.5</v>
      </c>
      <c r="H163" s="163">
        <f t="shared" si="51"/>
        <v>1.5</v>
      </c>
      <c r="I163" s="163">
        <f t="shared" si="51"/>
        <v>1.5</v>
      </c>
      <c r="J163" s="163">
        <f t="shared" si="51"/>
        <v>1.5</v>
      </c>
      <c r="K163" s="163">
        <f t="shared" si="51"/>
        <v>1.5</v>
      </c>
      <c r="L163" s="163">
        <f t="shared" si="51"/>
        <v>1.5</v>
      </c>
      <c r="M163" s="163">
        <f t="shared" si="51"/>
        <v>1.5</v>
      </c>
      <c r="N163" s="163">
        <f t="shared" si="51"/>
        <v>1.5</v>
      </c>
      <c r="O163" s="163">
        <f t="shared" si="51"/>
        <v>1.5</v>
      </c>
      <c r="P163" s="163">
        <f t="shared" si="51"/>
        <v>1.5</v>
      </c>
      <c r="Q163" s="163">
        <f t="shared" si="51"/>
        <v>1.5</v>
      </c>
      <c r="R163" s="163">
        <f t="shared" si="51"/>
        <v>1.5</v>
      </c>
      <c r="S163" s="163">
        <f t="shared" si="52"/>
        <v>1.5</v>
      </c>
      <c r="T163" s="163">
        <f t="shared" si="52"/>
        <v>1.5</v>
      </c>
      <c r="U163" s="163">
        <f t="shared" si="52"/>
        <v>1.5</v>
      </c>
      <c r="V163" s="163">
        <f t="shared" si="52"/>
        <v>1.5</v>
      </c>
      <c r="W163" s="163">
        <f t="shared" si="52"/>
        <v>1.5</v>
      </c>
      <c r="X163" s="163">
        <f t="shared" si="52"/>
        <v>1.5</v>
      </c>
      <c r="Y163" s="163">
        <f t="shared" si="52"/>
        <v>1.5</v>
      </c>
      <c r="Z163" s="163">
        <f t="shared" si="52"/>
        <v>1.5</v>
      </c>
      <c r="AA163" s="163">
        <f t="shared" si="52"/>
        <v>1.5</v>
      </c>
      <c r="AB163" s="163">
        <f t="shared" si="52"/>
        <v>1.5</v>
      </c>
      <c r="AC163" s="163">
        <f t="shared" si="52"/>
        <v>1.5</v>
      </c>
      <c r="AD163" s="163">
        <f t="shared" si="52"/>
        <v>1.5</v>
      </c>
      <c r="AE163" s="163">
        <f t="shared" si="52"/>
        <v>1.5</v>
      </c>
      <c r="AF163" s="163">
        <f t="shared" si="52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v>0.3</v>
      </c>
      <c r="D164" s="163">
        <v>0.3</v>
      </c>
      <c r="E164" s="163">
        <v>0.3</v>
      </c>
      <c r="F164" s="163">
        <f t="shared" si="51"/>
        <v>0.3</v>
      </c>
      <c r="G164" s="163">
        <f t="shared" si="51"/>
        <v>0.3</v>
      </c>
      <c r="H164" s="163">
        <f t="shared" si="51"/>
        <v>0.3</v>
      </c>
      <c r="I164" s="163">
        <f t="shared" si="51"/>
        <v>0.3</v>
      </c>
      <c r="J164" s="163">
        <f t="shared" si="51"/>
        <v>0.3</v>
      </c>
      <c r="K164" s="163">
        <f t="shared" si="51"/>
        <v>0.3</v>
      </c>
      <c r="L164" s="163">
        <f t="shared" si="51"/>
        <v>0.3</v>
      </c>
      <c r="M164" s="163">
        <f t="shared" si="51"/>
        <v>0.3</v>
      </c>
      <c r="N164" s="163">
        <f t="shared" si="51"/>
        <v>0.3</v>
      </c>
      <c r="O164" s="163">
        <f t="shared" si="51"/>
        <v>0.3</v>
      </c>
      <c r="P164" s="163">
        <f t="shared" si="51"/>
        <v>0.3</v>
      </c>
      <c r="Q164" s="163">
        <f t="shared" si="51"/>
        <v>0.3</v>
      </c>
      <c r="R164" s="163">
        <f t="shared" si="51"/>
        <v>0.3</v>
      </c>
      <c r="S164" s="163">
        <f t="shared" si="52"/>
        <v>0.3</v>
      </c>
      <c r="T164" s="163">
        <f t="shared" si="52"/>
        <v>0.3</v>
      </c>
      <c r="U164" s="163">
        <f t="shared" si="52"/>
        <v>0.3</v>
      </c>
      <c r="V164" s="163">
        <f t="shared" si="52"/>
        <v>0.3</v>
      </c>
      <c r="W164" s="163">
        <f t="shared" si="52"/>
        <v>0.3</v>
      </c>
      <c r="X164" s="163">
        <f t="shared" si="52"/>
        <v>0.3</v>
      </c>
      <c r="Y164" s="163">
        <f t="shared" si="52"/>
        <v>0.3</v>
      </c>
      <c r="Z164" s="163">
        <f t="shared" si="52"/>
        <v>0.3</v>
      </c>
      <c r="AA164" s="163">
        <f t="shared" si="52"/>
        <v>0.3</v>
      </c>
      <c r="AB164" s="163">
        <f t="shared" si="52"/>
        <v>0.3</v>
      </c>
      <c r="AC164" s="163">
        <f t="shared" si="52"/>
        <v>0.3</v>
      </c>
      <c r="AD164" s="163">
        <f t="shared" si="52"/>
        <v>0.3</v>
      </c>
      <c r="AE164" s="163">
        <f t="shared" si="52"/>
        <v>0.3</v>
      </c>
      <c r="AF164" s="163">
        <f t="shared" si="52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v>0.4</v>
      </c>
      <c r="D165" s="163">
        <v>0.4</v>
      </c>
      <c r="E165" s="163">
        <v>0.4</v>
      </c>
      <c r="F165" s="163">
        <f t="shared" si="51"/>
        <v>0.4</v>
      </c>
      <c r="G165" s="163">
        <f t="shared" si="51"/>
        <v>0.4</v>
      </c>
      <c r="H165" s="163">
        <f t="shared" si="51"/>
        <v>0.4</v>
      </c>
      <c r="I165" s="163">
        <f t="shared" si="51"/>
        <v>0.4</v>
      </c>
      <c r="J165" s="163">
        <f t="shared" si="51"/>
        <v>0.4</v>
      </c>
      <c r="K165" s="163">
        <f t="shared" si="51"/>
        <v>0.4</v>
      </c>
      <c r="L165" s="163">
        <f t="shared" si="51"/>
        <v>0.4</v>
      </c>
      <c r="M165" s="163">
        <f t="shared" si="51"/>
        <v>0.4</v>
      </c>
      <c r="N165" s="163">
        <f t="shared" si="51"/>
        <v>0.4</v>
      </c>
      <c r="O165" s="163">
        <f t="shared" si="51"/>
        <v>0.4</v>
      </c>
      <c r="P165" s="163">
        <f t="shared" si="51"/>
        <v>0.4</v>
      </c>
      <c r="Q165" s="163">
        <f t="shared" si="51"/>
        <v>0.4</v>
      </c>
      <c r="R165" s="163">
        <f t="shared" si="51"/>
        <v>0.4</v>
      </c>
      <c r="S165" s="163">
        <f t="shared" si="52"/>
        <v>0.4</v>
      </c>
      <c r="T165" s="163">
        <f t="shared" si="52"/>
        <v>0.4</v>
      </c>
      <c r="U165" s="163">
        <f t="shared" si="52"/>
        <v>0.4</v>
      </c>
      <c r="V165" s="163">
        <f t="shared" si="52"/>
        <v>0.4</v>
      </c>
      <c r="W165" s="163">
        <f t="shared" si="52"/>
        <v>0.4</v>
      </c>
      <c r="X165" s="163">
        <f t="shared" si="52"/>
        <v>0.4</v>
      </c>
      <c r="Y165" s="163">
        <f t="shared" si="52"/>
        <v>0.4</v>
      </c>
      <c r="Z165" s="163">
        <f t="shared" si="52"/>
        <v>0.4</v>
      </c>
      <c r="AA165" s="163">
        <f t="shared" si="52"/>
        <v>0.4</v>
      </c>
      <c r="AB165" s="163">
        <f t="shared" si="52"/>
        <v>0.4</v>
      </c>
      <c r="AC165" s="163">
        <f t="shared" si="52"/>
        <v>0.4</v>
      </c>
      <c r="AD165" s="163">
        <f t="shared" si="52"/>
        <v>0.4</v>
      </c>
      <c r="AE165" s="163">
        <f t="shared" si="52"/>
        <v>0.4</v>
      </c>
      <c r="AF165" s="163">
        <f t="shared" si="52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v>0.64</v>
      </c>
      <c r="D166" s="166">
        <v>0.64</v>
      </c>
      <c r="E166" s="166">
        <v>0.64</v>
      </c>
      <c r="F166" s="166">
        <f t="shared" si="51"/>
        <v>0.64</v>
      </c>
      <c r="G166" s="166">
        <f t="shared" si="51"/>
        <v>0.64</v>
      </c>
      <c r="H166" s="166">
        <f t="shared" si="51"/>
        <v>0.64</v>
      </c>
      <c r="I166" s="166">
        <f t="shared" si="51"/>
        <v>0.64</v>
      </c>
      <c r="J166" s="166">
        <f t="shared" si="51"/>
        <v>0.64</v>
      </c>
      <c r="K166" s="166">
        <f t="shared" si="51"/>
        <v>0.64</v>
      </c>
      <c r="L166" s="166">
        <f t="shared" si="51"/>
        <v>0.64</v>
      </c>
      <c r="M166" s="166">
        <f t="shared" si="51"/>
        <v>0.64</v>
      </c>
      <c r="N166" s="166">
        <f t="shared" si="51"/>
        <v>0.64</v>
      </c>
      <c r="O166" s="166">
        <f t="shared" si="51"/>
        <v>0.64</v>
      </c>
      <c r="P166" s="166">
        <f t="shared" si="51"/>
        <v>0.64</v>
      </c>
      <c r="Q166" s="166">
        <f t="shared" si="51"/>
        <v>0.64</v>
      </c>
      <c r="R166" s="166">
        <f t="shared" si="51"/>
        <v>0.64</v>
      </c>
      <c r="S166" s="166">
        <f t="shared" si="52"/>
        <v>0.64</v>
      </c>
      <c r="T166" s="166">
        <f t="shared" si="52"/>
        <v>0.64</v>
      </c>
      <c r="U166" s="166">
        <f t="shared" si="52"/>
        <v>0.64</v>
      </c>
      <c r="V166" s="166">
        <f t="shared" si="52"/>
        <v>0.64</v>
      </c>
      <c r="W166" s="166">
        <f t="shared" si="52"/>
        <v>0.64</v>
      </c>
      <c r="X166" s="166">
        <f t="shared" si="52"/>
        <v>0.64</v>
      </c>
      <c r="Y166" s="166">
        <f t="shared" si="52"/>
        <v>0.64</v>
      </c>
      <c r="Z166" s="166">
        <f t="shared" si="52"/>
        <v>0.64</v>
      </c>
      <c r="AA166" s="166">
        <f t="shared" si="52"/>
        <v>0.64</v>
      </c>
      <c r="AB166" s="166">
        <f t="shared" si="52"/>
        <v>0.64</v>
      </c>
      <c r="AC166" s="166">
        <f t="shared" si="52"/>
        <v>0.64</v>
      </c>
      <c r="AD166" s="166">
        <f t="shared" si="52"/>
        <v>0.64</v>
      </c>
      <c r="AE166" s="166">
        <f t="shared" si="52"/>
        <v>0.64</v>
      </c>
      <c r="AF166" s="166">
        <f t="shared" si="52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v>3.54</v>
      </c>
      <c r="D167" s="169">
        <v>3.54</v>
      </c>
      <c r="E167" s="169">
        <v>3.54</v>
      </c>
      <c r="F167" s="169">
        <f t="shared" ref="F167:AG167" si="53">SUM(F161:F166)</f>
        <v>3.54</v>
      </c>
      <c r="G167" s="169">
        <f t="shared" si="53"/>
        <v>3.54</v>
      </c>
      <c r="H167" s="169">
        <f t="shared" si="53"/>
        <v>3.54</v>
      </c>
      <c r="I167" s="169">
        <f t="shared" si="53"/>
        <v>3.54</v>
      </c>
      <c r="J167" s="169">
        <f t="shared" si="53"/>
        <v>3.54</v>
      </c>
      <c r="K167" s="169">
        <f t="shared" si="53"/>
        <v>3.54</v>
      </c>
      <c r="L167" s="169">
        <f t="shared" si="53"/>
        <v>3.54</v>
      </c>
      <c r="M167" s="169">
        <f t="shared" si="53"/>
        <v>3.54</v>
      </c>
      <c r="N167" s="169">
        <f t="shared" si="53"/>
        <v>3.54</v>
      </c>
      <c r="O167" s="169">
        <f t="shared" si="53"/>
        <v>3.54</v>
      </c>
      <c r="P167" s="169">
        <f t="shared" si="53"/>
        <v>3.54</v>
      </c>
      <c r="Q167" s="169">
        <f t="shared" si="53"/>
        <v>3.54</v>
      </c>
      <c r="R167" s="169">
        <f t="shared" si="53"/>
        <v>3.54</v>
      </c>
      <c r="S167" s="169">
        <f t="shared" si="53"/>
        <v>3.54</v>
      </c>
      <c r="T167" s="169">
        <f t="shared" si="53"/>
        <v>3.54</v>
      </c>
      <c r="U167" s="169">
        <f t="shared" si="53"/>
        <v>3.54</v>
      </c>
      <c r="V167" s="169">
        <f t="shared" si="53"/>
        <v>3.54</v>
      </c>
      <c r="W167" s="169">
        <f t="shared" si="53"/>
        <v>3.54</v>
      </c>
      <c r="X167" s="169">
        <f t="shared" si="53"/>
        <v>3.54</v>
      </c>
      <c r="Y167" s="169">
        <f t="shared" si="53"/>
        <v>3.54</v>
      </c>
      <c r="Z167" s="169">
        <f t="shared" si="53"/>
        <v>3.54</v>
      </c>
      <c r="AA167" s="169">
        <f t="shared" si="53"/>
        <v>3.54</v>
      </c>
      <c r="AB167" s="169">
        <f>SUM(AB161:AB166)</f>
        <v>3.54</v>
      </c>
      <c r="AC167" s="169">
        <f t="shared" si="53"/>
        <v>3.54</v>
      </c>
      <c r="AD167" s="169">
        <f t="shared" si="53"/>
        <v>3.54</v>
      </c>
      <c r="AE167" s="169">
        <f t="shared" si="53"/>
        <v>3.54</v>
      </c>
      <c r="AF167" s="169">
        <f t="shared" si="53"/>
        <v>3.54</v>
      </c>
      <c r="AG167" s="170">
        <f t="shared" si="53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v>0</v>
      </c>
      <c r="D169" s="161">
        <v>0</v>
      </c>
      <c r="E169" s="161">
        <v>0</v>
      </c>
      <c r="F169" s="161">
        <f t="shared" ref="F169:R184" si="54">E169</f>
        <v>0</v>
      </c>
      <c r="G169" s="161">
        <f t="shared" si="54"/>
        <v>0</v>
      </c>
      <c r="H169" s="161">
        <f t="shared" si="54"/>
        <v>0</v>
      </c>
      <c r="I169" s="161">
        <f t="shared" si="54"/>
        <v>0</v>
      </c>
      <c r="J169" s="161">
        <f t="shared" si="54"/>
        <v>0</v>
      </c>
      <c r="K169" s="161">
        <f t="shared" si="54"/>
        <v>0</v>
      </c>
      <c r="L169" s="161">
        <f t="shared" si="54"/>
        <v>0</v>
      </c>
      <c r="M169" s="161">
        <f t="shared" si="54"/>
        <v>0</v>
      </c>
      <c r="N169" s="161">
        <f t="shared" si="54"/>
        <v>0</v>
      </c>
      <c r="O169" s="161">
        <f t="shared" si="54"/>
        <v>0</v>
      </c>
      <c r="P169" s="161">
        <f t="shared" si="54"/>
        <v>0</v>
      </c>
      <c r="Q169" s="161">
        <f t="shared" si="54"/>
        <v>0</v>
      </c>
      <c r="R169" s="161">
        <f t="shared" si="54"/>
        <v>0</v>
      </c>
      <c r="S169" s="161">
        <f t="shared" ref="S169:AF184" si="55">R169</f>
        <v>0</v>
      </c>
      <c r="T169" s="161">
        <f t="shared" si="55"/>
        <v>0</v>
      </c>
      <c r="U169" s="161">
        <f t="shared" si="55"/>
        <v>0</v>
      </c>
      <c r="V169" s="161">
        <f t="shared" si="55"/>
        <v>0</v>
      </c>
      <c r="W169" s="161">
        <f t="shared" si="55"/>
        <v>0</v>
      </c>
      <c r="X169" s="161">
        <f t="shared" si="55"/>
        <v>0</v>
      </c>
      <c r="Y169" s="161">
        <f t="shared" si="55"/>
        <v>0</v>
      </c>
      <c r="Z169" s="161">
        <f t="shared" si="55"/>
        <v>0</v>
      </c>
      <c r="AA169" s="161">
        <f t="shared" si="55"/>
        <v>0</v>
      </c>
      <c r="AB169" s="161">
        <f t="shared" si="55"/>
        <v>0</v>
      </c>
      <c r="AC169" s="161">
        <f t="shared" si="55"/>
        <v>0</v>
      </c>
      <c r="AD169" s="161">
        <f t="shared" si="55"/>
        <v>0</v>
      </c>
      <c r="AE169" s="161">
        <f t="shared" si="55"/>
        <v>0</v>
      </c>
      <c r="AF169" s="174">
        <f t="shared" si="55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v>0</v>
      </c>
      <c r="D170" s="163">
        <v>0</v>
      </c>
      <c r="E170" s="163">
        <v>0</v>
      </c>
      <c r="F170" s="163">
        <f t="shared" si="54"/>
        <v>0</v>
      </c>
      <c r="G170" s="163">
        <f t="shared" si="54"/>
        <v>0</v>
      </c>
      <c r="H170" s="163">
        <f t="shared" si="54"/>
        <v>0</v>
      </c>
      <c r="I170" s="163">
        <f t="shared" si="54"/>
        <v>0</v>
      </c>
      <c r="J170" s="163">
        <f t="shared" si="54"/>
        <v>0</v>
      </c>
      <c r="K170" s="163">
        <f t="shared" si="54"/>
        <v>0</v>
      </c>
      <c r="L170" s="163">
        <f t="shared" si="54"/>
        <v>0</v>
      </c>
      <c r="M170" s="163">
        <f t="shared" si="54"/>
        <v>0</v>
      </c>
      <c r="N170" s="163">
        <f t="shared" si="54"/>
        <v>0</v>
      </c>
      <c r="O170" s="163">
        <f t="shared" si="54"/>
        <v>0</v>
      </c>
      <c r="P170" s="163">
        <f t="shared" si="54"/>
        <v>0</v>
      </c>
      <c r="Q170" s="163">
        <f t="shared" si="54"/>
        <v>0</v>
      </c>
      <c r="R170" s="163">
        <f t="shared" si="54"/>
        <v>0</v>
      </c>
      <c r="S170" s="163">
        <f t="shared" si="55"/>
        <v>0</v>
      </c>
      <c r="T170" s="163">
        <f t="shared" si="55"/>
        <v>0</v>
      </c>
      <c r="U170" s="163">
        <f t="shared" si="55"/>
        <v>0</v>
      </c>
      <c r="V170" s="163">
        <f t="shared" si="55"/>
        <v>0</v>
      </c>
      <c r="W170" s="163">
        <f t="shared" si="55"/>
        <v>0</v>
      </c>
      <c r="X170" s="163">
        <f t="shared" si="55"/>
        <v>0</v>
      </c>
      <c r="Y170" s="163">
        <f t="shared" si="55"/>
        <v>0</v>
      </c>
      <c r="Z170" s="163">
        <f t="shared" si="55"/>
        <v>0</v>
      </c>
      <c r="AA170" s="163">
        <f t="shared" si="55"/>
        <v>0</v>
      </c>
      <c r="AB170" s="163">
        <f t="shared" si="55"/>
        <v>0</v>
      </c>
      <c r="AC170" s="163">
        <f t="shared" si="55"/>
        <v>0</v>
      </c>
      <c r="AD170" s="163">
        <f t="shared" si="55"/>
        <v>0</v>
      </c>
      <c r="AE170" s="163">
        <f t="shared" si="55"/>
        <v>0</v>
      </c>
      <c r="AF170" s="176">
        <f t="shared" si="55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v>0</v>
      </c>
      <c r="D171" s="163">
        <v>0</v>
      </c>
      <c r="E171" s="163">
        <v>0</v>
      </c>
      <c r="F171" s="163">
        <f t="shared" si="54"/>
        <v>0</v>
      </c>
      <c r="G171" s="163">
        <f t="shared" si="54"/>
        <v>0</v>
      </c>
      <c r="H171" s="163">
        <f t="shared" si="54"/>
        <v>0</v>
      </c>
      <c r="I171" s="163">
        <f t="shared" si="54"/>
        <v>0</v>
      </c>
      <c r="J171" s="163">
        <f t="shared" si="54"/>
        <v>0</v>
      </c>
      <c r="K171" s="163">
        <f t="shared" si="54"/>
        <v>0</v>
      </c>
      <c r="L171" s="163">
        <f t="shared" si="54"/>
        <v>0</v>
      </c>
      <c r="M171" s="163">
        <f t="shared" si="54"/>
        <v>0</v>
      </c>
      <c r="N171" s="163">
        <f t="shared" si="54"/>
        <v>0</v>
      </c>
      <c r="O171" s="163">
        <f t="shared" si="54"/>
        <v>0</v>
      </c>
      <c r="P171" s="163">
        <f t="shared" si="54"/>
        <v>0</v>
      </c>
      <c r="Q171" s="163">
        <f t="shared" si="54"/>
        <v>0</v>
      </c>
      <c r="R171" s="163">
        <f t="shared" si="54"/>
        <v>0</v>
      </c>
      <c r="S171" s="163">
        <f t="shared" si="55"/>
        <v>0</v>
      </c>
      <c r="T171" s="163">
        <f t="shared" si="55"/>
        <v>0</v>
      </c>
      <c r="U171" s="163">
        <f t="shared" si="55"/>
        <v>0</v>
      </c>
      <c r="V171" s="163">
        <f t="shared" si="55"/>
        <v>0</v>
      </c>
      <c r="W171" s="163">
        <f t="shared" si="55"/>
        <v>0</v>
      </c>
      <c r="X171" s="163">
        <f t="shared" si="55"/>
        <v>0</v>
      </c>
      <c r="Y171" s="163">
        <f t="shared" si="55"/>
        <v>0</v>
      </c>
      <c r="Z171" s="163">
        <f t="shared" si="55"/>
        <v>0</v>
      </c>
      <c r="AA171" s="163">
        <f t="shared" si="55"/>
        <v>0</v>
      </c>
      <c r="AB171" s="163">
        <f t="shared" si="55"/>
        <v>0</v>
      </c>
      <c r="AC171" s="163">
        <f t="shared" si="55"/>
        <v>0</v>
      </c>
      <c r="AD171" s="163">
        <f t="shared" si="55"/>
        <v>0</v>
      </c>
      <c r="AE171" s="163">
        <f t="shared" si="55"/>
        <v>0</v>
      </c>
      <c r="AF171" s="176">
        <f t="shared" si="55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v>0</v>
      </c>
      <c r="D172" s="163">
        <v>0</v>
      </c>
      <c r="E172" s="163">
        <v>0</v>
      </c>
      <c r="F172" s="163">
        <f t="shared" si="54"/>
        <v>0</v>
      </c>
      <c r="G172" s="163">
        <f t="shared" si="54"/>
        <v>0</v>
      </c>
      <c r="H172" s="163">
        <f t="shared" si="54"/>
        <v>0</v>
      </c>
      <c r="I172" s="163">
        <f t="shared" si="54"/>
        <v>0</v>
      </c>
      <c r="J172" s="163">
        <f t="shared" si="54"/>
        <v>0</v>
      </c>
      <c r="K172" s="163">
        <f t="shared" si="54"/>
        <v>0</v>
      </c>
      <c r="L172" s="163">
        <f t="shared" si="54"/>
        <v>0</v>
      </c>
      <c r="M172" s="163">
        <f t="shared" si="54"/>
        <v>0</v>
      </c>
      <c r="N172" s="163">
        <f t="shared" si="54"/>
        <v>0</v>
      </c>
      <c r="O172" s="163">
        <f t="shared" si="54"/>
        <v>0</v>
      </c>
      <c r="P172" s="163">
        <f t="shared" si="54"/>
        <v>0</v>
      </c>
      <c r="Q172" s="163">
        <f t="shared" si="54"/>
        <v>0</v>
      </c>
      <c r="R172" s="163">
        <f t="shared" si="54"/>
        <v>0</v>
      </c>
      <c r="S172" s="163">
        <f t="shared" si="55"/>
        <v>0</v>
      </c>
      <c r="T172" s="163">
        <f t="shared" si="55"/>
        <v>0</v>
      </c>
      <c r="U172" s="163">
        <f t="shared" si="55"/>
        <v>0</v>
      </c>
      <c r="V172" s="163">
        <f t="shared" si="55"/>
        <v>0</v>
      </c>
      <c r="W172" s="163">
        <f t="shared" si="55"/>
        <v>0</v>
      </c>
      <c r="X172" s="163">
        <f t="shared" si="55"/>
        <v>0</v>
      </c>
      <c r="Y172" s="163">
        <f t="shared" si="55"/>
        <v>0</v>
      </c>
      <c r="Z172" s="163">
        <f t="shared" si="55"/>
        <v>0</v>
      </c>
      <c r="AA172" s="163">
        <f t="shared" si="55"/>
        <v>0</v>
      </c>
      <c r="AB172" s="163">
        <f t="shared" si="55"/>
        <v>0</v>
      </c>
      <c r="AC172" s="163">
        <f t="shared" si="55"/>
        <v>0</v>
      </c>
      <c r="AD172" s="163">
        <f t="shared" si="55"/>
        <v>0</v>
      </c>
      <c r="AE172" s="163">
        <f t="shared" si="55"/>
        <v>0</v>
      </c>
      <c r="AF172" s="176">
        <f t="shared" si="55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v>0</v>
      </c>
      <c r="D173" s="163">
        <v>0</v>
      </c>
      <c r="E173" s="163">
        <v>0</v>
      </c>
      <c r="F173" s="163">
        <f t="shared" si="54"/>
        <v>0</v>
      </c>
      <c r="G173" s="163">
        <f t="shared" si="54"/>
        <v>0</v>
      </c>
      <c r="H173" s="163">
        <f t="shared" si="54"/>
        <v>0</v>
      </c>
      <c r="I173" s="163">
        <f t="shared" si="54"/>
        <v>0</v>
      </c>
      <c r="J173" s="163">
        <f t="shared" si="54"/>
        <v>0</v>
      </c>
      <c r="K173" s="163">
        <f t="shared" si="54"/>
        <v>0</v>
      </c>
      <c r="L173" s="163">
        <f t="shared" si="54"/>
        <v>0</v>
      </c>
      <c r="M173" s="163">
        <f t="shared" si="54"/>
        <v>0</v>
      </c>
      <c r="N173" s="163">
        <f t="shared" si="54"/>
        <v>0</v>
      </c>
      <c r="O173" s="163">
        <f t="shared" si="54"/>
        <v>0</v>
      </c>
      <c r="P173" s="163">
        <f t="shared" si="54"/>
        <v>0</v>
      </c>
      <c r="Q173" s="163">
        <f t="shared" si="54"/>
        <v>0</v>
      </c>
      <c r="R173" s="163">
        <f t="shared" si="54"/>
        <v>0</v>
      </c>
      <c r="S173" s="163">
        <f t="shared" si="55"/>
        <v>0</v>
      </c>
      <c r="T173" s="163">
        <f t="shared" si="55"/>
        <v>0</v>
      </c>
      <c r="U173" s="163">
        <f t="shared" si="55"/>
        <v>0</v>
      </c>
      <c r="V173" s="163">
        <f t="shared" si="55"/>
        <v>0</v>
      </c>
      <c r="W173" s="163">
        <f t="shared" si="55"/>
        <v>0</v>
      </c>
      <c r="X173" s="163">
        <f t="shared" si="55"/>
        <v>0</v>
      </c>
      <c r="Y173" s="163">
        <f t="shared" si="55"/>
        <v>0</v>
      </c>
      <c r="Z173" s="163">
        <f t="shared" si="55"/>
        <v>0</v>
      </c>
      <c r="AA173" s="163">
        <f t="shared" si="55"/>
        <v>0</v>
      </c>
      <c r="AB173" s="163">
        <f t="shared" si="55"/>
        <v>0</v>
      </c>
      <c r="AC173" s="163">
        <f t="shared" si="55"/>
        <v>0</v>
      </c>
      <c r="AD173" s="163">
        <f t="shared" si="55"/>
        <v>0</v>
      </c>
      <c r="AE173" s="163">
        <f t="shared" si="55"/>
        <v>0</v>
      </c>
      <c r="AF173" s="176">
        <f t="shared" si="55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v>0</v>
      </c>
      <c r="D174" s="163">
        <v>0</v>
      </c>
      <c r="E174" s="163">
        <v>0</v>
      </c>
      <c r="F174" s="163">
        <f t="shared" si="54"/>
        <v>0</v>
      </c>
      <c r="G174" s="163">
        <f t="shared" si="54"/>
        <v>0</v>
      </c>
      <c r="H174" s="163">
        <f t="shared" si="54"/>
        <v>0</v>
      </c>
      <c r="I174" s="163">
        <f t="shared" si="54"/>
        <v>0</v>
      </c>
      <c r="J174" s="163">
        <f t="shared" si="54"/>
        <v>0</v>
      </c>
      <c r="K174" s="163">
        <f t="shared" si="54"/>
        <v>0</v>
      </c>
      <c r="L174" s="163">
        <f t="shared" si="54"/>
        <v>0</v>
      </c>
      <c r="M174" s="163">
        <f t="shared" si="54"/>
        <v>0</v>
      </c>
      <c r="N174" s="163">
        <f t="shared" si="54"/>
        <v>0</v>
      </c>
      <c r="O174" s="163">
        <f t="shared" si="54"/>
        <v>0</v>
      </c>
      <c r="P174" s="163">
        <f t="shared" si="54"/>
        <v>0</v>
      </c>
      <c r="Q174" s="163">
        <f t="shared" si="54"/>
        <v>0</v>
      </c>
      <c r="R174" s="163">
        <f t="shared" si="54"/>
        <v>0</v>
      </c>
      <c r="S174" s="163">
        <f t="shared" si="55"/>
        <v>0</v>
      </c>
      <c r="T174" s="163">
        <f t="shared" si="55"/>
        <v>0</v>
      </c>
      <c r="U174" s="163">
        <f t="shared" si="55"/>
        <v>0</v>
      </c>
      <c r="V174" s="163">
        <f t="shared" si="55"/>
        <v>0</v>
      </c>
      <c r="W174" s="163">
        <f t="shared" si="55"/>
        <v>0</v>
      </c>
      <c r="X174" s="163">
        <f t="shared" si="55"/>
        <v>0</v>
      </c>
      <c r="Y174" s="163">
        <f t="shared" si="55"/>
        <v>0</v>
      </c>
      <c r="Z174" s="163">
        <f t="shared" si="55"/>
        <v>0</v>
      </c>
      <c r="AA174" s="163">
        <f t="shared" si="55"/>
        <v>0</v>
      </c>
      <c r="AB174" s="163">
        <f t="shared" si="55"/>
        <v>0</v>
      </c>
      <c r="AC174" s="163">
        <f t="shared" si="55"/>
        <v>0</v>
      </c>
      <c r="AD174" s="163">
        <f t="shared" si="55"/>
        <v>0</v>
      </c>
      <c r="AE174" s="163">
        <f t="shared" si="55"/>
        <v>0</v>
      </c>
      <c r="AF174" s="176">
        <f t="shared" si="55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v>0</v>
      </c>
      <c r="D175" s="163">
        <v>0</v>
      </c>
      <c r="E175" s="163">
        <v>0</v>
      </c>
      <c r="F175" s="163">
        <f t="shared" si="54"/>
        <v>0</v>
      </c>
      <c r="G175" s="163">
        <f t="shared" si="54"/>
        <v>0</v>
      </c>
      <c r="H175" s="163">
        <f t="shared" si="54"/>
        <v>0</v>
      </c>
      <c r="I175" s="163">
        <f t="shared" si="54"/>
        <v>0</v>
      </c>
      <c r="J175" s="163">
        <f t="shared" si="54"/>
        <v>0</v>
      </c>
      <c r="K175" s="163">
        <f t="shared" si="54"/>
        <v>0</v>
      </c>
      <c r="L175" s="163">
        <f t="shared" si="54"/>
        <v>0</v>
      </c>
      <c r="M175" s="163">
        <f t="shared" si="54"/>
        <v>0</v>
      </c>
      <c r="N175" s="163">
        <f t="shared" si="54"/>
        <v>0</v>
      </c>
      <c r="O175" s="163">
        <f t="shared" si="54"/>
        <v>0</v>
      </c>
      <c r="P175" s="163">
        <f t="shared" si="54"/>
        <v>0</v>
      </c>
      <c r="Q175" s="163">
        <f t="shared" si="54"/>
        <v>0</v>
      </c>
      <c r="R175" s="163">
        <f t="shared" si="54"/>
        <v>0</v>
      </c>
      <c r="S175" s="163">
        <f t="shared" si="55"/>
        <v>0</v>
      </c>
      <c r="T175" s="163">
        <f t="shared" si="55"/>
        <v>0</v>
      </c>
      <c r="U175" s="163">
        <f t="shared" si="55"/>
        <v>0</v>
      </c>
      <c r="V175" s="163">
        <f t="shared" si="55"/>
        <v>0</v>
      </c>
      <c r="W175" s="163">
        <f t="shared" si="55"/>
        <v>0</v>
      </c>
      <c r="X175" s="163">
        <f t="shared" si="55"/>
        <v>0</v>
      </c>
      <c r="Y175" s="163">
        <f t="shared" si="55"/>
        <v>0</v>
      </c>
      <c r="Z175" s="163">
        <f t="shared" si="55"/>
        <v>0</v>
      </c>
      <c r="AA175" s="163">
        <f t="shared" si="55"/>
        <v>0</v>
      </c>
      <c r="AB175" s="163">
        <f t="shared" si="55"/>
        <v>0</v>
      </c>
      <c r="AC175" s="163">
        <f t="shared" si="55"/>
        <v>0</v>
      </c>
      <c r="AD175" s="163">
        <f t="shared" si="55"/>
        <v>0</v>
      </c>
      <c r="AE175" s="163">
        <f t="shared" si="55"/>
        <v>0</v>
      </c>
      <c r="AF175" s="176">
        <f t="shared" si="55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v>0</v>
      </c>
      <c r="D176" s="163">
        <v>0</v>
      </c>
      <c r="E176" s="163">
        <v>0</v>
      </c>
      <c r="F176" s="163">
        <f t="shared" si="54"/>
        <v>0</v>
      </c>
      <c r="G176" s="163">
        <f t="shared" si="54"/>
        <v>0</v>
      </c>
      <c r="H176" s="163">
        <f t="shared" si="54"/>
        <v>0</v>
      </c>
      <c r="I176" s="163">
        <f t="shared" si="54"/>
        <v>0</v>
      </c>
      <c r="J176" s="163">
        <f t="shared" si="54"/>
        <v>0</v>
      </c>
      <c r="K176" s="163">
        <f t="shared" si="54"/>
        <v>0</v>
      </c>
      <c r="L176" s="163">
        <f t="shared" si="54"/>
        <v>0</v>
      </c>
      <c r="M176" s="163">
        <f t="shared" si="54"/>
        <v>0</v>
      </c>
      <c r="N176" s="163">
        <f t="shared" si="54"/>
        <v>0</v>
      </c>
      <c r="O176" s="163">
        <f t="shared" si="54"/>
        <v>0</v>
      </c>
      <c r="P176" s="163">
        <f t="shared" si="54"/>
        <v>0</v>
      </c>
      <c r="Q176" s="163">
        <f t="shared" si="54"/>
        <v>0</v>
      </c>
      <c r="R176" s="163">
        <f t="shared" si="54"/>
        <v>0</v>
      </c>
      <c r="S176" s="163">
        <f t="shared" si="55"/>
        <v>0</v>
      </c>
      <c r="T176" s="163">
        <f t="shared" si="55"/>
        <v>0</v>
      </c>
      <c r="U176" s="163">
        <f t="shared" si="55"/>
        <v>0</v>
      </c>
      <c r="V176" s="163">
        <f t="shared" si="55"/>
        <v>0</v>
      </c>
      <c r="W176" s="163">
        <f t="shared" si="55"/>
        <v>0</v>
      </c>
      <c r="X176" s="163">
        <f t="shared" si="55"/>
        <v>0</v>
      </c>
      <c r="Y176" s="163">
        <f t="shared" si="55"/>
        <v>0</v>
      </c>
      <c r="Z176" s="163">
        <f t="shared" si="55"/>
        <v>0</v>
      </c>
      <c r="AA176" s="163">
        <f t="shared" si="55"/>
        <v>0</v>
      </c>
      <c r="AB176" s="163">
        <f t="shared" si="55"/>
        <v>0</v>
      </c>
      <c r="AC176" s="163">
        <f t="shared" si="55"/>
        <v>0</v>
      </c>
      <c r="AD176" s="163">
        <f t="shared" si="55"/>
        <v>0</v>
      </c>
      <c r="AE176" s="163">
        <f t="shared" si="55"/>
        <v>0</v>
      </c>
      <c r="AF176" s="176">
        <f t="shared" si="55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v>0</v>
      </c>
      <c r="D177" s="163">
        <v>0</v>
      </c>
      <c r="E177" s="163">
        <v>0</v>
      </c>
      <c r="F177" s="163">
        <f t="shared" si="54"/>
        <v>0</v>
      </c>
      <c r="G177" s="163">
        <f t="shared" si="54"/>
        <v>0</v>
      </c>
      <c r="H177" s="163">
        <f t="shared" si="54"/>
        <v>0</v>
      </c>
      <c r="I177" s="163">
        <f t="shared" si="54"/>
        <v>0</v>
      </c>
      <c r="J177" s="163">
        <f t="shared" si="54"/>
        <v>0</v>
      </c>
      <c r="K177" s="163">
        <f t="shared" si="54"/>
        <v>0</v>
      </c>
      <c r="L177" s="163">
        <f t="shared" si="54"/>
        <v>0</v>
      </c>
      <c r="M177" s="163">
        <f t="shared" si="54"/>
        <v>0</v>
      </c>
      <c r="N177" s="163">
        <f t="shared" si="54"/>
        <v>0</v>
      </c>
      <c r="O177" s="163">
        <f t="shared" si="54"/>
        <v>0</v>
      </c>
      <c r="P177" s="163">
        <f t="shared" si="54"/>
        <v>0</v>
      </c>
      <c r="Q177" s="163">
        <f t="shared" si="54"/>
        <v>0</v>
      </c>
      <c r="R177" s="163">
        <f t="shared" si="54"/>
        <v>0</v>
      </c>
      <c r="S177" s="163">
        <f t="shared" si="55"/>
        <v>0</v>
      </c>
      <c r="T177" s="163">
        <f t="shared" si="55"/>
        <v>0</v>
      </c>
      <c r="U177" s="163">
        <f t="shared" si="55"/>
        <v>0</v>
      </c>
      <c r="V177" s="163">
        <f t="shared" si="55"/>
        <v>0</v>
      </c>
      <c r="W177" s="163">
        <f t="shared" si="55"/>
        <v>0</v>
      </c>
      <c r="X177" s="163">
        <f t="shared" si="55"/>
        <v>0</v>
      </c>
      <c r="Y177" s="163">
        <f t="shared" si="55"/>
        <v>0</v>
      </c>
      <c r="Z177" s="163">
        <f t="shared" si="55"/>
        <v>0</v>
      </c>
      <c r="AA177" s="163">
        <f t="shared" si="55"/>
        <v>0</v>
      </c>
      <c r="AB177" s="163">
        <f t="shared" si="55"/>
        <v>0</v>
      </c>
      <c r="AC177" s="163">
        <f t="shared" si="55"/>
        <v>0</v>
      </c>
      <c r="AD177" s="163">
        <f t="shared" si="55"/>
        <v>0</v>
      </c>
      <c r="AE177" s="163">
        <f t="shared" si="55"/>
        <v>0</v>
      </c>
      <c r="AF177" s="176">
        <f t="shared" si="55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v>0</v>
      </c>
      <c r="D178" s="163">
        <v>0</v>
      </c>
      <c r="E178" s="163">
        <v>0</v>
      </c>
      <c r="F178" s="163">
        <f t="shared" si="54"/>
        <v>0</v>
      </c>
      <c r="G178" s="163">
        <f t="shared" si="54"/>
        <v>0</v>
      </c>
      <c r="H178" s="163">
        <f t="shared" si="54"/>
        <v>0</v>
      </c>
      <c r="I178" s="163">
        <f t="shared" si="54"/>
        <v>0</v>
      </c>
      <c r="J178" s="163">
        <f t="shared" si="54"/>
        <v>0</v>
      </c>
      <c r="K178" s="163">
        <f t="shared" si="54"/>
        <v>0</v>
      </c>
      <c r="L178" s="163">
        <f t="shared" si="54"/>
        <v>0</v>
      </c>
      <c r="M178" s="163">
        <f t="shared" si="54"/>
        <v>0</v>
      </c>
      <c r="N178" s="163">
        <f t="shared" si="54"/>
        <v>0</v>
      </c>
      <c r="O178" s="163">
        <f t="shared" si="54"/>
        <v>0</v>
      </c>
      <c r="P178" s="163">
        <f t="shared" si="54"/>
        <v>0</v>
      </c>
      <c r="Q178" s="163">
        <f t="shared" si="54"/>
        <v>0</v>
      </c>
      <c r="R178" s="163">
        <f t="shared" si="54"/>
        <v>0</v>
      </c>
      <c r="S178" s="163">
        <f t="shared" si="55"/>
        <v>0</v>
      </c>
      <c r="T178" s="163">
        <f t="shared" si="55"/>
        <v>0</v>
      </c>
      <c r="U178" s="163">
        <f t="shared" si="55"/>
        <v>0</v>
      </c>
      <c r="V178" s="163">
        <f t="shared" si="55"/>
        <v>0</v>
      </c>
      <c r="W178" s="163">
        <f t="shared" si="55"/>
        <v>0</v>
      </c>
      <c r="X178" s="163">
        <f t="shared" si="55"/>
        <v>0</v>
      </c>
      <c r="Y178" s="163">
        <f t="shared" si="55"/>
        <v>0</v>
      </c>
      <c r="Z178" s="163">
        <f t="shared" si="55"/>
        <v>0</v>
      </c>
      <c r="AA178" s="163">
        <f t="shared" si="55"/>
        <v>0</v>
      </c>
      <c r="AB178" s="163">
        <f t="shared" si="55"/>
        <v>0</v>
      </c>
      <c r="AC178" s="163">
        <f t="shared" si="55"/>
        <v>0</v>
      </c>
      <c r="AD178" s="163">
        <f t="shared" si="55"/>
        <v>0</v>
      </c>
      <c r="AE178" s="163">
        <f t="shared" si="55"/>
        <v>0</v>
      </c>
      <c r="AF178" s="176">
        <f t="shared" si="55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v>0</v>
      </c>
      <c r="D179" s="163">
        <v>0</v>
      </c>
      <c r="E179" s="163">
        <v>0</v>
      </c>
      <c r="F179" s="163">
        <f t="shared" si="54"/>
        <v>0</v>
      </c>
      <c r="G179" s="163">
        <f t="shared" si="54"/>
        <v>0</v>
      </c>
      <c r="H179" s="163">
        <f t="shared" si="54"/>
        <v>0</v>
      </c>
      <c r="I179" s="163">
        <f t="shared" si="54"/>
        <v>0</v>
      </c>
      <c r="J179" s="163">
        <f t="shared" si="54"/>
        <v>0</v>
      </c>
      <c r="K179" s="163">
        <f t="shared" si="54"/>
        <v>0</v>
      </c>
      <c r="L179" s="163">
        <f t="shared" si="54"/>
        <v>0</v>
      </c>
      <c r="M179" s="163">
        <f t="shared" si="54"/>
        <v>0</v>
      </c>
      <c r="N179" s="163">
        <f t="shared" si="54"/>
        <v>0</v>
      </c>
      <c r="O179" s="163">
        <f t="shared" si="54"/>
        <v>0</v>
      </c>
      <c r="P179" s="163">
        <f t="shared" si="54"/>
        <v>0</v>
      </c>
      <c r="Q179" s="163">
        <f t="shared" si="54"/>
        <v>0</v>
      </c>
      <c r="R179" s="163">
        <f t="shared" si="54"/>
        <v>0</v>
      </c>
      <c r="S179" s="163">
        <f t="shared" si="55"/>
        <v>0</v>
      </c>
      <c r="T179" s="163">
        <f t="shared" si="55"/>
        <v>0</v>
      </c>
      <c r="U179" s="163">
        <f t="shared" si="55"/>
        <v>0</v>
      </c>
      <c r="V179" s="163">
        <f t="shared" si="55"/>
        <v>0</v>
      </c>
      <c r="W179" s="163">
        <f t="shared" si="55"/>
        <v>0</v>
      </c>
      <c r="X179" s="163">
        <f t="shared" si="55"/>
        <v>0</v>
      </c>
      <c r="Y179" s="163">
        <f t="shared" si="55"/>
        <v>0</v>
      </c>
      <c r="Z179" s="163">
        <f t="shared" si="55"/>
        <v>0</v>
      </c>
      <c r="AA179" s="163">
        <f t="shared" si="55"/>
        <v>0</v>
      </c>
      <c r="AB179" s="163">
        <f t="shared" si="55"/>
        <v>0</v>
      </c>
      <c r="AC179" s="163">
        <f t="shared" si="55"/>
        <v>0</v>
      </c>
      <c r="AD179" s="163">
        <f t="shared" si="55"/>
        <v>0</v>
      </c>
      <c r="AE179" s="163">
        <f t="shared" si="55"/>
        <v>0</v>
      </c>
      <c r="AF179" s="176">
        <f t="shared" si="55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v>0</v>
      </c>
      <c r="D180" s="163">
        <v>0</v>
      </c>
      <c r="E180" s="163">
        <v>0</v>
      </c>
      <c r="F180" s="163">
        <f t="shared" si="54"/>
        <v>0</v>
      </c>
      <c r="G180" s="163">
        <f t="shared" si="54"/>
        <v>0</v>
      </c>
      <c r="H180" s="163">
        <f t="shared" si="54"/>
        <v>0</v>
      </c>
      <c r="I180" s="163">
        <f t="shared" si="54"/>
        <v>0</v>
      </c>
      <c r="J180" s="163">
        <f t="shared" si="54"/>
        <v>0</v>
      </c>
      <c r="K180" s="163">
        <f t="shared" si="54"/>
        <v>0</v>
      </c>
      <c r="L180" s="163">
        <f t="shared" si="54"/>
        <v>0</v>
      </c>
      <c r="M180" s="163">
        <f t="shared" si="54"/>
        <v>0</v>
      </c>
      <c r="N180" s="163">
        <f t="shared" si="54"/>
        <v>0</v>
      </c>
      <c r="O180" s="163">
        <f t="shared" si="54"/>
        <v>0</v>
      </c>
      <c r="P180" s="163">
        <f t="shared" si="54"/>
        <v>0</v>
      </c>
      <c r="Q180" s="163">
        <f t="shared" si="54"/>
        <v>0</v>
      </c>
      <c r="R180" s="163">
        <f t="shared" si="54"/>
        <v>0</v>
      </c>
      <c r="S180" s="163">
        <f t="shared" si="55"/>
        <v>0</v>
      </c>
      <c r="T180" s="163">
        <f t="shared" si="55"/>
        <v>0</v>
      </c>
      <c r="U180" s="163">
        <f t="shared" si="55"/>
        <v>0</v>
      </c>
      <c r="V180" s="163">
        <f t="shared" si="55"/>
        <v>0</v>
      </c>
      <c r="W180" s="163">
        <f t="shared" si="55"/>
        <v>0</v>
      </c>
      <c r="X180" s="163">
        <f t="shared" si="55"/>
        <v>0</v>
      </c>
      <c r="Y180" s="163">
        <f t="shared" si="55"/>
        <v>0</v>
      </c>
      <c r="Z180" s="163">
        <f t="shared" si="55"/>
        <v>0</v>
      </c>
      <c r="AA180" s="163">
        <f t="shared" si="55"/>
        <v>0</v>
      </c>
      <c r="AB180" s="163">
        <f t="shared" si="55"/>
        <v>0</v>
      </c>
      <c r="AC180" s="163">
        <f t="shared" si="55"/>
        <v>0</v>
      </c>
      <c r="AD180" s="163">
        <f t="shared" si="55"/>
        <v>0</v>
      </c>
      <c r="AE180" s="163">
        <f t="shared" si="55"/>
        <v>0</v>
      </c>
      <c r="AF180" s="176">
        <f t="shared" si="55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v>0</v>
      </c>
      <c r="D181" s="163">
        <v>0</v>
      </c>
      <c r="E181" s="163">
        <v>0</v>
      </c>
      <c r="F181" s="163">
        <f t="shared" si="54"/>
        <v>0</v>
      </c>
      <c r="G181" s="163">
        <f t="shared" si="54"/>
        <v>0</v>
      </c>
      <c r="H181" s="163">
        <f t="shared" si="54"/>
        <v>0</v>
      </c>
      <c r="I181" s="163">
        <f t="shared" si="54"/>
        <v>0</v>
      </c>
      <c r="J181" s="163">
        <f t="shared" si="54"/>
        <v>0</v>
      </c>
      <c r="K181" s="163">
        <f t="shared" si="54"/>
        <v>0</v>
      </c>
      <c r="L181" s="163">
        <f t="shared" si="54"/>
        <v>0</v>
      </c>
      <c r="M181" s="163">
        <f t="shared" si="54"/>
        <v>0</v>
      </c>
      <c r="N181" s="163">
        <f t="shared" si="54"/>
        <v>0</v>
      </c>
      <c r="O181" s="163">
        <f t="shared" si="54"/>
        <v>0</v>
      </c>
      <c r="P181" s="163">
        <f t="shared" si="54"/>
        <v>0</v>
      </c>
      <c r="Q181" s="163">
        <f t="shared" si="54"/>
        <v>0</v>
      </c>
      <c r="R181" s="163">
        <f t="shared" si="54"/>
        <v>0</v>
      </c>
      <c r="S181" s="163">
        <f t="shared" si="55"/>
        <v>0</v>
      </c>
      <c r="T181" s="163">
        <f t="shared" si="55"/>
        <v>0</v>
      </c>
      <c r="U181" s="163">
        <f t="shared" si="55"/>
        <v>0</v>
      </c>
      <c r="V181" s="163">
        <f t="shared" si="55"/>
        <v>0</v>
      </c>
      <c r="W181" s="163">
        <f t="shared" si="55"/>
        <v>0</v>
      </c>
      <c r="X181" s="163">
        <f t="shared" si="55"/>
        <v>0</v>
      </c>
      <c r="Y181" s="163">
        <f t="shared" si="55"/>
        <v>0</v>
      </c>
      <c r="Z181" s="163">
        <f t="shared" si="55"/>
        <v>0</v>
      </c>
      <c r="AA181" s="163">
        <f t="shared" si="55"/>
        <v>0</v>
      </c>
      <c r="AB181" s="163">
        <f t="shared" si="55"/>
        <v>0</v>
      </c>
      <c r="AC181" s="163">
        <f t="shared" si="55"/>
        <v>0</v>
      </c>
      <c r="AD181" s="163">
        <f t="shared" si="55"/>
        <v>0</v>
      </c>
      <c r="AE181" s="163">
        <f t="shared" si="55"/>
        <v>0</v>
      </c>
      <c r="AF181" s="176">
        <f t="shared" si="55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v>0</v>
      </c>
      <c r="D182" s="163">
        <v>0</v>
      </c>
      <c r="E182" s="163">
        <v>0</v>
      </c>
      <c r="F182" s="163">
        <f t="shared" si="54"/>
        <v>0</v>
      </c>
      <c r="G182" s="163">
        <f t="shared" si="54"/>
        <v>0</v>
      </c>
      <c r="H182" s="163">
        <f t="shared" si="54"/>
        <v>0</v>
      </c>
      <c r="I182" s="163">
        <f t="shared" si="54"/>
        <v>0</v>
      </c>
      <c r="J182" s="163">
        <f t="shared" si="54"/>
        <v>0</v>
      </c>
      <c r="K182" s="163">
        <f t="shared" si="54"/>
        <v>0</v>
      </c>
      <c r="L182" s="163">
        <f t="shared" si="54"/>
        <v>0</v>
      </c>
      <c r="M182" s="163">
        <f t="shared" si="54"/>
        <v>0</v>
      </c>
      <c r="N182" s="163">
        <f t="shared" si="54"/>
        <v>0</v>
      </c>
      <c r="O182" s="163">
        <f t="shared" si="54"/>
        <v>0</v>
      </c>
      <c r="P182" s="163">
        <f t="shared" si="54"/>
        <v>0</v>
      </c>
      <c r="Q182" s="163">
        <f t="shared" si="54"/>
        <v>0</v>
      </c>
      <c r="R182" s="163">
        <f t="shared" si="54"/>
        <v>0</v>
      </c>
      <c r="S182" s="163">
        <f t="shared" si="55"/>
        <v>0</v>
      </c>
      <c r="T182" s="163">
        <f t="shared" si="55"/>
        <v>0</v>
      </c>
      <c r="U182" s="163">
        <f t="shared" si="55"/>
        <v>0</v>
      </c>
      <c r="V182" s="163">
        <f t="shared" si="55"/>
        <v>0</v>
      </c>
      <c r="W182" s="163">
        <f t="shared" si="55"/>
        <v>0</v>
      </c>
      <c r="X182" s="163">
        <f t="shared" si="55"/>
        <v>0</v>
      </c>
      <c r="Y182" s="163">
        <f t="shared" si="55"/>
        <v>0</v>
      </c>
      <c r="Z182" s="163">
        <f t="shared" si="55"/>
        <v>0</v>
      </c>
      <c r="AA182" s="163">
        <f t="shared" si="55"/>
        <v>0</v>
      </c>
      <c r="AB182" s="163">
        <f t="shared" si="55"/>
        <v>0</v>
      </c>
      <c r="AC182" s="163">
        <f t="shared" si="55"/>
        <v>0</v>
      </c>
      <c r="AD182" s="163">
        <f t="shared" si="55"/>
        <v>0</v>
      </c>
      <c r="AE182" s="163">
        <f t="shared" si="55"/>
        <v>0</v>
      </c>
      <c r="AF182" s="176">
        <f t="shared" si="55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v>0</v>
      </c>
      <c r="D183" s="163">
        <v>0</v>
      </c>
      <c r="E183" s="163">
        <v>0</v>
      </c>
      <c r="F183" s="163">
        <f t="shared" si="54"/>
        <v>0</v>
      </c>
      <c r="G183" s="163">
        <f t="shared" si="54"/>
        <v>0</v>
      </c>
      <c r="H183" s="163">
        <f t="shared" si="54"/>
        <v>0</v>
      </c>
      <c r="I183" s="163">
        <f t="shared" si="54"/>
        <v>0</v>
      </c>
      <c r="J183" s="163">
        <f t="shared" si="54"/>
        <v>0</v>
      </c>
      <c r="K183" s="163">
        <f t="shared" si="54"/>
        <v>0</v>
      </c>
      <c r="L183" s="163">
        <f t="shared" si="54"/>
        <v>0</v>
      </c>
      <c r="M183" s="163">
        <f t="shared" si="54"/>
        <v>0</v>
      </c>
      <c r="N183" s="163">
        <f t="shared" si="54"/>
        <v>0</v>
      </c>
      <c r="O183" s="163">
        <f t="shared" si="54"/>
        <v>0</v>
      </c>
      <c r="P183" s="163">
        <f t="shared" si="54"/>
        <v>0</v>
      </c>
      <c r="Q183" s="163">
        <f t="shared" si="54"/>
        <v>0</v>
      </c>
      <c r="R183" s="163">
        <f t="shared" si="54"/>
        <v>0</v>
      </c>
      <c r="S183" s="163">
        <f t="shared" si="55"/>
        <v>0</v>
      </c>
      <c r="T183" s="163">
        <f t="shared" si="55"/>
        <v>0</v>
      </c>
      <c r="U183" s="163">
        <f t="shared" si="55"/>
        <v>0</v>
      </c>
      <c r="V183" s="163">
        <f t="shared" si="55"/>
        <v>0</v>
      </c>
      <c r="W183" s="163">
        <f t="shared" si="55"/>
        <v>0</v>
      </c>
      <c r="X183" s="163">
        <f t="shared" si="55"/>
        <v>0</v>
      </c>
      <c r="Y183" s="163">
        <f t="shared" si="55"/>
        <v>0</v>
      </c>
      <c r="Z183" s="163">
        <f t="shared" si="55"/>
        <v>0</v>
      </c>
      <c r="AA183" s="163">
        <f t="shared" si="55"/>
        <v>0</v>
      </c>
      <c r="AB183" s="163">
        <f t="shared" si="55"/>
        <v>0</v>
      </c>
      <c r="AC183" s="163">
        <f t="shared" si="55"/>
        <v>0</v>
      </c>
      <c r="AD183" s="163">
        <f t="shared" si="55"/>
        <v>0</v>
      </c>
      <c r="AE183" s="163">
        <f t="shared" si="55"/>
        <v>0</v>
      </c>
      <c r="AF183" s="176">
        <f t="shared" si="55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v>0</v>
      </c>
      <c r="D184" s="163">
        <v>0</v>
      </c>
      <c r="E184" s="163">
        <v>0</v>
      </c>
      <c r="F184" s="163">
        <f t="shared" si="54"/>
        <v>0</v>
      </c>
      <c r="G184" s="163">
        <f t="shared" si="54"/>
        <v>0</v>
      </c>
      <c r="H184" s="163">
        <f t="shared" si="54"/>
        <v>0</v>
      </c>
      <c r="I184" s="163">
        <f t="shared" si="54"/>
        <v>0</v>
      </c>
      <c r="J184" s="163">
        <f t="shared" si="54"/>
        <v>0</v>
      </c>
      <c r="K184" s="163">
        <f t="shared" si="54"/>
        <v>0</v>
      </c>
      <c r="L184" s="163">
        <f t="shared" si="54"/>
        <v>0</v>
      </c>
      <c r="M184" s="163">
        <f t="shared" si="54"/>
        <v>0</v>
      </c>
      <c r="N184" s="163">
        <f t="shared" si="54"/>
        <v>0</v>
      </c>
      <c r="O184" s="163">
        <f t="shared" si="54"/>
        <v>0</v>
      </c>
      <c r="P184" s="163">
        <f t="shared" si="54"/>
        <v>0</v>
      </c>
      <c r="Q184" s="163">
        <f t="shared" si="54"/>
        <v>0</v>
      </c>
      <c r="R184" s="163">
        <f t="shared" ref="R184:AF199" si="56">Q184</f>
        <v>0</v>
      </c>
      <c r="S184" s="163">
        <f t="shared" si="56"/>
        <v>0</v>
      </c>
      <c r="T184" s="163">
        <f t="shared" si="56"/>
        <v>0</v>
      </c>
      <c r="U184" s="163">
        <f t="shared" si="56"/>
        <v>0</v>
      </c>
      <c r="V184" s="163">
        <f t="shared" si="56"/>
        <v>0</v>
      </c>
      <c r="W184" s="163">
        <f t="shared" si="56"/>
        <v>0</v>
      </c>
      <c r="X184" s="163">
        <f t="shared" si="56"/>
        <v>0</v>
      </c>
      <c r="Y184" s="163">
        <f t="shared" si="56"/>
        <v>0</v>
      </c>
      <c r="Z184" s="163">
        <f t="shared" si="56"/>
        <v>0</v>
      </c>
      <c r="AA184" s="163">
        <f t="shared" si="56"/>
        <v>0</v>
      </c>
      <c r="AB184" s="163">
        <f t="shared" si="56"/>
        <v>0</v>
      </c>
      <c r="AC184" s="163">
        <f t="shared" si="55"/>
        <v>0</v>
      </c>
      <c r="AD184" s="163">
        <f t="shared" si="56"/>
        <v>0</v>
      </c>
      <c r="AE184" s="163">
        <f t="shared" si="56"/>
        <v>0</v>
      </c>
      <c r="AF184" s="176">
        <f t="shared" si="56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v>0</v>
      </c>
      <c r="D185" s="163">
        <v>0</v>
      </c>
      <c r="E185" s="163">
        <v>0</v>
      </c>
      <c r="F185" s="163">
        <f t="shared" ref="F185:R200" si="57">E185</f>
        <v>0</v>
      </c>
      <c r="G185" s="163">
        <f t="shared" si="57"/>
        <v>0</v>
      </c>
      <c r="H185" s="163">
        <f t="shared" si="57"/>
        <v>0</v>
      </c>
      <c r="I185" s="163">
        <f t="shared" si="57"/>
        <v>0</v>
      </c>
      <c r="J185" s="163">
        <f t="shared" si="57"/>
        <v>0</v>
      </c>
      <c r="K185" s="163">
        <f t="shared" si="57"/>
        <v>0</v>
      </c>
      <c r="L185" s="163">
        <f t="shared" si="57"/>
        <v>0</v>
      </c>
      <c r="M185" s="163">
        <f t="shared" si="57"/>
        <v>0</v>
      </c>
      <c r="N185" s="163">
        <f t="shared" si="57"/>
        <v>0</v>
      </c>
      <c r="O185" s="163">
        <f t="shared" si="57"/>
        <v>0</v>
      </c>
      <c r="P185" s="163">
        <f t="shared" si="57"/>
        <v>0</v>
      </c>
      <c r="Q185" s="163">
        <f t="shared" si="57"/>
        <v>0</v>
      </c>
      <c r="R185" s="163">
        <f t="shared" si="57"/>
        <v>0</v>
      </c>
      <c r="S185" s="163">
        <f t="shared" si="56"/>
        <v>0</v>
      </c>
      <c r="T185" s="163">
        <f t="shared" si="56"/>
        <v>0</v>
      </c>
      <c r="U185" s="163">
        <f t="shared" si="56"/>
        <v>0</v>
      </c>
      <c r="V185" s="163">
        <f t="shared" si="56"/>
        <v>0</v>
      </c>
      <c r="W185" s="163">
        <f t="shared" si="56"/>
        <v>0</v>
      </c>
      <c r="X185" s="163">
        <f t="shared" si="56"/>
        <v>0</v>
      </c>
      <c r="Y185" s="163">
        <f t="shared" si="56"/>
        <v>0</v>
      </c>
      <c r="Z185" s="163">
        <f t="shared" si="56"/>
        <v>0</v>
      </c>
      <c r="AA185" s="163">
        <f t="shared" si="56"/>
        <v>0</v>
      </c>
      <c r="AB185" s="163">
        <f t="shared" si="56"/>
        <v>0</v>
      </c>
      <c r="AC185" s="163">
        <f t="shared" si="56"/>
        <v>0</v>
      </c>
      <c r="AD185" s="163">
        <f t="shared" si="56"/>
        <v>0</v>
      </c>
      <c r="AE185" s="163">
        <f t="shared" si="56"/>
        <v>0</v>
      </c>
      <c r="AF185" s="176">
        <f t="shared" si="56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v>0</v>
      </c>
      <c r="D186" s="163">
        <v>0</v>
      </c>
      <c r="E186" s="163">
        <v>0</v>
      </c>
      <c r="F186" s="163">
        <f t="shared" si="57"/>
        <v>0</v>
      </c>
      <c r="G186" s="163">
        <f t="shared" si="57"/>
        <v>0</v>
      </c>
      <c r="H186" s="163">
        <f t="shared" si="57"/>
        <v>0</v>
      </c>
      <c r="I186" s="163">
        <f t="shared" si="57"/>
        <v>0</v>
      </c>
      <c r="J186" s="163">
        <f t="shared" si="57"/>
        <v>0</v>
      </c>
      <c r="K186" s="163">
        <f t="shared" si="57"/>
        <v>0</v>
      </c>
      <c r="L186" s="163">
        <f t="shared" si="57"/>
        <v>0</v>
      </c>
      <c r="M186" s="163">
        <f t="shared" si="57"/>
        <v>0</v>
      </c>
      <c r="N186" s="163">
        <f t="shared" si="57"/>
        <v>0</v>
      </c>
      <c r="O186" s="163">
        <f t="shared" si="57"/>
        <v>0</v>
      </c>
      <c r="P186" s="163">
        <f t="shared" si="57"/>
        <v>0</v>
      </c>
      <c r="Q186" s="163">
        <f t="shared" si="57"/>
        <v>0</v>
      </c>
      <c r="R186" s="163">
        <f t="shared" si="57"/>
        <v>0</v>
      </c>
      <c r="S186" s="163">
        <f t="shared" si="56"/>
        <v>0</v>
      </c>
      <c r="T186" s="163">
        <f t="shared" si="56"/>
        <v>0</v>
      </c>
      <c r="U186" s="163">
        <f t="shared" si="56"/>
        <v>0</v>
      </c>
      <c r="V186" s="163">
        <f t="shared" si="56"/>
        <v>0</v>
      </c>
      <c r="W186" s="163">
        <f t="shared" si="56"/>
        <v>0</v>
      </c>
      <c r="X186" s="163">
        <f t="shared" si="56"/>
        <v>0</v>
      </c>
      <c r="Y186" s="163">
        <f t="shared" si="56"/>
        <v>0</v>
      </c>
      <c r="Z186" s="163">
        <f t="shared" si="56"/>
        <v>0</v>
      </c>
      <c r="AA186" s="163">
        <f t="shared" si="56"/>
        <v>0</v>
      </c>
      <c r="AB186" s="163">
        <f t="shared" si="56"/>
        <v>0</v>
      </c>
      <c r="AC186" s="163">
        <f t="shared" si="56"/>
        <v>0</v>
      </c>
      <c r="AD186" s="163">
        <f t="shared" si="56"/>
        <v>0</v>
      </c>
      <c r="AE186" s="163">
        <f t="shared" si="56"/>
        <v>0</v>
      </c>
      <c r="AF186" s="176">
        <f t="shared" si="56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v>0</v>
      </c>
      <c r="D187" s="163">
        <v>0</v>
      </c>
      <c r="E187" s="163">
        <v>0</v>
      </c>
      <c r="F187" s="163">
        <f t="shared" si="57"/>
        <v>0</v>
      </c>
      <c r="G187" s="163">
        <f t="shared" si="57"/>
        <v>0</v>
      </c>
      <c r="H187" s="163">
        <f t="shared" si="57"/>
        <v>0</v>
      </c>
      <c r="I187" s="163">
        <f t="shared" si="57"/>
        <v>0</v>
      </c>
      <c r="J187" s="163">
        <f t="shared" si="57"/>
        <v>0</v>
      </c>
      <c r="K187" s="163">
        <f t="shared" si="57"/>
        <v>0</v>
      </c>
      <c r="L187" s="163">
        <f t="shared" si="57"/>
        <v>0</v>
      </c>
      <c r="M187" s="163">
        <f t="shared" si="57"/>
        <v>0</v>
      </c>
      <c r="N187" s="163">
        <f t="shared" si="57"/>
        <v>0</v>
      </c>
      <c r="O187" s="163">
        <f t="shared" si="57"/>
        <v>0</v>
      </c>
      <c r="P187" s="163">
        <f t="shared" si="57"/>
        <v>0</v>
      </c>
      <c r="Q187" s="163">
        <f t="shared" si="57"/>
        <v>0</v>
      </c>
      <c r="R187" s="163">
        <f t="shared" si="57"/>
        <v>0</v>
      </c>
      <c r="S187" s="163">
        <f t="shared" si="56"/>
        <v>0</v>
      </c>
      <c r="T187" s="163">
        <f t="shared" si="56"/>
        <v>0</v>
      </c>
      <c r="U187" s="163">
        <f t="shared" si="56"/>
        <v>0</v>
      </c>
      <c r="V187" s="163">
        <f t="shared" si="56"/>
        <v>0</v>
      </c>
      <c r="W187" s="163">
        <f t="shared" si="56"/>
        <v>0</v>
      </c>
      <c r="X187" s="163">
        <f t="shared" si="56"/>
        <v>0</v>
      </c>
      <c r="Y187" s="163">
        <f t="shared" si="56"/>
        <v>0</v>
      </c>
      <c r="Z187" s="163">
        <f t="shared" si="56"/>
        <v>0</v>
      </c>
      <c r="AA187" s="163">
        <f t="shared" si="56"/>
        <v>0</v>
      </c>
      <c r="AB187" s="163">
        <f t="shared" si="56"/>
        <v>0</v>
      </c>
      <c r="AC187" s="163">
        <f t="shared" si="56"/>
        <v>0</v>
      </c>
      <c r="AD187" s="163">
        <f t="shared" si="56"/>
        <v>0</v>
      </c>
      <c r="AE187" s="163">
        <f t="shared" si="56"/>
        <v>0</v>
      </c>
      <c r="AF187" s="176">
        <f t="shared" si="56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v>0</v>
      </c>
      <c r="D188" s="163">
        <v>0</v>
      </c>
      <c r="E188" s="163">
        <v>0</v>
      </c>
      <c r="F188" s="163">
        <f t="shared" si="57"/>
        <v>0</v>
      </c>
      <c r="G188" s="163">
        <f t="shared" si="57"/>
        <v>0</v>
      </c>
      <c r="H188" s="163">
        <f t="shared" si="57"/>
        <v>0</v>
      </c>
      <c r="I188" s="163">
        <f t="shared" si="57"/>
        <v>0</v>
      </c>
      <c r="J188" s="163">
        <f t="shared" si="57"/>
        <v>0</v>
      </c>
      <c r="K188" s="163">
        <f t="shared" si="57"/>
        <v>0</v>
      </c>
      <c r="L188" s="163">
        <f t="shared" si="57"/>
        <v>0</v>
      </c>
      <c r="M188" s="163">
        <f t="shared" si="57"/>
        <v>0</v>
      </c>
      <c r="N188" s="163">
        <f t="shared" si="57"/>
        <v>0</v>
      </c>
      <c r="O188" s="163">
        <f t="shared" si="57"/>
        <v>0</v>
      </c>
      <c r="P188" s="163">
        <f t="shared" si="57"/>
        <v>0</v>
      </c>
      <c r="Q188" s="163">
        <f t="shared" si="57"/>
        <v>0</v>
      </c>
      <c r="R188" s="163">
        <f t="shared" si="57"/>
        <v>0</v>
      </c>
      <c r="S188" s="163">
        <f t="shared" si="56"/>
        <v>0</v>
      </c>
      <c r="T188" s="163">
        <f t="shared" si="56"/>
        <v>0</v>
      </c>
      <c r="U188" s="163">
        <f t="shared" si="56"/>
        <v>0</v>
      </c>
      <c r="V188" s="163">
        <f t="shared" si="56"/>
        <v>0</v>
      </c>
      <c r="W188" s="163">
        <f t="shared" si="56"/>
        <v>0</v>
      </c>
      <c r="X188" s="163">
        <f t="shared" si="56"/>
        <v>0</v>
      </c>
      <c r="Y188" s="163">
        <f t="shared" si="56"/>
        <v>0</v>
      </c>
      <c r="Z188" s="163">
        <f t="shared" si="56"/>
        <v>0</v>
      </c>
      <c r="AA188" s="163">
        <f t="shared" si="56"/>
        <v>0</v>
      </c>
      <c r="AB188" s="163">
        <f t="shared" si="56"/>
        <v>0</v>
      </c>
      <c r="AC188" s="163">
        <f t="shared" si="56"/>
        <v>0</v>
      </c>
      <c r="AD188" s="163">
        <f t="shared" si="56"/>
        <v>0</v>
      </c>
      <c r="AE188" s="163">
        <f t="shared" si="56"/>
        <v>0</v>
      </c>
      <c r="AF188" s="176">
        <f t="shared" si="56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v>0</v>
      </c>
      <c r="D189" s="163">
        <v>0</v>
      </c>
      <c r="E189" s="163">
        <v>0</v>
      </c>
      <c r="F189" s="163">
        <f t="shared" si="57"/>
        <v>0</v>
      </c>
      <c r="G189" s="163">
        <f t="shared" si="57"/>
        <v>0</v>
      </c>
      <c r="H189" s="163">
        <f t="shared" si="57"/>
        <v>0</v>
      </c>
      <c r="I189" s="163">
        <f t="shared" si="57"/>
        <v>0</v>
      </c>
      <c r="J189" s="163">
        <f t="shared" si="57"/>
        <v>0</v>
      </c>
      <c r="K189" s="163">
        <f t="shared" si="57"/>
        <v>0</v>
      </c>
      <c r="L189" s="163">
        <f t="shared" si="57"/>
        <v>0</v>
      </c>
      <c r="M189" s="163">
        <f t="shared" si="57"/>
        <v>0</v>
      </c>
      <c r="N189" s="163">
        <f t="shared" si="57"/>
        <v>0</v>
      </c>
      <c r="O189" s="163">
        <f t="shared" si="57"/>
        <v>0</v>
      </c>
      <c r="P189" s="163">
        <f t="shared" si="57"/>
        <v>0</v>
      </c>
      <c r="Q189" s="163">
        <f t="shared" si="57"/>
        <v>0</v>
      </c>
      <c r="R189" s="163">
        <f t="shared" si="57"/>
        <v>0</v>
      </c>
      <c r="S189" s="163">
        <f t="shared" si="56"/>
        <v>0</v>
      </c>
      <c r="T189" s="163">
        <f t="shared" si="56"/>
        <v>0</v>
      </c>
      <c r="U189" s="163">
        <f t="shared" si="56"/>
        <v>0</v>
      </c>
      <c r="V189" s="163">
        <f t="shared" si="56"/>
        <v>0</v>
      </c>
      <c r="W189" s="163">
        <f t="shared" si="56"/>
        <v>0</v>
      </c>
      <c r="X189" s="163">
        <f t="shared" si="56"/>
        <v>0</v>
      </c>
      <c r="Y189" s="163">
        <f t="shared" si="56"/>
        <v>0</v>
      </c>
      <c r="Z189" s="163">
        <f t="shared" si="56"/>
        <v>0</v>
      </c>
      <c r="AA189" s="163">
        <f t="shared" si="56"/>
        <v>0</v>
      </c>
      <c r="AB189" s="163">
        <f t="shared" si="56"/>
        <v>0</v>
      </c>
      <c r="AC189" s="163">
        <f t="shared" si="56"/>
        <v>0</v>
      </c>
      <c r="AD189" s="163">
        <f t="shared" si="56"/>
        <v>0</v>
      </c>
      <c r="AE189" s="163">
        <f t="shared" si="56"/>
        <v>0</v>
      </c>
      <c r="AF189" s="176">
        <f t="shared" si="56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v>0</v>
      </c>
      <c r="D190" s="163">
        <v>0</v>
      </c>
      <c r="E190" s="163">
        <v>0</v>
      </c>
      <c r="F190" s="163">
        <f t="shared" si="57"/>
        <v>0</v>
      </c>
      <c r="G190" s="163">
        <f t="shared" si="57"/>
        <v>0</v>
      </c>
      <c r="H190" s="163">
        <f t="shared" si="57"/>
        <v>0</v>
      </c>
      <c r="I190" s="163">
        <f t="shared" si="57"/>
        <v>0</v>
      </c>
      <c r="J190" s="163">
        <f t="shared" si="57"/>
        <v>0</v>
      </c>
      <c r="K190" s="163">
        <f t="shared" si="57"/>
        <v>0</v>
      </c>
      <c r="L190" s="163">
        <f t="shared" si="57"/>
        <v>0</v>
      </c>
      <c r="M190" s="163">
        <f t="shared" si="57"/>
        <v>0</v>
      </c>
      <c r="N190" s="163">
        <f t="shared" si="57"/>
        <v>0</v>
      </c>
      <c r="O190" s="163">
        <f t="shared" si="57"/>
        <v>0</v>
      </c>
      <c r="P190" s="163">
        <f t="shared" si="57"/>
        <v>0</v>
      </c>
      <c r="Q190" s="163">
        <f t="shared" si="57"/>
        <v>0</v>
      </c>
      <c r="R190" s="163">
        <f t="shared" si="57"/>
        <v>0</v>
      </c>
      <c r="S190" s="163">
        <f t="shared" si="56"/>
        <v>0</v>
      </c>
      <c r="T190" s="163">
        <f t="shared" si="56"/>
        <v>0</v>
      </c>
      <c r="U190" s="163">
        <f t="shared" si="56"/>
        <v>0</v>
      </c>
      <c r="V190" s="163">
        <f t="shared" si="56"/>
        <v>0</v>
      </c>
      <c r="W190" s="163">
        <f t="shared" si="56"/>
        <v>0</v>
      </c>
      <c r="X190" s="163">
        <f t="shared" si="56"/>
        <v>0</v>
      </c>
      <c r="Y190" s="163">
        <f t="shared" si="56"/>
        <v>0</v>
      </c>
      <c r="Z190" s="163">
        <f t="shared" si="56"/>
        <v>0</v>
      </c>
      <c r="AA190" s="163">
        <f t="shared" si="56"/>
        <v>0</v>
      </c>
      <c r="AB190" s="163">
        <f t="shared" si="56"/>
        <v>0</v>
      </c>
      <c r="AC190" s="163">
        <f t="shared" si="56"/>
        <v>0</v>
      </c>
      <c r="AD190" s="163">
        <f t="shared" si="56"/>
        <v>0</v>
      </c>
      <c r="AE190" s="163">
        <f t="shared" si="56"/>
        <v>0</v>
      </c>
      <c r="AF190" s="176">
        <f t="shared" si="56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v>0</v>
      </c>
      <c r="D191" s="163">
        <v>0</v>
      </c>
      <c r="E191" s="163">
        <v>0</v>
      </c>
      <c r="F191" s="163">
        <f t="shared" si="57"/>
        <v>0</v>
      </c>
      <c r="G191" s="163">
        <f t="shared" si="57"/>
        <v>0</v>
      </c>
      <c r="H191" s="163">
        <f t="shared" si="57"/>
        <v>0</v>
      </c>
      <c r="I191" s="163">
        <f t="shared" si="57"/>
        <v>0</v>
      </c>
      <c r="J191" s="163">
        <f t="shared" si="57"/>
        <v>0</v>
      </c>
      <c r="K191" s="163">
        <f t="shared" si="57"/>
        <v>0</v>
      </c>
      <c r="L191" s="163">
        <f t="shared" si="57"/>
        <v>0</v>
      </c>
      <c r="M191" s="163">
        <f t="shared" si="57"/>
        <v>0</v>
      </c>
      <c r="N191" s="163">
        <f t="shared" si="57"/>
        <v>0</v>
      </c>
      <c r="O191" s="163">
        <f t="shared" si="57"/>
        <v>0</v>
      </c>
      <c r="P191" s="163">
        <f t="shared" si="57"/>
        <v>0</v>
      </c>
      <c r="Q191" s="163">
        <f t="shared" si="57"/>
        <v>0</v>
      </c>
      <c r="R191" s="163">
        <f t="shared" si="57"/>
        <v>0</v>
      </c>
      <c r="S191" s="163">
        <f t="shared" si="56"/>
        <v>0</v>
      </c>
      <c r="T191" s="163">
        <f t="shared" si="56"/>
        <v>0</v>
      </c>
      <c r="U191" s="163">
        <f t="shared" si="56"/>
        <v>0</v>
      </c>
      <c r="V191" s="163">
        <f t="shared" si="56"/>
        <v>0</v>
      </c>
      <c r="W191" s="163">
        <f t="shared" si="56"/>
        <v>0</v>
      </c>
      <c r="X191" s="163">
        <f t="shared" si="56"/>
        <v>0</v>
      </c>
      <c r="Y191" s="163">
        <f t="shared" si="56"/>
        <v>0</v>
      </c>
      <c r="Z191" s="163">
        <f t="shared" si="56"/>
        <v>0</v>
      </c>
      <c r="AA191" s="163">
        <f t="shared" si="56"/>
        <v>0</v>
      </c>
      <c r="AB191" s="163">
        <f t="shared" si="56"/>
        <v>0</v>
      </c>
      <c r="AC191" s="163">
        <f t="shared" si="56"/>
        <v>0</v>
      </c>
      <c r="AD191" s="163">
        <f t="shared" si="56"/>
        <v>0</v>
      </c>
      <c r="AE191" s="163">
        <f t="shared" si="56"/>
        <v>0</v>
      </c>
      <c r="AF191" s="176">
        <f t="shared" si="56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v>0</v>
      </c>
      <c r="D192" s="163">
        <v>0</v>
      </c>
      <c r="E192" s="163">
        <v>0</v>
      </c>
      <c r="F192" s="163">
        <f t="shared" si="57"/>
        <v>0</v>
      </c>
      <c r="G192" s="163">
        <f t="shared" si="57"/>
        <v>0</v>
      </c>
      <c r="H192" s="163">
        <f t="shared" si="57"/>
        <v>0</v>
      </c>
      <c r="I192" s="163">
        <f t="shared" si="57"/>
        <v>0</v>
      </c>
      <c r="J192" s="163">
        <f t="shared" si="57"/>
        <v>0</v>
      </c>
      <c r="K192" s="163">
        <f t="shared" si="57"/>
        <v>0</v>
      </c>
      <c r="L192" s="163">
        <f t="shared" si="57"/>
        <v>0</v>
      </c>
      <c r="M192" s="163">
        <f t="shared" si="57"/>
        <v>0</v>
      </c>
      <c r="N192" s="163">
        <f t="shared" si="57"/>
        <v>0</v>
      </c>
      <c r="O192" s="163">
        <f t="shared" si="57"/>
        <v>0</v>
      </c>
      <c r="P192" s="163">
        <f t="shared" si="57"/>
        <v>0</v>
      </c>
      <c r="Q192" s="163">
        <f t="shared" si="57"/>
        <v>0</v>
      </c>
      <c r="R192" s="163">
        <f t="shared" si="57"/>
        <v>0</v>
      </c>
      <c r="S192" s="163">
        <f t="shared" si="56"/>
        <v>0</v>
      </c>
      <c r="T192" s="163">
        <f t="shared" si="56"/>
        <v>0</v>
      </c>
      <c r="U192" s="163">
        <f t="shared" si="56"/>
        <v>0</v>
      </c>
      <c r="V192" s="163">
        <f t="shared" si="56"/>
        <v>0</v>
      </c>
      <c r="W192" s="163">
        <f t="shared" si="56"/>
        <v>0</v>
      </c>
      <c r="X192" s="163">
        <f t="shared" si="56"/>
        <v>0</v>
      </c>
      <c r="Y192" s="163">
        <f t="shared" si="56"/>
        <v>0</v>
      </c>
      <c r="Z192" s="163">
        <f t="shared" si="56"/>
        <v>0</v>
      </c>
      <c r="AA192" s="163">
        <f t="shared" si="56"/>
        <v>0</v>
      </c>
      <c r="AB192" s="163">
        <f t="shared" si="56"/>
        <v>0</v>
      </c>
      <c r="AC192" s="163">
        <f t="shared" si="56"/>
        <v>0</v>
      </c>
      <c r="AD192" s="163">
        <f t="shared" si="56"/>
        <v>0</v>
      </c>
      <c r="AE192" s="163">
        <f t="shared" si="56"/>
        <v>0</v>
      </c>
      <c r="AF192" s="176">
        <f t="shared" si="56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v>0</v>
      </c>
      <c r="D193" s="163">
        <v>0</v>
      </c>
      <c r="E193" s="163">
        <v>0</v>
      </c>
      <c r="F193" s="163">
        <f t="shared" si="57"/>
        <v>0</v>
      </c>
      <c r="G193" s="163">
        <f t="shared" si="57"/>
        <v>0</v>
      </c>
      <c r="H193" s="163">
        <f t="shared" si="57"/>
        <v>0</v>
      </c>
      <c r="I193" s="163">
        <f t="shared" si="57"/>
        <v>0</v>
      </c>
      <c r="J193" s="163">
        <f t="shared" si="57"/>
        <v>0</v>
      </c>
      <c r="K193" s="163">
        <f t="shared" si="57"/>
        <v>0</v>
      </c>
      <c r="L193" s="163">
        <f t="shared" si="57"/>
        <v>0</v>
      </c>
      <c r="M193" s="163">
        <f t="shared" si="57"/>
        <v>0</v>
      </c>
      <c r="N193" s="163">
        <f t="shared" si="57"/>
        <v>0</v>
      </c>
      <c r="O193" s="163">
        <f t="shared" si="57"/>
        <v>0</v>
      </c>
      <c r="P193" s="163">
        <f t="shared" si="57"/>
        <v>0</v>
      </c>
      <c r="Q193" s="163">
        <f t="shared" si="57"/>
        <v>0</v>
      </c>
      <c r="R193" s="163">
        <f t="shared" si="57"/>
        <v>0</v>
      </c>
      <c r="S193" s="163">
        <f t="shared" si="56"/>
        <v>0</v>
      </c>
      <c r="T193" s="163">
        <f t="shared" si="56"/>
        <v>0</v>
      </c>
      <c r="U193" s="163">
        <f t="shared" si="56"/>
        <v>0</v>
      </c>
      <c r="V193" s="163">
        <f t="shared" si="56"/>
        <v>0</v>
      </c>
      <c r="W193" s="163">
        <f t="shared" si="56"/>
        <v>0</v>
      </c>
      <c r="X193" s="163">
        <f t="shared" si="56"/>
        <v>0</v>
      </c>
      <c r="Y193" s="163">
        <f t="shared" si="56"/>
        <v>0</v>
      </c>
      <c r="Z193" s="163">
        <f t="shared" si="56"/>
        <v>0</v>
      </c>
      <c r="AA193" s="163">
        <f t="shared" si="56"/>
        <v>0</v>
      </c>
      <c r="AB193" s="163">
        <f t="shared" si="56"/>
        <v>0</v>
      </c>
      <c r="AC193" s="163">
        <f t="shared" si="56"/>
        <v>0</v>
      </c>
      <c r="AD193" s="163">
        <f t="shared" si="56"/>
        <v>0</v>
      </c>
      <c r="AE193" s="163">
        <f t="shared" si="56"/>
        <v>0</v>
      </c>
      <c r="AF193" s="176">
        <f t="shared" si="56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v>0</v>
      </c>
      <c r="D194" s="163">
        <v>0</v>
      </c>
      <c r="E194" s="163">
        <v>0</v>
      </c>
      <c r="F194" s="163">
        <f t="shared" si="57"/>
        <v>0</v>
      </c>
      <c r="G194" s="163">
        <f t="shared" si="57"/>
        <v>0</v>
      </c>
      <c r="H194" s="163">
        <f t="shared" si="57"/>
        <v>0</v>
      </c>
      <c r="I194" s="163">
        <f t="shared" si="57"/>
        <v>0</v>
      </c>
      <c r="J194" s="163">
        <f t="shared" si="57"/>
        <v>0</v>
      </c>
      <c r="K194" s="163">
        <f t="shared" si="57"/>
        <v>0</v>
      </c>
      <c r="L194" s="163">
        <f t="shared" si="57"/>
        <v>0</v>
      </c>
      <c r="M194" s="163">
        <f t="shared" si="57"/>
        <v>0</v>
      </c>
      <c r="N194" s="163">
        <f t="shared" si="57"/>
        <v>0</v>
      </c>
      <c r="O194" s="163">
        <f t="shared" si="57"/>
        <v>0</v>
      </c>
      <c r="P194" s="163">
        <f t="shared" si="57"/>
        <v>0</v>
      </c>
      <c r="Q194" s="163">
        <f t="shared" si="57"/>
        <v>0</v>
      </c>
      <c r="R194" s="163">
        <f t="shared" si="57"/>
        <v>0</v>
      </c>
      <c r="S194" s="163">
        <f t="shared" si="56"/>
        <v>0</v>
      </c>
      <c r="T194" s="163">
        <f t="shared" si="56"/>
        <v>0</v>
      </c>
      <c r="U194" s="163">
        <f t="shared" si="56"/>
        <v>0</v>
      </c>
      <c r="V194" s="163">
        <f t="shared" si="56"/>
        <v>0</v>
      </c>
      <c r="W194" s="163">
        <f t="shared" si="56"/>
        <v>0</v>
      </c>
      <c r="X194" s="163">
        <f t="shared" si="56"/>
        <v>0</v>
      </c>
      <c r="Y194" s="163">
        <f t="shared" si="56"/>
        <v>0</v>
      </c>
      <c r="Z194" s="163">
        <f t="shared" si="56"/>
        <v>0</v>
      </c>
      <c r="AA194" s="163">
        <f t="shared" si="56"/>
        <v>0</v>
      </c>
      <c r="AB194" s="163">
        <f t="shared" si="56"/>
        <v>0</v>
      </c>
      <c r="AC194" s="163">
        <f t="shared" si="56"/>
        <v>0</v>
      </c>
      <c r="AD194" s="163">
        <f t="shared" si="56"/>
        <v>0</v>
      </c>
      <c r="AE194" s="163">
        <f t="shared" si="56"/>
        <v>0</v>
      </c>
      <c r="AF194" s="176">
        <f t="shared" si="56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v>0</v>
      </c>
      <c r="D195" s="163">
        <v>0</v>
      </c>
      <c r="E195" s="163">
        <v>0</v>
      </c>
      <c r="F195" s="163">
        <f t="shared" si="57"/>
        <v>0</v>
      </c>
      <c r="G195" s="163">
        <f t="shared" si="57"/>
        <v>0</v>
      </c>
      <c r="H195" s="163">
        <f t="shared" si="57"/>
        <v>0</v>
      </c>
      <c r="I195" s="163">
        <f t="shared" si="57"/>
        <v>0</v>
      </c>
      <c r="J195" s="163">
        <f t="shared" si="57"/>
        <v>0</v>
      </c>
      <c r="K195" s="163">
        <f t="shared" si="57"/>
        <v>0</v>
      </c>
      <c r="L195" s="163">
        <f t="shared" si="57"/>
        <v>0</v>
      </c>
      <c r="M195" s="163">
        <f t="shared" si="57"/>
        <v>0</v>
      </c>
      <c r="N195" s="163">
        <f t="shared" si="57"/>
        <v>0</v>
      </c>
      <c r="O195" s="163">
        <f t="shared" si="57"/>
        <v>0</v>
      </c>
      <c r="P195" s="163">
        <f t="shared" si="57"/>
        <v>0</v>
      </c>
      <c r="Q195" s="163">
        <f t="shared" si="57"/>
        <v>0</v>
      </c>
      <c r="R195" s="163">
        <f t="shared" si="57"/>
        <v>0</v>
      </c>
      <c r="S195" s="163">
        <f t="shared" si="56"/>
        <v>0</v>
      </c>
      <c r="T195" s="163">
        <f t="shared" si="56"/>
        <v>0</v>
      </c>
      <c r="U195" s="163">
        <f t="shared" si="56"/>
        <v>0</v>
      </c>
      <c r="V195" s="163">
        <f t="shared" si="56"/>
        <v>0</v>
      </c>
      <c r="W195" s="163">
        <f t="shared" si="56"/>
        <v>0</v>
      </c>
      <c r="X195" s="163">
        <f t="shared" si="56"/>
        <v>0</v>
      </c>
      <c r="Y195" s="163">
        <f t="shared" si="56"/>
        <v>0</v>
      </c>
      <c r="Z195" s="163">
        <f t="shared" si="56"/>
        <v>0</v>
      </c>
      <c r="AA195" s="163">
        <f t="shared" si="56"/>
        <v>0</v>
      </c>
      <c r="AB195" s="163">
        <f t="shared" si="56"/>
        <v>0</v>
      </c>
      <c r="AC195" s="163">
        <f t="shared" si="56"/>
        <v>0</v>
      </c>
      <c r="AD195" s="163">
        <f t="shared" si="56"/>
        <v>0</v>
      </c>
      <c r="AE195" s="163">
        <f t="shared" si="56"/>
        <v>0</v>
      </c>
      <c r="AF195" s="176">
        <f t="shared" si="56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v>0</v>
      </c>
      <c r="D196" s="163">
        <v>0</v>
      </c>
      <c r="E196" s="163">
        <v>0</v>
      </c>
      <c r="F196" s="163">
        <f t="shared" si="57"/>
        <v>0</v>
      </c>
      <c r="G196" s="163">
        <f t="shared" si="57"/>
        <v>0</v>
      </c>
      <c r="H196" s="163">
        <f t="shared" si="57"/>
        <v>0</v>
      </c>
      <c r="I196" s="163">
        <f t="shared" si="57"/>
        <v>0</v>
      </c>
      <c r="J196" s="163">
        <f t="shared" si="57"/>
        <v>0</v>
      </c>
      <c r="K196" s="163">
        <f t="shared" si="57"/>
        <v>0</v>
      </c>
      <c r="L196" s="163">
        <f t="shared" si="57"/>
        <v>0</v>
      </c>
      <c r="M196" s="163">
        <f t="shared" si="57"/>
        <v>0</v>
      </c>
      <c r="N196" s="163">
        <f t="shared" si="57"/>
        <v>0</v>
      </c>
      <c r="O196" s="163">
        <f t="shared" si="57"/>
        <v>0</v>
      </c>
      <c r="P196" s="163">
        <f t="shared" si="57"/>
        <v>0</v>
      </c>
      <c r="Q196" s="163">
        <f t="shared" si="57"/>
        <v>0</v>
      </c>
      <c r="R196" s="163">
        <f t="shared" si="57"/>
        <v>0</v>
      </c>
      <c r="S196" s="163">
        <f t="shared" si="56"/>
        <v>0</v>
      </c>
      <c r="T196" s="163">
        <f t="shared" si="56"/>
        <v>0</v>
      </c>
      <c r="U196" s="163">
        <f t="shared" si="56"/>
        <v>0</v>
      </c>
      <c r="V196" s="163">
        <f t="shared" si="56"/>
        <v>0</v>
      </c>
      <c r="W196" s="163">
        <f t="shared" si="56"/>
        <v>0</v>
      </c>
      <c r="X196" s="163">
        <f t="shared" si="56"/>
        <v>0</v>
      </c>
      <c r="Y196" s="163">
        <f t="shared" si="56"/>
        <v>0</v>
      </c>
      <c r="Z196" s="163">
        <f t="shared" si="56"/>
        <v>0</v>
      </c>
      <c r="AA196" s="163">
        <f t="shared" si="56"/>
        <v>0</v>
      </c>
      <c r="AB196" s="163">
        <f t="shared" si="56"/>
        <v>0</v>
      </c>
      <c r="AC196" s="163">
        <f t="shared" si="56"/>
        <v>0</v>
      </c>
      <c r="AD196" s="163">
        <f t="shared" si="56"/>
        <v>0</v>
      </c>
      <c r="AE196" s="163">
        <f t="shared" si="56"/>
        <v>0</v>
      </c>
      <c r="AF196" s="176">
        <f t="shared" si="56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v>0</v>
      </c>
      <c r="D197" s="163">
        <v>0</v>
      </c>
      <c r="E197" s="163">
        <v>0</v>
      </c>
      <c r="F197" s="163">
        <f t="shared" si="57"/>
        <v>0</v>
      </c>
      <c r="G197" s="163">
        <f t="shared" si="57"/>
        <v>0</v>
      </c>
      <c r="H197" s="163">
        <f t="shared" si="57"/>
        <v>0</v>
      </c>
      <c r="I197" s="163">
        <f t="shared" si="57"/>
        <v>0</v>
      </c>
      <c r="J197" s="163">
        <f t="shared" si="57"/>
        <v>0</v>
      </c>
      <c r="K197" s="163">
        <f t="shared" si="57"/>
        <v>0</v>
      </c>
      <c r="L197" s="163">
        <f t="shared" si="57"/>
        <v>0</v>
      </c>
      <c r="M197" s="163">
        <f t="shared" si="57"/>
        <v>0</v>
      </c>
      <c r="N197" s="163">
        <f t="shared" si="57"/>
        <v>0</v>
      </c>
      <c r="O197" s="163">
        <f t="shared" si="57"/>
        <v>0</v>
      </c>
      <c r="P197" s="163">
        <f t="shared" si="57"/>
        <v>0</v>
      </c>
      <c r="Q197" s="163">
        <f t="shared" si="57"/>
        <v>0</v>
      </c>
      <c r="R197" s="163">
        <f t="shared" si="57"/>
        <v>0</v>
      </c>
      <c r="S197" s="163">
        <f t="shared" si="56"/>
        <v>0</v>
      </c>
      <c r="T197" s="163">
        <f t="shared" si="56"/>
        <v>0</v>
      </c>
      <c r="U197" s="163">
        <f t="shared" si="56"/>
        <v>0</v>
      </c>
      <c r="V197" s="163">
        <f t="shared" si="56"/>
        <v>0</v>
      </c>
      <c r="W197" s="163">
        <f t="shared" si="56"/>
        <v>0</v>
      </c>
      <c r="X197" s="163">
        <f t="shared" si="56"/>
        <v>0</v>
      </c>
      <c r="Y197" s="163">
        <f t="shared" si="56"/>
        <v>0</v>
      </c>
      <c r="Z197" s="163">
        <f t="shared" si="56"/>
        <v>0</v>
      </c>
      <c r="AA197" s="163">
        <f t="shared" si="56"/>
        <v>0</v>
      </c>
      <c r="AB197" s="163">
        <f t="shared" si="56"/>
        <v>0</v>
      </c>
      <c r="AC197" s="163">
        <f t="shared" si="56"/>
        <v>0</v>
      </c>
      <c r="AD197" s="163">
        <f t="shared" si="56"/>
        <v>0</v>
      </c>
      <c r="AE197" s="163">
        <f t="shared" si="56"/>
        <v>0</v>
      </c>
      <c r="AF197" s="176">
        <f t="shared" si="56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v>0</v>
      </c>
      <c r="D198" s="163">
        <v>0</v>
      </c>
      <c r="E198" s="163">
        <v>0</v>
      </c>
      <c r="F198" s="163">
        <f t="shared" si="57"/>
        <v>0</v>
      </c>
      <c r="G198" s="163">
        <f t="shared" si="57"/>
        <v>0</v>
      </c>
      <c r="H198" s="163">
        <f t="shared" si="57"/>
        <v>0</v>
      </c>
      <c r="I198" s="163">
        <f t="shared" si="57"/>
        <v>0</v>
      </c>
      <c r="J198" s="163">
        <f t="shared" si="57"/>
        <v>0</v>
      </c>
      <c r="K198" s="163">
        <f t="shared" si="57"/>
        <v>0</v>
      </c>
      <c r="L198" s="163">
        <f t="shared" si="57"/>
        <v>0</v>
      </c>
      <c r="M198" s="163">
        <f t="shared" si="57"/>
        <v>0</v>
      </c>
      <c r="N198" s="163">
        <f t="shared" si="57"/>
        <v>0</v>
      </c>
      <c r="O198" s="163">
        <f t="shared" si="57"/>
        <v>0</v>
      </c>
      <c r="P198" s="163">
        <f t="shared" si="57"/>
        <v>0</v>
      </c>
      <c r="Q198" s="163">
        <f t="shared" si="57"/>
        <v>0</v>
      </c>
      <c r="R198" s="163">
        <f t="shared" si="57"/>
        <v>0</v>
      </c>
      <c r="S198" s="163">
        <f t="shared" si="56"/>
        <v>0</v>
      </c>
      <c r="T198" s="163">
        <f t="shared" si="56"/>
        <v>0</v>
      </c>
      <c r="U198" s="163">
        <f t="shared" si="56"/>
        <v>0</v>
      </c>
      <c r="V198" s="163">
        <f t="shared" si="56"/>
        <v>0</v>
      </c>
      <c r="W198" s="163">
        <f t="shared" si="56"/>
        <v>0</v>
      </c>
      <c r="X198" s="163">
        <f t="shared" si="56"/>
        <v>0</v>
      </c>
      <c r="Y198" s="163">
        <f t="shared" si="56"/>
        <v>0</v>
      </c>
      <c r="Z198" s="163">
        <f t="shared" si="56"/>
        <v>0</v>
      </c>
      <c r="AA198" s="163">
        <f t="shared" si="56"/>
        <v>0</v>
      </c>
      <c r="AB198" s="163">
        <f t="shared" si="56"/>
        <v>0</v>
      </c>
      <c r="AC198" s="163">
        <f t="shared" si="56"/>
        <v>0</v>
      </c>
      <c r="AD198" s="163">
        <f t="shared" si="56"/>
        <v>0</v>
      </c>
      <c r="AE198" s="163">
        <f t="shared" si="56"/>
        <v>0</v>
      </c>
      <c r="AF198" s="176">
        <f t="shared" si="56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v>0</v>
      </c>
      <c r="D199" s="163">
        <v>0</v>
      </c>
      <c r="E199" s="163">
        <v>0</v>
      </c>
      <c r="F199" s="163">
        <f t="shared" si="57"/>
        <v>0</v>
      </c>
      <c r="G199" s="163">
        <f t="shared" si="57"/>
        <v>0</v>
      </c>
      <c r="H199" s="163">
        <f t="shared" si="57"/>
        <v>0</v>
      </c>
      <c r="I199" s="163">
        <f t="shared" si="57"/>
        <v>0</v>
      </c>
      <c r="J199" s="163">
        <f t="shared" si="57"/>
        <v>0</v>
      </c>
      <c r="K199" s="163">
        <f t="shared" si="57"/>
        <v>0</v>
      </c>
      <c r="L199" s="163">
        <f t="shared" si="57"/>
        <v>0</v>
      </c>
      <c r="M199" s="163">
        <f t="shared" si="57"/>
        <v>0</v>
      </c>
      <c r="N199" s="163">
        <f t="shared" si="57"/>
        <v>0</v>
      </c>
      <c r="O199" s="163">
        <f t="shared" si="57"/>
        <v>0</v>
      </c>
      <c r="P199" s="163">
        <f t="shared" si="57"/>
        <v>0</v>
      </c>
      <c r="Q199" s="163">
        <f t="shared" si="57"/>
        <v>0</v>
      </c>
      <c r="R199" s="163">
        <f t="shared" si="57"/>
        <v>0</v>
      </c>
      <c r="S199" s="163">
        <f t="shared" si="56"/>
        <v>0</v>
      </c>
      <c r="T199" s="163">
        <f t="shared" si="56"/>
        <v>0</v>
      </c>
      <c r="U199" s="163">
        <f t="shared" si="56"/>
        <v>0</v>
      </c>
      <c r="V199" s="163">
        <f t="shared" si="56"/>
        <v>0</v>
      </c>
      <c r="W199" s="163">
        <f t="shared" si="56"/>
        <v>0</v>
      </c>
      <c r="X199" s="163">
        <f t="shared" si="56"/>
        <v>0</v>
      </c>
      <c r="Y199" s="163">
        <f t="shared" si="56"/>
        <v>0</v>
      </c>
      <c r="Z199" s="163">
        <f t="shared" si="56"/>
        <v>0</v>
      </c>
      <c r="AA199" s="163">
        <f t="shared" si="56"/>
        <v>0</v>
      </c>
      <c r="AB199" s="163">
        <f t="shared" si="56"/>
        <v>0</v>
      </c>
      <c r="AC199" s="163">
        <f t="shared" si="56"/>
        <v>0</v>
      </c>
      <c r="AD199" s="163">
        <f t="shared" si="56"/>
        <v>0</v>
      </c>
      <c r="AE199" s="163">
        <f t="shared" si="56"/>
        <v>0</v>
      </c>
      <c r="AF199" s="176">
        <f t="shared" si="56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v>0</v>
      </c>
      <c r="D200" s="163">
        <v>0</v>
      </c>
      <c r="E200" s="163">
        <v>0</v>
      </c>
      <c r="F200" s="163">
        <f t="shared" si="57"/>
        <v>0</v>
      </c>
      <c r="G200" s="163">
        <f t="shared" si="57"/>
        <v>0</v>
      </c>
      <c r="H200" s="163">
        <f t="shared" si="57"/>
        <v>0</v>
      </c>
      <c r="I200" s="163">
        <f t="shared" si="57"/>
        <v>0</v>
      </c>
      <c r="J200" s="163">
        <f t="shared" si="57"/>
        <v>0</v>
      </c>
      <c r="K200" s="163">
        <f t="shared" si="57"/>
        <v>0</v>
      </c>
      <c r="L200" s="163">
        <f t="shared" si="57"/>
        <v>0</v>
      </c>
      <c r="M200" s="163">
        <f t="shared" si="57"/>
        <v>0</v>
      </c>
      <c r="N200" s="163">
        <f t="shared" si="57"/>
        <v>0</v>
      </c>
      <c r="O200" s="163">
        <f t="shared" si="57"/>
        <v>0</v>
      </c>
      <c r="P200" s="163">
        <f t="shared" si="57"/>
        <v>0</v>
      </c>
      <c r="Q200" s="163">
        <f t="shared" si="57"/>
        <v>0</v>
      </c>
      <c r="R200" s="163">
        <f t="shared" ref="R200:AF215" si="58">Q200</f>
        <v>0</v>
      </c>
      <c r="S200" s="163">
        <f t="shared" si="58"/>
        <v>0</v>
      </c>
      <c r="T200" s="163">
        <f t="shared" si="58"/>
        <v>0</v>
      </c>
      <c r="U200" s="163">
        <f t="shared" si="58"/>
        <v>0</v>
      </c>
      <c r="V200" s="163">
        <f t="shared" si="58"/>
        <v>0</v>
      </c>
      <c r="W200" s="163">
        <f t="shared" si="58"/>
        <v>0</v>
      </c>
      <c r="X200" s="163">
        <f t="shared" si="58"/>
        <v>0</v>
      </c>
      <c r="Y200" s="163">
        <f t="shared" si="58"/>
        <v>0</v>
      </c>
      <c r="Z200" s="163">
        <f t="shared" si="58"/>
        <v>0</v>
      </c>
      <c r="AA200" s="163">
        <f t="shared" si="58"/>
        <v>0</v>
      </c>
      <c r="AB200" s="163">
        <f t="shared" si="58"/>
        <v>0</v>
      </c>
      <c r="AC200" s="163">
        <f t="shared" si="58"/>
        <v>0</v>
      </c>
      <c r="AD200" s="163">
        <f t="shared" si="58"/>
        <v>0</v>
      </c>
      <c r="AE200" s="163">
        <f t="shared" si="58"/>
        <v>0</v>
      </c>
      <c r="AF200" s="176">
        <f t="shared" si="58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v>0</v>
      </c>
      <c r="D201" s="163">
        <v>0</v>
      </c>
      <c r="E201" s="163">
        <v>0</v>
      </c>
      <c r="F201" s="163">
        <f t="shared" ref="F201:R216" si="59">E201</f>
        <v>0</v>
      </c>
      <c r="G201" s="163">
        <f t="shared" si="59"/>
        <v>0</v>
      </c>
      <c r="H201" s="163">
        <f t="shared" si="59"/>
        <v>0</v>
      </c>
      <c r="I201" s="163">
        <f t="shared" si="59"/>
        <v>0</v>
      </c>
      <c r="J201" s="163">
        <f t="shared" si="59"/>
        <v>0</v>
      </c>
      <c r="K201" s="163">
        <f t="shared" si="59"/>
        <v>0</v>
      </c>
      <c r="L201" s="163">
        <f t="shared" si="59"/>
        <v>0</v>
      </c>
      <c r="M201" s="163">
        <f t="shared" si="59"/>
        <v>0</v>
      </c>
      <c r="N201" s="163">
        <f t="shared" si="59"/>
        <v>0</v>
      </c>
      <c r="O201" s="163">
        <f t="shared" si="59"/>
        <v>0</v>
      </c>
      <c r="P201" s="163">
        <f t="shared" si="59"/>
        <v>0</v>
      </c>
      <c r="Q201" s="163">
        <f t="shared" si="59"/>
        <v>0</v>
      </c>
      <c r="R201" s="163">
        <f t="shared" si="59"/>
        <v>0</v>
      </c>
      <c r="S201" s="163">
        <f t="shared" si="58"/>
        <v>0</v>
      </c>
      <c r="T201" s="163">
        <f t="shared" si="58"/>
        <v>0</v>
      </c>
      <c r="U201" s="163">
        <f t="shared" si="58"/>
        <v>0</v>
      </c>
      <c r="V201" s="163">
        <f t="shared" si="58"/>
        <v>0</v>
      </c>
      <c r="W201" s="163">
        <f t="shared" si="58"/>
        <v>0</v>
      </c>
      <c r="X201" s="163">
        <f t="shared" si="58"/>
        <v>0</v>
      </c>
      <c r="Y201" s="163">
        <f t="shared" si="58"/>
        <v>0</v>
      </c>
      <c r="Z201" s="163">
        <f t="shared" si="58"/>
        <v>0</v>
      </c>
      <c r="AA201" s="163">
        <f t="shared" si="58"/>
        <v>0</v>
      </c>
      <c r="AB201" s="163">
        <f t="shared" si="58"/>
        <v>0</v>
      </c>
      <c r="AC201" s="163">
        <f t="shared" si="58"/>
        <v>0</v>
      </c>
      <c r="AD201" s="163">
        <f t="shared" si="58"/>
        <v>0</v>
      </c>
      <c r="AE201" s="163">
        <f t="shared" si="58"/>
        <v>0</v>
      </c>
      <c r="AF201" s="176">
        <f t="shared" si="58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v>0</v>
      </c>
      <c r="D202" s="163">
        <v>0</v>
      </c>
      <c r="E202" s="163">
        <v>0</v>
      </c>
      <c r="F202" s="163">
        <f t="shared" si="59"/>
        <v>0</v>
      </c>
      <c r="G202" s="163">
        <f t="shared" si="59"/>
        <v>0</v>
      </c>
      <c r="H202" s="163">
        <f t="shared" si="59"/>
        <v>0</v>
      </c>
      <c r="I202" s="163">
        <f t="shared" si="59"/>
        <v>0</v>
      </c>
      <c r="J202" s="163">
        <f t="shared" si="59"/>
        <v>0</v>
      </c>
      <c r="K202" s="163">
        <f t="shared" si="59"/>
        <v>0</v>
      </c>
      <c r="L202" s="163">
        <f t="shared" si="59"/>
        <v>0</v>
      </c>
      <c r="M202" s="163">
        <f t="shared" si="59"/>
        <v>0</v>
      </c>
      <c r="N202" s="163">
        <f t="shared" si="59"/>
        <v>0</v>
      </c>
      <c r="O202" s="163">
        <f t="shared" si="59"/>
        <v>0</v>
      </c>
      <c r="P202" s="163">
        <f t="shared" si="59"/>
        <v>0</v>
      </c>
      <c r="Q202" s="163">
        <f t="shared" si="59"/>
        <v>0</v>
      </c>
      <c r="R202" s="163">
        <f t="shared" si="59"/>
        <v>0</v>
      </c>
      <c r="S202" s="163">
        <f t="shared" si="58"/>
        <v>0</v>
      </c>
      <c r="T202" s="163">
        <f t="shared" si="58"/>
        <v>0</v>
      </c>
      <c r="U202" s="163">
        <f t="shared" si="58"/>
        <v>0</v>
      </c>
      <c r="V202" s="163">
        <f t="shared" si="58"/>
        <v>0</v>
      </c>
      <c r="W202" s="163">
        <f t="shared" si="58"/>
        <v>0</v>
      </c>
      <c r="X202" s="163">
        <f t="shared" si="58"/>
        <v>0</v>
      </c>
      <c r="Y202" s="163">
        <f t="shared" si="58"/>
        <v>0</v>
      </c>
      <c r="Z202" s="163">
        <f t="shared" si="58"/>
        <v>0</v>
      </c>
      <c r="AA202" s="163">
        <f t="shared" si="58"/>
        <v>0</v>
      </c>
      <c r="AB202" s="163">
        <f t="shared" si="58"/>
        <v>0</v>
      </c>
      <c r="AC202" s="163">
        <f t="shared" si="58"/>
        <v>0</v>
      </c>
      <c r="AD202" s="163">
        <f t="shared" si="58"/>
        <v>0</v>
      </c>
      <c r="AE202" s="163">
        <f t="shared" si="58"/>
        <v>0</v>
      </c>
      <c r="AF202" s="176">
        <f t="shared" si="58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v>0</v>
      </c>
      <c r="D203" s="163">
        <v>0</v>
      </c>
      <c r="E203" s="163">
        <v>0</v>
      </c>
      <c r="F203" s="163">
        <f t="shared" si="59"/>
        <v>0</v>
      </c>
      <c r="G203" s="163">
        <f t="shared" si="59"/>
        <v>0</v>
      </c>
      <c r="H203" s="163">
        <f t="shared" si="59"/>
        <v>0</v>
      </c>
      <c r="I203" s="163">
        <f t="shared" si="59"/>
        <v>0</v>
      </c>
      <c r="J203" s="163">
        <f t="shared" si="59"/>
        <v>0</v>
      </c>
      <c r="K203" s="163">
        <f t="shared" si="59"/>
        <v>0</v>
      </c>
      <c r="L203" s="163">
        <f t="shared" si="59"/>
        <v>0</v>
      </c>
      <c r="M203" s="163">
        <f t="shared" si="59"/>
        <v>0</v>
      </c>
      <c r="N203" s="163">
        <f t="shared" si="59"/>
        <v>0</v>
      </c>
      <c r="O203" s="163">
        <f t="shared" si="59"/>
        <v>0</v>
      </c>
      <c r="P203" s="163">
        <f t="shared" si="59"/>
        <v>0</v>
      </c>
      <c r="Q203" s="163">
        <f t="shared" si="59"/>
        <v>0</v>
      </c>
      <c r="R203" s="163">
        <f t="shared" si="59"/>
        <v>0</v>
      </c>
      <c r="S203" s="163">
        <f t="shared" si="58"/>
        <v>0</v>
      </c>
      <c r="T203" s="163">
        <f t="shared" si="58"/>
        <v>0</v>
      </c>
      <c r="U203" s="163">
        <f t="shared" si="58"/>
        <v>0</v>
      </c>
      <c r="V203" s="163">
        <f t="shared" si="58"/>
        <v>0</v>
      </c>
      <c r="W203" s="163">
        <f t="shared" si="58"/>
        <v>0</v>
      </c>
      <c r="X203" s="163">
        <f t="shared" si="58"/>
        <v>0</v>
      </c>
      <c r="Y203" s="163">
        <f t="shared" si="58"/>
        <v>0</v>
      </c>
      <c r="Z203" s="163">
        <f t="shared" si="58"/>
        <v>0</v>
      </c>
      <c r="AA203" s="163">
        <f t="shared" si="58"/>
        <v>0</v>
      </c>
      <c r="AB203" s="163">
        <f t="shared" si="58"/>
        <v>0</v>
      </c>
      <c r="AC203" s="163">
        <f t="shared" si="58"/>
        <v>0</v>
      </c>
      <c r="AD203" s="163">
        <f t="shared" si="58"/>
        <v>0</v>
      </c>
      <c r="AE203" s="163">
        <f t="shared" si="58"/>
        <v>0</v>
      </c>
      <c r="AF203" s="176">
        <f t="shared" si="58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v>0</v>
      </c>
      <c r="D204" s="163">
        <v>0</v>
      </c>
      <c r="E204" s="163">
        <v>0</v>
      </c>
      <c r="F204" s="163">
        <f t="shared" si="59"/>
        <v>0</v>
      </c>
      <c r="G204" s="163">
        <f t="shared" si="59"/>
        <v>0</v>
      </c>
      <c r="H204" s="163">
        <f t="shared" si="59"/>
        <v>0</v>
      </c>
      <c r="I204" s="163">
        <f t="shared" si="59"/>
        <v>0</v>
      </c>
      <c r="J204" s="163">
        <f t="shared" si="59"/>
        <v>0</v>
      </c>
      <c r="K204" s="163">
        <f t="shared" si="59"/>
        <v>0</v>
      </c>
      <c r="L204" s="163">
        <f t="shared" si="59"/>
        <v>0</v>
      </c>
      <c r="M204" s="163">
        <f t="shared" si="59"/>
        <v>0</v>
      </c>
      <c r="N204" s="163">
        <f t="shared" si="59"/>
        <v>0</v>
      </c>
      <c r="O204" s="163">
        <f t="shared" si="59"/>
        <v>0</v>
      </c>
      <c r="P204" s="163">
        <f t="shared" si="59"/>
        <v>0</v>
      </c>
      <c r="Q204" s="163">
        <f t="shared" si="59"/>
        <v>0</v>
      </c>
      <c r="R204" s="163">
        <f t="shared" si="59"/>
        <v>0</v>
      </c>
      <c r="S204" s="163">
        <f t="shared" si="58"/>
        <v>0</v>
      </c>
      <c r="T204" s="163">
        <f t="shared" si="58"/>
        <v>0</v>
      </c>
      <c r="U204" s="163">
        <f t="shared" si="58"/>
        <v>0</v>
      </c>
      <c r="V204" s="163">
        <f t="shared" si="58"/>
        <v>0</v>
      </c>
      <c r="W204" s="163">
        <f t="shared" si="58"/>
        <v>0</v>
      </c>
      <c r="X204" s="163">
        <f t="shared" si="58"/>
        <v>0</v>
      </c>
      <c r="Y204" s="163">
        <f t="shared" si="58"/>
        <v>0</v>
      </c>
      <c r="Z204" s="163">
        <f t="shared" si="58"/>
        <v>0</v>
      </c>
      <c r="AA204" s="163">
        <f t="shared" si="58"/>
        <v>0</v>
      </c>
      <c r="AB204" s="163">
        <f t="shared" si="58"/>
        <v>0</v>
      </c>
      <c r="AC204" s="163">
        <f t="shared" si="58"/>
        <v>0</v>
      </c>
      <c r="AD204" s="163">
        <f t="shared" si="58"/>
        <v>0</v>
      </c>
      <c r="AE204" s="163">
        <f t="shared" si="58"/>
        <v>0</v>
      </c>
      <c r="AF204" s="176">
        <f t="shared" si="58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v>0</v>
      </c>
      <c r="D205" s="163">
        <v>0</v>
      </c>
      <c r="E205" s="163">
        <v>0</v>
      </c>
      <c r="F205" s="163">
        <f t="shared" si="59"/>
        <v>0</v>
      </c>
      <c r="G205" s="163">
        <f t="shared" si="59"/>
        <v>0</v>
      </c>
      <c r="H205" s="163">
        <f t="shared" si="59"/>
        <v>0</v>
      </c>
      <c r="I205" s="163">
        <f t="shared" si="59"/>
        <v>0</v>
      </c>
      <c r="J205" s="163">
        <f t="shared" si="59"/>
        <v>0</v>
      </c>
      <c r="K205" s="163">
        <f t="shared" si="59"/>
        <v>0</v>
      </c>
      <c r="L205" s="163">
        <f t="shared" si="59"/>
        <v>0</v>
      </c>
      <c r="M205" s="163">
        <f t="shared" si="59"/>
        <v>0</v>
      </c>
      <c r="N205" s="163">
        <f t="shared" si="59"/>
        <v>0</v>
      </c>
      <c r="O205" s="163">
        <f t="shared" si="59"/>
        <v>0</v>
      </c>
      <c r="P205" s="163">
        <f t="shared" si="59"/>
        <v>0</v>
      </c>
      <c r="Q205" s="163">
        <f t="shared" si="59"/>
        <v>0</v>
      </c>
      <c r="R205" s="163">
        <f t="shared" si="59"/>
        <v>0</v>
      </c>
      <c r="S205" s="163">
        <f t="shared" si="58"/>
        <v>0</v>
      </c>
      <c r="T205" s="163">
        <f t="shared" si="58"/>
        <v>0</v>
      </c>
      <c r="U205" s="163">
        <f t="shared" si="58"/>
        <v>0</v>
      </c>
      <c r="V205" s="163">
        <f t="shared" si="58"/>
        <v>0</v>
      </c>
      <c r="W205" s="163">
        <f t="shared" si="58"/>
        <v>0</v>
      </c>
      <c r="X205" s="163">
        <f t="shared" si="58"/>
        <v>0</v>
      </c>
      <c r="Y205" s="163">
        <f t="shared" si="58"/>
        <v>0</v>
      </c>
      <c r="Z205" s="163">
        <f t="shared" si="58"/>
        <v>0</v>
      </c>
      <c r="AA205" s="163">
        <f t="shared" si="58"/>
        <v>0</v>
      </c>
      <c r="AB205" s="163">
        <f t="shared" si="58"/>
        <v>0</v>
      </c>
      <c r="AC205" s="163">
        <f t="shared" si="58"/>
        <v>0</v>
      </c>
      <c r="AD205" s="163">
        <f t="shared" si="58"/>
        <v>0</v>
      </c>
      <c r="AE205" s="163">
        <f t="shared" si="58"/>
        <v>0</v>
      </c>
      <c r="AF205" s="176">
        <f t="shared" si="58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v>0</v>
      </c>
      <c r="D206" s="163">
        <v>0</v>
      </c>
      <c r="E206" s="163">
        <v>0</v>
      </c>
      <c r="F206" s="163">
        <f t="shared" si="59"/>
        <v>0</v>
      </c>
      <c r="G206" s="163">
        <f t="shared" si="59"/>
        <v>0</v>
      </c>
      <c r="H206" s="163">
        <f t="shared" si="59"/>
        <v>0</v>
      </c>
      <c r="I206" s="163">
        <f t="shared" si="59"/>
        <v>0</v>
      </c>
      <c r="J206" s="163">
        <f t="shared" si="59"/>
        <v>0</v>
      </c>
      <c r="K206" s="163">
        <f t="shared" si="59"/>
        <v>0</v>
      </c>
      <c r="L206" s="163">
        <f t="shared" si="59"/>
        <v>0</v>
      </c>
      <c r="M206" s="163">
        <f t="shared" si="59"/>
        <v>0</v>
      </c>
      <c r="N206" s="163">
        <f t="shared" si="59"/>
        <v>0</v>
      </c>
      <c r="O206" s="163">
        <f t="shared" si="59"/>
        <v>0</v>
      </c>
      <c r="P206" s="163">
        <f t="shared" si="59"/>
        <v>0</v>
      </c>
      <c r="Q206" s="163">
        <f t="shared" si="59"/>
        <v>0</v>
      </c>
      <c r="R206" s="163">
        <f t="shared" si="59"/>
        <v>0</v>
      </c>
      <c r="S206" s="163">
        <f t="shared" si="58"/>
        <v>0</v>
      </c>
      <c r="T206" s="163">
        <f t="shared" si="58"/>
        <v>0</v>
      </c>
      <c r="U206" s="163">
        <f t="shared" si="58"/>
        <v>0</v>
      </c>
      <c r="V206" s="163">
        <f t="shared" si="58"/>
        <v>0</v>
      </c>
      <c r="W206" s="163">
        <f t="shared" si="58"/>
        <v>0</v>
      </c>
      <c r="X206" s="163">
        <f t="shared" si="58"/>
        <v>0</v>
      </c>
      <c r="Y206" s="163">
        <f t="shared" si="58"/>
        <v>0</v>
      </c>
      <c r="Z206" s="163">
        <f t="shared" si="58"/>
        <v>0</v>
      </c>
      <c r="AA206" s="163">
        <f t="shared" si="58"/>
        <v>0</v>
      </c>
      <c r="AB206" s="163">
        <f t="shared" si="58"/>
        <v>0</v>
      </c>
      <c r="AC206" s="163">
        <f t="shared" si="58"/>
        <v>0</v>
      </c>
      <c r="AD206" s="163">
        <f t="shared" si="58"/>
        <v>0</v>
      </c>
      <c r="AE206" s="163">
        <f t="shared" si="58"/>
        <v>0</v>
      </c>
      <c r="AF206" s="176">
        <f t="shared" si="58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v>0</v>
      </c>
      <c r="D207" s="163">
        <v>0</v>
      </c>
      <c r="E207" s="163">
        <v>0</v>
      </c>
      <c r="F207" s="163">
        <f t="shared" si="59"/>
        <v>0</v>
      </c>
      <c r="G207" s="163">
        <f t="shared" si="59"/>
        <v>0</v>
      </c>
      <c r="H207" s="163">
        <f t="shared" si="59"/>
        <v>0</v>
      </c>
      <c r="I207" s="163">
        <f t="shared" si="59"/>
        <v>0</v>
      </c>
      <c r="J207" s="163">
        <f t="shared" si="59"/>
        <v>0</v>
      </c>
      <c r="K207" s="163">
        <f t="shared" si="59"/>
        <v>0</v>
      </c>
      <c r="L207" s="163">
        <f t="shared" si="59"/>
        <v>0</v>
      </c>
      <c r="M207" s="163">
        <f t="shared" si="59"/>
        <v>0</v>
      </c>
      <c r="N207" s="163">
        <f t="shared" si="59"/>
        <v>0</v>
      </c>
      <c r="O207" s="163">
        <f t="shared" si="59"/>
        <v>0</v>
      </c>
      <c r="P207" s="163">
        <f t="shared" si="59"/>
        <v>0</v>
      </c>
      <c r="Q207" s="163">
        <f t="shared" si="59"/>
        <v>0</v>
      </c>
      <c r="R207" s="163">
        <f t="shared" si="59"/>
        <v>0</v>
      </c>
      <c r="S207" s="163">
        <f t="shared" si="58"/>
        <v>0</v>
      </c>
      <c r="T207" s="163">
        <f t="shared" si="58"/>
        <v>0</v>
      </c>
      <c r="U207" s="163">
        <f t="shared" si="58"/>
        <v>0</v>
      </c>
      <c r="V207" s="163">
        <f t="shared" si="58"/>
        <v>0</v>
      </c>
      <c r="W207" s="163">
        <f t="shared" si="58"/>
        <v>0</v>
      </c>
      <c r="X207" s="163">
        <f t="shared" si="58"/>
        <v>0</v>
      </c>
      <c r="Y207" s="163">
        <f t="shared" si="58"/>
        <v>0</v>
      </c>
      <c r="Z207" s="163">
        <f t="shared" si="58"/>
        <v>0</v>
      </c>
      <c r="AA207" s="163">
        <f t="shared" si="58"/>
        <v>0</v>
      </c>
      <c r="AB207" s="163">
        <f t="shared" si="58"/>
        <v>0</v>
      </c>
      <c r="AC207" s="163">
        <f t="shared" si="58"/>
        <v>0</v>
      </c>
      <c r="AD207" s="163">
        <f t="shared" si="58"/>
        <v>0</v>
      </c>
      <c r="AE207" s="163">
        <f t="shared" si="58"/>
        <v>0</v>
      </c>
      <c r="AF207" s="176">
        <f t="shared" si="58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v>0</v>
      </c>
      <c r="D208" s="163">
        <v>0</v>
      </c>
      <c r="E208" s="163">
        <v>0</v>
      </c>
      <c r="F208" s="163">
        <f t="shared" si="59"/>
        <v>0</v>
      </c>
      <c r="G208" s="163">
        <f t="shared" si="59"/>
        <v>0</v>
      </c>
      <c r="H208" s="163">
        <f t="shared" si="59"/>
        <v>0</v>
      </c>
      <c r="I208" s="163">
        <f t="shared" si="59"/>
        <v>0</v>
      </c>
      <c r="J208" s="163">
        <f t="shared" si="59"/>
        <v>0</v>
      </c>
      <c r="K208" s="163">
        <f t="shared" si="59"/>
        <v>0</v>
      </c>
      <c r="L208" s="163">
        <f t="shared" si="59"/>
        <v>0</v>
      </c>
      <c r="M208" s="163">
        <f t="shared" si="59"/>
        <v>0</v>
      </c>
      <c r="N208" s="163">
        <f t="shared" si="59"/>
        <v>0</v>
      </c>
      <c r="O208" s="163">
        <f t="shared" si="59"/>
        <v>0</v>
      </c>
      <c r="P208" s="163">
        <f t="shared" si="59"/>
        <v>0</v>
      </c>
      <c r="Q208" s="163">
        <f t="shared" si="59"/>
        <v>0</v>
      </c>
      <c r="R208" s="163">
        <f t="shared" si="59"/>
        <v>0</v>
      </c>
      <c r="S208" s="163">
        <f t="shared" si="58"/>
        <v>0</v>
      </c>
      <c r="T208" s="163">
        <f t="shared" si="58"/>
        <v>0</v>
      </c>
      <c r="U208" s="163">
        <f t="shared" si="58"/>
        <v>0</v>
      </c>
      <c r="V208" s="163">
        <f t="shared" si="58"/>
        <v>0</v>
      </c>
      <c r="W208" s="163">
        <f t="shared" si="58"/>
        <v>0</v>
      </c>
      <c r="X208" s="163">
        <f t="shared" si="58"/>
        <v>0</v>
      </c>
      <c r="Y208" s="163">
        <f t="shared" si="58"/>
        <v>0</v>
      </c>
      <c r="Z208" s="163">
        <f t="shared" si="58"/>
        <v>0</v>
      </c>
      <c r="AA208" s="163">
        <f t="shared" si="58"/>
        <v>0</v>
      </c>
      <c r="AB208" s="163">
        <f t="shared" si="58"/>
        <v>0</v>
      </c>
      <c r="AC208" s="163">
        <f t="shared" si="58"/>
        <v>0</v>
      </c>
      <c r="AD208" s="163">
        <f t="shared" si="58"/>
        <v>0</v>
      </c>
      <c r="AE208" s="163">
        <f t="shared" si="58"/>
        <v>0</v>
      </c>
      <c r="AF208" s="176">
        <f t="shared" si="58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v>0</v>
      </c>
      <c r="D209" s="163">
        <v>0</v>
      </c>
      <c r="E209" s="163">
        <v>0</v>
      </c>
      <c r="F209" s="163">
        <f t="shared" si="59"/>
        <v>0</v>
      </c>
      <c r="G209" s="163">
        <f t="shared" si="59"/>
        <v>0</v>
      </c>
      <c r="H209" s="163">
        <f t="shared" si="59"/>
        <v>0</v>
      </c>
      <c r="I209" s="163">
        <f t="shared" si="59"/>
        <v>0</v>
      </c>
      <c r="J209" s="163">
        <f t="shared" si="59"/>
        <v>0</v>
      </c>
      <c r="K209" s="163">
        <f t="shared" si="59"/>
        <v>0</v>
      </c>
      <c r="L209" s="163">
        <f t="shared" si="59"/>
        <v>0</v>
      </c>
      <c r="M209" s="163">
        <f t="shared" si="59"/>
        <v>0</v>
      </c>
      <c r="N209" s="163">
        <f t="shared" si="59"/>
        <v>0</v>
      </c>
      <c r="O209" s="163">
        <f t="shared" si="59"/>
        <v>0</v>
      </c>
      <c r="P209" s="163">
        <f t="shared" si="59"/>
        <v>0</v>
      </c>
      <c r="Q209" s="163">
        <f t="shared" si="59"/>
        <v>0</v>
      </c>
      <c r="R209" s="163">
        <f t="shared" si="59"/>
        <v>0</v>
      </c>
      <c r="S209" s="163">
        <f t="shared" si="58"/>
        <v>0</v>
      </c>
      <c r="T209" s="163">
        <f t="shared" si="58"/>
        <v>0</v>
      </c>
      <c r="U209" s="163">
        <f t="shared" si="58"/>
        <v>0</v>
      </c>
      <c r="V209" s="163">
        <f t="shared" si="58"/>
        <v>0</v>
      </c>
      <c r="W209" s="163">
        <f t="shared" si="58"/>
        <v>0</v>
      </c>
      <c r="X209" s="163">
        <f t="shared" si="58"/>
        <v>0</v>
      </c>
      <c r="Y209" s="163">
        <f t="shared" si="58"/>
        <v>0</v>
      </c>
      <c r="Z209" s="163">
        <f t="shared" si="58"/>
        <v>0</v>
      </c>
      <c r="AA209" s="163">
        <f t="shared" si="58"/>
        <v>0</v>
      </c>
      <c r="AB209" s="163">
        <f t="shared" si="58"/>
        <v>0</v>
      </c>
      <c r="AC209" s="163">
        <f t="shared" si="58"/>
        <v>0</v>
      </c>
      <c r="AD209" s="163">
        <f t="shared" si="58"/>
        <v>0</v>
      </c>
      <c r="AE209" s="163">
        <f t="shared" si="58"/>
        <v>0</v>
      </c>
      <c r="AF209" s="176">
        <f t="shared" si="58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v>0</v>
      </c>
      <c r="D210" s="163">
        <v>0</v>
      </c>
      <c r="E210" s="163">
        <v>0</v>
      </c>
      <c r="F210" s="163">
        <f t="shared" si="59"/>
        <v>0</v>
      </c>
      <c r="G210" s="163">
        <f t="shared" si="59"/>
        <v>0</v>
      </c>
      <c r="H210" s="163">
        <f t="shared" si="59"/>
        <v>0</v>
      </c>
      <c r="I210" s="163">
        <f t="shared" si="59"/>
        <v>0</v>
      </c>
      <c r="J210" s="163">
        <f t="shared" si="59"/>
        <v>0</v>
      </c>
      <c r="K210" s="163">
        <f t="shared" si="59"/>
        <v>0</v>
      </c>
      <c r="L210" s="163">
        <f t="shared" si="59"/>
        <v>0</v>
      </c>
      <c r="M210" s="163">
        <f t="shared" si="59"/>
        <v>0</v>
      </c>
      <c r="N210" s="163">
        <f t="shared" si="59"/>
        <v>0</v>
      </c>
      <c r="O210" s="163">
        <f t="shared" si="59"/>
        <v>0</v>
      </c>
      <c r="P210" s="163">
        <f t="shared" si="59"/>
        <v>0</v>
      </c>
      <c r="Q210" s="163">
        <f t="shared" si="59"/>
        <v>0</v>
      </c>
      <c r="R210" s="163">
        <f t="shared" si="59"/>
        <v>0</v>
      </c>
      <c r="S210" s="163">
        <f t="shared" si="58"/>
        <v>0</v>
      </c>
      <c r="T210" s="163">
        <f t="shared" si="58"/>
        <v>0</v>
      </c>
      <c r="U210" s="163">
        <f t="shared" si="58"/>
        <v>0</v>
      </c>
      <c r="V210" s="163">
        <f t="shared" si="58"/>
        <v>0</v>
      </c>
      <c r="W210" s="163">
        <f t="shared" si="58"/>
        <v>0</v>
      </c>
      <c r="X210" s="163">
        <f t="shared" si="58"/>
        <v>0</v>
      </c>
      <c r="Y210" s="163">
        <f t="shared" si="58"/>
        <v>0</v>
      </c>
      <c r="Z210" s="163">
        <f t="shared" si="58"/>
        <v>0</v>
      </c>
      <c r="AA210" s="163">
        <f t="shared" si="58"/>
        <v>0</v>
      </c>
      <c r="AB210" s="163">
        <f t="shared" si="58"/>
        <v>0</v>
      </c>
      <c r="AC210" s="163">
        <f t="shared" si="58"/>
        <v>0</v>
      </c>
      <c r="AD210" s="163">
        <f t="shared" si="58"/>
        <v>0</v>
      </c>
      <c r="AE210" s="163">
        <f t="shared" si="58"/>
        <v>0</v>
      </c>
      <c r="AF210" s="176">
        <f t="shared" si="58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v>0</v>
      </c>
      <c r="D211" s="163">
        <v>0</v>
      </c>
      <c r="E211" s="163">
        <v>0</v>
      </c>
      <c r="F211" s="163">
        <f t="shared" si="59"/>
        <v>0</v>
      </c>
      <c r="G211" s="163">
        <f t="shared" si="59"/>
        <v>0</v>
      </c>
      <c r="H211" s="163">
        <f t="shared" si="59"/>
        <v>0</v>
      </c>
      <c r="I211" s="163">
        <f t="shared" si="59"/>
        <v>0</v>
      </c>
      <c r="J211" s="163">
        <f t="shared" si="59"/>
        <v>0</v>
      </c>
      <c r="K211" s="163">
        <f t="shared" si="59"/>
        <v>0</v>
      </c>
      <c r="L211" s="163">
        <f t="shared" si="59"/>
        <v>0</v>
      </c>
      <c r="M211" s="163">
        <f t="shared" si="59"/>
        <v>0</v>
      </c>
      <c r="N211" s="163">
        <f t="shared" si="59"/>
        <v>0</v>
      </c>
      <c r="O211" s="163">
        <f t="shared" si="59"/>
        <v>0</v>
      </c>
      <c r="P211" s="163">
        <f t="shared" si="59"/>
        <v>0</v>
      </c>
      <c r="Q211" s="163">
        <f t="shared" si="59"/>
        <v>0</v>
      </c>
      <c r="R211" s="163">
        <f t="shared" si="59"/>
        <v>0</v>
      </c>
      <c r="S211" s="163">
        <f t="shared" si="58"/>
        <v>0</v>
      </c>
      <c r="T211" s="163">
        <f t="shared" si="58"/>
        <v>0</v>
      </c>
      <c r="U211" s="163">
        <f t="shared" si="58"/>
        <v>0</v>
      </c>
      <c r="V211" s="163">
        <f t="shared" si="58"/>
        <v>0</v>
      </c>
      <c r="W211" s="163">
        <f t="shared" si="58"/>
        <v>0</v>
      </c>
      <c r="X211" s="163">
        <f t="shared" si="58"/>
        <v>0</v>
      </c>
      <c r="Y211" s="163">
        <f t="shared" si="58"/>
        <v>0</v>
      </c>
      <c r="Z211" s="163">
        <f t="shared" si="58"/>
        <v>0</v>
      </c>
      <c r="AA211" s="163">
        <f t="shared" si="58"/>
        <v>0</v>
      </c>
      <c r="AB211" s="163">
        <f t="shared" si="58"/>
        <v>0</v>
      </c>
      <c r="AC211" s="163">
        <f t="shared" si="58"/>
        <v>0</v>
      </c>
      <c r="AD211" s="163">
        <f t="shared" si="58"/>
        <v>0</v>
      </c>
      <c r="AE211" s="163">
        <f t="shared" si="58"/>
        <v>0</v>
      </c>
      <c r="AF211" s="176">
        <f t="shared" si="58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v>0</v>
      </c>
      <c r="D212" s="163">
        <v>0</v>
      </c>
      <c r="E212" s="163">
        <v>0</v>
      </c>
      <c r="F212" s="163">
        <f t="shared" si="59"/>
        <v>0</v>
      </c>
      <c r="G212" s="163">
        <f t="shared" si="59"/>
        <v>0</v>
      </c>
      <c r="H212" s="163">
        <f t="shared" si="59"/>
        <v>0</v>
      </c>
      <c r="I212" s="163">
        <f t="shared" si="59"/>
        <v>0</v>
      </c>
      <c r="J212" s="163">
        <f t="shared" si="59"/>
        <v>0</v>
      </c>
      <c r="K212" s="163">
        <f t="shared" si="59"/>
        <v>0</v>
      </c>
      <c r="L212" s="163">
        <f t="shared" si="59"/>
        <v>0</v>
      </c>
      <c r="M212" s="163">
        <f t="shared" si="59"/>
        <v>0</v>
      </c>
      <c r="N212" s="163">
        <f t="shared" si="59"/>
        <v>0</v>
      </c>
      <c r="O212" s="163">
        <f t="shared" si="59"/>
        <v>0</v>
      </c>
      <c r="P212" s="163">
        <f t="shared" si="59"/>
        <v>0</v>
      </c>
      <c r="Q212" s="163">
        <f t="shared" si="59"/>
        <v>0</v>
      </c>
      <c r="R212" s="163">
        <f t="shared" si="59"/>
        <v>0</v>
      </c>
      <c r="S212" s="163">
        <f t="shared" si="58"/>
        <v>0</v>
      </c>
      <c r="T212" s="163">
        <f t="shared" si="58"/>
        <v>0</v>
      </c>
      <c r="U212" s="163">
        <f t="shared" si="58"/>
        <v>0</v>
      </c>
      <c r="V212" s="163">
        <f t="shared" si="58"/>
        <v>0</v>
      </c>
      <c r="W212" s="163">
        <f t="shared" si="58"/>
        <v>0</v>
      </c>
      <c r="X212" s="163">
        <f t="shared" si="58"/>
        <v>0</v>
      </c>
      <c r="Y212" s="163">
        <f t="shared" si="58"/>
        <v>0</v>
      </c>
      <c r="Z212" s="163">
        <f t="shared" si="58"/>
        <v>0</v>
      </c>
      <c r="AA212" s="163">
        <f t="shared" si="58"/>
        <v>0</v>
      </c>
      <c r="AB212" s="163">
        <f t="shared" si="58"/>
        <v>0</v>
      </c>
      <c r="AC212" s="163">
        <f t="shared" si="58"/>
        <v>0</v>
      </c>
      <c r="AD212" s="163">
        <f t="shared" si="58"/>
        <v>0</v>
      </c>
      <c r="AE212" s="163">
        <f t="shared" si="58"/>
        <v>0</v>
      </c>
      <c r="AF212" s="176">
        <f t="shared" si="58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v>0</v>
      </c>
      <c r="D213" s="163">
        <v>0</v>
      </c>
      <c r="E213" s="163">
        <v>0</v>
      </c>
      <c r="F213" s="163">
        <f t="shared" si="59"/>
        <v>0</v>
      </c>
      <c r="G213" s="163">
        <f t="shared" si="59"/>
        <v>0</v>
      </c>
      <c r="H213" s="163">
        <f t="shared" si="59"/>
        <v>0</v>
      </c>
      <c r="I213" s="163">
        <f t="shared" si="59"/>
        <v>0</v>
      </c>
      <c r="J213" s="163">
        <f t="shared" si="59"/>
        <v>0</v>
      </c>
      <c r="K213" s="163">
        <f t="shared" si="59"/>
        <v>0</v>
      </c>
      <c r="L213" s="163">
        <f t="shared" si="59"/>
        <v>0</v>
      </c>
      <c r="M213" s="163">
        <f t="shared" si="59"/>
        <v>0</v>
      </c>
      <c r="N213" s="163">
        <f t="shared" si="59"/>
        <v>0</v>
      </c>
      <c r="O213" s="163">
        <f t="shared" si="59"/>
        <v>0</v>
      </c>
      <c r="P213" s="163">
        <f t="shared" si="59"/>
        <v>0</v>
      </c>
      <c r="Q213" s="163">
        <f t="shared" si="59"/>
        <v>0</v>
      </c>
      <c r="R213" s="163">
        <f t="shared" si="59"/>
        <v>0</v>
      </c>
      <c r="S213" s="163">
        <f t="shared" si="58"/>
        <v>0</v>
      </c>
      <c r="T213" s="163">
        <f t="shared" si="58"/>
        <v>0</v>
      </c>
      <c r="U213" s="163">
        <f t="shared" si="58"/>
        <v>0</v>
      </c>
      <c r="V213" s="163">
        <f t="shared" si="58"/>
        <v>0</v>
      </c>
      <c r="W213" s="163">
        <f t="shared" si="58"/>
        <v>0</v>
      </c>
      <c r="X213" s="163">
        <f t="shared" si="58"/>
        <v>0</v>
      </c>
      <c r="Y213" s="163">
        <f t="shared" si="58"/>
        <v>0</v>
      </c>
      <c r="Z213" s="163">
        <f t="shared" si="58"/>
        <v>0</v>
      </c>
      <c r="AA213" s="163">
        <f t="shared" si="58"/>
        <v>0</v>
      </c>
      <c r="AB213" s="163">
        <f t="shared" si="58"/>
        <v>0</v>
      </c>
      <c r="AC213" s="163">
        <f t="shared" si="58"/>
        <v>0</v>
      </c>
      <c r="AD213" s="163">
        <f t="shared" si="58"/>
        <v>0</v>
      </c>
      <c r="AE213" s="163">
        <f t="shared" si="58"/>
        <v>0</v>
      </c>
      <c r="AF213" s="176">
        <f t="shared" si="58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v>0</v>
      </c>
      <c r="D214" s="163">
        <v>0</v>
      </c>
      <c r="E214" s="163">
        <v>0</v>
      </c>
      <c r="F214" s="163">
        <f t="shared" si="59"/>
        <v>0</v>
      </c>
      <c r="G214" s="163">
        <f t="shared" si="59"/>
        <v>0</v>
      </c>
      <c r="H214" s="163">
        <f t="shared" si="59"/>
        <v>0</v>
      </c>
      <c r="I214" s="163">
        <f t="shared" si="59"/>
        <v>0</v>
      </c>
      <c r="J214" s="163">
        <f t="shared" si="59"/>
        <v>0</v>
      </c>
      <c r="K214" s="163">
        <f t="shared" si="59"/>
        <v>0</v>
      </c>
      <c r="L214" s="163">
        <f t="shared" si="59"/>
        <v>0</v>
      </c>
      <c r="M214" s="163">
        <f t="shared" si="59"/>
        <v>0</v>
      </c>
      <c r="N214" s="163">
        <f t="shared" si="59"/>
        <v>0</v>
      </c>
      <c r="O214" s="163">
        <f t="shared" si="59"/>
        <v>0</v>
      </c>
      <c r="P214" s="163">
        <f t="shared" si="59"/>
        <v>0</v>
      </c>
      <c r="Q214" s="163">
        <f t="shared" si="59"/>
        <v>0</v>
      </c>
      <c r="R214" s="163">
        <f t="shared" si="59"/>
        <v>0</v>
      </c>
      <c r="S214" s="163">
        <f t="shared" si="58"/>
        <v>0</v>
      </c>
      <c r="T214" s="163">
        <f t="shared" si="58"/>
        <v>0</v>
      </c>
      <c r="U214" s="163">
        <f t="shared" si="58"/>
        <v>0</v>
      </c>
      <c r="V214" s="163">
        <f t="shared" si="58"/>
        <v>0</v>
      </c>
      <c r="W214" s="163">
        <f t="shared" si="58"/>
        <v>0</v>
      </c>
      <c r="X214" s="163">
        <f t="shared" si="58"/>
        <v>0</v>
      </c>
      <c r="Y214" s="163">
        <f t="shared" si="58"/>
        <v>0</v>
      </c>
      <c r="Z214" s="163">
        <f t="shared" si="58"/>
        <v>0</v>
      </c>
      <c r="AA214" s="163">
        <f t="shared" si="58"/>
        <v>0</v>
      </c>
      <c r="AB214" s="163">
        <f t="shared" si="58"/>
        <v>0</v>
      </c>
      <c r="AC214" s="163">
        <f t="shared" si="58"/>
        <v>0</v>
      </c>
      <c r="AD214" s="163">
        <f t="shared" si="58"/>
        <v>0</v>
      </c>
      <c r="AE214" s="163">
        <f t="shared" si="58"/>
        <v>0</v>
      </c>
      <c r="AF214" s="176">
        <f t="shared" si="58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v>0</v>
      </c>
      <c r="D215" s="163">
        <v>0</v>
      </c>
      <c r="E215" s="163">
        <v>0</v>
      </c>
      <c r="F215" s="163">
        <f t="shared" si="59"/>
        <v>0</v>
      </c>
      <c r="G215" s="163">
        <f t="shared" si="59"/>
        <v>0</v>
      </c>
      <c r="H215" s="163">
        <f t="shared" si="59"/>
        <v>0</v>
      </c>
      <c r="I215" s="163">
        <f t="shared" si="59"/>
        <v>0</v>
      </c>
      <c r="J215" s="163">
        <f t="shared" si="59"/>
        <v>0</v>
      </c>
      <c r="K215" s="163">
        <f t="shared" si="59"/>
        <v>0</v>
      </c>
      <c r="L215" s="163">
        <f t="shared" si="59"/>
        <v>0</v>
      </c>
      <c r="M215" s="163">
        <f t="shared" si="59"/>
        <v>0</v>
      </c>
      <c r="N215" s="163">
        <f t="shared" si="59"/>
        <v>0</v>
      </c>
      <c r="O215" s="163">
        <f t="shared" si="59"/>
        <v>0</v>
      </c>
      <c r="P215" s="163">
        <f t="shared" si="59"/>
        <v>0</v>
      </c>
      <c r="Q215" s="163">
        <f t="shared" si="59"/>
        <v>0</v>
      </c>
      <c r="R215" s="163">
        <f t="shared" si="59"/>
        <v>0</v>
      </c>
      <c r="S215" s="163">
        <f t="shared" si="58"/>
        <v>0</v>
      </c>
      <c r="T215" s="163">
        <f t="shared" si="58"/>
        <v>0</v>
      </c>
      <c r="U215" s="163">
        <f t="shared" si="58"/>
        <v>0</v>
      </c>
      <c r="V215" s="163">
        <f t="shared" si="58"/>
        <v>0</v>
      </c>
      <c r="W215" s="163">
        <f t="shared" si="58"/>
        <v>0</v>
      </c>
      <c r="X215" s="163">
        <f t="shared" si="58"/>
        <v>0</v>
      </c>
      <c r="Y215" s="163">
        <f t="shared" si="58"/>
        <v>0</v>
      </c>
      <c r="Z215" s="163">
        <f t="shared" si="58"/>
        <v>0</v>
      </c>
      <c r="AA215" s="163">
        <f t="shared" si="58"/>
        <v>0</v>
      </c>
      <c r="AB215" s="163">
        <f t="shared" si="58"/>
        <v>0</v>
      </c>
      <c r="AC215" s="163">
        <f t="shared" si="58"/>
        <v>0</v>
      </c>
      <c r="AD215" s="163">
        <f t="shared" si="58"/>
        <v>0</v>
      </c>
      <c r="AE215" s="163">
        <f t="shared" si="58"/>
        <v>0</v>
      </c>
      <c r="AF215" s="176">
        <f t="shared" si="58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v>0</v>
      </c>
      <c r="D216" s="163">
        <v>0</v>
      </c>
      <c r="E216" s="163">
        <v>0</v>
      </c>
      <c r="F216" s="163">
        <f t="shared" si="59"/>
        <v>0</v>
      </c>
      <c r="G216" s="163">
        <f t="shared" si="59"/>
        <v>0</v>
      </c>
      <c r="H216" s="163">
        <f t="shared" si="59"/>
        <v>0</v>
      </c>
      <c r="I216" s="163">
        <f t="shared" si="59"/>
        <v>0</v>
      </c>
      <c r="J216" s="163">
        <f t="shared" si="59"/>
        <v>0</v>
      </c>
      <c r="K216" s="163">
        <f t="shared" si="59"/>
        <v>0</v>
      </c>
      <c r="L216" s="163">
        <f t="shared" si="59"/>
        <v>0</v>
      </c>
      <c r="M216" s="163">
        <f t="shared" si="59"/>
        <v>0</v>
      </c>
      <c r="N216" s="163">
        <f t="shared" si="59"/>
        <v>0</v>
      </c>
      <c r="O216" s="163">
        <f t="shared" si="59"/>
        <v>0</v>
      </c>
      <c r="P216" s="163">
        <f t="shared" si="59"/>
        <v>0</v>
      </c>
      <c r="Q216" s="163">
        <f t="shared" si="59"/>
        <v>0</v>
      </c>
      <c r="R216" s="163">
        <f t="shared" ref="R216:AF231" si="60">Q216</f>
        <v>0</v>
      </c>
      <c r="S216" s="163">
        <f t="shared" si="60"/>
        <v>0</v>
      </c>
      <c r="T216" s="163">
        <f t="shared" si="60"/>
        <v>0</v>
      </c>
      <c r="U216" s="163">
        <f t="shared" si="60"/>
        <v>0</v>
      </c>
      <c r="V216" s="163">
        <f t="shared" si="60"/>
        <v>0</v>
      </c>
      <c r="W216" s="163">
        <f t="shared" si="60"/>
        <v>0</v>
      </c>
      <c r="X216" s="163">
        <f t="shared" si="60"/>
        <v>0</v>
      </c>
      <c r="Y216" s="163">
        <f t="shared" si="60"/>
        <v>0</v>
      </c>
      <c r="Z216" s="163">
        <f t="shared" si="60"/>
        <v>0</v>
      </c>
      <c r="AA216" s="163">
        <f t="shared" si="60"/>
        <v>0</v>
      </c>
      <c r="AB216" s="163">
        <f t="shared" si="60"/>
        <v>0</v>
      </c>
      <c r="AC216" s="163">
        <f t="shared" si="60"/>
        <v>0</v>
      </c>
      <c r="AD216" s="163">
        <f t="shared" si="60"/>
        <v>0</v>
      </c>
      <c r="AE216" s="163">
        <f t="shared" si="60"/>
        <v>0</v>
      </c>
      <c r="AF216" s="176">
        <f t="shared" si="60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v>0</v>
      </c>
      <c r="D217" s="163">
        <v>0</v>
      </c>
      <c r="E217" s="163">
        <v>0</v>
      </c>
      <c r="F217" s="163">
        <f t="shared" ref="F217:R232" si="61">E217</f>
        <v>0</v>
      </c>
      <c r="G217" s="163">
        <f t="shared" si="61"/>
        <v>0</v>
      </c>
      <c r="H217" s="163">
        <f t="shared" si="61"/>
        <v>0</v>
      </c>
      <c r="I217" s="163">
        <f t="shared" si="61"/>
        <v>0</v>
      </c>
      <c r="J217" s="163">
        <f t="shared" si="61"/>
        <v>0</v>
      </c>
      <c r="K217" s="163">
        <f t="shared" si="61"/>
        <v>0</v>
      </c>
      <c r="L217" s="163">
        <f t="shared" si="61"/>
        <v>0</v>
      </c>
      <c r="M217" s="163">
        <f t="shared" si="61"/>
        <v>0</v>
      </c>
      <c r="N217" s="163">
        <f t="shared" si="61"/>
        <v>0</v>
      </c>
      <c r="O217" s="163">
        <f t="shared" si="61"/>
        <v>0</v>
      </c>
      <c r="P217" s="163">
        <f t="shared" si="61"/>
        <v>0</v>
      </c>
      <c r="Q217" s="163">
        <f t="shared" si="61"/>
        <v>0</v>
      </c>
      <c r="R217" s="163">
        <f t="shared" si="61"/>
        <v>0</v>
      </c>
      <c r="S217" s="163">
        <f t="shared" si="60"/>
        <v>0</v>
      </c>
      <c r="T217" s="163">
        <f t="shared" si="60"/>
        <v>0</v>
      </c>
      <c r="U217" s="163">
        <f t="shared" si="60"/>
        <v>0</v>
      </c>
      <c r="V217" s="163">
        <f t="shared" si="60"/>
        <v>0</v>
      </c>
      <c r="W217" s="163">
        <f t="shared" si="60"/>
        <v>0</v>
      </c>
      <c r="X217" s="163">
        <f t="shared" si="60"/>
        <v>0</v>
      </c>
      <c r="Y217" s="163">
        <f t="shared" si="60"/>
        <v>0</v>
      </c>
      <c r="Z217" s="163">
        <f t="shared" si="60"/>
        <v>0</v>
      </c>
      <c r="AA217" s="163">
        <f t="shared" si="60"/>
        <v>0</v>
      </c>
      <c r="AB217" s="163">
        <f t="shared" si="60"/>
        <v>0</v>
      </c>
      <c r="AC217" s="163">
        <f t="shared" si="60"/>
        <v>0</v>
      </c>
      <c r="AD217" s="163">
        <f t="shared" si="60"/>
        <v>0</v>
      </c>
      <c r="AE217" s="163">
        <f t="shared" si="60"/>
        <v>0</v>
      </c>
      <c r="AF217" s="176">
        <f t="shared" si="60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v>0</v>
      </c>
      <c r="D218" s="163">
        <v>0</v>
      </c>
      <c r="E218" s="163">
        <v>0</v>
      </c>
      <c r="F218" s="163">
        <f t="shared" si="61"/>
        <v>0</v>
      </c>
      <c r="G218" s="163">
        <f t="shared" si="61"/>
        <v>0</v>
      </c>
      <c r="H218" s="163">
        <f t="shared" si="61"/>
        <v>0</v>
      </c>
      <c r="I218" s="163">
        <f t="shared" si="61"/>
        <v>0</v>
      </c>
      <c r="J218" s="163">
        <f t="shared" si="61"/>
        <v>0</v>
      </c>
      <c r="K218" s="163">
        <f t="shared" si="61"/>
        <v>0</v>
      </c>
      <c r="L218" s="163">
        <f t="shared" si="61"/>
        <v>0</v>
      </c>
      <c r="M218" s="163">
        <f t="shared" si="61"/>
        <v>0</v>
      </c>
      <c r="N218" s="163">
        <f t="shared" si="61"/>
        <v>0</v>
      </c>
      <c r="O218" s="163">
        <f t="shared" si="61"/>
        <v>0</v>
      </c>
      <c r="P218" s="163">
        <f t="shared" si="61"/>
        <v>0</v>
      </c>
      <c r="Q218" s="163">
        <f t="shared" si="61"/>
        <v>0</v>
      </c>
      <c r="R218" s="163">
        <f t="shared" si="61"/>
        <v>0</v>
      </c>
      <c r="S218" s="163">
        <f t="shared" si="60"/>
        <v>0</v>
      </c>
      <c r="T218" s="163">
        <f t="shared" si="60"/>
        <v>0</v>
      </c>
      <c r="U218" s="163">
        <f t="shared" si="60"/>
        <v>0</v>
      </c>
      <c r="V218" s="163">
        <f t="shared" si="60"/>
        <v>0</v>
      </c>
      <c r="W218" s="163">
        <f t="shared" si="60"/>
        <v>0</v>
      </c>
      <c r="X218" s="163">
        <f t="shared" si="60"/>
        <v>0</v>
      </c>
      <c r="Y218" s="163">
        <f t="shared" si="60"/>
        <v>0</v>
      </c>
      <c r="Z218" s="163">
        <f t="shared" si="60"/>
        <v>0</v>
      </c>
      <c r="AA218" s="163">
        <f t="shared" si="60"/>
        <v>0</v>
      </c>
      <c r="AB218" s="163">
        <f t="shared" si="60"/>
        <v>0</v>
      </c>
      <c r="AC218" s="163">
        <f t="shared" si="60"/>
        <v>0</v>
      </c>
      <c r="AD218" s="163">
        <f t="shared" si="60"/>
        <v>0</v>
      </c>
      <c r="AE218" s="163">
        <f t="shared" si="60"/>
        <v>0</v>
      </c>
      <c r="AF218" s="176">
        <f t="shared" si="60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v>0</v>
      </c>
      <c r="D219" s="163">
        <v>0</v>
      </c>
      <c r="E219" s="163">
        <v>0</v>
      </c>
      <c r="F219" s="163">
        <f t="shared" si="61"/>
        <v>0</v>
      </c>
      <c r="G219" s="163">
        <f t="shared" si="61"/>
        <v>0</v>
      </c>
      <c r="H219" s="163">
        <f t="shared" si="61"/>
        <v>0</v>
      </c>
      <c r="I219" s="163">
        <f t="shared" si="61"/>
        <v>0</v>
      </c>
      <c r="J219" s="163">
        <f t="shared" si="61"/>
        <v>0</v>
      </c>
      <c r="K219" s="163">
        <f t="shared" si="61"/>
        <v>0</v>
      </c>
      <c r="L219" s="163">
        <f t="shared" si="61"/>
        <v>0</v>
      </c>
      <c r="M219" s="163">
        <f t="shared" si="61"/>
        <v>0</v>
      </c>
      <c r="N219" s="163">
        <f t="shared" si="61"/>
        <v>0</v>
      </c>
      <c r="O219" s="163">
        <f t="shared" si="61"/>
        <v>0</v>
      </c>
      <c r="P219" s="163">
        <f t="shared" si="61"/>
        <v>0</v>
      </c>
      <c r="Q219" s="163">
        <f t="shared" si="61"/>
        <v>0</v>
      </c>
      <c r="R219" s="163">
        <f t="shared" si="61"/>
        <v>0</v>
      </c>
      <c r="S219" s="163">
        <f t="shared" si="60"/>
        <v>0</v>
      </c>
      <c r="T219" s="163">
        <f t="shared" si="60"/>
        <v>0</v>
      </c>
      <c r="U219" s="163">
        <f t="shared" si="60"/>
        <v>0</v>
      </c>
      <c r="V219" s="163">
        <f t="shared" si="60"/>
        <v>0</v>
      </c>
      <c r="W219" s="163">
        <f t="shared" si="60"/>
        <v>0</v>
      </c>
      <c r="X219" s="163">
        <f t="shared" si="60"/>
        <v>0</v>
      </c>
      <c r="Y219" s="163">
        <f t="shared" si="60"/>
        <v>0</v>
      </c>
      <c r="Z219" s="163">
        <f t="shared" si="60"/>
        <v>0</v>
      </c>
      <c r="AA219" s="163">
        <f t="shared" si="60"/>
        <v>0</v>
      </c>
      <c r="AB219" s="163">
        <f t="shared" si="60"/>
        <v>0</v>
      </c>
      <c r="AC219" s="163">
        <f t="shared" si="60"/>
        <v>0</v>
      </c>
      <c r="AD219" s="163">
        <f t="shared" si="60"/>
        <v>0</v>
      </c>
      <c r="AE219" s="163">
        <f t="shared" si="60"/>
        <v>0</v>
      </c>
      <c r="AF219" s="176">
        <f t="shared" si="60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v>0</v>
      </c>
      <c r="D220" s="163">
        <v>0</v>
      </c>
      <c r="E220" s="163">
        <v>0</v>
      </c>
      <c r="F220" s="163">
        <f t="shared" si="61"/>
        <v>0</v>
      </c>
      <c r="G220" s="163">
        <f t="shared" si="61"/>
        <v>0</v>
      </c>
      <c r="H220" s="163">
        <f t="shared" si="61"/>
        <v>0</v>
      </c>
      <c r="I220" s="163">
        <f t="shared" si="61"/>
        <v>0</v>
      </c>
      <c r="J220" s="163">
        <f t="shared" si="61"/>
        <v>0</v>
      </c>
      <c r="K220" s="163">
        <f t="shared" si="61"/>
        <v>0</v>
      </c>
      <c r="L220" s="163">
        <f t="shared" si="61"/>
        <v>0</v>
      </c>
      <c r="M220" s="163">
        <f t="shared" si="61"/>
        <v>0</v>
      </c>
      <c r="N220" s="163">
        <f t="shared" si="61"/>
        <v>0</v>
      </c>
      <c r="O220" s="163">
        <f t="shared" si="61"/>
        <v>0</v>
      </c>
      <c r="P220" s="163">
        <f t="shared" si="61"/>
        <v>0</v>
      </c>
      <c r="Q220" s="163">
        <f t="shared" si="61"/>
        <v>0</v>
      </c>
      <c r="R220" s="163">
        <f t="shared" si="61"/>
        <v>0</v>
      </c>
      <c r="S220" s="163">
        <f t="shared" si="60"/>
        <v>0</v>
      </c>
      <c r="T220" s="163">
        <f t="shared" si="60"/>
        <v>0</v>
      </c>
      <c r="U220" s="163">
        <f t="shared" si="60"/>
        <v>0</v>
      </c>
      <c r="V220" s="163">
        <f t="shared" si="60"/>
        <v>0</v>
      </c>
      <c r="W220" s="163">
        <f t="shared" si="60"/>
        <v>0</v>
      </c>
      <c r="X220" s="163">
        <f t="shared" si="60"/>
        <v>0</v>
      </c>
      <c r="Y220" s="163">
        <f t="shared" si="60"/>
        <v>0</v>
      </c>
      <c r="Z220" s="163">
        <f t="shared" si="60"/>
        <v>0</v>
      </c>
      <c r="AA220" s="163">
        <f t="shared" si="60"/>
        <v>0</v>
      </c>
      <c r="AB220" s="163">
        <f t="shared" si="60"/>
        <v>0</v>
      </c>
      <c r="AC220" s="163">
        <f t="shared" si="60"/>
        <v>0</v>
      </c>
      <c r="AD220" s="163">
        <f t="shared" si="60"/>
        <v>0</v>
      </c>
      <c r="AE220" s="163">
        <f t="shared" si="60"/>
        <v>0</v>
      </c>
      <c r="AF220" s="176">
        <f t="shared" si="60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v>0</v>
      </c>
      <c r="D221" s="163">
        <v>0</v>
      </c>
      <c r="E221" s="163">
        <v>0</v>
      </c>
      <c r="F221" s="163">
        <f t="shared" si="61"/>
        <v>0</v>
      </c>
      <c r="G221" s="163">
        <f t="shared" si="61"/>
        <v>0</v>
      </c>
      <c r="H221" s="163">
        <f t="shared" si="61"/>
        <v>0</v>
      </c>
      <c r="I221" s="163">
        <f t="shared" si="61"/>
        <v>0</v>
      </c>
      <c r="J221" s="163">
        <f t="shared" si="61"/>
        <v>0</v>
      </c>
      <c r="K221" s="163">
        <f t="shared" si="61"/>
        <v>0</v>
      </c>
      <c r="L221" s="163">
        <f t="shared" si="61"/>
        <v>0</v>
      </c>
      <c r="M221" s="163">
        <f t="shared" si="61"/>
        <v>0</v>
      </c>
      <c r="N221" s="163">
        <f t="shared" si="61"/>
        <v>0</v>
      </c>
      <c r="O221" s="163">
        <f t="shared" si="61"/>
        <v>0</v>
      </c>
      <c r="P221" s="163">
        <f t="shared" si="61"/>
        <v>0</v>
      </c>
      <c r="Q221" s="163">
        <f t="shared" si="61"/>
        <v>0</v>
      </c>
      <c r="R221" s="163">
        <f t="shared" si="61"/>
        <v>0</v>
      </c>
      <c r="S221" s="163">
        <f t="shared" si="60"/>
        <v>0</v>
      </c>
      <c r="T221" s="163">
        <f t="shared" si="60"/>
        <v>0</v>
      </c>
      <c r="U221" s="163">
        <f t="shared" si="60"/>
        <v>0</v>
      </c>
      <c r="V221" s="163">
        <f t="shared" si="60"/>
        <v>0</v>
      </c>
      <c r="W221" s="163">
        <f t="shared" si="60"/>
        <v>0</v>
      </c>
      <c r="X221" s="163">
        <f t="shared" si="60"/>
        <v>0</v>
      </c>
      <c r="Y221" s="163">
        <f t="shared" si="60"/>
        <v>0</v>
      </c>
      <c r="Z221" s="163">
        <f t="shared" si="60"/>
        <v>0</v>
      </c>
      <c r="AA221" s="163">
        <f t="shared" si="60"/>
        <v>0</v>
      </c>
      <c r="AB221" s="163">
        <f t="shared" si="60"/>
        <v>0</v>
      </c>
      <c r="AC221" s="163">
        <f t="shared" si="60"/>
        <v>0</v>
      </c>
      <c r="AD221" s="163">
        <f t="shared" si="60"/>
        <v>0</v>
      </c>
      <c r="AE221" s="163">
        <f t="shared" si="60"/>
        <v>0</v>
      </c>
      <c r="AF221" s="176">
        <f t="shared" si="60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v>0</v>
      </c>
      <c r="D222" s="163">
        <v>0</v>
      </c>
      <c r="E222" s="163">
        <v>0</v>
      </c>
      <c r="F222" s="163">
        <f t="shared" si="61"/>
        <v>0</v>
      </c>
      <c r="G222" s="163">
        <f t="shared" si="61"/>
        <v>0</v>
      </c>
      <c r="H222" s="163">
        <f t="shared" si="61"/>
        <v>0</v>
      </c>
      <c r="I222" s="163">
        <f t="shared" si="61"/>
        <v>0</v>
      </c>
      <c r="J222" s="163">
        <f t="shared" si="61"/>
        <v>0</v>
      </c>
      <c r="K222" s="163">
        <f t="shared" si="61"/>
        <v>0</v>
      </c>
      <c r="L222" s="163">
        <f t="shared" si="61"/>
        <v>0</v>
      </c>
      <c r="M222" s="163">
        <f t="shared" si="61"/>
        <v>0</v>
      </c>
      <c r="N222" s="163">
        <f t="shared" si="61"/>
        <v>0</v>
      </c>
      <c r="O222" s="163">
        <f t="shared" si="61"/>
        <v>0</v>
      </c>
      <c r="P222" s="163">
        <f t="shared" si="61"/>
        <v>0</v>
      </c>
      <c r="Q222" s="163">
        <f t="shared" si="61"/>
        <v>0</v>
      </c>
      <c r="R222" s="163">
        <f t="shared" si="61"/>
        <v>0</v>
      </c>
      <c r="S222" s="163">
        <f t="shared" si="60"/>
        <v>0</v>
      </c>
      <c r="T222" s="163">
        <f t="shared" si="60"/>
        <v>0</v>
      </c>
      <c r="U222" s="163">
        <f t="shared" si="60"/>
        <v>0</v>
      </c>
      <c r="V222" s="163">
        <f t="shared" si="60"/>
        <v>0</v>
      </c>
      <c r="W222" s="163">
        <f t="shared" si="60"/>
        <v>0</v>
      </c>
      <c r="X222" s="163">
        <f t="shared" si="60"/>
        <v>0</v>
      </c>
      <c r="Y222" s="163">
        <f t="shared" si="60"/>
        <v>0</v>
      </c>
      <c r="Z222" s="163">
        <f t="shared" si="60"/>
        <v>0</v>
      </c>
      <c r="AA222" s="163">
        <f t="shared" si="60"/>
        <v>0</v>
      </c>
      <c r="AB222" s="163">
        <f t="shared" si="60"/>
        <v>0</v>
      </c>
      <c r="AC222" s="163">
        <f t="shared" si="60"/>
        <v>0</v>
      </c>
      <c r="AD222" s="163">
        <f t="shared" si="60"/>
        <v>0</v>
      </c>
      <c r="AE222" s="163">
        <f t="shared" si="60"/>
        <v>0</v>
      </c>
      <c r="AF222" s="176">
        <f t="shared" si="60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v>0</v>
      </c>
      <c r="D223" s="163">
        <v>0</v>
      </c>
      <c r="E223" s="163">
        <v>0</v>
      </c>
      <c r="F223" s="163">
        <f t="shared" si="61"/>
        <v>0</v>
      </c>
      <c r="G223" s="163">
        <f t="shared" si="61"/>
        <v>0</v>
      </c>
      <c r="H223" s="163">
        <f t="shared" si="61"/>
        <v>0</v>
      </c>
      <c r="I223" s="163">
        <f t="shared" si="61"/>
        <v>0</v>
      </c>
      <c r="J223" s="163">
        <f t="shared" si="61"/>
        <v>0</v>
      </c>
      <c r="K223" s="163">
        <f t="shared" si="61"/>
        <v>0</v>
      </c>
      <c r="L223" s="163">
        <f t="shared" si="61"/>
        <v>0</v>
      </c>
      <c r="M223" s="163">
        <f t="shared" si="61"/>
        <v>0</v>
      </c>
      <c r="N223" s="163">
        <f t="shared" si="61"/>
        <v>0</v>
      </c>
      <c r="O223" s="163">
        <f t="shared" si="61"/>
        <v>0</v>
      </c>
      <c r="P223" s="163">
        <f t="shared" si="61"/>
        <v>0</v>
      </c>
      <c r="Q223" s="163">
        <f t="shared" si="61"/>
        <v>0</v>
      </c>
      <c r="R223" s="163">
        <f t="shared" si="61"/>
        <v>0</v>
      </c>
      <c r="S223" s="163">
        <f t="shared" si="60"/>
        <v>0</v>
      </c>
      <c r="T223" s="163">
        <f t="shared" si="60"/>
        <v>0</v>
      </c>
      <c r="U223" s="163">
        <f t="shared" si="60"/>
        <v>0</v>
      </c>
      <c r="V223" s="163">
        <f t="shared" si="60"/>
        <v>0</v>
      </c>
      <c r="W223" s="163">
        <f t="shared" si="60"/>
        <v>0</v>
      </c>
      <c r="X223" s="163">
        <f t="shared" si="60"/>
        <v>0</v>
      </c>
      <c r="Y223" s="163">
        <f t="shared" si="60"/>
        <v>0</v>
      </c>
      <c r="Z223" s="163">
        <f t="shared" si="60"/>
        <v>0</v>
      </c>
      <c r="AA223" s="163">
        <f t="shared" si="60"/>
        <v>0</v>
      </c>
      <c r="AB223" s="163">
        <f t="shared" si="60"/>
        <v>0</v>
      </c>
      <c r="AC223" s="163">
        <f t="shared" si="60"/>
        <v>0</v>
      </c>
      <c r="AD223" s="163">
        <f t="shared" si="60"/>
        <v>0</v>
      </c>
      <c r="AE223" s="163">
        <f t="shared" si="60"/>
        <v>0</v>
      </c>
      <c r="AF223" s="176">
        <f t="shared" si="60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v>0</v>
      </c>
      <c r="D224" s="163">
        <v>0</v>
      </c>
      <c r="E224" s="163">
        <v>0</v>
      </c>
      <c r="F224" s="163">
        <f t="shared" si="61"/>
        <v>0</v>
      </c>
      <c r="G224" s="163">
        <f t="shared" si="61"/>
        <v>0</v>
      </c>
      <c r="H224" s="163">
        <f t="shared" si="61"/>
        <v>0</v>
      </c>
      <c r="I224" s="163">
        <f t="shared" si="61"/>
        <v>0</v>
      </c>
      <c r="J224" s="163">
        <f t="shared" si="61"/>
        <v>0</v>
      </c>
      <c r="K224" s="163">
        <f t="shared" si="61"/>
        <v>0</v>
      </c>
      <c r="L224" s="163">
        <f t="shared" si="61"/>
        <v>0</v>
      </c>
      <c r="M224" s="163">
        <f t="shared" si="61"/>
        <v>0</v>
      </c>
      <c r="N224" s="163">
        <f t="shared" si="61"/>
        <v>0</v>
      </c>
      <c r="O224" s="163">
        <f t="shared" si="61"/>
        <v>0</v>
      </c>
      <c r="P224" s="163">
        <f t="shared" si="61"/>
        <v>0</v>
      </c>
      <c r="Q224" s="163">
        <f t="shared" si="61"/>
        <v>0</v>
      </c>
      <c r="R224" s="163">
        <f t="shared" si="61"/>
        <v>0</v>
      </c>
      <c r="S224" s="163">
        <f t="shared" si="60"/>
        <v>0</v>
      </c>
      <c r="T224" s="163">
        <f t="shared" si="60"/>
        <v>0</v>
      </c>
      <c r="U224" s="163">
        <f t="shared" si="60"/>
        <v>0</v>
      </c>
      <c r="V224" s="163">
        <f t="shared" si="60"/>
        <v>0</v>
      </c>
      <c r="W224" s="163">
        <f t="shared" si="60"/>
        <v>0</v>
      </c>
      <c r="X224" s="163">
        <f t="shared" si="60"/>
        <v>0</v>
      </c>
      <c r="Y224" s="163">
        <f t="shared" si="60"/>
        <v>0</v>
      </c>
      <c r="Z224" s="163">
        <f t="shared" si="60"/>
        <v>0</v>
      </c>
      <c r="AA224" s="163">
        <f t="shared" si="60"/>
        <v>0</v>
      </c>
      <c r="AB224" s="163">
        <f t="shared" si="60"/>
        <v>0</v>
      </c>
      <c r="AC224" s="163">
        <f t="shared" si="60"/>
        <v>0</v>
      </c>
      <c r="AD224" s="163">
        <f t="shared" si="60"/>
        <v>0</v>
      </c>
      <c r="AE224" s="163">
        <f t="shared" si="60"/>
        <v>0</v>
      </c>
      <c r="AF224" s="176">
        <f t="shared" si="60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v>0</v>
      </c>
      <c r="D225" s="163">
        <v>0</v>
      </c>
      <c r="E225" s="163">
        <v>0</v>
      </c>
      <c r="F225" s="163">
        <f t="shared" si="61"/>
        <v>0</v>
      </c>
      <c r="G225" s="163">
        <f t="shared" si="61"/>
        <v>0</v>
      </c>
      <c r="H225" s="163">
        <f t="shared" si="61"/>
        <v>0</v>
      </c>
      <c r="I225" s="163">
        <f t="shared" si="61"/>
        <v>0</v>
      </c>
      <c r="J225" s="163">
        <f t="shared" si="61"/>
        <v>0</v>
      </c>
      <c r="K225" s="163">
        <f t="shared" si="61"/>
        <v>0</v>
      </c>
      <c r="L225" s="163">
        <f t="shared" si="61"/>
        <v>0</v>
      </c>
      <c r="M225" s="163">
        <f t="shared" si="61"/>
        <v>0</v>
      </c>
      <c r="N225" s="163">
        <f t="shared" si="61"/>
        <v>0</v>
      </c>
      <c r="O225" s="163">
        <f t="shared" si="61"/>
        <v>0</v>
      </c>
      <c r="P225" s="163">
        <f t="shared" si="61"/>
        <v>0</v>
      </c>
      <c r="Q225" s="163">
        <f t="shared" si="61"/>
        <v>0</v>
      </c>
      <c r="R225" s="163">
        <f t="shared" si="61"/>
        <v>0</v>
      </c>
      <c r="S225" s="163">
        <f t="shared" si="60"/>
        <v>0</v>
      </c>
      <c r="T225" s="163">
        <f t="shared" si="60"/>
        <v>0</v>
      </c>
      <c r="U225" s="163">
        <f t="shared" si="60"/>
        <v>0</v>
      </c>
      <c r="V225" s="163">
        <f t="shared" si="60"/>
        <v>0</v>
      </c>
      <c r="W225" s="163">
        <f t="shared" si="60"/>
        <v>0</v>
      </c>
      <c r="X225" s="163">
        <f t="shared" si="60"/>
        <v>0</v>
      </c>
      <c r="Y225" s="163">
        <f t="shared" si="60"/>
        <v>0</v>
      </c>
      <c r="Z225" s="163">
        <f t="shared" si="60"/>
        <v>0</v>
      </c>
      <c r="AA225" s="163">
        <f t="shared" si="60"/>
        <v>0</v>
      </c>
      <c r="AB225" s="163">
        <f t="shared" si="60"/>
        <v>0</v>
      </c>
      <c r="AC225" s="163">
        <f t="shared" si="60"/>
        <v>0</v>
      </c>
      <c r="AD225" s="163">
        <f t="shared" si="60"/>
        <v>0</v>
      </c>
      <c r="AE225" s="163">
        <f t="shared" si="60"/>
        <v>0</v>
      </c>
      <c r="AF225" s="176">
        <f t="shared" si="60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v>0</v>
      </c>
      <c r="D226" s="163">
        <v>0</v>
      </c>
      <c r="E226" s="163">
        <v>0</v>
      </c>
      <c r="F226" s="163">
        <f t="shared" si="61"/>
        <v>0</v>
      </c>
      <c r="G226" s="163">
        <f t="shared" si="61"/>
        <v>0</v>
      </c>
      <c r="H226" s="163">
        <f t="shared" si="61"/>
        <v>0</v>
      </c>
      <c r="I226" s="163">
        <f t="shared" si="61"/>
        <v>0</v>
      </c>
      <c r="J226" s="163">
        <f t="shared" si="61"/>
        <v>0</v>
      </c>
      <c r="K226" s="163">
        <f t="shared" si="61"/>
        <v>0</v>
      </c>
      <c r="L226" s="163">
        <f t="shared" si="61"/>
        <v>0</v>
      </c>
      <c r="M226" s="163">
        <f t="shared" si="61"/>
        <v>0</v>
      </c>
      <c r="N226" s="163">
        <f t="shared" si="61"/>
        <v>0</v>
      </c>
      <c r="O226" s="163">
        <f t="shared" si="61"/>
        <v>0</v>
      </c>
      <c r="P226" s="163">
        <f t="shared" si="61"/>
        <v>0</v>
      </c>
      <c r="Q226" s="163">
        <f t="shared" si="61"/>
        <v>0</v>
      </c>
      <c r="R226" s="163">
        <f t="shared" si="61"/>
        <v>0</v>
      </c>
      <c r="S226" s="163">
        <f t="shared" si="60"/>
        <v>0</v>
      </c>
      <c r="T226" s="163">
        <f t="shared" si="60"/>
        <v>0</v>
      </c>
      <c r="U226" s="163">
        <f t="shared" si="60"/>
        <v>0</v>
      </c>
      <c r="V226" s="163">
        <f t="shared" si="60"/>
        <v>0</v>
      </c>
      <c r="W226" s="163">
        <f t="shared" si="60"/>
        <v>0</v>
      </c>
      <c r="X226" s="163">
        <f t="shared" si="60"/>
        <v>0</v>
      </c>
      <c r="Y226" s="163">
        <f t="shared" si="60"/>
        <v>0</v>
      </c>
      <c r="Z226" s="163">
        <f t="shared" si="60"/>
        <v>0</v>
      </c>
      <c r="AA226" s="163">
        <f t="shared" si="60"/>
        <v>0</v>
      </c>
      <c r="AB226" s="163">
        <f t="shared" si="60"/>
        <v>0</v>
      </c>
      <c r="AC226" s="163">
        <f t="shared" si="60"/>
        <v>0</v>
      </c>
      <c r="AD226" s="163">
        <f t="shared" si="60"/>
        <v>0</v>
      </c>
      <c r="AE226" s="163">
        <f t="shared" si="60"/>
        <v>0</v>
      </c>
      <c r="AF226" s="176">
        <f t="shared" si="60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v>0</v>
      </c>
      <c r="D227" s="163">
        <v>0</v>
      </c>
      <c r="E227" s="163">
        <v>0</v>
      </c>
      <c r="F227" s="163">
        <f t="shared" si="61"/>
        <v>0</v>
      </c>
      <c r="G227" s="163">
        <f t="shared" si="61"/>
        <v>0</v>
      </c>
      <c r="H227" s="163">
        <f t="shared" si="61"/>
        <v>0</v>
      </c>
      <c r="I227" s="163">
        <f t="shared" si="61"/>
        <v>0</v>
      </c>
      <c r="J227" s="163">
        <f t="shared" si="61"/>
        <v>0</v>
      </c>
      <c r="K227" s="163">
        <f t="shared" si="61"/>
        <v>0</v>
      </c>
      <c r="L227" s="163">
        <f t="shared" si="61"/>
        <v>0</v>
      </c>
      <c r="M227" s="163">
        <f t="shared" si="61"/>
        <v>0</v>
      </c>
      <c r="N227" s="163">
        <f t="shared" si="61"/>
        <v>0</v>
      </c>
      <c r="O227" s="163">
        <f t="shared" si="61"/>
        <v>0</v>
      </c>
      <c r="P227" s="163">
        <f t="shared" si="61"/>
        <v>0</v>
      </c>
      <c r="Q227" s="163">
        <f t="shared" si="61"/>
        <v>0</v>
      </c>
      <c r="R227" s="163">
        <f t="shared" si="61"/>
        <v>0</v>
      </c>
      <c r="S227" s="163">
        <f t="shared" si="60"/>
        <v>0</v>
      </c>
      <c r="T227" s="163">
        <f t="shared" si="60"/>
        <v>0</v>
      </c>
      <c r="U227" s="163">
        <f t="shared" si="60"/>
        <v>0</v>
      </c>
      <c r="V227" s="163">
        <f t="shared" si="60"/>
        <v>0</v>
      </c>
      <c r="W227" s="163">
        <f t="shared" si="60"/>
        <v>0</v>
      </c>
      <c r="X227" s="163">
        <f t="shared" si="60"/>
        <v>0</v>
      </c>
      <c r="Y227" s="163">
        <f t="shared" si="60"/>
        <v>0</v>
      </c>
      <c r="Z227" s="163">
        <f t="shared" si="60"/>
        <v>0</v>
      </c>
      <c r="AA227" s="163">
        <f t="shared" si="60"/>
        <v>0</v>
      </c>
      <c r="AB227" s="163">
        <f t="shared" si="60"/>
        <v>0</v>
      </c>
      <c r="AC227" s="163">
        <f t="shared" si="60"/>
        <v>0</v>
      </c>
      <c r="AD227" s="163">
        <f t="shared" si="60"/>
        <v>0</v>
      </c>
      <c r="AE227" s="163">
        <f t="shared" si="60"/>
        <v>0</v>
      </c>
      <c r="AF227" s="176">
        <f t="shared" si="60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v>0</v>
      </c>
      <c r="D228" s="163">
        <v>0</v>
      </c>
      <c r="E228" s="163">
        <v>0</v>
      </c>
      <c r="F228" s="163">
        <f t="shared" si="61"/>
        <v>0</v>
      </c>
      <c r="G228" s="163">
        <f t="shared" si="61"/>
        <v>0</v>
      </c>
      <c r="H228" s="163">
        <f t="shared" si="61"/>
        <v>0</v>
      </c>
      <c r="I228" s="163">
        <f t="shared" si="61"/>
        <v>0</v>
      </c>
      <c r="J228" s="163">
        <f t="shared" si="61"/>
        <v>0</v>
      </c>
      <c r="K228" s="163">
        <f t="shared" si="61"/>
        <v>0</v>
      </c>
      <c r="L228" s="163">
        <f t="shared" si="61"/>
        <v>0</v>
      </c>
      <c r="M228" s="163">
        <f t="shared" si="61"/>
        <v>0</v>
      </c>
      <c r="N228" s="163">
        <f t="shared" si="61"/>
        <v>0</v>
      </c>
      <c r="O228" s="163">
        <f t="shared" si="61"/>
        <v>0</v>
      </c>
      <c r="P228" s="163">
        <f t="shared" si="61"/>
        <v>0</v>
      </c>
      <c r="Q228" s="163">
        <f t="shared" si="61"/>
        <v>0</v>
      </c>
      <c r="R228" s="163">
        <f t="shared" si="61"/>
        <v>0</v>
      </c>
      <c r="S228" s="163">
        <f t="shared" si="60"/>
        <v>0</v>
      </c>
      <c r="T228" s="163">
        <f t="shared" si="60"/>
        <v>0</v>
      </c>
      <c r="U228" s="163">
        <f t="shared" si="60"/>
        <v>0</v>
      </c>
      <c r="V228" s="163">
        <f t="shared" si="60"/>
        <v>0</v>
      </c>
      <c r="W228" s="163">
        <f t="shared" si="60"/>
        <v>0</v>
      </c>
      <c r="X228" s="163">
        <f t="shared" si="60"/>
        <v>0</v>
      </c>
      <c r="Y228" s="163">
        <f t="shared" si="60"/>
        <v>0</v>
      </c>
      <c r="Z228" s="163">
        <f t="shared" si="60"/>
        <v>0</v>
      </c>
      <c r="AA228" s="163">
        <f t="shared" si="60"/>
        <v>0</v>
      </c>
      <c r="AB228" s="163">
        <f t="shared" si="60"/>
        <v>0</v>
      </c>
      <c r="AC228" s="163">
        <f t="shared" si="60"/>
        <v>0</v>
      </c>
      <c r="AD228" s="163">
        <f t="shared" si="60"/>
        <v>0</v>
      </c>
      <c r="AE228" s="163">
        <f t="shared" si="60"/>
        <v>0</v>
      </c>
      <c r="AF228" s="176">
        <f t="shared" si="60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v>0</v>
      </c>
      <c r="D229" s="163">
        <v>0</v>
      </c>
      <c r="E229" s="163">
        <v>0</v>
      </c>
      <c r="F229" s="163">
        <f t="shared" si="61"/>
        <v>0</v>
      </c>
      <c r="G229" s="163">
        <f t="shared" si="61"/>
        <v>0</v>
      </c>
      <c r="H229" s="163">
        <f t="shared" si="61"/>
        <v>0</v>
      </c>
      <c r="I229" s="163">
        <f t="shared" si="61"/>
        <v>0</v>
      </c>
      <c r="J229" s="163">
        <f t="shared" si="61"/>
        <v>0</v>
      </c>
      <c r="K229" s="163">
        <f t="shared" si="61"/>
        <v>0</v>
      </c>
      <c r="L229" s="163">
        <f t="shared" si="61"/>
        <v>0</v>
      </c>
      <c r="M229" s="163">
        <f t="shared" si="61"/>
        <v>0</v>
      </c>
      <c r="N229" s="163">
        <f t="shared" si="61"/>
        <v>0</v>
      </c>
      <c r="O229" s="163">
        <f t="shared" si="61"/>
        <v>0</v>
      </c>
      <c r="P229" s="163">
        <f t="shared" si="61"/>
        <v>0</v>
      </c>
      <c r="Q229" s="163">
        <f t="shared" si="61"/>
        <v>0</v>
      </c>
      <c r="R229" s="163">
        <f t="shared" si="61"/>
        <v>0</v>
      </c>
      <c r="S229" s="163">
        <f t="shared" si="60"/>
        <v>0</v>
      </c>
      <c r="T229" s="163">
        <f t="shared" si="60"/>
        <v>0</v>
      </c>
      <c r="U229" s="163">
        <f t="shared" si="60"/>
        <v>0</v>
      </c>
      <c r="V229" s="163">
        <f t="shared" si="60"/>
        <v>0</v>
      </c>
      <c r="W229" s="163">
        <f t="shared" si="60"/>
        <v>0</v>
      </c>
      <c r="X229" s="163">
        <f t="shared" si="60"/>
        <v>0</v>
      </c>
      <c r="Y229" s="163">
        <f t="shared" si="60"/>
        <v>0</v>
      </c>
      <c r="Z229" s="163">
        <f t="shared" si="60"/>
        <v>0</v>
      </c>
      <c r="AA229" s="163">
        <f t="shared" si="60"/>
        <v>0</v>
      </c>
      <c r="AB229" s="163">
        <f t="shared" si="60"/>
        <v>0</v>
      </c>
      <c r="AC229" s="163">
        <f t="shared" si="60"/>
        <v>0</v>
      </c>
      <c r="AD229" s="163">
        <f t="shared" si="60"/>
        <v>0</v>
      </c>
      <c r="AE229" s="163">
        <f t="shared" si="60"/>
        <v>0</v>
      </c>
      <c r="AF229" s="176">
        <f t="shared" si="60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v>0</v>
      </c>
      <c r="D230" s="163">
        <v>0</v>
      </c>
      <c r="E230" s="163">
        <v>0</v>
      </c>
      <c r="F230" s="163">
        <f t="shared" si="61"/>
        <v>0</v>
      </c>
      <c r="G230" s="163">
        <f t="shared" si="61"/>
        <v>0</v>
      </c>
      <c r="H230" s="163">
        <f t="shared" si="61"/>
        <v>0</v>
      </c>
      <c r="I230" s="163">
        <f t="shared" si="61"/>
        <v>0</v>
      </c>
      <c r="J230" s="163">
        <f t="shared" si="61"/>
        <v>0</v>
      </c>
      <c r="K230" s="163">
        <f t="shared" si="61"/>
        <v>0</v>
      </c>
      <c r="L230" s="163">
        <f t="shared" si="61"/>
        <v>0</v>
      </c>
      <c r="M230" s="163">
        <f t="shared" si="61"/>
        <v>0</v>
      </c>
      <c r="N230" s="163">
        <f t="shared" si="61"/>
        <v>0</v>
      </c>
      <c r="O230" s="163">
        <f t="shared" si="61"/>
        <v>0</v>
      </c>
      <c r="P230" s="163">
        <f t="shared" si="61"/>
        <v>0</v>
      </c>
      <c r="Q230" s="163">
        <f t="shared" si="61"/>
        <v>0</v>
      </c>
      <c r="R230" s="163">
        <f t="shared" si="61"/>
        <v>0</v>
      </c>
      <c r="S230" s="163">
        <f t="shared" si="60"/>
        <v>0</v>
      </c>
      <c r="T230" s="163">
        <f t="shared" si="60"/>
        <v>0</v>
      </c>
      <c r="U230" s="163">
        <f t="shared" si="60"/>
        <v>0</v>
      </c>
      <c r="V230" s="163">
        <f t="shared" si="60"/>
        <v>0</v>
      </c>
      <c r="W230" s="163">
        <f t="shared" si="60"/>
        <v>0</v>
      </c>
      <c r="X230" s="163">
        <f t="shared" si="60"/>
        <v>0</v>
      </c>
      <c r="Y230" s="163">
        <f t="shared" si="60"/>
        <v>0</v>
      </c>
      <c r="Z230" s="163">
        <f t="shared" si="60"/>
        <v>0</v>
      </c>
      <c r="AA230" s="163">
        <f t="shared" si="60"/>
        <v>0</v>
      </c>
      <c r="AB230" s="163">
        <f t="shared" si="60"/>
        <v>0</v>
      </c>
      <c r="AC230" s="163">
        <f t="shared" si="60"/>
        <v>0</v>
      </c>
      <c r="AD230" s="163">
        <f t="shared" si="60"/>
        <v>0</v>
      </c>
      <c r="AE230" s="163">
        <f t="shared" si="60"/>
        <v>0</v>
      </c>
      <c r="AF230" s="176">
        <f t="shared" si="60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v>0</v>
      </c>
      <c r="D231" s="163">
        <v>0</v>
      </c>
      <c r="E231" s="163">
        <v>0</v>
      </c>
      <c r="F231" s="163">
        <f t="shared" si="61"/>
        <v>0</v>
      </c>
      <c r="G231" s="163">
        <f t="shared" si="61"/>
        <v>0</v>
      </c>
      <c r="H231" s="163">
        <f t="shared" si="61"/>
        <v>0</v>
      </c>
      <c r="I231" s="163">
        <f t="shared" si="61"/>
        <v>0</v>
      </c>
      <c r="J231" s="163">
        <f t="shared" si="61"/>
        <v>0</v>
      </c>
      <c r="K231" s="163">
        <f t="shared" si="61"/>
        <v>0</v>
      </c>
      <c r="L231" s="163">
        <f t="shared" si="61"/>
        <v>0</v>
      </c>
      <c r="M231" s="163">
        <f t="shared" si="61"/>
        <v>0</v>
      </c>
      <c r="N231" s="163">
        <f t="shared" si="61"/>
        <v>0</v>
      </c>
      <c r="O231" s="163">
        <f t="shared" si="61"/>
        <v>0</v>
      </c>
      <c r="P231" s="163">
        <f t="shared" si="61"/>
        <v>0</v>
      </c>
      <c r="Q231" s="163">
        <f t="shared" si="61"/>
        <v>0</v>
      </c>
      <c r="R231" s="163">
        <f t="shared" si="61"/>
        <v>0</v>
      </c>
      <c r="S231" s="163">
        <f t="shared" si="60"/>
        <v>0</v>
      </c>
      <c r="T231" s="163">
        <f t="shared" si="60"/>
        <v>0</v>
      </c>
      <c r="U231" s="163">
        <f t="shared" si="60"/>
        <v>0</v>
      </c>
      <c r="V231" s="163">
        <f t="shared" si="60"/>
        <v>0</v>
      </c>
      <c r="W231" s="163">
        <f t="shared" si="60"/>
        <v>0</v>
      </c>
      <c r="X231" s="163">
        <f t="shared" si="60"/>
        <v>0</v>
      </c>
      <c r="Y231" s="163">
        <f t="shared" si="60"/>
        <v>0</v>
      </c>
      <c r="Z231" s="163">
        <f t="shared" si="60"/>
        <v>0</v>
      </c>
      <c r="AA231" s="163">
        <f t="shared" si="60"/>
        <v>0</v>
      </c>
      <c r="AB231" s="163">
        <f t="shared" si="60"/>
        <v>0</v>
      </c>
      <c r="AC231" s="163">
        <f t="shared" si="60"/>
        <v>0</v>
      </c>
      <c r="AD231" s="163">
        <f t="shared" si="60"/>
        <v>0</v>
      </c>
      <c r="AE231" s="163">
        <f t="shared" si="60"/>
        <v>0</v>
      </c>
      <c r="AF231" s="176">
        <f t="shared" si="60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v>0</v>
      </c>
      <c r="D232" s="163">
        <v>0</v>
      </c>
      <c r="E232" s="163">
        <v>0</v>
      </c>
      <c r="F232" s="163">
        <f t="shared" si="61"/>
        <v>0</v>
      </c>
      <c r="G232" s="163">
        <f t="shared" si="61"/>
        <v>0</v>
      </c>
      <c r="H232" s="163">
        <f t="shared" si="61"/>
        <v>0</v>
      </c>
      <c r="I232" s="163">
        <f t="shared" si="61"/>
        <v>0</v>
      </c>
      <c r="J232" s="163">
        <f t="shared" si="61"/>
        <v>0</v>
      </c>
      <c r="K232" s="163">
        <f t="shared" si="61"/>
        <v>0</v>
      </c>
      <c r="L232" s="163">
        <f t="shared" si="61"/>
        <v>0</v>
      </c>
      <c r="M232" s="163">
        <f t="shared" si="61"/>
        <v>0</v>
      </c>
      <c r="N232" s="163">
        <f t="shared" si="61"/>
        <v>0</v>
      </c>
      <c r="O232" s="163">
        <f t="shared" si="61"/>
        <v>0</v>
      </c>
      <c r="P232" s="163">
        <f t="shared" si="61"/>
        <v>0</v>
      </c>
      <c r="Q232" s="163">
        <f t="shared" si="61"/>
        <v>0</v>
      </c>
      <c r="R232" s="163">
        <f t="shared" ref="R232:AF247" si="62">Q232</f>
        <v>0</v>
      </c>
      <c r="S232" s="163">
        <f t="shared" si="62"/>
        <v>0</v>
      </c>
      <c r="T232" s="163">
        <f t="shared" si="62"/>
        <v>0</v>
      </c>
      <c r="U232" s="163">
        <f t="shared" si="62"/>
        <v>0</v>
      </c>
      <c r="V232" s="163">
        <f t="shared" si="62"/>
        <v>0</v>
      </c>
      <c r="W232" s="163">
        <f t="shared" si="62"/>
        <v>0</v>
      </c>
      <c r="X232" s="163">
        <f t="shared" si="62"/>
        <v>0</v>
      </c>
      <c r="Y232" s="163">
        <f t="shared" si="62"/>
        <v>0</v>
      </c>
      <c r="Z232" s="163">
        <f t="shared" si="62"/>
        <v>0</v>
      </c>
      <c r="AA232" s="163">
        <f t="shared" si="62"/>
        <v>0</v>
      </c>
      <c r="AB232" s="163">
        <f t="shared" si="62"/>
        <v>0</v>
      </c>
      <c r="AC232" s="163">
        <f t="shared" si="62"/>
        <v>0</v>
      </c>
      <c r="AD232" s="163">
        <f t="shared" si="62"/>
        <v>0</v>
      </c>
      <c r="AE232" s="163">
        <f t="shared" si="62"/>
        <v>0</v>
      </c>
      <c r="AF232" s="176">
        <f t="shared" si="62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v>0</v>
      </c>
      <c r="D233" s="163">
        <v>0</v>
      </c>
      <c r="E233" s="163">
        <v>0</v>
      </c>
      <c r="F233" s="163">
        <f t="shared" ref="F233:R248" si="63">E233</f>
        <v>0</v>
      </c>
      <c r="G233" s="163">
        <f t="shared" si="63"/>
        <v>0</v>
      </c>
      <c r="H233" s="163">
        <f t="shared" si="63"/>
        <v>0</v>
      </c>
      <c r="I233" s="163">
        <f t="shared" si="63"/>
        <v>0</v>
      </c>
      <c r="J233" s="163">
        <f t="shared" si="63"/>
        <v>0</v>
      </c>
      <c r="K233" s="163">
        <f t="shared" si="63"/>
        <v>0</v>
      </c>
      <c r="L233" s="163">
        <f t="shared" si="63"/>
        <v>0</v>
      </c>
      <c r="M233" s="163">
        <f t="shared" si="63"/>
        <v>0</v>
      </c>
      <c r="N233" s="163">
        <f t="shared" si="63"/>
        <v>0</v>
      </c>
      <c r="O233" s="163">
        <f t="shared" si="63"/>
        <v>0</v>
      </c>
      <c r="P233" s="163">
        <f t="shared" si="63"/>
        <v>0</v>
      </c>
      <c r="Q233" s="163">
        <f t="shared" si="63"/>
        <v>0</v>
      </c>
      <c r="R233" s="163">
        <f t="shared" si="63"/>
        <v>0</v>
      </c>
      <c r="S233" s="163">
        <f t="shared" si="62"/>
        <v>0</v>
      </c>
      <c r="T233" s="163">
        <f t="shared" si="62"/>
        <v>0</v>
      </c>
      <c r="U233" s="163">
        <f t="shared" si="62"/>
        <v>0</v>
      </c>
      <c r="V233" s="163">
        <f t="shared" si="62"/>
        <v>0</v>
      </c>
      <c r="W233" s="163">
        <f t="shared" si="62"/>
        <v>0</v>
      </c>
      <c r="X233" s="163">
        <f t="shared" si="62"/>
        <v>0</v>
      </c>
      <c r="Y233" s="163">
        <f t="shared" si="62"/>
        <v>0</v>
      </c>
      <c r="Z233" s="163">
        <f t="shared" si="62"/>
        <v>0</v>
      </c>
      <c r="AA233" s="163">
        <f t="shared" si="62"/>
        <v>0</v>
      </c>
      <c r="AB233" s="163">
        <f t="shared" si="62"/>
        <v>0</v>
      </c>
      <c r="AC233" s="163">
        <f t="shared" si="62"/>
        <v>0</v>
      </c>
      <c r="AD233" s="163">
        <f t="shared" si="62"/>
        <v>0</v>
      </c>
      <c r="AE233" s="163">
        <f t="shared" si="62"/>
        <v>0</v>
      </c>
      <c r="AF233" s="176">
        <f t="shared" si="62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v>0</v>
      </c>
      <c r="D234" s="163">
        <v>0</v>
      </c>
      <c r="E234" s="163">
        <v>0</v>
      </c>
      <c r="F234" s="163">
        <f t="shared" si="63"/>
        <v>0</v>
      </c>
      <c r="G234" s="163">
        <f t="shared" si="63"/>
        <v>0</v>
      </c>
      <c r="H234" s="163">
        <f t="shared" si="63"/>
        <v>0</v>
      </c>
      <c r="I234" s="163">
        <f t="shared" si="63"/>
        <v>0</v>
      </c>
      <c r="J234" s="163">
        <f t="shared" si="63"/>
        <v>0</v>
      </c>
      <c r="K234" s="163">
        <f t="shared" si="63"/>
        <v>0</v>
      </c>
      <c r="L234" s="163">
        <f t="shared" si="63"/>
        <v>0</v>
      </c>
      <c r="M234" s="163">
        <f t="shared" si="63"/>
        <v>0</v>
      </c>
      <c r="N234" s="163">
        <f t="shared" si="63"/>
        <v>0</v>
      </c>
      <c r="O234" s="163">
        <f t="shared" si="63"/>
        <v>0</v>
      </c>
      <c r="P234" s="163">
        <f t="shared" si="63"/>
        <v>0</v>
      </c>
      <c r="Q234" s="163">
        <f t="shared" si="63"/>
        <v>0</v>
      </c>
      <c r="R234" s="163">
        <f t="shared" si="63"/>
        <v>0</v>
      </c>
      <c r="S234" s="163">
        <f t="shared" si="62"/>
        <v>0</v>
      </c>
      <c r="T234" s="163">
        <f t="shared" si="62"/>
        <v>0</v>
      </c>
      <c r="U234" s="163">
        <f t="shared" si="62"/>
        <v>0</v>
      </c>
      <c r="V234" s="163">
        <f t="shared" si="62"/>
        <v>0</v>
      </c>
      <c r="W234" s="163">
        <f t="shared" si="62"/>
        <v>0</v>
      </c>
      <c r="X234" s="163">
        <f t="shared" si="62"/>
        <v>0</v>
      </c>
      <c r="Y234" s="163">
        <f t="shared" si="62"/>
        <v>0</v>
      </c>
      <c r="Z234" s="163">
        <f t="shared" si="62"/>
        <v>0</v>
      </c>
      <c r="AA234" s="163">
        <f t="shared" si="62"/>
        <v>0</v>
      </c>
      <c r="AB234" s="163">
        <f t="shared" si="62"/>
        <v>0</v>
      </c>
      <c r="AC234" s="163">
        <f t="shared" si="62"/>
        <v>0</v>
      </c>
      <c r="AD234" s="163">
        <f t="shared" si="62"/>
        <v>0</v>
      </c>
      <c r="AE234" s="163">
        <f t="shared" si="62"/>
        <v>0</v>
      </c>
      <c r="AF234" s="176">
        <f t="shared" si="62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v>0</v>
      </c>
      <c r="D235" s="163">
        <v>0</v>
      </c>
      <c r="E235" s="163">
        <v>0</v>
      </c>
      <c r="F235" s="163">
        <f t="shared" si="63"/>
        <v>0</v>
      </c>
      <c r="G235" s="163">
        <f t="shared" si="63"/>
        <v>0</v>
      </c>
      <c r="H235" s="163">
        <f t="shared" si="63"/>
        <v>0</v>
      </c>
      <c r="I235" s="163">
        <f t="shared" si="63"/>
        <v>0</v>
      </c>
      <c r="J235" s="163">
        <f t="shared" si="63"/>
        <v>0</v>
      </c>
      <c r="K235" s="163">
        <f t="shared" si="63"/>
        <v>0</v>
      </c>
      <c r="L235" s="163">
        <f t="shared" si="63"/>
        <v>0</v>
      </c>
      <c r="M235" s="163">
        <f t="shared" si="63"/>
        <v>0</v>
      </c>
      <c r="N235" s="163">
        <f t="shared" si="63"/>
        <v>0</v>
      </c>
      <c r="O235" s="163">
        <f t="shared" si="63"/>
        <v>0</v>
      </c>
      <c r="P235" s="163">
        <f t="shared" si="63"/>
        <v>0</v>
      </c>
      <c r="Q235" s="163">
        <f t="shared" si="63"/>
        <v>0</v>
      </c>
      <c r="R235" s="163">
        <f t="shared" si="63"/>
        <v>0</v>
      </c>
      <c r="S235" s="163">
        <f t="shared" si="62"/>
        <v>0</v>
      </c>
      <c r="T235" s="163">
        <f t="shared" si="62"/>
        <v>0</v>
      </c>
      <c r="U235" s="163">
        <f t="shared" si="62"/>
        <v>0</v>
      </c>
      <c r="V235" s="163">
        <f t="shared" si="62"/>
        <v>0</v>
      </c>
      <c r="W235" s="163">
        <f t="shared" si="62"/>
        <v>0</v>
      </c>
      <c r="X235" s="163">
        <f t="shared" si="62"/>
        <v>0</v>
      </c>
      <c r="Y235" s="163">
        <f t="shared" si="62"/>
        <v>0</v>
      </c>
      <c r="Z235" s="163">
        <f t="shared" si="62"/>
        <v>0</v>
      </c>
      <c r="AA235" s="163">
        <f t="shared" si="62"/>
        <v>0</v>
      </c>
      <c r="AB235" s="163">
        <f t="shared" si="62"/>
        <v>0</v>
      </c>
      <c r="AC235" s="163">
        <f t="shared" si="62"/>
        <v>0</v>
      </c>
      <c r="AD235" s="163">
        <f t="shared" si="62"/>
        <v>0</v>
      </c>
      <c r="AE235" s="163">
        <f t="shared" si="62"/>
        <v>0</v>
      </c>
      <c r="AF235" s="176">
        <f t="shared" si="62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v>0</v>
      </c>
      <c r="D236" s="163">
        <v>0</v>
      </c>
      <c r="E236" s="163">
        <v>0</v>
      </c>
      <c r="F236" s="163">
        <f t="shared" si="63"/>
        <v>0</v>
      </c>
      <c r="G236" s="163">
        <f t="shared" si="63"/>
        <v>0</v>
      </c>
      <c r="H236" s="163">
        <f t="shared" si="63"/>
        <v>0</v>
      </c>
      <c r="I236" s="163">
        <f t="shared" si="63"/>
        <v>0</v>
      </c>
      <c r="J236" s="163">
        <f t="shared" si="63"/>
        <v>0</v>
      </c>
      <c r="K236" s="163">
        <f t="shared" si="63"/>
        <v>0</v>
      </c>
      <c r="L236" s="163">
        <f t="shared" si="63"/>
        <v>0</v>
      </c>
      <c r="M236" s="163">
        <f t="shared" si="63"/>
        <v>0</v>
      </c>
      <c r="N236" s="163">
        <f t="shared" si="63"/>
        <v>0</v>
      </c>
      <c r="O236" s="163">
        <f t="shared" si="63"/>
        <v>0</v>
      </c>
      <c r="P236" s="163">
        <f t="shared" si="63"/>
        <v>0</v>
      </c>
      <c r="Q236" s="163">
        <f t="shared" si="63"/>
        <v>0</v>
      </c>
      <c r="R236" s="163">
        <f t="shared" si="63"/>
        <v>0</v>
      </c>
      <c r="S236" s="163">
        <f t="shared" si="62"/>
        <v>0</v>
      </c>
      <c r="T236" s="163">
        <f t="shared" si="62"/>
        <v>0</v>
      </c>
      <c r="U236" s="163">
        <f t="shared" si="62"/>
        <v>0</v>
      </c>
      <c r="V236" s="163">
        <f t="shared" si="62"/>
        <v>0</v>
      </c>
      <c r="W236" s="163">
        <f t="shared" si="62"/>
        <v>0</v>
      </c>
      <c r="X236" s="163">
        <f t="shared" si="62"/>
        <v>0</v>
      </c>
      <c r="Y236" s="163">
        <f t="shared" si="62"/>
        <v>0</v>
      </c>
      <c r="Z236" s="163">
        <f t="shared" si="62"/>
        <v>0</v>
      </c>
      <c r="AA236" s="163">
        <f t="shared" si="62"/>
        <v>0</v>
      </c>
      <c r="AB236" s="163">
        <f t="shared" si="62"/>
        <v>0</v>
      </c>
      <c r="AC236" s="163">
        <f t="shared" si="62"/>
        <v>0</v>
      </c>
      <c r="AD236" s="163">
        <f t="shared" si="62"/>
        <v>0</v>
      </c>
      <c r="AE236" s="163">
        <f t="shared" si="62"/>
        <v>0</v>
      </c>
      <c r="AF236" s="176">
        <f t="shared" si="62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v>0</v>
      </c>
      <c r="D237" s="163">
        <v>0</v>
      </c>
      <c r="E237" s="163">
        <v>0</v>
      </c>
      <c r="F237" s="163">
        <f t="shared" si="63"/>
        <v>0</v>
      </c>
      <c r="G237" s="163">
        <f t="shared" si="63"/>
        <v>0</v>
      </c>
      <c r="H237" s="163">
        <f t="shared" si="63"/>
        <v>0</v>
      </c>
      <c r="I237" s="163">
        <f t="shared" si="63"/>
        <v>0</v>
      </c>
      <c r="J237" s="163">
        <f t="shared" si="63"/>
        <v>0</v>
      </c>
      <c r="K237" s="163">
        <f t="shared" si="63"/>
        <v>0</v>
      </c>
      <c r="L237" s="163">
        <f t="shared" si="63"/>
        <v>0</v>
      </c>
      <c r="M237" s="163">
        <f t="shared" si="63"/>
        <v>0</v>
      </c>
      <c r="N237" s="163">
        <f t="shared" si="63"/>
        <v>0</v>
      </c>
      <c r="O237" s="163">
        <f t="shared" si="63"/>
        <v>0</v>
      </c>
      <c r="P237" s="163">
        <f t="shared" si="63"/>
        <v>0</v>
      </c>
      <c r="Q237" s="163">
        <f t="shared" si="63"/>
        <v>0</v>
      </c>
      <c r="R237" s="163">
        <f t="shared" si="63"/>
        <v>0</v>
      </c>
      <c r="S237" s="163">
        <f t="shared" si="62"/>
        <v>0</v>
      </c>
      <c r="T237" s="163">
        <f t="shared" si="62"/>
        <v>0</v>
      </c>
      <c r="U237" s="163">
        <f t="shared" si="62"/>
        <v>0</v>
      </c>
      <c r="V237" s="163">
        <f t="shared" si="62"/>
        <v>0</v>
      </c>
      <c r="W237" s="163">
        <f t="shared" si="62"/>
        <v>0</v>
      </c>
      <c r="X237" s="163">
        <f t="shared" si="62"/>
        <v>0</v>
      </c>
      <c r="Y237" s="163">
        <f t="shared" si="62"/>
        <v>0</v>
      </c>
      <c r="Z237" s="163">
        <f t="shared" si="62"/>
        <v>0</v>
      </c>
      <c r="AA237" s="163">
        <f t="shared" si="62"/>
        <v>0</v>
      </c>
      <c r="AB237" s="163">
        <f t="shared" si="62"/>
        <v>0</v>
      </c>
      <c r="AC237" s="163">
        <f t="shared" si="62"/>
        <v>0</v>
      </c>
      <c r="AD237" s="163">
        <f t="shared" si="62"/>
        <v>0</v>
      </c>
      <c r="AE237" s="163">
        <f t="shared" si="62"/>
        <v>0</v>
      </c>
      <c r="AF237" s="176">
        <f t="shared" si="62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v>0</v>
      </c>
      <c r="D238" s="163">
        <v>0</v>
      </c>
      <c r="E238" s="163">
        <v>0</v>
      </c>
      <c r="F238" s="163">
        <f t="shared" si="63"/>
        <v>0</v>
      </c>
      <c r="G238" s="163">
        <f t="shared" si="63"/>
        <v>0</v>
      </c>
      <c r="H238" s="163">
        <f t="shared" si="63"/>
        <v>0</v>
      </c>
      <c r="I238" s="163">
        <f t="shared" si="63"/>
        <v>0</v>
      </c>
      <c r="J238" s="163">
        <f t="shared" si="63"/>
        <v>0</v>
      </c>
      <c r="K238" s="163">
        <f t="shared" si="63"/>
        <v>0</v>
      </c>
      <c r="L238" s="163">
        <f t="shared" si="63"/>
        <v>0</v>
      </c>
      <c r="M238" s="163">
        <f t="shared" si="63"/>
        <v>0</v>
      </c>
      <c r="N238" s="163">
        <f t="shared" si="63"/>
        <v>0</v>
      </c>
      <c r="O238" s="163">
        <f t="shared" si="63"/>
        <v>0</v>
      </c>
      <c r="P238" s="163">
        <f t="shared" si="63"/>
        <v>0</v>
      </c>
      <c r="Q238" s="163">
        <f t="shared" si="63"/>
        <v>0</v>
      </c>
      <c r="R238" s="163">
        <f t="shared" si="63"/>
        <v>0</v>
      </c>
      <c r="S238" s="163">
        <f t="shared" si="62"/>
        <v>0</v>
      </c>
      <c r="T238" s="163">
        <f t="shared" si="62"/>
        <v>0</v>
      </c>
      <c r="U238" s="163">
        <f t="shared" si="62"/>
        <v>0</v>
      </c>
      <c r="V238" s="163">
        <f t="shared" si="62"/>
        <v>0</v>
      </c>
      <c r="W238" s="163">
        <f t="shared" si="62"/>
        <v>0</v>
      </c>
      <c r="X238" s="163">
        <f t="shared" si="62"/>
        <v>0</v>
      </c>
      <c r="Y238" s="163">
        <f t="shared" si="62"/>
        <v>0</v>
      </c>
      <c r="Z238" s="163">
        <f t="shared" si="62"/>
        <v>0</v>
      </c>
      <c r="AA238" s="163">
        <f t="shared" si="62"/>
        <v>0</v>
      </c>
      <c r="AB238" s="163">
        <f t="shared" si="62"/>
        <v>0</v>
      </c>
      <c r="AC238" s="163">
        <f t="shared" si="62"/>
        <v>0</v>
      </c>
      <c r="AD238" s="163">
        <f t="shared" si="62"/>
        <v>0</v>
      </c>
      <c r="AE238" s="163">
        <f t="shared" si="62"/>
        <v>0</v>
      </c>
      <c r="AF238" s="176">
        <f t="shared" si="62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v>0</v>
      </c>
      <c r="D239" s="163">
        <v>0</v>
      </c>
      <c r="E239" s="163">
        <v>0</v>
      </c>
      <c r="F239" s="163">
        <f t="shared" si="63"/>
        <v>0</v>
      </c>
      <c r="G239" s="163">
        <f t="shared" si="63"/>
        <v>0</v>
      </c>
      <c r="H239" s="163">
        <f t="shared" si="63"/>
        <v>0</v>
      </c>
      <c r="I239" s="163">
        <f t="shared" si="63"/>
        <v>0</v>
      </c>
      <c r="J239" s="163">
        <f t="shared" si="63"/>
        <v>0</v>
      </c>
      <c r="K239" s="163">
        <f t="shared" si="63"/>
        <v>0</v>
      </c>
      <c r="L239" s="163">
        <f t="shared" si="63"/>
        <v>0</v>
      </c>
      <c r="M239" s="163">
        <f t="shared" si="63"/>
        <v>0</v>
      </c>
      <c r="N239" s="163">
        <f t="shared" si="63"/>
        <v>0</v>
      </c>
      <c r="O239" s="163">
        <f t="shared" si="63"/>
        <v>0</v>
      </c>
      <c r="P239" s="163">
        <f t="shared" si="63"/>
        <v>0</v>
      </c>
      <c r="Q239" s="163">
        <f t="shared" si="63"/>
        <v>0</v>
      </c>
      <c r="R239" s="163">
        <f t="shared" si="63"/>
        <v>0</v>
      </c>
      <c r="S239" s="163">
        <f t="shared" si="62"/>
        <v>0</v>
      </c>
      <c r="T239" s="163">
        <f t="shared" si="62"/>
        <v>0</v>
      </c>
      <c r="U239" s="163">
        <f t="shared" si="62"/>
        <v>0</v>
      </c>
      <c r="V239" s="163">
        <f t="shared" si="62"/>
        <v>0</v>
      </c>
      <c r="W239" s="163">
        <f t="shared" si="62"/>
        <v>0</v>
      </c>
      <c r="X239" s="163">
        <f t="shared" si="62"/>
        <v>0</v>
      </c>
      <c r="Y239" s="163">
        <f t="shared" si="62"/>
        <v>0</v>
      </c>
      <c r="Z239" s="163">
        <f t="shared" si="62"/>
        <v>0</v>
      </c>
      <c r="AA239" s="163">
        <f t="shared" si="62"/>
        <v>0</v>
      </c>
      <c r="AB239" s="163">
        <f t="shared" si="62"/>
        <v>0</v>
      </c>
      <c r="AC239" s="163">
        <f t="shared" si="62"/>
        <v>0</v>
      </c>
      <c r="AD239" s="163">
        <f t="shared" si="62"/>
        <v>0</v>
      </c>
      <c r="AE239" s="163">
        <f t="shared" si="62"/>
        <v>0</v>
      </c>
      <c r="AF239" s="176">
        <f t="shared" si="62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v>0</v>
      </c>
      <c r="D240" s="163">
        <v>0</v>
      </c>
      <c r="E240" s="163">
        <v>0</v>
      </c>
      <c r="F240" s="163">
        <f t="shared" si="63"/>
        <v>0</v>
      </c>
      <c r="G240" s="163">
        <f t="shared" si="63"/>
        <v>0</v>
      </c>
      <c r="H240" s="163">
        <f t="shared" si="63"/>
        <v>0</v>
      </c>
      <c r="I240" s="163">
        <f t="shared" si="63"/>
        <v>0</v>
      </c>
      <c r="J240" s="163">
        <f t="shared" si="63"/>
        <v>0</v>
      </c>
      <c r="K240" s="163">
        <f t="shared" si="63"/>
        <v>0</v>
      </c>
      <c r="L240" s="163">
        <f t="shared" si="63"/>
        <v>0</v>
      </c>
      <c r="M240" s="163">
        <f t="shared" si="63"/>
        <v>0</v>
      </c>
      <c r="N240" s="163">
        <f t="shared" si="63"/>
        <v>0</v>
      </c>
      <c r="O240" s="163">
        <f t="shared" si="63"/>
        <v>0</v>
      </c>
      <c r="P240" s="163">
        <f t="shared" si="63"/>
        <v>0</v>
      </c>
      <c r="Q240" s="163">
        <f t="shared" si="63"/>
        <v>0</v>
      </c>
      <c r="R240" s="163">
        <f t="shared" si="63"/>
        <v>0</v>
      </c>
      <c r="S240" s="163">
        <f t="shared" si="62"/>
        <v>0</v>
      </c>
      <c r="T240" s="163">
        <f t="shared" si="62"/>
        <v>0</v>
      </c>
      <c r="U240" s="163">
        <f t="shared" si="62"/>
        <v>0</v>
      </c>
      <c r="V240" s="163">
        <f t="shared" si="62"/>
        <v>0</v>
      </c>
      <c r="W240" s="163">
        <f t="shared" si="62"/>
        <v>0</v>
      </c>
      <c r="X240" s="163">
        <f t="shared" si="62"/>
        <v>0</v>
      </c>
      <c r="Y240" s="163">
        <f t="shared" si="62"/>
        <v>0</v>
      </c>
      <c r="Z240" s="163">
        <f t="shared" si="62"/>
        <v>0</v>
      </c>
      <c r="AA240" s="163">
        <f t="shared" si="62"/>
        <v>0</v>
      </c>
      <c r="AB240" s="163">
        <f t="shared" si="62"/>
        <v>0</v>
      </c>
      <c r="AC240" s="163">
        <f t="shared" si="62"/>
        <v>0</v>
      </c>
      <c r="AD240" s="163">
        <f t="shared" si="62"/>
        <v>0</v>
      </c>
      <c r="AE240" s="163">
        <f t="shared" si="62"/>
        <v>0</v>
      </c>
      <c r="AF240" s="176">
        <f t="shared" si="62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v>0</v>
      </c>
      <c r="D241" s="163">
        <v>0</v>
      </c>
      <c r="E241" s="163">
        <v>0</v>
      </c>
      <c r="F241" s="163">
        <f t="shared" si="63"/>
        <v>0</v>
      </c>
      <c r="G241" s="163">
        <f t="shared" si="63"/>
        <v>0</v>
      </c>
      <c r="H241" s="163">
        <f t="shared" si="63"/>
        <v>0</v>
      </c>
      <c r="I241" s="163">
        <f t="shared" si="63"/>
        <v>0</v>
      </c>
      <c r="J241" s="163">
        <f t="shared" si="63"/>
        <v>0</v>
      </c>
      <c r="K241" s="163">
        <f t="shared" si="63"/>
        <v>0</v>
      </c>
      <c r="L241" s="163">
        <f t="shared" si="63"/>
        <v>0</v>
      </c>
      <c r="M241" s="163">
        <f t="shared" si="63"/>
        <v>0</v>
      </c>
      <c r="N241" s="163">
        <f t="shared" si="63"/>
        <v>0</v>
      </c>
      <c r="O241" s="163">
        <f t="shared" si="63"/>
        <v>0</v>
      </c>
      <c r="P241" s="163">
        <f t="shared" si="63"/>
        <v>0</v>
      </c>
      <c r="Q241" s="163">
        <f t="shared" si="63"/>
        <v>0</v>
      </c>
      <c r="R241" s="163">
        <f t="shared" si="63"/>
        <v>0</v>
      </c>
      <c r="S241" s="163">
        <f t="shared" si="62"/>
        <v>0</v>
      </c>
      <c r="T241" s="163">
        <f t="shared" si="62"/>
        <v>0</v>
      </c>
      <c r="U241" s="163">
        <f t="shared" si="62"/>
        <v>0</v>
      </c>
      <c r="V241" s="163">
        <f t="shared" si="62"/>
        <v>0</v>
      </c>
      <c r="W241" s="163">
        <f t="shared" si="62"/>
        <v>0</v>
      </c>
      <c r="X241" s="163">
        <f t="shared" si="62"/>
        <v>0</v>
      </c>
      <c r="Y241" s="163">
        <f t="shared" si="62"/>
        <v>0</v>
      </c>
      <c r="Z241" s="163">
        <f t="shared" si="62"/>
        <v>0</v>
      </c>
      <c r="AA241" s="163">
        <f t="shared" si="62"/>
        <v>0</v>
      </c>
      <c r="AB241" s="163">
        <f t="shared" si="62"/>
        <v>0</v>
      </c>
      <c r="AC241" s="163">
        <f t="shared" si="62"/>
        <v>0</v>
      </c>
      <c r="AD241" s="163">
        <f t="shared" si="62"/>
        <v>0</v>
      </c>
      <c r="AE241" s="163">
        <f t="shared" si="62"/>
        <v>0</v>
      </c>
      <c r="AF241" s="176">
        <f t="shared" si="62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v>0</v>
      </c>
      <c r="D242" s="163">
        <v>0</v>
      </c>
      <c r="E242" s="163">
        <v>0</v>
      </c>
      <c r="F242" s="163">
        <f t="shared" si="63"/>
        <v>0</v>
      </c>
      <c r="G242" s="163">
        <f t="shared" si="63"/>
        <v>0</v>
      </c>
      <c r="H242" s="163">
        <f t="shared" si="63"/>
        <v>0</v>
      </c>
      <c r="I242" s="163">
        <f t="shared" si="63"/>
        <v>0</v>
      </c>
      <c r="J242" s="163">
        <f t="shared" si="63"/>
        <v>0</v>
      </c>
      <c r="K242" s="163">
        <f t="shared" si="63"/>
        <v>0</v>
      </c>
      <c r="L242" s="163">
        <f t="shared" si="63"/>
        <v>0</v>
      </c>
      <c r="M242" s="163">
        <f t="shared" si="63"/>
        <v>0</v>
      </c>
      <c r="N242" s="163">
        <f t="shared" si="63"/>
        <v>0</v>
      </c>
      <c r="O242" s="163">
        <f t="shared" si="63"/>
        <v>0</v>
      </c>
      <c r="P242" s="163">
        <f t="shared" si="63"/>
        <v>0</v>
      </c>
      <c r="Q242" s="163">
        <f t="shared" si="63"/>
        <v>0</v>
      </c>
      <c r="R242" s="163">
        <f t="shared" si="63"/>
        <v>0</v>
      </c>
      <c r="S242" s="163">
        <f t="shared" si="62"/>
        <v>0</v>
      </c>
      <c r="T242" s="163">
        <f t="shared" si="62"/>
        <v>0</v>
      </c>
      <c r="U242" s="163">
        <f t="shared" si="62"/>
        <v>0</v>
      </c>
      <c r="V242" s="163">
        <f t="shared" si="62"/>
        <v>0</v>
      </c>
      <c r="W242" s="163">
        <f t="shared" si="62"/>
        <v>0</v>
      </c>
      <c r="X242" s="163">
        <f t="shared" si="62"/>
        <v>0</v>
      </c>
      <c r="Y242" s="163">
        <f t="shared" si="62"/>
        <v>0</v>
      </c>
      <c r="Z242" s="163">
        <f t="shared" si="62"/>
        <v>0</v>
      </c>
      <c r="AA242" s="163">
        <f t="shared" si="62"/>
        <v>0</v>
      </c>
      <c r="AB242" s="163">
        <f t="shared" si="62"/>
        <v>0</v>
      </c>
      <c r="AC242" s="163">
        <f t="shared" si="62"/>
        <v>0</v>
      </c>
      <c r="AD242" s="163">
        <f t="shared" si="62"/>
        <v>0</v>
      </c>
      <c r="AE242" s="163">
        <f t="shared" si="62"/>
        <v>0</v>
      </c>
      <c r="AF242" s="176">
        <f t="shared" si="62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v>0</v>
      </c>
      <c r="D243" s="163">
        <v>0</v>
      </c>
      <c r="E243" s="163">
        <v>0</v>
      </c>
      <c r="F243" s="163">
        <f t="shared" si="63"/>
        <v>0</v>
      </c>
      <c r="G243" s="163">
        <f t="shared" si="63"/>
        <v>0</v>
      </c>
      <c r="H243" s="163">
        <f t="shared" si="63"/>
        <v>0</v>
      </c>
      <c r="I243" s="163">
        <f t="shared" si="63"/>
        <v>0</v>
      </c>
      <c r="J243" s="163">
        <f t="shared" si="63"/>
        <v>0</v>
      </c>
      <c r="K243" s="163">
        <f t="shared" si="63"/>
        <v>0</v>
      </c>
      <c r="L243" s="163">
        <f t="shared" si="63"/>
        <v>0</v>
      </c>
      <c r="M243" s="163">
        <f t="shared" si="63"/>
        <v>0</v>
      </c>
      <c r="N243" s="163">
        <f t="shared" si="63"/>
        <v>0</v>
      </c>
      <c r="O243" s="163">
        <f t="shared" si="63"/>
        <v>0</v>
      </c>
      <c r="P243" s="163">
        <f t="shared" si="63"/>
        <v>0</v>
      </c>
      <c r="Q243" s="163">
        <f t="shared" si="63"/>
        <v>0</v>
      </c>
      <c r="R243" s="163">
        <f t="shared" si="63"/>
        <v>0</v>
      </c>
      <c r="S243" s="163">
        <f t="shared" si="62"/>
        <v>0</v>
      </c>
      <c r="T243" s="163">
        <f t="shared" si="62"/>
        <v>0</v>
      </c>
      <c r="U243" s="163">
        <f t="shared" si="62"/>
        <v>0</v>
      </c>
      <c r="V243" s="163">
        <f t="shared" si="62"/>
        <v>0</v>
      </c>
      <c r="W243" s="163">
        <f t="shared" si="62"/>
        <v>0</v>
      </c>
      <c r="X243" s="163">
        <f t="shared" si="62"/>
        <v>0</v>
      </c>
      <c r="Y243" s="163">
        <f t="shared" si="62"/>
        <v>0</v>
      </c>
      <c r="Z243" s="163">
        <f t="shared" si="62"/>
        <v>0</v>
      </c>
      <c r="AA243" s="163">
        <f t="shared" si="62"/>
        <v>0</v>
      </c>
      <c r="AB243" s="163">
        <f t="shared" si="62"/>
        <v>0</v>
      </c>
      <c r="AC243" s="163">
        <f t="shared" si="62"/>
        <v>0</v>
      </c>
      <c r="AD243" s="163">
        <f t="shared" si="62"/>
        <v>0</v>
      </c>
      <c r="AE243" s="163">
        <f t="shared" si="62"/>
        <v>0</v>
      </c>
      <c r="AF243" s="176">
        <f t="shared" si="62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v>0</v>
      </c>
      <c r="D244" s="163">
        <v>0</v>
      </c>
      <c r="E244" s="163">
        <v>0</v>
      </c>
      <c r="F244" s="163">
        <f t="shared" si="63"/>
        <v>0</v>
      </c>
      <c r="G244" s="163">
        <f t="shared" si="63"/>
        <v>0</v>
      </c>
      <c r="H244" s="163">
        <f t="shared" si="63"/>
        <v>0</v>
      </c>
      <c r="I244" s="163">
        <f t="shared" si="63"/>
        <v>0</v>
      </c>
      <c r="J244" s="163">
        <f t="shared" si="63"/>
        <v>0</v>
      </c>
      <c r="K244" s="163">
        <f t="shared" si="63"/>
        <v>0</v>
      </c>
      <c r="L244" s="163">
        <f t="shared" si="63"/>
        <v>0</v>
      </c>
      <c r="M244" s="163">
        <f t="shared" si="63"/>
        <v>0</v>
      </c>
      <c r="N244" s="163">
        <f t="shared" si="63"/>
        <v>0</v>
      </c>
      <c r="O244" s="163">
        <f t="shared" si="63"/>
        <v>0</v>
      </c>
      <c r="P244" s="163">
        <f t="shared" si="63"/>
        <v>0</v>
      </c>
      <c r="Q244" s="163">
        <f t="shared" si="63"/>
        <v>0</v>
      </c>
      <c r="R244" s="163">
        <f t="shared" si="63"/>
        <v>0</v>
      </c>
      <c r="S244" s="163">
        <f t="shared" si="62"/>
        <v>0</v>
      </c>
      <c r="T244" s="163">
        <f t="shared" si="62"/>
        <v>0</v>
      </c>
      <c r="U244" s="163">
        <f t="shared" si="62"/>
        <v>0</v>
      </c>
      <c r="V244" s="163">
        <f t="shared" si="62"/>
        <v>0</v>
      </c>
      <c r="W244" s="163">
        <f t="shared" si="62"/>
        <v>0</v>
      </c>
      <c r="X244" s="163">
        <f t="shared" si="62"/>
        <v>0</v>
      </c>
      <c r="Y244" s="163">
        <f t="shared" si="62"/>
        <v>0</v>
      </c>
      <c r="Z244" s="163">
        <f t="shared" si="62"/>
        <v>0</v>
      </c>
      <c r="AA244" s="163">
        <f t="shared" si="62"/>
        <v>0</v>
      </c>
      <c r="AB244" s="163">
        <f t="shared" si="62"/>
        <v>0</v>
      </c>
      <c r="AC244" s="163">
        <f t="shared" si="62"/>
        <v>0</v>
      </c>
      <c r="AD244" s="163">
        <f t="shared" si="62"/>
        <v>0</v>
      </c>
      <c r="AE244" s="163">
        <f t="shared" si="62"/>
        <v>0</v>
      </c>
      <c r="AF244" s="176">
        <f t="shared" si="62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v>0</v>
      </c>
      <c r="D245" s="163">
        <v>0</v>
      </c>
      <c r="E245" s="163">
        <v>0</v>
      </c>
      <c r="F245" s="163">
        <f t="shared" si="63"/>
        <v>0</v>
      </c>
      <c r="G245" s="163">
        <f t="shared" si="63"/>
        <v>0</v>
      </c>
      <c r="H245" s="163">
        <f t="shared" si="63"/>
        <v>0</v>
      </c>
      <c r="I245" s="163">
        <f t="shared" si="63"/>
        <v>0</v>
      </c>
      <c r="J245" s="163">
        <f t="shared" si="63"/>
        <v>0</v>
      </c>
      <c r="K245" s="163">
        <f t="shared" si="63"/>
        <v>0</v>
      </c>
      <c r="L245" s="163">
        <f t="shared" si="63"/>
        <v>0</v>
      </c>
      <c r="M245" s="163">
        <f t="shared" si="63"/>
        <v>0</v>
      </c>
      <c r="N245" s="163">
        <f t="shared" si="63"/>
        <v>0</v>
      </c>
      <c r="O245" s="163">
        <f t="shared" si="63"/>
        <v>0</v>
      </c>
      <c r="P245" s="163">
        <f t="shared" si="63"/>
        <v>0</v>
      </c>
      <c r="Q245" s="163">
        <f t="shared" si="63"/>
        <v>0</v>
      </c>
      <c r="R245" s="163">
        <f t="shared" si="63"/>
        <v>0</v>
      </c>
      <c r="S245" s="163">
        <f t="shared" si="62"/>
        <v>0</v>
      </c>
      <c r="T245" s="163">
        <f t="shared" si="62"/>
        <v>0</v>
      </c>
      <c r="U245" s="163">
        <f t="shared" si="62"/>
        <v>0</v>
      </c>
      <c r="V245" s="163">
        <f t="shared" si="62"/>
        <v>0</v>
      </c>
      <c r="W245" s="163">
        <f t="shared" si="62"/>
        <v>0</v>
      </c>
      <c r="X245" s="163">
        <f t="shared" si="62"/>
        <v>0</v>
      </c>
      <c r="Y245" s="163">
        <f t="shared" si="62"/>
        <v>0</v>
      </c>
      <c r="Z245" s="163">
        <f t="shared" si="62"/>
        <v>0</v>
      </c>
      <c r="AA245" s="163">
        <f t="shared" si="62"/>
        <v>0</v>
      </c>
      <c r="AB245" s="163">
        <f t="shared" si="62"/>
        <v>0</v>
      </c>
      <c r="AC245" s="163">
        <f t="shared" si="62"/>
        <v>0</v>
      </c>
      <c r="AD245" s="163">
        <f t="shared" si="62"/>
        <v>0</v>
      </c>
      <c r="AE245" s="163">
        <f t="shared" si="62"/>
        <v>0</v>
      </c>
      <c r="AF245" s="176">
        <f t="shared" si="62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v>0</v>
      </c>
      <c r="D246" s="163">
        <v>0</v>
      </c>
      <c r="E246" s="163">
        <v>0</v>
      </c>
      <c r="F246" s="163">
        <f t="shared" si="63"/>
        <v>0</v>
      </c>
      <c r="G246" s="163">
        <f t="shared" si="63"/>
        <v>0</v>
      </c>
      <c r="H246" s="163">
        <f t="shared" si="63"/>
        <v>0</v>
      </c>
      <c r="I246" s="163">
        <f t="shared" si="63"/>
        <v>0</v>
      </c>
      <c r="J246" s="163">
        <f t="shared" si="63"/>
        <v>0</v>
      </c>
      <c r="K246" s="163">
        <f t="shared" si="63"/>
        <v>0</v>
      </c>
      <c r="L246" s="163">
        <f t="shared" si="63"/>
        <v>0</v>
      </c>
      <c r="M246" s="163">
        <f t="shared" si="63"/>
        <v>0</v>
      </c>
      <c r="N246" s="163">
        <f t="shared" si="63"/>
        <v>0</v>
      </c>
      <c r="O246" s="163">
        <f t="shared" si="63"/>
        <v>0</v>
      </c>
      <c r="P246" s="163">
        <f t="shared" si="63"/>
        <v>0</v>
      </c>
      <c r="Q246" s="163">
        <f t="shared" si="63"/>
        <v>0</v>
      </c>
      <c r="R246" s="163">
        <f t="shared" si="63"/>
        <v>0</v>
      </c>
      <c r="S246" s="163">
        <f t="shared" si="62"/>
        <v>0</v>
      </c>
      <c r="T246" s="163">
        <f t="shared" si="62"/>
        <v>0</v>
      </c>
      <c r="U246" s="163">
        <f t="shared" si="62"/>
        <v>0</v>
      </c>
      <c r="V246" s="163">
        <f t="shared" si="62"/>
        <v>0</v>
      </c>
      <c r="W246" s="163">
        <f t="shared" si="62"/>
        <v>0</v>
      </c>
      <c r="X246" s="163">
        <f t="shared" si="62"/>
        <v>0</v>
      </c>
      <c r="Y246" s="163">
        <f t="shared" si="62"/>
        <v>0</v>
      </c>
      <c r="Z246" s="163">
        <f t="shared" si="62"/>
        <v>0</v>
      </c>
      <c r="AA246" s="163">
        <f t="shared" si="62"/>
        <v>0</v>
      </c>
      <c r="AB246" s="163">
        <f t="shared" si="62"/>
        <v>0</v>
      </c>
      <c r="AC246" s="163">
        <f t="shared" si="62"/>
        <v>0</v>
      </c>
      <c r="AD246" s="163">
        <f t="shared" si="62"/>
        <v>0</v>
      </c>
      <c r="AE246" s="163">
        <f t="shared" si="62"/>
        <v>0</v>
      </c>
      <c r="AF246" s="176">
        <f t="shared" si="62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v>0</v>
      </c>
      <c r="D247" s="163">
        <v>0</v>
      </c>
      <c r="E247" s="163">
        <v>0</v>
      </c>
      <c r="F247" s="163">
        <f t="shared" si="63"/>
        <v>0</v>
      </c>
      <c r="G247" s="163">
        <f t="shared" si="63"/>
        <v>0</v>
      </c>
      <c r="H247" s="163">
        <f t="shared" si="63"/>
        <v>0</v>
      </c>
      <c r="I247" s="163">
        <f t="shared" si="63"/>
        <v>0</v>
      </c>
      <c r="J247" s="163">
        <f t="shared" si="63"/>
        <v>0</v>
      </c>
      <c r="K247" s="163">
        <f t="shared" si="63"/>
        <v>0</v>
      </c>
      <c r="L247" s="163">
        <f t="shared" si="63"/>
        <v>0</v>
      </c>
      <c r="M247" s="163">
        <f t="shared" si="63"/>
        <v>0</v>
      </c>
      <c r="N247" s="163">
        <f t="shared" si="63"/>
        <v>0</v>
      </c>
      <c r="O247" s="163">
        <f t="shared" si="63"/>
        <v>0</v>
      </c>
      <c r="P247" s="163">
        <f t="shared" si="63"/>
        <v>0</v>
      </c>
      <c r="Q247" s="163">
        <f t="shared" si="63"/>
        <v>0</v>
      </c>
      <c r="R247" s="163">
        <f t="shared" si="63"/>
        <v>0</v>
      </c>
      <c r="S247" s="163">
        <f t="shared" si="62"/>
        <v>0</v>
      </c>
      <c r="T247" s="163">
        <f t="shared" si="62"/>
        <v>0</v>
      </c>
      <c r="U247" s="163">
        <f t="shared" si="62"/>
        <v>0</v>
      </c>
      <c r="V247" s="163">
        <f t="shared" si="62"/>
        <v>0</v>
      </c>
      <c r="W247" s="163">
        <f t="shared" si="62"/>
        <v>0</v>
      </c>
      <c r="X247" s="163">
        <f t="shared" si="62"/>
        <v>0</v>
      </c>
      <c r="Y247" s="163">
        <f t="shared" si="62"/>
        <v>0</v>
      </c>
      <c r="Z247" s="163">
        <f t="shared" si="62"/>
        <v>0</v>
      </c>
      <c r="AA247" s="163">
        <f t="shared" si="62"/>
        <v>0</v>
      </c>
      <c r="AB247" s="163">
        <f t="shared" si="62"/>
        <v>0</v>
      </c>
      <c r="AC247" s="163">
        <f t="shared" si="62"/>
        <v>0</v>
      </c>
      <c r="AD247" s="163">
        <f t="shared" si="62"/>
        <v>0</v>
      </c>
      <c r="AE247" s="163">
        <f t="shared" si="62"/>
        <v>0</v>
      </c>
      <c r="AF247" s="176">
        <f t="shared" si="62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v>0</v>
      </c>
      <c r="D248" s="163">
        <v>0</v>
      </c>
      <c r="E248" s="163">
        <v>0</v>
      </c>
      <c r="F248" s="163">
        <f t="shared" si="63"/>
        <v>0</v>
      </c>
      <c r="G248" s="163">
        <f t="shared" si="63"/>
        <v>0</v>
      </c>
      <c r="H248" s="163">
        <f t="shared" si="63"/>
        <v>0</v>
      </c>
      <c r="I248" s="163">
        <f t="shared" si="63"/>
        <v>0</v>
      </c>
      <c r="J248" s="163">
        <f t="shared" si="63"/>
        <v>0</v>
      </c>
      <c r="K248" s="163">
        <f t="shared" si="63"/>
        <v>0</v>
      </c>
      <c r="L248" s="163">
        <f t="shared" si="63"/>
        <v>0</v>
      </c>
      <c r="M248" s="163">
        <f t="shared" si="63"/>
        <v>0</v>
      </c>
      <c r="N248" s="163">
        <f t="shared" si="63"/>
        <v>0</v>
      </c>
      <c r="O248" s="163">
        <f t="shared" si="63"/>
        <v>0</v>
      </c>
      <c r="P248" s="163">
        <f t="shared" si="63"/>
        <v>0</v>
      </c>
      <c r="Q248" s="163">
        <f t="shared" si="63"/>
        <v>0</v>
      </c>
      <c r="R248" s="163">
        <f t="shared" ref="R248:AF263" si="64">Q248</f>
        <v>0</v>
      </c>
      <c r="S248" s="163">
        <f t="shared" si="64"/>
        <v>0</v>
      </c>
      <c r="T248" s="163">
        <f t="shared" si="64"/>
        <v>0</v>
      </c>
      <c r="U248" s="163">
        <f t="shared" si="64"/>
        <v>0</v>
      </c>
      <c r="V248" s="163">
        <f t="shared" si="64"/>
        <v>0</v>
      </c>
      <c r="W248" s="163">
        <f t="shared" si="64"/>
        <v>0</v>
      </c>
      <c r="X248" s="163">
        <f t="shared" si="64"/>
        <v>0</v>
      </c>
      <c r="Y248" s="163">
        <f t="shared" si="64"/>
        <v>0</v>
      </c>
      <c r="Z248" s="163">
        <f t="shared" si="64"/>
        <v>0</v>
      </c>
      <c r="AA248" s="163">
        <f t="shared" si="64"/>
        <v>0</v>
      </c>
      <c r="AB248" s="163">
        <f t="shared" si="64"/>
        <v>0</v>
      </c>
      <c r="AC248" s="163">
        <f t="shared" si="64"/>
        <v>0</v>
      </c>
      <c r="AD248" s="163">
        <f t="shared" si="64"/>
        <v>0</v>
      </c>
      <c r="AE248" s="163">
        <f t="shared" si="64"/>
        <v>0</v>
      </c>
      <c r="AF248" s="176">
        <f t="shared" si="64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v>0</v>
      </c>
      <c r="D249" s="163">
        <v>0</v>
      </c>
      <c r="E249" s="163">
        <v>0</v>
      </c>
      <c r="F249" s="163">
        <f t="shared" ref="F249:R264" si="65">E249</f>
        <v>0</v>
      </c>
      <c r="G249" s="163">
        <f t="shared" si="65"/>
        <v>0</v>
      </c>
      <c r="H249" s="163">
        <f t="shared" si="65"/>
        <v>0</v>
      </c>
      <c r="I249" s="163">
        <f t="shared" si="65"/>
        <v>0</v>
      </c>
      <c r="J249" s="163">
        <f t="shared" si="65"/>
        <v>0</v>
      </c>
      <c r="K249" s="163">
        <f t="shared" si="65"/>
        <v>0</v>
      </c>
      <c r="L249" s="163">
        <f t="shared" si="65"/>
        <v>0</v>
      </c>
      <c r="M249" s="163">
        <f t="shared" si="65"/>
        <v>0</v>
      </c>
      <c r="N249" s="163">
        <f t="shared" si="65"/>
        <v>0</v>
      </c>
      <c r="O249" s="163">
        <f t="shared" si="65"/>
        <v>0</v>
      </c>
      <c r="P249" s="163">
        <f t="shared" si="65"/>
        <v>0</v>
      </c>
      <c r="Q249" s="163">
        <f t="shared" si="65"/>
        <v>0</v>
      </c>
      <c r="R249" s="163">
        <f t="shared" si="64"/>
        <v>0</v>
      </c>
      <c r="S249" s="163">
        <f t="shared" si="64"/>
        <v>0</v>
      </c>
      <c r="T249" s="163">
        <f t="shared" si="64"/>
        <v>0</v>
      </c>
      <c r="U249" s="163">
        <f t="shared" si="64"/>
        <v>0</v>
      </c>
      <c r="V249" s="163">
        <f t="shared" si="64"/>
        <v>0</v>
      </c>
      <c r="W249" s="163">
        <f t="shared" si="64"/>
        <v>0</v>
      </c>
      <c r="X249" s="163">
        <f t="shared" si="64"/>
        <v>0</v>
      </c>
      <c r="Y249" s="163">
        <f t="shared" si="64"/>
        <v>0</v>
      </c>
      <c r="Z249" s="163">
        <f t="shared" si="64"/>
        <v>0</v>
      </c>
      <c r="AA249" s="163">
        <f t="shared" si="64"/>
        <v>0</v>
      </c>
      <c r="AB249" s="163">
        <f t="shared" si="64"/>
        <v>0</v>
      </c>
      <c r="AC249" s="163">
        <f t="shared" si="64"/>
        <v>0</v>
      </c>
      <c r="AD249" s="163">
        <f t="shared" si="64"/>
        <v>0</v>
      </c>
      <c r="AE249" s="163">
        <f t="shared" si="64"/>
        <v>0</v>
      </c>
      <c r="AF249" s="176">
        <f t="shared" si="64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v>0</v>
      </c>
      <c r="D250" s="163">
        <v>0</v>
      </c>
      <c r="E250" s="163">
        <v>0</v>
      </c>
      <c r="F250" s="163">
        <f t="shared" si="65"/>
        <v>0</v>
      </c>
      <c r="G250" s="163">
        <f t="shared" si="65"/>
        <v>0</v>
      </c>
      <c r="H250" s="163">
        <f t="shared" si="65"/>
        <v>0</v>
      </c>
      <c r="I250" s="163">
        <f t="shared" si="65"/>
        <v>0</v>
      </c>
      <c r="J250" s="163">
        <f t="shared" si="65"/>
        <v>0</v>
      </c>
      <c r="K250" s="163">
        <f t="shared" si="65"/>
        <v>0</v>
      </c>
      <c r="L250" s="163">
        <f t="shared" si="65"/>
        <v>0</v>
      </c>
      <c r="M250" s="163">
        <f t="shared" si="65"/>
        <v>0</v>
      </c>
      <c r="N250" s="163">
        <f t="shared" si="65"/>
        <v>0</v>
      </c>
      <c r="O250" s="163">
        <f t="shared" si="65"/>
        <v>0</v>
      </c>
      <c r="P250" s="163">
        <f t="shared" si="65"/>
        <v>0</v>
      </c>
      <c r="Q250" s="163">
        <f t="shared" si="65"/>
        <v>0</v>
      </c>
      <c r="R250" s="163">
        <f t="shared" si="65"/>
        <v>0</v>
      </c>
      <c r="S250" s="163">
        <f t="shared" si="64"/>
        <v>0</v>
      </c>
      <c r="T250" s="163">
        <f t="shared" si="64"/>
        <v>0</v>
      </c>
      <c r="U250" s="163">
        <f t="shared" si="64"/>
        <v>0</v>
      </c>
      <c r="V250" s="163">
        <f t="shared" si="64"/>
        <v>0</v>
      </c>
      <c r="W250" s="163">
        <f t="shared" si="64"/>
        <v>0</v>
      </c>
      <c r="X250" s="163">
        <f t="shared" si="64"/>
        <v>0</v>
      </c>
      <c r="Y250" s="163">
        <f t="shared" si="64"/>
        <v>0</v>
      </c>
      <c r="Z250" s="163">
        <f t="shared" si="64"/>
        <v>0</v>
      </c>
      <c r="AA250" s="163">
        <f t="shared" si="64"/>
        <v>0</v>
      </c>
      <c r="AB250" s="163">
        <f t="shared" si="64"/>
        <v>0</v>
      </c>
      <c r="AC250" s="163">
        <f t="shared" si="64"/>
        <v>0</v>
      </c>
      <c r="AD250" s="163">
        <f t="shared" si="64"/>
        <v>0</v>
      </c>
      <c r="AE250" s="163">
        <f t="shared" si="64"/>
        <v>0</v>
      </c>
      <c r="AF250" s="176">
        <f t="shared" si="64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v>0</v>
      </c>
      <c r="D251" s="163">
        <v>0</v>
      </c>
      <c r="E251" s="163">
        <v>0</v>
      </c>
      <c r="F251" s="163">
        <f t="shared" si="65"/>
        <v>0</v>
      </c>
      <c r="G251" s="163">
        <f t="shared" si="65"/>
        <v>0</v>
      </c>
      <c r="H251" s="163">
        <f t="shared" si="65"/>
        <v>0</v>
      </c>
      <c r="I251" s="163">
        <f t="shared" si="65"/>
        <v>0</v>
      </c>
      <c r="J251" s="163">
        <f t="shared" si="65"/>
        <v>0</v>
      </c>
      <c r="K251" s="163">
        <f t="shared" si="65"/>
        <v>0</v>
      </c>
      <c r="L251" s="163">
        <f t="shared" si="65"/>
        <v>0</v>
      </c>
      <c r="M251" s="163">
        <f t="shared" si="65"/>
        <v>0</v>
      </c>
      <c r="N251" s="163">
        <f t="shared" si="65"/>
        <v>0</v>
      </c>
      <c r="O251" s="163">
        <f t="shared" si="65"/>
        <v>0</v>
      </c>
      <c r="P251" s="163">
        <f t="shared" si="65"/>
        <v>0</v>
      </c>
      <c r="Q251" s="163">
        <f t="shared" si="65"/>
        <v>0</v>
      </c>
      <c r="R251" s="163">
        <f t="shared" si="65"/>
        <v>0</v>
      </c>
      <c r="S251" s="163">
        <f t="shared" si="64"/>
        <v>0</v>
      </c>
      <c r="T251" s="163">
        <f t="shared" si="64"/>
        <v>0</v>
      </c>
      <c r="U251" s="163">
        <f t="shared" si="64"/>
        <v>0</v>
      </c>
      <c r="V251" s="163">
        <f t="shared" si="64"/>
        <v>0</v>
      </c>
      <c r="W251" s="163">
        <f t="shared" si="64"/>
        <v>0</v>
      </c>
      <c r="X251" s="163">
        <f t="shared" si="64"/>
        <v>0</v>
      </c>
      <c r="Y251" s="163">
        <f t="shared" si="64"/>
        <v>0</v>
      </c>
      <c r="Z251" s="163">
        <f t="shared" si="64"/>
        <v>0</v>
      </c>
      <c r="AA251" s="163">
        <f t="shared" si="64"/>
        <v>0</v>
      </c>
      <c r="AB251" s="163">
        <f t="shared" si="64"/>
        <v>0</v>
      </c>
      <c r="AC251" s="163">
        <f t="shared" si="64"/>
        <v>0</v>
      </c>
      <c r="AD251" s="163">
        <f t="shared" si="64"/>
        <v>0</v>
      </c>
      <c r="AE251" s="163">
        <f t="shared" si="64"/>
        <v>0</v>
      </c>
      <c r="AF251" s="176">
        <f t="shared" si="64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v>0</v>
      </c>
      <c r="D252" s="163">
        <v>0</v>
      </c>
      <c r="E252" s="163">
        <v>0</v>
      </c>
      <c r="F252" s="163">
        <f t="shared" si="65"/>
        <v>0</v>
      </c>
      <c r="G252" s="163">
        <f t="shared" si="65"/>
        <v>0</v>
      </c>
      <c r="H252" s="163">
        <f t="shared" si="65"/>
        <v>0</v>
      </c>
      <c r="I252" s="163">
        <f t="shared" si="65"/>
        <v>0</v>
      </c>
      <c r="J252" s="163">
        <f t="shared" si="65"/>
        <v>0</v>
      </c>
      <c r="K252" s="163">
        <f t="shared" si="65"/>
        <v>0</v>
      </c>
      <c r="L252" s="163">
        <f t="shared" si="65"/>
        <v>0</v>
      </c>
      <c r="M252" s="163">
        <f t="shared" si="65"/>
        <v>0</v>
      </c>
      <c r="N252" s="163">
        <f t="shared" si="65"/>
        <v>0</v>
      </c>
      <c r="O252" s="163">
        <f t="shared" si="65"/>
        <v>0</v>
      </c>
      <c r="P252" s="163">
        <f t="shared" si="65"/>
        <v>0</v>
      </c>
      <c r="Q252" s="163">
        <f t="shared" si="65"/>
        <v>0</v>
      </c>
      <c r="R252" s="163">
        <f t="shared" si="65"/>
        <v>0</v>
      </c>
      <c r="S252" s="163">
        <f t="shared" si="64"/>
        <v>0</v>
      </c>
      <c r="T252" s="163">
        <f t="shared" si="64"/>
        <v>0</v>
      </c>
      <c r="U252" s="163">
        <f t="shared" si="64"/>
        <v>0</v>
      </c>
      <c r="V252" s="163">
        <f t="shared" si="64"/>
        <v>0</v>
      </c>
      <c r="W252" s="163">
        <f t="shared" si="64"/>
        <v>0</v>
      </c>
      <c r="X252" s="163">
        <f t="shared" si="64"/>
        <v>0</v>
      </c>
      <c r="Y252" s="163">
        <f t="shared" si="64"/>
        <v>0</v>
      </c>
      <c r="Z252" s="163">
        <f t="shared" si="64"/>
        <v>0</v>
      </c>
      <c r="AA252" s="163">
        <f t="shared" si="64"/>
        <v>0</v>
      </c>
      <c r="AB252" s="163">
        <f t="shared" si="64"/>
        <v>0</v>
      </c>
      <c r="AC252" s="163">
        <f t="shared" si="64"/>
        <v>0</v>
      </c>
      <c r="AD252" s="163">
        <f t="shared" si="64"/>
        <v>0</v>
      </c>
      <c r="AE252" s="163">
        <f t="shared" si="64"/>
        <v>0</v>
      </c>
      <c r="AF252" s="176">
        <f t="shared" si="64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v>0</v>
      </c>
      <c r="D253" s="163">
        <v>0</v>
      </c>
      <c r="E253" s="163">
        <v>0</v>
      </c>
      <c r="F253" s="163">
        <f t="shared" si="65"/>
        <v>0</v>
      </c>
      <c r="G253" s="163">
        <f t="shared" si="65"/>
        <v>0</v>
      </c>
      <c r="H253" s="163">
        <f t="shared" si="65"/>
        <v>0</v>
      </c>
      <c r="I253" s="163">
        <f t="shared" si="65"/>
        <v>0</v>
      </c>
      <c r="J253" s="163">
        <f t="shared" si="65"/>
        <v>0</v>
      </c>
      <c r="K253" s="163">
        <f t="shared" si="65"/>
        <v>0</v>
      </c>
      <c r="L253" s="163">
        <f t="shared" si="65"/>
        <v>0</v>
      </c>
      <c r="M253" s="163">
        <f t="shared" si="65"/>
        <v>0</v>
      </c>
      <c r="N253" s="163">
        <f t="shared" si="65"/>
        <v>0</v>
      </c>
      <c r="O253" s="163">
        <f t="shared" si="65"/>
        <v>0</v>
      </c>
      <c r="P253" s="163">
        <f t="shared" si="65"/>
        <v>0</v>
      </c>
      <c r="Q253" s="163">
        <f t="shared" si="65"/>
        <v>0</v>
      </c>
      <c r="R253" s="163">
        <f t="shared" si="65"/>
        <v>0</v>
      </c>
      <c r="S253" s="163">
        <f t="shared" si="64"/>
        <v>0</v>
      </c>
      <c r="T253" s="163">
        <f t="shared" si="64"/>
        <v>0</v>
      </c>
      <c r="U253" s="163">
        <f t="shared" si="64"/>
        <v>0</v>
      </c>
      <c r="V253" s="163">
        <f t="shared" si="64"/>
        <v>0</v>
      </c>
      <c r="W253" s="163">
        <f t="shared" si="64"/>
        <v>0</v>
      </c>
      <c r="X253" s="163">
        <f t="shared" si="64"/>
        <v>0</v>
      </c>
      <c r="Y253" s="163">
        <f t="shared" si="64"/>
        <v>0</v>
      </c>
      <c r="Z253" s="163">
        <f t="shared" si="64"/>
        <v>0</v>
      </c>
      <c r="AA253" s="163">
        <f t="shared" si="64"/>
        <v>0</v>
      </c>
      <c r="AB253" s="163">
        <f t="shared" si="64"/>
        <v>0</v>
      </c>
      <c r="AC253" s="163">
        <f t="shared" si="64"/>
        <v>0</v>
      </c>
      <c r="AD253" s="163">
        <f t="shared" si="64"/>
        <v>0</v>
      </c>
      <c r="AE253" s="163">
        <f t="shared" si="64"/>
        <v>0</v>
      </c>
      <c r="AF253" s="176">
        <f t="shared" si="64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v>0</v>
      </c>
      <c r="D254" s="163">
        <v>0</v>
      </c>
      <c r="E254" s="163">
        <v>0</v>
      </c>
      <c r="F254" s="163">
        <f t="shared" si="65"/>
        <v>0</v>
      </c>
      <c r="G254" s="163">
        <f t="shared" si="65"/>
        <v>0</v>
      </c>
      <c r="H254" s="163">
        <f t="shared" si="65"/>
        <v>0</v>
      </c>
      <c r="I254" s="163">
        <f t="shared" si="65"/>
        <v>0</v>
      </c>
      <c r="J254" s="163">
        <f t="shared" si="65"/>
        <v>0</v>
      </c>
      <c r="K254" s="163">
        <f t="shared" si="65"/>
        <v>0</v>
      </c>
      <c r="L254" s="163">
        <f t="shared" si="65"/>
        <v>0</v>
      </c>
      <c r="M254" s="163">
        <f t="shared" si="65"/>
        <v>0</v>
      </c>
      <c r="N254" s="163">
        <f t="shared" si="65"/>
        <v>0</v>
      </c>
      <c r="O254" s="163">
        <f t="shared" si="65"/>
        <v>0</v>
      </c>
      <c r="P254" s="163">
        <f t="shared" si="65"/>
        <v>0</v>
      </c>
      <c r="Q254" s="163">
        <f t="shared" si="65"/>
        <v>0</v>
      </c>
      <c r="R254" s="163">
        <f t="shared" si="65"/>
        <v>0</v>
      </c>
      <c r="S254" s="163">
        <f t="shared" si="64"/>
        <v>0</v>
      </c>
      <c r="T254" s="163">
        <f t="shared" si="64"/>
        <v>0</v>
      </c>
      <c r="U254" s="163">
        <f t="shared" si="64"/>
        <v>0</v>
      </c>
      <c r="V254" s="163">
        <f t="shared" si="64"/>
        <v>0</v>
      </c>
      <c r="W254" s="163">
        <f t="shared" si="64"/>
        <v>0</v>
      </c>
      <c r="X254" s="163">
        <f t="shared" si="64"/>
        <v>0</v>
      </c>
      <c r="Y254" s="163">
        <f t="shared" si="64"/>
        <v>0</v>
      </c>
      <c r="Z254" s="163">
        <f t="shared" si="64"/>
        <v>0</v>
      </c>
      <c r="AA254" s="163">
        <f t="shared" si="64"/>
        <v>0</v>
      </c>
      <c r="AB254" s="163">
        <f t="shared" si="64"/>
        <v>0</v>
      </c>
      <c r="AC254" s="163">
        <f t="shared" si="64"/>
        <v>0</v>
      </c>
      <c r="AD254" s="163">
        <f t="shared" si="64"/>
        <v>0</v>
      </c>
      <c r="AE254" s="163">
        <f t="shared" si="64"/>
        <v>0</v>
      </c>
      <c r="AF254" s="176">
        <f t="shared" si="64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v>0</v>
      </c>
      <c r="D255" s="163">
        <v>0</v>
      </c>
      <c r="E255" s="163">
        <v>0</v>
      </c>
      <c r="F255" s="163">
        <f t="shared" si="65"/>
        <v>0</v>
      </c>
      <c r="G255" s="163">
        <f t="shared" si="65"/>
        <v>0</v>
      </c>
      <c r="H255" s="163">
        <f t="shared" si="65"/>
        <v>0</v>
      </c>
      <c r="I255" s="163">
        <f t="shared" si="65"/>
        <v>0</v>
      </c>
      <c r="J255" s="163">
        <f t="shared" si="65"/>
        <v>0</v>
      </c>
      <c r="K255" s="163">
        <f t="shared" si="65"/>
        <v>0</v>
      </c>
      <c r="L255" s="163">
        <f t="shared" si="65"/>
        <v>0</v>
      </c>
      <c r="M255" s="163">
        <f t="shared" si="65"/>
        <v>0</v>
      </c>
      <c r="N255" s="163">
        <f t="shared" si="65"/>
        <v>0</v>
      </c>
      <c r="O255" s="163">
        <f t="shared" si="65"/>
        <v>0</v>
      </c>
      <c r="P255" s="163">
        <f t="shared" si="65"/>
        <v>0</v>
      </c>
      <c r="Q255" s="163">
        <f t="shared" si="65"/>
        <v>0</v>
      </c>
      <c r="R255" s="163">
        <f t="shared" si="65"/>
        <v>0</v>
      </c>
      <c r="S255" s="163">
        <f t="shared" si="64"/>
        <v>0</v>
      </c>
      <c r="T255" s="163">
        <f t="shared" si="64"/>
        <v>0</v>
      </c>
      <c r="U255" s="163">
        <f t="shared" si="64"/>
        <v>0</v>
      </c>
      <c r="V255" s="163">
        <f t="shared" si="64"/>
        <v>0</v>
      </c>
      <c r="W255" s="163">
        <f t="shared" si="64"/>
        <v>0</v>
      </c>
      <c r="X255" s="163">
        <f t="shared" si="64"/>
        <v>0</v>
      </c>
      <c r="Y255" s="163">
        <f t="shared" si="64"/>
        <v>0</v>
      </c>
      <c r="Z255" s="163">
        <f t="shared" si="64"/>
        <v>0</v>
      </c>
      <c r="AA255" s="163">
        <f t="shared" si="64"/>
        <v>0</v>
      </c>
      <c r="AB255" s="163">
        <f t="shared" si="64"/>
        <v>0</v>
      </c>
      <c r="AC255" s="163">
        <f t="shared" si="64"/>
        <v>0</v>
      </c>
      <c r="AD255" s="163">
        <f t="shared" si="64"/>
        <v>0</v>
      </c>
      <c r="AE255" s="163">
        <f t="shared" si="64"/>
        <v>0</v>
      </c>
      <c r="AF255" s="176">
        <f t="shared" si="64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v>0</v>
      </c>
      <c r="D256" s="163">
        <v>0</v>
      </c>
      <c r="E256" s="163">
        <v>0</v>
      </c>
      <c r="F256" s="163">
        <f t="shared" si="65"/>
        <v>0</v>
      </c>
      <c r="G256" s="163">
        <f t="shared" si="65"/>
        <v>0</v>
      </c>
      <c r="H256" s="163">
        <f t="shared" si="65"/>
        <v>0</v>
      </c>
      <c r="I256" s="163">
        <f t="shared" si="65"/>
        <v>0</v>
      </c>
      <c r="J256" s="163">
        <f t="shared" si="65"/>
        <v>0</v>
      </c>
      <c r="K256" s="163">
        <f t="shared" si="65"/>
        <v>0</v>
      </c>
      <c r="L256" s="163">
        <f t="shared" si="65"/>
        <v>0</v>
      </c>
      <c r="M256" s="163">
        <f t="shared" si="65"/>
        <v>0</v>
      </c>
      <c r="N256" s="163">
        <f t="shared" si="65"/>
        <v>0</v>
      </c>
      <c r="O256" s="163">
        <f t="shared" si="65"/>
        <v>0</v>
      </c>
      <c r="P256" s="163">
        <f t="shared" si="65"/>
        <v>0</v>
      </c>
      <c r="Q256" s="163">
        <f t="shared" si="65"/>
        <v>0</v>
      </c>
      <c r="R256" s="163">
        <f t="shared" si="65"/>
        <v>0</v>
      </c>
      <c r="S256" s="163">
        <f t="shared" si="64"/>
        <v>0</v>
      </c>
      <c r="T256" s="163">
        <f t="shared" si="64"/>
        <v>0</v>
      </c>
      <c r="U256" s="163">
        <f t="shared" si="64"/>
        <v>0</v>
      </c>
      <c r="V256" s="163">
        <f t="shared" si="64"/>
        <v>0</v>
      </c>
      <c r="W256" s="163">
        <f t="shared" si="64"/>
        <v>0</v>
      </c>
      <c r="X256" s="163">
        <f t="shared" si="64"/>
        <v>0</v>
      </c>
      <c r="Y256" s="163">
        <f t="shared" si="64"/>
        <v>0</v>
      </c>
      <c r="Z256" s="163">
        <f t="shared" si="64"/>
        <v>0</v>
      </c>
      <c r="AA256" s="163">
        <f t="shared" si="64"/>
        <v>0</v>
      </c>
      <c r="AB256" s="163">
        <f t="shared" si="64"/>
        <v>0</v>
      </c>
      <c r="AC256" s="163">
        <f t="shared" si="64"/>
        <v>0</v>
      </c>
      <c r="AD256" s="163">
        <f t="shared" si="64"/>
        <v>0</v>
      </c>
      <c r="AE256" s="163">
        <f t="shared" si="64"/>
        <v>0</v>
      </c>
      <c r="AF256" s="176">
        <f t="shared" si="64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v>0</v>
      </c>
      <c r="D257" s="163">
        <v>0</v>
      </c>
      <c r="E257" s="163">
        <v>0</v>
      </c>
      <c r="F257" s="163">
        <f t="shared" si="65"/>
        <v>0</v>
      </c>
      <c r="G257" s="163">
        <f t="shared" si="65"/>
        <v>0</v>
      </c>
      <c r="H257" s="163">
        <f t="shared" si="65"/>
        <v>0</v>
      </c>
      <c r="I257" s="163">
        <f t="shared" si="65"/>
        <v>0</v>
      </c>
      <c r="J257" s="163">
        <f t="shared" si="65"/>
        <v>0</v>
      </c>
      <c r="K257" s="163">
        <f t="shared" si="65"/>
        <v>0</v>
      </c>
      <c r="L257" s="163">
        <f t="shared" si="65"/>
        <v>0</v>
      </c>
      <c r="M257" s="163">
        <f t="shared" si="65"/>
        <v>0</v>
      </c>
      <c r="N257" s="163">
        <f t="shared" si="65"/>
        <v>0</v>
      </c>
      <c r="O257" s="163">
        <f t="shared" si="65"/>
        <v>0</v>
      </c>
      <c r="P257" s="163">
        <f t="shared" si="65"/>
        <v>0</v>
      </c>
      <c r="Q257" s="163">
        <f t="shared" si="65"/>
        <v>0</v>
      </c>
      <c r="R257" s="163">
        <f t="shared" si="65"/>
        <v>0</v>
      </c>
      <c r="S257" s="163">
        <f t="shared" si="64"/>
        <v>0</v>
      </c>
      <c r="T257" s="163">
        <f t="shared" si="64"/>
        <v>0</v>
      </c>
      <c r="U257" s="163">
        <f t="shared" si="64"/>
        <v>0</v>
      </c>
      <c r="V257" s="163">
        <f t="shared" si="64"/>
        <v>0</v>
      </c>
      <c r="W257" s="163">
        <f t="shared" si="64"/>
        <v>0</v>
      </c>
      <c r="X257" s="163">
        <f t="shared" si="64"/>
        <v>0</v>
      </c>
      <c r="Y257" s="163">
        <f t="shared" si="64"/>
        <v>0</v>
      </c>
      <c r="Z257" s="163">
        <f t="shared" si="64"/>
        <v>0</v>
      </c>
      <c r="AA257" s="163">
        <f t="shared" si="64"/>
        <v>0</v>
      </c>
      <c r="AB257" s="163">
        <f t="shared" si="64"/>
        <v>0</v>
      </c>
      <c r="AC257" s="163">
        <f t="shared" si="64"/>
        <v>0</v>
      </c>
      <c r="AD257" s="163">
        <f t="shared" si="64"/>
        <v>0</v>
      </c>
      <c r="AE257" s="163">
        <f t="shared" si="64"/>
        <v>0</v>
      </c>
      <c r="AF257" s="176">
        <f t="shared" si="64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v>0</v>
      </c>
      <c r="D258" s="163">
        <v>0</v>
      </c>
      <c r="E258" s="163">
        <v>0</v>
      </c>
      <c r="F258" s="163">
        <f t="shared" si="65"/>
        <v>0</v>
      </c>
      <c r="G258" s="163">
        <f t="shared" si="65"/>
        <v>0</v>
      </c>
      <c r="H258" s="163">
        <f t="shared" si="65"/>
        <v>0</v>
      </c>
      <c r="I258" s="163">
        <f t="shared" si="65"/>
        <v>0</v>
      </c>
      <c r="J258" s="163">
        <f t="shared" si="65"/>
        <v>0</v>
      </c>
      <c r="K258" s="163">
        <f t="shared" si="65"/>
        <v>0</v>
      </c>
      <c r="L258" s="163">
        <f t="shared" si="65"/>
        <v>0</v>
      </c>
      <c r="M258" s="163">
        <f t="shared" si="65"/>
        <v>0</v>
      </c>
      <c r="N258" s="163">
        <f t="shared" si="65"/>
        <v>0</v>
      </c>
      <c r="O258" s="163">
        <f t="shared" si="65"/>
        <v>0</v>
      </c>
      <c r="P258" s="163">
        <f t="shared" si="65"/>
        <v>0</v>
      </c>
      <c r="Q258" s="163">
        <f t="shared" si="65"/>
        <v>0</v>
      </c>
      <c r="R258" s="163">
        <f t="shared" si="65"/>
        <v>0</v>
      </c>
      <c r="S258" s="163">
        <f t="shared" si="64"/>
        <v>0</v>
      </c>
      <c r="T258" s="163">
        <f t="shared" si="64"/>
        <v>0</v>
      </c>
      <c r="U258" s="163">
        <f t="shared" si="64"/>
        <v>0</v>
      </c>
      <c r="V258" s="163">
        <f t="shared" si="64"/>
        <v>0</v>
      </c>
      <c r="W258" s="163">
        <f t="shared" si="64"/>
        <v>0</v>
      </c>
      <c r="X258" s="163">
        <f t="shared" si="64"/>
        <v>0</v>
      </c>
      <c r="Y258" s="163">
        <f t="shared" si="64"/>
        <v>0</v>
      </c>
      <c r="Z258" s="163">
        <f t="shared" si="64"/>
        <v>0</v>
      </c>
      <c r="AA258" s="163">
        <f t="shared" si="64"/>
        <v>0</v>
      </c>
      <c r="AB258" s="163">
        <f t="shared" si="64"/>
        <v>0</v>
      </c>
      <c r="AC258" s="163">
        <f t="shared" si="64"/>
        <v>0</v>
      </c>
      <c r="AD258" s="163">
        <f t="shared" si="64"/>
        <v>0</v>
      </c>
      <c r="AE258" s="163">
        <f t="shared" si="64"/>
        <v>0</v>
      </c>
      <c r="AF258" s="176">
        <f t="shared" si="64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v>0</v>
      </c>
      <c r="D259" s="163">
        <v>0</v>
      </c>
      <c r="E259" s="163">
        <v>0</v>
      </c>
      <c r="F259" s="163">
        <f t="shared" si="65"/>
        <v>0</v>
      </c>
      <c r="G259" s="163">
        <f t="shared" si="65"/>
        <v>0</v>
      </c>
      <c r="H259" s="163">
        <f t="shared" si="65"/>
        <v>0</v>
      </c>
      <c r="I259" s="163">
        <f t="shared" si="65"/>
        <v>0</v>
      </c>
      <c r="J259" s="163">
        <f t="shared" si="65"/>
        <v>0</v>
      </c>
      <c r="K259" s="163">
        <f t="shared" si="65"/>
        <v>0</v>
      </c>
      <c r="L259" s="163">
        <f t="shared" si="65"/>
        <v>0</v>
      </c>
      <c r="M259" s="163">
        <f t="shared" si="65"/>
        <v>0</v>
      </c>
      <c r="N259" s="163">
        <f t="shared" si="65"/>
        <v>0</v>
      </c>
      <c r="O259" s="163">
        <f t="shared" si="65"/>
        <v>0</v>
      </c>
      <c r="P259" s="163">
        <f t="shared" si="65"/>
        <v>0</v>
      </c>
      <c r="Q259" s="163">
        <f t="shared" si="65"/>
        <v>0</v>
      </c>
      <c r="R259" s="163">
        <f t="shared" si="65"/>
        <v>0</v>
      </c>
      <c r="S259" s="163">
        <f t="shared" si="64"/>
        <v>0</v>
      </c>
      <c r="T259" s="163">
        <f t="shared" si="64"/>
        <v>0</v>
      </c>
      <c r="U259" s="163">
        <f t="shared" si="64"/>
        <v>0</v>
      </c>
      <c r="V259" s="163">
        <f t="shared" si="64"/>
        <v>0</v>
      </c>
      <c r="W259" s="163">
        <f t="shared" si="64"/>
        <v>0</v>
      </c>
      <c r="X259" s="163">
        <f t="shared" si="64"/>
        <v>0</v>
      </c>
      <c r="Y259" s="163">
        <f t="shared" si="64"/>
        <v>0</v>
      </c>
      <c r="Z259" s="163">
        <f t="shared" si="64"/>
        <v>0</v>
      </c>
      <c r="AA259" s="163">
        <f t="shared" si="64"/>
        <v>0</v>
      </c>
      <c r="AB259" s="163">
        <f t="shared" si="64"/>
        <v>0</v>
      </c>
      <c r="AC259" s="163">
        <f t="shared" si="64"/>
        <v>0</v>
      </c>
      <c r="AD259" s="163">
        <f t="shared" si="64"/>
        <v>0</v>
      </c>
      <c r="AE259" s="163">
        <f t="shared" si="64"/>
        <v>0</v>
      </c>
      <c r="AF259" s="176">
        <f t="shared" si="64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v>0</v>
      </c>
      <c r="D260" s="163">
        <v>0</v>
      </c>
      <c r="E260" s="163">
        <v>0</v>
      </c>
      <c r="F260" s="163">
        <f t="shared" si="65"/>
        <v>0</v>
      </c>
      <c r="G260" s="163">
        <f t="shared" si="65"/>
        <v>0</v>
      </c>
      <c r="H260" s="163">
        <f t="shared" si="65"/>
        <v>0</v>
      </c>
      <c r="I260" s="163">
        <f t="shared" si="65"/>
        <v>0</v>
      </c>
      <c r="J260" s="163">
        <f t="shared" si="65"/>
        <v>0</v>
      </c>
      <c r="K260" s="163">
        <f t="shared" si="65"/>
        <v>0</v>
      </c>
      <c r="L260" s="163">
        <f t="shared" si="65"/>
        <v>0</v>
      </c>
      <c r="M260" s="163">
        <f t="shared" si="65"/>
        <v>0</v>
      </c>
      <c r="N260" s="163">
        <f t="shared" si="65"/>
        <v>0</v>
      </c>
      <c r="O260" s="163">
        <f t="shared" si="65"/>
        <v>0</v>
      </c>
      <c r="P260" s="163">
        <f t="shared" si="65"/>
        <v>0</v>
      </c>
      <c r="Q260" s="163">
        <f t="shared" si="65"/>
        <v>0</v>
      </c>
      <c r="R260" s="163">
        <f t="shared" si="65"/>
        <v>0</v>
      </c>
      <c r="S260" s="163">
        <f t="shared" si="64"/>
        <v>0</v>
      </c>
      <c r="T260" s="163">
        <f t="shared" si="64"/>
        <v>0</v>
      </c>
      <c r="U260" s="163">
        <f t="shared" si="64"/>
        <v>0</v>
      </c>
      <c r="V260" s="163">
        <f t="shared" si="64"/>
        <v>0</v>
      </c>
      <c r="W260" s="163">
        <f t="shared" si="64"/>
        <v>0</v>
      </c>
      <c r="X260" s="163">
        <f t="shared" si="64"/>
        <v>0</v>
      </c>
      <c r="Y260" s="163">
        <f t="shared" si="64"/>
        <v>0</v>
      </c>
      <c r="Z260" s="163">
        <f t="shared" si="64"/>
        <v>0</v>
      </c>
      <c r="AA260" s="163">
        <f t="shared" si="64"/>
        <v>0</v>
      </c>
      <c r="AB260" s="163">
        <f t="shared" si="64"/>
        <v>0</v>
      </c>
      <c r="AC260" s="163">
        <f t="shared" si="64"/>
        <v>0</v>
      </c>
      <c r="AD260" s="163">
        <f t="shared" si="64"/>
        <v>0</v>
      </c>
      <c r="AE260" s="163">
        <f t="shared" si="64"/>
        <v>0</v>
      </c>
      <c r="AF260" s="176">
        <f t="shared" si="64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v>0</v>
      </c>
      <c r="D261" s="163">
        <v>0</v>
      </c>
      <c r="E261" s="163">
        <v>0</v>
      </c>
      <c r="F261" s="163">
        <f t="shared" si="65"/>
        <v>0</v>
      </c>
      <c r="G261" s="163">
        <f t="shared" si="65"/>
        <v>0</v>
      </c>
      <c r="H261" s="163">
        <f t="shared" si="65"/>
        <v>0</v>
      </c>
      <c r="I261" s="163">
        <f t="shared" si="65"/>
        <v>0</v>
      </c>
      <c r="J261" s="163">
        <f t="shared" si="65"/>
        <v>0</v>
      </c>
      <c r="K261" s="163">
        <f t="shared" si="65"/>
        <v>0</v>
      </c>
      <c r="L261" s="163">
        <f t="shared" si="65"/>
        <v>0</v>
      </c>
      <c r="M261" s="163">
        <f t="shared" si="65"/>
        <v>0</v>
      </c>
      <c r="N261" s="163">
        <f t="shared" si="65"/>
        <v>0</v>
      </c>
      <c r="O261" s="163">
        <f t="shared" si="65"/>
        <v>0</v>
      </c>
      <c r="P261" s="163">
        <f t="shared" si="65"/>
        <v>0</v>
      </c>
      <c r="Q261" s="163">
        <f t="shared" si="65"/>
        <v>0</v>
      </c>
      <c r="R261" s="163">
        <f t="shared" si="65"/>
        <v>0</v>
      </c>
      <c r="S261" s="163">
        <f t="shared" si="64"/>
        <v>0</v>
      </c>
      <c r="T261" s="163">
        <f t="shared" si="64"/>
        <v>0</v>
      </c>
      <c r="U261" s="163">
        <f t="shared" si="64"/>
        <v>0</v>
      </c>
      <c r="V261" s="163">
        <f t="shared" si="64"/>
        <v>0</v>
      </c>
      <c r="W261" s="163">
        <f t="shared" si="64"/>
        <v>0</v>
      </c>
      <c r="X261" s="163">
        <f t="shared" si="64"/>
        <v>0</v>
      </c>
      <c r="Y261" s="163">
        <f t="shared" si="64"/>
        <v>0</v>
      </c>
      <c r="Z261" s="163">
        <f t="shared" si="64"/>
        <v>0</v>
      </c>
      <c r="AA261" s="163">
        <f t="shared" si="64"/>
        <v>0</v>
      </c>
      <c r="AB261" s="163">
        <f t="shared" si="64"/>
        <v>0</v>
      </c>
      <c r="AC261" s="163">
        <f t="shared" si="64"/>
        <v>0</v>
      </c>
      <c r="AD261" s="163">
        <f t="shared" si="64"/>
        <v>0</v>
      </c>
      <c r="AE261" s="163">
        <f t="shared" si="64"/>
        <v>0</v>
      </c>
      <c r="AF261" s="176">
        <f t="shared" si="64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v>0</v>
      </c>
      <c r="D262" s="163">
        <v>0</v>
      </c>
      <c r="E262" s="163">
        <v>0</v>
      </c>
      <c r="F262" s="163">
        <f t="shared" si="65"/>
        <v>0</v>
      </c>
      <c r="G262" s="163">
        <f t="shared" si="65"/>
        <v>0</v>
      </c>
      <c r="H262" s="163">
        <f t="shared" si="65"/>
        <v>0</v>
      </c>
      <c r="I262" s="163">
        <f t="shared" si="65"/>
        <v>0</v>
      </c>
      <c r="J262" s="163">
        <f t="shared" si="65"/>
        <v>0</v>
      </c>
      <c r="K262" s="163">
        <f t="shared" si="65"/>
        <v>0</v>
      </c>
      <c r="L262" s="163">
        <f t="shared" si="65"/>
        <v>0</v>
      </c>
      <c r="M262" s="163">
        <f t="shared" si="65"/>
        <v>0</v>
      </c>
      <c r="N262" s="163">
        <f t="shared" si="65"/>
        <v>0</v>
      </c>
      <c r="O262" s="163">
        <f t="shared" si="65"/>
        <v>0</v>
      </c>
      <c r="P262" s="163">
        <f t="shared" si="65"/>
        <v>0</v>
      </c>
      <c r="Q262" s="163">
        <f t="shared" si="65"/>
        <v>0</v>
      </c>
      <c r="R262" s="163">
        <f t="shared" si="65"/>
        <v>0</v>
      </c>
      <c r="S262" s="163">
        <f t="shared" si="64"/>
        <v>0</v>
      </c>
      <c r="T262" s="163">
        <f t="shared" si="64"/>
        <v>0</v>
      </c>
      <c r="U262" s="163">
        <f t="shared" si="64"/>
        <v>0</v>
      </c>
      <c r="V262" s="163">
        <f t="shared" si="64"/>
        <v>0</v>
      </c>
      <c r="W262" s="163">
        <f t="shared" si="64"/>
        <v>0</v>
      </c>
      <c r="X262" s="163">
        <f t="shared" si="64"/>
        <v>0</v>
      </c>
      <c r="Y262" s="163">
        <f t="shared" si="64"/>
        <v>0</v>
      </c>
      <c r="Z262" s="163">
        <f t="shared" si="64"/>
        <v>0</v>
      </c>
      <c r="AA262" s="163">
        <f t="shared" si="64"/>
        <v>0</v>
      </c>
      <c r="AB262" s="163">
        <f t="shared" si="64"/>
        <v>0</v>
      </c>
      <c r="AC262" s="163">
        <f t="shared" si="64"/>
        <v>0</v>
      </c>
      <c r="AD262" s="163">
        <f t="shared" si="64"/>
        <v>0</v>
      </c>
      <c r="AE262" s="163">
        <f t="shared" si="64"/>
        <v>0</v>
      </c>
      <c r="AF262" s="176">
        <f t="shared" si="64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v>0</v>
      </c>
      <c r="D263" s="163">
        <v>0</v>
      </c>
      <c r="E263" s="163">
        <v>0</v>
      </c>
      <c r="F263" s="163">
        <f t="shared" si="65"/>
        <v>0</v>
      </c>
      <c r="G263" s="163">
        <f t="shared" si="65"/>
        <v>0</v>
      </c>
      <c r="H263" s="163">
        <f t="shared" si="65"/>
        <v>0</v>
      </c>
      <c r="I263" s="163">
        <f t="shared" si="65"/>
        <v>0</v>
      </c>
      <c r="J263" s="163">
        <f t="shared" si="65"/>
        <v>0</v>
      </c>
      <c r="K263" s="163">
        <f t="shared" si="65"/>
        <v>0</v>
      </c>
      <c r="L263" s="163">
        <f t="shared" si="65"/>
        <v>0</v>
      </c>
      <c r="M263" s="163">
        <f t="shared" si="65"/>
        <v>0</v>
      </c>
      <c r="N263" s="163">
        <f t="shared" si="65"/>
        <v>0</v>
      </c>
      <c r="O263" s="163">
        <f t="shared" si="65"/>
        <v>0</v>
      </c>
      <c r="P263" s="163">
        <f t="shared" si="65"/>
        <v>0</v>
      </c>
      <c r="Q263" s="163">
        <f t="shared" si="65"/>
        <v>0</v>
      </c>
      <c r="R263" s="163">
        <f t="shared" si="65"/>
        <v>0</v>
      </c>
      <c r="S263" s="163">
        <f t="shared" si="64"/>
        <v>0</v>
      </c>
      <c r="T263" s="163">
        <f t="shared" si="64"/>
        <v>0</v>
      </c>
      <c r="U263" s="163">
        <f t="shared" si="64"/>
        <v>0</v>
      </c>
      <c r="V263" s="163">
        <f t="shared" si="64"/>
        <v>0</v>
      </c>
      <c r="W263" s="163">
        <f t="shared" si="64"/>
        <v>0</v>
      </c>
      <c r="X263" s="163">
        <f t="shared" si="64"/>
        <v>0</v>
      </c>
      <c r="Y263" s="163">
        <f t="shared" si="64"/>
        <v>0</v>
      </c>
      <c r="Z263" s="163">
        <f t="shared" si="64"/>
        <v>0</v>
      </c>
      <c r="AA263" s="163">
        <f t="shared" si="64"/>
        <v>0</v>
      </c>
      <c r="AB263" s="163">
        <f t="shared" si="64"/>
        <v>0</v>
      </c>
      <c r="AC263" s="163">
        <f t="shared" si="64"/>
        <v>0</v>
      </c>
      <c r="AD263" s="163">
        <f t="shared" si="64"/>
        <v>0</v>
      </c>
      <c r="AE263" s="163">
        <f t="shared" si="64"/>
        <v>0</v>
      </c>
      <c r="AF263" s="176">
        <f t="shared" si="64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v>0</v>
      </c>
      <c r="D264" s="163">
        <v>0</v>
      </c>
      <c r="E264" s="163">
        <v>0</v>
      </c>
      <c r="F264" s="163">
        <f t="shared" si="65"/>
        <v>0</v>
      </c>
      <c r="G264" s="163">
        <f t="shared" si="65"/>
        <v>0</v>
      </c>
      <c r="H264" s="163">
        <f t="shared" si="65"/>
        <v>0</v>
      </c>
      <c r="I264" s="163">
        <f t="shared" si="65"/>
        <v>0</v>
      </c>
      <c r="J264" s="163">
        <f t="shared" si="65"/>
        <v>0</v>
      </c>
      <c r="K264" s="163">
        <f t="shared" si="65"/>
        <v>0</v>
      </c>
      <c r="L264" s="163">
        <f t="shared" si="65"/>
        <v>0</v>
      </c>
      <c r="M264" s="163">
        <f t="shared" si="65"/>
        <v>0</v>
      </c>
      <c r="N264" s="163">
        <f t="shared" si="65"/>
        <v>0</v>
      </c>
      <c r="O264" s="163">
        <f t="shared" si="65"/>
        <v>0</v>
      </c>
      <c r="P264" s="163">
        <f t="shared" si="65"/>
        <v>0</v>
      </c>
      <c r="Q264" s="163">
        <f t="shared" si="65"/>
        <v>0</v>
      </c>
      <c r="R264" s="163">
        <f t="shared" si="65"/>
        <v>0</v>
      </c>
      <c r="S264" s="163">
        <f t="shared" ref="S264:AF273" si="66">R264</f>
        <v>0</v>
      </c>
      <c r="T264" s="163">
        <f t="shared" si="66"/>
        <v>0</v>
      </c>
      <c r="U264" s="163">
        <f t="shared" si="66"/>
        <v>0</v>
      </c>
      <c r="V264" s="163">
        <f t="shared" si="66"/>
        <v>0</v>
      </c>
      <c r="W264" s="163">
        <f t="shared" si="66"/>
        <v>0</v>
      </c>
      <c r="X264" s="163">
        <f t="shared" si="66"/>
        <v>0</v>
      </c>
      <c r="Y264" s="163">
        <f t="shared" si="66"/>
        <v>0</v>
      </c>
      <c r="Z264" s="163">
        <f t="shared" si="66"/>
        <v>0</v>
      </c>
      <c r="AA264" s="163">
        <f t="shared" si="66"/>
        <v>0</v>
      </c>
      <c r="AB264" s="163">
        <f t="shared" si="66"/>
        <v>0</v>
      </c>
      <c r="AC264" s="163">
        <f t="shared" si="66"/>
        <v>0</v>
      </c>
      <c r="AD264" s="163">
        <f t="shared" si="66"/>
        <v>0</v>
      </c>
      <c r="AE264" s="163">
        <f t="shared" si="66"/>
        <v>0</v>
      </c>
      <c r="AF264" s="176">
        <f t="shared" si="66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v>0</v>
      </c>
      <c r="D265" s="163">
        <v>0</v>
      </c>
      <c r="E265" s="163">
        <v>0</v>
      </c>
      <c r="F265" s="163">
        <f t="shared" ref="F265:R273" si="67">E265</f>
        <v>0</v>
      </c>
      <c r="G265" s="163">
        <f t="shared" si="67"/>
        <v>0</v>
      </c>
      <c r="H265" s="163">
        <f t="shared" si="67"/>
        <v>0</v>
      </c>
      <c r="I265" s="163">
        <f t="shared" si="67"/>
        <v>0</v>
      </c>
      <c r="J265" s="163">
        <f t="shared" si="67"/>
        <v>0</v>
      </c>
      <c r="K265" s="163">
        <f t="shared" si="67"/>
        <v>0</v>
      </c>
      <c r="L265" s="163">
        <f t="shared" si="67"/>
        <v>0</v>
      </c>
      <c r="M265" s="163">
        <f t="shared" si="67"/>
        <v>0</v>
      </c>
      <c r="N265" s="163">
        <f t="shared" si="67"/>
        <v>0</v>
      </c>
      <c r="O265" s="163">
        <f t="shared" si="67"/>
        <v>0</v>
      </c>
      <c r="P265" s="163">
        <f t="shared" si="67"/>
        <v>0</v>
      </c>
      <c r="Q265" s="163">
        <f t="shared" si="67"/>
        <v>0</v>
      </c>
      <c r="R265" s="163">
        <f t="shared" si="67"/>
        <v>0</v>
      </c>
      <c r="S265" s="163">
        <f t="shared" si="66"/>
        <v>0</v>
      </c>
      <c r="T265" s="163">
        <f t="shared" si="66"/>
        <v>0</v>
      </c>
      <c r="U265" s="163">
        <f t="shared" si="66"/>
        <v>0</v>
      </c>
      <c r="V265" s="163">
        <f t="shared" si="66"/>
        <v>0</v>
      </c>
      <c r="W265" s="163">
        <f t="shared" si="66"/>
        <v>0</v>
      </c>
      <c r="X265" s="163">
        <f t="shared" si="66"/>
        <v>0</v>
      </c>
      <c r="Y265" s="163">
        <f t="shared" si="66"/>
        <v>0</v>
      </c>
      <c r="Z265" s="163">
        <f t="shared" si="66"/>
        <v>0</v>
      </c>
      <c r="AA265" s="163">
        <f t="shared" si="66"/>
        <v>0</v>
      </c>
      <c r="AB265" s="163">
        <f t="shared" si="66"/>
        <v>0</v>
      </c>
      <c r="AC265" s="163">
        <f t="shared" si="66"/>
        <v>0</v>
      </c>
      <c r="AD265" s="163">
        <f t="shared" si="66"/>
        <v>0</v>
      </c>
      <c r="AE265" s="163">
        <f t="shared" si="66"/>
        <v>0</v>
      </c>
      <c r="AF265" s="176">
        <f t="shared" si="66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v>0</v>
      </c>
      <c r="D266" s="163">
        <v>0</v>
      </c>
      <c r="E266" s="163">
        <v>0</v>
      </c>
      <c r="F266" s="163">
        <f t="shared" si="67"/>
        <v>0</v>
      </c>
      <c r="G266" s="163">
        <f t="shared" si="67"/>
        <v>0</v>
      </c>
      <c r="H266" s="163">
        <f t="shared" si="67"/>
        <v>0</v>
      </c>
      <c r="I266" s="163">
        <f t="shared" si="67"/>
        <v>0</v>
      </c>
      <c r="J266" s="163">
        <f t="shared" si="67"/>
        <v>0</v>
      </c>
      <c r="K266" s="163">
        <f t="shared" si="67"/>
        <v>0</v>
      </c>
      <c r="L266" s="163">
        <f t="shared" si="67"/>
        <v>0</v>
      </c>
      <c r="M266" s="163">
        <f t="shared" si="67"/>
        <v>0</v>
      </c>
      <c r="N266" s="163">
        <f t="shared" si="67"/>
        <v>0</v>
      </c>
      <c r="O266" s="163">
        <f t="shared" si="67"/>
        <v>0</v>
      </c>
      <c r="P266" s="163">
        <f t="shared" si="67"/>
        <v>0</v>
      </c>
      <c r="Q266" s="163">
        <f t="shared" si="67"/>
        <v>0</v>
      </c>
      <c r="R266" s="163">
        <f t="shared" si="67"/>
        <v>0</v>
      </c>
      <c r="S266" s="163">
        <f t="shared" si="66"/>
        <v>0</v>
      </c>
      <c r="T266" s="163">
        <f t="shared" si="66"/>
        <v>0</v>
      </c>
      <c r="U266" s="163">
        <f t="shared" si="66"/>
        <v>0</v>
      </c>
      <c r="V266" s="163">
        <f t="shared" si="66"/>
        <v>0</v>
      </c>
      <c r="W266" s="163">
        <f t="shared" si="66"/>
        <v>0</v>
      </c>
      <c r="X266" s="163">
        <f t="shared" si="66"/>
        <v>0</v>
      </c>
      <c r="Y266" s="163">
        <f t="shared" si="66"/>
        <v>0</v>
      </c>
      <c r="Z266" s="163">
        <f t="shared" si="66"/>
        <v>0</v>
      </c>
      <c r="AA266" s="163">
        <f t="shared" si="66"/>
        <v>0</v>
      </c>
      <c r="AB266" s="163">
        <f t="shared" si="66"/>
        <v>0</v>
      </c>
      <c r="AC266" s="163">
        <f t="shared" si="66"/>
        <v>0</v>
      </c>
      <c r="AD266" s="163">
        <f t="shared" si="66"/>
        <v>0</v>
      </c>
      <c r="AE266" s="163">
        <f t="shared" si="66"/>
        <v>0</v>
      </c>
      <c r="AF266" s="176">
        <f t="shared" si="66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v>0</v>
      </c>
      <c r="D267" s="163">
        <v>0</v>
      </c>
      <c r="E267" s="163">
        <v>0</v>
      </c>
      <c r="F267" s="163">
        <f t="shared" si="67"/>
        <v>0</v>
      </c>
      <c r="G267" s="163">
        <f t="shared" si="67"/>
        <v>0</v>
      </c>
      <c r="H267" s="163">
        <f t="shared" si="67"/>
        <v>0</v>
      </c>
      <c r="I267" s="163">
        <f t="shared" si="67"/>
        <v>0</v>
      </c>
      <c r="J267" s="163">
        <f t="shared" si="67"/>
        <v>0</v>
      </c>
      <c r="K267" s="163">
        <f t="shared" si="67"/>
        <v>0</v>
      </c>
      <c r="L267" s="163">
        <f t="shared" si="67"/>
        <v>0</v>
      </c>
      <c r="M267" s="163">
        <f t="shared" si="67"/>
        <v>0</v>
      </c>
      <c r="N267" s="163">
        <f t="shared" si="67"/>
        <v>0</v>
      </c>
      <c r="O267" s="163">
        <f t="shared" si="67"/>
        <v>0</v>
      </c>
      <c r="P267" s="163">
        <f t="shared" si="67"/>
        <v>0</v>
      </c>
      <c r="Q267" s="163">
        <f t="shared" si="67"/>
        <v>0</v>
      </c>
      <c r="R267" s="163">
        <f t="shared" si="67"/>
        <v>0</v>
      </c>
      <c r="S267" s="163">
        <f t="shared" si="66"/>
        <v>0</v>
      </c>
      <c r="T267" s="163">
        <f t="shared" si="66"/>
        <v>0</v>
      </c>
      <c r="U267" s="163">
        <f t="shared" si="66"/>
        <v>0</v>
      </c>
      <c r="V267" s="163">
        <f t="shared" si="66"/>
        <v>0</v>
      </c>
      <c r="W267" s="163">
        <f t="shared" si="66"/>
        <v>0</v>
      </c>
      <c r="X267" s="163">
        <f t="shared" si="66"/>
        <v>0</v>
      </c>
      <c r="Y267" s="163">
        <f t="shared" si="66"/>
        <v>0</v>
      </c>
      <c r="Z267" s="163">
        <f t="shared" si="66"/>
        <v>0</v>
      </c>
      <c r="AA267" s="163">
        <f t="shared" si="66"/>
        <v>0</v>
      </c>
      <c r="AB267" s="163">
        <f t="shared" si="66"/>
        <v>0</v>
      </c>
      <c r="AC267" s="163">
        <f t="shared" si="66"/>
        <v>0</v>
      </c>
      <c r="AD267" s="163">
        <f t="shared" si="66"/>
        <v>0</v>
      </c>
      <c r="AE267" s="163">
        <f t="shared" si="66"/>
        <v>0</v>
      </c>
      <c r="AF267" s="176">
        <f t="shared" si="66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v>0</v>
      </c>
      <c r="D268" s="163">
        <v>0</v>
      </c>
      <c r="E268" s="163">
        <v>0</v>
      </c>
      <c r="F268" s="163">
        <f t="shared" si="67"/>
        <v>0</v>
      </c>
      <c r="G268" s="163">
        <f t="shared" si="67"/>
        <v>0</v>
      </c>
      <c r="H268" s="163">
        <f t="shared" si="67"/>
        <v>0</v>
      </c>
      <c r="I268" s="163">
        <f t="shared" si="67"/>
        <v>0</v>
      </c>
      <c r="J268" s="163">
        <f t="shared" si="67"/>
        <v>0</v>
      </c>
      <c r="K268" s="163">
        <f t="shared" si="67"/>
        <v>0</v>
      </c>
      <c r="L268" s="163">
        <f t="shared" si="67"/>
        <v>0</v>
      </c>
      <c r="M268" s="163">
        <f t="shared" si="67"/>
        <v>0</v>
      </c>
      <c r="N268" s="163">
        <f t="shared" si="67"/>
        <v>0</v>
      </c>
      <c r="O268" s="163">
        <f t="shared" si="67"/>
        <v>0</v>
      </c>
      <c r="P268" s="163">
        <f t="shared" si="67"/>
        <v>0</v>
      </c>
      <c r="Q268" s="163">
        <f t="shared" si="67"/>
        <v>0</v>
      </c>
      <c r="R268" s="163">
        <f t="shared" si="67"/>
        <v>0</v>
      </c>
      <c r="S268" s="163">
        <f t="shared" si="66"/>
        <v>0</v>
      </c>
      <c r="T268" s="163">
        <f t="shared" si="66"/>
        <v>0</v>
      </c>
      <c r="U268" s="163">
        <f t="shared" si="66"/>
        <v>0</v>
      </c>
      <c r="V268" s="163">
        <f t="shared" si="66"/>
        <v>0</v>
      </c>
      <c r="W268" s="163">
        <f t="shared" si="66"/>
        <v>0</v>
      </c>
      <c r="X268" s="163">
        <f t="shared" si="66"/>
        <v>0</v>
      </c>
      <c r="Y268" s="163">
        <f t="shared" si="66"/>
        <v>0</v>
      </c>
      <c r="Z268" s="163">
        <f t="shared" si="66"/>
        <v>0</v>
      </c>
      <c r="AA268" s="163">
        <f t="shared" si="66"/>
        <v>0</v>
      </c>
      <c r="AB268" s="163">
        <f t="shared" si="66"/>
        <v>0</v>
      </c>
      <c r="AC268" s="163">
        <f t="shared" si="66"/>
        <v>0</v>
      </c>
      <c r="AD268" s="163">
        <f t="shared" si="66"/>
        <v>0</v>
      </c>
      <c r="AE268" s="163">
        <f t="shared" si="66"/>
        <v>0</v>
      </c>
      <c r="AF268" s="176">
        <f t="shared" si="66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v>0</v>
      </c>
      <c r="D269" s="163">
        <v>0</v>
      </c>
      <c r="E269" s="163">
        <v>0</v>
      </c>
      <c r="F269" s="163">
        <f t="shared" si="67"/>
        <v>0</v>
      </c>
      <c r="G269" s="163">
        <f t="shared" si="67"/>
        <v>0</v>
      </c>
      <c r="H269" s="163">
        <f t="shared" si="67"/>
        <v>0</v>
      </c>
      <c r="I269" s="163">
        <f t="shared" si="67"/>
        <v>0</v>
      </c>
      <c r="J269" s="163">
        <f t="shared" si="67"/>
        <v>0</v>
      </c>
      <c r="K269" s="163">
        <f t="shared" si="67"/>
        <v>0</v>
      </c>
      <c r="L269" s="163">
        <f t="shared" si="67"/>
        <v>0</v>
      </c>
      <c r="M269" s="163">
        <f t="shared" si="67"/>
        <v>0</v>
      </c>
      <c r="N269" s="163">
        <f t="shared" si="67"/>
        <v>0</v>
      </c>
      <c r="O269" s="163">
        <f t="shared" si="67"/>
        <v>0</v>
      </c>
      <c r="P269" s="163">
        <f t="shared" si="67"/>
        <v>0</v>
      </c>
      <c r="Q269" s="163">
        <f t="shared" si="67"/>
        <v>0</v>
      </c>
      <c r="R269" s="163">
        <f t="shared" si="67"/>
        <v>0</v>
      </c>
      <c r="S269" s="163">
        <f t="shared" si="66"/>
        <v>0</v>
      </c>
      <c r="T269" s="163">
        <f t="shared" si="66"/>
        <v>0</v>
      </c>
      <c r="U269" s="163">
        <f t="shared" si="66"/>
        <v>0</v>
      </c>
      <c r="V269" s="163">
        <f t="shared" si="66"/>
        <v>0</v>
      </c>
      <c r="W269" s="163">
        <f t="shared" si="66"/>
        <v>0</v>
      </c>
      <c r="X269" s="163">
        <f t="shared" si="66"/>
        <v>0</v>
      </c>
      <c r="Y269" s="163">
        <f t="shared" si="66"/>
        <v>0</v>
      </c>
      <c r="Z269" s="163">
        <f t="shared" si="66"/>
        <v>0</v>
      </c>
      <c r="AA269" s="163">
        <f t="shared" si="66"/>
        <v>0</v>
      </c>
      <c r="AB269" s="163">
        <f t="shared" si="66"/>
        <v>0</v>
      </c>
      <c r="AC269" s="163">
        <f t="shared" si="66"/>
        <v>0</v>
      </c>
      <c r="AD269" s="163">
        <f t="shared" si="66"/>
        <v>0</v>
      </c>
      <c r="AE269" s="163">
        <f t="shared" si="66"/>
        <v>0</v>
      </c>
      <c r="AF269" s="176">
        <f t="shared" si="66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v>0</v>
      </c>
      <c r="D270" s="163">
        <v>0</v>
      </c>
      <c r="E270" s="163">
        <v>0</v>
      </c>
      <c r="F270" s="163">
        <f t="shared" si="67"/>
        <v>0</v>
      </c>
      <c r="G270" s="163">
        <f t="shared" si="67"/>
        <v>0</v>
      </c>
      <c r="H270" s="163">
        <f t="shared" si="67"/>
        <v>0</v>
      </c>
      <c r="I270" s="163">
        <f t="shared" si="67"/>
        <v>0</v>
      </c>
      <c r="J270" s="163">
        <f t="shared" si="67"/>
        <v>0</v>
      </c>
      <c r="K270" s="163">
        <f t="shared" si="67"/>
        <v>0</v>
      </c>
      <c r="L270" s="163">
        <f t="shared" si="67"/>
        <v>0</v>
      </c>
      <c r="M270" s="163">
        <f t="shared" si="67"/>
        <v>0</v>
      </c>
      <c r="N270" s="163">
        <f t="shared" si="67"/>
        <v>0</v>
      </c>
      <c r="O270" s="163">
        <f t="shared" si="67"/>
        <v>0</v>
      </c>
      <c r="P270" s="163">
        <f t="shared" si="67"/>
        <v>0</v>
      </c>
      <c r="Q270" s="163">
        <f t="shared" si="67"/>
        <v>0</v>
      </c>
      <c r="R270" s="163">
        <f t="shared" si="67"/>
        <v>0</v>
      </c>
      <c r="S270" s="163">
        <f t="shared" si="66"/>
        <v>0</v>
      </c>
      <c r="T270" s="163">
        <f t="shared" si="66"/>
        <v>0</v>
      </c>
      <c r="U270" s="163">
        <f t="shared" si="66"/>
        <v>0</v>
      </c>
      <c r="V270" s="163">
        <f t="shared" si="66"/>
        <v>0</v>
      </c>
      <c r="W270" s="163">
        <f t="shared" si="66"/>
        <v>0</v>
      </c>
      <c r="X270" s="163">
        <f t="shared" si="66"/>
        <v>0</v>
      </c>
      <c r="Y270" s="163">
        <f t="shared" si="66"/>
        <v>0</v>
      </c>
      <c r="Z270" s="163">
        <f t="shared" si="66"/>
        <v>0</v>
      </c>
      <c r="AA270" s="163">
        <f t="shared" si="66"/>
        <v>0</v>
      </c>
      <c r="AB270" s="163">
        <f t="shared" si="66"/>
        <v>0</v>
      </c>
      <c r="AC270" s="163">
        <f t="shared" si="66"/>
        <v>0</v>
      </c>
      <c r="AD270" s="163">
        <f t="shared" si="66"/>
        <v>0</v>
      </c>
      <c r="AE270" s="163">
        <f t="shared" si="66"/>
        <v>0</v>
      </c>
      <c r="AF270" s="176">
        <f t="shared" si="66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v>0</v>
      </c>
      <c r="D271" s="163">
        <v>0</v>
      </c>
      <c r="E271" s="163">
        <v>0</v>
      </c>
      <c r="F271" s="163">
        <f t="shared" si="67"/>
        <v>0</v>
      </c>
      <c r="G271" s="163">
        <f t="shared" si="67"/>
        <v>0</v>
      </c>
      <c r="H271" s="163">
        <f t="shared" si="67"/>
        <v>0</v>
      </c>
      <c r="I271" s="163">
        <f t="shared" si="67"/>
        <v>0</v>
      </c>
      <c r="J271" s="163">
        <f t="shared" si="67"/>
        <v>0</v>
      </c>
      <c r="K271" s="163">
        <f t="shared" si="67"/>
        <v>0</v>
      </c>
      <c r="L271" s="163">
        <f t="shared" si="67"/>
        <v>0</v>
      </c>
      <c r="M271" s="163">
        <f t="shared" si="67"/>
        <v>0</v>
      </c>
      <c r="N271" s="163">
        <f t="shared" si="67"/>
        <v>0</v>
      </c>
      <c r="O271" s="163">
        <f t="shared" si="67"/>
        <v>0</v>
      </c>
      <c r="P271" s="163">
        <f t="shared" si="67"/>
        <v>0</v>
      </c>
      <c r="Q271" s="163">
        <f t="shared" si="67"/>
        <v>0</v>
      </c>
      <c r="R271" s="163">
        <f t="shared" si="67"/>
        <v>0</v>
      </c>
      <c r="S271" s="163">
        <f t="shared" si="66"/>
        <v>0</v>
      </c>
      <c r="T271" s="163">
        <f t="shared" si="66"/>
        <v>0</v>
      </c>
      <c r="U271" s="163">
        <f t="shared" si="66"/>
        <v>0</v>
      </c>
      <c r="V271" s="163">
        <f t="shared" si="66"/>
        <v>0</v>
      </c>
      <c r="W271" s="163">
        <f t="shared" si="66"/>
        <v>0</v>
      </c>
      <c r="X271" s="163">
        <f t="shared" si="66"/>
        <v>0</v>
      </c>
      <c r="Y271" s="163">
        <f t="shared" si="66"/>
        <v>0</v>
      </c>
      <c r="Z271" s="163">
        <f t="shared" si="66"/>
        <v>0</v>
      </c>
      <c r="AA271" s="163">
        <f t="shared" si="66"/>
        <v>0</v>
      </c>
      <c r="AB271" s="163">
        <f t="shared" si="66"/>
        <v>0</v>
      </c>
      <c r="AC271" s="163">
        <f t="shared" si="66"/>
        <v>0</v>
      </c>
      <c r="AD271" s="163">
        <f t="shared" si="66"/>
        <v>0</v>
      </c>
      <c r="AE271" s="163">
        <f t="shared" si="66"/>
        <v>0</v>
      </c>
      <c r="AF271" s="176">
        <f t="shared" si="66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v>0</v>
      </c>
      <c r="D272" s="163">
        <v>0</v>
      </c>
      <c r="E272" s="163">
        <v>0</v>
      </c>
      <c r="F272" s="163">
        <f t="shared" si="67"/>
        <v>0</v>
      </c>
      <c r="G272" s="163">
        <f t="shared" si="67"/>
        <v>0</v>
      </c>
      <c r="H272" s="163">
        <f t="shared" si="67"/>
        <v>0</v>
      </c>
      <c r="I272" s="163">
        <f t="shared" si="67"/>
        <v>0</v>
      </c>
      <c r="J272" s="163">
        <f t="shared" si="67"/>
        <v>0</v>
      </c>
      <c r="K272" s="163">
        <f t="shared" si="67"/>
        <v>0</v>
      </c>
      <c r="L272" s="163">
        <f t="shared" si="67"/>
        <v>0</v>
      </c>
      <c r="M272" s="163">
        <f t="shared" si="67"/>
        <v>0</v>
      </c>
      <c r="N272" s="163">
        <f t="shared" si="67"/>
        <v>0</v>
      </c>
      <c r="O272" s="163">
        <f t="shared" si="67"/>
        <v>0</v>
      </c>
      <c r="P272" s="163">
        <f t="shared" si="67"/>
        <v>0</v>
      </c>
      <c r="Q272" s="163">
        <f t="shared" si="67"/>
        <v>0</v>
      </c>
      <c r="R272" s="163">
        <f t="shared" si="67"/>
        <v>0</v>
      </c>
      <c r="S272" s="163">
        <f t="shared" si="66"/>
        <v>0</v>
      </c>
      <c r="T272" s="163">
        <f t="shared" si="66"/>
        <v>0</v>
      </c>
      <c r="U272" s="163">
        <f t="shared" si="66"/>
        <v>0</v>
      </c>
      <c r="V272" s="163">
        <f t="shared" si="66"/>
        <v>0</v>
      </c>
      <c r="W272" s="163">
        <f t="shared" si="66"/>
        <v>0</v>
      </c>
      <c r="X272" s="163">
        <f t="shared" si="66"/>
        <v>0</v>
      </c>
      <c r="Y272" s="163">
        <f t="shared" si="66"/>
        <v>0</v>
      </c>
      <c r="Z272" s="163">
        <f t="shared" si="66"/>
        <v>0</v>
      </c>
      <c r="AA272" s="163">
        <f t="shared" si="66"/>
        <v>0</v>
      </c>
      <c r="AB272" s="163">
        <f t="shared" si="66"/>
        <v>0</v>
      </c>
      <c r="AC272" s="163">
        <f t="shared" si="66"/>
        <v>0</v>
      </c>
      <c r="AD272" s="163">
        <f t="shared" si="66"/>
        <v>0</v>
      </c>
      <c r="AE272" s="163">
        <f t="shared" si="66"/>
        <v>0</v>
      </c>
      <c r="AF272" s="176">
        <f t="shared" si="66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v>0</v>
      </c>
      <c r="D273" s="179">
        <v>0</v>
      </c>
      <c r="E273" s="179">
        <v>0</v>
      </c>
      <c r="F273" s="179">
        <f t="shared" si="67"/>
        <v>0</v>
      </c>
      <c r="G273" s="179">
        <f t="shared" si="67"/>
        <v>0</v>
      </c>
      <c r="H273" s="179">
        <f t="shared" si="67"/>
        <v>0</v>
      </c>
      <c r="I273" s="179">
        <f t="shared" si="67"/>
        <v>0</v>
      </c>
      <c r="J273" s="179">
        <f t="shared" si="67"/>
        <v>0</v>
      </c>
      <c r="K273" s="179">
        <f t="shared" si="67"/>
        <v>0</v>
      </c>
      <c r="L273" s="179">
        <f t="shared" si="67"/>
        <v>0</v>
      </c>
      <c r="M273" s="179">
        <f t="shared" si="67"/>
        <v>0</v>
      </c>
      <c r="N273" s="179">
        <f t="shared" si="67"/>
        <v>0</v>
      </c>
      <c r="O273" s="179">
        <f t="shared" si="67"/>
        <v>0</v>
      </c>
      <c r="P273" s="179">
        <f t="shared" si="67"/>
        <v>0</v>
      </c>
      <c r="Q273" s="179">
        <f t="shared" si="67"/>
        <v>0</v>
      </c>
      <c r="R273" s="179">
        <f t="shared" si="67"/>
        <v>0</v>
      </c>
      <c r="S273" s="179">
        <f t="shared" si="66"/>
        <v>0</v>
      </c>
      <c r="T273" s="179">
        <f t="shared" si="66"/>
        <v>0</v>
      </c>
      <c r="U273" s="179">
        <f t="shared" si="66"/>
        <v>0</v>
      </c>
      <c r="V273" s="179">
        <f t="shared" si="66"/>
        <v>0</v>
      </c>
      <c r="W273" s="179">
        <f t="shared" si="66"/>
        <v>0</v>
      </c>
      <c r="X273" s="179">
        <f t="shared" si="66"/>
        <v>0</v>
      </c>
      <c r="Y273" s="179">
        <f t="shared" si="66"/>
        <v>0</v>
      </c>
      <c r="Z273" s="179">
        <f t="shared" si="66"/>
        <v>0</v>
      </c>
      <c r="AA273" s="179">
        <f t="shared" si="66"/>
        <v>0</v>
      </c>
      <c r="AB273" s="179">
        <f t="shared" si="66"/>
        <v>0</v>
      </c>
      <c r="AC273" s="179">
        <f t="shared" si="66"/>
        <v>0</v>
      </c>
      <c r="AD273" s="179">
        <f t="shared" si="66"/>
        <v>0</v>
      </c>
      <c r="AE273" s="179">
        <f t="shared" si="66"/>
        <v>0</v>
      </c>
      <c r="AF273" s="180">
        <f t="shared" si="66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68">SUM(B169:B273)</f>
        <v>0</v>
      </c>
      <c r="C274" s="182">
        <f>SUM(C169:C273)</f>
        <v>0</v>
      </c>
      <c r="D274" s="182">
        <f>SUM(D169:D273)</f>
        <v>0</v>
      </c>
      <c r="E274" s="182">
        <f>SUM(E169:E273)</f>
        <v>0</v>
      </c>
      <c r="F274" s="182">
        <f t="shared" si="68"/>
        <v>0</v>
      </c>
      <c r="G274" s="182">
        <f t="shared" si="68"/>
        <v>0</v>
      </c>
      <c r="H274" s="182">
        <f t="shared" si="68"/>
        <v>0</v>
      </c>
      <c r="I274" s="182">
        <f t="shared" si="68"/>
        <v>0</v>
      </c>
      <c r="J274" s="182">
        <f t="shared" si="68"/>
        <v>0</v>
      </c>
      <c r="K274" s="182">
        <f t="shared" si="68"/>
        <v>0</v>
      </c>
      <c r="L274" s="182">
        <f t="shared" si="68"/>
        <v>0</v>
      </c>
      <c r="M274" s="182">
        <f t="shared" si="68"/>
        <v>0</v>
      </c>
      <c r="N274" s="182">
        <f t="shared" si="68"/>
        <v>0</v>
      </c>
      <c r="O274" s="182">
        <f t="shared" si="68"/>
        <v>0</v>
      </c>
      <c r="P274" s="182">
        <f t="shared" si="68"/>
        <v>0</v>
      </c>
      <c r="Q274" s="182">
        <f t="shared" si="68"/>
        <v>0</v>
      </c>
      <c r="R274" s="182">
        <f t="shared" si="68"/>
        <v>0</v>
      </c>
      <c r="S274" s="182">
        <f t="shared" si="68"/>
        <v>0</v>
      </c>
      <c r="T274" s="182">
        <f t="shared" si="68"/>
        <v>0</v>
      </c>
      <c r="U274" s="182">
        <f t="shared" si="68"/>
        <v>0</v>
      </c>
      <c r="V274" s="182">
        <f t="shared" si="68"/>
        <v>0</v>
      </c>
      <c r="W274" s="182">
        <f t="shared" si="68"/>
        <v>0</v>
      </c>
      <c r="X274" s="182">
        <f t="shared" si="68"/>
        <v>0</v>
      </c>
      <c r="Y274" s="182">
        <f t="shared" si="68"/>
        <v>0</v>
      </c>
      <c r="Z274" s="182">
        <f t="shared" si="68"/>
        <v>0</v>
      </c>
      <c r="AA274" s="182">
        <f t="shared" si="68"/>
        <v>0</v>
      </c>
      <c r="AB274" s="182">
        <f>SUM(AB169:AB273)</f>
        <v>0</v>
      </c>
      <c r="AC274" s="182">
        <f t="shared" si="68"/>
        <v>0</v>
      </c>
      <c r="AD274" s="182">
        <f t="shared" si="68"/>
        <v>0</v>
      </c>
      <c r="AE274" s="182">
        <f t="shared" si="68"/>
        <v>0</v>
      </c>
      <c r="AF274" s="183">
        <f t="shared" si="68"/>
        <v>0</v>
      </c>
      <c r="AG274" s="184">
        <f t="shared" si="6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61" priority="32">
      <formula>$AH11=0</formula>
    </cfRule>
  </conditionalFormatting>
  <conditionalFormatting sqref="A101:A102">
    <cfRule type="expression" dxfId="1260" priority="200">
      <formula>$AH106=0</formula>
    </cfRule>
  </conditionalFormatting>
  <conditionalFormatting sqref="A103:A107">
    <cfRule type="expression" dxfId="1259" priority="148">
      <formula>$AH102=0</formula>
    </cfRule>
  </conditionalFormatting>
  <conditionalFormatting sqref="A160:A167">
    <cfRule type="expression" dxfId="1258" priority="201">
      <formula>$AH267=0</formula>
    </cfRule>
  </conditionalFormatting>
  <conditionalFormatting sqref="A168:A275">
    <cfRule type="expression" dxfId="1257" priority="71">
      <formula>$AH168=0</formula>
    </cfRule>
  </conditionalFormatting>
  <conditionalFormatting sqref="B8">
    <cfRule type="expression" dxfId="1256" priority="196">
      <formula>AND(C$9&gt;=14/24,C$9&lt;20/24)</formula>
    </cfRule>
    <cfRule type="expression" dxfId="1255" priority="197">
      <formula>AND(C$9&gt;=8/24,C$9&lt;14/24)</formula>
    </cfRule>
    <cfRule type="expression" dxfId="1254" priority="198">
      <formula>C$9&lt;8/24</formula>
    </cfRule>
    <cfRule type="expression" dxfId="1253" priority="199">
      <formula>C$9&gt;=20/24</formula>
    </cfRule>
  </conditionalFormatting>
  <conditionalFormatting sqref="F96:L96 B9:AF10 F103:L115 F134:L134 I97:L102 G126:L133 F152:AF159 F117:AF125 M96:AF115 N76:AF77 N85:AF90 G137:AF151 M126:AF134">
    <cfRule type="expression" dxfId="1252" priority="113">
      <formula>B$9&gt;=20/24</formula>
    </cfRule>
  </conditionalFormatting>
  <conditionalFormatting sqref="B9:AF10 F96:L96 F103:L115 F134:L134 I97:L102 G126:L133 F152:AF159 F117:AF125 M96:AF115 N76:AF77 N85:AF90 G137:AF151 M126:AF134">
    <cfRule type="expression" dxfId="1251" priority="114">
      <formula>AND(B$9&gt;=14/24,B$9&lt;20/24)</formula>
    </cfRule>
    <cfRule type="expression" dxfId="1250" priority="115">
      <formula>AND(B$9&gt;=8/24,B$9&lt;14/24)</formula>
    </cfRule>
    <cfRule type="expression" dxfId="1249" priority="116">
      <formula>B$9&lt;8/24</formula>
    </cfRule>
  </conditionalFormatting>
  <conditionalFormatting sqref="F69:L69 I70:L70 M69:AF70">
    <cfRule type="expression" dxfId="1248" priority="46">
      <formula>F$9&gt;=20/24</formula>
    </cfRule>
    <cfRule type="expression" dxfId="1247" priority="47">
      <formula>AND(F$9&gt;=14/24,F$9&lt;20/24)</formula>
    </cfRule>
    <cfRule type="expression" dxfId="1246" priority="48">
      <formula>AND(F$9&gt;=8/24,F$9&lt;14/24)</formula>
    </cfRule>
  </conditionalFormatting>
  <conditionalFormatting sqref="F69:L69 I70:L70 M69:AF70">
    <cfRule type="expression" dxfId="1245" priority="121">
      <formula>F$9&lt;8/24</formula>
    </cfRule>
  </conditionalFormatting>
  <conditionalFormatting sqref="I72:M72 N72:AF75">
    <cfRule type="expression" dxfId="1244" priority="37">
      <formula>I72&gt;$AG72*1</formula>
    </cfRule>
  </conditionalFormatting>
  <conditionalFormatting sqref="N73:AF75">
    <cfRule type="expression" dxfId="1243" priority="38">
      <formula>N$9&gt;=20/24</formula>
    </cfRule>
    <cfRule type="expression" dxfId="1242" priority="39">
      <formula>AND(N$9&gt;=14/24,N$9&lt;20/24)</formula>
    </cfRule>
    <cfRule type="expression" dxfId="1241" priority="40">
      <formula>AND(N$9&gt;=8/24,N$9&lt;14/24)</formula>
    </cfRule>
    <cfRule type="expression" dxfId="1240" priority="41">
      <formula>N$9&lt;8/24</formula>
    </cfRule>
  </conditionalFormatting>
  <conditionalFormatting sqref="F161:AF167">
    <cfRule type="expression" dxfId="1239" priority="72">
      <formula>F$9&gt;=20/24</formula>
    </cfRule>
    <cfRule type="expression" dxfId="1238" priority="73">
      <formula>AND(F$9&gt;=14/24,F$9&lt;20/24)</formula>
    </cfRule>
    <cfRule type="expression" dxfId="1237" priority="74">
      <formula>AND(F$9&gt;=8/24,F$9&lt;14/24)</formula>
    </cfRule>
    <cfRule type="expression" dxfId="1236" priority="75">
      <formula>F$9&lt;8/24</formula>
    </cfRule>
  </conditionalFormatting>
  <conditionalFormatting sqref="F169:AF274">
    <cfRule type="expression" dxfId="1235" priority="33">
      <formula>F$9&gt;=20/24</formula>
    </cfRule>
    <cfRule type="expression" dxfId="1234" priority="34">
      <formula>AND(F$9&gt;=14/24,F$9&lt;20/24)</formula>
    </cfRule>
    <cfRule type="expression" dxfId="1233" priority="35">
      <formula>AND(F$9&gt;=8/24,F$9&lt;14/24)</formula>
    </cfRule>
    <cfRule type="expression" dxfId="1232" priority="36">
      <formula>F$9&lt;8/24</formula>
    </cfRule>
  </conditionalFormatting>
  <conditionalFormatting sqref="F78:L78 H79:L81 F91:X92 M78:M81 N76:X90 AG78 F96:AG96 F71:AG71 F69:AF69 Y76:AF92">
    <cfRule type="expression" dxfId="1231" priority="112">
      <formula>F69&gt;$AG69*1</formula>
    </cfRule>
  </conditionalFormatting>
  <conditionalFormatting sqref="N83:O83 H79:M81">
    <cfRule type="expression" dxfId="1230" priority="122">
      <formula>H$9&gt;=20/24</formula>
    </cfRule>
    <cfRule type="expression" dxfId="1229" priority="123">
      <formula>AND(H$9&gt;=14/24,H$9&lt;20/24)</formula>
    </cfRule>
    <cfRule type="expression" dxfId="1228" priority="124">
      <formula>AND(H$9&gt;=8/24,H$9&lt;14/24)</formula>
    </cfRule>
    <cfRule type="expression" dxfId="1227" priority="125">
      <formula>H$9&lt;8/24</formula>
    </cfRule>
  </conditionalFormatting>
  <conditionalFormatting sqref="N84:O84">
    <cfRule type="expression" dxfId="1226" priority="117">
      <formula>N$9&gt;=20/24</formula>
    </cfRule>
    <cfRule type="expression" dxfId="1225" priority="118">
      <formula>AND(N$9&gt;=14/24,N$9&lt;20/24)</formula>
    </cfRule>
    <cfRule type="expression" dxfId="1224" priority="119">
      <formula>AND(N$9&gt;=8/24,N$9&lt;14/24)</formula>
    </cfRule>
    <cfRule type="expression" dxfId="1223" priority="120">
      <formula>N$9&lt;8/24</formula>
    </cfRule>
  </conditionalFormatting>
  <conditionalFormatting sqref="F78:AA78 N76:AA77 I72:AF72 AB76:AF78">
    <cfRule type="expression" dxfId="1222" priority="132">
      <formula>F$9&gt;=20/24</formula>
    </cfRule>
    <cfRule type="expression" dxfId="1221" priority="133">
      <formula>AND(F$9&gt;=14/24,F$9&lt;20/24)</formula>
    </cfRule>
    <cfRule type="expression" dxfId="1220" priority="134">
      <formula>AND(F$9&gt;=8/24,F$9&lt;14/24)</formula>
    </cfRule>
    <cfRule type="expression" dxfId="1219" priority="135">
      <formula>F$9&lt;8/24</formula>
    </cfRule>
  </conditionalFormatting>
  <conditionalFormatting sqref="N73:AF75">
    <cfRule type="expression" dxfId="1218" priority="42">
      <formula>N$9&gt;=20/24</formula>
    </cfRule>
    <cfRule type="expression" dxfId="1217" priority="43">
      <formula>AND(N$9&gt;=14/24,N$9&lt;20/24)</formula>
    </cfRule>
    <cfRule type="expression" dxfId="1216" priority="44">
      <formula>AND(N$9&gt;=8/24,N$9&lt;14/24)</formula>
    </cfRule>
    <cfRule type="expression" dxfId="1215" priority="45">
      <formula>N$9&lt;8/24</formula>
    </cfRule>
  </conditionalFormatting>
  <conditionalFormatting sqref="H79:O81">
    <cfRule type="expression" dxfId="1214" priority="140">
      <formula>H$9&gt;=20/24</formula>
    </cfRule>
    <cfRule type="expression" dxfId="1213" priority="141">
      <formula>AND(H$9&gt;=14/24,H$9&lt;20/24)</formula>
    </cfRule>
    <cfRule type="expression" dxfId="1212" priority="142">
      <formula>AND(H$9&gt;=8/24,H$9&lt;14/24)</formula>
    </cfRule>
    <cfRule type="expression" dxfId="1211" priority="143">
      <formula>H$9&lt;8/24</formula>
    </cfRule>
  </conditionalFormatting>
  <conditionalFormatting sqref="N84:AF84">
    <cfRule type="expression" dxfId="1210" priority="136">
      <formula>N$9&gt;=20/24</formula>
    </cfRule>
    <cfRule type="expression" dxfId="1209" priority="137">
      <formula>AND(N$9&gt;=14/24,N$9&lt;20/24)</formula>
    </cfRule>
    <cfRule type="expression" dxfId="1208" priority="138">
      <formula>AND(N$9&gt;=8/24,N$9&lt;14/24)</formula>
    </cfRule>
    <cfRule type="expression" dxfId="1207" priority="139">
      <formula>N$9&lt;8/24</formula>
    </cfRule>
  </conditionalFormatting>
  <conditionalFormatting sqref="M8 S8 AB8">
    <cfRule type="expression" dxfId="1206" priority="189">
      <formula>AND(N$9&gt;=14/24,N$9&lt;20/24)</formula>
    </cfRule>
    <cfRule type="expression" dxfId="1205" priority="190">
      <formula>AND(N$9&gt;=8/24,N$9&lt;14/24)</formula>
    </cfRule>
    <cfRule type="expression" dxfId="1204" priority="191">
      <formula>N$9&lt;8/24</formula>
    </cfRule>
  </conditionalFormatting>
  <conditionalFormatting sqref="N79:AF83">
    <cfRule type="expression" dxfId="1203" priority="144">
      <formula>N$9&gt;=20/24</formula>
    </cfRule>
    <cfRule type="expression" dxfId="1202" priority="145">
      <formula>AND(N$9&gt;=14/24,N$9&lt;20/24)</formula>
    </cfRule>
    <cfRule type="expression" dxfId="1201" priority="146">
      <formula>AND(N$9&gt;=8/24,N$9&lt;14/24)</formula>
    </cfRule>
    <cfRule type="expression" dxfId="1200" priority="147">
      <formula>N$9&lt;8/24</formula>
    </cfRule>
  </conditionalFormatting>
  <conditionalFormatting sqref="O3:P3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99" priority="188">
      <formula>N$9&gt;=20/24</formula>
    </cfRule>
  </conditionalFormatting>
  <conditionalFormatting sqref="S8">
    <cfRule type="expression" dxfId="1198" priority="179">
      <formula>U$9&gt;=20/24</formula>
    </cfRule>
    <cfRule type="expression" dxfId="1197" priority="180">
      <formula>AND(U$9&gt;=14/24,U$9&lt;20/24)</formula>
    </cfRule>
    <cfRule type="expression" dxfId="1196" priority="181">
      <formula>AND(U$9&gt;=8/24,U$9&lt;14/24)</formula>
    </cfRule>
    <cfRule type="expression" dxfId="1195" priority="182">
      <formula>U$9&lt;8/24</formula>
    </cfRule>
  </conditionalFormatting>
  <conditionalFormatting sqref="V79:AF84">
    <cfRule type="expression" dxfId="1194" priority="66">
      <formula>V$9&gt;=20/24</formula>
    </cfRule>
    <cfRule type="expression" dxfId="1193" priority="67">
      <formula>AND(V$9&gt;=14/24,V$9&lt;20/24)</formula>
    </cfRule>
    <cfRule type="expression" dxfId="1192" priority="68">
      <formula>AND(V$9&gt;=8/24,V$9&lt;14/24)</formula>
    </cfRule>
    <cfRule type="expression" dxfId="1191" priority="69">
      <formula>V$9&lt;8/24</formula>
    </cfRule>
  </conditionalFormatting>
  <conditionalFormatting sqref="V3 AB3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F69:L69 I70:L70 M69:AF70">
    <cfRule type="expression" dxfId="1190" priority="126">
      <formula>F69&gt;$AG69</formula>
    </cfRule>
  </conditionalFormatting>
  <conditionalFormatting sqref="AB8">
    <cfRule type="expression" dxfId="1189" priority="175">
      <formula>AD$9&gt;=20/24</formula>
    </cfRule>
    <cfRule type="expression" dxfId="1188" priority="176">
      <formula>AND(AD$9&gt;=14/24,AD$9&lt;20/24)</formula>
    </cfRule>
    <cfRule type="expression" dxfId="1187" priority="177">
      <formula>AND(AD$9&gt;=8/24,AD$9&lt;14/24)</formula>
    </cfRule>
    <cfRule type="expression" dxfId="1186" priority="178">
      <formula>AD$9&lt;8/24</formula>
    </cfRule>
  </conditionalFormatting>
  <conditionalFormatting sqref="AG78">
    <cfRule type="expression" dxfId="1185" priority="154">
      <formula>AG$9&gt;=20/24</formula>
    </cfRule>
    <cfRule type="expression" dxfId="1184" priority="155">
      <formula>AND(AG$9&gt;=14/24,AG$9&lt;20/24)</formula>
    </cfRule>
    <cfRule type="expression" dxfId="1183" priority="156">
      <formula>AND(AG$9&gt;=8/24,AG$9&lt;14/24)</formula>
    </cfRule>
    <cfRule type="expression" dxfId="1182" priority="157">
      <formula>AG$9&lt;8/24</formula>
    </cfRule>
  </conditionalFormatting>
  <conditionalFormatting sqref="AG91:AG92">
    <cfRule type="expression" dxfId="1181" priority="149">
      <formula>AG91&gt;$AG91</formula>
    </cfRule>
  </conditionalFormatting>
  <conditionalFormatting sqref="AG96">
    <cfRule type="expression" dxfId="1180" priority="150">
      <formula>AG$9&gt;=20/24</formula>
    </cfRule>
    <cfRule type="expression" dxfId="1179" priority="151">
      <formula>AND(AG$9&gt;=14/24,AG$9&lt;20/24)</formula>
    </cfRule>
    <cfRule type="expression" dxfId="1178" priority="152">
      <formula>AND(AG$9&gt;=8/24,AG$9&lt;14/24)</formula>
    </cfRule>
    <cfRule type="expression" dxfId="1177" priority="153">
      <formula>AG$9&lt;8/24</formula>
    </cfRule>
  </conditionalFormatting>
  <conditionalFormatting sqref="AG113">
    <cfRule type="expression" dxfId="1176" priority="171">
      <formula>AG$9&gt;=20/24</formula>
    </cfRule>
    <cfRule type="expression" dxfId="1175" priority="172">
      <formula>AND(AG$9&gt;=14/24,AG$9&lt;20/24)</formula>
    </cfRule>
    <cfRule type="expression" dxfId="1174" priority="173">
      <formula>AND(AG$9&gt;=8/24,AG$9&lt;14/24)</formula>
    </cfRule>
    <cfRule type="expression" dxfId="1173" priority="174">
      <formula>AG$9&lt;8/24</formula>
    </cfRule>
  </conditionalFormatting>
  <conditionalFormatting sqref="AH8:AI10">
    <cfRule type="expression" dxfId="1172" priority="62">
      <formula>AH$9&gt;=20/24</formula>
    </cfRule>
    <cfRule type="expression" dxfId="1171" priority="63">
      <formula>AND(AH$9&gt;=14/24,AH$9&lt;20/24)</formula>
    </cfRule>
    <cfRule type="expression" dxfId="1170" priority="64">
      <formula>AND(AH$9&gt;=8/24,AH$9&lt;14/24)</formula>
    </cfRule>
    <cfRule type="expression" dxfId="1169" priority="65">
      <formula>AH$9&lt;8/24</formula>
    </cfRule>
  </conditionalFormatting>
  <conditionalFormatting sqref="AL4:AL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68" priority="192">
      <formula>AJ$9&gt;=20/24</formula>
    </cfRule>
    <cfRule type="expression" dxfId="1167" priority="193">
      <formula>AND(AJ$9&gt;=14/24,AJ$9&lt;20/24)</formula>
    </cfRule>
    <cfRule type="expression" dxfId="1166" priority="194">
      <formula>AND(AJ$9&gt;=8/24,AJ$9&lt;14/24)</formula>
    </cfRule>
    <cfRule type="expression" dxfId="1165" priority="195">
      <formula>AJ$9&lt;8/24</formula>
    </cfRule>
  </conditionalFormatting>
  <conditionalFormatting sqref="AL99:AN99 AL105:AN105">
    <cfRule type="expression" dxfId="1164" priority="164">
      <formula>AL$9&gt;=20/24</formula>
    </cfRule>
    <cfRule type="expression" dxfId="1163" priority="165">
      <formula>AND(AL$9&gt;=14/24,AL$9&lt;20/24)</formula>
    </cfRule>
    <cfRule type="expression" dxfId="1162" priority="166">
      <formula>AND(AL$9&gt;=8/24,AL$9&lt;14/24)</formula>
    </cfRule>
    <cfRule type="expression" dxfId="1161" priority="167">
      <formula>AL$9&lt;8/24</formula>
    </cfRule>
  </conditionalFormatting>
  <conditionalFormatting sqref="AM15:AM21 AN16:AR21">
    <cfRule type="expression" dxfId="1160" priority="88">
      <formula>AX$9&gt;=20/24</formula>
    </cfRule>
    <cfRule type="expression" dxfId="1159" priority="89">
      <formula>AND(AX$9&gt;=14/24,AX$9&lt;20/24)</formula>
    </cfRule>
    <cfRule type="expression" dxfId="1158" priority="90">
      <formula>AND(AX$9&gt;=8/24,AX$9&lt;14/24)</formula>
    </cfRule>
    <cfRule type="expression" dxfId="1157" priority="91">
      <formula>AX$9&lt;8/24</formula>
    </cfRule>
  </conditionalFormatting>
  <conditionalFormatting sqref="AN100:AN103">
    <cfRule type="expression" dxfId="1156" priority="160">
      <formula>AN$9&gt;=20/24</formula>
    </cfRule>
    <cfRule type="expression" dxfId="1155" priority="161">
      <formula>AND(AN$9&gt;=14/24,AN$9&lt;20/24)</formula>
    </cfRule>
    <cfRule type="expression" dxfId="1154" priority="162">
      <formula>AND(AN$9&gt;=8/24,AN$9&lt;14/24)</formula>
    </cfRule>
    <cfRule type="expression" dxfId="1153" priority="163">
      <formula>AN$9&lt;8/24</formula>
    </cfRule>
  </conditionalFormatting>
  <conditionalFormatting sqref="AN15:AR15">
    <cfRule type="expression" dxfId="1152" priority="76">
      <formula>U$9&gt;=20/24</formula>
    </cfRule>
    <cfRule type="expression" dxfId="1151" priority="77">
      <formula>AND(U$9&gt;=14/24,U$9&lt;20/24)</formula>
    </cfRule>
    <cfRule type="expression" dxfId="1150" priority="78">
      <formula>AND(U$9&gt;=8/24,U$9&lt;14/24)</formula>
    </cfRule>
    <cfRule type="expression" dxfId="1149" priority="79">
      <formula>U$9&lt;8/24</formula>
    </cfRule>
  </conditionalFormatting>
  <conditionalFormatting sqref="AS15">
    <cfRule type="expression" dxfId="1148" priority="84">
      <formula>AA$9&gt;=20/24</formula>
    </cfRule>
    <cfRule type="expression" dxfId="1147" priority="85">
      <formula>AND(AA$9&gt;=14/24,AA$9&lt;20/24)</formula>
    </cfRule>
    <cfRule type="expression" dxfId="1146" priority="86">
      <formula>AND(AA$9&gt;=8/24,AA$9&lt;14/24)</formula>
    </cfRule>
    <cfRule type="expression" dxfId="1145" priority="87">
      <formula>AA$9&lt;8/24</formula>
    </cfRule>
  </conditionalFormatting>
  <conditionalFormatting sqref="AS16:AS21">
    <cfRule type="expression" dxfId="1144" priority="92">
      <formula>BE$9&gt;=20/24</formula>
    </cfRule>
    <cfRule type="expression" dxfId="1143" priority="93">
      <formula>AND(BE$9&gt;=14/24,BE$9&lt;20/24)</formula>
    </cfRule>
    <cfRule type="expression" dxfId="1142" priority="94">
      <formula>AND(BE$9&gt;=8/24,BE$9&lt;14/24)</formula>
    </cfRule>
    <cfRule type="expression" dxfId="1141" priority="95">
      <formula>BE$9&lt;8/24</formula>
    </cfRule>
  </conditionalFormatting>
  <conditionalFormatting sqref="AT15 AX15:BJ15">
    <cfRule type="expression" dxfId="1140" priority="96">
      <formula>AC$9&gt;=20/24</formula>
    </cfRule>
    <cfRule type="expression" dxfId="1139" priority="97">
      <formula>AND(AC$9&gt;=14/24,AC$9&lt;20/24)</formula>
    </cfRule>
    <cfRule type="expression" dxfId="1138" priority="98">
      <formula>AND(AC$9&gt;=8/24,AC$9&lt;14/24)</formula>
    </cfRule>
    <cfRule type="expression" dxfId="1137" priority="99">
      <formula>AC$9&lt;8/24</formula>
    </cfRule>
  </conditionalFormatting>
  <conditionalFormatting sqref="AT16:AT21">
    <cfRule type="expression" dxfId="1136" priority="100">
      <formula>BG$9&gt;=20/24</formula>
    </cfRule>
    <cfRule type="expression" dxfId="1135" priority="101">
      <formula>AND(BG$9&gt;=14/24,BG$9&lt;20/24)</formula>
    </cfRule>
    <cfRule type="expression" dxfId="1134" priority="102">
      <formula>AND(BG$9&gt;=8/24,BG$9&lt;14/24)</formula>
    </cfRule>
    <cfRule type="expression" dxfId="1133" priority="103">
      <formula>BG$9&lt;8/24</formula>
    </cfRule>
  </conditionalFormatting>
  <conditionalFormatting sqref="AU15:AV15">
    <cfRule type="expression" dxfId="1132" priority="104">
      <formula>AE$9&gt;=20/24</formula>
    </cfRule>
    <cfRule type="expression" dxfId="1131" priority="105">
      <formula>AND(AE$9&gt;=14/24,AE$9&lt;20/24)</formula>
    </cfRule>
    <cfRule type="expression" dxfId="1130" priority="106">
      <formula>AND(AE$9&gt;=8/24,AE$9&lt;14/24)</formula>
    </cfRule>
    <cfRule type="expression" dxfId="1129" priority="107">
      <formula>AE$9&lt;8/24</formula>
    </cfRule>
  </conditionalFormatting>
  <conditionalFormatting sqref="AU16:BJ21">
    <cfRule type="expression" dxfId="1128" priority="108">
      <formula>BI$9&gt;=20/24</formula>
    </cfRule>
    <cfRule type="expression" dxfId="1127" priority="109">
      <formula>AND(BI$9&gt;=14/24,BI$9&lt;20/24)</formula>
    </cfRule>
    <cfRule type="expression" dxfId="1126" priority="110">
      <formula>AND(BI$9&gt;=8/24,BI$9&lt;14/24)</formula>
    </cfRule>
    <cfRule type="expression" dxfId="1125" priority="111">
      <formula>BI$9&lt;8/24</formula>
    </cfRule>
  </conditionalFormatting>
  <conditionalFormatting sqref="AW15">
    <cfRule type="expression" dxfId="1124" priority="80">
      <formula>B$9&gt;=20/24</formula>
    </cfRule>
    <cfRule type="expression" dxfId="1123" priority="81">
      <formula>AND(B$9&gt;=14/24,B$9&lt;20/24)</formula>
    </cfRule>
    <cfRule type="expression" dxfId="1122" priority="82">
      <formula>AND(B$9&gt;=8/24,B$9&lt;14/24)</formula>
    </cfRule>
    <cfRule type="expression" dxfId="1121" priority="83">
      <formula>B$9&lt;8/24</formula>
    </cfRule>
  </conditionalFormatting>
  <conditionalFormatting sqref="A73">
    <cfRule type="expression" dxfId="1120" priority="31">
      <formula>$AH73=0</formula>
    </cfRule>
  </conditionalFormatting>
  <conditionalFormatting sqref="B76:E80 B93:E115 B137:E159 B117:E134 F97:H102 B72:H72 F79:G80 B81:G81 F137:F151 F126:F133 B82:M90 F76:M77 B11:AF13 F93:AF95">
    <cfRule type="expression" dxfId="1119" priority="25">
      <formula>B$9&gt;=20/24</formula>
    </cfRule>
  </conditionalFormatting>
  <conditionalFormatting sqref="B76:E80 B93:E115 B137:E159 B117:E134 F97:H102 B72:H72 F79:G80 B81:G81 F137:F151 F126:F133 B82:M90 F76:M77 B11:AF13 F93:AF95">
    <cfRule type="expression" dxfId="1118" priority="26">
      <formula>AND(B$9&gt;=14/24,B$9&lt;20/24)</formula>
    </cfRule>
    <cfRule type="expression" dxfId="1117" priority="27">
      <formula>AND(B$9&gt;=8/24,B$9&lt;14/24)</formula>
    </cfRule>
    <cfRule type="expression" dxfId="1116" priority="28">
      <formula>B$9&lt;8/24</formula>
    </cfRule>
  </conditionalFormatting>
  <conditionalFormatting sqref="B14:AF53">
    <cfRule type="expression" dxfId="1115" priority="15">
      <formula>B14&gt;$AG14*1</formula>
    </cfRule>
    <cfRule type="expression" dxfId="1114" priority="16">
      <formula>B$9&gt;=20/24</formula>
    </cfRule>
    <cfRule type="expression" dxfId="1113" priority="17">
      <formula>AND(B$9&gt;=14/24,B$9&lt;20/24)</formula>
    </cfRule>
    <cfRule type="expression" dxfId="1112" priority="18">
      <formula>AND(B$9&gt;=8/24,B$9&lt;14/24)</formula>
    </cfRule>
    <cfRule type="expression" dxfId="1111" priority="19">
      <formula>B$9&lt;8/24</formula>
    </cfRule>
  </conditionalFormatting>
  <conditionalFormatting sqref="B54:AF68">
    <cfRule type="expression" dxfId="1110" priority="13">
      <formula>B$9&lt;8/24</formula>
    </cfRule>
  </conditionalFormatting>
  <conditionalFormatting sqref="B54:E70 F70:H70 C57:H57 F54:AF68">
    <cfRule type="expression" dxfId="1109" priority="10">
      <formula>B$9&gt;=20/24</formula>
    </cfRule>
    <cfRule type="expression" dxfId="1108" priority="11">
      <formula>AND(B$9&gt;=14/24,B$9&lt;20/24)</formula>
    </cfRule>
    <cfRule type="expression" dxfId="1107" priority="12">
      <formula>AND(B$9&gt;=8/24,B$9&lt;14/24)</formula>
    </cfRule>
  </conditionalFormatting>
  <conditionalFormatting sqref="B63:AF65">
    <cfRule type="expression" dxfId="1106" priority="14">
      <formula>B63&gt;$AG63</formula>
    </cfRule>
  </conditionalFormatting>
  <conditionalFormatting sqref="B69:E70 F70:H70">
    <cfRule type="expression" dxfId="1105" priority="29">
      <formula>B$9&lt;8/24</formula>
    </cfRule>
  </conditionalFormatting>
  <conditionalFormatting sqref="B72:H75 I73:M75">
    <cfRule type="expression" dxfId="1104" priority="5">
      <formula>B72&gt;$AG72*1</formula>
    </cfRule>
  </conditionalFormatting>
  <conditionalFormatting sqref="B73:M75">
    <cfRule type="expression" dxfId="1103" priority="6">
      <formula>B$9&gt;=20/24</formula>
    </cfRule>
    <cfRule type="expression" dxfId="1102" priority="7">
      <formula>AND(B$9&gt;=14/24,B$9&lt;20/24)</formula>
    </cfRule>
    <cfRule type="expression" dxfId="1101" priority="8">
      <formula>AND(B$9&gt;=8/24,B$9&lt;14/24)</formula>
    </cfRule>
    <cfRule type="expression" dxfId="1100" priority="9">
      <formula>B$9&lt;8/24</formula>
    </cfRule>
  </conditionalFormatting>
  <conditionalFormatting sqref="B161:E167">
    <cfRule type="expression" dxfId="1099" priority="20">
      <formula>B$9&gt;=20/24</formula>
    </cfRule>
    <cfRule type="expression" dxfId="1098" priority="21">
      <formula>AND(B$9&gt;=14/24,B$9&lt;20/24)</formula>
    </cfRule>
    <cfRule type="expression" dxfId="1097" priority="22">
      <formula>AND(B$9&gt;=8/24,B$9&lt;14/24)</formula>
    </cfRule>
    <cfRule type="expression" dxfId="1096" priority="23">
      <formula>B$9&lt;8/24</formula>
    </cfRule>
  </conditionalFormatting>
  <conditionalFormatting sqref="B169:E274">
    <cfRule type="expression" dxfId="1095" priority="1">
      <formula>B$9&gt;=20/24</formula>
    </cfRule>
    <cfRule type="expression" dxfId="1094" priority="2">
      <formula>AND(B$9&gt;=14/24,B$9&lt;20/24)</formula>
    </cfRule>
    <cfRule type="expression" dxfId="1093" priority="3">
      <formula>AND(B$9&gt;=8/24,B$9&lt;14/24)</formula>
    </cfRule>
    <cfRule type="expression" dxfId="1092" priority="4">
      <formula>B$9&lt;8/24</formula>
    </cfRule>
  </conditionalFormatting>
  <conditionalFormatting sqref="B71:E71 B69:E69 B76:E80 F79:G80 B82:E96 B81:G81 F82:M90 F76:M77 B11:AF13 F93:AF95">
    <cfRule type="expression" dxfId="1091" priority="24">
      <formula>B11&gt;$AG11*1</formula>
    </cfRule>
  </conditionalFormatting>
  <conditionalFormatting sqref="B66:E70 F70:H70 F66:AF68 B54:AF62">
    <cfRule type="expression" dxfId="1090" priority="30">
      <formula>B54&gt;$AG54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06" zoomScaleNormal="106" workbookViewId="0">
      <pane xSplit="1" ySplit="10" topLeftCell="B73" activePane="bottomRight" state="frozen"/>
      <selection activeCell="C158" sqref="C158"/>
      <selection pane="topRight" activeCell="C158" sqref="C158"/>
      <selection pane="bottomLeft" activeCell="C158" sqref="C158"/>
      <selection pane="bottomRight" activeCell="R71" sqref="R71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2080/10/22</v>
      </c>
      <c r="C4" s="222"/>
      <c r="D4" s="222"/>
      <c r="E4" s="223" t="str">
        <f ca="1">"2080/"&amp;"10/"&amp;INT(MID(CELL("filename",G6),FIND("]",CELL("filename",G6))+1,200))</f>
        <v>2080/10/22</v>
      </c>
      <c r="F4" s="223"/>
      <c r="G4" s="223"/>
      <c r="H4" s="223" t="str">
        <f ca="1">TEXT(E4,"dddd")</f>
        <v>Tuesday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164.7</v>
      </c>
      <c r="C5" s="30">
        <f t="shared" si="0"/>
        <v>130.6</v>
      </c>
      <c r="D5" s="30">
        <f t="shared" si="0"/>
        <v>145.30000000000001</v>
      </c>
      <c r="E5" s="30">
        <f t="shared" si="0"/>
        <v>145.30000000000001</v>
      </c>
      <c r="F5" s="30">
        <f t="shared" si="0"/>
        <v>129</v>
      </c>
      <c r="G5" s="30">
        <f t="shared" si="0"/>
        <v>148</v>
      </c>
      <c r="H5" s="30">
        <f t="shared" si="0"/>
        <v>140</v>
      </c>
      <c r="I5" s="30">
        <f t="shared" si="0"/>
        <v>180.4</v>
      </c>
      <c r="J5" s="30">
        <f t="shared" si="0"/>
        <v>220.79999999999998</v>
      </c>
      <c r="K5" s="30">
        <f t="shared" si="0"/>
        <v>280.40000000000003</v>
      </c>
      <c r="L5" s="30">
        <f t="shared" si="0"/>
        <v>290.60000000000002</v>
      </c>
      <c r="M5" s="30">
        <f t="shared" si="0"/>
        <v>265.60000000000002</v>
      </c>
      <c r="N5" s="30">
        <f t="shared" si="0"/>
        <v>333.8</v>
      </c>
      <c r="O5" s="30">
        <f t="shared" si="0"/>
        <v>394.3</v>
      </c>
      <c r="P5" s="30">
        <f t="shared" si="0"/>
        <v>550.9</v>
      </c>
      <c r="Q5" s="30">
        <f t="shared" si="0"/>
        <v>626.9</v>
      </c>
      <c r="R5" s="30">
        <f t="shared" si="0"/>
        <v>652.09999999999991</v>
      </c>
      <c r="S5" s="30">
        <f t="shared" si="0"/>
        <v>635.9</v>
      </c>
      <c r="T5" s="30">
        <f t="shared" si="0"/>
        <v>661.19999999999982</v>
      </c>
      <c r="U5" s="30">
        <f t="shared" si="0"/>
        <v>586.5</v>
      </c>
      <c r="V5" s="30">
        <f t="shared" si="0"/>
        <v>532.75</v>
      </c>
      <c r="W5" s="30">
        <f t="shared" si="0"/>
        <v>558.29999999999995</v>
      </c>
      <c r="X5" s="30">
        <f t="shared" si="0"/>
        <v>453.3</v>
      </c>
      <c r="Y5" s="30">
        <f t="shared" si="0"/>
        <v>331.7</v>
      </c>
      <c r="Z5" s="30">
        <f t="shared" si="0"/>
        <v>286.5</v>
      </c>
      <c r="AA5" s="30">
        <f>AB108</f>
        <v>296.7</v>
      </c>
      <c r="AB5" s="30">
        <f t="shared" si="0"/>
        <v>296.7</v>
      </c>
      <c r="AC5" s="30">
        <f t="shared" si="0"/>
        <v>385.09999999999997</v>
      </c>
      <c r="AD5" s="30">
        <f t="shared" si="0"/>
        <v>466.8</v>
      </c>
      <c r="AE5" s="30">
        <f t="shared" si="0"/>
        <v>407.5</v>
      </c>
      <c r="AF5" s="30">
        <f>B108</f>
        <v>212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Load=1231</v>
      </c>
      <c r="B7" s="35">
        <f t="shared" ref="B7:AF7" si="1">B116</f>
        <v>1316</v>
      </c>
      <c r="C7" s="35">
        <f t="shared" si="1"/>
        <v>1289.5</v>
      </c>
      <c r="D7" s="35">
        <f t="shared" si="1"/>
        <v>1291.8999999999996</v>
      </c>
      <c r="E7" s="35">
        <f t="shared" si="1"/>
        <v>1246.3999999999999</v>
      </c>
      <c r="F7" s="35">
        <f t="shared" si="1"/>
        <v>1246.3999999999999</v>
      </c>
      <c r="G7" s="35">
        <f t="shared" si="1"/>
        <v>1231.3999999999999</v>
      </c>
      <c r="H7" s="35">
        <f t="shared" si="1"/>
        <v>1312.8999999999999</v>
      </c>
      <c r="I7" s="35">
        <f t="shared" si="1"/>
        <v>1383.6999999999998</v>
      </c>
      <c r="J7" s="35">
        <f t="shared" si="1"/>
        <v>1471.6</v>
      </c>
      <c r="K7" s="35">
        <f t="shared" si="1"/>
        <v>1580.6999999999998</v>
      </c>
      <c r="L7" s="35">
        <f t="shared" si="1"/>
        <v>1625.6999999999998</v>
      </c>
      <c r="M7" s="35">
        <f t="shared" si="1"/>
        <v>1642.9</v>
      </c>
      <c r="N7" s="35">
        <f t="shared" si="1"/>
        <v>1618.7999999999997</v>
      </c>
      <c r="O7" s="35">
        <f t="shared" si="1"/>
        <v>1717.8999999999999</v>
      </c>
      <c r="P7" s="35">
        <f t="shared" si="1"/>
        <v>1665.2</v>
      </c>
      <c r="Q7" s="35">
        <f t="shared" si="1"/>
        <v>1635.2000000000003</v>
      </c>
      <c r="R7" s="35">
        <f t="shared" si="1"/>
        <v>1694.2000000000003</v>
      </c>
      <c r="S7" s="35">
        <f t="shared" si="1"/>
        <v>1684.7</v>
      </c>
      <c r="T7" s="35">
        <f t="shared" si="1"/>
        <v>1658.8000000000002</v>
      </c>
      <c r="U7" s="35">
        <f t="shared" si="1"/>
        <v>1772.1999999999998</v>
      </c>
      <c r="V7" s="35">
        <f t="shared" si="1"/>
        <v>1728.5200000000002</v>
      </c>
      <c r="W7" s="35">
        <f t="shared" si="1"/>
        <v>1674.2500000000002</v>
      </c>
      <c r="X7" s="35">
        <f t="shared" si="1"/>
        <v>1760.5</v>
      </c>
      <c r="Y7" s="35">
        <f t="shared" si="1"/>
        <v>1913.8000000000002</v>
      </c>
      <c r="Z7" s="35">
        <f t="shared" si="1"/>
        <v>2117.6999999999998</v>
      </c>
      <c r="AA7" s="35">
        <f t="shared" si="1"/>
        <v>2015.8</v>
      </c>
      <c r="AB7" s="35">
        <f>AB116</f>
        <v>1922.6000000000001</v>
      </c>
      <c r="AC7" s="35">
        <f t="shared" si="1"/>
        <v>1861.6000000000001</v>
      </c>
      <c r="AD7" s="35">
        <f t="shared" si="1"/>
        <v>1864.9</v>
      </c>
      <c r="AE7" s="35">
        <f t="shared" si="1"/>
        <v>1671.9</v>
      </c>
      <c r="AF7" s="35">
        <f t="shared" si="1"/>
        <v>1589.8000000000002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2117.7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2117.7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207" t="s">
        <v>19</v>
      </c>
      <c r="AI10" s="20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30.3</v>
      </c>
      <c r="C11" s="43">
        <v>30.3</v>
      </c>
      <c r="D11" s="43">
        <v>34.5</v>
      </c>
      <c r="E11" s="43">
        <v>34.5</v>
      </c>
      <c r="F11" s="43">
        <v>34.5</v>
      </c>
      <c r="G11" s="43">
        <v>34.5</v>
      </c>
      <c r="H11" s="43">
        <v>34.5</v>
      </c>
      <c r="I11" s="43">
        <v>34.5</v>
      </c>
      <c r="J11" s="43">
        <v>34.5</v>
      </c>
      <c r="K11" s="43">
        <v>34.5</v>
      </c>
      <c r="L11" s="43">
        <v>34.5</v>
      </c>
      <c r="M11" s="43">
        <v>24.6</v>
      </c>
      <c r="N11" s="43">
        <v>24.6</v>
      </c>
      <c r="O11" s="43">
        <v>31.6</v>
      </c>
      <c r="P11" s="43">
        <v>28.6</v>
      </c>
      <c r="Q11" s="43">
        <v>28.6</v>
      </c>
      <c r="R11" s="43">
        <v>28.6</v>
      </c>
      <c r="S11" s="43">
        <v>29.1</v>
      </c>
      <c r="T11" s="43">
        <v>29.1</v>
      </c>
      <c r="U11" s="43">
        <v>30.3</v>
      </c>
      <c r="V11" s="43">
        <v>30.3</v>
      </c>
      <c r="W11" s="43">
        <v>30.3</v>
      </c>
      <c r="X11" s="43">
        <v>30.3</v>
      </c>
      <c r="Y11" s="43">
        <v>30.3</v>
      </c>
      <c r="Z11" s="43">
        <v>30.3</v>
      </c>
      <c r="AA11" s="43">
        <v>30.3</v>
      </c>
      <c r="AB11" s="43">
        <v>30.3</v>
      </c>
      <c r="AC11" s="43">
        <v>30.3</v>
      </c>
      <c r="AD11" s="43">
        <v>30.3</v>
      </c>
      <c r="AE11" s="43">
        <v>30.3</v>
      </c>
      <c r="AF11" s="43">
        <v>30.3</v>
      </c>
      <c r="AG11" s="45">
        <v>86</v>
      </c>
      <c r="AH11" s="46">
        <f t="shared" ref="AH11:AH74" si="2">MAX(B11:AF11)</f>
        <v>34.5</v>
      </c>
      <c r="AI11" s="47">
        <f t="shared" ref="AI11:AI74" si="3">MIN(B11:AF11)</f>
        <v>24.6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15</v>
      </c>
      <c r="N12" s="43">
        <v>15</v>
      </c>
      <c r="O12" s="43">
        <v>23</v>
      </c>
      <c r="P12" s="43">
        <v>22</v>
      </c>
      <c r="Q12" s="43">
        <v>22</v>
      </c>
      <c r="R12" s="43">
        <v>22</v>
      </c>
      <c r="S12" s="43">
        <v>19</v>
      </c>
      <c r="T12" s="43">
        <v>19</v>
      </c>
      <c r="U12" s="43">
        <v>24</v>
      </c>
      <c r="V12" s="43">
        <v>24</v>
      </c>
      <c r="W12" s="43">
        <v>24</v>
      </c>
      <c r="X12" s="43">
        <v>24</v>
      </c>
      <c r="Y12" s="43">
        <v>24</v>
      </c>
      <c r="Z12" s="43">
        <v>24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</v>
      </c>
      <c r="AI12" s="47">
        <f t="shared" si="3"/>
        <v>15</v>
      </c>
      <c r="AK12" s="49"/>
      <c r="AL12" s="50" t="str">
        <f ca="1">MID(CELL("filename",C7),FIND("]",CELL("filename",C7))+1,600)</f>
        <v>22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26.9</v>
      </c>
      <c r="C13" s="43">
        <v>26.9</v>
      </c>
      <c r="D13" s="43">
        <v>24.4</v>
      </c>
      <c r="E13" s="43">
        <v>24.4</v>
      </c>
      <c r="F13" s="43">
        <v>24.4</v>
      </c>
      <c r="G13" s="43">
        <v>24.4</v>
      </c>
      <c r="H13" s="43">
        <v>24.4</v>
      </c>
      <c r="I13" s="43">
        <v>24.4</v>
      </c>
      <c r="J13" s="43">
        <v>24.4</v>
      </c>
      <c r="K13" s="43">
        <v>24.4</v>
      </c>
      <c r="L13" s="43">
        <v>24.4</v>
      </c>
      <c r="M13" s="43">
        <v>24.9</v>
      </c>
      <c r="N13" s="43">
        <v>24.9</v>
      </c>
      <c r="O13" s="43">
        <v>24.9</v>
      </c>
      <c r="P13" s="43">
        <v>23.9</v>
      </c>
      <c r="Q13" s="43">
        <v>23.9</v>
      </c>
      <c r="R13" s="43">
        <v>23.9</v>
      </c>
      <c r="S13" s="43">
        <v>23.9</v>
      </c>
      <c r="T13" s="43">
        <v>23.9</v>
      </c>
      <c r="U13" s="43">
        <v>25.6</v>
      </c>
      <c r="V13" s="43">
        <v>25.6</v>
      </c>
      <c r="W13" s="43">
        <v>25.6</v>
      </c>
      <c r="X13" s="43">
        <v>25.6</v>
      </c>
      <c r="Y13" s="43">
        <v>25.6</v>
      </c>
      <c r="Z13" s="43">
        <v>25.6</v>
      </c>
      <c r="AA13" s="43">
        <v>25.6</v>
      </c>
      <c r="AB13" s="43">
        <v>25.6</v>
      </c>
      <c r="AC13" s="43">
        <v>25.6</v>
      </c>
      <c r="AD13" s="43">
        <v>25.6</v>
      </c>
      <c r="AE13" s="43">
        <v>25.6</v>
      </c>
      <c r="AF13" s="43">
        <v>25.6</v>
      </c>
      <c r="AG13" s="48">
        <v>78</v>
      </c>
      <c r="AH13" s="46">
        <f t="shared" si="2"/>
        <v>26.9</v>
      </c>
      <c r="AI13" s="47">
        <f t="shared" si="3"/>
        <v>23.9</v>
      </c>
      <c r="AK13" s="49"/>
      <c r="AL13" s="50" t="str">
        <f ca="1">"Daily Load Curve(Excluding of Export) of Nepal ("&amp;A4&amp;" "&amp;B4&amp;")"</f>
        <v>Daily Load Curve(Excluding of Export) of Nepal (Nepali Date: 2080/10/22)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19.3</v>
      </c>
      <c r="C14" s="43">
        <v>19.3</v>
      </c>
      <c r="D14" s="43">
        <v>20.2</v>
      </c>
      <c r="E14" s="43">
        <v>20.2</v>
      </c>
      <c r="F14" s="43">
        <v>20.2</v>
      </c>
      <c r="G14" s="43">
        <v>20.2</v>
      </c>
      <c r="H14" s="43">
        <v>20.2</v>
      </c>
      <c r="I14" s="43">
        <v>20.2</v>
      </c>
      <c r="J14" s="43">
        <v>20.2</v>
      </c>
      <c r="K14" s="43">
        <v>20.2</v>
      </c>
      <c r="L14" s="43">
        <v>20.2</v>
      </c>
      <c r="M14" s="43">
        <v>18.5</v>
      </c>
      <c r="N14" s="43">
        <v>18.5</v>
      </c>
      <c r="O14" s="43">
        <v>18</v>
      </c>
      <c r="P14" s="43">
        <v>18</v>
      </c>
      <c r="Q14" s="43">
        <v>18</v>
      </c>
      <c r="R14" s="43">
        <v>18</v>
      </c>
      <c r="S14" s="43">
        <v>18</v>
      </c>
      <c r="T14" s="43">
        <v>18</v>
      </c>
      <c r="U14" s="43">
        <v>30.3</v>
      </c>
      <c r="V14" s="43">
        <v>30.3</v>
      </c>
      <c r="W14" s="43">
        <v>30.3</v>
      </c>
      <c r="X14" s="43">
        <v>30.3</v>
      </c>
      <c r="Y14" s="43">
        <v>30.3</v>
      </c>
      <c r="Z14" s="43">
        <v>30.3</v>
      </c>
      <c r="AA14" s="43">
        <v>30.3</v>
      </c>
      <c r="AB14" s="43">
        <v>30.3</v>
      </c>
      <c r="AC14" s="43">
        <v>30.3</v>
      </c>
      <c r="AD14" s="43">
        <v>30.3</v>
      </c>
      <c r="AE14" s="43">
        <v>30.3</v>
      </c>
      <c r="AF14" s="43">
        <v>30.3</v>
      </c>
      <c r="AG14" s="48">
        <v>77</v>
      </c>
      <c r="AH14" s="46">
        <f t="shared" si="2"/>
        <v>30.3</v>
      </c>
      <c r="AI14" s="47">
        <f t="shared" si="3"/>
        <v>18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29.6</v>
      </c>
      <c r="C15" s="43">
        <v>29.6</v>
      </c>
      <c r="D15" s="43">
        <v>36.200000000000003</v>
      </c>
      <c r="E15" s="43">
        <v>36.200000000000003</v>
      </c>
      <c r="F15" s="43">
        <v>36.200000000000003</v>
      </c>
      <c r="G15" s="43">
        <v>36.200000000000003</v>
      </c>
      <c r="H15" s="43">
        <v>36.200000000000003</v>
      </c>
      <c r="I15" s="43">
        <v>36.200000000000003</v>
      </c>
      <c r="J15" s="43">
        <v>36.200000000000003</v>
      </c>
      <c r="K15" s="43">
        <v>36.200000000000003</v>
      </c>
      <c r="L15" s="43">
        <v>36.200000000000003</v>
      </c>
      <c r="M15" s="43">
        <v>34.5</v>
      </c>
      <c r="N15" s="43">
        <v>34.5</v>
      </c>
      <c r="O15" s="43">
        <v>34.5</v>
      </c>
      <c r="P15" s="43">
        <v>34.5</v>
      </c>
      <c r="Q15" s="43">
        <v>34.5</v>
      </c>
      <c r="R15" s="43">
        <v>34.5</v>
      </c>
      <c r="S15" s="43">
        <v>34.5</v>
      </c>
      <c r="T15" s="43">
        <v>34.5</v>
      </c>
      <c r="U15" s="43">
        <v>34.5</v>
      </c>
      <c r="V15" s="43">
        <v>34.5</v>
      </c>
      <c r="W15" s="43">
        <v>34.5</v>
      </c>
      <c r="X15" s="43">
        <v>34.5</v>
      </c>
      <c r="Y15" s="43">
        <v>34.5</v>
      </c>
      <c r="Z15" s="43">
        <v>34.5</v>
      </c>
      <c r="AA15" s="43">
        <v>34.5</v>
      </c>
      <c r="AB15" s="43">
        <v>34.5</v>
      </c>
      <c r="AC15" s="43">
        <v>34.5</v>
      </c>
      <c r="AD15" s="43">
        <v>34.5</v>
      </c>
      <c r="AE15" s="43">
        <v>34.5</v>
      </c>
      <c r="AF15" s="43">
        <v>34.5</v>
      </c>
      <c r="AG15" s="48">
        <v>73</v>
      </c>
      <c r="AH15" s="46">
        <f t="shared" si="2"/>
        <v>36.200000000000003</v>
      </c>
      <c r="AI15" s="47">
        <f t="shared" si="3"/>
        <v>29.6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12.1</v>
      </c>
      <c r="C16" s="43">
        <v>12.1</v>
      </c>
      <c r="D16" s="43">
        <v>12.3</v>
      </c>
      <c r="E16" s="43">
        <v>12.3</v>
      </c>
      <c r="F16" s="43">
        <v>12.3</v>
      </c>
      <c r="G16" s="43">
        <v>12.3</v>
      </c>
      <c r="H16" s="43">
        <v>12.3</v>
      </c>
      <c r="I16" s="43">
        <v>12.3</v>
      </c>
      <c r="J16" s="43">
        <v>12.3</v>
      </c>
      <c r="K16" s="43">
        <v>12.3</v>
      </c>
      <c r="L16" s="43">
        <v>12.3</v>
      </c>
      <c r="M16" s="43">
        <v>11.9</v>
      </c>
      <c r="N16" s="43">
        <v>11.9</v>
      </c>
      <c r="O16" s="43">
        <v>11.9</v>
      </c>
      <c r="P16" s="43">
        <v>11.9</v>
      </c>
      <c r="Q16" s="43">
        <v>11.9</v>
      </c>
      <c r="R16" s="43">
        <v>11.9</v>
      </c>
      <c r="S16" s="43">
        <v>11.9</v>
      </c>
      <c r="T16" s="43">
        <v>11.9</v>
      </c>
      <c r="U16" s="43">
        <v>11.9</v>
      </c>
      <c r="V16" s="43">
        <v>11.9</v>
      </c>
      <c r="W16" s="43">
        <v>11.9</v>
      </c>
      <c r="X16" s="43">
        <v>11.9</v>
      </c>
      <c r="Y16" s="43">
        <v>11.9</v>
      </c>
      <c r="Z16" s="43">
        <v>11.9</v>
      </c>
      <c r="AA16" s="43">
        <v>11.9</v>
      </c>
      <c r="AB16" s="43">
        <v>11.9</v>
      </c>
      <c r="AC16" s="43">
        <v>11.9</v>
      </c>
      <c r="AD16" s="43">
        <v>11.9</v>
      </c>
      <c r="AE16" s="43">
        <v>11.9</v>
      </c>
      <c r="AF16" s="43">
        <v>11.9</v>
      </c>
      <c r="AG16" s="48">
        <v>71</v>
      </c>
      <c r="AH16" s="46">
        <f t="shared" si="2"/>
        <v>12.3</v>
      </c>
      <c r="AI16" s="47">
        <f t="shared" si="3"/>
        <v>11.9</v>
      </c>
      <c r="AK16" s="49"/>
      <c r="AL16" s="52" t="s">
        <v>7</v>
      </c>
      <c r="AM16" s="57">
        <f t="shared" ref="AM16:AR16" si="4">B71</f>
        <v>757.99999999999989</v>
      </c>
      <c r="AN16" s="57">
        <f t="shared" si="4"/>
        <v>757.99999999999989</v>
      </c>
      <c r="AO16" s="57">
        <f t="shared" si="4"/>
        <v>770.69999999999982</v>
      </c>
      <c r="AP16" s="57">
        <f t="shared" si="4"/>
        <v>770.69999999999982</v>
      </c>
      <c r="AQ16" s="57">
        <f t="shared" si="4"/>
        <v>770.69999999999982</v>
      </c>
      <c r="AR16" s="57">
        <f t="shared" si="4"/>
        <v>770.69999999999982</v>
      </c>
      <c r="AS16" s="57">
        <f>I71</f>
        <v>770.69999999999982</v>
      </c>
      <c r="AT16" s="57">
        <f>K71</f>
        <v>770.69999999999982</v>
      </c>
      <c r="AU16" s="57">
        <f t="shared" ref="AU16:BD16" si="5">M71</f>
        <v>756.49999999999989</v>
      </c>
      <c r="AV16" s="57">
        <f t="shared" si="5"/>
        <v>756.49999999999989</v>
      </c>
      <c r="AW16" s="57">
        <f t="shared" si="5"/>
        <v>770.99999999999977</v>
      </c>
      <c r="AX16" s="57">
        <f t="shared" si="5"/>
        <v>746.50000000000011</v>
      </c>
      <c r="AY16" s="57">
        <f t="shared" si="5"/>
        <v>746.50000000000011</v>
      </c>
      <c r="AZ16" s="57">
        <f t="shared" si="5"/>
        <v>746.50000000000011</v>
      </c>
      <c r="BA16" s="57">
        <f t="shared" si="5"/>
        <v>734.9000000000002</v>
      </c>
      <c r="BB16" s="57">
        <f t="shared" si="5"/>
        <v>734.9000000000002</v>
      </c>
      <c r="BC16" s="57">
        <f t="shared" si="5"/>
        <v>755.10000000000014</v>
      </c>
      <c r="BD16" s="57">
        <f t="shared" si="5"/>
        <v>755.10000000000014</v>
      </c>
      <c r="BE16" s="58">
        <f>X71</f>
        <v>755.10000000000014</v>
      </c>
      <c r="BF16" s="58">
        <f>Z71</f>
        <v>755.10000000000014</v>
      </c>
      <c r="BG16" s="58">
        <f>AB71</f>
        <v>755.10000000000014</v>
      </c>
      <c r="BH16" s="58">
        <f>AD71</f>
        <v>755.10000000000014</v>
      </c>
      <c r="BI16" s="58">
        <f>AE71</f>
        <v>755.10000000000014</v>
      </c>
      <c r="BJ16" s="58">
        <f>AF71</f>
        <v>755.10000000000014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19.899999999999999</v>
      </c>
      <c r="C17" s="44">
        <v>19.899999999999999</v>
      </c>
      <c r="D17" s="44">
        <v>18</v>
      </c>
      <c r="E17" s="44">
        <v>18</v>
      </c>
      <c r="F17" s="44">
        <v>18</v>
      </c>
      <c r="G17" s="44">
        <v>18</v>
      </c>
      <c r="H17" s="44">
        <v>18</v>
      </c>
      <c r="I17" s="44">
        <v>18</v>
      </c>
      <c r="J17" s="44">
        <v>18</v>
      </c>
      <c r="K17" s="44">
        <v>18</v>
      </c>
      <c r="L17" s="44">
        <v>18</v>
      </c>
      <c r="M17" s="44">
        <v>21.9</v>
      </c>
      <c r="N17" s="44">
        <v>21.9</v>
      </c>
      <c r="O17" s="44">
        <v>21.9</v>
      </c>
      <c r="P17" s="44">
        <v>21.9</v>
      </c>
      <c r="Q17" s="44">
        <v>21.9</v>
      </c>
      <c r="R17" s="44">
        <v>21.9</v>
      </c>
      <c r="S17" s="44">
        <v>21.9</v>
      </c>
      <c r="T17" s="44">
        <v>21.9</v>
      </c>
      <c r="U17" s="44">
        <v>21.9</v>
      </c>
      <c r="V17" s="44">
        <v>21.9</v>
      </c>
      <c r="W17" s="44">
        <v>21.9</v>
      </c>
      <c r="X17" s="44">
        <v>21.9</v>
      </c>
      <c r="Y17" s="44">
        <v>21.9</v>
      </c>
      <c r="Z17" s="44">
        <v>21.9</v>
      </c>
      <c r="AA17" s="44">
        <v>21.9</v>
      </c>
      <c r="AB17" s="44">
        <v>21.9</v>
      </c>
      <c r="AC17" s="44">
        <v>21.9</v>
      </c>
      <c r="AD17" s="44">
        <v>21.9</v>
      </c>
      <c r="AE17" s="44">
        <v>21.9</v>
      </c>
      <c r="AF17" s="44">
        <v>21.9</v>
      </c>
      <c r="AG17" s="45">
        <v>54</v>
      </c>
      <c r="AH17" s="46">
        <f t="shared" si="2"/>
        <v>21.9</v>
      </c>
      <c r="AI17" s="47">
        <f t="shared" si="3"/>
        <v>18</v>
      </c>
      <c r="AK17" s="49"/>
      <c r="AL17" s="52" t="s">
        <v>29</v>
      </c>
      <c r="AM17" s="57">
        <f t="shared" ref="AM17:AR17" si="6">B78</f>
        <v>176.5</v>
      </c>
      <c r="AN17" s="57">
        <f t="shared" si="6"/>
        <v>197</v>
      </c>
      <c r="AO17" s="57">
        <f t="shared" si="6"/>
        <v>267.09999999999997</v>
      </c>
      <c r="AP17" s="57">
        <f t="shared" si="6"/>
        <v>176.89999999999998</v>
      </c>
      <c r="AQ17" s="57">
        <f t="shared" si="6"/>
        <v>176.89999999999998</v>
      </c>
      <c r="AR17" s="57">
        <f t="shared" si="6"/>
        <v>176.89999999999998</v>
      </c>
      <c r="AS17" s="57">
        <f>I78</f>
        <v>316.5</v>
      </c>
      <c r="AT17" s="57">
        <f>K78</f>
        <v>338.70000000000005</v>
      </c>
      <c r="AU17" s="57">
        <f t="shared" ref="AU17:BD17" si="7">M78</f>
        <v>269.10000000000002</v>
      </c>
      <c r="AV17" s="57">
        <f t="shared" si="7"/>
        <v>256.39999999999998</v>
      </c>
      <c r="AW17" s="57">
        <f t="shared" si="7"/>
        <v>318.20000000000005</v>
      </c>
      <c r="AX17" s="57">
        <f t="shared" si="7"/>
        <v>239.2</v>
      </c>
      <c r="AY17" s="57">
        <f t="shared" si="7"/>
        <v>129.4</v>
      </c>
      <c r="AZ17" s="57">
        <f t="shared" si="7"/>
        <v>149.4</v>
      </c>
      <c r="BA17" s="57">
        <f t="shared" si="7"/>
        <v>129.4</v>
      </c>
      <c r="BB17" s="57">
        <f t="shared" si="7"/>
        <v>109.4</v>
      </c>
      <c r="BC17" s="57">
        <f t="shared" si="7"/>
        <v>109.4</v>
      </c>
      <c r="BD17" s="57">
        <f t="shared" si="7"/>
        <v>171.60000000000002</v>
      </c>
      <c r="BE17" s="58">
        <f>X78</f>
        <v>235</v>
      </c>
      <c r="BF17" s="58">
        <f>Z78</f>
        <v>572.80000000000007</v>
      </c>
      <c r="BG17" s="58">
        <f>AB78</f>
        <v>475.79999999999995</v>
      </c>
      <c r="BH17" s="58">
        <f>AD78</f>
        <v>334.79999999999995</v>
      </c>
      <c r="BI17" s="58">
        <f>AE78</f>
        <v>194.79999999999998</v>
      </c>
      <c r="BJ17" s="58">
        <f>AF78</f>
        <v>194.79999999999998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11.2</v>
      </c>
      <c r="C18" s="44">
        <v>11.2</v>
      </c>
      <c r="D18" s="44">
        <v>11.3</v>
      </c>
      <c r="E18" s="44">
        <v>11.3</v>
      </c>
      <c r="F18" s="44">
        <v>11.3</v>
      </c>
      <c r="G18" s="44">
        <v>11.3</v>
      </c>
      <c r="H18" s="44">
        <v>11.3</v>
      </c>
      <c r="I18" s="44">
        <v>11.3</v>
      </c>
      <c r="J18" s="44">
        <v>11.3</v>
      </c>
      <c r="K18" s="44">
        <v>11.3</v>
      </c>
      <c r="L18" s="44">
        <v>11.3</v>
      </c>
      <c r="M18" s="44">
        <v>11.2</v>
      </c>
      <c r="N18" s="44">
        <v>11.2</v>
      </c>
      <c r="O18" s="44">
        <v>11.2</v>
      </c>
      <c r="P18" s="44">
        <v>11.2</v>
      </c>
      <c r="Q18" s="44">
        <v>11.2</v>
      </c>
      <c r="R18" s="44">
        <v>11.2</v>
      </c>
      <c r="S18" s="44">
        <v>11.2</v>
      </c>
      <c r="T18" s="44">
        <v>11.2</v>
      </c>
      <c r="U18" s="44">
        <v>11.2</v>
      </c>
      <c r="V18" s="44">
        <v>11.2</v>
      </c>
      <c r="W18" s="44">
        <v>11.2</v>
      </c>
      <c r="X18" s="44">
        <v>11.2</v>
      </c>
      <c r="Y18" s="44">
        <v>11.2</v>
      </c>
      <c r="Z18" s="44">
        <v>11.2</v>
      </c>
      <c r="AA18" s="44">
        <v>11.2</v>
      </c>
      <c r="AB18" s="44">
        <v>11.2</v>
      </c>
      <c r="AC18" s="44">
        <v>11.2</v>
      </c>
      <c r="AD18" s="44">
        <v>11.2</v>
      </c>
      <c r="AE18" s="44">
        <v>11.2</v>
      </c>
      <c r="AF18" s="44">
        <v>11.2</v>
      </c>
      <c r="AG18" s="48">
        <v>52.465000000000003</v>
      </c>
      <c r="AH18" s="46">
        <f t="shared" si="2"/>
        <v>11.3</v>
      </c>
      <c r="AI18" s="47">
        <f t="shared" si="3"/>
        <v>11.2</v>
      </c>
      <c r="AK18" s="49"/>
      <c r="AL18" s="52" t="s">
        <v>31</v>
      </c>
      <c r="AM18" s="57">
        <f t="shared" ref="AM18:AR18" si="8">B92</f>
        <v>169.5</v>
      </c>
      <c r="AN18" s="57">
        <f t="shared" si="8"/>
        <v>169.8</v>
      </c>
      <c r="AO18" s="57">
        <f t="shared" si="8"/>
        <v>169.8</v>
      </c>
      <c r="AP18" s="57">
        <f t="shared" si="8"/>
        <v>169.8</v>
      </c>
      <c r="AQ18" s="57">
        <f t="shared" si="8"/>
        <v>169.8</v>
      </c>
      <c r="AR18" s="57">
        <f t="shared" si="8"/>
        <v>194.8</v>
      </c>
      <c r="AS18" s="57">
        <f>I92</f>
        <v>312.50000000000006</v>
      </c>
      <c r="AT18" s="57">
        <f>K92</f>
        <v>320.50000000000006</v>
      </c>
      <c r="AU18" s="57">
        <f t="shared" ref="AU18:BD18" si="9">M92</f>
        <v>326.7</v>
      </c>
      <c r="AV18" s="57">
        <f t="shared" si="9"/>
        <v>340.3</v>
      </c>
      <c r="AW18" s="57">
        <f t="shared" si="9"/>
        <v>294.90000000000003</v>
      </c>
      <c r="AX18" s="57">
        <f t="shared" si="9"/>
        <v>285.20000000000005</v>
      </c>
      <c r="AY18" s="57">
        <f t="shared" si="9"/>
        <v>208.4</v>
      </c>
      <c r="AZ18" s="57">
        <f t="shared" si="9"/>
        <v>171.4</v>
      </c>
      <c r="BA18" s="57">
        <f t="shared" si="9"/>
        <v>168.29999999999998</v>
      </c>
      <c r="BB18" s="57">
        <f t="shared" si="9"/>
        <v>178.6</v>
      </c>
      <c r="BC18" s="57">
        <f t="shared" si="9"/>
        <v>246.49999999999997</v>
      </c>
      <c r="BD18" s="57">
        <f t="shared" si="9"/>
        <v>215.31999999999996</v>
      </c>
      <c r="BE18" s="58">
        <f>X92</f>
        <v>212.1</v>
      </c>
      <c r="BF18" s="58">
        <f>Z92</f>
        <v>396.09999999999997</v>
      </c>
      <c r="BG18" s="58">
        <f>AB92</f>
        <v>395</v>
      </c>
      <c r="BH18" s="58">
        <f>AD92</f>
        <v>389.9</v>
      </c>
      <c r="BI18" s="58">
        <f>AE92</f>
        <v>255.2</v>
      </c>
      <c r="BJ18" s="58">
        <f>AF92</f>
        <v>232.39999999999998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13.5</v>
      </c>
      <c r="C19" s="44">
        <v>13.5</v>
      </c>
      <c r="D19" s="44">
        <v>16.600000000000001</v>
      </c>
      <c r="E19" s="44">
        <v>16.600000000000001</v>
      </c>
      <c r="F19" s="44">
        <v>16.600000000000001</v>
      </c>
      <c r="G19" s="44">
        <v>16.600000000000001</v>
      </c>
      <c r="H19" s="44">
        <v>16.600000000000001</v>
      </c>
      <c r="I19" s="44">
        <v>16.600000000000001</v>
      </c>
      <c r="J19" s="44">
        <v>16.600000000000001</v>
      </c>
      <c r="K19" s="44">
        <v>16.600000000000001</v>
      </c>
      <c r="L19" s="44">
        <v>16.600000000000001</v>
      </c>
      <c r="M19" s="44">
        <v>13.4</v>
      </c>
      <c r="N19" s="44">
        <v>13.4</v>
      </c>
      <c r="O19" s="44">
        <v>13.4</v>
      </c>
      <c r="P19" s="44">
        <v>13.4</v>
      </c>
      <c r="Q19" s="44">
        <v>13.4</v>
      </c>
      <c r="R19" s="44">
        <v>13.4</v>
      </c>
      <c r="S19" s="44">
        <v>13.4</v>
      </c>
      <c r="T19" s="44">
        <v>13.4</v>
      </c>
      <c r="U19" s="44">
        <v>13.4</v>
      </c>
      <c r="V19" s="44">
        <v>13.4</v>
      </c>
      <c r="W19" s="44">
        <v>13.4</v>
      </c>
      <c r="X19" s="44">
        <v>13.4</v>
      </c>
      <c r="Y19" s="44">
        <v>13.4</v>
      </c>
      <c r="Z19" s="44">
        <v>13.4</v>
      </c>
      <c r="AA19" s="44">
        <v>13.4</v>
      </c>
      <c r="AB19" s="44">
        <v>13.4</v>
      </c>
      <c r="AC19" s="44">
        <v>13.4</v>
      </c>
      <c r="AD19" s="44">
        <v>13.4</v>
      </c>
      <c r="AE19" s="44">
        <v>13.4</v>
      </c>
      <c r="AF19" s="44">
        <v>13.4</v>
      </c>
      <c r="AG19" s="48">
        <v>52.4</v>
      </c>
      <c r="AH19" s="46">
        <f t="shared" si="2"/>
        <v>16.600000000000001</v>
      </c>
      <c r="AI19" s="47">
        <f t="shared" si="3"/>
        <v>13.4</v>
      </c>
      <c r="AK19" s="49"/>
      <c r="AL19" s="52" t="s">
        <v>33</v>
      </c>
      <c r="AM19" s="57">
        <f t="shared" ref="AM19:AR19" si="10">B108</f>
        <v>212</v>
      </c>
      <c r="AN19" s="57">
        <f t="shared" si="10"/>
        <v>164.7</v>
      </c>
      <c r="AO19" s="57">
        <f t="shared" si="10"/>
        <v>130.6</v>
      </c>
      <c r="AP19" s="57">
        <f t="shared" si="10"/>
        <v>145.30000000000001</v>
      </c>
      <c r="AQ19" s="57">
        <f t="shared" si="10"/>
        <v>145.30000000000001</v>
      </c>
      <c r="AR19" s="57">
        <f t="shared" si="10"/>
        <v>129</v>
      </c>
      <c r="AS19" s="57">
        <f>I108</f>
        <v>140</v>
      </c>
      <c r="AT19" s="57">
        <f>K108</f>
        <v>220.79999999999998</v>
      </c>
      <c r="AU19" s="57">
        <f t="shared" ref="AU19:BD19" si="11">M108</f>
        <v>290.60000000000002</v>
      </c>
      <c r="AV19" s="57">
        <f t="shared" si="11"/>
        <v>265.60000000000002</v>
      </c>
      <c r="AW19" s="57">
        <f t="shared" si="11"/>
        <v>333.8</v>
      </c>
      <c r="AX19" s="57">
        <f t="shared" si="11"/>
        <v>394.3</v>
      </c>
      <c r="AY19" s="57">
        <f t="shared" si="11"/>
        <v>550.9</v>
      </c>
      <c r="AZ19" s="57">
        <f t="shared" si="11"/>
        <v>626.9</v>
      </c>
      <c r="BA19" s="57">
        <f t="shared" si="11"/>
        <v>652.09999999999991</v>
      </c>
      <c r="BB19" s="57">
        <f t="shared" si="11"/>
        <v>635.9</v>
      </c>
      <c r="BC19" s="57">
        <f t="shared" si="11"/>
        <v>661.19999999999982</v>
      </c>
      <c r="BD19" s="57">
        <f t="shared" si="11"/>
        <v>586.5</v>
      </c>
      <c r="BE19" s="58">
        <f>X108</f>
        <v>558.29999999999995</v>
      </c>
      <c r="BF19" s="58">
        <f>Z108</f>
        <v>331.7</v>
      </c>
      <c r="BG19" s="58">
        <f>AB108</f>
        <v>296.7</v>
      </c>
      <c r="BH19" s="58">
        <f>AD108</f>
        <v>385.09999999999997</v>
      </c>
      <c r="BI19" s="58">
        <f>AE108</f>
        <v>466.8</v>
      </c>
      <c r="BJ19" s="58">
        <f>AF108</f>
        <v>407.5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24</v>
      </c>
      <c r="C20" s="44">
        <v>24</v>
      </c>
      <c r="D20" s="44">
        <v>24</v>
      </c>
      <c r="E20" s="44">
        <v>24</v>
      </c>
      <c r="F20" s="44">
        <v>24</v>
      </c>
      <c r="G20" s="44">
        <v>24</v>
      </c>
      <c r="H20" s="44">
        <v>24</v>
      </c>
      <c r="I20" s="44">
        <v>24</v>
      </c>
      <c r="J20" s="44">
        <v>24</v>
      </c>
      <c r="K20" s="44">
        <v>24</v>
      </c>
      <c r="L20" s="44">
        <v>24</v>
      </c>
      <c r="M20" s="44">
        <v>24</v>
      </c>
      <c r="N20" s="44">
        <v>24</v>
      </c>
      <c r="O20" s="44">
        <v>24</v>
      </c>
      <c r="P20" s="44">
        <v>24</v>
      </c>
      <c r="Q20" s="44">
        <v>24</v>
      </c>
      <c r="R20" s="44">
        <v>24</v>
      </c>
      <c r="S20" s="44">
        <v>24</v>
      </c>
      <c r="T20" s="44">
        <v>24</v>
      </c>
      <c r="U20" s="44">
        <v>24</v>
      </c>
      <c r="V20" s="44">
        <v>24</v>
      </c>
      <c r="W20" s="44">
        <v>24</v>
      </c>
      <c r="X20" s="44">
        <v>24</v>
      </c>
      <c r="Y20" s="44">
        <v>24</v>
      </c>
      <c r="Z20" s="44">
        <v>24</v>
      </c>
      <c r="AA20" s="44">
        <v>24</v>
      </c>
      <c r="AB20" s="44">
        <v>24</v>
      </c>
      <c r="AC20" s="44">
        <v>24</v>
      </c>
      <c r="AD20" s="44">
        <v>24</v>
      </c>
      <c r="AE20" s="44">
        <v>24</v>
      </c>
      <c r="AF20" s="44">
        <v>24</v>
      </c>
      <c r="AG20" s="48">
        <v>50</v>
      </c>
      <c r="AH20" s="46">
        <f t="shared" si="2"/>
        <v>24</v>
      </c>
      <c r="AI20" s="47">
        <f t="shared" si="3"/>
        <v>24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62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24.5</v>
      </c>
      <c r="C21" s="44">
        <v>24.5</v>
      </c>
      <c r="D21" s="44">
        <v>24.5</v>
      </c>
      <c r="E21" s="44">
        <v>24.5</v>
      </c>
      <c r="F21" s="44">
        <v>24.5</v>
      </c>
      <c r="G21" s="44">
        <v>24.5</v>
      </c>
      <c r="H21" s="44">
        <v>24.5</v>
      </c>
      <c r="I21" s="44">
        <v>24.5</v>
      </c>
      <c r="J21" s="44">
        <v>24.5</v>
      </c>
      <c r="K21" s="44">
        <v>24.5</v>
      </c>
      <c r="L21" s="44">
        <v>24.5</v>
      </c>
      <c r="M21" s="44">
        <v>24.5</v>
      </c>
      <c r="N21" s="44">
        <v>24.5</v>
      </c>
      <c r="O21" s="44">
        <v>24.5</v>
      </c>
      <c r="P21" s="44">
        <v>24.5</v>
      </c>
      <c r="Q21" s="44">
        <v>24.5</v>
      </c>
      <c r="R21" s="44">
        <v>24.5</v>
      </c>
      <c r="S21" s="44">
        <v>24.5</v>
      </c>
      <c r="T21" s="44">
        <v>24.5</v>
      </c>
      <c r="U21" s="44">
        <v>24.5</v>
      </c>
      <c r="V21" s="44">
        <v>24.5</v>
      </c>
      <c r="W21" s="44">
        <v>24.5</v>
      </c>
      <c r="X21" s="44">
        <v>24.5</v>
      </c>
      <c r="Y21" s="44">
        <v>24.5</v>
      </c>
      <c r="Z21" s="44">
        <v>24.5</v>
      </c>
      <c r="AA21" s="44">
        <v>24.5</v>
      </c>
      <c r="AB21" s="44">
        <v>24.5</v>
      </c>
      <c r="AC21" s="44">
        <v>24.5</v>
      </c>
      <c r="AD21" s="44">
        <v>24.5</v>
      </c>
      <c r="AE21" s="44">
        <v>24.5</v>
      </c>
      <c r="AF21" s="44">
        <v>24.5</v>
      </c>
      <c r="AG21" s="48">
        <v>45</v>
      </c>
      <c r="AH21" s="46">
        <f t="shared" si="2"/>
        <v>24.5</v>
      </c>
      <c r="AI21" s="47">
        <f t="shared" si="3"/>
        <v>24.5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21.2</v>
      </c>
      <c r="C22" s="44">
        <v>21.2</v>
      </c>
      <c r="D22" s="44">
        <v>21.2</v>
      </c>
      <c r="E22" s="44">
        <v>21.2</v>
      </c>
      <c r="F22" s="44">
        <v>21.2</v>
      </c>
      <c r="G22" s="44">
        <v>21.2</v>
      </c>
      <c r="H22" s="44">
        <v>21.2</v>
      </c>
      <c r="I22" s="44">
        <v>21.2</v>
      </c>
      <c r="J22" s="44">
        <v>21.2</v>
      </c>
      <c r="K22" s="44">
        <v>21.2</v>
      </c>
      <c r="L22" s="44">
        <v>21.2</v>
      </c>
      <c r="M22" s="44">
        <v>21.2</v>
      </c>
      <c r="N22" s="44">
        <v>21.2</v>
      </c>
      <c r="O22" s="44">
        <v>21.2</v>
      </c>
      <c r="P22" s="44">
        <v>21.2</v>
      </c>
      <c r="Q22" s="44">
        <v>21.2</v>
      </c>
      <c r="R22" s="44">
        <v>21.2</v>
      </c>
      <c r="S22" s="44">
        <v>21.2</v>
      </c>
      <c r="T22" s="44">
        <v>21.2</v>
      </c>
      <c r="U22" s="44">
        <v>21.2</v>
      </c>
      <c r="V22" s="44">
        <v>21.2</v>
      </c>
      <c r="W22" s="44">
        <v>21.2</v>
      </c>
      <c r="X22" s="44">
        <v>21.2</v>
      </c>
      <c r="Y22" s="44">
        <v>21.2</v>
      </c>
      <c r="Z22" s="44">
        <v>21.2</v>
      </c>
      <c r="AA22" s="44">
        <v>21.2</v>
      </c>
      <c r="AB22" s="44">
        <v>21.2</v>
      </c>
      <c r="AC22" s="44">
        <v>21.2</v>
      </c>
      <c r="AD22" s="44">
        <v>21.2</v>
      </c>
      <c r="AE22" s="44">
        <v>21.2</v>
      </c>
      <c r="AF22" s="44">
        <v>21.2</v>
      </c>
      <c r="AG22" s="48">
        <v>44</v>
      </c>
      <c r="AH22" s="46">
        <f t="shared" si="2"/>
        <v>21.2</v>
      </c>
      <c r="AI22" s="47">
        <f t="shared" si="3"/>
        <v>21.2</v>
      </c>
      <c r="AK22" s="49"/>
      <c r="AL22" s="59" t="s">
        <v>39</v>
      </c>
      <c r="AM22" s="60">
        <f t="shared" ref="AM22:BJ22" si="16">SUM(AM16:AM21)</f>
        <v>1316</v>
      </c>
      <c r="AN22" s="60">
        <f t="shared" si="16"/>
        <v>1289.5</v>
      </c>
      <c r="AO22" s="60">
        <f t="shared" si="16"/>
        <v>1338.1999999999996</v>
      </c>
      <c r="AP22" s="60">
        <f t="shared" si="16"/>
        <v>1262.6999999999998</v>
      </c>
      <c r="AQ22" s="60">
        <f t="shared" si="16"/>
        <v>1262.6999999999998</v>
      </c>
      <c r="AR22" s="60">
        <f t="shared" si="16"/>
        <v>1271.3999999999999</v>
      </c>
      <c r="AS22" s="60">
        <f t="shared" si="16"/>
        <v>1539.6999999999998</v>
      </c>
      <c r="AT22" s="60">
        <f t="shared" si="16"/>
        <v>1650.6999999999998</v>
      </c>
      <c r="AU22" s="60">
        <f t="shared" si="16"/>
        <v>1642.9</v>
      </c>
      <c r="AV22" s="60">
        <f t="shared" si="16"/>
        <v>1618.7999999999997</v>
      </c>
      <c r="AW22" s="60">
        <f t="shared" si="16"/>
        <v>1717.8999999999999</v>
      </c>
      <c r="AX22" s="60">
        <f t="shared" si="16"/>
        <v>1665.2</v>
      </c>
      <c r="AY22" s="60">
        <f t="shared" si="16"/>
        <v>1635.2000000000003</v>
      </c>
      <c r="AZ22" s="60">
        <f t="shared" si="16"/>
        <v>1694.2000000000003</v>
      </c>
      <c r="BA22" s="60">
        <f t="shared" si="16"/>
        <v>1684.7</v>
      </c>
      <c r="BB22" s="60">
        <f t="shared" si="16"/>
        <v>1658.8000000000002</v>
      </c>
      <c r="BC22" s="60">
        <f t="shared" si="16"/>
        <v>1772.1999999999998</v>
      </c>
      <c r="BD22" s="60">
        <f t="shared" si="16"/>
        <v>1728.5200000000002</v>
      </c>
      <c r="BE22" s="60">
        <f t="shared" si="16"/>
        <v>1760.5</v>
      </c>
      <c r="BF22" s="60">
        <f t="shared" si="16"/>
        <v>2117.6999999999998</v>
      </c>
      <c r="BG22" s="60">
        <f t="shared" si="16"/>
        <v>1922.6000000000001</v>
      </c>
      <c r="BH22" s="60">
        <f t="shared" si="16"/>
        <v>1864.9</v>
      </c>
      <c r="BI22" s="60">
        <f t="shared" si="16"/>
        <v>1671.9</v>
      </c>
      <c r="BJ22" s="60">
        <f t="shared" si="16"/>
        <v>1589.8000000000002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10.5</v>
      </c>
      <c r="C23" s="44">
        <v>10.5</v>
      </c>
      <c r="D23" s="44">
        <v>10.5</v>
      </c>
      <c r="E23" s="44">
        <v>10.5</v>
      </c>
      <c r="F23" s="44">
        <v>10.5</v>
      </c>
      <c r="G23" s="44">
        <v>10.5</v>
      </c>
      <c r="H23" s="44">
        <v>10.5</v>
      </c>
      <c r="I23" s="44">
        <v>10.5</v>
      </c>
      <c r="J23" s="44">
        <v>10.5</v>
      </c>
      <c r="K23" s="44">
        <v>10.5</v>
      </c>
      <c r="L23" s="44">
        <v>10.5</v>
      </c>
      <c r="M23" s="44">
        <v>10.5</v>
      </c>
      <c r="N23" s="44">
        <v>10.5</v>
      </c>
      <c r="O23" s="44">
        <v>10.5</v>
      </c>
      <c r="P23" s="44">
        <v>11.5</v>
      </c>
      <c r="Q23" s="44">
        <v>11.5</v>
      </c>
      <c r="R23" s="44">
        <v>11.5</v>
      </c>
      <c r="S23" s="44">
        <v>11.5</v>
      </c>
      <c r="T23" s="44">
        <v>11.5</v>
      </c>
      <c r="U23" s="44">
        <v>11.5</v>
      </c>
      <c r="V23" s="44">
        <v>11.5</v>
      </c>
      <c r="W23" s="44">
        <v>11.5</v>
      </c>
      <c r="X23" s="44">
        <v>11.5</v>
      </c>
      <c r="Y23" s="44">
        <v>11.5</v>
      </c>
      <c r="Z23" s="44">
        <v>11.5</v>
      </c>
      <c r="AA23" s="44">
        <v>11.5</v>
      </c>
      <c r="AB23" s="44">
        <v>11.5</v>
      </c>
      <c r="AC23" s="44">
        <v>11.5</v>
      </c>
      <c r="AD23" s="44">
        <v>11.5</v>
      </c>
      <c r="AE23" s="44">
        <v>11.5</v>
      </c>
      <c r="AF23" s="44">
        <v>11.5</v>
      </c>
      <c r="AG23" s="48">
        <v>42</v>
      </c>
      <c r="AH23" s="46">
        <f t="shared" si="2"/>
        <v>11.5</v>
      </c>
      <c r="AI23" s="47">
        <f t="shared" si="3"/>
        <v>10.5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-46.3</v>
      </c>
      <c r="AP23" s="60">
        <f t="shared" si="17"/>
        <v>-16.3</v>
      </c>
      <c r="AQ23" s="60">
        <f t="shared" si="17"/>
        <v>-16.3</v>
      </c>
      <c r="AR23" s="60">
        <f t="shared" si="17"/>
        <v>-40</v>
      </c>
      <c r="AS23" s="60">
        <f>I123*-1</f>
        <v>-156</v>
      </c>
      <c r="AT23" s="60">
        <f>K123*-1</f>
        <v>-70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15</v>
      </c>
      <c r="C24" s="44">
        <v>15</v>
      </c>
      <c r="D24" s="44">
        <v>15</v>
      </c>
      <c r="E24" s="44">
        <v>15</v>
      </c>
      <c r="F24" s="44">
        <v>15</v>
      </c>
      <c r="G24" s="44">
        <v>15</v>
      </c>
      <c r="H24" s="44">
        <v>15</v>
      </c>
      <c r="I24" s="44">
        <v>15</v>
      </c>
      <c r="J24" s="44">
        <v>15</v>
      </c>
      <c r="K24" s="44">
        <v>15</v>
      </c>
      <c r="L24" s="44">
        <v>15</v>
      </c>
      <c r="M24" s="44">
        <v>15</v>
      </c>
      <c r="N24" s="44">
        <v>15</v>
      </c>
      <c r="O24" s="44">
        <v>15</v>
      </c>
      <c r="P24" s="44">
        <v>14.4</v>
      </c>
      <c r="Q24" s="44">
        <v>14.4</v>
      </c>
      <c r="R24" s="44">
        <v>14.4</v>
      </c>
      <c r="S24" s="44">
        <v>14.4</v>
      </c>
      <c r="T24" s="44">
        <v>14.4</v>
      </c>
      <c r="U24" s="44">
        <v>14.4</v>
      </c>
      <c r="V24" s="44">
        <v>14.4</v>
      </c>
      <c r="W24" s="44">
        <v>14.4</v>
      </c>
      <c r="X24" s="44">
        <v>14.4</v>
      </c>
      <c r="Y24" s="44">
        <v>14.4</v>
      </c>
      <c r="Z24" s="44">
        <v>14.4</v>
      </c>
      <c r="AA24" s="44">
        <v>14.4</v>
      </c>
      <c r="AB24" s="44">
        <v>14.4</v>
      </c>
      <c r="AC24" s="44">
        <v>14.4</v>
      </c>
      <c r="AD24" s="44">
        <v>14.4</v>
      </c>
      <c r="AE24" s="44">
        <v>14.4</v>
      </c>
      <c r="AF24" s="44">
        <v>14.4</v>
      </c>
      <c r="AG24" s="48">
        <v>40</v>
      </c>
      <c r="AH24" s="46">
        <f t="shared" si="2"/>
        <v>15</v>
      </c>
      <c r="AI24" s="47">
        <f t="shared" si="3"/>
        <v>14.4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12.2</v>
      </c>
      <c r="C25" s="44">
        <v>12.2</v>
      </c>
      <c r="D25" s="44">
        <v>12.2</v>
      </c>
      <c r="E25" s="44">
        <v>12.2</v>
      </c>
      <c r="F25" s="44">
        <v>12.2</v>
      </c>
      <c r="G25" s="44">
        <v>12.2</v>
      </c>
      <c r="H25" s="44">
        <v>12.2</v>
      </c>
      <c r="I25" s="44">
        <v>12.2</v>
      </c>
      <c r="J25" s="44">
        <v>12.2</v>
      </c>
      <c r="K25" s="44">
        <v>12.2</v>
      </c>
      <c r="L25" s="44">
        <v>12.2</v>
      </c>
      <c r="M25" s="44">
        <v>12.2</v>
      </c>
      <c r="N25" s="44">
        <v>12.2</v>
      </c>
      <c r="O25" s="44">
        <v>12.2</v>
      </c>
      <c r="P25" s="44">
        <v>12.1</v>
      </c>
      <c r="Q25" s="44">
        <v>12.1</v>
      </c>
      <c r="R25" s="44">
        <v>12.1</v>
      </c>
      <c r="S25" s="44">
        <v>12.1</v>
      </c>
      <c r="T25" s="44">
        <v>12.1</v>
      </c>
      <c r="U25" s="44">
        <v>12.1</v>
      </c>
      <c r="V25" s="44">
        <v>12.1</v>
      </c>
      <c r="W25" s="44">
        <v>12.1</v>
      </c>
      <c r="X25" s="44">
        <v>12.1</v>
      </c>
      <c r="Y25" s="44">
        <v>12.1</v>
      </c>
      <c r="Z25" s="44">
        <v>12.1</v>
      </c>
      <c r="AA25" s="44">
        <v>12.1</v>
      </c>
      <c r="AB25" s="44">
        <v>12.1</v>
      </c>
      <c r="AC25" s="44">
        <v>12.1</v>
      </c>
      <c r="AD25" s="44">
        <v>12.1</v>
      </c>
      <c r="AE25" s="44">
        <v>12.1</v>
      </c>
      <c r="AF25" s="44">
        <v>12.1</v>
      </c>
      <c r="AG25" s="48">
        <v>38.46</v>
      </c>
      <c r="AH25" s="46">
        <f t="shared" si="2"/>
        <v>12.2</v>
      </c>
      <c r="AI25" s="47">
        <f t="shared" si="3"/>
        <v>12.1</v>
      </c>
      <c r="AK25" s="49"/>
      <c r="AL25" s="59" t="s">
        <v>44</v>
      </c>
      <c r="AM25" s="60">
        <f t="shared" ref="AM25:BJ25" si="19">AM22+AM23</f>
        <v>1316</v>
      </c>
      <c r="AN25" s="60">
        <f t="shared" si="19"/>
        <v>1289.5</v>
      </c>
      <c r="AO25" s="60">
        <f t="shared" si="19"/>
        <v>1291.8999999999996</v>
      </c>
      <c r="AP25" s="60">
        <f t="shared" si="19"/>
        <v>1246.3999999999999</v>
      </c>
      <c r="AQ25" s="60">
        <f t="shared" si="19"/>
        <v>1246.3999999999999</v>
      </c>
      <c r="AR25" s="60">
        <f t="shared" si="19"/>
        <v>1231.3999999999999</v>
      </c>
      <c r="AS25" s="60">
        <f t="shared" si="19"/>
        <v>1383.6999999999998</v>
      </c>
      <c r="AT25" s="60">
        <f t="shared" si="19"/>
        <v>1580.6999999999998</v>
      </c>
      <c r="AU25" s="60">
        <f t="shared" si="19"/>
        <v>1642.9</v>
      </c>
      <c r="AV25" s="60">
        <f t="shared" si="19"/>
        <v>1618.7999999999997</v>
      </c>
      <c r="AW25" s="60">
        <f t="shared" si="19"/>
        <v>1717.8999999999999</v>
      </c>
      <c r="AX25" s="60">
        <f t="shared" si="19"/>
        <v>1665.2</v>
      </c>
      <c r="AY25" s="60">
        <f t="shared" si="19"/>
        <v>1635.2000000000003</v>
      </c>
      <c r="AZ25" s="60">
        <f t="shared" si="19"/>
        <v>1694.2000000000003</v>
      </c>
      <c r="BA25" s="60">
        <f t="shared" si="19"/>
        <v>1684.7</v>
      </c>
      <c r="BB25" s="60">
        <f t="shared" si="19"/>
        <v>1658.8000000000002</v>
      </c>
      <c r="BC25" s="60">
        <f t="shared" si="19"/>
        <v>1772.1999999999998</v>
      </c>
      <c r="BD25" s="60">
        <f t="shared" si="19"/>
        <v>1728.5200000000002</v>
      </c>
      <c r="BE25" s="60">
        <f t="shared" si="19"/>
        <v>1760.5</v>
      </c>
      <c r="BF25" s="60">
        <f t="shared" si="19"/>
        <v>2117.6999999999998</v>
      </c>
      <c r="BG25" s="60">
        <f t="shared" si="19"/>
        <v>1922.6000000000001</v>
      </c>
      <c r="BH25" s="60">
        <f t="shared" si="19"/>
        <v>1864.9</v>
      </c>
      <c r="BI25" s="60">
        <f t="shared" si="19"/>
        <v>1671.9</v>
      </c>
      <c r="BJ25" s="60">
        <f t="shared" si="19"/>
        <v>1589.8000000000002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7.5</v>
      </c>
      <c r="C26" s="44">
        <v>7.5</v>
      </c>
      <c r="D26" s="44">
        <v>7.5</v>
      </c>
      <c r="E26" s="44">
        <v>7.5</v>
      </c>
      <c r="F26" s="44">
        <v>7.5</v>
      </c>
      <c r="G26" s="44">
        <v>7.5</v>
      </c>
      <c r="H26" s="44">
        <v>7.5</v>
      </c>
      <c r="I26" s="44">
        <v>7.5</v>
      </c>
      <c r="J26" s="44">
        <v>7.5</v>
      </c>
      <c r="K26" s="44">
        <v>7.5</v>
      </c>
      <c r="L26" s="44">
        <v>7.5</v>
      </c>
      <c r="M26" s="44">
        <v>7.5</v>
      </c>
      <c r="N26" s="44">
        <v>7.5</v>
      </c>
      <c r="O26" s="44">
        <v>7.5</v>
      </c>
      <c r="P26" s="44">
        <v>6.1</v>
      </c>
      <c r="Q26" s="44">
        <v>6.1</v>
      </c>
      <c r="R26" s="44">
        <v>6.1</v>
      </c>
      <c r="S26" s="44">
        <v>6.1</v>
      </c>
      <c r="T26" s="44">
        <v>6.1</v>
      </c>
      <c r="U26" s="44">
        <v>6.1</v>
      </c>
      <c r="V26" s="44">
        <v>6.1</v>
      </c>
      <c r="W26" s="44">
        <v>6.1</v>
      </c>
      <c r="X26" s="44">
        <v>6.1</v>
      </c>
      <c r="Y26" s="44">
        <v>6.1</v>
      </c>
      <c r="Z26" s="44">
        <v>6.1</v>
      </c>
      <c r="AA26" s="44">
        <v>6.1</v>
      </c>
      <c r="AB26" s="44">
        <v>6.1</v>
      </c>
      <c r="AC26" s="44">
        <v>6.1</v>
      </c>
      <c r="AD26" s="44">
        <v>6.1</v>
      </c>
      <c r="AE26" s="44">
        <v>6.1</v>
      </c>
      <c r="AF26" s="44">
        <v>6.1</v>
      </c>
      <c r="AG26" s="61">
        <v>38</v>
      </c>
      <c r="AH26" s="46">
        <f t="shared" si="2"/>
        <v>7.5</v>
      </c>
      <c r="AI26" s="47">
        <f t="shared" si="3"/>
        <v>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14.5</v>
      </c>
      <c r="C27" s="44">
        <v>14.5</v>
      </c>
      <c r="D27" s="44">
        <v>14.5</v>
      </c>
      <c r="E27" s="44">
        <v>14.5</v>
      </c>
      <c r="F27" s="44">
        <v>14.5</v>
      </c>
      <c r="G27" s="44">
        <v>14.5</v>
      </c>
      <c r="H27" s="44">
        <v>14.5</v>
      </c>
      <c r="I27" s="44">
        <v>14.5</v>
      </c>
      <c r="J27" s="44">
        <v>14.5</v>
      </c>
      <c r="K27" s="44">
        <v>14.5</v>
      </c>
      <c r="L27" s="44">
        <v>14.5</v>
      </c>
      <c r="M27" s="44">
        <v>14.5</v>
      </c>
      <c r="N27" s="44">
        <v>14.5</v>
      </c>
      <c r="O27" s="44">
        <v>14.5</v>
      </c>
      <c r="P27" s="44">
        <v>14.5</v>
      </c>
      <c r="Q27" s="44">
        <v>14.5</v>
      </c>
      <c r="R27" s="44">
        <v>14.5</v>
      </c>
      <c r="S27" s="44">
        <v>14.5</v>
      </c>
      <c r="T27" s="44">
        <v>14.5</v>
      </c>
      <c r="U27" s="44">
        <v>14.5</v>
      </c>
      <c r="V27" s="44">
        <v>14.5</v>
      </c>
      <c r="W27" s="44">
        <v>14.5</v>
      </c>
      <c r="X27" s="44">
        <v>14.5</v>
      </c>
      <c r="Y27" s="44">
        <v>14.5</v>
      </c>
      <c r="Z27" s="44">
        <v>14.5</v>
      </c>
      <c r="AA27" s="44">
        <v>14.5</v>
      </c>
      <c r="AB27" s="44">
        <v>14.5</v>
      </c>
      <c r="AC27" s="44">
        <v>14.5</v>
      </c>
      <c r="AD27" s="44">
        <v>14.5</v>
      </c>
      <c r="AE27" s="44">
        <v>14.5</v>
      </c>
      <c r="AF27" s="44">
        <v>14.5</v>
      </c>
      <c r="AG27" s="48">
        <v>36</v>
      </c>
      <c r="AH27" s="46">
        <f t="shared" si="2"/>
        <v>14.5</v>
      </c>
      <c r="AI27" s="47">
        <f t="shared" si="3"/>
        <v>14.5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20.5</v>
      </c>
      <c r="C28" s="44">
        <v>20.5</v>
      </c>
      <c r="D28" s="44">
        <v>20.5</v>
      </c>
      <c r="E28" s="44">
        <v>20.5</v>
      </c>
      <c r="F28" s="44">
        <v>20.5</v>
      </c>
      <c r="G28" s="44">
        <v>20.5</v>
      </c>
      <c r="H28" s="44">
        <v>20.5</v>
      </c>
      <c r="I28" s="44">
        <v>20.5</v>
      </c>
      <c r="J28" s="44">
        <v>20.5</v>
      </c>
      <c r="K28" s="44">
        <v>20.5</v>
      </c>
      <c r="L28" s="44">
        <v>20.5</v>
      </c>
      <c r="M28" s="44">
        <v>20.5</v>
      </c>
      <c r="N28" s="44">
        <v>20.5</v>
      </c>
      <c r="O28" s="44">
        <v>20.5</v>
      </c>
      <c r="P28" s="44">
        <v>16.600000000000001</v>
      </c>
      <c r="Q28" s="44">
        <v>16.600000000000001</v>
      </c>
      <c r="R28" s="44">
        <v>16.600000000000001</v>
      </c>
      <c r="S28" s="44">
        <v>16.600000000000001</v>
      </c>
      <c r="T28" s="44">
        <v>16.600000000000001</v>
      </c>
      <c r="U28" s="44">
        <v>16.600000000000001</v>
      </c>
      <c r="V28" s="44">
        <v>16.600000000000001</v>
      </c>
      <c r="W28" s="44">
        <v>16.600000000000001</v>
      </c>
      <c r="X28" s="44">
        <v>16.600000000000001</v>
      </c>
      <c r="Y28" s="44">
        <v>16.600000000000001</v>
      </c>
      <c r="Z28" s="44">
        <v>16.600000000000001</v>
      </c>
      <c r="AA28" s="44">
        <v>16.600000000000001</v>
      </c>
      <c r="AB28" s="44">
        <v>16.600000000000001</v>
      </c>
      <c r="AC28" s="44">
        <v>16.600000000000001</v>
      </c>
      <c r="AD28" s="44">
        <v>16.600000000000001</v>
      </c>
      <c r="AE28" s="44">
        <v>16.600000000000001</v>
      </c>
      <c r="AF28" s="44">
        <v>16.600000000000001</v>
      </c>
      <c r="AG28" s="48">
        <v>35.5</v>
      </c>
      <c r="AH28" s="46">
        <f t="shared" si="2"/>
        <v>20.5</v>
      </c>
      <c r="AI28" s="47">
        <f t="shared" si="3"/>
        <v>16.600000000000001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14</v>
      </c>
      <c r="C29" s="44">
        <v>14</v>
      </c>
      <c r="D29" s="44">
        <v>14</v>
      </c>
      <c r="E29" s="44">
        <v>14</v>
      </c>
      <c r="F29" s="44">
        <v>14</v>
      </c>
      <c r="G29" s="44">
        <v>14</v>
      </c>
      <c r="H29" s="44">
        <v>14</v>
      </c>
      <c r="I29" s="44">
        <v>14</v>
      </c>
      <c r="J29" s="44">
        <v>14</v>
      </c>
      <c r="K29" s="44">
        <v>14</v>
      </c>
      <c r="L29" s="44">
        <v>14</v>
      </c>
      <c r="M29" s="44">
        <v>14</v>
      </c>
      <c r="N29" s="44">
        <v>14</v>
      </c>
      <c r="O29" s="44">
        <v>14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10.6</v>
      </c>
      <c r="AA29" s="44">
        <v>10.6</v>
      </c>
      <c r="AB29" s="44">
        <v>10.6</v>
      </c>
      <c r="AC29" s="44">
        <v>10.6</v>
      </c>
      <c r="AD29" s="44">
        <v>10.6</v>
      </c>
      <c r="AE29" s="44">
        <v>10.6</v>
      </c>
      <c r="AF29" s="44">
        <v>10.6</v>
      </c>
      <c r="AG29" s="61">
        <v>32</v>
      </c>
      <c r="AH29" s="46">
        <f t="shared" si="2"/>
        <v>14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11.8</v>
      </c>
      <c r="C30" s="44">
        <v>11.8</v>
      </c>
      <c r="D30" s="44">
        <v>11.8</v>
      </c>
      <c r="E30" s="44">
        <v>11.8</v>
      </c>
      <c r="F30" s="44">
        <v>11.8</v>
      </c>
      <c r="G30" s="44">
        <v>11.8</v>
      </c>
      <c r="H30" s="44">
        <v>11.8</v>
      </c>
      <c r="I30" s="44">
        <v>11.8</v>
      </c>
      <c r="J30" s="44">
        <v>11.8</v>
      </c>
      <c r="K30" s="44">
        <v>11.8</v>
      </c>
      <c r="L30" s="44">
        <v>11.8</v>
      </c>
      <c r="M30" s="44">
        <v>11.8</v>
      </c>
      <c r="N30" s="44">
        <v>11.8</v>
      </c>
      <c r="O30" s="44">
        <v>11.8</v>
      </c>
      <c r="P30" s="44">
        <v>12.6</v>
      </c>
      <c r="Q30" s="44">
        <v>12.6</v>
      </c>
      <c r="R30" s="44">
        <v>12.6</v>
      </c>
      <c r="S30" s="44">
        <v>12.6</v>
      </c>
      <c r="T30" s="44">
        <v>12.6</v>
      </c>
      <c r="U30" s="44">
        <v>12.6</v>
      </c>
      <c r="V30" s="44">
        <v>12.6</v>
      </c>
      <c r="W30" s="44">
        <v>12.6</v>
      </c>
      <c r="X30" s="44">
        <v>12.6</v>
      </c>
      <c r="Y30" s="44">
        <v>12.6</v>
      </c>
      <c r="Z30" s="44">
        <v>12.6</v>
      </c>
      <c r="AA30" s="44">
        <v>12.6</v>
      </c>
      <c r="AB30" s="44">
        <v>12.6</v>
      </c>
      <c r="AC30" s="44">
        <v>12.6</v>
      </c>
      <c r="AD30" s="44">
        <v>12.6</v>
      </c>
      <c r="AE30" s="44">
        <v>12.6</v>
      </c>
      <c r="AF30" s="44">
        <v>12.6</v>
      </c>
      <c r="AG30" s="48">
        <v>30</v>
      </c>
      <c r="AH30" s="46">
        <f t="shared" si="2"/>
        <v>12.6</v>
      </c>
      <c r="AI30" s="47">
        <f t="shared" si="3"/>
        <v>11.8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9.5</v>
      </c>
      <c r="C31" s="44">
        <v>9.5</v>
      </c>
      <c r="D31" s="44">
        <v>9.5</v>
      </c>
      <c r="E31" s="44">
        <v>9.5</v>
      </c>
      <c r="F31" s="44">
        <v>9.5</v>
      </c>
      <c r="G31" s="44">
        <v>9.5</v>
      </c>
      <c r="H31" s="44">
        <v>9.5</v>
      </c>
      <c r="I31" s="44">
        <v>9.5</v>
      </c>
      <c r="J31" s="44">
        <v>9.5</v>
      </c>
      <c r="K31" s="44">
        <v>9.5</v>
      </c>
      <c r="L31" s="44">
        <v>9.5</v>
      </c>
      <c r="M31" s="44">
        <v>9.5</v>
      </c>
      <c r="N31" s="44">
        <v>9.5</v>
      </c>
      <c r="O31" s="44">
        <v>9.5</v>
      </c>
      <c r="P31" s="44">
        <v>8.1999999999999993</v>
      </c>
      <c r="Q31" s="44">
        <v>8.1999999999999993</v>
      </c>
      <c r="R31" s="44">
        <v>8.1999999999999993</v>
      </c>
      <c r="S31" s="44">
        <v>8.1999999999999993</v>
      </c>
      <c r="T31" s="44">
        <v>8.1999999999999993</v>
      </c>
      <c r="U31" s="44">
        <v>8.1999999999999993</v>
      </c>
      <c r="V31" s="44">
        <v>8.1999999999999993</v>
      </c>
      <c r="W31" s="44">
        <v>8.1999999999999993</v>
      </c>
      <c r="X31" s="44">
        <v>8.1999999999999993</v>
      </c>
      <c r="Y31" s="44">
        <v>8.1999999999999993</v>
      </c>
      <c r="Z31" s="44">
        <v>8.1999999999999993</v>
      </c>
      <c r="AA31" s="44">
        <v>8.1999999999999993</v>
      </c>
      <c r="AB31" s="44">
        <v>8.1999999999999993</v>
      </c>
      <c r="AC31" s="44">
        <v>8.1999999999999993</v>
      </c>
      <c r="AD31" s="44">
        <v>8.1999999999999993</v>
      </c>
      <c r="AE31" s="44">
        <v>8.1999999999999993</v>
      </c>
      <c r="AF31" s="44">
        <v>8.1999999999999993</v>
      </c>
      <c r="AG31" s="48">
        <v>29.04</v>
      </c>
      <c r="AH31" s="46">
        <f t="shared" si="2"/>
        <v>9.5</v>
      </c>
      <c r="AI31" s="47">
        <f t="shared" si="3"/>
        <v>8.1999999999999993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7.8</v>
      </c>
      <c r="C32" s="44">
        <v>7.8</v>
      </c>
      <c r="D32" s="44">
        <v>7.8</v>
      </c>
      <c r="E32" s="44">
        <v>7.8</v>
      </c>
      <c r="F32" s="44">
        <v>7.8</v>
      </c>
      <c r="G32" s="44">
        <v>7.8</v>
      </c>
      <c r="H32" s="44">
        <v>7.8</v>
      </c>
      <c r="I32" s="44">
        <v>7.8</v>
      </c>
      <c r="J32" s="44">
        <v>7.8</v>
      </c>
      <c r="K32" s="44">
        <v>7.8</v>
      </c>
      <c r="L32" s="44">
        <v>7.8</v>
      </c>
      <c r="M32" s="44">
        <v>7.8</v>
      </c>
      <c r="N32" s="44">
        <v>7.8</v>
      </c>
      <c r="O32" s="44">
        <v>7.8</v>
      </c>
      <c r="P32" s="44">
        <v>9.1999999999999993</v>
      </c>
      <c r="Q32" s="44">
        <v>9.1999999999999993</v>
      </c>
      <c r="R32" s="44">
        <v>9.1999999999999993</v>
      </c>
      <c r="S32" s="44">
        <v>9.1999999999999993</v>
      </c>
      <c r="T32" s="44">
        <v>9.1999999999999993</v>
      </c>
      <c r="U32" s="44">
        <v>9.1999999999999993</v>
      </c>
      <c r="V32" s="44">
        <v>9.1999999999999993</v>
      </c>
      <c r="W32" s="44">
        <v>9.1999999999999993</v>
      </c>
      <c r="X32" s="44">
        <v>9.1999999999999993</v>
      </c>
      <c r="Y32" s="44">
        <v>9.1999999999999993</v>
      </c>
      <c r="Z32" s="44">
        <v>9.1999999999999993</v>
      </c>
      <c r="AA32" s="44">
        <v>9.1999999999999993</v>
      </c>
      <c r="AB32" s="44">
        <v>9.1999999999999993</v>
      </c>
      <c r="AC32" s="44">
        <v>9.1999999999999993</v>
      </c>
      <c r="AD32" s="44">
        <v>9.1999999999999993</v>
      </c>
      <c r="AE32" s="44">
        <v>9.1999999999999993</v>
      </c>
      <c r="AF32" s="44">
        <v>9.1999999999999993</v>
      </c>
      <c r="AG32" s="48">
        <v>28.1</v>
      </c>
      <c r="AH32" s="46">
        <f t="shared" si="2"/>
        <v>9.1999999999999993</v>
      </c>
      <c r="AI32" s="47">
        <f t="shared" si="3"/>
        <v>7.8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9.5</v>
      </c>
      <c r="C33" s="44">
        <v>9.5</v>
      </c>
      <c r="D33" s="44">
        <v>9.5</v>
      </c>
      <c r="E33" s="44">
        <v>9.5</v>
      </c>
      <c r="F33" s="44">
        <v>9.5</v>
      </c>
      <c r="G33" s="44">
        <v>9.5</v>
      </c>
      <c r="H33" s="44">
        <v>9.5</v>
      </c>
      <c r="I33" s="44">
        <v>9.5</v>
      </c>
      <c r="J33" s="44">
        <v>9.5</v>
      </c>
      <c r="K33" s="44">
        <v>9.5</v>
      </c>
      <c r="L33" s="44">
        <v>15</v>
      </c>
      <c r="M33" s="44">
        <v>15</v>
      </c>
      <c r="N33" s="44">
        <v>15</v>
      </c>
      <c r="O33" s="44">
        <v>15</v>
      </c>
      <c r="P33" s="44">
        <v>9.6</v>
      </c>
      <c r="Q33" s="44">
        <v>9.6</v>
      </c>
      <c r="R33" s="44">
        <v>9.6</v>
      </c>
      <c r="S33" s="44">
        <v>9.6</v>
      </c>
      <c r="T33" s="44">
        <v>9.6</v>
      </c>
      <c r="U33" s="44">
        <v>9.6</v>
      </c>
      <c r="V33" s="44">
        <v>9.6</v>
      </c>
      <c r="W33" s="44">
        <v>9.6</v>
      </c>
      <c r="X33" s="44">
        <v>9.6</v>
      </c>
      <c r="Y33" s="44">
        <v>9.6</v>
      </c>
      <c r="Z33" s="44">
        <v>9.6</v>
      </c>
      <c r="AA33" s="44">
        <v>9.6</v>
      </c>
      <c r="AB33" s="44">
        <v>9.6</v>
      </c>
      <c r="AC33" s="44">
        <v>9.6</v>
      </c>
      <c r="AD33" s="44">
        <v>9.6</v>
      </c>
      <c r="AE33" s="44">
        <v>9.6</v>
      </c>
      <c r="AF33" s="44">
        <v>9.6</v>
      </c>
      <c r="AG33" s="48">
        <v>27</v>
      </c>
      <c r="AH33" s="46">
        <f t="shared" si="2"/>
        <v>15</v>
      </c>
      <c r="AI33" s="47">
        <f t="shared" si="3"/>
        <v>9.5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</v>
      </c>
      <c r="C34" s="44">
        <v>12</v>
      </c>
      <c r="D34" s="44">
        <v>12</v>
      </c>
      <c r="E34" s="44">
        <v>12</v>
      </c>
      <c r="F34" s="44">
        <v>12</v>
      </c>
      <c r="G34" s="44">
        <v>12</v>
      </c>
      <c r="H34" s="44">
        <v>12</v>
      </c>
      <c r="I34" s="44">
        <v>12</v>
      </c>
      <c r="J34" s="44">
        <v>12</v>
      </c>
      <c r="K34" s="44">
        <v>12</v>
      </c>
      <c r="L34" s="44">
        <v>12</v>
      </c>
      <c r="M34" s="44">
        <v>12</v>
      </c>
      <c r="N34" s="44">
        <v>12</v>
      </c>
      <c r="O34" s="44">
        <v>12</v>
      </c>
      <c r="P34" s="44">
        <v>12.6</v>
      </c>
      <c r="Q34" s="44">
        <v>12.6</v>
      </c>
      <c r="R34" s="44">
        <v>12.6</v>
      </c>
      <c r="S34" s="44">
        <v>12.6</v>
      </c>
      <c r="T34" s="44">
        <v>12.6</v>
      </c>
      <c r="U34" s="44">
        <v>12.6</v>
      </c>
      <c r="V34" s="44">
        <v>12.6</v>
      </c>
      <c r="W34" s="44">
        <v>12.6</v>
      </c>
      <c r="X34" s="44">
        <v>12.6</v>
      </c>
      <c r="Y34" s="44">
        <v>12.6</v>
      </c>
      <c r="Z34" s="44">
        <v>12.6</v>
      </c>
      <c r="AA34" s="44">
        <v>12.6</v>
      </c>
      <c r="AB34" s="44">
        <v>12.6</v>
      </c>
      <c r="AC34" s="44">
        <v>12.6</v>
      </c>
      <c r="AD34" s="44">
        <v>12.6</v>
      </c>
      <c r="AE34" s="44">
        <v>12.6</v>
      </c>
      <c r="AF34" s="44">
        <v>12.6</v>
      </c>
      <c r="AG34" s="48">
        <v>25</v>
      </c>
      <c r="AH34" s="46">
        <f t="shared" si="2"/>
        <v>12.6</v>
      </c>
      <c r="AI34" s="47">
        <f t="shared" si="3"/>
        <v>12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18.7</v>
      </c>
      <c r="C35" s="44">
        <v>18.7</v>
      </c>
      <c r="D35" s="44">
        <v>18.7</v>
      </c>
      <c r="E35" s="44">
        <v>18.7</v>
      </c>
      <c r="F35" s="44">
        <v>18.7</v>
      </c>
      <c r="G35" s="44">
        <v>18.7</v>
      </c>
      <c r="H35" s="44">
        <v>18.7</v>
      </c>
      <c r="I35" s="44">
        <v>18.7</v>
      </c>
      <c r="J35" s="44">
        <v>18.7</v>
      </c>
      <c r="K35" s="44">
        <v>18.7</v>
      </c>
      <c r="L35" s="44">
        <v>18.7</v>
      </c>
      <c r="M35" s="44">
        <v>18.7</v>
      </c>
      <c r="N35" s="44">
        <v>18.7</v>
      </c>
      <c r="O35" s="44">
        <v>18.7</v>
      </c>
      <c r="P35" s="44">
        <v>13.5</v>
      </c>
      <c r="Q35" s="44">
        <v>13.5</v>
      </c>
      <c r="R35" s="44">
        <v>13.5</v>
      </c>
      <c r="S35" s="44">
        <v>13.5</v>
      </c>
      <c r="T35" s="44">
        <v>13.5</v>
      </c>
      <c r="U35" s="44">
        <v>13.5</v>
      </c>
      <c r="V35" s="44">
        <v>13.5</v>
      </c>
      <c r="W35" s="44">
        <v>13.5</v>
      </c>
      <c r="X35" s="44">
        <v>13.5</v>
      </c>
      <c r="Y35" s="44">
        <v>13.5</v>
      </c>
      <c r="Z35" s="44">
        <v>13.5</v>
      </c>
      <c r="AA35" s="44">
        <v>13.5</v>
      </c>
      <c r="AB35" s="44">
        <v>13.5</v>
      </c>
      <c r="AC35" s="44">
        <v>13.5</v>
      </c>
      <c r="AD35" s="44">
        <v>13.5</v>
      </c>
      <c r="AE35" s="44">
        <v>13.5</v>
      </c>
      <c r="AF35" s="44">
        <v>13.5</v>
      </c>
      <c r="AG35" s="48">
        <v>25</v>
      </c>
      <c r="AH35" s="46">
        <f t="shared" si="2"/>
        <v>18.7</v>
      </c>
      <c r="AI35" s="47">
        <f t="shared" si="3"/>
        <v>13.5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9</v>
      </c>
      <c r="C36" s="44">
        <v>9</v>
      </c>
      <c r="D36" s="44">
        <v>9</v>
      </c>
      <c r="E36" s="44">
        <v>9</v>
      </c>
      <c r="F36" s="44">
        <v>9</v>
      </c>
      <c r="G36" s="44">
        <v>9</v>
      </c>
      <c r="H36" s="44">
        <v>9</v>
      </c>
      <c r="I36" s="44">
        <v>9</v>
      </c>
      <c r="J36" s="44">
        <v>9</v>
      </c>
      <c r="K36" s="44">
        <v>9</v>
      </c>
      <c r="L36" s="44">
        <v>9</v>
      </c>
      <c r="M36" s="44">
        <v>9</v>
      </c>
      <c r="N36" s="44">
        <v>9</v>
      </c>
      <c r="O36" s="44">
        <v>9</v>
      </c>
      <c r="P36" s="44">
        <v>9</v>
      </c>
      <c r="Q36" s="44">
        <v>9</v>
      </c>
      <c r="R36" s="44">
        <v>9</v>
      </c>
      <c r="S36" s="44">
        <v>9</v>
      </c>
      <c r="T36" s="44">
        <v>9</v>
      </c>
      <c r="U36" s="44">
        <v>9</v>
      </c>
      <c r="V36" s="44">
        <v>9</v>
      </c>
      <c r="W36" s="44">
        <v>9</v>
      </c>
      <c r="X36" s="44">
        <v>9</v>
      </c>
      <c r="Y36" s="44">
        <v>9</v>
      </c>
      <c r="Z36" s="44">
        <v>9</v>
      </c>
      <c r="AA36" s="44">
        <v>9</v>
      </c>
      <c r="AB36" s="44">
        <v>9</v>
      </c>
      <c r="AC36" s="44">
        <v>9</v>
      </c>
      <c r="AD36" s="44">
        <v>9</v>
      </c>
      <c r="AE36" s="44">
        <v>9</v>
      </c>
      <c r="AF36" s="44">
        <v>9</v>
      </c>
      <c r="AG36" s="48">
        <v>25</v>
      </c>
      <c r="AH36" s="46">
        <f t="shared" si="2"/>
        <v>9</v>
      </c>
      <c r="AI36" s="47">
        <f t="shared" si="3"/>
        <v>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10.3</v>
      </c>
      <c r="C37" s="44">
        <v>10.3</v>
      </c>
      <c r="D37" s="44">
        <v>10.3</v>
      </c>
      <c r="E37" s="44">
        <v>10.3</v>
      </c>
      <c r="F37" s="44">
        <v>10.3</v>
      </c>
      <c r="G37" s="44">
        <v>10.3</v>
      </c>
      <c r="H37" s="44">
        <v>10.3</v>
      </c>
      <c r="I37" s="44">
        <v>10.3</v>
      </c>
      <c r="J37" s="44">
        <v>10.3</v>
      </c>
      <c r="K37" s="44">
        <v>10.3</v>
      </c>
      <c r="L37" s="44">
        <v>14.2</v>
      </c>
      <c r="M37" s="44">
        <v>14.2</v>
      </c>
      <c r="N37" s="44">
        <v>14.2</v>
      </c>
      <c r="O37" s="44">
        <v>14.2</v>
      </c>
      <c r="P37" s="44">
        <v>13.9</v>
      </c>
      <c r="Q37" s="44">
        <v>13.9</v>
      </c>
      <c r="R37" s="44">
        <v>13.9</v>
      </c>
      <c r="S37" s="44">
        <v>13.9</v>
      </c>
      <c r="T37" s="44">
        <v>13.9</v>
      </c>
      <c r="U37" s="44">
        <v>13.9</v>
      </c>
      <c r="V37" s="44">
        <v>13.9</v>
      </c>
      <c r="W37" s="44">
        <v>13.9</v>
      </c>
      <c r="X37" s="44">
        <v>13.9</v>
      </c>
      <c r="Y37" s="44">
        <v>13.9</v>
      </c>
      <c r="Z37" s="44">
        <v>13.9</v>
      </c>
      <c r="AA37" s="44">
        <v>13.9</v>
      </c>
      <c r="AB37" s="44">
        <v>13.9</v>
      </c>
      <c r="AC37" s="44">
        <v>13.9</v>
      </c>
      <c r="AD37" s="44">
        <v>13.9</v>
      </c>
      <c r="AE37" s="44">
        <v>13.9</v>
      </c>
      <c r="AF37" s="44">
        <v>13.9</v>
      </c>
      <c r="AG37" s="48">
        <v>25</v>
      </c>
      <c r="AH37" s="46">
        <f t="shared" si="2"/>
        <v>14.2</v>
      </c>
      <c r="AI37" s="47">
        <f t="shared" si="3"/>
        <v>10.3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8.5</v>
      </c>
      <c r="C38" s="44">
        <v>8.5</v>
      </c>
      <c r="D38" s="44">
        <v>8.5</v>
      </c>
      <c r="E38" s="44">
        <v>8.5</v>
      </c>
      <c r="F38" s="44">
        <v>8.5</v>
      </c>
      <c r="G38" s="44">
        <v>8.5</v>
      </c>
      <c r="H38" s="44">
        <v>8.5</v>
      </c>
      <c r="I38" s="44">
        <v>8.5</v>
      </c>
      <c r="J38" s="44">
        <v>8.5</v>
      </c>
      <c r="K38" s="44">
        <v>8.5</v>
      </c>
      <c r="L38" s="44">
        <v>8.5</v>
      </c>
      <c r="M38" s="44">
        <v>8.5</v>
      </c>
      <c r="N38" s="44">
        <v>8.5</v>
      </c>
      <c r="O38" s="44">
        <v>8.5</v>
      </c>
      <c r="P38" s="44">
        <v>8.5</v>
      </c>
      <c r="Q38" s="44">
        <v>8.5</v>
      </c>
      <c r="R38" s="44">
        <v>8.5</v>
      </c>
      <c r="S38" s="44">
        <v>8.5</v>
      </c>
      <c r="T38" s="44">
        <v>8.5</v>
      </c>
      <c r="U38" s="44">
        <v>8.5</v>
      </c>
      <c r="V38" s="44">
        <v>8.5</v>
      </c>
      <c r="W38" s="44">
        <v>8.5</v>
      </c>
      <c r="X38" s="44">
        <v>8.5</v>
      </c>
      <c r="Y38" s="44">
        <v>8.5</v>
      </c>
      <c r="Z38" s="44">
        <v>8.5</v>
      </c>
      <c r="AA38" s="44">
        <v>8.5</v>
      </c>
      <c r="AB38" s="44">
        <v>8.5</v>
      </c>
      <c r="AC38" s="44">
        <v>8.5</v>
      </c>
      <c r="AD38" s="44">
        <v>8.5</v>
      </c>
      <c r="AE38" s="44">
        <v>8.5</v>
      </c>
      <c r="AF38" s="44">
        <v>8.5</v>
      </c>
      <c r="AG38" s="48">
        <v>25</v>
      </c>
      <c r="AH38" s="46">
        <f t="shared" si="2"/>
        <v>8.5</v>
      </c>
      <c r="AI38" s="47">
        <f t="shared" si="3"/>
        <v>8.5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7.1</v>
      </c>
      <c r="C39" s="44">
        <v>7.1</v>
      </c>
      <c r="D39" s="44">
        <v>7.1</v>
      </c>
      <c r="E39" s="44">
        <v>7.1</v>
      </c>
      <c r="F39" s="44">
        <v>7.1</v>
      </c>
      <c r="G39" s="44">
        <v>7.1</v>
      </c>
      <c r="H39" s="44">
        <v>7.1</v>
      </c>
      <c r="I39" s="44">
        <v>7.1</v>
      </c>
      <c r="J39" s="44">
        <v>7.1</v>
      </c>
      <c r="K39" s="44">
        <v>7.1</v>
      </c>
      <c r="L39" s="44">
        <v>7.1</v>
      </c>
      <c r="M39" s="44">
        <v>7.1</v>
      </c>
      <c r="N39" s="44">
        <v>7.1</v>
      </c>
      <c r="O39" s="44">
        <v>7.1</v>
      </c>
      <c r="P39" s="44">
        <v>7.1</v>
      </c>
      <c r="Q39" s="44">
        <v>7.1</v>
      </c>
      <c r="R39" s="44">
        <v>7.1</v>
      </c>
      <c r="S39" s="44">
        <v>7.1</v>
      </c>
      <c r="T39" s="44">
        <v>7.1</v>
      </c>
      <c r="U39" s="44">
        <v>7.1</v>
      </c>
      <c r="V39" s="44">
        <v>7.1</v>
      </c>
      <c r="W39" s="44">
        <v>7.1</v>
      </c>
      <c r="X39" s="44">
        <v>7.1</v>
      </c>
      <c r="Y39" s="44">
        <v>7.1</v>
      </c>
      <c r="Z39" s="44">
        <v>7.1</v>
      </c>
      <c r="AA39" s="44">
        <v>7.1</v>
      </c>
      <c r="AB39" s="44">
        <v>7.1</v>
      </c>
      <c r="AC39" s="44">
        <v>7.1</v>
      </c>
      <c r="AD39" s="44">
        <v>7.1</v>
      </c>
      <c r="AE39" s="44">
        <v>7.1</v>
      </c>
      <c r="AF39" s="44">
        <v>7.1</v>
      </c>
      <c r="AG39" s="48">
        <v>23.5</v>
      </c>
      <c r="AH39" s="46">
        <f t="shared" si="2"/>
        <v>7.1</v>
      </c>
      <c r="AI39" s="47">
        <f t="shared" si="3"/>
        <v>7.1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5</v>
      </c>
      <c r="C41" s="44">
        <v>5</v>
      </c>
      <c r="D41" s="44">
        <v>5</v>
      </c>
      <c r="E41" s="44">
        <v>5</v>
      </c>
      <c r="F41" s="44">
        <v>5</v>
      </c>
      <c r="G41" s="44">
        <v>5</v>
      </c>
      <c r="H41" s="44">
        <v>5</v>
      </c>
      <c r="I41" s="44">
        <v>5</v>
      </c>
      <c r="J41" s="44">
        <v>5</v>
      </c>
      <c r="K41" s="44">
        <v>5</v>
      </c>
      <c r="L41" s="44">
        <v>5</v>
      </c>
      <c r="M41" s="44">
        <v>5</v>
      </c>
      <c r="N41" s="44">
        <v>5</v>
      </c>
      <c r="O41" s="44">
        <v>5</v>
      </c>
      <c r="P41" s="44">
        <v>5</v>
      </c>
      <c r="Q41" s="44">
        <v>5</v>
      </c>
      <c r="R41" s="44">
        <v>5</v>
      </c>
      <c r="S41" s="44">
        <v>5</v>
      </c>
      <c r="T41" s="44">
        <v>5</v>
      </c>
      <c r="U41" s="44">
        <v>5</v>
      </c>
      <c r="V41" s="44">
        <v>5</v>
      </c>
      <c r="W41" s="44">
        <v>5</v>
      </c>
      <c r="X41" s="44">
        <v>5</v>
      </c>
      <c r="Y41" s="44">
        <v>5</v>
      </c>
      <c r="Z41" s="44">
        <v>5</v>
      </c>
      <c r="AA41" s="44">
        <v>5</v>
      </c>
      <c r="AB41" s="44">
        <v>5</v>
      </c>
      <c r="AC41" s="44">
        <v>5</v>
      </c>
      <c r="AD41" s="44">
        <v>5</v>
      </c>
      <c r="AE41" s="44">
        <v>5</v>
      </c>
      <c r="AF41" s="44">
        <v>5</v>
      </c>
      <c r="AG41" s="48">
        <v>22.1</v>
      </c>
      <c r="AH41" s="46">
        <f t="shared" si="2"/>
        <v>5</v>
      </c>
      <c r="AI41" s="47">
        <f t="shared" si="3"/>
        <v>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6.7</v>
      </c>
      <c r="C42" s="44">
        <v>6.7</v>
      </c>
      <c r="D42" s="44">
        <v>6.7</v>
      </c>
      <c r="E42" s="44">
        <v>6.7</v>
      </c>
      <c r="F42" s="44">
        <v>6.7</v>
      </c>
      <c r="G42" s="44">
        <v>6.7</v>
      </c>
      <c r="H42" s="44">
        <v>6.7</v>
      </c>
      <c r="I42" s="44">
        <v>6.7</v>
      </c>
      <c r="J42" s="44">
        <v>6.7</v>
      </c>
      <c r="K42" s="44">
        <v>6.7</v>
      </c>
      <c r="L42" s="44">
        <v>6.7</v>
      </c>
      <c r="M42" s="44">
        <v>6.7</v>
      </c>
      <c r="N42" s="44">
        <v>6.7</v>
      </c>
      <c r="O42" s="44">
        <v>6.7</v>
      </c>
      <c r="P42" s="44">
        <v>4.4000000000000004</v>
      </c>
      <c r="Q42" s="44">
        <v>4.4000000000000004</v>
      </c>
      <c r="R42" s="44">
        <v>4.4000000000000004</v>
      </c>
      <c r="S42" s="44">
        <v>4.4000000000000004</v>
      </c>
      <c r="T42" s="44">
        <v>4.4000000000000004</v>
      </c>
      <c r="U42" s="44">
        <v>4.4000000000000004</v>
      </c>
      <c r="V42" s="44">
        <v>4.4000000000000004</v>
      </c>
      <c r="W42" s="44">
        <v>4.4000000000000004</v>
      </c>
      <c r="X42" s="44">
        <v>4.4000000000000004</v>
      </c>
      <c r="Y42" s="44">
        <v>4.4000000000000004</v>
      </c>
      <c r="Z42" s="44">
        <v>4.4000000000000004</v>
      </c>
      <c r="AA42" s="44">
        <v>4.4000000000000004</v>
      </c>
      <c r="AB42" s="44">
        <v>4.4000000000000004</v>
      </c>
      <c r="AC42" s="44">
        <v>4.4000000000000004</v>
      </c>
      <c r="AD42" s="44">
        <v>4.4000000000000004</v>
      </c>
      <c r="AE42" s="44">
        <v>4.4000000000000004</v>
      </c>
      <c r="AF42" s="44">
        <v>4.4000000000000004</v>
      </c>
      <c r="AG42" s="48">
        <v>22</v>
      </c>
      <c r="AH42" s="46">
        <f t="shared" si="2"/>
        <v>6.7</v>
      </c>
      <c r="AI42" s="47">
        <f t="shared" si="3"/>
        <v>4.4000000000000004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6.1</v>
      </c>
      <c r="C43" s="44">
        <v>6.1</v>
      </c>
      <c r="D43" s="44">
        <v>6.1</v>
      </c>
      <c r="E43" s="44">
        <v>6.1</v>
      </c>
      <c r="F43" s="44">
        <v>6.1</v>
      </c>
      <c r="G43" s="44">
        <v>6.1</v>
      </c>
      <c r="H43" s="44">
        <v>6.1</v>
      </c>
      <c r="I43" s="44">
        <v>6.1</v>
      </c>
      <c r="J43" s="44">
        <v>6.1</v>
      </c>
      <c r="K43" s="44">
        <v>6.1</v>
      </c>
      <c r="L43" s="44">
        <v>6.1</v>
      </c>
      <c r="M43" s="44">
        <v>6.1</v>
      </c>
      <c r="N43" s="44">
        <v>6.1</v>
      </c>
      <c r="O43" s="44">
        <v>6.1</v>
      </c>
      <c r="P43" s="44">
        <v>6.1</v>
      </c>
      <c r="Q43" s="44">
        <v>6.1</v>
      </c>
      <c r="R43" s="44">
        <v>6.1</v>
      </c>
      <c r="S43" s="44">
        <v>6.1</v>
      </c>
      <c r="T43" s="44">
        <v>6.1</v>
      </c>
      <c r="U43" s="44">
        <v>6.1</v>
      </c>
      <c r="V43" s="44">
        <v>6.1</v>
      </c>
      <c r="W43" s="44">
        <v>6.1</v>
      </c>
      <c r="X43" s="44">
        <v>6.1</v>
      </c>
      <c r="Y43" s="44">
        <v>6.1</v>
      </c>
      <c r="Z43" s="44">
        <v>6.1</v>
      </c>
      <c r="AA43" s="44">
        <v>6.1</v>
      </c>
      <c r="AB43" s="44">
        <v>6.1</v>
      </c>
      <c r="AC43" s="44">
        <v>6.1</v>
      </c>
      <c r="AD43" s="44">
        <v>6.1</v>
      </c>
      <c r="AE43" s="44">
        <v>6.1</v>
      </c>
      <c r="AF43" s="44">
        <v>6.1</v>
      </c>
      <c r="AG43" s="48">
        <v>22</v>
      </c>
      <c r="AH43" s="46">
        <f t="shared" si="2"/>
        <v>6.1</v>
      </c>
      <c r="AI43" s="47">
        <f t="shared" si="3"/>
        <v>6.1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11.6</v>
      </c>
      <c r="C44" s="44">
        <v>11.6</v>
      </c>
      <c r="D44" s="44">
        <v>11.6</v>
      </c>
      <c r="E44" s="44">
        <v>11.6</v>
      </c>
      <c r="F44" s="44">
        <v>11.6</v>
      </c>
      <c r="G44" s="44">
        <v>11.6</v>
      </c>
      <c r="H44" s="44">
        <v>11.6</v>
      </c>
      <c r="I44" s="44">
        <v>11.6</v>
      </c>
      <c r="J44" s="44">
        <v>11.6</v>
      </c>
      <c r="K44" s="44">
        <v>11.6</v>
      </c>
      <c r="L44" s="44">
        <v>11.6</v>
      </c>
      <c r="M44" s="44">
        <v>11.6</v>
      </c>
      <c r="N44" s="44">
        <v>11.6</v>
      </c>
      <c r="O44" s="44">
        <v>11.6</v>
      </c>
      <c r="P44" s="44">
        <v>12</v>
      </c>
      <c r="Q44" s="44">
        <v>12</v>
      </c>
      <c r="R44" s="44">
        <v>12</v>
      </c>
      <c r="S44" s="44">
        <v>12</v>
      </c>
      <c r="T44" s="44">
        <v>12</v>
      </c>
      <c r="U44" s="44">
        <v>12</v>
      </c>
      <c r="V44" s="44">
        <v>12</v>
      </c>
      <c r="W44" s="44">
        <v>12</v>
      </c>
      <c r="X44" s="44">
        <v>12</v>
      </c>
      <c r="Y44" s="44">
        <v>12</v>
      </c>
      <c r="Z44" s="44">
        <v>12</v>
      </c>
      <c r="AA44" s="44">
        <v>12</v>
      </c>
      <c r="AB44" s="44">
        <v>12</v>
      </c>
      <c r="AC44" s="44">
        <v>12</v>
      </c>
      <c r="AD44" s="44">
        <v>12</v>
      </c>
      <c r="AE44" s="44">
        <v>12</v>
      </c>
      <c r="AF44" s="44">
        <v>12</v>
      </c>
      <c r="AG44" s="48">
        <v>21.93</v>
      </c>
      <c r="AH44" s="46">
        <f t="shared" si="2"/>
        <v>12</v>
      </c>
      <c r="AI44" s="47">
        <f t="shared" si="3"/>
        <v>11.6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14.8</v>
      </c>
      <c r="C45" s="44">
        <v>14.8</v>
      </c>
      <c r="D45" s="44">
        <v>14.8</v>
      </c>
      <c r="E45" s="44">
        <v>14.8</v>
      </c>
      <c r="F45" s="44">
        <v>14.8</v>
      </c>
      <c r="G45" s="44">
        <v>14.8</v>
      </c>
      <c r="H45" s="44">
        <v>14.8</v>
      </c>
      <c r="I45" s="44">
        <v>14.8</v>
      </c>
      <c r="J45" s="44">
        <v>14.8</v>
      </c>
      <c r="K45" s="44">
        <v>14.8</v>
      </c>
      <c r="L45" s="44">
        <v>14.8</v>
      </c>
      <c r="M45" s="44">
        <v>14.8</v>
      </c>
      <c r="N45" s="44">
        <v>14.8</v>
      </c>
      <c r="O45" s="44">
        <v>14.8</v>
      </c>
      <c r="P45" s="44">
        <v>11.6</v>
      </c>
      <c r="Q45" s="44">
        <v>11.6</v>
      </c>
      <c r="R45" s="44">
        <v>11.6</v>
      </c>
      <c r="S45" s="44">
        <v>11.6</v>
      </c>
      <c r="T45" s="44">
        <v>11.6</v>
      </c>
      <c r="U45" s="44">
        <v>11.6</v>
      </c>
      <c r="V45" s="44">
        <v>11.6</v>
      </c>
      <c r="W45" s="44">
        <v>11.6</v>
      </c>
      <c r="X45" s="44">
        <v>11.6</v>
      </c>
      <c r="Y45" s="44">
        <v>11.6</v>
      </c>
      <c r="Z45" s="44">
        <v>11.6</v>
      </c>
      <c r="AA45" s="44">
        <v>11.6</v>
      </c>
      <c r="AB45" s="44">
        <v>11.6</v>
      </c>
      <c r="AC45" s="44">
        <v>11.6</v>
      </c>
      <c r="AD45" s="44">
        <v>11.6</v>
      </c>
      <c r="AE45" s="44">
        <v>11.6</v>
      </c>
      <c r="AF45" s="44">
        <v>11.6</v>
      </c>
      <c r="AG45" s="48">
        <v>21.3</v>
      </c>
      <c r="AH45" s="46">
        <f t="shared" si="2"/>
        <v>14.8</v>
      </c>
      <c r="AI45" s="47">
        <f t="shared" si="3"/>
        <v>11.6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8.8000000000000007</v>
      </c>
      <c r="C46" s="44">
        <v>8.8000000000000007</v>
      </c>
      <c r="D46" s="44">
        <v>8.8000000000000007</v>
      </c>
      <c r="E46" s="44">
        <v>8.8000000000000007</v>
      </c>
      <c r="F46" s="44">
        <v>8.8000000000000007</v>
      </c>
      <c r="G46" s="44">
        <v>8.8000000000000007</v>
      </c>
      <c r="H46" s="44">
        <v>8.8000000000000007</v>
      </c>
      <c r="I46" s="44">
        <v>8.8000000000000007</v>
      </c>
      <c r="J46" s="44">
        <v>8.8000000000000007</v>
      </c>
      <c r="K46" s="44">
        <v>8.8000000000000007</v>
      </c>
      <c r="L46" s="44">
        <v>8.8000000000000007</v>
      </c>
      <c r="M46" s="44">
        <v>8.8000000000000007</v>
      </c>
      <c r="N46" s="44">
        <v>8.8000000000000007</v>
      </c>
      <c r="O46" s="44">
        <v>8.8000000000000007</v>
      </c>
      <c r="P46" s="44">
        <v>8.8000000000000007</v>
      </c>
      <c r="Q46" s="44">
        <v>8.8000000000000007</v>
      </c>
      <c r="R46" s="44">
        <v>8.8000000000000007</v>
      </c>
      <c r="S46" s="44">
        <v>8.8000000000000007</v>
      </c>
      <c r="T46" s="44">
        <v>8.8000000000000007</v>
      </c>
      <c r="U46" s="44">
        <v>8.8000000000000007</v>
      </c>
      <c r="V46" s="44">
        <v>8.8000000000000007</v>
      </c>
      <c r="W46" s="44">
        <v>8.8000000000000007</v>
      </c>
      <c r="X46" s="44">
        <v>8.8000000000000007</v>
      </c>
      <c r="Y46" s="44">
        <v>8.8000000000000007</v>
      </c>
      <c r="Z46" s="44">
        <v>8.8000000000000007</v>
      </c>
      <c r="AA46" s="44">
        <v>8.8000000000000007</v>
      </c>
      <c r="AB46" s="44">
        <v>8.8000000000000007</v>
      </c>
      <c r="AC46" s="44">
        <v>8.8000000000000007</v>
      </c>
      <c r="AD46" s="44">
        <v>8.8000000000000007</v>
      </c>
      <c r="AE46" s="44">
        <v>8.8000000000000007</v>
      </c>
      <c r="AF46" s="44">
        <v>8.8000000000000007</v>
      </c>
      <c r="AG46" s="48">
        <v>20</v>
      </c>
      <c r="AH46" s="46">
        <f t="shared" si="2"/>
        <v>8.8000000000000007</v>
      </c>
      <c r="AI46" s="47">
        <f t="shared" si="3"/>
        <v>8.8000000000000007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</v>
      </c>
      <c r="C47" s="44">
        <v>5</v>
      </c>
      <c r="D47" s="44">
        <v>5</v>
      </c>
      <c r="E47" s="44">
        <v>5</v>
      </c>
      <c r="F47" s="44">
        <v>5</v>
      </c>
      <c r="G47" s="44">
        <v>5</v>
      </c>
      <c r="H47" s="44">
        <v>5</v>
      </c>
      <c r="I47" s="44">
        <v>5</v>
      </c>
      <c r="J47" s="44">
        <v>5</v>
      </c>
      <c r="K47" s="44">
        <v>5</v>
      </c>
      <c r="L47" s="44">
        <v>5</v>
      </c>
      <c r="M47" s="44">
        <v>5</v>
      </c>
      <c r="N47" s="44">
        <v>5</v>
      </c>
      <c r="O47" s="44">
        <v>5</v>
      </c>
      <c r="P47" s="44">
        <v>5.0999999999999996</v>
      </c>
      <c r="Q47" s="44">
        <v>5.0999999999999996</v>
      </c>
      <c r="R47" s="44">
        <v>5.0999999999999996</v>
      </c>
      <c r="S47" s="44">
        <v>5.0999999999999996</v>
      </c>
      <c r="T47" s="44">
        <v>5.0999999999999996</v>
      </c>
      <c r="U47" s="44">
        <v>5.0999999999999996</v>
      </c>
      <c r="V47" s="44">
        <v>5.0999999999999996</v>
      </c>
      <c r="W47" s="44">
        <v>5.0999999999999996</v>
      </c>
      <c r="X47" s="44">
        <v>5.0999999999999996</v>
      </c>
      <c r="Y47" s="44">
        <v>5.0999999999999996</v>
      </c>
      <c r="Z47" s="44">
        <v>5.0999999999999996</v>
      </c>
      <c r="AA47" s="44">
        <v>5.0999999999999996</v>
      </c>
      <c r="AB47" s="44">
        <v>5.0999999999999996</v>
      </c>
      <c r="AC47" s="44">
        <v>5.0999999999999996</v>
      </c>
      <c r="AD47" s="44">
        <v>5.0999999999999996</v>
      </c>
      <c r="AE47" s="44">
        <v>5.0999999999999996</v>
      </c>
      <c r="AF47" s="44">
        <v>5.0999999999999996</v>
      </c>
      <c r="AG47" s="48">
        <v>19.8</v>
      </c>
      <c r="AH47" s="46">
        <f t="shared" si="2"/>
        <v>5.0999999999999996</v>
      </c>
      <c r="AI47" s="47">
        <f t="shared" si="3"/>
        <v>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6.5</v>
      </c>
      <c r="C49" s="44">
        <v>6.5</v>
      </c>
      <c r="D49" s="44">
        <v>6.5</v>
      </c>
      <c r="E49" s="44">
        <v>6.5</v>
      </c>
      <c r="F49" s="44">
        <v>6.5</v>
      </c>
      <c r="G49" s="44">
        <v>6.5</v>
      </c>
      <c r="H49" s="44">
        <v>6.5</v>
      </c>
      <c r="I49" s="44">
        <v>6.5</v>
      </c>
      <c r="J49" s="44">
        <v>6.5</v>
      </c>
      <c r="K49" s="44">
        <v>6.5</v>
      </c>
      <c r="L49" s="44">
        <v>6.5</v>
      </c>
      <c r="M49" s="44">
        <v>6.5</v>
      </c>
      <c r="N49" s="44">
        <v>6.5</v>
      </c>
      <c r="O49" s="44">
        <v>6.5</v>
      </c>
      <c r="P49" s="44">
        <v>6.1</v>
      </c>
      <c r="Q49" s="44">
        <v>6.1</v>
      </c>
      <c r="R49" s="44">
        <v>6.1</v>
      </c>
      <c r="S49" s="44">
        <v>6.1</v>
      </c>
      <c r="T49" s="44">
        <v>6.1</v>
      </c>
      <c r="U49" s="44">
        <v>6.1</v>
      </c>
      <c r="V49" s="44">
        <v>6.1</v>
      </c>
      <c r="W49" s="44">
        <v>6.1</v>
      </c>
      <c r="X49" s="44">
        <v>6.1</v>
      </c>
      <c r="Y49" s="44">
        <v>6.1</v>
      </c>
      <c r="Z49" s="44">
        <v>6.1</v>
      </c>
      <c r="AA49" s="44">
        <v>6.1</v>
      </c>
      <c r="AB49" s="44">
        <v>6.1</v>
      </c>
      <c r="AC49" s="44">
        <v>6.1</v>
      </c>
      <c r="AD49" s="44">
        <v>6.1</v>
      </c>
      <c r="AE49" s="44">
        <v>6.1</v>
      </c>
      <c r="AF49" s="44">
        <v>6.1</v>
      </c>
      <c r="AG49" s="48">
        <v>15.33</v>
      </c>
      <c r="AH49" s="46">
        <f t="shared" si="2"/>
        <v>6.5</v>
      </c>
      <c r="AI49" s="47">
        <f t="shared" si="3"/>
        <v>6.1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4.8</v>
      </c>
      <c r="C50" s="44">
        <v>4.8</v>
      </c>
      <c r="D50" s="44">
        <v>4.8</v>
      </c>
      <c r="E50" s="44">
        <v>4.8</v>
      </c>
      <c r="F50" s="44">
        <v>4.8</v>
      </c>
      <c r="G50" s="44">
        <v>4.8</v>
      </c>
      <c r="H50" s="44">
        <v>4.8</v>
      </c>
      <c r="I50" s="44">
        <v>4.8</v>
      </c>
      <c r="J50" s="44">
        <v>4.8</v>
      </c>
      <c r="K50" s="44">
        <v>4.8</v>
      </c>
      <c r="L50" s="44">
        <v>4.8</v>
      </c>
      <c r="M50" s="44">
        <v>4.8</v>
      </c>
      <c r="N50" s="44">
        <v>4.8</v>
      </c>
      <c r="O50" s="44">
        <v>4.8</v>
      </c>
      <c r="P50" s="44">
        <v>4.8</v>
      </c>
      <c r="Q50" s="44">
        <v>4.8</v>
      </c>
      <c r="R50" s="44">
        <v>4.8</v>
      </c>
      <c r="S50" s="44">
        <v>4.8</v>
      </c>
      <c r="T50" s="44">
        <v>4.8</v>
      </c>
      <c r="U50" s="44">
        <v>4.8</v>
      </c>
      <c r="V50" s="44">
        <v>4.8</v>
      </c>
      <c r="W50" s="44">
        <v>4.8</v>
      </c>
      <c r="X50" s="44">
        <v>4.8</v>
      </c>
      <c r="Y50" s="44">
        <v>4.8</v>
      </c>
      <c r="Z50" s="44">
        <v>4.8</v>
      </c>
      <c r="AA50" s="44">
        <v>4.8</v>
      </c>
      <c r="AB50" s="44">
        <v>4.8</v>
      </c>
      <c r="AC50" s="44">
        <v>4.8</v>
      </c>
      <c r="AD50" s="44">
        <v>4.8</v>
      </c>
      <c r="AE50" s="44">
        <v>4.8</v>
      </c>
      <c r="AF50" s="44">
        <v>4.8</v>
      </c>
      <c r="AG50" s="48">
        <v>14.9</v>
      </c>
      <c r="AH50" s="46">
        <f t="shared" si="2"/>
        <v>4.8</v>
      </c>
      <c r="AI50" s="47">
        <f t="shared" si="3"/>
        <v>4.8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</v>
      </c>
      <c r="C51" s="44">
        <v>6</v>
      </c>
      <c r="D51" s="44">
        <v>6</v>
      </c>
      <c r="E51" s="44">
        <v>6</v>
      </c>
      <c r="F51" s="44">
        <v>6</v>
      </c>
      <c r="G51" s="44">
        <v>6</v>
      </c>
      <c r="H51" s="44">
        <v>6</v>
      </c>
      <c r="I51" s="44">
        <v>6</v>
      </c>
      <c r="J51" s="44">
        <v>6</v>
      </c>
      <c r="K51" s="44">
        <v>6</v>
      </c>
      <c r="L51" s="44">
        <v>6</v>
      </c>
      <c r="M51" s="44">
        <v>6</v>
      </c>
      <c r="N51" s="44">
        <v>6</v>
      </c>
      <c r="O51" s="44">
        <v>6</v>
      </c>
      <c r="P51" s="44">
        <v>6</v>
      </c>
      <c r="Q51" s="44">
        <v>6</v>
      </c>
      <c r="R51" s="44">
        <v>6</v>
      </c>
      <c r="S51" s="44">
        <v>6</v>
      </c>
      <c r="T51" s="44">
        <v>6</v>
      </c>
      <c r="U51" s="44">
        <v>6</v>
      </c>
      <c r="V51" s="44">
        <v>6</v>
      </c>
      <c r="W51" s="44">
        <v>6</v>
      </c>
      <c r="X51" s="44">
        <v>6</v>
      </c>
      <c r="Y51" s="44">
        <v>6</v>
      </c>
      <c r="Z51" s="44">
        <v>6</v>
      </c>
      <c r="AA51" s="44">
        <v>6</v>
      </c>
      <c r="AB51" s="44">
        <v>6</v>
      </c>
      <c r="AC51" s="44">
        <v>6</v>
      </c>
      <c r="AD51" s="44">
        <v>6</v>
      </c>
      <c r="AE51" s="44">
        <v>6</v>
      </c>
      <c r="AF51" s="44">
        <v>6</v>
      </c>
      <c r="AG51" s="48">
        <v>14.9</v>
      </c>
      <c r="AH51" s="46">
        <f t="shared" si="2"/>
        <v>6</v>
      </c>
      <c r="AI51" s="47">
        <f t="shared" si="3"/>
        <v>6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7.3</v>
      </c>
      <c r="C52" s="44">
        <v>7.3</v>
      </c>
      <c r="D52" s="44">
        <v>7.3</v>
      </c>
      <c r="E52" s="44">
        <v>7.3</v>
      </c>
      <c r="F52" s="44">
        <v>7.3</v>
      </c>
      <c r="G52" s="44">
        <v>7.3</v>
      </c>
      <c r="H52" s="44">
        <v>7.3</v>
      </c>
      <c r="I52" s="44">
        <v>7.3</v>
      </c>
      <c r="J52" s="44">
        <v>7.3</v>
      </c>
      <c r="K52" s="44">
        <v>7.3</v>
      </c>
      <c r="L52" s="44">
        <v>7.3</v>
      </c>
      <c r="M52" s="44">
        <v>7.3</v>
      </c>
      <c r="N52" s="44">
        <v>7.3</v>
      </c>
      <c r="O52" s="44">
        <v>7.3</v>
      </c>
      <c r="P52" s="44">
        <v>6.7</v>
      </c>
      <c r="Q52" s="44">
        <v>6.7</v>
      </c>
      <c r="R52" s="44">
        <v>6.7</v>
      </c>
      <c r="S52" s="44">
        <v>6.7</v>
      </c>
      <c r="T52" s="44">
        <v>6.7</v>
      </c>
      <c r="U52" s="44">
        <v>6.7</v>
      </c>
      <c r="V52" s="44">
        <v>6.7</v>
      </c>
      <c r="W52" s="44">
        <v>6.7</v>
      </c>
      <c r="X52" s="44">
        <v>6.7</v>
      </c>
      <c r="Y52" s="44">
        <v>6.7</v>
      </c>
      <c r="Z52" s="44">
        <v>6.7</v>
      </c>
      <c r="AA52" s="44">
        <v>6.7</v>
      </c>
      <c r="AB52" s="44">
        <v>6.7</v>
      </c>
      <c r="AC52" s="44">
        <v>6.7</v>
      </c>
      <c r="AD52" s="44">
        <v>6.7</v>
      </c>
      <c r="AE52" s="44">
        <v>6.7</v>
      </c>
      <c r="AF52" s="44">
        <v>6.7</v>
      </c>
      <c r="AG52" s="48">
        <v>14.3</v>
      </c>
      <c r="AH52" s="46">
        <f t="shared" si="2"/>
        <v>7.3</v>
      </c>
      <c r="AI52" s="47">
        <f t="shared" si="3"/>
        <v>6.7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2.8</v>
      </c>
      <c r="C53" s="44">
        <v>2.8</v>
      </c>
      <c r="D53" s="44">
        <v>2.8</v>
      </c>
      <c r="E53" s="44">
        <v>2.8</v>
      </c>
      <c r="F53" s="44">
        <v>2.8</v>
      </c>
      <c r="G53" s="44">
        <v>2.8</v>
      </c>
      <c r="H53" s="44">
        <v>2.8</v>
      </c>
      <c r="I53" s="44">
        <v>2.8</v>
      </c>
      <c r="J53" s="44">
        <v>2.8</v>
      </c>
      <c r="K53" s="44">
        <v>2.8</v>
      </c>
      <c r="L53" s="44">
        <v>2.8</v>
      </c>
      <c r="M53" s="44">
        <v>2.8</v>
      </c>
      <c r="N53" s="44">
        <v>2.8</v>
      </c>
      <c r="O53" s="44">
        <v>2.8</v>
      </c>
      <c r="P53" s="44">
        <v>3.2</v>
      </c>
      <c r="Q53" s="44">
        <v>3.2</v>
      </c>
      <c r="R53" s="44">
        <v>3.2</v>
      </c>
      <c r="S53" s="44">
        <v>3.2</v>
      </c>
      <c r="T53" s="44">
        <v>3.2</v>
      </c>
      <c r="U53" s="44">
        <v>3.2</v>
      </c>
      <c r="V53" s="44">
        <v>3.2</v>
      </c>
      <c r="W53" s="44">
        <v>3.2</v>
      </c>
      <c r="X53" s="44">
        <v>3.2</v>
      </c>
      <c r="Y53" s="44">
        <v>3.2</v>
      </c>
      <c r="Z53" s="44">
        <v>3.2</v>
      </c>
      <c r="AA53" s="44">
        <v>3.2</v>
      </c>
      <c r="AB53" s="44">
        <v>3.2</v>
      </c>
      <c r="AC53" s="44">
        <v>3.2</v>
      </c>
      <c r="AD53" s="44">
        <v>3.2</v>
      </c>
      <c r="AE53" s="44">
        <v>3.2</v>
      </c>
      <c r="AF53" s="44">
        <v>3.2</v>
      </c>
      <c r="AG53" s="48">
        <v>14</v>
      </c>
      <c r="AH53" s="46">
        <f t="shared" si="2"/>
        <v>3.2</v>
      </c>
      <c r="AI53" s="47">
        <f t="shared" si="3"/>
        <v>2.8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3.2</v>
      </c>
      <c r="C54" s="44">
        <v>3.2</v>
      </c>
      <c r="D54" s="44">
        <v>3.2</v>
      </c>
      <c r="E54" s="44">
        <v>3.2</v>
      </c>
      <c r="F54" s="44">
        <v>3.2</v>
      </c>
      <c r="G54" s="44">
        <v>3.2</v>
      </c>
      <c r="H54" s="44">
        <v>3.2</v>
      </c>
      <c r="I54" s="44">
        <v>3.2</v>
      </c>
      <c r="J54" s="44">
        <v>3.2</v>
      </c>
      <c r="K54" s="44">
        <v>3.2</v>
      </c>
      <c r="L54" s="44">
        <v>3.2</v>
      </c>
      <c r="M54" s="44">
        <v>3.2</v>
      </c>
      <c r="N54" s="44">
        <v>3.2</v>
      </c>
      <c r="O54" s="44">
        <v>3.2</v>
      </c>
      <c r="P54" s="44">
        <v>3.2</v>
      </c>
      <c r="Q54" s="44">
        <v>3.2</v>
      </c>
      <c r="R54" s="44">
        <v>3.2</v>
      </c>
      <c r="S54" s="44">
        <v>3.2</v>
      </c>
      <c r="T54" s="44">
        <v>3.2</v>
      </c>
      <c r="U54" s="44">
        <v>3.2</v>
      </c>
      <c r="V54" s="44">
        <v>3.2</v>
      </c>
      <c r="W54" s="44">
        <v>3.2</v>
      </c>
      <c r="X54" s="44">
        <v>3.2</v>
      </c>
      <c r="Y54" s="44">
        <v>3.2</v>
      </c>
      <c r="Z54" s="44">
        <v>3.2</v>
      </c>
      <c r="AA54" s="44">
        <v>3.2</v>
      </c>
      <c r="AB54" s="44">
        <v>3.2</v>
      </c>
      <c r="AC54" s="44">
        <v>3.2</v>
      </c>
      <c r="AD54" s="44">
        <v>3.2</v>
      </c>
      <c r="AE54" s="44">
        <v>3.2</v>
      </c>
      <c r="AF54" s="44">
        <v>3.2</v>
      </c>
      <c r="AG54" s="48">
        <v>13.6</v>
      </c>
      <c r="AH54" s="46">
        <f t="shared" si="2"/>
        <v>3.2</v>
      </c>
      <c r="AI54" s="47">
        <f t="shared" si="3"/>
        <v>3.2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9.1</v>
      </c>
      <c r="C55" s="44">
        <v>9.1</v>
      </c>
      <c r="D55" s="44">
        <v>9.1</v>
      </c>
      <c r="E55" s="44">
        <v>9.1</v>
      </c>
      <c r="F55" s="44">
        <v>9.1</v>
      </c>
      <c r="G55" s="44">
        <v>9.1</v>
      </c>
      <c r="H55" s="44">
        <v>9.1</v>
      </c>
      <c r="I55" s="44">
        <v>9.1</v>
      </c>
      <c r="J55" s="44">
        <v>9.1</v>
      </c>
      <c r="K55" s="44">
        <v>9.1</v>
      </c>
      <c r="L55" s="44">
        <v>9.1</v>
      </c>
      <c r="M55" s="44">
        <v>9.1</v>
      </c>
      <c r="N55" s="44">
        <v>9.1</v>
      </c>
      <c r="O55" s="44">
        <v>9.1</v>
      </c>
      <c r="P55" s="44">
        <v>6.9</v>
      </c>
      <c r="Q55" s="44">
        <v>6.9</v>
      </c>
      <c r="R55" s="44">
        <v>6.9</v>
      </c>
      <c r="S55" s="44">
        <v>6.9</v>
      </c>
      <c r="T55" s="44">
        <v>6.9</v>
      </c>
      <c r="U55" s="44">
        <v>6.9</v>
      </c>
      <c r="V55" s="44">
        <v>6.9</v>
      </c>
      <c r="W55" s="44">
        <v>6.9</v>
      </c>
      <c r="X55" s="44">
        <v>6.9</v>
      </c>
      <c r="Y55" s="44">
        <v>6.9</v>
      </c>
      <c r="Z55" s="44">
        <v>6.9</v>
      </c>
      <c r="AA55" s="44">
        <v>6.9</v>
      </c>
      <c r="AB55" s="44">
        <v>6.9</v>
      </c>
      <c r="AC55" s="44">
        <v>6.9</v>
      </c>
      <c r="AD55" s="44">
        <v>6.9</v>
      </c>
      <c r="AE55" s="44">
        <v>6.9</v>
      </c>
      <c r="AF55" s="44">
        <v>6.9</v>
      </c>
      <c r="AG55" s="48">
        <v>13.5</v>
      </c>
      <c r="AH55" s="46">
        <f t="shared" si="2"/>
        <v>9.1</v>
      </c>
      <c r="AI55" s="47">
        <f t="shared" si="3"/>
        <v>6.9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3.5</v>
      </c>
      <c r="C56" s="44">
        <v>3.5</v>
      </c>
      <c r="D56" s="44">
        <v>3.5</v>
      </c>
      <c r="E56" s="44">
        <v>3.5</v>
      </c>
      <c r="F56" s="44">
        <v>3.5</v>
      </c>
      <c r="G56" s="44">
        <v>3.5</v>
      </c>
      <c r="H56" s="44">
        <v>3.5</v>
      </c>
      <c r="I56" s="44">
        <v>3.5</v>
      </c>
      <c r="J56" s="44">
        <v>3.5</v>
      </c>
      <c r="K56" s="44">
        <v>3.5</v>
      </c>
      <c r="L56" s="44">
        <v>3.5</v>
      </c>
      <c r="M56" s="44">
        <v>3.5</v>
      </c>
      <c r="N56" s="44">
        <v>3.5</v>
      </c>
      <c r="O56" s="44">
        <v>3.5</v>
      </c>
      <c r="P56" s="44">
        <v>3.5</v>
      </c>
      <c r="Q56" s="44">
        <v>3.5</v>
      </c>
      <c r="R56" s="44">
        <v>3.5</v>
      </c>
      <c r="S56" s="44">
        <v>3.5</v>
      </c>
      <c r="T56" s="44">
        <v>3.5</v>
      </c>
      <c r="U56" s="44">
        <v>3.5</v>
      </c>
      <c r="V56" s="44">
        <v>3.5</v>
      </c>
      <c r="W56" s="44">
        <v>3.5</v>
      </c>
      <c r="X56" s="44">
        <v>3.5</v>
      </c>
      <c r="Y56" s="44">
        <v>3.5</v>
      </c>
      <c r="Z56" s="44">
        <v>3.5</v>
      </c>
      <c r="AA56" s="44">
        <v>3.5</v>
      </c>
      <c r="AB56" s="44">
        <v>3.5</v>
      </c>
      <c r="AC56" s="44">
        <v>3.5</v>
      </c>
      <c r="AD56" s="44">
        <v>3.5</v>
      </c>
      <c r="AE56" s="44">
        <v>3.5</v>
      </c>
      <c r="AF56" s="44">
        <v>3.5</v>
      </c>
      <c r="AG56" s="48">
        <v>13</v>
      </c>
      <c r="AH56" s="46">
        <f t="shared" si="2"/>
        <v>3.5</v>
      </c>
      <c r="AI56" s="47">
        <f t="shared" si="3"/>
        <v>3.5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3.8</v>
      </c>
      <c r="C57" s="44">
        <v>3.8</v>
      </c>
      <c r="D57" s="44">
        <v>3.8</v>
      </c>
      <c r="E57" s="44">
        <v>3.8</v>
      </c>
      <c r="F57" s="44">
        <v>3.8</v>
      </c>
      <c r="G57" s="44">
        <v>3.8</v>
      </c>
      <c r="H57" s="44">
        <v>3.8</v>
      </c>
      <c r="I57" s="44">
        <v>3.8</v>
      </c>
      <c r="J57" s="44">
        <v>3.8</v>
      </c>
      <c r="K57" s="44">
        <v>3.8</v>
      </c>
      <c r="L57" s="44">
        <v>3.8</v>
      </c>
      <c r="M57" s="44">
        <v>3.8</v>
      </c>
      <c r="N57" s="44">
        <v>3.8</v>
      </c>
      <c r="O57" s="44">
        <v>3.8</v>
      </c>
      <c r="P57" s="44">
        <v>5.6</v>
      </c>
      <c r="Q57" s="44">
        <v>5.6</v>
      </c>
      <c r="R57" s="44">
        <v>5.6</v>
      </c>
      <c r="S57" s="44">
        <v>5.6</v>
      </c>
      <c r="T57" s="44">
        <v>5.6</v>
      </c>
      <c r="U57" s="44">
        <v>5.6</v>
      </c>
      <c r="V57" s="44">
        <v>5.6</v>
      </c>
      <c r="W57" s="44">
        <v>5.6</v>
      </c>
      <c r="X57" s="44">
        <v>5.6</v>
      </c>
      <c r="Y57" s="44">
        <v>5.6</v>
      </c>
      <c r="Z57" s="44">
        <v>5.6</v>
      </c>
      <c r="AA57" s="44">
        <v>5.6</v>
      </c>
      <c r="AB57" s="44">
        <v>5.6</v>
      </c>
      <c r="AC57" s="44">
        <v>5.6</v>
      </c>
      <c r="AD57" s="44">
        <v>5.6</v>
      </c>
      <c r="AE57" s="44">
        <v>5.6</v>
      </c>
      <c r="AF57" s="44">
        <v>5.6</v>
      </c>
      <c r="AG57" s="48">
        <v>12</v>
      </c>
      <c r="AH57" s="46">
        <f t="shared" si="2"/>
        <v>5.6</v>
      </c>
      <c r="AI57" s="47">
        <f t="shared" si="3"/>
        <v>3.8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3.4</v>
      </c>
      <c r="C58" s="44">
        <v>3.4</v>
      </c>
      <c r="D58" s="44">
        <v>3.4</v>
      </c>
      <c r="E58" s="44">
        <v>3.4</v>
      </c>
      <c r="F58" s="44">
        <v>3.4</v>
      </c>
      <c r="G58" s="44">
        <v>3.4</v>
      </c>
      <c r="H58" s="44">
        <v>3.4</v>
      </c>
      <c r="I58" s="44">
        <v>3.4</v>
      </c>
      <c r="J58" s="44">
        <v>3.4</v>
      </c>
      <c r="K58" s="44">
        <v>3.4</v>
      </c>
      <c r="L58" s="44">
        <v>3.4</v>
      </c>
      <c r="M58" s="44">
        <v>3.4</v>
      </c>
      <c r="N58" s="44">
        <v>3.4</v>
      </c>
      <c r="O58" s="44">
        <v>3.4</v>
      </c>
      <c r="P58" s="44">
        <v>3.3</v>
      </c>
      <c r="Q58" s="44">
        <v>3.3</v>
      </c>
      <c r="R58" s="44">
        <v>3.3</v>
      </c>
      <c r="S58" s="44">
        <v>3.3</v>
      </c>
      <c r="T58" s="44">
        <v>3.3</v>
      </c>
      <c r="U58" s="44">
        <v>3.3</v>
      </c>
      <c r="V58" s="44">
        <v>3.3</v>
      </c>
      <c r="W58" s="44">
        <v>3.3</v>
      </c>
      <c r="X58" s="44">
        <v>3.3</v>
      </c>
      <c r="Y58" s="44">
        <v>3.3</v>
      </c>
      <c r="Z58" s="44">
        <v>3.3</v>
      </c>
      <c r="AA58" s="44">
        <v>3.3</v>
      </c>
      <c r="AB58" s="44">
        <v>3.3</v>
      </c>
      <c r="AC58" s="44">
        <v>3.3</v>
      </c>
      <c r="AD58" s="44">
        <v>3.3</v>
      </c>
      <c r="AE58" s="44">
        <v>3.3</v>
      </c>
      <c r="AF58" s="44">
        <v>3.3</v>
      </c>
      <c r="AG58" s="48">
        <v>12</v>
      </c>
      <c r="AH58" s="46">
        <f t="shared" si="2"/>
        <v>3.4</v>
      </c>
      <c r="AI58" s="47">
        <f t="shared" si="3"/>
        <v>3.3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3.3</v>
      </c>
      <c r="C59" s="44">
        <v>3.3</v>
      </c>
      <c r="D59" s="44">
        <v>3.3</v>
      </c>
      <c r="E59" s="44">
        <v>3.3</v>
      </c>
      <c r="F59" s="44">
        <v>3.3</v>
      </c>
      <c r="G59" s="44">
        <v>3.3</v>
      </c>
      <c r="H59" s="44">
        <v>3.3</v>
      </c>
      <c r="I59" s="44">
        <v>3.3</v>
      </c>
      <c r="J59" s="44">
        <v>3.3</v>
      </c>
      <c r="K59" s="44">
        <v>3.3</v>
      </c>
      <c r="L59" s="44">
        <v>3.3</v>
      </c>
      <c r="M59" s="44">
        <v>3.3</v>
      </c>
      <c r="N59" s="44">
        <v>3.3</v>
      </c>
      <c r="O59" s="44">
        <v>3.3</v>
      </c>
      <c r="P59" s="44">
        <v>2.2999999999999998</v>
      </c>
      <c r="Q59" s="44">
        <v>2.2999999999999998</v>
      </c>
      <c r="R59" s="44">
        <v>2.2999999999999998</v>
      </c>
      <c r="S59" s="44">
        <v>2.2999999999999998</v>
      </c>
      <c r="T59" s="44">
        <v>2.2999999999999998</v>
      </c>
      <c r="U59" s="44">
        <v>2.2999999999999998</v>
      </c>
      <c r="V59" s="44">
        <v>2.2999999999999998</v>
      </c>
      <c r="W59" s="44">
        <v>2.2999999999999998</v>
      </c>
      <c r="X59" s="44">
        <v>2.2999999999999998</v>
      </c>
      <c r="Y59" s="44">
        <v>2.2999999999999998</v>
      </c>
      <c r="Z59" s="44">
        <v>2.2999999999999998</v>
      </c>
      <c r="AA59" s="44">
        <v>2.2999999999999998</v>
      </c>
      <c r="AB59" s="44">
        <v>2.2999999999999998</v>
      </c>
      <c r="AC59" s="44">
        <v>2.2999999999999998</v>
      </c>
      <c r="AD59" s="44">
        <v>2.2999999999999998</v>
      </c>
      <c r="AE59" s="44">
        <v>2.2999999999999998</v>
      </c>
      <c r="AF59" s="44">
        <v>2.2999999999999998</v>
      </c>
      <c r="AG59" s="48">
        <v>12</v>
      </c>
      <c r="AH59" s="46">
        <f t="shared" si="2"/>
        <v>3.3</v>
      </c>
      <c r="AI59" s="47">
        <f t="shared" si="3"/>
        <v>2.2999999999999998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6.7</v>
      </c>
      <c r="C60" s="44">
        <v>6.7</v>
      </c>
      <c r="D60" s="44">
        <v>6.7</v>
      </c>
      <c r="E60" s="44">
        <v>6.7</v>
      </c>
      <c r="F60" s="44">
        <v>6.7</v>
      </c>
      <c r="G60" s="44">
        <v>6.7</v>
      </c>
      <c r="H60" s="44">
        <v>6.7</v>
      </c>
      <c r="I60" s="44">
        <v>6.7</v>
      </c>
      <c r="J60" s="44">
        <v>6.7</v>
      </c>
      <c r="K60" s="44">
        <v>6.7</v>
      </c>
      <c r="L60" s="44">
        <v>6.7</v>
      </c>
      <c r="M60" s="44">
        <v>6.7</v>
      </c>
      <c r="N60" s="44">
        <v>6.7</v>
      </c>
      <c r="O60" s="44">
        <v>6.7</v>
      </c>
      <c r="P60" s="44">
        <v>6.5</v>
      </c>
      <c r="Q60" s="44">
        <v>6.5</v>
      </c>
      <c r="R60" s="44">
        <v>6.5</v>
      </c>
      <c r="S60" s="44">
        <v>6.5</v>
      </c>
      <c r="T60" s="44">
        <v>6.5</v>
      </c>
      <c r="U60" s="44">
        <v>6.5</v>
      </c>
      <c r="V60" s="44">
        <v>6.5</v>
      </c>
      <c r="W60" s="44">
        <v>6.5</v>
      </c>
      <c r="X60" s="44">
        <v>6.5</v>
      </c>
      <c r="Y60" s="44">
        <v>6.5</v>
      </c>
      <c r="Z60" s="44">
        <v>6.5</v>
      </c>
      <c r="AA60" s="44">
        <v>6.5</v>
      </c>
      <c r="AB60" s="44">
        <v>6.5</v>
      </c>
      <c r="AC60" s="44">
        <v>6.5</v>
      </c>
      <c r="AD60" s="44">
        <v>6.5</v>
      </c>
      <c r="AE60" s="44">
        <v>6.5</v>
      </c>
      <c r="AF60" s="44">
        <v>6.5</v>
      </c>
      <c r="AG60" s="48">
        <v>12</v>
      </c>
      <c r="AH60" s="46">
        <f t="shared" si="2"/>
        <v>6.7</v>
      </c>
      <c r="AI60" s="47">
        <f t="shared" si="3"/>
        <v>6.5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3.5</v>
      </c>
      <c r="C61" s="44">
        <v>3.5</v>
      </c>
      <c r="D61" s="44">
        <v>3.5</v>
      </c>
      <c r="E61" s="44">
        <v>3.5</v>
      </c>
      <c r="F61" s="44">
        <v>3.5</v>
      </c>
      <c r="G61" s="44">
        <v>3.5</v>
      </c>
      <c r="H61" s="44">
        <v>3.5</v>
      </c>
      <c r="I61" s="44">
        <v>3.5</v>
      </c>
      <c r="J61" s="44">
        <v>3.5</v>
      </c>
      <c r="K61" s="44">
        <v>3.5</v>
      </c>
      <c r="L61" s="44">
        <v>3.5</v>
      </c>
      <c r="M61" s="44">
        <v>3.5</v>
      </c>
      <c r="N61" s="44">
        <v>3.5</v>
      </c>
      <c r="O61" s="44">
        <v>3.5</v>
      </c>
      <c r="P61" s="44">
        <v>9.1</v>
      </c>
      <c r="Q61" s="44">
        <v>9.1</v>
      </c>
      <c r="R61" s="44">
        <v>9.1</v>
      </c>
      <c r="S61" s="44">
        <v>0</v>
      </c>
      <c r="T61" s="44">
        <v>0</v>
      </c>
      <c r="U61" s="44">
        <v>0</v>
      </c>
      <c r="V61" s="44">
        <v>0</v>
      </c>
      <c r="W61" s="44">
        <v>0</v>
      </c>
      <c r="X61" s="44">
        <v>0</v>
      </c>
      <c r="Y61" s="44">
        <v>0</v>
      </c>
      <c r="Z61" s="44">
        <v>0</v>
      </c>
      <c r="AA61" s="44">
        <v>0</v>
      </c>
      <c r="AB61" s="44">
        <v>0</v>
      </c>
      <c r="AC61" s="44">
        <v>0</v>
      </c>
      <c r="AD61" s="44">
        <v>0</v>
      </c>
      <c r="AE61" s="44">
        <v>0</v>
      </c>
      <c r="AF61" s="44">
        <v>0</v>
      </c>
      <c r="AG61" s="48">
        <v>12</v>
      </c>
      <c r="AH61" s="46">
        <f t="shared" si="2"/>
        <v>9.1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6.8</v>
      </c>
      <c r="C62" s="44">
        <v>6.8</v>
      </c>
      <c r="D62" s="44">
        <v>6.8</v>
      </c>
      <c r="E62" s="44">
        <v>6.8</v>
      </c>
      <c r="F62" s="44">
        <v>6.8</v>
      </c>
      <c r="G62" s="44">
        <v>6.8</v>
      </c>
      <c r="H62" s="44">
        <v>6.8</v>
      </c>
      <c r="I62" s="44">
        <v>6.8</v>
      </c>
      <c r="J62" s="44">
        <v>6.8</v>
      </c>
      <c r="K62" s="44">
        <v>6.8</v>
      </c>
      <c r="L62" s="44">
        <v>6.8</v>
      </c>
      <c r="M62" s="44">
        <v>6.8</v>
      </c>
      <c r="N62" s="44">
        <v>6.8</v>
      </c>
      <c r="O62" s="44">
        <v>6.8</v>
      </c>
      <c r="P62" s="44">
        <v>6.8</v>
      </c>
      <c r="Q62" s="44">
        <v>6.8</v>
      </c>
      <c r="R62" s="44">
        <v>6.8</v>
      </c>
      <c r="S62" s="44">
        <v>6.8</v>
      </c>
      <c r="T62" s="44">
        <v>6.8</v>
      </c>
      <c r="U62" s="44">
        <v>6.8</v>
      </c>
      <c r="V62" s="44">
        <v>6.8</v>
      </c>
      <c r="W62" s="44">
        <v>6.8</v>
      </c>
      <c r="X62" s="44">
        <v>6.8</v>
      </c>
      <c r="Y62" s="44">
        <v>6.8</v>
      </c>
      <c r="Z62" s="44">
        <v>6.8</v>
      </c>
      <c r="AA62" s="44">
        <v>6.8</v>
      </c>
      <c r="AB62" s="44">
        <v>6.8</v>
      </c>
      <c r="AC62" s="44">
        <v>6.8</v>
      </c>
      <c r="AD62" s="44">
        <v>6.8</v>
      </c>
      <c r="AE62" s="44">
        <v>6.8</v>
      </c>
      <c r="AF62" s="44">
        <v>6.8</v>
      </c>
      <c r="AG62" s="48">
        <v>11.88</v>
      </c>
      <c r="AH62" s="46">
        <f t="shared" si="2"/>
        <v>6.8</v>
      </c>
      <c r="AI62" s="47">
        <f t="shared" si="3"/>
        <v>6.8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2.7</v>
      </c>
      <c r="C65" s="44">
        <v>2.7</v>
      </c>
      <c r="D65" s="44">
        <v>2.7</v>
      </c>
      <c r="E65" s="44">
        <v>2.7</v>
      </c>
      <c r="F65" s="44">
        <v>2.7</v>
      </c>
      <c r="G65" s="44">
        <v>2.7</v>
      </c>
      <c r="H65" s="44">
        <v>2.7</v>
      </c>
      <c r="I65" s="44">
        <v>2.7</v>
      </c>
      <c r="J65" s="44">
        <v>2.7</v>
      </c>
      <c r="K65" s="44">
        <v>2.7</v>
      </c>
      <c r="L65" s="44">
        <v>2.7</v>
      </c>
      <c r="M65" s="44">
        <v>2.7</v>
      </c>
      <c r="N65" s="44">
        <v>2.7</v>
      </c>
      <c r="O65" s="44">
        <v>2.7</v>
      </c>
      <c r="P65" s="44">
        <v>2.7</v>
      </c>
      <c r="Q65" s="44">
        <v>2.7</v>
      </c>
      <c r="R65" s="44">
        <v>2.7</v>
      </c>
      <c r="S65" s="44">
        <v>2.7</v>
      </c>
      <c r="T65" s="44">
        <v>2.7</v>
      </c>
      <c r="U65" s="44">
        <v>2.7</v>
      </c>
      <c r="V65" s="44">
        <v>2.7</v>
      </c>
      <c r="W65" s="44">
        <v>2.7</v>
      </c>
      <c r="X65" s="44">
        <v>2.7</v>
      </c>
      <c r="Y65" s="44">
        <v>2.7</v>
      </c>
      <c r="Z65" s="44">
        <v>2.7</v>
      </c>
      <c r="AA65" s="44">
        <v>2.7</v>
      </c>
      <c r="AB65" s="44">
        <v>2.7</v>
      </c>
      <c r="AC65" s="44">
        <v>2.7</v>
      </c>
      <c r="AD65" s="44">
        <v>2.7</v>
      </c>
      <c r="AE65" s="44">
        <v>2.7</v>
      </c>
      <c r="AF65" s="44">
        <v>2.7</v>
      </c>
      <c r="AG65" s="48">
        <v>10.7</v>
      </c>
      <c r="AH65" s="46">
        <f t="shared" si="2"/>
        <v>2.7</v>
      </c>
      <c r="AI65" s="47">
        <f t="shared" si="3"/>
        <v>2.7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2.8</v>
      </c>
      <c r="C66" s="44">
        <v>2.8</v>
      </c>
      <c r="D66" s="44">
        <v>2.8</v>
      </c>
      <c r="E66" s="44">
        <v>2.8</v>
      </c>
      <c r="F66" s="44">
        <v>2.8</v>
      </c>
      <c r="G66" s="44">
        <v>2.8</v>
      </c>
      <c r="H66" s="44">
        <v>2.8</v>
      </c>
      <c r="I66" s="44">
        <v>2.8</v>
      </c>
      <c r="J66" s="44">
        <v>2.8</v>
      </c>
      <c r="K66" s="44">
        <v>2.8</v>
      </c>
      <c r="L66" s="44">
        <v>2.8</v>
      </c>
      <c r="M66" s="44">
        <v>2.8</v>
      </c>
      <c r="N66" s="44">
        <v>2.8</v>
      </c>
      <c r="O66" s="44">
        <v>2.8</v>
      </c>
      <c r="P66" s="44">
        <v>2.8</v>
      </c>
      <c r="Q66" s="44">
        <v>2.8</v>
      </c>
      <c r="R66" s="44">
        <v>2.8</v>
      </c>
      <c r="S66" s="44">
        <v>2.8</v>
      </c>
      <c r="T66" s="44">
        <v>2.8</v>
      </c>
      <c r="U66" s="44">
        <v>2.8</v>
      </c>
      <c r="V66" s="44">
        <v>2.8</v>
      </c>
      <c r="W66" s="44">
        <v>2.8</v>
      </c>
      <c r="X66" s="44">
        <v>2.8</v>
      </c>
      <c r="Y66" s="44">
        <v>2.8</v>
      </c>
      <c r="Z66" s="44">
        <v>2.8</v>
      </c>
      <c r="AA66" s="44">
        <v>2.8</v>
      </c>
      <c r="AB66" s="44">
        <v>2.8</v>
      </c>
      <c r="AC66" s="44">
        <v>2.8</v>
      </c>
      <c r="AD66" s="44">
        <v>2.8</v>
      </c>
      <c r="AE66" s="44">
        <v>2.8</v>
      </c>
      <c r="AF66" s="44">
        <v>2.8</v>
      </c>
      <c r="AG66" s="62">
        <v>10.3</v>
      </c>
      <c r="AH66" s="46">
        <f t="shared" si="2"/>
        <v>2.8</v>
      </c>
      <c r="AI66" s="47">
        <f t="shared" si="3"/>
        <v>2.8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4.4000000000000004</v>
      </c>
      <c r="C67" s="44">
        <v>4.4000000000000004</v>
      </c>
      <c r="D67" s="44">
        <v>4.4000000000000004</v>
      </c>
      <c r="E67" s="44">
        <v>4.4000000000000004</v>
      </c>
      <c r="F67" s="44">
        <v>4.4000000000000004</v>
      </c>
      <c r="G67" s="44">
        <v>4.4000000000000004</v>
      </c>
      <c r="H67" s="44">
        <v>4.4000000000000004</v>
      </c>
      <c r="I67" s="44">
        <v>4.4000000000000004</v>
      </c>
      <c r="J67" s="44">
        <v>4.4000000000000004</v>
      </c>
      <c r="K67" s="44">
        <v>4.4000000000000004</v>
      </c>
      <c r="L67" s="44">
        <v>4.4000000000000004</v>
      </c>
      <c r="M67" s="44">
        <v>4.4000000000000004</v>
      </c>
      <c r="N67" s="44">
        <v>4.4000000000000004</v>
      </c>
      <c r="O67" s="44">
        <v>4.4000000000000004</v>
      </c>
      <c r="P67" s="44">
        <v>4.4000000000000004</v>
      </c>
      <c r="Q67" s="44">
        <v>4.4000000000000004</v>
      </c>
      <c r="R67" s="44">
        <v>4.4000000000000004</v>
      </c>
      <c r="S67" s="44">
        <v>4.4000000000000004</v>
      </c>
      <c r="T67" s="44">
        <v>4.4000000000000004</v>
      </c>
      <c r="U67" s="44">
        <v>4.4000000000000004</v>
      </c>
      <c r="V67" s="44">
        <v>4.4000000000000004</v>
      </c>
      <c r="W67" s="44">
        <v>4.4000000000000004</v>
      </c>
      <c r="X67" s="44">
        <v>4.4000000000000004</v>
      </c>
      <c r="Y67" s="44">
        <v>4.4000000000000004</v>
      </c>
      <c r="Z67" s="44">
        <v>4.4000000000000004</v>
      </c>
      <c r="AA67" s="44">
        <v>4.4000000000000004</v>
      </c>
      <c r="AB67" s="44">
        <v>4.4000000000000004</v>
      </c>
      <c r="AC67" s="44">
        <v>4.4000000000000004</v>
      </c>
      <c r="AD67" s="44">
        <v>4.4000000000000004</v>
      </c>
      <c r="AE67" s="44">
        <v>4.4000000000000004</v>
      </c>
      <c r="AF67" s="44">
        <v>4.4000000000000004</v>
      </c>
      <c r="AG67" s="61">
        <v>10</v>
      </c>
      <c r="AH67" s="46">
        <f t="shared" si="2"/>
        <v>4.4000000000000004</v>
      </c>
      <c r="AI67" s="47">
        <f t="shared" si="3"/>
        <v>4.4000000000000004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3.9</v>
      </c>
      <c r="C68" s="44">
        <v>3.9</v>
      </c>
      <c r="D68" s="44">
        <v>3.9</v>
      </c>
      <c r="E68" s="44">
        <v>3.9</v>
      </c>
      <c r="F68" s="44">
        <v>3.9</v>
      </c>
      <c r="G68" s="44">
        <v>3.9</v>
      </c>
      <c r="H68" s="44">
        <v>3.9</v>
      </c>
      <c r="I68" s="44">
        <v>3.9</v>
      </c>
      <c r="J68" s="44">
        <v>3.9</v>
      </c>
      <c r="K68" s="44">
        <v>3.9</v>
      </c>
      <c r="L68" s="44">
        <v>3.9</v>
      </c>
      <c r="M68" s="44">
        <v>3.9</v>
      </c>
      <c r="N68" s="44">
        <v>3.9</v>
      </c>
      <c r="O68" s="44">
        <v>3.9</v>
      </c>
      <c r="P68" s="44">
        <v>3.9</v>
      </c>
      <c r="Q68" s="44">
        <v>3.9</v>
      </c>
      <c r="R68" s="44">
        <v>3.9</v>
      </c>
      <c r="S68" s="44">
        <v>3.9</v>
      </c>
      <c r="T68" s="44">
        <v>3.9</v>
      </c>
      <c r="U68" s="44">
        <v>3.9</v>
      </c>
      <c r="V68" s="44">
        <v>3.9</v>
      </c>
      <c r="W68" s="44">
        <v>3.9</v>
      </c>
      <c r="X68" s="44">
        <v>3.9</v>
      </c>
      <c r="Y68" s="44">
        <v>3.9</v>
      </c>
      <c r="Z68" s="44">
        <v>3.9</v>
      </c>
      <c r="AA68" s="44">
        <v>3.9</v>
      </c>
      <c r="AB68" s="44">
        <v>3.9</v>
      </c>
      <c r="AC68" s="44">
        <v>3.9</v>
      </c>
      <c r="AD68" s="44">
        <v>3.9</v>
      </c>
      <c r="AE68" s="44">
        <v>3.9</v>
      </c>
      <c r="AF68" s="44">
        <v>3.9</v>
      </c>
      <c r="AG68" s="64">
        <v>10</v>
      </c>
      <c r="AH68" s="46">
        <f t="shared" si="2"/>
        <v>3.9</v>
      </c>
      <c r="AI68" s="47">
        <f t="shared" si="3"/>
        <v>3.9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30+35.9</f>
        <v>65.900000000000006</v>
      </c>
      <c r="C70" s="66">
        <f t="shared" si="20"/>
        <v>65.900000000000006</v>
      </c>
      <c r="D70" s="66">
        <f t="shared" si="20"/>
        <v>65.900000000000006</v>
      </c>
      <c r="E70" s="66">
        <f t="shared" si="20"/>
        <v>65.900000000000006</v>
      </c>
      <c r="F70" s="66">
        <f t="shared" si="20"/>
        <v>65.900000000000006</v>
      </c>
      <c r="G70" s="66">
        <f t="shared" si="20"/>
        <v>65.900000000000006</v>
      </c>
      <c r="H70" s="66">
        <v>80.5</v>
      </c>
      <c r="I70" s="66">
        <v>80.5</v>
      </c>
      <c r="J70" s="66">
        <v>81</v>
      </c>
      <c r="K70" s="68">
        <v>81.55</v>
      </c>
      <c r="L70" s="68">
        <v>75.87</v>
      </c>
      <c r="M70" s="68">
        <f>35.2+41</f>
        <v>76.2</v>
      </c>
      <c r="N70" s="68">
        <f>35.2+41</f>
        <v>76.2</v>
      </c>
      <c r="O70" s="68">
        <f>36.4+43.1</f>
        <v>79.5</v>
      </c>
      <c r="P70" s="68">
        <v>78</v>
      </c>
      <c r="Q70" s="68">
        <v>78</v>
      </c>
      <c r="R70" s="68">
        <v>78</v>
      </c>
      <c r="S70" s="68">
        <f>33.4+39.6</f>
        <v>73</v>
      </c>
      <c r="T70" s="68">
        <v>73</v>
      </c>
      <c r="U70" s="68">
        <f>38.6+31.6</f>
        <v>70.2</v>
      </c>
      <c r="V70" s="68">
        <f t="shared" ref="V70:AF70" si="21">38.6+31.6</f>
        <v>70.2</v>
      </c>
      <c r="W70" s="68">
        <f t="shared" si="21"/>
        <v>70.2</v>
      </c>
      <c r="X70" s="68">
        <f t="shared" si="21"/>
        <v>70.2</v>
      </c>
      <c r="Y70" s="68">
        <f t="shared" si="21"/>
        <v>70.2</v>
      </c>
      <c r="Z70" s="68">
        <f t="shared" si="21"/>
        <v>70.2</v>
      </c>
      <c r="AA70" s="68">
        <f t="shared" si="21"/>
        <v>70.2</v>
      </c>
      <c r="AB70" s="68">
        <f t="shared" si="21"/>
        <v>70.2</v>
      </c>
      <c r="AC70" s="68">
        <f t="shared" si="21"/>
        <v>70.2</v>
      </c>
      <c r="AD70" s="68">
        <f t="shared" si="21"/>
        <v>70.2</v>
      </c>
      <c r="AE70" s="68">
        <f t="shared" si="21"/>
        <v>70.2</v>
      </c>
      <c r="AF70" s="68">
        <f t="shared" si="21"/>
        <v>70.2</v>
      </c>
      <c r="AG70" s="64">
        <v>240</v>
      </c>
      <c r="AH70" s="46">
        <f t="shared" si="2"/>
        <v>81.55</v>
      </c>
      <c r="AI70" s="47">
        <f t="shared" si="3"/>
        <v>65.900000000000006</v>
      </c>
      <c r="AK70" s="49"/>
    </row>
    <row r="71" spans="1:88" ht="15.75" thickBot="1" x14ac:dyDescent="0.3">
      <c r="A71" s="69" t="s">
        <v>90</v>
      </c>
      <c r="B71" s="70">
        <f>SUM(B11:B69)</f>
        <v>757.99999999999989</v>
      </c>
      <c r="C71" s="70">
        <f>SUM(C11:C69)</f>
        <v>757.99999999999989</v>
      </c>
      <c r="D71" s="70">
        <f>SUM(D11:D69)</f>
        <v>770.69999999999982</v>
      </c>
      <c r="E71" s="70">
        <f>SUM(E11:E69)</f>
        <v>770.69999999999982</v>
      </c>
      <c r="F71" s="70">
        <f>SUM(F11:F69)</f>
        <v>770.69999999999982</v>
      </c>
      <c r="G71" s="70">
        <f t="shared" ref="G71:AG71" si="22">SUM(G11:G69)</f>
        <v>770.69999999999982</v>
      </c>
      <c r="H71" s="70">
        <f t="shared" si="22"/>
        <v>770.69999999999982</v>
      </c>
      <c r="I71" s="70">
        <f t="shared" si="22"/>
        <v>770.69999999999982</v>
      </c>
      <c r="J71" s="70">
        <f t="shared" si="22"/>
        <v>770.69999999999982</v>
      </c>
      <c r="K71" s="70">
        <f t="shared" si="22"/>
        <v>770.69999999999982</v>
      </c>
      <c r="L71" s="70">
        <f t="shared" si="22"/>
        <v>780.0999999999998</v>
      </c>
      <c r="M71" s="70">
        <f t="shared" si="22"/>
        <v>756.49999999999989</v>
      </c>
      <c r="N71" s="70">
        <f t="shared" ref="N71" si="23">SUM(N11:N69)</f>
        <v>756.49999999999989</v>
      </c>
      <c r="O71" s="70">
        <f t="shared" si="22"/>
        <v>770.99999999999977</v>
      </c>
      <c r="P71" s="70">
        <f t="shared" ref="P71:Q71" si="24">SUM(P11:P69)</f>
        <v>746.50000000000011</v>
      </c>
      <c r="Q71" s="70">
        <f t="shared" si="24"/>
        <v>746.50000000000011</v>
      </c>
      <c r="R71" s="70">
        <f t="shared" ref="R71" si="25">SUM(R11:R69)</f>
        <v>746.50000000000011</v>
      </c>
      <c r="S71" s="70">
        <f t="shared" si="22"/>
        <v>734.9000000000002</v>
      </c>
      <c r="T71" s="70">
        <f t="shared" si="22"/>
        <v>734.9000000000002</v>
      </c>
      <c r="U71" s="70">
        <f t="shared" si="22"/>
        <v>755.10000000000014</v>
      </c>
      <c r="V71" s="70">
        <f t="shared" si="22"/>
        <v>755.10000000000014</v>
      </c>
      <c r="W71" s="70">
        <f t="shared" si="22"/>
        <v>755.10000000000014</v>
      </c>
      <c r="X71" s="70">
        <f t="shared" si="22"/>
        <v>755.10000000000014</v>
      </c>
      <c r="Y71" s="70">
        <f t="shared" si="22"/>
        <v>755.10000000000014</v>
      </c>
      <c r="Z71" s="70">
        <f t="shared" si="22"/>
        <v>755.10000000000014</v>
      </c>
      <c r="AA71" s="70">
        <f t="shared" si="22"/>
        <v>755.10000000000014</v>
      </c>
      <c r="AB71" s="70">
        <f>SUM(AB11:AB69)</f>
        <v>755.10000000000014</v>
      </c>
      <c r="AC71" s="70">
        <f t="shared" si="22"/>
        <v>755.10000000000014</v>
      </c>
      <c r="AD71" s="70">
        <f t="shared" si="22"/>
        <v>755.10000000000014</v>
      </c>
      <c r="AE71" s="70">
        <f t="shared" si="22"/>
        <v>755.10000000000014</v>
      </c>
      <c r="AF71" s="70">
        <f t="shared" si="22"/>
        <v>755.10000000000014</v>
      </c>
      <c r="AG71" s="70">
        <f t="shared" si="22"/>
        <v>1812.2049999999999</v>
      </c>
      <c r="AH71" s="46">
        <f t="shared" si="2"/>
        <v>780.0999999999998</v>
      </c>
      <c r="AI71" s="47">
        <f t="shared" si="3"/>
        <v>734.9000000000002</v>
      </c>
      <c r="AK71" s="49"/>
    </row>
    <row r="72" spans="1:88" x14ac:dyDescent="0.25">
      <c r="A72" s="71" t="s">
        <v>91</v>
      </c>
      <c r="B72" s="44">
        <v>60</v>
      </c>
      <c r="C72" s="44">
        <v>80.5</v>
      </c>
      <c r="D72" s="44">
        <v>150.6</v>
      </c>
      <c r="E72" s="44">
        <v>60.4</v>
      </c>
      <c r="F72" s="44">
        <v>60.4</v>
      </c>
      <c r="G72" s="44">
        <v>60.4</v>
      </c>
      <c r="H72" s="44">
        <v>180</v>
      </c>
      <c r="I72" s="44">
        <v>200</v>
      </c>
      <c r="J72" s="44">
        <v>221</v>
      </c>
      <c r="K72" s="44">
        <v>225</v>
      </c>
      <c r="L72" s="44">
        <v>120</v>
      </c>
      <c r="M72" s="44">
        <v>152.80000000000001</v>
      </c>
      <c r="N72" s="44">
        <v>140</v>
      </c>
      <c r="O72" s="44">
        <v>201.8</v>
      </c>
      <c r="P72" s="44">
        <v>129.80000000000001</v>
      </c>
      <c r="Q72" s="44">
        <v>20</v>
      </c>
      <c r="R72" s="44">
        <v>40</v>
      </c>
      <c r="S72" s="44">
        <v>20</v>
      </c>
      <c r="T72" s="44">
        <v>0</v>
      </c>
      <c r="U72" s="44">
        <v>0</v>
      </c>
      <c r="V72" s="44">
        <v>50.5</v>
      </c>
      <c r="W72" s="44">
        <v>50.4</v>
      </c>
      <c r="X72" s="44">
        <v>128.9</v>
      </c>
      <c r="Y72" s="44">
        <v>305</v>
      </c>
      <c r="Z72" s="44">
        <v>458</v>
      </c>
      <c r="AA72" s="44">
        <v>421</v>
      </c>
      <c r="AB72" s="44">
        <v>361</v>
      </c>
      <c r="AC72" s="44">
        <v>300</v>
      </c>
      <c r="AD72" s="44">
        <v>220</v>
      </c>
      <c r="AE72" s="44">
        <v>80</v>
      </c>
      <c r="AF72" s="44">
        <v>80</v>
      </c>
      <c r="AG72" s="61">
        <v>456</v>
      </c>
      <c r="AH72" s="46">
        <f t="shared" si="2"/>
        <v>458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45.8</v>
      </c>
      <c r="C73" s="43">
        <v>45.8</v>
      </c>
      <c r="D73" s="43">
        <v>45.8</v>
      </c>
      <c r="E73" s="43">
        <v>45.8</v>
      </c>
      <c r="F73" s="43">
        <v>45.8</v>
      </c>
      <c r="G73" s="43">
        <v>45.8</v>
      </c>
      <c r="H73" s="43">
        <v>45.8</v>
      </c>
      <c r="I73" s="43">
        <v>45.8</v>
      </c>
      <c r="J73" s="43">
        <v>45.8</v>
      </c>
      <c r="K73" s="43">
        <v>45.8</v>
      </c>
      <c r="L73" s="43">
        <v>45.8</v>
      </c>
      <c r="M73" s="43">
        <v>48</v>
      </c>
      <c r="N73" s="43">
        <v>48</v>
      </c>
      <c r="O73" s="43">
        <v>48</v>
      </c>
      <c r="P73" s="43">
        <v>41</v>
      </c>
      <c r="Q73" s="43">
        <v>41</v>
      </c>
      <c r="R73" s="43">
        <v>41</v>
      </c>
      <c r="S73" s="43">
        <v>41</v>
      </c>
      <c r="T73" s="43">
        <v>41</v>
      </c>
      <c r="U73" s="43">
        <v>41</v>
      </c>
      <c r="V73" s="43">
        <v>49.9</v>
      </c>
      <c r="W73" s="43">
        <v>49.9</v>
      </c>
      <c r="X73" s="43">
        <v>50</v>
      </c>
      <c r="Y73" s="43">
        <v>45.9</v>
      </c>
      <c r="Z73" s="43">
        <v>43.9</v>
      </c>
      <c r="AA73" s="43">
        <v>43.9</v>
      </c>
      <c r="AB73" s="43">
        <v>43.9</v>
      </c>
      <c r="AC73" s="43">
        <v>43.9</v>
      </c>
      <c r="AD73" s="43">
        <v>43.9</v>
      </c>
      <c r="AE73" s="43">
        <v>43.9</v>
      </c>
      <c r="AF73" s="43">
        <v>43.9</v>
      </c>
      <c r="AG73" s="64">
        <v>111</v>
      </c>
      <c r="AH73" s="46">
        <f t="shared" si="2"/>
        <v>50</v>
      </c>
      <c r="AI73" s="47">
        <f t="shared" si="3"/>
        <v>41</v>
      </c>
      <c r="AK73" s="49"/>
    </row>
    <row r="74" spans="1:88" x14ac:dyDescent="0.25">
      <c r="A74" s="73" t="s">
        <v>93</v>
      </c>
      <c r="B74" s="43">
        <v>28</v>
      </c>
      <c r="C74" s="43">
        <v>28</v>
      </c>
      <c r="D74" s="43">
        <v>28</v>
      </c>
      <c r="E74" s="43">
        <v>28</v>
      </c>
      <c r="F74" s="43">
        <v>28</v>
      </c>
      <c r="G74" s="43">
        <v>28</v>
      </c>
      <c r="H74" s="43">
        <v>28</v>
      </c>
      <c r="I74" s="43">
        <v>28</v>
      </c>
      <c r="J74" s="43">
        <v>28</v>
      </c>
      <c r="K74" s="43">
        <v>28</v>
      </c>
      <c r="L74" s="43">
        <v>30</v>
      </c>
      <c r="M74" s="43">
        <v>29</v>
      </c>
      <c r="N74" s="43">
        <v>29</v>
      </c>
      <c r="O74" s="43">
        <v>29</v>
      </c>
      <c r="P74" s="43">
        <v>29</v>
      </c>
      <c r="Q74" s="43">
        <v>29</v>
      </c>
      <c r="R74" s="43">
        <v>29</v>
      </c>
      <c r="S74" s="43">
        <v>29</v>
      </c>
      <c r="T74" s="43">
        <v>29</v>
      </c>
      <c r="U74" s="43">
        <v>29</v>
      </c>
      <c r="V74" s="43">
        <v>29.4</v>
      </c>
      <c r="W74" s="43">
        <v>29.8</v>
      </c>
      <c r="X74" s="43">
        <v>29.2</v>
      </c>
      <c r="Y74" s="43">
        <v>29.2</v>
      </c>
      <c r="Z74" s="43">
        <v>29.5</v>
      </c>
      <c r="AA74" s="43">
        <v>29.4</v>
      </c>
      <c r="AB74" s="43">
        <v>29.4</v>
      </c>
      <c r="AC74" s="43">
        <v>29.4</v>
      </c>
      <c r="AD74" s="43">
        <v>29.4</v>
      </c>
      <c r="AE74" s="43">
        <v>29.4</v>
      </c>
      <c r="AF74" s="43">
        <v>29.4</v>
      </c>
      <c r="AG74" s="64">
        <v>60</v>
      </c>
      <c r="AH74" s="46">
        <f t="shared" si="2"/>
        <v>30</v>
      </c>
      <c r="AI74" s="47">
        <f t="shared" si="3"/>
        <v>28</v>
      </c>
      <c r="AK74" s="49"/>
    </row>
    <row r="75" spans="1:88" x14ac:dyDescent="0.25">
      <c r="A75" s="74" t="s">
        <v>94</v>
      </c>
      <c r="B75" s="43">
        <v>18.7</v>
      </c>
      <c r="C75" s="43">
        <v>18.7</v>
      </c>
      <c r="D75" s="43">
        <v>18.7</v>
      </c>
      <c r="E75" s="43">
        <v>18.7</v>
      </c>
      <c r="F75" s="43">
        <v>18.7</v>
      </c>
      <c r="G75" s="43">
        <v>18.7</v>
      </c>
      <c r="H75" s="43">
        <v>18.7</v>
      </c>
      <c r="I75" s="43">
        <v>18.7</v>
      </c>
      <c r="J75" s="43">
        <v>18.7</v>
      </c>
      <c r="K75" s="43">
        <v>18.7</v>
      </c>
      <c r="L75" s="43">
        <v>18.7</v>
      </c>
      <c r="M75" s="43">
        <v>17.2</v>
      </c>
      <c r="N75" s="43">
        <v>17.2</v>
      </c>
      <c r="O75" s="43">
        <v>17.2</v>
      </c>
      <c r="P75" s="43">
        <v>17.2</v>
      </c>
      <c r="Q75" s="43">
        <v>17.2</v>
      </c>
      <c r="R75" s="43">
        <v>17.2</v>
      </c>
      <c r="S75" s="43">
        <v>17.2</v>
      </c>
      <c r="T75" s="43">
        <v>17.2</v>
      </c>
      <c r="U75" s="43">
        <v>17.2</v>
      </c>
      <c r="V75" s="43">
        <v>17.8</v>
      </c>
      <c r="W75" s="43">
        <v>17.5</v>
      </c>
      <c r="X75" s="43">
        <v>17.100000000000001</v>
      </c>
      <c r="Y75" s="43">
        <v>17.2</v>
      </c>
      <c r="Z75" s="43">
        <v>17.2</v>
      </c>
      <c r="AA75" s="43">
        <v>17.2</v>
      </c>
      <c r="AB75" s="43">
        <v>17.2</v>
      </c>
      <c r="AC75" s="43">
        <v>17.2</v>
      </c>
      <c r="AD75" s="43">
        <v>17.2</v>
      </c>
      <c r="AE75" s="43">
        <v>17.2</v>
      </c>
      <c r="AF75" s="43">
        <v>17.2</v>
      </c>
      <c r="AG75" s="75">
        <v>42.5</v>
      </c>
      <c r="AH75" s="46">
        <f t="shared" ref="AH75:AH138" si="26">MAX(B75:AF75)</f>
        <v>18.7</v>
      </c>
      <c r="AI75" s="47">
        <f t="shared" ref="AI75:AI138" si="27">MIN(B75:AF75)</f>
        <v>17.100000000000001</v>
      </c>
      <c r="AK75" s="49"/>
    </row>
    <row r="76" spans="1:88" x14ac:dyDescent="0.25">
      <c r="A76" s="74" t="s">
        <v>95</v>
      </c>
      <c r="B76" s="43">
        <v>18.899999999999999</v>
      </c>
      <c r="C76" s="43">
        <v>18.899999999999999</v>
      </c>
      <c r="D76" s="43">
        <v>18.899999999999999</v>
      </c>
      <c r="E76" s="43">
        <v>18.899999999999999</v>
      </c>
      <c r="F76" s="43">
        <v>18.899999999999999</v>
      </c>
      <c r="G76" s="43">
        <v>18.899999999999999</v>
      </c>
      <c r="H76" s="43">
        <v>18.899999999999999</v>
      </c>
      <c r="I76" s="43">
        <v>18.899999999999999</v>
      </c>
      <c r="J76" s="43">
        <v>16.100000000000001</v>
      </c>
      <c r="K76" s="43">
        <v>16.100000000000001</v>
      </c>
      <c r="L76" s="43">
        <v>16.100000000000001</v>
      </c>
      <c r="M76" s="43">
        <v>17.100000000000001</v>
      </c>
      <c r="N76" s="43">
        <v>17.100000000000001</v>
      </c>
      <c r="O76" s="43">
        <v>17.100000000000001</v>
      </c>
      <c r="P76" s="43">
        <v>17.100000000000001</v>
      </c>
      <c r="Q76" s="43">
        <v>17.100000000000001</v>
      </c>
      <c r="R76" s="43">
        <v>17.100000000000001</v>
      </c>
      <c r="S76" s="43">
        <v>17.100000000000001</v>
      </c>
      <c r="T76" s="43">
        <v>17.100000000000001</v>
      </c>
      <c r="U76" s="43">
        <v>17.100000000000001</v>
      </c>
      <c r="V76" s="43">
        <v>19.100000000000001</v>
      </c>
      <c r="W76" s="43">
        <v>19.100000000000001</v>
      </c>
      <c r="X76" s="43">
        <v>4.9000000000000004</v>
      </c>
      <c r="Y76" s="43">
        <v>19.100000000000001</v>
      </c>
      <c r="Z76" s="43">
        <v>19.100000000000001</v>
      </c>
      <c r="AA76" s="43">
        <v>19.2</v>
      </c>
      <c r="AB76" s="43">
        <v>19.2</v>
      </c>
      <c r="AC76" s="43">
        <v>19.2</v>
      </c>
      <c r="AD76" s="43">
        <v>19.2</v>
      </c>
      <c r="AE76" s="43">
        <v>19.2</v>
      </c>
      <c r="AF76" s="43">
        <v>19.2</v>
      </c>
      <c r="AG76" s="75">
        <v>22.1</v>
      </c>
      <c r="AH76" s="46">
        <f t="shared" si="26"/>
        <v>19.2</v>
      </c>
      <c r="AI76" s="47">
        <f t="shared" si="27"/>
        <v>4.9000000000000004</v>
      </c>
      <c r="AK76" s="49"/>
    </row>
    <row r="77" spans="1:88" ht="15.75" thickBot="1" x14ac:dyDescent="0.3">
      <c r="A77" s="76" t="s">
        <v>96</v>
      </c>
      <c r="B77" s="77">
        <v>5.0999999999999996</v>
      </c>
      <c r="C77" s="77">
        <v>5.0999999999999996</v>
      </c>
      <c r="D77" s="77">
        <v>5.0999999999999996</v>
      </c>
      <c r="E77" s="77">
        <v>5.0999999999999996</v>
      </c>
      <c r="F77" s="77">
        <v>5.0999999999999996</v>
      </c>
      <c r="G77" s="77">
        <v>5.0999999999999996</v>
      </c>
      <c r="H77" s="77">
        <v>5.0999999999999996</v>
      </c>
      <c r="I77" s="77">
        <v>5.0999999999999996</v>
      </c>
      <c r="J77" s="77">
        <v>5.0999999999999996</v>
      </c>
      <c r="K77" s="77">
        <v>5.0999999999999996</v>
      </c>
      <c r="L77" s="77">
        <v>5.0999999999999996</v>
      </c>
      <c r="M77" s="77">
        <v>5</v>
      </c>
      <c r="N77" s="77">
        <v>5.0999999999999996</v>
      </c>
      <c r="O77" s="77">
        <v>5.0999999999999996</v>
      </c>
      <c r="P77" s="77">
        <v>5.0999999999999996</v>
      </c>
      <c r="Q77" s="77">
        <v>5.0999999999999996</v>
      </c>
      <c r="R77" s="77">
        <v>5.0999999999999996</v>
      </c>
      <c r="S77" s="77">
        <v>5.0999999999999996</v>
      </c>
      <c r="T77" s="77">
        <v>5.0999999999999996</v>
      </c>
      <c r="U77" s="77">
        <v>5.0999999999999996</v>
      </c>
      <c r="V77" s="77">
        <v>4.9000000000000004</v>
      </c>
      <c r="W77" s="77">
        <v>4.9000000000000004</v>
      </c>
      <c r="X77" s="77">
        <v>4.9000000000000004</v>
      </c>
      <c r="Y77" s="77">
        <v>5.0999999999999996</v>
      </c>
      <c r="Z77" s="77">
        <v>5.0999999999999996</v>
      </c>
      <c r="AA77" s="77">
        <v>5.0999999999999996</v>
      </c>
      <c r="AB77" s="77">
        <v>5.0999999999999996</v>
      </c>
      <c r="AC77" s="77">
        <v>5.0999999999999996</v>
      </c>
      <c r="AD77" s="77">
        <v>5.0999999999999996</v>
      </c>
      <c r="AE77" s="77">
        <v>5.0999999999999996</v>
      </c>
      <c r="AF77" s="77">
        <v>5.0999999999999996</v>
      </c>
      <c r="AG77" s="78">
        <v>14.8</v>
      </c>
      <c r="AH77" s="46">
        <f t="shared" si="26"/>
        <v>5.0999999999999996</v>
      </c>
      <c r="AI77" s="47">
        <f t="shared" si="27"/>
        <v>4.9000000000000004</v>
      </c>
      <c r="AK77" s="49"/>
    </row>
    <row r="78" spans="1:88" ht="15.75" thickBot="1" x14ac:dyDescent="0.3">
      <c r="A78" s="79" t="s">
        <v>97</v>
      </c>
      <c r="B78" s="70">
        <f>SUM(B72:B77)</f>
        <v>176.5</v>
      </c>
      <c r="C78" s="70">
        <f>SUM(C72:C77)</f>
        <v>197</v>
      </c>
      <c r="D78" s="70">
        <f>SUM(D72:D77)</f>
        <v>267.09999999999997</v>
      </c>
      <c r="E78" s="70">
        <f>SUM(E72:E77)</f>
        <v>176.89999999999998</v>
      </c>
      <c r="F78" s="70">
        <f>SUM(F72:F77)</f>
        <v>176.89999999999998</v>
      </c>
      <c r="G78" s="70">
        <f t="shared" ref="G78:AG78" si="28">SUM(G72:G77)</f>
        <v>176.89999999999998</v>
      </c>
      <c r="H78" s="70">
        <f t="shared" si="28"/>
        <v>296.5</v>
      </c>
      <c r="I78" s="70">
        <f t="shared" si="28"/>
        <v>316.5</v>
      </c>
      <c r="J78" s="70">
        <f t="shared" si="28"/>
        <v>334.70000000000005</v>
      </c>
      <c r="K78" s="70">
        <f t="shared" si="28"/>
        <v>338.70000000000005</v>
      </c>
      <c r="L78" s="70">
        <f t="shared" si="28"/>
        <v>235.7</v>
      </c>
      <c r="M78" s="70">
        <f t="shared" si="28"/>
        <v>269.10000000000002</v>
      </c>
      <c r="N78" s="70">
        <f t="shared" ref="N78" si="29">SUM(N72:N77)</f>
        <v>256.39999999999998</v>
      </c>
      <c r="O78" s="70">
        <f t="shared" si="28"/>
        <v>318.20000000000005</v>
      </c>
      <c r="P78" s="70">
        <f t="shared" ref="P78:Q78" si="30">SUM(P72:P77)</f>
        <v>239.2</v>
      </c>
      <c r="Q78" s="70">
        <f t="shared" si="30"/>
        <v>129.4</v>
      </c>
      <c r="R78" s="70">
        <f t="shared" ref="R78" si="31">SUM(R72:R77)</f>
        <v>149.4</v>
      </c>
      <c r="S78" s="70">
        <f t="shared" si="28"/>
        <v>129.4</v>
      </c>
      <c r="T78" s="70">
        <f t="shared" si="28"/>
        <v>109.4</v>
      </c>
      <c r="U78" s="70">
        <f t="shared" si="28"/>
        <v>109.4</v>
      </c>
      <c r="V78" s="70">
        <f t="shared" si="28"/>
        <v>171.60000000000002</v>
      </c>
      <c r="W78" s="70">
        <f t="shared" si="28"/>
        <v>171.6</v>
      </c>
      <c r="X78" s="70">
        <f t="shared" si="28"/>
        <v>235</v>
      </c>
      <c r="Y78" s="70">
        <f t="shared" si="28"/>
        <v>421.5</v>
      </c>
      <c r="Z78" s="70">
        <f t="shared" si="28"/>
        <v>572.80000000000007</v>
      </c>
      <c r="AA78" s="70">
        <f t="shared" si="28"/>
        <v>535.79999999999995</v>
      </c>
      <c r="AB78" s="70">
        <f t="shared" si="28"/>
        <v>475.79999999999995</v>
      </c>
      <c r="AC78" s="70">
        <f t="shared" si="28"/>
        <v>414.79999999999995</v>
      </c>
      <c r="AD78" s="70">
        <f t="shared" si="28"/>
        <v>334.79999999999995</v>
      </c>
      <c r="AE78" s="70">
        <f t="shared" si="28"/>
        <v>194.79999999999998</v>
      </c>
      <c r="AF78" s="70">
        <f t="shared" si="28"/>
        <v>194.79999999999998</v>
      </c>
      <c r="AG78" s="80">
        <f t="shared" si="28"/>
        <v>706.4</v>
      </c>
      <c r="AH78" s="46">
        <f t="shared" si="26"/>
        <v>572.80000000000007</v>
      </c>
      <c r="AI78" s="47">
        <f t="shared" si="27"/>
        <v>109.4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49</v>
      </c>
      <c r="C79" s="44">
        <v>49.1</v>
      </c>
      <c r="D79" s="44">
        <v>49.1</v>
      </c>
      <c r="E79" s="44">
        <v>49.1</v>
      </c>
      <c r="F79" s="44">
        <v>49.1</v>
      </c>
      <c r="G79" s="44">
        <v>49.1</v>
      </c>
      <c r="H79" s="44">
        <v>72</v>
      </c>
      <c r="I79" s="44">
        <v>105</v>
      </c>
      <c r="J79" s="44">
        <v>108</v>
      </c>
      <c r="K79" s="44">
        <v>108</v>
      </c>
      <c r="L79" s="44">
        <v>108</v>
      </c>
      <c r="M79" s="44">
        <v>106.2</v>
      </c>
      <c r="N79" s="44">
        <v>120</v>
      </c>
      <c r="O79" s="44">
        <v>83.5</v>
      </c>
      <c r="P79" s="44">
        <v>81</v>
      </c>
      <c r="Q79" s="44">
        <v>72</v>
      </c>
      <c r="R79" s="44">
        <v>35</v>
      </c>
      <c r="S79" s="44">
        <v>48</v>
      </c>
      <c r="T79" s="44">
        <v>35.6</v>
      </c>
      <c r="U79" s="44">
        <v>35</v>
      </c>
      <c r="V79" s="44">
        <v>30.55</v>
      </c>
      <c r="W79" s="44">
        <v>30.8</v>
      </c>
      <c r="X79" s="44">
        <v>30.5</v>
      </c>
      <c r="Y79" s="44">
        <v>55.1</v>
      </c>
      <c r="Z79" s="44">
        <v>145</v>
      </c>
      <c r="AA79" s="44">
        <v>145.1</v>
      </c>
      <c r="AB79" s="44">
        <v>145.1</v>
      </c>
      <c r="AC79" s="44">
        <v>145.1</v>
      </c>
      <c r="AD79" s="44">
        <v>140</v>
      </c>
      <c r="AE79" s="44">
        <v>72</v>
      </c>
      <c r="AF79" s="44">
        <v>97</v>
      </c>
      <c r="AG79" s="61">
        <v>144</v>
      </c>
      <c r="AH79" s="46">
        <f t="shared" si="26"/>
        <v>145.1</v>
      </c>
      <c r="AI79" s="47">
        <f t="shared" si="27"/>
        <v>30.5</v>
      </c>
      <c r="AK79" s="49"/>
      <c r="AY79" s="1" t="s">
        <v>99</v>
      </c>
      <c r="AZ79" s="82">
        <f>ROUND(C97,0)</f>
        <v>41</v>
      </c>
      <c r="BA79" s="81">
        <f t="shared" ref="BA79:BD83" si="32">D97</f>
        <v>-46.3</v>
      </c>
      <c r="BB79" s="81">
        <f t="shared" si="32"/>
        <v>-16.3</v>
      </c>
      <c r="BC79" s="81">
        <f t="shared" si="32"/>
        <v>-16.3</v>
      </c>
      <c r="BD79" s="81">
        <f t="shared" si="32"/>
        <v>-40</v>
      </c>
      <c r="BE79" s="82">
        <f>I97</f>
        <v>-156</v>
      </c>
      <c r="BF79" s="82">
        <f>K97</f>
        <v>-70</v>
      </c>
      <c r="BG79" s="82">
        <f t="shared" ref="BG79:BP83" si="33">M97</f>
        <v>88.5</v>
      </c>
      <c r="BH79" s="82">
        <f t="shared" si="33"/>
        <v>68</v>
      </c>
      <c r="BI79" s="82">
        <f t="shared" si="33"/>
        <v>108</v>
      </c>
      <c r="BJ79" s="82">
        <f t="shared" si="33"/>
        <v>175</v>
      </c>
      <c r="BK79" s="82">
        <f t="shared" si="33"/>
        <v>338</v>
      </c>
      <c r="BL79" s="82">
        <f t="shared" si="33"/>
        <v>391</v>
      </c>
      <c r="BM79" s="82">
        <f t="shared" si="33"/>
        <v>399.6</v>
      </c>
      <c r="BN79" s="82">
        <f t="shared" si="33"/>
        <v>404.3</v>
      </c>
      <c r="BO79" s="82">
        <f t="shared" si="33"/>
        <v>397</v>
      </c>
      <c r="BP79" s="82">
        <f t="shared" si="33"/>
        <v>347.3</v>
      </c>
      <c r="BQ79" s="82">
        <f>X97</f>
        <v>331.5</v>
      </c>
      <c r="BR79" s="82">
        <f>Z97</f>
        <v>83.9</v>
      </c>
      <c r="BS79" s="81">
        <f>AB97</f>
        <v>61.6</v>
      </c>
      <c r="BT79" s="81">
        <f t="shared" ref="BT79:BV83" si="34">AD97</f>
        <v>150</v>
      </c>
      <c r="BU79" s="81">
        <f t="shared" si="34"/>
        <v>312</v>
      </c>
      <c r="BV79" s="81">
        <f t="shared" si="34"/>
        <v>231</v>
      </c>
      <c r="BW79" s="81">
        <f>B97</f>
        <v>67</v>
      </c>
    </row>
    <row r="80" spans="1:88" x14ac:dyDescent="0.25">
      <c r="A80" s="63" t="s">
        <v>100</v>
      </c>
      <c r="B80" s="43">
        <v>0</v>
      </c>
      <c r="C80" s="43">
        <v>0</v>
      </c>
      <c r="D80" s="43">
        <v>0</v>
      </c>
      <c r="E80" s="43">
        <v>0</v>
      </c>
      <c r="F80" s="43">
        <v>0</v>
      </c>
      <c r="G80" s="43">
        <v>25</v>
      </c>
      <c r="H80" s="43">
        <v>50</v>
      </c>
      <c r="I80" s="43">
        <v>60</v>
      </c>
      <c r="J80" s="43">
        <v>64</v>
      </c>
      <c r="K80" s="43">
        <v>51</v>
      </c>
      <c r="L80" s="43">
        <v>60</v>
      </c>
      <c r="M80" s="43">
        <v>59.4</v>
      </c>
      <c r="N80" s="43">
        <v>59.4</v>
      </c>
      <c r="O80" s="43">
        <v>54.5</v>
      </c>
      <c r="P80" s="43">
        <v>54.5</v>
      </c>
      <c r="Q80" s="43">
        <v>0</v>
      </c>
      <c r="R80" s="43">
        <v>0</v>
      </c>
      <c r="S80" s="43">
        <v>0</v>
      </c>
      <c r="T80" s="43">
        <v>0</v>
      </c>
      <c r="U80" s="43">
        <v>68.3</v>
      </c>
      <c r="V80" s="43">
        <v>55.3</v>
      </c>
      <c r="W80" s="43">
        <v>55.3</v>
      </c>
      <c r="X80" s="43">
        <v>55</v>
      </c>
      <c r="Y80" s="43">
        <v>69.2</v>
      </c>
      <c r="Z80" s="43">
        <v>68.8</v>
      </c>
      <c r="AA80" s="43">
        <v>68.7</v>
      </c>
      <c r="AB80" s="43">
        <v>68.7</v>
      </c>
      <c r="AC80" s="43">
        <v>68.7</v>
      </c>
      <c r="AD80" s="43">
        <v>68.7</v>
      </c>
      <c r="AE80" s="43">
        <v>54</v>
      </c>
      <c r="AF80" s="43">
        <v>34</v>
      </c>
      <c r="AG80" s="64">
        <v>70</v>
      </c>
      <c r="AH80" s="46">
        <f t="shared" si="26"/>
        <v>69.2</v>
      </c>
      <c r="AI80" s="47">
        <f t="shared" si="27"/>
        <v>0</v>
      </c>
      <c r="AK80" s="49"/>
      <c r="AY80" s="1" t="s">
        <v>101</v>
      </c>
      <c r="AZ80" s="82">
        <f>ROUND(C98,0)</f>
        <v>0</v>
      </c>
      <c r="BA80" s="81">
        <f t="shared" si="32"/>
        <v>0</v>
      </c>
      <c r="BB80" s="81">
        <f t="shared" si="32"/>
        <v>0</v>
      </c>
      <c r="BC80" s="81">
        <f t="shared" si="32"/>
        <v>0</v>
      </c>
      <c r="BD80" s="81">
        <f t="shared" si="32"/>
        <v>0</v>
      </c>
      <c r="BE80" s="82">
        <f>I98</f>
        <v>0</v>
      </c>
      <c r="BF80" s="82">
        <f>K98</f>
        <v>0</v>
      </c>
      <c r="BG80" s="82">
        <f t="shared" si="33"/>
        <v>0</v>
      </c>
      <c r="BH80" s="82">
        <f t="shared" si="33"/>
        <v>0</v>
      </c>
      <c r="BI80" s="82">
        <f t="shared" si="33"/>
        <v>0</v>
      </c>
      <c r="BJ80" s="82">
        <f t="shared" si="33"/>
        <v>0</v>
      </c>
      <c r="BK80" s="82">
        <f t="shared" si="33"/>
        <v>0</v>
      </c>
      <c r="BL80" s="82">
        <f t="shared" si="33"/>
        <v>0</v>
      </c>
      <c r="BM80" s="82">
        <f t="shared" si="33"/>
        <v>0</v>
      </c>
      <c r="BN80" s="82">
        <f t="shared" si="33"/>
        <v>0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0</v>
      </c>
    </row>
    <row r="81" spans="1:75" x14ac:dyDescent="0.25">
      <c r="A81" s="63" t="s">
        <v>102</v>
      </c>
      <c r="B81" s="43">
        <v>32</v>
      </c>
      <c r="C81" s="43">
        <v>32.200000000000003</v>
      </c>
      <c r="D81" s="43">
        <v>32.200000000000003</v>
      </c>
      <c r="E81" s="43">
        <v>32.200000000000003</v>
      </c>
      <c r="F81" s="43">
        <v>32.200000000000003</v>
      </c>
      <c r="G81" s="43">
        <v>32.200000000000003</v>
      </c>
      <c r="H81" s="43">
        <v>32.200000000000003</v>
      </c>
      <c r="I81" s="43">
        <v>44</v>
      </c>
      <c r="J81" s="43">
        <v>62.3</v>
      </c>
      <c r="K81" s="43">
        <v>50</v>
      </c>
      <c r="L81" s="43">
        <v>50</v>
      </c>
      <c r="M81" s="43">
        <v>49.6</v>
      </c>
      <c r="N81" s="43">
        <v>49.6</v>
      </c>
      <c r="O81" s="43">
        <v>49</v>
      </c>
      <c r="P81" s="43">
        <v>48.9</v>
      </c>
      <c r="Q81" s="43">
        <v>32.4</v>
      </c>
      <c r="R81" s="43">
        <v>32.4</v>
      </c>
      <c r="S81" s="43">
        <v>32.299999999999997</v>
      </c>
      <c r="T81" s="43">
        <v>32.6</v>
      </c>
      <c r="U81" s="43">
        <v>32.799999999999997</v>
      </c>
      <c r="V81" s="43">
        <v>32.9</v>
      </c>
      <c r="W81" s="43">
        <v>33.1</v>
      </c>
      <c r="X81" s="43">
        <v>33</v>
      </c>
      <c r="Y81" s="43">
        <v>63.3</v>
      </c>
      <c r="Z81" s="43">
        <v>66.7</v>
      </c>
      <c r="AA81" s="43">
        <v>66.599999999999994</v>
      </c>
      <c r="AB81" s="43">
        <v>68</v>
      </c>
      <c r="AC81" s="43">
        <v>68</v>
      </c>
      <c r="AD81" s="43">
        <v>68</v>
      </c>
      <c r="AE81" s="43">
        <v>45</v>
      </c>
      <c r="AF81" s="43">
        <v>17.2</v>
      </c>
      <c r="AG81" s="64">
        <v>69</v>
      </c>
      <c r="AH81" s="46">
        <f t="shared" si="26"/>
        <v>68</v>
      </c>
      <c r="AI81" s="47">
        <f t="shared" si="27"/>
        <v>17.2</v>
      </c>
      <c r="AK81" s="49"/>
      <c r="AL81" s="83"/>
      <c r="AO81" s="83"/>
      <c r="AY81" s="1" t="s">
        <v>103</v>
      </c>
      <c r="AZ81" s="82">
        <f>ROUND(C99,0)</f>
        <v>108</v>
      </c>
      <c r="BA81" s="81">
        <f t="shared" si="32"/>
        <v>120</v>
      </c>
      <c r="BB81" s="81">
        <f t="shared" si="32"/>
        <v>129.30000000000001</v>
      </c>
      <c r="BC81" s="81">
        <f t="shared" si="32"/>
        <v>129.30000000000001</v>
      </c>
      <c r="BD81" s="81">
        <f t="shared" si="32"/>
        <v>111</v>
      </c>
      <c r="BE81" s="82">
        <f>I99</f>
        <v>114.5</v>
      </c>
      <c r="BF81" s="82">
        <f>K99</f>
        <v>122.6</v>
      </c>
      <c r="BG81" s="82">
        <f t="shared" si="33"/>
        <v>93.6</v>
      </c>
      <c r="BH81" s="82">
        <f t="shared" si="33"/>
        <v>97</v>
      </c>
      <c r="BI81" s="82">
        <f t="shared" si="33"/>
        <v>112.8</v>
      </c>
      <c r="BJ81" s="82">
        <f t="shared" si="33"/>
        <v>118</v>
      </c>
      <c r="BK81" s="82">
        <f t="shared" si="33"/>
        <v>108</v>
      </c>
      <c r="BL81" s="82">
        <f t="shared" si="33"/>
        <v>131</v>
      </c>
      <c r="BM81" s="82">
        <f t="shared" si="33"/>
        <v>132</v>
      </c>
      <c r="BN81" s="82">
        <f t="shared" si="33"/>
        <v>106.3</v>
      </c>
      <c r="BO81" s="82">
        <f t="shared" si="33"/>
        <v>119.3</v>
      </c>
      <c r="BP81" s="82">
        <f t="shared" si="33"/>
        <v>139.4</v>
      </c>
      <c r="BQ81" s="82">
        <f>X99</f>
        <v>116</v>
      </c>
      <c r="BR81" s="82">
        <f>Z99</f>
        <v>135</v>
      </c>
      <c r="BS81" s="81">
        <f>AB99</f>
        <v>130</v>
      </c>
      <c r="BT81" s="81">
        <f t="shared" si="34"/>
        <v>130</v>
      </c>
      <c r="BU81" s="81">
        <f t="shared" si="34"/>
        <v>100</v>
      </c>
      <c r="BV81" s="81">
        <f t="shared" si="34"/>
        <v>124.3</v>
      </c>
      <c r="BW81" s="81">
        <f>B99</f>
        <v>134</v>
      </c>
    </row>
    <row r="82" spans="1:75" s="83" customFormat="1" x14ac:dyDescent="0.25">
      <c r="A82" s="63" t="s">
        <v>104</v>
      </c>
      <c r="B82" s="43">
        <v>49.6</v>
      </c>
      <c r="C82" s="43">
        <v>49.6</v>
      </c>
      <c r="D82" s="43">
        <v>49.6</v>
      </c>
      <c r="E82" s="43">
        <v>49.6</v>
      </c>
      <c r="F82" s="43">
        <v>49.6</v>
      </c>
      <c r="G82" s="43">
        <v>49.6</v>
      </c>
      <c r="H82" s="43">
        <v>49.6</v>
      </c>
      <c r="I82" s="43">
        <v>49.6</v>
      </c>
      <c r="J82" s="43">
        <v>49.6</v>
      </c>
      <c r="K82" s="43">
        <v>49.6</v>
      </c>
      <c r="L82" s="43">
        <v>49.6</v>
      </c>
      <c r="M82" s="43">
        <v>49.4</v>
      </c>
      <c r="N82" s="43">
        <v>49.4</v>
      </c>
      <c r="O82" s="43">
        <v>49.4</v>
      </c>
      <c r="P82" s="43">
        <v>49.4</v>
      </c>
      <c r="Q82" s="43">
        <v>49.4</v>
      </c>
      <c r="R82" s="43">
        <v>49.4</v>
      </c>
      <c r="S82" s="43">
        <v>35.200000000000003</v>
      </c>
      <c r="T82" s="43">
        <v>58.3</v>
      </c>
      <c r="U82" s="43">
        <v>58.3</v>
      </c>
      <c r="V82" s="43">
        <v>48.7</v>
      </c>
      <c r="W82" s="43">
        <v>49.1</v>
      </c>
      <c r="X82" s="43">
        <v>49.7</v>
      </c>
      <c r="Y82" s="43">
        <v>52.9</v>
      </c>
      <c r="Z82" s="43">
        <v>51.8</v>
      </c>
      <c r="AA82" s="43">
        <v>49.5</v>
      </c>
      <c r="AB82" s="43">
        <v>49.5</v>
      </c>
      <c r="AC82" s="43">
        <v>49.5</v>
      </c>
      <c r="AD82" s="43">
        <v>49.5</v>
      </c>
      <c r="AE82" s="43">
        <v>49.5</v>
      </c>
      <c r="AF82" s="43">
        <v>49.5</v>
      </c>
      <c r="AG82" s="64">
        <v>60</v>
      </c>
      <c r="AH82" s="46">
        <f t="shared" si="26"/>
        <v>58.3</v>
      </c>
      <c r="AI82" s="47">
        <f t="shared" si="27"/>
        <v>35.200000000000003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2"/>
        <v>0</v>
      </c>
      <c r="BB82" s="81">
        <f t="shared" si="32"/>
        <v>0</v>
      </c>
      <c r="BC82" s="81">
        <f t="shared" si="32"/>
        <v>0</v>
      </c>
      <c r="BD82" s="81">
        <f t="shared" si="32"/>
        <v>0</v>
      </c>
      <c r="BE82" s="82">
        <f>I100</f>
        <v>0</v>
      </c>
      <c r="BF82" s="82">
        <f>K100</f>
        <v>15.2</v>
      </c>
      <c r="BG82" s="82">
        <f t="shared" si="33"/>
        <v>15.9</v>
      </c>
      <c r="BH82" s="82">
        <f t="shared" si="33"/>
        <v>12.1</v>
      </c>
      <c r="BI82" s="82">
        <f t="shared" si="33"/>
        <v>13.1</v>
      </c>
      <c r="BJ82" s="82">
        <f t="shared" si="33"/>
        <v>0</v>
      </c>
      <c r="BK82" s="82">
        <f t="shared" si="33"/>
        <v>0</v>
      </c>
      <c r="BL82" s="82">
        <f t="shared" si="33"/>
        <v>0</v>
      </c>
      <c r="BM82" s="82">
        <f t="shared" si="33"/>
        <v>12.3</v>
      </c>
      <c r="BN82" s="82">
        <f t="shared" si="33"/>
        <v>11.4</v>
      </c>
      <c r="BO82" s="82">
        <f t="shared" si="33"/>
        <v>14.3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0</v>
      </c>
    </row>
    <row r="83" spans="1:75" x14ac:dyDescent="0.2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15</v>
      </c>
      <c r="I83" s="44">
        <v>15</v>
      </c>
      <c r="J83" s="43">
        <v>29</v>
      </c>
      <c r="K83" s="43">
        <v>23</v>
      </c>
      <c r="L83" s="43">
        <v>23</v>
      </c>
      <c r="M83" s="43">
        <v>22.3</v>
      </c>
      <c r="N83" s="43">
        <v>19</v>
      </c>
      <c r="O83" s="43">
        <v>10.7</v>
      </c>
      <c r="P83" s="43">
        <v>0</v>
      </c>
      <c r="Q83" s="43">
        <v>0</v>
      </c>
      <c r="R83" s="43">
        <v>0</v>
      </c>
      <c r="S83" s="43">
        <v>0</v>
      </c>
      <c r="T83" s="43">
        <v>0</v>
      </c>
      <c r="U83" s="43">
        <v>0</v>
      </c>
      <c r="V83" s="43">
        <v>9.6</v>
      </c>
      <c r="W83" s="43">
        <v>9.6999999999999993</v>
      </c>
      <c r="X83" s="43">
        <v>9.8000000000000007</v>
      </c>
      <c r="Y83" s="43">
        <v>9.6999999999999993</v>
      </c>
      <c r="Z83" s="43">
        <v>29.5</v>
      </c>
      <c r="AA83" s="43">
        <v>29</v>
      </c>
      <c r="AB83" s="43">
        <v>29</v>
      </c>
      <c r="AC83" s="43">
        <v>29</v>
      </c>
      <c r="AD83" s="43">
        <v>29</v>
      </c>
      <c r="AE83" s="43">
        <v>0</v>
      </c>
      <c r="AF83" s="43">
        <v>0</v>
      </c>
      <c r="AG83" s="64">
        <v>30</v>
      </c>
      <c r="AH83" s="46">
        <f t="shared" si="26"/>
        <v>29.5</v>
      </c>
      <c r="AI83" s="47">
        <f t="shared" si="27"/>
        <v>0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0</v>
      </c>
      <c r="BE83" s="82">
        <f>I101</f>
        <v>0</v>
      </c>
      <c r="BF83" s="82">
        <f>K101</f>
        <v>40</v>
      </c>
      <c r="BG83" s="82">
        <f t="shared" si="33"/>
        <v>44.5</v>
      </c>
      <c r="BH83" s="82">
        <f t="shared" si="33"/>
        <v>44.5</v>
      </c>
      <c r="BI83" s="82">
        <f t="shared" si="33"/>
        <v>50.8</v>
      </c>
      <c r="BJ83" s="82">
        <f t="shared" si="33"/>
        <v>52.2</v>
      </c>
      <c r="BK83" s="82">
        <f t="shared" si="33"/>
        <v>52</v>
      </c>
      <c r="BL83" s="82">
        <f t="shared" si="33"/>
        <v>52</v>
      </c>
      <c r="BM83" s="82">
        <f t="shared" si="33"/>
        <v>51.3</v>
      </c>
      <c r="BN83" s="82">
        <f t="shared" si="33"/>
        <v>51.6</v>
      </c>
      <c r="BO83" s="82">
        <f t="shared" si="33"/>
        <v>64.3</v>
      </c>
      <c r="BP83" s="82">
        <f t="shared" si="33"/>
        <v>58.9</v>
      </c>
      <c r="BQ83" s="82">
        <f>X101</f>
        <v>61.8</v>
      </c>
      <c r="BR83" s="82">
        <f>Z101</f>
        <v>64</v>
      </c>
      <c r="BS83" s="81">
        <f>AB101</f>
        <v>59.4</v>
      </c>
      <c r="BT83" s="81">
        <f t="shared" si="34"/>
        <v>59.4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0.9</v>
      </c>
      <c r="N84" s="44">
        <v>5.3</v>
      </c>
      <c r="O84" s="44">
        <v>10.199999999999999</v>
      </c>
      <c r="P84" s="44">
        <v>13.8</v>
      </c>
      <c r="Q84" s="44">
        <v>17</v>
      </c>
      <c r="R84" s="44">
        <v>17</v>
      </c>
      <c r="S84" s="44">
        <v>15.2</v>
      </c>
      <c r="T84" s="44">
        <v>14.5</v>
      </c>
      <c r="U84" s="44">
        <v>14.5</v>
      </c>
      <c r="V84" s="43">
        <v>1.7</v>
      </c>
      <c r="W84" s="43">
        <v>0.3</v>
      </c>
      <c r="X84" s="43">
        <v>0.2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6"/>
        <v>17</v>
      </c>
      <c r="AI84" s="47">
        <f t="shared" si="27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11</v>
      </c>
      <c r="O85" s="43">
        <v>11</v>
      </c>
      <c r="P85" s="43">
        <v>11</v>
      </c>
      <c r="Q85" s="43">
        <v>11</v>
      </c>
      <c r="R85" s="43">
        <v>11</v>
      </c>
      <c r="S85" s="43">
        <v>11</v>
      </c>
      <c r="T85" s="43">
        <v>11</v>
      </c>
      <c r="U85" s="43">
        <v>11</v>
      </c>
      <c r="V85" s="43">
        <v>11.1</v>
      </c>
      <c r="W85" s="43">
        <v>11.1</v>
      </c>
      <c r="X85" s="43">
        <v>11.1</v>
      </c>
      <c r="Y85" s="43">
        <v>11.1</v>
      </c>
      <c r="Z85" s="43">
        <v>11</v>
      </c>
      <c r="AA85" s="43">
        <v>11</v>
      </c>
      <c r="AB85" s="43">
        <v>11</v>
      </c>
      <c r="AC85" s="43">
        <v>11</v>
      </c>
      <c r="AD85" s="43">
        <v>11</v>
      </c>
      <c r="AE85" s="43">
        <v>11</v>
      </c>
      <c r="AF85" s="43">
        <v>11</v>
      </c>
      <c r="AG85" s="64">
        <v>24</v>
      </c>
      <c r="AH85" s="46">
        <f t="shared" si="26"/>
        <v>12.3</v>
      </c>
      <c r="AI85" s="47">
        <f t="shared" si="27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6"/>
        <v>0</v>
      </c>
      <c r="AI86" s="47">
        <f t="shared" si="27"/>
        <v>0</v>
      </c>
      <c r="AK86" s="49"/>
      <c r="AZ86" s="82">
        <f t="shared" ref="AZ86:BW91" si="36">VALUE(AZ79)</f>
        <v>41</v>
      </c>
      <c r="BA86" s="82">
        <f t="shared" si="36"/>
        <v>-46.3</v>
      </c>
      <c r="BB86" s="82">
        <f t="shared" si="36"/>
        <v>-16.3</v>
      </c>
      <c r="BC86" s="82">
        <f t="shared" si="36"/>
        <v>-16.3</v>
      </c>
      <c r="BD86" s="82">
        <f t="shared" si="36"/>
        <v>-40</v>
      </c>
      <c r="BE86" s="82">
        <f t="shared" si="36"/>
        <v>-156</v>
      </c>
      <c r="BF86" s="82">
        <f t="shared" si="36"/>
        <v>-70</v>
      </c>
      <c r="BG86" s="82">
        <f t="shared" si="36"/>
        <v>88.5</v>
      </c>
      <c r="BH86" s="82">
        <f t="shared" si="36"/>
        <v>68</v>
      </c>
      <c r="BI86" s="82">
        <f t="shared" si="36"/>
        <v>108</v>
      </c>
      <c r="BJ86" s="82">
        <f t="shared" si="36"/>
        <v>175</v>
      </c>
      <c r="BK86" s="82">
        <f t="shared" si="36"/>
        <v>338</v>
      </c>
      <c r="BL86" s="82">
        <f t="shared" si="36"/>
        <v>391</v>
      </c>
      <c r="BM86" s="82">
        <f t="shared" si="36"/>
        <v>399.6</v>
      </c>
      <c r="BN86" s="82">
        <f t="shared" si="36"/>
        <v>404.3</v>
      </c>
      <c r="BO86" s="82">
        <f t="shared" si="36"/>
        <v>397</v>
      </c>
      <c r="BP86" s="82">
        <f t="shared" si="36"/>
        <v>347.3</v>
      </c>
      <c r="BQ86" s="82">
        <f t="shared" si="36"/>
        <v>331.5</v>
      </c>
      <c r="BR86" s="82">
        <f t="shared" si="36"/>
        <v>83.9</v>
      </c>
      <c r="BS86" s="82">
        <f t="shared" si="36"/>
        <v>61.6</v>
      </c>
      <c r="BT86" s="82">
        <f t="shared" si="36"/>
        <v>150</v>
      </c>
      <c r="BU86" s="82">
        <f t="shared" si="36"/>
        <v>312</v>
      </c>
      <c r="BV86" s="82">
        <f t="shared" si="36"/>
        <v>231</v>
      </c>
      <c r="BW86" s="82">
        <f t="shared" si="36"/>
        <v>67</v>
      </c>
    </row>
    <row r="87" spans="1:75" x14ac:dyDescent="0.25">
      <c r="A87" s="63" t="s">
        <v>112</v>
      </c>
      <c r="B87" s="43">
        <v>8</v>
      </c>
      <c r="C87" s="43">
        <v>8</v>
      </c>
      <c r="D87" s="43">
        <v>8</v>
      </c>
      <c r="E87" s="43">
        <v>8</v>
      </c>
      <c r="F87" s="43">
        <v>8</v>
      </c>
      <c r="G87" s="43">
        <v>8</v>
      </c>
      <c r="H87" s="43">
        <v>8</v>
      </c>
      <c r="I87" s="43">
        <v>8</v>
      </c>
      <c r="J87" s="43">
        <v>8</v>
      </c>
      <c r="K87" s="43">
        <v>8</v>
      </c>
      <c r="L87" s="43">
        <v>8</v>
      </c>
      <c r="M87" s="43">
        <v>8</v>
      </c>
      <c r="N87" s="43">
        <v>8</v>
      </c>
      <c r="O87" s="43">
        <v>8</v>
      </c>
      <c r="P87" s="43">
        <v>8</v>
      </c>
      <c r="Q87" s="43">
        <v>8</v>
      </c>
      <c r="R87" s="43">
        <v>8</v>
      </c>
      <c r="S87" s="43">
        <v>8</v>
      </c>
      <c r="T87" s="43">
        <v>8</v>
      </c>
      <c r="U87" s="43">
        <v>8</v>
      </c>
      <c r="V87" s="43">
        <v>7.2</v>
      </c>
      <c r="W87" s="43">
        <v>7.4</v>
      </c>
      <c r="X87" s="43">
        <v>7.3</v>
      </c>
      <c r="Y87" s="43">
        <v>6.6</v>
      </c>
      <c r="Z87" s="43">
        <v>7.2</v>
      </c>
      <c r="AA87" s="43">
        <v>7.6</v>
      </c>
      <c r="AB87" s="43">
        <v>7.6</v>
      </c>
      <c r="AC87" s="43">
        <v>7.6</v>
      </c>
      <c r="AD87" s="43">
        <v>7.6</v>
      </c>
      <c r="AE87" s="43">
        <v>7.6</v>
      </c>
      <c r="AF87" s="43">
        <v>7.6</v>
      </c>
      <c r="AG87" s="64">
        <v>14.1</v>
      </c>
      <c r="AH87" s="46">
        <f t="shared" si="26"/>
        <v>8</v>
      </c>
      <c r="AI87" s="47">
        <f t="shared" si="27"/>
        <v>6.6</v>
      </c>
      <c r="AK87" s="49"/>
      <c r="AZ87" s="82">
        <f t="shared" si="36"/>
        <v>0</v>
      </c>
      <c r="BA87" s="82">
        <f t="shared" si="36"/>
        <v>0</v>
      </c>
      <c r="BB87" s="82">
        <f t="shared" si="36"/>
        <v>0</v>
      </c>
      <c r="BC87" s="82">
        <f t="shared" si="36"/>
        <v>0</v>
      </c>
      <c r="BD87" s="82">
        <f t="shared" si="36"/>
        <v>0</v>
      </c>
      <c r="BE87" s="82">
        <f t="shared" si="36"/>
        <v>0</v>
      </c>
      <c r="BF87" s="82">
        <f t="shared" si="36"/>
        <v>0</v>
      </c>
      <c r="BG87" s="82">
        <f t="shared" si="36"/>
        <v>0</v>
      </c>
      <c r="BH87" s="82">
        <f t="shared" si="36"/>
        <v>0</v>
      </c>
      <c r="BI87" s="82">
        <f t="shared" si="36"/>
        <v>0</v>
      </c>
      <c r="BJ87" s="82">
        <f t="shared" si="36"/>
        <v>0</v>
      </c>
      <c r="BK87" s="82">
        <f t="shared" si="36"/>
        <v>0</v>
      </c>
      <c r="BL87" s="82">
        <f t="shared" si="36"/>
        <v>0</v>
      </c>
      <c r="BM87" s="82">
        <f t="shared" si="36"/>
        <v>0</v>
      </c>
      <c r="BN87" s="82">
        <f t="shared" si="36"/>
        <v>0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0</v>
      </c>
    </row>
    <row r="88" spans="1:75" x14ac:dyDescent="0.25">
      <c r="A88" s="84" t="s">
        <v>113</v>
      </c>
      <c r="B88" s="43">
        <v>7.1</v>
      </c>
      <c r="C88" s="43">
        <v>7.1</v>
      </c>
      <c r="D88" s="43">
        <v>7.1</v>
      </c>
      <c r="E88" s="43">
        <v>7.1</v>
      </c>
      <c r="F88" s="43">
        <v>7.1</v>
      </c>
      <c r="G88" s="43">
        <v>7.1</v>
      </c>
      <c r="H88" s="43">
        <v>7.1</v>
      </c>
      <c r="I88" s="43">
        <v>7.1</v>
      </c>
      <c r="J88" s="43">
        <v>7.1</v>
      </c>
      <c r="K88" s="43">
        <v>7.1</v>
      </c>
      <c r="L88" s="43">
        <v>7.1</v>
      </c>
      <c r="M88" s="43">
        <v>7.1</v>
      </c>
      <c r="N88" s="43">
        <v>7.1</v>
      </c>
      <c r="O88" s="43">
        <v>7.1</v>
      </c>
      <c r="P88" s="43">
        <v>7.1</v>
      </c>
      <c r="Q88" s="43">
        <v>7.1</v>
      </c>
      <c r="R88" s="43">
        <v>7.1</v>
      </c>
      <c r="S88" s="43">
        <v>7.1</v>
      </c>
      <c r="T88" s="43">
        <v>7.1</v>
      </c>
      <c r="U88" s="43">
        <v>7.1</v>
      </c>
      <c r="V88" s="43">
        <v>6.77</v>
      </c>
      <c r="W88" s="43">
        <v>6.6</v>
      </c>
      <c r="X88" s="43">
        <v>4.0999999999999996</v>
      </c>
      <c r="Y88" s="43">
        <v>4.5</v>
      </c>
      <c r="Z88" s="43">
        <v>4.5</v>
      </c>
      <c r="AA88" s="43">
        <v>4.5</v>
      </c>
      <c r="AB88" s="43">
        <v>4.5</v>
      </c>
      <c r="AC88" s="43">
        <v>4.5</v>
      </c>
      <c r="AD88" s="43">
        <v>4.5</v>
      </c>
      <c r="AE88" s="43">
        <v>4.5</v>
      </c>
      <c r="AF88" s="43">
        <v>4.5</v>
      </c>
      <c r="AG88" s="64">
        <v>14</v>
      </c>
      <c r="AH88" s="46">
        <f t="shared" si="26"/>
        <v>7.1</v>
      </c>
      <c r="AI88" s="47">
        <f t="shared" si="27"/>
        <v>4.0999999999999996</v>
      </c>
      <c r="AK88" s="49"/>
      <c r="AZ88" s="82">
        <f t="shared" si="36"/>
        <v>108</v>
      </c>
      <c r="BA88" s="82">
        <f t="shared" si="36"/>
        <v>120</v>
      </c>
      <c r="BB88" s="82">
        <f t="shared" si="36"/>
        <v>129.30000000000001</v>
      </c>
      <c r="BC88" s="82">
        <f t="shared" si="36"/>
        <v>129.30000000000001</v>
      </c>
      <c r="BD88" s="82">
        <f t="shared" si="36"/>
        <v>111</v>
      </c>
      <c r="BE88" s="82">
        <f t="shared" si="36"/>
        <v>114.5</v>
      </c>
      <c r="BF88" s="82">
        <f t="shared" si="36"/>
        <v>122.6</v>
      </c>
      <c r="BG88" s="82">
        <f t="shared" si="36"/>
        <v>93.6</v>
      </c>
      <c r="BH88" s="82">
        <f t="shared" si="36"/>
        <v>97</v>
      </c>
      <c r="BI88" s="82">
        <f t="shared" si="36"/>
        <v>112.8</v>
      </c>
      <c r="BJ88" s="82">
        <f t="shared" si="36"/>
        <v>118</v>
      </c>
      <c r="BK88" s="82">
        <f t="shared" si="36"/>
        <v>108</v>
      </c>
      <c r="BL88" s="82">
        <f t="shared" si="36"/>
        <v>131</v>
      </c>
      <c r="BM88" s="82">
        <f t="shared" si="36"/>
        <v>132</v>
      </c>
      <c r="BN88" s="82">
        <f t="shared" si="36"/>
        <v>106.3</v>
      </c>
      <c r="BO88" s="82">
        <f t="shared" si="36"/>
        <v>119.3</v>
      </c>
      <c r="BP88" s="82">
        <f t="shared" si="36"/>
        <v>139.4</v>
      </c>
      <c r="BQ88" s="82">
        <f t="shared" si="36"/>
        <v>116</v>
      </c>
      <c r="BR88" s="82">
        <f t="shared" si="36"/>
        <v>135</v>
      </c>
      <c r="BS88" s="82">
        <f t="shared" si="36"/>
        <v>130</v>
      </c>
      <c r="BT88" s="82">
        <f t="shared" si="36"/>
        <v>130</v>
      </c>
      <c r="BU88" s="82">
        <f t="shared" si="36"/>
        <v>100</v>
      </c>
      <c r="BV88" s="82">
        <f t="shared" si="36"/>
        <v>124.3</v>
      </c>
      <c r="BW88" s="82">
        <f t="shared" si="36"/>
        <v>134</v>
      </c>
    </row>
    <row r="89" spans="1:75" x14ac:dyDescent="0.25">
      <c r="A89" s="63" t="s">
        <v>114</v>
      </c>
      <c r="B89" s="43">
        <v>6.1</v>
      </c>
      <c r="C89" s="43">
        <v>6.1</v>
      </c>
      <c r="D89" s="43">
        <v>6.1</v>
      </c>
      <c r="E89" s="43">
        <v>6.1</v>
      </c>
      <c r="F89" s="43">
        <v>6.1</v>
      </c>
      <c r="G89" s="43">
        <v>6.1</v>
      </c>
      <c r="H89" s="43">
        <v>6.1</v>
      </c>
      <c r="I89" s="43">
        <v>6.1</v>
      </c>
      <c r="J89" s="43">
        <v>6.1</v>
      </c>
      <c r="K89" s="43">
        <v>6.1</v>
      </c>
      <c r="L89" s="43">
        <v>6.1</v>
      </c>
      <c r="M89" s="43">
        <v>6.1</v>
      </c>
      <c r="N89" s="43">
        <v>6.1</v>
      </c>
      <c r="O89" s="43">
        <v>6.1</v>
      </c>
      <c r="P89" s="43">
        <v>6.1</v>
      </c>
      <c r="Q89" s="43">
        <v>6.1</v>
      </c>
      <c r="R89" s="43">
        <v>6.1</v>
      </c>
      <c r="S89" s="43">
        <v>6.1</v>
      </c>
      <c r="T89" s="43">
        <v>6.1</v>
      </c>
      <c r="U89" s="43">
        <v>6.1</v>
      </c>
      <c r="V89" s="43">
        <v>6.1</v>
      </c>
      <c r="W89" s="43">
        <v>6</v>
      </c>
      <c r="X89" s="43">
        <v>6</v>
      </c>
      <c r="Y89" s="43">
        <v>6.1</v>
      </c>
      <c r="Z89" s="43">
        <v>6.2</v>
      </c>
      <c r="AA89" s="43">
        <v>6.2</v>
      </c>
      <c r="AB89" s="43">
        <v>6.2</v>
      </c>
      <c r="AC89" s="43">
        <v>6.2</v>
      </c>
      <c r="AD89" s="43">
        <v>6.2</v>
      </c>
      <c r="AE89" s="43">
        <v>6.2</v>
      </c>
      <c r="AF89" s="43">
        <v>6.2</v>
      </c>
      <c r="AG89" s="64">
        <v>10.050000000000001</v>
      </c>
      <c r="AH89" s="46">
        <f t="shared" si="26"/>
        <v>6.2</v>
      </c>
      <c r="AI89" s="47">
        <f t="shared" si="27"/>
        <v>6</v>
      </c>
      <c r="AK89" s="49"/>
      <c r="AZ89" s="82">
        <f t="shared" si="36"/>
        <v>0</v>
      </c>
      <c r="BA89" s="82">
        <f t="shared" si="36"/>
        <v>0</v>
      </c>
      <c r="BB89" s="82">
        <f t="shared" si="36"/>
        <v>0</v>
      </c>
      <c r="BC89" s="82">
        <f t="shared" si="36"/>
        <v>0</v>
      </c>
      <c r="BD89" s="82">
        <f t="shared" si="36"/>
        <v>0</v>
      </c>
      <c r="BE89" s="82">
        <f t="shared" si="36"/>
        <v>0</v>
      </c>
      <c r="BF89" s="82">
        <f t="shared" si="36"/>
        <v>15.2</v>
      </c>
      <c r="BG89" s="82">
        <f t="shared" si="36"/>
        <v>15.9</v>
      </c>
      <c r="BH89" s="82">
        <f t="shared" si="36"/>
        <v>12.1</v>
      </c>
      <c r="BI89" s="82">
        <f t="shared" si="36"/>
        <v>13.1</v>
      </c>
      <c r="BJ89" s="82">
        <f t="shared" si="36"/>
        <v>0</v>
      </c>
      <c r="BK89" s="82">
        <f t="shared" si="36"/>
        <v>0</v>
      </c>
      <c r="BL89" s="82">
        <f t="shared" si="36"/>
        <v>0</v>
      </c>
      <c r="BM89" s="82">
        <f t="shared" si="36"/>
        <v>12.3</v>
      </c>
      <c r="BN89" s="82">
        <f t="shared" si="36"/>
        <v>11.4</v>
      </c>
      <c r="BO89" s="82">
        <f t="shared" si="36"/>
        <v>14.3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0</v>
      </c>
    </row>
    <row r="90" spans="1:75" x14ac:dyDescent="0.25">
      <c r="A90" s="63" t="s">
        <v>115</v>
      </c>
      <c r="B90" s="43">
        <v>3.4</v>
      </c>
      <c r="C90" s="43">
        <v>3.4</v>
      </c>
      <c r="D90" s="43">
        <v>3.4</v>
      </c>
      <c r="E90" s="43">
        <v>3.4</v>
      </c>
      <c r="F90" s="43">
        <v>3.4</v>
      </c>
      <c r="G90" s="43">
        <v>3.4</v>
      </c>
      <c r="H90" s="43">
        <v>3.4</v>
      </c>
      <c r="I90" s="43">
        <v>3.4</v>
      </c>
      <c r="J90" s="43">
        <v>3.4</v>
      </c>
      <c r="K90" s="43">
        <v>3.4</v>
      </c>
      <c r="L90" s="43">
        <v>3.4</v>
      </c>
      <c r="M90" s="43">
        <v>3.4</v>
      </c>
      <c r="N90" s="43">
        <v>3.4</v>
      </c>
      <c r="O90" s="43">
        <v>3.4</v>
      </c>
      <c r="P90" s="43">
        <v>3.4</v>
      </c>
      <c r="Q90" s="43">
        <v>3.4</v>
      </c>
      <c r="R90" s="43">
        <v>3.4</v>
      </c>
      <c r="S90" s="43">
        <v>3.4</v>
      </c>
      <c r="T90" s="43">
        <v>3.4</v>
      </c>
      <c r="U90" s="43">
        <v>3.4</v>
      </c>
      <c r="V90" s="43">
        <v>3.4</v>
      </c>
      <c r="W90" s="43">
        <v>3.4</v>
      </c>
      <c r="X90" s="43">
        <v>3.4</v>
      </c>
      <c r="Y90" s="43">
        <v>3.4</v>
      </c>
      <c r="Z90" s="43">
        <v>3.4</v>
      </c>
      <c r="AA90" s="43">
        <v>3.4</v>
      </c>
      <c r="AB90" s="43">
        <v>3.4</v>
      </c>
      <c r="AC90" s="43">
        <v>3.4</v>
      </c>
      <c r="AD90" s="43">
        <v>3.4</v>
      </c>
      <c r="AE90" s="43">
        <v>3.4</v>
      </c>
      <c r="AF90" s="43">
        <v>3.4</v>
      </c>
      <c r="AG90" s="64">
        <v>6.2</v>
      </c>
      <c r="AH90" s="46">
        <f t="shared" si="26"/>
        <v>3.4</v>
      </c>
      <c r="AI90" s="47">
        <f t="shared" si="27"/>
        <v>3.4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0</v>
      </c>
      <c r="BE90" s="82">
        <f t="shared" si="36"/>
        <v>0</v>
      </c>
      <c r="BF90" s="82">
        <f t="shared" si="36"/>
        <v>40</v>
      </c>
      <c r="BG90" s="82">
        <f t="shared" si="36"/>
        <v>44.5</v>
      </c>
      <c r="BH90" s="82">
        <f t="shared" si="36"/>
        <v>44.5</v>
      </c>
      <c r="BI90" s="82">
        <f t="shared" si="36"/>
        <v>50.8</v>
      </c>
      <c r="BJ90" s="82">
        <f t="shared" si="36"/>
        <v>52.2</v>
      </c>
      <c r="BK90" s="82">
        <f t="shared" si="36"/>
        <v>52</v>
      </c>
      <c r="BL90" s="82">
        <f t="shared" si="36"/>
        <v>52</v>
      </c>
      <c r="BM90" s="82">
        <f t="shared" si="36"/>
        <v>51.3</v>
      </c>
      <c r="BN90" s="82">
        <f t="shared" si="36"/>
        <v>51.6</v>
      </c>
      <c r="BO90" s="82">
        <f t="shared" si="36"/>
        <v>64.3</v>
      </c>
      <c r="BP90" s="82">
        <f t="shared" si="36"/>
        <v>58.9</v>
      </c>
      <c r="BQ90" s="82">
        <f t="shared" si="36"/>
        <v>61.8</v>
      </c>
      <c r="BR90" s="82">
        <f t="shared" si="36"/>
        <v>64</v>
      </c>
      <c r="BS90" s="82">
        <f t="shared" si="36"/>
        <v>59.4</v>
      </c>
      <c r="BT90" s="82">
        <f t="shared" si="36"/>
        <v>59.4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6"/>
        <v>2</v>
      </c>
      <c r="AI91" s="47">
        <f t="shared" si="27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 x14ac:dyDescent="0.3">
      <c r="A92" s="87" t="s">
        <v>117</v>
      </c>
      <c r="B92" s="70">
        <f>SUM(B79:B91)</f>
        <v>169.5</v>
      </c>
      <c r="C92" s="70">
        <f>SUM(C79:C91)</f>
        <v>169.8</v>
      </c>
      <c r="D92" s="70">
        <f>SUM(D79:D91)</f>
        <v>169.8</v>
      </c>
      <c r="E92" s="70">
        <f>SUM(E79:E91)</f>
        <v>169.8</v>
      </c>
      <c r="F92" s="70">
        <f>SUM(F79:F91)</f>
        <v>169.8</v>
      </c>
      <c r="G92" s="70">
        <f t="shared" ref="G92:AG92" si="37">SUM(G79:G91)</f>
        <v>194.8</v>
      </c>
      <c r="H92" s="70">
        <f t="shared" si="37"/>
        <v>257.7</v>
      </c>
      <c r="I92" s="70">
        <f t="shared" si="37"/>
        <v>312.50000000000006</v>
      </c>
      <c r="J92" s="70">
        <f t="shared" si="37"/>
        <v>351.80000000000007</v>
      </c>
      <c r="K92" s="70">
        <f t="shared" si="37"/>
        <v>320.50000000000006</v>
      </c>
      <c r="L92" s="70">
        <f t="shared" si="37"/>
        <v>329.50000000000006</v>
      </c>
      <c r="M92" s="70">
        <f t="shared" si="37"/>
        <v>326.7</v>
      </c>
      <c r="N92" s="70">
        <f t="shared" ref="N92" si="38">SUM(N79:N91)</f>
        <v>340.3</v>
      </c>
      <c r="O92" s="70">
        <f t="shared" si="37"/>
        <v>294.90000000000003</v>
      </c>
      <c r="P92" s="70">
        <f t="shared" ref="P92:Q92" si="39">SUM(P79:P91)</f>
        <v>285.20000000000005</v>
      </c>
      <c r="Q92" s="70">
        <f t="shared" si="39"/>
        <v>208.4</v>
      </c>
      <c r="R92" s="70">
        <f t="shared" ref="R92" si="40">SUM(R79:R91)</f>
        <v>171.4</v>
      </c>
      <c r="S92" s="70">
        <f t="shared" si="37"/>
        <v>168.29999999999998</v>
      </c>
      <c r="T92" s="70">
        <f t="shared" si="37"/>
        <v>178.6</v>
      </c>
      <c r="U92" s="70">
        <f t="shared" si="37"/>
        <v>246.49999999999997</v>
      </c>
      <c r="V92" s="70">
        <f t="shared" si="37"/>
        <v>215.31999999999996</v>
      </c>
      <c r="W92" s="70">
        <f t="shared" si="37"/>
        <v>214.79999999999998</v>
      </c>
      <c r="X92" s="70">
        <f t="shared" si="37"/>
        <v>212.1</v>
      </c>
      <c r="Y92" s="70">
        <f t="shared" si="37"/>
        <v>283.90000000000003</v>
      </c>
      <c r="Z92" s="70">
        <f t="shared" si="37"/>
        <v>396.09999999999997</v>
      </c>
      <c r="AA92" s="70">
        <f t="shared" si="37"/>
        <v>393.59999999999997</v>
      </c>
      <c r="AB92" s="70">
        <f t="shared" si="37"/>
        <v>395</v>
      </c>
      <c r="AC92" s="70">
        <f t="shared" si="37"/>
        <v>395</v>
      </c>
      <c r="AD92" s="70">
        <f t="shared" si="37"/>
        <v>389.9</v>
      </c>
      <c r="AE92" s="70">
        <f t="shared" si="37"/>
        <v>255.2</v>
      </c>
      <c r="AF92" s="70">
        <f t="shared" si="37"/>
        <v>232.39999999999998</v>
      </c>
      <c r="AG92" s="80">
        <f t="shared" si="37"/>
        <v>489.91</v>
      </c>
      <c r="AH92" s="46">
        <f t="shared" si="26"/>
        <v>396.09999999999997</v>
      </c>
      <c r="AI92" s="47">
        <f t="shared" si="27"/>
        <v>168.29999999999998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>
        <v>40</v>
      </c>
      <c r="AA93" s="44">
        <v>24</v>
      </c>
      <c r="AB93" s="44"/>
      <c r="AC93" s="44"/>
      <c r="AD93" s="44"/>
      <c r="AE93" s="44"/>
      <c r="AF93" s="44"/>
      <c r="AG93" s="61">
        <v>60</v>
      </c>
      <c r="AH93" s="46">
        <f t="shared" si="26"/>
        <v>40</v>
      </c>
      <c r="AI93" s="47">
        <f t="shared" si="27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>
        <v>15.3</v>
      </c>
      <c r="AA94" s="43">
        <v>14.5</v>
      </c>
      <c r="AB94" s="43"/>
      <c r="AC94" s="43"/>
      <c r="AD94" s="43"/>
      <c r="AE94" s="43"/>
      <c r="AF94" s="43"/>
      <c r="AG94" s="64">
        <v>32</v>
      </c>
      <c r="AH94" s="46">
        <f t="shared" si="26"/>
        <v>15.3</v>
      </c>
      <c r="AI94" s="47">
        <f t="shared" si="27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>
        <v>6.7</v>
      </c>
      <c r="AA95" s="77">
        <v>6.3</v>
      </c>
      <c r="AB95" s="77"/>
      <c r="AC95" s="77"/>
      <c r="AD95" s="77"/>
      <c r="AE95" s="77"/>
      <c r="AF95" s="77"/>
      <c r="AG95" s="78">
        <v>14</v>
      </c>
      <c r="AH95" s="46">
        <f t="shared" si="26"/>
        <v>6.7</v>
      </c>
      <c r="AI95" s="47">
        <f t="shared" si="27"/>
        <v>0</v>
      </c>
      <c r="AK95" s="49"/>
      <c r="AY95" s="82"/>
      <c r="BF95" s="81"/>
      <c r="BG95" s="82">
        <f t="array" ref="BG95:BL118">TRANSPOSE(AZ79:BW84)</f>
        <v>41</v>
      </c>
      <c r="BH95" s="82">
        <v>0</v>
      </c>
      <c r="BI95" s="82">
        <v>108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>B93+B94+B95</f>
        <v>0</v>
      </c>
      <c r="C96" s="70">
        <f>C93+C94+C95</f>
        <v>0</v>
      </c>
      <c r="D96" s="70">
        <f>D93+D94+D95</f>
        <v>0</v>
      </c>
      <c r="E96" s="70">
        <f>E93+E94+E95</f>
        <v>0</v>
      </c>
      <c r="F96" s="70">
        <f>F93+F94+F95</f>
        <v>0</v>
      </c>
      <c r="G96" s="70">
        <f t="shared" ref="G96:AF96" si="41">G93+G94+G95</f>
        <v>0</v>
      </c>
      <c r="H96" s="70">
        <f t="shared" si="41"/>
        <v>0</v>
      </c>
      <c r="I96" s="70">
        <f t="shared" si="41"/>
        <v>0</v>
      </c>
      <c r="J96" s="70">
        <f t="shared" si="41"/>
        <v>0</v>
      </c>
      <c r="K96" s="70">
        <f t="shared" si="41"/>
        <v>0</v>
      </c>
      <c r="L96" s="70">
        <f t="shared" si="41"/>
        <v>0</v>
      </c>
      <c r="M96" s="70">
        <f t="shared" si="41"/>
        <v>0</v>
      </c>
      <c r="N96" s="70">
        <f t="shared" ref="N96" si="42">N93+N94+N95</f>
        <v>0</v>
      </c>
      <c r="O96" s="70">
        <f t="shared" si="41"/>
        <v>0</v>
      </c>
      <c r="P96" s="70">
        <f t="shared" ref="P96:Q96" si="43">P93+P94+P95</f>
        <v>0</v>
      </c>
      <c r="Q96" s="70">
        <f t="shared" si="43"/>
        <v>0</v>
      </c>
      <c r="R96" s="70">
        <f t="shared" ref="R96" si="44">R93+R94+R95</f>
        <v>0</v>
      </c>
      <c r="S96" s="70">
        <f t="shared" si="41"/>
        <v>0</v>
      </c>
      <c r="T96" s="70">
        <f t="shared" si="41"/>
        <v>0</v>
      </c>
      <c r="U96" s="70">
        <f t="shared" si="41"/>
        <v>0</v>
      </c>
      <c r="V96" s="70">
        <f t="shared" si="41"/>
        <v>0</v>
      </c>
      <c r="W96" s="70">
        <f t="shared" si="41"/>
        <v>0</v>
      </c>
      <c r="X96" s="70">
        <f t="shared" si="41"/>
        <v>0</v>
      </c>
      <c r="Y96" s="70">
        <f t="shared" si="41"/>
        <v>0</v>
      </c>
      <c r="Z96" s="70">
        <f t="shared" si="41"/>
        <v>62</v>
      </c>
      <c r="AA96" s="70">
        <f t="shared" si="41"/>
        <v>44.8</v>
      </c>
      <c r="AB96" s="70">
        <f t="shared" si="41"/>
        <v>0</v>
      </c>
      <c r="AC96" s="70">
        <f t="shared" si="41"/>
        <v>0</v>
      </c>
      <c r="AD96" s="70">
        <f t="shared" si="41"/>
        <v>0</v>
      </c>
      <c r="AE96" s="70">
        <f t="shared" si="41"/>
        <v>0</v>
      </c>
      <c r="AF96" s="70">
        <f t="shared" si="41"/>
        <v>0</v>
      </c>
      <c r="AG96" s="80">
        <f>SUM(AG93:AG95)</f>
        <v>106</v>
      </c>
      <c r="AH96" s="46">
        <f t="shared" si="26"/>
        <v>62</v>
      </c>
      <c r="AI96" s="47">
        <f t="shared" si="27"/>
        <v>0</v>
      </c>
      <c r="AK96" s="49"/>
      <c r="AY96" s="82"/>
      <c r="BF96" s="81"/>
      <c r="BG96" s="82">
        <v>-46.3</v>
      </c>
      <c r="BH96" s="82">
        <v>0</v>
      </c>
      <c r="BI96" s="82">
        <v>120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67</v>
      </c>
      <c r="C97" s="44">
        <v>40.799999999999997</v>
      </c>
      <c r="D97" s="44">
        <v>-46.3</v>
      </c>
      <c r="E97" s="44">
        <v>-16.3</v>
      </c>
      <c r="F97" s="44">
        <v>-16.3</v>
      </c>
      <c r="G97" s="44">
        <v>-40</v>
      </c>
      <c r="H97" s="44">
        <v>-160</v>
      </c>
      <c r="I97" s="44">
        <v>-156</v>
      </c>
      <c r="J97" s="44">
        <v>-166</v>
      </c>
      <c r="K97" s="44">
        <v>-70</v>
      </c>
      <c r="L97" s="44">
        <v>68</v>
      </c>
      <c r="M97" s="44">
        <v>88.5</v>
      </c>
      <c r="N97" s="44">
        <v>68</v>
      </c>
      <c r="O97" s="44">
        <v>108</v>
      </c>
      <c r="P97" s="44">
        <v>175</v>
      </c>
      <c r="Q97" s="44">
        <v>338</v>
      </c>
      <c r="R97" s="44">
        <v>391</v>
      </c>
      <c r="S97" s="44">
        <v>399.6</v>
      </c>
      <c r="T97" s="44">
        <v>404.3</v>
      </c>
      <c r="U97" s="44">
        <v>397</v>
      </c>
      <c r="V97" s="44">
        <v>347.3</v>
      </c>
      <c r="W97" s="44">
        <v>304</v>
      </c>
      <c r="X97" s="44">
        <v>331.5</v>
      </c>
      <c r="Y97" s="44">
        <v>219</v>
      </c>
      <c r="Z97" s="44">
        <v>83.9</v>
      </c>
      <c r="AA97" s="44">
        <v>70.8</v>
      </c>
      <c r="AB97" s="44">
        <v>61.6</v>
      </c>
      <c r="AC97" s="44">
        <v>61.6</v>
      </c>
      <c r="AD97" s="44">
        <v>150</v>
      </c>
      <c r="AE97" s="44">
        <v>312</v>
      </c>
      <c r="AF97" s="44">
        <v>231</v>
      </c>
      <c r="AG97" s="61"/>
      <c r="AH97" s="46">
        <f t="shared" si="26"/>
        <v>404.3</v>
      </c>
      <c r="AI97" s="47">
        <f t="shared" si="27"/>
        <v>-166</v>
      </c>
      <c r="AK97" s="49"/>
      <c r="AY97" s="82"/>
      <c r="BF97" s="81"/>
      <c r="BG97" s="82">
        <v>-16.3</v>
      </c>
      <c r="BH97" s="82">
        <v>0</v>
      </c>
      <c r="BI97" s="82">
        <v>129.30000000000001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>
        <v>0</v>
      </c>
      <c r="L98" s="43">
        <v>0</v>
      </c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6"/>
        <v>0</v>
      </c>
      <c r="AI98" s="47">
        <f t="shared" si="27"/>
        <v>0</v>
      </c>
      <c r="AK98" s="49"/>
      <c r="AL98" s="88" t="s">
        <v>124</v>
      </c>
      <c r="AM98" s="88"/>
      <c r="AY98" s="82"/>
      <c r="BF98" s="82"/>
      <c r="BG98" s="82">
        <v>-16.3</v>
      </c>
      <c r="BH98" s="82">
        <v>0</v>
      </c>
      <c r="BI98" s="82">
        <v>129.30000000000001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134</v>
      </c>
      <c r="C99" s="43">
        <v>108.1</v>
      </c>
      <c r="D99" s="43">
        <v>120</v>
      </c>
      <c r="E99" s="43">
        <v>129.30000000000001</v>
      </c>
      <c r="F99" s="43">
        <v>129.30000000000001</v>
      </c>
      <c r="G99" s="43">
        <v>111</v>
      </c>
      <c r="H99" s="43">
        <v>118</v>
      </c>
      <c r="I99" s="43">
        <v>114.5</v>
      </c>
      <c r="J99" s="43">
        <v>124</v>
      </c>
      <c r="K99" s="43">
        <v>122.6</v>
      </c>
      <c r="L99" s="43">
        <v>110</v>
      </c>
      <c r="M99" s="43">
        <v>93.6</v>
      </c>
      <c r="N99" s="43">
        <v>97</v>
      </c>
      <c r="O99" s="43">
        <v>112.8</v>
      </c>
      <c r="P99" s="43">
        <v>118</v>
      </c>
      <c r="Q99" s="43">
        <v>108</v>
      </c>
      <c r="R99" s="43">
        <v>131</v>
      </c>
      <c r="S99" s="43">
        <v>132</v>
      </c>
      <c r="T99" s="43">
        <v>106.3</v>
      </c>
      <c r="U99" s="43">
        <v>119.3</v>
      </c>
      <c r="V99" s="43">
        <v>139.4</v>
      </c>
      <c r="W99" s="43">
        <v>126.8</v>
      </c>
      <c r="X99" s="43">
        <v>116</v>
      </c>
      <c r="Y99" s="43">
        <v>117.5</v>
      </c>
      <c r="Z99" s="43">
        <v>135</v>
      </c>
      <c r="AA99" s="43">
        <v>116</v>
      </c>
      <c r="AB99" s="43">
        <v>130</v>
      </c>
      <c r="AC99" s="43">
        <v>130</v>
      </c>
      <c r="AD99" s="43">
        <v>130</v>
      </c>
      <c r="AE99" s="43">
        <v>100</v>
      </c>
      <c r="AF99" s="43">
        <v>124.3</v>
      </c>
      <c r="AG99" s="89"/>
      <c r="AH99" s="46">
        <f t="shared" si="26"/>
        <v>139.4</v>
      </c>
      <c r="AI99" s="47">
        <f t="shared" si="27"/>
        <v>93.6</v>
      </c>
      <c r="AK99" s="90"/>
      <c r="AL99" s="91"/>
      <c r="AM99" s="91"/>
      <c r="AN99" s="92"/>
      <c r="AY99" s="82"/>
      <c r="BF99" s="82"/>
      <c r="BG99" s="82">
        <v>-40</v>
      </c>
      <c r="BH99" s="82">
        <v>0</v>
      </c>
      <c r="BI99" s="82">
        <v>111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43">
        <v>0</v>
      </c>
      <c r="F100" s="43">
        <v>0</v>
      </c>
      <c r="G100" s="43">
        <v>0</v>
      </c>
      <c r="H100" s="43">
        <v>0</v>
      </c>
      <c r="I100" s="43">
        <v>0</v>
      </c>
      <c r="J100" s="93">
        <v>0</v>
      </c>
      <c r="K100" s="93">
        <v>15.2</v>
      </c>
      <c r="L100" s="93">
        <v>15.6</v>
      </c>
      <c r="M100" s="93">
        <v>15.9</v>
      </c>
      <c r="N100" s="93">
        <v>12.1</v>
      </c>
      <c r="O100" s="93">
        <v>13.1</v>
      </c>
      <c r="P100" s="93">
        <v>0</v>
      </c>
      <c r="Q100" s="93">
        <v>0</v>
      </c>
      <c r="R100" s="93">
        <v>0</v>
      </c>
      <c r="S100" s="93">
        <v>12.3</v>
      </c>
      <c r="T100" s="93">
        <v>11.4</v>
      </c>
      <c r="U100" s="93">
        <v>14.3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6"/>
        <v>15.9</v>
      </c>
      <c r="AI100" s="47">
        <f t="shared" si="27"/>
        <v>0</v>
      </c>
      <c r="AK100" s="94" t="s">
        <v>127</v>
      </c>
      <c r="AL100" s="43"/>
      <c r="AM100" s="93"/>
      <c r="AN100" s="95"/>
      <c r="AY100" s="82"/>
      <c r="BF100" s="82"/>
      <c r="BG100" s="82">
        <v>-156</v>
      </c>
      <c r="BH100" s="82">
        <v>0</v>
      </c>
      <c r="BI100" s="82">
        <v>114.5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40</v>
      </c>
      <c r="K101" s="44">
        <v>40</v>
      </c>
      <c r="L101" s="44">
        <v>43.7</v>
      </c>
      <c r="M101" s="44">
        <v>44.5</v>
      </c>
      <c r="N101" s="44">
        <v>44.5</v>
      </c>
      <c r="O101" s="44">
        <v>50.8</v>
      </c>
      <c r="P101" s="44">
        <v>52.2</v>
      </c>
      <c r="Q101" s="44">
        <v>52</v>
      </c>
      <c r="R101" s="44">
        <v>52</v>
      </c>
      <c r="S101" s="44">
        <v>51.3</v>
      </c>
      <c r="T101" s="44">
        <v>51.6</v>
      </c>
      <c r="U101" s="44">
        <v>64.3</v>
      </c>
      <c r="V101" s="44">
        <v>58.9</v>
      </c>
      <c r="W101" s="44">
        <v>56.4</v>
      </c>
      <c r="X101" s="44">
        <v>61.8</v>
      </c>
      <c r="Y101" s="44">
        <v>64.099999999999994</v>
      </c>
      <c r="Z101" s="44">
        <v>64</v>
      </c>
      <c r="AA101" s="44">
        <v>47.5</v>
      </c>
      <c r="AB101" s="44">
        <v>59.4</v>
      </c>
      <c r="AC101" s="44">
        <v>59.4</v>
      </c>
      <c r="AD101" s="44">
        <v>59.4</v>
      </c>
      <c r="AE101" s="44">
        <v>0</v>
      </c>
      <c r="AF101" s="44">
        <v>0</v>
      </c>
      <c r="AG101" s="89"/>
      <c r="AH101" s="46">
        <f t="shared" si="26"/>
        <v>64.3</v>
      </c>
      <c r="AI101" s="47">
        <f t="shared" si="27"/>
        <v>0</v>
      </c>
      <c r="AK101" s="94" t="s">
        <v>129</v>
      </c>
      <c r="AL101" s="93"/>
      <c r="AM101" s="93"/>
      <c r="AN101" s="95"/>
      <c r="AY101" s="82"/>
      <c r="BF101" s="82"/>
      <c r="BG101" s="82">
        <v>-70</v>
      </c>
      <c r="BH101" s="82">
        <v>0</v>
      </c>
      <c r="BI101" s="82">
        <v>122.6</v>
      </c>
      <c r="BJ101" s="82">
        <v>15.2</v>
      </c>
      <c r="BK101" s="82">
        <v>40</v>
      </c>
      <c r="BL101" s="82">
        <v>0</v>
      </c>
    </row>
    <row r="102" spans="1:64" ht="15.75" thickBot="1" x14ac:dyDescent="0.3">
      <c r="A102" s="96" t="s">
        <v>130</v>
      </c>
      <c r="B102" s="97">
        <v>11</v>
      </c>
      <c r="C102" s="97">
        <v>15.8</v>
      </c>
      <c r="D102" s="97">
        <v>10.6</v>
      </c>
      <c r="E102" s="97">
        <v>16</v>
      </c>
      <c r="F102" s="97">
        <v>16</v>
      </c>
      <c r="G102" s="97">
        <v>18</v>
      </c>
      <c r="H102" s="97">
        <v>30</v>
      </c>
      <c r="I102" s="97">
        <v>25.5</v>
      </c>
      <c r="J102" s="97">
        <v>16.399999999999999</v>
      </c>
      <c r="K102" s="97">
        <v>43</v>
      </c>
      <c r="L102" s="97">
        <v>43.1</v>
      </c>
      <c r="M102" s="97">
        <v>48.1</v>
      </c>
      <c r="N102" s="97">
        <v>44</v>
      </c>
      <c r="O102" s="97">
        <v>49.1</v>
      </c>
      <c r="P102" s="97">
        <v>49.1</v>
      </c>
      <c r="Q102" s="97">
        <v>52.9</v>
      </c>
      <c r="R102" s="97">
        <v>52.9</v>
      </c>
      <c r="S102" s="97">
        <v>56.9</v>
      </c>
      <c r="T102" s="97">
        <v>62.3</v>
      </c>
      <c r="U102" s="97">
        <v>66.3</v>
      </c>
      <c r="V102" s="97">
        <v>40.9</v>
      </c>
      <c r="W102" s="97">
        <v>45.55</v>
      </c>
      <c r="X102" s="97">
        <v>49</v>
      </c>
      <c r="Y102" s="97">
        <v>52.7</v>
      </c>
      <c r="Z102" s="97">
        <v>48.8</v>
      </c>
      <c r="AA102" s="97">
        <v>52.2</v>
      </c>
      <c r="AB102" s="97">
        <v>45.7</v>
      </c>
      <c r="AC102" s="97">
        <v>45.7</v>
      </c>
      <c r="AD102" s="97">
        <v>45.7</v>
      </c>
      <c r="AE102" s="97">
        <v>54.8</v>
      </c>
      <c r="AF102" s="97">
        <v>52.2</v>
      </c>
      <c r="AG102" s="89"/>
      <c r="AH102" s="46">
        <f t="shared" si="26"/>
        <v>66.3</v>
      </c>
      <c r="AI102" s="47">
        <f t="shared" si="27"/>
        <v>10.6</v>
      </c>
      <c r="AK102" s="94"/>
      <c r="AL102" s="44"/>
      <c r="AM102" s="44"/>
      <c r="AN102" s="98"/>
      <c r="AY102" s="82"/>
      <c r="BF102" s="82"/>
      <c r="BG102" s="82">
        <v>88.5</v>
      </c>
      <c r="BH102" s="82">
        <v>0</v>
      </c>
      <c r="BI102" s="82">
        <v>93.6</v>
      </c>
      <c r="BJ102" s="82">
        <v>15.9</v>
      </c>
      <c r="BK102" s="82">
        <v>44.5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6"/>
        <v>0</v>
      </c>
      <c r="AI103" s="47">
        <f t="shared" si="27"/>
        <v>0</v>
      </c>
      <c r="AK103" s="94"/>
      <c r="AL103" s="97"/>
      <c r="AM103" s="99"/>
      <c r="AN103" s="234"/>
      <c r="AY103" s="82"/>
      <c r="BF103" s="82"/>
      <c r="BG103" s="82">
        <v>68</v>
      </c>
      <c r="BH103" s="82">
        <v>0</v>
      </c>
      <c r="BI103" s="82">
        <v>97</v>
      </c>
      <c r="BJ103" s="82">
        <v>12.1</v>
      </c>
      <c r="BK103" s="82">
        <v>44.5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6"/>
        <v>0</v>
      </c>
      <c r="AI104" s="47">
        <f t="shared" si="27"/>
        <v>0</v>
      </c>
      <c r="AK104" s="94"/>
      <c r="AL104" s="97"/>
      <c r="AM104" s="97"/>
      <c r="AN104" s="235"/>
      <c r="BF104" s="82"/>
      <c r="BG104" s="82">
        <v>108</v>
      </c>
      <c r="BH104" s="82">
        <v>0</v>
      </c>
      <c r="BI104" s="82">
        <v>112.8</v>
      </c>
      <c r="BJ104" s="82">
        <v>13.1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6"/>
        <v>0</v>
      </c>
      <c r="AI105" s="47">
        <f t="shared" si="27"/>
        <v>0</v>
      </c>
      <c r="AK105" s="100"/>
      <c r="AL105" s="101"/>
      <c r="AM105" s="101"/>
      <c r="AN105" s="102"/>
      <c r="BF105" s="82"/>
      <c r="BG105" s="82">
        <v>175</v>
      </c>
      <c r="BH105" s="82">
        <v>0</v>
      </c>
      <c r="BI105" s="82">
        <v>118</v>
      </c>
      <c r="BJ105" s="82">
        <v>0</v>
      </c>
      <c r="BK105" s="82">
        <v>52.2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6"/>
        <v>0</v>
      </c>
      <c r="AI106" s="47">
        <f t="shared" si="27"/>
        <v>0</v>
      </c>
      <c r="BF106" s="82"/>
      <c r="BG106" s="82">
        <v>338</v>
      </c>
      <c r="BH106" s="82">
        <v>0</v>
      </c>
      <c r="BI106" s="82">
        <v>108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6"/>
        <v>0</v>
      </c>
      <c r="AI107" s="47">
        <f t="shared" si="27"/>
        <v>0</v>
      </c>
      <c r="BF107" s="82"/>
      <c r="BG107" s="82">
        <v>391</v>
      </c>
      <c r="BH107" s="82">
        <v>0</v>
      </c>
      <c r="BI107" s="82">
        <v>131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>SUMIF(B97:B107,"&gt;0")</f>
        <v>212</v>
      </c>
      <c r="C108" s="70">
        <f>SUMIF(C97:C107,"&gt;0")</f>
        <v>164.7</v>
      </c>
      <c r="D108" s="70">
        <f>SUMIF(D97:D107,"&gt;0")</f>
        <v>130.6</v>
      </c>
      <c r="E108" s="70">
        <f>SUMIF(E97:E107,"&gt;0")</f>
        <v>145.30000000000001</v>
      </c>
      <c r="F108" s="70">
        <f>SUMIF(F97:F107,"&gt;0")</f>
        <v>145.30000000000001</v>
      </c>
      <c r="G108" s="70">
        <f t="shared" ref="G108:AF108" si="45">SUMIF(G97:G107,"&gt;0")</f>
        <v>129</v>
      </c>
      <c r="H108" s="70">
        <f t="shared" si="45"/>
        <v>148</v>
      </c>
      <c r="I108" s="70">
        <f t="shared" si="45"/>
        <v>140</v>
      </c>
      <c r="J108" s="70">
        <f t="shared" si="45"/>
        <v>180.4</v>
      </c>
      <c r="K108" s="70">
        <f t="shared" si="45"/>
        <v>220.79999999999998</v>
      </c>
      <c r="L108" s="70">
        <f t="shared" si="45"/>
        <v>280.40000000000003</v>
      </c>
      <c r="M108" s="70">
        <f t="shared" si="45"/>
        <v>290.60000000000002</v>
      </c>
      <c r="N108" s="70">
        <f t="shared" ref="N108" si="46">SUMIF(N97:N107,"&gt;0")</f>
        <v>265.60000000000002</v>
      </c>
      <c r="O108" s="70">
        <f t="shared" si="45"/>
        <v>333.8</v>
      </c>
      <c r="P108" s="70">
        <f t="shared" ref="P108:Q108" si="47">SUMIF(P97:P107,"&gt;0")</f>
        <v>394.3</v>
      </c>
      <c r="Q108" s="70">
        <f t="shared" si="47"/>
        <v>550.9</v>
      </c>
      <c r="R108" s="70">
        <f t="shared" ref="R108" si="48">SUMIF(R97:R107,"&gt;0")</f>
        <v>626.9</v>
      </c>
      <c r="S108" s="70">
        <f t="shared" si="45"/>
        <v>652.09999999999991</v>
      </c>
      <c r="T108" s="70">
        <f t="shared" si="45"/>
        <v>635.9</v>
      </c>
      <c r="U108" s="70">
        <f t="shared" si="45"/>
        <v>661.19999999999982</v>
      </c>
      <c r="V108" s="70">
        <f t="shared" si="45"/>
        <v>586.5</v>
      </c>
      <c r="W108" s="70">
        <f t="shared" si="45"/>
        <v>532.75</v>
      </c>
      <c r="X108" s="70">
        <f t="shared" si="45"/>
        <v>558.29999999999995</v>
      </c>
      <c r="Y108" s="70">
        <f t="shared" si="45"/>
        <v>453.3</v>
      </c>
      <c r="Z108" s="70">
        <f t="shared" si="45"/>
        <v>331.7</v>
      </c>
      <c r="AA108" s="70">
        <f t="shared" si="45"/>
        <v>286.5</v>
      </c>
      <c r="AB108" s="70">
        <f t="shared" si="45"/>
        <v>296.7</v>
      </c>
      <c r="AC108" s="70">
        <f t="shared" si="45"/>
        <v>296.7</v>
      </c>
      <c r="AD108" s="70">
        <f t="shared" si="45"/>
        <v>385.09999999999997</v>
      </c>
      <c r="AE108" s="70">
        <f t="shared" si="45"/>
        <v>466.8</v>
      </c>
      <c r="AF108" s="70">
        <f t="shared" si="45"/>
        <v>407.5</v>
      </c>
      <c r="AG108" s="104">
        <f>SUM(AG97:AG107)</f>
        <v>0</v>
      </c>
      <c r="AH108" s="46">
        <f t="shared" si="26"/>
        <v>661.19999999999982</v>
      </c>
      <c r="AI108" s="47">
        <f t="shared" si="27"/>
        <v>129</v>
      </c>
      <c r="AJ108" s="105">
        <f t="array" ref="AJ108">MIN(IF(B108:AF108&lt;&gt;0,B108:AF108))</f>
        <v>129</v>
      </c>
      <c r="BF108" s="82"/>
      <c r="BG108" s="82">
        <v>399.6</v>
      </c>
      <c r="BH108" s="82">
        <v>0</v>
      </c>
      <c r="BI108" s="82">
        <v>132</v>
      </c>
      <c r="BJ108" s="82">
        <v>12.3</v>
      </c>
      <c r="BK108" s="82">
        <v>51.3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6"/>
        <v>0</v>
      </c>
      <c r="AI109" s="47">
        <f t="shared" si="27"/>
        <v>0</v>
      </c>
      <c r="BF109" s="82"/>
      <c r="BG109" s="82">
        <v>404.3</v>
      </c>
      <c r="BH109" s="82">
        <v>0</v>
      </c>
      <c r="BI109" s="82">
        <v>106.3</v>
      </c>
      <c r="BJ109" s="82">
        <v>11.4</v>
      </c>
      <c r="BK109" s="82">
        <v>51.6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6"/>
        <v>0</v>
      </c>
      <c r="AI110" s="47">
        <f t="shared" si="27"/>
        <v>0</v>
      </c>
      <c r="BF110" s="82"/>
      <c r="BG110" s="82">
        <v>397</v>
      </c>
      <c r="BH110" s="82">
        <v>0</v>
      </c>
      <c r="BI110" s="82">
        <v>119.3</v>
      </c>
      <c r="BJ110" s="82">
        <v>14.3</v>
      </c>
      <c r="BK110" s="82">
        <v>64.3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6"/>
        <v>0</v>
      </c>
      <c r="AI111" s="47">
        <f t="shared" si="27"/>
        <v>0</v>
      </c>
      <c r="BF111" s="82"/>
      <c r="BG111" s="82">
        <v>347.3</v>
      </c>
      <c r="BH111" s="82">
        <v>0</v>
      </c>
      <c r="BI111" s="82">
        <v>139.4</v>
      </c>
      <c r="BJ111" s="82">
        <v>0</v>
      </c>
      <c r="BK111" s="82">
        <v>58.9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6"/>
        <v>0</v>
      </c>
      <c r="AI112" s="47">
        <f t="shared" si="27"/>
        <v>0</v>
      </c>
      <c r="BF112" s="81"/>
      <c r="BG112" s="82">
        <v>331.5</v>
      </c>
      <c r="BH112" s="82">
        <v>0</v>
      </c>
      <c r="BI112" s="82">
        <v>116</v>
      </c>
      <c r="BJ112" s="82">
        <v>0</v>
      </c>
      <c r="BK112" s="82">
        <v>61.8</v>
      </c>
      <c r="BL112" s="82">
        <v>0</v>
      </c>
    </row>
    <row r="113" spans="1:64" ht="15.75" thickBot="1" x14ac:dyDescent="0.3">
      <c r="A113" s="87" t="s">
        <v>141</v>
      </c>
      <c r="B113" s="108">
        <f>B71+B78+B96+B92+B108+B112</f>
        <v>1316</v>
      </c>
      <c r="C113" s="108">
        <f>C71+C78+C96+C92+C108+C112</f>
        <v>1289.5</v>
      </c>
      <c r="D113" s="108">
        <f>D71+D78+D96+D92+D108+D112</f>
        <v>1338.1999999999996</v>
      </c>
      <c r="E113" s="108">
        <f>E71+E78+E96+E92+E108+E112</f>
        <v>1262.6999999999998</v>
      </c>
      <c r="F113" s="108">
        <f>F71+F78+F96+F92+F108+F112</f>
        <v>1262.6999999999998</v>
      </c>
      <c r="G113" s="108">
        <f t="shared" ref="G113:AG113" si="49">G71+G78+G96+G92+G108+G112</f>
        <v>1271.3999999999999</v>
      </c>
      <c r="H113" s="108">
        <f t="shared" si="49"/>
        <v>1472.8999999999999</v>
      </c>
      <c r="I113" s="108">
        <f t="shared" si="49"/>
        <v>1539.6999999999998</v>
      </c>
      <c r="J113" s="108">
        <f t="shared" si="49"/>
        <v>1637.6</v>
      </c>
      <c r="K113" s="108">
        <f t="shared" si="49"/>
        <v>1650.6999999999998</v>
      </c>
      <c r="L113" s="108">
        <f t="shared" si="49"/>
        <v>1625.6999999999998</v>
      </c>
      <c r="M113" s="108">
        <f t="shared" si="49"/>
        <v>1642.9</v>
      </c>
      <c r="N113" s="108">
        <f t="shared" ref="N113" si="50">N71+N78+N96+N92+N108+N112</f>
        <v>1618.7999999999997</v>
      </c>
      <c r="O113" s="108">
        <f t="shared" si="49"/>
        <v>1717.8999999999999</v>
      </c>
      <c r="P113" s="108">
        <f t="shared" ref="P113:Q113" si="51">P71+P78+P96+P92+P108+P112</f>
        <v>1665.2</v>
      </c>
      <c r="Q113" s="108">
        <f t="shared" si="51"/>
        <v>1635.2000000000003</v>
      </c>
      <c r="R113" s="108">
        <f t="shared" ref="R113" si="52">R71+R78+R96+R92+R108+R112</f>
        <v>1694.2000000000003</v>
      </c>
      <c r="S113" s="108">
        <f t="shared" si="49"/>
        <v>1684.7</v>
      </c>
      <c r="T113" s="108">
        <f t="shared" si="49"/>
        <v>1658.8000000000002</v>
      </c>
      <c r="U113" s="108">
        <f t="shared" si="49"/>
        <v>1772.1999999999998</v>
      </c>
      <c r="V113" s="108">
        <f t="shared" si="49"/>
        <v>1728.5200000000002</v>
      </c>
      <c r="W113" s="108">
        <f t="shared" si="49"/>
        <v>1674.2500000000002</v>
      </c>
      <c r="X113" s="108">
        <f t="shared" si="49"/>
        <v>1760.5</v>
      </c>
      <c r="Y113" s="108">
        <f t="shared" si="49"/>
        <v>1913.8000000000002</v>
      </c>
      <c r="Z113" s="108">
        <f t="shared" si="49"/>
        <v>2117.6999999999998</v>
      </c>
      <c r="AA113" s="108">
        <f t="shared" si="49"/>
        <v>2015.8</v>
      </c>
      <c r="AB113" s="108">
        <f t="shared" si="49"/>
        <v>1922.6000000000001</v>
      </c>
      <c r="AC113" s="108">
        <f t="shared" si="49"/>
        <v>1861.6000000000001</v>
      </c>
      <c r="AD113" s="108">
        <f t="shared" si="49"/>
        <v>1864.9</v>
      </c>
      <c r="AE113" s="108">
        <f t="shared" si="49"/>
        <v>1671.9</v>
      </c>
      <c r="AF113" s="108">
        <f t="shared" si="49"/>
        <v>1589.8000000000002</v>
      </c>
      <c r="AG113" s="80">
        <f t="shared" si="49"/>
        <v>3169.915</v>
      </c>
      <c r="AH113" s="46">
        <f t="shared" si="26"/>
        <v>2117.6999999999998</v>
      </c>
      <c r="AI113" s="47">
        <f t="shared" si="27"/>
        <v>1262.6999999999998</v>
      </c>
      <c r="BF113" s="81"/>
      <c r="BG113" s="82">
        <v>83.9</v>
      </c>
      <c r="BH113" s="82">
        <v>0</v>
      </c>
      <c r="BI113" s="82">
        <v>135</v>
      </c>
      <c r="BJ113" s="82">
        <v>0</v>
      </c>
      <c r="BK113" s="82">
        <v>64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6"/>
        <v>0</v>
      </c>
      <c r="AI114" s="47">
        <f t="shared" si="27"/>
        <v>0</v>
      </c>
      <c r="BF114" s="81"/>
      <c r="BG114" s="82">
        <v>61.6</v>
      </c>
      <c r="BH114" s="82">
        <v>0</v>
      </c>
      <c r="BI114" s="82">
        <v>130</v>
      </c>
      <c r="BJ114" s="82">
        <v>0</v>
      </c>
      <c r="BK114" s="82">
        <v>59.4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1316</v>
      </c>
      <c r="C115" s="108">
        <f>C113+C114</f>
        <v>1289.5</v>
      </c>
      <c r="D115" s="108">
        <f>D113+D114</f>
        <v>1338.1999999999996</v>
      </c>
      <c r="E115" s="108">
        <f>E113+E114</f>
        <v>1262.6999999999998</v>
      </c>
      <c r="F115" s="108">
        <f>F113+F114</f>
        <v>1262.6999999999998</v>
      </c>
      <c r="G115" s="108">
        <f t="shared" ref="G115:AF115" si="53">G113+G114</f>
        <v>1271.3999999999999</v>
      </c>
      <c r="H115" s="108">
        <f t="shared" si="53"/>
        <v>1472.8999999999999</v>
      </c>
      <c r="I115" s="108">
        <f t="shared" si="53"/>
        <v>1539.6999999999998</v>
      </c>
      <c r="J115" s="108">
        <f t="shared" si="53"/>
        <v>1637.6</v>
      </c>
      <c r="K115" s="108">
        <f t="shared" si="53"/>
        <v>1650.6999999999998</v>
      </c>
      <c r="L115" s="108">
        <f t="shared" si="53"/>
        <v>1625.6999999999998</v>
      </c>
      <c r="M115" s="108">
        <f t="shared" si="53"/>
        <v>1642.9</v>
      </c>
      <c r="N115" s="108">
        <f t="shared" ref="N115" si="54">N113+N114</f>
        <v>1618.7999999999997</v>
      </c>
      <c r="O115" s="108">
        <f t="shared" si="53"/>
        <v>1717.8999999999999</v>
      </c>
      <c r="P115" s="108">
        <f t="shared" ref="P115:Q115" si="55">P113+P114</f>
        <v>1665.2</v>
      </c>
      <c r="Q115" s="108">
        <f t="shared" si="55"/>
        <v>1635.2000000000003</v>
      </c>
      <c r="R115" s="108">
        <f t="shared" ref="R115" si="56">R113+R114</f>
        <v>1694.2000000000003</v>
      </c>
      <c r="S115" s="108">
        <f t="shared" si="53"/>
        <v>1684.7</v>
      </c>
      <c r="T115" s="108">
        <f t="shared" si="53"/>
        <v>1658.8000000000002</v>
      </c>
      <c r="U115" s="108">
        <f t="shared" si="53"/>
        <v>1772.1999999999998</v>
      </c>
      <c r="V115" s="108">
        <f t="shared" si="53"/>
        <v>1728.5200000000002</v>
      </c>
      <c r="W115" s="108">
        <f t="shared" si="53"/>
        <v>1674.2500000000002</v>
      </c>
      <c r="X115" s="108">
        <f t="shared" si="53"/>
        <v>1760.5</v>
      </c>
      <c r="Y115" s="108">
        <f t="shared" si="53"/>
        <v>1913.8000000000002</v>
      </c>
      <c r="Z115" s="108">
        <f t="shared" si="53"/>
        <v>2117.6999999999998</v>
      </c>
      <c r="AA115" s="108">
        <f t="shared" si="53"/>
        <v>2015.8</v>
      </c>
      <c r="AB115" s="108">
        <f t="shared" si="53"/>
        <v>1922.6000000000001</v>
      </c>
      <c r="AC115" s="108">
        <f t="shared" si="53"/>
        <v>1861.6000000000001</v>
      </c>
      <c r="AD115" s="108">
        <f t="shared" si="53"/>
        <v>1864.9</v>
      </c>
      <c r="AE115" s="108">
        <f t="shared" si="53"/>
        <v>1671.9</v>
      </c>
      <c r="AF115" s="108">
        <f t="shared" si="53"/>
        <v>1589.8000000000002</v>
      </c>
      <c r="AG115" s="104">
        <f>AG112+AG108+AG96+AG92+AG71+AG114</f>
        <v>2463.5149999999999</v>
      </c>
      <c r="AH115" s="46">
        <f t="shared" si="26"/>
        <v>2117.6999999999998</v>
      </c>
      <c r="AI115" s="47">
        <f t="shared" si="27"/>
        <v>1262.6999999999998</v>
      </c>
      <c r="BF115" s="81"/>
      <c r="BG115" s="82">
        <v>150</v>
      </c>
      <c r="BH115" s="82">
        <v>0</v>
      </c>
      <c r="BI115" s="82">
        <v>130</v>
      </c>
      <c r="BJ115" s="82">
        <v>0</v>
      </c>
      <c r="BK115" s="82">
        <v>59.4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1316</v>
      </c>
      <c r="C116" s="108">
        <f>C115-(C123)</f>
        <v>1289.5</v>
      </c>
      <c r="D116" s="108">
        <f>D115-(D123)</f>
        <v>1291.8999999999996</v>
      </c>
      <c r="E116" s="108">
        <f>E115-(E123)</f>
        <v>1246.3999999999999</v>
      </c>
      <c r="F116" s="108">
        <f>F115-(F123)</f>
        <v>1246.3999999999999</v>
      </c>
      <c r="G116" s="108">
        <f t="shared" ref="G116:AF116" si="57">G115-(G123)</f>
        <v>1231.3999999999999</v>
      </c>
      <c r="H116" s="108">
        <f t="shared" si="57"/>
        <v>1312.8999999999999</v>
      </c>
      <c r="I116" s="108">
        <f t="shared" si="57"/>
        <v>1383.6999999999998</v>
      </c>
      <c r="J116" s="108">
        <f t="shared" si="57"/>
        <v>1471.6</v>
      </c>
      <c r="K116" s="108">
        <f t="shared" si="57"/>
        <v>1580.6999999999998</v>
      </c>
      <c r="L116" s="108">
        <f t="shared" si="57"/>
        <v>1625.6999999999998</v>
      </c>
      <c r="M116" s="108">
        <f t="shared" si="57"/>
        <v>1642.9</v>
      </c>
      <c r="N116" s="108">
        <f t="shared" ref="N116" si="58">N115-(N123)</f>
        <v>1618.7999999999997</v>
      </c>
      <c r="O116" s="108">
        <f t="shared" si="57"/>
        <v>1717.8999999999999</v>
      </c>
      <c r="P116" s="108">
        <f t="shared" ref="P116:Q116" si="59">P115-(P123)</f>
        <v>1665.2</v>
      </c>
      <c r="Q116" s="108">
        <f t="shared" si="59"/>
        <v>1635.2000000000003</v>
      </c>
      <c r="R116" s="108">
        <f t="shared" ref="R116" si="60">R115-(R123)</f>
        <v>1694.2000000000003</v>
      </c>
      <c r="S116" s="108">
        <f t="shared" si="57"/>
        <v>1684.7</v>
      </c>
      <c r="T116" s="108">
        <f t="shared" si="57"/>
        <v>1658.8000000000002</v>
      </c>
      <c r="U116" s="108">
        <f t="shared" si="57"/>
        <v>1772.1999999999998</v>
      </c>
      <c r="V116" s="108">
        <f t="shared" si="57"/>
        <v>1728.5200000000002</v>
      </c>
      <c r="W116" s="108">
        <f t="shared" si="57"/>
        <v>1674.2500000000002</v>
      </c>
      <c r="X116" s="108">
        <f t="shared" si="57"/>
        <v>1760.5</v>
      </c>
      <c r="Y116" s="108">
        <f t="shared" si="57"/>
        <v>1913.8000000000002</v>
      </c>
      <c r="Z116" s="108">
        <f t="shared" si="57"/>
        <v>2117.6999999999998</v>
      </c>
      <c r="AA116" s="108">
        <f t="shared" si="57"/>
        <v>2015.8</v>
      </c>
      <c r="AB116" s="108">
        <f t="shared" si="57"/>
        <v>1922.6000000000001</v>
      </c>
      <c r="AC116" s="108">
        <f t="shared" si="57"/>
        <v>1861.6000000000001</v>
      </c>
      <c r="AD116" s="108">
        <f t="shared" si="57"/>
        <v>1864.9</v>
      </c>
      <c r="AE116" s="108">
        <f t="shared" si="57"/>
        <v>1671.9</v>
      </c>
      <c r="AF116" s="108">
        <f t="shared" si="57"/>
        <v>1589.8000000000002</v>
      </c>
      <c r="AG116" s="104"/>
      <c r="AH116" s="46">
        <f t="shared" si="26"/>
        <v>2117.6999999999998</v>
      </c>
      <c r="AI116" s="47">
        <f t="shared" si="27"/>
        <v>1231.3999999999999</v>
      </c>
      <c r="BF116" s="81"/>
      <c r="BG116" s="82">
        <v>312</v>
      </c>
      <c r="BH116" s="82">
        <v>0</v>
      </c>
      <c r="BI116" s="82">
        <v>100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61">IF(B97&lt;0,B97*-1,0)</f>
        <v>0</v>
      </c>
      <c r="C117" s="93">
        <f t="shared" si="61"/>
        <v>0</v>
      </c>
      <c r="D117" s="93">
        <f t="shared" ref="D117:F122" si="62">IF(D97&lt;0,D97*-1,0)</f>
        <v>46.3</v>
      </c>
      <c r="E117" s="93">
        <f t="shared" si="62"/>
        <v>16.3</v>
      </c>
      <c r="F117" s="93">
        <f t="shared" si="62"/>
        <v>16.3</v>
      </c>
      <c r="G117" s="93">
        <f t="shared" ref="G117:AF122" si="63">IF(G97&lt;0,G97*-1,0)</f>
        <v>40</v>
      </c>
      <c r="H117" s="93">
        <f t="shared" si="63"/>
        <v>160</v>
      </c>
      <c r="I117" s="93">
        <f t="shared" si="63"/>
        <v>156</v>
      </c>
      <c r="J117" s="93">
        <f t="shared" si="63"/>
        <v>166</v>
      </c>
      <c r="K117" s="93">
        <f t="shared" si="63"/>
        <v>70</v>
      </c>
      <c r="L117" s="93">
        <f t="shared" si="63"/>
        <v>0</v>
      </c>
      <c r="M117" s="93">
        <f t="shared" si="63"/>
        <v>0</v>
      </c>
      <c r="N117" s="93">
        <f t="shared" ref="N117" si="64">IF(N97&lt;0,N97*-1,0)</f>
        <v>0</v>
      </c>
      <c r="O117" s="93">
        <f t="shared" si="63"/>
        <v>0</v>
      </c>
      <c r="P117" s="93">
        <f t="shared" ref="P117:Q117" si="65">IF(P97&lt;0,P97*-1,0)</f>
        <v>0</v>
      </c>
      <c r="Q117" s="93">
        <f t="shared" si="65"/>
        <v>0</v>
      </c>
      <c r="R117" s="93">
        <f t="shared" ref="R117" si="66">IF(R97&lt;0,R97*-1,0)</f>
        <v>0</v>
      </c>
      <c r="S117" s="93">
        <f t="shared" si="63"/>
        <v>0</v>
      </c>
      <c r="T117" s="93">
        <f t="shared" si="63"/>
        <v>0</v>
      </c>
      <c r="U117" s="93">
        <f t="shared" si="63"/>
        <v>0</v>
      </c>
      <c r="V117" s="93">
        <f t="shared" si="63"/>
        <v>0</v>
      </c>
      <c r="W117" s="93">
        <f t="shared" si="63"/>
        <v>0</v>
      </c>
      <c r="X117" s="93">
        <f t="shared" si="63"/>
        <v>0</v>
      </c>
      <c r="Y117" s="93">
        <f t="shared" si="63"/>
        <v>0</v>
      </c>
      <c r="Z117" s="93">
        <f t="shared" si="63"/>
        <v>0</v>
      </c>
      <c r="AA117" s="93">
        <f t="shared" si="63"/>
        <v>0</v>
      </c>
      <c r="AB117" s="93">
        <f t="shared" si="63"/>
        <v>0</v>
      </c>
      <c r="AC117" s="93">
        <f t="shared" si="63"/>
        <v>0</v>
      </c>
      <c r="AD117" s="93">
        <f t="shared" si="63"/>
        <v>0</v>
      </c>
      <c r="AE117" s="93">
        <f t="shared" si="63"/>
        <v>0</v>
      </c>
      <c r="AF117" s="93">
        <f t="shared" si="63"/>
        <v>0</v>
      </c>
      <c r="AG117" s="61"/>
      <c r="AH117" s="46">
        <f t="shared" si="26"/>
        <v>166</v>
      </c>
      <c r="AI117" s="47">
        <f t="shared" si="27"/>
        <v>0</v>
      </c>
      <c r="BG117" s="82">
        <v>231</v>
      </c>
      <c r="BH117" s="82">
        <v>0</v>
      </c>
      <c r="BI117" s="82">
        <v>124.3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1"/>
        <v>0</v>
      </c>
      <c r="C118" s="93">
        <f t="shared" si="61"/>
        <v>0</v>
      </c>
      <c r="D118" s="93">
        <f t="shared" si="62"/>
        <v>0</v>
      </c>
      <c r="E118" s="93">
        <f t="shared" si="62"/>
        <v>0</v>
      </c>
      <c r="F118" s="93">
        <f t="shared" si="62"/>
        <v>0</v>
      </c>
      <c r="G118" s="93">
        <f t="shared" si="63"/>
        <v>0</v>
      </c>
      <c r="H118" s="93">
        <f t="shared" si="63"/>
        <v>0</v>
      </c>
      <c r="I118" s="93">
        <f t="shared" si="63"/>
        <v>0</v>
      </c>
      <c r="J118" s="93">
        <f t="shared" si="63"/>
        <v>0</v>
      </c>
      <c r="K118" s="93">
        <f t="shared" si="63"/>
        <v>0</v>
      </c>
      <c r="L118" s="93">
        <f t="shared" si="63"/>
        <v>0</v>
      </c>
      <c r="M118" s="93">
        <f t="shared" si="63"/>
        <v>0</v>
      </c>
      <c r="N118" s="93">
        <f t="shared" ref="N118" si="67">IF(N98&lt;0,N98*-1,0)</f>
        <v>0</v>
      </c>
      <c r="O118" s="93">
        <f t="shared" si="63"/>
        <v>0</v>
      </c>
      <c r="P118" s="93">
        <f t="shared" ref="P118:Q118" si="68">IF(P98&lt;0,P98*-1,0)</f>
        <v>0</v>
      </c>
      <c r="Q118" s="93">
        <f t="shared" si="68"/>
        <v>0</v>
      </c>
      <c r="R118" s="93">
        <f t="shared" ref="R118" si="69">IF(R98&lt;0,R98*-1,0)</f>
        <v>0</v>
      </c>
      <c r="S118" s="93">
        <f t="shared" si="63"/>
        <v>0</v>
      </c>
      <c r="T118" s="93">
        <f t="shared" si="63"/>
        <v>0</v>
      </c>
      <c r="U118" s="93">
        <f t="shared" si="63"/>
        <v>0</v>
      </c>
      <c r="V118" s="93">
        <f t="shared" si="63"/>
        <v>0</v>
      </c>
      <c r="W118" s="93">
        <f t="shared" si="63"/>
        <v>0</v>
      </c>
      <c r="X118" s="93">
        <f t="shared" si="63"/>
        <v>0</v>
      </c>
      <c r="Y118" s="93">
        <f t="shared" si="63"/>
        <v>0</v>
      </c>
      <c r="Z118" s="93">
        <f t="shared" si="63"/>
        <v>0</v>
      </c>
      <c r="AA118" s="93">
        <f t="shared" si="63"/>
        <v>0</v>
      </c>
      <c r="AB118" s="93">
        <f t="shared" si="63"/>
        <v>0</v>
      </c>
      <c r="AC118" s="93">
        <f t="shared" si="63"/>
        <v>0</v>
      </c>
      <c r="AD118" s="93">
        <f t="shared" si="63"/>
        <v>0</v>
      </c>
      <c r="AE118" s="93">
        <f t="shared" si="63"/>
        <v>0</v>
      </c>
      <c r="AF118" s="93">
        <f t="shared" si="63"/>
        <v>0</v>
      </c>
      <c r="AG118" s="64"/>
      <c r="AH118" s="46">
        <f t="shared" si="26"/>
        <v>0</v>
      </c>
      <c r="AI118" s="47">
        <f t="shared" si="27"/>
        <v>0</v>
      </c>
      <c r="AK118" s="49"/>
      <c r="BG118" s="82">
        <v>67</v>
      </c>
      <c r="BH118" s="82">
        <v>0</v>
      </c>
      <c r="BI118" s="82">
        <v>134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1"/>
        <v>0</v>
      </c>
      <c r="C119" s="93">
        <f t="shared" si="61"/>
        <v>0</v>
      </c>
      <c r="D119" s="93">
        <f t="shared" si="62"/>
        <v>0</v>
      </c>
      <c r="E119" s="93">
        <f t="shared" si="62"/>
        <v>0</v>
      </c>
      <c r="F119" s="93">
        <f t="shared" si="62"/>
        <v>0</v>
      </c>
      <c r="G119" s="93">
        <f t="shared" si="63"/>
        <v>0</v>
      </c>
      <c r="H119" s="93">
        <f t="shared" si="63"/>
        <v>0</v>
      </c>
      <c r="I119" s="93">
        <f t="shared" si="63"/>
        <v>0</v>
      </c>
      <c r="J119" s="93">
        <f t="shared" si="63"/>
        <v>0</v>
      </c>
      <c r="K119" s="93">
        <f t="shared" si="63"/>
        <v>0</v>
      </c>
      <c r="L119" s="93">
        <f t="shared" si="63"/>
        <v>0</v>
      </c>
      <c r="M119" s="93">
        <f t="shared" si="63"/>
        <v>0</v>
      </c>
      <c r="N119" s="93">
        <f t="shared" ref="N119" si="70">IF(N99&lt;0,N99*-1,0)</f>
        <v>0</v>
      </c>
      <c r="O119" s="93">
        <f t="shared" si="63"/>
        <v>0</v>
      </c>
      <c r="P119" s="93">
        <f t="shared" ref="P119:Q119" si="71">IF(P99&lt;0,P99*-1,0)</f>
        <v>0</v>
      </c>
      <c r="Q119" s="93">
        <f t="shared" si="71"/>
        <v>0</v>
      </c>
      <c r="R119" s="93">
        <f t="shared" ref="R119" si="72">IF(R99&lt;0,R99*-1,0)</f>
        <v>0</v>
      </c>
      <c r="S119" s="93">
        <f t="shared" si="63"/>
        <v>0</v>
      </c>
      <c r="T119" s="93">
        <f t="shared" si="63"/>
        <v>0</v>
      </c>
      <c r="U119" s="93">
        <f t="shared" si="63"/>
        <v>0</v>
      </c>
      <c r="V119" s="93">
        <f t="shared" si="63"/>
        <v>0</v>
      </c>
      <c r="W119" s="93">
        <f t="shared" si="63"/>
        <v>0</v>
      </c>
      <c r="X119" s="93">
        <f t="shared" si="63"/>
        <v>0</v>
      </c>
      <c r="Y119" s="93">
        <f t="shared" si="63"/>
        <v>0</v>
      </c>
      <c r="Z119" s="93">
        <f t="shared" si="63"/>
        <v>0</v>
      </c>
      <c r="AA119" s="93">
        <f t="shared" si="63"/>
        <v>0</v>
      </c>
      <c r="AB119" s="93">
        <f t="shared" si="63"/>
        <v>0</v>
      </c>
      <c r="AC119" s="93">
        <f t="shared" si="63"/>
        <v>0</v>
      </c>
      <c r="AD119" s="93">
        <f t="shared" si="63"/>
        <v>0</v>
      </c>
      <c r="AE119" s="93">
        <f t="shared" si="63"/>
        <v>0</v>
      </c>
      <c r="AF119" s="93">
        <f t="shared" si="63"/>
        <v>0</v>
      </c>
      <c r="AG119" s="111"/>
      <c r="AH119" s="46">
        <f t="shared" si="26"/>
        <v>0</v>
      </c>
      <c r="AI119" s="47">
        <f t="shared" si="27"/>
        <v>0</v>
      </c>
    </row>
    <row r="120" spans="1:64" x14ac:dyDescent="0.25">
      <c r="A120" s="96" t="s">
        <v>126</v>
      </c>
      <c r="B120" s="93">
        <f t="shared" si="61"/>
        <v>0</v>
      </c>
      <c r="C120" s="93">
        <f t="shared" si="61"/>
        <v>0</v>
      </c>
      <c r="D120" s="93">
        <f t="shared" si="62"/>
        <v>0</v>
      </c>
      <c r="E120" s="93">
        <f t="shared" si="62"/>
        <v>0</v>
      </c>
      <c r="F120" s="93">
        <f t="shared" si="62"/>
        <v>0</v>
      </c>
      <c r="G120" s="93">
        <f t="shared" si="63"/>
        <v>0</v>
      </c>
      <c r="H120" s="93">
        <f t="shared" si="63"/>
        <v>0</v>
      </c>
      <c r="I120" s="93">
        <f t="shared" si="63"/>
        <v>0</v>
      </c>
      <c r="J120" s="93">
        <f t="shared" si="63"/>
        <v>0</v>
      </c>
      <c r="K120" s="93">
        <f t="shared" si="63"/>
        <v>0</v>
      </c>
      <c r="L120" s="93">
        <f t="shared" si="63"/>
        <v>0</v>
      </c>
      <c r="M120" s="93">
        <f t="shared" si="63"/>
        <v>0</v>
      </c>
      <c r="N120" s="93">
        <f t="shared" ref="N120" si="73">IF(N100&lt;0,N100*-1,0)</f>
        <v>0</v>
      </c>
      <c r="O120" s="93">
        <f t="shared" si="63"/>
        <v>0</v>
      </c>
      <c r="P120" s="93">
        <f t="shared" ref="P120:Q120" si="74">IF(P100&lt;0,P100*-1,0)</f>
        <v>0</v>
      </c>
      <c r="Q120" s="93">
        <f t="shared" si="74"/>
        <v>0</v>
      </c>
      <c r="R120" s="93">
        <f t="shared" ref="R120" si="75">IF(R100&lt;0,R100*-1,0)</f>
        <v>0</v>
      </c>
      <c r="S120" s="93">
        <f t="shared" si="63"/>
        <v>0</v>
      </c>
      <c r="T120" s="93">
        <f t="shared" si="63"/>
        <v>0</v>
      </c>
      <c r="U120" s="93">
        <f t="shared" si="63"/>
        <v>0</v>
      </c>
      <c r="V120" s="93">
        <f t="shared" si="63"/>
        <v>0</v>
      </c>
      <c r="W120" s="93">
        <f t="shared" si="63"/>
        <v>0</v>
      </c>
      <c r="X120" s="93">
        <f t="shared" si="63"/>
        <v>0</v>
      </c>
      <c r="Y120" s="93">
        <f t="shared" si="63"/>
        <v>0</v>
      </c>
      <c r="Z120" s="93">
        <f t="shared" si="63"/>
        <v>0</v>
      </c>
      <c r="AA120" s="93">
        <f t="shared" si="63"/>
        <v>0</v>
      </c>
      <c r="AB120" s="93">
        <f t="shared" si="63"/>
        <v>0</v>
      </c>
      <c r="AC120" s="93">
        <f t="shared" si="63"/>
        <v>0</v>
      </c>
      <c r="AD120" s="93">
        <f t="shared" si="63"/>
        <v>0</v>
      </c>
      <c r="AE120" s="93">
        <f t="shared" si="63"/>
        <v>0</v>
      </c>
      <c r="AF120" s="93">
        <f t="shared" si="63"/>
        <v>0</v>
      </c>
      <c r="AG120" s="111"/>
      <c r="AH120" s="46">
        <f t="shared" si="26"/>
        <v>0</v>
      </c>
      <c r="AI120" s="47">
        <f t="shared" si="27"/>
        <v>0</v>
      </c>
    </row>
    <row r="121" spans="1:64" x14ac:dyDescent="0.25">
      <c r="A121" s="96" t="s">
        <v>128</v>
      </c>
      <c r="B121" s="93">
        <f t="shared" si="61"/>
        <v>0</v>
      </c>
      <c r="C121" s="93">
        <f t="shared" si="61"/>
        <v>0</v>
      </c>
      <c r="D121" s="93">
        <f t="shared" si="62"/>
        <v>0</v>
      </c>
      <c r="E121" s="93">
        <f t="shared" si="62"/>
        <v>0</v>
      </c>
      <c r="F121" s="93">
        <f t="shared" si="62"/>
        <v>0</v>
      </c>
      <c r="G121" s="93">
        <f t="shared" si="63"/>
        <v>0</v>
      </c>
      <c r="H121" s="93">
        <f t="shared" si="63"/>
        <v>0</v>
      </c>
      <c r="I121" s="93">
        <f t="shared" si="63"/>
        <v>0</v>
      </c>
      <c r="J121" s="93">
        <f t="shared" si="63"/>
        <v>0</v>
      </c>
      <c r="K121" s="93">
        <f t="shared" si="63"/>
        <v>0</v>
      </c>
      <c r="L121" s="93">
        <f t="shared" si="63"/>
        <v>0</v>
      </c>
      <c r="M121" s="93">
        <f t="shared" si="63"/>
        <v>0</v>
      </c>
      <c r="N121" s="93">
        <f t="shared" ref="N121" si="76">IF(N101&lt;0,N101*-1,0)</f>
        <v>0</v>
      </c>
      <c r="O121" s="93">
        <f t="shared" si="63"/>
        <v>0</v>
      </c>
      <c r="P121" s="93">
        <f t="shared" ref="P121:Q121" si="77">IF(P101&lt;0,P101*-1,0)</f>
        <v>0</v>
      </c>
      <c r="Q121" s="93">
        <f t="shared" si="77"/>
        <v>0</v>
      </c>
      <c r="R121" s="93">
        <f t="shared" ref="R121" si="78">IF(R101&lt;0,R101*-1,0)</f>
        <v>0</v>
      </c>
      <c r="S121" s="93">
        <f t="shared" si="63"/>
        <v>0</v>
      </c>
      <c r="T121" s="93">
        <f t="shared" si="63"/>
        <v>0</v>
      </c>
      <c r="U121" s="93">
        <f t="shared" si="63"/>
        <v>0</v>
      </c>
      <c r="V121" s="93">
        <f t="shared" si="63"/>
        <v>0</v>
      </c>
      <c r="W121" s="93">
        <f t="shared" si="63"/>
        <v>0</v>
      </c>
      <c r="X121" s="93">
        <f t="shared" si="63"/>
        <v>0</v>
      </c>
      <c r="Y121" s="93">
        <f t="shared" si="63"/>
        <v>0</v>
      </c>
      <c r="Z121" s="93">
        <f t="shared" si="63"/>
        <v>0</v>
      </c>
      <c r="AA121" s="93">
        <f t="shared" si="63"/>
        <v>0</v>
      </c>
      <c r="AB121" s="93">
        <f t="shared" si="63"/>
        <v>0</v>
      </c>
      <c r="AC121" s="93">
        <f t="shared" si="63"/>
        <v>0</v>
      </c>
      <c r="AD121" s="93">
        <f t="shared" si="63"/>
        <v>0</v>
      </c>
      <c r="AE121" s="93">
        <f t="shared" si="63"/>
        <v>0</v>
      </c>
      <c r="AF121" s="93">
        <f t="shared" si="63"/>
        <v>0</v>
      </c>
      <c r="AG121" s="111"/>
      <c r="AH121" s="46">
        <f t="shared" si="26"/>
        <v>0</v>
      </c>
      <c r="AI121" s="47">
        <f t="shared" si="27"/>
        <v>0</v>
      </c>
    </row>
    <row r="122" spans="1:64" ht="15.75" thickBot="1" x14ac:dyDescent="0.3">
      <c r="A122" s="96" t="s">
        <v>130</v>
      </c>
      <c r="B122" s="93">
        <f t="shared" si="61"/>
        <v>0</v>
      </c>
      <c r="C122" s="93">
        <f t="shared" si="61"/>
        <v>0</v>
      </c>
      <c r="D122" s="93">
        <f t="shared" si="62"/>
        <v>0</v>
      </c>
      <c r="E122" s="93">
        <f t="shared" si="62"/>
        <v>0</v>
      </c>
      <c r="F122" s="93">
        <f t="shared" si="62"/>
        <v>0</v>
      </c>
      <c r="G122" s="93">
        <f t="shared" si="63"/>
        <v>0</v>
      </c>
      <c r="H122" s="93">
        <f t="shared" si="63"/>
        <v>0</v>
      </c>
      <c r="I122" s="93">
        <f t="shared" si="63"/>
        <v>0</v>
      </c>
      <c r="J122" s="93">
        <f t="shared" si="63"/>
        <v>0</v>
      </c>
      <c r="K122" s="93">
        <f t="shared" si="63"/>
        <v>0</v>
      </c>
      <c r="L122" s="93">
        <f t="shared" si="63"/>
        <v>0</v>
      </c>
      <c r="M122" s="93">
        <f t="shared" si="63"/>
        <v>0</v>
      </c>
      <c r="N122" s="93">
        <f t="shared" ref="N122" si="79">IF(N102&lt;0,N102*-1,0)</f>
        <v>0</v>
      </c>
      <c r="O122" s="93">
        <f t="shared" si="63"/>
        <v>0</v>
      </c>
      <c r="P122" s="93">
        <f t="shared" ref="P122:Q122" si="80">IF(P102&lt;0,P102*-1,0)</f>
        <v>0</v>
      </c>
      <c r="Q122" s="93">
        <f t="shared" si="80"/>
        <v>0</v>
      </c>
      <c r="R122" s="93">
        <f t="shared" ref="R122" si="81">IF(R102&lt;0,R102*-1,0)</f>
        <v>0</v>
      </c>
      <c r="S122" s="93">
        <f t="shared" si="63"/>
        <v>0</v>
      </c>
      <c r="T122" s="93">
        <f t="shared" si="63"/>
        <v>0</v>
      </c>
      <c r="U122" s="93">
        <f t="shared" si="63"/>
        <v>0</v>
      </c>
      <c r="V122" s="93">
        <f t="shared" si="63"/>
        <v>0</v>
      </c>
      <c r="W122" s="93">
        <f t="shared" si="63"/>
        <v>0</v>
      </c>
      <c r="X122" s="93">
        <f t="shared" si="63"/>
        <v>0</v>
      </c>
      <c r="Y122" s="93">
        <f t="shared" si="63"/>
        <v>0</v>
      </c>
      <c r="Z122" s="93">
        <f t="shared" si="63"/>
        <v>0</v>
      </c>
      <c r="AA122" s="93">
        <f t="shared" si="63"/>
        <v>0</v>
      </c>
      <c r="AB122" s="93">
        <f t="shared" si="63"/>
        <v>0</v>
      </c>
      <c r="AC122" s="93">
        <f t="shared" si="63"/>
        <v>0</v>
      </c>
      <c r="AD122" s="93">
        <f t="shared" si="63"/>
        <v>0</v>
      </c>
      <c r="AE122" s="93">
        <f t="shared" si="63"/>
        <v>0</v>
      </c>
      <c r="AF122" s="93">
        <f t="shared" si="63"/>
        <v>0</v>
      </c>
      <c r="AG122" s="103"/>
      <c r="AH122" s="46">
        <f t="shared" si="26"/>
        <v>0</v>
      </c>
      <c r="AI122" s="47">
        <f t="shared" si="27"/>
        <v>0</v>
      </c>
    </row>
    <row r="123" spans="1:64" ht="15.75" thickBot="1" x14ac:dyDescent="0.3">
      <c r="A123" s="112" t="s">
        <v>145</v>
      </c>
      <c r="B123" s="70">
        <f>SUM(B117:B122)</f>
        <v>0</v>
      </c>
      <c r="C123" s="70">
        <f>SUM(C117:C122)</f>
        <v>0</v>
      </c>
      <c r="D123" s="70">
        <f>SUM(D117:D122)</f>
        <v>46.3</v>
      </c>
      <c r="E123" s="70">
        <f>SUM(E117:E122)</f>
        <v>16.3</v>
      </c>
      <c r="F123" s="70">
        <f>SUM(F117:F122)</f>
        <v>16.3</v>
      </c>
      <c r="G123" s="70">
        <f t="shared" ref="G123:AF123" si="82">SUM(G117:G122)</f>
        <v>40</v>
      </c>
      <c r="H123" s="70">
        <f t="shared" si="82"/>
        <v>160</v>
      </c>
      <c r="I123" s="70">
        <f t="shared" si="82"/>
        <v>156</v>
      </c>
      <c r="J123" s="70">
        <f t="shared" si="82"/>
        <v>166</v>
      </c>
      <c r="K123" s="70">
        <f t="shared" si="82"/>
        <v>70</v>
      </c>
      <c r="L123" s="70">
        <f t="shared" si="82"/>
        <v>0</v>
      </c>
      <c r="M123" s="70">
        <f t="shared" si="82"/>
        <v>0</v>
      </c>
      <c r="N123" s="70">
        <f t="shared" ref="N123" si="83">SUM(N117:N122)</f>
        <v>0</v>
      </c>
      <c r="O123" s="70">
        <f t="shared" si="82"/>
        <v>0</v>
      </c>
      <c r="P123" s="70">
        <f t="shared" ref="P123:Q123" si="84">SUM(P117:P122)</f>
        <v>0</v>
      </c>
      <c r="Q123" s="70">
        <f t="shared" si="84"/>
        <v>0</v>
      </c>
      <c r="R123" s="70">
        <f t="shared" ref="R123" si="85">SUM(R117:R122)</f>
        <v>0</v>
      </c>
      <c r="S123" s="70">
        <f t="shared" si="82"/>
        <v>0</v>
      </c>
      <c r="T123" s="70">
        <f t="shared" si="82"/>
        <v>0</v>
      </c>
      <c r="U123" s="70">
        <f t="shared" si="82"/>
        <v>0</v>
      </c>
      <c r="V123" s="70">
        <f t="shared" si="82"/>
        <v>0</v>
      </c>
      <c r="W123" s="70">
        <f t="shared" si="82"/>
        <v>0</v>
      </c>
      <c r="X123" s="70">
        <f t="shared" si="82"/>
        <v>0</v>
      </c>
      <c r="Y123" s="70">
        <f t="shared" si="82"/>
        <v>0</v>
      </c>
      <c r="Z123" s="70">
        <f t="shared" si="82"/>
        <v>0</v>
      </c>
      <c r="AA123" s="70">
        <f t="shared" si="82"/>
        <v>0</v>
      </c>
      <c r="AB123" s="70">
        <f t="shared" si="82"/>
        <v>0</v>
      </c>
      <c r="AC123" s="70">
        <f t="shared" si="82"/>
        <v>0</v>
      </c>
      <c r="AD123" s="70">
        <f t="shared" si="82"/>
        <v>0</v>
      </c>
      <c r="AE123" s="70">
        <f t="shared" si="82"/>
        <v>0</v>
      </c>
      <c r="AF123" s="70">
        <f t="shared" si="82"/>
        <v>0</v>
      </c>
      <c r="AG123" s="104"/>
      <c r="AH123" s="46">
        <f t="shared" si="26"/>
        <v>166</v>
      </c>
      <c r="AI123" s="47">
        <f t="shared" si="27"/>
        <v>0</v>
      </c>
      <c r="AJ123" s="105">
        <f t="array" ref="AJ123">MIN(IF(B123:AF123&lt;&gt;0,B123:AF123))</f>
        <v>16.3</v>
      </c>
    </row>
    <row r="124" spans="1:64" ht="15.75" thickBot="1" x14ac:dyDescent="0.3">
      <c r="A124" s="87" t="s">
        <v>146</v>
      </c>
      <c r="B124" s="70">
        <f>B108-B123</f>
        <v>212</v>
      </c>
      <c r="C124" s="70">
        <f>C108-C123</f>
        <v>164.7</v>
      </c>
      <c r="D124" s="70">
        <f>D108-D123</f>
        <v>84.3</v>
      </c>
      <c r="E124" s="70">
        <f>E108-E123</f>
        <v>129</v>
      </c>
      <c r="F124" s="70">
        <f>F108-F123</f>
        <v>129</v>
      </c>
      <c r="G124" s="70">
        <f t="shared" ref="G124:AF124" si="86">G108-G123</f>
        <v>89</v>
      </c>
      <c r="H124" s="70">
        <f t="shared" si="86"/>
        <v>-12</v>
      </c>
      <c r="I124" s="70">
        <f t="shared" si="86"/>
        <v>-16</v>
      </c>
      <c r="J124" s="70">
        <f t="shared" si="86"/>
        <v>14.400000000000006</v>
      </c>
      <c r="K124" s="70">
        <f t="shared" si="86"/>
        <v>150.79999999999998</v>
      </c>
      <c r="L124" s="70">
        <f t="shared" si="86"/>
        <v>280.40000000000003</v>
      </c>
      <c r="M124" s="70">
        <f t="shared" si="86"/>
        <v>290.60000000000002</v>
      </c>
      <c r="N124" s="70">
        <f t="shared" ref="N124" si="87">N108-N123</f>
        <v>265.60000000000002</v>
      </c>
      <c r="O124" s="70">
        <f t="shared" si="86"/>
        <v>333.8</v>
      </c>
      <c r="P124" s="70">
        <f t="shared" ref="P124:Q124" si="88">P108-P123</f>
        <v>394.3</v>
      </c>
      <c r="Q124" s="70">
        <f t="shared" si="88"/>
        <v>550.9</v>
      </c>
      <c r="R124" s="70">
        <f t="shared" ref="R124" si="89">R108-R123</f>
        <v>626.9</v>
      </c>
      <c r="S124" s="70">
        <f t="shared" si="86"/>
        <v>652.09999999999991</v>
      </c>
      <c r="T124" s="70">
        <f t="shared" si="86"/>
        <v>635.9</v>
      </c>
      <c r="U124" s="70">
        <f t="shared" si="86"/>
        <v>661.19999999999982</v>
      </c>
      <c r="V124" s="70">
        <f t="shared" si="86"/>
        <v>586.5</v>
      </c>
      <c r="W124" s="70">
        <f t="shared" si="86"/>
        <v>532.75</v>
      </c>
      <c r="X124" s="70">
        <f t="shared" si="86"/>
        <v>558.29999999999995</v>
      </c>
      <c r="Y124" s="70">
        <f t="shared" si="86"/>
        <v>453.3</v>
      </c>
      <c r="Z124" s="70">
        <f t="shared" si="86"/>
        <v>331.7</v>
      </c>
      <c r="AA124" s="70">
        <f t="shared" si="86"/>
        <v>286.5</v>
      </c>
      <c r="AB124" s="70">
        <f t="shared" si="86"/>
        <v>296.7</v>
      </c>
      <c r="AC124" s="70">
        <f t="shared" si="86"/>
        <v>296.7</v>
      </c>
      <c r="AD124" s="70">
        <f t="shared" si="86"/>
        <v>385.09999999999997</v>
      </c>
      <c r="AE124" s="70">
        <f t="shared" si="86"/>
        <v>466.8</v>
      </c>
      <c r="AF124" s="70">
        <f t="shared" si="86"/>
        <v>407.5</v>
      </c>
      <c r="AG124" s="104"/>
      <c r="AH124" s="46">
        <f t="shared" si="26"/>
        <v>661.19999999999982</v>
      </c>
      <c r="AI124" s="47">
        <f t="shared" si="27"/>
        <v>-16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6"/>
        <v>0</v>
      </c>
      <c r="AI125" s="47">
        <f t="shared" si="27"/>
        <v>0</v>
      </c>
    </row>
    <row r="126" spans="1:64" x14ac:dyDescent="0.25">
      <c r="A126" s="116" t="s">
        <v>148</v>
      </c>
      <c r="B126" s="117">
        <v>50.003999999999998</v>
      </c>
      <c r="C126" s="117">
        <v>49.96</v>
      </c>
      <c r="D126" s="117">
        <v>50.011000000000003</v>
      </c>
      <c r="E126" s="117">
        <v>49.969000000000001</v>
      </c>
      <c r="F126" s="117">
        <v>49.969000000000001</v>
      </c>
      <c r="G126" s="117">
        <v>49.969000000000001</v>
      </c>
      <c r="H126" s="117">
        <v>49.969000000000001</v>
      </c>
      <c r="I126" s="117">
        <v>49.97</v>
      </c>
      <c r="J126" s="117">
        <v>49.98</v>
      </c>
      <c r="K126" s="117">
        <v>50.08</v>
      </c>
      <c r="L126" s="117">
        <v>50.05</v>
      </c>
      <c r="M126" s="117">
        <v>50.063000000000002</v>
      </c>
      <c r="N126" s="117">
        <v>49.97</v>
      </c>
      <c r="O126" s="117">
        <v>49.99</v>
      </c>
      <c r="P126" s="117">
        <v>49.99</v>
      </c>
      <c r="Q126" s="117">
        <v>49.99</v>
      </c>
      <c r="R126" s="117">
        <v>49.99</v>
      </c>
      <c r="S126" s="117">
        <v>50.02</v>
      </c>
      <c r="T126" s="117">
        <v>50.08</v>
      </c>
      <c r="U126" s="117">
        <v>50.072000000000003</v>
      </c>
      <c r="V126" s="117">
        <v>49.927999999999997</v>
      </c>
      <c r="W126" s="117">
        <v>49.878</v>
      </c>
      <c r="X126" s="117">
        <v>49.954000000000001</v>
      </c>
      <c r="Y126" s="117">
        <v>50.076000000000001</v>
      </c>
      <c r="Z126" s="117">
        <v>50.087000000000003</v>
      </c>
      <c r="AA126" s="117">
        <v>49.947000000000003</v>
      </c>
      <c r="AB126" s="117">
        <v>49.947000000000003</v>
      </c>
      <c r="AC126" s="117"/>
      <c r="AD126" s="117"/>
      <c r="AE126" s="117">
        <v>50.05</v>
      </c>
      <c r="AF126" s="117">
        <v>49.97</v>
      </c>
      <c r="AG126" s="118"/>
      <c r="AH126" s="46">
        <f t="shared" si="26"/>
        <v>50.087000000000003</v>
      </c>
      <c r="AI126" s="47">
        <f t="shared" si="27"/>
        <v>49.878</v>
      </c>
    </row>
    <row r="127" spans="1:64" x14ac:dyDescent="0.25">
      <c r="A127" s="119" t="s">
        <v>149</v>
      </c>
      <c r="B127" s="43">
        <v>133.30000000000001</v>
      </c>
      <c r="C127" s="43">
        <v>132.6</v>
      </c>
      <c r="D127" s="43">
        <v>133.1</v>
      </c>
      <c r="E127" s="43">
        <v>133.6</v>
      </c>
      <c r="F127" s="43">
        <v>133.6</v>
      </c>
      <c r="G127" s="43">
        <v>133.6</v>
      </c>
      <c r="H127" s="43">
        <v>133.6</v>
      </c>
      <c r="I127" s="43">
        <v>129.9</v>
      </c>
      <c r="J127" s="43">
        <v>129.6</v>
      </c>
      <c r="K127" s="43">
        <v>131.5</v>
      </c>
      <c r="L127" s="43">
        <v>132.30000000000001</v>
      </c>
      <c r="M127" s="43">
        <v>132.69999999999999</v>
      </c>
      <c r="N127" s="43">
        <v>132.69999999999999</v>
      </c>
      <c r="O127" s="43">
        <v>132.80000000000001</v>
      </c>
      <c r="P127" s="43">
        <v>132.80000000000001</v>
      </c>
      <c r="Q127" s="43">
        <v>133.80000000000001</v>
      </c>
      <c r="R127" s="43">
        <v>133.80000000000001</v>
      </c>
      <c r="S127" s="43">
        <v>130.19999999999999</v>
      </c>
      <c r="T127" s="43">
        <v>130.19999999999999</v>
      </c>
      <c r="U127" s="43">
        <v>130.19999999999999</v>
      </c>
      <c r="V127" s="43">
        <v>133.1</v>
      </c>
      <c r="W127" s="43">
        <v>133.19999999999999</v>
      </c>
      <c r="X127" s="43">
        <v>130.5</v>
      </c>
      <c r="Y127" s="43">
        <v>130.1</v>
      </c>
      <c r="Z127" s="43">
        <v>132.1</v>
      </c>
      <c r="AA127" s="43">
        <v>133.80000000000001</v>
      </c>
      <c r="AB127" s="43">
        <v>133.80000000000001</v>
      </c>
      <c r="AC127" s="43"/>
      <c r="AD127" s="43"/>
      <c r="AE127" s="43">
        <v>134.5</v>
      </c>
      <c r="AF127" s="43">
        <v>133.1</v>
      </c>
      <c r="AG127" s="120"/>
      <c r="AH127" s="46">
        <f t="shared" si="26"/>
        <v>134.5</v>
      </c>
      <c r="AI127" s="47">
        <f t="shared" si="27"/>
        <v>129.6</v>
      </c>
    </row>
    <row r="128" spans="1:64" x14ac:dyDescent="0.25">
      <c r="A128" s="119" t="s">
        <v>150</v>
      </c>
      <c r="B128" s="43">
        <v>132.30000000000001</v>
      </c>
      <c r="C128" s="43">
        <v>133.1</v>
      </c>
      <c r="D128" s="43">
        <v>133.19999999999999</v>
      </c>
      <c r="E128" s="43">
        <v>133.69999999999999</v>
      </c>
      <c r="F128" s="43">
        <v>133.69999999999999</v>
      </c>
      <c r="G128" s="43">
        <v>133.69999999999999</v>
      </c>
      <c r="H128" s="43">
        <v>133.69999999999999</v>
      </c>
      <c r="I128" s="43">
        <v>129.80000000000001</v>
      </c>
      <c r="J128" s="43" t="s">
        <v>423</v>
      </c>
      <c r="K128" s="43">
        <v>130</v>
      </c>
      <c r="L128" s="43">
        <v>130.6</v>
      </c>
      <c r="M128" s="43">
        <v>132.1</v>
      </c>
      <c r="N128" s="43">
        <v>132.1</v>
      </c>
      <c r="O128" s="43">
        <v>131.4</v>
      </c>
      <c r="P128" s="43">
        <v>131.4</v>
      </c>
      <c r="Q128" s="43">
        <v>132.9</v>
      </c>
      <c r="R128" s="43">
        <v>132.9</v>
      </c>
      <c r="S128" s="43">
        <v>130.1</v>
      </c>
      <c r="T128" s="43">
        <v>130.1</v>
      </c>
      <c r="U128" s="43">
        <v>130.1</v>
      </c>
      <c r="V128" s="43">
        <v>131.6</v>
      </c>
      <c r="W128" s="43">
        <v>131.9</v>
      </c>
      <c r="X128" s="43">
        <v>130.5</v>
      </c>
      <c r="Y128" s="43">
        <v>129.4</v>
      </c>
      <c r="Z128" s="43">
        <v>130</v>
      </c>
      <c r="AA128" s="43">
        <v>136.5</v>
      </c>
      <c r="AB128" s="43">
        <v>136.5</v>
      </c>
      <c r="AC128" s="43"/>
      <c r="AD128" s="43"/>
      <c r="AE128" s="43">
        <v>132.4</v>
      </c>
      <c r="AF128" s="43">
        <v>132.19999999999999</v>
      </c>
      <c r="AG128" s="120"/>
      <c r="AH128" s="46">
        <f t="shared" si="26"/>
        <v>136.5</v>
      </c>
      <c r="AI128" s="47">
        <f t="shared" si="27"/>
        <v>129.4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6"/>
        <v>0</v>
      </c>
      <c r="AI129" s="47">
        <f t="shared" si="27"/>
        <v>0</v>
      </c>
    </row>
    <row r="130" spans="1:35" x14ac:dyDescent="0.25">
      <c r="A130" s="119" t="s">
        <v>152</v>
      </c>
      <c r="B130" s="43">
        <v>137.6</v>
      </c>
      <c r="C130" s="43">
        <v>139.30000000000001</v>
      </c>
      <c r="D130" s="43">
        <v>139.5</v>
      </c>
      <c r="E130" s="43">
        <v>140.1</v>
      </c>
      <c r="F130" s="43">
        <v>140.1</v>
      </c>
      <c r="G130" s="43">
        <v>140.1</v>
      </c>
      <c r="H130" s="43">
        <v>140.1</v>
      </c>
      <c r="I130" s="43">
        <v>135</v>
      </c>
      <c r="J130" s="43">
        <v>134</v>
      </c>
      <c r="K130" s="43">
        <v>136</v>
      </c>
      <c r="L130" s="43">
        <v>134.69999999999999</v>
      </c>
      <c r="M130" s="43">
        <v>135</v>
      </c>
      <c r="N130" s="43">
        <v>135</v>
      </c>
      <c r="O130" s="43">
        <v>134.9</v>
      </c>
      <c r="P130" s="43">
        <v>134.9</v>
      </c>
      <c r="Q130" s="43">
        <v>134.9</v>
      </c>
      <c r="R130" s="43">
        <v>134.9</v>
      </c>
      <c r="S130" s="43">
        <v>136.30000000000001</v>
      </c>
      <c r="T130" s="43">
        <v>137.30000000000001</v>
      </c>
      <c r="U130" s="43">
        <v>137.30000000000001</v>
      </c>
      <c r="V130" s="43">
        <v>136.30000000000001</v>
      </c>
      <c r="W130" s="43">
        <v>135.6</v>
      </c>
      <c r="X130" s="43">
        <v>135.69999999999999</v>
      </c>
      <c r="Y130" s="43">
        <v>135.5</v>
      </c>
      <c r="Z130" s="43">
        <v>135.80000000000001</v>
      </c>
      <c r="AA130" s="43">
        <v>134</v>
      </c>
      <c r="AB130" s="43">
        <v>134</v>
      </c>
      <c r="AC130" s="43"/>
      <c r="AD130" s="43"/>
      <c r="AE130" s="43">
        <v>136</v>
      </c>
      <c r="AF130" s="43">
        <v>135.9</v>
      </c>
      <c r="AG130" s="120"/>
      <c r="AH130" s="46">
        <f t="shared" si="26"/>
        <v>140.1</v>
      </c>
      <c r="AI130" s="47">
        <f t="shared" si="27"/>
        <v>134</v>
      </c>
    </row>
    <row r="131" spans="1:35" x14ac:dyDescent="0.25">
      <c r="A131" s="121" t="s">
        <v>153</v>
      </c>
      <c r="B131" s="122">
        <v>134.30000000000001</v>
      </c>
      <c r="C131" s="122">
        <v>131.30000000000001</v>
      </c>
      <c r="D131" s="122">
        <v>132.1</v>
      </c>
      <c r="E131" s="122">
        <v>135.30000000000001</v>
      </c>
      <c r="F131" s="122">
        <v>135.30000000000001</v>
      </c>
      <c r="G131" s="122">
        <v>135.30000000000001</v>
      </c>
      <c r="H131" s="122">
        <v>135.30000000000001</v>
      </c>
      <c r="I131" s="122">
        <v>132.1</v>
      </c>
      <c r="J131" s="122">
        <v>134</v>
      </c>
      <c r="K131" s="122">
        <v>135.6</v>
      </c>
      <c r="L131" s="122">
        <v>133.19999999999999</v>
      </c>
      <c r="M131" s="122">
        <v>133</v>
      </c>
      <c r="N131" s="122">
        <v>133</v>
      </c>
      <c r="O131" s="122">
        <v>133.30000000000001</v>
      </c>
      <c r="P131" s="122">
        <v>133.30000000000001</v>
      </c>
      <c r="Q131" s="122">
        <v>133.5</v>
      </c>
      <c r="R131" s="122">
        <v>133.5</v>
      </c>
      <c r="S131" s="122">
        <v>133.5</v>
      </c>
      <c r="T131" s="122">
        <v>133.5</v>
      </c>
      <c r="U131" s="122">
        <v>133.5</v>
      </c>
      <c r="V131" s="122">
        <v>134.80000000000001</v>
      </c>
      <c r="W131" s="122">
        <v>133</v>
      </c>
      <c r="X131" s="122">
        <v>131.1</v>
      </c>
      <c r="Y131" s="122">
        <v>132.63</v>
      </c>
      <c r="Z131" s="122">
        <v>132.1</v>
      </c>
      <c r="AA131" s="122">
        <v>134</v>
      </c>
      <c r="AB131" s="122">
        <v>134</v>
      </c>
      <c r="AC131" s="122"/>
      <c r="AD131" s="122"/>
      <c r="AE131" s="122">
        <v>130.4</v>
      </c>
      <c r="AF131" s="122">
        <v>129.1</v>
      </c>
      <c r="AG131" s="123"/>
      <c r="AH131" s="46">
        <f t="shared" si="26"/>
        <v>135.6</v>
      </c>
      <c r="AI131" s="47">
        <f t="shared" si="27"/>
        <v>129.1</v>
      </c>
    </row>
    <row r="132" spans="1:35" x14ac:dyDescent="0.25">
      <c r="A132" s="119" t="s">
        <v>154</v>
      </c>
      <c r="B132" s="43">
        <v>134.80000000000001</v>
      </c>
      <c r="C132" s="43">
        <v>132.6</v>
      </c>
      <c r="D132" s="43">
        <v>134.30000000000001</v>
      </c>
      <c r="E132" s="43">
        <v>133</v>
      </c>
      <c r="F132" s="43">
        <v>133</v>
      </c>
      <c r="G132" s="43">
        <v>133</v>
      </c>
      <c r="H132" s="43">
        <v>133</v>
      </c>
      <c r="I132" s="43">
        <v>132.5</v>
      </c>
      <c r="J132" s="43">
        <v>135.69999999999999</v>
      </c>
      <c r="K132" s="43">
        <v>126.6</v>
      </c>
      <c r="L132" s="43">
        <v>131.4</v>
      </c>
      <c r="M132" s="43">
        <v>128.6</v>
      </c>
      <c r="N132" s="43">
        <v>128.6</v>
      </c>
      <c r="O132" s="43">
        <v>123.5</v>
      </c>
      <c r="P132" s="43">
        <v>123.5</v>
      </c>
      <c r="Q132" s="43">
        <v>134.55000000000001</v>
      </c>
      <c r="R132" s="43">
        <v>134.55000000000001</v>
      </c>
      <c r="S132" s="43">
        <v>134.55000000000001</v>
      </c>
      <c r="T132" s="43">
        <v>134.55000000000001</v>
      </c>
      <c r="U132" s="43">
        <v>134.55000000000001</v>
      </c>
      <c r="V132" s="43">
        <v>129.5</v>
      </c>
      <c r="W132" s="43">
        <v>130</v>
      </c>
      <c r="X132" s="43">
        <v>131.9</v>
      </c>
      <c r="Y132" s="43">
        <v>130.36000000000001</v>
      </c>
      <c r="Z132" s="43">
        <v>128.80000000000001</v>
      </c>
      <c r="AA132" s="43">
        <v>129.5</v>
      </c>
      <c r="AB132" s="43">
        <v>129.5</v>
      </c>
      <c r="AC132" s="43"/>
      <c r="AD132" s="43"/>
      <c r="AE132" s="43">
        <v>129.4</v>
      </c>
      <c r="AF132" s="43">
        <v>127.8</v>
      </c>
      <c r="AG132" s="120"/>
      <c r="AH132" s="46">
        <f t="shared" si="26"/>
        <v>135.69999999999999</v>
      </c>
      <c r="AI132" s="47">
        <f t="shared" si="27"/>
        <v>123.5</v>
      </c>
    </row>
    <row r="133" spans="1:35" ht="15.75" thickBot="1" x14ac:dyDescent="0.3">
      <c r="A133" s="119" t="s">
        <v>155</v>
      </c>
      <c r="B133" s="101">
        <v>68</v>
      </c>
      <c r="C133" s="101">
        <v>68.900000000000006</v>
      </c>
      <c r="D133" s="101">
        <v>69.2</v>
      </c>
      <c r="E133" s="101">
        <v>69.400000000000006</v>
      </c>
      <c r="F133" s="101">
        <v>69.400000000000006</v>
      </c>
      <c r="G133" s="101">
        <v>69.400000000000006</v>
      </c>
      <c r="H133" s="101">
        <v>69.400000000000006</v>
      </c>
      <c r="I133" s="101">
        <v>67.7</v>
      </c>
      <c r="J133" s="101">
        <v>66</v>
      </c>
      <c r="K133" s="101">
        <v>67.599999999999994</v>
      </c>
      <c r="L133" s="101">
        <v>67.599999999999994</v>
      </c>
      <c r="M133" s="101">
        <v>66</v>
      </c>
      <c r="N133" s="101">
        <v>66</v>
      </c>
      <c r="O133" s="101">
        <v>66</v>
      </c>
      <c r="P133" s="101">
        <v>66</v>
      </c>
      <c r="Q133" s="101">
        <v>66</v>
      </c>
      <c r="R133" s="101">
        <v>66</v>
      </c>
      <c r="S133" s="101">
        <v>66.900000000000006</v>
      </c>
      <c r="T133" s="101">
        <v>67.599999999999994</v>
      </c>
      <c r="U133" s="101">
        <v>67.599999999999994</v>
      </c>
      <c r="V133" s="101">
        <v>66.599999999999994</v>
      </c>
      <c r="W133" s="101">
        <v>68.2</v>
      </c>
      <c r="X133" s="101">
        <v>66.7</v>
      </c>
      <c r="Y133" s="101">
        <v>66.7</v>
      </c>
      <c r="Z133" s="101">
        <v>66.7</v>
      </c>
      <c r="AA133" s="101">
        <v>66.7</v>
      </c>
      <c r="AB133" s="101">
        <v>66.7</v>
      </c>
      <c r="AC133" s="101"/>
      <c r="AD133" s="101"/>
      <c r="AE133" s="101">
        <v>68.3</v>
      </c>
      <c r="AF133" s="101">
        <v>68.3</v>
      </c>
      <c r="AG133" s="124"/>
      <c r="AH133" s="46">
        <f t="shared" si="26"/>
        <v>69.400000000000006</v>
      </c>
      <c r="AI133" s="47">
        <f t="shared" si="27"/>
        <v>66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6"/>
        <v>0</v>
      </c>
      <c r="AI134" s="47">
        <f t="shared" si="27"/>
        <v>0</v>
      </c>
    </row>
    <row r="135" spans="1:35" ht="15.75" thickBot="1" x14ac:dyDescent="0.3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335.44</v>
      </c>
      <c r="C135" s="114">
        <f>SUM(C26,C32,C45:C46,C82,C84:C85,C87,C89,C137:C142,C177,C183,C189,C198,C200,C212,C219,C222:C223,C230,C232,C234,C238:C240,C242:C244,C249,C255:C256,C258:C260,C161,C166)</f>
        <v>127.73999999999998</v>
      </c>
      <c r="D135" s="114">
        <f>SUM(D26,D32,D45:D46,D82,D84:D85,D87,D89,D137:D142,D177,D183,D189,D198,D200,D212,D219,D222:D223,D230,D232,D234,D238:D240,D242:D244,D249,D255:D256,D258:D260,D161,D166)</f>
        <v>127.73999999999998</v>
      </c>
      <c r="E135" s="114">
        <f>SUM(E26,E32,E45:E46,E82,E84:E85,E87,E89,E137:E142,E177,E183,E189,E198,E200,E212,E219,E222:E223,E230,E232,E234,E238:E240,E242:E244,E249,E255:E256,E258:E260,E161,E166)</f>
        <v>127.73999999999998</v>
      </c>
      <c r="F135" s="114">
        <f>SUM(F26,F32,F45:F46,F82,F84:F85,F87,F89,F137:F142,F177,F183,F189,F198,F200,F212,F219,F222:F223,F230,F232,F234,F238:F240,F242:F244,F249,F255:F256,F258:F260,F161,F166)</f>
        <v>127.73999999999998</v>
      </c>
      <c r="G135" s="114">
        <f t="shared" ref="G135:O135" si="90">SUM(G26,G32,G45:G46,G82,G84:G85,G87,G89,G137:G142,G177,G183,G189,G198,G200,G212,G219,G222:G223,G230,G232,G234,G238:G240,G242:G244,G249,G255:G256,G258:G260,G161,G166)</f>
        <v>127.73999999999998</v>
      </c>
      <c r="H135" s="114">
        <f t="shared" si="90"/>
        <v>127.73999999999998</v>
      </c>
      <c r="I135" s="114">
        <f t="shared" si="90"/>
        <v>251.54000000000002</v>
      </c>
      <c r="J135" s="114">
        <f t="shared" si="90"/>
        <v>324.64</v>
      </c>
      <c r="K135" s="114">
        <f t="shared" si="90"/>
        <v>331.03999999999996</v>
      </c>
      <c r="L135" s="114">
        <f t="shared" si="90"/>
        <v>347.84</v>
      </c>
      <c r="M135" s="114">
        <f t="shared" si="90"/>
        <v>354.31</v>
      </c>
      <c r="N135" s="114">
        <f t="shared" ref="N135" si="91">SUM(N26,N32,N45:N46,N82,N84:N85,N87,N89,N137:N142,N177,N183,N189,N198,N200,N212,N219,N222:N223,N230,N232,N234,N238:N240,N242:N244,N249,N255:N256,N258:N260,N161,N166)</f>
        <v>358.41</v>
      </c>
      <c r="O135" s="114">
        <f t="shared" si="90"/>
        <v>306.54000000000002</v>
      </c>
      <c r="P135" s="114">
        <f t="shared" ref="P135:Q135" si="92">SUM(P26,P32,P45:P46,P82,P84:P85,P87,P89,P137:P142,P177,P183,P189,P198,P200,P212,P219,P222:P223,P230,P232,P234,P238:P240,P242:P244,P249,P255:P256,P258:P260,P161,P166)</f>
        <v>307.94</v>
      </c>
      <c r="Q135" s="114">
        <f t="shared" si="92"/>
        <v>231.04000000000002</v>
      </c>
      <c r="R135" s="114">
        <f t="shared" ref="R135" si="93">SUM(R26,R32,R45:R46,R82,R84:R85,R87,R89,R137:R142,R177,R183,R189,R198,R200,R212,R219,R222:R223,R230,R232,R234,R238:R240,R242:R244,R249,R255:R256,R258:R260,R161,R166)</f>
        <v>231.04000000000002</v>
      </c>
      <c r="S135" s="114">
        <f t="shared" ref="S135:X135" si="94">SUM(S26,S32,S45:S46,S82,S84:S85,S87,S89,S137:S142,S177,S183,S189,S198,S200,S212,S219,S222:S223,S230,S232,S234,S238:S240,S242:S244,S249,S255:S256,S258:S260,S161,S166)</f>
        <v>211.34000000000003</v>
      </c>
      <c r="T135" s="114">
        <f t="shared" si="94"/>
        <v>242.54000000000002</v>
      </c>
      <c r="U135" s="114">
        <f t="shared" si="94"/>
        <v>264.14</v>
      </c>
      <c r="V135" s="114">
        <f t="shared" si="94"/>
        <v>235.64</v>
      </c>
      <c r="W135" s="114">
        <f t="shared" si="94"/>
        <v>249.14</v>
      </c>
      <c r="X135" s="114">
        <f t="shared" si="94"/>
        <v>247.04</v>
      </c>
      <c r="Y135" s="114">
        <f>SUM(Y23,Y30,Y51:Y52,Y82,Y84:Y85,Y87,Y89,Y137:Y142,Y170,Y176,Y182,Y191,Y193,Y205,Y212,Y215:Y216,Y223,Y225,Y227,Y231:Y233,Y235:Y237,Y242,Y248:Y249,Y251:Y253,Y261,Y266)</f>
        <v>449.4</v>
      </c>
      <c r="Z135" s="114">
        <f>SUM(Z23,Z30,Z51:Z52,Z82,Z84:Z85,Z87,Z89,Z137:Z142,Z170,Z176,Z182,Z191,Z193,Z205,Z212,Z215:Z216,Z223,Z225,Z227,Z231:Z233,Z235:Z237,Z242,Z248:Z249,Z251:Z253,Z261,Z266)</f>
        <v>448.9</v>
      </c>
      <c r="AA135" s="114">
        <f t="shared" ref="AA135:AF135" si="95">SUM(AA26,AA32,AA45:AA46,AA82,AA84:AA85,AA87,AA89,AA137:AA142,AA177,AA183,AA189,AA198,AA200,AA212,AA219,AA222:AA223,AA230,AA232,AA234,AA238:AA240,AA242:AA244,AA249,AA255:AA256,AA258:AA260,AA161,AA166)</f>
        <v>347.73999999999995</v>
      </c>
      <c r="AB135" s="114">
        <f t="shared" si="95"/>
        <v>347.73999999999995</v>
      </c>
      <c r="AC135" s="114">
        <f t="shared" si="95"/>
        <v>110.94</v>
      </c>
      <c r="AD135" s="114">
        <f t="shared" si="95"/>
        <v>110.94</v>
      </c>
      <c r="AE135" s="114">
        <f t="shared" si="95"/>
        <v>168.39</v>
      </c>
      <c r="AF135" s="114">
        <f t="shared" si="95"/>
        <v>140.13999999999999</v>
      </c>
      <c r="AG135" s="127"/>
      <c r="AH135" s="46">
        <f t="shared" si="26"/>
        <v>449.4</v>
      </c>
      <c r="AI135" s="47">
        <f t="shared" si="27"/>
        <v>110.94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6"/>
        <v>0</v>
      </c>
      <c r="AI136" s="47">
        <f t="shared" si="27"/>
        <v>0</v>
      </c>
    </row>
    <row r="137" spans="1:35" x14ac:dyDescent="0.25">
      <c r="A137" s="131" t="s">
        <v>159</v>
      </c>
      <c r="B137" s="132">
        <v>51.5</v>
      </c>
      <c r="C137" s="132">
        <v>21.9</v>
      </c>
      <c r="D137" s="132">
        <v>21.9</v>
      </c>
      <c r="E137" s="132">
        <v>21.9</v>
      </c>
      <c r="F137" s="132">
        <v>21.9</v>
      </c>
      <c r="G137" s="132">
        <v>21.9</v>
      </c>
      <c r="H137" s="132">
        <v>21.9</v>
      </c>
      <c r="I137" s="133">
        <v>55.1</v>
      </c>
      <c r="J137" s="133">
        <v>63.7</v>
      </c>
      <c r="K137" s="133">
        <v>56</v>
      </c>
      <c r="L137" s="133">
        <v>56.5</v>
      </c>
      <c r="M137" s="133">
        <v>52.5</v>
      </c>
      <c r="N137" s="133">
        <v>53.5</v>
      </c>
      <c r="O137" s="133">
        <v>42.9</v>
      </c>
      <c r="P137" s="133">
        <v>43.9</v>
      </c>
      <c r="Q137" s="133">
        <v>25</v>
      </c>
      <c r="R137" s="133">
        <v>25</v>
      </c>
      <c r="S137" s="133">
        <v>22.6</v>
      </c>
      <c r="T137" s="133">
        <v>21.2</v>
      </c>
      <c r="U137" s="133">
        <v>30</v>
      </c>
      <c r="V137" s="133">
        <v>25</v>
      </c>
      <c r="W137" s="133">
        <v>27.8</v>
      </c>
      <c r="X137" s="133">
        <v>24.5</v>
      </c>
      <c r="Y137" s="133">
        <v>43.5</v>
      </c>
      <c r="Z137" s="133">
        <v>43.5</v>
      </c>
      <c r="AA137" s="133">
        <v>43</v>
      </c>
      <c r="AB137" s="133">
        <v>43</v>
      </c>
      <c r="AC137" s="133"/>
      <c r="AD137" s="133"/>
      <c r="AE137" s="133">
        <v>16.55</v>
      </c>
      <c r="AF137" s="133">
        <v>9.3000000000000007</v>
      </c>
      <c r="AG137" s="134">
        <v>75</v>
      </c>
      <c r="AH137" s="46">
        <f t="shared" si="26"/>
        <v>63.7</v>
      </c>
      <c r="AI137" s="47">
        <f t="shared" si="27"/>
        <v>9.3000000000000007</v>
      </c>
    </row>
    <row r="138" spans="1:35" x14ac:dyDescent="0.25">
      <c r="A138" s="135" t="s">
        <v>160</v>
      </c>
      <c r="B138" s="132">
        <v>35</v>
      </c>
      <c r="C138" s="132">
        <v>-11.3</v>
      </c>
      <c r="D138" s="132">
        <v>-11.3</v>
      </c>
      <c r="E138" s="132">
        <v>-11.3</v>
      </c>
      <c r="F138" s="132">
        <v>-11.3</v>
      </c>
      <c r="G138" s="132">
        <v>-11.3</v>
      </c>
      <c r="H138" s="132">
        <v>-11.3</v>
      </c>
      <c r="I138" s="136">
        <v>41</v>
      </c>
      <c r="J138" s="136">
        <v>50</v>
      </c>
      <c r="K138" s="136">
        <v>50</v>
      </c>
      <c r="L138" s="136">
        <v>50</v>
      </c>
      <c r="M138" s="136">
        <f>22.8*2</f>
        <v>45.6</v>
      </c>
      <c r="N138" s="136">
        <f>22.8*2</f>
        <v>45.6</v>
      </c>
      <c r="O138" s="136">
        <f>14*2</f>
        <v>28</v>
      </c>
      <c r="P138" s="136">
        <f>14*2</f>
        <v>28</v>
      </c>
      <c r="Q138" s="136">
        <v>-11</v>
      </c>
      <c r="R138" s="136">
        <v>-11</v>
      </c>
      <c r="S138" s="136">
        <v>-10.6</v>
      </c>
      <c r="T138" s="136">
        <v>-11.2</v>
      </c>
      <c r="U138" s="136">
        <v>0.3</v>
      </c>
      <c r="V138" s="136">
        <v>-2.8</v>
      </c>
      <c r="W138" s="136">
        <v>2.2000000000000002</v>
      </c>
      <c r="X138" s="136">
        <v>-3</v>
      </c>
      <c r="Y138" s="136">
        <v>12.5</v>
      </c>
      <c r="Z138" s="136">
        <v>12.5</v>
      </c>
      <c r="AA138" s="136">
        <v>16.600000000000001</v>
      </c>
      <c r="AB138" s="136">
        <v>16.600000000000001</v>
      </c>
      <c r="AC138" s="136"/>
      <c r="AD138" s="136"/>
      <c r="AE138" s="136">
        <v>0</v>
      </c>
      <c r="AF138" s="136">
        <v>0</v>
      </c>
      <c r="AG138" s="134">
        <v>240</v>
      </c>
      <c r="AH138" s="46">
        <f t="shared" si="26"/>
        <v>50</v>
      </c>
      <c r="AI138" s="47">
        <f t="shared" si="27"/>
        <v>-11.3</v>
      </c>
    </row>
    <row r="139" spans="1:35" x14ac:dyDescent="0.25">
      <c r="A139" s="135" t="s">
        <v>161</v>
      </c>
      <c r="B139" s="132">
        <v>-32.299999999999997</v>
      </c>
      <c r="C139" s="132">
        <v>-36.700000000000003</v>
      </c>
      <c r="D139" s="132">
        <v>-36.700000000000003</v>
      </c>
      <c r="E139" s="132">
        <v>-36.700000000000003</v>
      </c>
      <c r="F139" s="132">
        <v>-36.700000000000003</v>
      </c>
      <c r="G139" s="132">
        <v>-36.700000000000003</v>
      </c>
      <c r="H139" s="132">
        <v>-36.700000000000003</v>
      </c>
      <c r="I139" s="136">
        <v>-60</v>
      </c>
      <c r="J139" s="136">
        <v>-50</v>
      </c>
      <c r="K139" s="136">
        <v>-40</v>
      </c>
      <c r="L139" s="136">
        <v>-37.6</v>
      </c>
      <c r="M139" s="136">
        <v>-32</v>
      </c>
      <c r="N139" s="136">
        <v>-32</v>
      </c>
      <c r="O139" s="136">
        <v>-15.3</v>
      </c>
      <c r="P139" s="136">
        <v>-15.3</v>
      </c>
      <c r="Q139" s="136">
        <v>4.3</v>
      </c>
      <c r="R139" s="136">
        <v>4.3</v>
      </c>
      <c r="S139" s="136">
        <v>0.2</v>
      </c>
      <c r="T139" s="136">
        <v>11.4</v>
      </c>
      <c r="U139" s="136">
        <v>2.8</v>
      </c>
      <c r="V139" s="136">
        <v>1.8</v>
      </c>
      <c r="W139" s="136">
        <v>-3.3</v>
      </c>
      <c r="X139" s="136">
        <v>-3</v>
      </c>
      <c r="Y139" s="136">
        <v>-2.2000000000000002</v>
      </c>
      <c r="Z139" s="136">
        <v>-2.2000000000000002</v>
      </c>
      <c r="AA139" s="136">
        <v>-6.3</v>
      </c>
      <c r="AB139" s="136">
        <v>-6.3</v>
      </c>
      <c r="AC139" s="136"/>
      <c r="AD139" s="136"/>
      <c r="AE139" s="136">
        <v>-15</v>
      </c>
      <c r="AF139" s="136">
        <v>-20</v>
      </c>
      <c r="AG139" s="134">
        <v>240</v>
      </c>
      <c r="AH139" s="46">
        <f t="shared" ref="AH139:AH145" si="96">MAX(B139:AF139)</f>
        <v>11.4</v>
      </c>
      <c r="AI139" s="47">
        <f t="shared" ref="AI139:AI145" si="97">MIN(B139:AF139)</f>
        <v>-60</v>
      </c>
    </row>
    <row r="140" spans="1:35" x14ac:dyDescent="0.25">
      <c r="A140" s="135" t="s">
        <v>162</v>
      </c>
      <c r="B140" s="132">
        <v>36.4</v>
      </c>
      <c r="C140" s="132">
        <v>34.5</v>
      </c>
      <c r="D140" s="132">
        <v>34.5</v>
      </c>
      <c r="E140" s="132">
        <v>34.5</v>
      </c>
      <c r="F140" s="132">
        <v>34.5</v>
      </c>
      <c r="G140" s="132">
        <v>34.5</v>
      </c>
      <c r="H140" s="132">
        <v>34.5</v>
      </c>
      <c r="I140" s="137">
        <v>56.8</v>
      </c>
      <c r="J140" s="137">
        <v>56</v>
      </c>
      <c r="K140" s="137">
        <v>38.5</v>
      </c>
      <c r="L140" s="137">
        <v>36.5</v>
      </c>
      <c r="M140" s="137">
        <v>30.6</v>
      </c>
      <c r="N140" s="137">
        <v>30.6</v>
      </c>
      <c r="O140" s="137">
        <v>14.8</v>
      </c>
      <c r="P140" s="137">
        <v>14.8</v>
      </c>
      <c r="Q140" s="137">
        <v>-3.2</v>
      </c>
      <c r="R140" s="137">
        <v>-3.2</v>
      </c>
      <c r="S140" s="137">
        <v>-0.8</v>
      </c>
      <c r="T140" s="137">
        <v>-1.2</v>
      </c>
      <c r="U140" s="137">
        <v>-2.8</v>
      </c>
      <c r="V140" s="137">
        <v>-2.2999999999999998</v>
      </c>
      <c r="W140" s="137">
        <v>2.9</v>
      </c>
      <c r="X140" s="137">
        <v>-2.8</v>
      </c>
      <c r="Y140" s="137">
        <v>41.1</v>
      </c>
      <c r="Z140" s="137">
        <v>41.1</v>
      </c>
      <c r="AA140" s="137">
        <v>17.7</v>
      </c>
      <c r="AB140" s="137">
        <v>17.7</v>
      </c>
      <c r="AC140" s="137"/>
      <c r="AD140" s="137"/>
      <c r="AE140" s="137">
        <v>14.2</v>
      </c>
      <c r="AF140" s="137">
        <v>19.100000000000001</v>
      </c>
      <c r="AG140" s="134"/>
      <c r="AH140" s="46">
        <f t="shared" si="96"/>
        <v>56.8</v>
      </c>
      <c r="AI140" s="47">
        <f t="shared" si="97"/>
        <v>-3.2</v>
      </c>
    </row>
    <row r="141" spans="1:35" x14ac:dyDescent="0.25">
      <c r="A141" s="135" t="s">
        <v>163</v>
      </c>
      <c r="B141" s="132">
        <v>11</v>
      </c>
      <c r="C141" s="132">
        <v>1.9</v>
      </c>
      <c r="D141" s="132">
        <v>1.9</v>
      </c>
      <c r="E141" s="132">
        <v>1.9</v>
      </c>
      <c r="F141" s="132">
        <v>1.9</v>
      </c>
      <c r="G141" s="132">
        <v>1.9</v>
      </c>
      <c r="H141" s="132">
        <v>1.9</v>
      </c>
      <c r="I141" s="136">
        <v>-2.4</v>
      </c>
      <c r="J141" s="136">
        <v>3.6</v>
      </c>
      <c r="K141" s="136">
        <v>6.7</v>
      </c>
      <c r="L141" s="136">
        <v>8</v>
      </c>
      <c r="M141" s="136">
        <v>10.3</v>
      </c>
      <c r="N141" s="136">
        <v>10.3</v>
      </c>
      <c r="O141" s="136">
        <v>13.2</v>
      </c>
      <c r="P141" s="136">
        <v>13.2</v>
      </c>
      <c r="Q141" s="136">
        <v>15</v>
      </c>
      <c r="R141" s="136">
        <v>15</v>
      </c>
      <c r="S141" s="136">
        <v>15</v>
      </c>
      <c r="T141" s="136">
        <v>15</v>
      </c>
      <c r="U141" s="136">
        <v>11</v>
      </c>
      <c r="V141" s="136">
        <v>12.4</v>
      </c>
      <c r="W141" s="136">
        <v>11.7</v>
      </c>
      <c r="X141" s="136">
        <v>14.4</v>
      </c>
      <c r="Y141" s="136">
        <v>140</v>
      </c>
      <c r="Z141" s="136">
        <v>140</v>
      </c>
      <c r="AA141" s="136">
        <v>31.8</v>
      </c>
      <c r="AB141" s="136">
        <v>31.8</v>
      </c>
      <c r="AC141" s="136"/>
      <c r="AD141" s="136"/>
      <c r="AE141" s="136">
        <v>10.7</v>
      </c>
      <c r="AF141" s="136">
        <v>7.8</v>
      </c>
      <c r="AG141" s="134">
        <v>60</v>
      </c>
      <c r="AH141" s="46">
        <f t="shared" si="96"/>
        <v>140</v>
      </c>
      <c r="AI141" s="47">
        <f t="shared" si="97"/>
        <v>-2.4</v>
      </c>
    </row>
    <row r="142" spans="1:35" x14ac:dyDescent="0.25">
      <c r="A142" s="135" t="s">
        <v>164</v>
      </c>
      <c r="B142" s="132">
        <v>118</v>
      </c>
      <c r="C142" s="132">
        <v>1.6</v>
      </c>
      <c r="D142" s="132">
        <v>1.6</v>
      </c>
      <c r="E142" s="132">
        <v>1.6</v>
      </c>
      <c r="F142" s="132">
        <v>1.6</v>
      </c>
      <c r="G142" s="132">
        <v>1.6</v>
      </c>
      <c r="H142" s="132">
        <v>1.6</v>
      </c>
      <c r="I142" s="137">
        <v>45.2</v>
      </c>
      <c r="J142" s="137">
        <v>85.5</v>
      </c>
      <c r="K142" s="137">
        <v>104</v>
      </c>
      <c r="L142" s="137">
        <v>118.6</v>
      </c>
      <c r="M142" s="137">
        <v>130.77000000000001</v>
      </c>
      <c r="N142" s="137">
        <v>130.77000000000001</v>
      </c>
      <c r="O142" s="137">
        <v>98.4</v>
      </c>
      <c r="P142" s="137">
        <v>98.4</v>
      </c>
      <c r="Q142" s="137">
        <v>72.8</v>
      </c>
      <c r="R142" s="137">
        <v>72.8</v>
      </c>
      <c r="S142" s="137">
        <v>72.8</v>
      </c>
      <c r="T142" s="137">
        <v>72.8</v>
      </c>
      <c r="U142" s="137">
        <v>88.3</v>
      </c>
      <c r="V142" s="137">
        <v>90.1</v>
      </c>
      <c r="W142" s="137">
        <v>97.3</v>
      </c>
      <c r="X142" s="137">
        <v>106</v>
      </c>
      <c r="Y142" s="137">
        <v>101</v>
      </c>
      <c r="Z142" s="137">
        <v>101</v>
      </c>
      <c r="AA142" s="137">
        <v>134</v>
      </c>
      <c r="AB142" s="137">
        <v>134</v>
      </c>
      <c r="AC142" s="137"/>
      <c r="AD142" s="137"/>
      <c r="AE142" s="137">
        <v>31</v>
      </c>
      <c r="AF142" s="137">
        <v>13</v>
      </c>
      <c r="AG142" s="138">
        <v>120</v>
      </c>
      <c r="AH142" s="46">
        <f t="shared" si="96"/>
        <v>134</v>
      </c>
      <c r="AI142" s="47">
        <f t="shared" si="97"/>
        <v>1.6</v>
      </c>
    </row>
    <row r="143" spans="1:35" x14ac:dyDescent="0.25">
      <c r="A143" s="135" t="s">
        <v>165</v>
      </c>
      <c r="B143" s="132">
        <v>92</v>
      </c>
      <c r="C143" s="132">
        <v>71</v>
      </c>
      <c r="D143" s="132">
        <v>71</v>
      </c>
      <c r="E143" s="132">
        <v>71</v>
      </c>
      <c r="F143" s="132">
        <v>71</v>
      </c>
      <c r="G143" s="132">
        <v>71</v>
      </c>
      <c r="H143" s="132">
        <v>71</v>
      </c>
      <c r="I143" s="137">
        <v>55.3</v>
      </c>
      <c r="J143" s="137">
        <v>75.3</v>
      </c>
      <c r="K143" s="137">
        <v>84</v>
      </c>
      <c r="L143" s="137">
        <v>91.1</v>
      </c>
      <c r="M143" s="137">
        <v>97</v>
      </c>
      <c r="N143" s="137">
        <v>97</v>
      </c>
      <c r="O143" s="137">
        <v>81.900000000000006</v>
      </c>
      <c r="P143" s="137">
        <v>81.900000000000006</v>
      </c>
      <c r="Q143" s="137">
        <v>69</v>
      </c>
      <c r="R143" s="137">
        <v>69</v>
      </c>
      <c r="S143" s="137">
        <v>69</v>
      </c>
      <c r="T143" s="137">
        <v>69</v>
      </c>
      <c r="U143" s="137">
        <v>77.3</v>
      </c>
      <c r="V143" s="137">
        <v>78.8</v>
      </c>
      <c r="W143" s="137">
        <v>82</v>
      </c>
      <c r="X143" s="137">
        <v>86</v>
      </c>
      <c r="Y143" s="137">
        <v>-16.5</v>
      </c>
      <c r="Z143" s="137">
        <v>-16.5</v>
      </c>
      <c r="AA143" s="137">
        <v>98.6</v>
      </c>
      <c r="AB143" s="137">
        <v>98.6</v>
      </c>
      <c r="AC143" s="137"/>
      <c r="AD143" s="137"/>
      <c r="AE143" s="137">
        <v>47.3</v>
      </c>
      <c r="AF143" s="137">
        <v>38.6</v>
      </c>
      <c r="AG143" s="138"/>
      <c r="AH143" s="46">
        <f t="shared" si="96"/>
        <v>98.6</v>
      </c>
      <c r="AI143" s="47">
        <f t="shared" si="97"/>
        <v>-16.5</v>
      </c>
    </row>
    <row r="144" spans="1:35" x14ac:dyDescent="0.25">
      <c r="A144" s="135" t="s">
        <v>166</v>
      </c>
      <c r="B144" s="132">
        <v>-3.4</v>
      </c>
      <c r="C144" s="132">
        <v>7</v>
      </c>
      <c r="D144" s="132">
        <v>7</v>
      </c>
      <c r="E144" s="132">
        <v>7</v>
      </c>
      <c r="F144" s="132">
        <v>7</v>
      </c>
      <c r="G144" s="132">
        <v>7</v>
      </c>
      <c r="H144" s="132">
        <v>7</v>
      </c>
      <c r="I144" s="137">
        <v>-13.6</v>
      </c>
      <c r="J144" s="137">
        <v>-18.2</v>
      </c>
      <c r="K144" s="137">
        <v>-20</v>
      </c>
      <c r="L144" s="137">
        <v>-22</v>
      </c>
      <c r="M144" s="137">
        <v>-22.2</v>
      </c>
      <c r="N144" s="137">
        <v>-22.2</v>
      </c>
      <c r="O144" s="137">
        <v>-21.3</v>
      </c>
      <c r="P144" s="137">
        <v>-21.3</v>
      </c>
      <c r="Q144" s="137">
        <v>-6.7</v>
      </c>
      <c r="R144" s="137">
        <v>-6.7</v>
      </c>
      <c r="S144" s="137">
        <v>-6.7</v>
      </c>
      <c r="T144" s="137">
        <v>-6.7</v>
      </c>
      <c r="U144" s="137">
        <v>-31.3</v>
      </c>
      <c r="V144" s="137">
        <v>-9.5</v>
      </c>
      <c r="W144" s="137">
        <v>9.1</v>
      </c>
      <c r="X144" s="137">
        <v>8.9</v>
      </c>
      <c r="Y144" s="137">
        <v>-87</v>
      </c>
      <c r="Z144" s="137">
        <v>-87</v>
      </c>
      <c r="AA144" s="137">
        <v>-13.3</v>
      </c>
      <c r="AB144" s="137">
        <v>-13.3</v>
      </c>
      <c r="AC144" s="137"/>
      <c r="AD144" s="137"/>
      <c r="AE144" s="137">
        <v>-25.7</v>
      </c>
      <c r="AF144" s="137">
        <v>-21.9</v>
      </c>
      <c r="AG144" s="138"/>
      <c r="AH144" s="46">
        <f t="shared" si="96"/>
        <v>9.1</v>
      </c>
      <c r="AI144" s="47">
        <f t="shared" si="97"/>
        <v>-87</v>
      </c>
    </row>
    <row r="145" spans="1:37" x14ac:dyDescent="0.25">
      <c r="A145" s="135" t="s">
        <v>167</v>
      </c>
      <c r="B145" s="132">
        <v>-54.9</v>
      </c>
      <c r="C145" s="132">
        <v>14.4</v>
      </c>
      <c r="D145" s="132">
        <v>14.4</v>
      </c>
      <c r="E145" s="132">
        <v>14.4</v>
      </c>
      <c r="F145" s="132">
        <v>14.4</v>
      </c>
      <c r="G145" s="132">
        <v>14.4</v>
      </c>
      <c r="H145" s="132">
        <v>14.4</v>
      </c>
      <c r="I145" s="137">
        <v>87.8</v>
      </c>
      <c r="J145" s="137">
        <v>87.2</v>
      </c>
      <c r="K145" s="137">
        <v>57</v>
      </c>
      <c r="L145" s="137">
        <v>50.6</v>
      </c>
      <c r="M145" s="137">
        <v>28.1</v>
      </c>
      <c r="N145" s="137">
        <v>28.1</v>
      </c>
      <c r="O145" s="137">
        <v>-73.2</v>
      </c>
      <c r="P145" s="137">
        <v>-73.2</v>
      </c>
      <c r="Q145" s="137">
        <v>-33</v>
      </c>
      <c r="R145" s="137">
        <v>-33</v>
      </c>
      <c r="S145" s="137">
        <v>-179</v>
      </c>
      <c r="T145" s="137">
        <v>-156</v>
      </c>
      <c r="U145" s="137">
        <v>-126.3</v>
      </c>
      <c r="V145" s="137">
        <v>-40.9</v>
      </c>
      <c r="W145" s="137">
        <v>-41</v>
      </c>
      <c r="X145" s="137">
        <v>-38.9</v>
      </c>
      <c r="Y145" s="137">
        <v>-110</v>
      </c>
      <c r="Z145" s="137">
        <v>-110</v>
      </c>
      <c r="AA145" s="137">
        <v>-33.299999999999997</v>
      </c>
      <c r="AB145" s="137">
        <v>-33.299999999999997</v>
      </c>
      <c r="AC145" s="137"/>
      <c r="AD145" s="137"/>
      <c r="AE145" s="137">
        <v>-127</v>
      </c>
      <c r="AF145" s="137">
        <v>-120</v>
      </c>
      <c r="AG145" s="138"/>
      <c r="AH145" s="46">
        <f t="shared" si="96"/>
        <v>87.8</v>
      </c>
      <c r="AI145" s="47">
        <f t="shared" si="97"/>
        <v>-179</v>
      </c>
    </row>
    <row r="146" spans="1:37" x14ac:dyDescent="0.25">
      <c r="A146" s="135" t="s">
        <v>168</v>
      </c>
      <c r="B146" s="132">
        <v>-156.30000000000001</v>
      </c>
      <c r="C146" s="132">
        <v>-106</v>
      </c>
      <c r="D146" s="132">
        <v>-106</v>
      </c>
      <c r="E146" s="132">
        <v>-106</v>
      </c>
      <c r="F146" s="132">
        <v>-106</v>
      </c>
      <c r="G146" s="132">
        <v>-106</v>
      </c>
      <c r="H146" s="132">
        <v>-106</v>
      </c>
      <c r="I146" s="137">
        <v>-150</v>
      </c>
      <c r="J146" s="137">
        <v>-120</v>
      </c>
      <c r="K146" s="137">
        <v>-120</v>
      </c>
      <c r="L146" s="137">
        <v>-64</v>
      </c>
      <c r="M146" s="137">
        <v>-76.5</v>
      </c>
      <c r="N146" s="137">
        <v>-76.5</v>
      </c>
      <c r="O146" s="137">
        <v>-111.6</v>
      </c>
      <c r="P146" s="137">
        <v>-111.6</v>
      </c>
      <c r="Q146" s="137">
        <v>-111.6</v>
      </c>
      <c r="R146" s="137">
        <v>-111.6</v>
      </c>
      <c r="S146" s="137">
        <v>-10</v>
      </c>
      <c r="T146" s="137">
        <v>-10</v>
      </c>
      <c r="U146" s="137">
        <v>-10</v>
      </c>
      <c r="V146" s="137">
        <v>-45.6</v>
      </c>
      <c r="W146" s="137">
        <v>-40.5</v>
      </c>
      <c r="X146" s="137">
        <v>-90.2</v>
      </c>
      <c r="Y146" s="137">
        <v>-51.5</v>
      </c>
      <c r="Z146" s="137">
        <v>-51.5</v>
      </c>
      <c r="AA146" s="137">
        <v>-199</v>
      </c>
      <c r="AB146" s="137">
        <v>-199</v>
      </c>
      <c r="AC146" s="137"/>
      <c r="AD146" s="137"/>
      <c r="AE146" s="137">
        <v>-87.2</v>
      </c>
      <c r="AF146" s="137">
        <v>-102</v>
      </c>
      <c r="AG146" s="138"/>
      <c r="AH146" s="46">
        <f t="shared" ref="AH146:AH158" si="98">MAX(B146:AF146)</f>
        <v>-10</v>
      </c>
      <c r="AI146" s="47">
        <f t="shared" ref="AI146:AI158" si="99">MIN(B146:AF146)</f>
        <v>-199</v>
      </c>
    </row>
    <row r="147" spans="1:37" x14ac:dyDescent="0.25">
      <c r="A147" s="135" t="s">
        <v>169</v>
      </c>
      <c r="B147" s="132">
        <v>-6.9</v>
      </c>
      <c r="C147" s="132">
        <v>19.100000000000001</v>
      </c>
      <c r="D147" s="132">
        <v>19.100000000000001</v>
      </c>
      <c r="E147" s="132">
        <v>19.100000000000001</v>
      </c>
      <c r="F147" s="132">
        <v>19.100000000000001</v>
      </c>
      <c r="G147" s="132">
        <v>19.100000000000001</v>
      </c>
      <c r="H147" s="132">
        <v>19.100000000000001</v>
      </c>
      <c r="I147" s="137">
        <v>18.600000000000001</v>
      </c>
      <c r="J147" s="137">
        <v>11.4</v>
      </c>
      <c r="K147" s="137">
        <v>9.1999999999999993</v>
      </c>
      <c r="L147" s="137">
        <v>8.4</v>
      </c>
      <c r="M147" s="137">
        <v>5.3</v>
      </c>
      <c r="N147" s="137">
        <v>5.3</v>
      </c>
      <c r="O147" s="137">
        <v>5</v>
      </c>
      <c r="P147" s="137">
        <v>5</v>
      </c>
      <c r="Q147" s="137">
        <v>5</v>
      </c>
      <c r="R147" s="137">
        <v>5</v>
      </c>
      <c r="S147" s="137">
        <v>6.2</v>
      </c>
      <c r="T147" s="137">
        <v>6.2</v>
      </c>
      <c r="U147" s="137">
        <v>6.2</v>
      </c>
      <c r="V147" s="137">
        <v>-6.4</v>
      </c>
      <c r="W147" s="137">
        <v>-18.5</v>
      </c>
      <c r="X147" s="137">
        <v>-21.7</v>
      </c>
      <c r="Y147" s="137">
        <v>5.8</v>
      </c>
      <c r="Z147" s="137">
        <v>5.8</v>
      </c>
      <c r="AA147" s="137">
        <v>-43.5</v>
      </c>
      <c r="AB147" s="137">
        <v>-43.5</v>
      </c>
      <c r="AC147" s="137"/>
      <c r="AD147" s="137"/>
      <c r="AE147" s="137">
        <v>-6.3</v>
      </c>
      <c r="AF147" s="137">
        <v>4.0999999999999996</v>
      </c>
      <c r="AG147" s="138"/>
      <c r="AH147" s="46">
        <f t="shared" si="98"/>
        <v>19.100000000000001</v>
      </c>
      <c r="AI147" s="47">
        <f t="shared" si="99"/>
        <v>-43.5</v>
      </c>
    </row>
    <row r="148" spans="1:37" x14ac:dyDescent="0.25">
      <c r="A148" s="135" t="s">
        <v>170</v>
      </c>
      <c r="B148" s="132">
        <v>10</v>
      </c>
      <c r="C148" s="132">
        <v>18.5</v>
      </c>
      <c r="D148" s="132">
        <v>18.5</v>
      </c>
      <c r="E148" s="132">
        <v>18.5</v>
      </c>
      <c r="F148" s="132">
        <v>18.5</v>
      </c>
      <c r="G148" s="132">
        <v>18.5</v>
      </c>
      <c r="H148" s="132">
        <v>18.5</v>
      </c>
      <c r="I148" s="137">
        <v>2.6</v>
      </c>
      <c r="J148" s="137">
        <v>17</v>
      </c>
      <c r="K148" s="137">
        <v>16</v>
      </c>
      <c r="L148" s="137">
        <v>14</v>
      </c>
      <c r="M148" s="137">
        <v>4.5</v>
      </c>
      <c r="N148" s="137">
        <v>4.5</v>
      </c>
      <c r="O148" s="137">
        <v>11.5</v>
      </c>
      <c r="P148" s="137">
        <v>11.5</v>
      </c>
      <c r="Q148" s="137">
        <v>11.5</v>
      </c>
      <c r="R148" s="137">
        <v>11.5</v>
      </c>
      <c r="S148" s="137">
        <v>8.9</v>
      </c>
      <c r="T148" s="137">
        <v>8.9</v>
      </c>
      <c r="U148" s="137">
        <v>8.9</v>
      </c>
      <c r="V148" s="137">
        <v>15.6</v>
      </c>
      <c r="W148" s="137">
        <v>23.5</v>
      </c>
      <c r="X148" s="137">
        <v>25.9</v>
      </c>
      <c r="Y148" s="137">
        <v>10.5</v>
      </c>
      <c r="Z148" s="137">
        <v>10.5</v>
      </c>
      <c r="AA148" s="137">
        <v>11.5</v>
      </c>
      <c r="AB148" s="137">
        <v>11.5</v>
      </c>
      <c r="AC148" s="137"/>
      <c r="AD148" s="137"/>
      <c r="AE148" s="137">
        <v>9</v>
      </c>
      <c r="AF148" s="137">
        <v>9</v>
      </c>
      <c r="AG148" s="134"/>
      <c r="AH148" s="46">
        <f t="shared" si="98"/>
        <v>25.9</v>
      </c>
      <c r="AI148" s="47">
        <f t="shared" si="99"/>
        <v>2.6</v>
      </c>
    </row>
    <row r="149" spans="1:37" x14ac:dyDescent="0.25">
      <c r="A149" s="135" t="s">
        <v>171</v>
      </c>
      <c r="B149" s="132">
        <v>140</v>
      </c>
      <c r="C149" s="132">
        <v>142.9</v>
      </c>
      <c r="D149" s="132">
        <v>142.9</v>
      </c>
      <c r="E149" s="132">
        <v>142.9</v>
      </c>
      <c r="F149" s="132">
        <v>142.9</v>
      </c>
      <c r="G149" s="132">
        <v>142.9</v>
      </c>
      <c r="H149" s="132">
        <v>142.9</v>
      </c>
      <c r="I149" s="122">
        <v>140</v>
      </c>
      <c r="J149" s="122">
        <v>141</v>
      </c>
      <c r="K149" s="122">
        <v>140.30000000000001</v>
      </c>
      <c r="L149" s="122">
        <v>140.30000000000001</v>
      </c>
      <c r="M149" s="122">
        <v>140.6</v>
      </c>
      <c r="N149" s="122">
        <v>140.6</v>
      </c>
      <c r="O149" s="122">
        <v>140.30000000000001</v>
      </c>
      <c r="P149" s="122">
        <v>140.30000000000001</v>
      </c>
      <c r="Q149" s="122">
        <v>140.30000000000001</v>
      </c>
      <c r="R149" s="122">
        <v>140.30000000000001</v>
      </c>
      <c r="S149" s="122">
        <v>151.30000000000001</v>
      </c>
      <c r="T149" s="122">
        <v>151.30000000000001</v>
      </c>
      <c r="U149" s="122">
        <v>151.30000000000001</v>
      </c>
      <c r="V149" s="122">
        <v>68.900000000000006</v>
      </c>
      <c r="W149" s="122">
        <v>67.900000000000006</v>
      </c>
      <c r="X149" s="122">
        <v>62.6</v>
      </c>
      <c r="Y149" s="122">
        <v>125</v>
      </c>
      <c r="Z149" s="122">
        <v>125</v>
      </c>
      <c r="AA149" s="122">
        <v>68.599999999999994</v>
      </c>
      <c r="AB149" s="122">
        <v>68.599999999999994</v>
      </c>
      <c r="AC149" s="122"/>
      <c r="AD149" s="122"/>
      <c r="AE149" s="122">
        <v>75.099999999999994</v>
      </c>
      <c r="AF149" s="122">
        <v>71.2</v>
      </c>
      <c r="AG149" s="134"/>
      <c r="AH149" s="46">
        <f t="shared" si="98"/>
        <v>151.30000000000001</v>
      </c>
      <c r="AI149" s="47">
        <f t="shared" si="99"/>
        <v>62.6</v>
      </c>
    </row>
    <row r="150" spans="1:37" x14ac:dyDescent="0.25">
      <c r="A150" s="135" t="s">
        <v>172</v>
      </c>
      <c r="B150" s="132">
        <v>12.6</v>
      </c>
      <c r="C150" s="132">
        <v>12.6</v>
      </c>
      <c r="D150" s="132">
        <v>12.6</v>
      </c>
      <c r="E150" s="132">
        <v>12.6</v>
      </c>
      <c r="F150" s="132">
        <v>12.6</v>
      </c>
      <c r="G150" s="132">
        <v>12.6</v>
      </c>
      <c r="H150" s="132">
        <v>12.6</v>
      </c>
      <c r="I150" s="122">
        <v>24.6</v>
      </c>
      <c r="J150" s="122">
        <v>24.4</v>
      </c>
      <c r="K150" s="122">
        <v>25.2</v>
      </c>
      <c r="L150" s="122">
        <v>25</v>
      </c>
      <c r="M150" s="122">
        <v>26.1</v>
      </c>
      <c r="N150" s="122">
        <v>26.1</v>
      </c>
      <c r="O150" s="122">
        <v>25.3</v>
      </c>
      <c r="P150" s="122">
        <v>25.3</v>
      </c>
      <c r="Q150" s="122">
        <v>25.3</v>
      </c>
      <c r="R150" s="122">
        <v>25.3</v>
      </c>
      <c r="S150" s="122">
        <v>23.6</v>
      </c>
      <c r="T150" s="122">
        <v>23.6</v>
      </c>
      <c r="U150" s="122">
        <v>23.6</v>
      </c>
      <c r="V150" s="122">
        <v>26.8</v>
      </c>
      <c r="W150" s="122">
        <v>26.8</v>
      </c>
      <c r="X150" s="122">
        <v>27</v>
      </c>
      <c r="Y150" s="122">
        <v>26.6</v>
      </c>
      <c r="Z150" s="122">
        <v>26.6</v>
      </c>
      <c r="AA150" s="122">
        <v>25.8</v>
      </c>
      <c r="AB150" s="122">
        <v>25.8</v>
      </c>
      <c r="AC150" s="122"/>
      <c r="AD150" s="122"/>
      <c r="AE150" s="122"/>
      <c r="AF150" s="122"/>
      <c r="AG150" s="134"/>
      <c r="AH150" s="46">
        <f t="shared" si="98"/>
        <v>27</v>
      </c>
      <c r="AI150" s="47">
        <f t="shared" si="99"/>
        <v>12.6</v>
      </c>
    </row>
    <row r="151" spans="1:37" ht="15.75" thickBot="1" x14ac:dyDescent="0.3">
      <c r="A151" s="139" t="s">
        <v>173</v>
      </c>
      <c r="B151" s="132">
        <v>2.5</v>
      </c>
      <c r="C151" s="132">
        <v>6.2</v>
      </c>
      <c r="D151" s="132">
        <v>6.2</v>
      </c>
      <c r="E151" s="132">
        <v>6.2</v>
      </c>
      <c r="F151" s="132">
        <v>6.2</v>
      </c>
      <c r="G151" s="132">
        <v>6.2</v>
      </c>
      <c r="H151" s="132">
        <v>6.2</v>
      </c>
      <c r="I151" s="122">
        <v>5.6</v>
      </c>
      <c r="J151" s="122">
        <v>7.4</v>
      </c>
      <c r="K151" s="122">
        <v>6.7</v>
      </c>
      <c r="L151" s="122">
        <v>5.3</v>
      </c>
      <c r="M151" s="122">
        <v>5.2</v>
      </c>
      <c r="N151" s="122">
        <v>5.2</v>
      </c>
      <c r="O151" s="122">
        <v>17.100000000000001</v>
      </c>
      <c r="P151" s="122">
        <v>17.100000000000001</v>
      </c>
      <c r="Q151" s="122">
        <v>17.100000000000001</v>
      </c>
      <c r="R151" s="122">
        <v>17.100000000000001</v>
      </c>
      <c r="S151" s="122">
        <v>15.6</v>
      </c>
      <c r="T151" s="122">
        <v>14.9</v>
      </c>
      <c r="U151" s="122">
        <v>14.9</v>
      </c>
      <c r="V151" s="122">
        <v>5.7</v>
      </c>
      <c r="W151" s="122">
        <v>3.9</v>
      </c>
      <c r="X151" s="122">
        <v>3.1</v>
      </c>
      <c r="Y151" s="122">
        <v>2.2999999999999998</v>
      </c>
      <c r="Z151" s="122">
        <v>2.2999999999999998</v>
      </c>
      <c r="AA151" s="122">
        <v>1.7</v>
      </c>
      <c r="AB151" s="122">
        <v>1.7</v>
      </c>
      <c r="AC151" s="122"/>
      <c r="AD151" s="122"/>
      <c r="AE151" s="122"/>
      <c r="AF151" s="122"/>
      <c r="AG151" s="134"/>
      <c r="AH151" s="46">
        <f t="shared" si="98"/>
        <v>17.100000000000001</v>
      </c>
      <c r="AI151" s="47">
        <f t="shared" si="99"/>
        <v>1.7</v>
      </c>
    </row>
    <row r="152" spans="1:37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98"/>
        <v>0</v>
      </c>
      <c r="AI152" s="47">
        <f t="shared" si="99"/>
        <v>0</v>
      </c>
    </row>
    <row r="153" spans="1:37" x14ac:dyDescent="0.25">
      <c r="A153" s="144" t="s">
        <v>175</v>
      </c>
      <c r="B153" s="145"/>
      <c r="C153" s="145"/>
      <c r="D153" s="145"/>
      <c r="E153" s="145"/>
      <c r="F153" s="145"/>
      <c r="G153" s="146"/>
      <c r="H153" s="146"/>
      <c r="I153" s="146"/>
      <c r="J153" s="146"/>
      <c r="K153" s="146">
        <v>1985.47</v>
      </c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>
        <v>1986.45</v>
      </c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98"/>
        <v>1986.45</v>
      </c>
      <c r="AI153" s="47">
        <f t="shared" si="99"/>
        <v>1985.47</v>
      </c>
    </row>
    <row r="154" spans="1:37" x14ac:dyDescent="0.25">
      <c r="A154" s="135" t="s">
        <v>176</v>
      </c>
      <c r="B154" s="149"/>
      <c r="C154" s="149"/>
      <c r="D154" s="149"/>
      <c r="E154" s="149"/>
      <c r="F154" s="149"/>
      <c r="G154" s="150"/>
      <c r="H154" s="150"/>
      <c r="I154" s="150"/>
      <c r="J154" s="150"/>
      <c r="K154" s="150">
        <v>622.67999999999995</v>
      </c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>
        <v>523.16999999999996</v>
      </c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98"/>
        <v>622.67999999999995</v>
      </c>
      <c r="AI154" s="47">
        <f t="shared" si="99"/>
        <v>523.16999999999996</v>
      </c>
      <c r="AK154" s="49"/>
    </row>
    <row r="155" spans="1:37" x14ac:dyDescent="0.25">
      <c r="A155" s="135" t="s">
        <v>177</v>
      </c>
      <c r="B155" s="149"/>
      <c r="C155" s="149"/>
      <c r="D155" s="149"/>
      <c r="E155" s="149"/>
      <c r="F155" s="149"/>
      <c r="G155" s="150"/>
      <c r="H155" s="150"/>
      <c r="I155" s="150"/>
      <c r="J155" s="150"/>
      <c r="K155" s="150">
        <v>624.95000000000005</v>
      </c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>
        <v>625.14</v>
      </c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98"/>
        <v>625.14</v>
      </c>
      <c r="AI155" s="47">
        <f t="shared" si="99"/>
        <v>624.95000000000005</v>
      </c>
      <c r="AK155" s="49"/>
    </row>
    <row r="156" spans="1:37" x14ac:dyDescent="0.25">
      <c r="A156" s="135" t="s">
        <v>178</v>
      </c>
      <c r="B156" s="149"/>
      <c r="C156" s="149"/>
      <c r="D156" s="149"/>
      <c r="E156" s="149"/>
      <c r="F156" s="149"/>
      <c r="G156" s="150"/>
      <c r="H156" s="150"/>
      <c r="I156" s="150"/>
      <c r="J156" s="150"/>
      <c r="K156" s="150">
        <v>336.74</v>
      </c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>
        <v>336.83</v>
      </c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98"/>
        <v>336.83</v>
      </c>
      <c r="AI156" s="47">
        <f t="shared" si="99"/>
        <v>336.74</v>
      </c>
      <c r="AK156" s="49"/>
    </row>
    <row r="157" spans="1:37" x14ac:dyDescent="0.25">
      <c r="A157" s="135" t="s">
        <v>179</v>
      </c>
      <c r="B157" s="149"/>
      <c r="C157" s="149"/>
      <c r="D157" s="149"/>
      <c r="E157" s="149"/>
      <c r="F157" s="149"/>
      <c r="G157" s="150"/>
      <c r="H157" s="150"/>
      <c r="I157" s="150"/>
      <c r="J157" s="150"/>
      <c r="K157" s="150">
        <v>886.4</v>
      </c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>
        <v>887.6</v>
      </c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98"/>
        <v>887.6</v>
      </c>
      <c r="AI157" s="47">
        <f t="shared" si="99"/>
        <v>886.4</v>
      </c>
      <c r="AK157" s="49"/>
    </row>
    <row r="158" spans="1:37" x14ac:dyDescent="0.25">
      <c r="A158" s="152" t="s">
        <v>180</v>
      </c>
      <c r="B158" s="153"/>
      <c r="C158" s="153"/>
      <c r="D158" s="153"/>
      <c r="E158" s="153"/>
      <c r="F158" s="153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98"/>
        <v>0</v>
      </c>
      <c r="AI158" s="47">
        <f t="shared" si="99"/>
        <v>0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v>0.3</v>
      </c>
      <c r="D161" s="161">
        <v>0.3</v>
      </c>
      <c r="E161" s="161">
        <v>0.3</v>
      </c>
      <c r="F161" s="161">
        <v>0.3</v>
      </c>
      <c r="G161" s="161">
        <v>0.3</v>
      </c>
      <c r="H161" s="161">
        <v>0.3</v>
      </c>
      <c r="I161" s="161">
        <v>0.3</v>
      </c>
      <c r="J161" s="161">
        <v>0.3</v>
      </c>
      <c r="K161" s="161">
        <v>0.3</v>
      </c>
      <c r="L161" s="161">
        <v>0.3</v>
      </c>
      <c r="M161" s="161">
        <v>0.3</v>
      </c>
      <c r="N161" s="161">
        <v>0.3</v>
      </c>
      <c r="O161" s="161">
        <v>0.3</v>
      </c>
      <c r="P161" s="161">
        <v>0.3</v>
      </c>
      <c r="Q161" s="161">
        <v>0.3</v>
      </c>
      <c r="R161" s="161">
        <v>0.3</v>
      </c>
      <c r="S161" s="161">
        <v>0.3</v>
      </c>
      <c r="T161" s="161">
        <v>0.3</v>
      </c>
      <c r="U161" s="161">
        <v>0.3</v>
      </c>
      <c r="V161" s="161">
        <v>0.3</v>
      </c>
      <c r="W161" s="161">
        <v>0.3</v>
      </c>
      <c r="X161" s="161">
        <v>0.3</v>
      </c>
      <c r="Y161" s="161">
        <v>0.3</v>
      </c>
      <c r="Z161" s="161">
        <v>0.3</v>
      </c>
      <c r="AA161" s="161">
        <v>0.3</v>
      </c>
      <c r="AB161" s="161">
        <v>0.3</v>
      </c>
      <c r="AC161" s="161">
        <v>0.3</v>
      </c>
      <c r="AD161" s="161">
        <v>0.3</v>
      </c>
      <c r="AE161" s="161">
        <v>0.3</v>
      </c>
      <c r="AF161" s="161"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v>0.4</v>
      </c>
      <c r="D162" s="163">
        <v>0.4</v>
      </c>
      <c r="E162" s="163">
        <v>0.4</v>
      </c>
      <c r="F162" s="163">
        <v>0.4</v>
      </c>
      <c r="G162" s="163">
        <v>0.4</v>
      </c>
      <c r="H162" s="163">
        <v>0.4</v>
      </c>
      <c r="I162" s="163">
        <v>0.4</v>
      </c>
      <c r="J162" s="163">
        <v>0.4</v>
      </c>
      <c r="K162" s="163">
        <v>0.4</v>
      </c>
      <c r="L162" s="163">
        <v>0.4</v>
      </c>
      <c r="M162" s="163">
        <v>0.4</v>
      </c>
      <c r="N162" s="163">
        <v>0.4</v>
      </c>
      <c r="O162" s="163">
        <v>0.4</v>
      </c>
      <c r="P162" s="163">
        <v>0.4</v>
      </c>
      <c r="Q162" s="163">
        <v>0.4</v>
      </c>
      <c r="R162" s="163">
        <v>0.4</v>
      </c>
      <c r="S162" s="163">
        <v>0.4</v>
      </c>
      <c r="T162" s="163">
        <v>0.4</v>
      </c>
      <c r="U162" s="163">
        <v>0.4</v>
      </c>
      <c r="V162" s="163">
        <v>0.4</v>
      </c>
      <c r="W162" s="163">
        <v>0.4</v>
      </c>
      <c r="X162" s="163">
        <v>0.4</v>
      </c>
      <c r="Y162" s="163">
        <v>0.4</v>
      </c>
      <c r="Z162" s="163">
        <v>0.4</v>
      </c>
      <c r="AA162" s="163">
        <v>0.4</v>
      </c>
      <c r="AB162" s="163">
        <v>0.4</v>
      </c>
      <c r="AC162" s="163">
        <v>0.4</v>
      </c>
      <c r="AD162" s="163">
        <v>0.4</v>
      </c>
      <c r="AE162" s="163">
        <v>0.4</v>
      </c>
      <c r="AF162" s="163"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v>1.5</v>
      </c>
      <c r="D163" s="163">
        <v>1.5</v>
      </c>
      <c r="E163" s="163">
        <v>1.5</v>
      </c>
      <c r="F163" s="163">
        <v>1.5</v>
      </c>
      <c r="G163" s="163">
        <v>1.5</v>
      </c>
      <c r="H163" s="163">
        <v>1.5</v>
      </c>
      <c r="I163" s="163">
        <v>1.5</v>
      </c>
      <c r="J163" s="163">
        <v>1.5</v>
      </c>
      <c r="K163" s="163">
        <v>1.5</v>
      </c>
      <c r="L163" s="163">
        <v>1.5</v>
      </c>
      <c r="M163" s="163">
        <v>1.5</v>
      </c>
      <c r="N163" s="163">
        <v>1.5</v>
      </c>
      <c r="O163" s="163">
        <v>1.5</v>
      </c>
      <c r="P163" s="163">
        <v>1.5</v>
      </c>
      <c r="Q163" s="163">
        <v>1.5</v>
      </c>
      <c r="R163" s="163">
        <v>1.5</v>
      </c>
      <c r="S163" s="163">
        <v>1.5</v>
      </c>
      <c r="T163" s="163">
        <v>1.5</v>
      </c>
      <c r="U163" s="163">
        <v>1.5</v>
      </c>
      <c r="V163" s="163">
        <v>1.5</v>
      </c>
      <c r="W163" s="163">
        <v>1.5</v>
      </c>
      <c r="X163" s="163">
        <v>1.5</v>
      </c>
      <c r="Y163" s="163">
        <v>1.5</v>
      </c>
      <c r="Z163" s="163">
        <v>1.5</v>
      </c>
      <c r="AA163" s="163">
        <v>1.5</v>
      </c>
      <c r="AB163" s="163">
        <v>1.5</v>
      </c>
      <c r="AC163" s="163">
        <v>1.5</v>
      </c>
      <c r="AD163" s="163">
        <v>1.5</v>
      </c>
      <c r="AE163" s="163">
        <v>1.5</v>
      </c>
      <c r="AF163" s="163"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v>0.3</v>
      </c>
      <c r="D164" s="163">
        <v>0.3</v>
      </c>
      <c r="E164" s="163">
        <v>0.3</v>
      </c>
      <c r="F164" s="163">
        <v>0.3</v>
      </c>
      <c r="G164" s="163">
        <v>0.3</v>
      </c>
      <c r="H164" s="163">
        <v>0.3</v>
      </c>
      <c r="I164" s="163">
        <v>0.3</v>
      </c>
      <c r="J164" s="163">
        <v>0.3</v>
      </c>
      <c r="K164" s="163">
        <v>0.3</v>
      </c>
      <c r="L164" s="163">
        <v>0.3</v>
      </c>
      <c r="M164" s="163">
        <v>0.3</v>
      </c>
      <c r="N164" s="163">
        <v>0.3</v>
      </c>
      <c r="O164" s="163">
        <v>0.3</v>
      </c>
      <c r="P164" s="163">
        <v>0.3</v>
      </c>
      <c r="Q164" s="163">
        <v>0.3</v>
      </c>
      <c r="R164" s="163">
        <v>0.3</v>
      </c>
      <c r="S164" s="163">
        <v>0.3</v>
      </c>
      <c r="T164" s="163">
        <v>0.3</v>
      </c>
      <c r="U164" s="163">
        <v>0.3</v>
      </c>
      <c r="V164" s="163">
        <v>0.3</v>
      </c>
      <c r="W164" s="163">
        <v>0.3</v>
      </c>
      <c r="X164" s="163">
        <v>0.3</v>
      </c>
      <c r="Y164" s="163">
        <v>0.3</v>
      </c>
      <c r="Z164" s="163">
        <v>0.3</v>
      </c>
      <c r="AA164" s="163">
        <v>0.3</v>
      </c>
      <c r="AB164" s="163">
        <v>0.3</v>
      </c>
      <c r="AC164" s="163">
        <v>0.3</v>
      </c>
      <c r="AD164" s="163">
        <v>0.3</v>
      </c>
      <c r="AE164" s="163">
        <v>0.3</v>
      </c>
      <c r="AF164" s="163"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v>0.4</v>
      </c>
      <c r="D165" s="163">
        <v>0.4</v>
      </c>
      <c r="E165" s="163">
        <v>0.4</v>
      </c>
      <c r="F165" s="163">
        <v>0.4</v>
      </c>
      <c r="G165" s="163">
        <v>0.4</v>
      </c>
      <c r="H165" s="163">
        <v>0.4</v>
      </c>
      <c r="I165" s="163">
        <v>0.4</v>
      </c>
      <c r="J165" s="163">
        <v>0.4</v>
      </c>
      <c r="K165" s="163">
        <v>0.4</v>
      </c>
      <c r="L165" s="163">
        <v>0.4</v>
      </c>
      <c r="M165" s="163">
        <v>0.4</v>
      </c>
      <c r="N165" s="163">
        <v>0.4</v>
      </c>
      <c r="O165" s="163">
        <v>0.4</v>
      </c>
      <c r="P165" s="163">
        <v>0.4</v>
      </c>
      <c r="Q165" s="163">
        <v>0.4</v>
      </c>
      <c r="R165" s="163">
        <v>0.4</v>
      </c>
      <c r="S165" s="163">
        <v>0.4</v>
      </c>
      <c r="T165" s="163">
        <v>0.4</v>
      </c>
      <c r="U165" s="163">
        <v>0.4</v>
      </c>
      <c r="V165" s="163">
        <v>0.4</v>
      </c>
      <c r="W165" s="163">
        <v>0.4</v>
      </c>
      <c r="X165" s="163">
        <v>0.4</v>
      </c>
      <c r="Y165" s="163">
        <v>0.4</v>
      </c>
      <c r="Z165" s="163">
        <v>0.4</v>
      </c>
      <c r="AA165" s="163">
        <v>0.4</v>
      </c>
      <c r="AB165" s="163">
        <v>0.4</v>
      </c>
      <c r="AC165" s="163">
        <v>0.4</v>
      </c>
      <c r="AD165" s="163">
        <v>0.4</v>
      </c>
      <c r="AE165" s="163">
        <v>0.4</v>
      </c>
      <c r="AF165" s="163"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v>0.64</v>
      </c>
      <c r="D166" s="166">
        <v>0.64</v>
      </c>
      <c r="E166" s="166">
        <v>0.64</v>
      </c>
      <c r="F166" s="166">
        <v>0.64</v>
      </c>
      <c r="G166" s="166">
        <v>0.64</v>
      </c>
      <c r="H166" s="166">
        <v>0.64</v>
      </c>
      <c r="I166" s="166">
        <v>0.64</v>
      </c>
      <c r="J166" s="166">
        <v>0.64</v>
      </c>
      <c r="K166" s="166">
        <v>0.64</v>
      </c>
      <c r="L166" s="166">
        <v>0.64</v>
      </c>
      <c r="M166" s="166">
        <v>0.64</v>
      </c>
      <c r="N166" s="166">
        <v>0.64</v>
      </c>
      <c r="O166" s="166">
        <v>0.64</v>
      </c>
      <c r="P166" s="166">
        <v>0.64</v>
      </c>
      <c r="Q166" s="166">
        <v>0.64</v>
      </c>
      <c r="R166" s="166">
        <v>0.64</v>
      </c>
      <c r="S166" s="166">
        <v>0.64</v>
      </c>
      <c r="T166" s="166">
        <v>0.64</v>
      </c>
      <c r="U166" s="166">
        <v>0.64</v>
      </c>
      <c r="V166" s="166">
        <v>0.64</v>
      </c>
      <c r="W166" s="166">
        <v>0.64</v>
      </c>
      <c r="X166" s="166">
        <v>0.64</v>
      </c>
      <c r="Y166" s="166">
        <v>0.64</v>
      </c>
      <c r="Z166" s="166">
        <v>0.64</v>
      </c>
      <c r="AA166" s="166">
        <v>0.64</v>
      </c>
      <c r="AB166" s="166">
        <v>0.64</v>
      </c>
      <c r="AC166" s="166">
        <v>0.64</v>
      </c>
      <c r="AD166" s="166">
        <v>0.64</v>
      </c>
      <c r="AE166" s="166">
        <v>0.64</v>
      </c>
      <c r="AF166" s="166"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v>3.54</v>
      </c>
      <c r="D167" s="169">
        <v>3.54</v>
      </c>
      <c r="E167" s="169">
        <v>3.54</v>
      </c>
      <c r="F167" s="169">
        <v>3.54</v>
      </c>
      <c r="G167" s="169">
        <v>3.54</v>
      </c>
      <c r="H167" s="169">
        <v>3.54</v>
      </c>
      <c r="I167" s="169">
        <v>3.54</v>
      </c>
      <c r="J167" s="169">
        <v>3.54</v>
      </c>
      <c r="K167" s="169">
        <v>3.54</v>
      </c>
      <c r="L167" s="169">
        <v>3.54</v>
      </c>
      <c r="M167" s="169">
        <v>3.54</v>
      </c>
      <c r="N167" s="169">
        <v>3.54</v>
      </c>
      <c r="O167" s="169">
        <v>3.54</v>
      </c>
      <c r="P167" s="169">
        <v>3.54</v>
      </c>
      <c r="Q167" s="169">
        <v>3.54</v>
      </c>
      <c r="R167" s="169">
        <v>3.54</v>
      </c>
      <c r="S167" s="169">
        <v>3.54</v>
      </c>
      <c r="T167" s="169">
        <v>3.54</v>
      </c>
      <c r="U167" s="169">
        <v>3.54</v>
      </c>
      <c r="V167" s="169">
        <v>3.54</v>
      </c>
      <c r="W167" s="169">
        <v>3.54</v>
      </c>
      <c r="X167" s="169">
        <v>3.54</v>
      </c>
      <c r="Y167" s="169">
        <v>3.54</v>
      </c>
      <c r="Z167" s="169">
        <v>3.54</v>
      </c>
      <c r="AA167" s="169">
        <v>3.54</v>
      </c>
      <c r="AB167" s="169">
        <v>3.54</v>
      </c>
      <c r="AC167" s="169">
        <v>3.54</v>
      </c>
      <c r="AD167" s="169">
        <v>3.54</v>
      </c>
      <c r="AE167" s="169">
        <v>3.54</v>
      </c>
      <c r="AF167" s="169">
        <v>3.54</v>
      </c>
      <c r="AG167" s="170"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v>0</v>
      </c>
      <c r="D169" s="161">
        <v>0</v>
      </c>
      <c r="E169" s="161">
        <v>0</v>
      </c>
      <c r="F169" s="161">
        <v>0</v>
      </c>
      <c r="G169" s="161">
        <f t="shared" ref="G169:R184" si="100">F169</f>
        <v>0</v>
      </c>
      <c r="H169" s="161">
        <f t="shared" si="100"/>
        <v>0</v>
      </c>
      <c r="I169" s="161">
        <f t="shared" si="100"/>
        <v>0</v>
      </c>
      <c r="J169" s="161">
        <f t="shared" si="100"/>
        <v>0</v>
      </c>
      <c r="K169" s="161">
        <f t="shared" si="100"/>
        <v>0</v>
      </c>
      <c r="L169" s="161">
        <f t="shared" si="100"/>
        <v>0</v>
      </c>
      <c r="M169" s="161">
        <f t="shared" si="100"/>
        <v>0</v>
      </c>
      <c r="N169" s="161">
        <f t="shared" si="100"/>
        <v>0</v>
      </c>
      <c r="O169" s="161">
        <f t="shared" si="100"/>
        <v>0</v>
      </c>
      <c r="P169" s="161">
        <f t="shared" si="100"/>
        <v>0</v>
      </c>
      <c r="Q169" s="161">
        <f t="shared" si="100"/>
        <v>0</v>
      </c>
      <c r="R169" s="161">
        <f t="shared" si="100"/>
        <v>0</v>
      </c>
      <c r="S169" s="161">
        <f t="shared" ref="S169:AF184" si="101">R169</f>
        <v>0</v>
      </c>
      <c r="T169" s="161">
        <f t="shared" si="101"/>
        <v>0</v>
      </c>
      <c r="U169" s="161">
        <f t="shared" si="101"/>
        <v>0</v>
      </c>
      <c r="V169" s="161">
        <f t="shared" si="101"/>
        <v>0</v>
      </c>
      <c r="W169" s="161">
        <f t="shared" si="101"/>
        <v>0</v>
      </c>
      <c r="X169" s="161">
        <f t="shared" si="101"/>
        <v>0</v>
      </c>
      <c r="Y169" s="161">
        <f t="shared" si="101"/>
        <v>0</v>
      </c>
      <c r="Z169" s="161">
        <f t="shared" si="101"/>
        <v>0</v>
      </c>
      <c r="AA169" s="161">
        <f t="shared" si="101"/>
        <v>0</v>
      </c>
      <c r="AB169" s="161">
        <f t="shared" si="101"/>
        <v>0</v>
      </c>
      <c r="AC169" s="161">
        <f t="shared" si="101"/>
        <v>0</v>
      </c>
      <c r="AD169" s="161">
        <f t="shared" si="101"/>
        <v>0</v>
      </c>
      <c r="AE169" s="161">
        <f t="shared" si="101"/>
        <v>0</v>
      </c>
      <c r="AF169" s="174">
        <f t="shared" si="101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v>0</v>
      </c>
      <c r="D170" s="163">
        <v>0</v>
      </c>
      <c r="E170" s="163">
        <v>0</v>
      </c>
      <c r="F170" s="163">
        <v>0</v>
      </c>
      <c r="G170" s="163">
        <f t="shared" si="100"/>
        <v>0</v>
      </c>
      <c r="H170" s="163">
        <f t="shared" si="100"/>
        <v>0</v>
      </c>
      <c r="I170" s="163">
        <f t="shared" si="100"/>
        <v>0</v>
      </c>
      <c r="J170" s="163">
        <f t="shared" si="100"/>
        <v>0</v>
      </c>
      <c r="K170" s="163">
        <f t="shared" si="100"/>
        <v>0</v>
      </c>
      <c r="L170" s="163">
        <f t="shared" si="100"/>
        <v>0</v>
      </c>
      <c r="M170" s="163">
        <f t="shared" si="100"/>
        <v>0</v>
      </c>
      <c r="N170" s="163">
        <f t="shared" si="100"/>
        <v>0</v>
      </c>
      <c r="O170" s="163">
        <f t="shared" si="100"/>
        <v>0</v>
      </c>
      <c r="P170" s="163">
        <f t="shared" si="100"/>
        <v>0</v>
      </c>
      <c r="Q170" s="163">
        <f t="shared" si="100"/>
        <v>0</v>
      </c>
      <c r="R170" s="163">
        <f t="shared" si="100"/>
        <v>0</v>
      </c>
      <c r="S170" s="163">
        <f t="shared" si="101"/>
        <v>0</v>
      </c>
      <c r="T170" s="163">
        <f t="shared" si="101"/>
        <v>0</v>
      </c>
      <c r="U170" s="163">
        <f t="shared" si="101"/>
        <v>0</v>
      </c>
      <c r="V170" s="163">
        <f t="shared" si="101"/>
        <v>0</v>
      </c>
      <c r="W170" s="163">
        <f t="shared" si="101"/>
        <v>0</v>
      </c>
      <c r="X170" s="163">
        <f t="shared" si="101"/>
        <v>0</v>
      </c>
      <c r="Y170" s="163">
        <f t="shared" si="101"/>
        <v>0</v>
      </c>
      <c r="Z170" s="163">
        <f t="shared" si="101"/>
        <v>0</v>
      </c>
      <c r="AA170" s="163">
        <f t="shared" si="101"/>
        <v>0</v>
      </c>
      <c r="AB170" s="163">
        <f t="shared" si="101"/>
        <v>0</v>
      </c>
      <c r="AC170" s="163">
        <f t="shared" si="101"/>
        <v>0</v>
      </c>
      <c r="AD170" s="163">
        <f t="shared" si="101"/>
        <v>0</v>
      </c>
      <c r="AE170" s="163">
        <f t="shared" si="101"/>
        <v>0</v>
      </c>
      <c r="AF170" s="176">
        <f t="shared" si="101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v>0</v>
      </c>
      <c r="D171" s="163">
        <v>0</v>
      </c>
      <c r="E171" s="163">
        <v>0</v>
      </c>
      <c r="F171" s="163">
        <v>0</v>
      </c>
      <c r="G171" s="163">
        <f t="shared" si="100"/>
        <v>0</v>
      </c>
      <c r="H171" s="163">
        <f t="shared" si="100"/>
        <v>0</v>
      </c>
      <c r="I171" s="163">
        <f t="shared" si="100"/>
        <v>0</v>
      </c>
      <c r="J171" s="163">
        <f t="shared" si="100"/>
        <v>0</v>
      </c>
      <c r="K171" s="163">
        <f t="shared" si="100"/>
        <v>0</v>
      </c>
      <c r="L171" s="163">
        <f t="shared" si="100"/>
        <v>0</v>
      </c>
      <c r="M171" s="163">
        <f t="shared" si="100"/>
        <v>0</v>
      </c>
      <c r="N171" s="163">
        <f t="shared" si="100"/>
        <v>0</v>
      </c>
      <c r="O171" s="163">
        <f t="shared" si="100"/>
        <v>0</v>
      </c>
      <c r="P171" s="163">
        <f t="shared" si="100"/>
        <v>0</v>
      </c>
      <c r="Q171" s="163">
        <f t="shared" si="100"/>
        <v>0</v>
      </c>
      <c r="R171" s="163">
        <f t="shared" si="100"/>
        <v>0</v>
      </c>
      <c r="S171" s="163">
        <f t="shared" si="101"/>
        <v>0</v>
      </c>
      <c r="T171" s="163">
        <f t="shared" si="101"/>
        <v>0</v>
      </c>
      <c r="U171" s="163">
        <f t="shared" si="101"/>
        <v>0</v>
      </c>
      <c r="V171" s="163">
        <f t="shared" si="101"/>
        <v>0</v>
      </c>
      <c r="W171" s="163">
        <f t="shared" si="101"/>
        <v>0</v>
      </c>
      <c r="X171" s="163">
        <f t="shared" si="101"/>
        <v>0</v>
      </c>
      <c r="Y171" s="163">
        <f t="shared" si="101"/>
        <v>0</v>
      </c>
      <c r="Z171" s="163">
        <f t="shared" si="101"/>
        <v>0</v>
      </c>
      <c r="AA171" s="163">
        <f t="shared" si="101"/>
        <v>0</v>
      </c>
      <c r="AB171" s="163">
        <f t="shared" si="101"/>
        <v>0</v>
      </c>
      <c r="AC171" s="163">
        <f t="shared" si="101"/>
        <v>0</v>
      </c>
      <c r="AD171" s="163">
        <f t="shared" si="101"/>
        <v>0</v>
      </c>
      <c r="AE171" s="163">
        <f t="shared" si="101"/>
        <v>0</v>
      </c>
      <c r="AF171" s="176">
        <f t="shared" si="101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v>0</v>
      </c>
      <c r="D172" s="163">
        <v>0</v>
      </c>
      <c r="E172" s="163">
        <v>0</v>
      </c>
      <c r="F172" s="163">
        <v>0</v>
      </c>
      <c r="G172" s="163">
        <f t="shared" si="100"/>
        <v>0</v>
      </c>
      <c r="H172" s="163">
        <f t="shared" si="100"/>
        <v>0</v>
      </c>
      <c r="I172" s="163">
        <f t="shared" si="100"/>
        <v>0</v>
      </c>
      <c r="J172" s="163">
        <f t="shared" si="100"/>
        <v>0</v>
      </c>
      <c r="K172" s="163">
        <f t="shared" si="100"/>
        <v>0</v>
      </c>
      <c r="L172" s="163">
        <f t="shared" si="100"/>
        <v>0</v>
      </c>
      <c r="M172" s="163">
        <f t="shared" si="100"/>
        <v>0</v>
      </c>
      <c r="N172" s="163">
        <f t="shared" si="100"/>
        <v>0</v>
      </c>
      <c r="O172" s="163">
        <f t="shared" si="100"/>
        <v>0</v>
      </c>
      <c r="P172" s="163">
        <f t="shared" si="100"/>
        <v>0</v>
      </c>
      <c r="Q172" s="163">
        <f t="shared" si="100"/>
        <v>0</v>
      </c>
      <c r="R172" s="163">
        <f t="shared" si="100"/>
        <v>0</v>
      </c>
      <c r="S172" s="163">
        <f t="shared" si="101"/>
        <v>0</v>
      </c>
      <c r="T172" s="163">
        <f t="shared" si="101"/>
        <v>0</v>
      </c>
      <c r="U172" s="163">
        <f t="shared" si="101"/>
        <v>0</v>
      </c>
      <c r="V172" s="163">
        <f t="shared" si="101"/>
        <v>0</v>
      </c>
      <c r="W172" s="163">
        <f t="shared" si="101"/>
        <v>0</v>
      </c>
      <c r="X172" s="163">
        <f t="shared" si="101"/>
        <v>0</v>
      </c>
      <c r="Y172" s="163">
        <f t="shared" si="101"/>
        <v>0</v>
      </c>
      <c r="Z172" s="163">
        <f t="shared" si="101"/>
        <v>0</v>
      </c>
      <c r="AA172" s="163">
        <f t="shared" si="101"/>
        <v>0</v>
      </c>
      <c r="AB172" s="163">
        <f t="shared" si="101"/>
        <v>0</v>
      </c>
      <c r="AC172" s="163">
        <f t="shared" si="101"/>
        <v>0</v>
      </c>
      <c r="AD172" s="163">
        <f t="shared" si="101"/>
        <v>0</v>
      </c>
      <c r="AE172" s="163">
        <f t="shared" si="101"/>
        <v>0</v>
      </c>
      <c r="AF172" s="176">
        <f t="shared" si="101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v>0</v>
      </c>
      <c r="D173" s="163">
        <v>0</v>
      </c>
      <c r="E173" s="163">
        <v>0</v>
      </c>
      <c r="F173" s="163">
        <v>0</v>
      </c>
      <c r="G173" s="163">
        <f t="shared" si="100"/>
        <v>0</v>
      </c>
      <c r="H173" s="163">
        <f t="shared" si="100"/>
        <v>0</v>
      </c>
      <c r="I173" s="163">
        <f t="shared" si="100"/>
        <v>0</v>
      </c>
      <c r="J173" s="163">
        <f t="shared" si="100"/>
        <v>0</v>
      </c>
      <c r="K173" s="163">
        <f t="shared" si="100"/>
        <v>0</v>
      </c>
      <c r="L173" s="163">
        <f t="shared" si="100"/>
        <v>0</v>
      </c>
      <c r="M173" s="163">
        <f t="shared" si="100"/>
        <v>0</v>
      </c>
      <c r="N173" s="163">
        <f t="shared" si="100"/>
        <v>0</v>
      </c>
      <c r="O173" s="163">
        <f t="shared" si="100"/>
        <v>0</v>
      </c>
      <c r="P173" s="163">
        <f t="shared" si="100"/>
        <v>0</v>
      </c>
      <c r="Q173" s="163">
        <f t="shared" si="100"/>
        <v>0</v>
      </c>
      <c r="R173" s="163">
        <f t="shared" si="100"/>
        <v>0</v>
      </c>
      <c r="S173" s="163">
        <f t="shared" si="101"/>
        <v>0</v>
      </c>
      <c r="T173" s="163">
        <f t="shared" si="101"/>
        <v>0</v>
      </c>
      <c r="U173" s="163">
        <f t="shared" si="101"/>
        <v>0</v>
      </c>
      <c r="V173" s="163">
        <f t="shared" si="101"/>
        <v>0</v>
      </c>
      <c r="W173" s="163">
        <f t="shared" si="101"/>
        <v>0</v>
      </c>
      <c r="X173" s="163">
        <f t="shared" si="101"/>
        <v>0</v>
      </c>
      <c r="Y173" s="163">
        <f t="shared" si="101"/>
        <v>0</v>
      </c>
      <c r="Z173" s="163">
        <f t="shared" si="101"/>
        <v>0</v>
      </c>
      <c r="AA173" s="163">
        <f t="shared" si="101"/>
        <v>0</v>
      </c>
      <c r="AB173" s="163">
        <f t="shared" si="101"/>
        <v>0</v>
      </c>
      <c r="AC173" s="163">
        <f t="shared" si="101"/>
        <v>0</v>
      </c>
      <c r="AD173" s="163">
        <f t="shared" si="101"/>
        <v>0</v>
      </c>
      <c r="AE173" s="163">
        <f t="shared" si="101"/>
        <v>0</v>
      </c>
      <c r="AF173" s="176">
        <f t="shared" si="101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v>0</v>
      </c>
      <c r="D174" s="163">
        <v>0</v>
      </c>
      <c r="E174" s="163">
        <v>0</v>
      </c>
      <c r="F174" s="163">
        <v>0</v>
      </c>
      <c r="G174" s="163">
        <f t="shared" si="100"/>
        <v>0</v>
      </c>
      <c r="H174" s="163">
        <f t="shared" si="100"/>
        <v>0</v>
      </c>
      <c r="I174" s="163">
        <f t="shared" si="100"/>
        <v>0</v>
      </c>
      <c r="J174" s="163">
        <f t="shared" si="100"/>
        <v>0</v>
      </c>
      <c r="K174" s="163">
        <f t="shared" si="100"/>
        <v>0</v>
      </c>
      <c r="L174" s="163">
        <f t="shared" si="100"/>
        <v>0</v>
      </c>
      <c r="M174" s="163">
        <f t="shared" si="100"/>
        <v>0</v>
      </c>
      <c r="N174" s="163">
        <f t="shared" si="100"/>
        <v>0</v>
      </c>
      <c r="O174" s="163">
        <f t="shared" si="100"/>
        <v>0</v>
      </c>
      <c r="P174" s="163">
        <f t="shared" si="100"/>
        <v>0</v>
      </c>
      <c r="Q174" s="163">
        <f t="shared" si="100"/>
        <v>0</v>
      </c>
      <c r="R174" s="163">
        <f t="shared" si="100"/>
        <v>0</v>
      </c>
      <c r="S174" s="163">
        <f t="shared" si="101"/>
        <v>0</v>
      </c>
      <c r="T174" s="163">
        <f t="shared" si="101"/>
        <v>0</v>
      </c>
      <c r="U174" s="163">
        <f t="shared" si="101"/>
        <v>0</v>
      </c>
      <c r="V174" s="163">
        <f t="shared" si="101"/>
        <v>0</v>
      </c>
      <c r="W174" s="163">
        <f t="shared" si="101"/>
        <v>0</v>
      </c>
      <c r="X174" s="163">
        <f t="shared" si="101"/>
        <v>0</v>
      </c>
      <c r="Y174" s="163">
        <f t="shared" si="101"/>
        <v>0</v>
      </c>
      <c r="Z174" s="163">
        <f t="shared" si="101"/>
        <v>0</v>
      </c>
      <c r="AA174" s="163">
        <f t="shared" si="101"/>
        <v>0</v>
      </c>
      <c r="AB174" s="163">
        <f t="shared" si="101"/>
        <v>0</v>
      </c>
      <c r="AC174" s="163">
        <f t="shared" si="101"/>
        <v>0</v>
      </c>
      <c r="AD174" s="163">
        <f t="shared" si="101"/>
        <v>0</v>
      </c>
      <c r="AE174" s="163">
        <f t="shared" si="101"/>
        <v>0</v>
      </c>
      <c r="AF174" s="176">
        <f t="shared" si="101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v>0</v>
      </c>
      <c r="D175" s="163">
        <v>0</v>
      </c>
      <c r="E175" s="163">
        <v>0</v>
      </c>
      <c r="F175" s="163">
        <v>0</v>
      </c>
      <c r="G175" s="163">
        <f t="shared" si="100"/>
        <v>0</v>
      </c>
      <c r="H175" s="163">
        <f t="shared" si="100"/>
        <v>0</v>
      </c>
      <c r="I175" s="163">
        <f t="shared" si="100"/>
        <v>0</v>
      </c>
      <c r="J175" s="163">
        <f t="shared" si="100"/>
        <v>0</v>
      </c>
      <c r="K175" s="163">
        <f t="shared" si="100"/>
        <v>0</v>
      </c>
      <c r="L175" s="163">
        <f t="shared" si="100"/>
        <v>0</v>
      </c>
      <c r="M175" s="163">
        <f t="shared" si="100"/>
        <v>0</v>
      </c>
      <c r="N175" s="163">
        <f t="shared" si="100"/>
        <v>0</v>
      </c>
      <c r="O175" s="163">
        <f t="shared" si="100"/>
        <v>0</v>
      </c>
      <c r="P175" s="163">
        <f t="shared" si="100"/>
        <v>0</v>
      </c>
      <c r="Q175" s="163">
        <f t="shared" si="100"/>
        <v>0</v>
      </c>
      <c r="R175" s="163">
        <f t="shared" si="100"/>
        <v>0</v>
      </c>
      <c r="S175" s="163">
        <f t="shared" si="101"/>
        <v>0</v>
      </c>
      <c r="T175" s="163">
        <f t="shared" si="101"/>
        <v>0</v>
      </c>
      <c r="U175" s="163">
        <f t="shared" si="101"/>
        <v>0</v>
      </c>
      <c r="V175" s="163">
        <f t="shared" si="101"/>
        <v>0</v>
      </c>
      <c r="W175" s="163">
        <f t="shared" si="101"/>
        <v>0</v>
      </c>
      <c r="X175" s="163">
        <f t="shared" si="101"/>
        <v>0</v>
      </c>
      <c r="Y175" s="163">
        <f t="shared" si="101"/>
        <v>0</v>
      </c>
      <c r="Z175" s="163">
        <f t="shared" si="101"/>
        <v>0</v>
      </c>
      <c r="AA175" s="163">
        <f t="shared" si="101"/>
        <v>0</v>
      </c>
      <c r="AB175" s="163">
        <f t="shared" si="101"/>
        <v>0</v>
      </c>
      <c r="AC175" s="163">
        <f t="shared" si="101"/>
        <v>0</v>
      </c>
      <c r="AD175" s="163">
        <f t="shared" si="101"/>
        <v>0</v>
      </c>
      <c r="AE175" s="163">
        <f t="shared" si="101"/>
        <v>0</v>
      </c>
      <c r="AF175" s="176">
        <f t="shared" si="101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v>0</v>
      </c>
      <c r="D176" s="163">
        <v>0</v>
      </c>
      <c r="E176" s="163">
        <v>0</v>
      </c>
      <c r="F176" s="163">
        <v>0</v>
      </c>
      <c r="G176" s="163">
        <f t="shared" si="100"/>
        <v>0</v>
      </c>
      <c r="H176" s="163">
        <f t="shared" si="100"/>
        <v>0</v>
      </c>
      <c r="I176" s="163">
        <f t="shared" si="100"/>
        <v>0</v>
      </c>
      <c r="J176" s="163">
        <f t="shared" si="100"/>
        <v>0</v>
      </c>
      <c r="K176" s="163">
        <f t="shared" si="100"/>
        <v>0</v>
      </c>
      <c r="L176" s="163">
        <f t="shared" si="100"/>
        <v>0</v>
      </c>
      <c r="M176" s="163">
        <f t="shared" si="100"/>
        <v>0</v>
      </c>
      <c r="N176" s="163">
        <f t="shared" si="100"/>
        <v>0</v>
      </c>
      <c r="O176" s="163">
        <f t="shared" si="100"/>
        <v>0</v>
      </c>
      <c r="P176" s="163">
        <f t="shared" si="100"/>
        <v>0</v>
      </c>
      <c r="Q176" s="163">
        <f t="shared" si="100"/>
        <v>0</v>
      </c>
      <c r="R176" s="163">
        <f t="shared" si="100"/>
        <v>0</v>
      </c>
      <c r="S176" s="163">
        <f t="shared" si="101"/>
        <v>0</v>
      </c>
      <c r="T176" s="163">
        <f t="shared" si="101"/>
        <v>0</v>
      </c>
      <c r="U176" s="163">
        <f t="shared" si="101"/>
        <v>0</v>
      </c>
      <c r="V176" s="163">
        <f t="shared" si="101"/>
        <v>0</v>
      </c>
      <c r="W176" s="163">
        <f t="shared" si="101"/>
        <v>0</v>
      </c>
      <c r="X176" s="163">
        <f t="shared" si="101"/>
        <v>0</v>
      </c>
      <c r="Y176" s="163">
        <f t="shared" si="101"/>
        <v>0</v>
      </c>
      <c r="Z176" s="163">
        <f t="shared" si="101"/>
        <v>0</v>
      </c>
      <c r="AA176" s="163">
        <f t="shared" si="101"/>
        <v>0</v>
      </c>
      <c r="AB176" s="163">
        <f t="shared" si="101"/>
        <v>0</v>
      </c>
      <c r="AC176" s="163">
        <f t="shared" si="101"/>
        <v>0</v>
      </c>
      <c r="AD176" s="163">
        <f t="shared" si="101"/>
        <v>0</v>
      </c>
      <c r="AE176" s="163">
        <f t="shared" si="101"/>
        <v>0</v>
      </c>
      <c r="AF176" s="176">
        <f t="shared" si="101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v>0</v>
      </c>
      <c r="D177" s="163">
        <v>0</v>
      </c>
      <c r="E177" s="163">
        <v>0</v>
      </c>
      <c r="F177" s="163">
        <v>0</v>
      </c>
      <c r="G177" s="163">
        <f t="shared" si="100"/>
        <v>0</v>
      </c>
      <c r="H177" s="163">
        <f t="shared" si="100"/>
        <v>0</v>
      </c>
      <c r="I177" s="163">
        <f t="shared" si="100"/>
        <v>0</v>
      </c>
      <c r="J177" s="163">
        <f t="shared" si="100"/>
        <v>0</v>
      </c>
      <c r="K177" s="163">
        <f t="shared" si="100"/>
        <v>0</v>
      </c>
      <c r="L177" s="163">
        <f t="shared" si="100"/>
        <v>0</v>
      </c>
      <c r="M177" s="163">
        <f t="shared" si="100"/>
        <v>0</v>
      </c>
      <c r="N177" s="163">
        <f t="shared" si="100"/>
        <v>0</v>
      </c>
      <c r="O177" s="163">
        <f t="shared" si="100"/>
        <v>0</v>
      </c>
      <c r="P177" s="163">
        <f t="shared" si="100"/>
        <v>0</v>
      </c>
      <c r="Q177" s="163">
        <f t="shared" si="100"/>
        <v>0</v>
      </c>
      <c r="R177" s="163">
        <f t="shared" si="100"/>
        <v>0</v>
      </c>
      <c r="S177" s="163">
        <f t="shared" si="101"/>
        <v>0</v>
      </c>
      <c r="T177" s="163">
        <f t="shared" si="101"/>
        <v>0</v>
      </c>
      <c r="U177" s="163">
        <f t="shared" si="101"/>
        <v>0</v>
      </c>
      <c r="V177" s="163">
        <f t="shared" si="101"/>
        <v>0</v>
      </c>
      <c r="W177" s="163">
        <f t="shared" si="101"/>
        <v>0</v>
      </c>
      <c r="X177" s="163">
        <f t="shared" si="101"/>
        <v>0</v>
      </c>
      <c r="Y177" s="163">
        <f t="shared" si="101"/>
        <v>0</v>
      </c>
      <c r="Z177" s="163">
        <f t="shared" si="101"/>
        <v>0</v>
      </c>
      <c r="AA177" s="163">
        <f t="shared" si="101"/>
        <v>0</v>
      </c>
      <c r="AB177" s="163">
        <f t="shared" si="101"/>
        <v>0</v>
      </c>
      <c r="AC177" s="163">
        <f t="shared" si="101"/>
        <v>0</v>
      </c>
      <c r="AD177" s="163">
        <f t="shared" si="101"/>
        <v>0</v>
      </c>
      <c r="AE177" s="163">
        <f t="shared" si="101"/>
        <v>0</v>
      </c>
      <c r="AF177" s="176">
        <f t="shared" si="101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v>0</v>
      </c>
      <c r="D178" s="163">
        <v>0</v>
      </c>
      <c r="E178" s="163">
        <v>0</v>
      </c>
      <c r="F178" s="163">
        <v>0</v>
      </c>
      <c r="G178" s="163">
        <f t="shared" si="100"/>
        <v>0</v>
      </c>
      <c r="H178" s="163">
        <f t="shared" si="100"/>
        <v>0</v>
      </c>
      <c r="I178" s="163">
        <f t="shared" si="100"/>
        <v>0</v>
      </c>
      <c r="J178" s="163">
        <f t="shared" si="100"/>
        <v>0</v>
      </c>
      <c r="K178" s="163">
        <f t="shared" si="100"/>
        <v>0</v>
      </c>
      <c r="L178" s="163">
        <f t="shared" si="100"/>
        <v>0</v>
      </c>
      <c r="M178" s="163">
        <f t="shared" si="100"/>
        <v>0</v>
      </c>
      <c r="N178" s="163">
        <f t="shared" si="100"/>
        <v>0</v>
      </c>
      <c r="O178" s="163">
        <f t="shared" si="100"/>
        <v>0</v>
      </c>
      <c r="P178" s="163">
        <f t="shared" si="100"/>
        <v>0</v>
      </c>
      <c r="Q178" s="163">
        <f t="shared" si="100"/>
        <v>0</v>
      </c>
      <c r="R178" s="163">
        <f t="shared" si="100"/>
        <v>0</v>
      </c>
      <c r="S178" s="163">
        <f t="shared" si="101"/>
        <v>0</v>
      </c>
      <c r="T178" s="163">
        <f t="shared" si="101"/>
        <v>0</v>
      </c>
      <c r="U178" s="163">
        <f t="shared" si="101"/>
        <v>0</v>
      </c>
      <c r="V178" s="163">
        <f t="shared" si="101"/>
        <v>0</v>
      </c>
      <c r="W178" s="163">
        <f t="shared" si="101"/>
        <v>0</v>
      </c>
      <c r="X178" s="163">
        <f t="shared" si="101"/>
        <v>0</v>
      </c>
      <c r="Y178" s="163">
        <f t="shared" si="101"/>
        <v>0</v>
      </c>
      <c r="Z178" s="163">
        <f t="shared" si="101"/>
        <v>0</v>
      </c>
      <c r="AA178" s="163">
        <f t="shared" si="101"/>
        <v>0</v>
      </c>
      <c r="AB178" s="163">
        <f t="shared" si="101"/>
        <v>0</v>
      </c>
      <c r="AC178" s="163">
        <f t="shared" si="101"/>
        <v>0</v>
      </c>
      <c r="AD178" s="163">
        <f t="shared" si="101"/>
        <v>0</v>
      </c>
      <c r="AE178" s="163">
        <f t="shared" si="101"/>
        <v>0</v>
      </c>
      <c r="AF178" s="176">
        <f t="shared" si="101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v>0</v>
      </c>
      <c r="D179" s="163">
        <v>0</v>
      </c>
      <c r="E179" s="163">
        <v>0</v>
      </c>
      <c r="F179" s="163">
        <v>0</v>
      </c>
      <c r="G179" s="163">
        <f t="shared" si="100"/>
        <v>0</v>
      </c>
      <c r="H179" s="163">
        <f t="shared" si="100"/>
        <v>0</v>
      </c>
      <c r="I179" s="163">
        <f t="shared" si="100"/>
        <v>0</v>
      </c>
      <c r="J179" s="163">
        <f t="shared" si="100"/>
        <v>0</v>
      </c>
      <c r="K179" s="163">
        <f t="shared" si="100"/>
        <v>0</v>
      </c>
      <c r="L179" s="163">
        <f t="shared" si="100"/>
        <v>0</v>
      </c>
      <c r="M179" s="163">
        <f t="shared" si="100"/>
        <v>0</v>
      </c>
      <c r="N179" s="163">
        <f t="shared" si="100"/>
        <v>0</v>
      </c>
      <c r="O179" s="163">
        <f t="shared" si="100"/>
        <v>0</v>
      </c>
      <c r="P179" s="163">
        <f t="shared" si="100"/>
        <v>0</v>
      </c>
      <c r="Q179" s="163">
        <f t="shared" si="100"/>
        <v>0</v>
      </c>
      <c r="R179" s="163">
        <f t="shared" si="100"/>
        <v>0</v>
      </c>
      <c r="S179" s="163">
        <f t="shared" si="101"/>
        <v>0</v>
      </c>
      <c r="T179" s="163">
        <f t="shared" si="101"/>
        <v>0</v>
      </c>
      <c r="U179" s="163">
        <f t="shared" si="101"/>
        <v>0</v>
      </c>
      <c r="V179" s="163">
        <f t="shared" si="101"/>
        <v>0</v>
      </c>
      <c r="W179" s="163">
        <f t="shared" si="101"/>
        <v>0</v>
      </c>
      <c r="X179" s="163">
        <f t="shared" si="101"/>
        <v>0</v>
      </c>
      <c r="Y179" s="163">
        <f t="shared" si="101"/>
        <v>0</v>
      </c>
      <c r="Z179" s="163">
        <f t="shared" si="101"/>
        <v>0</v>
      </c>
      <c r="AA179" s="163">
        <f t="shared" si="101"/>
        <v>0</v>
      </c>
      <c r="AB179" s="163">
        <f t="shared" si="101"/>
        <v>0</v>
      </c>
      <c r="AC179" s="163">
        <f t="shared" si="101"/>
        <v>0</v>
      </c>
      <c r="AD179" s="163">
        <f t="shared" si="101"/>
        <v>0</v>
      </c>
      <c r="AE179" s="163">
        <f t="shared" si="101"/>
        <v>0</v>
      </c>
      <c r="AF179" s="176">
        <f t="shared" si="101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v>0</v>
      </c>
      <c r="D180" s="163">
        <v>0</v>
      </c>
      <c r="E180" s="163">
        <v>0</v>
      </c>
      <c r="F180" s="163">
        <v>0</v>
      </c>
      <c r="G180" s="163">
        <f t="shared" si="100"/>
        <v>0</v>
      </c>
      <c r="H180" s="163">
        <f t="shared" si="100"/>
        <v>0</v>
      </c>
      <c r="I180" s="163">
        <f t="shared" si="100"/>
        <v>0</v>
      </c>
      <c r="J180" s="163">
        <f t="shared" si="100"/>
        <v>0</v>
      </c>
      <c r="K180" s="163">
        <f t="shared" si="100"/>
        <v>0</v>
      </c>
      <c r="L180" s="163">
        <f t="shared" si="100"/>
        <v>0</v>
      </c>
      <c r="M180" s="163">
        <f t="shared" si="100"/>
        <v>0</v>
      </c>
      <c r="N180" s="163">
        <f t="shared" si="100"/>
        <v>0</v>
      </c>
      <c r="O180" s="163">
        <f t="shared" si="100"/>
        <v>0</v>
      </c>
      <c r="P180" s="163">
        <f t="shared" si="100"/>
        <v>0</v>
      </c>
      <c r="Q180" s="163">
        <f t="shared" si="100"/>
        <v>0</v>
      </c>
      <c r="R180" s="163">
        <f t="shared" si="100"/>
        <v>0</v>
      </c>
      <c r="S180" s="163">
        <f t="shared" si="101"/>
        <v>0</v>
      </c>
      <c r="T180" s="163">
        <f t="shared" si="101"/>
        <v>0</v>
      </c>
      <c r="U180" s="163">
        <f t="shared" si="101"/>
        <v>0</v>
      </c>
      <c r="V180" s="163">
        <f t="shared" si="101"/>
        <v>0</v>
      </c>
      <c r="W180" s="163">
        <f t="shared" si="101"/>
        <v>0</v>
      </c>
      <c r="X180" s="163">
        <f t="shared" si="101"/>
        <v>0</v>
      </c>
      <c r="Y180" s="163">
        <f t="shared" si="101"/>
        <v>0</v>
      </c>
      <c r="Z180" s="163">
        <f t="shared" si="101"/>
        <v>0</v>
      </c>
      <c r="AA180" s="163">
        <f t="shared" si="101"/>
        <v>0</v>
      </c>
      <c r="AB180" s="163">
        <f t="shared" si="101"/>
        <v>0</v>
      </c>
      <c r="AC180" s="163">
        <f t="shared" si="101"/>
        <v>0</v>
      </c>
      <c r="AD180" s="163">
        <f t="shared" si="101"/>
        <v>0</v>
      </c>
      <c r="AE180" s="163">
        <f t="shared" si="101"/>
        <v>0</v>
      </c>
      <c r="AF180" s="176">
        <f t="shared" si="101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v>0</v>
      </c>
      <c r="D181" s="163">
        <v>0</v>
      </c>
      <c r="E181" s="163">
        <v>0</v>
      </c>
      <c r="F181" s="163">
        <v>0</v>
      </c>
      <c r="G181" s="163">
        <f t="shared" si="100"/>
        <v>0</v>
      </c>
      <c r="H181" s="163">
        <f t="shared" si="100"/>
        <v>0</v>
      </c>
      <c r="I181" s="163">
        <f t="shared" si="100"/>
        <v>0</v>
      </c>
      <c r="J181" s="163">
        <f t="shared" si="100"/>
        <v>0</v>
      </c>
      <c r="K181" s="163">
        <f t="shared" si="100"/>
        <v>0</v>
      </c>
      <c r="L181" s="163">
        <f t="shared" si="100"/>
        <v>0</v>
      </c>
      <c r="M181" s="163">
        <f t="shared" si="100"/>
        <v>0</v>
      </c>
      <c r="N181" s="163">
        <f t="shared" si="100"/>
        <v>0</v>
      </c>
      <c r="O181" s="163">
        <f t="shared" si="100"/>
        <v>0</v>
      </c>
      <c r="P181" s="163">
        <f t="shared" si="100"/>
        <v>0</v>
      </c>
      <c r="Q181" s="163">
        <f t="shared" si="100"/>
        <v>0</v>
      </c>
      <c r="R181" s="163">
        <f t="shared" si="100"/>
        <v>0</v>
      </c>
      <c r="S181" s="163">
        <f t="shared" si="101"/>
        <v>0</v>
      </c>
      <c r="T181" s="163">
        <f t="shared" si="101"/>
        <v>0</v>
      </c>
      <c r="U181" s="163">
        <f t="shared" si="101"/>
        <v>0</v>
      </c>
      <c r="V181" s="163">
        <f t="shared" si="101"/>
        <v>0</v>
      </c>
      <c r="W181" s="163">
        <f t="shared" si="101"/>
        <v>0</v>
      </c>
      <c r="X181" s="163">
        <f t="shared" si="101"/>
        <v>0</v>
      </c>
      <c r="Y181" s="163">
        <f t="shared" si="101"/>
        <v>0</v>
      </c>
      <c r="Z181" s="163">
        <f t="shared" si="101"/>
        <v>0</v>
      </c>
      <c r="AA181" s="163">
        <f t="shared" si="101"/>
        <v>0</v>
      </c>
      <c r="AB181" s="163">
        <f t="shared" si="101"/>
        <v>0</v>
      </c>
      <c r="AC181" s="163">
        <f t="shared" si="101"/>
        <v>0</v>
      </c>
      <c r="AD181" s="163">
        <f t="shared" si="101"/>
        <v>0</v>
      </c>
      <c r="AE181" s="163">
        <f t="shared" si="101"/>
        <v>0</v>
      </c>
      <c r="AF181" s="176">
        <f t="shared" si="101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v>0</v>
      </c>
      <c r="D182" s="163">
        <v>0</v>
      </c>
      <c r="E182" s="163">
        <v>0</v>
      </c>
      <c r="F182" s="163">
        <v>0</v>
      </c>
      <c r="G182" s="163">
        <f t="shared" si="100"/>
        <v>0</v>
      </c>
      <c r="H182" s="163">
        <f t="shared" si="100"/>
        <v>0</v>
      </c>
      <c r="I182" s="163">
        <f t="shared" si="100"/>
        <v>0</v>
      </c>
      <c r="J182" s="163">
        <f t="shared" si="100"/>
        <v>0</v>
      </c>
      <c r="K182" s="163">
        <f t="shared" si="100"/>
        <v>0</v>
      </c>
      <c r="L182" s="163">
        <f t="shared" si="100"/>
        <v>0</v>
      </c>
      <c r="M182" s="163">
        <f t="shared" si="100"/>
        <v>0</v>
      </c>
      <c r="N182" s="163">
        <f t="shared" si="100"/>
        <v>0</v>
      </c>
      <c r="O182" s="163">
        <f t="shared" si="100"/>
        <v>0</v>
      </c>
      <c r="P182" s="163">
        <f t="shared" si="100"/>
        <v>0</v>
      </c>
      <c r="Q182" s="163">
        <f t="shared" si="100"/>
        <v>0</v>
      </c>
      <c r="R182" s="163">
        <f t="shared" si="100"/>
        <v>0</v>
      </c>
      <c r="S182" s="163">
        <f t="shared" si="101"/>
        <v>0</v>
      </c>
      <c r="T182" s="163">
        <f t="shared" si="101"/>
        <v>0</v>
      </c>
      <c r="U182" s="163">
        <f t="shared" si="101"/>
        <v>0</v>
      </c>
      <c r="V182" s="163">
        <f t="shared" si="101"/>
        <v>0</v>
      </c>
      <c r="W182" s="163">
        <f t="shared" si="101"/>
        <v>0</v>
      </c>
      <c r="X182" s="163">
        <f t="shared" si="101"/>
        <v>0</v>
      </c>
      <c r="Y182" s="163">
        <f t="shared" si="101"/>
        <v>0</v>
      </c>
      <c r="Z182" s="163">
        <f t="shared" si="101"/>
        <v>0</v>
      </c>
      <c r="AA182" s="163">
        <f t="shared" si="101"/>
        <v>0</v>
      </c>
      <c r="AB182" s="163">
        <f t="shared" si="101"/>
        <v>0</v>
      </c>
      <c r="AC182" s="163">
        <f t="shared" si="101"/>
        <v>0</v>
      </c>
      <c r="AD182" s="163">
        <f t="shared" si="101"/>
        <v>0</v>
      </c>
      <c r="AE182" s="163">
        <f t="shared" si="101"/>
        <v>0</v>
      </c>
      <c r="AF182" s="176">
        <f t="shared" si="101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v>0</v>
      </c>
      <c r="D183" s="163">
        <v>0</v>
      </c>
      <c r="E183" s="163">
        <v>0</v>
      </c>
      <c r="F183" s="163">
        <v>0</v>
      </c>
      <c r="G183" s="163">
        <f t="shared" si="100"/>
        <v>0</v>
      </c>
      <c r="H183" s="163">
        <f t="shared" si="100"/>
        <v>0</v>
      </c>
      <c r="I183" s="163">
        <f t="shared" si="100"/>
        <v>0</v>
      </c>
      <c r="J183" s="163">
        <f t="shared" si="100"/>
        <v>0</v>
      </c>
      <c r="K183" s="163">
        <f t="shared" si="100"/>
        <v>0</v>
      </c>
      <c r="L183" s="163">
        <f t="shared" si="100"/>
        <v>0</v>
      </c>
      <c r="M183" s="163">
        <f t="shared" si="100"/>
        <v>0</v>
      </c>
      <c r="N183" s="163">
        <f t="shared" si="100"/>
        <v>0</v>
      </c>
      <c r="O183" s="163">
        <f t="shared" si="100"/>
        <v>0</v>
      </c>
      <c r="P183" s="163">
        <f t="shared" si="100"/>
        <v>0</v>
      </c>
      <c r="Q183" s="163">
        <f t="shared" si="100"/>
        <v>0</v>
      </c>
      <c r="R183" s="163">
        <f t="shared" si="100"/>
        <v>0</v>
      </c>
      <c r="S183" s="163">
        <f t="shared" si="101"/>
        <v>0</v>
      </c>
      <c r="T183" s="163">
        <f t="shared" si="101"/>
        <v>0</v>
      </c>
      <c r="U183" s="163">
        <f t="shared" si="101"/>
        <v>0</v>
      </c>
      <c r="V183" s="163">
        <f t="shared" si="101"/>
        <v>0</v>
      </c>
      <c r="W183" s="163">
        <f t="shared" si="101"/>
        <v>0</v>
      </c>
      <c r="X183" s="163">
        <f t="shared" si="101"/>
        <v>0</v>
      </c>
      <c r="Y183" s="163">
        <f t="shared" si="101"/>
        <v>0</v>
      </c>
      <c r="Z183" s="163">
        <f t="shared" si="101"/>
        <v>0</v>
      </c>
      <c r="AA183" s="163">
        <f t="shared" si="101"/>
        <v>0</v>
      </c>
      <c r="AB183" s="163">
        <f t="shared" si="101"/>
        <v>0</v>
      </c>
      <c r="AC183" s="163">
        <f t="shared" si="101"/>
        <v>0</v>
      </c>
      <c r="AD183" s="163">
        <f t="shared" si="101"/>
        <v>0</v>
      </c>
      <c r="AE183" s="163">
        <f t="shared" si="101"/>
        <v>0</v>
      </c>
      <c r="AF183" s="176">
        <f t="shared" si="101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v>0</v>
      </c>
      <c r="D184" s="163">
        <v>0</v>
      </c>
      <c r="E184" s="163">
        <v>0</v>
      </c>
      <c r="F184" s="163">
        <v>0</v>
      </c>
      <c r="G184" s="163">
        <f t="shared" si="100"/>
        <v>0</v>
      </c>
      <c r="H184" s="163">
        <f t="shared" si="100"/>
        <v>0</v>
      </c>
      <c r="I184" s="163">
        <f t="shared" si="100"/>
        <v>0</v>
      </c>
      <c r="J184" s="163">
        <f t="shared" si="100"/>
        <v>0</v>
      </c>
      <c r="K184" s="163">
        <f t="shared" si="100"/>
        <v>0</v>
      </c>
      <c r="L184" s="163">
        <f t="shared" si="100"/>
        <v>0</v>
      </c>
      <c r="M184" s="163">
        <f t="shared" si="100"/>
        <v>0</v>
      </c>
      <c r="N184" s="163">
        <f t="shared" si="100"/>
        <v>0</v>
      </c>
      <c r="O184" s="163">
        <f t="shared" si="100"/>
        <v>0</v>
      </c>
      <c r="P184" s="163">
        <f t="shared" si="100"/>
        <v>0</v>
      </c>
      <c r="Q184" s="163">
        <f t="shared" si="100"/>
        <v>0</v>
      </c>
      <c r="R184" s="163">
        <f t="shared" ref="R184:AF199" si="102">Q184</f>
        <v>0</v>
      </c>
      <c r="S184" s="163">
        <f t="shared" si="102"/>
        <v>0</v>
      </c>
      <c r="T184" s="163">
        <f t="shared" si="102"/>
        <v>0</v>
      </c>
      <c r="U184" s="163">
        <f t="shared" si="102"/>
        <v>0</v>
      </c>
      <c r="V184" s="163">
        <f t="shared" si="102"/>
        <v>0</v>
      </c>
      <c r="W184" s="163">
        <f t="shared" si="102"/>
        <v>0</v>
      </c>
      <c r="X184" s="163">
        <f t="shared" si="102"/>
        <v>0</v>
      </c>
      <c r="Y184" s="163">
        <f t="shared" si="102"/>
        <v>0</v>
      </c>
      <c r="Z184" s="163">
        <f t="shared" si="102"/>
        <v>0</v>
      </c>
      <c r="AA184" s="163">
        <f t="shared" si="102"/>
        <v>0</v>
      </c>
      <c r="AB184" s="163">
        <f t="shared" si="101"/>
        <v>0</v>
      </c>
      <c r="AC184" s="163">
        <f t="shared" si="101"/>
        <v>0</v>
      </c>
      <c r="AD184" s="163">
        <f t="shared" si="102"/>
        <v>0</v>
      </c>
      <c r="AE184" s="163">
        <f t="shared" si="102"/>
        <v>0</v>
      </c>
      <c r="AF184" s="176">
        <f t="shared" si="102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v>0</v>
      </c>
      <c r="D185" s="163">
        <v>0</v>
      </c>
      <c r="E185" s="163">
        <v>0</v>
      </c>
      <c r="F185" s="163">
        <v>0</v>
      </c>
      <c r="G185" s="163">
        <f t="shared" ref="G185:R200" si="103">F185</f>
        <v>0</v>
      </c>
      <c r="H185" s="163">
        <f t="shared" si="103"/>
        <v>0</v>
      </c>
      <c r="I185" s="163">
        <f t="shared" si="103"/>
        <v>0</v>
      </c>
      <c r="J185" s="163">
        <f t="shared" si="103"/>
        <v>0</v>
      </c>
      <c r="K185" s="163">
        <f t="shared" si="103"/>
        <v>0</v>
      </c>
      <c r="L185" s="163">
        <f t="shared" si="103"/>
        <v>0</v>
      </c>
      <c r="M185" s="163">
        <f t="shared" si="103"/>
        <v>0</v>
      </c>
      <c r="N185" s="163">
        <f t="shared" si="103"/>
        <v>0</v>
      </c>
      <c r="O185" s="163">
        <f t="shared" si="103"/>
        <v>0</v>
      </c>
      <c r="P185" s="163">
        <f t="shared" si="103"/>
        <v>0</v>
      </c>
      <c r="Q185" s="163">
        <f t="shared" si="103"/>
        <v>0</v>
      </c>
      <c r="R185" s="163">
        <f t="shared" si="103"/>
        <v>0</v>
      </c>
      <c r="S185" s="163">
        <f t="shared" si="102"/>
        <v>0</v>
      </c>
      <c r="T185" s="163">
        <f t="shared" si="102"/>
        <v>0</v>
      </c>
      <c r="U185" s="163">
        <f t="shared" si="102"/>
        <v>0</v>
      </c>
      <c r="V185" s="163">
        <f t="shared" si="102"/>
        <v>0</v>
      </c>
      <c r="W185" s="163">
        <f t="shared" si="102"/>
        <v>0</v>
      </c>
      <c r="X185" s="163">
        <f t="shared" si="102"/>
        <v>0</v>
      </c>
      <c r="Y185" s="163">
        <f t="shared" si="102"/>
        <v>0</v>
      </c>
      <c r="Z185" s="163">
        <f t="shared" si="102"/>
        <v>0</v>
      </c>
      <c r="AA185" s="163">
        <f t="shared" si="102"/>
        <v>0</v>
      </c>
      <c r="AB185" s="163">
        <f t="shared" si="102"/>
        <v>0</v>
      </c>
      <c r="AC185" s="163">
        <f t="shared" si="102"/>
        <v>0</v>
      </c>
      <c r="AD185" s="163">
        <f t="shared" si="102"/>
        <v>0</v>
      </c>
      <c r="AE185" s="163">
        <f t="shared" si="102"/>
        <v>0</v>
      </c>
      <c r="AF185" s="176">
        <f t="shared" si="102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v>0</v>
      </c>
      <c r="D186" s="163">
        <v>0</v>
      </c>
      <c r="E186" s="163">
        <v>0</v>
      </c>
      <c r="F186" s="163">
        <v>0</v>
      </c>
      <c r="G186" s="163">
        <f t="shared" si="103"/>
        <v>0</v>
      </c>
      <c r="H186" s="163">
        <f t="shared" si="103"/>
        <v>0</v>
      </c>
      <c r="I186" s="163">
        <f t="shared" si="103"/>
        <v>0</v>
      </c>
      <c r="J186" s="163">
        <f t="shared" si="103"/>
        <v>0</v>
      </c>
      <c r="K186" s="163">
        <f t="shared" si="103"/>
        <v>0</v>
      </c>
      <c r="L186" s="163">
        <f t="shared" si="103"/>
        <v>0</v>
      </c>
      <c r="M186" s="163">
        <f t="shared" si="103"/>
        <v>0</v>
      </c>
      <c r="N186" s="163">
        <f t="shared" si="103"/>
        <v>0</v>
      </c>
      <c r="O186" s="163">
        <f t="shared" si="103"/>
        <v>0</v>
      </c>
      <c r="P186" s="163">
        <f t="shared" si="103"/>
        <v>0</v>
      </c>
      <c r="Q186" s="163">
        <f t="shared" si="103"/>
        <v>0</v>
      </c>
      <c r="R186" s="163">
        <f t="shared" si="103"/>
        <v>0</v>
      </c>
      <c r="S186" s="163">
        <f t="shared" si="102"/>
        <v>0</v>
      </c>
      <c r="T186" s="163">
        <f t="shared" si="102"/>
        <v>0</v>
      </c>
      <c r="U186" s="163">
        <f t="shared" si="102"/>
        <v>0</v>
      </c>
      <c r="V186" s="163">
        <f t="shared" si="102"/>
        <v>0</v>
      </c>
      <c r="W186" s="163">
        <f t="shared" si="102"/>
        <v>0</v>
      </c>
      <c r="X186" s="163">
        <f t="shared" si="102"/>
        <v>0</v>
      </c>
      <c r="Y186" s="163">
        <f t="shared" si="102"/>
        <v>0</v>
      </c>
      <c r="Z186" s="163">
        <f t="shared" si="102"/>
        <v>0</v>
      </c>
      <c r="AA186" s="163">
        <f t="shared" si="102"/>
        <v>0</v>
      </c>
      <c r="AB186" s="163">
        <f t="shared" si="102"/>
        <v>0</v>
      </c>
      <c r="AC186" s="163">
        <f t="shared" si="102"/>
        <v>0</v>
      </c>
      <c r="AD186" s="163">
        <f t="shared" si="102"/>
        <v>0</v>
      </c>
      <c r="AE186" s="163">
        <f t="shared" si="102"/>
        <v>0</v>
      </c>
      <c r="AF186" s="176">
        <f t="shared" si="102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v>0</v>
      </c>
      <c r="D187" s="163">
        <v>0</v>
      </c>
      <c r="E187" s="163">
        <v>0</v>
      </c>
      <c r="F187" s="163">
        <v>0</v>
      </c>
      <c r="G187" s="163">
        <f t="shared" si="103"/>
        <v>0</v>
      </c>
      <c r="H187" s="163">
        <f t="shared" si="103"/>
        <v>0</v>
      </c>
      <c r="I187" s="163">
        <f t="shared" si="103"/>
        <v>0</v>
      </c>
      <c r="J187" s="163">
        <f t="shared" si="103"/>
        <v>0</v>
      </c>
      <c r="K187" s="163">
        <f t="shared" si="103"/>
        <v>0</v>
      </c>
      <c r="L187" s="163">
        <f t="shared" si="103"/>
        <v>0</v>
      </c>
      <c r="M187" s="163">
        <f t="shared" si="103"/>
        <v>0</v>
      </c>
      <c r="N187" s="163">
        <f t="shared" si="103"/>
        <v>0</v>
      </c>
      <c r="O187" s="163">
        <f t="shared" si="103"/>
        <v>0</v>
      </c>
      <c r="P187" s="163">
        <f t="shared" si="103"/>
        <v>0</v>
      </c>
      <c r="Q187" s="163">
        <f t="shared" si="103"/>
        <v>0</v>
      </c>
      <c r="R187" s="163">
        <f t="shared" si="103"/>
        <v>0</v>
      </c>
      <c r="S187" s="163">
        <f t="shared" si="102"/>
        <v>0</v>
      </c>
      <c r="T187" s="163">
        <f t="shared" si="102"/>
        <v>0</v>
      </c>
      <c r="U187" s="163">
        <f t="shared" si="102"/>
        <v>0</v>
      </c>
      <c r="V187" s="163">
        <f t="shared" si="102"/>
        <v>0</v>
      </c>
      <c r="W187" s="163">
        <f t="shared" si="102"/>
        <v>0</v>
      </c>
      <c r="X187" s="163">
        <f t="shared" si="102"/>
        <v>0</v>
      </c>
      <c r="Y187" s="163">
        <f t="shared" si="102"/>
        <v>0</v>
      </c>
      <c r="Z187" s="163">
        <f t="shared" si="102"/>
        <v>0</v>
      </c>
      <c r="AA187" s="163">
        <f t="shared" si="102"/>
        <v>0</v>
      </c>
      <c r="AB187" s="163">
        <f t="shared" si="102"/>
        <v>0</v>
      </c>
      <c r="AC187" s="163">
        <f t="shared" si="102"/>
        <v>0</v>
      </c>
      <c r="AD187" s="163">
        <f t="shared" si="102"/>
        <v>0</v>
      </c>
      <c r="AE187" s="163">
        <f t="shared" si="102"/>
        <v>0</v>
      </c>
      <c r="AF187" s="176">
        <f t="shared" si="102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v>0</v>
      </c>
      <c r="D188" s="163">
        <v>0</v>
      </c>
      <c r="E188" s="163">
        <v>0</v>
      </c>
      <c r="F188" s="163">
        <v>0</v>
      </c>
      <c r="G188" s="163">
        <f t="shared" si="103"/>
        <v>0</v>
      </c>
      <c r="H188" s="163">
        <f t="shared" si="103"/>
        <v>0</v>
      </c>
      <c r="I188" s="163">
        <f t="shared" si="103"/>
        <v>0</v>
      </c>
      <c r="J188" s="163">
        <f t="shared" si="103"/>
        <v>0</v>
      </c>
      <c r="K188" s="163">
        <f t="shared" si="103"/>
        <v>0</v>
      </c>
      <c r="L188" s="163">
        <f t="shared" si="103"/>
        <v>0</v>
      </c>
      <c r="M188" s="163">
        <f t="shared" si="103"/>
        <v>0</v>
      </c>
      <c r="N188" s="163">
        <f t="shared" si="103"/>
        <v>0</v>
      </c>
      <c r="O188" s="163">
        <f t="shared" si="103"/>
        <v>0</v>
      </c>
      <c r="P188" s="163">
        <f t="shared" si="103"/>
        <v>0</v>
      </c>
      <c r="Q188" s="163">
        <f t="shared" si="103"/>
        <v>0</v>
      </c>
      <c r="R188" s="163">
        <f t="shared" si="103"/>
        <v>0</v>
      </c>
      <c r="S188" s="163">
        <f t="shared" si="102"/>
        <v>0</v>
      </c>
      <c r="T188" s="163">
        <f t="shared" si="102"/>
        <v>0</v>
      </c>
      <c r="U188" s="163">
        <f t="shared" si="102"/>
        <v>0</v>
      </c>
      <c r="V188" s="163">
        <f t="shared" si="102"/>
        <v>0</v>
      </c>
      <c r="W188" s="163">
        <f t="shared" si="102"/>
        <v>0</v>
      </c>
      <c r="X188" s="163">
        <f t="shared" si="102"/>
        <v>0</v>
      </c>
      <c r="Y188" s="163">
        <f t="shared" si="102"/>
        <v>0</v>
      </c>
      <c r="Z188" s="163">
        <f t="shared" si="102"/>
        <v>0</v>
      </c>
      <c r="AA188" s="163">
        <f t="shared" si="102"/>
        <v>0</v>
      </c>
      <c r="AB188" s="163">
        <f t="shared" si="102"/>
        <v>0</v>
      </c>
      <c r="AC188" s="163">
        <f t="shared" si="102"/>
        <v>0</v>
      </c>
      <c r="AD188" s="163">
        <f t="shared" si="102"/>
        <v>0</v>
      </c>
      <c r="AE188" s="163">
        <f t="shared" si="102"/>
        <v>0</v>
      </c>
      <c r="AF188" s="176">
        <f t="shared" si="102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v>0</v>
      </c>
      <c r="D189" s="163">
        <v>0</v>
      </c>
      <c r="E189" s="163">
        <v>0</v>
      </c>
      <c r="F189" s="163">
        <v>0</v>
      </c>
      <c r="G189" s="163">
        <f t="shared" si="103"/>
        <v>0</v>
      </c>
      <c r="H189" s="163">
        <f t="shared" si="103"/>
        <v>0</v>
      </c>
      <c r="I189" s="163">
        <f t="shared" si="103"/>
        <v>0</v>
      </c>
      <c r="J189" s="163">
        <f t="shared" si="103"/>
        <v>0</v>
      </c>
      <c r="K189" s="163">
        <f t="shared" si="103"/>
        <v>0</v>
      </c>
      <c r="L189" s="163">
        <f t="shared" si="103"/>
        <v>0</v>
      </c>
      <c r="M189" s="163">
        <f t="shared" si="103"/>
        <v>0</v>
      </c>
      <c r="N189" s="163">
        <f t="shared" si="103"/>
        <v>0</v>
      </c>
      <c r="O189" s="163">
        <f t="shared" si="103"/>
        <v>0</v>
      </c>
      <c r="P189" s="163">
        <f t="shared" si="103"/>
        <v>0</v>
      </c>
      <c r="Q189" s="163">
        <f t="shared" si="103"/>
        <v>0</v>
      </c>
      <c r="R189" s="163">
        <f t="shared" si="103"/>
        <v>0</v>
      </c>
      <c r="S189" s="163">
        <f t="shared" si="102"/>
        <v>0</v>
      </c>
      <c r="T189" s="163">
        <f t="shared" si="102"/>
        <v>0</v>
      </c>
      <c r="U189" s="163">
        <f t="shared" si="102"/>
        <v>0</v>
      </c>
      <c r="V189" s="163">
        <f t="shared" si="102"/>
        <v>0</v>
      </c>
      <c r="W189" s="163">
        <f t="shared" si="102"/>
        <v>0</v>
      </c>
      <c r="X189" s="163">
        <f t="shared" si="102"/>
        <v>0</v>
      </c>
      <c r="Y189" s="163">
        <f t="shared" si="102"/>
        <v>0</v>
      </c>
      <c r="Z189" s="163">
        <f t="shared" si="102"/>
        <v>0</v>
      </c>
      <c r="AA189" s="163">
        <f t="shared" si="102"/>
        <v>0</v>
      </c>
      <c r="AB189" s="163">
        <f t="shared" si="102"/>
        <v>0</v>
      </c>
      <c r="AC189" s="163">
        <f t="shared" si="102"/>
        <v>0</v>
      </c>
      <c r="AD189" s="163">
        <f t="shared" si="102"/>
        <v>0</v>
      </c>
      <c r="AE189" s="163">
        <f t="shared" si="102"/>
        <v>0</v>
      </c>
      <c r="AF189" s="176">
        <f t="shared" si="102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v>0</v>
      </c>
      <c r="D190" s="163">
        <v>0</v>
      </c>
      <c r="E190" s="163">
        <v>0</v>
      </c>
      <c r="F190" s="163">
        <v>0</v>
      </c>
      <c r="G190" s="163">
        <f t="shared" si="103"/>
        <v>0</v>
      </c>
      <c r="H190" s="163">
        <f t="shared" si="103"/>
        <v>0</v>
      </c>
      <c r="I190" s="163">
        <f t="shared" si="103"/>
        <v>0</v>
      </c>
      <c r="J190" s="163">
        <f t="shared" si="103"/>
        <v>0</v>
      </c>
      <c r="K190" s="163">
        <f t="shared" si="103"/>
        <v>0</v>
      </c>
      <c r="L190" s="163">
        <f t="shared" si="103"/>
        <v>0</v>
      </c>
      <c r="M190" s="163">
        <f t="shared" si="103"/>
        <v>0</v>
      </c>
      <c r="N190" s="163">
        <f t="shared" si="103"/>
        <v>0</v>
      </c>
      <c r="O190" s="163">
        <f t="shared" si="103"/>
        <v>0</v>
      </c>
      <c r="P190" s="163">
        <f t="shared" si="103"/>
        <v>0</v>
      </c>
      <c r="Q190" s="163">
        <f t="shared" si="103"/>
        <v>0</v>
      </c>
      <c r="R190" s="163">
        <f t="shared" si="103"/>
        <v>0</v>
      </c>
      <c r="S190" s="163">
        <f t="shared" si="102"/>
        <v>0</v>
      </c>
      <c r="T190" s="163">
        <f t="shared" si="102"/>
        <v>0</v>
      </c>
      <c r="U190" s="163">
        <f t="shared" si="102"/>
        <v>0</v>
      </c>
      <c r="V190" s="163">
        <f t="shared" si="102"/>
        <v>0</v>
      </c>
      <c r="W190" s="163">
        <f t="shared" si="102"/>
        <v>0</v>
      </c>
      <c r="X190" s="163">
        <f t="shared" si="102"/>
        <v>0</v>
      </c>
      <c r="Y190" s="163">
        <f t="shared" si="102"/>
        <v>0</v>
      </c>
      <c r="Z190" s="163">
        <f t="shared" si="102"/>
        <v>0</v>
      </c>
      <c r="AA190" s="163">
        <f t="shared" si="102"/>
        <v>0</v>
      </c>
      <c r="AB190" s="163">
        <f t="shared" si="102"/>
        <v>0</v>
      </c>
      <c r="AC190" s="163">
        <f t="shared" si="102"/>
        <v>0</v>
      </c>
      <c r="AD190" s="163">
        <f t="shared" si="102"/>
        <v>0</v>
      </c>
      <c r="AE190" s="163">
        <f t="shared" si="102"/>
        <v>0</v>
      </c>
      <c r="AF190" s="176">
        <f t="shared" si="102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v>0</v>
      </c>
      <c r="D191" s="163">
        <v>0</v>
      </c>
      <c r="E191" s="163">
        <v>0</v>
      </c>
      <c r="F191" s="163">
        <v>0</v>
      </c>
      <c r="G191" s="163">
        <f t="shared" si="103"/>
        <v>0</v>
      </c>
      <c r="H191" s="163">
        <f t="shared" si="103"/>
        <v>0</v>
      </c>
      <c r="I191" s="163">
        <f t="shared" si="103"/>
        <v>0</v>
      </c>
      <c r="J191" s="163">
        <f t="shared" si="103"/>
        <v>0</v>
      </c>
      <c r="K191" s="163">
        <f t="shared" si="103"/>
        <v>0</v>
      </c>
      <c r="L191" s="163">
        <f t="shared" si="103"/>
        <v>0</v>
      </c>
      <c r="M191" s="163">
        <f t="shared" si="103"/>
        <v>0</v>
      </c>
      <c r="N191" s="163">
        <f t="shared" si="103"/>
        <v>0</v>
      </c>
      <c r="O191" s="163">
        <f t="shared" si="103"/>
        <v>0</v>
      </c>
      <c r="P191" s="163">
        <f t="shared" si="103"/>
        <v>0</v>
      </c>
      <c r="Q191" s="163">
        <f t="shared" si="103"/>
        <v>0</v>
      </c>
      <c r="R191" s="163">
        <f t="shared" si="103"/>
        <v>0</v>
      </c>
      <c r="S191" s="163">
        <f t="shared" si="102"/>
        <v>0</v>
      </c>
      <c r="T191" s="163">
        <f t="shared" si="102"/>
        <v>0</v>
      </c>
      <c r="U191" s="163">
        <f t="shared" si="102"/>
        <v>0</v>
      </c>
      <c r="V191" s="163">
        <f t="shared" si="102"/>
        <v>0</v>
      </c>
      <c r="W191" s="163">
        <f t="shared" si="102"/>
        <v>0</v>
      </c>
      <c r="X191" s="163">
        <f t="shared" si="102"/>
        <v>0</v>
      </c>
      <c r="Y191" s="163">
        <f t="shared" si="102"/>
        <v>0</v>
      </c>
      <c r="Z191" s="163">
        <f t="shared" si="102"/>
        <v>0</v>
      </c>
      <c r="AA191" s="163">
        <f t="shared" si="102"/>
        <v>0</v>
      </c>
      <c r="AB191" s="163">
        <f t="shared" si="102"/>
        <v>0</v>
      </c>
      <c r="AC191" s="163">
        <f t="shared" si="102"/>
        <v>0</v>
      </c>
      <c r="AD191" s="163">
        <f t="shared" si="102"/>
        <v>0</v>
      </c>
      <c r="AE191" s="163">
        <f t="shared" si="102"/>
        <v>0</v>
      </c>
      <c r="AF191" s="176">
        <f t="shared" si="102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v>0</v>
      </c>
      <c r="D192" s="163">
        <v>0</v>
      </c>
      <c r="E192" s="163">
        <v>0</v>
      </c>
      <c r="F192" s="163">
        <v>0</v>
      </c>
      <c r="G192" s="163">
        <f t="shared" si="103"/>
        <v>0</v>
      </c>
      <c r="H192" s="163">
        <f t="shared" si="103"/>
        <v>0</v>
      </c>
      <c r="I192" s="163">
        <f t="shared" si="103"/>
        <v>0</v>
      </c>
      <c r="J192" s="163">
        <f t="shared" si="103"/>
        <v>0</v>
      </c>
      <c r="K192" s="163">
        <f t="shared" si="103"/>
        <v>0</v>
      </c>
      <c r="L192" s="163">
        <f t="shared" si="103"/>
        <v>0</v>
      </c>
      <c r="M192" s="163">
        <f t="shared" si="103"/>
        <v>0</v>
      </c>
      <c r="N192" s="163">
        <f t="shared" si="103"/>
        <v>0</v>
      </c>
      <c r="O192" s="163">
        <f t="shared" si="103"/>
        <v>0</v>
      </c>
      <c r="P192" s="163">
        <f t="shared" si="103"/>
        <v>0</v>
      </c>
      <c r="Q192" s="163">
        <f t="shared" si="103"/>
        <v>0</v>
      </c>
      <c r="R192" s="163">
        <f t="shared" si="103"/>
        <v>0</v>
      </c>
      <c r="S192" s="163">
        <f t="shared" si="102"/>
        <v>0</v>
      </c>
      <c r="T192" s="163">
        <f t="shared" si="102"/>
        <v>0</v>
      </c>
      <c r="U192" s="163">
        <f t="shared" si="102"/>
        <v>0</v>
      </c>
      <c r="V192" s="163">
        <f t="shared" si="102"/>
        <v>0</v>
      </c>
      <c r="W192" s="163">
        <f t="shared" si="102"/>
        <v>0</v>
      </c>
      <c r="X192" s="163">
        <f t="shared" si="102"/>
        <v>0</v>
      </c>
      <c r="Y192" s="163">
        <f t="shared" si="102"/>
        <v>0</v>
      </c>
      <c r="Z192" s="163">
        <f t="shared" si="102"/>
        <v>0</v>
      </c>
      <c r="AA192" s="163">
        <f t="shared" si="102"/>
        <v>0</v>
      </c>
      <c r="AB192" s="163">
        <f t="shared" si="102"/>
        <v>0</v>
      </c>
      <c r="AC192" s="163">
        <f t="shared" si="102"/>
        <v>0</v>
      </c>
      <c r="AD192" s="163">
        <f t="shared" si="102"/>
        <v>0</v>
      </c>
      <c r="AE192" s="163">
        <f t="shared" si="102"/>
        <v>0</v>
      </c>
      <c r="AF192" s="176">
        <f t="shared" si="102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v>0</v>
      </c>
      <c r="D193" s="163">
        <v>0</v>
      </c>
      <c r="E193" s="163">
        <v>0</v>
      </c>
      <c r="F193" s="163">
        <v>0</v>
      </c>
      <c r="G193" s="163">
        <f t="shared" si="103"/>
        <v>0</v>
      </c>
      <c r="H193" s="163">
        <f t="shared" si="103"/>
        <v>0</v>
      </c>
      <c r="I193" s="163">
        <f t="shared" si="103"/>
        <v>0</v>
      </c>
      <c r="J193" s="163">
        <f t="shared" si="103"/>
        <v>0</v>
      </c>
      <c r="K193" s="163">
        <f t="shared" si="103"/>
        <v>0</v>
      </c>
      <c r="L193" s="163">
        <f t="shared" si="103"/>
        <v>0</v>
      </c>
      <c r="M193" s="163">
        <f t="shared" si="103"/>
        <v>0</v>
      </c>
      <c r="N193" s="163">
        <f t="shared" si="103"/>
        <v>0</v>
      </c>
      <c r="O193" s="163">
        <f t="shared" si="103"/>
        <v>0</v>
      </c>
      <c r="P193" s="163">
        <f t="shared" si="103"/>
        <v>0</v>
      </c>
      <c r="Q193" s="163">
        <f t="shared" si="103"/>
        <v>0</v>
      </c>
      <c r="R193" s="163">
        <f t="shared" si="103"/>
        <v>0</v>
      </c>
      <c r="S193" s="163">
        <f t="shared" si="102"/>
        <v>0</v>
      </c>
      <c r="T193" s="163">
        <f t="shared" si="102"/>
        <v>0</v>
      </c>
      <c r="U193" s="163">
        <f t="shared" si="102"/>
        <v>0</v>
      </c>
      <c r="V193" s="163">
        <f t="shared" si="102"/>
        <v>0</v>
      </c>
      <c r="W193" s="163">
        <f t="shared" si="102"/>
        <v>0</v>
      </c>
      <c r="X193" s="163">
        <f t="shared" si="102"/>
        <v>0</v>
      </c>
      <c r="Y193" s="163">
        <f t="shared" si="102"/>
        <v>0</v>
      </c>
      <c r="Z193" s="163">
        <f t="shared" si="102"/>
        <v>0</v>
      </c>
      <c r="AA193" s="163">
        <f t="shared" si="102"/>
        <v>0</v>
      </c>
      <c r="AB193" s="163">
        <f t="shared" si="102"/>
        <v>0</v>
      </c>
      <c r="AC193" s="163">
        <f t="shared" si="102"/>
        <v>0</v>
      </c>
      <c r="AD193" s="163">
        <f t="shared" si="102"/>
        <v>0</v>
      </c>
      <c r="AE193" s="163">
        <f t="shared" si="102"/>
        <v>0</v>
      </c>
      <c r="AF193" s="176">
        <f t="shared" si="102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v>0</v>
      </c>
      <c r="D194" s="163">
        <v>0</v>
      </c>
      <c r="E194" s="163">
        <v>0</v>
      </c>
      <c r="F194" s="163">
        <v>0</v>
      </c>
      <c r="G194" s="163">
        <f t="shared" si="103"/>
        <v>0</v>
      </c>
      <c r="H194" s="163">
        <f t="shared" si="103"/>
        <v>0</v>
      </c>
      <c r="I194" s="163">
        <f t="shared" si="103"/>
        <v>0</v>
      </c>
      <c r="J194" s="163">
        <f t="shared" si="103"/>
        <v>0</v>
      </c>
      <c r="K194" s="163">
        <f t="shared" si="103"/>
        <v>0</v>
      </c>
      <c r="L194" s="163">
        <f t="shared" si="103"/>
        <v>0</v>
      </c>
      <c r="M194" s="163">
        <f t="shared" si="103"/>
        <v>0</v>
      </c>
      <c r="N194" s="163">
        <f t="shared" si="103"/>
        <v>0</v>
      </c>
      <c r="O194" s="163">
        <f t="shared" si="103"/>
        <v>0</v>
      </c>
      <c r="P194" s="163">
        <f t="shared" si="103"/>
        <v>0</v>
      </c>
      <c r="Q194" s="163">
        <f t="shared" si="103"/>
        <v>0</v>
      </c>
      <c r="R194" s="163">
        <f t="shared" si="103"/>
        <v>0</v>
      </c>
      <c r="S194" s="163">
        <f t="shared" si="102"/>
        <v>0</v>
      </c>
      <c r="T194" s="163">
        <f t="shared" si="102"/>
        <v>0</v>
      </c>
      <c r="U194" s="163">
        <f t="shared" si="102"/>
        <v>0</v>
      </c>
      <c r="V194" s="163">
        <f t="shared" si="102"/>
        <v>0</v>
      </c>
      <c r="W194" s="163">
        <f t="shared" si="102"/>
        <v>0</v>
      </c>
      <c r="X194" s="163">
        <f t="shared" si="102"/>
        <v>0</v>
      </c>
      <c r="Y194" s="163">
        <f t="shared" si="102"/>
        <v>0</v>
      </c>
      <c r="Z194" s="163">
        <f t="shared" si="102"/>
        <v>0</v>
      </c>
      <c r="AA194" s="163">
        <f t="shared" si="102"/>
        <v>0</v>
      </c>
      <c r="AB194" s="163">
        <f t="shared" si="102"/>
        <v>0</v>
      </c>
      <c r="AC194" s="163">
        <f t="shared" si="102"/>
        <v>0</v>
      </c>
      <c r="AD194" s="163">
        <f t="shared" si="102"/>
        <v>0</v>
      </c>
      <c r="AE194" s="163">
        <f t="shared" si="102"/>
        <v>0</v>
      </c>
      <c r="AF194" s="176">
        <f t="shared" si="102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v>0</v>
      </c>
      <c r="D195" s="163">
        <v>0</v>
      </c>
      <c r="E195" s="163">
        <v>0</v>
      </c>
      <c r="F195" s="163">
        <v>0</v>
      </c>
      <c r="G195" s="163">
        <f t="shared" si="103"/>
        <v>0</v>
      </c>
      <c r="H195" s="163">
        <f t="shared" si="103"/>
        <v>0</v>
      </c>
      <c r="I195" s="163">
        <f t="shared" si="103"/>
        <v>0</v>
      </c>
      <c r="J195" s="163">
        <f t="shared" si="103"/>
        <v>0</v>
      </c>
      <c r="K195" s="163">
        <f t="shared" si="103"/>
        <v>0</v>
      </c>
      <c r="L195" s="163">
        <f t="shared" si="103"/>
        <v>0</v>
      </c>
      <c r="M195" s="163">
        <f t="shared" si="103"/>
        <v>0</v>
      </c>
      <c r="N195" s="163">
        <f t="shared" si="103"/>
        <v>0</v>
      </c>
      <c r="O195" s="163">
        <f t="shared" si="103"/>
        <v>0</v>
      </c>
      <c r="P195" s="163">
        <f t="shared" si="103"/>
        <v>0</v>
      </c>
      <c r="Q195" s="163">
        <f t="shared" si="103"/>
        <v>0</v>
      </c>
      <c r="R195" s="163">
        <f t="shared" si="103"/>
        <v>0</v>
      </c>
      <c r="S195" s="163">
        <f t="shared" si="102"/>
        <v>0</v>
      </c>
      <c r="T195" s="163">
        <f t="shared" si="102"/>
        <v>0</v>
      </c>
      <c r="U195" s="163">
        <f t="shared" si="102"/>
        <v>0</v>
      </c>
      <c r="V195" s="163">
        <f t="shared" si="102"/>
        <v>0</v>
      </c>
      <c r="W195" s="163">
        <f t="shared" si="102"/>
        <v>0</v>
      </c>
      <c r="X195" s="163">
        <f t="shared" si="102"/>
        <v>0</v>
      </c>
      <c r="Y195" s="163">
        <f t="shared" si="102"/>
        <v>0</v>
      </c>
      <c r="Z195" s="163">
        <f t="shared" si="102"/>
        <v>0</v>
      </c>
      <c r="AA195" s="163">
        <f t="shared" si="102"/>
        <v>0</v>
      </c>
      <c r="AB195" s="163">
        <f t="shared" si="102"/>
        <v>0</v>
      </c>
      <c r="AC195" s="163">
        <f t="shared" si="102"/>
        <v>0</v>
      </c>
      <c r="AD195" s="163">
        <f t="shared" si="102"/>
        <v>0</v>
      </c>
      <c r="AE195" s="163">
        <f t="shared" si="102"/>
        <v>0</v>
      </c>
      <c r="AF195" s="176">
        <f t="shared" si="102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v>0</v>
      </c>
      <c r="D196" s="163">
        <v>0</v>
      </c>
      <c r="E196" s="163">
        <v>0</v>
      </c>
      <c r="F196" s="163">
        <v>0</v>
      </c>
      <c r="G196" s="163">
        <f t="shared" si="103"/>
        <v>0</v>
      </c>
      <c r="H196" s="163">
        <f t="shared" si="103"/>
        <v>0</v>
      </c>
      <c r="I196" s="163">
        <f t="shared" si="103"/>
        <v>0</v>
      </c>
      <c r="J196" s="163">
        <f t="shared" si="103"/>
        <v>0</v>
      </c>
      <c r="K196" s="163">
        <f t="shared" si="103"/>
        <v>0</v>
      </c>
      <c r="L196" s="163">
        <f t="shared" si="103"/>
        <v>0</v>
      </c>
      <c r="M196" s="163">
        <f t="shared" si="103"/>
        <v>0</v>
      </c>
      <c r="N196" s="163">
        <f t="shared" si="103"/>
        <v>0</v>
      </c>
      <c r="O196" s="163">
        <f t="shared" si="103"/>
        <v>0</v>
      </c>
      <c r="P196" s="163">
        <f t="shared" si="103"/>
        <v>0</v>
      </c>
      <c r="Q196" s="163">
        <f t="shared" si="103"/>
        <v>0</v>
      </c>
      <c r="R196" s="163">
        <f t="shared" si="103"/>
        <v>0</v>
      </c>
      <c r="S196" s="163">
        <f t="shared" si="102"/>
        <v>0</v>
      </c>
      <c r="T196" s="163">
        <f t="shared" si="102"/>
        <v>0</v>
      </c>
      <c r="U196" s="163">
        <f t="shared" si="102"/>
        <v>0</v>
      </c>
      <c r="V196" s="163">
        <f t="shared" si="102"/>
        <v>0</v>
      </c>
      <c r="W196" s="163">
        <f t="shared" si="102"/>
        <v>0</v>
      </c>
      <c r="X196" s="163">
        <f t="shared" si="102"/>
        <v>0</v>
      </c>
      <c r="Y196" s="163">
        <f t="shared" si="102"/>
        <v>0</v>
      </c>
      <c r="Z196" s="163">
        <f t="shared" si="102"/>
        <v>0</v>
      </c>
      <c r="AA196" s="163">
        <f t="shared" si="102"/>
        <v>0</v>
      </c>
      <c r="AB196" s="163">
        <f t="shared" si="102"/>
        <v>0</v>
      </c>
      <c r="AC196" s="163">
        <f t="shared" si="102"/>
        <v>0</v>
      </c>
      <c r="AD196" s="163">
        <f t="shared" si="102"/>
        <v>0</v>
      </c>
      <c r="AE196" s="163">
        <f t="shared" si="102"/>
        <v>0</v>
      </c>
      <c r="AF196" s="176">
        <f t="shared" si="102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v>0</v>
      </c>
      <c r="D197" s="163">
        <v>0</v>
      </c>
      <c r="E197" s="163">
        <v>0</v>
      </c>
      <c r="F197" s="163">
        <v>0</v>
      </c>
      <c r="G197" s="163">
        <f t="shared" si="103"/>
        <v>0</v>
      </c>
      <c r="H197" s="163">
        <f t="shared" si="103"/>
        <v>0</v>
      </c>
      <c r="I197" s="163">
        <f t="shared" si="103"/>
        <v>0</v>
      </c>
      <c r="J197" s="163">
        <f t="shared" si="103"/>
        <v>0</v>
      </c>
      <c r="K197" s="163">
        <f t="shared" si="103"/>
        <v>0</v>
      </c>
      <c r="L197" s="163">
        <f t="shared" si="103"/>
        <v>0</v>
      </c>
      <c r="M197" s="163">
        <f t="shared" si="103"/>
        <v>0</v>
      </c>
      <c r="N197" s="163">
        <f t="shared" si="103"/>
        <v>0</v>
      </c>
      <c r="O197" s="163">
        <f t="shared" si="103"/>
        <v>0</v>
      </c>
      <c r="P197" s="163">
        <f t="shared" si="103"/>
        <v>0</v>
      </c>
      <c r="Q197" s="163">
        <f t="shared" si="103"/>
        <v>0</v>
      </c>
      <c r="R197" s="163">
        <f t="shared" si="103"/>
        <v>0</v>
      </c>
      <c r="S197" s="163">
        <f t="shared" si="102"/>
        <v>0</v>
      </c>
      <c r="T197" s="163">
        <f t="shared" si="102"/>
        <v>0</v>
      </c>
      <c r="U197" s="163">
        <f t="shared" si="102"/>
        <v>0</v>
      </c>
      <c r="V197" s="163">
        <f t="shared" si="102"/>
        <v>0</v>
      </c>
      <c r="W197" s="163">
        <f t="shared" si="102"/>
        <v>0</v>
      </c>
      <c r="X197" s="163">
        <f t="shared" si="102"/>
        <v>0</v>
      </c>
      <c r="Y197" s="163">
        <f t="shared" si="102"/>
        <v>0</v>
      </c>
      <c r="Z197" s="163">
        <f t="shared" si="102"/>
        <v>0</v>
      </c>
      <c r="AA197" s="163">
        <f t="shared" si="102"/>
        <v>0</v>
      </c>
      <c r="AB197" s="163">
        <f t="shared" si="102"/>
        <v>0</v>
      </c>
      <c r="AC197" s="163">
        <f t="shared" si="102"/>
        <v>0</v>
      </c>
      <c r="AD197" s="163">
        <f t="shared" si="102"/>
        <v>0</v>
      </c>
      <c r="AE197" s="163">
        <f t="shared" si="102"/>
        <v>0</v>
      </c>
      <c r="AF197" s="176">
        <f t="shared" si="102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v>0</v>
      </c>
      <c r="D198" s="163">
        <v>0</v>
      </c>
      <c r="E198" s="163">
        <v>0</v>
      </c>
      <c r="F198" s="163">
        <v>0</v>
      </c>
      <c r="G198" s="163">
        <f t="shared" si="103"/>
        <v>0</v>
      </c>
      <c r="H198" s="163">
        <f t="shared" si="103"/>
        <v>0</v>
      </c>
      <c r="I198" s="163">
        <f t="shared" si="103"/>
        <v>0</v>
      </c>
      <c r="J198" s="163">
        <f t="shared" si="103"/>
        <v>0</v>
      </c>
      <c r="K198" s="163">
        <f t="shared" si="103"/>
        <v>0</v>
      </c>
      <c r="L198" s="163">
        <f t="shared" si="103"/>
        <v>0</v>
      </c>
      <c r="M198" s="163">
        <f t="shared" si="103"/>
        <v>0</v>
      </c>
      <c r="N198" s="163">
        <f t="shared" si="103"/>
        <v>0</v>
      </c>
      <c r="O198" s="163">
        <f t="shared" si="103"/>
        <v>0</v>
      </c>
      <c r="P198" s="163">
        <f t="shared" si="103"/>
        <v>0</v>
      </c>
      <c r="Q198" s="163">
        <f t="shared" si="103"/>
        <v>0</v>
      </c>
      <c r="R198" s="163">
        <f t="shared" si="103"/>
        <v>0</v>
      </c>
      <c r="S198" s="163">
        <f t="shared" si="102"/>
        <v>0</v>
      </c>
      <c r="T198" s="163">
        <f t="shared" si="102"/>
        <v>0</v>
      </c>
      <c r="U198" s="163">
        <f t="shared" si="102"/>
        <v>0</v>
      </c>
      <c r="V198" s="163">
        <f t="shared" si="102"/>
        <v>0</v>
      </c>
      <c r="W198" s="163">
        <f t="shared" si="102"/>
        <v>0</v>
      </c>
      <c r="X198" s="163">
        <f t="shared" si="102"/>
        <v>0</v>
      </c>
      <c r="Y198" s="163">
        <f t="shared" si="102"/>
        <v>0</v>
      </c>
      <c r="Z198" s="163">
        <f t="shared" si="102"/>
        <v>0</v>
      </c>
      <c r="AA198" s="163">
        <f t="shared" si="102"/>
        <v>0</v>
      </c>
      <c r="AB198" s="163">
        <f t="shared" si="102"/>
        <v>0</v>
      </c>
      <c r="AC198" s="163">
        <f t="shared" si="102"/>
        <v>0</v>
      </c>
      <c r="AD198" s="163">
        <f t="shared" si="102"/>
        <v>0</v>
      </c>
      <c r="AE198" s="163">
        <f t="shared" si="102"/>
        <v>0</v>
      </c>
      <c r="AF198" s="176">
        <f t="shared" si="102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v>0</v>
      </c>
      <c r="D199" s="163">
        <v>0</v>
      </c>
      <c r="E199" s="163">
        <v>0</v>
      </c>
      <c r="F199" s="163">
        <v>0</v>
      </c>
      <c r="G199" s="163">
        <f t="shared" si="103"/>
        <v>0</v>
      </c>
      <c r="H199" s="163">
        <f t="shared" si="103"/>
        <v>0</v>
      </c>
      <c r="I199" s="163">
        <f t="shared" si="103"/>
        <v>0</v>
      </c>
      <c r="J199" s="163">
        <f t="shared" si="103"/>
        <v>0</v>
      </c>
      <c r="K199" s="163">
        <f t="shared" si="103"/>
        <v>0</v>
      </c>
      <c r="L199" s="163">
        <f t="shared" si="103"/>
        <v>0</v>
      </c>
      <c r="M199" s="163">
        <f t="shared" si="103"/>
        <v>0</v>
      </c>
      <c r="N199" s="163">
        <f t="shared" si="103"/>
        <v>0</v>
      </c>
      <c r="O199" s="163">
        <f t="shared" si="103"/>
        <v>0</v>
      </c>
      <c r="P199" s="163">
        <f t="shared" si="103"/>
        <v>0</v>
      </c>
      <c r="Q199" s="163">
        <f t="shared" si="103"/>
        <v>0</v>
      </c>
      <c r="R199" s="163">
        <f t="shared" si="103"/>
        <v>0</v>
      </c>
      <c r="S199" s="163">
        <f t="shared" si="102"/>
        <v>0</v>
      </c>
      <c r="T199" s="163">
        <f t="shared" si="102"/>
        <v>0</v>
      </c>
      <c r="U199" s="163">
        <f t="shared" si="102"/>
        <v>0</v>
      </c>
      <c r="V199" s="163">
        <f t="shared" si="102"/>
        <v>0</v>
      </c>
      <c r="W199" s="163">
        <f t="shared" si="102"/>
        <v>0</v>
      </c>
      <c r="X199" s="163">
        <f t="shared" si="102"/>
        <v>0</v>
      </c>
      <c r="Y199" s="163">
        <f t="shared" si="102"/>
        <v>0</v>
      </c>
      <c r="Z199" s="163">
        <f t="shared" si="102"/>
        <v>0</v>
      </c>
      <c r="AA199" s="163">
        <f t="shared" si="102"/>
        <v>0</v>
      </c>
      <c r="AB199" s="163">
        <f t="shared" si="102"/>
        <v>0</v>
      </c>
      <c r="AC199" s="163">
        <f t="shared" si="102"/>
        <v>0</v>
      </c>
      <c r="AD199" s="163">
        <f t="shared" si="102"/>
        <v>0</v>
      </c>
      <c r="AE199" s="163">
        <f t="shared" si="102"/>
        <v>0</v>
      </c>
      <c r="AF199" s="176">
        <f t="shared" si="102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v>0</v>
      </c>
      <c r="D200" s="163">
        <v>0</v>
      </c>
      <c r="E200" s="163">
        <v>0</v>
      </c>
      <c r="F200" s="163">
        <v>0</v>
      </c>
      <c r="G200" s="163">
        <f t="shared" si="103"/>
        <v>0</v>
      </c>
      <c r="H200" s="163">
        <f t="shared" si="103"/>
        <v>0</v>
      </c>
      <c r="I200" s="163">
        <f t="shared" si="103"/>
        <v>0</v>
      </c>
      <c r="J200" s="163">
        <f t="shared" si="103"/>
        <v>0</v>
      </c>
      <c r="K200" s="163">
        <f t="shared" si="103"/>
        <v>0</v>
      </c>
      <c r="L200" s="163">
        <f t="shared" si="103"/>
        <v>0</v>
      </c>
      <c r="M200" s="163">
        <f t="shared" si="103"/>
        <v>0</v>
      </c>
      <c r="N200" s="163">
        <f t="shared" si="103"/>
        <v>0</v>
      </c>
      <c r="O200" s="163">
        <f t="shared" si="103"/>
        <v>0</v>
      </c>
      <c r="P200" s="163">
        <f t="shared" si="103"/>
        <v>0</v>
      </c>
      <c r="Q200" s="163">
        <f t="shared" si="103"/>
        <v>0</v>
      </c>
      <c r="R200" s="163">
        <f t="shared" ref="R200:AF215" si="104">Q200</f>
        <v>0</v>
      </c>
      <c r="S200" s="163">
        <f t="shared" si="104"/>
        <v>0</v>
      </c>
      <c r="T200" s="163">
        <f t="shared" si="104"/>
        <v>0</v>
      </c>
      <c r="U200" s="163">
        <f t="shared" si="104"/>
        <v>0</v>
      </c>
      <c r="V200" s="163">
        <f t="shared" si="104"/>
        <v>0</v>
      </c>
      <c r="W200" s="163">
        <f t="shared" si="104"/>
        <v>0</v>
      </c>
      <c r="X200" s="163">
        <f t="shared" si="104"/>
        <v>0</v>
      </c>
      <c r="Y200" s="163">
        <f t="shared" si="104"/>
        <v>0</v>
      </c>
      <c r="Z200" s="163">
        <f t="shared" si="104"/>
        <v>0</v>
      </c>
      <c r="AA200" s="163">
        <f t="shared" si="104"/>
        <v>0</v>
      </c>
      <c r="AB200" s="163">
        <f t="shared" si="104"/>
        <v>0</v>
      </c>
      <c r="AC200" s="163">
        <f t="shared" si="104"/>
        <v>0</v>
      </c>
      <c r="AD200" s="163">
        <f t="shared" si="104"/>
        <v>0</v>
      </c>
      <c r="AE200" s="163">
        <f t="shared" si="104"/>
        <v>0</v>
      </c>
      <c r="AF200" s="176">
        <f t="shared" si="104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v>0</v>
      </c>
      <c r="D201" s="163">
        <v>0</v>
      </c>
      <c r="E201" s="163">
        <v>0</v>
      </c>
      <c r="F201" s="163">
        <v>0</v>
      </c>
      <c r="G201" s="163">
        <f t="shared" ref="G201:R216" si="105">F201</f>
        <v>0</v>
      </c>
      <c r="H201" s="163">
        <f t="shared" si="105"/>
        <v>0</v>
      </c>
      <c r="I201" s="163">
        <f t="shared" si="105"/>
        <v>0</v>
      </c>
      <c r="J201" s="163">
        <f t="shared" si="105"/>
        <v>0</v>
      </c>
      <c r="K201" s="163">
        <f t="shared" si="105"/>
        <v>0</v>
      </c>
      <c r="L201" s="163">
        <f t="shared" si="105"/>
        <v>0</v>
      </c>
      <c r="M201" s="163">
        <f t="shared" si="105"/>
        <v>0</v>
      </c>
      <c r="N201" s="163">
        <f t="shared" si="105"/>
        <v>0</v>
      </c>
      <c r="O201" s="163">
        <f t="shared" si="105"/>
        <v>0</v>
      </c>
      <c r="P201" s="163">
        <f t="shared" si="105"/>
        <v>0</v>
      </c>
      <c r="Q201" s="163">
        <f t="shared" si="105"/>
        <v>0</v>
      </c>
      <c r="R201" s="163">
        <f t="shared" si="105"/>
        <v>0</v>
      </c>
      <c r="S201" s="163">
        <f t="shared" si="104"/>
        <v>0</v>
      </c>
      <c r="T201" s="163">
        <f t="shared" si="104"/>
        <v>0</v>
      </c>
      <c r="U201" s="163">
        <f t="shared" si="104"/>
        <v>0</v>
      </c>
      <c r="V201" s="163">
        <f t="shared" si="104"/>
        <v>0</v>
      </c>
      <c r="W201" s="163">
        <f t="shared" si="104"/>
        <v>0</v>
      </c>
      <c r="X201" s="163">
        <f t="shared" si="104"/>
        <v>0</v>
      </c>
      <c r="Y201" s="163">
        <f t="shared" si="104"/>
        <v>0</v>
      </c>
      <c r="Z201" s="163">
        <f t="shared" si="104"/>
        <v>0</v>
      </c>
      <c r="AA201" s="163">
        <f t="shared" si="104"/>
        <v>0</v>
      </c>
      <c r="AB201" s="163">
        <f t="shared" si="104"/>
        <v>0</v>
      </c>
      <c r="AC201" s="163">
        <f t="shared" si="104"/>
        <v>0</v>
      </c>
      <c r="AD201" s="163">
        <f t="shared" si="104"/>
        <v>0</v>
      </c>
      <c r="AE201" s="163">
        <f t="shared" si="104"/>
        <v>0</v>
      </c>
      <c r="AF201" s="176">
        <f t="shared" si="104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v>0</v>
      </c>
      <c r="D202" s="163">
        <v>0</v>
      </c>
      <c r="E202" s="163">
        <v>0</v>
      </c>
      <c r="F202" s="163">
        <v>0</v>
      </c>
      <c r="G202" s="163">
        <f t="shared" si="105"/>
        <v>0</v>
      </c>
      <c r="H202" s="163">
        <f t="shared" si="105"/>
        <v>0</v>
      </c>
      <c r="I202" s="163">
        <f t="shared" si="105"/>
        <v>0</v>
      </c>
      <c r="J202" s="163">
        <f t="shared" si="105"/>
        <v>0</v>
      </c>
      <c r="K202" s="163">
        <f t="shared" si="105"/>
        <v>0</v>
      </c>
      <c r="L202" s="163">
        <f t="shared" si="105"/>
        <v>0</v>
      </c>
      <c r="M202" s="163">
        <f t="shared" si="105"/>
        <v>0</v>
      </c>
      <c r="N202" s="163">
        <f t="shared" si="105"/>
        <v>0</v>
      </c>
      <c r="O202" s="163">
        <f t="shared" si="105"/>
        <v>0</v>
      </c>
      <c r="P202" s="163">
        <f t="shared" si="105"/>
        <v>0</v>
      </c>
      <c r="Q202" s="163">
        <f t="shared" si="105"/>
        <v>0</v>
      </c>
      <c r="R202" s="163">
        <f t="shared" si="105"/>
        <v>0</v>
      </c>
      <c r="S202" s="163">
        <f t="shared" si="104"/>
        <v>0</v>
      </c>
      <c r="T202" s="163">
        <f t="shared" si="104"/>
        <v>0</v>
      </c>
      <c r="U202" s="163">
        <f t="shared" si="104"/>
        <v>0</v>
      </c>
      <c r="V202" s="163">
        <f t="shared" si="104"/>
        <v>0</v>
      </c>
      <c r="W202" s="163">
        <f t="shared" si="104"/>
        <v>0</v>
      </c>
      <c r="X202" s="163">
        <f t="shared" si="104"/>
        <v>0</v>
      </c>
      <c r="Y202" s="163">
        <f t="shared" si="104"/>
        <v>0</v>
      </c>
      <c r="Z202" s="163">
        <f t="shared" si="104"/>
        <v>0</v>
      </c>
      <c r="AA202" s="163">
        <f t="shared" si="104"/>
        <v>0</v>
      </c>
      <c r="AB202" s="163">
        <f t="shared" si="104"/>
        <v>0</v>
      </c>
      <c r="AC202" s="163">
        <f t="shared" si="104"/>
        <v>0</v>
      </c>
      <c r="AD202" s="163">
        <f t="shared" si="104"/>
        <v>0</v>
      </c>
      <c r="AE202" s="163">
        <f t="shared" si="104"/>
        <v>0</v>
      </c>
      <c r="AF202" s="176">
        <f t="shared" si="104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v>0</v>
      </c>
      <c r="D203" s="163">
        <v>0</v>
      </c>
      <c r="E203" s="163">
        <v>0</v>
      </c>
      <c r="F203" s="163">
        <v>0</v>
      </c>
      <c r="G203" s="163">
        <f t="shared" si="105"/>
        <v>0</v>
      </c>
      <c r="H203" s="163">
        <f t="shared" si="105"/>
        <v>0</v>
      </c>
      <c r="I203" s="163">
        <f t="shared" si="105"/>
        <v>0</v>
      </c>
      <c r="J203" s="163">
        <f t="shared" si="105"/>
        <v>0</v>
      </c>
      <c r="K203" s="163">
        <f t="shared" si="105"/>
        <v>0</v>
      </c>
      <c r="L203" s="163">
        <f t="shared" si="105"/>
        <v>0</v>
      </c>
      <c r="M203" s="163">
        <f t="shared" si="105"/>
        <v>0</v>
      </c>
      <c r="N203" s="163">
        <f t="shared" si="105"/>
        <v>0</v>
      </c>
      <c r="O203" s="163">
        <f t="shared" si="105"/>
        <v>0</v>
      </c>
      <c r="P203" s="163">
        <f t="shared" si="105"/>
        <v>0</v>
      </c>
      <c r="Q203" s="163">
        <f t="shared" si="105"/>
        <v>0</v>
      </c>
      <c r="R203" s="163">
        <f t="shared" si="105"/>
        <v>0</v>
      </c>
      <c r="S203" s="163">
        <f t="shared" si="104"/>
        <v>0</v>
      </c>
      <c r="T203" s="163">
        <f t="shared" si="104"/>
        <v>0</v>
      </c>
      <c r="U203" s="163">
        <f t="shared" si="104"/>
        <v>0</v>
      </c>
      <c r="V203" s="163">
        <f t="shared" si="104"/>
        <v>0</v>
      </c>
      <c r="W203" s="163">
        <f t="shared" si="104"/>
        <v>0</v>
      </c>
      <c r="X203" s="163">
        <f t="shared" si="104"/>
        <v>0</v>
      </c>
      <c r="Y203" s="163">
        <f t="shared" si="104"/>
        <v>0</v>
      </c>
      <c r="Z203" s="163">
        <f t="shared" si="104"/>
        <v>0</v>
      </c>
      <c r="AA203" s="163">
        <f t="shared" si="104"/>
        <v>0</v>
      </c>
      <c r="AB203" s="163">
        <f t="shared" si="104"/>
        <v>0</v>
      </c>
      <c r="AC203" s="163">
        <f t="shared" si="104"/>
        <v>0</v>
      </c>
      <c r="AD203" s="163">
        <f t="shared" si="104"/>
        <v>0</v>
      </c>
      <c r="AE203" s="163">
        <f t="shared" si="104"/>
        <v>0</v>
      </c>
      <c r="AF203" s="176">
        <f t="shared" si="104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v>0</v>
      </c>
      <c r="D204" s="163">
        <v>0</v>
      </c>
      <c r="E204" s="163">
        <v>0</v>
      </c>
      <c r="F204" s="163">
        <v>0</v>
      </c>
      <c r="G204" s="163">
        <f t="shared" si="105"/>
        <v>0</v>
      </c>
      <c r="H204" s="163">
        <f t="shared" si="105"/>
        <v>0</v>
      </c>
      <c r="I204" s="163">
        <f t="shared" si="105"/>
        <v>0</v>
      </c>
      <c r="J204" s="163">
        <f t="shared" si="105"/>
        <v>0</v>
      </c>
      <c r="K204" s="163">
        <f t="shared" si="105"/>
        <v>0</v>
      </c>
      <c r="L204" s="163">
        <f t="shared" si="105"/>
        <v>0</v>
      </c>
      <c r="M204" s="163">
        <f t="shared" si="105"/>
        <v>0</v>
      </c>
      <c r="N204" s="163">
        <f t="shared" si="105"/>
        <v>0</v>
      </c>
      <c r="O204" s="163">
        <f t="shared" si="105"/>
        <v>0</v>
      </c>
      <c r="P204" s="163">
        <f t="shared" si="105"/>
        <v>0</v>
      </c>
      <c r="Q204" s="163">
        <f t="shared" si="105"/>
        <v>0</v>
      </c>
      <c r="R204" s="163">
        <f t="shared" si="105"/>
        <v>0</v>
      </c>
      <c r="S204" s="163">
        <f t="shared" si="104"/>
        <v>0</v>
      </c>
      <c r="T204" s="163">
        <f t="shared" si="104"/>
        <v>0</v>
      </c>
      <c r="U204" s="163">
        <f t="shared" si="104"/>
        <v>0</v>
      </c>
      <c r="V204" s="163">
        <f t="shared" si="104"/>
        <v>0</v>
      </c>
      <c r="W204" s="163">
        <f t="shared" si="104"/>
        <v>0</v>
      </c>
      <c r="X204" s="163">
        <f t="shared" si="104"/>
        <v>0</v>
      </c>
      <c r="Y204" s="163">
        <f t="shared" si="104"/>
        <v>0</v>
      </c>
      <c r="Z204" s="163">
        <f t="shared" si="104"/>
        <v>0</v>
      </c>
      <c r="AA204" s="163">
        <f t="shared" si="104"/>
        <v>0</v>
      </c>
      <c r="AB204" s="163">
        <f t="shared" si="104"/>
        <v>0</v>
      </c>
      <c r="AC204" s="163">
        <f t="shared" si="104"/>
        <v>0</v>
      </c>
      <c r="AD204" s="163">
        <f t="shared" si="104"/>
        <v>0</v>
      </c>
      <c r="AE204" s="163">
        <f t="shared" si="104"/>
        <v>0</v>
      </c>
      <c r="AF204" s="176">
        <f t="shared" si="104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v>0</v>
      </c>
      <c r="D205" s="163">
        <v>0</v>
      </c>
      <c r="E205" s="163">
        <v>0</v>
      </c>
      <c r="F205" s="163">
        <v>0</v>
      </c>
      <c r="G205" s="163">
        <f t="shared" si="105"/>
        <v>0</v>
      </c>
      <c r="H205" s="163">
        <f t="shared" si="105"/>
        <v>0</v>
      </c>
      <c r="I205" s="163">
        <f t="shared" si="105"/>
        <v>0</v>
      </c>
      <c r="J205" s="163">
        <f t="shared" si="105"/>
        <v>0</v>
      </c>
      <c r="K205" s="163">
        <f t="shared" si="105"/>
        <v>0</v>
      </c>
      <c r="L205" s="163">
        <f t="shared" si="105"/>
        <v>0</v>
      </c>
      <c r="M205" s="163">
        <f t="shared" si="105"/>
        <v>0</v>
      </c>
      <c r="N205" s="163">
        <f t="shared" si="105"/>
        <v>0</v>
      </c>
      <c r="O205" s="163">
        <f t="shared" si="105"/>
        <v>0</v>
      </c>
      <c r="P205" s="163">
        <f t="shared" si="105"/>
        <v>0</v>
      </c>
      <c r="Q205" s="163">
        <f t="shared" si="105"/>
        <v>0</v>
      </c>
      <c r="R205" s="163">
        <f t="shared" si="105"/>
        <v>0</v>
      </c>
      <c r="S205" s="163">
        <f t="shared" si="104"/>
        <v>0</v>
      </c>
      <c r="T205" s="163">
        <f t="shared" si="104"/>
        <v>0</v>
      </c>
      <c r="U205" s="163">
        <f t="shared" si="104"/>
        <v>0</v>
      </c>
      <c r="V205" s="163">
        <f t="shared" si="104"/>
        <v>0</v>
      </c>
      <c r="W205" s="163">
        <f t="shared" si="104"/>
        <v>0</v>
      </c>
      <c r="X205" s="163">
        <f t="shared" si="104"/>
        <v>0</v>
      </c>
      <c r="Y205" s="163">
        <f t="shared" si="104"/>
        <v>0</v>
      </c>
      <c r="Z205" s="163">
        <f t="shared" si="104"/>
        <v>0</v>
      </c>
      <c r="AA205" s="163">
        <f t="shared" si="104"/>
        <v>0</v>
      </c>
      <c r="AB205" s="163">
        <f t="shared" si="104"/>
        <v>0</v>
      </c>
      <c r="AC205" s="163">
        <f t="shared" si="104"/>
        <v>0</v>
      </c>
      <c r="AD205" s="163">
        <f t="shared" si="104"/>
        <v>0</v>
      </c>
      <c r="AE205" s="163">
        <f t="shared" si="104"/>
        <v>0</v>
      </c>
      <c r="AF205" s="176">
        <f t="shared" si="104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v>0</v>
      </c>
      <c r="D206" s="163">
        <v>0</v>
      </c>
      <c r="E206" s="163">
        <v>0</v>
      </c>
      <c r="F206" s="163">
        <v>0</v>
      </c>
      <c r="G206" s="163">
        <f t="shared" si="105"/>
        <v>0</v>
      </c>
      <c r="H206" s="163">
        <f t="shared" si="105"/>
        <v>0</v>
      </c>
      <c r="I206" s="163">
        <f t="shared" si="105"/>
        <v>0</v>
      </c>
      <c r="J206" s="163">
        <f t="shared" si="105"/>
        <v>0</v>
      </c>
      <c r="K206" s="163">
        <f t="shared" si="105"/>
        <v>0</v>
      </c>
      <c r="L206" s="163">
        <f t="shared" si="105"/>
        <v>0</v>
      </c>
      <c r="M206" s="163">
        <f t="shared" si="105"/>
        <v>0</v>
      </c>
      <c r="N206" s="163">
        <f t="shared" si="105"/>
        <v>0</v>
      </c>
      <c r="O206" s="163">
        <f t="shared" si="105"/>
        <v>0</v>
      </c>
      <c r="P206" s="163">
        <f t="shared" si="105"/>
        <v>0</v>
      </c>
      <c r="Q206" s="163">
        <f t="shared" si="105"/>
        <v>0</v>
      </c>
      <c r="R206" s="163">
        <f t="shared" si="105"/>
        <v>0</v>
      </c>
      <c r="S206" s="163">
        <f t="shared" si="104"/>
        <v>0</v>
      </c>
      <c r="T206" s="163">
        <f t="shared" si="104"/>
        <v>0</v>
      </c>
      <c r="U206" s="163">
        <f t="shared" si="104"/>
        <v>0</v>
      </c>
      <c r="V206" s="163">
        <f t="shared" si="104"/>
        <v>0</v>
      </c>
      <c r="W206" s="163">
        <f t="shared" si="104"/>
        <v>0</v>
      </c>
      <c r="X206" s="163">
        <f t="shared" si="104"/>
        <v>0</v>
      </c>
      <c r="Y206" s="163">
        <f t="shared" si="104"/>
        <v>0</v>
      </c>
      <c r="Z206" s="163">
        <f t="shared" si="104"/>
        <v>0</v>
      </c>
      <c r="AA206" s="163">
        <f t="shared" si="104"/>
        <v>0</v>
      </c>
      <c r="AB206" s="163">
        <f t="shared" si="104"/>
        <v>0</v>
      </c>
      <c r="AC206" s="163">
        <f t="shared" si="104"/>
        <v>0</v>
      </c>
      <c r="AD206" s="163">
        <f t="shared" si="104"/>
        <v>0</v>
      </c>
      <c r="AE206" s="163">
        <f t="shared" si="104"/>
        <v>0</v>
      </c>
      <c r="AF206" s="176">
        <f t="shared" si="104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v>0</v>
      </c>
      <c r="D207" s="163">
        <v>0</v>
      </c>
      <c r="E207" s="163">
        <v>0</v>
      </c>
      <c r="F207" s="163">
        <v>0</v>
      </c>
      <c r="G207" s="163">
        <f t="shared" si="105"/>
        <v>0</v>
      </c>
      <c r="H207" s="163">
        <f t="shared" si="105"/>
        <v>0</v>
      </c>
      <c r="I207" s="163">
        <f t="shared" si="105"/>
        <v>0</v>
      </c>
      <c r="J207" s="163">
        <f t="shared" si="105"/>
        <v>0</v>
      </c>
      <c r="K207" s="163">
        <f t="shared" si="105"/>
        <v>0</v>
      </c>
      <c r="L207" s="163">
        <f t="shared" si="105"/>
        <v>0</v>
      </c>
      <c r="M207" s="163">
        <f t="shared" si="105"/>
        <v>0</v>
      </c>
      <c r="N207" s="163">
        <f t="shared" si="105"/>
        <v>0</v>
      </c>
      <c r="O207" s="163">
        <f t="shared" si="105"/>
        <v>0</v>
      </c>
      <c r="P207" s="163">
        <f t="shared" si="105"/>
        <v>0</v>
      </c>
      <c r="Q207" s="163">
        <f t="shared" si="105"/>
        <v>0</v>
      </c>
      <c r="R207" s="163">
        <f t="shared" si="105"/>
        <v>0</v>
      </c>
      <c r="S207" s="163">
        <f t="shared" si="104"/>
        <v>0</v>
      </c>
      <c r="T207" s="163">
        <f t="shared" si="104"/>
        <v>0</v>
      </c>
      <c r="U207" s="163">
        <f t="shared" si="104"/>
        <v>0</v>
      </c>
      <c r="V207" s="163">
        <f t="shared" si="104"/>
        <v>0</v>
      </c>
      <c r="W207" s="163">
        <f t="shared" si="104"/>
        <v>0</v>
      </c>
      <c r="X207" s="163">
        <f t="shared" si="104"/>
        <v>0</v>
      </c>
      <c r="Y207" s="163">
        <f t="shared" si="104"/>
        <v>0</v>
      </c>
      <c r="Z207" s="163">
        <f t="shared" si="104"/>
        <v>0</v>
      </c>
      <c r="AA207" s="163">
        <f t="shared" si="104"/>
        <v>0</v>
      </c>
      <c r="AB207" s="163">
        <f t="shared" si="104"/>
        <v>0</v>
      </c>
      <c r="AC207" s="163">
        <f t="shared" si="104"/>
        <v>0</v>
      </c>
      <c r="AD207" s="163">
        <f t="shared" si="104"/>
        <v>0</v>
      </c>
      <c r="AE207" s="163">
        <f t="shared" si="104"/>
        <v>0</v>
      </c>
      <c r="AF207" s="176">
        <f t="shared" si="104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v>0</v>
      </c>
      <c r="D208" s="163">
        <v>0</v>
      </c>
      <c r="E208" s="163">
        <v>0</v>
      </c>
      <c r="F208" s="163">
        <v>0</v>
      </c>
      <c r="G208" s="163">
        <f t="shared" si="105"/>
        <v>0</v>
      </c>
      <c r="H208" s="163">
        <f t="shared" si="105"/>
        <v>0</v>
      </c>
      <c r="I208" s="163">
        <f t="shared" si="105"/>
        <v>0</v>
      </c>
      <c r="J208" s="163">
        <f t="shared" si="105"/>
        <v>0</v>
      </c>
      <c r="K208" s="163">
        <f t="shared" si="105"/>
        <v>0</v>
      </c>
      <c r="L208" s="163">
        <f t="shared" si="105"/>
        <v>0</v>
      </c>
      <c r="M208" s="163">
        <f t="shared" si="105"/>
        <v>0</v>
      </c>
      <c r="N208" s="163">
        <f t="shared" si="105"/>
        <v>0</v>
      </c>
      <c r="O208" s="163">
        <f t="shared" si="105"/>
        <v>0</v>
      </c>
      <c r="P208" s="163">
        <f t="shared" si="105"/>
        <v>0</v>
      </c>
      <c r="Q208" s="163">
        <f t="shared" si="105"/>
        <v>0</v>
      </c>
      <c r="R208" s="163">
        <f t="shared" si="105"/>
        <v>0</v>
      </c>
      <c r="S208" s="163">
        <f t="shared" si="104"/>
        <v>0</v>
      </c>
      <c r="T208" s="163">
        <f t="shared" si="104"/>
        <v>0</v>
      </c>
      <c r="U208" s="163">
        <f t="shared" si="104"/>
        <v>0</v>
      </c>
      <c r="V208" s="163">
        <f t="shared" si="104"/>
        <v>0</v>
      </c>
      <c r="W208" s="163">
        <f t="shared" si="104"/>
        <v>0</v>
      </c>
      <c r="X208" s="163">
        <f t="shared" si="104"/>
        <v>0</v>
      </c>
      <c r="Y208" s="163">
        <f t="shared" si="104"/>
        <v>0</v>
      </c>
      <c r="Z208" s="163">
        <f t="shared" si="104"/>
        <v>0</v>
      </c>
      <c r="AA208" s="163">
        <f t="shared" si="104"/>
        <v>0</v>
      </c>
      <c r="AB208" s="163">
        <f t="shared" si="104"/>
        <v>0</v>
      </c>
      <c r="AC208" s="163">
        <f t="shared" si="104"/>
        <v>0</v>
      </c>
      <c r="AD208" s="163">
        <f t="shared" si="104"/>
        <v>0</v>
      </c>
      <c r="AE208" s="163">
        <f t="shared" si="104"/>
        <v>0</v>
      </c>
      <c r="AF208" s="176">
        <f t="shared" si="104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v>0</v>
      </c>
      <c r="D209" s="163">
        <v>0</v>
      </c>
      <c r="E209" s="163">
        <v>0</v>
      </c>
      <c r="F209" s="163">
        <v>0</v>
      </c>
      <c r="G209" s="163">
        <f t="shared" si="105"/>
        <v>0</v>
      </c>
      <c r="H209" s="163">
        <f t="shared" si="105"/>
        <v>0</v>
      </c>
      <c r="I209" s="163">
        <f t="shared" si="105"/>
        <v>0</v>
      </c>
      <c r="J209" s="163">
        <f t="shared" si="105"/>
        <v>0</v>
      </c>
      <c r="K209" s="163">
        <f t="shared" si="105"/>
        <v>0</v>
      </c>
      <c r="L209" s="163">
        <f t="shared" si="105"/>
        <v>0</v>
      </c>
      <c r="M209" s="163">
        <f t="shared" si="105"/>
        <v>0</v>
      </c>
      <c r="N209" s="163">
        <f t="shared" si="105"/>
        <v>0</v>
      </c>
      <c r="O209" s="163">
        <f t="shared" si="105"/>
        <v>0</v>
      </c>
      <c r="P209" s="163">
        <f t="shared" si="105"/>
        <v>0</v>
      </c>
      <c r="Q209" s="163">
        <f t="shared" si="105"/>
        <v>0</v>
      </c>
      <c r="R209" s="163">
        <f t="shared" si="105"/>
        <v>0</v>
      </c>
      <c r="S209" s="163">
        <f t="shared" si="104"/>
        <v>0</v>
      </c>
      <c r="T209" s="163">
        <f t="shared" si="104"/>
        <v>0</v>
      </c>
      <c r="U209" s="163">
        <f t="shared" si="104"/>
        <v>0</v>
      </c>
      <c r="V209" s="163">
        <f t="shared" si="104"/>
        <v>0</v>
      </c>
      <c r="W209" s="163">
        <f t="shared" si="104"/>
        <v>0</v>
      </c>
      <c r="X209" s="163">
        <f t="shared" si="104"/>
        <v>0</v>
      </c>
      <c r="Y209" s="163">
        <f t="shared" si="104"/>
        <v>0</v>
      </c>
      <c r="Z209" s="163">
        <f t="shared" si="104"/>
        <v>0</v>
      </c>
      <c r="AA209" s="163">
        <f t="shared" si="104"/>
        <v>0</v>
      </c>
      <c r="AB209" s="163">
        <f t="shared" si="104"/>
        <v>0</v>
      </c>
      <c r="AC209" s="163">
        <f t="shared" si="104"/>
        <v>0</v>
      </c>
      <c r="AD209" s="163">
        <f t="shared" si="104"/>
        <v>0</v>
      </c>
      <c r="AE209" s="163">
        <f t="shared" si="104"/>
        <v>0</v>
      </c>
      <c r="AF209" s="176">
        <f t="shared" si="104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v>0</v>
      </c>
      <c r="D210" s="163">
        <v>0</v>
      </c>
      <c r="E210" s="163">
        <v>0</v>
      </c>
      <c r="F210" s="163">
        <v>0</v>
      </c>
      <c r="G210" s="163">
        <f t="shared" si="105"/>
        <v>0</v>
      </c>
      <c r="H210" s="163">
        <f t="shared" si="105"/>
        <v>0</v>
      </c>
      <c r="I210" s="163">
        <f t="shared" si="105"/>
        <v>0</v>
      </c>
      <c r="J210" s="163">
        <f t="shared" si="105"/>
        <v>0</v>
      </c>
      <c r="K210" s="163">
        <f t="shared" si="105"/>
        <v>0</v>
      </c>
      <c r="L210" s="163">
        <f t="shared" si="105"/>
        <v>0</v>
      </c>
      <c r="M210" s="163">
        <f t="shared" si="105"/>
        <v>0</v>
      </c>
      <c r="N210" s="163">
        <f t="shared" si="105"/>
        <v>0</v>
      </c>
      <c r="O210" s="163">
        <f t="shared" si="105"/>
        <v>0</v>
      </c>
      <c r="P210" s="163">
        <f t="shared" si="105"/>
        <v>0</v>
      </c>
      <c r="Q210" s="163">
        <f t="shared" si="105"/>
        <v>0</v>
      </c>
      <c r="R210" s="163">
        <f t="shared" si="105"/>
        <v>0</v>
      </c>
      <c r="S210" s="163">
        <f t="shared" si="104"/>
        <v>0</v>
      </c>
      <c r="T210" s="163">
        <f t="shared" si="104"/>
        <v>0</v>
      </c>
      <c r="U210" s="163">
        <f t="shared" si="104"/>
        <v>0</v>
      </c>
      <c r="V210" s="163">
        <f t="shared" si="104"/>
        <v>0</v>
      </c>
      <c r="W210" s="163">
        <f t="shared" si="104"/>
        <v>0</v>
      </c>
      <c r="X210" s="163">
        <f t="shared" si="104"/>
        <v>0</v>
      </c>
      <c r="Y210" s="163">
        <f t="shared" si="104"/>
        <v>0</v>
      </c>
      <c r="Z210" s="163">
        <f t="shared" si="104"/>
        <v>0</v>
      </c>
      <c r="AA210" s="163">
        <f t="shared" si="104"/>
        <v>0</v>
      </c>
      <c r="AB210" s="163">
        <f t="shared" si="104"/>
        <v>0</v>
      </c>
      <c r="AC210" s="163">
        <f t="shared" si="104"/>
        <v>0</v>
      </c>
      <c r="AD210" s="163">
        <f t="shared" si="104"/>
        <v>0</v>
      </c>
      <c r="AE210" s="163">
        <f t="shared" si="104"/>
        <v>0</v>
      </c>
      <c r="AF210" s="176">
        <f t="shared" si="104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v>0</v>
      </c>
      <c r="D211" s="163">
        <v>0</v>
      </c>
      <c r="E211" s="163">
        <v>0</v>
      </c>
      <c r="F211" s="163">
        <v>0</v>
      </c>
      <c r="G211" s="163">
        <f t="shared" si="105"/>
        <v>0</v>
      </c>
      <c r="H211" s="163">
        <f t="shared" si="105"/>
        <v>0</v>
      </c>
      <c r="I211" s="163">
        <f t="shared" si="105"/>
        <v>0</v>
      </c>
      <c r="J211" s="163">
        <f t="shared" si="105"/>
        <v>0</v>
      </c>
      <c r="K211" s="163">
        <f t="shared" si="105"/>
        <v>0</v>
      </c>
      <c r="L211" s="163">
        <f t="shared" si="105"/>
        <v>0</v>
      </c>
      <c r="M211" s="163">
        <f t="shared" si="105"/>
        <v>0</v>
      </c>
      <c r="N211" s="163">
        <f t="shared" si="105"/>
        <v>0</v>
      </c>
      <c r="O211" s="163">
        <f t="shared" si="105"/>
        <v>0</v>
      </c>
      <c r="P211" s="163">
        <f t="shared" si="105"/>
        <v>0</v>
      </c>
      <c r="Q211" s="163">
        <f t="shared" si="105"/>
        <v>0</v>
      </c>
      <c r="R211" s="163">
        <f t="shared" si="105"/>
        <v>0</v>
      </c>
      <c r="S211" s="163">
        <f t="shared" si="104"/>
        <v>0</v>
      </c>
      <c r="T211" s="163">
        <f t="shared" si="104"/>
        <v>0</v>
      </c>
      <c r="U211" s="163">
        <f t="shared" si="104"/>
        <v>0</v>
      </c>
      <c r="V211" s="163">
        <f t="shared" si="104"/>
        <v>0</v>
      </c>
      <c r="W211" s="163">
        <f t="shared" si="104"/>
        <v>0</v>
      </c>
      <c r="X211" s="163">
        <f t="shared" si="104"/>
        <v>0</v>
      </c>
      <c r="Y211" s="163">
        <f t="shared" si="104"/>
        <v>0</v>
      </c>
      <c r="Z211" s="163">
        <f t="shared" si="104"/>
        <v>0</v>
      </c>
      <c r="AA211" s="163">
        <f t="shared" si="104"/>
        <v>0</v>
      </c>
      <c r="AB211" s="163">
        <f t="shared" si="104"/>
        <v>0</v>
      </c>
      <c r="AC211" s="163">
        <f t="shared" si="104"/>
        <v>0</v>
      </c>
      <c r="AD211" s="163">
        <f t="shared" si="104"/>
        <v>0</v>
      </c>
      <c r="AE211" s="163">
        <f t="shared" si="104"/>
        <v>0</v>
      </c>
      <c r="AF211" s="176">
        <f t="shared" si="104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v>0</v>
      </c>
      <c r="D212" s="163">
        <v>0</v>
      </c>
      <c r="E212" s="163">
        <v>0</v>
      </c>
      <c r="F212" s="163">
        <v>0</v>
      </c>
      <c r="G212" s="163">
        <f t="shared" si="105"/>
        <v>0</v>
      </c>
      <c r="H212" s="163">
        <f t="shared" si="105"/>
        <v>0</v>
      </c>
      <c r="I212" s="163">
        <f t="shared" si="105"/>
        <v>0</v>
      </c>
      <c r="J212" s="163">
        <f t="shared" si="105"/>
        <v>0</v>
      </c>
      <c r="K212" s="163">
        <f t="shared" si="105"/>
        <v>0</v>
      </c>
      <c r="L212" s="163">
        <f t="shared" si="105"/>
        <v>0</v>
      </c>
      <c r="M212" s="163">
        <f t="shared" si="105"/>
        <v>0</v>
      </c>
      <c r="N212" s="163">
        <f t="shared" si="105"/>
        <v>0</v>
      </c>
      <c r="O212" s="163">
        <f t="shared" si="105"/>
        <v>0</v>
      </c>
      <c r="P212" s="163">
        <f t="shared" si="105"/>
        <v>0</v>
      </c>
      <c r="Q212" s="163">
        <f t="shared" si="105"/>
        <v>0</v>
      </c>
      <c r="R212" s="163">
        <f t="shared" si="105"/>
        <v>0</v>
      </c>
      <c r="S212" s="163">
        <f t="shared" si="104"/>
        <v>0</v>
      </c>
      <c r="T212" s="163">
        <f t="shared" si="104"/>
        <v>0</v>
      </c>
      <c r="U212" s="163">
        <f t="shared" si="104"/>
        <v>0</v>
      </c>
      <c r="V212" s="163">
        <f t="shared" si="104"/>
        <v>0</v>
      </c>
      <c r="W212" s="163">
        <f t="shared" si="104"/>
        <v>0</v>
      </c>
      <c r="X212" s="163">
        <f t="shared" si="104"/>
        <v>0</v>
      </c>
      <c r="Y212" s="163">
        <f t="shared" si="104"/>
        <v>0</v>
      </c>
      <c r="Z212" s="163">
        <f t="shared" si="104"/>
        <v>0</v>
      </c>
      <c r="AA212" s="163">
        <f t="shared" si="104"/>
        <v>0</v>
      </c>
      <c r="AB212" s="163">
        <f t="shared" si="104"/>
        <v>0</v>
      </c>
      <c r="AC212" s="163">
        <f t="shared" si="104"/>
        <v>0</v>
      </c>
      <c r="AD212" s="163">
        <f t="shared" si="104"/>
        <v>0</v>
      </c>
      <c r="AE212" s="163">
        <f t="shared" si="104"/>
        <v>0</v>
      </c>
      <c r="AF212" s="176">
        <f t="shared" si="104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v>0</v>
      </c>
      <c r="D213" s="163">
        <v>0</v>
      </c>
      <c r="E213" s="163">
        <v>0</v>
      </c>
      <c r="F213" s="163">
        <v>0</v>
      </c>
      <c r="G213" s="163">
        <f t="shared" si="105"/>
        <v>0</v>
      </c>
      <c r="H213" s="163">
        <f t="shared" si="105"/>
        <v>0</v>
      </c>
      <c r="I213" s="163">
        <f t="shared" si="105"/>
        <v>0</v>
      </c>
      <c r="J213" s="163">
        <f t="shared" si="105"/>
        <v>0</v>
      </c>
      <c r="K213" s="163">
        <f t="shared" si="105"/>
        <v>0</v>
      </c>
      <c r="L213" s="163">
        <f t="shared" si="105"/>
        <v>0</v>
      </c>
      <c r="M213" s="163">
        <f t="shared" si="105"/>
        <v>0</v>
      </c>
      <c r="N213" s="163">
        <f t="shared" si="105"/>
        <v>0</v>
      </c>
      <c r="O213" s="163">
        <f t="shared" si="105"/>
        <v>0</v>
      </c>
      <c r="P213" s="163">
        <f t="shared" si="105"/>
        <v>0</v>
      </c>
      <c r="Q213" s="163">
        <f t="shared" si="105"/>
        <v>0</v>
      </c>
      <c r="R213" s="163">
        <f t="shared" si="105"/>
        <v>0</v>
      </c>
      <c r="S213" s="163">
        <f t="shared" si="104"/>
        <v>0</v>
      </c>
      <c r="T213" s="163">
        <f t="shared" si="104"/>
        <v>0</v>
      </c>
      <c r="U213" s="163">
        <f t="shared" si="104"/>
        <v>0</v>
      </c>
      <c r="V213" s="163">
        <f t="shared" si="104"/>
        <v>0</v>
      </c>
      <c r="W213" s="163">
        <f t="shared" si="104"/>
        <v>0</v>
      </c>
      <c r="X213" s="163">
        <f t="shared" si="104"/>
        <v>0</v>
      </c>
      <c r="Y213" s="163">
        <f t="shared" si="104"/>
        <v>0</v>
      </c>
      <c r="Z213" s="163">
        <f t="shared" si="104"/>
        <v>0</v>
      </c>
      <c r="AA213" s="163">
        <f t="shared" si="104"/>
        <v>0</v>
      </c>
      <c r="AB213" s="163">
        <f t="shared" si="104"/>
        <v>0</v>
      </c>
      <c r="AC213" s="163">
        <f t="shared" si="104"/>
        <v>0</v>
      </c>
      <c r="AD213" s="163">
        <f t="shared" si="104"/>
        <v>0</v>
      </c>
      <c r="AE213" s="163">
        <f t="shared" si="104"/>
        <v>0</v>
      </c>
      <c r="AF213" s="176">
        <f t="shared" si="104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v>0</v>
      </c>
      <c r="D214" s="163">
        <v>0</v>
      </c>
      <c r="E214" s="163">
        <v>0</v>
      </c>
      <c r="F214" s="163">
        <v>0</v>
      </c>
      <c r="G214" s="163">
        <f t="shared" si="105"/>
        <v>0</v>
      </c>
      <c r="H214" s="163">
        <f t="shared" si="105"/>
        <v>0</v>
      </c>
      <c r="I214" s="163">
        <f t="shared" si="105"/>
        <v>0</v>
      </c>
      <c r="J214" s="163">
        <f t="shared" si="105"/>
        <v>0</v>
      </c>
      <c r="K214" s="163">
        <f t="shared" si="105"/>
        <v>0</v>
      </c>
      <c r="L214" s="163">
        <f t="shared" si="105"/>
        <v>0</v>
      </c>
      <c r="M214" s="163">
        <f t="shared" si="105"/>
        <v>0</v>
      </c>
      <c r="N214" s="163">
        <f t="shared" si="105"/>
        <v>0</v>
      </c>
      <c r="O214" s="163">
        <f t="shared" si="105"/>
        <v>0</v>
      </c>
      <c r="P214" s="163">
        <f t="shared" si="105"/>
        <v>0</v>
      </c>
      <c r="Q214" s="163">
        <f t="shared" si="105"/>
        <v>0</v>
      </c>
      <c r="R214" s="163">
        <f t="shared" si="105"/>
        <v>0</v>
      </c>
      <c r="S214" s="163">
        <f t="shared" si="104"/>
        <v>0</v>
      </c>
      <c r="T214" s="163">
        <f t="shared" si="104"/>
        <v>0</v>
      </c>
      <c r="U214" s="163">
        <f t="shared" si="104"/>
        <v>0</v>
      </c>
      <c r="V214" s="163">
        <f t="shared" si="104"/>
        <v>0</v>
      </c>
      <c r="W214" s="163">
        <f t="shared" si="104"/>
        <v>0</v>
      </c>
      <c r="X214" s="163">
        <f t="shared" si="104"/>
        <v>0</v>
      </c>
      <c r="Y214" s="163">
        <f t="shared" si="104"/>
        <v>0</v>
      </c>
      <c r="Z214" s="163">
        <f t="shared" si="104"/>
        <v>0</v>
      </c>
      <c r="AA214" s="163">
        <f t="shared" si="104"/>
        <v>0</v>
      </c>
      <c r="AB214" s="163">
        <f t="shared" si="104"/>
        <v>0</v>
      </c>
      <c r="AC214" s="163">
        <f t="shared" si="104"/>
        <v>0</v>
      </c>
      <c r="AD214" s="163">
        <f t="shared" si="104"/>
        <v>0</v>
      </c>
      <c r="AE214" s="163">
        <f t="shared" si="104"/>
        <v>0</v>
      </c>
      <c r="AF214" s="176">
        <f t="shared" si="104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v>0</v>
      </c>
      <c r="D215" s="163">
        <v>0</v>
      </c>
      <c r="E215" s="163">
        <v>0</v>
      </c>
      <c r="F215" s="163">
        <v>0</v>
      </c>
      <c r="G215" s="163">
        <f t="shared" si="105"/>
        <v>0</v>
      </c>
      <c r="H215" s="163">
        <f t="shared" si="105"/>
        <v>0</v>
      </c>
      <c r="I215" s="163">
        <f t="shared" si="105"/>
        <v>0</v>
      </c>
      <c r="J215" s="163">
        <f t="shared" si="105"/>
        <v>0</v>
      </c>
      <c r="K215" s="163">
        <f t="shared" si="105"/>
        <v>0</v>
      </c>
      <c r="L215" s="163">
        <f t="shared" si="105"/>
        <v>0</v>
      </c>
      <c r="M215" s="163">
        <f t="shared" si="105"/>
        <v>0</v>
      </c>
      <c r="N215" s="163">
        <f t="shared" si="105"/>
        <v>0</v>
      </c>
      <c r="O215" s="163">
        <f t="shared" si="105"/>
        <v>0</v>
      </c>
      <c r="P215" s="163">
        <f t="shared" si="105"/>
        <v>0</v>
      </c>
      <c r="Q215" s="163">
        <f t="shared" si="105"/>
        <v>0</v>
      </c>
      <c r="R215" s="163">
        <f t="shared" si="105"/>
        <v>0</v>
      </c>
      <c r="S215" s="163">
        <f t="shared" si="104"/>
        <v>0</v>
      </c>
      <c r="T215" s="163">
        <f t="shared" si="104"/>
        <v>0</v>
      </c>
      <c r="U215" s="163">
        <f t="shared" si="104"/>
        <v>0</v>
      </c>
      <c r="V215" s="163">
        <f t="shared" si="104"/>
        <v>0</v>
      </c>
      <c r="W215" s="163">
        <f t="shared" si="104"/>
        <v>0</v>
      </c>
      <c r="X215" s="163">
        <f t="shared" si="104"/>
        <v>0</v>
      </c>
      <c r="Y215" s="163">
        <f t="shared" si="104"/>
        <v>0</v>
      </c>
      <c r="Z215" s="163">
        <f t="shared" si="104"/>
        <v>0</v>
      </c>
      <c r="AA215" s="163">
        <f t="shared" si="104"/>
        <v>0</v>
      </c>
      <c r="AB215" s="163">
        <f t="shared" si="104"/>
        <v>0</v>
      </c>
      <c r="AC215" s="163">
        <f t="shared" si="104"/>
        <v>0</v>
      </c>
      <c r="AD215" s="163">
        <f t="shared" si="104"/>
        <v>0</v>
      </c>
      <c r="AE215" s="163">
        <f t="shared" si="104"/>
        <v>0</v>
      </c>
      <c r="AF215" s="176">
        <f t="shared" si="104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v>0</v>
      </c>
      <c r="D216" s="163">
        <v>0</v>
      </c>
      <c r="E216" s="163">
        <v>0</v>
      </c>
      <c r="F216" s="163">
        <v>0</v>
      </c>
      <c r="G216" s="163">
        <f t="shared" si="105"/>
        <v>0</v>
      </c>
      <c r="H216" s="163">
        <f t="shared" si="105"/>
        <v>0</v>
      </c>
      <c r="I216" s="163">
        <f t="shared" si="105"/>
        <v>0</v>
      </c>
      <c r="J216" s="163">
        <f t="shared" si="105"/>
        <v>0</v>
      </c>
      <c r="K216" s="163">
        <f t="shared" si="105"/>
        <v>0</v>
      </c>
      <c r="L216" s="163">
        <f t="shared" si="105"/>
        <v>0</v>
      </c>
      <c r="M216" s="163">
        <f t="shared" si="105"/>
        <v>0</v>
      </c>
      <c r="N216" s="163">
        <f t="shared" si="105"/>
        <v>0</v>
      </c>
      <c r="O216" s="163">
        <f t="shared" si="105"/>
        <v>0</v>
      </c>
      <c r="P216" s="163">
        <f t="shared" si="105"/>
        <v>0</v>
      </c>
      <c r="Q216" s="163">
        <f t="shared" si="105"/>
        <v>0</v>
      </c>
      <c r="R216" s="163">
        <f t="shared" ref="R216:AF231" si="106">Q216</f>
        <v>0</v>
      </c>
      <c r="S216" s="163">
        <f t="shared" si="106"/>
        <v>0</v>
      </c>
      <c r="T216" s="163">
        <f t="shared" si="106"/>
        <v>0</v>
      </c>
      <c r="U216" s="163">
        <f t="shared" si="106"/>
        <v>0</v>
      </c>
      <c r="V216" s="163">
        <f t="shared" si="106"/>
        <v>0</v>
      </c>
      <c r="W216" s="163">
        <f t="shared" si="106"/>
        <v>0</v>
      </c>
      <c r="X216" s="163">
        <f t="shared" si="106"/>
        <v>0</v>
      </c>
      <c r="Y216" s="163">
        <f t="shared" si="106"/>
        <v>0</v>
      </c>
      <c r="Z216" s="163">
        <f t="shared" si="106"/>
        <v>0</v>
      </c>
      <c r="AA216" s="163">
        <f t="shared" si="106"/>
        <v>0</v>
      </c>
      <c r="AB216" s="163">
        <f t="shared" si="106"/>
        <v>0</v>
      </c>
      <c r="AC216" s="163">
        <f t="shared" si="106"/>
        <v>0</v>
      </c>
      <c r="AD216" s="163">
        <f t="shared" si="106"/>
        <v>0</v>
      </c>
      <c r="AE216" s="163">
        <f t="shared" si="106"/>
        <v>0</v>
      </c>
      <c r="AF216" s="176">
        <f t="shared" si="106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v>0</v>
      </c>
      <c r="D217" s="163">
        <v>0</v>
      </c>
      <c r="E217" s="163">
        <v>0</v>
      </c>
      <c r="F217" s="163">
        <v>0</v>
      </c>
      <c r="G217" s="163">
        <f t="shared" ref="G217:R232" si="107">F217</f>
        <v>0</v>
      </c>
      <c r="H217" s="163">
        <f t="shared" si="107"/>
        <v>0</v>
      </c>
      <c r="I217" s="163">
        <f t="shared" si="107"/>
        <v>0</v>
      </c>
      <c r="J217" s="163">
        <f t="shared" si="107"/>
        <v>0</v>
      </c>
      <c r="K217" s="163">
        <f t="shared" si="107"/>
        <v>0</v>
      </c>
      <c r="L217" s="163">
        <f t="shared" si="107"/>
        <v>0</v>
      </c>
      <c r="M217" s="163">
        <f t="shared" si="107"/>
        <v>0</v>
      </c>
      <c r="N217" s="163">
        <f t="shared" si="107"/>
        <v>0</v>
      </c>
      <c r="O217" s="163">
        <f t="shared" si="107"/>
        <v>0</v>
      </c>
      <c r="P217" s="163">
        <f t="shared" si="107"/>
        <v>0</v>
      </c>
      <c r="Q217" s="163">
        <f t="shared" si="107"/>
        <v>0</v>
      </c>
      <c r="R217" s="163">
        <f t="shared" si="107"/>
        <v>0</v>
      </c>
      <c r="S217" s="163">
        <f t="shared" si="106"/>
        <v>0</v>
      </c>
      <c r="T217" s="163">
        <f t="shared" si="106"/>
        <v>0</v>
      </c>
      <c r="U217" s="163">
        <f t="shared" si="106"/>
        <v>0</v>
      </c>
      <c r="V217" s="163">
        <f t="shared" si="106"/>
        <v>0</v>
      </c>
      <c r="W217" s="163">
        <f t="shared" si="106"/>
        <v>0</v>
      </c>
      <c r="X217" s="163">
        <f t="shared" si="106"/>
        <v>0</v>
      </c>
      <c r="Y217" s="163">
        <f t="shared" si="106"/>
        <v>0</v>
      </c>
      <c r="Z217" s="163">
        <f t="shared" si="106"/>
        <v>0</v>
      </c>
      <c r="AA217" s="163">
        <f t="shared" si="106"/>
        <v>0</v>
      </c>
      <c r="AB217" s="163">
        <f t="shared" si="106"/>
        <v>0</v>
      </c>
      <c r="AC217" s="163">
        <f t="shared" si="106"/>
        <v>0</v>
      </c>
      <c r="AD217" s="163">
        <f t="shared" si="106"/>
        <v>0</v>
      </c>
      <c r="AE217" s="163">
        <f t="shared" si="106"/>
        <v>0</v>
      </c>
      <c r="AF217" s="176">
        <f t="shared" si="106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v>0</v>
      </c>
      <c r="D218" s="163">
        <v>0</v>
      </c>
      <c r="E218" s="163">
        <v>0</v>
      </c>
      <c r="F218" s="163">
        <v>0</v>
      </c>
      <c r="G218" s="163">
        <f t="shared" si="107"/>
        <v>0</v>
      </c>
      <c r="H218" s="163">
        <f t="shared" si="107"/>
        <v>0</v>
      </c>
      <c r="I218" s="163">
        <f t="shared" si="107"/>
        <v>0</v>
      </c>
      <c r="J218" s="163">
        <f t="shared" si="107"/>
        <v>0</v>
      </c>
      <c r="K218" s="163">
        <f t="shared" si="107"/>
        <v>0</v>
      </c>
      <c r="L218" s="163">
        <f t="shared" si="107"/>
        <v>0</v>
      </c>
      <c r="M218" s="163">
        <f t="shared" si="107"/>
        <v>0</v>
      </c>
      <c r="N218" s="163">
        <f t="shared" si="107"/>
        <v>0</v>
      </c>
      <c r="O218" s="163">
        <f t="shared" si="107"/>
        <v>0</v>
      </c>
      <c r="P218" s="163">
        <f t="shared" si="107"/>
        <v>0</v>
      </c>
      <c r="Q218" s="163">
        <f t="shared" si="107"/>
        <v>0</v>
      </c>
      <c r="R218" s="163">
        <f t="shared" si="107"/>
        <v>0</v>
      </c>
      <c r="S218" s="163">
        <f t="shared" si="106"/>
        <v>0</v>
      </c>
      <c r="T218" s="163">
        <f t="shared" si="106"/>
        <v>0</v>
      </c>
      <c r="U218" s="163">
        <f t="shared" si="106"/>
        <v>0</v>
      </c>
      <c r="V218" s="163">
        <f t="shared" si="106"/>
        <v>0</v>
      </c>
      <c r="W218" s="163">
        <f t="shared" si="106"/>
        <v>0</v>
      </c>
      <c r="X218" s="163">
        <f t="shared" si="106"/>
        <v>0</v>
      </c>
      <c r="Y218" s="163">
        <f t="shared" si="106"/>
        <v>0</v>
      </c>
      <c r="Z218" s="163">
        <f t="shared" si="106"/>
        <v>0</v>
      </c>
      <c r="AA218" s="163">
        <f t="shared" si="106"/>
        <v>0</v>
      </c>
      <c r="AB218" s="163">
        <f t="shared" si="106"/>
        <v>0</v>
      </c>
      <c r="AC218" s="163">
        <f t="shared" si="106"/>
        <v>0</v>
      </c>
      <c r="AD218" s="163">
        <f t="shared" si="106"/>
        <v>0</v>
      </c>
      <c r="AE218" s="163">
        <f t="shared" si="106"/>
        <v>0</v>
      </c>
      <c r="AF218" s="176">
        <f t="shared" si="106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v>0</v>
      </c>
      <c r="D219" s="163">
        <v>0</v>
      </c>
      <c r="E219" s="163">
        <v>0</v>
      </c>
      <c r="F219" s="163">
        <v>0</v>
      </c>
      <c r="G219" s="163">
        <f t="shared" si="107"/>
        <v>0</v>
      </c>
      <c r="H219" s="163">
        <f t="shared" si="107"/>
        <v>0</v>
      </c>
      <c r="I219" s="163">
        <f t="shared" si="107"/>
        <v>0</v>
      </c>
      <c r="J219" s="163">
        <f t="shared" si="107"/>
        <v>0</v>
      </c>
      <c r="K219" s="163">
        <f t="shared" si="107"/>
        <v>0</v>
      </c>
      <c r="L219" s="163">
        <f t="shared" si="107"/>
        <v>0</v>
      </c>
      <c r="M219" s="163">
        <f t="shared" si="107"/>
        <v>0</v>
      </c>
      <c r="N219" s="163">
        <f t="shared" si="107"/>
        <v>0</v>
      </c>
      <c r="O219" s="163">
        <f t="shared" si="107"/>
        <v>0</v>
      </c>
      <c r="P219" s="163">
        <f t="shared" si="107"/>
        <v>0</v>
      </c>
      <c r="Q219" s="163">
        <f t="shared" si="107"/>
        <v>0</v>
      </c>
      <c r="R219" s="163">
        <f t="shared" si="107"/>
        <v>0</v>
      </c>
      <c r="S219" s="163">
        <f t="shared" si="106"/>
        <v>0</v>
      </c>
      <c r="T219" s="163">
        <f t="shared" si="106"/>
        <v>0</v>
      </c>
      <c r="U219" s="163">
        <f t="shared" si="106"/>
        <v>0</v>
      </c>
      <c r="V219" s="163">
        <f t="shared" si="106"/>
        <v>0</v>
      </c>
      <c r="W219" s="163">
        <f t="shared" si="106"/>
        <v>0</v>
      </c>
      <c r="X219" s="163">
        <f t="shared" si="106"/>
        <v>0</v>
      </c>
      <c r="Y219" s="163">
        <f t="shared" si="106"/>
        <v>0</v>
      </c>
      <c r="Z219" s="163">
        <f t="shared" si="106"/>
        <v>0</v>
      </c>
      <c r="AA219" s="163">
        <f t="shared" si="106"/>
        <v>0</v>
      </c>
      <c r="AB219" s="163">
        <f t="shared" si="106"/>
        <v>0</v>
      </c>
      <c r="AC219" s="163">
        <f t="shared" si="106"/>
        <v>0</v>
      </c>
      <c r="AD219" s="163">
        <f t="shared" si="106"/>
        <v>0</v>
      </c>
      <c r="AE219" s="163">
        <f t="shared" si="106"/>
        <v>0</v>
      </c>
      <c r="AF219" s="176">
        <f t="shared" si="106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v>0</v>
      </c>
      <c r="D220" s="163">
        <v>0</v>
      </c>
      <c r="E220" s="163">
        <v>0</v>
      </c>
      <c r="F220" s="163">
        <v>0</v>
      </c>
      <c r="G220" s="163">
        <f t="shared" si="107"/>
        <v>0</v>
      </c>
      <c r="H220" s="163">
        <f t="shared" si="107"/>
        <v>0</v>
      </c>
      <c r="I220" s="163">
        <f t="shared" si="107"/>
        <v>0</v>
      </c>
      <c r="J220" s="163">
        <f t="shared" si="107"/>
        <v>0</v>
      </c>
      <c r="K220" s="163">
        <f t="shared" si="107"/>
        <v>0</v>
      </c>
      <c r="L220" s="163">
        <f t="shared" si="107"/>
        <v>0</v>
      </c>
      <c r="M220" s="163">
        <f t="shared" si="107"/>
        <v>0</v>
      </c>
      <c r="N220" s="163">
        <f t="shared" si="107"/>
        <v>0</v>
      </c>
      <c r="O220" s="163">
        <f t="shared" si="107"/>
        <v>0</v>
      </c>
      <c r="P220" s="163">
        <f t="shared" si="107"/>
        <v>0</v>
      </c>
      <c r="Q220" s="163">
        <f t="shared" si="107"/>
        <v>0</v>
      </c>
      <c r="R220" s="163">
        <f t="shared" si="107"/>
        <v>0</v>
      </c>
      <c r="S220" s="163">
        <f t="shared" si="106"/>
        <v>0</v>
      </c>
      <c r="T220" s="163">
        <f t="shared" si="106"/>
        <v>0</v>
      </c>
      <c r="U220" s="163">
        <f t="shared" si="106"/>
        <v>0</v>
      </c>
      <c r="V220" s="163">
        <f t="shared" si="106"/>
        <v>0</v>
      </c>
      <c r="W220" s="163">
        <f t="shared" si="106"/>
        <v>0</v>
      </c>
      <c r="X220" s="163">
        <f t="shared" si="106"/>
        <v>0</v>
      </c>
      <c r="Y220" s="163">
        <f t="shared" si="106"/>
        <v>0</v>
      </c>
      <c r="Z220" s="163">
        <f t="shared" si="106"/>
        <v>0</v>
      </c>
      <c r="AA220" s="163">
        <f t="shared" si="106"/>
        <v>0</v>
      </c>
      <c r="AB220" s="163">
        <f t="shared" si="106"/>
        <v>0</v>
      </c>
      <c r="AC220" s="163">
        <f t="shared" si="106"/>
        <v>0</v>
      </c>
      <c r="AD220" s="163">
        <f t="shared" si="106"/>
        <v>0</v>
      </c>
      <c r="AE220" s="163">
        <f t="shared" si="106"/>
        <v>0</v>
      </c>
      <c r="AF220" s="176">
        <f t="shared" si="106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v>0</v>
      </c>
      <c r="D221" s="163">
        <v>0</v>
      </c>
      <c r="E221" s="163">
        <v>0</v>
      </c>
      <c r="F221" s="163">
        <v>0</v>
      </c>
      <c r="G221" s="163">
        <f t="shared" si="107"/>
        <v>0</v>
      </c>
      <c r="H221" s="163">
        <f t="shared" si="107"/>
        <v>0</v>
      </c>
      <c r="I221" s="163">
        <f t="shared" si="107"/>
        <v>0</v>
      </c>
      <c r="J221" s="163">
        <f t="shared" si="107"/>
        <v>0</v>
      </c>
      <c r="K221" s="163">
        <f t="shared" si="107"/>
        <v>0</v>
      </c>
      <c r="L221" s="163">
        <f t="shared" si="107"/>
        <v>0</v>
      </c>
      <c r="M221" s="163">
        <f t="shared" si="107"/>
        <v>0</v>
      </c>
      <c r="N221" s="163">
        <f t="shared" si="107"/>
        <v>0</v>
      </c>
      <c r="O221" s="163">
        <f t="shared" si="107"/>
        <v>0</v>
      </c>
      <c r="P221" s="163">
        <f t="shared" si="107"/>
        <v>0</v>
      </c>
      <c r="Q221" s="163">
        <f t="shared" si="107"/>
        <v>0</v>
      </c>
      <c r="R221" s="163">
        <f t="shared" si="107"/>
        <v>0</v>
      </c>
      <c r="S221" s="163">
        <f t="shared" si="106"/>
        <v>0</v>
      </c>
      <c r="T221" s="163">
        <f t="shared" si="106"/>
        <v>0</v>
      </c>
      <c r="U221" s="163">
        <f t="shared" si="106"/>
        <v>0</v>
      </c>
      <c r="V221" s="163">
        <f t="shared" si="106"/>
        <v>0</v>
      </c>
      <c r="W221" s="163">
        <f t="shared" si="106"/>
        <v>0</v>
      </c>
      <c r="X221" s="163">
        <f t="shared" si="106"/>
        <v>0</v>
      </c>
      <c r="Y221" s="163">
        <f t="shared" si="106"/>
        <v>0</v>
      </c>
      <c r="Z221" s="163">
        <f t="shared" si="106"/>
        <v>0</v>
      </c>
      <c r="AA221" s="163">
        <f t="shared" si="106"/>
        <v>0</v>
      </c>
      <c r="AB221" s="163">
        <f t="shared" si="106"/>
        <v>0</v>
      </c>
      <c r="AC221" s="163">
        <f t="shared" si="106"/>
        <v>0</v>
      </c>
      <c r="AD221" s="163">
        <f t="shared" si="106"/>
        <v>0</v>
      </c>
      <c r="AE221" s="163">
        <f t="shared" si="106"/>
        <v>0</v>
      </c>
      <c r="AF221" s="176">
        <f t="shared" si="106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v>0</v>
      </c>
      <c r="D222" s="163">
        <v>0</v>
      </c>
      <c r="E222" s="163">
        <v>0</v>
      </c>
      <c r="F222" s="163">
        <v>0</v>
      </c>
      <c r="G222" s="163">
        <f t="shared" si="107"/>
        <v>0</v>
      </c>
      <c r="H222" s="163">
        <f t="shared" si="107"/>
        <v>0</v>
      </c>
      <c r="I222" s="163">
        <f t="shared" si="107"/>
        <v>0</v>
      </c>
      <c r="J222" s="163">
        <f t="shared" si="107"/>
        <v>0</v>
      </c>
      <c r="K222" s="163">
        <f t="shared" si="107"/>
        <v>0</v>
      </c>
      <c r="L222" s="163">
        <f t="shared" si="107"/>
        <v>0</v>
      </c>
      <c r="M222" s="163">
        <f t="shared" si="107"/>
        <v>0</v>
      </c>
      <c r="N222" s="163">
        <f t="shared" si="107"/>
        <v>0</v>
      </c>
      <c r="O222" s="163">
        <f t="shared" si="107"/>
        <v>0</v>
      </c>
      <c r="P222" s="163">
        <f t="shared" si="107"/>
        <v>0</v>
      </c>
      <c r="Q222" s="163">
        <f t="shared" si="107"/>
        <v>0</v>
      </c>
      <c r="R222" s="163">
        <f t="shared" si="107"/>
        <v>0</v>
      </c>
      <c r="S222" s="163">
        <f t="shared" si="106"/>
        <v>0</v>
      </c>
      <c r="T222" s="163">
        <f t="shared" si="106"/>
        <v>0</v>
      </c>
      <c r="U222" s="163">
        <f t="shared" si="106"/>
        <v>0</v>
      </c>
      <c r="V222" s="163">
        <f t="shared" si="106"/>
        <v>0</v>
      </c>
      <c r="W222" s="163">
        <f t="shared" si="106"/>
        <v>0</v>
      </c>
      <c r="X222" s="163">
        <f t="shared" si="106"/>
        <v>0</v>
      </c>
      <c r="Y222" s="163">
        <f t="shared" si="106"/>
        <v>0</v>
      </c>
      <c r="Z222" s="163">
        <f t="shared" si="106"/>
        <v>0</v>
      </c>
      <c r="AA222" s="163">
        <f t="shared" si="106"/>
        <v>0</v>
      </c>
      <c r="AB222" s="163">
        <f t="shared" si="106"/>
        <v>0</v>
      </c>
      <c r="AC222" s="163">
        <f t="shared" si="106"/>
        <v>0</v>
      </c>
      <c r="AD222" s="163">
        <f t="shared" si="106"/>
        <v>0</v>
      </c>
      <c r="AE222" s="163">
        <f t="shared" si="106"/>
        <v>0</v>
      </c>
      <c r="AF222" s="176">
        <f t="shared" si="106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v>0</v>
      </c>
      <c r="D223" s="163">
        <v>0</v>
      </c>
      <c r="E223" s="163">
        <v>0</v>
      </c>
      <c r="F223" s="163">
        <v>0</v>
      </c>
      <c r="G223" s="163">
        <f t="shared" si="107"/>
        <v>0</v>
      </c>
      <c r="H223" s="163">
        <f t="shared" si="107"/>
        <v>0</v>
      </c>
      <c r="I223" s="163">
        <f t="shared" si="107"/>
        <v>0</v>
      </c>
      <c r="J223" s="163">
        <f t="shared" si="107"/>
        <v>0</v>
      </c>
      <c r="K223" s="163">
        <f t="shared" si="107"/>
        <v>0</v>
      </c>
      <c r="L223" s="163">
        <f t="shared" si="107"/>
        <v>0</v>
      </c>
      <c r="M223" s="163">
        <f t="shared" si="107"/>
        <v>0</v>
      </c>
      <c r="N223" s="163">
        <f t="shared" si="107"/>
        <v>0</v>
      </c>
      <c r="O223" s="163">
        <f t="shared" si="107"/>
        <v>0</v>
      </c>
      <c r="P223" s="163">
        <f t="shared" si="107"/>
        <v>0</v>
      </c>
      <c r="Q223" s="163">
        <f t="shared" si="107"/>
        <v>0</v>
      </c>
      <c r="R223" s="163">
        <f t="shared" si="107"/>
        <v>0</v>
      </c>
      <c r="S223" s="163">
        <f t="shared" si="106"/>
        <v>0</v>
      </c>
      <c r="T223" s="163">
        <f t="shared" si="106"/>
        <v>0</v>
      </c>
      <c r="U223" s="163">
        <f t="shared" si="106"/>
        <v>0</v>
      </c>
      <c r="V223" s="163">
        <f t="shared" si="106"/>
        <v>0</v>
      </c>
      <c r="W223" s="163">
        <f t="shared" si="106"/>
        <v>0</v>
      </c>
      <c r="X223" s="163">
        <f t="shared" si="106"/>
        <v>0</v>
      </c>
      <c r="Y223" s="163">
        <f t="shared" si="106"/>
        <v>0</v>
      </c>
      <c r="Z223" s="163">
        <f t="shared" si="106"/>
        <v>0</v>
      </c>
      <c r="AA223" s="163">
        <f t="shared" si="106"/>
        <v>0</v>
      </c>
      <c r="AB223" s="163">
        <f t="shared" si="106"/>
        <v>0</v>
      </c>
      <c r="AC223" s="163">
        <f t="shared" si="106"/>
        <v>0</v>
      </c>
      <c r="AD223" s="163">
        <f t="shared" si="106"/>
        <v>0</v>
      </c>
      <c r="AE223" s="163">
        <f t="shared" si="106"/>
        <v>0</v>
      </c>
      <c r="AF223" s="176">
        <f t="shared" si="106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v>0</v>
      </c>
      <c r="D224" s="163">
        <v>0</v>
      </c>
      <c r="E224" s="163">
        <v>0</v>
      </c>
      <c r="F224" s="163">
        <v>0</v>
      </c>
      <c r="G224" s="163">
        <f t="shared" si="107"/>
        <v>0</v>
      </c>
      <c r="H224" s="163">
        <f t="shared" si="107"/>
        <v>0</v>
      </c>
      <c r="I224" s="163">
        <f t="shared" si="107"/>
        <v>0</v>
      </c>
      <c r="J224" s="163">
        <f t="shared" si="107"/>
        <v>0</v>
      </c>
      <c r="K224" s="163">
        <f t="shared" si="107"/>
        <v>0</v>
      </c>
      <c r="L224" s="163">
        <f t="shared" si="107"/>
        <v>0</v>
      </c>
      <c r="M224" s="163">
        <f t="shared" si="107"/>
        <v>0</v>
      </c>
      <c r="N224" s="163">
        <f t="shared" si="107"/>
        <v>0</v>
      </c>
      <c r="O224" s="163">
        <f t="shared" si="107"/>
        <v>0</v>
      </c>
      <c r="P224" s="163">
        <f t="shared" si="107"/>
        <v>0</v>
      </c>
      <c r="Q224" s="163">
        <f t="shared" si="107"/>
        <v>0</v>
      </c>
      <c r="R224" s="163">
        <f t="shared" si="107"/>
        <v>0</v>
      </c>
      <c r="S224" s="163">
        <f t="shared" si="106"/>
        <v>0</v>
      </c>
      <c r="T224" s="163">
        <f t="shared" si="106"/>
        <v>0</v>
      </c>
      <c r="U224" s="163">
        <f t="shared" si="106"/>
        <v>0</v>
      </c>
      <c r="V224" s="163">
        <f t="shared" si="106"/>
        <v>0</v>
      </c>
      <c r="W224" s="163">
        <f t="shared" si="106"/>
        <v>0</v>
      </c>
      <c r="X224" s="163">
        <f t="shared" si="106"/>
        <v>0</v>
      </c>
      <c r="Y224" s="163">
        <f t="shared" si="106"/>
        <v>0</v>
      </c>
      <c r="Z224" s="163">
        <f t="shared" si="106"/>
        <v>0</v>
      </c>
      <c r="AA224" s="163">
        <f t="shared" si="106"/>
        <v>0</v>
      </c>
      <c r="AB224" s="163">
        <f t="shared" si="106"/>
        <v>0</v>
      </c>
      <c r="AC224" s="163">
        <f t="shared" si="106"/>
        <v>0</v>
      </c>
      <c r="AD224" s="163">
        <f t="shared" si="106"/>
        <v>0</v>
      </c>
      <c r="AE224" s="163">
        <f t="shared" si="106"/>
        <v>0</v>
      </c>
      <c r="AF224" s="176">
        <f t="shared" si="106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v>0</v>
      </c>
      <c r="D225" s="163">
        <v>0</v>
      </c>
      <c r="E225" s="163">
        <v>0</v>
      </c>
      <c r="F225" s="163">
        <v>0</v>
      </c>
      <c r="G225" s="163">
        <f t="shared" si="107"/>
        <v>0</v>
      </c>
      <c r="H225" s="163">
        <f t="shared" si="107"/>
        <v>0</v>
      </c>
      <c r="I225" s="163">
        <f t="shared" si="107"/>
        <v>0</v>
      </c>
      <c r="J225" s="163">
        <f t="shared" si="107"/>
        <v>0</v>
      </c>
      <c r="K225" s="163">
        <f t="shared" si="107"/>
        <v>0</v>
      </c>
      <c r="L225" s="163">
        <f t="shared" si="107"/>
        <v>0</v>
      </c>
      <c r="M225" s="163">
        <f t="shared" si="107"/>
        <v>0</v>
      </c>
      <c r="N225" s="163">
        <f t="shared" si="107"/>
        <v>0</v>
      </c>
      <c r="O225" s="163">
        <f t="shared" si="107"/>
        <v>0</v>
      </c>
      <c r="P225" s="163">
        <f t="shared" si="107"/>
        <v>0</v>
      </c>
      <c r="Q225" s="163">
        <f t="shared" si="107"/>
        <v>0</v>
      </c>
      <c r="R225" s="163">
        <f t="shared" si="107"/>
        <v>0</v>
      </c>
      <c r="S225" s="163">
        <f t="shared" si="106"/>
        <v>0</v>
      </c>
      <c r="T225" s="163">
        <f t="shared" si="106"/>
        <v>0</v>
      </c>
      <c r="U225" s="163">
        <f t="shared" si="106"/>
        <v>0</v>
      </c>
      <c r="V225" s="163">
        <f t="shared" si="106"/>
        <v>0</v>
      </c>
      <c r="W225" s="163">
        <f t="shared" si="106"/>
        <v>0</v>
      </c>
      <c r="X225" s="163">
        <f t="shared" si="106"/>
        <v>0</v>
      </c>
      <c r="Y225" s="163">
        <f t="shared" si="106"/>
        <v>0</v>
      </c>
      <c r="Z225" s="163">
        <f t="shared" si="106"/>
        <v>0</v>
      </c>
      <c r="AA225" s="163">
        <f t="shared" si="106"/>
        <v>0</v>
      </c>
      <c r="AB225" s="163">
        <f t="shared" si="106"/>
        <v>0</v>
      </c>
      <c r="AC225" s="163">
        <f t="shared" si="106"/>
        <v>0</v>
      </c>
      <c r="AD225" s="163">
        <f t="shared" si="106"/>
        <v>0</v>
      </c>
      <c r="AE225" s="163">
        <f t="shared" si="106"/>
        <v>0</v>
      </c>
      <c r="AF225" s="176">
        <f t="shared" si="106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v>0</v>
      </c>
      <c r="D226" s="163">
        <v>0</v>
      </c>
      <c r="E226" s="163">
        <v>0</v>
      </c>
      <c r="F226" s="163">
        <v>0</v>
      </c>
      <c r="G226" s="163">
        <f t="shared" si="107"/>
        <v>0</v>
      </c>
      <c r="H226" s="163">
        <f t="shared" si="107"/>
        <v>0</v>
      </c>
      <c r="I226" s="163">
        <f t="shared" si="107"/>
        <v>0</v>
      </c>
      <c r="J226" s="163">
        <f t="shared" si="107"/>
        <v>0</v>
      </c>
      <c r="K226" s="163">
        <f t="shared" si="107"/>
        <v>0</v>
      </c>
      <c r="L226" s="163">
        <f t="shared" si="107"/>
        <v>0</v>
      </c>
      <c r="M226" s="163">
        <f t="shared" si="107"/>
        <v>0</v>
      </c>
      <c r="N226" s="163">
        <f t="shared" si="107"/>
        <v>0</v>
      </c>
      <c r="O226" s="163">
        <f t="shared" si="107"/>
        <v>0</v>
      </c>
      <c r="P226" s="163">
        <f t="shared" si="107"/>
        <v>0</v>
      </c>
      <c r="Q226" s="163">
        <f t="shared" si="107"/>
        <v>0</v>
      </c>
      <c r="R226" s="163">
        <f t="shared" si="107"/>
        <v>0</v>
      </c>
      <c r="S226" s="163">
        <f t="shared" si="106"/>
        <v>0</v>
      </c>
      <c r="T226" s="163">
        <f t="shared" si="106"/>
        <v>0</v>
      </c>
      <c r="U226" s="163">
        <f t="shared" si="106"/>
        <v>0</v>
      </c>
      <c r="V226" s="163">
        <f t="shared" si="106"/>
        <v>0</v>
      </c>
      <c r="W226" s="163">
        <f t="shared" si="106"/>
        <v>0</v>
      </c>
      <c r="X226" s="163">
        <f t="shared" si="106"/>
        <v>0</v>
      </c>
      <c r="Y226" s="163">
        <f t="shared" si="106"/>
        <v>0</v>
      </c>
      <c r="Z226" s="163">
        <f t="shared" si="106"/>
        <v>0</v>
      </c>
      <c r="AA226" s="163">
        <f t="shared" si="106"/>
        <v>0</v>
      </c>
      <c r="AB226" s="163">
        <f t="shared" si="106"/>
        <v>0</v>
      </c>
      <c r="AC226" s="163">
        <f t="shared" si="106"/>
        <v>0</v>
      </c>
      <c r="AD226" s="163">
        <f t="shared" si="106"/>
        <v>0</v>
      </c>
      <c r="AE226" s="163">
        <f t="shared" si="106"/>
        <v>0</v>
      </c>
      <c r="AF226" s="176">
        <f t="shared" si="106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v>0</v>
      </c>
      <c r="D227" s="163">
        <v>0</v>
      </c>
      <c r="E227" s="163">
        <v>0</v>
      </c>
      <c r="F227" s="163">
        <v>0</v>
      </c>
      <c r="G227" s="163">
        <f t="shared" si="107"/>
        <v>0</v>
      </c>
      <c r="H227" s="163">
        <f t="shared" si="107"/>
        <v>0</v>
      </c>
      <c r="I227" s="163">
        <f t="shared" si="107"/>
        <v>0</v>
      </c>
      <c r="J227" s="163">
        <f t="shared" si="107"/>
        <v>0</v>
      </c>
      <c r="K227" s="163">
        <f t="shared" si="107"/>
        <v>0</v>
      </c>
      <c r="L227" s="163">
        <f t="shared" si="107"/>
        <v>0</v>
      </c>
      <c r="M227" s="163">
        <f t="shared" si="107"/>
        <v>0</v>
      </c>
      <c r="N227" s="163">
        <f t="shared" si="107"/>
        <v>0</v>
      </c>
      <c r="O227" s="163">
        <f t="shared" si="107"/>
        <v>0</v>
      </c>
      <c r="P227" s="163">
        <f t="shared" si="107"/>
        <v>0</v>
      </c>
      <c r="Q227" s="163">
        <f t="shared" si="107"/>
        <v>0</v>
      </c>
      <c r="R227" s="163">
        <f t="shared" si="107"/>
        <v>0</v>
      </c>
      <c r="S227" s="163">
        <f t="shared" si="106"/>
        <v>0</v>
      </c>
      <c r="T227" s="163">
        <f t="shared" si="106"/>
        <v>0</v>
      </c>
      <c r="U227" s="163">
        <f t="shared" si="106"/>
        <v>0</v>
      </c>
      <c r="V227" s="163">
        <f t="shared" si="106"/>
        <v>0</v>
      </c>
      <c r="W227" s="163">
        <f t="shared" si="106"/>
        <v>0</v>
      </c>
      <c r="X227" s="163">
        <f t="shared" si="106"/>
        <v>0</v>
      </c>
      <c r="Y227" s="163">
        <f t="shared" si="106"/>
        <v>0</v>
      </c>
      <c r="Z227" s="163">
        <f t="shared" si="106"/>
        <v>0</v>
      </c>
      <c r="AA227" s="163">
        <f t="shared" si="106"/>
        <v>0</v>
      </c>
      <c r="AB227" s="163">
        <f t="shared" si="106"/>
        <v>0</v>
      </c>
      <c r="AC227" s="163">
        <f t="shared" si="106"/>
        <v>0</v>
      </c>
      <c r="AD227" s="163">
        <f t="shared" si="106"/>
        <v>0</v>
      </c>
      <c r="AE227" s="163">
        <f t="shared" si="106"/>
        <v>0</v>
      </c>
      <c r="AF227" s="176">
        <f t="shared" si="106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v>0</v>
      </c>
      <c r="D228" s="163">
        <v>0</v>
      </c>
      <c r="E228" s="163">
        <v>0</v>
      </c>
      <c r="F228" s="163">
        <v>0</v>
      </c>
      <c r="G228" s="163">
        <f t="shared" si="107"/>
        <v>0</v>
      </c>
      <c r="H228" s="163">
        <f t="shared" si="107"/>
        <v>0</v>
      </c>
      <c r="I228" s="163">
        <f t="shared" si="107"/>
        <v>0</v>
      </c>
      <c r="J228" s="163">
        <f t="shared" si="107"/>
        <v>0</v>
      </c>
      <c r="K228" s="163">
        <f t="shared" si="107"/>
        <v>0</v>
      </c>
      <c r="L228" s="163">
        <f t="shared" si="107"/>
        <v>0</v>
      </c>
      <c r="M228" s="163">
        <f t="shared" si="107"/>
        <v>0</v>
      </c>
      <c r="N228" s="163">
        <f t="shared" si="107"/>
        <v>0</v>
      </c>
      <c r="O228" s="163">
        <f t="shared" si="107"/>
        <v>0</v>
      </c>
      <c r="P228" s="163">
        <f t="shared" si="107"/>
        <v>0</v>
      </c>
      <c r="Q228" s="163">
        <f t="shared" si="107"/>
        <v>0</v>
      </c>
      <c r="R228" s="163">
        <f t="shared" si="107"/>
        <v>0</v>
      </c>
      <c r="S228" s="163">
        <f t="shared" si="106"/>
        <v>0</v>
      </c>
      <c r="T228" s="163">
        <f t="shared" si="106"/>
        <v>0</v>
      </c>
      <c r="U228" s="163">
        <f t="shared" si="106"/>
        <v>0</v>
      </c>
      <c r="V228" s="163">
        <f t="shared" si="106"/>
        <v>0</v>
      </c>
      <c r="W228" s="163">
        <f t="shared" si="106"/>
        <v>0</v>
      </c>
      <c r="X228" s="163">
        <f t="shared" si="106"/>
        <v>0</v>
      </c>
      <c r="Y228" s="163">
        <f t="shared" si="106"/>
        <v>0</v>
      </c>
      <c r="Z228" s="163">
        <f t="shared" si="106"/>
        <v>0</v>
      </c>
      <c r="AA228" s="163">
        <f t="shared" si="106"/>
        <v>0</v>
      </c>
      <c r="AB228" s="163">
        <f t="shared" si="106"/>
        <v>0</v>
      </c>
      <c r="AC228" s="163">
        <f t="shared" si="106"/>
        <v>0</v>
      </c>
      <c r="AD228" s="163">
        <f t="shared" si="106"/>
        <v>0</v>
      </c>
      <c r="AE228" s="163">
        <f t="shared" si="106"/>
        <v>0</v>
      </c>
      <c r="AF228" s="176">
        <f t="shared" si="106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v>0</v>
      </c>
      <c r="D229" s="163">
        <v>0</v>
      </c>
      <c r="E229" s="163">
        <v>0</v>
      </c>
      <c r="F229" s="163">
        <v>0</v>
      </c>
      <c r="G229" s="163">
        <f t="shared" si="107"/>
        <v>0</v>
      </c>
      <c r="H229" s="163">
        <f t="shared" si="107"/>
        <v>0</v>
      </c>
      <c r="I229" s="163">
        <f t="shared" si="107"/>
        <v>0</v>
      </c>
      <c r="J229" s="163">
        <f t="shared" si="107"/>
        <v>0</v>
      </c>
      <c r="K229" s="163">
        <f t="shared" si="107"/>
        <v>0</v>
      </c>
      <c r="L229" s="163">
        <f t="shared" si="107"/>
        <v>0</v>
      </c>
      <c r="M229" s="163">
        <f t="shared" si="107"/>
        <v>0</v>
      </c>
      <c r="N229" s="163">
        <f t="shared" si="107"/>
        <v>0</v>
      </c>
      <c r="O229" s="163">
        <f t="shared" si="107"/>
        <v>0</v>
      </c>
      <c r="P229" s="163">
        <f t="shared" si="107"/>
        <v>0</v>
      </c>
      <c r="Q229" s="163">
        <f t="shared" si="107"/>
        <v>0</v>
      </c>
      <c r="R229" s="163">
        <f t="shared" si="107"/>
        <v>0</v>
      </c>
      <c r="S229" s="163">
        <f t="shared" si="106"/>
        <v>0</v>
      </c>
      <c r="T229" s="163">
        <f t="shared" si="106"/>
        <v>0</v>
      </c>
      <c r="U229" s="163">
        <f t="shared" si="106"/>
        <v>0</v>
      </c>
      <c r="V229" s="163">
        <f t="shared" si="106"/>
        <v>0</v>
      </c>
      <c r="W229" s="163">
        <f t="shared" si="106"/>
        <v>0</v>
      </c>
      <c r="X229" s="163">
        <f t="shared" si="106"/>
        <v>0</v>
      </c>
      <c r="Y229" s="163">
        <f t="shared" si="106"/>
        <v>0</v>
      </c>
      <c r="Z229" s="163">
        <f t="shared" si="106"/>
        <v>0</v>
      </c>
      <c r="AA229" s="163">
        <f t="shared" si="106"/>
        <v>0</v>
      </c>
      <c r="AB229" s="163">
        <f t="shared" si="106"/>
        <v>0</v>
      </c>
      <c r="AC229" s="163">
        <f t="shared" si="106"/>
        <v>0</v>
      </c>
      <c r="AD229" s="163">
        <f t="shared" si="106"/>
        <v>0</v>
      </c>
      <c r="AE229" s="163">
        <f t="shared" si="106"/>
        <v>0</v>
      </c>
      <c r="AF229" s="176">
        <f t="shared" si="106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v>0</v>
      </c>
      <c r="D230" s="163">
        <v>0</v>
      </c>
      <c r="E230" s="163">
        <v>0</v>
      </c>
      <c r="F230" s="163">
        <v>0</v>
      </c>
      <c r="G230" s="163">
        <f t="shared" si="107"/>
        <v>0</v>
      </c>
      <c r="H230" s="163">
        <f t="shared" si="107"/>
        <v>0</v>
      </c>
      <c r="I230" s="163">
        <f t="shared" si="107"/>
        <v>0</v>
      </c>
      <c r="J230" s="163">
        <f t="shared" si="107"/>
        <v>0</v>
      </c>
      <c r="K230" s="163">
        <f t="shared" si="107"/>
        <v>0</v>
      </c>
      <c r="L230" s="163">
        <f t="shared" si="107"/>
        <v>0</v>
      </c>
      <c r="M230" s="163">
        <f t="shared" si="107"/>
        <v>0</v>
      </c>
      <c r="N230" s="163">
        <f t="shared" si="107"/>
        <v>0</v>
      </c>
      <c r="O230" s="163">
        <f t="shared" si="107"/>
        <v>0</v>
      </c>
      <c r="P230" s="163">
        <f t="shared" si="107"/>
        <v>0</v>
      </c>
      <c r="Q230" s="163">
        <f t="shared" si="107"/>
        <v>0</v>
      </c>
      <c r="R230" s="163">
        <f t="shared" si="107"/>
        <v>0</v>
      </c>
      <c r="S230" s="163">
        <f t="shared" si="106"/>
        <v>0</v>
      </c>
      <c r="T230" s="163">
        <f t="shared" si="106"/>
        <v>0</v>
      </c>
      <c r="U230" s="163">
        <f t="shared" si="106"/>
        <v>0</v>
      </c>
      <c r="V230" s="163">
        <f t="shared" si="106"/>
        <v>0</v>
      </c>
      <c r="W230" s="163">
        <f t="shared" si="106"/>
        <v>0</v>
      </c>
      <c r="X230" s="163">
        <f t="shared" si="106"/>
        <v>0</v>
      </c>
      <c r="Y230" s="163">
        <f t="shared" si="106"/>
        <v>0</v>
      </c>
      <c r="Z230" s="163">
        <f t="shared" si="106"/>
        <v>0</v>
      </c>
      <c r="AA230" s="163">
        <f t="shared" si="106"/>
        <v>0</v>
      </c>
      <c r="AB230" s="163">
        <f t="shared" si="106"/>
        <v>0</v>
      </c>
      <c r="AC230" s="163">
        <f t="shared" si="106"/>
        <v>0</v>
      </c>
      <c r="AD230" s="163">
        <f t="shared" si="106"/>
        <v>0</v>
      </c>
      <c r="AE230" s="163">
        <f t="shared" si="106"/>
        <v>0</v>
      </c>
      <c r="AF230" s="176">
        <f t="shared" si="106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v>0</v>
      </c>
      <c r="D231" s="163">
        <v>0</v>
      </c>
      <c r="E231" s="163">
        <v>0</v>
      </c>
      <c r="F231" s="163">
        <v>0</v>
      </c>
      <c r="G231" s="163">
        <f t="shared" si="107"/>
        <v>0</v>
      </c>
      <c r="H231" s="163">
        <f t="shared" si="107"/>
        <v>0</v>
      </c>
      <c r="I231" s="163">
        <f t="shared" si="107"/>
        <v>0</v>
      </c>
      <c r="J231" s="163">
        <f t="shared" si="107"/>
        <v>0</v>
      </c>
      <c r="K231" s="163">
        <f t="shared" si="107"/>
        <v>0</v>
      </c>
      <c r="L231" s="163">
        <f t="shared" si="107"/>
        <v>0</v>
      </c>
      <c r="M231" s="163">
        <f t="shared" si="107"/>
        <v>0</v>
      </c>
      <c r="N231" s="163">
        <f t="shared" si="107"/>
        <v>0</v>
      </c>
      <c r="O231" s="163">
        <f t="shared" si="107"/>
        <v>0</v>
      </c>
      <c r="P231" s="163">
        <f t="shared" si="107"/>
        <v>0</v>
      </c>
      <c r="Q231" s="163">
        <f t="shared" si="107"/>
        <v>0</v>
      </c>
      <c r="R231" s="163">
        <f t="shared" si="107"/>
        <v>0</v>
      </c>
      <c r="S231" s="163">
        <f t="shared" si="106"/>
        <v>0</v>
      </c>
      <c r="T231" s="163">
        <f t="shared" si="106"/>
        <v>0</v>
      </c>
      <c r="U231" s="163">
        <f t="shared" si="106"/>
        <v>0</v>
      </c>
      <c r="V231" s="163">
        <f t="shared" si="106"/>
        <v>0</v>
      </c>
      <c r="W231" s="163">
        <f t="shared" si="106"/>
        <v>0</v>
      </c>
      <c r="X231" s="163">
        <f t="shared" si="106"/>
        <v>0</v>
      </c>
      <c r="Y231" s="163">
        <f t="shared" si="106"/>
        <v>0</v>
      </c>
      <c r="Z231" s="163">
        <f t="shared" si="106"/>
        <v>0</v>
      </c>
      <c r="AA231" s="163">
        <f t="shared" si="106"/>
        <v>0</v>
      </c>
      <c r="AB231" s="163">
        <f t="shared" si="106"/>
        <v>0</v>
      </c>
      <c r="AC231" s="163">
        <f t="shared" si="106"/>
        <v>0</v>
      </c>
      <c r="AD231" s="163">
        <f t="shared" si="106"/>
        <v>0</v>
      </c>
      <c r="AE231" s="163">
        <f t="shared" si="106"/>
        <v>0</v>
      </c>
      <c r="AF231" s="176">
        <f t="shared" si="106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v>0</v>
      </c>
      <c r="D232" s="163">
        <v>0</v>
      </c>
      <c r="E232" s="163">
        <v>0</v>
      </c>
      <c r="F232" s="163">
        <v>0</v>
      </c>
      <c r="G232" s="163">
        <f t="shared" si="107"/>
        <v>0</v>
      </c>
      <c r="H232" s="163">
        <f t="shared" si="107"/>
        <v>0</v>
      </c>
      <c r="I232" s="163">
        <f t="shared" si="107"/>
        <v>0</v>
      </c>
      <c r="J232" s="163">
        <f t="shared" si="107"/>
        <v>0</v>
      </c>
      <c r="K232" s="163">
        <f t="shared" si="107"/>
        <v>0</v>
      </c>
      <c r="L232" s="163">
        <f t="shared" si="107"/>
        <v>0</v>
      </c>
      <c r="M232" s="163">
        <f t="shared" si="107"/>
        <v>0</v>
      </c>
      <c r="N232" s="163">
        <f t="shared" si="107"/>
        <v>0</v>
      </c>
      <c r="O232" s="163">
        <f t="shared" si="107"/>
        <v>0</v>
      </c>
      <c r="P232" s="163">
        <f t="shared" si="107"/>
        <v>0</v>
      </c>
      <c r="Q232" s="163">
        <f t="shared" si="107"/>
        <v>0</v>
      </c>
      <c r="R232" s="163">
        <f t="shared" ref="R232:AF247" si="108">Q232</f>
        <v>0</v>
      </c>
      <c r="S232" s="163">
        <f t="shared" si="108"/>
        <v>0</v>
      </c>
      <c r="T232" s="163">
        <f t="shared" si="108"/>
        <v>0</v>
      </c>
      <c r="U232" s="163">
        <f t="shared" si="108"/>
        <v>0</v>
      </c>
      <c r="V232" s="163">
        <f t="shared" si="108"/>
        <v>0</v>
      </c>
      <c r="W232" s="163">
        <f t="shared" si="108"/>
        <v>0</v>
      </c>
      <c r="X232" s="163">
        <f t="shared" si="108"/>
        <v>0</v>
      </c>
      <c r="Y232" s="163">
        <f t="shared" si="108"/>
        <v>0</v>
      </c>
      <c r="Z232" s="163">
        <f t="shared" si="108"/>
        <v>0</v>
      </c>
      <c r="AA232" s="163">
        <f t="shared" si="108"/>
        <v>0</v>
      </c>
      <c r="AB232" s="163">
        <f t="shared" si="108"/>
        <v>0</v>
      </c>
      <c r="AC232" s="163">
        <f t="shared" si="108"/>
        <v>0</v>
      </c>
      <c r="AD232" s="163">
        <f t="shared" si="108"/>
        <v>0</v>
      </c>
      <c r="AE232" s="163">
        <f t="shared" si="108"/>
        <v>0</v>
      </c>
      <c r="AF232" s="176">
        <f t="shared" si="108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v>0</v>
      </c>
      <c r="D233" s="163">
        <v>0</v>
      </c>
      <c r="E233" s="163">
        <v>0</v>
      </c>
      <c r="F233" s="163">
        <v>0</v>
      </c>
      <c r="G233" s="163">
        <f t="shared" ref="G233:R248" si="109">F233</f>
        <v>0</v>
      </c>
      <c r="H233" s="163">
        <f t="shared" si="109"/>
        <v>0</v>
      </c>
      <c r="I233" s="163">
        <f t="shared" si="109"/>
        <v>0</v>
      </c>
      <c r="J233" s="163">
        <f t="shared" si="109"/>
        <v>0</v>
      </c>
      <c r="K233" s="163">
        <f t="shared" si="109"/>
        <v>0</v>
      </c>
      <c r="L233" s="163">
        <f t="shared" si="109"/>
        <v>0</v>
      </c>
      <c r="M233" s="163">
        <f t="shared" si="109"/>
        <v>0</v>
      </c>
      <c r="N233" s="163">
        <f t="shared" si="109"/>
        <v>0</v>
      </c>
      <c r="O233" s="163">
        <f t="shared" si="109"/>
        <v>0</v>
      </c>
      <c r="P233" s="163">
        <f t="shared" si="109"/>
        <v>0</v>
      </c>
      <c r="Q233" s="163">
        <f t="shared" si="109"/>
        <v>0</v>
      </c>
      <c r="R233" s="163">
        <f t="shared" si="109"/>
        <v>0</v>
      </c>
      <c r="S233" s="163">
        <f t="shared" si="108"/>
        <v>0</v>
      </c>
      <c r="T233" s="163">
        <f t="shared" si="108"/>
        <v>0</v>
      </c>
      <c r="U233" s="163">
        <f t="shared" si="108"/>
        <v>0</v>
      </c>
      <c r="V233" s="163">
        <f t="shared" si="108"/>
        <v>0</v>
      </c>
      <c r="W233" s="163">
        <f t="shared" si="108"/>
        <v>0</v>
      </c>
      <c r="X233" s="163">
        <f t="shared" si="108"/>
        <v>0</v>
      </c>
      <c r="Y233" s="163">
        <f t="shared" si="108"/>
        <v>0</v>
      </c>
      <c r="Z233" s="163">
        <f t="shared" si="108"/>
        <v>0</v>
      </c>
      <c r="AA233" s="163">
        <f t="shared" si="108"/>
        <v>0</v>
      </c>
      <c r="AB233" s="163">
        <f t="shared" si="108"/>
        <v>0</v>
      </c>
      <c r="AC233" s="163">
        <f t="shared" si="108"/>
        <v>0</v>
      </c>
      <c r="AD233" s="163">
        <f t="shared" si="108"/>
        <v>0</v>
      </c>
      <c r="AE233" s="163">
        <f t="shared" si="108"/>
        <v>0</v>
      </c>
      <c r="AF233" s="176">
        <f t="shared" si="108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v>0</v>
      </c>
      <c r="D234" s="163">
        <v>0</v>
      </c>
      <c r="E234" s="163">
        <v>0</v>
      </c>
      <c r="F234" s="163">
        <v>0</v>
      </c>
      <c r="G234" s="163">
        <f t="shared" si="109"/>
        <v>0</v>
      </c>
      <c r="H234" s="163">
        <f t="shared" si="109"/>
        <v>0</v>
      </c>
      <c r="I234" s="163">
        <f t="shared" si="109"/>
        <v>0</v>
      </c>
      <c r="J234" s="163">
        <f t="shared" si="109"/>
        <v>0</v>
      </c>
      <c r="K234" s="163">
        <f t="shared" si="109"/>
        <v>0</v>
      </c>
      <c r="L234" s="163">
        <f t="shared" si="109"/>
        <v>0</v>
      </c>
      <c r="M234" s="163">
        <f t="shared" si="109"/>
        <v>0</v>
      </c>
      <c r="N234" s="163">
        <f t="shared" si="109"/>
        <v>0</v>
      </c>
      <c r="O234" s="163">
        <f t="shared" si="109"/>
        <v>0</v>
      </c>
      <c r="P234" s="163">
        <f t="shared" si="109"/>
        <v>0</v>
      </c>
      <c r="Q234" s="163">
        <f t="shared" si="109"/>
        <v>0</v>
      </c>
      <c r="R234" s="163">
        <f t="shared" si="109"/>
        <v>0</v>
      </c>
      <c r="S234" s="163">
        <f t="shared" si="108"/>
        <v>0</v>
      </c>
      <c r="T234" s="163">
        <f t="shared" si="108"/>
        <v>0</v>
      </c>
      <c r="U234" s="163">
        <f t="shared" si="108"/>
        <v>0</v>
      </c>
      <c r="V234" s="163">
        <f t="shared" si="108"/>
        <v>0</v>
      </c>
      <c r="W234" s="163">
        <f t="shared" si="108"/>
        <v>0</v>
      </c>
      <c r="X234" s="163">
        <f t="shared" si="108"/>
        <v>0</v>
      </c>
      <c r="Y234" s="163">
        <f t="shared" si="108"/>
        <v>0</v>
      </c>
      <c r="Z234" s="163">
        <f t="shared" si="108"/>
        <v>0</v>
      </c>
      <c r="AA234" s="163">
        <f t="shared" si="108"/>
        <v>0</v>
      </c>
      <c r="AB234" s="163">
        <f t="shared" si="108"/>
        <v>0</v>
      </c>
      <c r="AC234" s="163">
        <f t="shared" si="108"/>
        <v>0</v>
      </c>
      <c r="AD234" s="163">
        <f t="shared" si="108"/>
        <v>0</v>
      </c>
      <c r="AE234" s="163">
        <f t="shared" si="108"/>
        <v>0</v>
      </c>
      <c r="AF234" s="176">
        <f t="shared" si="108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v>0</v>
      </c>
      <c r="D235" s="163">
        <v>0</v>
      </c>
      <c r="E235" s="163">
        <v>0</v>
      </c>
      <c r="F235" s="163">
        <v>0</v>
      </c>
      <c r="G235" s="163">
        <f t="shared" si="109"/>
        <v>0</v>
      </c>
      <c r="H235" s="163">
        <f t="shared" si="109"/>
        <v>0</v>
      </c>
      <c r="I235" s="163">
        <f t="shared" si="109"/>
        <v>0</v>
      </c>
      <c r="J235" s="163">
        <f t="shared" si="109"/>
        <v>0</v>
      </c>
      <c r="K235" s="163">
        <f t="shared" si="109"/>
        <v>0</v>
      </c>
      <c r="L235" s="163">
        <f t="shared" si="109"/>
        <v>0</v>
      </c>
      <c r="M235" s="163">
        <f t="shared" si="109"/>
        <v>0</v>
      </c>
      <c r="N235" s="163">
        <f t="shared" si="109"/>
        <v>0</v>
      </c>
      <c r="O235" s="163">
        <f t="shared" si="109"/>
        <v>0</v>
      </c>
      <c r="P235" s="163">
        <f t="shared" si="109"/>
        <v>0</v>
      </c>
      <c r="Q235" s="163">
        <f t="shared" si="109"/>
        <v>0</v>
      </c>
      <c r="R235" s="163">
        <f t="shared" si="109"/>
        <v>0</v>
      </c>
      <c r="S235" s="163">
        <f t="shared" si="108"/>
        <v>0</v>
      </c>
      <c r="T235" s="163">
        <f t="shared" si="108"/>
        <v>0</v>
      </c>
      <c r="U235" s="163">
        <f t="shared" si="108"/>
        <v>0</v>
      </c>
      <c r="V235" s="163">
        <f t="shared" si="108"/>
        <v>0</v>
      </c>
      <c r="W235" s="163">
        <f t="shared" si="108"/>
        <v>0</v>
      </c>
      <c r="X235" s="163">
        <f t="shared" si="108"/>
        <v>0</v>
      </c>
      <c r="Y235" s="163">
        <f t="shared" si="108"/>
        <v>0</v>
      </c>
      <c r="Z235" s="163">
        <f t="shared" si="108"/>
        <v>0</v>
      </c>
      <c r="AA235" s="163">
        <f t="shared" si="108"/>
        <v>0</v>
      </c>
      <c r="AB235" s="163">
        <f t="shared" si="108"/>
        <v>0</v>
      </c>
      <c r="AC235" s="163">
        <f t="shared" si="108"/>
        <v>0</v>
      </c>
      <c r="AD235" s="163">
        <f t="shared" si="108"/>
        <v>0</v>
      </c>
      <c r="AE235" s="163">
        <f t="shared" si="108"/>
        <v>0</v>
      </c>
      <c r="AF235" s="176">
        <f t="shared" si="108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v>0</v>
      </c>
      <c r="D236" s="163">
        <v>0</v>
      </c>
      <c r="E236" s="163">
        <v>0</v>
      </c>
      <c r="F236" s="163">
        <v>0</v>
      </c>
      <c r="G236" s="163">
        <f t="shared" si="109"/>
        <v>0</v>
      </c>
      <c r="H236" s="163">
        <f t="shared" si="109"/>
        <v>0</v>
      </c>
      <c r="I236" s="163">
        <f t="shared" si="109"/>
        <v>0</v>
      </c>
      <c r="J236" s="163">
        <f t="shared" si="109"/>
        <v>0</v>
      </c>
      <c r="K236" s="163">
        <f t="shared" si="109"/>
        <v>0</v>
      </c>
      <c r="L236" s="163">
        <f t="shared" si="109"/>
        <v>0</v>
      </c>
      <c r="M236" s="163">
        <f t="shared" si="109"/>
        <v>0</v>
      </c>
      <c r="N236" s="163">
        <f t="shared" si="109"/>
        <v>0</v>
      </c>
      <c r="O236" s="163">
        <f t="shared" si="109"/>
        <v>0</v>
      </c>
      <c r="P236" s="163">
        <f t="shared" si="109"/>
        <v>0</v>
      </c>
      <c r="Q236" s="163">
        <f t="shared" si="109"/>
        <v>0</v>
      </c>
      <c r="R236" s="163">
        <f t="shared" si="109"/>
        <v>0</v>
      </c>
      <c r="S236" s="163">
        <f t="shared" si="108"/>
        <v>0</v>
      </c>
      <c r="T236" s="163">
        <f t="shared" si="108"/>
        <v>0</v>
      </c>
      <c r="U236" s="163">
        <f t="shared" si="108"/>
        <v>0</v>
      </c>
      <c r="V236" s="163">
        <f t="shared" si="108"/>
        <v>0</v>
      </c>
      <c r="W236" s="163">
        <f t="shared" si="108"/>
        <v>0</v>
      </c>
      <c r="X236" s="163">
        <f t="shared" si="108"/>
        <v>0</v>
      </c>
      <c r="Y236" s="163">
        <f t="shared" si="108"/>
        <v>0</v>
      </c>
      <c r="Z236" s="163">
        <f t="shared" si="108"/>
        <v>0</v>
      </c>
      <c r="AA236" s="163">
        <f t="shared" si="108"/>
        <v>0</v>
      </c>
      <c r="AB236" s="163">
        <f t="shared" si="108"/>
        <v>0</v>
      </c>
      <c r="AC236" s="163">
        <f t="shared" si="108"/>
        <v>0</v>
      </c>
      <c r="AD236" s="163">
        <f t="shared" si="108"/>
        <v>0</v>
      </c>
      <c r="AE236" s="163">
        <f t="shared" si="108"/>
        <v>0</v>
      </c>
      <c r="AF236" s="176">
        <f t="shared" si="108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v>0</v>
      </c>
      <c r="D237" s="163">
        <v>0</v>
      </c>
      <c r="E237" s="163">
        <v>0</v>
      </c>
      <c r="F237" s="163">
        <v>0</v>
      </c>
      <c r="G237" s="163">
        <f t="shared" si="109"/>
        <v>0</v>
      </c>
      <c r="H237" s="163">
        <f t="shared" si="109"/>
        <v>0</v>
      </c>
      <c r="I237" s="163">
        <f t="shared" si="109"/>
        <v>0</v>
      </c>
      <c r="J237" s="163">
        <f t="shared" si="109"/>
        <v>0</v>
      </c>
      <c r="K237" s="163">
        <f t="shared" si="109"/>
        <v>0</v>
      </c>
      <c r="L237" s="163">
        <f t="shared" si="109"/>
        <v>0</v>
      </c>
      <c r="M237" s="163">
        <f t="shared" si="109"/>
        <v>0</v>
      </c>
      <c r="N237" s="163">
        <f t="shared" si="109"/>
        <v>0</v>
      </c>
      <c r="O237" s="163">
        <f t="shared" si="109"/>
        <v>0</v>
      </c>
      <c r="P237" s="163">
        <f t="shared" si="109"/>
        <v>0</v>
      </c>
      <c r="Q237" s="163">
        <f t="shared" si="109"/>
        <v>0</v>
      </c>
      <c r="R237" s="163">
        <f t="shared" si="109"/>
        <v>0</v>
      </c>
      <c r="S237" s="163">
        <f t="shared" si="108"/>
        <v>0</v>
      </c>
      <c r="T237" s="163">
        <f t="shared" si="108"/>
        <v>0</v>
      </c>
      <c r="U237" s="163">
        <f t="shared" si="108"/>
        <v>0</v>
      </c>
      <c r="V237" s="163">
        <f t="shared" si="108"/>
        <v>0</v>
      </c>
      <c r="W237" s="163">
        <f t="shared" si="108"/>
        <v>0</v>
      </c>
      <c r="X237" s="163">
        <f t="shared" si="108"/>
        <v>0</v>
      </c>
      <c r="Y237" s="163">
        <f t="shared" si="108"/>
        <v>0</v>
      </c>
      <c r="Z237" s="163">
        <f t="shared" si="108"/>
        <v>0</v>
      </c>
      <c r="AA237" s="163">
        <f t="shared" si="108"/>
        <v>0</v>
      </c>
      <c r="AB237" s="163">
        <f t="shared" si="108"/>
        <v>0</v>
      </c>
      <c r="AC237" s="163">
        <f t="shared" si="108"/>
        <v>0</v>
      </c>
      <c r="AD237" s="163">
        <f t="shared" si="108"/>
        <v>0</v>
      </c>
      <c r="AE237" s="163">
        <f t="shared" si="108"/>
        <v>0</v>
      </c>
      <c r="AF237" s="176">
        <f t="shared" si="108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v>0</v>
      </c>
      <c r="D238" s="163">
        <v>0</v>
      </c>
      <c r="E238" s="163">
        <v>0</v>
      </c>
      <c r="F238" s="163">
        <v>0</v>
      </c>
      <c r="G238" s="163">
        <f t="shared" si="109"/>
        <v>0</v>
      </c>
      <c r="H238" s="163">
        <f t="shared" si="109"/>
        <v>0</v>
      </c>
      <c r="I238" s="163">
        <f t="shared" si="109"/>
        <v>0</v>
      </c>
      <c r="J238" s="163">
        <f t="shared" si="109"/>
        <v>0</v>
      </c>
      <c r="K238" s="163">
        <f t="shared" si="109"/>
        <v>0</v>
      </c>
      <c r="L238" s="163">
        <f t="shared" si="109"/>
        <v>0</v>
      </c>
      <c r="M238" s="163">
        <f t="shared" si="109"/>
        <v>0</v>
      </c>
      <c r="N238" s="163">
        <f t="shared" si="109"/>
        <v>0</v>
      </c>
      <c r="O238" s="163">
        <f t="shared" si="109"/>
        <v>0</v>
      </c>
      <c r="P238" s="163">
        <f t="shared" si="109"/>
        <v>0</v>
      </c>
      <c r="Q238" s="163">
        <f t="shared" si="109"/>
        <v>0</v>
      </c>
      <c r="R238" s="163">
        <f t="shared" si="109"/>
        <v>0</v>
      </c>
      <c r="S238" s="163">
        <f t="shared" si="108"/>
        <v>0</v>
      </c>
      <c r="T238" s="163">
        <f t="shared" si="108"/>
        <v>0</v>
      </c>
      <c r="U238" s="163">
        <f t="shared" si="108"/>
        <v>0</v>
      </c>
      <c r="V238" s="163">
        <f t="shared" si="108"/>
        <v>0</v>
      </c>
      <c r="W238" s="163">
        <f t="shared" si="108"/>
        <v>0</v>
      </c>
      <c r="X238" s="163">
        <f t="shared" si="108"/>
        <v>0</v>
      </c>
      <c r="Y238" s="163">
        <f t="shared" si="108"/>
        <v>0</v>
      </c>
      <c r="Z238" s="163">
        <f t="shared" si="108"/>
        <v>0</v>
      </c>
      <c r="AA238" s="163">
        <f t="shared" si="108"/>
        <v>0</v>
      </c>
      <c r="AB238" s="163">
        <f t="shared" si="108"/>
        <v>0</v>
      </c>
      <c r="AC238" s="163">
        <f t="shared" si="108"/>
        <v>0</v>
      </c>
      <c r="AD238" s="163">
        <f t="shared" si="108"/>
        <v>0</v>
      </c>
      <c r="AE238" s="163">
        <f t="shared" si="108"/>
        <v>0</v>
      </c>
      <c r="AF238" s="176">
        <f t="shared" si="108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v>0</v>
      </c>
      <c r="D239" s="163">
        <v>0</v>
      </c>
      <c r="E239" s="163">
        <v>0</v>
      </c>
      <c r="F239" s="163">
        <v>0</v>
      </c>
      <c r="G239" s="163">
        <f t="shared" si="109"/>
        <v>0</v>
      </c>
      <c r="H239" s="163">
        <f t="shared" si="109"/>
        <v>0</v>
      </c>
      <c r="I239" s="163">
        <f t="shared" si="109"/>
        <v>0</v>
      </c>
      <c r="J239" s="163">
        <f t="shared" si="109"/>
        <v>0</v>
      </c>
      <c r="K239" s="163">
        <f t="shared" si="109"/>
        <v>0</v>
      </c>
      <c r="L239" s="163">
        <f t="shared" si="109"/>
        <v>0</v>
      </c>
      <c r="M239" s="163">
        <f t="shared" si="109"/>
        <v>0</v>
      </c>
      <c r="N239" s="163">
        <f t="shared" si="109"/>
        <v>0</v>
      </c>
      <c r="O239" s="163">
        <f t="shared" si="109"/>
        <v>0</v>
      </c>
      <c r="P239" s="163">
        <f t="shared" si="109"/>
        <v>0</v>
      </c>
      <c r="Q239" s="163">
        <f t="shared" si="109"/>
        <v>0</v>
      </c>
      <c r="R239" s="163">
        <f t="shared" si="109"/>
        <v>0</v>
      </c>
      <c r="S239" s="163">
        <f t="shared" si="108"/>
        <v>0</v>
      </c>
      <c r="T239" s="163">
        <f t="shared" si="108"/>
        <v>0</v>
      </c>
      <c r="U239" s="163">
        <f t="shared" si="108"/>
        <v>0</v>
      </c>
      <c r="V239" s="163">
        <f t="shared" si="108"/>
        <v>0</v>
      </c>
      <c r="W239" s="163">
        <f t="shared" si="108"/>
        <v>0</v>
      </c>
      <c r="X239" s="163">
        <f t="shared" si="108"/>
        <v>0</v>
      </c>
      <c r="Y239" s="163">
        <f t="shared" si="108"/>
        <v>0</v>
      </c>
      <c r="Z239" s="163">
        <f t="shared" si="108"/>
        <v>0</v>
      </c>
      <c r="AA239" s="163">
        <f t="shared" si="108"/>
        <v>0</v>
      </c>
      <c r="AB239" s="163">
        <f t="shared" si="108"/>
        <v>0</v>
      </c>
      <c r="AC239" s="163">
        <f t="shared" si="108"/>
        <v>0</v>
      </c>
      <c r="AD239" s="163">
        <f t="shared" si="108"/>
        <v>0</v>
      </c>
      <c r="AE239" s="163">
        <f t="shared" si="108"/>
        <v>0</v>
      </c>
      <c r="AF239" s="176">
        <f t="shared" si="108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v>0</v>
      </c>
      <c r="D240" s="163">
        <v>0</v>
      </c>
      <c r="E240" s="163">
        <v>0</v>
      </c>
      <c r="F240" s="163">
        <v>0</v>
      </c>
      <c r="G240" s="163">
        <f t="shared" si="109"/>
        <v>0</v>
      </c>
      <c r="H240" s="163">
        <f t="shared" si="109"/>
        <v>0</v>
      </c>
      <c r="I240" s="163">
        <f t="shared" si="109"/>
        <v>0</v>
      </c>
      <c r="J240" s="163">
        <f t="shared" si="109"/>
        <v>0</v>
      </c>
      <c r="K240" s="163">
        <f t="shared" si="109"/>
        <v>0</v>
      </c>
      <c r="L240" s="163">
        <f t="shared" si="109"/>
        <v>0</v>
      </c>
      <c r="M240" s="163">
        <f t="shared" si="109"/>
        <v>0</v>
      </c>
      <c r="N240" s="163">
        <f t="shared" si="109"/>
        <v>0</v>
      </c>
      <c r="O240" s="163">
        <f t="shared" si="109"/>
        <v>0</v>
      </c>
      <c r="P240" s="163">
        <f t="shared" si="109"/>
        <v>0</v>
      </c>
      <c r="Q240" s="163">
        <f t="shared" si="109"/>
        <v>0</v>
      </c>
      <c r="R240" s="163">
        <f t="shared" si="109"/>
        <v>0</v>
      </c>
      <c r="S240" s="163">
        <f t="shared" si="108"/>
        <v>0</v>
      </c>
      <c r="T240" s="163">
        <f t="shared" si="108"/>
        <v>0</v>
      </c>
      <c r="U240" s="163">
        <f t="shared" si="108"/>
        <v>0</v>
      </c>
      <c r="V240" s="163">
        <f t="shared" si="108"/>
        <v>0</v>
      </c>
      <c r="W240" s="163">
        <f t="shared" si="108"/>
        <v>0</v>
      </c>
      <c r="X240" s="163">
        <f t="shared" si="108"/>
        <v>0</v>
      </c>
      <c r="Y240" s="163">
        <f t="shared" si="108"/>
        <v>0</v>
      </c>
      <c r="Z240" s="163">
        <f t="shared" si="108"/>
        <v>0</v>
      </c>
      <c r="AA240" s="163">
        <f t="shared" si="108"/>
        <v>0</v>
      </c>
      <c r="AB240" s="163">
        <f t="shared" si="108"/>
        <v>0</v>
      </c>
      <c r="AC240" s="163">
        <f t="shared" si="108"/>
        <v>0</v>
      </c>
      <c r="AD240" s="163">
        <f t="shared" si="108"/>
        <v>0</v>
      </c>
      <c r="AE240" s="163">
        <f t="shared" si="108"/>
        <v>0</v>
      </c>
      <c r="AF240" s="176">
        <f t="shared" si="108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v>0</v>
      </c>
      <c r="D241" s="163">
        <v>0</v>
      </c>
      <c r="E241" s="163">
        <v>0</v>
      </c>
      <c r="F241" s="163">
        <v>0</v>
      </c>
      <c r="G241" s="163">
        <f t="shared" si="109"/>
        <v>0</v>
      </c>
      <c r="H241" s="163">
        <f t="shared" si="109"/>
        <v>0</v>
      </c>
      <c r="I241" s="163">
        <f t="shared" si="109"/>
        <v>0</v>
      </c>
      <c r="J241" s="163">
        <f t="shared" si="109"/>
        <v>0</v>
      </c>
      <c r="K241" s="163">
        <f t="shared" si="109"/>
        <v>0</v>
      </c>
      <c r="L241" s="163">
        <f t="shared" si="109"/>
        <v>0</v>
      </c>
      <c r="M241" s="163">
        <f t="shared" si="109"/>
        <v>0</v>
      </c>
      <c r="N241" s="163">
        <f t="shared" si="109"/>
        <v>0</v>
      </c>
      <c r="O241" s="163">
        <f t="shared" si="109"/>
        <v>0</v>
      </c>
      <c r="P241" s="163">
        <f t="shared" si="109"/>
        <v>0</v>
      </c>
      <c r="Q241" s="163">
        <f t="shared" si="109"/>
        <v>0</v>
      </c>
      <c r="R241" s="163">
        <f t="shared" si="109"/>
        <v>0</v>
      </c>
      <c r="S241" s="163">
        <f t="shared" si="108"/>
        <v>0</v>
      </c>
      <c r="T241" s="163">
        <f t="shared" si="108"/>
        <v>0</v>
      </c>
      <c r="U241" s="163">
        <f t="shared" si="108"/>
        <v>0</v>
      </c>
      <c r="V241" s="163">
        <f t="shared" si="108"/>
        <v>0</v>
      </c>
      <c r="W241" s="163">
        <f t="shared" si="108"/>
        <v>0</v>
      </c>
      <c r="X241" s="163">
        <f t="shared" si="108"/>
        <v>0</v>
      </c>
      <c r="Y241" s="163">
        <f t="shared" si="108"/>
        <v>0</v>
      </c>
      <c r="Z241" s="163">
        <f t="shared" si="108"/>
        <v>0</v>
      </c>
      <c r="AA241" s="163">
        <f t="shared" si="108"/>
        <v>0</v>
      </c>
      <c r="AB241" s="163">
        <f t="shared" si="108"/>
        <v>0</v>
      </c>
      <c r="AC241" s="163">
        <f t="shared" si="108"/>
        <v>0</v>
      </c>
      <c r="AD241" s="163">
        <f t="shared" si="108"/>
        <v>0</v>
      </c>
      <c r="AE241" s="163">
        <f t="shared" si="108"/>
        <v>0</v>
      </c>
      <c r="AF241" s="176">
        <f t="shared" si="108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v>0</v>
      </c>
      <c r="D242" s="163">
        <v>0</v>
      </c>
      <c r="E242" s="163">
        <v>0</v>
      </c>
      <c r="F242" s="163">
        <v>0</v>
      </c>
      <c r="G242" s="163">
        <f t="shared" si="109"/>
        <v>0</v>
      </c>
      <c r="H242" s="163">
        <f t="shared" si="109"/>
        <v>0</v>
      </c>
      <c r="I242" s="163">
        <f t="shared" si="109"/>
        <v>0</v>
      </c>
      <c r="J242" s="163">
        <f t="shared" si="109"/>
        <v>0</v>
      </c>
      <c r="K242" s="163">
        <f t="shared" si="109"/>
        <v>0</v>
      </c>
      <c r="L242" s="163">
        <f t="shared" si="109"/>
        <v>0</v>
      </c>
      <c r="M242" s="163">
        <f t="shared" si="109"/>
        <v>0</v>
      </c>
      <c r="N242" s="163">
        <f t="shared" si="109"/>
        <v>0</v>
      </c>
      <c r="O242" s="163">
        <f t="shared" si="109"/>
        <v>0</v>
      </c>
      <c r="P242" s="163">
        <f t="shared" si="109"/>
        <v>0</v>
      </c>
      <c r="Q242" s="163">
        <f t="shared" si="109"/>
        <v>0</v>
      </c>
      <c r="R242" s="163">
        <f t="shared" si="109"/>
        <v>0</v>
      </c>
      <c r="S242" s="163">
        <f t="shared" si="108"/>
        <v>0</v>
      </c>
      <c r="T242" s="163">
        <f t="shared" si="108"/>
        <v>0</v>
      </c>
      <c r="U242" s="163">
        <f t="shared" si="108"/>
        <v>0</v>
      </c>
      <c r="V242" s="163">
        <f t="shared" si="108"/>
        <v>0</v>
      </c>
      <c r="W242" s="163">
        <f t="shared" si="108"/>
        <v>0</v>
      </c>
      <c r="X242" s="163">
        <f t="shared" si="108"/>
        <v>0</v>
      </c>
      <c r="Y242" s="163">
        <f t="shared" si="108"/>
        <v>0</v>
      </c>
      <c r="Z242" s="163">
        <f t="shared" si="108"/>
        <v>0</v>
      </c>
      <c r="AA242" s="163">
        <f t="shared" si="108"/>
        <v>0</v>
      </c>
      <c r="AB242" s="163">
        <f t="shared" si="108"/>
        <v>0</v>
      </c>
      <c r="AC242" s="163">
        <f t="shared" si="108"/>
        <v>0</v>
      </c>
      <c r="AD242" s="163">
        <f t="shared" si="108"/>
        <v>0</v>
      </c>
      <c r="AE242" s="163">
        <f t="shared" si="108"/>
        <v>0</v>
      </c>
      <c r="AF242" s="176">
        <f t="shared" si="108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v>0</v>
      </c>
      <c r="D243" s="163">
        <v>0</v>
      </c>
      <c r="E243" s="163">
        <v>0</v>
      </c>
      <c r="F243" s="163">
        <v>0</v>
      </c>
      <c r="G243" s="163">
        <f t="shared" si="109"/>
        <v>0</v>
      </c>
      <c r="H243" s="163">
        <f t="shared" si="109"/>
        <v>0</v>
      </c>
      <c r="I243" s="163">
        <f t="shared" si="109"/>
        <v>0</v>
      </c>
      <c r="J243" s="163">
        <f t="shared" si="109"/>
        <v>0</v>
      </c>
      <c r="K243" s="163">
        <f t="shared" si="109"/>
        <v>0</v>
      </c>
      <c r="L243" s="163">
        <f t="shared" si="109"/>
        <v>0</v>
      </c>
      <c r="M243" s="163">
        <f t="shared" si="109"/>
        <v>0</v>
      </c>
      <c r="N243" s="163">
        <f t="shared" si="109"/>
        <v>0</v>
      </c>
      <c r="O243" s="163">
        <f t="shared" si="109"/>
        <v>0</v>
      </c>
      <c r="P243" s="163">
        <f t="shared" si="109"/>
        <v>0</v>
      </c>
      <c r="Q243" s="163">
        <f t="shared" si="109"/>
        <v>0</v>
      </c>
      <c r="R243" s="163">
        <f t="shared" si="109"/>
        <v>0</v>
      </c>
      <c r="S243" s="163">
        <f t="shared" si="108"/>
        <v>0</v>
      </c>
      <c r="T243" s="163">
        <f t="shared" si="108"/>
        <v>0</v>
      </c>
      <c r="U243" s="163">
        <f t="shared" si="108"/>
        <v>0</v>
      </c>
      <c r="V243" s="163">
        <f t="shared" si="108"/>
        <v>0</v>
      </c>
      <c r="W243" s="163">
        <f t="shared" si="108"/>
        <v>0</v>
      </c>
      <c r="X243" s="163">
        <f t="shared" si="108"/>
        <v>0</v>
      </c>
      <c r="Y243" s="163">
        <f t="shared" si="108"/>
        <v>0</v>
      </c>
      <c r="Z243" s="163">
        <f t="shared" si="108"/>
        <v>0</v>
      </c>
      <c r="AA243" s="163">
        <f t="shared" si="108"/>
        <v>0</v>
      </c>
      <c r="AB243" s="163">
        <f t="shared" si="108"/>
        <v>0</v>
      </c>
      <c r="AC243" s="163">
        <f t="shared" si="108"/>
        <v>0</v>
      </c>
      <c r="AD243" s="163">
        <f t="shared" si="108"/>
        <v>0</v>
      </c>
      <c r="AE243" s="163">
        <f t="shared" si="108"/>
        <v>0</v>
      </c>
      <c r="AF243" s="176">
        <f t="shared" si="108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v>0</v>
      </c>
      <c r="D244" s="163">
        <v>0</v>
      </c>
      <c r="E244" s="163">
        <v>0</v>
      </c>
      <c r="F244" s="163">
        <v>0</v>
      </c>
      <c r="G244" s="163">
        <f t="shared" si="109"/>
        <v>0</v>
      </c>
      <c r="H244" s="163">
        <f t="shared" si="109"/>
        <v>0</v>
      </c>
      <c r="I244" s="163">
        <f t="shared" si="109"/>
        <v>0</v>
      </c>
      <c r="J244" s="163">
        <f t="shared" si="109"/>
        <v>0</v>
      </c>
      <c r="K244" s="163">
        <f t="shared" si="109"/>
        <v>0</v>
      </c>
      <c r="L244" s="163">
        <f t="shared" si="109"/>
        <v>0</v>
      </c>
      <c r="M244" s="163">
        <f t="shared" si="109"/>
        <v>0</v>
      </c>
      <c r="N244" s="163">
        <f t="shared" si="109"/>
        <v>0</v>
      </c>
      <c r="O244" s="163">
        <f t="shared" si="109"/>
        <v>0</v>
      </c>
      <c r="P244" s="163">
        <f t="shared" si="109"/>
        <v>0</v>
      </c>
      <c r="Q244" s="163">
        <f t="shared" si="109"/>
        <v>0</v>
      </c>
      <c r="R244" s="163">
        <f t="shared" si="109"/>
        <v>0</v>
      </c>
      <c r="S244" s="163">
        <f t="shared" si="108"/>
        <v>0</v>
      </c>
      <c r="T244" s="163">
        <f t="shared" si="108"/>
        <v>0</v>
      </c>
      <c r="U244" s="163">
        <f t="shared" si="108"/>
        <v>0</v>
      </c>
      <c r="V244" s="163">
        <f t="shared" si="108"/>
        <v>0</v>
      </c>
      <c r="W244" s="163">
        <f t="shared" si="108"/>
        <v>0</v>
      </c>
      <c r="X244" s="163">
        <f t="shared" si="108"/>
        <v>0</v>
      </c>
      <c r="Y244" s="163">
        <f t="shared" si="108"/>
        <v>0</v>
      </c>
      <c r="Z244" s="163">
        <f t="shared" si="108"/>
        <v>0</v>
      </c>
      <c r="AA244" s="163">
        <f t="shared" si="108"/>
        <v>0</v>
      </c>
      <c r="AB244" s="163">
        <f t="shared" si="108"/>
        <v>0</v>
      </c>
      <c r="AC244" s="163">
        <f t="shared" si="108"/>
        <v>0</v>
      </c>
      <c r="AD244" s="163">
        <f t="shared" si="108"/>
        <v>0</v>
      </c>
      <c r="AE244" s="163">
        <f t="shared" si="108"/>
        <v>0</v>
      </c>
      <c r="AF244" s="176">
        <f t="shared" si="108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v>0</v>
      </c>
      <c r="D245" s="163">
        <v>0</v>
      </c>
      <c r="E245" s="163">
        <v>0</v>
      </c>
      <c r="F245" s="163">
        <v>0</v>
      </c>
      <c r="G245" s="163">
        <f t="shared" si="109"/>
        <v>0</v>
      </c>
      <c r="H245" s="163">
        <f t="shared" si="109"/>
        <v>0</v>
      </c>
      <c r="I245" s="163">
        <f t="shared" si="109"/>
        <v>0</v>
      </c>
      <c r="J245" s="163">
        <f t="shared" si="109"/>
        <v>0</v>
      </c>
      <c r="K245" s="163">
        <f t="shared" si="109"/>
        <v>0</v>
      </c>
      <c r="L245" s="163">
        <f t="shared" si="109"/>
        <v>0</v>
      </c>
      <c r="M245" s="163">
        <f t="shared" si="109"/>
        <v>0</v>
      </c>
      <c r="N245" s="163">
        <f t="shared" si="109"/>
        <v>0</v>
      </c>
      <c r="O245" s="163">
        <f t="shared" si="109"/>
        <v>0</v>
      </c>
      <c r="P245" s="163">
        <f t="shared" si="109"/>
        <v>0</v>
      </c>
      <c r="Q245" s="163">
        <f t="shared" si="109"/>
        <v>0</v>
      </c>
      <c r="R245" s="163">
        <f t="shared" si="109"/>
        <v>0</v>
      </c>
      <c r="S245" s="163">
        <f t="shared" si="108"/>
        <v>0</v>
      </c>
      <c r="T245" s="163">
        <f t="shared" si="108"/>
        <v>0</v>
      </c>
      <c r="U245" s="163">
        <f t="shared" si="108"/>
        <v>0</v>
      </c>
      <c r="V245" s="163">
        <f t="shared" si="108"/>
        <v>0</v>
      </c>
      <c r="W245" s="163">
        <f t="shared" si="108"/>
        <v>0</v>
      </c>
      <c r="X245" s="163">
        <f t="shared" si="108"/>
        <v>0</v>
      </c>
      <c r="Y245" s="163">
        <f t="shared" si="108"/>
        <v>0</v>
      </c>
      <c r="Z245" s="163">
        <f t="shared" si="108"/>
        <v>0</v>
      </c>
      <c r="AA245" s="163">
        <f t="shared" si="108"/>
        <v>0</v>
      </c>
      <c r="AB245" s="163">
        <f t="shared" si="108"/>
        <v>0</v>
      </c>
      <c r="AC245" s="163">
        <f t="shared" si="108"/>
        <v>0</v>
      </c>
      <c r="AD245" s="163">
        <f t="shared" si="108"/>
        <v>0</v>
      </c>
      <c r="AE245" s="163">
        <f t="shared" si="108"/>
        <v>0</v>
      </c>
      <c r="AF245" s="176">
        <f t="shared" si="108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v>0</v>
      </c>
      <c r="D246" s="163">
        <v>0</v>
      </c>
      <c r="E246" s="163">
        <v>0</v>
      </c>
      <c r="F246" s="163">
        <v>0</v>
      </c>
      <c r="G246" s="163">
        <f t="shared" si="109"/>
        <v>0</v>
      </c>
      <c r="H246" s="163">
        <f t="shared" si="109"/>
        <v>0</v>
      </c>
      <c r="I246" s="163">
        <f t="shared" si="109"/>
        <v>0</v>
      </c>
      <c r="J246" s="163">
        <f t="shared" si="109"/>
        <v>0</v>
      </c>
      <c r="K246" s="163">
        <f t="shared" si="109"/>
        <v>0</v>
      </c>
      <c r="L246" s="163">
        <f t="shared" si="109"/>
        <v>0</v>
      </c>
      <c r="M246" s="163">
        <f t="shared" si="109"/>
        <v>0</v>
      </c>
      <c r="N246" s="163">
        <f t="shared" si="109"/>
        <v>0</v>
      </c>
      <c r="O246" s="163">
        <f t="shared" si="109"/>
        <v>0</v>
      </c>
      <c r="P246" s="163">
        <f t="shared" si="109"/>
        <v>0</v>
      </c>
      <c r="Q246" s="163">
        <f t="shared" si="109"/>
        <v>0</v>
      </c>
      <c r="R246" s="163">
        <f t="shared" si="109"/>
        <v>0</v>
      </c>
      <c r="S246" s="163">
        <f t="shared" si="108"/>
        <v>0</v>
      </c>
      <c r="T246" s="163">
        <f t="shared" si="108"/>
        <v>0</v>
      </c>
      <c r="U246" s="163">
        <f t="shared" si="108"/>
        <v>0</v>
      </c>
      <c r="V246" s="163">
        <f t="shared" si="108"/>
        <v>0</v>
      </c>
      <c r="W246" s="163">
        <f t="shared" si="108"/>
        <v>0</v>
      </c>
      <c r="X246" s="163">
        <f t="shared" si="108"/>
        <v>0</v>
      </c>
      <c r="Y246" s="163">
        <f t="shared" si="108"/>
        <v>0</v>
      </c>
      <c r="Z246" s="163">
        <f t="shared" si="108"/>
        <v>0</v>
      </c>
      <c r="AA246" s="163">
        <f t="shared" si="108"/>
        <v>0</v>
      </c>
      <c r="AB246" s="163">
        <f t="shared" si="108"/>
        <v>0</v>
      </c>
      <c r="AC246" s="163">
        <f t="shared" si="108"/>
        <v>0</v>
      </c>
      <c r="AD246" s="163">
        <f t="shared" si="108"/>
        <v>0</v>
      </c>
      <c r="AE246" s="163">
        <f t="shared" si="108"/>
        <v>0</v>
      </c>
      <c r="AF246" s="176">
        <f t="shared" si="108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v>0</v>
      </c>
      <c r="D247" s="163">
        <v>0</v>
      </c>
      <c r="E247" s="163">
        <v>0</v>
      </c>
      <c r="F247" s="163">
        <v>0</v>
      </c>
      <c r="G247" s="163">
        <f t="shared" si="109"/>
        <v>0</v>
      </c>
      <c r="H247" s="163">
        <f t="shared" si="109"/>
        <v>0</v>
      </c>
      <c r="I247" s="163">
        <f t="shared" si="109"/>
        <v>0</v>
      </c>
      <c r="J247" s="163">
        <f t="shared" si="109"/>
        <v>0</v>
      </c>
      <c r="K247" s="163">
        <f t="shared" si="109"/>
        <v>0</v>
      </c>
      <c r="L247" s="163">
        <f t="shared" si="109"/>
        <v>0</v>
      </c>
      <c r="M247" s="163">
        <f t="shared" si="109"/>
        <v>0</v>
      </c>
      <c r="N247" s="163">
        <f t="shared" si="109"/>
        <v>0</v>
      </c>
      <c r="O247" s="163">
        <f t="shared" si="109"/>
        <v>0</v>
      </c>
      <c r="P247" s="163">
        <f t="shared" si="109"/>
        <v>0</v>
      </c>
      <c r="Q247" s="163">
        <f t="shared" si="109"/>
        <v>0</v>
      </c>
      <c r="R247" s="163">
        <f t="shared" si="109"/>
        <v>0</v>
      </c>
      <c r="S247" s="163">
        <f t="shared" si="108"/>
        <v>0</v>
      </c>
      <c r="T247" s="163">
        <f t="shared" si="108"/>
        <v>0</v>
      </c>
      <c r="U247" s="163">
        <f t="shared" si="108"/>
        <v>0</v>
      </c>
      <c r="V247" s="163">
        <f t="shared" si="108"/>
        <v>0</v>
      </c>
      <c r="W247" s="163">
        <f t="shared" si="108"/>
        <v>0</v>
      </c>
      <c r="X247" s="163">
        <f t="shared" si="108"/>
        <v>0</v>
      </c>
      <c r="Y247" s="163">
        <f t="shared" si="108"/>
        <v>0</v>
      </c>
      <c r="Z247" s="163">
        <f t="shared" si="108"/>
        <v>0</v>
      </c>
      <c r="AA247" s="163">
        <f t="shared" si="108"/>
        <v>0</v>
      </c>
      <c r="AB247" s="163">
        <f t="shared" si="108"/>
        <v>0</v>
      </c>
      <c r="AC247" s="163">
        <f t="shared" si="108"/>
        <v>0</v>
      </c>
      <c r="AD247" s="163">
        <f t="shared" si="108"/>
        <v>0</v>
      </c>
      <c r="AE247" s="163">
        <f t="shared" si="108"/>
        <v>0</v>
      </c>
      <c r="AF247" s="176">
        <f t="shared" si="108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v>0</v>
      </c>
      <c r="D248" s="163">
        <v>0</v>
      </c>
      <c r="E248" s="163">
        <v>0</v>
      </c>
      <c r="F248" s="163">
        <v>0</v>
      </c>
      <c r="G248" s="163">
        <f t="shared" si="109"/>
        <v>0</v>
      </c>
      <c r="H248" s="163">
        <f t="shared" si="109"/>
        <v>0</v>
      </c>
      <c r="I248" s="163">
        <f t="shared" si="109"/>
        <v>0</v>
      </c>
      <c r="J248" s="163">
        <f t="shared" si="109"/>
        <v>0</v>
      </c>
      <c r="K248" s="163">
        <f t="shared" si="109"/>
        <v>0</v>
      </c>
      <c r="L248" s="163">
        <f t="shared" si="109"/>
        <v>0</v>
      </c>
      <c r="M248" s="163">
        <f t="shared" si="109"/>
        <v>0</v>
      </c>
      <c r="N248" s="163">
        <f t="shared" si="109"/>
        <v>0</v>
      </c>
      <c r="O248" s="163">
        <f t="shared" si="109"/>
        <v>0</v>
      </c>
      <c r="P248" s="163">
        <f t="shared" si="109"/>
        <v>0</v>
      </c>
      <c r="Q248" s="163">
        <f t="shared" si="109"/>
        <v>0</v>
      </c>
      <c r="R248" s="163">
        <f t="shared" ref="R248:AF263" si="110">Q248</f>
        <v>0</v>
      </c>
      <c r="S248" s="163">
        <f t="shared" si="110"/>
        <v>0</v>
      </c>
      <c r="T248" s="163">
        <f t="shared" si="110"/>
        <v>0</v>
      </c>
      <c r="U248" s="163">
        <f t="shared" si="110"/>
        <v>0</v>
      </c>
      <c r="V248" s="163">
        <f t="shared" si="110"/>
        <v>0</v>
      </c>
      <c r="W248" s="163">
        <f t="shared" si="110"/>
        <v>0</v>
      </c>
      <c r="X248" s="163">
        <f t="shared" si="110"/>
        <v>0</v>
      </c>
      <c r="Y248" s="163">
        <f t="shared" si="110"/>
        <v>0</v>
      </c>
      <c r="Z248" s="163">
        <f t="shared" si="110"/>
        <v>0</v>
      </c>
      <c r="AA248" s="163">
        <f t="shared" si="110"/>
        <v>0</v>
      </c>
      <c r="AB248" s="163">
        <f t="shared" si="110"/>
        <v>0</v>
      </c>
      <c r="AC248" s="163">
        <f t="shared" si="110"/>
        <v>0</v>
      </c>
      <c r="AD248" s="163">
        <f t="shared" si="110"/>
        <v>0</v>
      </c>
      <c r="AE248" s="163">
        <f t="shared" si="110"/>
        <v>0</v>
      </c>
      <c r="AF248" s="176">
        <f t="shared" si="110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v>0</v>
      </c>
      <c r="D249" s="163">
        <v>0</v>
      </c>
      <c r="E249" s="163">
        <v>0</v>
      </c>
      <c r="F249" s="163">
        <v>0</v>
      </c>
      <c r="G249" s="163">
        <f t="shared" ref="G249:R264" si="111">F249</f>
        <v>0</v>
      </c>
      <c r="H249" s="163">
        <f t="shared" si="111"/>
        <v>0</v>
      </c>
      <c r="I249" s="163">
        <f t="shared" si="111"/>
        <v>0</v>
      </c>
      <c r="J249" s="163">
        <f t="shared" si="111"/>
        <v>0</v>
      </c>
      <c r="K249" s="163">
        <f t="shared" si="111"/>
        <v>0</v>
      </c>
      <c r="L249" s="163">
        <f t="shared" si="111"/>
        <v>0</v>
      </c>
      <c r="M249" s="163">
        <f t="shared" si="111"/>
        <v>0</v>
      </c>
      <c r="N249" s="163">
        <f t="shared" si="111"/>
        <v>0</v>
      </c>
      <c r="O249" s="163">
        <f t="shared" si="111"/>
        <v>0</v>
      </c>
      <c r="P249" s="163">
        <f t="shared" si="111"/>
        <v>0</v>
      </c>
      <c r="Q249" s="163">
        <f t="shared" si="111"/>
        <v>0</v>
      </c>
      <c r="R249" s="163">
        <f t="shared" si="110"/>
        <v>0</v>
      </c>
      <c r="S249" s="163">
        <f t="shared" si="110"/>
        <v>0</v>
      </c>
      <c r="T249" s="163">
        <f t="shared" si="110"/>
        <v>0</v>
      </c>
      <c r="U249" s="163">
        <f t="shared" si="110"/>
        <v>0</v>
      </c>
      <c r="V249" s="163">
        <f t="shared" si="110"/>
        <v>0</v>
      </c>
      <c r="W249" s="163">
        <f t="shared" si="110"/>
        <v>0</v>
      </c>
      <c r="X249" s="163">
        <f t="shared" si="110"/>
        <v>0</v>
      </c>
      <c r="Y249" s="163">
        <f t="shared" si="110"/>
        <v>0</v>
      </c>
      <c r="Z249" s="163">
        <f t="shared" si="110"/>
        <v>0</v>
      </c>
      <c r="AA249" s="163">
        <f t="shared" si="110"/>
        <v>0</v>
      </c>
      <c r="AB249" s="163">
        <f t="shared" si="110"/>
        <v>0</v>
      </c>
      <c r="AC249" s="163">
        <f t="shared" si="110"/>
        <v>0</v>
      </c>
      <c r="AD249" s="163">
        <f t="shared" si="110"/>
        <v>0</v>
      </c>
      <c r="AE249" s="163">
        <f t="shared" si="110"/>
        <v>0</v>
      </c>
      <c r="AF249" s="176">
        <f t="shared" si="110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v>0</v>
      </c>
      <c r="D250" s="163">
        <v>0</v>
      </c>
      <c r="E250" s="163">
        <v>0</v>
      </c>
      <c r="F250" s="163">
        <v>0</v>
      </c>
      <c r="G250" s="163">
        <f t="shared" si="111"/>
        <v>0</v>
      </c>
      <c r="H250" s="163">
        <f t="shared" si="111"/>
        <v>0</v>
      </c>
      <c r="I250" s="163">
        <f t="shared" si="111"/>
        <v>0</v>
      </c>
      <c r="J250" s="163">
        <f t="shared" si="111"/>
        <v>0</v>
      </c>
      <c r="K250" s="163">
        <f t="shared" si="111"/>
        <v>0</v>
      </c>
      <c r="L250" s="163">
        <f t="shared" si="111"/>
        <v>0</v>
      </c>
      <c r="M250" s="163">
        <f t="shared" si="111"/>
        <v>0</v>
      </c>
      <c r="N250" s="163">
        <f t="shared" si="111"/>
        <v>0</v>
      </c>
      <c r="O250" s="163">
        <f t="shared" si="111"/>
        <v>0</v>
      </c>
      <c r="P250" s="163">
        <f t="shared" si="111"/>
        <v>0</v>
      </c>
      <c r="Q250" s="163">
        <f t="shared" si="111"/>
        <v>0</v>
      </c>
      <c r="R250" s="163">
        <f t="shared" si="111"/>
        <v>0</v>
      </c>
      <c r="S250" s="163">
        <f t="shared" si="110"/>
        <v>0</v>
      </c>
      <c r="T250" s="163">
        <f t="shared" si="110"/>
        <v>0</v>
      </c>
      <c r="U250" s="163">
        <f t="shared" si="110"/>
        <v>0</v>
      </c>
      <c r="V250" s="163">
        <f t="shared" si="110"/>
        <v>0</v>
      </c>
      <c r="W250" s="163">
        <f t="shared" si="110"/>
        <v>0</v>
      </c>
      <c r="X250" s="163">
        <f t="shared" si="110"/>
        <v>0</v>
      </c>
      <c r="Y250" s="163">
        <f t="shared" si="110"/>
        <v>0</v>
      </c>
      <c r="Z250" s="163">
        <f t="shared" si="110"/>
        <v>0</v>
      </c>
      <c r="AA250" s="163">
        <f t="shared" si="110"/>
        <v>0</v>
      </c>
      <c r="AB250" s="163">
        <f t="shared" si="110"/>
        <v>0</v>
      </c>
      <c r="AC250" s="163">
        <f t="shared" si="110"/>
        <v>0</v>
      </c>
      <c r="AD250" s="163">
        <f t="shared" si="110"/>
        <v>0</v>
      </c>
      <c r="AE250" s="163">
        <f t="shared" si="110"/>
        <v>0</v>
      </c>
      <c r="AF250" s="176">
        <f t="shared" si="110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v>0</v>
      </c>
      <c r="D251" s="163">
        <v>0</v>
      </c>
      <c r="E251" s="163">
        <v>0</v>
      </c>
      <c r="F251" s="163">
        <v>0</v>
      </c>
      <c r="G251" s="163">
        <f t="shared" si="111"/>
        <v>0</v>
      </c>
      <c r="H251" s="163">
        <f t="shared" si="111"/>
        <v>0</v>
      </c>
      <c r="I251" s="163">
        <f t="shared" si="111"/>
        <v>0</v>
      </c>
      <c r="J251" s="163">
        <f t="shared" si="111"/>
        <v>0</v>
      </c>
      <c r="K251" s="163">
        <f t="shared" si="111"/>
        <v>0</v>
      </c>
      <c r="L251" s="163">
        <f t="shared" si="111"/>
        <v>0</v>
      </c>
      <c r="M251" s="163">
        <f t="shared" si="111"/>
        <v>0</v>
      </c>
      <c r="N251" s="163">
        <f t="shared" si="111"/>
        <v>0</v>
      </c>
      <c r="O251" s="163">
        <f t="shared" si="111"/>
        <v>0</v>
      </c>
      <c r="P251" s="163">
        <f t="shared" si="111"/>
        <v>0</v>
      </c>
      <c r="Q251" s="163">
        <f t="shared" si="111"/>
        <v>0</v>
      </c>
      <c r="R251" s="163">
        <f t="shared" si="111"/>
        <v>0</v>
      </c>
      <c r="S251" s="163">
        <f t="shared" si="110"/>
        <v>0</v>
      </c>
      <c r="T251" s="163">
        <f t="shared" si="110"/>
        <v>0</v>
      </c>
      <c r="U251" s="163">
        <f t="shared" si="110"/>
        <v>0</v>
      </c>
      <c r="V251" s="163">
        <f t="shared" si="110"/>
        <v>0</v>
      </c>
      <c r="W251" s="163">
        <f t="shared" si="110"/>
        <v>0</v>
      </c>
      <c r="X251" s="163">
        <f t="shared" si="110"/>
        <v>0</v>
      </c>
      <c r="Y251" s="163">
        <f t="shared" si="110"/>
        <v>0</v>
      </c>
      <c r="Z251" s="163">
        <f t="shared" si="110"/>
        <v>0</v>
      </c>
      <c r="AA251" s="163">
        <f t="shared" si="110"/>
        <v>0</v>
      </c>
      <c r="AB251" s="163">
        <f t="shared" si="110"/>
        <v>0</v>
      </c>
      <c r="AC251" s="163">
        <f t="shared" si="110"/>
        <v>0</v>
      </c>
      <c r="AD251" s="163">
        <f t="shared" si="110"/>
        <v>0</v>
      </c>
      <c r="AE251" s="163">
        <f t="shared" si="110"/>
        <v>0</v>
      </c>
      <c r="AF251" s="176">
        <f t="shared" si="110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v>0</v>
      </c>
      <c r="D252" s="163">
        <v>0</v>
      </c>
      <c r="E252" s="163">
        <v>0</v>
      </c>
      <c r="F252" s="163">
        <v>0</v>
      </c>
      <c r="G252" s="163">
        <f t="shared" si="111"/>
        <v>0</v>
      </c>
      <c r="H252" s="163">
        <f t="shared" si="111"/>
        <v>0</v>
      </c>
      <c r="I252" s="163">
        <f t="shared" si="111"/>
        <v>0</v>
      </c>
      <c r="J252" s="163">
        <f t="shared" si="111"/>
        <v>0</v>
      </c>
      <c r="K252" s="163">
        <f t="shared" si="111"/>
        <v>0</v>
      </c>
      <c r="L252" s="163">
        <f t="shared" si="111"/>
        <v>0</v>
      </c>
      <c r="M252" s="163">
        <f t="shared" si="111"/>
        <v>0</v>
      </c>
      <c r="N252" s="163">
        <f t="shared" si="111"/>
        <v>0</v>
      </c>
      <c r="O252" s="163">
        <f t="shared" si="111"/>
        <v>0</v>
      </c>
      <c r="P252" s="163">
        <f t="shared" si="111"/>
        <v>0</v>
      </c>
      <c r="Q252" s="163">
        <f t="shared" si="111"/>
        <v>0</v>
      </c>
      <c r="R252" s="163">
        <f t="shared" si="111"/>
        <v>0</v>
      </c>
      <c r="S252" s="163">
        <f t="shared" si="110"/>
        <v>0</v>
      </c>
      <c r="T252" s="163">
        <f t="shared" si="110"/>
        <v>0</v>
      </c>
      <c r="U252" s="163">
        <f t="shared" si="110"/>
        <v>0</v>
      </c>
      <c r="V252" s="163">
        <f t="shared" si="110"/>
        <v>0</v>
      </c>
      <c r="W252" s="163">
        <f t="shared" si="110"/>
        <v>0</v>
      </c>
      <c r="X252" s="163">
        <f t="shared" si="110"/>
        <v>0</v>
      </c>
      <c r="Y252" s="163">
        <f t="shared" si="110"/>
        <v>0</v>
      </c>
      <c r="Z252" s="163">
        <f t="shared" si="110"/>
        <v>0</v>
      </c>
      <c r="AA252" s="163">
        <f t="shared" si="110"/>
        <v>0</v>
      </c>
      <c r="AB252" s="163">
        <f t="shared" si="110"/>
        <v>0</v>
      </c>
      <c r="AC252" s="163">
        <f t="shared" si="110"/>
        <v>0</v>
      </c>
      <c r="AD252" s="163">
        <f t="shared" si="110"/>
        <v>0</v>
      </c>
      <c r="AE252" s="163">
        <f t="shared" si="110"/>
        <v>0</v>
      </c>
      <c r="AF252" s="176">
        <f t="shared" si="110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v>0</v>
      </c>
      <c r="D253" s="163">
        <v>0</v>
      </c>
      <c r="E253" s="163">
        <v>0</v>
      </c>
      <c r="F253" s="163">
        <v>0</v>
      </c>
      <c r="G253" s="163">
        <f t="shared" si="111"/>
        <v>0</v>
      </c>
      <c r="H253" s="163">
        <f t="shared" si="111"/>
        <v>0</v>
      </c>
      <c r="I253" s="163">
        <f t="shared" si="111"/>
        <v>0</v>
      </c>
      <c r="J253" s="163">
        <f t="shared" si="111"/>
        <v>0</v>
      </c>
      <c r="K253" s="163">
        <f t="shared" si="111"/>
        <v>0</v>
      </c>
      <c r="L253" s="163">
        <f t="shared" si="111"/>
        <v>0</v>
      </c>
      <c r="M253" s="163">
        <f t="shared" si="111"/>
        <v>0</v>
      </c>
      <c r="N253" s="163">
        <f t="shared" si="111"/>
        <v>0</v>
      </c>
      <c r="O253" s="163">
        <f t="shared" si="111"/>
        <v>0</v>
      </c>
      <c r="P253" s="163">
        <f t="shared" si="111"/>
        <v>0</v>
      </c>
      <c r="Q253" s="163">
        <f t="shared" si="111"/>
        <v>0</v>
      </c>
      <c r="R253" s="163">
        <f t="shared" si="111"/>
        <v>0</v>
      </c>
      <c r="S253" s="163">
        <f t="shared" si="110"/>
        <v>0</v>
      </c>
      <c r="T253" s="163">
        <f t="shared" si="110"/>
        <v>0</v>
      </c>
      <c r="U253" s="163">
        <f t="shared" si="110"/>
        <v>0</v>
      </c>
      <c r="V253" s="163">
        <f t="shared" si="110"/>
        <v>0</v>
      </c>
      <c r="W253" s="163">
        <f t="shared" si="110"/>
        <v>0</v>
      </c>
      <c r="X253" s="163">
        <f t="shared" si="110"/>
        <v>0</v>
      </c>
      <c r="Y253" s="163">
        <f t="shared" si="110"/>
        <v>0</v>
      </c>
      <c r="Z253" s="163">
        <f t="shared" si="110"/>
        <v>0</v>
      </c>
      <c r="AA253" s="163">
        <f t="shared" si="110"/>
        <v>0</v>
      </c>
      <c r="AB253" s="163">
        <f t="shared" si="110"/>
        <v>0</v>
      </c>
      <c r="AC253" s="163">
        <f t="shared" si="110"/>
        <v>0</v>
      </c>
      <c r="AD253" s="163">
        <f t="shared" si="110"/>
        <v>0</v>
      </c>
      <c r="AE253" s="163">
        <f t="shared" si="110"/>
        <v>0</v>
      </c>
      <c r="AF253" s="176">
        <f t="shared" si="110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v>0</v>
      </c>
      <c r="D254" s="163">
        <v>0</v>
      </c>
      <c r="E254" s="163">
        <v>0</v>
      </c>
      <c r="F254" s="163">
        <v>0</v>
      </c>
      <c r="G254" s="163">
        <f t="shared" si="111"/>
        <v>0</v>
      </c>
      <c r="H254" s="163">
        <f t="shared" si="111"/>
        <v>0</v>
      </c>
      <c r="I254" s="163">
        <f t="shared" si="111"/>
        <v>0</v>
      </c>
      <c r="J254" s="163">
        <f t="shared" si="111"/>
        <v>0</v>
      </c>
      <c r="K254" s="163">
        <f t="shared" si="111"/>
        <v>0</v>
      </c>
      <c r="L254" s="163">
        <f t="shared" si="111"/>
        <v>0</v>
      </c>
      <c r="M254" s="163">
        <f t="shared" si="111"/>
        <v>0</v>
      </c>
      <c r="N254" s="163">
        <f t="shared" si="111"/>
        <v>0</v>
      </c>
      <c r="O254" s="163">
        <f t="shared" si="111"/>
        <v>0</v>
      </c>
      <c r="P254" s="163">
        <f t="shared" si="111"/>
        <v>0</v>
      </c>
      <c r="Q254" s="163">
        <f t="shared" si="111"/>
        <v>0</v>
      </c>
      <c r="R254" s="163">
        <f t="shared" si="111"/>
        <v>0</v>
      </c>
      <c r="S254" s="163">
        <f t="shared" si="110"/>
        <v>0</v>
      </c>
      <c r="T254" s="163">
        <f t="shared" si="110"/>
        <v>0</v>
      </c>
      <c r="U254" s="163">
        <f t="shared" si="110"/>
        <v>0</v>
      </c>
      <c r="V254" s="163">
        <f t="shared" si="110"/>
        <v>0</v>
      </c>
      <c r="W254" s="163">
        <f t="shared" si="110"/>
        <v>0</v>
      </c>
      <c r="X254" s="163">
        <f t="shared" si="110"/>
        <v>0</v>
      </c>
      <c r="Y254" s="163">
        <f t="shared" si="110"/>
        <v>0</v>
      </c>
      <c r="Z254" s="163">
        <f t="shared" si="110"/>
        <v>0</v>
      </c>
      <c r="AA254" s="163">
        <f t="shared" si="110"/>
        <v>0</v>
      </c>
      <c r="AB254" s="163">
        <f t="shared" si="110"/>
        <v>0</v>
      </c>
      <c r="AC254" s="163">
        <f t="shared" si="110"/>
        <v>0</v>
      </c>
      <c r="AD254" s="163">
        <f t="shared" si="110"/>
        <v>0</v>
      </c>
      <c r="AE254" s="163">
        <f t="shared" si="110"/>
        <v>0</v>
      </c>
      <c r="AF254" s="176">
        <f t="shared" si="110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v>0</v>
      </c>
      <c r="D255" s="163">
        <v>0</v>
      </c>
      <c r="E255" s="163">
        <v>0</v>
      </c>
      <c r="F255" s="163">
        <v>0</v>
      </c>
      <c r="G255" s="163">
        <f t="shared" si="111"/>
        <v>0</v>
      </c>
      <c r="H255" s="163">
        <f t="shared" si="111"/>
        <v>0</v>
      </c>
      <c r="I255" s="163">
        <f t="shared" si="111"/>
        <v>0</v>
      </c>
      <c r="J255" s="163">
        <f t="shared" si="111"/>
        <v>0</v>
      </c>
      <c r="K255" s="163">
        <f t="shared" si="111"/>
        <v>0</v>
      </c>
      <c r="L255" s="163">
        <f t="shared" si="111"/>
        <v>0</v>
      </c>
      <c r="M255" s="163">
        <f t="shared" si="111"/>
        <v>0</v>
      </c>
      <c r="N255" s="163">
        <f t="shared" si="111"/>
        <v>0</v>
      </c>
      <c r="O255" s="163">
        <f t="shared" si="111"/>
        <v>0</v>
      </c>
      <c r="P255" s="163">
        <f t="shared" si="111"/>
        <v>0</v>
      </c>
      <c r="Q255" s="163">
        <f t="shared" si="111"/>
        <v>0</v>
      </c>
      <c r="R255" s="163">
        <f t="shared" si="111"/>
        <v>0</v>
      </c>
      <c r="S255" s="163">
        <f t="shared" si="110"/>
        <v>0</v>
      </c>
      <c r="T255" s="163">
        <f t="shared" si="110"/>
        <v>0</v>
      </c>
      <c r="U255" s="163">
        <f t="shared" si="110"/>
        <v>0</v>
      </c>
      <c r="V255" s="163">
        <f t="shared" si="110"/>
        <v>0</v>
      </c>
      <c r="W255" s="163">
        <f t="shared" si="110"/>
        <v>0</v>
      </c>
      <c r="X255" s="163">
        <f t="shared" si="110"/>
        <v>0</v>
      </c>
      <c r="Y255" s="163">
        <f t="shared" si="110"/>
        <v>0</v>
      </c>
      <c r="Z255" s="163">
        <f t="shared" si="110"/>
        <v>0</v>
      </c>
      <c r="AA255" s="163">
        <f t="shared" si="110"/>
        <v>0</v>
      </c>
      <c r="AB255" s="163">
        <f t="shared" si="110"/>
        <v>0</v>
      </c>
      <c r="AC255" s="163">
        <f t="shared" si="110"/>
        <v>0</v>
      </c>
      <c r="AD255" s="163">
        <f t="shared" si="110"/>
        <v>0</v>
      </c>
      <c r="AE255" s="163">
        <f t="shared" si="110"/>
        <v>0</v>
      </c>
      <c r="AF255" s="176">
        <f t="shared" si="110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v>0</v>
      </c>
      <c r="D256" s="163">
        <v>0</v>
      </c>
      <c r="E256" s="163">
        <v>0</v>
      </c>
      <c r="F256" s="163">
        <v>0</v>
      </c>
      <c r="G256" s="163">
        <f t="shared" si="111"/>
        <v>0</v>
      </c>
      <c r="H256" s="163">
        <f t="shared" si="111"/>
        <v>0</v>
      </c>
      <c r="I256" s="163">
        <f t="shared" si="111"/>
        <v>0</v>
      </c>
      <c r="J256" s="163">
        <f t="shared" si="111"/>
        <v>0</v>
      </c>
      <c r="K256" s="163">
        <f t="shared" si="111"/>
        <v>0</v>
      </c>
      <c r="L256" s="163">
        <f t="shared" si="111"/>
        <v>0</v>
      </c>
      <c r="M256" s="163">
        <f t="shared" si="111"/>
        <v>0</v>
      </c>
      <c r="N256" s="163">
        <f t="shared" si="111"/>
        <v>0</v>
      </c>
      <c r="O256" s="163">
        <f t="shared" si="111"/>
        <v>0</v>
      </c>
      <c r="P256" s="163">
        <f t="shared" si="111"/>
        <v>0</v>
      </c>
      <c r="Q256" s="163">
        <f t="shared" si="111"/>
        <v>0</v>
      </c>
      <c r="R256" s="163">
        <f t="shared" si="111"/>
        <v>0</v>
      </c>
      <c r="S256" s="163">
        <f t="shared" si="110"/>
        <v>0</v>
      </c>
      <c r="T256" s="163">
        <f t="shared" si="110"/>
        <v>0</v>
      </c>
      <c r="U256" s="163">
        <f t="shared" si="110"/>
        <v>0</v>
      </c>
      <c r="V256" s="163">
        <f t="shared" si="110"/>
        <v>0</v>
      </c>
      <c r="W256" s="163">
        <f t="shared" si="110"/>
        <v>0</v>
      </c>
      <c r="X256" s="163">
        <f t="shared" si="110"/>
        <v>0</v>
      </c>
      <c r="Y256" s="163">
        <f t="shared" si="110"/>
        <v>0</v>
      </c>
      <c r="Z256" s="163">
        <f t="shared" si="110"/>
        <v>0</v>
      </c>
      <c r="AA256" s="163">
        <f t="shared" si="110"/>
        <v>0</v>
      </c>
      <c r="AB256" s="163">
        <f t="shared" si="110"/>
        <v>0</v>
      </c>
      <c r="AC256" s="163">
        <f t="shared" si="110"/>
        <v>0</v>
      </c>
      <c r="AD256" s="163">
        <f t="shared" si="110"/>
        <v>0</v>
      </c>
      <c r="AE256" s="163">
        <f t="shared" si="110"/>
        <v>0</v>
      </c>
      <c r="AF256" s="176">
        <f t="shared" si="110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v>0</v>
      </c>
      <c r="D257" s="163">
        <v>0</v>
      </c>
      <c r="E257" s="163">
        <v>0</v>
      </c>
      <c r="F257" s="163">
        <v>0</v>
      </c>
      <c r="G257" s="163">
        <f t="shared" si="111"/>
        <v>0</v>
      </c>
      <c r="H257" s="163">
        <f t="shared" si="111"/>
        <v>0</v>
      </c>
      <c r="I257" s="163">
        <f t="shared" si="111"/>
        <v>0</v>
      </c>
      <c r="J257" s="163">
        <f t="shared" si="111"/>
        <v>0</v>
      </c>
      <c r="K257" s="163">
        <f t="shared" si="111"/>
        <v>0</v>
      </c>
      <c r="L257" s="163">
        <f t="shared" si="111"/>
        <v>0</v>
      </c>
      <c r="M257" s="163">
        <f t="shared" si="111"/>
        <v>0</v>
      </c>
      <c r="N257" s="163">
        <f t="shared" si="111"/>
        <v>0</v>
      </c>
      <c r="O257" s="163">
        <f t="shared" si="111"/>
        <v>0</v>
      </c>
      <c r="P257" s="163">
        <f t="shared" si="111"/>
        <v>0</v>
      </c>
      <c r="Q257" s="163">
        <f t="shared" si="111"/>
        <v>0</v>
      </c>
      <c r="R257" s="163">
        <f t="shared" si="111"/>
        <v>0</v>
      </c>
      <c r="S257" s="163">
        <f t="shared" si="110"/>
        <v>0</v>
      </c>
      <c r="T257" s="163">
        <f t="shared" si="110"/>
        <v>0</v>
      </c>
      <c r="U257" s="163">
        <f t="shared" si="110"/>
        <v>0</v>
      </c>
      <c r="V257" s="163">
        <f t="shared" si="110"/>
        <v>0</v>
      </c>
      <c r="W257" s="163">
        <f t="shared" si="110"/>
        <v>0</v>
      </c>
      <c r="X257" s="163">
        <f t="shared" si="110"/>
        <v>0</v>
      </c>
      <c r="Y257" s="163">
        <f t="shared" si="110"/>
        <v>0</v>
      </c>
      <c r="Z257" s="163">
        <f t="shared" si="110"/>
        <v>0</v>
      </c>
      <c r="AA257" s="163">
        <f t="shared" si="110"/>
        <v>0</v>
      </c>
      <c r="AB257" s="163">
        <f t="shared" si="110"/>
        <v>0</v>
      </c>
      <c r="AC257" s="163">
        <f t="shared" si="110"/>
        <v>0</v>
      </c>
      <c r="AD257" s="163">
        <f t="shared" si="110"/>
        <v>0</v>
      </c>
      <c r="AE257" s="163">
        <f t="shared" si="110"/>
        <v>0</v>
      </c>
      <c r="AF257" s="176">
        <f t="shared" si="110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v>0</v>
      </c>
      <c r="D258" s="163">
        <v>0</v>
      </c>
      <c r="E258" s="163">
        <v>0</v>
      </c>
      <c r="F258" s="163">
        <v>0</v>
      </c>
      <c r="G258" s="163">
        <f t="shared" si="111"/>
        <v>0</v>
      </c>
      <c r="H258" s="163">
        <f t="shared" si="111"/>
        <v>0</v>
      </c>
      <c r="I258" s="163">
        <f t="shared" si="111"/>
        <v>0</v>
      </c>
      <c r="J258" s="163">
        <f t="shared" si="111"/>
        <v>0</v>
      </c>
      <c r="K258" s="163">
        <f t="shared" si="111"/>
        <v>0</v>
      </c>
      <c r="L258" s="163">
        <f t="shared" si="111"/>
        <v>0</v>
      </c>
      <c r="M258" s="163">
        <f t="shared" si="111"/>
        <v>0</v>
      </c>
      <c r="N258" s="163">
        <f t="shared" si="111"/>
        <v>0</v>
      </c>
      <c r="O258" s="163">
        <f t="shared" si="111"/>
        <v>0</v>
      </c>
      <c r="P258" s="163">
        <f t="shared" si="111"/>
        <v>0</v>
      </c>
      <c r="Q258" s="163">
        <f t="shared" si="111"/>
        <v>0</v>
      </c>
      <c r="R258" s="163">
        <f t="shared" si="111"/>
        <v>0</v>
      </c>
      <c r="S258" s="163">
        <f t="shared" si="110"/>
        <v>0</v>
      </c>
      <c r="T258" s="163">
        <f t="shared" si="110"/>
        <v>0</v>
      </c>
      <c r="U258" s="163">
        <f t="shared" si="110"/>
        <v>0</v>
      </c>
      <c r="V258" s="163">
        <f t="shared" si="110"/>
        <v>0</v>
      </c>
      <c r="W258" s="163">
        <f t="shared" si="110"/>
        <v>0</v>
      </c>
      <c r="X258" s="163">
        <f t="shared" si="110"/>
        <v>0</v>
      </c>
      <c r="Y258" s="163">
        <f t="shared" si="110"/>
        <v>0</v>
      </c>
      <c r="Z258" s="163">
        <f t="shared" si="110"/>
        <v>0</v>
      </c>
      <c r="AA258" s="163">
        <f t="shared" si="110"/>
        <v>0</v>
      </c>
      <c r="AB258" s="163">
        <f t="shared" si="110"/>
        <v>0</v>
      </c>
      <c r="AC258" s="163">
        <f t="shared" si="110"/>
        <v>0</v>
      </c>
      <c r="AD258" s="163">
        <f t="shared" si="110"/>
        <v>0</v>
      </c>
      <c r="AE258" s="163">
        <f t="shared" si="110"/>
        <v>0</v>
      </c>
      <c r="AF258" s="176">
        <f t="shared" si="110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v>0</v>
      </c>
      <c r="D259" s="163">
        <v>0</v>
      </c>
      <c r="E259" s="163">
        <v>0</v>
      </c>
      <c r="F259" s="163">
        <v>0</v>
      </c>
      <c r="G259" s="163">
        <f t="shared" si="111"/>
        <v>0</v>
      </c>
      <c r="H259" s="163">
        <f t="shared" si="111"/>
        <v>0</v>
      </c>
      <c r="I259" s="163">
        <f t="shared" si="111"/>
        <v>0</v>
      </c>
      <c r="J259" s="163">
        <f t="shared" si="111"/>
        <v>0</v>
      </c>
      <c r="K259" s="163">
        <f t="shared" si="111"/>
        <v>0</v>
      </c>
      <c r="L259" s="163">
        <f t="shared" si="111"/>
        <v>0</v>
      </c>
      <c r="M259" s="163">
        <f t="shared" si="111"/>
        <v>0</v>
      </c>
      <c r="N259" s="163">
        <f t="shared" si="111"/>
        <v>0</v>
      </c>
      <c r="O259" s="163">
        <f t="shared" si="111"/>
        <v>0</v>
      </c>
      <c r="P259" s="163">
        <f t="shared" si="111"/>
        <v>0</v>
      </c>
      <c r="Q259" s="163">
        <f t="shared" si="111"/>
        <v>0</v>
      </c>
      <c r="R259" s="163">
        <f t="shared" si="111"/>
        <v>0</v>
      </c>
      <c r="S259" s="163">
        <f t="shared" si="110"/>
        <v>0</v>
      </c>
      <c r="T259" s="163">
        <f t="shared" si="110"/>
        <v>0</v>
      </c>
      <c r="U259" s="163">
        <f t="shared" si="110"/>
        <v>0</v>
      </c>
      <c r="V259" s="163">
        <f t="shared" si="110"/>
        <v>0</v>
      </c>
      <c r="W259" s="163">
        <f t="shared" si="110"/>
        <v>0</v>
      </c>
      <c r="X259" s="163">
        <f t="shared" si="110"/>
        <v>0</v>
      </c>
      <c r="Y259" s="163">
        <f t="shared" si="110"/>
        <v>0</v>
      </c>
      <c r="Z259" s="163">
        <f t="shared" si="110"/>
        <v>0</v>
      </c>
      <c r="AA259" s="163">
        <f t="shared" si="110"/>
        <v>0</v>
      </c>
      <c r="AB259" s="163">
        <f t="shared" si="110"/>
        <v>0</v>
      </c>
      <c r="AC259" s="163">
        <f t="shared" si="110"/>
        <v>0</v>
      </c>
      <c r="AD259" s="163">
        <f t="shared" si="110"/>
        <v>0</v>
      </c>
      <c r="AE259" s="163">
        <f t="shared" si="110"/>
        <v>0</v>
      </c>
      <c r="AF259" s="176">
        <f t="shared" si="110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v>0</v>
      </c>
      <c r="D260" s="163">
        <v>0</v>
      </c>
      <c r="E260" s="163">
        <v>0</v>
      </c>
      <c r="F260" s="163">
        <v>0</v>
      </c>
      <c r="G260" s="163">
        <f t="shared" si="111"/>
        <v>0</v>
      </c>
      <c r="H260" s="163">
        <f t="shared" si="111"/>
        <v>0</v>
      </c>
      <c r="I260" s="163">
        <f t="shared" si="111"/>
        <v>0</v>
      </c>
      <c r="J260" s="163">
        <f t="shared" si="111"/>
        <v>0</v>
      </c>
      <c r="K260" s="163">
        <f t="shared" si="111"/>
        <v>0</v>
      </c>
      <c r="L260" s="163">
        <f t="shared" si="111"/>
        <v>0</v>
      </c>
      <c r="M260" s="163">
        <f t="shared" si="111"/>
        <v>0</v>
      </c>
      <c r="N260" s="163">
        <f t="shared" si="111"/>
        <v>0</v>
      </c>
      <c r="O260" s="163">
        <f t="shared" si="111"/>
        <v>0</v>
      </c>
      <c r="P260" s="163">
        <f t="shared" si="111"/>
        <v>0</v>
      </c>
      <c r="Q260" s="163">
        <f t="shared" si="111"/>
        <v>0</v>
      </c>
      <c r="R260" s="163">
        <f t="shared" si="111"/>
        <v>0</v>
      </c>
      <c r="S260" s="163">
        <f t="shared" si="110"/>
        <v>0</v>
      </c>
      <c r="T260" s="163">
        <f t="shared" si="110"/>
        <v>0</v>
      </c>
      <c r="U260" s="163">
        <f t="shared" si="110"/>
        <v>0</v>
      </c>
      <c r="V260" s="163">
        <f t="shared" si="110"/>
        <v>0</v>
      </c>
      <c r="W260" s="163">
        <f t="shared" si="110"/>
        <v>0</v>
      </c>
      <c r="X260" s="163">
        <f t="shared" si="110"/>
        <v>0</v>
      </c>
      <c r="Y260" s="163">
        <f t="shared" si="110"/>
        <v>0</v>
      </c>
      <c r="Z260" s="163">
        <f t="shared" si="110"/>
        <v>0</v>
      </c>
      <c r="AA260" s="163">
        <f t="shared" si="110"/>
        <v>0</v>
      </c>
      <c r="AB260" s="163">
        <f t="shared" si="110"/>
        <v>0</v>
      </c>
      <c r="AC260" s="163">
        <f t="shared" si="110"/>
        <v>0</v>
      </c>
      <c r="AD260" s="163">
        <f t="shared" si="110"/>
        <v>0</v>
      </c>
      <c r="AE260" s="163">
        <f t="shared" si="110"/>
        <v>0</v>
      </c>
      <c r="AF260" s="176">
        <f t="shared" si="110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v>0</v>
      </c>
      <c r="D261" s="163">
        <v>0</v>
      </c>
      <c r="E261" s="163">
        <v>0</v>
      </c>
      <c r="F261" s="163">
        <v>0</v>
      </c>
      <c r="G261" s="163">
        <f t="shared" si="111"/>
        <v>0</v>
      </c>
      <c r="H261" s="163">
        <f t="shared" si="111"/>
        <v>0</v>
      </c>
      <c r="I261" s="163">
        <f t="shared" si="111"/>
        <v>0</v>
      </c>
      <c r="J261" s="163">
        <f t="shared" si="111"/>
        <v>0</v>
      </c>
      <c r="K261" s="163">
        <f t="shared" si="111"/>
        <v>0</v>
      </c>
      <c r="L261" s="163">
        <f t="shared" si="111"/>
        <v>0</v>
      </c>
      <c r="M261" s="163">
        <f t="shared" si="111"/>
        <v>0</v>
      </c>
      <c r="N261" s="163">
        <f t="shared" si="111"/>
        <v>0</v>
      </c>
      <c r="O261" s="163">
        <f t="shared" si="111"/>
        <v>0</v>
      </c>
      <c r="P261" s="163">
        <f t="shared" si="111"/>
        <v>0</v>
      </c>
      <c r="Q261" s="163">
        <f t="shared" si="111"/>
        <v>0</v>
      </c>
      <c r="R261" s="163">
        <f t="shared" si="111"/>
        <v>0</v>
      </c>
      <c r="S261" s="163">
        <f t="shared" si="110"/>
        <v>0</v>
      </c>
      <c r="T261" s="163">
        <f t="shared" si="110"/>
        <v>0</v>
      </c>
      <c r="U261" s="163">
        <f t="shared" si="110"/>
        <v>0</v>
      </c>
      <c r="V261" s="163">
        <f t="shared" si="110"/>
        <v>0</v>
      </c>
      <c r="W261" s="163">
        <f t="shared" si="110"/>
        <v>0</v>
      </c>
      <c r="X261" s="163">
        <f t="shared" si="110"/>
        <v>0</v>
      </c>
      <c r="Y261" s="163">
        <f t="shared" si="110"/>
        <v>0</v>
      </c>
      <c r="Z261" s="163">
        <f t="shared" si="110"/>
        <v>0</v>
      </c>
      <c r="AA261" s="163">
        <f t="shared" si="110"/>
        <v>0</v>
      </c>
      <c r="AB261" s="163">
        <f t="shared" si="110"/>
        <v>0</v>
      </c>
      <c r="AC261" s="163">
        <f t="shared" si="110"/>
        <v>0</v>
      </c>
      <c r="AD261" s="163">
        <f t="shared" si="110"/>
        <v>0</v>
      </c>
      <c r="AE261" s="163">
        <f t="shared" si="110"/>
        <v>0</v>
      </c>
      <c r="AF261" s="176">
        <f t="shared" si="110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v>0</v>
      </c>
      <c r="D262" s="163">
        <v>0</v>
      </c>
      <c r="E262" s="163">
        <v>0</v>
      </c>
      <c r="F262" s="163">
        <v>0</v>
      </c>
      <c r="G262" s="163">
        <f t="shared" si="111"/>
        <v>0</v>
      </c>
      <c r="H262" s="163">
        <f t="shared" si="111"/>
        <v>0</v>
      </c>
      <c r="I262" s="163">
        <f t="shared" si="111"/>
        <v>0</v>
      </c>
      <c r="J262" s="163">
        <f t="shared" si="111"/>
        <v>0</v>
      </c>
      <c r="K262" s="163">
        <f t="shared" si="111"/>
        <v>0</v>
      </c>
      <c r="L262" s="163">
        <f t="shared" si="111"/>
        <v>0</v>
      </c>
      <c r="M262" s="163">
        <f t="shared" si="111"/>
        <v>0</v>
      </c>
      <c r="N262" s="163">
        <f t="shared" si="111"/>
        <v>0</v>
      </c>
      <c r="O262" s="163">
        <f t="shared" si="111"/>
        <v>0</v>
      </c>
      <c r="P262" s="163">
        <f t="shared" si="111"/>
        <v>0</v>
      </c>
      <c r="Q262" s="163">
        <f t="shared" si="111"/>
        <v>0</v>
      </c>
      <c r="R262" s="163">
        <f t="shared" si="111"/>
        <v>0</v>
      </c>
      <c r="S262" s="163">
        <f t="shared" si="110"/>
        <v>0</v>
      </c>
      <c r="T262" s="163">
        <f t="shared" si="110"/>
        <v>0</v>
      </c>
      <c r="U262" s="163">
        <f t="shared" si="110"/>
        <v>0</v>
      </c>
      <c r="V262" s="163">
        <f t="shared" si="110"/>
        <v>0</v>
      </c>
      <c r="W262" s="163">
        <f t="shared" si="110"/>
        <v>0</v>
      </c>
      <c r="X262" s="163">
        <f t="shared" si="110"/>
        <v>0</v>
      </c>
      <c r="Y262" s="163">
        <f t="shared" si="110"/>
        <v>0</v>
      </c>
      <c r="Z262" s="163">
        <f t="shared" si="110"/>
        <v>0</v>
      </c>
      <c r="AA262" s="163">
        <f t="shared" si="110"/>
        <v>0</v>
      </c>
      <c r="AB262" s="163">
        <f t="shared" si="110"/>
        <v>0</v>
      </c>
      <c r="AC262" s="163">
        <f t="shared" si="110"/>
        <v>0</v>
      </c>
      <c r="AD262" s="163">
        <f t="shared" si="110"/>
        <v>0</v>
      </c>
      <c r="AE262" s="163">
        <f t="shared" si="110"/>
        <v>0</v>
      </c>
      <c r="AF262" s="176">
        <f t="shared" si="110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v>0</v>
      </c>
      <c r="D263" s="163">
        <v>0</v>
      </c>
      <c r="E263" s="163">
        <v>0</v>
      </c>
      <c r="F263" s="163">
        <v>0</v>
      </c>
      <c r="G263" s="163">
        <f t="shared" si="111"/>
        <v>0</v>
      </c>
      <c r="H263" s="163">
        <f t="shared" si="111"/>
        <v>0</v>
      </c>
      <c r="I263" s="163">
        <f t="shared" si="111"/>
        <v>0</v>
      </c>
      <c r="J263" s="163">
        <f t="shared" si="111"/>
        <v>0</v>
      </c>
      <c r="K263" s="163">
        <f t="shared" si="111"/>
        <v>0</v>
      </c>
      <c r="L263" s="163">
        <f t="shared" si="111"/>
        <v>0</v>
      </c>
      <c r="M263" s="163">
        <f t="shared" si="111"/>
        <v>0</v>
      </c>
      <c r="N263" s="163">
        <f t="shared" si="111"/>
        <v>0</v>
      </c>
      <c r="O263" s="163">
        <f t="shared" si="111"/>
        <v>0</v>
      </c>
      <c r="P263" s="163">
        <f t="shared" si="111"/>
        <v>0</v>
      </c>
      <c r="Q263" s="163">
        <f t="shared" si="111"/>
        <v>0</v>
      </c>
      <c r="R263" s="163">
        <f t="shared" si="111"/>
        <v>0</v>
      </c>
      <c r="S263" s="163">
        <f t="shared" si="110"/>
        <v>0</v>
      </c>
      <c r="T263" s="163">
        <f t="shared" si="110"/>
        <v>0</v>
      </c>
      <c r="U263" s="163">
        <f t="shared" si="110"/>
        <v>0</v>
      </c>
      <c r="V263" s="163">
        <f t="shared" si="110"/>
        <v>0</v>
      </c>
      <c r="W263" s="163">
        <f t="shared" si="110"/>
        <v>0</v>
      </c>
      <c r="X263" s="163">
        <f t="shared" si="110"/>
        <v>0</v>
      </c>
      <c r="Y263" s="163">
        <f t="shared" si="110"/>
        <v>0</v>
      </c>
      <c r="Z263" s="163">
        <f t="shared" si="110"/>
        <v>0</v>
      </c>
      <c r="AA263" s="163">
        <f t="shared" si="110"/>
        <v>0</v>
      </c>
      <c r="AB263" s="163">
        <f t="shared" si="110"/>
        <v>0</v>
      </c>
      <c r="AC263" s="163">
        <f t="shared" si="110"/>
        <v>0</v>
      </c>
      <c r="AD263" s="163">
        <f t="shared" si="110"/>
        <v>0</v>
      </c>
      <c r="AE263" s="163">
        <f t="shared" si="110"/>
        <v>0</v>
      </c>
      <c r="AF263" s="176">
        <f t="shared" si="110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v>0</v>
      </c>
      <c r="D264" s="163">
        <v>0</v>
      </c>
      <c r="E264" s="163">
        <v>0</v>
      </c>
      <c r="F264" s="163">
        <v>0</v>
      </c>
      <c r="G264" s="163">
        <f t="shared" si="111"/>
        <v>0</v>
      </c>
      <c r="H264" s="163">
        <f t="shared" si="111"/>
        <v>0</v>
      </c>
      <c r="I264" s="163">
        <f t="shared" si="111"/>
        <v>0</v>
      </c>
      <c r="J264" s="163">
        <f t="shared" si="111"/>
        <v>0</v>
      </c>
      <c r="K264" s="163">
        <f t="shared" si="111"/>
        <v>0</v>
      </c>
      <c r="L264" s="163">
        <f t="shared" si="111"/>
        <v>0</v>
      </c>
      <c r="M264" s="163">
        <f t="shared" si="111"/>
        <v>0</v>
      </c>
      <c r="N264" s="163">
        <f t="shared" si="111"/>
        <v>0</v>
      </c>
      <c r="O264" s="163">
        <f t="shared" si="111"/>
        <v>0</v>
      </c>
      <c r="P264" s="163">
        <f t="shared" si="111"/>
        <v>0</v>
      </c>
      <c r="Q264" s="163">
        <f t="shared" si="111"/>
        <v>0</v>
      </c>
      <c r="R264" s="163">
        <f t="shared" si="111"/>
        <v>0</v>
      </c>
      <c r="S264" s="163">
        <f t="shared" ref="S264:AF273" si="112">R264</f>
        <v>0</v>
      </c>
      <c r="T264" s="163">
        <f t="shared" si="112"/>
        <v>0</v>
      </c>
      <c r="U264" s="163">
        <f t="shared" si="112"/>
        <v>0</v>
      </c>
      <c r="V264" s="163">
        <f t="shared" si="112"/>
        <v>0</v>
      </c>
      <c r="W264" s="163">
        <f t="shared" si="112"/>
        <v>0</v>
      </c>
      <c r="X264" s="163">
        <f t="shared" si="112"/>
        <v>0</v>
      </c>
      <c r="Y264" s="163">
        <f t="shared" si="112"/>
        <v>0</v>
      </c>
      <c r="Z264" s="163">
        <f t="shared" si="112"/>
        <v>0</v>
      </c>
      <c r="AA264" s="163">
        <f t="shared" si="112"/>
        <v>0</v>
      </c>
      <c r="AB264" s="163">
        <f t="shared" si="112"/>
        <v>0</v>
      </c>
      <c r="AC264" s="163">
        <f t="shared" si="112"/>
        <v>0</v>
      </c>
      <c r="AD264" s="163">
        <f t="shared" si="112"/>
        <v>0</v>
      </c>
      <c r="AE264" s="163">
        <f t="shared" si="112"/>
        <v>0</v>
      </c>
      <c r="AF264" s="176">
        <f t="shared" si="112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v>0</v>
      </c>
      <c r="D265" s="163">
        <v>0</v>
      </c>
      <c r="E265" s="163">
        <v>0</v>
      </c>
      <c r="F265" s="163">
        <v>0</v>
      </c>
      <c r="G265" s="163">
        <f t="shared" ref="G265:R273" si="113">F265</f>
        <v>0</v>
      </c>
      <c r="H265" s="163">
        <f t="shared" si="113"/>
        <v>0</v>
      </c>
      <c r="I265" s="163">
        <f t="shared" si="113"/>
        <v>0</v>
      </c>
      <c r="J265" s="163">
        <f t="shared" si="113"/>
        <v>0</v>
      </c>
      <c r="K265" s="163">
        <f t="shared" si="113"/>
        <v>0</v>
      </c>
      <c r="L265" s="163">
        <f t="shared" si="113"/>
        <v>0</v>
      </c>
      <c r="M265" s="163">
        <f t="shared" si="113"/>
        <v>0</v>
      </c>
      <c r="N265" s="163">
        <f t="shared" si="113"/>
        <v>0</v>
      </c>
      <c r="O265" s="163">
        <f t="shared" si="113"/>
        <v>0</v>
      </c>
      <c r="P265" s="163">
        <f t="shared" si="113"/>
        <v>0</v>
      </c>
      <c r="Q265" s="163">
        <f t="shared" si="113"/>
        <v>0</v>
      </c>
      <c r="R265" s="163">
        <f t="shared" si="113"/>
        <v>0</v>
      </c>
      <c r="S265" s="163">
        <f t="shared" si="112"/>
        <v>0</v>
      </c>
      <c r="T265" s="163">
        <f t="shared" si="112"/>
        <v>0</v>
      </c>
      <c r="U265" s="163">
        <f t="shared" si="112"/>
        <v>0</v>
      </c>
      <c r="V265" s="163">
        <f t="shared" si="112"/>
        <v>0</v>
      </c>
      <c r="W265" s="163">
        <f t="shared" si="112"/>
        <v>0</v>
      </c>
      <c r="X265" s="163">
        <f t="shared" si="112"/>
        <v>0</v>
      </c>
      <c r="Y265" s="163">
        <f t="shared" si="112"/>
        <v>0</v>
      </c>
      <c r="Z265" s="163">
        <f t="shared" si="112"/>
        <v>0</v>
      </c>
      <c r="AA265" s="163">
        <f t="shared" si="112"/>
        <v>0</v>
      </c>
      <c r="AB265" s="163">
        <f t="shared" si="112"/>
        <v>0</v>
      </c>
      <c r="AC265" s="163">
        <f t="shared" si="112"/>
        <v>0</v>
      </c>
      <c r="AD265" s="163">
        <f t="shared" si="112"/>
        <v>0</v>
      </c>
      <c r="AE265" s="163">
        <f t="shared" si="112"/>
        <v>0</v>
      </c>
      <c r="AF265" s="176">
        <f t="shared" si="112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v>0</v>
      </c>
      <c r="D266" s="163">
        <v>0</v>
      </c>
      <c r="E266" s="163">
        <v>0</v>
      </c>
      <c r="F266" s="163">
        <v>0</v>
      </c>
      <c r="G266" s="163">
        <f t="shared" si="113"/>
        <v>0</v>
      </c>
      <c r="H266" s="163">
        <f t="shared" si="113"/>
        <v>0</v>
      </c>
      <c r="I266" s="163">
        <f t="shared" si="113"/>
        <v>0</v>
      </c>
      <c r="J266" s="163">
        <f t="shared" si="113"/>
        <v>0</v>
      </c>
      <c r="K266" s="163">
        <f t="shared" si="113"/>
        <v>0</v>
      </c>
      <c r="L266" s="163">
        <f t="shared" si="113"/>
        <v>0</v>
      </c>
      <c r="M266" s="163">
        <f t="shared" si="113"/>
        <v>0</v>
      </c>
      <c r="N266" s="163">
        <f t="shared" si="113"/>
        <v>0</v>
      </c>
      <c r="O266" s="163">
        <f t="shared" si="113"/>
        <v>0</v>
      </c>
      <c r="P266" s="163">
        <f t="shared" si="113"/>
        <v>0</v>
      </c>
      <c r="Q266" s="163">
        <f t="shared" si="113"/>
        <v>0</v>
      </c>
      <c r="R266" s="163">
        <f t="shared" si="113"/>
        <v>0</v>
      </c>
      <c r="S266" s="163">
        <f t="shared" si="112"/>
        <v>0</v>
      </c>
      <c r="T266" s="163">
        <f t="shared" si="112"/>
        <v>0</v>
      </c>
      <c r="U266" s="163">
        <f t="shared" si="112"/>
        <v>0</v>
      </c>
      <c r="V266" s="163">
        <f t="shared" si="112"/>
        <v>0</v>
      </c>
      <c r="W266" s="163">
        <f t="shared" si="112"/>
        <v>0</v>
      </c>
      <c r="X266" s="163">
        <f t="shared" si="112"/>
        <v>0</v>
      </c>
      <c r="Y266" s="163">
        <f t="shared" si="112"/>
        <v>0</v>
      </c>
      <c r="Z266" s="163">
        <f t="shared" si="112"/>
        <v>0</v>
      </c>
      <c r="AA266" s="163">
        <f t="shared" si="112"/>
        <v>0</v>
      </c>
      <c r="AB266" s="163">
        <f t="shared" si="112"/>
        <v>0</v>
      </c>
      <c r="AC266" s="163">
        <f t="shared" si="112"/>
        <v>0</v>
      </c>
      <c r="AD266" s="163">
        <f t="shared" si="112"/>
        <v>0</v>
      </c>
      <c r="AE266" s="163">
        <f t="shared" si="112"/>
        <v>0</v>
      </c>
      <c r="AF266" s="176">
        <f t="shared" si="112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v>0</v>
      </c>
      <c r="D267" s="163">
        <v>0</v>
      </c>
      <c r="E267" s="163">
        <v>0</v>
      </c>
      <c r="F267" s="163">
        <v>0</v>
      </c>
      <c r="G267" s="163">
        <f t="shared" si="113"/>
        <v>0</v>
      </c>
      <c r="H267" s="163">
        <f t="shared" si="113"/>
        <v>0</v>
      </c>
      <c r="I267" s="163">
        <f t="shared" si="113"/>
        <v>0</v>
      </c>
      <c r="J267" s="163">
        <f t="shared" si="113"/>
        <v>0</v>
      </c>
      <c r="K267" s="163">
        <f t="shared" si="113"/>
        <v>0</v>
      </c>
      <c r="L267" s="163">
        <f t="shared" si="113"/>
        <v>0</v>
      </c>
      <c r="M267" s="163">
        <f t="shared" si="113"/>
        <v>0</v>
      </c>
      <c r="N267" s="163">
        <f t="shared" si="113"/>
        <v>0</v>
      </c>
      <c r="O267" s="163">
        <f t="shared" si="113"/>
        <v>0</v>
      </c>
      <c r="P267" s="163">
        <f t="shared" si="113"/>
        <v>0</v>
      </c>
      <c r="Q267" s="163">
        <f t="shared" si="113"/>
        <v>0</v>
      </c>
      <c r="R267" s="163">
        <f t="shared" si="113"/>
        <v>0</v>
      </c>
      <c r="S267" s="163">
        <f t="shared" si="112"/>
        <v>0</v>
      </c>
      <c r="T267" s="163">
        <f t="shared" si="112"/>
        <v>0</v>
      </c>
      <c r="U267" s="163">
        <f t="shared" si="112"/>
        <v>0</v>
      </c>
      <c r="V267" s="163">
        <f t="shared" si="112"/>
        <v>0</v>
      </c>
      <c r="W267" s="163">
        <f t="shared" si="112"/>
        <v>0</v>
      </c>
      <c r="X267" s="163">
        <f t="shared" si="112"/>
        <v>0</v>
      </c>
      <c r="Y267" s="163">
        <f t="shared" si="112"/>
        <v>0</v>
      </c>
      <c r="Z267" s="163">
        <f t="shared" si="112"/>
        <v>0</v>
      </c>
      <c r="AA267" s="163">
        <f t="shared" si="112"/>
        <v>0</v>
      </c>
      <c r="AB267" s="163">
        <f t="shared" si="112"/>
        <v>0</v>
      </c>
      <c r="AC267" s="163">
        <f t="shared" si="112"/>
        <v>0</v>
      </c>
      <c r="AD267" s="163">
        <f t="shared" si="112"/>
        <v>0</v>
      </c>
      <c r="AE267" s="163">
        <f t="shared" si="112"/>
        <v>0</v>
      </c>
      <c r="AF267" s="176">
        <f t="shared" si="112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v>0</v>
      </c>
      <c r="D268" s="163">
        <v>0</v>
      </c>
      <c r="E268" s="163">
        <v>0</v>
      </c>
      <c r="F268" s="163">
        <v>0</v>
      </c>
      <c r="G268" s="163">
        <f t="shared" si="113"/>
        <v>0</v>
      </c>
      <c r="H268" s="163">
        <f t="shared" si="113"/>
        <v>0</v>
      </c>
      <c r="I268" s="163">
        <f t="shared" si="113"/>
        <v>0</v>
      </c>
      <c r="J268" s="163">
        <f t="shared" si="113"/>
        <v>0</v>
      </c>
      <c r="K268" s="163">
        <f t="shared" si="113"/>
        <v>0</v>
      </c>
      <c r="L268" s="163">
        <f t="shared" si="113"/>
        <v>0</v>
      </c>
      <c r="M268" s="163">
        <f t="shared" si="113"/>
        <v>0</v>
      </c>
      <c r="N268" s="163">
        <f t="shared" si="113"/>
        <v>0</v>
      </c>
      <c r="O268" s="163">
        <f t="shared" si="113"/>
        <v>0</v>
      </c>
      <c r="P268" s="163">
        <f t="shared" si="113"/>
        <v>0</v>
      </c>
      <c r="Q268" s="163">
        <f t="shared" si="113"/>
        <v>0</v>
      </c>
      <c r="R268" s="163">
        <f t="shared" si="113"/>
        <v>0</v>
      </c>
      <c r="S268" s="163">
        <f t="shared" si="112"/>
        <v>0</v>
      </c>
      <c r="T268" s="163">
        <f t="shared" si="112"/>
        <v>0</v>
      </c>
      <c r="U268" s="163">
        <f t="shared" si="112"/>
        <v>0</v>
      </c>
      <c r="V268" s="163">
        <f t="shared" si="112"/>
        <v>0</v>
      </c>
      <c r="W268" s="163">
        <f t="shared" si="112"/>
        <v>0</v>
      </c>
      <c r="X268" s="163">
        <f t="shared" si="112"/>
        <v>0</v>
      </c>
      <c r="Y268" s="163">
        <f t="shared" si="112"/>
        <v>0</v>
      </c>
      <c r="Z268" s="163">
        <f t="shared" si="112"/>
        <v>0</v>
      </c>
      <c r="AA268" s="163">
        <f t="shared" si="112"/>
        <v>0</v>
      </c>
      <c r="AB268" s="163">
        <f t="shared" si="112"/>
        <v>0</v>
      </c>
      <c r="AC268" s="163">
        <f t="shared" si="112"/>
        <v>0</v>
      </c>
      <c r="AD268" s="163">
        <f t="shared" si="112"/>
        <v>0</v>
      </c>
      <c r="AE268" s="163">
        <f t="shared" si="112"/>
        <v>0</v>
      </c>
      <c r="AF268" s="176">
        <f t="shared" si="112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v>0</v>
      </c>
      <c r="D269" s="163">
        <v>0</v>
      </c>
      <c r="E269" s="163">
        <v>0</v>
      </c>
      <c r="F269" s="163">
        <v>0</v>
      </c>
      <c r="G269" s="163">
        <f t="shared" si="113"/>
        <v>0</v>
      </c>
      <c r="H269" s="163">
        <f t="shared" si="113"/>
        <v>0</v>
      </c>
      <c r="I269" s="163">
        <f t="shared" si="113"/>
        <v>0</v>
      </c>
      <c r="J269" s="163">
        <f t="shared" si="113"/>
        <v>0</v>
      </c>
      <c r="K269" s="163">
        <f t="shared" si="113"/>
        <v>0</v>
      </c>
      <c r="L269" s="163">
        <f t="shared" si="113"/>
        <v>0</v>
      </c>
      <c r="M269" s="163">
        <f t="shared" si="113"/>
        <v>0</v>
      </c>
      <c r="N269" s="163">
        <f t="shared" si="113"/>
        <v>0</v>
      </c>
      <c r="O269" s="163">
        <f t="shared" si="113"/>
        <v>0</v>
      </c>
      <c r="P269" s="163">
        <f t="shared" si="113"/>
        <v>0</v>
      </c>
      <c r="Q269" s="163">
        <f t="shared" si="113"/>
        <v>0</v>
      </c>
      <c r="R269" s="163">
        <f t="shared" si="113"/>
        <v>0</v>
      </c>
      <c r="S269" s="163">
        <f t="shared" si="112"/>
        <v>0</v>
      </c>
      <c r="T269" s="163">
        <f t="shared" si="112"/>
        <v>0</v>
      </c>
      <c r="U269" s="163">
        <f t="shared" si="112"/>
        <v>0</v>
      </c>
      <c r="V269" s="163">
        <f t="shared" si="112"/>
        <v>0</v>
      </c>
      <c r="W269" s="163">
        <f t="shared" si="112"/>
        <v>0</v>
      </c>
      <c r="X269" s="163">
        <f t="shared" si="112"/>
        <v>0</v>
      </c>
      <c r="Y269" s="163">
        <f t="shared" si="112"/>
        <v>0</v>
      </c>
      <c r="Z269" s="163">
        <f t="shared" si="112"/>
        <v>0</v>
      </c>
      <c r="AA269" s="163">
        <f t="shared" si="112"/>
        <v>0</v>
      </c>
      <c r="AB269" s="163">
        <f t="shared" si="112"/>
        <v>0</v>
      </c>
      <c r="AC269" s="163">
        <f t="shared" si="112"/>
        <v>0</v>
      </c>
      <c r="AD269" s="163">
        <f t="shared" si="112"/>
        <v>0</v>
      </c>
      <c r="AE269" s="163">
        <f t="shared" si="112"/>
        <v>0</v>
      </c>
      <c r="AF269" s="176">
        <f t="shared" si="112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v>0</v>
      </c>
      <c r="D270" s="163">
        <v>0</v>
      </c>
      <c r="E270" s="163">
        <v>0</v>
      </c>
      <c r="F270" s="163">
        <v>0</v>
      </c>
      <c r="G270" s="163">
        <f t="shared" si="113"/>
        <v>0</v>
      </c>
      <c r="H270" s="163">
        <f t="shared" si="113"/>
        <v>0</v>
      </c>
      <c r="I270" s="163">
        <f t="shared" si="113"/>
        <v>0</v>
      </c>
      <c r="J270" s="163">
        <f t="shared" si="113"/>
        <v>0</v>
      </c>
      <c r="K270" s="163">
        <f t="shared" si="113"/>
        <v>0</v>
      </c>
      <c r="L270" s="163">
        <f t="shared" si="113"/>
        <v>0</v>
      </c>
      <c r="M270" s="163">
        <f t="shared" si="113"/>
        <v>0</v>
      </c>
      <c r="N270" s="163">
        <f t="shared" si="113"/>
        <v>0</v>
      </c>
      <c r="O270" s="163">
        <f t="shared" si="113"/>
        <v>0</v>
      </c>
      <c r="P270" s="163">
        <f t="shared" si="113"/>
        <v>0</v>
      </c>
      <c r="Q270" s="163">
        <f t="shared" si="113"/>
        <v>0</v>
      </c>
      <c r="R270" s="163">
        <f t="shared" si="113"/>
        <v>0</v>
      </c>
      <c r="S270" s="163">
        <f t="shared" si="112"/>
        <v>0</v>
      </c>
      <c r="T270" s="163">
        <f t="shared" si="112"/>
        <v>0</v>
      </c>
      <c r="U270" s="163">
        <f t="shared" si="112"/>
        <v>0</v>
      </c>
      <c r="V270" s="163">
        <f t="shared" si="112"/>
        <v>0</v>
      </c>
      <c r="W270" s="163">
        <f t="shared" si="112"/>
        <v>0</v>
      </c>
      <c r="X270" s="163">
        <f t="shared" si="112"/>
        <v>0</v>
      </c>
      <c r="Y270" s="163">
        <f t="shared" si="112"/>
        <v>0</v>
      </c>
      <c r="Z270" s="163">
        <f t="shared" si="112"/>
        <v>0</v>
      </c>
      <c r="AA270" s="163">
        <f t="shared" si="112"/>
        <v>0</v>
      </c>
      <c r="AB270" s="163">
        <f t="shared" si="112"/>
        <v>0</v>
      </c>
      <c r="AC270" s="163">
        <f t="shared" si="112"/>
        <v>0</v>
      </c>
      <c r="AD270" s="163">
        <f t="shared" si="112"/>
        <v>0</v>
      </c>
      <c r="AE270" s="163">
        <f t="shared" si="112"/>
        <v>0</v>
      </c>
      <c r="AF270" s="176">
        <f t="shared" si="112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v>0</v>
      </c>
      <c r="D271" s="163">
        <v>0</v>
      </c>
      <c r="E271" s="163">
        <v>0</v>
      </c>
      <c r="F271" s="163">
        <v>0</v>
      </c>
      <c r="G271" s="163">
        <f t="shared" si="113"/>
        <v>0</v>
      </c>
      <c r="H271" s="163">
        <f t="shared" si="113"/>
        <v>0</v>
      </c>
      <c r="I271" s="163">
        <f t="shared" si="113"/>
        <v>0</v>
      </c>
      <c r="J271" s="163">
        <f t="shared" si="113"/>
        <v>0</v>
      </c>
      <c r="K271" s="163">
        <f t="shared" si="113"/>
        <v>0</v>
      </c>
      <c r="L271" s="163">
        <f t="shared" si="113"/>
        <v>0</v>
      </c>
      <c r="M271" s="163">
        <f t="shared" si="113"/>
        <v>0</v>
      </c>
      <c r="N271" s="163">
        <f t="shared" si="113"/>
        <v>0</v>
      </c>
      <c r="O271" s="163">
        <f t="shared" si="113"/>
        <v>0</v>
      </c>
      <c r="P271" s="163">
        <f t="shared" si="113"/>
        <v>0</v>
      </c>
      <c r="Q271" s="163">
        <f t="shared" si="113"/>
        <v>0</v>
      </c>
      <c r="R271" s="163">
        <f t="shared" si="113"/>
        <v>0</v>
      </c>
      <c r="S271" s="163">
        <f t="shared" si="112"/>
        <v>0</v>
      </c>
      <c r="T271" s="163">
        <f t="shared" si="112"/>
        <v>0</v>
      </c>
      <c r="U271" s="163">
        <f t="shared" si="112"/>
        <v>0</v>
      </c>
      <c r="V271" s="163">
        <f t="shared" si="112"/>
        <v>0</v>
      </c>
      <c r="W271" s="163">
        <f t="shared" si="112"/>
        <v>0</v>
      </c>
      <c r="X271" s="163">
        <f t="shared" si="112"/>
        <v>0</v>
      </c>
      <c r="Y271" s="163">
        <f t="shared" si="112"/>
        <v>0</v>
      </c>
      <c r="Z271" s="163">
        <f t="shared" si="112"/>
        <v>0</v>
      </c>
      <c r="AA271" s="163">
        <f t="shared" si="112"/>
        <v>0</v>
      </c>
      <c r="AB271" s="163">
        <f t="shared" si="112"/>
        <v>0</v>
      </c>
      <c r="AC271" s="163">
        <f t="shared" si="112"/>
        <v>0</v>
      </c>
      <c r="AD271" s="163">
        <f t="shared" si="112"/>
        <v>0</v>
      </c>
      <c r="AE271" s="163">
        <f t="shared" si="112"/>
        <v>0</v>
      </c>
      <c r="AF271" s="176">
        <f t="shared" si="112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v>0</v>
      </c>
      <c r="D272" s="163">
        <v>0</v>
      </c>
      <c r="E272" s="163">
        <v>0</v>
      </c>
      <c r="F272" s="163">
        <v>0</v>
      </c>
      <c r="G272" s="163">
        <f t="shared" si="113"/>
        <v>0</v>
      </c>
      <c r="H272" s="163">
        <f t="shared" si="113"/>
        <v>0</v>
      </c>
      <c r="I272" s="163">
        <f t="shared" si="113"/>
        <v>0</v>
      </c>
      <c r="J272" s="163">
        <f t="shared" si="113"/>
        <v>0</v>
      </c>
      <c r="K272" s="163">
        <f t="shared" si="113"/>
        <v>0</v>
      </c>
      <c r="L272" s="163">
        <f t="shared" si="113"/>
        <v>0</v>
      </c>
      <c r="M272" s="163">
        <f t="shared" si="113"/>
        <v>0</v>
      </c>
      <c r="N272" s="163">
        <f t="shared" si="113"/>
        <v>0</v>
      </c>
      <c r="O272" s="163">
        <f t="shared" si="113"/>
        <v>0</v>
      </c>
      <c r="P272" s="163">
        <f t="shared" si="113"/>
        <v>0</v>
      </c>
      <c r="Q272" s="163">
        <f t="shared" si="113"/>
        <v>0</v>
      </c>
      <c r="R272" s="163">
        <f t="shared" si="113"/>
        <v>0</v>
      </c>
      <c r="S272" s="163">
        <f t="shared" si="112"/>
        <v>0</v>
      </c>
      <c r="T272" s="163">
        <f t="shared" si="112"/>
        <v>0</v>
      </c>
      <c r="U272" s="163">
        <f t="shared" si="112"/>
        <v>0</v>
      </c>
      <c r="V272" s="163">
        <f t="shared" si="112"/>
        <v>0</v>
      </c>
      <c r="W272" s="163">
        <f t="shared" si="112"/>
        <v>0</v>
      </c>
      <c r="X272" s="163">
        <f t="shared" si="112"/>
        <v>0</v>
      </c>
      <c r="Y272" s="163">
        <f t="shared" si="112"/>
        <v>0</v>
      </c>
      <c r="Z272" s="163">
        <f t="shared" si="112"/>
        <v>0</v>
      </c>
      <c r="AA272" s="163">
        <f t="shared" si="112"/>
        <v>0</v>
      </c>
      <c r="AB272" s="163">
        <f t="shared" si="112"/>
        <v>0</v>
      </c>
      <c r="AC272" s="163">
        <f t="shared" si="112"/>
        <v>0</v>
      </c>
      <c r="AD272" s="163">
        <f t="shared" si="112"/>
        <v>0</v>
      </c>
      <c r="AE272" s="163">
        <f t="shared" si="112"/>
        <v>0</v>
      </c>
      <c r="AF272" s="176">
        <f t="shared" si="112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v>0</v>
      </c>
      <c r="D273" s="179">
        <v>0</v>
      </c>
      <c r="E273" s="179">
        <v>0</v>
      </c>
      <c r="F273" s="179">
        <v>0</v>
      </c>
      <c r="G273" s="179">
        <f t="shared" si="113"/>
        <v>0</v>
      </c>
      <c r="H273" s="179">
        <f t="shared" si="113"/>
        <v>0</v>
      </c>
      <c r="I273" s="179">
        <f t="shared" si="113"/>
        <v>0</v>
      </c>
      <c r="J273" s="179">
        <f t="shared" si="113"/>
        <v>0</v>
      </c>
      <c r="K273" s="179">
        <f t="shared" si="113"/>
        <v>0</v>
      </c>
      <c r="L273" s="179">
        <f t="shared" si="113"/>
        <v>0</v>
      </c>
      <c r="M273" s="179">
        <f t="shared" si="113"/>
        <v>0</v>
      </c>
      <c r="N273" s="179">
        <f t="shared" si="113"/>
        <v>0</v>
      </c>
      <c r="O273" s="179">
        <f t="shared" si="113"/>
        <v>0</v>
      </c>
      <c r="P273" s="179">
        <f t="shared" si="113"/>
        <v>0</v>
      </c>
      <c r="Q273" s="179">
        <f t="shared" si="113"/>
        <v>0</v>
      </c>
      <c r="R273" s="179">
        <f t="shared" si="113"/>
        <v>0</v>
      </c>
      <c r="S273" s="179">
        <f t="shared" si="112"/>
        <v>0</v>
      </c>
      <c r="T273" s="179">
        <f t="shared" si="112"/>
        <v>0</v>
      </c>
      <c r="U273" s="179">
        <f t="shared" si="112"/>
        <v>0</v>
      </c>
      <c r="V273" s="179">
        <f t="shared" si="112"/>
        <v>0</v>
      </c>
      <c r="W273" s="179">
        <f t="shared" si="112"/>
        <v>0</v>
      </c>
      <c r="X273" s="179">
        <f t="shared" si="112"/>
        <v>0</v>
      </c>
      <c r="Y273" s="179">
        <f t="shared" si="112"/>
        <v>0</v>
      </c>
      <c r="Z273" s="179">
        <f t="shared" si="112"/>
        <v>0</v>
      </c>
      <c r="AA273" s="179">
        <f t="shared" si="112"/>
        <v>0</v>
      </c>
      <c r="AB273" s="179">
        <f t="shared" si="112"/>
        <v>0</v>
      </c>
      <c r="AC273" s="179">
        <f t="shared" si="112"/>
        <v>0</v>
      </c>
      <c r="AD273" s="179">
        <f t="shared" si="112"/>
        <v>0</v>
      </c>
      <c r="AE273" s="179">
        <f t="shared" si="112"/>
        <v>0</v>
      </c>
      <c r="AF273" s="180">
        <f t="shared" si="112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114">SUM(B169:B273)</f>
        <v>0</v>
      </c>
      <c r="C274" s="182">
        <f>SUM(C169:C273)</f>
        <v>0</v>
      </c>
      <c r="D274" s="182">
        <f>SUM(D169:D273)</f>
        <v>0</v>
      </c>
      <c r="E274" s="182">
        <f>SUM(E169:E273)</f>
        <v>0</v>
      </c>
      <c r="F274" s="182">
        <f>SUM(F169:F273)</f>
        <v>0</v>
      </c>
      <c r="G274" s="182">
        <f t="shared" si="114"/>
        <v>0</v>
      </c>
      <c r="H274" s="182">
        <f t="shared" si="114"/>
        <v>0</v>
      </c>
      <c r="I274" s="182">
        <f t="shared" si="114"/>
        <v>0</v>
      </c>
      <c r="J274" s="182">
        <f t="shared" si="114"/>
        <v>0</v>
      </c>
      <c r="K274" s="182">
        <f t="shared" si="114"/>
        <v>0</v>
      </c>
      <c r="L274" s="182">
        <f t="shared" si="114"/>
        <v>0</v>
      </c>
      <c r="M274" s="182">
        <f t="shared" si="114"/>
        <v>0</v>
      </c>
      <c r="N274" s="182">
        <f t="shared" si="114"/>
        <v>0</v>
      </c>
      <c r="O274" s="182">
        <f t="shared" si="114"/>
        <v>0</v>
      </c>
      <c r="P274" s="182">
        <f t="shared" si="114"/>
        <v>0</v>
      </c>
      <c r="Q274" s="182">
        <f t="shared" si="114"/>
        <v>0</v>
      </c>
      <c r="R274" s="182">
        <f t="shared" si="114"/>
        <v>0</v>
      </c>
      <c r="S274" s="182">
        <f t="shared" si="114"/>
        <v>0</v>
      </c>
      <c r="T274" s="182">
        <f t="shared" si="114"/>
        <v>0</v>
      </c>
      <c r="U274" s="182">
        <f t="shared" si="114"/>
        <v>0</v>
      </c>
      <c r="V274" s="182">
        <f t="shared" si="114"/>
        <v>0</v>
      </c>
      <c r="W274" s="182">
        <f t="shared" si="114"/>
        <v>0</v>
      </c>
      <c r="X274" s="182">
        <f t="shared" si="114"/>
        <v>0</v>
      </c>
      <c r="Y274" s="182">
        <f t="shared" si="114"/>
        <v>0</v>
      </c>
      <c r="Z274" s="182">
        <f t="shared" si="114"/>
        <v>0</v>
      </c>
      <c r="AA274" s="182">
        <f t="shared" si="114"/>
        <v>0</v>
      </c>
      <c r="AB274" s="182">
        <f t="shared" si="114"/>
        <v>0</v>
      </c>
      <c r="AC274" s="182">
        <f t="shared" si="114"/>
        <v>0</v>
      </c>
      <c r="AD274" s="182">
        <f t="shared" si="114"/>
        <v>0</v>
      </c>
      <c r="AE274" s="182">
        <f t="shared" si="114"/>
        <v>0</v>
      </c>
      <c r="AF274" s="183">
        <f t="shared" si="114"/>
        <v>0</v>
      </c>
      <c r="AG274" s="184">
        <f t="shared" si="11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089" priority="32">
      <formula>$AH11=0</formula>
    </cfRule>
  </conditionalFormatting>
  <conditionalFormatting sqref="A101:A102">
    <cfRule type="expression" dxfId="1088" priority="200">
      <formula>$AH106=0</formula>
    </cfRule>
  </conditionalFormatting>
  <conditionalFormatting sqref="A103:A107">
    <cfRule type="expression" dxfId="1087" priority="148">
      <formula>$AH102=0</formula>
    </cfRule>
  </conditionalFormatting>
  <conditionalFormatting sqref="A160:A167">
    <cfRule type="expression" dxfId="1086" priority="201">
      <formula>$AH267=0</formula>
    </cfRule>
  </conditionalFormatting>
  <conditionalFormatting sqref="A168:A275">
    <cfRule type="expression" dxfId="1085" priority="71">
      <formula>$AH168=0</formula>
    </cfRule>
  </conditionalFormatting>
  <conditionalFormatting sqref="B8">
    <cfRule type="expression" dxfId="1084" priority="196">
      <formula>AND(C$9&gt;=14/24,C$9&lt;20/24)</formula>
    </cfRule>
    <cfRule type="expression" dxfId="1083" priority="197">
      <formula>AND(C$9&gt;=8/24,C$9&lt;14/24)</formula>
    </cfRule>
    <cfRule type="expression" dxfId="1082" priority="198">
      <formula>C$9&lt;8/24</formula>
    </cfRule>
    <cfRule type="expression" dxfId="1081" priority="199">
      <formula>C$9&gt;=20/24</formula>
    </cfRule>
  </conditionalFormatting>
  <conditionalFormatting sqref="G96:M99 B9:AF10 G117:M125 G134:M134 G102:M115 J100:M101 K93:M95 I126:M133 G152:AF159 N117:AF134 I137:AF151 N93:AF115 V85:AF90 V76:AF77">
    <cfRule type="expression" dxfId="1080" priority="113">
      <formula>B$9&gt;=20/24</formula>
    </cfRule>
  </conditionalFormatting>
  <conditionalFormatting sqref="B9:AF10 G96:M99 G117:M125 G134:M134 G102:M115 J100:M101 K93:M95 I126:M133 G152:AF159 N117:AF134 I137:AF151 N93:AF115 V85:AF90 V76:AF77">
    <cfRule type="expression" dxfId="1079" priority="114">
      <formula>AND(B$9&gt;=14/24,B$9&lt;20/24)</formula>
    </cfRule>
    <cfRule type="expression" dxfId="1078" priority="115">
      <formula>AND(B$9&gt;=8/24,B$9&lt;14/24)</formula>
    </cfRule>
    <cfRule type="expression" dxfId="1077" priority="116">
      <formula>B$9&lt;8/24</formula>
    </cfRule>
  </conditionalFormatting>
  <conditionalFormatting sqref="J69:AF70">
    <cfRule type="expression" dxfId="1076" priority="46">
      <formula>J$9&gt;=20/24</formula>
    </cfRule>
    <cfRule type="expression" dxfId="1075" priority="47">
      <formula>AND(J$9&gt;=14/24,J$9&lt;20/24)</formula>
    </cfRule>
    <cfRule type="expression" dxfId="1074" priority="48">
      <formula>AND(J$9&gt;=8/24,J$9&lt;14/24)</formula>
    </cfRule>
  </conditionalFormatting>
  <conditionalFormatting sqref="J69:AF70">
    <cfRule type="expression" dxfId="1073" priority="121">
      <formula>J$9&lt;8/24</formula>
    </cfRule>
  </conditionalFormatting>
  <conditionalFormatting sqref="K72:U72 V72:AF75">
    <cfRule type="expression" dxfId="1072" priority="37">
      <formula>K72&gt;$AG72*1</formula>
    </cfRule>
  </conditionalFormatting>
  <conditionalFormatting sqref="V73:AF75">
    <cfRule type="expression" dxfId="1071" priority="38">
      <formula>V$9&gt;=20/24</formula>
    </cfRule>
    <cfRule type="expression" dxfId="1070" priority="39">
      <formula>AND(V$9&gt;=14/24,V$9&lt;20/24)</formula>
    </cfRule>
    <cfRule type="expression" dxfId="1069" priority="40">
      <formula>AND(V$9&gt;=8/24,V$9&lt;14/24)</formula>
    </cfRule>
    <cfRule type="expression" dxfId="1068" priority="41">
      <formula>V$9&lt;8/24</formula>
    </cfRule>
  </conditionalFormatting>
  <conditionalFormatting sqref="G161:AF167">
    <cfRule type="expression" dxfId="1067" priority="72">
      <formula>G$9&gt;=20/24</formula>
    </cfRule>
    <cfRule type="expression" dxfId="1066" priority="73">
      <formula>AND(G$9&gt;=14/24,G$9&lt;20/24)</formula>
    </cfRule>
    <cfRule type="expression" dxfId="1065" priority="74">
      <formula>AND(G$9&gt;=8/24,G$9&lt;14/24)</formula>
    </cfRule>
    <cfRule type="expression" dxfId="1064" priority="75">
      <formula>G$9&lt;8/24</formula>
    </cfRule>
  </conditionalFormatting>
  <conditionalFormatting sqref="G169:AF274">
    <cfRule type="expression" dxfId="1063" priority="33">
      <formula>G$9&gt;=20/24</formula>
    </cfRule>
    <cfRule type="expression" dxfId="1062" priority="34">
      <formula>AND(G$9&gt;=14/24,G$9&lt;20/24)</formula>
    </cfRule>
    <cfRule type="expression" dxfId="1061" priority="35">
      <formula>AND(G$9&gt;=8/24,G$9&lt;14/24)</formula>
    </cfRule>
    <cfRule type="expression" dxfId="1060" priority="36">
      <formula>G$9&lt;8/24</formula>
    </cfRule>
  </conditionalFormatting>
  <conditionalFormatting sqref="H79:J79 G78:M78 G91:M92 G96:M96 K93:M95 J80:J81 K79:M81 S78:AG78 S96:AG96 N91:R96 G71:AG71 N78:R81 S91:AF95 S79:U81 J83:U83 J69:AF69 V79:AF90 V76:AF77">
    <cfRule type="expression" dxfId="1059" priority="112">
      <formula>G69&gt;$AG69*1</formula>
    </cfRule>
  </conditionalFormatting>
  <conditionalFormatting sqref="H79:I79 J80:K81 L81:R81 J83:U83">
    <cfRule type="expression" dxfId="1058" priority="122">
      <formula>H$9&gt;=20/24</formula>
    </cfRule>
    <cfRule type="expression" dxfId="1057" priority="123">
      <formula>AND(H$9&gt;=14/24,H$9&lt;20/24)</formula>
    </cfRule>
    <cfRule type="expression" dxfId="1056" priority="124">
      <formula>AND(H$9&gt;=8/24,H$9&lt;14/24)</formula>
    </cfRule>
    <cfRule type="expression" dxfId="1055" priority="125">
      <formula>H$9&lt;8/24</formula>
    </cfRule>
  </conditionalFormatting>
  <conditionalFormatting sqref="G78:AF78 V76:AF77 K72:AF72">
    <cfRule type="expression" dxfId="1054" priority="132">
      <formula>G$9&gt;=20/24</formula>
    </cfRule>
    <cfRule type="expression" dxfId="1053" priority="133">
      <formula>AND(G$9&gt;=14/24,G$9&lt;20/24)</formula>
    </cfRule>
    <cfRule type="expression" dxfId="1052" priority="134">
      <formula>AND(G$9&gt;=8/24,G$9&lt;14/24)</formula>
    </cfRule>
    <cfRule type="expression" dxfId="1051" priority="135">
      <formula>G$9&lt;8/24</formula>
    </cfRule>
  </conditionalFormatting>
  <conditionalFormatting sqref="V73:AF75">
    <cfRule type="expression" dxfId="1050" priority="42">
      <formula>V$9&gt;=20/24</formula>
    </cfRule>
    <cfRule type="expression" dxfId="1049" priority="43">
      <formula>AND(V$9&gt;=14/24,V$9&lt;20/24)</formula>
    </cfRule>
    <cfRule type="expression" dxfId="1048" priority="44">
      <formula>AND(V$9&gt;=8/24,V$9&lt;14/24)</formula>
    </cfRule>
    <cfRule type="expression" dxfId="1047" priority="45">
      <formula>V$9&lt;8/24</formula>
    </cfRule>
  </conditionalFormatting>
  <conditionalFormatting sqref="H79:J79 J80:J81 K79:R81">
    <cfRule type="expression" dxfId="1046" priority="140">
      <formula>H$9&gt;=20/24</formula>
    </cfRule>
    <cfRule type="expression" dxfId="1045" priority="141">
      <formula>AND(H$9&gt;=14/24,H$9&lt;20/24)</formula>
    </cfRule>
    <cfRule type="expression" dxfId="1044" priority="142">
      <formula>AND(H$9&gt;=8/24,H$9&lt;14/24)</formula>
    </cfRule>
    <cfRule type="expression" dxfId="1043" priority="143">
      <formula>H$9&lt;8/24</formula>
    </cfRule>
  </conditionalFormatting>
  <conditionalFormatting sqref="V84:AF84">
    <cfRule type="expression" dxfId="1042" priority="136">
      <formula>V$9&gt;=20/24</formula>
    </cfRule>
    <cfRule type="expression" dxfId="1041" priority="137">
      <formula>AND(V$9&gt;=14/24,V$9&lt;20/24)</formula>
    </cfRule>
    <cfRule type="expression" dxfId="1040" priority="138">
      <formula>AND(V$9&gt;=8/24,V$9&lt;14/24)</formula>
    </cfRule>
    <cfRule type="expression" dxfId="1039" priority="139">
      <formula>V$9&lt;8/24</formula>
    </cfRule>
  </conditionalFormatting>
  <conditionalFormatting sqref="M8 S8 AB8">
    <cfRule type="expression" dxfId="1038" priority="189">
      <formula>AND(N$9&gt;=14/24,N$9&lt;20/24)</formula>
    </cfRule>
    <cfRule type="expression" dxfId="1037" priority="190">
      <formula>AND(N$9&gt;=8/24,N$9&lt;14/24)</formula>
    </cfRule>
    <cfRule type="expression" dxfId="1036" priority="191">
      <formula>N$9&lt;8/24</formula>
    </cfRule>
  </conditionalFormatting>
  <conditionalFormatting sqref="V79:Y83 S79:U81 Z80:AF83">
    <cfRule type="expression" dxfId="1035" priority="144">
      <formula>S$9&gt;=20/24</formula>
    </cfRule>
    <cfRule type="expression" dxfId="1034" priority="145">
      <formula>AND(S$9&gt;=14/24,S$9&lt;20/24)</formula>
    </cfRule>
    <cfRule type="expression" dxfId="1033" priority="146">
      <formula>AND(S$9&gt;=8/24,S$9&lt;14/24)</formula>
    </cfRule>
    <cfRule type="expression" dxfId="1032" priority="147">
      <formula>S$9&lt;8/24</formula>
    </cfRule>
  </conditionalFormatting>
  <conditionalFormatting sqref="O3:P3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31" priority="188">
      <formula>N$9&gt;=20/24</formula>
    </cfRule>
  </conditionalFormatting>
  <conditionalFormatting sqref="S8">
    <cfRule type="expression" dxfId="1030" priority="179">
      <formula>U$9&gt;=20/24</formula>
    </cfRule>
    <cfRule type="expression" dxfId="1029" priority="180">
      <formula>AND(U$9&gt;=14/24,U$9&lt;20/24)</formula>
    </cfRule>
    <cfRule type="expression" dxfId="1028" priority="181">
      <formula>AND(U$9&gt;=8/24,U$9&lt;14/24)</formula>
    </cfRule>
    <cfRule type="expression" dxfId="1027" priority="182">
      <formula>U$9&lt;8/24</formula>
    </cfRule>
  </conditionalFormatting>
  <conditionalFormatting sqref="V79:AF84">
    <cfRule type="expression" dxfId="1026" priority="66">
      <formula>V$9&gt;=20/24</formula>
    </cfRule>
    <cfRule type="expression" dxfId="1025" priority="67">
      <formula>AND(V$9&gt;=14/24,V$9&lt;20/24)</formula>
    </cfRule>
    <cfRule type="expression" dxfId="1024" priority="68">
      <formula>AND(V$9&gt;=8/24,V$9&lt;14/24)</formula>
    </cfRule>
    <cfRule type="expression" dxfId="1023" priority="69">
      <formula>V$9&lt;8/24</formula>
    </cfRule>
  </conditionalFormatting>
  <conditionalFormatting sqref="V3 AB3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J69:AF70">
    <cfRule type="expression" dxfId="1022" priority="126">
      <formula>J69&gt;$AG69</formula>
    </cfRule>
  </conditionalFormatting>
  <conditionalFormatting sqref="AB8">
    <cfRule type="expression" dxfId="1021" priority="175">
      <formula>AD$9&gt;=20/24</formula>
    </cfRule>
    <cfRule type="expression" dxfId="1020" priority="176">
      <formula>AND(AD$9&gt;=14/24,AD$9&lt;20/24)</formula>
    </cfRule>
    <cfRule type="expression" dxfId="1019" priority="177">
      <formula>AND(AD$9&gt;=8/24,AD$9&lt;14/24)</formula>
    </cfRule>
    <cfRule type="expression" dxfId="1018" priority="178">
      <formula>AD$9&lt;8/24</formula>
    </cfRule>
  </conditionalFormatting>
  <conditionalFormatting sqref="AG78">
    <cfRule type="expression" dxfId="1017" priority="154">
      <formula>AG$9&gt;=20/24</formula>
    </cfRule>
    <cfRule type="expression" dxfId="1016" priority="155">
      <formula>AND(AG$9&gt;=14/24,AG$9&lt;20/24)</formula>
    </cfRule>
    <cfRule type="expression" dxfId="1015" priority="156">
      <formula>AND(AG$9&gt;=8/24,AG$9&lt;14/24)</formula>
    </cfRule>
    <cfRule type="expression" dxfId="1014" priority="157">
      <formula>AG$9&lt;8/24</formula>
    </cfRule>
  </conditionalFormatting>
  <conditionalFormatting sqref="AG91:AG92">
    <cfRule type="expression" dxfId="1013" priority="149">
      <formula>AG91&gt;$AG91</formula>
    </cfRule>
  </conditionalFormatting>
  <conditionalFormatting sqref="AG96">
    <cfRule type="expression" dxfId="1012" priority="150">
      <formula>AG$9&gt;=20/24</formula>
    </cfRule>
    <cfRule type="expression" dxfId="1011" priority="151">
      <formula>AND(AG$9&gt;=14/24,AG$9&lt;20/24)</formula>
    </cfRule>
    <cfRule type="expression" dxfId="1010" priority="152">
      <formula>AND(AG$9&gt;=8/24,AG$9&lt;14/24)</formula>
    </cfRule>
    <cfRule type="expression" dxfId="1009" priority="153">
      <formula>AG$9&lt;8/24</formula>
    </cfRule>
  </conditionalFormatting>
  <conditionalFormatting sqref="AG113">
    <cfRule type="expression" dxfId="1008" priority="171">
      <formula>AG$9&gt;=20/24</formula>
    </cfRule>
    <cfRule type="expression" dxfId="1007" priority="172">
      <formula>AND(AG$9&gt;=14/24,AG$9&lt;20/24)</formula>
    </cfRule>
    <cfRule type="expression" dxfId="1006" priority="173">
      <formula>AND(AG$9&gt;=8/24,AG$9&lt;14/24)</formula>
    </cfRule>
    <cfRule type="expression" dxfId="1005" priority="174">
      <formula>AG$9&lt;8/24</formula>
    </cfRule>
  </conditionalFormatting>
  <conditionalFormatting sqref="AH8:AI10">
    <cfRule type="expression" dxfId="1004" priority="62">
      <formula>AH$9&gt;=20/24</formula>
    </cfRule>
    <cfRule type="expression" dxfId="1003" priority="63">
      <formula>AND(AH$9&gt;=14/24,AH$9&lt;20/24)</formula>
    </cfRule>
    <cfRule type="expression" dxfId="1002" priority="64">
      <formula>AND(AH$9&gt;=8/24,AH$9&lt;14/24)</formula>
    </cfRule>
    <cfRule type="expression" dxfId="1001" priority="65">
      <formula>AH$9&lt;8/24</formula>
    </cfRule>
  </conditionalFormatting>
  <conditionalFormatting sqref="AL4:AL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00" priority="192">
      <formula>AJ$9&gt;=20/24</formula>
    </cfRule>
    <cfRule type="expression" dxfId="999" priority="193">
      <formula>AND(AJ$9&gt;=14/24,AJ$9&lt;20/24)</formula>
    </cfRule>
    <cfRule type="expression" dxfId="998" priority="194">
      <formula>AND(AJ$9&gt;=8/24,AJ$9&lt;14/24)</formula>
    </cfRule>
    <cfRule type="expression" dxfId="997" priority="195">
      <formula>AJ$9&lt;8/24</formula>
    </cfRule>
  </conditionalFormatting>
  <conditionalFormatting sqref="AL99:AN99 AL105:AN105">
    <cfRule type="expression" dxfId="996" priority="164">
      <formula>AL$9&gt;=20/24</formula>
    </cfRule>
    <cfRule type="expression" dxfId="995" priority="165">
      <formula>AND(AL$9&gt;=14/24,AL$9&lt;20/24)</formula>
    </cfRule>
    <cfRule type="expression" dxfId="994" priority="166">
      <formula>AND(AL$9&gt;=8/24,AL$9&lt;14/24)</formula>
    </cfRule>
    <cfRule type="expression" dxfId="993" priority="167">
      <formula>AL$9&lt;8/24</formula>
    </cfRule>
  </conditionalFormatting>
  <conditionalFormatting sqref="AM15:AM21 AN16:AR21">
    <cfRule type="expression" dxfId="992" priority="88">
      <formula>AX$9&gt;=20/24</formula>
    </cfRule>
    <cfRule type="expression" dxfId="991" priority="89">
      <formula>AND(AX$9&gt;=14/24,AX$9&lt;20/24)</formula>
    </cfRule>
    <cfRule type="expression" dxfId="990" priority="90">
      <formula>AND(AX$9&gt;=8/24,AX$9&lt;14/24)</formula>
    </cfRule>
    <cfRule type="expression" dxfId="989" priority="91">
      <formula>AX$9&lt;8/24</formula>
    </cfRule>
  </conditionalFormatting>
  <conditionalFormatting sqref="AN100:AN103">
    <cfRule type="expression" dxfId="988" priority="160">
      <formula>AN$9&gt;=20/24</formula>
    </cfRule>
    <cfRule type="expression" dxfId="987" priority="161">
      <formula>AND(AN$9&gt;=14/24,AN$9&lt;20/24)</formula>
    </cfRule>
    <cfRule type="expression" dxfId="986" priority="162">
      <formula>AND(AN$9&gt;=8/24,AN$9&lt;14/24)</formula>
    </cfRule>
    <cfRule type="expression" dxfId="985" priority="163">
      <formula>AN$9&lt;8/24</formula>
    </cfRule>
  </conditionalFormatting>
  <conditionalFormatting sqref="AN15:AR15">
    <cfRule type="expression" dxfId="984" priority="76">
      <formula>U$9&gt;=20/24</formula>
    </cfRule>
    <cfRule type="expression" dxfId="983" priority="77">
      <formula>AND(U$9&gt;=14/24,U$9&lt;20/24)</formula>
    </cfRule>
    <cfRule type="expression" dxfId="982" priority="78">
      <formula>AND(U$9&gt;=8/24,U$9&lt;14/24)</formula>
    </cfRule>
    <cfRule type="expression" dxfId="981" priority="79">
      <formula>U$9&lt;8/24</formula>
    </cfRule>
  </conditionalFormatting>
  <conditionalFormatting sqref="AS15">
    <cfRule type="expression" dxfId="980" priority="84">
      <formula>AA$9&gt;=20/24</formula>
    </cfRule>
    <cfRule type="expression" dxfId="979" priority="85">
      <formula>AND(AA$9&gt;=14/24,AA$9&lt;20/24)</formula>
    </cfRule>
    <cfRule type="expression" dxfId="978" priority="86">
      <formula>AND(AA$9&gt;=8/24,AA$9&lt;14/24)</formula>
    </cfRule>
    <cfRule type="expression" dxfId="977" priority="87">
      <formula>AA$9&lt;8/24</formula>
    </cfRule>
  </conditionalFormatting>
  <conditionalFormatting sqref="AS16:AS21">
    <cfRule type="expression" dxfId="976" priority="92">
      <formula>BE$9&gt;=20/24</formula>
    </cfRule>
    <cfRule type="expression" dxfId="975" priority="93">
      <formula>AND(BE$9&gt;=14/24,BE$9&lt;20/24)</formula>
    </cfRule>
    <cfRule type="expression" dxfId="974" priority="94">
      <formula>AND(BE$9&gt;=8/24,BE$9&lt;14/24)</formula>
    </cfRule>
    <cfRule type="expression" dxfId="973" priority="95">
      <formula>BE$9&lt;8/24</formula>
    </cfRule>
  </conditionalFormatting>
  <conditionalFormatting sqref="AT15 AX15:BJ15">
    <cfRule type="expression" dxfId="972" priority="96">
      <formula>AC$9&gt;=20/24</formula>
    </cfRule>
    <cfRule type="expression" dxfId="971" priority="97">
      <formula>AND(AC$9&gt;=14/24,AC$9&lt;20/24)</formula>
    </cfRule>
    <cfRule type="expression" dxfId="970" priority="98">
      <formula>AND(AC$9&gt;=8/24,AC$9&lt;14/24)</formula>
    </cfRule>
    <cfRule type="expression" dxfId="969" priority="99">
      <formula>AC$9&lt;8/24</formula>
    </cfRule>
  </conditionalFormatting>
  <conditionalFormatting sqref="AT16:AT21">
    <cfRule type="expression" dxfId="968" priority="100">
      <formula>BG$9&gt;=20/24</formula>
    </cfRule>
    <cfRule type="expression" dxfId="967" priority="101">
      <formula>AND(BG$9&gt;=14/24,BG$9&lt;20/24)</formula>
    </cfRule>
    <cfRule type="expression" dxfId="966" priority="102">
      <formula>AND(BG$9&gt;=8/24,BG$9&lt;14/24)</formula>
    </cfRule>
    <cfRule type="expression" dxfId="965" priority="103">
      <formula>BG$9&lt;8/24</formula>
    </cfRule>
  </conditionalFormatting>
  <conditionalFormatting sqref="AU15:AV15">
    <cfRule type="expression" dxfId="964" priority="104">
      <formula>AE$9&gt;=20/24</formula>
    </cfRule>
    <cfRule type="expression" dxfId="963" priority="105">
      <formula>AND(AE$9&gt;=14/24,AE$9&lt;20/24)</formula>
    </cfRule>
    <cfRule type="expression" dxfId="962" priority="106">
      <formula>AND(AE$9&gt;=8/24,AE$9&lt;14/24)</formula>
    </cfRule>
    <cfRule type="expression" dxfId="961" priority="107">
      <formula>AE$9&lt;8/24</formula>
    </cfRule>
  </conditionalFormatting>
  <conditionalFormatting sqref="AU16:BJ21">
    <cfRule type="expression" dxfId="960" priority="108">
      <formula>BI$9&gt;=20/24</formula>
    </cfRule>
    <cfRule type="expression" dxfId="959" priority="109">
      <formula>AND(BI$9&gt;=14/24,BI$9&lt;20/24)</formula>
    </cfRule>
    <cfRule type="expression" dxfId="958" priority="110">
      <formula>AND(BI$9&gt;=8/24,BI$9&lt;14/24)</formula>
    </cfRule>
    <cfRule type="expression" dxfId="957" priority="111">
      <formula>BI$9&lt;8/24</formula>
    </cfRule>
  </conditionalFormatting>
  <conditionalFormatting sqref="AW15">
    <cfRule type="expression" dxfId="956" priority="80">
      <formula>B$9&gt;=20/24</formula>
    </cfRule>
    <cfRule type="expression" dxfId="955" priority="81">
      <formula>AND(B$9&gt;=14/24,B$9&lt;20/24)</formula>
    </cfRule>
    <cfRule type="expression" dxfId="954" priority="82">
      <formula>AND(B$9&gt;=8/24,B$9&lt;14/24)</formula>
    </cfRule>
    <cfRule type="expression" dxfId="953" priority="83">
      <formula>B$9&lt;8/24</formula>
    </cfRule>
  </conditionalFormatting>
  <conditionalFormatting sqref="A73">
    <cfRule type="expression" dxfId="952" priority="31">
      <formula>$AH73=0</formula>
    </cfRule>
  </conditionalFormatting>
  <conditionalFormatting sqref="B76:F90 B93:F115 B137:F159 B117:F134 G137:H151 G126:H133 G100:I101 G79:G90 H80:I90 G93:J95 B72:J72 G76:U77 J84:U90 J82:U82 B11:AF13">
    <cfRule type="expression" dxfId="951" priority="25">
      <formula>B$9&gt;=20/24</formula>
    </cfRule>
  </conditionalFormatting>
  <conditionalFormatting sqref="B76:F90 B93:F115 B137:F159 B117:F134 G137:H151 G126:H133 G100:I101 G79:G90 H80:I90 G93:J95 B72:J72 G76:U77 J84:U90 J82:U82 B11:AF13">
    <cfRule type="expression" dxfId="950" priority="26">
      <formula>AND(B$9&gt;=14/24,B$9&lt;20/24)</formula>
    </cfRule>
    <cfRule type="expression" dxfId="949" priority="27">
      <formula>AND(B$9&gt;=8/24,B$9&lt;14/24)</formula>
    </cfRule>
    <cfRule type="expression" dxfId="948" priority="28">
      <formula>B$9&lt;8/24</formula>
    </cfRule>
  </conditionalFormatting>
  <conditionalFormatting sqref="B14:AF53">
    <cfRule type="expression" dxfId="947" priority="15">
      <formula>B14&gt;$AG14*1</formula>
    </cfRule>
    <cfRule type="expression" dxfId="946" priority="16">
      <formula>B$9&gt;=20/24</formula>
    </cfRule>
    <cfRule type="expression" dxfId="945" priority="17">
      <formula>AND(B$9&gt;=14/24,B$9&lt;20/24)</formula>
    </cfRule>
    <cfRule type="expression" dxfId="944" priority="18">
      <formula>AND(B$9&gt;=8/24,B$9&lt;14/24)</formula>
    </cfRule>
    <cfRule type="expression" dxfId="943" priority="19">
      <formula>B$9&lt;8/24</formula>
    </cfRule>
  </conditionalFormatting>
  <conditionalFormatting sqref="B54:AF68">
    <cfRule type="expression" dxfId="942" priority="13">
      <formula>B$9&lt;8/24</formula>
    </cfRule>
  </conditionalFormatting>
  <conditionalFormatting sqref="B54:I70 J54:AF68">
    <cfRule type="expression" dxfId="941" priority="10">
      <formula>B$9&gt;=20/24</formula>
    </cfRule>
    <cfRule type="expression" dxfId="940" priority="11">
      <formula>AND(B$9&gt;=14/24,B$9&lt;20/24)</formula>
    </cfRule>
    <cfRule type="expression" dxfId="939" priority="12">
      <formula>AND(B$9&gt;=8/24,B$9&lt;14/24)</formula>
    </cfRule>
  </conditionalFormatting>
  <conditionalFormatting sqref="B63:AF65">
    <cfRule type="expression" dxfId="938" priority="14">
      <formula>B63&gt;$AG63</formula>
    </cfRule>
  </conditionalFormatting>
  <conditionalFormatting sqref="B69:I70">
    <cfRule type="expression" dxfId="937" priority="29">
      <formula>B$9&lt;8/24</formula>
    </cfRule>
  </conditionalFormatting>
  <conditionalFormatting sqref="B72:J75 K73:U75">
    <cfRule type="expression" dxfId="936" priority="5">
      <formula>B72&gt;$AG72*1</formula>
    </cfRule>
  </conditionalFormatting>
  <conditionalFormatting sqref="B73:U75">
    <cfRule type="expression" dxfId="935" priority="6">
      <formula>B$9&gt;=20/24</formula>
    </cfRule>
    <cfRule type="expression" dxfId="934" priority="7">
      <formula>AND(B$9&gt;=14/24,B$9&lt;20/24)</formula>
    </cfRule>
    <cfRule type="expression" dxfId="933" priority="8">
      <formula>AND(B$9&gt;=8/24,B$9&lt;14/24)</formula>
    </cfRule>
    <cfRule type="expression" dxfId="932" priority="9">
      <formula>B$9&lt;8/24</formula>
    </cfRule>
  </conditionalFormatting>
  <conditionalFormatting sqref="B161:F167">
    <cfRule type="expression" dxfId="931" priority="20">
      <formula>B$9&gt;=20/24</formula>
    </cfRule>
    <cfRule type="expression" dxfId="930" priority="21">
      <formula>AND(B$9&gt;=14/24,B$9&lt;20/24)</formula>
    </cfRule>
    <cfRule type="expression" dxfId="929" priority="22">
      <formula>AND(B$9&gt;=8/24,B$9&lt;14/24)</formula>
    </cfRule>
    <cfRule type="expression" dxfId="928" priority="23">
      <formula>B$9&lt;8/24</formula>
    </cfRule>
  </conditionalFormatting>
  <conditionalFormatting sqref="B169:F274">
    <cfRule type="expression" dxfId="927" priority="1">
      <formula>B$9&gt;=20/24</formula>
    </cfRule>
    <cfRule type="expression" dxfId="926" priority="2">
      <formula>AND(B$9&gt;=14/24,B$9&lt;20/24)</formula>
    </cfRule>
    <cfRule type="expression" dxfId="925" priority="3">
      <formula>AND(B$9&gt;=8/24,B$9&lt;14/24)</formula>
    </cfRule>
    <cfRule type="expression" dxfId="924" priority="4">
      <formula>B$9&lt;8/24</formula>
    </cfRule>
  </conditionalFormatting>
  <conditionalFormatting sqref="B71:F71 B76:F96 G79:G90 H80:I90 B69:I69 G93:J95 G76:U77 J84:U90 J82:U82 B11:AF13">
    <cfRule type="expression" dxfId="923" priority="24">
      <formula>B11&gt;$AG11*1</formula>
    </cfRule>
  </conditionalFormatting>
  <conditionalFormatting sqref="B66:I70 J66:AF68 B54:AF62">
    <cfRule type="expression" dxfId="922" priority="30">
      <formula>B54&gt;$AG54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06" zoomScaleNormal="106" workbookViewId="0">
      <pane xSplit="1" ySplit="10" topLeftCell="B67" activePane="bottomRight" state="frozen"/>
      <selection activeCell="C158" sqref="C158"/>
      <selection pane="topRight" activeCell="C158" sqref="C158"/>
      <selection pane="bottomLeft" activeCell="C158" sqref="C158"/>
      <selection pane="bottomRight" activeCell="G154" sqref="G154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2080/10/23</v>
      </c>
      <c r="C4" s="222"/>
      <c r="D4" s="222"/>
      <c r="E4" s="223" t="str">
        <f ca="1">"2080/"&amp;"10/"&amp;INT(MID(CELL("filename",G6),FIND("]",CELL("filename",G6))+1,200))</f>
        <v>2080/10/23</v>
      </c>
      <c r="F4" s="223"/>
      <c r="G4" s="223"/>
      <c r="H4" s="223" t="str">
        <f ca="1">TEXT(E4,"dddd")</f>
        <v>Wednesday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430.1</v>
      </c>
      <c r="C5" s="30">
        <f t="shared" si="0"/>
        <v>400.79999999999995</v>
      </c>
      <c r="D5" s="30">
        <f t="shared" si="0"/>
        <v>451.59999999999997</v>
      </c>
      <c r="E5" s="30">
        <f t="shared" si="0"/>
        <v>453.90000000000003</v>
      </c>
      <c r="F5" s="30">
        <f t="shared" si="0"/>
        <v>406</v>
      </c>
      <c r="G5" s="30">
        <f t="shared" si="0"/>
        <v>364</v>
      </c>
      <c r="H5" s="30">
        <f t="shared" si="0"/>
        <v>330</v>
      </c>
      <c r="I5" s="30">
        <f t="shared" si="0"/>
        <v>418.1</v>
      </c>
      <c r="J5" s="30">
        <f t="shared" si="0"/>
        <v>381</v>
      </c>
      <c r="K5" s="30">
        <f t="shared" si="0"/>
        <v>241</v>
      </c>
      <c r="L5" s="30">
        <f t="shared" si="0"/>
        <v>219</v>
      </c>
      <c r="M5" s="30">
        <f t="shared" si="0"/>
        <v>382</v>
      </c>
      <c r="N5" s="30">
        <f t="shared" si="0"/>
        <v>545.1</v>
      </c>
      <c r="O5" s="30">
        <f t="shared" si="0"/>
        <v>655.5</v>
      </c>
      <c r="P5" s="30">
        <f t="shared" si="0"/>
        <v>717</v>
      </c>
      <c r="Q5" s="30">
        <f t="shared" si="0"/>
        <v>751</v>
      </c>
      <c r="R5" s="30">
        <f t="shared" si="0"/>
        <v>790.1</v>
      </c>
      <c r="S5" s="30">
        <f t="shared" si="0"/>
        <v>746.5</v>
      </c>
      <c r="T5" s="30">
        <f t="shared" si="0"/>
        <v>775.2</v>
      </c>
      <c r="U5" s="30">
        <f t="shared" si="0"/>
        <v>578.69999999999993</v>
      </c>
      <c r="V5" s="30">
        <f t="shared" si="0"/>
        <v>566.90000000000009</v>
      </c>
      <c r="W5" s="30">
        <f t="shared" si="0"/>
        <v>478.90000000000003</v>
      </c>
      <c r="X5" s="30">
        <f t="shared" si="0"/>
        <v>347.5</v>
      </c>
      <c r="Y5" s="30">
        <f t="shared" si="0"/>
        <v>358.79999999999995</v>
      </c>
      <c r="Z5" s="30">
        <f t="shared" si="0"/>
        <v>318.40000000000003</v>
      </c>
      <c r="AA5" s="30">
        <f>AB108</f>
        <v>282.60000000000002</v>
      </c>
      <c r="AB5" s="30">
        <f t="shared" si="0"/>
        <v>377.50000000000006</v>
      </c>
      <c r="AC5" s="30">
        <f t="shared" si="0"/>
        <v>305.3</v>
      </c>
      <c r="AD5" s="30">
        <f t="shared" si="0"/>
        <v>407.20000000000005</v>
      </c>
      <c r="AE5" s="30">
        <f t="shared" si="0"/>
        <v>429.7</v>
      </c>
      <c r="AF5" s="30">
        <f>B108</f>
        <v>411.2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Load=1391</v>
      </c>
      <c r="B7" s="35">
        <f>B116</f>
        <v>1609.8000000000002</v>
      </c>
      <c r="C7" s="35">
        <f t="shared" ref="C7:AF7" si="1">C116</f>
        <v>1530.3200000000002</v>
      </c>
      <c r="D7" s="35">
        <f t="shared" si="1"/>
        <v>1461.02</v>
      </c>
      <c r="E7" s="35">
        <f t="shared" si="1"/>
        <v>1446.5199999999998</v>
      </c>
      <c r="F7" s="35">
        <f t="shared" si="1"/>
        <v>1438.82</v>
      </c>
      <c r="G7" s="35">
        <f t="shared" si="1"/>
        <v>1481.9199999999998</v>
      </c>
      <c r="H7" s="35">
        <f t="shared" si="1"/>
        <v>1532.92</v>
      </c>
      <c r="I7" s="35">
        <f t="shared" si="1"/>
        <v>1598.92</v>
      </c>
      <c r="J7" s="35">
        <f t="shared" si="1"/>
        <v>1747.02</v>
      </c>
      <c r="K7" s="35">
        <f t="shared" si="1"/>
        <v>1737.9199999999998</v>
      </c>
      <c r="L7" s="35">
        <f t="shared" si="1"/>
        <v>1805.9199999999998</v>
      </c>
      <c r="M7" s="35">
        <f t="shared" si="1"/>
        <v>1773.92</v>
      </c>
      <c r="N7" s="35">
        <f t="shared" si="1"/>
        <v>1823.22</v>
      </c>
      <c r="O7" s="35">
        <f t="shared" si="1"/>
        <v>1780.4</v>
      </c>
      <c r="P7" s="35">
        <f t="shared" si="1"/>
        <v>1737.8</v>
      </c>
      <c r="Q7" s="35">
        <f t="shared" si="1"/>
        <v>1718.6599999999999</v>
      </c>
      <c r="R7" s="35">
        <f t="shared" si="1"/>
        <v>1706.46</v>
      </c>
      <c r="S7" s="35">
        <f t="shared" si="1"/>
        <v>1699.06</v>
      </c>
      <c r="T7" s="35">
        <f t="shared" si="1"/>
        <v>1687.16</v>
      </c>
      <c r="U7" s="35">
        <f t="shared" si="1"/>
        <v>1698.8600000000001</v>
      </c>
      <c r="V7" s="35">
        <f t="shared" si="1"/>
        <v>1561.8600000000001</v>
      </c>
      <c r="W7" s="35">
        <f t="shared" si="1"/>
        <v>1626.3600000000001</v>
      </c>
      <c r="X7" s="35">
        <f t="shared" si="1"/>
        <v>1697.96</v>
      </c>
      <c r="Y7" s="35">
        <f t="shared" si="1"/>
        <v>1815.56</v>
      </c>
      <c r="Z7" s="35">
        <f t="shared" si="1"/>
        <v>1989.7</v>
      </c>
      <c r="AA7" s="35">
        <f t="shared" si="1"/>
        <v>1858.7000000000003</v>
      </c>
      <c r="AB7" s="35">
        <f>AB116</f>
        <v>1820.9</v>
      </c>
      <c r="AC7" s="35">
        <f t="shared" si="1"/>
        <v>1746.8000000000002</v>
      </c>
      <c r="AD7" s="35">
        <f t="shared" si="1"/>
        <v>1608.9800000000002</v>
      </c>
      <c r="AE7" s="35">
        <f t="shared" si="1"/>
        <v>1472.4000000000003</v>
      </c>
      <c r="AF7" s="35">
        <f t="shared" si="1"/>
        <v>1390.5000000000002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1989.7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1989.7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30.3</v>
      </c>
      <c r="C11" s="43">
        <v>32.200000000000003</v>
      </c>
      <c r="D11" s="43">
        <v>32.200000000000003</v>
      </c>
      <c r="E11" s="43">
        <v>30.2</v>
      </c>
      <c r="F11" s="43">
        <v>30.2</v>
      </c>
      <c r="G11" s="43">
        <v>30.2</v>
      </c>
      <c r="H11" s="43">
        <v>30.2</v>
      </c>
      <c r="I11" s="43">
        <v>30.2</v>
      </c>
      <c r="J11" s="43">
        <v>30.2</v>
      </c>
      <c r="K11" s="43">
        <v>30.2</v>
      </c>
      <c r="L11" s="43">
        <v>30.2</v>
      </c>
      <c r="M11" s="43">
        <v>30.2</v>
      </c>
      <c r="N11" s="43">
        <v>30.2</v>
      </c>
      <c r="O11" s="43">
        <v>28.4</v>
      </c>
      <c r="P11" s="43">
        <v>28.4</v>
      </c>
      <c r="Q11" s="43">
        <v>30</v>
      </c>
      <c r="R11" s="43">
        <v>30</v>
      </c>
      <c r="S11" s="43">
        <v>30</v>
      </c>
      <c r="T11" s="43">
        <v>30</v>
      </c>
      <c r="U11" s="43">
        <v>30</v>
      </c>
      <c r="V11" s="43">
        <v>30</v>
      </c>
      <c r="W11" s="43">
        <v>30</v>
      </c>
      <c r="X11" s="43">
        <v>30</v>
      </c>
      <c r="Y11" s="43">
        <v>30</v>
      </c>
      <c r="Z11" s="44">
        <v>30.1</v>
      </c>
      <c r="AA11" s="44">
        <v>30.1</v>
      </c>
      <c r="AB11" s="44">
        <v>40.5</v>
      </c>
      <c r="AC11" s="44">
        <v>40.5</v>
      </c>
      <c r="AD11" s="44">
        <v>40.5</v>
      </c>
      <c r="AE11" s="44">
        <v>32.5</v>
      </c>
      <c r="AF11" s="44">
        <v>32.5</v>
      </c>
      <c r="AG11" s="45">
        <v>86</v>
      </c>
      <c r="AH11" s="46">
        <f t="shared" ref="AH11:AH74" si="2">MAX(B11:AF11)</f>
        <v>40.5</v>
      </c>
      <c r="AI11" s="47">
        <f t="shared" ref="AI11:AI74" si="3">MIN(B11:AF11)</f>
        <v>28.4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25</v>
      </c>
      <c r="D12" s="43">
        <v>25</v>
      </c>
      <c r="E12" s="43">
        <v>20</v>
      </c>
      <c r="F12" s="43">
        <v>20</v>
      </c>
      <c r="G12" s="43">
        <v>20</v>
      </c>
      <c r="H12" s="43">
        <v>20</v>
      </c>
      <c r="I12" s="43">
        <v>20</v>
      </c>
      <c r="J12" s="43">
        <v>20</v>
      </c>
      <c r="K12" s="43">
        <v>20</v>
      </c>
      <c r="L12" s="43">
        <v>20</v>
      </c>
      <c r="M12" s="43">
        <v>20</v>
      </c>
      <c r="N12" s="43">
        <v>20</v>
      </c>
      <c r="O12" s="43">
        <v>21.9</v>
      </c>
      <c r="P12" s="43">
        <v>21.9</v>
      </c>
      <c r="Q12" s="43">
        <v>22.9</v>
      </c>
      <c r="R12" s="43">
        <v>22.9</v>
      </c>
      <c r="S12" s="43">
        <v>22.9</v>
      </c>
      <c r="T12" s="43">
        <v>22.9</v>
      </c>
      <c r="U12" s="43">
        <v>22.9</v>
      </c>
      <c r="V12" s="43">
        <v>22.9</v>
      </c>
      <c r="W12" s="43">
        <v>22.9</v>
      </c>
      <c r="X12" s="43">
        <v>22.9</v>
      </c>
      <c r="Y12" s="43">
        <v>22.9</v>
      </c>
      <c r="Z12" s="44">
        <v>20.5</v>
      </c>
      <c r="AA12" s="44">
        <v>20.5</v>
      </c>
      <c r="AB12" s="44">
        <v>22.5</v>
      </c>
      <c r="AC12" s="44">
        <v>22.5</v>
      </c>
      <c r="AD12" s="44">
        <v>22.5</v>
      </c>
      <c r="AE12" s="44">
        <v>22.5</v>
      </c>
      <c r="AF12" s="44">
        <v>22.5</v>
      </c>
      <c r="AG12" s="48">
        <v>82</v>
      </c>
      <c r="AH12" s="46">
        <f t="shared" si="2"/>
        <v>25</v>
      </c>
      <c r="AI12" s="47">
        <f t="shared" si="3"/>
        <v>20</v>
      </c>
      <c r="AK12" s="49"/>
      <c r="AL12" s="50" t="str">
        <f ca="1">MID(CELL("filename",C7),FIND("]",CELL("filename",C7))+1,600)</f>
        <v>23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25.6</v>
      </c>
      <c r="C13" s="43">
        <v>21.3</v>
      </c>
      <c r="D13" s="43">
        <v>21.3</v>
      </c>
      <c r="E13" s="43">
        <v>21.4</v>
      </c>
      <c r="F13" s="43">
        <v>21.4</v>
      </c>
      <c r="G13" s="43">
        <v>21.4</v>
      </c>
      <c r="H13" s="43">
        <v>21.4</v>
      </c>
      <c r="I13" s="43">
        <v>21.4</v>
      </c>
      <c r="J13" s="43">
        <v>21.4</v>
      </c>
      <c r="K13" s="43">
        <v>21.4</v>
      </c>
      <c r="L13" s="43">
        <v>21.4</v>
      </c>
      <c r="M13" s="43">
        <v>21.4</v>
      </c>
      <c r="N13" s="43">
        <v>21.4</v>
      </c>
      <c r="O13" s="43">
        <v>20.8</v>
      </c>
      <c r="P13" s="43">
        <v>20.8</v>
      </c>
      <c r="Q13" s="43">
        <v>21.3</v>
      </c>
      <c r="R13" s="43">
        <v>21.3</v>
      </c>
      <c r="S13" s="43">
        <v>21.3</v>
      </c>
      <c r="T13" s="43">
        <v>21.3</v>
      </c>
      <c r="U13" s="43">
        <v>21.3</v>
      </c>
      <c r="V13" s="43">
        <v>21.3</v>
      </c>
      <c r="W13" s="43">
        <v>21.3</v>
      </c>
      <c r="X13" s="43">
        <v>21.3</v>
      </c>
      <c r="Y13" s="43">
        <v>21.3</v>
      </c>
      <c r="Z13" s="44">
        <v>21.3</v>
      </c>
      <c r="AA13" s="44">
        <v>21.3</v>
      </c>
      <c r="AB13" s="44">
        <v>21.3</v>
      </c>
      <c r="AC13" s="44">
        <v>21.3</v>
      </c>
      <c r="AD13" s="44">
        <v>21.3</v>
      </c>
      <c r="AE13" s="44">
        <v>21.3</v>
      </c>
      <c r="AF13" s="44">
        <v>21.3</v>
      </c>
      <c r="AG13" s="48">
        <v>78</v>
      </c>
      <c r="AH13" s="46">
        <f t="shared" si="2"/>
        <v>25.6</v>
      </c>
      <c r="AI13" s="47">
        <f t="shared" si="3"/>
        <v>20.8</v>
      </c>
      <c r="AK13" s="49"/>
      <c r="AL13" s="50" t="str">
        <f ca="1">"Daily Load Curve(Excluding of Export) of Nepal ("&amp;A4&amp;" "&amp;B4&amp;")"</f>
        <v>Daily Load Curve(Excluding of Export) of Nepal (Nepali Date: 2080/10/23)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30.3</v>
      </c>
      <c r="C14" s="43">
        <v>16.8</v>
      </c>
      <c r="D14" s="43">
        <v>16.8</v>
      </c>
      <c r="E14" s="43">
        <v>15.6</v>
      </c>
      <c r="F14" s="43">
        <v>15.6</v>
      </c>
      <c r="G14" s="43">
        <v>15.6</v>
      </c>
      <c r="H14" s="43">
        <v>15.6</v>
      </c>
      <c r="I14" s="43">
        <v>15.6</v>
      </c>
      <c r="J14" s="43">
        <v>15.6</v>
      </c>
      <c r="K14" s="43">
        <v>15.6</v>
      </c>
      <c r="L14" s="43">
        <v>15.6</v>
      </c>
      <c r="M14" s="43">
        <v>15.6</v>
      </c>
      <c r="N14" s="43">
        <v>15.6</v>
      </c>
      <c r="O14" s="43">
        <v>15.5</v>
      </c>
      <c r="P14" s="43">
        <v>15.5</v>
      </c>
      <c r="Q14" s="43">
        <v>15</v>
      </c>
      <c r="R14" s="43">
        <v>15</v>
      </c>
      <c r="S14" s="43">
        <v>15</v>
      </c>
      <c r="T14" s="43">
        <v>15</v>
      </c>
      <c r="U14" s="43">
        <v>15</v>
      </c>
      <c r="V14" s="43">
        <v>15</v>
      </c>
      <c r="W14" s="43">
        <v>15</v>
      </c>
      <c r="X14" s="43">
        <v>15</v>
      </c>
      <c r="Y14" s="43">
        <v>15</v>
      </c>
      <c r="Z14" s="44">
        <v>18</v>
      </c>
      <c r="AA14" s="44">
        <v>18</v>
      </c>
      <c r="AB14" s="44">
        <v>18</v>
      </c>
      <c r="AC14" s="44">
        <v>0</v>
      </c>
      <c r="AD14" s="44">
        <v>0</v>
      </c>
      <c r="AE14" s="44">
        <v>0</v>
      </c>
      <c r="AF14" s="44">
        <v>0</v>
      </c>
      <c r="AG14" s="48">
        <v>77</v>
      </c>
      <c r="AH14" s="46">
        <f t="shared" si="2"/>
        <v>30.3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34.5</v>
      </c>
      <c r="C15" s="43">
        <v>34</v>
      </c>
      <c r="D15" s="43">
        <v>34</v>
      </c>
      <c r="E15" s="43">
        <v>33.5</v>
      </c>
      <c r="F15" s="43">
        <v>33.5</v>
      </c>
      <c r="G15" s="43">
        <v>33.5</v>
      </c>
      <c r="H15" s="43">
        <v>33.5</v>
      </c>
      <c r="I15" s="43">
        <v>33.5</v>
      </c>
      <c r="J15" s="43">
        <v>33.5</v>
      </c>
      <c r="K15" s="43">
        <v>33.5</v>
      </c>
      <c r="L15" s="43">
        <v>33.5</v>
      </c>
      <c r="M15" s="43">
        <v>33.5</v>
      </c>
      <c r="N15" s="43">
        <v>33.5</v>
      </c>
      <c r="O15" s="43">
        <v>28.7</v>
      </c>
      <c r="P15" s="43">
        <v>28.7</v>
      </c>
      <c r="Q15" s="43">
        <v>28.7</v>
      </c>
      <c r="R15" s="43">
        <v>28.7</v>
      </c>
      <c r="S15" s="43">
        <v>28.7</v>
      </c>
      <c r="T15" s="43">
        <v>28.7</v>
      </c>
      <c r="U15" s="43">
        <v>28.7</v>
      </c>
      <c r="V15" s="43">
        <v>28.7</v>
      </c>
      <c r="W15" s="43">
        <v>28.7</v>
      </c>
      <c r="X15" s="43">
        <v>28.7</v>
      </c>
      <c r="Y15" s="43">
        <v>28.7</v>
      </c>
      <c r="Z15" s="44">
        <v>34.5</v>
      </c>
      <c r="AA15" s="44">
        <v>34.5</v>
      </c>
      <c r="AB15" s="44">
        <v>34.5</v>
      </c>
      <c r="AC15" s="44">
        <v>34.5</v>
      </c>
      <c r="AD15" s="44">
        <v>34.5</v>
      </c>
      <c r="AE15" s="44">
        <v>34.5</v>
      </c>
      <c r="AF15" s="44">
        <v>34.5</v>
      </c>
      <c r="AG15" s="48">
        <v>73</v>
      </c>
      <c r="AH15" s="46">
        <f t="shared" si="2"/>
        <v>34.5</v>
      </c>
      <c r="AI15" s="47">
        <f t="shared" si="3"/>
        <v>28.7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11.9</v>
      </c>
      <c r="C16" s="43">
        <v>11.3</v>
      </c>
      <c r="D16" s="43">
        <v>11.3</v>
      </c>
      <c r="E16" s="43">
        <v>11.3</v>
      </c>
      <c r="F16" s="43">
        <v>11.3</v>
      </c>
      <c r="G16" s="43">
        <v>11.3</v>
      </c>
      <c r="H16" s="43">
        <v>11.3</v>
      </c>
      <c r="I16" s="43">
        <v>11.3</v>
      </c>
      <c r="J16" s="43">
        <v>11.3</v>
      </c>
      <c r="K16" s="43">
        <v>11.3</v>
      </c>
      <c r="L16" s="43">
        <v>11.3</v>
      </c>
      <c r="M16" s="43">
        <v>11.3</v>
      </c>
      <c r="N16" s="43">
        <v>11.3</v>
      </c>
      <c r="O16" s="43">
        <v>10.199999999999999</v>
      </c>
      <c r="P16" s="43">
        <v>10.199999999999999</v>
      </c>
      <c r="Q16" s="43">
        <v>10.199999999999999</v>
      </c>
      <c r="R16" s="43">
        <v>10.199999999999999</v>
      </c>
      <c r="S16" s="43">
        <v>10.199999999999999</v>
      </c>
      <c r="T16" s="43">
        <v>10.199999999999999</v>
      </c>
      <c r="U16" s="43">
        <v>10.199999999999999</v>
      </c>
      <c r="V16" s="43">
        <v>10.199999999999999</v>
      </c>
      <c r="W16" s="43">
        <v>10.199999999999999</v>
      </c>
      <c r="X16" s="43">
        <v>10.199999999999999</v>
      </c>
      <c r="Y16" s="43">
        <v>10.199999999999999</v>
      </c>
      <c r="Z16" s="44">
        <v>11.9</v>
      </c>
      <c r="AA16" s="44">
        <v>11.9</v>
      </c>
      <c r="AB16" s="44">
        <v>11.9</v>
      </c>
      <c r="AC16" s="44">
        <v>11.9</v>
      </c>
      <c r="AD16" s="44">
        <v>11.9</v>
      </c>
      <c r="AE16" s="44">
        <v>11.9</v>
      </c>
      <c r="AF16" s="44">
        <v>11.9</v>
      </c>
      <c r="AG16" s="48">
        <v>71</v>
      </c>
      <c r="AH16" s="46">
        <f t="shared" si="2"/>
        <v>11.9</v>
      </c>
      <c r="AI16" s="47">
        <f t="shared" si="3"/>
        <v>10.199999999999999</v>
      </c>
      <c r="AK16" s="49"/>
      <c r="AL16" s="52" t="s">
        <v>7</v>
      </c>
      <c r="AM16" s="57">
        <f t="shared" ref="AM16:AR16" si="4">B71</f>
        <v>766.80000000000018</v>
      </c>
      <c r="AN16" s="57">
        <f t="shared" si="4"/>
        <v>727.80000000000007</v>
      </c>
      <c r="AO16" s="57">
        <f t="shared" si="4"/>
        <v>727.80000000000007</v>
      </c>
      <c r="AP16" s="57">
        <f t="shared" si="4"/>
        <v>718.3</v>
      </c>
      <c r="AQ16" s="57">
        <f t="shared" si="4"/>
        <v>718.3</v>
      </c>
      <c r="AR16" s="57">
        <f t="shared" si="4"/>
        <v>718.3</v>
      </c>
      <c r="AS16" s="57">
        <f>I71</f>
        <v>718.3</v>
      </c>
      <c r="AT16" s="57">
        <f>K71</f>
        <v>718.3</v>
      </c>
      <c r="AU16" s="57">
        <f t="shared" ref="AU16:BD16" si="5">M71</f>
        <v>718.3</v>
      </c>
      <c r="AV16" s="57">
        <f t="shared" si="5"/>
        <v>718.3</v>
      </c>
      <c r="AW16" s="57">
        <f t="shared" si="5"/>
        <v>711.8</v>
      </c>
      <c r="AX16" s="57">
        <f t="shared" si="5"/>
        <v>711.8</v>
      </c>
      <c r="AY16" s="57">
        <f t="shared" si="5"/>
        <v>692.16000000000008</v>
      </c>
      <c r="AZ16" s="57">
        <f t="shared" si="5"/>
        <v>692.16000000000008</v>
      </c>
      <c r="BA16" s="57">
        <f t="shared" si="5"/>
        <v>692.16000000000008</v>
      </c>
      <c r="BB16" s="57">
        <f t="shared" si="5"/>
        <v>692.16000000000008</v>
      </c>
      <c r="BC16" s="57">
        <f t="shared" si="5"/>
        <v>692.16000000000008</v>
      </c>
      <c r="BD16" s="57">
        <f t="shared" si="5"/>
        <v>692.16000000000008</v>
      </c>
      <c r="BE16" s="58">
        <f>X71</f>
        <v>692.16000000000008</v>
      </c>
      <c r="BF16" s="58">
        <f>Z71</f>
        <v>694.40000000000009</v>
      </c>
      <c r="BG16" s="58">
        <f>AB71</f>
        <v>706.80000000000007</v>
      </c>
      <c r="BH16" s="58">
        <f>AD71</f>
        <v>669.30000000000018</v>
      </c>
      <c r="BI16" s="58">
        <f>AE71</f>
        <v>661.30000000000018</v>
      </c>
      <c r="BJ16" s="58">
        <f>AF71</f>
        <v>661.30000000000018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21.9</v>
      </c>
      <c r="C17" s="44">
        <v>17</v>
      </c>
      <c r="D17" s="44">
        <v>17</v>
      </c>
      <c r="E17" s="44">
        <v>17</v>
      </c>
      <c r="F17" s="44">
        <v>17</v>
      </c>
      <c r="G17" s="44">
        <v>17</v>
      </c>
      <c r="H17" s="44">
        <v>17</v>
      </c>
      <c r="I17" s="44">
        <v>17</v>
      </c>
      <c r="J17" s="44">
        <v>17</v>
      </c>
      <c r="K17" s="44">
        <v>17</v>
      </c>
      <c r="L17" s="44">
        <v>17</v>
      </c>
      <c r="M17" s="44">
        <v>17</v>
      </c>
      <c r="N17" s="44">
        <v>17</v>
      </c>
      <c r="O17" s="44">
        <v>17</v>
      </c>
      <c r="P17" s="44">
        <v>17</v>
      </c>
      <c r="Q17" s="44">
        <v>17</v>
      </c>
      <c r="R17" s="44">
        <v>17</v>
      </c>
      <c r="S17" s="44">
        <v>17</v>
      </c>
      <c r="T17" s="44">
        <v>17</v>
      </c>
      <c r="U17" s="44">
        <v>17</v>
      </c>
      <c r="V17" s="44">
        <v>17</v>
      </c>
      <c r="W17" s="44">
        <v>17</v>
      </c>
      <c r="X17" s="44">
        <v>17</v>
      </c>
      <c r="Y17" s="44">
        <v>17</v>
      </c>
      <c r="Z17" s="44">
        <v>17.7</v>
      </c>
      <c r="AA17" s="44">
        <v>17.7</v>
      </c>
      <c r="AB17" s="44">
        <v>17.7</v>
      </c>
      <c r="AC17" s="44">
        <v>17.7</v>
      </c>
      <c r="AD17" s="44">
        <v>17.7</v>
      </c>
      <c r="AE17" s="44">
        <v>17.7</v>
      </c>
      <c r="AF17" s="44">
        <v>17.7</v>
      </c>
      <c r="AG17" s="45">
        <v>54</v>
      </c>
      <c r="AH17" s="46">
        <f t="shared" si="2"/>
        <v>21.9</v>
      </c>
      <c r="AI17" s="47">
        <f t="shared" si="3"/>
        <v>17</v>
      </c>
      <c r="AK17" s="49"/>
      <c r="AL17" s="52" t="s">
        <v>29</v>
      </c>
      <c r="AM17" s="57">
        <f t="shared" ref="AM17:AR17" si="6">B78</f>
        <v>194.79999999999998</v>
      </c>
      <c r="AN17" s="57">
        <f t="shared" si="6"/>
        <v>141.91999999999999</v>
      </c>
      <c r="AO17" s="57">
        <f t="shared" si="6"/>
        <v>101.91999999999999</v>
      </c>
      <c r="AP17" s="57">
        <f t="shared" si="6"/>
        <v>101.91999999999999</v>
      </c>
      <c r="AQ17" s="57">
        <f t="shared" si="6"/>
        <v>101.91999999999999</v>
      </c>
      <c r="AR17" s="57">
        <f t="shared" si="6"/>
        <v>101.91999999999999</v>
      </c>
      <c r="AS17" s="57">
        <f>I78</f>
        <v>261.92</v>
      </c>
      <c r="AT17" s="57">
        <f>K78</f>
        <v>331.91999999999996</v>
      </c>
      <c r="AU17" s="57">
        <f t="shared" ref="AU17:BD17" si="7">M78</f>
        <v>557.92000000000007</v>
      </c>
      <c r="AV17" s="57">
        <f t="shared" si="7"/>
        <v>373.22</v>
      </c>
      <c r="AW17" s="57">
        <f t="shared" si="7"/>
        <v>189.79999999999998</v>
      </c>
      <c r="AX17" s="57">
        <f t="shared" si="7"/>
        <v>99.299999999999983</v>
      </c>
      <c r="AY17" s="57">
        <f t="shared" si="7"/>
        <v>99.299999999999983</v>
      </c>
      <c r="AZ17" s="57">
        <f t="shared" si="7"/>
        <v>99.299999999999983</v>
      </c>
      <c r="BA17" s="57">
        <f t="shared" si="7"/>
        <v>96.6</v>
      </c>
      <c r="BB17" s="57">
        <f t="shared" si="7"/>
        <v>96.899999999999991</v>
      </c>
      <c r="BC17" s="57">
        <f t="shared" si="7"/>
        <v>87</v>
      </c>
      <c r="BD17" s="57">
        <f t="shared" si="7"/>
        <v>110.30000000000001</v>
      </c>
      <c r="BE17" s="58">
        <f>X78</f>
        <v>229.3</v>
      </c>
      <c r="BF17" s="58">
        <f>Z78</f>
        <v>514.20000000000005</v>
      </c>
      <c r="BG17" s="58">
        <f>AB78</f>
        <v>464.40000000000003</v>
      </c>
      <c r="BH17" s="58">
        <f>AD78</f>
        <v>328.40000000000003</v>
      </c>
      <c r="BI17" s="58">
        <f>AE78</f>
        <v>188.7</v>
      </c>
      <c r="BJ17" s="58">
        <f>AF78</f>
        <v>118.39999999999998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11.2</v>
      </c>
      <c r="C18" s="44">
        <v>10.5</v>
      </c>
      <c r="D18" s="44">
        <v>10.5</v>
      </c>
      <c r="E18" s="44">
        <v>10</v>
      </c>
      <c r="F18" s="44">
        <v>10</v>
      </c>
      <c r="G18" s="44">
        <v>10</v>
      </c>
      <c r="H18" s="44">
        <v>10</v>
      </c>
      <c r="I18" s="44">
        <v>10</v>
      </c>
      <c r="J18" s="44">
        <v>10</v>
      </c>
      <c r="K18" s="44">
        <v>10</v>
      </c>
      <c r="L18" s="44">
        <v>10</v>
      </c>
      <c r="M18" s="44">
        <v>10</v>
      </c>
      <c r="N18" s="44">
        <v>10</v>
      </c>
      <c r="O18" s="44">
        <v>10</v>
      </c>
      <c r="P18" s="44">
        <v>10</v>
      </c>
      <c r="Q18" s="44">
        <v>10</v>
      </c>
      <c r="R18" s="44">
        <v>10</v>
      </c>
      <c r="S18" s="44">
        <v>10</v>
      </c>
      <c r="T18" s="44">
        <v>10</v>
      </c>
      <c r="U18" s="44">
        <v>10</v>
      </c>
      <c r="V18" s="44">
        <v>10</v>
      </c>
      <c r="W18" s="44">
        <v>10</v>
      </c>
      <c r="X18" s="44">
        <v>10</v>
      </c>
      <c r="Y18" s="44">
        <v>10</v>
      </c>
      <c r="Z18" s="44">
        <v>11</v>
      </c>
      <c r="AA18" s="44">
        <v>11</v>
      </c>
      <c r="AB18" s="44">
        <v>11</v>
      </c>
      <c r="AC18" s="44">
        <v>0</v>
      </c>
      <c r="AD18" s="44">
        <v>0</v>
      </c>
      <c r="AE18" s="44">
        <v>0</v>
      </c>
      <c r="AF18" s="44">
        <v>0</v>
      </c>
      <c r="AG18" s="48">
        <v>52.465000000000003</v>
      </c>
      <c r="AH18" s="46">
        <f t="shared" si="2"/>
        <v>11.2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236.99999999999997</v>
      </c>
      <c r="AN18" s="57">
        <f t="shared" si="8"/>
        <v>230.49999999999997</v>
      </c>
      <c r="AO18" s="57">
        <f t="shared" si="8"/>
        <v>230.49999999999997</v>
      </c>
      <c r="AP18" s="57">
        <f t="shared" si="8"/>
        <v>174.7</v>
      </c>
      <c r="AQ18" s="57">
        <f t="shared" si="8"/>
        <v>164.7</v>
      </c>
      <c r="AR18" s="57">
        <f t="shared" si="8"/>
        <v>255.7</v>
      </c>
      <c r="AS18" s="57">
        <f>I92</f>
        <v>288.70000000000005</v>
      </c>
      <c r="AT18" s="57">
        <f>K92</f>
        <v>306.70000000000005</v>
      </c>
      <c r="AU18" s="57">
        <f t="shared" ref="AU18:BD18" si="9">M92</f>
        <v>323.70000000000005</v>
      </c>
      <c r="AV18" s="57">
        <f t="shared" si="9"/>
        <v>349.70000000000005</v>
      </c>
      <c r="AW18" s="57">
        <f t="shared" si="9"/>
        <v>333.7</v>
      </c>
      <c r="AX18" s="57">
        <f t="shared" si="9"/>
        <v>271.2</v>
      </c>
      <c r="AY18" s="57">
        <f t="shared" si="9"/>
        <v>210.19999999999996</v>
      </c>
      <c r="AZ18" s="57">
        <f t="shared" si="9"/>
        <v>163.99999999999997</v>
      </c>
      <c r="BA18" s="57">
        <f t="shared" si="9"/>
        <v>120.19999999999999</v>
      </c>
      <c r="BB18" s="57">
        <f t="shared" si="9"/>
        <v>151.59999999999997</v>
      </c>
      <c r="BC18" s="57">
        <f t="shared" si="9"/>
        <v>144.49999999999997</v>
      </c>
      <c r="BD18" s="57">
        <f t="shared" si="9"/>
        <v>180.7</v>
      </c>
      <c r="BE18" s="58">
        <f>X92</f>
        <v>297.60000000000002</v>
      </c>
      <c r="BF18" s="58">
        <f>Z92</f>
        <v>345.29999999999995</v>
      </c>
      <c r="BG18" s="58">
        <f>AB92</f>
        <v>338.29999999999995</v>
      </c>
      <c r="BH18" s="58">
        <f>AD92</f>
        <v>295.38</v>
      </c>
      <c r="BI18" s="58">
        <f>AE92</f>
        <v>215.2</v>
      </c>
      <c r="BJ18" s="58">
        <f>AF92</f>
        <v>181.1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13.4</v>
      </c>
      <c r="C19" s="44">
        <v>14.5</v>
      </c>
      <c r="D19" s="44">
        <v>14.5</v>
      </c>
      <c r="E19" s="44">
        <v>15.1</v>
      </c>
      <c r="F19" s="44">
        <v>15.1</v>
      </c>
      <c r="G19" s="44">
        <v>15.1</v>
      </c>
      <c r="H19" s="44">
        <v>15.1</v>
      </c>
      <c r="I19" s="44">
        <v>15.1</v>
      </c>
      <c r="J19" s="44">
        <v>15.1</v>
      </c>
      <c r="K19" s="44">
        <v>15.1</v>
      </c>
      <c r="L19" s="44">
        <v>15.1</v>
      </c>
      <c r="M19" s="44">
        <v>15.1</v>
      </c>
      <c r="N19" s="44">
        <v>15.1</v>
      </c>
      <c r="O19" s="44">
        <v>15.1</v>
      </c>
      <c r="P19" s="44">
        <v>15.1</v>
      </c>
      <c r="Q19" s="44">
        <v>11.9</v>
      </c>
      <c r="R19" s="44">
        <v>11.9</v>
      </c>
      <c r="S19" s="44">
        <v>11.9</v>
      </c>
      <c r="T19" s="44">
        <v>11.9</v>
      </c>
      <c r="U19" s="44">
        <v>11.9</v>
      </c>
      <c r="V19" s="44">
        <v>11.9</v>
      </c>
      <c r="W19" s="44">
        <v>11.9</v>
      </c>
      <c r="X19" s="44">
        <v>11.9</v>
      </c>
      <c r="Y19" s="44">
        <v>11.9</v>
      </c>
      <c r="Z19" s="44">
        <v>10.9</v>
      </c>
      <c r="AA19" s="44">
        <v>10.9</v>
      </c>
      <c r="AB19" s="44">
        <v>10.9</v>
      </c>
      <c r="AC19" s="44">
        <v>10.9</v>
      </c>
      <c r="AD19" s="44">
        <v>10.9</v>
      </c>
      <c r="AE19" s="44">
        <v>10.9</v>
      </c>
      <c r="AF19" s="44">
        <v>10.9</v>
      </c>
      <c r="AG19" s="48">
        <v>52.4</v>
      </c>
      <c r="AH19" s="46">
        <f t="shared" si="2"/>
        <v>15.1</v>
      </c>
      <c r="AI19" s="47">
        <f t="shared" si="3"/>
        <v>10.9</v>
      </c>
      <c r="AK19" s="49"/>
      <c r="AL19" s="52" t="s">
        <v>33</v>
      </c>
      <c r="AM19" s="57">
        <f t="shared" ref="AM19:AR19" si="10">B108</f>
        <v>411.2</v>
      </c>
      <c r="AN19" s="57">
        <f t="shared" si="10"/>
        <v>430.1</v>
      </c>
      <c r="AO19" s="57">
        <f t="shared" si="10"/>
        <v>400.79999999999995</v>
      </c>
      <c r="AP19" s="57">
        <f t="shared" si="10"/>
        <v>451.59999999999997</v>
      </c>
      <c r="AQ19" s="57">
        <f t="shared" si="10"/>
        <v>453.90000000000003</v>
      </c>
      <c r="AR19" s="57">
        <f t="shared" si="10"/>
        <v>406</v>
      </c>
      <c r="AS19" s="57">
        <f>I108</f>
        <v>330</v>
      </c>
      <c r="AT19" s="57">
        <f>K108</f>
        <v>381</v>
      </c>
      <c r="AU19" s="57">
        <f t="shared" ref="AU19:BD19" si="11">M108</f>
        <v>219</v>
      </c>
      <c r="AV19" s="57">
        <f t="shared" si="11"/>
        <v>382</v>
      </c>
      <c r="AW19" s="57">
        <f t="shared" si="11"/>
        <v>545.1</v>
      </c>
      <c r="AX19" s="57">
        <f t="shared" si="11"/>
        <v>655.5</v>
      </c>
      <c r="AY19" s="57">
        <f t="shared" si="11"/>
        <v>717</v>
      </c>
      <c r="AZ19" s="57">
        <f t="shared" si="11"/>
        <v>751</v>
      </c>
      <c r="BA19" s="57">
        <f t="shared" si="11"/>
        <v>790.1</v>
      </c>
      <c r="BB19" s="57">
        <f t="shared" si="11"/>
        <v>746.5</v>
      </c>
      <c r="BC19" s="57">
        <f t="shared" si="11"/>
        <v>775.2</v>
      </c>
      <c r="BD19" s="57">
        <f t="shared" si="11"/>
        <v>578.69999999999993</v>
      </c>
      <c r="BE19" s="58">
        <f>X108</f>
        <v>478.90000000000003</v>
      </c>
      <c r="BF19" s="58">
        <f>Z108</f>
        <v>358.79999999999995</v>
      </c>
      <c r="BG19" s="58">
        <f>AB108</f>
        <v>282.60000000000002</v>
      </c>
      <c r="BH19" s="58">
        <f>AD108</f>
        <v>305.3</v>
      </c>
      <c r="BI19" s="58">
        <f>AE108</f>
        <v>407.20000000000005</v>
      </c>
      <c r="BJ19" s="58">
        <f>AF108</f>
        <v>429.7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24</v>
      </c>
      <c r="C20" s="44">
        <v>23.5</v>
      </c>
      <c r="D20" s="44">
        <v>23.5</v>
      </c>
      <c r="E20" s="44">
        <v>23</v>
      </c>
      <c r="F20" s="44">
        <v>23</v>
      </c>
      <c r="G20" s="44">
        <v>23</v>
      </c>
      <c r="H20" s="44">
        <v>23</v>
      </c>
      <c r="I20" s="44">
        <v>23</v>
      </c>
      <c r="J20" s="44">
        <v>23</v>
      </c>
      <c r="K20" s="44">
        <v>23</v>
      </c>
      <c r="L20" s="44">
        <v>23</v>
      </c>
      <c r="M20" s="44">
        <v>23</v>
      </c>
      <c r="N20" s="44">
        <v>23</v>
      </c>
      <c r="O20" s="44">
        <v>23</v>
      </c>
      <c r="P20" s="44">
        <v>23</v>
      </c>
      <c r="Q20" s="44">
        <v>23</v>
      </c>
      <c r="R20" s="44">
        <v>23</v>
      </c>
      <c r="S20" s="44">
        <v>23</v>
      </c>
      <c r="T20" s="44">
        <v>23</v>
      </c>
      <c r="U20" s="44">
        <v>23</v>
      </c>
      <c r="V20" s="44">
        <v>23</v>
      </c>
      <c r="W20" s="44">
        <v>23</v>
      </c>
      <c r="X20" s="44">
        <v>23</v>
      </c>
      <c r="Y20" s="44">
        <v>23</v>
      </c>
      <c r="Z20" s="44">
        <v>24</v>
      </c>
      <c r="AA20" s="44">
        <v>24</v>
      </c>
      <c r="AB20" s="44">
        <v>24</v>
      </c>
      <c r="AC20" s="44">
        <v>24</v>
      </c>
      <c r="AD20" s="44">
        <v>24</v>
      </c>
      <c r="AE20" s="44">
        <v>24</v>
      </c>
      <c r="AF20" s="44">
        <v>24</v>
      </c>
      <c r="AG20" s="48">
        <v>50</v>
      </c>
      <c r="AH20" s="46">
        <f t="shared" si="2"/>
        <v>24</v>
      </c>
      <c r="AI20" s="47">
        <f t="shared" si="3"/>
        <v>23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77</v>
      </c>
      <c r="BG20" s="58">
        <f>AB96</f>
        <v>28.8</v>
      </c>
      <c r="BH20" s="58">
        <f>AD96</f>
        <v>10.600000000000001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24.5</v>
      </c>
      <c r="C21" s="44">
        <v>23</v>
      </c>
      <c r="D21" s="44">
        <v>23</v>
      </c>
      <c r="E21" s="44">
        <v>22.5</v>
      </c>
      <c r="F21" s="44">
        <v>22.5</v>
      </c>
      <c r="G21" s="44">
        <v>22.5</v>
      </c>
      <c r="H21" s="44">
        <v>22.5</v>
      </c>
      <c r="I21" s="44">
        <v>22.5</v>
      </c>
      <c r="J21" s="44">
        <v>22.5</v>
      </c>
      <c r="K21" s="44">
        <v>22.5</v>
      </c>
      <c r="L21" s="44">
        <v>22.5</v>
      </c>
      <c r="M21" s="44">
        <v>22.5</v>
      </c>
      <c r="N21" s="44">
        <v>22.5</v>
      </c>
      <c r="O21" s="44">
        <v>22.5</v>
      </c>
      <c r="P21" s="44">
        <v>22.5</v>
      </c>
      <c r="Q21" s="44">
        <v>20</v>
      </c>
      <c r="R21" s="44">
        <v>20</v>
      </c>
      <c r="S21" s="44">
        <v>20</v>
      </c>
      <c r="T21" s="44">
        <v>20</v>
      </c>
      <c r="U21" s="44">
        <v>20</v>
      </c>
      <c r="V21" s="44">
        <v>20</v>
      </c>
      <c r="W21" s="44">
        <v>20</v>
      </c>
      <c r="X21" s="44">
        <v>20</v>
      </c>
      <c r="Y21" s="44">
        <v>20</v>
      </c>
      <c r="Z21" s="44">
        <v>23.8</v>
      </c>
      <c r="AA21" s="44">
        <v>23.8</v>
      </c>
      <c r="AB21" s="44">
        <v>23.8</v>
      </c>
      <c r="AC21" s="44">
        <v>23.8</v>
      </c>
      <c r="AD21" s="44">
        <v>23.8</v>
      </c>
      <c r="AE21" s="44">
        <v>23.8</v>
      </c>
      <c r="AF21" s="44">
        <v>23.8</v>
      </c>
      <c r="AG21" s="48">
        <v>45</v>
      </c>
      <c r="AH21" s="46">
        <f t="shared" si="2"/>
        <v>24.5</v>
      </c>
      <c r="AI21" s="47">
        <f t="shared" si="3"/>
        <v>20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21.2</v>
      </c>
      <c r="C22" s="44">
        <v>18.8</v>
      </c>
      <c r="D22" s="44">
        <v>18.8</v>
      </c>
      <c r="E22" s="44">
        <v>18.8</v>
      </c>
      <c r="F22" s="44">
        <v>18.8</v>
      </c>
      <c r="G22" s="44">
        <v>18.8</v>
      </c>
      <c r="H22" s="44">
        <v>18.8</v>
      </c>
      <c r="I22" s="44">
        <v>18.8</v>
      </c>
      <c r="J22" s="44">
        <v>18.8</v>
      </c>
      <c r="K22" s="44">
        <v>18.8</v>
      </c>
      <c r="L22" s="44">
        <v>18.8</v>
      </c>
      <c r="M22" s="44">
        <v>18.8</v>
      </c>
      <c r="N22" s="44">
        <v>18.8</v>
      </c>
      <c r="O22" s="44">
        <v>18.8</v>
      </c>
      <c r="P22" s="44">
        <v>18.8</v>
      </c>
      <c r="Q22" s="44">
        <v>15.7</v>
      </c>
      <c r="R22" s="44">
        <v>15.7</v>
      </c>
      <c r="S22" s="44">
        <v>15.7</v>
      </c>
      <c r="T22" s="44">
        <v>15.7</v>
      </c>
      <c r="U22" s="44">
        <v>15.7</v>
      </c>
      <c r="V22" s="44">
        <v>15.7</v>
      </c>
      <c r="W22" s="44">
        <v>15.7</v>
      </c>
      <c r="X22" s="44">
        <v>15.7</v>
      </c>
      <c r="Y22" s="44">
        <v>15.7</v>
      </c>
      <c r="Z22" s="44">
        <v>20</v>
      </c>
      <c r="AA22" s="44">
        <v>20</v>
      </c>
      <c r="AB22" s="44">
        <v>20</v>
      </c>
      <c r="AC22" s="44">
        <v>20</v>
      </c>
      <c r="AD22" s="44">
        <v>20</v>
      </c>
      <c r="AE22" s="44">
        <v>20</v>
      </c>
      <c r="AF22" s="44">
        <v>20</v>
      </c>
      <c r="AG22" s="48">
        <v>44</v>
      </c>
      <c r="AH22" s="46">
        <f t="shared" si="2"/>
        <v>21.2</v>
      </c>
      <c r="AI22" s="47">
        <f t="shared" si="3"/>
        <v>15.7</v>
      </c>
      <c r="AK22" s="49"/>
      <c r="AL22" s="59" t="s">
        <v>39</v>
      </c>
      <c r="AM22" s="60">
        <f t="shared" ref="AM22:BJ22" si="16">SUM(AM16:AM21)</f>
        <v>1609.8000000000002</v>
      </c>
      <c r="AN22" s="60">
        <f t="shared" si="16"/>
        <v>1530.3200000000002</v>
      </c>
      <c r="AO22" s="60">
        <f t="shared" si="16"/>
        <v>1461.02</v>
      </c>
      <c r="AP22" s="60">
        <f t="shared" si="16"/>
        <v>1446.5199999999998</v>
      </c>
      <c r="AQ22" s="60">
        <f t="shared" si="16"/>
        <v>1438.82</v>
      </c>
      <c r="AR22" s="60">
        <f t="shared" si="16"/>
        <v>1481.9199999999998</v>
      </c>
      <c r="AS22" s="60">
        <f t="shared" si="16"/>
        <v>1598.92</v>
      </c>
      <c r="AT22" s="60">
        <f t="shared" si="16"/>
        <v>1737.9199999999998</v>
      </c>
      <c r="AU22" s="60">
        <f t="shared" si="16"/>
        <v>1818.92</v>
      </c>
      <c r="AV22" s="60">
        <f t="shared" si="16"/>
        <v>1823.22</v>
      </c>
      <c r="AW22" s="60">
        <f t="shared" si="16"/>
        <v>1780.4</v>
      </c>
      <c r="AX22" s="60">
        <f t="shared" si="16"/>
        <v>1737.8</v>
      </c>
      <c r="AY22" s="60">
        <f t="shared" si="16"/>
        <v>1718.6599999999999</v>
      </c>
      <c r="AZ22" s="60">
        <f t="shared" si="16"/>
        <v>1706.46</v>
      </c>
      <c r="BA22" s="60">
        <f t="shared" si="16"/>
        <v>1699.06</v>
      </c>
      <c r="BB22" s="60">
        <f t="shared" si="16"/>
        <v>1687.16</v>
      </c>
      <c r="BC22" s="60">
        <f t="shared" si="16"/>
        <v>1698.8600000000001</v>
      </c>
      <c r="BD22" s="60">
        <f t="shared" si="16"/>
        <v>1561.8600000000001</v>
      </c>
      <c r="BE22" s="60">
        <f t="shared" si="16"/>
        <v>1697.96</v>
      </c>
      <c r="BF22" s="60">
        <f t="shared" si="16"/>
        <v>1989.7</v>
      </c>
      <c r="BG22" s="60">
        <f t="shared" si="16"/>
        <v>1820.8999999999999</v>
      </c>
      <c r="BH22" s="60">
        <f t="shared" si="16"/>
        <v>1608.9800000000002</v>
      </c>
      <c r="BI22" s="60">
        <f t="shared" si="16"/>
        <v>1472.4000000000003</v>
      </c>
      <c r="BJ22" s="60">
        <f t="shared" si="16"/>
        <v>1390.5000000000002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11.5</v>
      </c>
      <c r="C23" s="44">
        <v>12</v>
      </c>
      <c r="D23" s="44">
        <v>12</v>
      </c>
      <c r="E23" s="44">
        <v>12</v>
      </c>
      <c r="F23" s="44">
        <v>12</v>
      </c>
      <c r="G23" s="44">
        <v>12</v>
      </c>
      <c r="H23" s="44">
        <v>12</v>
      </c>
      <c r="I23" s="44">
        <v>12</v>
      </c>
      <c r="J23" s="44">
        <v>12</v>
      </c>
      <c r="K23" s="44">
        <v>12</v>
      </c>
      <c r="L23" s="44">
        <v>12</v>
      </c>
      <c r="M23" s="44">
        <v>12</v>
      </c>
      <c r="N23" s="44">
        <v>12</v>
      </c>
      <c r="O23" s="44">
        <v>12</v>
      </c>
      <c r="P23" s="44">
        <v>12</v>
      </c>
      <c r="Q23" s="44">
        <v>11.5</v>
      </c>
      <c r="R23" s="44">
        <v>11.5</v>
      </c>
      <c r="S23" s="44">
        <v>11.5</v>
      </c>
      <c r="T23" s="44">
        <v>11.5</v>
      </c>
      <c r="U23" s="44">
        <v>11.5</v>
      </c>
      <c r="V23" s="44">
        <v>11.5</v>
      </c>
      <c r="W23" s="44">
        <v>11.5</v>
      </c>
      <c r="X23" s="44">
        <v>11.5</v>
      </c>
      <c r="Y23" s="44">
        <v>11.5</v>
      </c>
      <c r="Z23" s="44">
        <v>11.5</v>
      </c>
      <c r="AA23" s="44">
        <v>11.5</v>
      </c>
      <c r="AB23" s="44">
        <v>11.5</v>
      </c>
      <c r="AC23" s="44">
        <v>11.5</v>
      </c>
      <c r="AD23" s="44">
        <v>11.5</v>
      </c>
      <c r="AE23" s="44">
        <v>11.5</v>
      </c>
      <c r="AF23" s="44">
        <v>11.5</v>
      </c>
      <c r="AG23" s="48">
        <v>42</v>
      </c>
      <c r="AH23" s="46">
        <f t="shared" si="2"/>
        <v>12</v>
      </c>
      <c r="AI23" s="47">
        <f t="shared" si="3"/>
        <v>11.5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-45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14.4</v>
      </c>
      <c r="C24" s="44">
        <v>14.6</v>
      </c>
      <c r="D24" s="44">
        <v>14.6</v>
      </c>
      <c r="E24" s="44">
        <v>14.6</v>
      </c>
      <c r="F24" s="44">
        <v>14.6</v>
      </c>
      <c r="G24" s="44">
        <v>14.6</v>
      </c>
      <c r="H24" s="44">
        <v>14.6</v>
      </c>
      <c r="I24" s="44">
        <v>14.6</v>
      </c>
      <c r="J24" s="44">
        <v>14.6</v>
      </c>
      <c r="K24" s="44">
        <v>14.6</v>
      </c>
      <c r="L24" s="44">
        <v>14.6</v>
      </c>
      <c r="M24" s="44">
        <v>14.6</v>
      </c>
      <c r="N24" s="44">
        <v>14.6</v>
      </c>
      <c r="O24" s="44">
        <v>14.6</v>
      </c>
      <c r="P24" s="44">
        <v>14.6</v>
      </c>
      <c r="Q24" s="44">
        <v>13.8</v>
      </c>
      <c r="R24" s="44">
        <v>13.8</v>
      </c>
      <c r="S24" s="44">
        <v>13.8</v>
      </c>
      <c r="T24" s="44">
        <v>13.8</v>
      </c>
      <c r="U24" s="44">
        <v>13.8</v>
      </c>
      <c r="V24" s="44">
        <v>13.8</v>
      </c>
      <c r="W24" s="44">
        <v>13.8</v>
      </c>
      <c r="X24" s="44">
        <v>13.8</v>
      </c>
      <c r="Y24" s="44">
        <v>13.8</v>
      </c>
      <c r="Z24" s="44">
        <v>14.8</v>
      </c>
      <c r="AA24" s="44">
        <v>14.8</v>
      </c>
      <c r="AB24" s="44">
        <v>14.8</v>
      </c>
      <c r="AC24" s="44">
        <v>14.8</v>
      </c>
      <c r="AD24" s="44">
        <v>14.8</v>
      </c>
      <c r="AE24" s="44">
        <v>14.8</v>
      </c>
      <c r="AF24" s="44">
        <v>14.8</v>
      </c>
      <c r="AG24" s="48">
        <v>40</v>
      </c>
      <c r="AH24" s="46">
        <f t="shared" si="2"/>
        <v>14.8</v>
      </c>
      <c r="AI24" s="47">
        <f t="shared" si="3"/>
        <v>13.8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12.1</v>
      </c>
      <c r="C25" s="44">
        <v>12.6</v>
      </c>
      <c r="D25" s="44">
        <v>12.6</v>
      </c>
      <c r="E25" s="44">
        <v>12.6</v>
      </c>
      <c r="F25" s="44">
        <v>12.6</v>
      </c>
      <c r="G25" s="44">
        <v>12.6</v>
      </c>
      <c r="H25" s="44">
        <v>12.6</v>
      </c>
      <c r="I25" s="44">
        <v>12.6</v>
      </c>
      <c r="J25" s="44">
        <v>12.6</v>
      </c>
      <c r="K25" s="44">
        <v>12.6</v>
      </c>
      <c r="L25" s="44">
        <v>12.6</v>
      </c>
      <c r="M25" s="44">
        <v>12.6</v>
      </c>
      <c r="N25" s="44">
        <v>12.6</v>
      </c>
      <c r="O25" s="44">
        <v>12.6</v>
      </c>
      <c r="P25" s="44">
        <v>12.6</v>
      </c>
      <c r="Q25" s="44">
        <v>11.5</v>
      </c>
      <c r="R25" s="44">
        <v>11.5</v>
      </c>
      <c r="S25" s="44">
        <v>11.5</v>
      </c>
      <c r="T25" s="44">
        <v>11.5</v>
      </c>
      <c r="U25" s="44">
        <v>11.5</v>
      </c>
      <c r="V25" s="44">
        <v>11.5</v>
      </c>
      <c r="W25" s="44">
        <v>11.5</v>
      </c>
      <c r="X25" s="44">
        <v>11.5</v>
      </c>
      <c r="Y25" s="44">
        <v>11.5</v>
      </c>
      <c r="Z25" s="44">
        <v>12</v>
      </c>
      <c r="AA25" s="44">
        <v>12</v>
      </c>
      <c r="AB25" s="44">
        <v>12</v>
      </c>
      <c r="AC25" s="44">
        <v>12</v>
      </c>
      <c r="AD25" s="44">
        <v>12</v>
      </c>
      <c r="AE25" s="44">
        <v>12</v>
      </c>
      <c r="AF25" s="44">
        <v>12</v>
      </c>
      <c r="AG25" s="48">
        <v>38.46</v>
      </c>
      <c r="AH25" s="46">
        <f t="shared" si="2"/>
        <v>12.6</v>
      </c>
      <c r="AI25" s="47">
        <f t="shared" si="3"/>
        <v>11.5</v>
      </c>
      <c r="AK25" s="49"/>
      <c r="AL25" s="59" t="s">
        <v>44</v>
      </c>
      <c r="AM25" s="60">
        <f t="shared" ref="AM25:BJ25" si="19">AM22+AM23</f>
        <v>1609.8000000000002</v>
      </c>
      <c r="AN25" s="60">
        <f t="shared" si="19"/>
        <v>1530.3200000000002</v>
      </c>
      <c r="AO25" s="60">
        <f t="shared" si="19"/>
        <v>1461.02</v>
      </c>
      <c r="AP25" s="60">
        <f t="shared" si="19"/>
        <v>1446.5199999999998</v>
      </c>
      <c r="AQ25" s="60">
        <f t="shared" si="19"/>
        <v>1438.82</v>
      </c>
      <c r="AR25" s="60">
        <f t="shared" si="19"/>
        <v>1481.9199999999998</v>
      </c>
      <c r="AS25" s="60">
        <f t="shared" si="19"/>
        <v>1598.92</v>
      </c>
      <c r="AT25" s="60">
        <f t="shared" si="19"/>
        <v>1737.9199999999998</v>
      </c>
      <c r="AU25" s="60">
        <f t="shared" si="19"/>
        <v>1773.92</v>
      </c>
      <c r="AV25" s="60">
        <f t="shared" si="19"/>
        <v>1823.22</v>
      </c>
      <c r="AW25" s="60">
        <f t="shared" si="19"/>
        <v>1780.4</v>
      </c>
      <c r="AX25" s="60">
        <f t="shared" si="19"/>
        <v>1737.8</v>
      </c>
      <c r="AY25" s="60">
        <f t="shared" si="19"/>
        <v>1718.6599999999999</v>
      </c>
      <c r="AZ25" s="60">
        <f t="shared" si="19"/>
        <v>1706.46</v>
      </c>
      <c r="BA25" s="60">
        <f t="shared" si="19"/>
        <v>1699.06</v>
      </c>
      <c r="BB25" s="60">
        <f t="shared" si="19"/>
        <v>1687.16</v>
      </c>
      <c r="BC25" s="60">
        <f t="shared" si="19"/>
        <v>1698.8600000000001</v>
      </c>
      <c r="BD25" s="60">
        <f t="shared" si="19"/>
        <v>1561.8600000000001</v>
      </c>
      <c r="BE25" s="60">
        <f t="shared" si="19"/>
        <v>1697.96</v>
      </c>
      <c r="BF25" s="60">
        <f t="shared" si="19"/>
        <v>1989.7</v>
      </c>
      <c r="BG25" s="60">
        <f t="shared" si="19"/>
        <v>1820.8999999999999</v>
      </c>
      <c r="BH25" s="60">
        <f t="shared" si="19"/>
        <v>1608.9800000000002</v>
      </c>
      <c r="BI25" s="60">
        <f t="shared" si="19"/>
        <v>1472.4000000000003</v>
      </c>
      <c r="BJ25" s="60">
        <f t="shared" si="19"/>
        <v>1390.5000000000002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6.1</v>
      </c>
      <c r="C26" s="44">
        <v>6</v>
      </c>
      <c r="D26" s="44">
        <v>6</v>
      </c>
      <c r="E26" s="44">
        <v>6</v>
      </c>
      <c r="F26" s="44">
        <v>6</v>
      </c>
      <c r="G26" s="44">
        <v>6</v>
      </c>
      <c r="H26" s="44">
        <v>6</v>
      </c>
      <c r="I26" s="44">
        <v>6</v>
      </c>
      <c r="J26" s="44">
        <v>6</v>
      </c>
      <c r="K26" s="44">
        <v>6</v>
      </c>
      <c r="L26" s="44">
        <v>6</v>
      </c>
      <c r="M26" s="44">
        <v>6</v>
      </c>
      <c r="N26" s="44">
        <v>6</v>
      </c>
      <c r="O26" s="44">
        <v>6</v>
      </c>
      <c r="P26" s="44">
        <v>6</v>
      </c>
      <c r="Q26" s="44">
        <v>5.3</v>
      </c>
      <c r="R26" s="44">
        <v>5.3</v>
      </c>
      <c r="S26" s="44">
        <v>5.3</v>
      </c>
      <c r="T26" s="44">
        <v>5.3</v>
      </c>
      <c r="U26" s="44">
        <v>5.3</v>
      </c>
      <c r="V26" s="44">
        <v>5.3</v>
      </c>
      <c r="W26" s="44">
        <v>5.3</v>
      </c>
      <c r="X26" s="44">
        <v>5.3</v>
      </c>
      <c r="Y26" s="44">
        <v>5.3</v>
      </c>
      <c r="Z26" s="44">
        <v>6.1</v>
      </c>
      <c r="AA26" s="44">
        <v>6.1</v>
      </c>
      <c r="AB26" s="44">
        <v>6.1</v>
      </c>
      <c r="AC26" s="44">
        <v>6.1</v>
      </c>
      <c r="AD26" s="44">
        <v>6.1</v>
      </c>
      <c r="AE26" s="44">
        <v>6.1</v>
      </c>
      <c r="AF26" s="44">
        <v>6.1</v>
      </c>
      <c r="AG26" s="61">
        <v>38</v>
      </c>
      <c r="AH26" s="46">
        <f t="shared" si="2"/>
        <v>6.1</v>
      </c>
      <c r="AI26" s="47">
        <f t="shared" si="3"/>
        <v>5.3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14.5</v>
      </c>
      <c r="C27" s="44">
        <v>14</v>
      </c>
      <c r="D27" s="44">
        <v>14</v>
      </c>
      <c r="E27" s="44">
        <v>14</v>
      </c>
      <c r="F27" s="44">
        <v>14</v>
      </c>
      <c r="G27" s="44">
        <v>14</v>
      </c>
      <c r="H27" s="44">
        <v>14</v>
      </c>
      <c r="I27" s="44">
        <v>14</v>
      </c>
      <c r="J27" s="44">
        <v>14</v>
      </c>
      <c r="K27" s="44">
        <v>14</v>
      </c>
      <c r="L27" s="44">
        <v>14</v>
      </c>
      <c r="M27" s="44">
        <v>14</v>
      </c>
      <c r="N27" s="44">
        <v>14</v>
      </c>
      <c r="O27" s="44">
        <v>14</v>
      </c>
      <c r="P27" s="44">
        <v>14</v>
      </c>
      <c r="Q27" s="44">
        <v>14</v>
      </c>
      <c r="R27" s="44">
        <v>14</v>
      </c>
      <c r="S27" s="44">
        <v>14</v>
      </c>
      <c r="T27" s="44">
        <v>14</v>
      </c>
      <c r="U27" s="44">
        <v>14</v>
      </c>
      <c r="V27" s="44">
        <v>14</v>
      </c>
      <c r="W27" s="44">
        <v>14</v>
      </c>
      <c r="X27" s="44">
        <v>14</v>
      </c>
      <c r="Y27" s="44">
        <v>14</v>
      </c>
      <c r="Z27" s="44">
        <v>14.5</v>
      </c>
      <c r="AA27" s="44">
        <v>14.5</v>
      </c>
      <c r="AB27" s="44">
        <v>14.5</v>
      </c>
      <c r="AC27" s="44">
        <v>14.5</v>
      </c>
      <c r="AD27" s="44">
        <v>14.5</v>
      </c>
      <c r="AE27" s="44">
        <v>14.5</v>
      </c>
      <c r="AF27" s="44">
        <v>14.5</v>
      </c>
      <c r="AG27" s="48">
        <v>36</v>
      </c>
      <c r="AH27" s="46">
        <f t="shared" si="2"/>
        <v>14.5</v>
      </c>
      <c r="AI27" s="47">
        <f t="shared" si="3"/>
        <v>14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16.600000000000001</v>
      </c>
      <c r="C28" s="44">
        <v>14.5</v>
      </c>
      <c r="D28" s="44">
        <v>14.5</v>
      </c>
      <c r="E28" s="44">
        <v>14.5</v>
      </c>
      <c r="F28" s="44">
        <v>14.5</v>
      </c>
      <c r="G28" s="44">
        <v>14.5</v>
      </c>
      <c r="H28" s="44">
        <v>14.5</v>
      </c>
      <c r="I28" s="44">
        <v>14.5</v>
      </c>
      <c r="J28" s="44">
        <v>14.5</v>
      </c>
      <c r="K28" s="44">
        <v>14.5</v>
      </c>
      <c r="L28" s="44">
        <v>14.5</v>
      </c>
      <c r="M28" s="44">
        <v>14.5</v>
      </c>
      <c r="N28" s="44">
        <v>14.5</v>
      </c>
      <c r="O28" s="44">
        <v>14.5</v>
      </c>
      <c r="P28" s="44">
        <v>14.5</v>
      </c>
      <c r="Q28" s="44">
        <v>14.5</v>
      </c>
      <c r="R28" s="44">
        <v>14.5</v>
      </c>
      <c r="S28" s="44">
        <v>14.5</v>
      </c>
      <c r="T28" s="44">
        <v>14.5</v>
      </c>
      <c r="U28" s="44">
        <v>14.5</v>
      </c>
      <c r="V28" s="44">
        <v>14.5</v>
      </c>
      <c r="W28" s="44">
        <v>14.5</v>
      </c>
      <c r="X28" s="44">
        <v>14.5</v>
      </c>
      <c r="Y28" s="44">
        <v>14.5</v>
      </c>
      <c r="Z28" s="44">
        <v>18.3</v>
      </c>
      <c r="AA28" s="44">
        <v>18.3</v>
      </c>
      <c r="AB28" s="44">
        <v>18.3</v>
      </c>
      <c r="AC28" s="44">
        <v>18.3</v>
      </c>
      <c r="AD28" s="44">
        <v>18.3</v>
      </c>
      <c r="AE28" s="44">
        <v>18.3</v>
      </c>
      <c r="AF28" s="44">
        <v>18.3</v>
      </c>
      <c r="AG28" s="48">
        <v>35.5</v>
      </c>
      <c r="AH28" s="46">
        <f t="shared" si="2"/>
        <v>18.3</v>
      </c>
      <c r="AI28" s="47">
        <f t="shared" si="3"/>
        <v>14.5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10.8</v>
      </c>
      <c r="AA29" s="44">
        <v>10.8</v>
      </c>
      <c r="AB29" s="44">
        <v>10.8</v>
      </c>
      <c r="AC29" s="44">
        <v>10.8</v>
      </c>
      <c r="AD29" s="44">
        <v>10.8</v>
      </c>
      <c r="AE29" s="44">
        <v>10.8</v>
      </c>
      <c r="AF29" s="44">
        <v>10.8</v>
      </c>
      <c r="AG29" s="61">
        <v>32</v>
      </c>
      <c r="AH29" s="46">
        <f t="shared" si="2"/>
        <v>10.8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12.6</v>
      </c>
      <c r="C30" s="44">
        <v>10.9</v>
      </c>
      <c r="D30" s="44">
        <v>10.9</v>
      </c>
      <c r="E30" s="44">
        <v>10.9</v>
      </c>
      <c r="F30" s="44">
        <v>10.9</v>
      </c>
      <c r="G30" s="44">
        <v>10.9</v>
      </c>
      <c r="H30" s="44">
        <v>10.9</v>
      </c>
      <c r="I30" s="44">
        <v>10.9</v>
      </c>
      <c r="J30" s="44">
        <v>10.9</v>
      </c>
      <c r="K30" s="44">
        <v>10.9</v>
      </c>
      <c r="L30" s="44">
        <v>10.9</v>
      </c>
      <c r="M30" s="44">
        <v>10.9</v>
      </c>
      <c r="N30" s="44">
        <v>10.9</v>
      </c>
      <c r="O30" s="44">
        <v>10.9</v>
      </c>
      <c r="P30" s="44">
        <v>10.9</v>
      </c>
      <c r="Q30" s="44">
        <v>10.9</v>
      </c>
      <c r="R30" s="44">
        <v>10.9</v>
      </c>
      <c r="S30" s="44">
        <v>10.9</v>
      </c>
      <c r="T30" s="44">
        <v>10.9</v>
      </c>
      <c r="U30" s="44">
        <v>10.9</v>
      </c>
      <c r="V30" s="44">
        <v>10.9</v>
      </c>
      <c r="W30" s="44">
        <v>10.9</v>
      </c>
      <c r="X30" s="44">
        <v>10.9</v>
      </c>
      <c r="Y30" s="44">
        <v>10.9</v>
      </c>
      <c r="Z30" s="44">
        <v>11.2</v>
      </c>
      <c r="AA30" s="44">
        <v>11.2</v>
      </c>
      <c r="AB30" s="44">
        <v>11.2</v>
      </c>
      <c r="AC30" s="44">
        <v>11.2</v>
      </c>
      <c r="AD30" s="44">
        <v>11.2</v>
      </c>
      <c r="AE30" s="44">
        <v>11.2</v>
      </c>
      <c r="AF30" s="44">
        <v>11.2</v>
      </c>
      <c r="AG30" s="48">
        <v>30</v>
      </c>
      <c r="AH30" s="46">
        <f t="shared" si="2"/>
        <v>12.6</v>
      </c>
      <c r="AI30" s="47">
        <f t="shared" si="3"/>
        <v>10.9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8.1999999999999993</v>
      </c>
      <c r="C31" s="44">
        <v>8</v>
      </c>
      <c r="D31" s="44">
        <v>8</v>
      </c>
      <c r="E31" s="44">
        <v>8</v>
      </c>
      <c r="F31" s="44">
        <v>8</v>
      </c>
      <c r="G31" s="44">
        <v>8</v>
      </c>
      <c r="H31" s="44">
        <v>8</v>
      </c>
      <c r="I31" s="44">
        <v>8</v>
      </c>
      <c r="J31" s="44">
        <v>8</v>
      </c>
      <c r="K31" s="44">
        <v>8</v>
      </c>
      <c r="L31" s="44">
        <v>8</v>
      </c>
      <c r="M31" s="44">
        <v>8</v>
      </c>
      <c r="N31" s="44">
        <v>8</v>
      </c>
      <c r="O31" s="44">
        <v>8</v>
      </c>
      <c r="P31" s="44">
        <v>8</v>
      </c>
      <c r="Q31" s="44">
        <v>7.4</v>
      </c>
      <c r="R31" s="44">
        <v>7.4</v>
      </c>
      <c r="S31" s="44">
        <v>7.4</v>
      </c>
      <c r="T31" s="44">
        <v>7.4</v>
      </c>
      <c r="U31" s="44">
        <v>7.4</v>
      </c>
      <c r="V31" s="44">
        <v>7.4</v>
      </c>
      <c r="W31" s="44">
        <v>7.4</v>
      </c>
      <c r="X31" s="44">
        <v>7.4</v>
      </c>
      <c r="Y31" s="44">
        <v>7.4</v>
      </c>
      <c r="Z31" s="44">
        <v>8.5</v>
      </c>
      <c r="AA31" s="44">
        <v>8.5</v>
      </c>
      <c r="AB31" s="44">
        <v>8.5</v>
      </c>
      <c r="AC31" s="44">
        <v>0</v>
      </c>
      <c r="AD31" s="44">
        <v>0</v>
      </c>
      <c r="AE31" s="44">
        <v>0</v>
      </c>
      <c r="AF31" s="44">
        <v>0</v>
      </c>
      <c r="AG31" s="48">
        <v>29.04</v>
      </c>
      <c r="AH31" s="46">
        <f t="shared" si="2"/>
        <v>8.5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9.1999999999999993</v>
      </c>
      <c r="C32" s="44">
        <v>9.6999999999999993</v>
      </c>
      <c r="D32" s="44">
        <v>9.6999999999999993</v>
      </c>
      <c r="E32" s="44">
        <v>9.6999999999999993</v>
      </c>
      <c r="F32" s="44">
        <v>9.6999999999999993</v>
      </c>
      <c r="G32" s="44">
        <v>9.6999999999999993</v>
      </c>
      <c r="H32" s="44">
        <v>9.6999999999999993</v>
      </c>
      <c r="I32" s="44">
        <v>9.6999999999999993</v>
      </c>
      <c r="J32" s="44">
        <v>9.6999999999999993</v>
      </c>
      <c r="K32" s="44">
        <v>9.6999999999999993</v>
      </c>
      <c r="L32" s="44">
        <v>9.6999999999999993</v>
      </c>
      <c r="M32" s="44">
        <v>9.6999999999999993</v>
      </c>
      <c r="N32" s="44">
        <v>9.6999999999999993</v>
      </c>
      <c r="O32" s="44">
        <v>9.6999999999999993</v>
      </c>
      <c r="P32" s="44">
        <v>9.6999999999999993</v>
      </c>
      <c r="Q32" s="44">
        <v>7.9</v>
      </c>
      <c r="R32" s="44">
        <v>7.9</v>
      </c>
      <c r="S32" s="44">
        <v>7.9</v>
      </c>
      <c r="T32" s="44">
        <v>7.9</v>
      </c>
      <c r="U32" s="44">
        <v>7.9</v>
      </c>
      <c r="V32" s="44">
        <v>7.9</v>
      </c>
      <c r="W32" s="44">
        <v>7.9</v>
      </c>
      <c r="X32" s="44">
        <v>7.9</v>
      </c>
      <c r="Y32" s="44">
        <v>7.9</v>
      </c>
      <c r="Z32" s="44">
        <v>8.6999999999999993</v>
      </c>
      <c r="AA32" s="44">
        <v>8.6999999999999993</v>
      </c>
      <c r="AB32" s="44">
        <v>8.6999999999999993</v>
      </c>
      <c r="AC32" s="44">
        <v>8.6999999999999993</v>
      </c>
      <c r="AD32" s="44">
        <v>8.6999999999999993</v>
      </c>
      <c r="AE32" s="44">
        <v>8.6999999999999993</v>
      </c>
      <c r="AF32" s="44">
        <v>8.6999999999999993</v>
      </c>
      <c r="AG32" s="48">
        <v>28.1</v>
      </c>
      <c r="AH32" s="46">
        <f t="shared" si="2"/>
        <v>9.6999999999999993</v>
      </c>
      <c r="AI32" s="47">
        <f t="shared" si="3"/>
        <v>7.9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9.6</v>
      </c>
      <c r="C33" s="44">
        <v>8.9</v>
      </c>
      <c r="D33" s="44">
        <v>8.9</v>
      </c>
      <c r="E33" s="44">
        <v>8.9</v>
      </c>
      <c r="F33" s="44">
        <v>8.9</v>
      </c>
      <c r="G33" s="44">
        <v>8.9</v>
      </c>
      <c r="H33" s="44">
        <v>8.9</v>
      </c>
      <c r="I33" s="44">
        <v>8.9</v>
      </c>
      <c r="J33" s="44">
        <v>8.9</v>
      </c>
      <c r="K33" s="44">
        <v>8.9</v>
      </c>
      <c r="L33" s="44">
        <v>8.9</v>
      </c>
      <c r="M33" s="44">
        <v>8.9</v>
      </c>
      <c r="N33" s="44">
        <v>8.9</v>
      </c>
      <c r="O33" s="44">
        <v>8.9</v>
      </c>
      <c r="P33" s="44">
        <v>8.9</v>
      </c>
      <c r="Q33" s="44">
        <v>6.1</v>
      </c>
      <c r="R33" s="44">
        <v>6.1</v>
      </c>
      <c r="S33" s="44">
        <v>6.1</v>
      </c>
      <c r="T33" s="44">
        <v>6.1</v>
      </c>
      <c r="U33" s="44">
        <v>6.1</v>
      </c>
      <c r="V33" s="44">
        <v>6.1</v>
      </c>
      <c r="W33" s="44">
        <v>6.1</v>
      </c>
      <c r="X33" s="44">
        <v>6.1</v>
      </c>
      <c r="Y33" s="44">
        <v>6.1</v>
      </c>
      <c r="Z33" s="44">
        <v>8.4</v>
      </c>
      <c r="AA33" s="44">
        <v>8.4</v>
      </c>
      <c r="AB33" s="44">
        <v>8.4</v>
      </c>
      <c r="AC33" s="44">
        <v>8.4</v>
      </c>
      <c r="AD33" s="44">
        <v>8.4</v>
      </c>
      <c r="AE33" s="44">
        <v>8.4</v>
      </c>
      <c r="AF33" s="44">
        <v>8.4</v>
      </c>
      <c r="AG33" s="48">
        <v>27</v>
      </c>
      <c r="AH33" s="46">
        <f t="shared" si="2"/>
        <v>9.6</v>
      </c>
      <c r="AI33" s="47">
        <f t="shared" si="3"/>
        <v>6.1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12.6</v>
      </c>
      <c r="C34" s="44">
        <v>6.8</v>
      </c>
      <c r="D34" s="44">
        <v>6.8</v>
      </c>
      <c r="E34" s="44">
        <v>6.8</v>
      </c>
      <c r="F34" s="44">
        <v>6.8</v>
      </c>
      <c r="G34" s="44">
        <v>6.8</v>
      </c>
      <c r="H34" s="44">
        <v>6.8</v>
      </c>
      <c r="I34" s="44">
        <v>6.8</v>
      </c>
      <c r="J34" s="44">
        <v>6.8</v>
      </c>
      <c r="K34" s="44">
        <v>6.8</v>
      </c>
      <c r="L34" s="44">
        <v>6.8</v>
      </c>
      <c r="M34" s="44">
        <v>6.8</v>
      </c>
      <c r="N34" s="44">
        <v>6.8</v>
      </c>
      <c r="O34" s="44">
        <v>6.8</v>
      </c>
      <c r="P34" s="44">
        <v>6.8</v>
      </c>
      <c r="Q34" s="44">
        <v>12.1</v>
      </c>
      <c r="R34" s="44">
        <v>12.1</v>
      </c>
      <c r="S34" s="44">
        <v>12.1</v>
      </c>
      <c r="T34" s="44">
        <v>12.1</v>
      </c>
      <c r="U34" s="44">
        <v>12.1</v>
      </c>
      <c r="V34" s="44">
        <v>12.1</v>
      </c>
      <c r="W34" s="44">
        <v>12.1</v>
      </c>
      <c r="X34" s="44">
        <v>12.1</v>
      </c>
      <c r="Y34" s="44">
        <v>12.1</v>
      </c>
      <c r="Z34" s="44">
        <v>5.5</v>
      </c>
      <c r="AA34" s="44">
        <v>5.5</v>
      </c>
      <c r="AB34" s="44">
        <v>5.5</v>
      </c>
      <c r="AC34" s="44">
        <v>5.5</v>
      </c>
      <c r="AD34" s="44">
        <v>5.5</v>
      </c>
      <c r="AE34" s="44">
        <v>5.5</v>
      </c>
      <c r="AF34" s="44">
        <v>5.5</v>
      </c>
      <c r="AG34" s="48">
        <v>25</v>
      </c>
      <c r="AH34" s="46">
        <f t="shared" si="2"/>
        <v>12.6</v>
      </c>
      <c r="AI34" s="47">
        <f t="shared" si="3"/>
        <v>5.5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13.5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0</v>
      </c>
      <c r="AA35" s="44">
        <v>0</v>
      </c>
      <c r="AB35" s="44">
        <v>0</v>
      </c>
      <c r="AC35" s="44">
        <v>0</v>
      </c>
      <c r="AD35" s="44">
        <v>0</v>
      </c>
      <c r="AE35" s="44">
        <v>0</v>
      </c>
      <c r="AF35" s="44">
        <v>0</v>
      </c>
      <c r="AG35" s="48">
        <v>25</v>
      </c>
      <c r="AH35" s="46">
        <f t="shared" si="2"/>
        <v>13.5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9</v>
      </c>
      <c r="C36" s="44">
        <v>8.5</v>
      </c>
      <c r="D36" s="44">
        <v>8.5</v>
      </c>
      <c r="E36" s="44">
        <v>8.5</v>
      </c>
      <c r="F36" s="44">
        <v>8.5</v>
      </c>
      <c r="G36" s="44">
        <v>8.5</v>
      </c>
      <c r="H36" s="44">
        <v>8.5</v>
      </c>
      <c r="I36" s="44">
        <v>8.5</v>
      </c>
      <c r="J36" s="44">
        <v>8.5</v>
      </c>
      <c r="K36" s="44">
        <v>8.5</v>
      </c>
      <c r="L36" s="44">
        <v>8.5</v>
      </c>
      <c r="M36" s="44">
        <v>8.5</v>
      </c>
      <c r="N36" s="44">
        <v>8.5</v>
      </c>
      <c r="O36" s="44">
        <v>8.5</v>
      </c>
      <c r="P36" s="44">
        <v>8.5</v>
      </c>
      <c r="Q36" s="44">
        <v>8.5</v>
      </c>
      <c r="R36" s="44">
        <v>8.5</v>
      </c>
      <c r="S36" s="44">
        <v>8.5</v>
      </c>
      <c r="T36" s="44">
        <v>8.5</v>
      </c>
      <c r="U36" s="44">
        <v>8.5</v>
      </c>
      <c r="V36" s="44">
        <v>8.5</v>
      </c>
      <c r="W36" s="44">
        <v>8.5</v>
      </c>
      <c r="X36" s="44">
        <v>8.5</v>
      </c>
      <c r="Y36" s="44">
        <v>8.5</v>
      </c>
      <c r="Z36" s="44">
        <v>9</v>
      </c>
      <c r="AA36" s="44">
        <v>9</v>
      </c>
      <c r="AB36" s="44">
        <v>9</v>
      </c>
      <c r="AC36" s="44">
        <v>9</v>
      </c>
      <c r="AD36" s="44">
        <v>9</v>
      </c>
      <c r="AE36" s="44">
        <v>9</v>
      </c>
      <c r="AF36" s="44">
        <v>9</v>
      </c>
      <c r="AG36" s="48">
        <v>25</v>
      </c>
      <c r="AH36" s="46">
        <f t="shared" si="2"/>
        <v>9</v>
      </c>
      <c r="AI36" s="47">
        <f t="shared" si="3"/>
        <v>8.5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13.9</v>
      </c>
      <c r="C37" s="44">
        <v>10.8</v>
      </c>
      <c r="D37" s="44">
        <v>10.8</v>
      </c>
      <c r="E37" s="44">
        <v>10.8</v>
      </c>
      <c r="F37" s="44">
        <v>10.8</v>
      </c>
      <c r="G37" s="44">
        <v>10.8</v>
      </c>
      <c r="H37" s="44">
        <v>10.8</v>
      </c>
      <c r="I37" s="44">
        <v>10.8</v>
      </c>
      <c r="J37" s="44">
        <v>10.8</v>
      </c>
      <c r="K37" s="44">
        <v>10.8</v>
      </c>
      <c r="L37" s="44">
        <v>10.8</v>
      </c>
      <c r="M37" s="44">
        <v>10.8</v>
      </c>
      <c r="N37" s="44">
        <v>10.8</v>
      </c>
      <c r="O37" s="44">
        <v>10.8</v>
      </c>
      <c r="P37" s="44">
        <v>10.8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12.3</v>
      </c>
      <c r="AA37" s="44">
        <v>12.3</v>
      </c>
      <c r="AB37" s="44">
        <v>12.3</v>
      </c>
      <c r="AC37" s="44">
        <v>12.3</v>
      </c>
      <c r="AD37" s="44">
        <v>12.3</v>
      </c>
      <c r="AE37" s="44">
        <v>12.3</v>
      </c>
      <c r="AF37" s="44">
        <v>12.3</v>
      </c>
      <c r="AG37" s="48">
        <v>25</v>
      </c>
      <c r="AH37" s="46">
        <f t="shared" si="2"/>
        <v>13.9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8.5</v>
      </c>
      <c r="C38" s="44">
        <v>8</v>
      </c>
      <c r="D38" s="44">
        <v>8</v>
      </c>
      <c r="E38" s="44">
        <v>8</v>
      </c>
      <c r="F38" s="44">
        <v>8</v>
      </c>
      <c r="G38" s="44">
        <v>8</v>
      </c>
      <c r="H38" s="44">
        <v>8</v>
      </c>
      <c r="I38" s="44">
        <v>8</v>
      </c>
      <c r="J38" s="44">
        <v>8</v>
      </c>
      <c r="K38" s="44">
        <v>8</v>
      </c>
      <c r="L38" s="44">
        <v>8</v>
      </c>
      <c r="M38" s="44">
        <v>8</v>
      </c>
      <c r="N38" s="44">
        <v>8</v>
      </c>
      <c r="O38" s="44">
        <v>8</v>
      </c>
      <c r="P38" s="44">
        <v>8</v>
      </c>
      <c r="Q38" s="44">
        <v>8</v>
      </c>
      <c r="R38" s="44">
        <v>8</v>
      </c>
      <c r="S38" s="44">
        <v>8</v>
      </c>
      <c r="T38" s="44">
        <v>8</v>
      </c>
      <c r="U38" s="44">
        <v>8</v>
      </c>
      <c r="V38" s="44">
        <v>8</v>
      </c>
      <c r="W38" s="44">
        <v>8</v>
      </c>
      <c r="X38" s="44">
        <v>8</v>
      </c>
      <c r="Y38" s="44">
        <v>8</v>
      </c>
      <c r="Z38" s="44">
        <v>8.5</v>
      </c>
      <c r="AA38" s="44">
        <v>8.5</v>
      </c>
      <c r="AB38" s="44">
        <v>8.5</v>
      </c>
      <c r="AC38" s="44">
        <v>8.5</v>
      </c>
      <c r="AD38" s="44">
        <v>8.5</v>
      </c>
      <c r="AE38" s="44">
        <v>8.5</v>
      </c>
      <c r="AF38" s="44">
        <v>8.5</v>
      </c>
      <c r="AG38" s="48">
        <v>25</v>
      </c>
      <c r="AH38" s="46">
        <f t="shared" si="2"/>
        <v>8.5</v>
      </c>
      <c r="AI38" s="47">
        <f t="shared" si="3"/>
        <v>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7.1</v>
      </c>
      <c r="C39" s="44">
        <v>7.9</v>
      </c>
      <c r="D39" s="44">
        <v>7.9</v>
      </c>
      <c r="E39" s="44">
        <v>7.9</v>
      </c>
      <c r="F39" s="44">
        <v>7.9</v>
      </c>
      <c r="G39" s="44">
        <v>7.9</v>
      </c>
      <c r="H39" s="44">
        <v>7.9</v>
      </c>
      <c r="I39" s="44">
        <v>7.9</v>
      </c>
      <c r="J39" s="44">
        <v>7.9</v>
      </c>
      <c r="K39" s="44">
        <v>7.9</v>
      </c>
      <c r="L39" s="44">
        <v>7.9</v>
      </c>
      <c r="M39" s="44">
        <v>7.9</v>
      </c>
      <c r="N39" s="44">
        <v>7.9</v>
      </c>
      <c r="O39" s="44">
        <v>7.9</v>
      </c>
      <c r="P39" s="44">
        <v>7.9</v>
      </c>
      <c r="Q39" s="44">
        <v>7.9</v>
      </c>
      <c r="R39" s="44">
        <v>7.9</v>
      </c>
      <c r="S39" s="44">
        <v>7.9</v>
      </c>
      <c r="T39" s="44">
        <v>7.9</v>
      </c>
      <c r="U39" s="44">
        <v>7.9</v>
      </c>
      <c r="V39" s="44">
        <v>7.9</v>
      </c>
      <c r="W39" s="44">
        <v>7.9</v>
      </c>
      <c r="X39" s="44">
        <v>7.9</v>
      </c>
      <c r="Y39" s="44">
        <v>7.9</v>
      </c>
      <c r="Z39" s="44">
        <v>5.0999999999999996</v>
      </c>
      <c r="AA39" s="44">
        <v>5.0999999999999996</v>
      </c>
      <c r="AB39" s="44">
        <v>5.0999999999999996</v>
      </c>
      <c r="AC39" s="44">
        <v>5.0999999999999996</v>
      </c>
      <c r="AD39" s="44">
        <v>5.0999999999999996</v>
      </c>
      <c r="AE39" s="44">
        <v>5.0999999999999996</v>
      </c>
      <c r="AF39" s="44">
        <v>5.0999999999999996</v>
      </c>
      <c r="AG39" s="48">
        <v>23.5</v>
      </c>
      <c r="AH39" s="46">
        <f t="shared" si="2"/>
        <v>7.9</v>
      </c>
      <c r="AI39" s="47">
        <f t="shared" si="3"/>
        <v>5.0999999999999996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5</v>
      </c>
      <c r="C41" s="44">
        <v>5</v>
      </c>
      <c r="D41" s="44">
        <v>5</v>
      </c>
      <c r="E41" s="44">
        <v>5</v>
      </c>
      <c r="F41" s="44">
        <v>5</v>
      </c>
      <c r="G41" s="44">
        <v>5</v>
      </c>
      <c r="H41" s="44">
        <v>5</v>
      </c>
      <c r="I41" s="44">
        <v>5</v>
      </c>
      <c r="J41" s="44">
        <v>5</v>
      </c>
      <c r="K41" s="44">
        <v>5</v>
      </c>
      <c r="L41" s="44">
        <v>5</v>
      </c>
      <c r="M41" s="44">
        <v>5</v>
      </c>
      <c r="N41" s="44">
        <v>5</v>
      </c>
      <c r="O41" s="44">
        <v>5</v>
      </c>
      <c r="P41" s="44">
        <v>5</v>
      </c>
      <c r="Q41" s="44">
        <v>5</v>
      </c>
      <c r="R41" s="44">
        <v>5</v>
      </c>
      <c r="S41" s="44">
        <v>5</v>
      </c>
      <c r="T41" s="44">
        <v>5</v>
      </c>
      <c r="U41" s="44">
        <v>5</v>
      </c>
      <c r="V41" s="44">
        <v>5</v>
      </c>
      <c r="W41" s="44">
        <v>5</v>
      </c>
      <c r="X41" s="44">
        <v>5</v>
      </c>
      <c r="Y41" s="44">
        <v>5</v>
      </c>
      <c r="Z41" s="44">
        <v>5</v>
      </c>
      <c r="AA41" s="44">
        <v>5</v>
      </c>
      <c r="AB41" s="44">
        <v>5</v>
      </c>
      <c r="AC41" s="44">
        <v>5</v>
      </c>
      <c r="AD41" s="44">
        <v>5</v>
      </c>
      <c r="AE41" s="44">
        <v>5</v>
      </c>
      <c r="AF41" s="44">
        <v>5</v>
      </c>
      <c r="AG41" s="48">
        <v>22.1</v>
      </c>
      <c r="AH41" s="46">
        <f t="shared" si="2"/>
        <v>5</v>
      </c>
      <c r="AI41" s="47">
        <f t="shared" si="3"/>
        <v>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4.4000000000000004</v>
      </c>
      <c r="C42" s="44">
        <v>6</v>
      </c>
      <c r="D42" s="44">
        <v>6</v>
      </c>
      <c r="E42" s="44">
        <v>6</v>
      </c>
      <c r="F42" s="44">
        <v>6</v>
      </c>
      <c r="G42" s="44">
        <v>6</v>
      </c>
      <c r="H42" s="44">
        <v>6</v>
      </c>
      <c r="I42" s="44">
        <v>6</v>
      </c>
      <c r="J42" s="44">
        <v>6</v>
      </c>
      <c r="K42" s="44">
        <v>6</v>
      </c>
      <c r="L42" s="44">
        <v>6</v>
      </c>
      <c r="M42" s="44">
        <v>6</v>
      </c>
      <c r="N42" s="44">
        <v>6</v>
      </c>
      <c r="O42" s="44">
        <v>6</v>
      </c>
      <c r="P42" s="44">
        <v>6</v>
      </c>
      <c r="Q42" s="44">
        <v>3.6</v>
      </c>
      <c r="R42" s="44">
        <v>3.6</v>
      </c>
      <c r="S42" s="44">
        <v>3.6</v>
      </c>
      <c r="T42" s="44">
        <v>3.6</v>
      </c>
      <c r="U42" s="44">
        <v>3.6</v>
      </c>
      <c r="V42" s="44">
        <v>3.6</v>
      </c>
      <c r="W42" s="44">
        <v>3.6</v>
      </c>
      <c r="X42" s="44">
        <v>3.6</v>
      </c>
      <c r="Y42" s="44">
        <v>3.6</v>
      </c>
      <c r="Z42" s="44">
        <v>6.4</v>
      </c>
      <c r="AA42" s="44">
        <v>6.4</v>
      </c>
      <c r="AB42" s="44">
        <v>6.4</v>
      </c>
      <c r="AC42" s="44">
        <v>6.4</v>
      </c>
      <c r="AD42" s="44">
        <v>6.4</v>
      </c>
      <c r="AE42" s="44">
        <v>6.4</v>
      </c>
      <c r="AF42" s="44">
        <v>6.4</v>
      </c>
      <c r="AG42" s="48">
        <v>22</v>
      </c>
      <c r="AH42" s="46">
        <f t="shared" si="2"/>
        <v>6.4</v>
      </c>
      <c r="AI42" s="47">
        <f t="shared" si="3"/>
        <v>3.6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6.1</v>
      </c>
      <c r="C43" s="44">
        <v>6.1</v>
      </c>
      <c r="D43" s="44">
        <v>6.1</v>
      </c>
      <c r="E43" s="44">
        <v>6.1</v>
      </c>
      <c r="F43" s="44">
        <v>6.1</v>
      </c>
      <c r="G43" s="44">
        <v>6.1</v>
      </c>
      <c r="H43" s="44">
        <v>6.1</v>
      </c>
      <c r="I43" s="44">
        <v>6.1</v>
      </c>
      <c r="J43" s="44">
        <v>6.1</v>
      </c>
      <c r="K43" s="44">
        <v>6.1</v>
      </c>
      <c r="L43" s="44">
        <v>6.1</v>
      </c>
      <c r="M43" s="44">
        <v>6.1</v>
      </c>
      <c r="N43" s="44">
        <v>6.1</v>
      </c>
      <c r="O43" s="44">
        <v>6.1</v>
      </c>
      <c r="P43" s="44">
        <v>6.1</v>
      </c>
      <c r="Q43" s="44">
        <v>6.1</v>
      </c>
      <c r="R43" s="44">
        <v>6.1</v>
      </c>
      <c r="S43" s="44">
        <v>6.1</v>
      </c>
      <c r="T43" s="44">
        <v>6.1</v>
      </c>
      <c r="U43" s="44">
        <v>6.1</v>
      </c>
      <c r="V43" s="44">
        <v>6.1</v>
      </c>
      <c r="W43" s="44">
        <v>6.1</v>
      </c>
      <c r="X43" s="44">
        <v>6.1</v>
      </c>
      <c r="Y43" s="44">
        <v>6.1</v>
      </c>
      <c r="Z43" s="44">
        <v>6.1</v>
      </c>
      <c r="AA43" s="44">
        <v>6.1</v>
      </c>
      <c r="AB43" s="44">
        <v>6.1</v>
      </c>
      <c r="AC43" s="44">
        <v>6.1</v>
      </c>
      <c r="AD43" s="44">
        <v>6.1</v>
      </c>
      <c r="AE43" s="44">
        <v>6.1</v>
      </c>
      <c r="AF43" s="44">
        <v>6.1</v>
      </c>
      <c r="AG43" s="48">
        <v>22</v>
      </c>
      <c r="AH43" s="46">
        <f t="shared" si="2"/>
        <v>6.1</v>
      </c>
      <c r="AI43" s="47">
        <f t="shared" si="3"/>
        <v>6.1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12</v>
      </c>
      <c r="C44" s="44">
        <v>12.2</v>
      </c>
      <c r="D44" s="44">
        <v>12.2</v>
      </c>
      <c r="E44" s="44">
        <v>12.2</v>
      </c>
      <c r="F44" s="44">
        <v>12.2</v>
      </c>
      <c r="G44" s="44">
        <v>12.2</v>
      </c>
      <c r="H44" s="44">
        <v>12.2</v>
      </c>
      <c r="I44" s="44">
        <v>12.2</v>
      </c>
      <c r="J44" s="44">
        <v>12.2</v>
      </c>
      <c r="K44" s="44">
        <v>12.2</v>
      </c>
      <c r="L44" s="44">
        <v>12.2</v>
      </c>
      <c r="M44" s="44">
        <v>12.2</v>
      </c>
      <c r="N44" s="44">
        <v>12.2</v>
      </c>
      <c r="O44" s="44">
        <v>12.2</v>
      </c>
      <c r="P44" s="44">
        <v>12.2</v>
      </c>
      <c r="Q44" s="44">
        <v>10.1</v>
      </c>
      <c r="R44" s="44">
        <v>10.1</v>
      </c>
      <c r="S44" s="44">
        <v>10.1</v>
      </c>
      <c r="T44" s="44">
        <v>10.1</v>
      </c>
      <c r="U44" s="44">
        <v>10.1</v>
      </c>
      <c r="V44" s="44">
        <v>10.1</v>
      </c>
      <c r="W44" s="44">
        <v>10.1</v>
      </c>
      <c r="X44" s="44">
        <v>10.1</v>
      </c>
      <c r="Y44" s="44">
        <v>10.1</v>
      </c>
      <c r="Z44" s="44">
        <v>9.3000000000000007</v>
      </c>
      <c r="AA44" s="44">
        <v>9.3000000000000007</v>
      </c>
      <c r="AB44" s="44">
        <v>9.3000000000000007</v>
      </c>
      <c r="AC44" s="44">
        <v>9.3000000000000007</v>
      </c>
      <c r="AD44" s="44">
        <v>9.3000000000000007</v>
      </c>
      <c r="AE44" s="44">
        <v>9.3000000000000007</v>
      </c>
      <c r="AF44" s="44">
        <v>9.3000000000000007</v>
      </c>
      <c r="AG44" s="48">
        <v>21.93</v>
      </c>
      <c r="AH44" s="46">
        <f t="shared" si="2"/>
        <v>12.2</v>
      </c>
      <c r="AI44" s="47">
        <f t="shared" si="3"/>
        <v>9.3000000000000007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11.6</v>
      </c>
      <c r="C45" s="44">
        <v>10.1</v>
      </c>
      <c r="D45" s="44">
        <v>10.1</v>
      </c>
      <c r="E45" s="44">
        <v>10.1</v>
      </c>
      <c r="F45" s="44">
        <v>10.1</v>
      </c>
      <c r="G45" s="44">
        <v>10.1</v>
      </c>
      <c r="H45" s="44">
        <v>10.1</v>
      </c>
      <c r="I45" s="44">
        <v>10.1</v>
      </c>
      <c r="J45" s="44">
        <v>10.1</v>
      </c>
      <c r="K45" s="44">
        <v>10.1</v>
      </c>
      <c r="L45" s="44">
        <v>10.1</v>
      </c>
      <c r="M45" s="44">
        <v>10.1</v>
      </c>
      <c r="N45" s="44">
        <v>10.1</v>
      </c>
      <c r="O45" s="44">
        <v>10.1</v>
      </c>
      <c r="P45" s="44">
        <v>10.1</v>
      </c>
      <c r="Q45" s="44">
        <v>9.8000000000000007</v>
      </c>
      <c r="R45" s="44">
        <v>9.8000000000000007</v>
      </c>
      <c r="S45" s="44">
        <v>9.8000000000000007</v>
      </c>
      <c r="T45" s="44">
        <v>9.8000000000000007</v>
      </c>
      <c r="U45" s="44">
        <v>9.8000000000000007</v>
      </c>
      <c r="V45" s="44">
        <v>9.8000000000000007</v>
      </c>
      <c r="W45" s="44">
        <v>9.8000000000000007</v>
      </c>
      <c r="X45" s="44">
        <v>9.8000000000000007</v>
      </c>
      <c r="Y45" s="44">
        <v>9.8000000000000007</v>
      </c>
      <c r="Z45" s="44">
        <v>10.6</v>
      </c>
      <c r="AA45" s="44">
        <v>10.6</v>
      </c>
      <c r="AB45" s="44">
        <v>10.6</v>
      </c>
      <c r="AC45" s="44">
        <v>10.6</v>
      </c>
      <c r="AD45" s="44">
        <v>10.6</v>
      </c>
      <c r="AE45" s="44">
        <v>10.6</v>
      </c>
      <c r="AF45" s="44">
        <v>10.6</v>
      </c>
      <c r="AG45" s="48">
        <v>21.3</v>
      </c>
      <c r="AH45" s="46">
        <f t="shared" si="2"/>
        <v>11.6</v>
      </c>
      <c r="AI45" s="47">
        <f t="shared" si="3"/>
        <v>9.8000000000000007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8.8000000000000007</v>
      </c>
      <c r="C46" s="44">
        <v>8.8000000000000007</v>
      </c>
      <c r="D46" s="44">
        <v>8.8000000000000007</v>
      </c>
      <c r="E46" s="44">
        <v>8.8000000000000007</v>
      </c>
      <c r="F46" s="44">
        <v>8.8000000000000007</v>
      </c>
      <c r="G46" s="44">
        <v>8.8000000000000007</v>
      </c>
      <c r="H46" s="44">
        <v>8.8000000000000007</v>
      </c>
      <c r="I46" s="44">
        <v>8.8000000000000007</v>
      </c>
      <c r="J46" s="44">
        <v>8.8000000000000007</v>
      </c>
      <c r="K46" s="44">
        <v>8.8000000000000007</v>
      </c>
      <c r="L46" s="44">
        <v>8.8000000000000007</v>
      </c>
      <c r="M46" s="44">
        <v>8.8000000000000007</v>
      </c>
      <c r="N46" s="44">
        <v>8.8000000000000007</v>
      </c>
      <c r="O46" s="44">
        <v>8.8000000000000007</v>
      </c>
      <c r="P46" s="44">
        <v>8.8000000000000007</v>
      </c>
      <c r="Q46" s="44">
        <v>7.4</v>
      </c>
      <c r="R46" s="44">
        <v>7.4</v>
      </c>
      <c r="S46" s="44">
        <v>7.4</v>
      </c>
      <c r="T46" s="44">
        <v>7.4</v>
      </c>
      <c r="U46" s="44">
        <v>7.4</v>
      </c>
      <c r="V46" s="44">
        <v>7.4</v>
      </c>
      <c r="W46" s="44">
        <v>7.4</v>
      </c>
      <c r="X46" s="44">
        <v>7.4</v>
      </c>
      <c r="Y46" s="44">
        <v>7.4</v>
      </c>
      <c r="Z46" s="44">
        <v>6.6</v>
      </c>
      <c r="AA46" s="44">
        <v>6.6</v>
      </c>
      <c r="AB46" s="44">
        <v>6.6</v>
      </c>
      <c r="AC46" s="44">
        <v>6.6</v>
      </c>
      <c r="AD46" s="44">
        <v>6.6</v>
      </c>
      <c r="AE46" s="44">
        <v>6.6</v>
      </c>
      <c r="AF46" s="44">
        <v>6.6</v>
      </c>
      <c r="AG46" s="48">
        <v>20</v>
      </c>
      <c r="AH46" s="46">
        <f t="shared" si="2"/>
        <v>8.8000000000000007</v>
      </c>
      <c r="AI46" s="47">
        <f t="shared" si="3"/>
        <v>6.6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5.0999999999999996</v>
      </c>
      <c r="C47" s="44">
        <v>5.0999999999999996</v>
      </c>
      <c r="D47" s="44">
        <v>5.0999999999999996</v>
      </c>
      <c r="E47" s="44">
        <v>5.0999999999999996</v>
      </c>
      <c r="F47" s="44">
        <v>5.0999999999999996</v>
      </c>
      <c r="G47" s="44">
        <v>5.0999999999999996</v>
      </c>
      <c r="H47" s="44">
        <v>5.0999999999999996</v>
      </c>
      <c r="I47" s="44">
        <v>5.0999999999999996</v>
      </c>
      <c r="J47" s="44">
        <v>5.0999999999999996</v>
      </c>
      <c r="K47" s="44">
        <v>5.0999999999999996</v>
      </c>
      <c r="L47" s="44">
        <v>5.0999999999999996</v>
      </c>
      <c r="M47" s="44">
        <v>5.0999999999999996</v>
      </c>
      <c r="N47" s="44">
        <v>5.0999999999999996</v>
      </c>
      <c r="O47" s="44">
        <v>5.0999999999999996</v>
      </c>
      <c r="P47" s="44">
        <v>5.0999999999999996</v>
      </c>
      <c r="Q47" s="44">
        <v>4.96</v>
      </c>
      <c r="R47" s="44">
        <v>4.96</v>
      </c>
      <c r="S47" s="44">
        <v>4.96</v>
      </c>
      <c r="T47" s="44">
        <v>4.96</v>
      </c>
      <c r="U47" s="44">
        <v>4.96</v>
      </c>
      <c r="V47" s="44">
        <v>4.96</v>
      </c>
      <c r="W47" s="44">
        <v>4.96</v>
      </c>
      <c r="X47" s="44">
        <v>4.96</v>
      </c>
      <c r="Y47" s="44">
        <v>4.96</v>
      </c>
      <c r="Z47" s="44">
        <v>7.7</v>
      </c>
      <c r="AA47" s="44">
        <v>7.7</v>
      </c>
      <c r="AB47" s="44">
        <v>7.7</v>
      </c>
      <c r="AC47" s="44">
        <v>7.7</v>
      </c>
      <c r="AD47" s="44">
        <v>7.7</v>
      </c>
      <c r="AE47" s="44">
        <v>7.7</v>
      </c>
      <c r="AF47" s="44">
        <v>7.7</v>
      </c>
      <c r="AG47" s="48">
        <v>19.8</v>
      </c>
      <c r="AH47" s="46">
        <f t="shared" si="2"/>
        <v>7.7</v>
      </c>
      <c r="AI47" s="47">
        <f t="shared" si="3"/>
        <v>4.96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6.1</v>
      </c>
      <c r="C49" s="44">
        <v>6.1</v>
      </c>
      <c r="D49" s="44">
        <v>6.1</v>
      </c>
      <c r="E49" s="44">
        <v>6.1</v>
      </c>
      <c r="F49" s="44">
        <v>6.1</v>
      </c>
      <c r="G49" s="44">
        <v>6.1</v>
      </c>
      <c r="H49" s="44">
        <v>6.1</v>
      </c>
      <c r="I49" s="44">
        <v>6.1</v>
      </c>
      <c r="J49" s="44">
        <v>6.1</v>
      </c>
      <c r="K49" s="44">
        <v>6.1</v>
      </c>
      <c r="L49" s="44">
        <v>6.1</v>
      </c>
      <c r="M49" s="44">
        <v>6.1</v>
      </c>
      <c r="N49" s="44">
        <v>6.1</v>
      </c>
      <c r="O49" s="44">
        <v>6.1</v>
      </c>
      <c r="P49" s="44">
        <v>6.1</v>
      </c>
      <c r="Q49" s="44">
        <v>6.1</v>
      </c>
      <c r="R49" s="44">
        <v>6.1</v>
      </c>
      <c r="S49" s="44">
        <v>6.1</v>
      </c>
      <c r="T49" s="44">
        <v>6.1</v>
      </c>
      <c r="U49" s="44">
        <v>6.1</v>
      </c>
      <c r="V49" s="44">
        <v>6.1</v>
      </c>
      <c r="W49" s="44">
        <v>6.1</v>
      </c>
      <c r="X49" s="44">
        <v>6.1</v>
      </c>
      <c r="Y49" s="44">
        <v>6.1</v>
      </c>
      <c r="Z49" s="44">
        <v>5.8</v>
      </c>
      <c r="AA49" s="44">
        <v>5.8</v>
      </c>
      <c r="AB49" s="44">
        <v>5.8</v>
      </c>
      <c r="AC49" s="44">
        <v>5.8</v>
      </c>
      <c r="AD49" s="44">
        <v>5.8</v>
      </c>
      <c r="AE49" s="44">
        <v>5.8</v>
      </c>
      <c r="AF49" s="44">
        <v>5.8</v>
      </c>
      <c r="AG49" s="48">
        <v>15.33</v>
      </c>
      <c r="AH49" s="46">
        <f t="shared" si="2"/>
        <v>6.1</v>
      </c>
      <c r="AI49" s="47">
        <f t="shared" si="3"/>
        <v>5.8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4.8</v>
      </c>
      <c r="C50" s="44">
        <v>4.8</v>
      </c>
      <c r="D50" s="44">
        <v>4.8</v>
      </c>
      <c r="E50" s="44">
        <v>4.8</v>
      </c>
      <c r="F50" s="44">
        <v>4.8</v>
      </c>
      <c r="G50" s="44">
        <v>4.8</v>
      </c>
      <c r="H50" s="44">
        <v>4.8</v>
      </c>
      <c r="I50" s="44">
        <v>4.8</v>
      </c>
      <c r="J50" s="44">
        <v>4.8</v>
      </c>
      <c r="K50" s="44">
        <v>4.8</v>
      </c>
      <c r="L50" s="44">
        <v>4.8</v>
      </c>
      <c r="M50" s="44">
        <v>4.8</v>
      </c>
      <c r="N50" s="44">
        <v>4.8</v>
      </c>
      <c r="O50" s="44">
        <v>4.8</v>
      </c>
      <c r="P50" s="44">
        <v>4.8</v>
      </c>
      <c r="Q50" s="44">
        <v>4.8</v>
      </c>
      <c r="R50" s="44">
        <v>4.8</v>
      </c>
      <c r="S50" s="44">
        <v>4.8</v>
      </c>
      <c r="T50" s="44">
        <v>4.8</v>
      </c>
      <c r="U50" s="44">
        <v>4.8</v>
      </c>
      <c r="V50" s="44">
        <v>4.8</v>
      </c>
      <c r="W50" s="44">
        <v>4.8</v>
      </c>
      <c r="X50" s="44">
        <v>4.8</v>
      </c>
      <c r="Y50" s="44">
        <v>4.8</v>
      </c>
      <c r="Z50" s="44">
        <v>4.8</v>
      </c>
      <c r="AA50" s="44">
        <v>4.8</v>
      </c>
      <c r="AB50" s="44">
        <v>4.8</v>
      </c>
      <c r="AC50" s="44">
        <v>4.8</v>
      </c>
      <c r="AD50" s="44">
        <v>4.8</v>
      </c>
      <c r="AE50" s="44">
        <v>4.8</v>
      </c>
      <c r="AF50" s="44">
        <v>4.8</v>
      </c>
      <c r="AG50" s="48">
        <v>14.9</v>
      </c>
      <c r="AH50" s="46">
        <f t="shared" si="2"/>
        <v>4.8</v>
      </c>
      <c r="AI50" s="47">
        <f t="shared" si="3"/>
        <v>4.8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</v>
      </c>
      <c r="C51" s="44">
        <v>6</v>
      </c>
      <c r="D51" s="44">
        <v>6</v>
      </c>
      <c r="E51" s="44">
        <v>6</v>
      </c>
      <c r="F51" s="44">
        <v>6</v>
      </c>
      <c r="G51" s="44">
        <v>6</v>
      </c>
      <c r="H51" s="44">
        <v>6</v>
      </c>
      <c r="I51" s="44">
        <v>6</v>
      </c>
      <c r="J51" s="44">
        <v>6</v>
      </c>
      <c r="K51" s="44">
        <v>6</v>
      </c>
      <c r="L51" s="44">
        <v>6</v>
      </c>
      <c r="M51" s="44">
        <v>6</v>
      </c>
      <c r="N51" s="44">
        <v>6</v>
      </c>
      <c r="O51" s="44">
        <v>6</v>
      </c>
      <c r="P51" s="44">
        <v>6</v>
      </c>
      <c r="Q51" s="44">
        <v>6</v>
      </c>
      <c r="R51" s="44">
        <v>6</v>
      </c>
      <c r="S51" s="44">
        <v>6</v>
      </c>
      <c r="T51" s="44">
        <v>6</v>
      </c>
      <c r="U51" s="44">
        <v>6</v>
      </c>
      <c r="V51" s="44">
        <v>6</v>
      </c>
      <c r="W51" s="44">
        <v>6</v>
      </c>
      <c r="X51" s="44">
        <v>6</v>
      </c>
      <c r="Y51" s="44">
        <v>6</v>
      </c>
      <c r="Z51" s="44">
        <v>6</v>
      </c>
      <c r="AA51" s="44">
        <v>6</v>
      </c>
      <c r="AB51" s="44">
        <v>6</v>
      </c>
      <c r="AC51" s="44">
        <v>6</v>
      </c>
      <c r="AD51" s="44">
        <v>6</v>
      </c>
      <c r="AE51" s="44">
        <v>6</v>
      </c>
      <c r="AF51" s="44">
        <v>6</v>
      </c>
      <c r="AG51" s="48">
        <v>14.9</v>
      </c>
      <c r="AH51" s="46">
        <f t="shared" si="2"/>
        <v>6</v>
      </c>
      <c r="AI51" s="47">
        <f t="shared" si="3"/>
        <v>6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6.7</v>
      </c>
      <c r="C52" s="44">
        <v>5.7</v>
      </c>
      <c r="D52" s="44">
        <v>5.7</v>
      </c>
      <c r="E52" s="44">
        <v>5.7</v>
      </c>
      <c r="F52" s="44">
        <v>5.7</v>
      </c>
      <c r="G52" s="44">
        <v>5.7</v>
      </c>
      <c r="H52" s="44">
        <v>5.7</v>
      </c>
      <c r="I52" s="44">
        <v>5.7</v>
      </c>
      <c r="J52" s="44">
        <v>5.7</v>
      </c>
      <c r="K52" s="44">
        <v>5.7</v>
      </c>
      <c r="L52" s="44">
        <v>5.7</v>
      </c>
      <c r="M52" s="44">
        <v>5.7</v>
      </c>
      <c r="N52" s="44">
        <v>5.7</v>
      </c>
      <c r="O52" s="44">
        <v>5.7</v>
      </c>
      <c r="P52" s="44">
        <v>5.7</v>
      </c>
      <c r="Q52" s="44">
        <v>5.7</v>
      </c>
      <c r="R52" s="44">
        <v>5.7</v>
      </c>
      <c r="S52" s="44">
        <v>5.7</v>
      </c>
      <c r="T52" s="44">
        <v>5.7</v>
      </c>
      <c r="U52" s="44">
        <v>5.7</v>
      </c>
      <c r="V52" s="44">
        <v>5.7</v>
      </c>
      <c r="W52" s="44">
        <v>5.7</v>
      </c>
      <c r="X52" s="44">
        <v>5.7</v>
      </c>
      <c r="Y52" s="44">
        <v>5.7</v>
      </c>
      <c r="Z52" s="44">
        <v>6.7</v>
      </c>
      <c r="AA52" s="44">
        <v>6.7</v>
      </c>
      <c r="AB52" s="44">
        <v>6.7</v>
      </c>
      <c r="AC52" s="44">
        <v>6.7</v>
      </c>
      <c r="AD52" s="44">
        <v>6.7</v>
      </c>
      <c r="AE52" s="44">
        <v>6.7</v>
      </c>
      <c r="AF52" s="44">
        <v>6.7</v>
      </c>
      <c r="AG52" s="48">
        <v>14.3</v>
      </c>
      <c r="AH52" s="46">
        <f t="shared" si="2"/>
        <v>6.7</v>
      </c>
      <c r="AI52" s="47">
        <f t="shared" si="3"/>
        <v>5.7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3.2</v>
      </c>
      <c r="C53" s="44">
        <v>3.2</v>
      </c>
      <c r="D53" s="44">
        <v>3.2</v>
      </c>
      <c r="E53" s="44">
        <v>3.2</v>
      </c>
      <c r="F53" s="44">
        <v>3.2</v>
      </c>
      <c r="G53" s="44">
        <v>3.2</v>
      </c>
      <c r="H53" s="44">
        <v>3.2</v>
      </c>
      <c r="I53" s="44">
        <v>3.2</v>
      </c>
      <c r="J53" s="44">
        <v>3.2</v>
      </c>
      <c r="K53" s="44">
        <v>3.2</v>
      </c>
      <c r="L53" s="44">
        <v>3.2</v>
      </c>
      <c r="M53" s="44">
        <v>3.2</v>
      </c>
      <c r="N53" s="44">
        <v>3.2</v>
      </c>
      <c r="O53" s="44">
        <v>3.2</v>
      </c>
      <c r="P53" s="44">
        <v>3.2</v>
      </c>
      <c r="Q53" s="44">
        <v>3</v>
      </c>
      <c r="R53" s="44">
        <v>3</v>
      </c>
      <c r="S53" s="44">
        <v>3</v>
      </c>
      <c r="T53" s="44">
        <v>3</v>
      </c>
      <c r="U53" s="44">
        <v>3</v>
      </c>
      <c r="V53" s="44">
        <v>3</v>
      </c>
      <c r="W53" s="44">
        <v>3</v>
      </c>
      <c r="X53" s="44">
        <v>3</v>
      </c>
      <c r="Y53" s="44">
        <v>3</v>
      </c>
      <c r="Z53" s="44">
        <v>3.2</v>
      </c>
      <c r="AA53" s="44">
        <v>3.2</v>
      </c>
      <c r="AB53" s="44">
        <v>3.2</v>
      </c>
      <c r="AC53" s="44">
        <v>3.2</v>
      </c>
      <c r="AD53" s="44">
        <v>3.2</v>
      </c>
      <c r="AE53" s="44">
        <v>3.2</v>
      </c>
      <c r="AF53" s="44">
        <v>3.2</v>
      </c>
      <c r="AG53" s="48">
        <v>14</v>
      </c>
      <c r="AH53" s="46">
        <f t="shared" si="2"/>
        <v>3.2</v>
      </c>
      <c r="AI53" s="47">
        <f t="shared" si="3"/>
        <v>3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3.2</v>
      </c>
      <c r="C54" s="44">
        <v>3.2</v>
      </c>
      <c r="D54" s="44">
        <v>3.2</v>
      </c>
      <c r="E54" s="44">
        <v>3.2</v>
      </c>
      <c r="F54" s="44">
        <v>3.2</v>
      </c>
      <c r="G54" s="44">
        <v>3.2</v>
      </c>
      <c r="H54" s="44">
        <v>3.2</v>
      </c>
      <c r="I54" s="44">
        <v>3.2</v>
      </c>
      <c r="J54" s="44">
        <v>3.2</v>
      </c>
      <c r="K54" s="44">
        <v>3.2</v>
      </c>
      <c r="L54" s="44">
        <v>3.2</v>
      </c>
      <c r="M54" s="44">
        <v>3.2</v>
      </c>
      <c r="N54" s="44">
        <v>3.2</v>
      </c>
      <c r="O54" s="44">
        <v>3.2</v>
      </c>
      <c r="P54" s="44">
        <v>3.2</v>
      </c>
      <c r="Q54" s="44">
        <v>3.2</v>
      </c>
      <c r="R54" s="44">
        <v>3.2</v>
      </c>
      <c r="S54" s="44">
        <v>3.2</v>
      </c>
      <c r="T54" s="44">
        <v>3.2</v>
      </c>
      <c r="U54" s="44">
        <v>3.2</v>
      </c>
      <c r="V54" s="44">
        <v>3.2</v>
      </c>
      <c r="W54" s="44">
        <v>3.2</v>
      </c>
      <c r="X54" s="44">
        <v>3.2</v>
      </c>
      <c r="Y54" s="44">
        <v>3.2</v>
      </c>
      <c r="Z54" s="44">
        <v>3.2</v>
      </c>
      <c r="AA54" s="44">
        <v>3.2</v>
      </c>
      <c r="AB54" s="44">
        <v>3.2</v>
      </c>
      <c r="AC54" s="44">
        <v>3.2</v>
      </c>
      <c r="AD54" s="44">
        <v>3.2</v>
      </c>
      <c r="AE54" s="44">
        <v>3.2</v>
      </c>
      <c r="AF54" s="44">
        <v>3.2</v>
      </c>
      <c r="AG54" s="48">
        <v>13.6</v>
      </c>
      <c r="AH54" s="46">
        <f t="shared" si="2"/>
        <v>3.2</v>
      </c>
      <c r="AI54" s="47">
        <f t="shared" si="3"/>
        <v>3.2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6.9</v>
      </c>
      <c r="C55" s="44">
        <v>6.9</v>
      </c>
      <c r="D55" s="44">
        <v>6.9</v>
      </c>
      <c r="E55" s="44">
        <v>6.9</v>
      </c>
      <c r="F55" s="44">
        <v>6.9</v>
      </c>
      <c r="G55" s="44">
        <v>6.9</v>
      </c>
      <c r="H55" s="44">
        <v>6.9</v>
      </c>
      <c r="I55" s="44">
        <v>6.9</v>
      </c>
      <c r="J55" s="44">
        <v>6.9</v>
      </c>
      <c r="K55" s="44">
        <v>6.9</v>
      </c>
      <c r="L55" s="44">
        <v>6.9</v>
      </c>
      <c r="M55" s="44">
        <v>6.9</v>
      </c>
      <c r="N55" s="44">
        <v>6.9</v>
      </c>
      <c r="O55" s="44">
        <v>6.9</v>
      </c>
      <c r="P55" s="44">
        <v>6.9</v>
      </c>
      <c r="Q55" s="44">
        <v>5.7</v>
      </c>
      <c r="R55" s="44">
        <v>5.7</v>
      </c>
      <c r="S55" s="44">
        <v>5.7</v>
      </c>
      <c r="T55" s="44">
        <v>5.7</v>
      </c>
      <c r="U55" s="44">
        <v>5.7</v>
      </c>
      <c r="V55" s="44">
        <v>5.7</v>
      </c>
      <c r="W55" s="44">
        <v>5.7</v>
      </c>
      <c r="X55" s="44">
        <v>5.7</v>
      </c>
      <c r="Y55" s="44">
        <v>5.7</v>
      </c>
      <c r="Z55" s="44">
        <v>5.0999999999999996</v>
      </c>
      <c r="AA55" s="44">
        <v>5.0999999999999996</v>
      </c>
      <c r="AB55" s="44">
        <v>5.0999999999999996</v>
      </c>
      <c r="AC55" s="44">
        <v>5.0999999999999996</v>
      </c>
      <c r="AD55" s="44">
        <v>5.0999999999999996</v>
      </c>
      <c r="AE55" s="44">
        <v>5.0999999999999996</v>
      </c>
      <c r="AF55" s="44">
        <v>5.0999999999999996</v>
      </c>
      <c r="AG55" s="48">
        <v>13.5</v>
      </c>
      <c r="AH55" s="46">
        <f t="shared" si="2"/>
        <v>6.9</v>
      </c>
      <c r="AI55" s="47">
        <f t="shared" si="3"/>
        <v>5.0999999999999996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3.5</v>
      </c>
      <c r="C56" s="44">
        <v>3.5</v>
      </c>
      <c r="D56" s="44">
        <v>3.5</v>
      </c>
      <c r="E56" s="44">
        <v>3.5</v>
      </c>
      <c r="F56" s="44">
        <v>3.5</v>
      </c>
      <c r="G56" s="44">
        <v>3.5</v>
      </c>
      <c r="H56" s="44">
        <v>3.5</v>
      </c>
      <c r="I56" s="44">
        <v>3.5</v>
      </c>
      <c r="J56" s="44">
        <v>3.5</v>
      </c>
      <c r="K56" s="44">
        <v>3.5</v>
      </c>
      <c r="L56" s="44">
        <v>3.5</v>
      </c>
      <c r="M56" s="44">
        <v>3.5</v>
      </c>
      <c r="N56" s="44">
        <v>3.5</v>
      </c>
      <c r="O56" s="44">
        <v>3.5</v>
      </c>
      <c r="P56" s="44">
        <v>3.5</v>
      </c>
      <c r="Q56" s="44">
        <v>3.5</v>
      </c>
      <c r="R56" s="44">
        <v>3.5</v>
      </c>
      <c r="S56" s="44">
        <v>3.5</v>
      </c>
      <c r="T56" s="44">
        <v>3.5</v>
      </c>
      <c r="U56" s="44">
        <v>3.5</v>
      </c>
      <c r="V56" s="44">
        <v>3.5</v>
      </c>
      <c r="W56" s="44">
        <v>3.5</v>
      </c>
      <c r="X56" s="44">
        <v>3.5</v>
      </c>
      <c r="Y56" s="44">
        <v>3.5</v>
      </c>
      <c r="Z56" s="44">
        <v>3.5</v>
      </c>
      <c r="AA56" s="44">
        <v>3.5</v>
      </c>
      <c r="AB56" s="44">
        <v>3.5</v>
      </c>
      <c r="AC56" s="44">
        <v>3.5</v>
      </c>
      <c r="AD56" s="44">
        <v>3.5</v>
      </c>
      <c r="AE56" s="44">
        <v>3.5</v>
      </c>
      <c r="AF56" s="44">
        <v>3.5</v>
      </c>
      <c r="AG56" s="48">
        <v>13</v>
      </c>
      <c r="AH56" s="46">
        <f t="shared" si="2"/>
        <v>3.5</v>
      </c>
      <c r="AI56" s="47">
        <f t="shared" si="3"/>
        <v>3.5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5.6</v>
      </c>
      <c r="C57" s="44">
        <v>5.6</v>
      </c>
      <c r="D57" s="44">
        <v>5.6</v>
      </c>
      <c r="E57" s="44">
        <v>5.6</v>
      </c>
      <c r="F57" s="44">
        <v>5.6</v>
      </c>
      <c r="G57" s="44">
        <v>5.6</v>
      </c>
      <c r="H57" s="44">
        <v>5.6</v>
      </c>
      <c r="I57" s="44">
        <v>5.6</v>
      </c>
      <c r="J57" s="44">
        <v>5.6</v>
      </c>
      <c r="K57" s="44">
        <v>5.6</v>
      </c>
      <c r="L57" s="44">
        <v>5.6</v>
      </c>
      <c r="M57" s="44">
        <v>5.6</v>
      </c>
      <c r="N57" s="44">
        <v>5.6</v>
      </c>
      <c r="O57" s="44">
        <v>5.6</v>
      </c>
      <c r="P57" s="44">
        <v>5.6</v>
      </c>
      <c r="Q57" s="44">
        <v>3.1</v>
      </c>
      <c r="R57" s="44">
        <v>3.1</v>
      </c>
      <c r="S57" s="44">
        <v>3.1</v>
      </c>
      <c r="T57" s="44">
        <v>3.1</v>
      </c>
      <c r="U57" s="44">
        <v>3.1</v>
      </c>
      <c r="V57" s="44">
        <v>3.1</v>
      </c>
      <c r="W57" s="44">
        <v>3.1</v>
      </c>
      <c r="X57" s="44">
        <v>3.1</v>
      </c>
      <c r="Y57" s="44">
        <v>3.1</v>
      </c>
      <c r="Z57" s="44">
        <v>4.4000000000000004</v>
      </c>
      <c r="AA57" s="44">
        <v>4.4000000000000004</v>
      </c>
      <c r="AB57" s="44">
        <v>4.4000000000000004</v>
      </c>
      <c r="AC57" s="44">
        <v>4.4000000000000004</v>
      </c>
      <c r="AD57" s="44">
        <v>4.4000000000000004</v>
      </c>
      <c r="AE57" s="44">
        <v>4.4000000000000004</v>
      </c>
      <c r="AF57" s="44">
        <v>4.4000000000000004</v>
      </c>
      <c r="AG57" s="48">
        <v>12</v>
      </c>
      <c r="AH57" s="46">
        <f t="shared" si="2"/>
        <v>5.6</v>
      </c>
      <c r="AI57" s="47">
        <f t="shared" si="3"/>
        <v>3.1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3.3</v>
      </c>
      <c r="C58" s="44">
        <v>3.3</v>
      </c>
      <c r="D58" s="44">
        <v>3.3</v>
      </c>
      <c r="E58" s="44">
        <v>3.3</v>
      </c>
      <c r="F58" s="44">
        <v>3.3</v>
      </c>
      <c r="G58" s="44">
        <v>3.3</v>
      </c>
      <c r="H58" s="44">
        <v>3.3</v>
      </c>
      <c r="I58" s="44">
        <v>3.3</v>
      </c>
      <c r="J58" s="44">
        <v>3.3</v>
      </c>
      <c r="K58" s="44">
        <v>3.3</v>
      </c>
      <c r="L58" s="44">
        <v>3.3</v>
      </c>
      <c r="M58" s="44">
        <v>3.3</v>
      </c>
      <c r="N58" s="44">
        <v>3.3</v>
      </c>
      <c r="O58" s="44">
        <v>3.3</v>
      </c>
      <c r="P58" s="44">
        <v>3.3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3.3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2.2999999999999998</v>
      </c>
      <c r="C59" s="44">
        <v>2.2999999999999998</v>
      </c>
      <c r="D59" s="44">
        <v>2.2999999999999998</v>
      </c>
      <c r="E59" s="44">
        <v>2.2999999999999998</v>
      </c>
      <c r="F59" s="44">
        <v>2.2999999999999998</v>
      </c>
      <c r="G59" s="44">
        <v>2.2999999999999998</v>
      </c>
      <c r="H59" s="44">
        <v>2.2999999999999998</v>
      </c>
      <c r="I59" s="44">
        <v>2.2999999999999998</v>
      </c>
      <c r="J59" s="44">
        <v>2.2999999999999998</v>
      </c>
      <c r="K59" s="44">
        <v>2.2999999999999998</v>
      </c>
      <c r="L59" s="44">
        <v>2.2999999999999998</v>
      </c>
      <c r="M59" s="44">
        <v>2.2999999999999998</v>
      </c>
      <c r="N59" s="44">
        <v>2.2999999999999998</v>
      </c>
      <c r="O59" s="44">
        <v>2.2999999999999998</v>
      </c>
      <c r="P59" s="44">
        <v>2.2999999999999998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2.1</v>
      </c>
      <c r="AA59" s="44">
        <v>2.1</v>
      </c>
      <c r="AB59" s="44">
        <v>2.1</v>
      </c>
      <c r="AC59" s="44">
        <v>2.1</v>
      </c>
      <c r="AD59" s="44">
        <v>2.1</v>
      </c>
      <c r="AE59" s="44">
        <v>2.1</v>
      </c>
      <c r="AF59" s="44">
        <v>2.1</v>
      </c>
      <c r="AG59" s="48">
        <v>12</v>
      </c>
      <c r="AH59" s="46">
        <f t="shared" si="2"/>
        <v>4.5999999999999996</v>
      </c>
      <c r="AI59" s="47">
        <f t="shared" si="3"/>
        <v>2.1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6.5</v>
      </c>
      <c r="C60" s="44">
        <v>6.5</v>
      </c>
      <c r="D60" s="44">
        <v>6.5</v>
      </c>
      <c r="E60" s="44">
        <v>6.5</v>
      </c>
      <c r="F60" s="44">
        <v>6.5</v>
      </c>
      <c r="G60" s="44">
        <v>6.5</v>
      </c>
      <c r="H60" s="44">
        <v>6.5</v>
      </c>
      <c r="I60" s="44">
        <v>6.5</v>
      </c>
      <c r="J60" s="44">
        <v>6.5</v>
      </c>
      <c r="K60" s="44">
        <v>6.5</v>
      </c>
      <c r="L60" s="44">
        <v>6.5</v>
      </c>
      <c r="M60" s="44">
        <v>6.5</v>
      </c>
      <c r="N60" s="44">
        <v>6.5</v>
      </c>
      <c r="O60" s="44">
        <v>6.5</v>
      </c>
      <c r="P60" s="44">
        <v>6.5</v>
      </c>
      <c r="Q60" s="44">
        <v>5.5</v>
      </c>
      <c r="R60" s="44">
        <v>5.5</v>
      </c>
      <c r="S60" s="44">
        <v>5.5</v>
      </c>
      <c r="T60" s="44">
        <v>5.5</v>
      </c>
      <c r="U60" s="44">
        <v>5.5</v>
      </c>
      <c r="V60" s="44">
        <v>5.5</v>
      </c>
      <c r="W60" s="44">
        <v>5.5</v>
      </c>
      <c r="X60" s="44">
        <v>5.5</v>
      </c>
      <c r="Y60" s="44">
        <v>5.5</v>
      </c>
      <c r="Z60" s="44">
        <v>5.5</v>
      </c>
      <c r="AA60" s="44">
        <v>5.5</v>
      </c>
      <c r="AB60" s="44">
        <v>5.5</v>
      </c>
      <c r="AC60" s="44">
        <v>5.5</v>
      </c>
      <c r="AD60" s="44">
        <v>5.5</v>
      </c>
      <c r="AE60" s="44">
        <v>5.5</v>
      </c>
      <c r="AF60" s="44">
        <v>5.5</v>
      </c>
      <c r="AG60" s="48">
        <v>12</v>
      </c>
      <c r="AH60" s="46">
        <f t="shared" si="2"/>
        <v>6.5</v>
      </c>
      <c r="AI60" s="47">
        <f t="shared" si="3"/>
        <v>5.5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11.7</v>
      </c>
      <c r="C61" s="44">
        <v>11.7</v>
      </c>
      <c r="D61" s="44">
        <v>11.7</v>
      </c>
      <c r="E61" s="44">
        <v>11.7</v>
      </c>
      <c r="F61" s="44">
        <v>11.7</v>
      </c>
      <c r="G61" s="44">
        <v>11.7</v>
      </c>
      <c r="H61" s="44">
        <v>11.7</v>
      </c>
      <c r="I61" s="44">
        <v>11.7</v>
      </c>
      <c r="J61" s="44">
        <v>11.7</v>
      </c>
      <c r="K61" s="44">
        <v>11.7</v>
      </c>
      <c r="L61" s="44">
        <v>11.7</v>
      </c>
      <c r="M61" s="44">
        <v>11.7</v>
      </c>
      <c r="N61" s="44">
        <v>11.7</v>
      </c>
      <c r="O61" s="44">
        <v>11.7</v>
      </c>
      <c r="P61" s="44">
        <v>11.7</v>
      </c>
      <c r="Q61" s="44">
        <v>11.7</v>
      </c>
      <c r="R61" s="44">
        <v>11.7</v>
      </c>
      <c r="S61" s="44">
        <v>11.7</v>
      </c>
      <c r="T61" s="44">
        <v>11.7</v>
      </c>
      <c r="U61" s="44">
        <v>11.7</v>
      </c>
      <c r="V61" s="44">
        <v>11.7</v>
      </c>
      <c r="W61" s="44">
        <v>11.7</v>
      </c>
      <c r="X61" s="44">
        <v>11.7</v>
      </c>
      <c r="Y61" s="44">
        <v>11.7</v>
      </c>
      <c r="Z61" s="44">
        <v>0</v>
      </c>
      <c r="AA61" s="44">
        <v>0</v>
      </c>
      <c r="AB61" s="44">
        <v>0</v>
      </c>
      <c r="AC61" s="44">
        <v>0</v>
      </c>
      <c r="AD61" s="44">
        <v>0</v>
      </c>
      <c r="AE61" s="44">
        <v>0</v>
      </c>
      <c r="AF61" s="44">
        <v>0</v>
      </c>
      <c r="AG61" s="48">
        <v>12</v>
      </c>
      <c r="AH61" s="46">
        <f t="shared" si="2"/>
        <v>11.7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6.8</v>
      </c>
      <c r="C62" s="44">
        <v>6.8</v>
      </c>
      <c r="D62" s="44">
        <v>6.8</v>
      </c>
      <c r="E62" s="44">
        <v>6.8</v>
      </c>
      <c r="F62" s="44">
        <v>6.8</v>
      </c>
      <c r="G62" s="44">
        <v>6.8</v>
      </c>
      <c r="H62" s="44">
        <v>6.8</v>
      </c>
      <c r="I62" s="44">
        <v>6.8</v>
      </c>
      <c r="J62" s="44">
        <v>6.8</v>
      </c>
      <c r="K62" s="44">
        <v>6.8</v>
      </c>
      <c r="L62" s="44">
        <v>6.8</v>
      </c>
      <c r="M62" s="44">
        <v>6.8</v>
      </c>
      <c r="N62" s="44">
        <v>6.8</v>
      </c>
      <c r="O62" s="44">
        <v>6.8</v>
      </c>
      <c r="P62" s="44">
        <v>6.8</v>
      </c>
      <c r="Q62" s="44">
        <v>6.8</v>
      </c>
      <c r="R62" s="44">
        <v>6.8</v>
      </c>
      <c r="S62" s="44">
        <v>6.8</v>
      </c>
      <c r="T62" s="44">
        <v>6.8</v>
      </c>
      <c r="U62" s="44">
        <v>6.8</v>
      </c>
      <c r="V62" s="44">
        <v>6.8</v>
      </c>
      <c r="W62" s="44">
        <v>6.8</v>
      </c>
      <c r="X62" s="44">
        <v>6.8</v>
      </c>
      <c r="Y62" s="44">
        <v>6.8</v>
      </c>
      <c r="Z62" s="44">
        <v>6.8</v>
      </c>
      <c r="AA62" s="44">
        <v>6.8</v>
      </c>
      <c r="AB62" s="44">
        <v>6.8</v>
      </c>
      <c r="AC62" s="44">
        <v>6.8</v>
      </c>
      <c r="AD62" s="44">
        <v>6.8</v>
      </c>
      <c r="AE62" s="44">
        <v>6.8</v>
      </c>
      <c r="AF62" s="44">
        <v>6.8</v>
      </c>
      <c r="AG62" s="48">
        <v>11.88</v>
      </c>
      <c r="AH62" s="46">
        <f t="shared" si="2"/>
        <v>6.8</v>
      </c>
      <c r="AI62" s="47">
        <f t="shared" si="3"/>
        <v>6.8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2.7</v>
      </c>
      <c r="C65" s="44">
        <v>2.7</v>
      </c>
      <c r="D65" s="44">
        <v>2.7</v>
      </c>
      <c r="E65" s="44">
        <v>2.7</v>
      </c>
      <c r="F65" s="44">
        <v>2.7</v>
      </c>
      <c r="G65" s="44">
        <v>2.7</v>
      </c>
      <c r="H65" s="44">
        <v>2.7</v>
      </c>
      <c r="I65" s="44">
        <v>2.7</v>
      </c>
      <c r="J65" s="44">
        <v>2.7</v>
      </c>
      <c r="K65" s="44">
        <v>2.7</v>
      </c>
      <c r="L65" s="44">
        <v>2.7</v>
      </c>
      <c r="M65" s="44">
        <v>2.7</v>
      </c>
      <c r="N65" s="44">
        <v>2.7</v>
      </c>
      <c r="O65" s="44">
        <v>2.7</v>
      </c>
      <c r="P65" s="44">
        <v>2.7</v>
      </c>
      <c r="Q65" s="44">
        <v>2.7</v>
      </c>
      <c r="R65" s="44">
        <v>2.7</v>
      </c>
      <c r="S65" s="44">
        <v>2.7</v>
      </c>
      <c r="T65" s="44">
        <v>2.7</v>
      </c>
      <c r="U65" s="44">
        <v>2.7</v>
      </c>
      <c r="V65" s="44">
        <v>2.7</v>
      </c>
      <c r="W65" s="44">
        <v>2.7</v>
      </c>
      <c r="X65" s="44">
        <v>2.7</v>
      </c>
      <c r="Y65" s="44">
        <v>2.7</v>
      </c>
      <c r="Z65" s="44">
        <v>2.8</v>
      </c>
      <c r="AA65" s="44">
        <v>2.8</v>
      </c>
      <c r="AB65" s="44">
        <v>2.8</v>
      </c>
      <c r="AC65" s="44">
        <v>2.8</v>
      </c>
      <c r="AD65" s="44">
        <v>2.8</v>
      </c>
      <c r="AE65" s="44">
        <v>2.8</v>
      </c>
      <c r="AF65" s="44">
        <v>2.8</v>
      </c>
      <c r="AG65" s="48">
        <v>10.7</v>
      </c>
      <c r="AH65" s="46">
        <f t="shared" si="2"/>
        <v>2.8</v>
      </c>
      <c r="AI65" s="47">
        <f t="shared" si="3"/>
        <v>2.7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2.8</v>
      </c>
      <c r="C66" s="44">
        <v>2.8</v>
      </c>
      <c r="D66" s="44">
        <v>2.8</v>
      </c>
      <c r="E66" s="44">
        <v>2.8</v>
      </c>
      <c r="F66" s="44">
        <v>2.8</v>
      </c>
      <c r="G66" s="44">
        <v>2.8</v>
      </c>
      <c r="H66" s="44">
        <v>2.8</v>
      </c>
      <c r="I66" s="44">
        <v>2.8</v>
      </c>
      <c r="J66" s="44">
        <v>2.8</v>
      </c>
      <c r="K66" s="44">
        <v>2.8</v>
      </c>
      <c r="L66" s="44">
        <v>2.8</v>
      </c>
      <c r="M66" s="44">
        <v>2.8</v>
      </c>
      <c r="N66" s="44">
        <v>2.8</v>
      </c>
      <c r="O66" s="44">
        <v>2.8</v>
      </c>
      <c r="P66" s="44">
        <v>2.8</v>
      </c>
      <c r="Q66" s="44">
        <v>2.8</v>
      </c>
      <c r="R66" s="44">
        <v>2.8</v>
      </c>
      <c r="S66" s="44">
        <v>2.8</v>
      </c>
      <c r="T66" s="44">
        <v>2.8</v>
      </c>
      <c r="U66" s="44">
        <v>2.8</v>
      </c>
      <c r="V66" s="44">
        <v>2.8</v>
      </c>
      <c r="W66" s="44">
        <v>2.8</v>
      </c>
      <c r="X66" s="44">
        <v>2.8</v>
      </c>
      <c r="Y66" s="44">
        <v>2.8</v>
      </c>
      <c r="Z66" s="44">
        <v>2.1</v>
      </c>
      <c r="AA66" s="44">
        <v>2.1</v>
      </c>
      <c r="AB66" s="44">
        <v>2.1</v>
      </c>
      <c r="AC66" s="44">
        <v>2.1</v>
      </c>
      <c r="AD66" s="44">
        <v>2.1</v>
      </c>
      <c r="AE66" s="44">
        <v>2.1</v>
      </c>
      <c r="AF66" s="44">
        <v>2.1</v>
      </c>
      <c r="AG66" s="62">
        <v>10.3</v>
      </c>
      <c r="AH66" s="46">
        <f t="shared" si="2"/>
        <v>2.8</v>
      </c>
      <c r="AI66" s="47">
        <f t="shared" si="3"/>
        <v>2.1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4.4000000000000004</v>
      </c>
      <c r="C67" s="44">
        <v>4.4000000000000004</v>
      </c>
      <c r="D67" s="44">
        <v>4.4000000000000004</v>
      </c>
      <c r="E67" s="44">
        <v>4.4000000000000004</v>
      </c>
      <c r="F67" s="44">
        <v>4.4000000000000004</v>
      </c>
      <c r="G67" s="44">
        <v>4.4000000000000004</v>
      </c>
      <c r="H67" s="44">
        <v>4.4000000000000004</v>
      </c>
      <c r="I67" s="44">
        <v>4.4000000000000004</v>
      </c>
      <c r="J67" s="44">
        <v>4.4000000000000004</v>
      </c>
      <c r="K67" s="44">
        <v>4.4000000000000004</v>
      </c>
      <c r="L67" s="44">
        <v>4.4000000000000004</v>
      </c>
      <c r="M67" s="44">
        <v>4.4000000000000004</v>
      </c>
      <c r="N67" s="44">
        <v>4.4000000000000004</v>
      </c>
      <c r="O67" s="44">
        <v>4.4000000000000004</v>
      </c>
      <c r="P67" s="44">
        <v>4.4000000000000004</v>
      </c>
      <c r="Q67" s="44">
        <v>4.4000000000000004</v>
      </c>
      <c r="R67" s="44">
        <v>4.4000000000000004</v>
      </c>
      <c r="S67" s="44">
        <v>4.4000000000000004</v>
      </c>
      <c r="T67" s="44">
        <v>4.4000000000000004</v>
      </c>
      <c r="U67" s="44">
        <v>4.4000000000000004</v>
      </c>
      <c r="V67" s="44">
        <v>4.4000000000000004</v>
      </c>
      <c r="W67" s="44">
        <v>4.4000000000000004</v>
      </c>
      <c r="X67" s="44">
        <v>4.4000000000000004</v>
      </c>
      <c r="Y67" s="44">
        <v>4.4000000000000004</v>
      </c>
      <c r="Z67" s="44">
        <v>4.2</v>
      </c>
      <c r="AA67" s="44">
        <v>4.2</v>
      </c>
      <c r="AB67" s="44">
        <v>4.2</v>
      </c>
      <c r="AC67" s="44">
        <v>4.2</v>
      </c>
      <c r="AD67" s="44">
        <v>4.2</v>
      </c>
      <c r="AE67" s="44">
        <v>4.2</v>
      </c>
      <c r="AF67" s="44">
        <v>4.2</v>
      </c>
      <c r="AG67" s="61">
        <v>10</v>
      </c>
      <c r="AH67" s="46">
        <f t="shared" si="2"/>
        <v>4.4000000000000004</v>
      </c>
      <c r="AI67" s="47">
        <f t="shared" si="3"/>
        <v>4.2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3.9</v>
      </c>
      <c r="C68" s="44">
        <v>3.9</v>
      </c>
      <c r="D68" s="44">
        <v>3.9</v>
      </c>
      <c r="E68" s="44">
        <v>3.9</v>
      </c>
      <c r="F68" s="44">
        <v>3.9</v>
      </c>
      <c r="G68" s="44">
        <v>3.9</v>
      </c>
      <c r="H68" s="44">
        <v>3.9</v>
      </c>
      <c r="I68" s="44">
        <v>3.9</v>
      </c>
      <c r="J68" s="44">
        <v>3.9</v>
      </c>
      <c r="K68" s="44">
        <v>3.9</v>
      </c>
      <c r="L68" s="44">
        <v>3.9</v>
      </c>
      <c r="M68" s="44">
        <v>3.9</v>
      </c>
      <c r="N68" s="44">
        <v>3.9</v>
      </c>
      <c r="O68" s="44">
        <v>3.9</v>
      </c>
      <c r="P68" s="44">
        <v>3.9</v>
      </c>
      <c r="Q68" s="44">
        <v>3.9</v>
      </c>
      <c r="R68" s="44">
        <v>3.9</v>
      </c>
      <c r="S68" s="44">
        <v>3.9</v>
      </c>
      <c r="T68" s="44">
        <v>3.9</v>
      </c>
      <c r="U68" s="44">
        <v>3.9</v>
      </c>
      <c r="V68" s="44">
        <v>3.9</v>
      </c>
      <c r="W68" s="44">
        <v>3.9</v>
      </c>
      <c r="X68" s="44">
        <v>3.9</v>
      </c>
      <c r="Y68" s="44">
        <v>3.9</v>
      </c>
      <c r="Z68" s="44">
        <v>3.9</v>
      </c>
      <c r="AA68" s="44">
        <v>3.9</v>
      </c>
      <c r="AB68" s="44">
        <v>3.9</v>
      </c>
      <c r="AC68" s="44">
        <v>3.9</v>
      </c>
      <c r="AD68" s="44">
        <v>3.9</v>
      </c>
      <c r="AE68" s="44">
        <v>3.9</v>
      </c>
      <c r="AF68" s="44">
        <v>3.9</v>
      </c>
      <c r="AG68" s="64">
        <v>10</v>
      </c>
      <c r="AH68" s="46">
        <f t="shared" si="2"/>
        <v>3.9</v>
      </c>
      <c r="AI68" s="47">
        <f t="shared" si="3"/>
        <v>3.9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D70" si="20">29.3+36.1</f>
        <v>65.400000000000006</v>
      </c>
      <c r="C70" s="66">
        <f t="shared" si="20"/>
        <v>65.400000000000006</v>
      </c>
      <c r="D70" s="66">
        <f t="shared" si="20"/>
        <v>65.400000000000006</v>
      </c>
      <c r="E70" s="66">
        <f t="shared" ref="E70:N70" si="21">29.3+36.1</f>
        <v>65.400000000000006</v>
      </c>
      <c r="F70" s="66">
        <f t="shared" si="21"/>
        <v>65.400000000000006</v>
      </c>
      <c r="G70" s="66">
        <f t="shared" si="21"/>
        <v>65.400000000000006</v>
      </c>
      <c r="H70" s="66">
        <f t="shared" si="21"/>
        <v>65.400000000000006</v>
      </c>
      <c r="I70" s="66">
        <f t="shared" si="21"/>
        <v>65.400000000000006</v>
      </c>
      <c r="J70" s="66">
        <f t="shared" si="21"/>
        <v>65.400000000000006</v>
      </c>
      <c r="K70" s="66">
        <f t="shared" si="21"/>
        <v>65.400000000000006</v>
      </c>
      <c r="L70" s="66">
        <f t="shared" si="21"/>
        <v>65.400000000000006</v>
      </c>
      <c r="M70" s="66">
        <f t="shared" si="21"/>
        <v>65.400000000000006</v>
      </c>
      <c r="N70" s="66">
        <f t="shared" si="21"/>
        <v>65.400000000000006</v>
      </c>
      <c r="O70" s="66">
        <f t="shared" ref="O70:Y70" si="22">28.2+35.6</f>
        <v>63.8</v>
      </c>
      <c r="P70" s="66">
        <f t="shared" si="22"/>
        <v>63.8</v>
      </c>
      <c r="Q70" s="66">
        <f t="shared" si="22"/>
        <v>63.8</v>
      </c>
      <c r="R70" s="66">
        <f t="shared" si="22"/>
        <v>63.8</v>
      </c>
      <c r="S70" s="66">
        <f t="shared" si="22"/>
        <v>63.8</v>
      </c>
      <c r="T70" s="66">
        <f t="shared" si="22"/>
        <v>63.8</v>
      </c>
      <c r="U70" s="66">
        <f t="shared" si="22"/>
        <v>63.8</v>
      </c>
      <c r="V70" s="66">
        <f t="shared" si="22"/>
        <v>63.8</v>
      </c>
      <c r="W70" s="66">
        <f t="shared" si="22"/>
        <v>63.8</v>
      </c>
      <c r="X70" s="66">
        <f t="shared" si="22"/>
        <v>63.8</v>
      </c>
      <c r="Y70" s="66">
        <f t="shared" si="22"/>
        <v>63.8</v>
      </c>
      <c r="Z70" s="66">
        <f>20.9+26.6</f>
        <v>47.5</v>
      </c>
      <c r="AA70" s="66">
        <f>20.9+26.6</f>
        <v>47.5</v>
      </c>
      <c r="AB70" s="66">
        <f>22+28.1</f>
        <v>50.1</v>
      </c>
      <c r="AC70" s="66">
        <f>22.3+28.5</f>
        <v>50.8</v>
      </c>
      <c r="AD70" s="66">
        <f>22.3+28.5</f>
        <v>50.8</v>
      </c>
      <c r="AE70" s="66">
        <f>22.3+28.5</f>
        <v>50.8</v>
      </c>
      <c r="AF70" s="66">
        <f>22.3+28.5</f>
        <v>50.8</v>
      </c>
      <c r="AG70" s="64">
        <v>240</v>
      </c>
      <c r="AH70" s="46">
        <f t="shared" si="2"/>
        <v>65.400000000000006</v>
      </c>
      <c r="AI70" s="47">
        <f t="shared" si="3"/>
        <v>47.5</v>
      </c>
      <c r="AK70" s="49"/>
    </row>
    <row r="71" spans="1:88" ht="15.75" thickBot="1" x14ac:dyDescent="0.3">
      <c r="A71" s="69" t="s">
        <v>90</v>
      </c>
      <c r="B71" s="70">
        <f t="shared" ref="B71:AG71" si="23">SUM(B11:B69)</f>
        <v>766.80000000000018</v>
      </c>
      <c r="C71" s="70">
        <f t="shared" si="23"/>
        <v>727.80000000000007</v>
      </c>
      <c r="D71" s="70">
        <f t="shared" ref="D71" si="24">SUM(D11:D69)</f>
        <v>727.80000000000007</v>
      </c>
      <c r="E71" s="70">
        <f t="shared" si="23"/>
        <v>718.3</v>
      </c>
      <c r="F71" s="70">
        <f t="shared" ref="F71" si="25">SUM(F11:F69)</f>
        <v>718.3</v>
      </c>
      <c r="G71" s="70">
        <f t="shared" si="23"/>
        <v>718.3</v>
      </c>
      <c r="H71" s="70">
        <f t="shared" si="23"/>
        <v>718.3</v>
      </c>
      <c r="I71" s="70">
        <f t="shared" si="23"/>
        <v>718.3</v>
      </c>
      <c r="J71" s="70">
        <f t="shared" si="23"/>
        <v>718.3</v>
      </c>
      <c r="K71" s="70">
        <f t="shared" si="23"/>
        <v>718.3</v>
      </c>
      <c r="L71" s="70">
        <f t="shared" si="23"/>
        <v>718.3</v>
      </c>
      <c r="M71" s="70">
        <f t="shared" si="23"/>
        <v>718.3</v>
      </c>
      <c r="N71" s="70">
        <f t="shared" ref="N71" si="26">SUM(N11:N69)</f>
        <v>718.3</v>
      </c>
      <c r="O71" s="70">
        <f t="shared" si="23"/>
        <v>711.8</v>
      </c>
      <c r="P71" s="70">
        <f t="shared" ref="P71:Q71" si="27">SUM(P11:P69)</f>
        <v>711.8</v>
      </c>
      <c r="Q71" s="70">
        <f t="shared" si="27"/>
        <v>692.16000000000008</v>
      </c>
      <c r="R71" s="70">
        <f t="shared" ref="R71:S71" si="28">SUM(R11:R69)</f>
        <v>692.16000000000008</v>
      </c>
      <c r="S71" s="70">
        <f t="shared" si="28"/>
        <v>692.16000000000008</v>
      </c>
      <c r="T71" s="70">
        <f t="shared" ref="T71:U71" si="29">SUM(T11:T69)</f>
        <v>692.16000000000008</v>
      </c>
      <c r="U71" s="70">
        <f t="shared" si="29"/>
        <v>692.16000000000008</v>
      </c>
      <c r="V71" s="70">
        <f t="shared" ref="V71:W71" si="30">SUM(V11:V69)</f>
        <v>692.16000000000008</v>
      </c>
      <c r="W71" s="70">
        <f t="shared" si="30"/>
        <v>692.16000000000008</v>
      </c>
      <c r="X71" s="70">
        <f t="shared" ref="X71:Y71" si="31">SUM(X11:X69)</f>
        <v>692.16000000000008</v>
      </c>
      <c r="Y71" s="70">
        <f t="shared" si="31"/>
        <v>692.16000000000008</v>
      </c>
      <c r="Z71" s="70">
        <f>SUM(Z11:Z69)</f>
        <v>694.40000000000009</v>
      </c>
      <c r="AA71" s="70">
        <f>SUM(AA11:AA69)</f>
        <v>694.40000000000009</v>
      </c>
      <c r="AB71" s="70">
        <f>SUM(AB11:AB69)</f>
        <v>706.80000000000007</v>
      </c>
      <c r="AC71" s="70">
        <f t="shared" si="23"/>
        <v>669.30000000000018</v>
      </c>
      <c r="AD71" s="70">
        <f t="shared" si="23"/>
        <v>669.30000000000018</v>
      </c>
      <c r="AE71" s="70">
        <f t="shared" si="23"/>
        <v>661.30000000000018</v>
      </c>
      <c r="AF71" s="70">
        <f t="shared" si="23"/>
        <v>661.30000000000018</v>
      </c>
      <c r="AG71" s="70">
        <f t="shared" si="23"/>
        <v>1812.2049999999999</v>
      </c>
      <c r="AH71" s="46">
        <f t="shared" si="2"/>
        <v>766.80000000000018</v>
      </c>
      <c r="AI71" s="47">
        <f t="shared" si="3"/>
        <v>661.30000000000018</v>
      </c>
      <c r="AK71" s="49"/>
    </row>
    <row r="72" spans="1:88" x14ac:dyDescent="0.25">
      <c r="A72" s="71" t="s">
        <v>91</v>
      </c>
      <c r="B72" s="44">
        <v>80</v>
      </c>
      <c r="C72" s="44">
        <v>40</v>
      </c>
      <c r="D72" s="44">
        <v>0</v>
      </c>
      <c r="E72" s="44">
        <v>0</v>
      </c>
      <c r="F72" s="44">
        <v>0</v>
      </c>
      <c r="G72" s="44">
        <v>0</v>
      </c>
      <c r="H72" s="44">
        <v>70</v>
      </c>
      <c r="I72" s="44">
        <v>160</v>
      </c>
      <c r="J72" s="44">
        <v>220</v>
      </c>
      <c r="K72" s="44">
        <v>230</v>
      </c>
      <c r="L72" s="44">
        <v>421</v>
      </c>
      <c r="M72" s="44">
        <v>456</v>
      </c>
      <c r="N72" s="44">
        <v>271</v>
      </c>
      <c r="O72" s="44">
        <v>90.5</v>
      </c>
      <c r="P72" s="44">
        <v>0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60.5</v>
      </c>
      <c r="X72" s="44">
        <v>120.9</v>
      </c>
      <c r="Y72" s="44">
        <v>331.7</v>
      </c>
      <c r="Z72" s="44">
        <v>404.2</v>
      </c>
      <c r="AA72" s="44">
        <v>349.8</v>
      </c>
      <c r="AB72" s="44">
        <v>350</v>
      </c>
      <c r="AC72" s="44">
        <v>228.9</v>
      </c>
      <c r="AD72" s="44">
        <v>210</v>
      </c>
      <c r="AE72" s="44">
        <v>70.3</v>
      </c>
      <c r="AF72" s="44">
        <v>0</v>
      </c>
      <c r="AG72" s="61">
        <v>456</v>
      </c>
      <c r="AH72" s="46">
        <f t="shared" si="2"/>
        <v>456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43.9</v>
      </c>
      <c r="C73" s="43">
        <v>41.8</v>
      </c>
      <c r="D73" s="43">
        <v>41.8</v>
      </c>
      <c r="E73" s="43">
        <v>41.8</v>
      </c>
      <c r="F73" s="43">
        <v>41.8</v>
      </c>
      <c r="G73" s="43">
        <v>41.8</v>
      </c>
      <c r="H73" s="43">
        <v>41.8</v>
      </c>
      <c r="I73" s="43">
        <v>41.8</v>
      </c>
      <c r="J73" s="43">
        <v>41.8</v>
      </c>
      <c r="K73" s="43">
        <v>41.8</v>
      </c>
      <c r="L73" s="43">
        <v>41.8</v>
      </c>
      <c r="M73" s="43">
        <v>41.8</v>
      </c>
      <c r="N73" s="43">
        <v>40</v>
      </c>
      <c r="O73" s="43">
        <v>37.9</v>
      </c>
      <c r="P73" s="43">
        <v>37.9</v>
      </c>
      <c r="Q73" s="43">
        <v>37.9</v>
      </c>
      <c r="R73" s="43">
        <v>37.9</v>
      </c>
      <c r="S73" s="43">
        <v>37.9</v>
      </c>
      <c r="T73" s="43">
        <v>37.9</v>
      </c>
      <c r="U73" s="43">
        <v>41.9</v>
      </c>
      <c r="V73" s="43">
        <v>39.9</v>
      </c>
      <c r="W73" s="43">
        <v>39.9</v>
      </c>
      <c r="X73" s="43">
        <v>40</v>
      </c>
      <c r="Y73" s="43">
        <v>39.9</v>
      </c>
      <c r="Z73" s="43">
        <v>43.8</v>
      </c>
      <c r="AA73" s="43">
        <v>43.8</v>
      </c>
      <c r="AB73" s="43">
        <v>43.8</v>
      </c>
      <c r="AC73" s="43">
        <v>47.8</v>
      </c>
      <c r="AD73" s="43">
        <v>47.8</v>
      </c>
      <c r="AE73" s="43">
        <v>47.8</v>
      </c>
      <c r="AF73" s="43">
        <v>47.8</v>
      </c>
      <c r="AG73" s="64">
        <v>111</v>
      </c>
      <c r="AH73" s="46">
        <f t="shared" si="2"/>
        <v>47.8</v>
      </c>
      <c r="AI73" s="47">
        <f t="shared" si="3"/>
        <v>37.9</v>
      </c>
      <c r="AK73" s="49"/>
    </row>
    <row r="74" spans="1:88" x14ac:dyDescent="0.25">
      <c r="A74" s="73" t="s">
        <v>93</v>
      </c>
      <c r="B74" s="43">
        <v>29.4</v>
      </c>
      <c r="C74" s="43">
        <v>28.4</v>
      </c>
      <c r="D74" s="43">
        <v>28.4</v>
      </c>
      <c r="E74" s="43">
        <v>28.4</v>
      </c>
      <c r="F74" s="43">
        <v>28.4</v>
      </c>
      <c r="G74" s="43">
        <v>28.4</v>
      </c>
      <c r="H74" s="43">
        <v>28.4</v>
      </c>
      <c r="I74" s="43">
        <v>28.4</v>
      </c>
      <c r="J74" s="43">
        <v>28.4</v>
      </c>
      <c r="K74" s="43">
        <v>28.4</v>
      </c>
      <c r="L74" s="43">
        <v>28.4</v>
      </c>
      <c r="M74" s="43">
        <v>28.4</v>
      </c>
      <c r="N74" s="43">
        <v>31.6</v>
      </c>
      <c r="O74" s="43">
        <v>30.1</v>
      </c>
      <c r="P74" s="43">
        <v>30.1</v>
      </c>
      <c r="Q74" s="43">
        <v>30.1</v>
      </c>
      <c r="R74" s="43">
        <v>30.1</v>
      </c>
      <c r="S74" s="43">
        <v>28.2</v>
      </c>
      <c r="T74" s="43">
        <v>28.1</v>
      </c>
      <c r="U74" s="43">
        <v>27</v>
      </c>
      <c r="V74" s="43">
        <v>27.5</v>
      </c>
      <c r="W74" s="43">
        <v>27</v>
      </c>
      <c r="X74" s="43">
        <v>26.4</v>
      </c>
      <c r="Y74" s="43">
        <v>25.3</v>
      </c>
      <c r="Z74" s="43">
        <v>23.8</v>
      </c>
      <c r="AA74" s="43">
        <v>25.5</v>
      </c>
      <c r="AB74" s="43">
        <v>28.4</v>
      </c>
      <c r="AC74" s="43">
        <v>28.4</v>
      </c>
      <c r="AD74" s="43">
        <v>28.4</v>
      </c>
      <c r="AE74" s="43">
        <v>28.4</v>
      </c>
      <c r="AF74" s="43">
        <v>28.4</v>
      </c>
      <c r="AG74" s="64">
        <v>60</v>
      </c>
      <c r="AH74" s="46">
        <f t="shared" si="2"/>
        <v>31.6</v>
      </c>
      <c r="AI74" s="47">
        <f t="shared" si="3"/>
        <v>23.8</v>
      </c>
      <c r="AK74" s="49"/>
    </row>
    <row r="75" spans="1:88" x14ac:dyDescent="0.25">
      <c r="A75" s="74" t="s">
        <v>94</v>
      </c>
      <c r="B75" s="43">
        <v>17.2</v>
      </c>
      <c r="C75" s="43">
        <v>12.52</v>
      </c>
      <c r="D75" s="43">
        <v>12.52</v>
      </c>
      <c r="E75" s="43">
        <v>12.52</v>
      </c>
      <c r="F75" s="43">
        <v>12.52</v>
      </c>
      <c r="G75" s="43">
        <v>12.52</v>
      </c>
      <c r="H75" s="43">
        <v>12.52</v>
      </c>
      <c r="I75" s="43">
        <v>12.52</v>
      </c>
      <c r="J75" s="43">
        <v>12.52</v>
      </c>
      <c r="K75" s="43">
        <v>12.52</v>
      </c>
      <c r="L75" s="43">
        <v>12.52</v>
      </c>
      <c r="M75" s="43">
        <v>12.52</v>
      </c>
      <c r="N75" s="43">
        <v>12.52</v>
      </c>
      <c r="O75" s="43">
        <v>13.1</v>
      </c>
      <c r="P75" s="43">
        <v>13.1</v>
      </c>
      <c r="Q75" s="43">
        <v>13.1</v>
      </c>
      <c r="R75" s="43">
        <v>13.1</v>
      </c>
      <c r="S75" s="43">
        <v>12.4</v>
      </c>
      <c r="T75" s="43">
        <v>12.8</v>
      </c>
      <c r="U75" s="43">
        <v>0</v>
      </c>
      <c r="V75" s="43">
        <v>18.8</v>
      </c>
      <c r="W75" s="43">
        <v>18.3</v>
      </c>
      <c r="X75" s="43">
        <v>17.100000000000001</v>
      </c>
      <c r="Y75" s="43">
        <v>17.2</v>
      </c>
      <c r="Z75" s="43">
        <v>17.2</v>
      </c>
      <c r="AA75" s="43">
        <v>17.100000000000001</v>
      </c>
      <c r="AB75" s="43">
        <v>17.100000000000001</v>
      </c>
      <c r="AC75" s="43">
        <v>17.100000000000001</v>
      </c>
      <c r="AD75" s="43">
        <v>17.100000000000001</v>
      </c>
      <c r="AE75" s="43">
        <v>17.100000000000001</v>
      </c>
      <c r="AF75" s="43">
        <v>17.100000000000001</v>
      </c>
      <c r="AG75" s="75">
        <v>42.5</v>
      </c>
      <c r="AH75" s="46">
        <f t="shared" ref="AH75:AH138" si="32">MAX(B75:AF75)</f>
        <v>18.8</v>
      </c>
      <c r="AI75" s="47">
        <f t="shared" ref="AI75:AI138" si="33">MIN(B75:AF75)</f>
        <v>0</v>
      </c>
      <c r="AK75" s="49"/>
    </row>
    <row r="76" spans="1:88" x14ac:dyDescent="0.25">
      <c r="A76" s="74" t="s">
        <v>95</v>
      </c>
      <c r="B76" s="43">
        <v>19.2</v>
      </c>
      <c r="C76" s="43">
        <v>15.2</v>
      </c>
      <c r="D76" s="43">
        <v>15.2</v>
      </c>
      <c r="E76" s="43">
        <v>15.2</v>
      </c>
      <c r="F76" s="43">
        <v>15.2</v>
      </c>
      <c r="G76" s="43">
        <v>15.2</v>
      </c>
      <c r="H76" s="43">
        <v>15.2</v>
      </c>
      <c r="I76" s="43">
        <v>15.2</v>
      </c>
      <c r="J76" s="43">
        <v>15.2</v>
      </c>
      <c r="K76" s="43">
        <v>15.2</v>
      </c>
      <c r="L76" s="43">
        <v>15.2</v>
      </c>
      <c r="M76" s="43">
        <v>15.2</v>
      </c>
      <c r="N76" s="43">
        <v>14.1</v>
      </c>
      <c r="O76" s="43">
        <v>14.1</v>
      </c>
      <c r="P76" s="43">
        <v>14.1</v>
      </c>
      <c r="Q76" s="43">
        <v>14.1</v>
      </c>
      <c r="R76" s="43">
        <v>14.1</v>
      </c>
      <c r="S76" s="43">
        <v>14.1</v>
      </c>
      <c r="T76" s="43">
        <v>14.1</v>
      </c>
      <c r="U76" s="43">
        <v>14.1</v>
      </c>
      <c r="V76" s="43">
        <v>19.100000000000001</v>
      </c>
      <c r="W76" s="43">
        <v>20.100000000000001</v>
      </c>
      <c r="X76" s="43">
        <v>20</v>
      </c>
      <c r="Y76" s="43">
        <v>20.100000000000001</v>
      </c>
      <c r="Z76" s="43">
        <v>20.100000000000001</v>
      </c>
      <c r="AA76" s="43">
        <v>20</v>
      </c>
      <c r="AB76" s="43">
        <v>20</v>
      </c>
      <c r="AC76" s="43">
        <v>20</v>
      </c>
      <c r="AD76" s="43">
        <v>20</v>
      </c>
      <c r="AE76" s="43">
        <v>20</v>
      </c>
      <c r="AF76" s="43">
        <v>20</v>
      </c>
      <c r="AG76" s="75">
        <v>22.1</v>
      </c>
      <c r="AH76" s="46">
        <f t="shared" si="32"/>
        <v>20.100000000000001</v>
      </c>
      <c r="AI76" s="47">
        <f t="shared" si="33"/>
        <v>14.1</v>
      </c>
      <c r="AK76" s="49"/>
    </row>
    <row r="77" spans="1:88" ht="15.75" thickBot="1" x14ac:dyDescent="0.3">
      <c r="A77" s="76" t="s">
        <v>96</v>
      </c>
      <c r="B77" s="77">
        <v>5.0999999999999996</v>
      </c>
      <c r="C77" s="77">
        <v>4</v>
      </c>
      <c r="D77" s="77">
        <v>4</v>
      </c>
      <c r="E77" s="77">
        <v>4</v>
      </c>
      <c r="F77" s="77">
        <v>4</v>
      </c>
      <c r="G77" s="77">
        <v>4</v>
      </c>
      <c r="H77" s="77">
        <v>4</v>
      </c>
      <c r="I77" s="77">
        <v>4</v>
      </c>
      <c r="J77" s="77">
        <v>4</v>
      </c>
      <c r="K77" s="77">
        <v>4</v>
      </c>
      <c r="L77" s="77">
        <v>4</v>
      </c>
      <c r="M77" s="77">
        <v>4</v>
      </c>
      <c r="N77" s="77">
        <v>4</v>
      </c>
      <c r="O77" s="77">
        <v>4.0999999999999996</v>
      </c>
      <c r="P77" s="77">
        <v>4.0999999999999996</v>
      </c>
      <c r="Q77" s="77">
        <v>4.0999999999999996</v>
      </c>
      <c r="R77" s="77">
        <v>4.0999999999999996</v>
      </c>
      <c r="S77" s="77">
        <v>4</v>
      </c>
      <c r="T77" s="77">
        <v>4</v>
      </c>
      <c r="U77" s="77">
        <v>4</v>
      </c>
      <c r="V77" s="77">
        <v>5</v>
      </c>
      <c r="W77" s="77">
        <v>5</v>
      </c>
      <c r="X77" s="77">
        <v>4.9000000000000004</v>
      </c>
      <c r="Y77" s="77">
        <v>5.0999999999999996</v>
      </c>
      <c r="Z77" s="77">
        <v>5.0999999999999996</v>
      </c>
      <c r="AA77" s="77">
        <v>5.0999999999999996</v>
      </c>
      <c r="AB77" s="77">
        <v>5.0999999999999996</v>
      </c>
      <c r="AC77" s="77">
        <v>5.0999999999999996</v>
      </c>
      <c r="AD77" s="77">
        <v>5.0999999999999996</v>
      </c>
      <c r="AE77" s="77">
        <v>5.0999999999999996</v>
      </c>
      <c r="AF77" s="77">
        <v>5.0999999999999996</v>
      </c>
      <c r="AG77" s="78">
        <v>14.8</v>
      </c>
      <c r="AH77" s="46">
        <f t="shared" si="32"/>
        <v>5.0999999999999996</v>
      </c>
      <c r="AI77" s="47">
        <f t="shared" si="33"/>
        <v>4</v>
      </c>
      <c r="AK77" s="49"/>
    </row>
    <row r="78" spans="1:88" ht="15.75" thickBot="1" x14ac:dyDescent="0.3">
      <c r="A78" s="79" t="s">
        <v>97</v>
      </c>
      <c r="B78" s="70">
        <f t="shared" ref="B78:AG78" si="34">SUM(B72:B77)</f>
        <v>194.79999999999998</v>
      </c>
      <c r="C78" s="70">
        <f t="shared" si="34"/>
        <v>141.91999999999999</v>
      </c>
      <c r="D78" s="70">
        <f t="shared" ref="D78" si="35">SUM(D72:D77)</f>
        <v>101.91999999999999</v>
      </c>
      <c r="E78" s="70">
        <f t="shared" si="34"/>
        <v>101.91999999999999</v>
      </c>
      <c r="F78" s="70">
        <f t="shared" ref="F78" si="36">SUM(F72:F77)</f>
        <v>101.91999999999999</v>
      </c>
      <c r="G78" s="70">
        <f t="shared" si="34"/>
        <v>101.91999999999999</v>
      </c>
      <c r="H78" s="70">
        <f t="shared" si="34"/>
        <v>171.92</v>
      </c>
      <c r="I78" s="70">
        <f t="shared" si="34"/>
        <v>261.92</v>
      </c>
      <c r="J78" s="70">
        <f t="shared" si="34"/>
        <v>321.91999999999996</v>
      </c>
      <c r="K78" s="70">
        <f t="shared" si="34"/>
        <v>331.91999999999996</v>
      </c>
      <c r="L78" s="70">
        <f t="shared" si="34"/>
        <v>522.91999999999996</v>
      </c>
      <c r="M78" s="70">
        <f t="shared" si="34"/>
        <v>557.92000000000007</v>
      </c>
      <c r="N78" s="70">
        <f t="shared" ref="N78" si="37">SUM(N72:N77)</f>
        <v>373.22</v>
      </c>
      <c r="O78" s="70">
        <f t="shared" si="34"/>
        <v>189.79999999999998</v>
      </c>
      <c r="P78" s="70">
        <f t="shared" ref="P78:Q78" si="38">SUM(P72:P77)</f>
        <v>99.299999999999983</v>
      </c>
      <c r="Q78" s="70">
        <f t="shared" si="38"/>
        <v>99.299999999999983</v>
      </c>
      <c r="R78" s="70">
        <f t="shared" ref="R78:S78" si="39">SUM(R72:R77)</f>
        <v>99.299999999999983</v>
      </c>
      <c r="S78" s="70">
        <f t="shared" si="39"/>
        <v>96.6</v>
      </c>
      <c r="T78" s="70">
        <f t="shared" ref="T78:U78" si="40">SUM(T72:T77)</f>
        <v>96.899999999999991</v>
      </c>
      <c r="U78" s="70">
        <f t="shared" si="40"/>
        <v>87</v>
      </c>
      <c r="V78" s="70">
        <f t="shared" ref="V78:W78" si="41">SUM(V72:V77)</f>
        <v>110.30000000000001</v>
      </c>
      <c r="W78" s="70">
        <f t="shared" si="41"/>
        <v>170.8</v>
      </c>
      <c r="X78" s="70">
        <f t="shared" ref="X78:Y78" si="42">SUM(X72:X77)</f>
        <v>229.3</v>
      </c>
      <c r="Y78" s="70">
        <f t="shared" si="42"/>
        <v>439.3</v>
      </c>
      <c r="Z78" s="70">
        <f>SUM(Z72:Z77)</f>
        <v>514.20000000000005</v>
      </c>
      <c r="AA78" s="70">
        <f>SUM(AA72:AA77)</f>
        <v>461.30000000000007</v>
      </c>
      <c r="AB78" s="70">
        <f t="shared" si="34"/>
        <v>464.40000000000003</v>
      </c>
      <c r="AC78" s="70">
        <f t="shared" si="34"/>
        <v>347.3</v>
      </c>
      <c r="AD78" s="70">
        <f t="shared" si="34"/>
        <v>328.40000000000003</v>
      </c>
      <c r="AE78" s="70">
        <f t="shared" si="34"/>
        <v>188.7</v>
      </c>
      <c r="AF78" s="70">
        <f t="shared" si="34"/>
        <v>118.39999999999998</v>
      </c>
      <c r="AG78" s="80">
        <f t="shared" si="34"/>
        <v>706.4</v>
      </c>
      <c r="AH78" s="46">
        <f t="shared" si="32"/>
        <v>557.92000000000007</v>
      </c>
      <c r="AI78" s="47">
        <f t="shared" si="33"/>
        <v>87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97</v>
      </c>
      <c r="C79" s="44">
        <v>97.4</v>
      </c>
      <c r="D79" s="44">
        <v>97.4</v>
      </c>
      <c r="E79" s="44">
        <v>48</v>
      </c>
      <c r="F79" s="44">
        <v>30</v>
      </c>
      <c r="G79" s="44">
        <v>90</v>
      </c>
      <c r="H79" s="44">
        <v>113</v>
      </c>
      <c r="I79" s="44">
        <v>113</v>
      </c>
      <c r="J79" s="44">
        <v>113</v>
      </c>
      <c r="K79" s="44">
        <v>103</v>
      </c>
      <c r="L79" s="44">
        <v>114</v>
      </c>
      <c r="M79" s="44">
        <v>114</v>
      </c>
      <c r="N79" s="44">
        <v>109</v>
      </c>
      <c r="O79" s="44">
        <v>90.3</v>
      </c>
      <c r="P79" s="44">
        <v>72.8</v>
      </c>
      <c r="Q79" s="44">
        <v>46.2</v>
      </c>
      <c r="R79" s="44">
        <v>31</v>
      </c>
      <c r="S79" s="44">
        <v>35.799999999999997</v>
      </c>
      <c r="T79" s="44">
        <v>36.299999999999997</v>
      </c>
      <c r="U79" s="44">
        <v>35.9</v>
      </c>
      <c r="V79" s="44">
        <v>42.8</v>
      </c>
      <c r="W79" s="44">
        <v>42.1</v>
      </c>
      <c r="X79" s="44">
        <v>83.4</v>
      </c>
      <c r="Y79" s="44">
        <v>95.7</v>
      </c>
      <c r="Z79" s="44">
        <v>94.8</v>
      </c>
      <c r="AA79" s="44">
        <v>95.3</v>
      </c>
      <c r="AB79" s="44">
        <v>95</v>
      </c>
      <c r="AC79" s="44">
        <v>95</v>
      </c>
      <c r="AD79" s="44">
        <v>95</v>
      </c>
      <c r="AE79" s="44">
        <v>72.7</v>
      </c>
      <c r="AF79" s="44">
        <v>54.3</v>
      </c>
      <c r="AG79" s="61">
        <v>144</v>
      </c>
      <c r="AH79" s="46">
        <f t="shared" si="32"/>
        <v>114</v>
      </c>
      <c r="AI79" s="47">
        <f t="shared" si="33"/>
        <v>30</v>
      </c>
      <c r="AK79" s="49"/>
      <c r="AY79" s="1" t="s">
        <v>99</v>
      </c>
      <c r="AZ79" s="82">
        <f>ROUND(C97,0)</f>
        <v>250</v>
      </c>
      <c r="BA79" s="81">
        <f t="shared" ref="BA79:BD83" si="43">D97</f>
        <v>232.2</v>
      </c>
      <c r="BB79" s="81">
        <f t="shared" si="43"/>
        <v>291.5</v>
      </c>
      <c r="BC79" s="81">
        <f t="shared" si="43"/>
        <v>283</v>
      </c>
      <c r="BD79" s="81">
        <f t="shared" si="43"/>
        <v>250</v>
      </c>
      <c r="BE79" s="82">
        <f>I97</f>
        <v>190</v>
      </c>
      <c r="BF79" s="82">
        <f>K97</f>
        <v>160</v>
      </c>
      <c r="BG79" s="82">
        <f t="shared" ref="BG79:BP83" si="44">M97</f>
        <v>-45</v>
      </c>
      <c r="BH79" s="82">
        <f t="shared" si="44"/>
        <v>148</v>
      </c>
      <c r="BI79" s="82">
        <f t="shared" si="44"/>
        <v>296.10000000000002</v>
      </c>
      <c r="BJ79" s="82">
        <f t="shared" si="44"/>
        <v>411</v>
      </c>
      <c r="BK79" s="82">
        <f t="shared" si="44"/>
        <v>471</v>
      </c>
      <c r="BL79" s="82">
        <f t="shared" si="44"/>
        <v>473</v>
      </c>
      <c r="BM79" s="82">
        <f t="shared" si="44"/>
        <v>483.8</v>
      </c>
      <c r="BN79" s="82">
        <f t="shared" si="44"/>
        <v>457.8</v>
      </c>
      <c r="BO79" s="82">
        <f t="shared" si="44"/>
        <v>485.4</v>
      </c>
      <c r="BP79" s="82">
        <f t="shared" si="44"/>
        <v>315.7</v>
      </c>
      <c r="BQ79" s="82">
        <f>X97</f>
        <v>227.8</v>
      </c>
      <c r="BR79" s="82">
        <f>Z97</f>
        <v>85.1</v>
      </c>
      <c r="BS79" s="81">
        <f>AB97</f>
        <v>72.8</v>
      </c>
      <c r="BT79" s="81">
        <f t="shared" ref="BT79:BV83" si="45">AD97</f>
        <v>70.7</v>
      </c>
      <c r="BU79" s="81">
        <f t="shared" si="45"/>
        <v>184</v>
      </c>
      <c r="BV79" s="81">
        <f t="shared" si="45"/>
        <v>200</v>
      </c>
      <c r="BW79" s="81">
        <f>B97</f>
        <v>244</v>
      </c>
    </row>
    <row r="80" spans="1:88" x14ac:dyDescent="0.25">
      <c r="A80" s="63" t="s">
        <v>100</v>
      </c>
      <c r="B80" s="43">
        <v>34</v>
      </c>
      <c r="C80" s="43">
        <v>26.6</v>
      </c>
      <c r="D80" s="43">
        <v>26.6</v>
      </c>
      <c r="E80" s="43">
        <v>0</v>
      </c>
      <c r="F80" s="43">
        <v>0</v>
      </c>
      <c r="G80" s="43">
        <v>0</v>
      </c>
      <c r="H80" s="43">
        <v>0</v>
      </c>
      <c r="I80" s="43">
        <v>0</v>
      </c>
      <c r="J80" s="43">
        <v>0</v>
      </c>
      <c r="K80" s="43">
        <v>34</v>
      </c>
      <c r="L80" s="43">
        <v>34</v>
      </c>
      <c r="M80" s="43">
        <v>34</v>
      </c>
      <c r="N80" s="43">
        <v>48.4</v>
      </c>
      <c r="O80" s="43">
        <v>68.7</v>
      </c>
      <c r="P80" s="43">
        <v>48.4</v>
      </c>
      <c r="Q80" s="43">
        <v>26</v>
      </c>
      <c r="R80" s="43">
        <v>25</v>
      </c>
      <c r="S80" s="43">
        <v>0</v>
      </c>
      <c r="T80" s="43">
        <v>24.5</v>
      </c>
      <c r="U80" s="43">
        <v>24.6</v>
      </c>
      <c r="V80" s="43">
        <v>34.799999999999997</v>
      </c>
      <c r="W80" s="43">
        <v>35.299999999999997</v>
      </c>
      <c r="X80" s="43">
        <v>52.9</v>
      </c>
      <c r="Y80" s="43">
        <v>68.400000000000006</v>
      </c>
      <c r="Z80" s="43">
        <v>68.7</v>
      </c>
      <c r="AA80" s="43">
        <v>68.900000000000006</v>
      </c>
      <c r="AB80" s="43">
        <v>68.900000000000006</v>
      </c>
      <c r="AC80" s="43">
        <v>68.900000000000006</v>
      </c>
      <c r="AD80" s="43">
        <v>34.880000000000003</v>
      </c>
      <c r="AE80" s="43">
        <v>24.6</v>
      </c>
      <c r="AF80" s="43">
        <v>24.6</v>
      </c>
      <c r="AG80" s="64">
        <v>70</v>
      </c>
      <c r="AH80" s="46">
        <f t="shared" si="32"/>
        <v>68.900000000000006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0</v>
      </c>
      <c r="BE80" s="82">
        <f>I98</f>
        <v>0</v>
      </c>
      <c r="BF80" s="82">
        <f>K98</f>
        <v>0</v>
      </c>
      <c r="BG80" s="82">
        <f t="shared" si="44"/>
        <v>0</v>
      </c>
      <c r="BH80" s="82">
        <f t="shared" si="44"/>
        <v>0</v>
      </c>
      <c r="BI80" s="82">
        <f t="shared" si="44"/>
        <v>0</v>
      </c>
      <c r="BJ80" s="82">
        <f t="shared" si="44"/>
        <v>0</v>
      </c>
      <c r="BK80" s="82">
        <f t="shared" si="44"/>
        <v>0</v>
      </c>
      <c r="BL80" s="82">
        <f t="shared" si="44"/>
        <v>0</v>
      </c>
      <c r="BM80" s="82">
        <f t="shared" si="44"/>
        <v>0</v>
      </c>
      <c r="BN80" s="82">
        <f t="shared" si="44"/>
        <v>0</v>
      </c>
      <c r="BO80" s="82">
        <f t="shared" si="44"/>
        <v>0</v>
      </c>
      <c r="BP80" s="82">
        <f t="shared" si="44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5"/>
        <v>0</v>
      </c>
      <c r="BU80" s="81">
        <f t="shared" si="45"/>
        <v>0</v>
      </c>
      <c r="BV80" s="81">
        <f t="shared" si="45"/>
        <v>0</v>
      </c>
      <c r="BW80" s="81">
        <f>B98</f>
        <v>0</v>
      </c>
    </row>
    <row r="81" spans="1:75" x14ac:dyDescent="0.25">
      <c r="A81" s="63" t="s">
        <v>102</v>
      </c>
      <c r="B81" s="43">
        <v>17.2</v>
      </c>
      <c r="C81" s="43">
        <v>17.7</v>
      </c>
      <c r="D81" s="43">
        <v>17.7</v>
      </c>
      <c r="E81" s="43">
        <v>40</v>
      </c>
      <c r="F81" s="43">
        <v>48</v>
      </c>
      <c r="G81" s="43">
        <v>69</v>
      </c>
      <c r="H81" s="43">
        <v>69</v>
      </c>
      <c r="I81" s="43">
        <v>69</v>
      </c>
      <c r="J81" s="43">
        <v>69</v>
      </c>
      <c r="K81" s="43">
        <v>63</v>
      </c>
      <c r="L81" s="43">
        <v>69</v>
      </c>
      <c r="M81" s="43">
        <v>69</v>
      </c>
      <c r="N81" s="43">
        <v>69</v>
      </c>
      <c r="O81" s="43">
        <v>69</v>
      </c>
      <c r="P81" s="43">
        <v>53</v>
      </c>
      <c r="Q81" s="43">
        <v>41</v>
      </c>
      <c r="R81" s="43">
        <v>15.7</v>
      </c>
      <c r="S81" s="43">
        <v>0</v>
      </c>
      <c r="T81" s="43">
        <v>0</v>
      </c>
      <c r="U81" s="43">
        <v>0</v>
      </c>
      <c r="V81" s="43">
        <v>16.8</v>
      </c>
      <c r="W81" s="43">
        <v>32.4</v>
      </c>
      <c r="X81" s="43">
        <v>60.6</v>
      </c>
      <c r="Y81" s="43">
        <v>68.900000000000006</v>
      </c>
      <c r="Z81" s="43">
        <v>69.8</v>
      </c>
      <c r="AA81" s="43">
        <v>69.900000000000006</v>
      </c>
      <c r="AB81" s="43">
        <v>69.900000000000006</v>
      </c>
      <c r="AC81" s="43">
        <v>69.900000000000006</v>
      </c>
      <c r="AD81" s="43">
        <v>69.900000000000006</v>
      </c>
      <c r="AE81" s="43">
        <v>22.3</v>
      </c>
      <c r="AF81" s="43">
        <v>16.7</v>
      </c>
      <c r="AG81" s="64">
        <v>69</v>
      </c>
      <c r="AH81" s="46">
        <f t="shared" si="32"/>
        <v>69.900000000000006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142</v>
      </c>
      <c r="BA81" s="81">
        <f t="shared" si="43"/>
        <v>133.1</v>
      </c>
      <c r="BB81" s="81">
        <f t="shared" si="43"/>
        <v>124.7</v>
      </c>
      <c r="BC81" s="81">
        <f t="shared" si="43"/>
        <v>131.80000000000001</v>
      </c>
      <c r="BD81" s="81">
        <f t="shared" si="43"/>
        <v>125</v>
      </c>
      <c r="BE81" s="82">
        <f>I99</f>
        <v>115</v>
      </c>
      <c r="BF81" s="82">
        <f>K99</f>
        <v>115</v>
      </c>
      <c r="BG81" s="82">
        <f t="shared" si="44"/>
        <v>113</v>
      </c>
      <c r="BH81" s="82">
        <f t="shared" si="44"/>
        <v>101</v>
      </c>
      <c r="BI81" s="82">
        <f t="shared" si="44"/>
        <v>122.3</v>
      </c>
      <c r="BJ81" s="82">
        <f t="shared" si="44"/>
        <v>107</v>
      </c>
      <c r="BK81" s="82">
        <f t="shared" si="44"/>
        <v>107</v>
      </c>
      <c r="BL81" s="82">
        <f t="shared" si="44"/>
        <v>107</v>
      </c>
      <c r="BM81" s="82">
        <f t="shared" si="44"/>
        <v>131.30000000000001</v>
      </c>
      <c r="BN81" s="82">
        <f t="shared" si="44"/>
        <v>124.6</v>
      </c>
      <c r="BO81" s="82">
        <f t="shared" si="44"/>
        <v>121.7</v>
      </c>
      <c r="BP81" s="82">
        <f t="shared" si="44"/>
        <v>111.1</v>
      </c>
      <c r="BQ81" s="82">
        <f>X99</f>
        <v>120.3</v>
      </c>
      <c r="BR81" s="82">
        <f>Z99</f>
        <v>133.19999999999999</v>
      </c>
      <c r="BS81" s="81">
        <f>AB99</f>
        <v>111</v>
      </c>
      <c r="BT81" s="81">
        <f t="shared" si="45"/>
        <v>112.3</v>
      </c>
      <c r="BU81" s="81">
        <f t="shared" si="45"/>
        <v>106.1</v>
      </c>
      <c r="BV81" s="81">
        <f t="shared" si="45"/>
        <v>103.4</v>
      </c>
      <c r="BW81" s="81">
        <f>B99</f>
        <v>125</v>
      </c>
    </row>
    <row r="82" spans="1:75" s="83" customFormat="1" x14ac:dyDescent="0.25">
      <c r="A82" s="63" t="s">
        <v>104</v>
      </c>
      <c r="B82" s="43">
        <v>49.5</v>
      </c>
      <c r="C82" s="43">
        <v>49.5</v>
      </c>
      <c r="D82" s="43">
        <v>49.5</v>
      </c>
      <c r="E82" s="43">
        <v>47.5</v>
      </c>
      <c r="F82" s="43">
        <v>47.5</v>
      </c>
      <c r="G82" s="43">
        <v>47.5</v>
      </c>
      <c r="H82" s="43">
        <v>47.5</v>
      </c>
      <c r="I82" s="43">
        <v>47.5</v>
      </c>
      <c r="J82" s="43">
        <v>47.5</v>
      </c>
      <c r="K82" s="43">
        <v>47.5</v>
      </c>
      <c r="L82" s="43">
        <v>47.5</v>
      </c>
      <c r="M82" s="43">
        <v>47.5</v>
      </c>
      <c r="N82" s="43">
        <v>45.7</v>
      </c>
      <c r="O82" s="43">
        <v>44.2</v>
      </c>
      <c r="P82" s="43">
        <v>43</v>
      </c>
      <c r="Q82" s="43">
        <v>43</v>
      </c>
      <c r="R82" s="43">
        <v>43</v>
      </c>
      <c r="S82" s="43">
        <v>41.7</v>
      </c>
      <c r="T82" s="43">
        <v>44.9</v>
      </c>
      <c r="U82" s="43">
        <v>42.6</v>
      </c>
      <c r="V82" s="43">
        <v>44</v>
      </c>
      <c r="W82" s="43">
        <v>44.5</v>
      </c>
      <c r="X82" s="43">
        <v>47.5</v>
      </c>
      <c r="Y82" s="43">
        <v>52</v>
      </c>
      <c r="Z82" s="43">
        <v>52</v>
      </c>
      <c r="AA82" s="43">
        <v>50.9</v>
      </c>
      <c r="AB82" s="43">
        <v>50.9</v>
      </c>
      <c r="AC82" s="43">
        <v>50.9</v>
      </c>
      <c r="AD82" s="43">
        <v>50.9</v>
      </c>
      <c r="AE82" s="43">
        <v>50.9</v>
      </c>
      <c r="AF82" s="43">
        <v>50.9</v>
      </c>
      <c r="AG82" s="64">
        <v>60</v>
      </c>
      <c r="AH82" s="46">
        <f t="shared" si="32"/>
        <v>52</v>
      </c>
      <c r="AI82" s="47">
        <f t="shared" si="33"/>
        <v>41.7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3"/>
        <v>0</v>
      </c>
      <c r="BB82" s="81">
        <f t="shared" si="43"/>
        <v>0</v>
      </c>
      <c r="BC82" s="81">
        <f t="shared" si="43"/>
        <v>0</v>
      </c>
      <c r="BD82" s="81">
        <f t="shared" si="43"/>
        <v>0</v>
      </c>
      <c r="BE82" s="82">
        <f>I100</f>
        <v>0</v>
      </c>
      <c r="BF82" s="82">
        <f>K100</f>
        <v>0</v>
      </c>
      <c r="BG82" s="82">
        <f t="shared" si="44"/>
        <v>0</v>
      </c>
      <c r="BH82" s="82">
        <f t="shared" si="44"/>
        <v>11</v>
      </c>
      <c r="BI82" s="82">
        <f t="shared" si="44"/>
        <v>8.8000000000000007</v>
      </c>
      <c r="BJ82" s="82">
        <f t="shared" si="44"/>
        <v>25.5</v>
      </c>
      <c r="BK82" s="82">
        <f t="shared" si="44"/>
        <v>25</v>
      </c>
      <c r="BL82" s="82">
        <f t="shared" si="44"/>
        <v>44</v>
      </c>
      <c r="BM82" s="82">
        <f t="shared" si="44"/>
        <v>46.6</v>
      </c>
      <c r="BN82" s="82">
        <f t="shared" si="44"/>
        <v>49.7</v>
      </c>
      <c r="BO82" s="82">
        <f t="shared" si="44"/>
        <v>51.7</v>
      </c>
      <c r="BP82" s="82">
        <f t="shared" si="44"/>
        <v>25.6</v>
      </c>
      <c r="BQ82" s="82">
        <f>X100</f>
        <v>24.3</v>
      </c>
      <c r="BR82" s="82">
        <f>Z100</f>
        <v>25.5</v>
      </c>
      <c r="BS82" s="81">
        <f>AB100</f>
        <v>23.5</v>
      </c>
      <c r="BT82" s="81">
        <f t="shared" si="45"/>
        <v>24.6</v>
      </c>
      <c r="BU82" s="81">
        <f t="shared" si="45"/>
        <v>20.7</v>
      </c>
      <c r="BV82" s="81">
        <f t="shared" si="45"/>
        <v>27.6</v>
      </c>
      <c r="BW82" s="81">
        <f>B100</f>
        <v>0</v>
      </c>
    </row>
    <row r="83" spans="1:75" x14ac:dyDescent="0.2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10</v>
      </c>
      <c r="H83" s="44">
        <v>10</v>
      </c>
      <c r="I83" s="44">
        <v>20</v>
      </c>
      <c r="J83" s="44">
        <v>20</v>
      </c>
      <c r="K83" s="44">
        <v>20</v>
      </c>
      <c r="L83" s="44">
        <v>20</v>
      </c>
      <c r="M83" s="44">
        <v>20</v>
      </c>
      <c r="N83" s="44">
        <v>28.5</v>
      </c>
      <c r="O83" s="44">
        <v>9.9</v>
      </c>
      <c r="P83" s="44">
        <v>0</v>
      </c>
      <c r="Q83" s="44">
        <v>0</v>
      </c>
      <c r="R83" s="44">
        <v>0</v>
      </c>
      <c r="S83" s="44">
        <v>0</v>
      </c>
      <c r="T83" s="44">
        <v>0</v>
      </c>
      <c r="U83" s="44">
        <v>0</v>
      </c>
      <c r="V83" s="44">
        <v>9.8000000000000007</v>
      </c>
      <c r="W83" s="44">
        <v>9.8000000000000007</v>
      </c>
      <c r="X83" s="44">
        <v>20.2</v>
      </c>
      <c r="Y83" s="44">
        <v>20.100000000000001</v>
      </c>
      <c r="Z83" s="43">
        <v>28.4</v>
      </c>
      <c r="AA83" s="43">
        <v>28</v>
      </c>
      <c r="AB83" s="43">
        <v>19</v>
      </c>
      <c r="AC83" s="43">
        <v>10.1</v>
      </c>
      <c r="AD83" s="43">
        <v>10.1</v>
      </c>
      <c r="AE83" s="43">
        <v>10.1</v>
      </c>
      <c r="AF83" s="43">
        <v>0</v>
      </c>
      <c r="AG83" s="64">
        <v>30</v>
      </c>
      <c r="AH83" s="46">
        <f t="shared" si="32"/>
        <v>28.5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0</v>
      </c>
      <c r="BE83" s="82">
        <f>I101</f>
        <v>0</v>
      </c>
      <c r="BF83" s="82">
        <f>K101</f>
        <v>62</v>
      </c>
      <c r="BG83" s="82">
        <f t="shared" si="44"/>
        <v>55.7</v>
      </c>
      <c r="BH83" s="82">
        <f t="shared" si="44"/>
        <v>61</v>
      </c>
      <c r="BI83" s="82">
        <f t="shared" si="44"/>
        <v>61.2</v>
      </c>
      <c r="BJ83" s="82">
        <f t="shared" si="44"/>
        <v>55</v>
      </c>
      <c r="BK83" s="82">
        <f t="shared" si="44"/>
        <v>55</v>
      </c>
      <c r="BL83" s="82">
        <f t="shared" si="44"/>
        <v>63</v>
      </c>
      <c r="BM83" s="82">
        <f t="shared" si="44"/>
        <v>59.3</v>
      </c>
      <c r="BN83" s="82">
        <f t="shared" si="44"/>
        <v>55.3</v>
      </c>
      <c r="BO83" s="82">
        <f t="shared" si="44"/>
        <v>54.4</v>
      </c>
      <c r="BP83" s="82">
        <f t="shared" si="44"/>
        <v>63.4</v>
      </c>
      <c r="BQ83" s="82">
        <f>X101</f>
        <v>57.6</v>
      </c>
      <c r="BR83" s="82">
        <f>Z101</f>
        <v>56.3</v>
      </c>
      <c r="BS83" s="81">
        <f>AB101</f>
        <v>47.5</v>
      </c>
      <c r="BT83" s="81">
        <f t="shared" si="45"/>
        <v>47.5</v>
      </c>
      <c r="BU83" s="81">
        <f t="shared" si="45"/>
        <v>54.1</v>
      </c>
      <c r="BV83" s="81">
        <f t="shared" si="45"/>
        <v>53.5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13.8</v>
      </c>
      <c r="O84" s="44">
        <v>16.3</v>
      </c>
      <c r="P84" s="44">
        <v>18.7</v>
      </c>
      <c r="Q84" s="44">
        <v>18.7</v>
      </c>
      <c r="R84" s="44">
        <v>14</v>
      </c>
      <c r="S84" s="44">
        <v>7.8</v>
      </c>
      <c r="T84" s="44">
        <v>11.3</v>
      </c>
      <c r="U84" s="44">
        <v>7.6</v>
      </c>
      <c r="V84" s="44">
        <v>0</v>
      </c>
      <c r="W84" s="44">
        <v>0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18.7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</v>
      </c>
      <c r="C85" s="43">
        <v>11</v>
      </c>
      <c r="D85" s="43">
        <v>11</v>
      </c>
      <c r="E85" s="43">
        <v>11</v>
      </c>
      <c r="F85" s="43">
        <v>11</v>
      </c>
      <c r="G85" s="43">
        <v>11</v>
      </c>
      <c r="H85" s="43">
        <v>11</v>
      </c>
      <c r="I85" s="43">
        <v>11</v>
      </c>
      <c r="J85" s="43">
        <v>11</v>
      </c>
      <c r="K85" s="43">
        <v>11</v>
      </c>
      <c r="L85" s="43">
        <v>11</v>
      </c>
      <c r="M85" s="43">
        <v>11</v>
      </c>
      <c r="N85" s="43">
        <v>10.7</v>
      </c>
      <c r="O85" s="43">
        <v>10.7</v>
      </c>
      <c r="P85" s="43">
        <v>10.7</v>
      </c>
      <c r="Q85" s="43">
        <v>10.7</v>
      </c>
      <c r="R85" s="43">
        <v>10.7</v>
      </c>
      <c r="S85" s="43">
        <v>10.3</v>
      </c>
      <c r="T85" s="43">
        <v>10</v>
      </c>
      <c r="U85" s="43">
        <v>9.6999999999999993</v>
      </c>
      <c r="V85" s="43">
        <v>8.8000000000000007</v>
      </c>
      <c r="W85" s="43">
        <v>8.5</v>
      </c>
      <c r="X85" s="43">
        <v>8.5</v>
      </c>
      <c r="Y85" s="43">
        <v>8.4</v>
      </c>
      <c r="Z85" s="43">
        <v>8</v>
      </c>
      <c r="AA85" s="43">
        <v>8.1999999999999993</v>
      </c>
      <c r="AB85" s="43">
        <v>8.1999999999999993</v>
      </c>
      <c r="AC85" s="43">
        <v>8.1999999999999993</v>
      </c>
      <c r="AD85" s="43">
        <v>8.1999999999999993</v>
      </c>
      <c r="AE85" s="43">
        <v>8.1999999999999993</v>
      </c>
      <c r="AF85" s="43">
        <v>8.1999999999999993</v>
      </c>
      <c r="AG85" s="64">
        <v>24</v>
      </c>
      <c r="AH85" s="46">
        <f t="shared" si="32"/>
        <v>11</v>
      </c>
      <c r="AI85" s="47">
        <f t="shared" si="33"/>
        <v>8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47">VALUE(AZ79)</f>
        <v>250</v>
      </c>
      <c r="BA86" s="82">
        <f t="shared" si="47"/>
        <v>232.2</v>
      </c>
      <c r="BB86" s="82">
        <f t="shared" si="47"/>
        <v>291.5</v>
      </c>
      <c r="BC86" s="82">
        <f t="shared" si="47"/>
        <v>283</v>
      </c>
      <c r="BD86" s="82">
        <f t="shared" si="47"/>
        <v>250</v>
      </c>
      <c r="BE86" s="82">
        <f t="shared" si="47"/>
        <v>190</v>
      </c>
      <c r="BF86" s="82">
        <f t="shared" si="47"/>
        <v>160</v>
      </c>
      <c r="BG86" s="82">
        <f t="shared" si="47"/>
        <v>-45</v>
      </c>
      <c r="BH86" s="82">
        <f t="shared" si="47"/>
        <v>148</v>
      </c>
      <c r="BI86" s="82">
        <f t="shared" si="47"/>
        <v>296.10000000000002</v>
      </c>
      <c r="BJ86" s="82">
        <f t="shared" si="47"/>
        <v>411</v>
      </c>
      <c r="BK86" s="82">
        <f t="shared" si="47"/>
        <v>471</v>
      </c>
      <c r="BL86" s="82">
        <f t="shared" si="47"/>
        <v>473</v>
      </c>
      <c r="BM86" s="82">
        <f t="shared" si="47"/>
        <v>483.8</v>
      </c>
      <c r="BN86" s="82">
        <f t="shared" si="47"/>
        <v>457.8</v>
      </c>
      <c r="BO86" s="82">
        <f t="shared" si="47"/>
        <v>485.4</v>
      </c>
      <c r="BP86" s="82">
        <f t="shared" si="47"/>
        <v>315.7</v>
      </c>
      <c r="BQ86" s="82">
        <f t="shared" si="47"/>
        <v>227.8</v>
      </c>
      <c r="BR86" s="82">
        <f t="shared" si="47"/>
        <v>85.1</v>
      </c>
      <c r="BS86" s="82">
        <f t="shared" si="47"/>
        <v>72.8</v>
      </c>
      <c r="BT86" s="82">
        <f t="shared" si="47"/>
        <v>70.7</v>
      </c>
      <c r="BU86" s="82">
        <f t="shared" si="47"/>
        <v>184</v>
      </c>
      <c r="BV86" s="82">
        <f t="shared" si="47"/>
        <v>200</v>
      </c>
      <c r="BW86" s="82">
        <f t="shared" si="47"/>
        <v>244</v>
      </c>
    </row>
    <row r="87" spans="1:75" x14ac:dyDescent="0.25">
      <c r="A87" s="63" t="s">
        <v>112</v>
      </c>
      <c r="B87" s="43">
        <v>10.1</v>
      </c>
      <c r="C87" s="43">
        <v>10.1</v>
      </c>
      <c r="D87" s="43">
        <v>10.1</v>
      </c>
      <c r="E87" s="43">
        <v>10.1</v>
      </c>
      <c r="F87" s="43">
        <v>10.1</v>
      </c>
      <c r="G87" s="43">
        <v>10.1</v>
      </c>
      <c r="H87" s="43">
        <v>10.1</v>
      </c>
      <c r="I87" s="43">
        <v>10.1</v>
      </c>
      <c r="J87" s="43">
        <v>10.1</v>
      </c>
      <c r="K87" s="43">
        <v>10.1</v>
      </c>
      <c r="L87" s="43">
        <v>10.1</v>
      </c>
      <c r="M87" s="43">
        <v>10.1</v>
      </c>
      <c r="N87" s="43">
        <v>7.7</v>
      </c>
      <c r="O87" s="43">
        <v>7.7</v>
      </c>
      <c r="P87" s="43">
        <v>7.7</v>
      </c>
      <c r="Q87" s="43">
        <v>7.7</v>
      </c>
      <c r="R87" s="43">
        <v>7.7</v>
      </c>
      <c r="S87" s="43">
        <v>7.7</v>
      </c>
      <c r="T87" s="43">
        <v>7.8</v>
      </c>
      <c r="U87" s="43">
        <v>8</v>
      </c>
      <c r="V87" s="43">
        <v>7.6</v>
      </c>
      <c r="W87" s="43">
        <v>7.8</v>
      </c>
      <c r="X87" s="43">
        <v>8.1999999999999993</v>
      </c>
      <c r="Y87" s="43">
        <v>6.7</v>
      </c>
      <c r="Z87" s="43">
        <v>6.8</v>
      </c>
      <c r="AA87" s="43">
        <v>7.8</v>
      </c>
      <c r="AB87" s="43">
        <v>7.8</v>
      </c>
      <c r="AC87" s="43">
        <v>7.8</v>
      </c>
      <c r="AD87" s="43">
        <v>7.8</v>
      </c>
      <c r="AE87" s="43">
        <v>7.8</v>
      </c>
      <c r="AF87" s="43">
        <v>7.8</v>
      </c>
      <c r="AG87" s="64">
        <v>14.1</v>
      </c>
      <c r="AH87" s="46">
        <f t="shared" si="32"/>
        <v>10.1</v>
      </c>
      <c r="AI87" s="47">
        <f t="shared" si="33"/>
        <v>6.7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0</v>
      </c>
      <c r="BE87" s="82">
        <f t="shared" si="47"/>
        <v>0</v>
      </c>
      <c r="BF87" s="82">
        <f t="shared" si="47"/>
        <v>0</v>
      </c>
      <c r="BG87" s="82">
        <f t="shared" si="47"/>
        <v>0</v>
      </c>
      <c r="BH87" s="82">
        <f t="shared" si="47"/>
        <v>0</v>
      </c>
      <c r="BI87" s="82">
        <f t="shared" si="47"/>
        <v>0</v>
      </c>
      <c r="BJ87" s="82">
        <f t="shared" si="47"/>
        <v>0</v>
      </c>
      <c r="BK87" s="82">
        <f t="shared" si="47"/>
        <v>0</v>
      </c>
      <c r="BL87" s="82">
        <f t="shared" si="47"/>
        <v>0</v>
      </c>
      <c r="BM87" s="82">
        <f t="shared" si="47"/>
        <v>0</v>
      </c>
      <c r="BN87" s="82">
        <f t="shared" si="47"/>
        <v>0</v>
      </c>
      <c r="BO87" s="82">
        <f t="shared" si="47"/>
        <v>0</v>
      </c>
      <c r="BP87" s="82">
        <f t="shared" si="47"/>
        <v>0</v>
      </c>
      <c r="BQ87" s="82">
        <f t="shared" si="47"/>
        <v>0</v>
      </c>
      <c r="BR87" s="82">
        <f t="shared" si="47"/>
        <v>0</v>
      </c>
      <c r="BS87" s="82">
        <f t="shared" si="47"/>
        <v>0</v>
      </c>
      <c r="BT87" s="82">
        <f t="shared" si="47"/>
        <v>0</v>
      </c>
      <c r="BU87" s="82">
        <f t="shared" si="47"/>
        <v>0</v>
      </c>
      <c r="BV87" s="82">
        <f t="shared" si="47"/>
        <v>0</v>
      </c>
      <c r="BW87" s="82">
        <f t="shared" si="47"/>
        <v>0</v>
      </c>
    </row>
    <row r="88" spans="1:75" x14ac:dyDescent="0.25">
      <c r="A88" s="84" t="s">
        <v>113</v>
      </c>
      <c r="B88" s="43">
        <v>7</v>
      </c>
      <c r="C88" s="43">
        <v>7</v>
      </c>
      <c r="D88" s="43">
        <v>7</v>
      </c>
      <c r="E88" s="43">
        <v>7</v>
      </c>
      <c r="F88" s="43">
        <v>7</v>
      </c>
      <c r="G88" s="43">
        <v>7</v>
      </c>
      <c r="H88" s="43">
        <v>7</v>
      </c>
      <c r="I88" s="43">
        <v>7</v>
      </c>
      <c r="J88" s="43">
        <v>7</v>
      </c>
      <c r="K88" s="43">
        <v>7</v>
      </c>
      <c r="L88" s="43">
        <v>7</v>
      </c>
      <c r="M88" s="43">
        <v>7</v>
      </c>
      <c r="N88" s="43">
        <v>5.8</v>
      </c>
      <c r="O88" s="43">
        <v>5.8</v>
      </c>
      <c r="P88" s="43">
        <v>5.8</v>
      </c>
      <c r="Q88" s="43">
        <v>5.8</v>
      </c>
      <c r="R88" s="43">
        <v>5.8</v>
      </c>
      <c r="S88" s="43">
        <v>5.8</v>
      </c>
      <c r="T88" s="43">
        <v>5.7</v>
      </c>
      <c r="U88" s="43">
        <v>5</v>
      </c>
      <c r="V88" s="43">
        <v>5</v>
      </c>
      <c r="W88" s="43">
        <v>5</v>
      </c>
      <c r="X88" s="43">
        <v>5.2</v>
      </c>
      <c r="Y88" s="43">
        <v>5.3</v>
      </c>
      <c r="Z88" s="43">
        <v>5.2</v>
      </c>
      <c r="AA88" s="43">
        <v>7</v>
      </c>
      <c r="AB88" s="43">
        <v>7</v>
      </c>
      <c r="AC88" s="43">
        <v>7</v>
      </c>
      <c r="AD88" s="43">
        <v>7</v>
      </c>
      <c r="AE88" s="43">
        <v>7</v>
      </c>
      <c r="AF88" s="43">
        <v>7</v>
      </c>
      <c r="AG88" s="64">
        <v>14</v>
      </c>
      <c r="AH88" s="46">
        <f t="shared" si="32"/>
        <v>7</v>
      </c>
      <c r="AI88" s="47">
        <f t="shared" si="33"/>
        <v>5</v>
      </c>
      <c r="AK88" s="49"/>
      <c r="AZ88" s="82">
        <f t="shared" si="47"/>
        <v>142</v>
      </c>
      <c r="BA88" s="82">
        <f t="shared" si="47"/>
        <v>133.1</v>
      </c>
      <c r="BB88" s="82">
        <f t="shared" si="47"/>
        <v>124.7</v>
      </c>
      <c r="BC88" s="82">
        <f t="shared" si="47"/>
        <v>131.80000000000001</v>
      </c>
      <c r="BD88" s="82">
        <f t="shared" si="47"/>
        <v>125</v>
      </c>
      <c r="BE88" s="82">
        <f t="shared" si="47"/>
        <v>115</v>
      </c>
      <c r="BF88" s="82">
        <f t="shared" si="47"/>
        <v>115</v>
      </c>
      <c r="BG88" s="82">
        <f t="shared" si="47"/>
        <v>113</v>
      </c>
      <c r="BH88" s="82">
        <f t="shared" si="47"/>
        <v>101</v>
      </c>
      <c r="BI88" s="82">
        <f t="shared" si="47"/>
        <v>122.3</v>
      </c>
      <c r="BJ88" s="82">
        <f t="shared" si="47"/>
        <v>107</v>
      </c>
      <c r="BK88" s="82">
        <f t="shared" si="47"/>
        <v>107</v>
      </c>
      <c r="BL88" s="82">
        <f t="shared" si="47"/>
        <v>107</v>
      </c>
      <c r="BM88" s="82">
        <f t="shared" si="47"/>
        <v>131.30000000000001</v>
      </c>
      <c r="BN88" s="82">
        <f t="shared" si="47"/>
        <v>124.6</v>
      </c>
      <c r="BO88" s="82">
        <f t="shared" si="47"/>
        <v>121.7</v>
      </c>
      <c r="BP88" s="82">
        <f t="shared" si="47"/>
        <v>111.1</v>
      </c>
      <c r="BQ88" s="82">
        <f t="shared" si="47"/>
        <v>120.3</v>
      </c>
      <c r="BR88" s="82">
        <f t="shared" si="47"/>
        <v>133.19999999999999</v>
      </c>
      <c r="BS88" s="82">
        <f t="shared" si="47"/>
        <v>111</v>
      </c>
      <c r="BT88" s="82">
        <f t="shared" si="47"/>
        <v>112.3</v>
      </c>
      <c r="BU88" s="82">
        <f t="shared" si="47"/>
        <v>106.1</v>
      </c>
      <c r="BV88" s="82">
        <f t="shared" si="47"/>
        <v>103.4</v>
      </c>
      <c r="BW88" s="82">
        <f t="shared" si="47"/>
        <v>125</v>
      </c>
    </row>
    <row r="89" spans="1:75" x14ac:dyDescent="0.25">
      <c r="A89" s="63" t="s">
        <v>114</v>
      </c>
      <c r="B89" s="43">
        <v>6.2</v>
      </c>
      <c r="C89" s="43">
        <v>6.2</v>
      </c>
      <c r="D89" s="43">
        <v>6.2</v>
      </c>
      <c r="E89" s="43">
        <v>6.1</v>
      </c>
      <c r="F89" s="43">
        <v>6.1</v>
      </c>
      <c r="G89" s="43">
        <v>6.1</v>
      </c>
      <c r="H89" s="43">
        <v>6.1</v>
      </c>
      <c r="I89" s="43">
        <v>6.1</v>
      </c>
      <c r="J89" s="43">
        <v>6.1</v>
      </c>
      <c r="K89" s="43">
        <v>6.1</v>
      </c>
      <c r="L89" s="43">
        <v>6.1</v>
      </c>
      <c r="M89" s="43">
        <v>6.1</v>
      </c>
      <c r="N89" s="43">
        <v>6.1</v>
      </c>
      <c r="O89" s="43">
        <v>6.1</v>
      </c>
      <c r="P89" s="43">
        <v>6.1</v>
      </c>
      <c r="Q89" s="43">
        <v>6.1</v>
      </c>
      <c r="R89" s="43">
        <v>6.1</v>
      </c>
      <c r="S89" s="43">
        <v>6.1</v>
      </c>
      <c r="T89" s="43">
        <v>6.1</v>
      </c>
      <c r="U89" s="43">
        <v>6.1</v>
      </c>
      <c r="V89" s="43">
        <v>6.1</v>
      </c>
      <c r="W89" s="43">
        <v>6.1</v>
      </c>
      <c r="X89" s="43">
        <v>6.1</v>
      </c>
      <c r="Y89" s="43">
        <v>6.1</v>
      </c>
      <c r="Z89" s="43">
        <v>6.2</v>
      </c>
      <c r="AA89" s="43">
        <v>6.2</v>
      </c>
      <c r="AB89" s="43">
        <v>6.2</v>
      </c>
      <c r="AC89" s="43">
        <v>6.2</v>
      </c>
      <c r="AD89" s="43">
        <v>6.2</v>
      </c>
      <c r="AE89" s="43">
        <v>6.2</v>
      </c>
      <c r="AF89" s="43">
        <v>6.2</v>
      </c>
      <c r="AG89" s="64">
        <v>10.050000000000001</v>
      </c>
      <c r="AH89" s="46">
        <f t="shared" si="32"/>
        <v>6.2</v>
      </c>
      <c r="AI89" s="47">
        <f t="shared" si="33"/>
        <v>6.1</v>
      </c>
      <c r="AK89" s="49"/>
      <c r="AZ89" s="82">
        <f t="shared" si="47"/>
        <v>0</v>
      </c>
      <c r="BA89" s="82">
        <f t="shared" si="47"/>
        <v>0</v>
      </c>
      <c r="BB89" s="82">
        <f t="shared" si="47"/>
        <v>0</v>
      </c>
      <c r="BC89" s="82">
        <f t="shared" si="47"/>
        <v>0</v>
      </c>
      <c r="BD89" s="82">
        <f t="shared" si="47"/>
        <v>0</v>
      </c>
      <c r="BE89" s="82">
        <f t="shared" si="47"/>
        <v>0</v>
      </c>
      <c r="BF89" s="82">
        <f t="shared" si="47"/>
        <v>0</v>
      </c>
      <c r="BG89" s="82">
        <f t="shared" si="47"/>
        <v>0</v>
      </c>
      <c r="BH89" s="82">
        <f t="shared" si="47"/>
        <v>11</v>
      </c>
      <c r="BI89" s="82">
        <f t="shared" si="47"/>
        <v>8.8000000000000007</v>
      </c>
      <c r="BJ89" s="82">
        <f t="shared" si="47"/>
        <v>25.5</v>
      </c>
      <c r="BK89" s="82">
        <f t="shared" si="47"/>
        <v>25</v>
      </c>
      <c r="BL89" s="82">
        <f t="shared" si="47"/>
        <v>44</v>
      </c>
      <c r="BM89" s="82">
        <f t="shared" si="47"/>
        <v>46.6</v>
      </c>
      <c r="BN89" s="82">
        <f t="shared" si="47"/>
        <v>49.7</v>
      </c>
      <c r="BO89" s="82">
        <f t="shared" si="47"/>
        <v>51.7</v>
      </c>
      <c r="BP89" s="82">
        <f t="shared" si="47"/>
        <v>25.6</v>
      </c>
      <c r="BQ89" s="82">
        <f t="shared" si="47"/>
        <v>24.3</v>
      </c>
      <c r="BR89" s="82">
        <f t="shared" si="47"/>
        <v>25.5</v>
      </c>
      <c r="BS89" s="82">
        <f t="shared" si="47"/>
        <v>23.5</v>
      </c>
      <c r="BT89" s="82">
        <f t="shared" si="47"/>
        <v>24.6</v>
      </c>
      <c r="BU89" s="82">
        <f t="shared" si="47"/>
        <v>20.7</v>
      </c>
      <c r="BV89" s="82">
        <f t="shared" si="47"/>
        <v>27.6</v>
      </c>
      <c r="BW89" s="82">
        <f t="shared" si="47"/>
        <v>0</v>
      </c>
    </row>
    <row r="90" spans="1:75" x14ac:dyDescent="0.25">
      <c r="A90" s="63" t="s">
        <v>115</v>
      </c>
      <c r="B90" s="43">
        <v>3</v>
      </c>
      <c r="C90" s="43">
        <v>3</v>
      </c>
      <c r="D90" s="43">
        <v>3</v>
      </c>
      <c r="E90" s="43">
        <v>3</v>
      </c>
      <c r="F90" s="43">
        <v>3</v>
      </c>
      <c r="G90" s="43">
        <v>3</v>
      </c>
      <c r="H90" s="43">
        <v>3</v>
      </c>
      <c r="I90" s="43">
        <v>3</v>
      </c>
      <c r="J90" s="43">
        <v>3</v>
      </c>
      <c r="K90" s="43">
        <v>3</v>
      </c>
      <c r="L90" s="43">
        <v>3</v>
      </c>
      <c r="M90" s="43">
        <v>3</v>
      </c>
      <c r="N90" s="43">
        <v>3</v>
      </c>
      <c r="O90" s="43">
        <v>3</v>
      </c>
      <c r="P90" s="43">
        <v>3</v>
      </c>
      <c r="Q90" s="43">
        <v>3</v>
      </c>
      <c r="R90" s="43">
        <v>3</v>
      </c>
      <c r="S90" s="43">
        <v>3</v>
      </c>
      <c r="T90" s="43">
        <v>3</v>
      </c>
      <c r="U90" s="43">
        <v>3</v>
      </c>
      <c r="V90" s="43">
        <v>3</v>
      </c>
      <c r="W90" s="43">
        <v>3</v>
      </c>
      <c r="X90" s="43">
        <v>3</v>
      </c>
      <c r="Y90" s="43">
        <v>3</v>
      </c>
      <c r="Z90" s="43">
        <v>3.4</v>
      </c>
      <c r="AA90" s="43">
        <v>3.4</v>
      </c>
      <c r="AB90" s="43">
        <v>3.4</v>
      </c>
      <c r="AC90" s="43">
        <v>3.4</v>
      </c>
      <c r="AD90" s="43">
        <v>3.4</v>
      </c>
      <c r="AE90" s="43">
        <v>3.4</v>
      </c>
      <c r="AF90" s="43">
        <v>3.4</v>
      </c>
      <c r="AG90" s="64">
        <v>6.2</v>
      </c>
      <c r="AH90" s="46">
        <f t="shared" si="32"/>
        <v>3.4</v>
      </c>
      <c r="AI90" s="47">
        <f t="shared" si="33"/>
        <v>3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0</v>
      </c>
      <c r="BE90" s="82">
        <f t="shared" si="47"/>
        <v>0</v>
      </c>
      <c r="BF90" s="82">
        <f t="shared" si="47"/>
        <v>62</v>
      </c>
      <c r="BG90" s="82">
        <f t="shared" si="47"/>
        <v>55.7</v>
      </c>
      <c r="BH90" s="82">
        <f t="shared" si="47"/>
        <v>61</v>
      </c>
      <c r="BI90" s="82">
        <f t="shared" si="47"/>
        <v>61.2</v>
      </c>
      <c r="BJ90" s="82">
        <f t="shared" si="47"/>
        <v>55</v>
      </c>
      <c r="BK90" s="82">
        <f t="shared" si="47"/>
        <v>55</v>
      </c>
      <c r="BL90" s="82">
        <f t="shared" si="47"/>
        <v>63</v>
      </c>
      <c r="BM90" s="82">
        <f t="shared" si="47"/>
        <v>59.3</v>
      </c>
      <c r="BN90" s="82">
        <f t="shared" si="47"/>
        <v>55.3</v>
      </c>
      <c r="BO90" s="82">
        <f t="shared" si="47"/>
        <v>54.4</v>
      </c>
      <c r="BP90" s="82">
        <f t="shared" si="47"/>
        <v>63.4</v>
      </c>
      <c r="BQ90" s="82">
        <f t="shared" si="47"/>
        <v>57.6</v>
      </c>
      <c r="BR90" s="82">
        <f t="shared" si="47"/>
        <v>56.3</v>
      </c>
      <c r="BS90" s="82">
        <f t="shared" si="47"/>
        <v>47.5</v>
      </c>
      <c r="BT90" s="82">
        <f t="shared" si="47"/>
        <v>47.5</v>
      </c>
      <c r="BU90" s="82">
        <f t="shared" si="47"/>
        <v>54.1</v>
      </c>
      <c r="BV90" s="82">
        <f t="shared" si="47"/>
        <v>53.5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AG92" si="48">SUM(B79:B91)</f>
        <v>236.99999999999997</v>
      </c>
      <c r="C92" s="70">
        <f t="shared" si="48"/>
        <v>230.49999999999997</v>
      </c>
      <c r="D92" s="70">
        <f t="shared" si="48"/>
        <v>230.49999999999997</v>
      </c>
      <c r="E92" s="70">
        <f t="shared" si="48"/>
        <v>174.7</v>
      </c>
      <c r="F92" s="70">
        <f t="shared" si="48"/>
        <v>164.7</v>
      </c>
      <c r="G92" s="70">
        <f t="shared" si="48"/>
        <v>255.7</v>
      </c>
      <c r="H92" s="70">
        <f t="shared" si="48"/>
        <v>278.70000000000005</v>
      </c>
      <c r="I92" s="70">
        <f t="shared" si="48"/>
        <v>288.70000000000005</v>
      </c>
      <c r="J92" s="70">
        <f t="shared" si="48"/>
        <v>288.70000000000005</v>
      </c>
      <c r="K92" s="70">
        <f t="shared" si="48"/>
        <v>306.70000000000005</v>
      </c>
      <c r="L92" s="70">
        <f t="shared" si="48"/>
        <v>323.70000000000005</v>
      </c>
      <c r="M92" s="70">
        <f t="shared" si="48"/>
        <v>323.70000000000005</v>
      </c>
      <c r="N92" s="70">
        <f t="shared" ref="N92" si="49">SUM(N79:N91)</f>
        <v>349.70000000000005</v>
      </c>
      <c r="O92" s="70">
        <f t="shared" si="48"/>
        <v>333.7</v>
      </c>
      <c r="P92" s="70">
        <f t="shared" ref="P92:Q92" si="50">SUM(P79:P91)</f>
        <v>271.2</v>
      </c>
      <c r="Q92" s="70">
        <f t="shared" si="50"/>
        <v>210.19999999999996</v>
      </c>
      <c r="R92" s="70">
        <f t="shared" ref="R92:S92" si="51">SUM(R79:R91)</f>
        <v>163.99999999999997</v>
      </c>
      <c r="S92" s="70">
        <f t="shared" si="51"/>
        <v>120.19999999999999</v>
      </c>
      <c r="T92" s="70">
        <f t="shared" ref="T92:U92" si="52">SUM(T79:T91)</f>
        <v>151.59999999999997</v>
      </c>
      <c r="U92" s="70">
        <f t="shared" si="52"/>
        <v>144.49999999999997</v>
      </c>
      <c r="V92" s="70">
        <f t="shared" ref="V92:W92" si="53">SUM(V79:V91)</f>
        <v>180.7</v>
      </c>
      <c r="W92" s="70">
        <f t="shared" si="53"/>
        <v>196.50000000000003</v>
      </c>
      <c r="X92" s="70">
        <f t="shared" ref="X92:Y92" si="54">SUM(X79:X91)</f>
        <v>297.60000000000002</v>
      </c>
      <c r="Y92" s="70">
        <f t="shared" si="54"/>
        <v>336.6</v>
      </c>
      <c r="Z92" s="70">
        <f>SUM(Z79:Z91)</f>
        <v>345.29999999999995</v>
      </c>
      <c r="AA92" s="70">
        <f>SUM(AA79:AA91)</f>
        <v>347.59999999999997</v>
      </c>
      <c r="AB92" s="70">
        <f t="shared" si="48"/>
        <v>338.29999999999995</v>
      </c>
      <c r="AC92" s="70">
        <f t="shared" si="48"/>
        <v>329.4</v>
      </c>
      <c r="AD92" s="70">
        <f t="shared" si="48"/>
        <v>295.38</v>
      </c>
      <c r="AE92" s="70">
        <f t="shared" si="48"/>
        <v>215.2</v>
      </c>
      <c r="AF92" s="70">
        <f t="shared" si="48"/>
        <v>181.1</v>
      </c>
      <c r="AG92" s="80">
        <f t="shared" si="48"/>
        <v>489.91</v>
      </c>
      <c r="AH92" s="46">
        <f t="shared" si="32"/>
        <v>349.70000000000005</v>
      </c>
      <c r="AI92" s="47">
        <f t="shared" si="33"/>
        <v>120.19999999999999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>
        <v>55</v>
      </c>
      <c r="AA93" s="44">
        <v>15</v>
      </c>
      <c r="AB93" s="44">
        <v>15</v>
      </c>
      <c r="AC93" s="44">
        <v>15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2"/>
        <v>55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>
        <v>17</v>
      </c>
      <c r="AA94" s="43">
        <v>17</v>
      </c>
      <c r="AB94" s="43">
        <v>9.6</v>
      </c>
      <c r="AC94" s="43">
        <v>5.8</v>
      </c>
      <c r="AD94" s="43">
        <v>7.4</v>
      </c>
      <c r="AE94" s="43">
        <v>0</v>
      </c>
      <c r="AF94" s="43">
        <v>0</v>
      </c>
      <c r="AG94" s="64">
        <v>32</v>
      </c>
      <c r="AH94" s="46">
        <f t="shared" si="32"/>
        <v>17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>
        <v>5</v>
      </c>
      <c r="AA95" s="77">
        <v>5</v>
      </c>
      <c r="AB95" s="77">
        <v>4.2</v>
      </c>
      <c r="AC95" s="77">
        <v>2.5</v>
      </c>
      <c r="AD95" s="77">
        <v>3.2</v>
      </c>
      <c r="AE95" s="77">
        <v>0</v>
      </c>
      <c r="AF95" s="77">
        <v>0</v>
      </c>
      <c r="AG95" s="78">
        <v>14</v>
      </c>
      <c r="AH95" s="46">
        <f t="shared" si="32"/>
        <v>5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250</v>
      </c>
      <c r="BH95" s="82">
        <v>0</v>
      </c>
      <c r="BI95" s="82">
        <v>142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v>0</v>
      </c>
      <c r="C96" s="70">
        <f t="shared" ref="C96:AF96" si="55">C93+C94+C95</f>
        <v>0</v>
      </c>
      <c r="D96" s="70">
        <f t="shared" si="55"/>
        <v>0</v>
      </c>
      <c r="E96" s="70">
        <f t="shared" si="55"/>
        <v>0</v>
      </c>
      <c r="F96" s="70">
        <f t="shared" si="55"/>
        <v>0</v>
      </c>
      <c r="G96" s="70">
        <f t="shared" si="55"/>
        <v>0</v>
      </c>
      <c r="H96" s="70">
        <f t="shared" si="55"/>
        <v>0</v>
      </c>
      <c r="I96" s="70">
        <f t="shared" si="55"/>
        <v>0</v>
      </c>
      <c r="J96" s="70">
        <f t="shared" si="55"/>
        <v>0</v>
      </c>
      <c r="K96" s="70">
        <f t="shared" si="55"/>
        <v>0</v>
      </c>
      <c r="L96" s="70">
        <f t="shared" si="55"/>
        <v>0</v>
      </c>
      <c r="M96" s="70">
        <f t="shared" si="55"/>
        <v>0</v>
      </c>
      <c r="N96" s="70">
        <f t="shared" ref="N96" si="56">N93+N94+N95</f>
        <v>0</v>
      </c>
      <c r="O96" s="70">
        <f t="shared" si="55"/>
        <v>0</v>
      </c>
      <c r="P96" s="70">
        <f t="shared" ref="P96:Q96" si="57">P93+P94+P95</f>
        <v>0</v>
      </c>
      <c r="Q96" s="70">
        <f t="shared" si="57"/>
        <v>0</v>
      </c>
      <c r="R96" s="70">
        <f t="shared" ref="R96:S96" si="58">R93+R94+R95</f>
        <v>0</v>
      </c>
      <c r="S96" s="70">
        <f t="shared" si="58"/>
        <v>0</v>
      </c>
      <c r="T96" s="70">
        <f t="shared" ref="T96:U96" si="59">T93+T94+T95</f>
        <v>0</v>
      </c>
      <c r="U96" s="70">
        <f t="shared" si="59"/>
        <v>0</v>
      </c>
      <c r="V96" s="70">
        <f t="shared" ref="V96:W96" si="60">V93+V94+V95</f>
        <v>0</v>
      </c>
      <c r="W96" s="70">
        <f t="shared" si="60"/>
        <v>0</v>
      </c>
      <c r="X96" s="70">
        <f t="shared" ref="X96:Y96" si="61">X93+X94+X95</f>
        <v>0</v>
      </c>
      <c r="Y96" s="70">
        <f t="shared" si="61"/>
        <v>0</v>
      </c>
      <c r="Z96" s="70">
        <f>Z93+Z94+Z95</f>
        <v>77</v>
      </c>
      <c r="AA96" s="70">
        <f>AA93+AA94+AA95</f>
        <v>37</v>
      </c>
      <c r="AB96" s="70">
        <f t="shared" si="55"/>
        <v>28.8</v>
      </c>
      <c r="AC96" s="70">
        <f t="shared" si="55"/>
        <v>23.3</v>
      </c>
      <c r="AD96" s="70">
        <f t="shared" si="55"/>
        <v>10.600000000000001</v>
      </c>
      <c r="AE96" s="70">
        <f t="shared" si="55"/>
        <v>0</v>
      </c>
      <c r="AF96" s="70">
        <f t="shared" si="55"/>
        <v>0</v>
      </c>
      <c r="AG96" s="80">
        <f>SUM(AG93:AG95)</f>
        <v>106</v>
      </c>
      <c r="AH96" s="46">
        <f t="shared" si="32"/>
        <v>77</v>
      </c>
      <c r="AI96" s="47">
        <f t="shared" si="33"/>
        <v>0</v>
      </c>
      <c r="AK96" s="49"/>
      <c r="AY96" s="82"/>
      <c r="BF96" s="81"/>
      <c r="BG96" s="82">
        <v>232.2</v>
      </c>
      <c r="BH96" s="82">
        <v>0</v>
      </c>
      <c r="BI96" s="82">
        <v>133.1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244</v>
      </c>
      <c r="C97" s="44">
        <v>250</v>
      </c>
      <c r="D97" s="44">
        <v>232.2</v>
      </c>
      <c r="E97" s="44">
        <v>291.5</v>
      </c>
      <c r="F97" s="44">
        <v>283</v>
      </c>
      <c r="G97" s="44">
        <v>250</v>
      </c>
      <c r="H97" s="44">
        <v>201</v>
      </c>
      <c r="I97" s="44">
        <v>190</v>
      </c>
      <c r="J97" s="44">
        <v>190</v>
      </c>
      <c r="K97" s="44">
        <v>160</v>
      </c>
      <c r="L97" s="44">
        <v>6</v>
      </c>
      <c r="M97" s="44">
        <v>-45</v>
      </c>
      <c r="N97" s="44">
        <v>148</v>
      </c>
      <c r="O97" s="44">
        <v>296.10000000000002</v>
      </c>
      <c r="P97" s="44">
        <v>411</v>
      </c>
      <c r="Q97" s="44">
        <v>471</v>
      </c>
      <c r="R97" s="44">
        <v>473</v>
      </c>
      <c r="S97" s="44">
        <v>483.8</v>
      </c>
      <c r="T97" s="44">
        <v>457.8</v>
      </c>
      <c r="U97" s="44">
        <v>485.4</v>
      </c>
      <c r="V97" s="44">
        <v>315.7</v>
      </c>
      <c r="W97" s="44">
        <v>319.10000000000002</v>
      </c>
      <c r="X97" s="44">
        <v>227.8</v>
      </c>
      <c r="Y97" s="44">
        <v>108.1</v>
      </c>
      <c r="Z97" s="44">
        <v>85.1</v>
      </c>
      <c r="AA97" s="44">
        <v>74.900000000000006</v>
      </c>
      <c r="AB97" s="44">
        <v>72.8</v>
      </c>
      <c r="AC97" s="44">
        <v>126.6</v>
      </c>
      <c r="AD97" s="44">
        <v>70.7</v>
      </c>
      <c r="AE97" s="44">
        <v>184</v>
      </c>
      <c r="AF97" s="44">
        <v>200</v>
      </c>
      <c r="AG97" s="61"/>
      <c r="AH97" s="46">
        <f t="shared" si="32"/>
        <v>485.4</v>
      </c>
      <c r="AI97" s="47">
        <f t="shared" si="33"/>
        <v>-45</v>
      </c>
      <c r="AK97" s="49"/>
      <c r="AY97" s="82"/>
      <c r="BF97" s="81"/>
      <c r="BG97" s="82">
        <v>291.5</v>
      </c>
      <c r="BH97" s="82">
        <v>0</v>
      </c>
      <c r="BI97" s="82">
        <v>124.7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>
        <v>0</v>
      </c>
      <c r="L98" s="43">
        <v>0</v>
      </c>
      <c r="M98" s="43">
        <v>0</v>
      </c>
      <c r="N98" s="43">
        <v>0</v>
      </c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32"/>
        <v>0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283</v>
      </c>
      <c r="BH98" s="82">
        <v>0</v>
      </c>
      <c r="BI98" s="82">
        <v>131.80000000000001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125</v>
      </c>
      <c r="C99" s="43">
        <v>142.1</v>
      </c>
      <c r="D99" s="43">
        <v>133.1</v>
      </c>
      <c r="E99" s="43">
        <v>124.7</v>
      </c>
      <c r="F99" s="43">
        <v>131.80000000000001</v>
      </c>
      <c r="G99" s="43">
        <v>125</v>
      </c>
      <c r="H99" s="43">
        <v>136</v>
      </c>
      <c r="I99" s="43">
        <v>115</v>
      </c>
      <c r="J99" s="43">
        <v>123</v>
      </c>
      <c r="K99" s="43">
        <v>115</v>
      </c>
      <c r="L99" s="43">
        <v>123</v>
      </c>
      <c r="M99" s="43">
        <v>113</v>
      </c>
      <c r="N99" s="43">
        <v>101</v>
      </c>
      <c r="O99" s="43">
        <v>122.3</v>
      </c>
      <c r="P99" s="43">
        <v>107</v>
      </c>
      <c r="Q99" s="43">
        <v>107</v>
      </c>
      <c r="R99" s="43">
        <v>107</v>
      </c>
      <c r="S99" s="43">
        <v>131.30000000000001</v>
      </c>
      <c r="T99" s="43">
        <v>124.6</v>
      </c>
      <c r="U99" s="43">
        <v>121.7</v>
      </c>
      <c r="V99" s="43">
        <v>111.1</v>
      </c>
      <c r="W99" s="43">
        <v>102.3</v>
      </c>
      <c r="X99" s="43">
        <v>120.3</v>
      </c>
      <c r="Y99" s="43">
        <v>118.9</v>
      </c>
      <c r="Z99" s="43">
        <v>133.19999999999999</v>
      </c>
      <c r="AA99" s="43">
        <v>126.5</v>
      </c>
      <c r="AB99" s="43">
        <v>111</v>
      </c>
      <c r="AC99" s="43">
        <v>128.6</v>
      </c>
      <c r="AD99" s="43">
        <v>112.3</v>
      </c>
      <c r="AE99" s="43">
        <v>106.1</v>
      </c>
      <c r="AF99" s="43">
        <v>103.4</v>
      </c>
      <c r="AG99" s="89"/>
      <c r="AH99" s="46">
        <f t="shared" si="32"/>
        <v>142.1</v>
      </c>
      <c r="AI99" s="47">
        <f t="shared" si="33"/>
        <v>101</v>
      </c>
      <c r="AK99" s="90"/>
      <c r="AL99" s="91"/>
      <c r="AM99" s="91"/>
      <c r="AN99" s="92"/>
      <c r="AY99" s="82"/>
      <c r="BF99" s="82"/>
      <c r="BG99" s="82">
        <v>250</v>
      </c>
      <c r="BH99" s="82">
        <v>0</v>
      </c>
      <c r="BI99" s="82">
        <v>125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0</v>
      </c>
      <c r="M100" s="93">
        <v>0</v>
      </c>
      <c r="N100" s="93">
        <v>11</v>
      </c>
      <c r="O100" s="93">
        <v>8.8000000000000007</v>
      </c>
      <c r="P100" s="93">
        <v>25.5</v>
      </c>
      <c r="Q100" s="93">
        <v>25</v>
      </c>
      <c r="R100" s="93">
        <v>44</v>
      </c>
      <c r="S100" s="93">
        <v>46.6</v>
      </c>
      <c r="T100" s="93">
        <v>49.7</v>
      </c>
      <c r="U100" s="93">
        <v>51.7</v>
      </c>
      <c r="V100" s="93">
        <v>25.6</v>
      </c>
      <c r="W100" s="93">
        <v>23.5</v>
      </c>
      <c r="X100" s="93">
        <v>24.3</v>
      </c>
      <c r="Y100" s="93">
        <v>26.7</v>
      </c>
      <c r="Z100" s="93">
        <v>25.5</v>
      </c>
      <c r="AA100" s="93">
        <v>21.9</v>
      </c>
      <c r="AB100" s="93">
        <v>23.5</v>
      </c>
      <c r="AC100" s="93">
        <v>23.6</v>
      </c>
      <c r="AD100" s="93">
        <v>24.6</v>
      </c>
      <c r="AE100" s="93">
        <v>20.7</v>
      </c>
      <c r="AF100" s="93">
        <v>27.6</v>
      </c>
      <c r="AG100" s="89"/>
      <c r="AH100" s="46">
        <f t="shared" si="32"/>
        <v>51.7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190</v>
      </c>
      <c r="BH100" s="82">
        <v>0</v>
      </c>
      <c r="BI100" s="82">
        <v>115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62</v>
      </c>
      <c r="K101" s="44">
        <v>62</v>
      </c>
      <c r="L101" s="44">
        <v>58</v>
      </c>
      <c r="M101" s="44">
        <v>55.7</v>
      </c>
      <c r="N101" s="44">
        <v>61</v>
      </c>
      <c r="O101" s="44">
        <v>61.2</v>
      </c>
      <c r="P101" s="44">
        <v>55</v>
      </c>
      <c r="Q101" s="44">
        <v>55</v>
      </c>
      <c r="R101" s="44">
        <v>63</v>
      </c>
      <c r="S101" s="44">
        <v>59.3</v>
      </c>
      <c r="T101" s="44">
        <v>55.3</v>
      </c>
      <c r="U101" s="44">
        <v>54.4</v>
      </c>
      <c r="V101" s="44">
        <v>63.4</v>
      </c>
      <c r="W101" s="44">
        <v>61.5</v>
      </c>
      <c r="X101" s="44">
        <v>57.6</v>
      </c>
      <c r="Y101" s="44">
        <v>48.3</v>
      </c>
      <c r="Z101" s="44">
        <v>56.3</v>
      </c>
      <c r="AA101" s="44">
        <v>50.3</v>
      </c>
      <c r="AB101" s="44">
        <v>47.5</v>
      </c>
      <c r="AC101" s="44">
        <v>47.6</v>
      </c>
      <c r="AD101" s="44">
        <v>47.5</v>
      </c>
      <c r="AE101" s="44">
        <v>54.1</v>
      </c>
      <c r="AF101" s="44">
        <v>53.5</v>
      </c>
      <c r="AG101" s="89"/>
      <c r="AH101" s="46">
        <f t="shared" si="32"/>
        <v>63.4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160</v>
      </c>
      <c r="BH101" s="82">
        <v>0</v>
      </c>
      <c r="BI101" s="82">
        <v>115</v>
      </c>
      <c r="BJ101" s="82">
        <v>0</v>
      </c>
      <c r="BK101" s="82">
        <v>62</v>
      </c>
      <c r="BL101" s="82">
        <v>0</v>
      </c>
    </row>
    <row r="102" spans="1:64" ht="15.75" thickBot="1" x14ac:dyDescent="0.3">
      <c r="A102" s="96" t="s">
        <v>130</v>
      </c>
      <c r="B102" s="97">
        <v>42.2</v>
      </c>
      <c r="C102" s="97">
        <v>38</v>
      </c>
      <c r="D102" s="97">
        <v>35.5</v>
      </c>
      <c r="E102" s="97">
        <v>35.4</v>
      </c>
      <c r="F102" s="97">
        <v>39.1</v>
      </c>
      <c r="G102" s="97">
        <v>31</v>
      </c>
      <c r="H102" s="97">
        <v>27</v>
      </c>
      <c r="I102" s="97">
        <v>25</v>
      </c>
      <c r="J102" s="97">
        <v>43.1</v>
      </c>
      <c r="K102" s="97">
        <v>44</v>
      </c>
      <c r="L102" s="97">
        <v>54</v>
      </c>
      <c r="M102" s="97">
        <v>50.3</v>
      </c>
      <c r="N102" s="97">
        <v>61</v>
      </c>
      <c r="O102" s="97">
        <v>56.7</v>
      </c>
      <c r="P102" s="97">
        <v>57</v>
      </c>
      <c r="Q102" s="97">
        <v>59</v>
      </c>
      <c r="R102" s="97">
        <v>64</v>
      </c>
      <c r="S102" s="97">
        <v>69.099999999999994</v>
      </c>
      <c r="T102" s="97">
        <v>59.1</v>
      </c>
      <c r="U102" s="97">
        <v>62</v>
      </c>
      <c r="V102" s="97">
        <v>62.9</v>
      </c>
      <c r="W102" s="97">
        <v>60.5</v>
      </c>
      <c r="X102" s="97">
        <v>48.9</v>
      </c>
      <c r="Y102" s="97">
        <v>45.5</v>
      </c>
      <c r="Z102" s="97">
        <v>58.7</v>
      </c>
      <c r="AA102" s="97">
        <v>44.8</v>
      </c>
      <c r="AB102" s="97">
        <v>27.8</v>
      </c>
      <c r="AC102" s="97">
        <v>51.1</v>
      </c>
      <c r="AD102" s="97">
        <v>50.2</v>
      </c>
      <c r="AE102" s="97">
        <v>42.3</v>
      </c>
      <c r="AF102" s="97">
        <v>45.2</v>
      </c>
      <c r="AG102" s="89"/>
      <c r="AH102" s="46">
        <f t="shared" si="32"/>
        <v>69.099999999999994</v>
      </c>
      <c r="AI102" s="47">
        <f t="shared" si="33"/>
        <v>25</v>
      </c>
      <c r="AK102" s="94"/>
      <c r="AL102" s="44"/>
      <c r="AM102" s="44"/>
      <c r="AN102" s="98"/>
      <c r="AY102" s="82"/>
      <c r="BF102" s="82"/>
      <c r="BG102" s="82">
        <v>-45</v>
      </c>
      <c r="BH102" s="82">
        <v>0</v>
      </c>
      <c r="BI102" s="82">
        <v>113</v>
      </c>
      <c r="BJ102" s="82">
        <v>0</v>
      </c>
      <c r="BK102" s="82">
        <v>55.7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4"/>
      <c r="AY103" s="82"/>
      <c r="BF103" s="82"/>
      <c r="BG103" s="82">
        <v>148</v>
      </c>
      <c r="BH103" s="82">
        <v>0</v>
      </c>
      <c r="BI103" s="82">
        <v>101</v>
      </c>
      <c r="BJ103" s="82">
        <v>11</v>
      </c>
      <c r="BK103" s="82">
        <v>61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5"/>
      <c r="BF104" s="82"/>
      <c r="BG104" s="82">
        <v>296.10000000000002</v>
      </c>
      <c r="BH104" s="82">
        <v>0</v>
      </c>
      <c r="BI104" s="82">
        <v>122.3</v>
      </c>
      <c r="BJ104" s="82">
        <v>8.8000000000000007</v>
      </c>
      <c r="BK104" s="82">
        <v>61.2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411</v>
      </c>
      <c r="BH105" s="82">
        <v>0</v>
      </c>
      <c r="BI105" s="82">
        <v>107</v>
      </c>
      <c r="BJ105" s="82">
        <v>25.5</v>
      </c>
      <c r="BK105" s="82">
        <v>55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471</v>
      </c>
      <c r="BH106" s="82">
        <v>0</v>
      </c>
      <c r="BI106" s="82">
        <v>107</v>
      </c>
      <c r="BJ106" s="82">
        <v>25</v>
      </c>
      <c r="BK106" s="82">
        <v>55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473</v>
      </c>
      <c r="BH107" s="82">
        <v>0</v>
      </c>
      <c r="BI107" s="82">
        <v>107</v>
      </c>
      <c r="BJ107" s="82">
        <v>44</v>
      </c>
      <c r="BK107" s="82">
        <v>63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2">SUMIF(B97:B107,"&gt;0")</f>
        <v>411.2</v>
      </c>
      <c r="C108" s="70">
        <f t="shared" si="62"/>
        <v>430.1</v>
      </c>
      <c r="D108" s="70">
        <f t="shared" si="62"/>
        <v>400.79999999999995</v>
      </c>
      <c r="E108" s="70">
        <f t="shared" si="62"/>
        <v>451.59999999999997</v>
      </c>
      <c r="F108" s="70">
        <f t="shared" si="62"/>
        <v>453.90000000000003</v>
      </c>
      <c r="G108" s="70">
        <f t="shared" si="62"/>
        <v>406</v>
      </c>
      <c r="H108" s="70">
        <f t="shared" si="62"/>
        <v>364</v>
      </c>
      <c r="I108" s="70">
        <f t="shared" si="62"/>
        <v>330</v>
      </c>
      <c r="J108" s="70">
        <f t="shared" si="62"/>
        <v>418.1</v>
      </c>
      <c r="K108" s="70">
        <f t="shared" si="62"/>
        <v>381</v>
      </c>
      <c r="L108" s="70">
        <f t="shared" si="62"/>
        <v>241</v>
      </c>
      <c r="M108" s="70">
        <f t="shared" si="62"/>
        <v>219</v>
      </c>
      <c r="N108" s="70">
        <f t="shared" ref="N108" si="63">SUMIF(N97:N107,"&gt;0")</f>
        <v>382</v>
      </c>
      <c r="O108" s="70">
        <f t="shared" si="62"/>
        <v>545.1</v>
      </c>
      <c r="P108" s="70">
        <f t="shared" ref="P108:Q108" si="64">SUMIF(P97:P107,"&gt;0")</f>
        <v>655.5</v>
      </c>
      <c r="Q108" s="70">
        <f t="shared" si="64"/>
        <v>717</v>
      </c>
      <c r="R108" s="70">
        <f t="shared" ref="R108:S108" si="65">SUMIF(R97:R107,"&gt;0")</f>
        <v>751</v>
      </c>
      <c r="S108" s="70">
        <f t="shared" si="65"/>
        <v>790.1</v>
      </c>
      <c r="T108" s="70">
        <f t="shared" ref="T108:U108" si="66">SUMIF(T97:T107,"&gt;0")</f>
        <v>746.5</v>
      </c>
      <c r="U108" s="70">
        <f t="shared" si="66"/>
        <v>775.2</v>
      </c>
      <c r="V108" s="70">
        <f t="shared" ref="V108:W108" si="67">SUMIF(V97:V107,"&gt;0")</f>
        <v>578.69999999999993</v>
      </c>
      <c r="W108" s="70">
        <f t="shared" si="67"/>
        <v>566.90000000000009</v>
      </c>
      <c r="X108" s="70">
        <f t="shared" ref="X108:Y108" si="68">SUMIF(X97:X107,"&gt;0")</f>
        <v>478.90000000000003</v>
      </c>
      <c r="Y108" s="70">
        <f t="shared" si="68"/>
        <v>347.5</v>
      </c>
      <c r="Z108" s="70">
        <f>SUMIF(Z97:Z107,"&gt;0")</f>
        <v>358.79999999999995</v>
      </c>
      <c r="AA108" s="70">
        <f>SUMIF(AA97:AA107,"&gt;0")</f>
        <v>318.40000000000003</v>
      </c>
      <c r="AB108" s="70">
        <f t="shared" si="62"/>
        <v>282.60000000000002</v>
      </c>
      <c r="AC108" s="70">
        <f t="shared" si="62"/>
        <v>377.50000000000006</v>
      </c>
      <c r="AD108" s="70">
        <f t="shared" si="62"/>
        <v>305.3</v>
      </c>
      <c r="AE108" s="70">
        <f t="shared" si="62"/>
        <v>407.20000000000005</v>
      </c>
      <c r="AF108" s="70">
        <f t="shared" si="62"/>
        <v>429.7</v>
      </c>
      <c r="AG108" s="104">
        <f>SUM(AG97:AG107)</f>
        <v>0</v>
      </c>
      <c r="AH108" s="46">
        <f t="shared" si="32"/>
        <v>790.1</v>
      </c>
      <c r="AI108" s="47">
        <f t="shared" si="33"/>
        <v>219</v>
      </c>
      <c r="AJ108" s="105">
        <f t="array" ref="AJ108">MIN(IF(B108:AF108&lt;&gt;0,B108:AF108))</f>
        <v>219</v>
      </c>
      <c r="BF108" s="82"/>
      <c r="BG108" s="82">
        <v>483.8</v>
      </c>
      <c r="BH108" s="82">
        <v>0</v>
      </c>
      <c r="BI108" s="82">
        <v>131.30000000000001</v>
      </c>
      <c r="BJ108" s="82">
        <v>46.6</v>
      </c>
      <c r="BK108" s="82">
        <v>59.3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457.8</v>
      </c>
      <c r="BH109" s="82">
        <v>0</v>
      </c>
      <c r="BI109" s="82">
        <v>124.6</v>
      </c>
      <c r="BJ109" s="82">
        <v>49.7</v>
      </c>
      <c r="BK109" s="82">
        <v>55.3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485.4</v>
      </c>
      <c r="BH110" s="82">
        <v>0</v>
      </c>
      <c r="BI110" s="82">
        <v>121.7</v>
      </c>
      <c r="BJ110" s="82">
        <v>51.7</v>
      </c>
      <c r="BK110" s="82">
        <v>54.4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315.7</v>
      </c>
      <c r="BH111" s="82">
        <v>0</v>
      </c>
      <c r="BI111" s="82">
        <v>111.1</v>
      </c>
      <c r="BJ111" s="82">
        <v>25.6</v>
      </c>
      <c r="BK111" s="82">
        <v>63.4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227.8</v>
      </c>
      <c r="BH112" s="82">
        <v>0</v>
      </c>
      <c r="BI112" s="82">
        <v>120.3</v>
      </c>
      <c r="BJ112" s="82">
        <v>24.3</v>
      </c>
      <c r="BK112" s="82">
        <v>57.6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1609.8000000000002</v>
      </c>
      <c r="C113" s="108">
        <f t="shared" si="69"/>
        <v>1530.3200000000002</v>
      </c>
      <c r="D113" s="108">
        <f t="shared" si="69"/>
        <v>1461.02</v>
      </c>
      <c r="E113" s="108">
        <f t="shared" si="69"/>
        <v>1446.5199999999998</v>
      </c>
      <c r="F113" s="108">
        <f t="shared" si="69"/>
        <v>1438.82</v>
      </c>
      <c r="G113" s="108">
        <f t="shared" si="69"/>
        <v>1481.9199999999998</v>
      </c>
      <c r="H113" s="108">
        <f t="shared" si="69"/>
        <v>1532.92</v>
      </c>
      <c r="I113" s="108">
        <f t="shared" si="69"/>
        <v>1598.92</v>
      </c>
      <c r="J113" s="108">
        <f t="shared" si="69"/>
        <v>1747.02</v>
      </c>
      <c r="K113" s="108">
        <f t="shared" si="69"/>
        <v>1737.9199999999998</v>
      </c>
      <c r="L113" s="108">
        <f t="shared" si="69"/>
        <v>1805.9199999999998</v>
      </c>
      <c r="M113" s="108">
        <f t="shared" si="69"/>
        <v>1818.92</v>
      </c>
      <c r="N113" s="108">
        <f t="shared" ref="N113" si="70">N71+N78+N96+N92+N108+N112</f>
        <v>1823.22</v>
      </c>
      <c r="O113" s="108">
        <f t="shared" si="69"/>
        <v>1780.4</v>
      </c>
      <c r="P113" s="108">
        <f t="shared" ref="P113:Q113" si="71">P71+P78+P96+P92+P108+P112</f>
        <v>1737.8</v>
      </c>
      <c r="Q113" s="108">
        <f t="shared" si="71"/>
        <v>1718.6599999999999</v>
      </c>
      <c r="R113" s="108">
        <f t="shared" ref="R113:S113" si="72">R71+R78+R96+R92+R108+R112</f>
        <v>1706.46</v>
      </c>
      <c r="S113" s="108">
        <f t="shared" si="72"/>
        <v>1699.06</v>
      </c>
      <c r="T113" s="108">
        <f t="shared" ref="T113:U113" si="73">T71+T78+T96+T92+T108+T112</f>
        <v>1687.16</v>
      </c>
      <c r="U113" s="108">
        <f t="shared" si="73"/>
        <v>1698.8600000000001</v>
      </c>
      <c r="V113" s="108">
        <f t="shared" ref="V113:W113" si="74">V71+V78+V96+V92+V108+V112</f>
        <v>1561.8600000000001</v>
      </c>
      <c r="W113" s="108">
        <f t="shared" si="74"/>
        <v>1626.3600000000001</v>
      </c>
      <c r="X113" s="108">
        <f t="shared" ref="X113:Y113" si="75">X71+X78+X96+X92+X108+X112</f>
        <v>1697.96</v>
      </c>
      <c r="Y113" s="108">
        <f t="shared" si="75"/>
        <v>1815.56</v>
      </c>
      <c r="Z113" s="108">
        <f>Z71+Z78+Z96+Z92+Z108+Z112</f>
        <v>1989.7</v>
      </c>
      <c r="AA113" s="108">
        <f>AA71+AA78+AA96+AA92+AA108+AA112</f>
        <v>1858.7000000000003</v>
      </c>
      <c r="AB113" s="108">
        <f t="shared" si="69"/>
        <v>1820.9</v>
      </c>
      <c r="AC113" s="108">
        <f t="shared" si="69"/>
        <v>1746.8000000000002</v>
      </c>
      <c r="AD113" s="108">
        <f t="shared" si="69"/>
        <v>1608.9800000000002</v>
      </c>
      <c r="AE113" s="108">
        <f t="shared" si="69"/>
        <v>1472.4000000000003</v>
      </c>
      <c r="AF113" s="108">
        <f t="shared" si="69"/>
        <v>1390.5000000000002</v>
      </c>
      <c r="AG113" s="80">
        <f t="shared" si="69"/>
        <v>3169.915</v>
      </c>
      <c r="AH113" s="46">
        <f t="shared" si="32"/>
        <v>1989.7</v>
      </c>
      <c r="AI113" s="47">
        <f t="shared" si="33"/>
        <v>1390.5000000000002</v>
      </c>
      <c r="BF113" s="81"/>
      <c r="BG113" s="82">
        <v>85.1</v>
      </c>
      <c r="BH113" s="82">
        <v>0</v>
      </c>
      <c r="BI113" s="82">
        <v>133.19999999999999</v>
      </c>
      <c r="BJ113" s="82">
        <v>25.5</v>
      </c>
      <c r="BK113" s="82">
        <v>56.3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>
        <v>0</v>
      </c>
      <c r="AA114" s="110">
        <v>0</v>
      </c>
      <c r="AB114" s="110"/>
      <c r="AC114" s="110"/>
      <c r="AD114" s="110"/>
      <c r="AE114" s="110"/>
      <c r="AF114" s="110"/>
      <c r="AG114" s="104"/>
      <c r="AH114" s="46">
        <f t="shared" si="32"/>
        <v>0</v>
      </c>
      <c r="AI114" s="47">
        <f t="shared" si="33"/>
        <v>0</v>
      </c>
      <c r="BF114" s="81"/>
      <c r="BG114" s="82">
        <v>72.8</v>
      </c>
      <c r="BH114" s="82">
        <v>0</v>
      </c>
      <c r="BI114" s="82">
        <v>111</v>
      </c>
      <c r="BJ114" s="82">
        <v>23.5</v>
      </c>
      <c r="BK114" s="82">
        <v>47.5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AF115" si="76">B113+B114</f>
        <v>1609.8000000000002</v>
      </c>
      <c r="C115" s="108">
        <f t="shared" si="76"/>
        <v>1530.3200000000002</v>
      </c>
      <c r="D115" s="108">
        <f t="shared" si="76"/>
        <v>1461.02</v>
      </c>
      <c r="E115" s="108">
        <f t="shared" si="76"/>
        <v>1446.5199999999998</v>
      </c>
      <c r="F115" s="108">
        <f t="shared" si="76"/>
        <v>1438.82</v>
      </c>
      <c r="G115" s="108">
        <f t="shared" si="76"/>
        <v>1481.9199999999998</v>
      </c>
      <c r="H115" s="108">
        <f t="shared" si="76"/>
        <v>1532.92</v>
      </c>
      <c r="I115" s="108">
        <f t="shared" si="76"/>
        <v>1598.92</v>
      </c>
      <c r="J115" s="108">
        <f t="shared" si="76"/>
        <v>1747.02</v>
      </c>
      <c r="K115" s="108">
        <f t="shared" si="76"/>
        <v>1737.9199999999998</v>
      </c>
      <c r="L115" s="108">
        <f t="shared" si="76"/>
        <v>1805.9199999999998</v>
      </c>
      <c r="M115" s="108">
        <f t="shared" si="76"/>
        <v>1818.92</v>
      </c>
      <c r="N115" s="108">
        <f t="shared" ref="N115" si="77">N113+N114</f>
        <v>1823.22</v>
      </c>
      <c r="O115" s="108">
        <f t="shared" si="76"/>
        <v>1780.4</v>
      </c>
      <c r="P115" s="108">
        <f t="shared" ref="P115:Q115" si="78">P113+P114</f>
        <v>1737.8</v>
      </c>
      <c r="Q115" s="108">
        <f t="shared" si="78"/>
        <v>1718.6599999999999</v>
      </c>
      <c r="R115" s="108">
        <f t="shared" ref="R115:S115" si="79">R113+R114</f>
        <v>1706.46</v>
      </c>
      <c r="S115" s="108">
        <f t="shared" si="79"/>
        <v>1699.06</v>
      </c>
      <c r="T115" s="108">
        <f t="shared" ref="T115:U115" si="80">T113+T114</f>
        <v>1687.16</v>
      </c>
      <c r="U115" s="108">
        <f t="shared" si="80"/>
        <v>1698.8600000000001</v>
      </c>
      <c r="V115" s="108">
        <f t="shared" ref="V115:W115" si="81">V113+V114</f>
        <v>1561.8600000000001</v>
      </c>
      <c r="W115" s="108">
        <f t="shared" si="81"/>
        <v>1626.3600000000001</v>
      </c>
      <c r="X115" s="108">
        <f t="shared" ref="X115:Y115" si="82">X113+X114</f>
        <v>1697.96</v>
      </c>
      <c r="Y115" s="108">
        <f t="shared" si="82"/>
        <v>1815.56</v>
      </c>
      <c r="Z115" s="108">
        <f>Z113+Z114</f>
        <v>1989.7</v>
      </c>
      <c r="AA115" s="108">
        <f>AA113+AA114</f>
        <v>1858.7000000000003</v>
      </c>
      <c r="AB115" s="108">
        <f t="shared" si="76"/>
        <v>1820.9</v>
      </c>
      <c r="AC115" s="108">
        <f t="shared" si="76"/>
        <v>1746.8000000000002</v>
      </c>
      <c r="AD115" s="108">
        <f t="shared" si="76"/>
        <v>1608.9800000000002</v>
      </c>
      <c r="AE115" s="108">
        <f t="shared" si="76"/>
        <v>1472.4000000000003</v>
      </c>
      <c r="AF115" s="108">
        <f t="shared" si="76"/>
        <v>1390.5000000000002</v>
      </c>
      <c r="AG115" s="104">
        <f>AG112+AG108+AG96+AG92+AG71+AG114</f>
        <v>2463.5149999999999</v>
      </c>
      <c r="AH115" s="46">
        <f t="shared" si="32"/>
        <v>1989.7</v>
      </c>
      <c r="AI115" s="47">
        <f t="shared" si="33"/>
        <v>1390.5000000000002</v>
      </c>
      <c r="BF115" s="81"/>
      <c r="BG115" s="82">
        <v>70.7</v>
      </c>
      <c r="BH115" s="82">
        <v>0</v>
      </c>
      <c r="BI115" s="82">
        <v>112.3</v>
      </c>
      <c r="BJ115" s="82">
        <v>24.6</v>
      </c>
      <c r="BK115" s="82">
        <v>47.5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AF116" si="83">B115-(B123)</f>
        <v>1609.8000000000002</v>
      </c>
      <c r="C116" s="108">
        <f t="shared" si="83"/>
        <v>1530.3200000000002</v>
      </c>
      <c r="D116" s="108">
        <f t="shared" si="83"/>
        <v>1461.02</v>
      </c>
      <c r="E116" s="108">
        <f t="shared" si="83"/>
        <v>1446.5199999999998</v>
      </c>
      <c r="F116" s="108">
        <f t="shared" si="83"/>
        <v>1438.82</v>
      </c>
      <c r="G116" s="108">
        <f t="shared" si="83"/>
        <v>1481.9199999999998</v>
      </c>
      <c r="H116" s="108">
        <f t="shared" si="83"/>
        <v>1532.92</v>
      </c>
      <c r="I116" s="108">
        <f t="shared" si="83"/>
        <v>1598.92</v>
      </c>
      <c r="J116" s="108">
        <f t="shared" si="83"/>
        <v>1747.02</v>
      </c>
      <c r="K116" s="108">
        <f t="shared" si="83"/>
        <v>1737.9199999999998</v>
      </c>
      <c r="L116" s="108">
        <f t="shared" si="83"/>
        <v>1805.9199999999998</v>
      </c>
      <c r="M116" s="108">
        <f t="shared" si="83"/>
        <v>1773.92</v>
      </c>
      <c r="N116" s="108">
        <f t="shared" ref="N116" si="84">N115-(N123)</f>
        <v>1823.22</v>
      </c>
      <c r="O116" s="108">
        <f t="shared" si="83"/>
        <v>1780.4</v>
      </c>
      <c r="P116" s="108">
        <f t="shared" ref="P116:Q116" si="85">P115-(P123)</f>
        <v>1737.8</v>
      </c>
      <c r="Q116" s="108">
        <f t="shared" si="85"/>
        <v>1718.6599999999999</v>
      </c>
      <c r="R116" s="108">
        <f t="shared" ref="R116:S116" si="86">R115-(R123)</f>
        <v>1706.46</v>
      </c>
      <c r="S116" s="108">
        <f t="shared" si="86"/>
        <v>1699.06</v>
      </c>
      <c r="T116" s="108">
        <f t="shared" ref="T116:U116" si="87">T115-(T123)</f>
        <v>1687.16</v>
      </c>
      <c r="U116" s="108">
        <f t="shared" si="87"/>
        <v>1698.8600000000001</v>
      </c>
      <c r="V116" s="108">
        <f t="shared" ref="V116:W116" si="88">V115-(V123)</f>
        <v>1561.8600000000001</v>
      </c>
      <c r="W116" s="108">
        <f t="shared" si="88"/>
        <v>1626.3600000000001</v>
      </c>
      <c r="X116" s="108">
        <f t="shared" ref="X116:Y116" si="89">X115-(X123)</f>
        <v>1697.96</v>
      </c>
      <c r="Y116" s="108">
        <f t="shared" si="89"/>
        <v>1815.56</v>
      </c>
      <c r="Z116" s="108">
        <f>Z115-(Z123)</f>
        <v>1989.7</v>
      </c>
      <c r="AA116" s="108">
        <f>AA115-(AA123)</f>
        <v>1858.7000000000003</v>
      </c>
      <c r="AB116" s="108">
        <f t="shared" si="83"/>
        <v>1820.9</v>
      </c>
      <c r="AC116" s="108">
        <f t="shared" si="83"/>
        <v>1746.8000000000002</v>
      </c>
      <c r="AD116" s="108">
        <f t="shared" si="83"/>
        <v>1608.9800000000002</v>
      </c>
      <c r="AE116" s="108">
        <f t="shared" si="83"/>
        <v>1472.4000000000003</v>
      </c>
      <c r="AF116" s="108">
        <f t="shared" si="83"/>
        <v>1390.5000000000002</v>
      </c>
      <c r="AG116" s="104"/>
      <c r="AH116" s="46">
        <f t="shared" si="32"/>
        <v>1989.7</v>
      </c>
      <c r="AI116" s="47">
        <f t="shared" si="33"/>
        <v>1390.5000000000002</v>
      </c>
      <c r="BF116" s="81"/>
      <c r="BG116" s="82">
        <v>184</v>
      </c>
      <c r="BH116" s="82">
        <v>0</v>
      </c>
      <c r="BI116" s="82">
        <v>106.1</v>
      </c>
      <c r="BJ116" s="82">
        <v>20.7</v>
      </c>
      <c r="BK116" s="82">
        <v>54.1</v>
      </c>
      <c r="BL116" s="82">
        <v>0</v>
      </c>
    </row>
    <row r="117" spans="1:64" x14ac:dyDescent="0.25">
      <c r="A117" s="42" t="s">
        <v>122</v>
      </c>
      <c r="B117" s="93">
        <v>0</v>
      </c>
      <c r="C117" s="93">
        <f t="shared" ref="C117:AF122" si="90">IF(C97&lt;0,C97*-1,0)</f>
        <v>0</v>
      </c>
      <c r="D117" s="93">
        <f t="shared" si="90"/>
        <v>0</v>
      </c>
      <c r="E117" s="93">
        <f t="shared" si="90"/>
        <v>0</v>
      </c>
      <c r="F117" s="93">
        <f t="shared" si="90"/>
        <v>0</v>
      </c>
      <c r="G117" s="93">
        <f t="shared" si="90"/>
        <v>0</v>
      </c>
      <c r="H117" s="93">
        <f t="shared" si="90"/>
        <v>0</v>
      </c>
      <c r="I117" s="93">
        <f t="shared" si="90"/>
        <v>0</v>
      </c>
      <c r="J117" s="93">
        <f t="shared" si="90"/>
        <v>0</v>
      </c>
      <c r="K117" s="93">
        <f t="shared" si="90"/>
        <v>0</v>
      </c>
      <c r="L117" s="93">
        <f t="shared" si="90"/>
        <v>0</v>
      </c>
      <c r="M117" s="93">
        <f t="shared" si="90"/>
        <v>45</v>
      </c>
      <c r="N117" s="93">
        <f t="shared" ref="N117" si="91">IF(N97&lt;0,N97*-1,0)</f>
        <v>0</v>
      </c>
      <c r="O117" s="93">
        <f t="shared" si="90"/>
        <v>0</v>
      </c>
      <c r="P117" s="93">
        <f t="shared" ref="P117:Q117" si="92">IF(P97&lt;0,P97*-1,0)</f>
        <v>0</v>
      </c>
      <c r="Q117" s="93">
        <f t="shared" si="92"/>
        <v>0</v>
      </c>
      <c r="R117" s="93">
        <f t="shared" ref="R117:S117" si="93">IF(R97&lt;0,R97*-1,0)</f>
        <v>0</v>
      </c>
      <c r="S117" s="93">
        <f t="shared" si="93"/>
        <v>0</v>
      </c>
      <c r="T117" s="93">
        <f t="shared" ref="T117:U117" si="94">IF(T97&lt;0,T97*-1,0)</f>
        <v>0</v>
      </c>
      <c r="U117" s="93">
        <f t="shared" si="94"/>
        <v>0</v>
      </c>
      <c r="V117" s="93">
        <f t="shared" ref="V117:W117" si="95">IF(V97&lt;0,V97*-1,0)</f>
        <v>0</v>
      </c>
      <c r="W117" s="93">
        <f t="shared" si="95"/>
        <v>0</v>
      </c>
      <c r="X117" s="93">
        <f t="shared" ref="X117:Z122" si="96">IF(X97&lt;0,X97*-1,0)</f>
        <v>0</v>
      </c>
      <c r="Y117" s="93">
        <f t="shared" si="96"/>
        <v>0</v>
      </c>
      <c r="Z117" s="93">
        <f t="shared" si="96"/>
        <v>0</v>
      </c>
      <c r="AA117" s="93">
        <f t="shared" ref="AA117" si="97">IF(AA97&lt;0,AA97*-1,0)</f>
        <v>0</v>
      </c>
      <c r="AB117" s="93">
        <f t="shared" si="90"/>
        <v>0</v>
      </c>
      <c r="AC117" s="93">
        <f t="shared" si="90"/>
        <v>0</v>
      </c>
      <c r="AD117" s="93">
        <f t="shared" si="90"/>
        <v>0</v>
      </c>
      <c r="AE117" s="93">
        <f t="shared" si="90"/>
        <v>0</v>
      </c>
      <c r="AF117" s="93">
        <f t="shared" si="90"/>
        <v>0</v>
      </c>
      <c r="AG117" s="61"/>
      <c r="AH117" s="46">
        <f t="shared" si="32"/>
        <v>45</v>
      </c>
      <c r="AI117" s="47">
        <f t="shared" si="33"/>
        <v>0</v>
      </c>
      <c r="BG117" s="82">
        <v>200</v>
      </c>
      <c r="BH117" s="82">
        <v>0</v>
      </c>
      <c r="BI117" s="82">
        <v>103.4</v>
      </c>
      <c r="BJ117" s="82">
        <v>27.6</v>
      </c>
      <c r="BK117" s="82">
        <v>53.5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90"/>
        <v>0</v>
      </c>
      <c r="D118" s="93">
        <f t="shared" si="90"/>
        <v>0</v>
      </c>
      <c r="E118" s="93">
        <f t="shared" si="90"/>
        <v>0</v>
      </c>
      <c r="F118" s="93">
        <f t="shared" si="90"/>
        <v>0</v>
      </c>
      <c r="G118" s="93">
        <f t="shared" si="90"/>
        <v>0</v>
      </c>
      <c r="H118" s="93">
        <f t="shared" si="90"/>
        <v>0</v>
      </c>
      <c r="I118" s="93">
        <f t="shared" si="90"/>
        <v>0</v>
      </c>
      <c r="J118" s="93">
        <f t="shared" si="90"/>
        <v>0</v>
      </c>
      <c r="K118" s="93">
        <f t="shared" si="90"/>
        <v>0</v>
      </c>
      <c r="L118" s="93">
        <f t="shared" si="90"/>
        <v>0</v>
      </c>
      <c r="M118" s="93">
        <f t="shared" si="90"/>
        <v>0</v>
      </c>
      <c r="N118" s="93">
        <f t="shared" ref="N118" si="98">IF(N98&lt;0,N98*-1,0)</f>
        <v>0</v>
      </c>
      <c r="O118" s="93">
        <f t="shared" si="90"/>
        <v>0</v>
      </c>
      <c r="P118" s="93">
        <f t="shared" ref="P118:Q118" si="99">IF(P98&lt;0,P98*-1,0)</f>
        <v>0</v>
      </c>
      <c r="Q118" s="93">
        <f t="shared" si="99"/>
        <v>0</v>
      </c>
      <c r="R118" s="93">
        <f t="shared" ref="R118:S118" si="100">IF(R98&lt;0,R98*-1,0)</f>
        <v>0</v>
      </c>
      <c r="S118" s="93">
        <f t="shared" si="100"/>
        <v>0</v>
      </c>
      <c r="T118" s="93">
        <f t="shared" ref="T118:U118" si="101">IF(T98&lt;0,T98*-1,0)</f>
        <v>0</v>
      </c>
      <c r="U118" s="93">
        <f t="shared" si="101"/>
        <v>0</v>
      </c>
      <c r="V118" s="93">
        <f t="shared" ref="V118:W118" si="102">IF(V98&lt;0,V98*-1,0)</f>
        <v>0</v>
      </c>
      <c r="W118" s="93">
        <f t="shared" si="102"/>
        <v>0</v>
      </c>
      <c r="X118" s="93">
        <f t="shared" ref="X118:Y118" si="103">IF(X98&lt;0,X98*-1,0)</f>
        <v>0</v>
      </c>
      <c r="Y118" s="93">
        <f t="shared" si="103"/>
        <v>0</v>
      </c>
      <c r="Z118" s="93">
        <f t="shared" si="96"/>
        <v>0</v>
      </c>
      <c r="AA118" s="93">
        <f t="shared" ref="AA118" si="104">IF(AA98&lt;0,AA98*-1,0)</f>
        <v>0</v>
      </c>
      <c r="AB118" s="93">
        <f t="shared" si="90"/>
        <v>0</v>
      </c>
      <c r="AC118" s="93">
        <f t="shared" si="90"/>
        <v>0</v>
      </c>
      <c r="AD118" s="93">
        <f t="shared" si="90"/>
        <v>0</v>
      </c>
      <c r="AE118" s="93">
        <f t="shared" si="90"/>
        <v>0</v>
      </c>
      <c r="AF118" s="93">
        <f t="shared" si="90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244</v>
      </c>
      <c r="BH118" s="82">
        <v>0</v>
      </c>
      <c r="BI118" s="82">
        <v>125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90"/>
        <v>0</v>
      </c>
      <c r="D119" s="93">
        <f t="shared" si="90"/>
        <v>0</v>
      </c>
      <c r="E119" s="93">
        <f t="shared" si="90"/>
        <v>0</v>
      </c>
      <c r="F119" s="93">
        <f t="shared" si="90"/>
        <v>0</v>
      </c>
      <c r="G119" s="93">
        <f t="shared" si="90"/>
        <v>0</v>
      </c>
      <c r="H119" s="93">
        <f t="shared" si="90"/>
        <v>0</v>
      </c>
      <c r="I119" s="93">
        <f t="shared" si="90"/>
        <v>0</v>
      </c>
      <c r="J119" s="93">
        <f t="shared" si="90"/>
        <v>0</v>
      </c>
      <c r="K119" s="93">
        <f t="shared" si="90"/>
        <v>0</v>
      </c>
      <c r="L119" s="93">
        <f t="shared" si="90"/>
        <v>0</v>
      </c>
      <c r="M119" s="93">
        <f t="shared" si="90"/>
        <v>0</v>
      </c>
      <c r="N119" s="93">
        <f t="shared" ref="N119" si="105">IF(N99&lt;0,N99*-1,0)</f>
        <v>0</v>
      </c>
      <c r="O119" s="93">
        <f t="shared" si="90"/>
        <v>0</v>
      </c>
      <c r="P119" s="93">
        <f t="shared" ref="P119:Q119" si="106">IF(P99&lt;0,P99*-1,0)</f>
        <v>0</v>
      </c>
      <c r="Q119" s="93">
        <f t="shared" si="106"/>
        <v>0</v>
      </c>
      <c r="R119" s="93">
        <f t="shared" ref="R119:S119" si="107">IF(R99&lt;0,R99*-1,0)</f>
        <v>0</v>
      </c>
      <c r="S119" s="93">
        <f t="shared" si="107"/>
        <v>0</v>
      </c>
      <c r="T119" s="93">
        <f t="shared" ref="T119:U119" si="108">IF(T99&lt;0,T99*-1,0)</f>
        <v>0</v>
      </c>
      <c r="U119" s="93">
        <f t="shared" si="108"/>
        <v>0</v>
      </c>
      <c r="V119" s="93">
        <f t="shared" ref="V119:W119" si="109">IF(V99&lt;0,V99*-1,0)</f>
        <v>0</v>
      </c>
      <c r="W119" s="93">
        <f t="shared" si="109"/>
        <v>0</v>
      </c>
      <c r="X119" s="93">
        <f t="shared" ref="X119:Y119" si="110">IF(X99&lt;0,X99*-1,0)</f>
        <v>0</v>
      </c>
      <c r="Y119" s="93">
        <f t="shared" si="110"/>
        <v>0</v>
      </c>
      <c r="Z119" s="93">
        <f t="shared" si="96"/>
        <v>0</v>
      </c>
      <c r="AA119" s="93">
        <f t="shared" ref="AA119" si="111">IF(AA99&lt;0,AA99*-1,0)</f>
        <v>0</v>
      </c>
      <c r="AB119" s="93">
        <f t="shared" si="90"/>
        <v>0</v>
      </c>
      <c r="AC119" s="93">
        <f t="shared" si="90"/>
        <v>0</v>
      </c>
      <c r="AD119" s="93">
        <f t="shared" si="90"/>
        <v>0</v>
      </c>
      <c r="AE119" s="93">
        <f t="shared" si="90"/>
        <v>0</v>
      </c>
      <c r="AF119" s="93">
        <f t="shared" si="90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v>0</v>
      </c>
      <c r="C120" s="93">
        <f t="shared" si="90"/>
        <v>0</v>
      </c>
      <c r="D120" s="93">
        <f t="shared" si="90"/>
        <v>0</v>
      </c>
      <c r="E120" s="93">
        <f t="shared" si="90"/>
        <v>0</v>
      </c>
      <c r="F120" s="93">
        <f t="shared" si="90"/>
        <v>0</v>
      </c>
      <c r="G120" s="93">
        <f t="shared" si="90"/>
        <v>0</v>
      </c>
      <c r="H120" s="93">
        <f t="shared" si="90"/>
        <v>0</v>
      </c>
      <c r="I120" s="93">
        <f t="shared" si="90"/>
        <v>0</v>
      </c>
      <c r="J120" s="93">
        <f t="shared" si="90"/>
        <v>0</v>
      </c>
      <c r="K120" s="93">
        <f t="shared" si="90"/>
        <v>0</v>
      </c>
      <c r="L120" s="93">
        <f t="shared" si="90"/>
        <v>0</v>
      </c>
      <c r="M120" s="93">
        <f t="shared" si="90"/>
        <v>0</v>
      </c>
      <c r="N120" s="93">
        <f t="shared" ref="N120" si="112">IF(N100&lt;0,N100*-1,0)</f>
        <v>0</v>
      </c>
      <c r="O120" s="93">
        <f t="shared" si="90"/>
        <v>0</v>
      </c>
      <c r="P120" s="93">
        <f t="shared" ref="P120:Q120" si="113">IF(P100&lt;0,P100*-1,0)</f>
        <v>0</v>
      </c>
      <c r="Q120" s="93">
        <f t="shared" si="113"/>
        <v>0</v>
      </c>
      <c r="R120" s="93">
        <f t="shared" ref="R120:S120" si="114">IF(R100&lt;0,R100*-1,0)</f>
        <v>0</v>
      </c>
      <c r="S120" s="93">
        <f t="shared" si="114"/>
        <v>0</v>
      </c>
      <c r="T120" s="93">
        <f t="shared" ref="T120:U120" si="115">IF(T100&lt;0,T100*-1,0)</f>
        <v>0</v>
      </c>
      <c r="U120" s="93">
        <f t="shared" si="115"/>
        <v>0</v>
      </c>
      <c r="V120" s="93">
        <f t="shared" ref="V120:W120" si="116">IF(V100&lt;0,V100*-1,0)</f>
        <v>0</v>
      </c>
      <c r="W120" s="93">
        <f t="shared" si="116"/>
        <v>0</v>
      </c>
      <c r="X120" s="93">
        <f t="shared" ref="X120:Y120" si="117">IF(X100&lt;0,X100*-1,0)</f>
        <v>0</v>
      </c>
      <c r="Y120" s="93">
        <f t="shared" si="117"/>
        <v>0</v>
      </c>
      <c r="Z120" s="93">
        <f t="shared" si="96"/>
        <v>0</v>
      </c>
      <c r="AA120" s="93">
        <f t="shared" ref="AA120" si="118">IF(AA100&lt;0,AA100*-1,0)</f>
        <v>0</v>
      </c>
      <c r="AB120" s="93">
        <f t="shared" si="90"/>
        <v>0</v>
      </c>
      <c r="AC120" s="93">
        <f t="shared" si="90"/>
        <v>0</v>
      </c>
      <c r="AD120" s="93">
        <f t="shared" si="90"/>
        <v>0</v>
      </c>
      <c r="AE120" s="93">
        <f t="shared" si="90"/>
        <v>0</v>
      </c>
      <c r="AF120" s="93">
        <f t="shared" si="9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v>0</v>
      </c>
      <c r="C121" s="93">
        <f t="shared" si="90"/>
        <v>0</v>
      </c>
      <c r="D121" s="93">
        <f t="shared" si="90"/>
        <v>0</v>
      </c>
      <c r="E121" s="93">
        <f t="shared" si="90"/>
        <v>0</v>
      </c>
      <c r="F121" s="93">
        <f t="shared" si="90"/>
        <v>0</v>
      </c>
      <c r="G121" s="93">
        <f t="shared" si="90"/>
        <v>0</v>
      </c>
      <c r="H121" s="93">
        <f t="shared" si="90"/>
        <v>0</v>
      </c>
      <c r="I121" s="93">
        <f t="shared" si="90"/>
        <v>0</v>
      </c>
      <c r="J121" s="93">
        <f t="shared" si="90"/>
        <v>0</v>
      </c>
      <c r="K121" s="93">
        <f t="shared" si="90"/>
        <v>0</v>
      </c>
      <c r="L121" s="93">
        <f t="shared" si="90"/>
        <v>0</v>
      </c>
      <c r="M121" s="93">
        <f t="shared" si="90"/>
        <v>0</v>
      </c>
      <c r="N121" s="93">
        <f t="shared" ref="N121" si="119">IF(N101&lt;0,N101*-1,0)</f>
        <v>0</v>
      </c>
      <c r="O121" s="93">
        <f t="shared" si="90"/>
        <v>0</v>
      </c>
      <c r="P121" s="93">
        <f t="shared" ref="P121:Q121" si="120">IF(P101&lt;0,P101*-1,0)</f>
        <v>0</v>
      </c>
      <c r="Q121" s="93">
        <f t="shared" si="120"/>
        <v>0</v>
      </c>
      <c r="R121" s="93">
        <f t="shared" ref="R121:S121" si="121">IF(R101&lt;0,R101*-1,0)</f>
        <v>0</v>
      </c>
      <c r="S121" s="93">
        <f t="shared" si="121"/>
        <v>0</v>
      </c>
      <c r="T121" s="93">
        <f t="shared" ref="T121:U121" si="122">IF(T101&lt;0,T101*-1,0)</f>
        <v>0</v>
      </c>
      <c r="U121" s="93">
        <f t="shared" si="122"/>
        <v>0</v>
      </c>
      <c r="V121" s="93">
        <f t="shared" ref="V121:W121" si="123">IF(V101&lt;0,V101*-1,0)</f>
        <v>0</v>
      </c>
      <c r="W121" s="93">
        <f t="shared" si="123"/>
        <v>0</v>
      </c>
      <c r="X121" s="93">
        <f t="shared" ref="X121:Y121" si="124">IF(X101&lt;0,X101*-1,0)</f>
        <v>0</v>
      </c>
      <c r="Y121" s="93">
        <f t="shared" si="124"/>
        <v>0</v>
      </c>
      <c r="Z121" s="93">
        <f t="shared" si="96"/>
        <v>0</v>
      </c>
      <c r="AA121" s="93">
        <f t="shared" ref="AA121" si="125">IF(AA101&lt;0,AA101*-1,0)</f>
        <v>0</v>
      </c>
      <c r="AB121" s="93">
        <f t="shared" si="90"/>
        <v>0</v>
      </c>
      <c r="AC121" s="93">
        <f t="shared" si="90"/>
        <v>0</v>
      </c>
      <c r="AD121" s="93">
        <f t="shared" si="90"/>
        <v>0</v>
      </c>
      <c r="AE121" s="93">
        <f t="shared" si="90"/>
        <v>0</v>
      </c>
      <c r="AF121" s="93">
        <f t="shared" si="90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90"/>
        <v>0</v>
      </c>
      <c r="D122" s="93">
        <f t="shared" si="90"/>
        <v>0</v>
      </c>
      <c r="E122" s="93">
        <f t="shared" si="90"/>
        <v>0</v>
      </c>
      <c r="F122" s="93">
        <f t="shared" si="90"/>
        <v>0</v>
      </c>
      <c r="G122" s="93">
        <f t="shared" si="90"/>
        <v>0</v>
      </c>
      <c r="H122" s="93">
        <f t="shared" si="90"/>
        <v>0</v>
      </c>
      <c r="I122" s="93">
        <f t="shared" si="90"/>
        <v>0</v>
      </c>
      <c r="J122" s="93">
        <f t="shared" si="90"/>
        <v>0</v>
      </c>
      <c r="K122" s="93">
        <f t="shared" si="90"/>
        <v>0</v>
      </c>
      <c r="L122" s="93">
        <f t="shared" si="90"/>
        <v>0</v>
      </c>
      <c r="M122" s="93">
        <f t="shared" si="90"/>
        <v>0</v>
      </c>
      <c r="N122" s="93">
        <f t="shared" ref="N122" si="126">IF(N102&lt;0,N102*-1,0)</f>
        <v>0</v>
      </c>
      <c r="O122" s="93">
        <f t="shared" si="90"/>
        <v>0</v>
      </c>
      <c r="P122" s="93">
        <f t="shared" ref="P122:Q122" si="127">IF(P102&lt;0,P102*-1,0)</f>
        <v>0</v>
      </c>
      <c r="Q122" s="93">
        <f t="shared" si="127"/>
        <v>0</v>
      </c>
      <c r="R122" s="93">
        <f t="shared" ref="R122:S122" si="128">IF(R102&lt;0,R102*-1,0)</f>
        <v>0</v>
      </c>
      <c r="S122" s="93">
        <f t="shared" si="128"/>
        <v>0</v>
      </c>
      <c r="T122" s="93">
        <f t="shared" ref="T122:U122" si="129">IF(T102&lt;0,T102*-1,0)</f>
        <v>0</v>
      </c>
      <c r="U122" s="93">
        <f t="shared" si="129"/>
        <v>0</v>
      </c>
      <c r="V122" s="93">
        <f t="shared" ref="V122:W122" si="130">IF(V102&lt;0,V102*-1,0)</f>
        <v>0</v>
      </c>
      <c r="W122" s="93">
        <f t="shared" si="130"/>
        <v>0</v>
      </c>
      <c r="X122" s="93">
        <f t="shared" ref="X122:Y122" si="131">IF(X102&lt;0,X102*-1,0)</f>
        <v>0</v>
      </c>
      <c r="Y122" s="93">
        <f t="shared" si="131"/>
        <v>0</v>
      </c>
      <c r="Z122" s="93">
        <f t="shared" si="96"/>
        <v>0</v>
      </c>
      <c r="AA122" s="93">
        <f t="shared" ref="AA122" si="132">IF(AA102&lt;0,AA102*-1,0)</f>
        <v>0</v>
      </c>
      <c r="AB122" s="93">
        <f t="shared" si="90"/>
        <v>0</v>
      </c>
      <c r="AC122" s="93">
        <f t="shared" si="90"/>
        <v>0</v>
      </c>
      <c r="AD122" s="93">
        <f t="shared" si="90"/>
        <v>0</v>
      </c>
      <c r="AE122" s="93">
        <f t="shared" si="90"/>
        <v>0</v>
      </c>
      <c r="AF122" s="93">
        <f t="shared" si="90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v>0</v>
      </c>
      <c r="C123" s="70">
        <f t="shared" ref="C123:AF123" si="133">SUM(C117:C122)</f>
        <v>0</v>
      </c>
      <c r="D123" s="70">
        <f t="shared" si="133"/>
        <v>0</v>
      </c>
      <c r="E123" s="70">
        <f t="shared" si="133"/>
        <v>0</v>
      </c>
      <c r="F123" s="70">
        <f t="shared" si="133"/>
        <v>0</v>
      </c>
      <c r="G123" s="70">
        <f t="shared" si="133"/>
        <v>0</v>
      </c>
      <c r="H123" s="70">
        <f t="shared" si="133"/>
        <v>0</v>
      </c>
      <c r="I123" s="70">
        <f t="shared" si="133"/>
        <v>0</v>
      </c>
      <c r="J123" s="70">
        <f t="shared" si="133"/>
        <v>0</v>
      </c>
      <c r="K123" s="70">
        <f t="shared" si="133"/>
        <v>0</v>
      </c>
      <c r="L123" s="70">
        <f t="shared" si="133"/>
        <v>0</v>
      </c>
      <c r="M123" s="70">
        <f t="shared" si="133"/>
        <v>45</v>
      </c>
      <c r="N123" s="70">
        <f t="shared" ref="N123" si="134">SUM(N117:N122)</f>
        <v>0</v>
      </c>
      <c r="O123" s="70">
        <f t="shared" si="133"/>
        <v>0</v>
      </c>
      <c r="P123" s="70">
        <f t="shared" ref="P123:Q123" si="135">SUM(P117:P122)</f>
        <v>0</v>
      </c>
      <c r="Q123" s="70">
        <f t="shared" si="135"/>
        <v>0</v>
      </c>
      <c r="R123" s="70">
        <f t="shared" ref="R123:S123" si="136">SUM(R117:R122)</f>
        <v>0</v>
      </c>
      <c r="S123" s="70">
        <f t="shared" si="136"/>
        <v>0</v>
      </c>
      <c r="T123" s="70">
        <f t="shared" ref="T123:U123" si="137">SUM(T117:T122)</f>
        <v>0</v>
      </c>
      <c r="U123" s="70">
        <f t="shared" si="137"/>
        <v>0</v>
      </c>
      <c r="V123" s="70">
        <f t="shared" ref="V123:W123" si="138">SUM(V117:V122)</f>
        <v>0</v>
      </c>
      <c r="W123" s="70">
        <f t="shared" si="138"/>
        <v>0</v>
      </c>
      <c r="X123" s="70">
        <f t="shared" ref="X123:Y123" si="139">SUM(X117:X122)</f>
        <v>0</v>
      </c>
      <c r="Y123" s="70">
        <f t="shared" si="139"/>
        <v>0</v>
      </c>
      <c r="Z123" s="70">
        <f>SUM(Z117:Z122)</f>
        <v>0</v>
      </c>
      <c r="AA123" s="70">
        <f>SUM(AA117:AA122)</f>
        <v>0</v>
      </c>
      <c r="AB123" s="70">
        <f t="shared" si="133"/>
        <v>0</v>
      </c>
      <c r="AC123" s="70">
        <f t="shared" si="133"/>
        <v>0</v>
      </c>
      <c r="AD123" s="70">
        <f t="shared" si="133"/>
        <v>0</v>
      </c>
      <c r="AE123" s="70">
        <f t="shared" si="133"/>
        <v>0</v>
      </c>
      <c r="AF123" s="70">
        <f t="shared" si="133"/>
        <v>0</v>
      </c>
      <c r="AG123" s="104"/>
      <c r="AH123" s="46">
        <f t="shared" si="32"/>
        <v>45</v>
      </c>
      <c r="AI123" s="47">
        <f t="shared" si="33"/>
        <v>0</v>
      </c>
      <c r="AJ123" s="105">
        <f t="array" ref="AJ123">MIN(IF(B123:AF123&lt;&gt;0,B123:AF123))</f>
        <v>45</v>
      </c>
    </row>
    <row r="124" spans="1:64" ht="15.75" thickBot="1" x14ac:dyDescent="0.3">
      <c r="A124" s="87" t="s">
        <v>146</v>
      </c>
      <c r="B124" s="70">
        <v>271</v>
      </c>
      <c r="C124" s="70">
        <f t="shared" ref="C124:AF124" si="140">C108-C123</f>
        <v>430.1</v>
      </c>
      <c r="D124" s="70">
        <f t="shared" si="140"/>
        <v>400.79999999999995</v>
      </c>
      <c r="E124" s="70">
        <f t="shared" si="140"/>
        <v>451.59999999999997</v>
      </c>
      <c r="F124" s="70">
        <f t="shared" si="140"/>
        <v>453.90000000000003</v>
      </c>
      <c r="G124" s="70">
        <f t="shared" si="140"/>
        <v>406</v>
      </c>
      <c r="H124" s="70">
        <f t="shared" si="140"/>
        <v>364</v>
      </c>
      <c r="I124" s="70">
        <f t="shared" si="140"/>
        <v>330</v>
      </c>
      <c r="J124" s="70">
        <f t="shared" si="140"/>
        <v>418.1</v>
      </c>
      <c r="K124" s="70">
        <f t="shared" si="140"/>
        <v>381</v>
      </c>
      <c r="L124" s="70">
        <f t="shared" si="140"/>
        <v>241</v>
      </c>
      <c r="M124" s="70">
        <f t="shared" si="140"/>
        <v>174</v>
      </c>
      <c r="N124" s="70">
        <f t="shared" ref="N124" si="141">N108-N123</f>
        <v>382</v>
      </c>
      <c r="O124" s="70">
        <f t="shared" si="140"/>
        <v>545.1</v>
      </c>
      <c r="P124" s="70">
        <f t="shared" ref="P124:Q124" si="142">P108-P123</f>
        <v>655.5</v>
      </c>
      <c r="Q124" s="70">
        <f t="shared" si="142"/>
        <v>717</v>
      </c>
      <c r="R124" s="70">
        <f t="shared" ref="R124:S124" si="143">R108-R123</f>
        <v>751</v>
      </c>
      <c r="S124" s="70">
        <f t="shared" si="143"/>
        <v>790.1</v>
      </c>
      <c r="T124" s="70">
        <f t="shared" ref="T124:U124" si="144">T108-T123</f>
        <v>746.5</v>
      </c>
      <c r="U124" s="70">
        <f t="shared" si="144"/>
        <v>775.2</v>
      </c>
      <c r="V124" s="70">
        <f t="shared" ref="V124:W124" si="145">V108-V123</f>
        <v>578.69999999999993</v>
      </c>
      <c r="W124" s="70">
        <f t="shared" si="145"/>
        <v>566.90000000000009</v>
      </c>
      <c r="X124" s="70">
        <f t="shared" ref="X124:Y124" si="146">X108-X123</f>
        <v>478.90000000000003</v>
      </c>
      <c r="Y124" s="70">
        <f t="shared" si="146"/>
        <v>347.5</v>
      </c>
      <c r="Z124" s="70">
        <f>Z108-Z123</f>
        <v>358.79999999999995</v>
      </c>
      <c r="AA124" s="70">
        <f>AA108-AA123</f>
        <v>318.40000000000003</v>
      </c>
      <c r="AB124" s="70">
        <f t="shared" si="140"/>
        <v>282.60000000000002</v>
      </c>
      <c r="AC124" s="70">
        <f t="shared" si="140"/>
        <v>377.50000000000006</v>
      </c>
      <c r="AD124" s="70">
        <f t="shared" si="140"/>
        <v>305.3</v>
      </c>
      <c r="AE124" s="70">
        <f t="shared" si="140"/>
        <v>407.20000000000005</v>
      </c>
      <c r="AF124" s="70">
        <f t="shared" si="140"/>
        <v>429.7</v>
      </c>
      <c r="AG124" s="104"/>
      <c r="AH124" s="46">
        <f t="shared" si="32"/>
        <v>790.1</v>
      </c>
      <c r="AI124" s="47">
        <f t="shared" si="33"/>
        <v>174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50.03</v>
      </c>
      <c r="C126" s="117">
        <v>49.930999999999997</v>
      </c>
      <c r="D126" s="117">
        <v>49.938000000000002</v>
      </c>
      <c r="E126" s="117">
        <v>49.99</v>
      </c>
      <c r="F126" s="117">
        <v>49.99</v>
      </c>
      <c r="G126" s="117">
        <v>50.042000000000002</v>
      </c>
      <c r="H126" s="117">
        <v>49.96</v>
      </c>
      <c r="I126" s="117">
        <v>50.045000000000002</v>
      </c>
      <c r="J126" s="117">
        <v>50.045000000000002</v>
      </c>
      <c r="K126" s="117">
        <v>50.045000000000002</v>
      </c>
      <c r="L126" s="117">
        <v>50.045000000000002</v>
      </c>
      <c r="M126" s="117">
        <v>50.045000000000002</v>
      </c>
      <c r="N126" s="117">
        <v>50.3</v>
      </c>
      <c r="O126" s="117">
        <v>49.942999999999998</v>
      </c>
      <c r="P126" s="117">
        <v>50.05</v>
      </c>
      <c r="Q126" s="117">
        <v>49.97</v>
      </c>
      <c r="R126" s="117">
        <v>50.033000000000001</v>
      </c>
      <c r="S126" s="117">
        <v>49.945999999999998</v>
      </c>
      <c r="T126" s="117">
        <v>50.054000000000002</v>
      </c>
      <c r="U126" s="117">
        <v>50.006999999999998</v>
      </c>
      <c r="V126" s="117">
        <v>49.962000000000003</v>
      </c>
      <c r="W126" s="117">
        <v>49.976999999999997</v>
      </c>
      <c r="X126" s="117">
        <v>50.03</v>
      </c>
      <c r="Y126" s="117">
        <v>49.972999999999999</v>
      </c>
      <c r="Z126" s="117">
        <v>50.084000000000003</v>
      </c>
      <c r="AA126" s="117">
        <v>50.057000000000002</v>
      </c>
      <c r="AB126" s="117">
        <v>50.024000000000001</v>
      </c>
      <c r="AC126" s="117">
        <v>50.023000000000003</v>
      </c>
      <c r="AD126" s="117">
        <v>50.024999999999999</v>
      </c>
      <c r="AE126" s="117">
        <v>49.982999999999997</v>
      </c>
      <c r="AF126" s="117">
        <v>49.96</v>
      </c>
      <c r="AG126" s="118"/>
      <c r="AH126" s="46">
        <f t="shared" si="32"/>
        <v>50.3</v>
      </c>
      <c r="AI126" s="47">
        <f t="shared" si="33"/>
        <v>49.930999999999997</v>
      </c>
    </row>
    <row r="127" spans="1:64" x14ac:dyDescent="0.25">
      <c r="A127" s="119" t="s">
        <v>149</v>
      </c>
      <c r="B127" s="43">
        <v>133</v>
      </c>
      <c r="C127" s="43">
        <v>135.1</v>
      </c>
      <c r="D127" s="43">
        <v>134.6</v>
      </c>
      <c r="E127" s="43">
        <v>135.19999999999999</v>
      </c>
      <c r="F127" s="43">
        <v>135.19999999999999</v>
      </c>
      <c r="G127" s="43">
        <v>135.19999999999999</v>
      </c>
      <c r="H127" s="43">
        <v>135.19999999999999</v>
      </c>
      <c r="I127" s="43">
        <v>135.19999999999999</v>
      </c>
      <c r="J127" s="43">
        <v>135.19999999999999</v>
      </c>
      <c r="K127" s="43">
        <v>135.19999999999999</v>
      </c>
      <c r="L127" s="43">
        <v>135.19999999999999</v>
      </c>
      <c r="M127" s="43">
        <v>135.19999999999999</v>
      </c>
      <c r="N127" s="43">
        <v>135.19999999999999</v>
      </c>
      <c r="O127" s="43">
        <v>131.9</v>
      </c>
      <c r="P127" s="43">
        <v>131.9</v>
      </c>
      <c r="Q127" s="43">
        <v>133</v>
      </c>
      <c r="R127" s="43">
        <v>133</v>
      </c>
      <c r="S127" s="43">
        <v>132.1</v>
      </c>
      <c r="T127" s="43">
        <v>131.19999999999999</v>
      </c>
      <c r="U127" s="43">
        <v>130.4</v>
      </c>
      <c r="V127" s="43">
        <v>133.5</v>
      </c>
      <c r="W127" s="43">
        <v>132.5</v>
      </c>
      <c r="X127" s="43">
        <v>133.69999999999999</v>
      </c>
      <c r="Y127" s="43">
        <v>131.19999999999999</v>
      </c>
      <c r="Z127" s="43">
        <v>130.5</v>
      </c>
      <c r="AA127" s="43">
        <v>130.5</v>
      </c>
      <c r="AB127" s="43">
        <v>131.30000000000001</v>
      </c>
      <c r="AC127" s="43">
        <v>131.5</v>
      </c>
      <c r="AD127" s="43">
        <v>131.5</v>
      </c>
      <c r="AE127" s="43">
        <v>133.5</v>
      </c>
      <c r="AF127" s="43">
        <v>132.4</v>
      </c>
      <c r="AG127" s="120"/>
      <c r="AH127" s="46">
        <f t="shared" si="32"/>
        <v>135.19999999999999</v>
      </c>
      <c r="AI127" s="47">
        <f t="shared" si="33"/>
        <v>130.4</v>
      </c>
    </row>
    <row r="128" spans="1:64" x14ac:dyDescent="0.25">
      <c r="A128" s="119" t="s">
        <v>150</v>
      </c>
      <c r="B128" s="43">
        <v>133</v>
      </c>
      <c r="C128" s="43">
        <v>134.1</v>
      </c>
      <c r="D128" s="43">
        <v>130.6</v>
      </c>
      <c r="E128" s="43">
        <v>133.4</v>
      </c>
      <c r="F128" s="43">
        <v>133.4</v>
      </c>
      <c r="G128" s="43">
        <v>133.4</v>
      </c>
      <c r="H128" s="43">
        <v>133.4</v>
      </c>
      <c r="I128" s="43">
        <v>133.4</v>
      </c>
      <c r="J128" s="43">
        <v>133.4</v>
      </c>
      <c r="K128" s="43">
        <v>133.4</v>
      </c>
      <c r="L128" s="43">
        <v>133.4</v>
      </c>
      <c r="M128" s="43">
        <v>133.4</v>
      </c>
      <c r="N128" s="43">
        <v>133.4</v>
      </c>
      <c r="O128" s="43">
        <v>130.19999999999999</v>
      </c>
      <c r="P128" s="43">
        <v>130.19999999999999</v>
      </c>
      <c r="Q128" s="43">
        <v>131.80000000000001</v>
      </c>
      <c r="R128" s="43">
        <v>131.80000000000001</v>
      </c>
      <c r="S128" s="43">
        <v>131.19999999999999</v>
      </c>
      <c r="T128" s="43">
        <v>128.6</v>
      </c>
      <c r="U128" s="43">
        <v>127.3</v>
      </c>
      <c r="V128" s="43">
        <v>132.9</v>
      </c>
      <c r="W128" s="43">
        <v>132.1</v>
      </c>
      <c r="X128" s="43">
        <v>129.4</v>
      </c>
      <c r="Y128" s="43">
        <v>126.9</v>
      </c>
      <c r="Z128" s="43">
        <v>129.6</v>
      </c>
      <c r="AA128" s="43">
        <v>129.6</v>
      </c>
      <c r="AB128" s="43">
        <v>132.19999999999999</v>
      </c>
      <c r="AC128" s="43">
        <v>131.69999999999999</v>
      </c>
      <c r="AD128" s="43">
        <v>131.69999999999999</v>
      </c>
      <c r="AE128" s="43">
        <v>133.19999999999999</v>
      </c>
      <c r="AF128" s="43">
        <v>132.30000000000001</v>
      </c>
      <c r="AG128" s="120"/>
      <c r="AH128" s="46">
        <f t="shared" si="32"/>
        <v>134.1</v>
      </c>
      <c r="AI128" s="47">
        <f t="shared" si="33"/>
        <v>126.9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138.69999999999999</v>
      </c>
      <c r="C130" s="43">
        <v>138.69999999999999</v>
      </c>
      <c r="D130" s="43">
        <v>138.69999999999999</v>
      </c>
      <c r="E130" s="43">
        <v>138</v>
      </c>
      <c r="F130" s="43">
        <v>138</v>
      </c>
      <c r="G130" s="43">
        <v>138</v>
      </c>
      <c r="H130" s="43">
        <v>138</v>
      </c>
      <c r="I130" s="43">
        <v>138</v>
      </c>
      <c r="J130" s="43">
        <v>138</v>
      </c>
      <c r="K130" s="43">
        <v>138</v>
      </c>
      <c r="L130" s="43">
        <v>138</v>
      </c>
      <c r="M130" s="43">
        <v>138</v>
      </c>
      <c r="N130" s="43">
        <v>138</v>
      </c>
      <c r="O130" s="43">
        <v>134</v>
      </c>
      <c r="P130" s="43">
        <v>134</v>
      </c>
      <c r="Q130" s="43">
        <v>135</v>
      </c>
      <c r="R130" s="43">
        <v>135</v>
      </c>
      <c r="S130" s="43">
        <v>136.30000000000001</v>
      </c>
      <c r="T130" s="43">
        <v>136.9</v>
      </c>
      <c r="U130" s="43">
        <v>135.6</v>
      </c>
      <c r="V130" s="43">
        <v>139.80000000000001</v>
      </c>
      <c r="W130" s="43">
        <v>139.69999999999999</v>
      </c>
      <c r="X130" s="43">
        <v>137.9</v>
      </c>
      <c r="Y130" s="43">
        <v>136.69999999999999</v>
      </c>
      <c r="Z130" s="43">
        <v>136.5</v>
      </c>
      <c r="AA130" s="43">
        <v>138.1</v>
      </c>
      <c r="AB130" s="43">
        <v>138.6</v>
      </c>
      <c r="AC130" s="43">
        <v>138.6</v>
      </c>
      <c r="AD130" s="43">
        <v>138.6</v>
      </c>
      <c r="AE130" s="43">
        <v>137.80000000000001</v>
      </c>
      <c r="AF130" s="43">
        <v>137.80000000000001</v>
      </c>
      <c r="AG130" s="120"/>
      <c r="AH130" s="46">
        <f t="shared" si="32"/>
        <v>139.80000000000001</v>
      </c>
      <c r="AI130" s="47">
        <f t="shared" si="33"/>
        <v>134</v>
      </c>
    </row>
    <row r="131" spans="1:35" x14ac:dyDescent="0.25">
      <c r="A131" s="121" t="s">
        <v>153</v>
      </c>
      <c r="B131" s="122">
        <v>133.19999999999999</v>
      </c>
      <c r="C131" s="122">
        <v>133.5</v>
      </c>
      <c r="D131" s="122">
        <v>134.69999999999999</v>
      </c>
      <c r="E131" s="122">
        <v>133.5</v>
      </c>
      <c r="F131" s="122">
        <v>133.5</v>
      </c>
      <c r="G131" s="122">
        <v>133.5</v>
      </c>
      <c r="H131" s="122">
        <v>133.5</v>
      </c>
      <c r="I131" s="122">
        <v>133.5</v>
      </c>
      <c r="J131" s="122">
        <v>133.5</v>
      </c>
      <c r="K131" s="122">
        <v>133.5</v>
      </c>
      <c r="L131" s="122">
        <v>133.5</v>
      </c>
      <c r="M131" s="122">
        <v>133.5</v>
      </c>
      <c r="N131" s="122">
        <v>133.5</v>
      </c>
      <c r="O131" s="122">
        <v>133.5</v>
      </c>
      <c r="P131" s="122">
        <v>133.5</v>
      </c>
      <c r="Q131" s="122">
        <v>134</v>
      </c>
      <c r="R131" s="122">
        <v>134</v>
      </c>
      <c r="S131" s="122">
        <v>132.69999999999999</v>
      </c>
      <c r="T131" s="122">
        <v>132.6</v>
      </c>
      <c r="U131" s="122">
        <v>131.6</v>
      </c>
      <c r="V131" s="122">
        <v>134.30000000000001</v>
      </c>
      <c r="W131" s="122">
        <v>135.6</v>
      </c>
      <c r="X131" s="122">
        <v>135.1</v>
      </c>
      <c r="Y131" s="122">
        <v>134.4</v>
      </c>
      <c r="Z131" s="122">
        <v>134.69999999999999</v>
      </c>
      <c r="AA131" s="122">
        <v>134.69999999999999</v>
      </c>
      <c r="AB131" s="122">
        <v>135.19999999999999</v>
      </c>
      <c r="AC131" s="122">
        <v>133.80000000000001</v>
      </c>
      <c r="AD131" s="122">
        <v>133.80000000000001</v>
      </c>
      <c r="AE131" s="122">
        <v>133.4</v>
      </c>
      <c r="AF131" s="122">
        <v>133.4</v>
      </c>
      <c r="AG131" s="123"/>
      <c r="AH131" s="46">
        <f t="shared" si="32"/>
        <v>135.6</v>
      </c>
      <c r="AI131" s="47">
        <f t="shared" si="33"/>
        <v>131.6</v>
      </c>
    </row>
    <row r="132" spans="1:35" x14ac:dyDescent="0.25">
      <c r="A132" s="119" t="s">
        <v>154</v>
      </c>
      <c r="B132" s="43">
        <v>132.5</v>
      </c>
      <c r="C132" s="43">
        <v>130</v>
      </c>
      <c r="D132" s="43">
        <v>131.80000000000001</v>
      </c>
      <c r="E132" s="43">
        <v>132.9</v>
      </c>
      <c r="F132" s="43">
        <v>132.9</v>
      </c>
      <c r="G132" s="43">
        <v>132.9</v>
      </c>
      <c r="H132" s="43">
        <v>132.9</v>
      </c>
      <c r="I132" s="43">
        <v>132.9</v>
      </c>
      <c r="J132" s="43">
        <v>132.9</v>
      </c>
      <c r="K132" s="43">
        <v>132.9</v>
      </c>
      <c r="L132" s="43">
        <v>132.9</v>
      </c>
      <c r="M132" s="43">
        <v>132.9</v>
      </c>
      <c r="N132" s="43">
        <v>132.9</v>
      </c>
      <c r="O132" s="43">
        <v>126.3</v>
      </c>
      <c r="P132" s="43">
        <v>126.3</v>
      </c>
      <c r="Q132" s="43">
        <v>134</v>
      </c>
      <c r="R132" s="43">
        <v>134</v>
      </c>
      <c r="S132" s="43">
        <v>130.80000000000001</v>
      </c>
      <c r="T132" s="43">
        <v>130.9</v>
      </c>
      <c r="U132" s="43">
        <v>129.5</v>
      </c>
      <c r="V132" s="43">
        <v>131.80000000000001</v>
      </c>
      <c r="W132" s="43">
        <v>133.5</v>
      </c>
      <c r="X132" s="43">
        <v>129.19999999999999</v>
      </c>
      <c r="Y132" s="43">
        <v>131.19999999999999</v>
      </c>
      <c r="Z132" s="43">
        <v>131.80000000000001</v>
      </c>
      <c r="AA132" s="43">
        <v>131.80000000000001</v>
      </c>
      <c r="AB132" s="43">
        <v>136.80000000000001</v>
      </c>
      <c r="AC132" s="43">
        <v>132.30000000000001</v>
      </c>
      <c r="AD132" s="43">
        <v>132.30000000000001</v>
      </c>
      <c r="AE132" s="43">
        <v>129.5</v>
      </c>
      <c r="AF132" s="43">
        <v>129.5</v>
      </c>
      <c r="AG132" s="120"/>
      <c r="AH132" s="46">
        <f t="shared" si="32"/>
        <v>136.80000000000001</v>
      </c>
      <c r="AI132" s="47">
        <f t="shared" si="33"/>
        <v>126.3</v>
      </c>
    </row>
    <row r="133" spans="1:35" ht="15.75" thickBot="1" x14ac:dyDescent="0.3">
      <c r="A133" s="119" t="s">
        <v>155</v>
      </c>
      <c r="B133" s="101">
        <v>68.3</v>
      </c>
      <c r="C133" s="101">
        <v>68.3</v>
      </c>
      <c r="D133" s="101">
        <v>68.3</v>
      </c>
      <c r="E133" s="101">
        <v>68.3</v>
      </c>
      <c r="F133" s="101">
        <v>68.3</v>
      </c>
      <c r="G133" s="101">
        <v>68.3</v>
      </c>
      <c r="H133" s="101">
        <v>68.3</v>
      </c>
      <c r="I133" s="101">
        <v>68.3</v>
      </c>
      <c r="J133" s="101">
        <v>68.3</v>
      </c>
      <c r="K133" s="101">
        <v>68.3</v>
      </c>
      <c r="L133" s="101">
        <v>68.3</v>
      </c>
      <c r="M133" s="101">
        <v>68.3</v>
      </c>
      <c r="N133" s="101">
        <v>68.3</v>
      </c>
      <c r="O133" s="101">
        <v>66.7</v>
      </c>
      <c r="P133" s="101">
        <v>66.7</v>
      </c>
      <c r="Q133" s="101">
        <v>66.7</v>
      </c>
      <c r="R133" s="101">
        <v>66.7</v>
      </c>
      <c r="S133" s="101">
        <v>66.7</v>
      </c>
      <c r="T133" s="101">
        <v>68.3</v>
      </c>
      <c r="U133" s="101">
        <v>68.3</v>
      </c>
      <c r="V133" s="101">
        <v>68.3</v>
      </c>
      <c r="W133" s="101">
        <v>68.3</v>
      </c>
      <c r="X133" s="101">
        <v>68.3</v>
      </c>
      <c r="Y133" s="101">
        <v>68.3</v>
      </c>
      <c r="Z133" s="101">
        <v>66.7</v>
      </c>
      <c r="AA133" s="101">
        <v>68.3</v>
      </c>
      <c r="AB133" s="101">
        <v>68.3</v>
      </c>
      <c r="AC133" s="101">
        <v>68.3</v>
      </c>
      <c r="AD133" s="101">
        <v>68.3</v>
      </c>
      <c r="AE133" s="101">
        <v>68.3</v>
      </c>
      <c r="AF133" s="101">
        <v>68.3</v>
      </c>
      <c r="AG133" s="124"/>
      <c r="AH133" s="46">
        <f t="shared" si="32"/>
        <v>68.3</v>
      </c>
      <c r="AI133" s="47">
        <f t="shared" si="33"/>
        <v>66.7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147">SUM(C26,C32,C45:C46,C82,C84:C85,C87,C89,C137:C142,C177,C183,C189,C198,C200,C212,C219,C222:C223,C230,C232,C234,C238:C240,C242:C244,C249,C255:C256,C258:C260,C161,C166)</f>
        <v>127.43999999999998</v>
      </c>
      <c r="D135" s="114">
        <f t="shared" si="147"/>
        <v>120.33999999999997</v>
      </c>
      <c r="E135" s="114">
        <f t="shared" si="147"/>
        <v>100.53999999999998</v>
      </c>
      <c r="F135" s="114">
        <f t="shared" si="147"/>
        <v>100.53999999999998</v>
      </c>
      <c r="G135" s="114">
        <f t="shared" si="147"/>
        <v>166.23999999999998</v>
      </c>
      <c r="H135" s="114">
        <f t="shared" si="147"/>
        <v>166.23999999999998</v>
      </c>
      <c r="I135" s="114">
        <f t="shared" si="147"/>
        <v>166.23999999999998</v>
      </c>
      <c r="J135" s="114">
        <f t="shared" si="147"/>
        <v>280.44</v>
      </c>
      <c r="K135" s="114">
        <f t="shared" si="147"/>
        <v>280.44</v>
      </c>
      <c r="L135" s="114">
        <f t="shared" si="147"/>
        <v>284.23999999999995</v>
      </c>
      <c r="M135" s="114">
        <f t="shared" si="147"/>
        <v>284.23999999999995</v>
      </c>
      <c r="N135" s="114">
        <f t="shared" ref="N135" si="148">SUM(N26,N32,N45:N46,N82,N84:N85,N87,N89,N137:N142,N177,N183,N189,N198,N200,N212,N219,N222:N223,N230,N232,N234,N238:N240,N242:N244,N249,N255:N256,N258:N260,N161,N166)</f>
        <v>293.54000000000002</v>
      </c>
      <c r="O135" s="114">
        <f t="shared" si="147"/>
        <v>322.44</v>
      </c>
      <c r="P135" s="114">
        <f t="shared" ref="P135:Q135" si="149">SUM(P26,P32,P45:P46,P82,P84:P85,P87,P89,P137:P142,P177,P183,P189,P198,P200,P212,P219,P222:P223,P230,P232,P234,P238:P240,P242:P244,P249,P255:P256,P258:P260,P161,P166)</f>
        <v>323.63999999999993</v>
      </c>
      <c r="Q135" s="114">
        <f t="shared" si="149"/>
        <v>245.74</v>
      </c>
      <c r="R135" s="114">
        <f t="shared" ref="R135:S135" si="150">SUM(R26,R32,R45:R46,R82,R84:R85,R87,R89,R137:R142,R177,R183,R189,R198,R200,R212,R219,R222:R223,R230,R232,R234,R238:R240,R242:R244,R249,R255:R256,R258:R260,R161,R166)</f>
        <v>241.04</v>
      </c>
      <c r="S135" s="114">
        <f t="shared" si="150"/>
        <v>230.14</v>
      </c>
      <c r="T135" s="114">
        <f>SUM(T26,T32,T45:T46,T82,T84:T85,T87,T89,T137:T142,T177,T183,T189,T198,T200,T212,T219,T222:T223,T230,T232,T234,T238:T240,T242:T244,T249,T255:T256,T258:T260,T161,T166)</f>
        <v>244.04</v>
      </c>
      <c r="U135" s="114">
        <f>SUM(U26,U32,U45:U46,U82,U84:U85,U87,U89,U137:U142,U177,U183,U189,U198,U200,U212,U219,U222:U223,U230,U232,U234,U238:U240,U242:U244,U249,U255:U256,U258:U260,U161,U166)</f>
        <v>255.33999999999997</v>
      </c>
      <c r="V135" s="114">
        <f>SUM(V26,V32,V45:V46,V82,V84:V85,V87,V89,V137:V142,V177,V183,V189,V198,V200,V212,V219,V222:V223,V230,V232,V234,V238:V240,V242:V244,V249,V255:V256,V258:V260,V161,V166)</f>
        <v>248.33999999999997</v>
      </c>
      <c r="W135" s="114">
        <f>SUM(W26,W32,W45:W46,W82,W84:W85,W87,W89,W137:W142,W177,W183,W189,W198,W200,W212,W219,W222:W223,W230,W232,W234,W238:W240,W242:W244,W249,W255:W256,W258:W260,W161,W166)</f>
        <v>262.54000000000002</v>
      </c>
      <c r="X135" s="114">
        <f>SUM(X26,X32,X45:X46,X82,X84:X85,X87,X89,X137:X142,X177,X183,X189,X198,X200,X212,X219,X222:X223,X230,X232,X234,X238:X240,X242:X244,X249,X255:X256,X258:X260,X161,X166)</f>
        <v>317.64000000000004</v>
      </c>
      <c r="Y135" s="114">
        <v>454.8</v>
      </c>
      <c r="Z135" s="114">
        <v>436.9</v>
      </c>
      <c r="AA135" s="114">
        <v>386.3</v>
      </c>
      <c r="AB135" s="114">
        <f t="shared" ref="AB135:AF135" si="151">SUM(AB26,AB32,AB45:AB46,AB82,AB84:AB85,AB87,AB89,AB137:AB142,AB177,AB183,AB189,AB198,AB200,AB212,AB219,AB222:AB223,AB230,AB232,AB234,AB238:AB240,AB242:AB244,AB249,AB255:AB256,AB258:AB260,AB161,AB166)</f>
        <v>303.54000000000002</v>
      </c>
      <c r="AC135" s="114">
        <f t="shared" si="151"/>
        <v>290.14</v>
      </c>
      <c r="AD135" s="114">
        <f t="shared" si="151"/>
        <v>290.14</v>
      </c>
      <c r="AE135" s="114">
        <f t="shared" si="151"/>
        <v>135.94</v>
      </c>
      <c r="AF135" s="114">
        <f t="shared" si="151"/>
        <v>135.94</v>
      </c>
      <c r="AG135" s="127"/>
      <c r="AH135" s="46">
        <f t="shared" si="32"/>
        <v>454.8</v>
      </c>
      <c r="AI135" s="47">
        <f t="shared" si="33"/>
        <v>100.53999999999998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10.3</v>
      </c>
      <c r="C137" s="132">
        <v>10.8</v>
      </c>
      <c r="D137" s="133">
        <v>8.1</v>
      </c>
      <c r="E137" s="133">
        <v>-8.4</v>
      </c>
      <c r="F137" s="133">
        <v>-8.4</v>
      </c>
      <c r="G137" s="133">
        <v>21</v>
      </c>
      <c r="H137" s="133">
        <v>21</v>
      </c>
      <c r="I137" s="133">
        <v>21</v>
      </c>
      <c r="J137" s="133">
        <v>38</v>
      </c>
      <c r="K137" s="133">
        <v>38</v>
      </c>
      <c r="L137" s="133">
        <v>48</v>
      </c>
      <c r="M137" s="133">
        <v>48</v>
      </c>
      <c r="N137" s="133">
        <v>48</v>
      </c>
      <c r="O137" s="133">
        <v>46.4</v>
      </c>
      <c r="P137" s="133">
        <v>46.4</v>
      </c>
      <c r="Q137" s="133">
        <v>18.600000000000001</v>
      </c>
      <c r="R137" s="133">
        <v>18.600000000000001</v>
      </c>
      <c r="S137" s="133">
        <v>-3.6</v>
      </c>
      <c r="T137" s="133">
        <v>8.1999999999999993</v>
      </c>
      <c r="U137" s="133">
        <v>4.0999999999999996</v>
      </c>
      <c r="V137" s="133">
        <v>10.3</v>
      </c>
      <c r="W137" s="133">
        <v>16.600000000000001</v>
      </c>
      <c r="X137" s="133">
        <v>37.1</v>
      </c>
      <c r="Y137" s="133">
        <v>44.77</v>
      </c>
      <c r="Z137" s="133">
        <v>38.200000000000003</v>
      </c>
      <c r="AA137" s="133">
        <v>40.200000000000003</v>
      </c>
      <c r="AB137" s="133">
        <v>51.3</v>
      </c>
      <c r="AC137" s="133">
        <v>50.1</v>
      </c>
      <c r="AD137" s="133">
        <v>50.1</v>
      </c>
      <c r="AE137" s="133">
        <v>15.9</v>
      </c>
      <c r="AF137" s="133">
        <v>15.9</v>
      </c>
      <c r="AG137" s="134">
        <v>75</v>
      </c>
      <c r="AH137" s="46">
        <f t="shared" si="32"/>
        <v>51.3</v>
      </c>
      <c r="AI137" s="47">
        <f t="shared" si="33"/>
        <v>-8.4</v>
      </c>
    </row>
    <row r="138" spans="1:35" x14ac:dyDescent="0.25">
      <c r="A138" s="135" t="s">
        <v>160</v>
      </c>
      <c r="B138" s="132">
        <v>0</v>
      </c>
      <c r="C138" s="132">
        <v>0</v>
      </c>
      <c r="D138" s="136">
        <v>0</v>
      </c>
      <c r="E138" s="136">
        <v>0</v>
      </c>
      <c r="F138" s="136">
        <v>0</v>
      </c>
      <c r="G138" s="136">
        <v>0</v>
      </c>
      <c r="H138" s="136">
        <v>0</v>
      </c>
      <c r="I138" s="136">
        <v>0</v>
      </c>
      <c r="J138" s="136">
        <v>0</v>
      </c>
      <c r="K138" s="136">
        <v>0</v>
      </c>
      <c r="L138" s="136">
        <v>0</v>
      </c>
      <c r="M138" s="136">
        <v>0</v>
      </c>
      <c r="N138" s="136">
        <v>0</v>
      </c>
      <c r="O138" s="136">
        <v>31.6</v>
      </c>
      <c r="P138" s="136">
        <v>31.6</v>
      </c>
      <c r="Q138" s="136">
        <v>-14</v>
      </c>
      <c r="R138" s="136">
        <v>-14</v>
      </c>
      <c r="S138" s="136">
        <v>-47</v>
      </c>
      <c r="T138" s="136">
        <v>-30.4</v>
      </c>
      <c r="U138" s="136">
        <v>-20</v>
      </c>
      <c r="V138" s="136">
        <v>-24</v>
      </c>
      <c r="W138" s="136">
        <v>-16.600000000000001</v>
      </c>
      <c r="X138" s="136">
        <v>12.3</v>
      </c>
      <c r="Y138" s="136">
        <v>18.8</v>
      </c>
      <c r="Z138" s="136">
        <v>9.6999999999999993</v>
      </c>
      <c r="AA138" s="136">
        <v>20</v>
      </c>
      <c r="AB138" s="136">
        <v>38</v>
      </c>
      <c r="AC138" s="136">
        <v>37.799999999999997</v>
      </c>
      <c r="AD138" s="136">
        <v>37.799999999999997</v>
      </c>
      <c r="AE138" s="136">
        <v>0</v>
      </c>
      <c r="AF138" s="136">
        <v>0</v>
      </c>
      <c r="AG138" s="134">
        <v>240</v>
      </c>
      <c r="AH138" s="46">
        <f t="shared" si="32"/>
        <v>38</v>
      </c>
      <c r="AI138" s="47">
        <f t="shared" si="33"/>
        <v>-47</v>
      </c>
    </row>
    <row r="139" spans="1:35" x14ac:dyDescent="0.25">
      <c r="A139" s="135" t="s">
        <v>161</v>
      </c>
      <c r="B139" s="132">
        <v>-24.6</v>
      </c>
      <c r="C139" s="132">
        <v>-24.3</v>
      </c>
      <c r="D139" s="136">
        <v>-25.2</v>
      </c>
      <c r="E139" s="136">
        <v>-18</v>
      </c>
      <c r="F139" s="136">
        <v>-18</v>
      </c>
      <c r="G139" s="136">
        <v>-15</v>
      </c>
      <c r="H139" s="136">
        <v>-15</v>
      </c>
      <c r="I139" s="136">
        <v>-15</v>
      </c>
      <c r="J139" s="136">
        <f>O143</f>
        <v>82.2</v>
      </c>
      <c r="K139" s="136">
        <f>P143</f>
        <v>82.2</v>
      </c>
      <c r="L139" s="136">
        <v>13</v>
      </c>
      <c r="M139" s="136">
        <v>13</v>
      </c>
      <c r="N139" s="136">
        <v>13</v>
      </c>
      <c r="O139" s="136">
        <v>-8.8000000000000007</v>
      </c>
      <c r="P139" s="136">
        <v>-8.8000000000000007</v>
      </c>
      <c r="Q139" s="136">
        <v>17</v>
      </c>
      <c r="R139" s="136">
        <v>17</v>
      </c>
      <c r="S139" s="136">
        <v>24.8</v>
      </c>
      <c r="T139" s="136">
        <v>13.4</v>
      </c>
      <c r="U139" s="136">
        <v>28.9</v>
      </c>
      <c r="V139" s="136">
        <v>-6.6</v>
      </c>
      <c r="W139" s="136">
        <v>-12.8</v>
      </c>
      <c r="X139" s="136">
        <v>5.5</v>
      </c>
      <c r="Y139" s="136">
        <v>0</v>
      </c>
      <c r="Z139" s="136">
        <v>0.6</v>
      </c>
      <c r="AA139" s="136">
        <v>-13.7</v>
      </c>
      <c r="AB139" s="136">
        <v>-20.6</v>
      </c>
      <c r="AC139" s="136">
        <v>-27.2</v>
      </c>
      <c r="AD139" s="136">
        <v>-27.2</v>
      </c>
      <c r="AE139" s="136">
        <v>-20.7</v>
      </c>
      <c r="AF139" s="136">
        <v>-20.7</v>
      </c>
      <c r="AG139" s="134">
        <v>240</v>
      </c>
      <c r="AH139" s="46">
        <f t="shared" ref="AH139:AH145" si="152">MAX(B139:AF139)</f>
        <v>82.2</v>
      </c>
      <c r="AI139" s="47">
        <f t="shared" ref="AI139:AI145" si="153">MIN(B139:AF139)</f>
        <v>-27.2</v>
      </c>
    </row>
    <row r="140" spans="1:35" x14ac:dyDescent="0.25">
      <c r="A140" s="135" t="s">
        <v>162</v>
      </c>
      <c r="B140" s="132">
        <v>23.6</v>
      </c>
      <c r="C140" s="132">
        <v>23</v>
      </c>
      <c r="D140" s="137">
        <v>24.2</v>
      </c>
      <c r="E140" s="137">
        <v>17</v>
      </c>
      <c r="F140" s="137">
        <v>17</v>
      </c>
      <c r="G140" s="137">
        <v>14</v>
      </c>
      <c r="H140" s="137">
        <v>14</v>
      </c>
      <c r="I140" s="137">
        <v>14</v>
      </c>
      <c r="J140" s="137">
        <v>14</v>
      </c>
      <c r="K140" s="137">
        <v>14</v>
      </c>
      <c r="L140" s="137">
        <v>-13</v>
      </c>
      <c r="M140" s="137">
        <v>-13</v>
      </c>
      <c r="N140" s="137">
        <v>-13</v>
      </c>
      <c r="O140" s="137">
        <v>13.2</v>
      </c>
      <c r="P140" s="137">
        <v>13.2</v>
      </c>
      <c r="Q140" s="137">
        <v>-16</v>
      </c>
      <c r="R140" s="137">
        <v>-16</v>
      </c>
      <c r="S140" s="137">
        <v>12.6</v>
      </c>
      <c r="T140" s="137">
        <v>3.8</v>
      </c>
      <c r="U140" s="137">
        <v>-13.4</v>
      </c>
      <c r="V140" s="137">
        <v>6.5</v>
      </c>
      <c r="W140" s="137">
        <v>6.6</v>
      </c>
      <c r="X140" s="137">
        <v>26.5</v>
      </c>
      <c r="Y140" s="137">
        <v>16.7</v>
      </c>
      <c r="Z140" s="122">
        <v>28.6</v>
      </c>
      <c r="AA140" s="122">
        <v>40.200000000000003</v>
      </c>
      <c r="AB140" s="122">
        <v>28.9</v>
      </c>
      <c r="AC140" s="122">
        <v>33.1</v>
      </c>
      <c r="AD140" s="122">
        <v>33.1</v>
      </c>
      <c r="AE140" s="137">
        <v>19.899999999999999</v>
      </c>
      <c r="AF140" s="137">
        <v>19.899999999999999</v>
      </c>
      <c r="AG140" s="134"/>
      <c r="AH140" s="46">
        <f t="shared" si="152"/>
        <v>40.200000000000003</v>
      </c>
      <c r="AI140" s="47">
        <f t="shared" si="153"/>
        <v>-16</v>
      </c>
    </row>
    <row r="141" spans="1:35" x14ac:dyDescent="0.25">
      <c r="A141" s="135" t="s">
        <v>163</v>
      </c>
      <c r="B141" s="132">
        <v>5.4</v>
      </c>
      <c r="C141" s="132">
        <v>5</v>
      </c>
      <c r="D141" s="136">
        <v>4.0999999999999996</v>
      </c>
      <c r="E141" s="136">
        <v>5.8</v>
      </c>
      <c r="F141" s="136">
        <v>5.8</v>
      </c>
      <c r="G141" s="136">
        <v>9</v>
      </c>
      <c r="H141" s="136">
        <v>9</v>
      </c>
      <c r="I141" s="136">
        <v>9</v>
      </c>
      <c r="J141" s="136">
        <v>9</v>
      </c>
      <c r="K141" s="136">
        <v>9</v>
      </c>
      <c r="L141" s="136">
        <v>22</v>
      </c>
      <c r="M141" s="136">
        <v>22</v>
      </c>
      <c r="N141" s="136">
        <v>22</v>
      </c>
      <c r="O141" s="136">
        <v>12.6</v>
      </c>
      <c r="P141" s="136">
        <v>12.6</v>
      </c>
      <c r="Q141" s="136">
        <v>12.6</v>
      </c>
      <c r="R141" s="136">
        <v>12.6</v>
      </c>
      <c r="S141" s="136">
        <v>31.4</v>
      </c>
      <c r="T141" s="136">
        <v>29</v>
      </c>
      <c r="U141" s="136">
        <v>34</v>
      </c>
      <c r="V141" s="136">
        <v>42</v>
      </c>
      <c r="W141" s="136">
        <v>40.6</v>
      </c>
      <c r="X141" s="136">
        <v>39.1</v>
      </c>
      <c r="Y141" s="136">
        <v>51.7</v>
      </c>
      <c r="Z141" s="137">
        <v>48.6</v>
      </c>
      <c r="AA141" s="137">
        <v>34.5</v>
      </c>
      <c r="AB141" s="137">
        <v>21.7</v>
      </c>
      <c r="AC141" s="137">
        <v>19.600000000000001</v>
      </c>
      <c r="AD141" s="137">
        <v>19.600000000000001</v>
      </c>
      <c r="AE141" s="136">
        <v>10.7</v>
      </c>
      <c r="AF141" s="136">
        <v>10.7</v>
      </c>
      <c r="AG141" s="134">
        <v>60</v>
      </c>
      <c r="AH141" s="46">
        <f t="shared" si="152"/>
        <v>51.7</v>
      </c>
      <c r="AI141" s="47">
        <f t="shared" si="153"/>
        <v>4.0999999999999996</v>
      </c>
    </row>
    <row r="142" spans="1:35" x14ac:dyDescent="0.25">
      <c r="A142" s="135" t="s">
        <v>164</v>
      </c>
      <c r="B142" s="132">
        <v>1.4</v>
      </c>
      <c r="C142" s="132">
        <v>0.6</v>
      </c>
      <c r="D142" s="137">
        <v>-3.2</v>
      </c>
      <c r="E142" s="137">
        <v>-6.1</v>
      </c>
      <c r="F142" s="137">
        <v>-6.1</v>
      </c>
      <c r="G142" s="137">
        <v>27</v>
      </c>
      <c r="H142" s="137">
        <v>27</v>
      </c>
      <c r="I142" s="137">
        <v>27</v>
      </c>
      <c r="J142" s="137">
        <v>27</v>
      </c>
      <c r="K142" s="137">
        <v>27</v>
      </c>
      <c r="L142" s="137">
        <v>104</v>
      </c>
      <c r="M142" s="137">
        <v>104</v>
      </c>
      <c r="N142" s="137">
        <v>104</v>
      </c>
      <c r="O142" s="137">
        <v>106.9</v>
      </c>
      <c r="P142" s="137">
        <v>106.9</v>
      </c>
      <c r="Q142" s="137">
        <v>110</v>
      </c>
      <c r="R142" s="137">
        <v>110</v>
      </c>
      <c r="S142" s="137">
        <v>107</v>
      </c>
      <c r="T142" s="137">
        <v>108.6</v>
      </c>
      <c r="U142" s="137">
        <v>116.4</v>
      </c>
      <c r="V142" s="137">
        <v>122.3</v>
      </c>
      <c r="W142" s="137">
        <v>129.9</v>
      </c>
      <c r="X142" s="137">
        <v>95.5</v>
      </c>
      <c r="Y142" s="137">
        <v>118.8</v>
      </c>
      <c r="Z142" s="137">
        <v>114.1</v>
      </c>
      <c r="AA142" s="137">
        <v>88.5</v>
      </c>
      <c r="AB142" s="137">
        <v>78.2</v>
      </c>
      <c r="AC142" s="137">
        <v>70.7</v>
      </c>
      <c r="AD142" s="137">
        <v>70.7</v>
      </c>
      <c r="AE142" s="137">
        <v>4.0999999999999996</v>
      </c>
      <c r="AF142" s="137">
        <v>4.0999999999999996</v>
      </c>
      <c r="AG142" s="138">
        <v>120</v>
      </c>
      <c r="AH142" s="46">
        <f t="shared" si="152"/>
        <v>129.9</v>
      </c>
      <c r="AI142" s="47">
        <f t="shared" si="153"/>
        <v>-6.1</v>
      </c>
    </row>
    <row r="143" spans="1:35" x14ac:dyDescent="0.25">
      <c r="A143" s="135" t="s">
        <v>165</v>
      </c>
      <c r="B143" s="132">
        <v>32.299999999999997</v>
      </c>
      <c r="C143" s="132">
        <v>30.8</v>
      </c>
      <c r="D143" s="137">
        <v>29.8</v>
      </c>
      <c r="E143" s="137">
        <v>28.9</v>
      </c>
      <c r="F143" s="137">
        <v>28.9</v>
      </c>
      <c r="G143" s="137">
        <v>45</v>
      </c>
      <c r="H143" s="137">
        <v>45</v>
      </c>
      <c r="I143" s="137">
        <v>45</v>
      </c>
      <c r="J143" s="137">
        <v>45</v>
      </c>
      <c r="K143" s="137">
        <v>45</v>
      </c>
      <c r="L143" s="137">
        <v>82</v>
      </c>
      <c r="M143" s="137">
        <v>82</v>
      </c>
      <c r="N143" s="137">
        <v>82</v>
      </c>
      <c r="O143" s="137">
        <v>82.2</v>
      </c>
      <c r="P143" s="137">
        <v>82.2</v>
      </c>
      <c r="Q143" s="137">
        <v>85</v>
      </c>
      <c r="R143" s="137">
        <v>85</v>
      </c>
      <c r="S143" s="137">
        <v>166.9</v>
      </c>
      <c r="T143" s="137">
        <v>170.1</v>
      </c>
      <c r="U143" s="137">
        <v>175.9</v>
      </c>
      <c r="V143" s="137">
        <v>187.5</v>
      </c>
      <c r="W143" s="137">
        <v>141.9</v>
      </c>
      <c r="X143" s="137">
        <v>160.5</v>
      </c>
      <c r="Y143" s="137">
        <v>186.7</v>
      </c>
      <c r="Z143" s="137">
        <v>180.1</v>
      </c>
      <c r="AA143" s="137">
        <v>154.80000000000001</v>
      </c>
      <c r="AB143" s="137">
        <v>72.5</v>
      </c>
      <c r="AC143" s="137">
        <v>70.099999999999994</v>
      </c>
      <c r="AD143" s="137">
        <v>70.099999999999994</v>
      </c>
      <c r="AE143" s="137">
        <v>43.2</v>
      </c>
      <c r="AF143" s="137">
        <v>43.2</v>
      </c>
      <c r="AG143" s="138"/>
      <c r="AH143" s="46">
        <f t="shared" si="152"/>
        <v>187.5</v>
      </c>
      <c r="AI143" s="47">
        <f t="shared" si="153"/>
        <v>28.9</v>
      </c>
    </row>
    <row r="144" spans="1:35" x14ac:dyDescent="0.25">
      <c r="A144" s="135" t="s">
        <v>166</v>
      </c>
      <c r="B144" s="132">
        <v>18.7</v>
      </c>
      <c r="C144" s="132">
        <v>17.100000000000001</v>
      </c>
      <c r="D144" s="137">
        <v>16.399999999999999</v>
      </c>
      <c r="E144" s="137">
        <v>15.5</v>
      </c>
      <c r="F144" s="137">
        <v>15.5</v>
      </c>
      <c r="G144" s="137">
        <v>-23</v>
      </c>
      <c r="H144" s="137">
        <v>-23</v>
      </c>
      <c r="I144" s="137">
        <v>-23</v>
      </c>
      <c r="J144" s="137">
        <v>-23</v>
      </c>
      <c r="K144" s="137">
        <v>-23</v>
      </c>
      <c r="L144" s="137">
        <v>-45</v>
      </c>
      <c r="M144" s="137">
        <v>-45</v>
      </c>
      <c r="N144" s="137">
        <v>-45</v>
      </c>
      <c r="O144" s="137">
        <v>-37.1</v>
      </c>
      <c r="P144" s="137">
        <v>-37.1</v>
      </c>
      <c r="Q144" s="137">
        <v>6.1</v>
      </c>
      <c r="R144" s="137">
        <v>6.1</v>
      </c>
      <c r="S144" s="137">
        <v>2.5</v>
      </c>
      <c r="T144" s="137">
        <v>2.7</v>
      </c>
      <c r="U144" s="137">
        <v>0.5</v>
      </c>
      <c r="V144" s="137">
        <v>2.4</v>
      </c>
      <c r="W144" s="137">
        <v>-13.5</v>
      </c>
      <c r="X144" s="137">
        <v>-16.100000000000001</v>
      </c>
      <c r="Y144" s="137">
        <v>-19.600000000000001</v>
      </c>
      <c r="Z144" s="137">
        <v>-18.100000000000001</v>
      </c>
      <c r="AA144" s="137">
        <v>-12.1</v>
      </c>
      <c r="AB144" s="137">
        <v>-38.799999999999997</v>
      </c>
      <c r="AC144" s="137">
        <v>-36.4</v>
      </c>
      <c r="AD144" s="137">
        <v>-36.4</v>
      </c>
      <c r="AE144" s="137">
        <v>-25.77</v>
      </c>
      <c r="AF144" s="137">
        <v>-25.77</v>
      </c>
      <c r="AG144" s="138"/>
      <c r="AH144" s="46">
        <f t="shared" si="152"/>
        <v>18.7</v>
      </c>
      <c r="AI144" s="47">
        <f t="shared" si="153"/>
        <v>-45</v>
      </c>
    </row>
    <row r="145" spans="1:37" x14ac:dyDescent="0.25">
      <c r="A145" s="135" t="s">
        <v>167</v>
      </c>
      <c r="B145" s="132">
        <v>-101</v>
      </c>
      <c r="C145" s="132">
        <v>-96.5</v>
      </c>
      <c r="D145" s="137">
        <v>-104.2</v>
      </c>
      <c r="E145" s="137">
        <v>-165.2</v>
      </c>
      <c r="F145" s="137">
        <v>-165.2</v>
      </c>
      <c r="G145" s="137">
        <v>-35</v>
      </c>
      <c r="H145" s="137">
        <v>-35</v>
      </c>
      <c r="I145" s="137">
        <v>-35</v>
      </c>
      <c r="J145" s="137">
        <v>-35</v>
      </c>
      <c r="K145" s="137">
        <v>-35</v>
      </c>
      <c r="L145" s="137">
        <v>-38</v>
      </c>
      <c r="M145" s="137">
        <v>-38</v>
      </c>
      <c r="N145" s="137">
        <v>-38</v>
      </c>
      <c r="O145" s="137">
        <v>-103.5</v>
      </c>
      <c r="P145" s="137">
        <v>-103.5</v>
      </c>
      <c r="Q145" s="137">
        <v>-171</v>
      </c>
      <c r="R145" s="137">
        <v>-171</v>
      </c>
      <c r="S145" s="137">
        <v>-178.9</v>
      </c>
      <c r="T145" s="137">
        <v>-135.6</v>
      </c>
      <c r="U145" s="137">
        <v>-178.4</v>
      </c>
      <c r="V145" s="137">
        <v>-57.2</v>
      </c>
      <c r="W145" s="137">
        <v>-52.2</v>
      </c>
      <c r="X145" s="137">
        <v>-45.7</v>
      </c>
      <c r="Y145" s="137">
        <v>-50</v>
      </c>
      <c r="Z145" s="137">
        <v>-64.099999999999994</v>
      </c>
      <c r="AA145" s="137">
        <v>-58.9</v>
      </c>
      <c r="AB145" s="137">
        <v>-31</v>
      </c>
      <c r="AC145" s="137">
        <v>-19.100000000000001</v>
      </c>
      <c r="AD145" s="137">
        <v>-19.100000000000001</v>
      </c>
      <c r="AE145" s="137">
        <v>-33.6</v>
      </c>
      <c r="AF145" s="137">
        <v>-33.6</v>
      </c>
      <c r="AG145" s="138"/>
      <c r="AH145" s="46">
        <f t="shared" si="152"/>
        <v>-19.100000000000001</v>
      </c>
      <c r="AI145" s="47">
        <f t="shared" si="153"/>
        <v>-178.9</v>
      </c>
    </row>
    <row r="146" spans="1:37" x14ac:dyDescent="0.25">
      <c r="A146" s="135" t="s">
        <v>168</v>
      </c>
      <c r="B146" s="132">
        <v>-84.4</v>
      </c>
      <c r="C146" s="132">
        <v>-65.099999999999994</v>
      </c>
      <c r="D146" s="137">
        <v>-65.400000000000006</v>
      </c>
      <c r="E146" s="137">
        <v>-67.2</v>
      </c>
      <c r="F146" s="137">
        <v>-67.2</v>
      </c>
      <c r="G146" s="137">
        <v>-85</v>
      </c>
      <c r="H146" s="137">
        <v>-85</v>
      </c>
      <c r="I146" s="137">
        <v>-85</v>
      </c>
      <c r="J146" s="137">
        <v>-85</v>
      </c>
      <c r="K146" s="137">
        <v>-85</v>
      </c>
      <c r="L146" s="137">
        <v>-214</v>
      </c>
      <c r="M146" s="137">
        <v>-214</v>
      </c>
      <c r="N146" s="137">
        <v>-214</v>
      </c>
      <c r="O146" s="137">
        <v>-48.1</v>
      </c>
      <c r="P146" s="137">
        <v>-48.1</v>
      </c>
      <c r="Q146" s="137">
        <v>-26.5</v>
      </c>
      <c r="R146" s="137">
        <v>-26.5</v>
      </c>
      <c r="S146" s="137">
        <v>-2.1</v>
      </c>
      <c r="T146" s="137">
        <v>-3.8</v>
      </c>
      <c r="U146" s="137">
        <v>-9.5</v>
      </c>
      <c r="V146" s="137">
        <v>-58.3</v>
      </c>
      <c r="W146" s="137">
        <v>-128</v>
      </c>
      <c r="X146" s="137">
        <v>-142.6</v>
      </c>
      <c r="Y146" s="137">
        <v>-341</v>
      </c>
      <c r="Z146" s="137">
        <v>-398.1</v>
      </c>
      <c r="AA146" s="137">
        <v>-361.4</v>
      </c>
      <c r="AB146" s="137">
        <v>-134.5</v>
      </c>
      <c r="AC146" s="137">
        <v>-126.2</v>
      </c>
      <c r="AD146" s="137">
        <v>-126.2</v>
      </c>
      <c r="AE146" s="137">
        <v>-100.5</v>
      </c>
      <c r="AF146" s="137">
        <v>-100.5</v>
      </c>
      <c r="AG146" s="138"/>
      <c r="AH146" s="46">
        <f t="shared" ref="AH146:AH158" si="154">MAX(B146:AF146)</f>
        <v>-2.1</v>
      </c>
      <c r="AI146" s="47">
        <f t="shared" ref="AI146:AI158" si="155">MIN(B146:AF146)</f>
        <v>-398.1</v>
      </c>
    </row>
    <row r="147" spans="1:37" x14ac:dyDescent="0.25">
      <c r="A147" s="135" t="s">
        <v>169</v>
      </c>
      <c r="B147" s="132">
        <v>5.7</v>
      </c>
      <c r="C147" s="132">
        <v>9.5</v>
      </c>
      <c r="D147" s="137">
        <v>12</v>
      </c>
      <c r="E147" s="137">
        <v>11</v>
      </c>
      <c r="F147" s="137">
        <v>11</v>
      </c>
      <c r="G147" s="137">
        <v>3.1</v>
      </c>
      <c r="H147" s="137">
        <v>3.1</v>
      </c>
      <c r="I147" s="137">
        <v>3.1</v>
      </c>
      <c r="J147" s="137">
        <v>3.1</v>
      </c>
      <c r="K147" s="137">
        <v>3.1</v>
      </c>
      <c r="L147" s="137">
        <v>-15</v>
      </c>
      <c r="M147" s="137">
        <v>-15</v>
      </c>
      <c r="N147" s="137">
        <v>-15</v>
      </c>
      <c r="O147" s="137">
        <v>-13</v>
      </c>
      <c r="P147" s="137">
        <v>-13</v>
      </c>
      <c r="Q147" s="137">
        <v>-15</v>
      </c>
      <c r="R147" s="137">
        <v>-15</v>
      </c>
      <c r="S147" s="137">
        <v>-23.4</v>
      </c>
      <c r="T147" s="137">
        <v>-20.7</v>
      </c>
      <c r="U147" s="137">
        <v>-23</v>
      </c>
      <c r="V147" s="137">
        <v>-26.1</v>
      </c>
      <c r="W147" s="137">
        <v>-40.200000000000003</v>
      </c>
      <c r="X147" s="137">
        <v>-37.9</v>
      </c>
      <c r="Y147" s="137">
        <v>-54</v>
      </c>
      <c r="Z147" s="137">
        <v>-53.3</v>
      </c>
      <c r="AA147" s="137">
        <v>-40.6</v>
      </c>
      <c r="AB147" s="137">
        <v>-32.799999999999997</v>
      </c>
      <c r="AC147" s="137">
        <v>-27.7</v>
      </c>
      <c r="AD147" s="137">
        <v>-27.7</v>
      </c>
      <c r="AE147" s="137">
        <v>-15.3</v>
      </c>
      <c r="AF147" s="137">
        <v>-15.3</v>
      </c>
      <c r="AG147" s="138"/>
      <c r="AH147" s="46">
        <f t="shared" si="154"/>
        <v>12</v>
      </c>
      <c r="AI147" s="47">
        <f t="shared" si="155"/>
        <v>-54</v>
      </c>
    </row>
    <row r="148" spans="1:37" x14ac:dyDescent="0.25">
      <c r="A148" s="135" t="s">
        <v>170</v>
      </c>
      <c r="B148" s="132">
        <v>10.3</v>
      </c>
      <c r="C148" s="132">
        <v>13.1</v>
      </c>
      <c r="D148" s="137">
        <v>13.6</v>
      </c>
      <c r="E148" s="137">
        <v>6.9</v>
      </c>
      <c r="F148" s="137">
        <v>6.9</v>
      </c>
      <c r="G148" s="137">
        <v>13</v>
      </c>
      <c r="H148" s="137">
        <v>13</v>
      </c>
      <c r="I148" s="137">
        <v>13</v>
      </c>
      <c r="J148" s="137">
        <v>13</v>
      </c>
      <c r="K148" s="137">
        <v>13</v>
      </c>
      <c r="L148" s="137">
        <v>13</v>
      </c>
      <c r="M148" s="137">
        <v>13</v>
      </c>
      <c r="N148" s="137">
        <v>13</v>
      </c>
      <c r="O148" s="137">
        <v>14</v>
      </c>
      <c r="P148" s="137">
        <v>14</v>
      </c>
      <c r="Q148" s="137">
        <v>58</v>
      </c>
      <c r="R148" s="137">
        <v>58</v>
      </c>
      <c r="S148" s="137">
        <v>9.4</v>
      </c>
      <c r="T148" s="137">
        <v>9.9</v>
      </c>
      <c r="U148" s="137">
        <v>11.3</v>
      </c>
      <c r="V148" s="137">
        <v>15.1</v>
      </c>
      <c r="W148" s="137">
        <v>15</v>
      </c>
      <c r="X148" s="137">
        <v>13.9</v>
      </c>
      <c r="Y148" s="137">
        <v>10.5</v>
      </c>
      <c r="Z148" s="137">
        <v>10.8</v>
      </c>
      <c r="AA148" s="137">
        <v>10.1</v>
      </c>
      <c r="AB148" s="137">
        <v>12</v>
      </c>
      <c r="AC148" s="137">
        <v>13.3</v>
      </c>
      <c r="AD148" s="137">
        <v>13.3</v>
      </c>
      <c r="AE148" s="137">
        <v>14.2</v>
      </c>
      <c r="AF148" s="137">
        <v>14.2</v>
      </c>
      <c r="AG148" s="134"/>
      <c r="AH148" s="46">
        <f t="shared" si="154"/>
        <v>58</v>
      </c>
      <c r="AI148" s="47">
        <f t="shared" si="155"/>
        <v>6.9</v>
      </c>
    </row>
    <row r="149" spans="1:37" x14ac:dyDescent="0.25">
      <c r="A149" s="135" t="s">
        <v>171</v>
      </c>
      <c r="B149" s="132">
        <f>125</f>
        <v>125</v>
      </c>
      <c r="C149" s="132">
        <f>65.3+67.7</f>
        <v>133</v>
      </c>
      <c r="D149" s="122">
        <v>133.4</v>
      </c>
      <c r="E149" s="122">
        <f>63.9+61.6</f>
        <v>125.5</v>
      </c>
      <c r="F149" s="122">
        <f t="shared" ref="F149" si="156">63.9+61.6</f>
        <v>125.5</v>
      </c>
      <c r="G149" s="122">
        <v>66</v>
      </c>
      <c r="H149" s="122">
        <v>66</v>
      </c>
      <c r="I149" s="122">
        <v>66</v>
      </c>
      <c r="J149" s="122">
        <v>66</v>
      </c>
      <c r="K149" s="122">
        <v>66</v>
      </c>
      <c r="L149" s="122">
        <v>63</v>
      </c>
      <c r="M149" s="122">
        <v>63</v>
      </c>
      <c r="N149" s="122">
        <v>63</v>
      </c>
      <c r="O149" s="122">
        <f>61.8*2</f>
        <v>123.6</v>
      </c>
      <c r="P149" s="122">
        <f>61.8*2</f>
        <v>123.6</v>
      </c>
      <c r="Q149" s="122">
        <v>110</v>
      </c>
      <c r="R149" s="122">
        <v>110</v>
      </c>
      <c r="S149" s="122">
        <v>122</v>
      </c>
      <c r="T149" s="122">
        <v>122.2</v>
      </c>
      <c r="U149" s="122">
        <v>76.5</v>
      </c>
      <c r="V149" s="122">
        <v>131</v>
      </c>
      <c r="W149" s="122">
        <v>131.6</v>
      </c>
      <c r="X149" s="122">
        <v>133</v>
      </c>
      <c r="Y149" s="122">
        <v>137.1</v>
      </c>
      <c r="Z149" s="122">
        <v>136.80000000000001</v>
      </c>
      <c r="AA149" s="122">
        <v>136.80000000000001</v>
      </c>
      <c r="AB149" s="122">
        <f>62.9*2</f>
        <v>125.8</v>
      </c>
      <c r="AC149" s="122">
        <f>64.4*2</f>
        <v>128.80000000000001</v>
      </c>
      <c r="AD149" s="122">
        <f>64.4*2</f>
        <v>128.80000000000001</v>
      </c>
      <c r="AE149" s="122">
        <v>145.19999999999999</v>
      </c>
      <c r="AF149" s="122">
        <v>145.19999999999999</v>
      </c>
      <c r="AG149" s="134"/>
      <c r="AH149" s="46">
        <f t="shared" si="154"/>
        <v>145.19999999999999</v>
      </c>
      <c r="AI149" s="47">
        <f t="shared" si="155"/>
        <v>63</v>
      </c>
    </row>
    <row r="150" spans="1:37" x14ac:dyDescent="0.25">
      <c r="A150" s="135" t="s">
        <v>172</v>
      </c>
      <c r="B150" s="132"/>
      <c r="C150" s="132"/>
      <c r="D150" s="122"/>
      <c r="E150" s="122"/>
      <c r="F150" s="122"/>
      <c r="G150" s="122">
        <v>21</v>
      </c>
      <c r="H150" s="122">
        <v>21</v>
      </c>
      <c r="I150" s="122">
        <v>21</v>
      </c>
      <c r="J150" s="122">
        <v>21</v>
      </c>
      <c r="K150" s="122">
        <v>21</v>
      </c>
      <c r="L150" s="122">
        <v>19</v>
      </c>
      <c r="M150" s="122">
        <v>19</v>
      </c>
      <c r="N150" s="122">
        <v>19</v>
      </c>
      <c r="O150" s="122">
        <v>21.4</v>
      </c>
      <c r="P150" s="122">
        <v>21.4</v>
      </c>
      <c r="Q150" s="122">
        <v>21.4</v>
      </c>
      <c r="R150" s="122">
        <v>21.4</v>
      </c>
      <c r="S150" s="122">
        <v>20.9</v>
      </c>
      <c r="T150" s="122">
        <v>21</v>
      </c>
      <c r="U150" s="122">
        <v>20.100000000000001</v>
      </c>
      <c r="V150" s="122">
        <v>24.4</v>
      </c>
      <c r="W150" s="122">
        <v>25.5</v>
      </c>
      <c r="X150" s="122">
        <v>23.4</v>
      </c>
      <c r="Y150" s="122">
        <v>23.4</v>
      </c>
      <c r="Z150" s="122">
        <v>22.6</v>
      </c>
      <c r="AA150" s="122">
        <v>24.3</v>
      </c>
      <c r="AB150" s="122">
        <v>24.3</v>
      </c>
      <c r="AC150" s="122">
        <v>24.5</v>
      </c>
      <c r="AD150" s="122">
        <v>24.5</v>
      </c>
      <c r="AE150" s="122">
        <v>20.8</v>
      </c>
      <c r="AF150" s="122">
        <v>20.8</v>
      </c>
      <c r="AG150" s="134"/>
      <c r="AH150" s="46">
        <f t="shared" si="154"/>
        <v>25.5</v>
      </c>
      <c r="AI150" s="47">
        <f t="shared" si="155"/>
        <v>19</v>
      </c>
    </row>
    <row r="151" spans="1:37" ht="15.75" thickBot="1" x14ac:dyDescent="0.3">
      <c r="A151" s="139" t="s">
        <v>173</v>
      </c>
      <c r="B151" s="132"/>
      <c r="C151" s="132"/>
      <c r="D151" s="122"/>
      <c r="E151" s="122"/>
      <c r="F151" s="122"/>
      <c r="G151" s="122">
        <v>5.3</v>
      </c>
      <c r="H151" s="122">
        <v>5.3</v>
      </c>
      <c r="I151" s="122">
        <v>5.3</v>
      </c>
      <c r="J151" s="122">
        <v>5.3</v>
      </c>
      <c r="K151" s="122">
        <v>5.3</v>
      </c>
      <c r="L151" s="122">
        <v>9.1</v>
      </c>
      <c r="M151" s="122">
        <v>9.1</v>
      </c>
      <c r="N151" s="122">
        <v>9.1</v>
      </c>
      <c r="O151" s="122">
        <v>19.899999999999999</v>
      </c>
      <c r="P151" s="122">
        <v>19.899999999999999</v>
      </c>
      <c r="Q151" s="122">
        <v>22</v>
      </c>
      <c r="R151" s="122">
        <v>22</v>
      </c>
      <c r="S151" s="122">
        <v>11.7</v>
      </c>
      <c r="T151" s="122">
        <v>11.8</v>
      </c>
      <c r="U151" s="122">
        <v>12</v>
      </c>
      <c r="V151" s="122">
        <v>1</v>
      </c>
      <c r="W151" s="122">
        <v>4.5999999999999996</v>
      </c>
      <c r="X151" s="122">
        <v>1.7</v>
      </c>
      <c r="Y151" s="122">
        <v>23.9</v>
      </c>
      <c r="Z151" s="122">
        <v>2.7</v>
      </c>
      <c r="AA151" s="122">
        <v>7.7</v>
      </c>
      <c r="AB151" s="122">
        <v>0.1</v>
      </c>
      <c r="AC151" s="122">
        <v>0</v>
      </c>
      <c r="AD151" s="122">
        <v>0</v>
      </c>
      <c r="AE151" s="122">
        <v>4.7</v>
      </c>
      <c r="AF151" s="122">
        <v>4.7</v>
      </c>
      <c r="AG151" s="134"/>
      <c r="AH151" s="46">
        <f t="shared" si="154"/>
        <v>23.9</v>
      </c>
      <c r="AI151" s="47">
        <f t="shared" si="155"/>
        <v>0</v>
      </c>
    </row>
    <row r="152" spans="1:37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4"/>
        <v>0</v>
      </c>
      <c r="AI152" s="47">
        <f t="shared" si="155"/>
        <v>0</v>
      </c>
    </row>
    <row r="153" spans="1:37" x14ac:dyDescent="0.25">
      <c r="A153" s="144" t="s">
        <v>175</v>
      </c>
      <c r="B153" s="145"/>
      <c r="C153" s="146">
        <v>1984.41</v>
      </c>
      <c r="D153" s="146"/>
      <c r="E153" s="146">
        <v>1985.1</v>
      </c>
      <c r="F153" s="146"/>
      <c r="G153" s="146"/>
      <c r="H153" s="146"/>
      <c r="I153" s="146"/>
      <c r="J153" s="146"/>
      <c r="K153" s="146"/>
      <c r="L153" s="146"/>
      <c r="M153" s="146">
        <v>1984.6</v>
      </c>
      <c r="N153" s="146"/>
      <c r="O153" s="146"/>
      <c r="P153" s="146"/>
      <c r="Q153" s="146"/>
      <c r="R153" s="146"/>
      <c r="S153" s="146">
        <v>1984.41</v>
      </c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154"/>
        <v>1985.1</v>
      </c>
      <c r="AI153" s="47">
        <f t="shared" si="155"/>
        <v>1984.41</v>
      </c>
    </row>
    <row r="154" spans="1:37" x14ac:dyDescent="0.25">
      <c r="A154" s="135" t="s">
        <v>176</v>
      </c>
      <c r="B154" s="149"/>
      <c r="C154" s="150">
        <v>522.05999999999995</v>
      </c>
      <c r="D154" s="150"/>
      <c r="E154" s="150">
        <v>521.99</v>
      </c>
      <c r="F154" s="150">
        <v>522.28</v>
      </c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>
        <v>521.72</v>
      </c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154"/>
        <v>522.28</v>
      </c>
      <c r="AI154" s="47">
        <f t="shared" si="155"/>
        <v>521.72</v>
      </c>
      <c r="AK154" s="49"/>
    </row>
    <row r="155" spans="1:37" x14ac:dyDescent="0.25">
      <c r="A155" s="135" t="s">
        <v>177</v>
      </c>
      <c r="B155" s="149"/>
      <c r="C155" s="150">
        <v>623.5</v>
      </c>
      <c r="D155" s="150"/>
      <c r="E155" s="150">
        <v>624.04</v>
      </c>
      <c r="F155" s="150">
        <v>624.51</v>
      </c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154"/>
        <v>624.51</v>
      </c>
      <c r="AI155" s="47">
        <f t="shared" si="155"/>
        <v>623.5</v>
      </c>
      <c r="AK155" s="49"/>
    </row>
    <row r="156" spans="1:37" x14ac:dyDescent="0.25">
      <c r="A156" s="135" t="s">
        <v>178</v>
      </c>
      <c r="B156" s="149"/>
      <c r="C156" s="150">
        <v>336.87</v>
      </c>
      <c r="D156" s="150">
        <v>337.34</v>
      </c>
      <c r="E156" s="150">
        <v>337.55</v>
      </c>
      <c r="F156" s="150">
        <v>337.62</v>
      </c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154"/>
        <v>337.62</v>
      </c>
      <c r="AI156" s="47">
        <f t="shared" si="155"/>
        <v>336.87</v>
      </c>
      <c r="AK156" s="49"/>
    </row>
    <row r="157" spans="1:37" x14ac:dyDescent="0.25">
      <c r="A157" s="135" t="s">
        <v>179</v>
      </c>
      <c r="B157" s="149"/>
      <c r="C157" s="150">
        <v>885.9</v>
      </c>
      <c r="D157" s="150"/>
      <c r="E157" s="150">
        <v>886.9</v>
      </c>
      <c r="F157" s="150">
        <v>887.5</v>
      </c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154"/>
        <v>887.5</v>
      </c>
      <c r="AI157" s="47">
        <f t="shared" si="155"/>
        <v>885.9</v>
      </c>
      <c r="AK157" s="49"/>
    </row>
    <row r="158" spans="1:37" x14ac:dyDescent="0.25">
      <c r="A158" s="152" t="s">
        <v>180</v>
      </c>
      <c r="B158" s="153">
        <v>1523.99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154"/>
        <v>1523.99</v>
      </c>
      <c r="AI158" s="47">
        <f t="shared" si="155"/>
        <v>1523.99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Y166" si="157">B161</f>
        <v>0.3</v>
      </c>
      <c r="D161" s="161">
        <f t="shared" si="157"/>
        <v>0.3</v>
      </c>
      <c r="E161" s="161">
        <f t="shared" si="157"/>
        <v>0.3</v>
      </c>
      <c r="F161" s="161">
        <f t="shared" si="157"/>
        <v>0.3</v>
      </c>
      <c r="G161" s="161">
        <f t="shared" si="157"/>
        <v>0.3</v>
      </c>
      <c r="H161" s="161">
        <f t="shared" si="157"/>
        <v>0.3</v>
      </c>
      <c r="I161" s="161">
        <f t="shared" si="157"/>
        <v>0.3</v>
      </c>
      <c r="J161" s="161">
        <f t="shared" si="157"/>
        <v>0.3</v>
      </c>
      <c r="K161" s="161">
        <f t="shared" si="157"/>
        <v>0.3</v>
      </c>
      <c r="L161" s="161">
        <f t="shared" si="157"/>
        <v>0.3</v>
      </c>
      <c r="M161" s="161">
        <f t="shared" si="157"/>
        <v>0.3</v>
      </c>
      <c r="N161" s="161">
        <f t="shared" si="157"/>
        <v>0.3</v>
      </c>
      <c r="O161" s="161">
        <f t="shared" si="157"/>
        <v>0.3</v>
      </c>
      <c r="P161" s="161">
        <f t="shared" si="157"/>
        <v>0.3</v>
      </c>
      <c r="Q161" s="161">
        <f t="shared" si="157"/>
        <v>0.3</v>
      </c>
      <c r="R161" s="161">
        <f t="shared" si="157"/>
        <v>0.3</v>
      </c>
      <c r="S161" s="161">
        <f t="shared" si="157"/>
        <v>0.3</v>
      </c>
      <c r="T161" s="161">
        <f t="shared" si="157"/>
        <v>0.3</v>
      </c>
      <c r="U161" s="161">
        <f t="shared" si="157"/>
        <v>0.3</v>
      </c>
      <c r="V161" s="161">
        <f t="shared" si="157"/>
        <v>0.3</v>
      </c>
      <c r="W161" s="161">
        <f t="shared" si="157"/>
        <v>0.3</v>
      </c>
      <c r="X161" s="161">
        <f t="shared" si="157"/>
        <v>0.3</v>
      </c>
      <c r="Y161" s="161">
        <f t="shared" si="157"/>
        <v>0.3</v>
      </c>
      <c r="Z161" s="161">
        <f t="shared" ref="Z161:AF166" si="158">Y161</f>
        <v>0.3</v>
      </c>
      <c r="AA161" s="161">
        <f t="shared" si="158"/>
        <v>0.3</v>
      </c>
      <c r="AB161" s="161">
        <f t="shared" si="158"/>
        <v>0.3</v>
      </c>
      <c r="AC161" s="161">
        <f t="shared" si="158"/>
        <v>0.3</v>
      </c>
      <c r="AD161" s="161">
        <f t="shared" si="158"/>
        <v>0.3</v>
      </c>
      <c r="AE161" s="161">
        <f t="shared" si="158"/>
        <v>0.3</v>
      </c>
      <c r="AF161" s="161">
        <f t="shared" si="158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157"/>
        <v>0.4</v>
      </c>
      <c r="D162" s="163">
        <f t="shared" si="157"/>
        <v>0.4</v>
      </c>
      <c r="E162" s="163">
        <f t="shared" si="157"/>
        <v>0.4</v>
      </c>
      <c r="F162" s="163">
        <f t="shared" si="157"/>
        <v>0.4</v>
      </c>
      <c r="G162" s="163">
        <f t="shared" si="157"/>
        <v>0.4</v>
      </c>
      <c r="H162" s="163">
        <f t="shared" si="157"/>
        <v>0.4</v>
      </c>
      <c r="I162" s="163">
        <f t="shared" si="157"/>
        <v>0.4</v>
      </c>
      <c r="J162" s="163">
        <f t="shared" si="157"/>
        <v>0.4</v>
      </c>
      <c r="K162" s="163">
        <f t="shared" si="157"/>
        <v>0.4</v>
      </c>
      <c r="L162" s="163">
        <f t="shared" si="157"/>
        <v>0.4</v>
      </c>
      <c r="M162" s="163">
        <f t="shared" si="157"/>
        <v>0.4</v>
      </c>
      <c r="N162" s="163">
        <f t="shared" si="157"/>
        <v>0.4</v>
      </c>
      <c r="O162" s="163">
        <f t="shared" si="157"/>
        <v>0.4</v>
      </c>
      <c r="P162" s="163">
        <f t="shared" si="157"/>
        <v>0.4</v>
      </c>
      <c r="Q162" s="163">
        <f t="shared" si="157"/>
        <v>0.4</v>
      </c>
      <c r="R162" s="163">
        <f t="shared" si="157"/>
        <v>0.4</v>
      </c>
      <c r="S162" s="163">
        <f t="shared" si="157"/>
        <v>0.4</v>
      </c>
      <c r="T162" s="163">
        <f t="shared" si="157"/>
        <v>0.4</v>
      </c>
      <c r="U162" s="163">
        <f t="shared" si="157"/>
        <v>0.4</v>
      </c>
      <c r="V162" s="163">
        <f t="shared" si="157"/>
        <v>0.4</v>
      </c>
      <c r="W162" s="163">
        <f t="shared" si="157"/>
        <v>0.4</v>
      </c>
      <c r="X162" s="163">
        <f t="shared" si="157"/>
        <v>0.4</v>
      </c>
      <c r="Y162" s="163">
        <f t="shared" si="157"/>
        <v>0.4</v>
      </c>
      <c r="Z162" s="163">
        <f t="shared" si="158"/>
        <v>0.4</v>
      </c>
      <c r="AA162" s="163">
        <f t="shared" si="158"/>
        <v>0.4</v>
      </c>
      <c r="AB162" s="163">
        <f t="shared" si="158"/>
        <v>0.4</v>
      </c>
      <c r="AC162" s="163">
        <f t="shared" si="158"/>
        <v>0.4</v>
      </c>
      <c r="AD162" s="163">
        <f t="shared" si="158"/>
        <v>0.4</v>
      </c>
      <c r="AE162" s="163">
        <f t="shared" si="158"/>
        <v>0.4</v>
      </c>
      <c r="AF162" s="163">
        <f t="shared" si="158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157"/>
        <v>1.5</v>
      </c>
      <c r="D163" s="163">
        <f t="shared" si="157"/>
        <v>1.5</v>
      </c>
      <c r="E163" s="163">
        <f t="shared" si="157"/>
        <v>1.5</v>
      </c>
      <c r="F163" s="163">
        <f t="shared" si="157"/>
        <v>1.5</v>
      </c>
      <c r="G163" s="163">
        <f t="shared" si="157"/>
        <v>1.5</v>
      </c>
      <c r="H163" s="163">
        <f t="shared" si="157"/>
        <v>1.5</v>
      </c>
      <c r="I163" s="163">
        <f t="shared" si="157"/>
        <v>1.5</v>
      </c>
      <c r="J163" s="163">
        <f t="shared" si="157"/>
        <v>1.5</v>
      </c>
      <c r="K163" s="163">
        <f t="shared" si="157"/>
        <v>1.5</v>
      </c>
      <c r="L163" s="163">
        <f t="shared" si="157"/>
        <v>1.5</v>
      </c>
      <c r="M163" s="163">
        <f t="shared" si="157"/>
        <v>1.5</v>
      </c>
      <c r="N163" s="163">
        <f t="shared" si="157"/>
        <v>1.5</v>
      </c>
      <c r="O163" s="163">
        <f t="shared" si="157"/>
        <v>1.5</v>
      </c>
      <c r="P163" s="163">
        <f t="shared" si="157"/>
        <v>1.5</v>
      </c>
      <c r="Q163" s="163">
        <f t="shared" si="157"/>
        <v>1.5</v>
      </c>
      <c r="R163" s="163">
        <f t="shared" si="157"/>
        <v>1.5</v>
      </c>
      <c r="S163" s="163">
        <f t="shared" si="157"/>
        <v>1.5</v>
      </c>
      <c r="T163" s="163">
        <f t="shared" si="157"/>
        <v>1.5</v>
      </c>
      <c r="U163" s="163">
        <f t="shared" si="157"/>
        <v>1.5</v>
      </c>
      <c r="V163" s="163">
        <f t="shared" si="157"/>
        <v>1.5</v>
      </c>
      <c r="W163" s="163">
        <f t="shared" si="157"/>
        <v>1.5</v>
      </c>
      <c r="X163" s="163">
        <f t="shared" si="157"/>
        <v>1.5</v>
      </c>
      <c r="Y163" s="163">
        <f t="shared" si="157"/>
        <v>1.5</v>
      </c>
      <c r="Z163" s="163">
        <f t="shared" si="158"/>
        <v>1.5</v>
      </c>
      <c r="AA163" s="163">
        <f t="shared" si="158"/>
        <v>1.5</v>
      </c>
      <c r="AB163" s="163">
        <f t="shared" si="158"/>
        <v>1.5</v>
      </c>
      <c r="AC163" s="163">
        <f t="shared" si="158"/>
        <v>1.5</v>
      </c>
      <c r="AD163" s="163">
        <f t="shared" si="158"/>
        <v>1.5</v>
      </c>
      <c r="AE163" s="163">
        <f t="shared" si="158"/>
        <v>1.5</v>
      </c>
      <c r="AF163" s="163">
        <f t="shared" si="158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157"/>
        <v>0.3</v>
      </c>
      <c r="D164" s="163">
        <f t="shared" si="157"/>
        <v>0.3</v>
      </c>
      <c r="E164" s="163">
        <f t="shared" si="157"/>
        <v>0.3</v>
      </c>
      <c r="F164" s="163">
        <f t="shared" si="157"/>
        <v>0.3</v>
      </c>
      <c r="G164" s="163">
        <f t="shared" si="157"/>
        <v>0.3</v>
      </c>
      <c r="H164" s="163">
        <f t="shared" si="157"/>
        <v>0.3</v>
      </c>
      <c r="I164" s="163">
        <f t="shared" si="157"/>
        <v>0.3</v>
      </c>
      <c r="J164" s="163">
        <f t="shared" si="157"/>
        <v>0.3</v>
      </c>
      <c r="K164" s="163">
        <f t="shared" si="157"/>
        <v>0.3</v>
      </c>
      <c r="L164" s="163">
        <f t="shared" si="157"/>
        <v>0.3</v>
      </c>
      <c r="M164" s="163">
        <f t="shared" si="157"/>
        <v>0.3</v>
      </c>
      <c r="N164" s="163">
        <f t="shared" si="157"/>
        <v>0.3</v>
      </c>
      <c r="O164" s="163">
        <f t="shared" si="157"/>
        <v>0.3</v>
      </c>
      <c r="P164" s="163">
        <f t="shared" si="157"/>
        <v>0.3</v>
      </c>
      <c r="Q164" s="163">
        <f t="shared" si="157"/>
        <v>0.3</v>
      </c>
      <c r="R164" s="163">
        <f t="shared" si="157"/>
        <v>0.3</v>
      </c>
      <c r="S164" s="163">
        <f t="shared" si="157"/>
        <v>0.3</v>
      </c>
      <c r="T164" s="163">
        <f t="shared" si="157"/>
        <v>0.3</v>
      </c>
      <c r="U164" s="163">
        <f t="shared" si="157"/>
        <v>0.3</v>
      </c>
      <c r="V164" s="163">
        <f t="shared" si="157"/>
        <v>0.3</v>
      </c>
      <c r="W164" s="163">
        <f t="shared" si="157"/>
        <v>0.3</v>
      </c>
      <c r="X164" s="163">
        <f t="shared" si="157"/>
        <v>0.3</v>
      </c>
      <c r="Y164" s="163">
        <f t="shared" si="157"/>
        <v>0.3</v>
      </c>
      <c r="Z164" s="163">
        <f t="shared" si="158"/>
        <v>0.3</v>
      </c>
      <c r="AA164" s="163">
        <f t="shared" si="158"/>
        <v>0.3</v>
      </c>
      <c r="AB164" s="163">
        <f t="shared" si="158"/>
        <v>0.3</v>
      </c>
      <c r="AC164" s="163">
        <f t="shared" si="158"/>
        <v>0.3</v>
      </c>
      <c r="AD164" s="163">
        <f t="shared" si="158"/>
        <v>0.3</v>
      </c>
      <c r="AE164" s="163">
        <f t="shared" si="158"/>
        <v>0.3</v>
      </c>
      <c r="AF164" s="163">
        <f t="shared" si="158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157"/>
        <v>0.4</v>
      </c>
      <c r="D165" s="163">
        <f t="shared" si="157"/>
        <v>0.4</v>
      </c>
      <c r="E165" s="163">
        <f t="shared" si="157"/>
        <v>0.4</v>
      </c>
      <c r="F165" s="163">
        <f t="shared" si="157"/>
        <v>0.4</v>
      </c>
      <c r="G165" s="163">
        <f t="shared" si="157"/>
        <v>0.4</v>
      </c>
      <c r="H165" s="163">
        <f t="shared" si="157"/>
        <v>0.4</v>
      </c>
      <c r="I165" s="163">
        <f t="shared" si="157"/>
        <v>0.4</v>
      </c>
      <c r="J165" s="163">
        <f t="shared" si="157"/>
        <v>0.4</v>
      </c>
      <c r="K165" s="163">
        <f t="shared" si="157"/>
        <v>0.4</v>
      </c>
      <c r="L165" s="163">
        <f t="shared" si="157"/>
        <v>0.4</v>
      </c>
      <c r="M165" s="163">
        <f t="shared" si="157"/>
        <v>0.4</v>
      </c>
      <c r="N165" s="163">
        <f t="shared" si="157"/>
        <v>0.4</v>
      </c>
      <c r="O165" s="163">
        <f t="shared" si="157"/>
        <v>0.4</v>
      </c>
      <c r="P165" s="163">
        <f t="shared" si="157"/>
        <v>0.4</v>
      </c>
      <c r="Q165" s="163">
        <f t="shared" si="157"/>
        <v>0.4</v>
      </c>
      <c r="R165" s="163">
        <f t="shared" si="157"/>
        <v>0.4</v>
      </c>
      <c r="S165" s="163">
        <f t="shared" si="157"/>
        <v>0.4</v>
      </c>
      <c r="T165" s="163">
        <f t="shared" si="157"/>
        <v>0.4</v>
      </c>
      <c r="U165" s="163">
        <f t="shared" si="157"/>
        <v>0.4</v>
      </c>
      <c r="V165" s="163">
        <f t="shared" si="157"/>
        <v>0.4</v>
      </c>
      <c r="W165" s="163">
        <f t="shared" si="157"/>
        <v>0.4</v>
      </c>
      <c r="X165" s="163">
        <f t="shared" si="157"/>
        <v>0.4</v>
      </c>
      <c r="Y165" s="163">
        <f t="shared" si="157"/>
        <v>0.4</v>
      </c>
      <c r="Z165" s="163">
        <f t="shared" si="158"/>
        <v>0.4</v>
      </c>
      <c r="AA165" s="163">
        <f t="shared" si="158"/>
        <v>0.4</v>
      </c>
      <c r="AB165" s="163">
        <f t="shared" si="158"/>
        <v>0.4</v>
      </c>
      <c r="AC165" s="163">
        <f t="shared" si="158"/>
        <v>0.4</v>
      </c>
      <c r="AD165" s="163">
        <f t="shared" si="158"/>
        <v>0.4</v>
      </c>
      <c r="AE165" s="163">
        <f t="shared" si="158"/>
        <v>0.4</v>
      </c>
      <c r="AF165" s="163">
        <f t="shared" si="158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157"/>
        <v>0.64</v>
      </c>
      <c r="D166" s="166">
        <f t="shared" si="157"/>
        <v>0.64</v>
      </c>
      <c r="E166" s="166">
        <f t="shared" si="157"/>
        <v>0.64</v>
      </c>
      <c r="F166" s="166">
        <f t="shared" si="157"/>
        <v>0.64</v>
      </c>
      <c r="G166" s="166">
        <f t="shared" si="157"/>
        <v>0.64</v>
      </c>
      <c r="H166" s="166">
        <f t="shared" si="157"/>
        <v>0.64</v>
      </c>
      <c r="I166" s="166">
        <f t="shared" si="157"/>
        <v>0.64</v>
      </c>
      <c r="J166" s="166">
        <f t="shared" si="157"/>
        <v>0.64</v>
      </c>
      <c r="K166" s="166">
        <f t="shared" si="157"/>
        <v>0.64</v>
      </c>
      <c r="L166" s="166">
        <f t="shared" si="157"/>
        <v>0.64</v>
      </c>
      <c r="M166" s="166">
        <f t="shared" si="157"/>
        <v>0.64</v>
      </c>
      <c r="N166" s="166">
        <f t="shared" si="157"/>
        <v>0.64</v>
      </c>
      <c r="O166" s="166">
        <f t="shared" si="157"/>
        <v>0.64</v>
      </c>
      <c r="P166" s="166">
        <f t="shared" si="157"/>
        <v>0.64</v>
      </c>
      <c r="Q166" s="166">
        <f t="shared" si="157"/>
        <v>0.64</v>
      </c>
      <c r="R166" s="166">
        <f t="shared" si="157"/>
        <v>0.64</v>
      </c>
      <c r="S166" s="166">
        <f t="shared" si="157"/>
        <v>0.64</v>
      </c>
      <c r="T166" s="166">
        <f t="shared" si="157"/>
        <v>0.64</v>
      </c>
      <c r="U166" s="166">
        <f t="shared" si="157"/>
        <v>0.64</v>
      </c>
      <c r="V166" s="166">
        <f t="shared" si="157"/>
        <v>0.64</v>
      </c>
      <c r="W166" s="166">
        <f t="shared" si="157"/>
        <v>0.64</v>
      </c>
      <c r="X166" s="166">
        <f t="shared" si="157"/>
        <v>0.64</v>
      </c>
      <c r="Y166" s="166">
        <f t="shared" si="157"/>
        <v>0.64</v>
      </c>
      <c r="Z166" s="166">
        <f t="shared" si="158"/>
        <v>0.64</v>
      </c>
      <c r="AA166" s="166">
        <f t="shared" si="158"/>
        <v>0.64</v>
      </c>
      <c r="AB166" s="166">
        <f t="shared" si="158"/>
        <v>0.64</v>
      </c>
      <c r="AC166" s="166">
        <f t="shared" si="158"/>
        <v>0.64</v>
      </c>
      <c r="AD166" s="166">
        <f t="shared" si="158"/>
        <v>0.64</v>
      </c>
      <c r="AE166" s="166">
        <f t="shared" si="158"/>
        <v>0.64</v>
      </c>
      <c r="AF166" s="166">
        <f t="shared" si="158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159">SUM(C161:C166)</f>
        <v>3.54</v>
      </c>
      <c r="D167" s="169">
        <f t="shared" si="159"/>
        <v>3.54</v>
      </c>
      <c r="E167" s="169">
        <f t="shared" si="159"/>
        <v>3.54</v>
      </c>
      <c r="F167" s="169">
        <f t="shared" si="159"/>
        <v>3.54</v>
      </c>
      <c r="G167" s="169">
        <f t="shared" si="159"/>
        <v>3.54</v>
      </c>
      <c r="H167" s="169">
        <f t="shared" si="159"/>
        <v>3.54</v>
      </c>
      <c r="I167" s="169">
        <f t="shared" si="159"/>
        <v>3.54</v>
      </c>
      <c r="J167" s="169">
        <f t="shared" si="159"/>
        <v>3.54</v>
      </c>
      <c r="K167" s="169">
        <f t="shared" si="159"/>
        <v>3.54</v>
      </c>
      <c r="L167" s="169">
        <f t="shared" si="159"/>
        <v>3.54</v>
      </c>
      <c r="M167" s="169">
        <f t="shared" si="159"/>
        <v>3.54</v>
      </c>
      <c r="N167" s="169">
        <f t="shared" si="159"/>
        <v>3.54</v>
      </c>
      <c r="O167" s="169">
        <f t="shared" si="159"/>
        <v>3.54</v>
      </c>
      <c r="P167" s="169">
        <f t="shared" si="159"/>
        <v>3.54</v>
      </c>
      <c r="Q167" s="169">
        <f t="shared" si="159"/>
        <v>3.54</v>
      </c>
      <c r="R167" s="169">
        <f t="shared" si="159"/>
        <v>3.54</v>
      </c>
      <c r="S167" s="169">
        <f t="shared" ref="S167:T167" si="160">SUM(S161:S166)</f>
        <v>3.54</v>
      </c>
      <c r="T167" s="169">
        <f t="shared" si="160"/>
        <v>3.54</v>
      </c>
      <c r="U167" s="169">
        <f t="shared" ref="U167:V167" si="161">SUM(U161:U166)</f>
        <v>3.54</v>
      </c>
      <c r="V167" s="169">
        <f t="shared" si="161"/>
        <v>3.54</v>
      </c>
      <c r="W167" s="169">
        <f t="shared" ref="W167:X167" si="162">SUM(W161:W166)</f>
        <v>3.54</v>
      </c>
      <c r="X167" s="169">
        <f t="shared" si="162"/>
        <v>3.54</v>
      </c>
      <c r="Y167" s="169">
        <f t="shared" ref="Y167" si="163">SUM(Y161:Y166)</f>
        <v>3.54</v>
      </c>
      <c r="Z167" s="169">
        <f t="shared" si="159"/>
        <v>3.54</v>
      </c>
      <c r="AA167" s="169">
        <f t="shared" ref="AA167" si="164">SUM(AA161:AA166)</f>
        <v>3.54</v>
      </c>
      <c r="AB167" s="169">
        <f t="shared" si="159"/>
        <v>3.54</v>
      </c>
      <c r="AC167" s="169">
        <f t="shared" si="159"/>
        <v>3.54</v>
      </c>
      <c r="AD167" s="169">
        <f t="shared" si="159"/>
        <v>3.54</v>
      </c>
      <c r="AE167" s="169">
        <f t="shared" si="159"/>
        <v>3.54</v>
      </c>
      <c r="AF167" s="169">
        <f t="shared" si="159"/>
        <v>3.54</v>
      </c>
      <c r="AG167" s="170">
        <f t="shared" si="159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R184" si="165">B169</f>
        <v>0</v>
      </c>
      <c r="D169" s="161">
        <f t="shared" si="165"/>
        <v>0</v>
      </c>
      <c r="E169" s="161">
        <f t="shared" si="165"/>
        <v>0</v>
      </c>
      <c r="F169" s="161">
        <f t="shared" si="165"/>
        <v>0</v>
      </c>
      <c r="G169" s="161">
        <f t="shared" si="165"/>
        <v>0</v>
      </c>
      <c r="H169" s="161">
        <f t="shared" si="165"/>
        <v>0</v>
      </c>
      <c r="I169" s="161">
        <f t="shared" si="165"/>
        <v>0</v>
      </c>
      <c r="J169" s="161">
        <f t="shared" si="165"/>
        <v>0</v>
      </c>
      <c r="K169" s="161">
        <f t="shared" si="165"/>
        <v>0</v>
      </c>
      <c r="L169" s="161">
        <f t="shared" si="165"/>
        <v>0</v>
      </c>
      <c r="M169" s="161">
        <f t="shared" si="165"/>
        <v>0</v>
      </c>
      <c r="N169" s="161">
        <f t="shared" si="165"/>
        <v>0</v>
      </c>
      <c r="O169" s="161">
        <f t="shared" si="165"/>
        <v>0</v>
      </c>
      <c r="P169" s="161">
        <f t="shared" si="165"/>
        <v>0</v>
      </c>
      <c r="Q169" s="161">
        <f t="shared" si="165"/>
        <v>0</v>
      </c>
      <c r="R169" s="161">
        <f t="shared" si="165"/>
        <v>0</v>
      </c>
      <c r="S169" s="161">
        <f t="shared" ref="S169:Y184" si="166">R169</f>
        <v>0</v>
      </c>
      <c r="T169" s="161">
        <f t="shared" si="166"/>
        <v>0</v>
      </c>
      <c r="U169" s="161">
        <f t="shared" si="166"/>
        <v>0</v>
      </c>
      <c r="V169" s="161">
        <f t="shared" si="166"/>
        <v>0</v>
      </c>
      <c r="W169" s="161">
        <f t="shared" si="166"/>
        <v>0</v>
      </c>
      <c r="X169" s="161">
        <f t="shared" si="166"/>
        <v>0</v>
      </c>
      <c r="Y169" s="161">
        <f t="shared" si="166"/>
        <v>0</v>
      </c>
      <c r="Z169" s="161">
        <f t="shared" ref="Z169:AF184" si="167">Y169</f>
        <v>0</v>
      </c>
      <c r="AA169" s="161">
        <f t="shared" si="167"/>
        <v>0</v>
      </c>
      <c r="AB169" s="161">
        <f t="shared" si="167"/>
        <v>0</v>
      </c>
      <c r="AC169" s="161">
        <f t="shared" si="167"/>
        <v>0</v>
      </c>
      <c r="AD169" s="161">
        <f t="shared" si="167"/>
        <v>0</v>
      </c>
      <c r="AE169" s="161">
        <f t="shared" si="167"/>
        <v>0</v>
      </c>
      <c r="AF169" s="174">
        <f t="shared" si="167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165"/>
        <v>0</v>
      </c>
      <c r="D170" s="163">
        <f t="shared" si="165"/>
        <v>0</v>
      </c>
      <c r="E170" s="163">
        <f t="shared" si="165"/>
        <v>0</v>
      </c>
      <c r="F170" s="163">
        <f t="shared" si="165"/>
        <v>0</v>
      </c>
      <c r="G170" s="163">
        <f t="shared" si="165"/>
        <v>0</v>
      </c>
      <c r="H170" s="163">
        <f t="shared" si="165"/>
        <v>0</v>
      </c>
      <c r="I170" s="163">
        <f t="shared" si="165"/>
        <v>0</v>
      </c>
      <c r="J170" s="163">
        <f t="shared" si="165"/>
        <v>0</v>
      </c>
      <c r="K170" s="163">
        <f t="shared" si="165"/>
        <v>0</v>
      </c>
      <c r="L170" s="163">
        <f t="shared" si="165"/>
        <v>0</v>
      </c>
      <c r="M170" s="163">
        <f t="shared" si="165"/>
        <v>0</v>
      </c>
      <c r="N170" s="163">
        <f t="shared" si="165"/>
        <v>0</v>
      </c>
      <c r="O170" s="163">
        <f t="shared" si="165"/>
        <v>0</v>
      </c>
      <c r="P170" s="163">
        <f t="shared" si="165"/>
        <v>0</v>
      </c>
      <c r="Q170" s="163">
        <f t="shared" si="165"/>
        <v>0</v>
      </c>
      <c r="R170" s="163">
        <f t="shared" si="165"/>
        <v>0</v>
      </c>
      <c r="S170" s="163">
        <f t="shared" si="166"/>
        <v>0</v>
      </c>
      <c r="T170" s="163">
        <f t="shared" si="166"/>
        <v>0</v>
      </c>
      <c r="U170" s="163">
        <f t="shared" si="166"/>
        <v>0</v>
      </c>
      <c r="V170" s="163">
        <f t="shared" si="166"/>
        <v>0</v>
      </c>
      <c r="W170" s="163">
        <f t="shared" si="166"/>
        <v>0</v>
      </c>
      <c r="X170" s="163">
        <f t="shared" si="166"/>
        <v>0</v>
      </c>
      <c r="Y170" s="163">
        <f t="shared" si="166"/>
        <v>0</v>
      </c>
      <c r="Z170" s="163">
        <f t="shared" si="167"/>
        <v>0</v>
      </c>
      <c r="AA170" s="163">
        <f t="shared" si="167"/>
        <v>0</v>
      </c>
      <c r="AB170" s="163">
        <f t="shared" si="167"/>
        <v>0</v>
      </c>
      <c r="AC170" s="163">
        <f t="shared" si="167"/>
        <v>0</v>
      </c>
      <c r="AD170" s="163">
        <f t="shared" si="167"/>
        <v>0</v>
      </c>
      <c r="AE170" s="163">
        <f t="shared" si="167"/>
        <v>0</v>
      </c>
      <c r="AF170" s="176">
        <f t="shared" si="167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165"/>
        <v>0</v>
      </c>
      <c r="D171" s="163">
        <f t="shared" si="165"/>
        <v>0</v>
      </c>
      <c r="E171" s="163">
        <f t="shared" si="165"/>
        <v>0</v>
      </c>
      <c r="F171" s="163">
        <f t="shared" si="165"/>
        <v>0</v>
      </c>
      <c r="G171" s="163">
        <f t="shared" si="165"/>
        <v>0</v>
      </c>
      <c r="H171" s="163">
        <f t="shared" si="165"/>
        <v>0</v>
      </c>
      <c r="I171" s="163">
        <f t="shared" si="165"/>
        <v>0</v>
      </c>
      <c r="J171" s="163">
        <f t="shared" si="165"/>
        <v>0</v>
      </c>
      <c r="K171" s="163">
        <f t="shared" si="165"/>
        <v>0</v>
      </c>
      <c r="L171" s="163">
        <f t="shared" si="165"/>
        <v>0</v>
      </c>
      <c r="M171" s="163">
        <f t="shared" si="165"/>
        <v>0</v>
      </c>
      <c r="N171" s="163">
        <f t="shared" si="165"/>
        <v>0</v>
      </c>
      <c r="O171" s="163">
        <f t="shared" si="165"/>
        <v>0</v>
      </c>
      <c r="P171" s="163">
        <f t="shared" si="165"/>
        <v>0</v>
      </c>
      <c r="Q171" s="163">
        <f t="shared" si="165"/>
        <v>0</v>
      </c>
      <c r="R171" s="163">
        <f t="shared" si="165"/>
        <v>0</v>
      </c>
      <c r="S171" s="163">
        <f t="shared" si="166"/>
        <v>0</v>
      </c>
      <c r="T171" s="163">
        <f t="shared" si="166"/>
        <v>0</v>
      </c>
      <c r="U171" s="163">
        <f t="shared" si="166"/>
        <v>0</v>
      </c>
      <c r="V171" s="163">
        <f t="shared" si="166"/>
        <v>0</v>
      </c>
      <c r="W171" s="163">
        <f t="shared" si="166"/>
        <v>0</v>
      </c>
      <c r="X171" s="163">
        <f t="shared" si="166"/>
        <v>0</v>
      </c>
      <c r="Y171" s="163">
        <f t="shared" si="166"/>
        <v>0</v>
      </c>
      <c r="Z171" s="163">
        <f t="shared" si="167"/>
        <v>0</v>
      </c>
      <c r="AA171" s="163">
        <f t="shared" si="167"/>
        <v>0</v>
      </c>
      <c r="AB171" s="163">
        <f t="shared" si="167"/>
        <v>0</v>
      </c>
      <c r="AC171" s="163">
        <f t="shared" si="167"/>
        <v>0</v>
      </c>
      <c r="AD171" s="163">
        <f t="shared" si="167"/>
        <v>0</v>
      </c>
      <c r="AE171" s="163">
        <f t="shared" si="167"/>
        <v>0</v>
      </c>
      <c r="AF171" s="176">
        <f t="shared" si="167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165"/>
        <v>0</v>
      </c>
      <c r="D172" s="163">
        <f t="shared" si="165"/>
        <v>0</v>
      </c>
      <c r="E172" s="163">
        <f t="shared" si="165"/>
        <v>0</v>
      </c>
      <c r="F172" s="163">
        <f t="shared" si="165"/>
        <v>0</v>
      </c>
      <c r="G172" s="163">
        <f t="shared" si="165"/>
        <v>0</v>
      </c>
      <c r="H172" s="163">
        <f t="shared" si="165"/>
        <v>0</v>
      </c>
      <c r="I172" s="163">
        <f t="shared" si="165"/>
        <v>0</v>
      </c>
      <c r="J172" s="163">
        <f t="shared" si="165"/>
        <v>0</v>
      </c>
      <c r="K172" s="163">
        <f t="shared" si="165"/>
        <v>0</v>
      </c>
      <c r="L172" s="163">
        <f t="shared" si="165"/>
        <v>0</v>
      </c>
      <c r="M172" s="163">
        <f t="shared" si="165"/>
        <v>0</v>
      </c>
      <c r="N172" s="163">
        <f t="shared" si="165"/>
        <v>0</v>
      </c>
      <c r="O172" s="163">
        <f t="shared" si="165"/>
        <v>0</v>
      </c>
      <c r="P172" s="163">
        <f t="shared" si="165"/>
        <v>0</v>
      </c>
      <c r="Q172" s="163">
        <f t="shared" si="165"/>
        <v>0</v>
      </c>
      <c r="R172" s="163">
        <f t="shared" si="165"/>
        <v>0</v>
      </c>
      <c r="S172" s="163">
        <f t="shared" si="166"/>
        <v>0</v>
      </c>
      <c r="T172" s="163">
        <f t="shared" si="166"/>
        <v>0</v>
      </c>
      <c r="U172" s="163">
        <f t="shared" si="166"/>
        <v>0</v>
      </c>
      <c r="V172" s="163">
        <f t="shared" si="166"/>
        <v>0</v>
      </c>
      <c r="W172" s="163">
        <f t="shared" si="166"/>
        <v>0</v>
      </c>
      <c r="X172" s="163">
        <f t="shared" si="166"/>
        <v>0</v>
      </c>
      <c r="Y172" s="163">
        <f t="shared" si="166"/>
        <v>0</v>
      </c>
      <c r="Z172" s="163">
        <f t="shared" si="167"/>
        <v>0</v>
      </c>
      <c r="AA172" s="163">
        <f t="shared" si="167"/>
        <v>0</v>
      </c>
      <c r="AB172" s="163">
        <f t="shared" si="167"/>
        <v>0</v>
      </c>
      <c r="AC172" s="163">
        <f t="shared" si="167"/>
        <v>0</v>
      </c>
      <c r="AD172" s="163">
        <f t="shared" si="167"/>
        <v>0</v>
      </c>
      <c r="AE172" s="163">
        <f t="shared" si="167"/>
        <v>0</v>
      </c>
      <c r="AF172" s="176">
        <f t="shared" si="167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165"/>
        <v>0</v>
      </c>
      <c r="D173" s="163">
        <f t="shared" si="165"/>
        <v>0</v>
      </c>
      <c r="E173" s="163">
        <f t="shared" si="165"/>
        <v>0</v>
      </c>
      <c r="F173" s="163">
        <f t="shared" si="165"/>
        <v>0</v>
      </c>
      <c r="G173" s="163">
        <f t="shared" si="165"/>
        <v>0</v>
      </c>
      <c r="H173" s="163">
        <f t="shared" si="165"/>
        <v>0</v>
      </c>
      <c r="I173" s="163">
        <f t="shared" si="165"/>
        <v>0</v>
      </c>
      <c r="J173" s="163">
        <f t="shared" si="165"/>
        <v>0</v>
      </c>
      <c r="K173" s="163">
        <f t="shared" si="165"/>
        <v>0</v>
      </c>
      <c r="L173" s="163">
        <f t="shared" si="165"/>
        <v>0</v>
      </c>
      <c r="M173" s="163">
        <f t="shared" si="165"/>
        <v>0</v>
      </c>
      <c r="N173" s="163">
        <f t="shared" si="165"/>
        <v>0</v>
      </c>
      <c r="O173" s="163">
        <f t="shared" si="165"/>
        <v>0</v>
      </c>
      <c r="P173" s="163">
        <f t="shared" si="165"/>
        <v>0</v>
      </c>
      <c r="Q173" s="163">
        <f t="shared" si="165"/>
        <v>0</v>
      </c>
      <c r="R173" s="163">
        <f t="shared" si="165"/>
        <v>0</v>
      </c>
      <c r="S173" s="163">
        <f t="shared" si="166"/>
        <v>0</v>
      </c>
      <c r="T173" s="163">
        <f t="shared" si="166"/>
        <v>0</v>
      </c>
      <c r="U173" s="163">
        <f t="shared" si="166"/>
        <v>0</v>
      </c>
      <c r="V173" s="163">
        <f t="shared" si="166"/>
        <v>0</v>
      </c>
      <c r="W173" s="163">
        <f t="shared" si="166"/>
        <v>0</v>
      </c>
      <c r="X173" s="163">
        <f t="shared" si="166"/>
        <v>0</v>
      </c>
      <c r="Y173" s="163">
        <f t="shared" si="166"/>
        <v>0</v>
      </c>
      <c r="Z173" s="163">
        <f t="shared" si="167"/>
        <v>0</v>
      </c>
      <c r="AA173" s="163">
        <f t="shared" si="167"/>
        <v>0</v>
      </c>
      <c r="AB173" s="163">
        <f t="shared" si="167"/>
        <v>0</v>
      </c>
      <c r="AC173" s="163">
        <f t="shared" si="167"/>
        <v>0</v>
      </c>
      <c r="AD173" s="163">
        <f t="shared" si="167"/>
        <v>0</v>
      </c>
      <c r="AE173" s="163">
        <f t="shared" si="167"/>
        <v>0</v>
      </c>
      <c r="AF173" s="176">
        <f t="shared" si="167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165"/>
        <v>0</v>
      </c>
      <c r="D174" s="163">
        <f t="shared" si="165"/>
        <v>0</v>
      </c>
      <c r="E174" s="163">
        <f t="shared" si="165"/>
        <v>0</v>
      </c>
      <c r="F174" s="163">
        <f t="shared" si="165"/>
        <v>0</v>
      </c>
      <c r="G174" s="163">
        <f t="shared" si="165"/>
        <v>0</v>
      </c>
      <c r="H174" s="163">
        <f t="shared" si="165"/>
        <v>0</v>
      </c>
      <c r="I174" s="163">
        <f t="shared" si="165"/>
        <v>0</v>
      </c>
      <c r="J174" s="163">
        <f t="shared" si="165"/>
        <v>0</v>
      </c>
      <c r="K174" s="163">
        <f t="shared" si="165"/>
        <v>0</v>
      </c>
      <c r="L174" s="163">
        <f t="shared" si="165"/>
        <v>0</v>
      </c>
      <c r="M174" s="163">
        <f t="shared" si="165"/>
        <v>0</v>
      </c>
      <c r="N174" s="163">
        <f t="shared" si="165"/>
        <v>0</v>
      </c>
      <c r="O174" s="163">
        <f t="shared" si="165"/>
        <v>0</v>
      </c>
      <c r="P174" s="163">
        <f t="shared" si="165"/>
        <v>0</v>
      </c>
      <c r="Q174" s="163">
        <f t="shared" si="165"/>
        <v>0</v>
      </c>
      <c r="R174" s="163">
        <f t="shared" si="165"/>
        <v>0</v>
      </c>
      <c r="S174" s="163">
        <f t="shared" si="166"/>
        <v>0</v>
      </c>
      <c r="T174" s="163">
        <f t="shared" si="166"/>
        <v>0</v>
      </c>
      <c r="U174" s="163">
        <f t="shared" si="166"/>
        <v>0</v>
      </c>
      <c r="V174" s="163">
        <f t="shared" si="166"/>
        <v>0</v>
      </c>
      <c r="W174" s="163">
        <f t="shared" si="166"/>
        <v>0</v>
      </c>
      <c r="X174" s="163">
        <f t="shared" si="166"/>
        <v>0</v>
      </c>
      <c r="Y174" s="163">
        <f t="shared" si="166"/>
        <v>0</v>
      </c>
      <c r="Z174" s="163">
        <f t="shared" si="167"/>
        <v>0</v>
      </c>
      <c r="AA174" s="163">
        <f t="shared" si="167"/>
        <v>0</v>
      </c>
      <c r="AB174" s="163">
        <f t="shared" si="167"/>
        <v>0</v>
      </c>
      <c r="AC174" s="163">
        <f t="shared" si="167"/>
        <v>0</v>
      </c>
      <c r="AD174" s="163">
        <f t="shared" si="167"/>
        <v>0</v>
      </c>
      <c r="AE174" s="163">
        <f t="shared" si="167"/>
        <v>0</v>
      </c>
      <c r="AF174" s="176">
        <f t="shared" si="167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165"/>
        <v>0</v>
      </c>
      <c r="D175" s="163">
        <f t="shared" si="165"/>
        <v>0</v>
      </c>
      <c r="E175" s="163">
        <f t="shared" si="165"/>
        <v>0</v>
      </c>
      <c r="F175" s="163">
        <f t="shared" si="165"/>
        <v>0</v>
      </c>
      <c r="G175" s="163">
        <f t="shared" si="165"/>
        <v>0</v>
      </c>
      <c r="H175" s="163">
        <f t="shared" si="165"/>
        <v>0</v>
      </c>
      <c r="I175" s="163">
        <f t="shared" si="165"/>
        <v>0</v>
      </c>
      <c r="J175" s="163">
        <f t="shared" si="165"/>
        <v>0</v>
      </c>
      <c r="K175" s="163">
        <f t="shared" si="165"/>
        <v>0</v>
      </c>
      <c r="L175" s="163">
        <f t="shared" si="165"/>
        <v>0</v>
      </c>
      <c r="M175" s="163">
        <f t="shared" si="165"/>
        <v>0</v>
      </c>
      <c r="N175" s="163">
        <f t="shared" si="165"/>
        <v>0</v>
      </c>
      <c r="O175" s="163">
        <f t="shared" si="165"/>
        <v>0</v>
      </c>
      <c r="P175" s="163">
        <f t="shared" si="165"/>
        <v>0</v>
      </c>
      <c r="Q175" s="163">
        <f t="shared" si="165"/>
        <v>0</v>
      </c>
      <c r="R175" s="163">
        <f t="shared" si="165"/>
        <v>0</v>
      </c>
      <c r="S175" s="163">
        <f t="shared" si="166"/>
        <v>0</v>
      </c>
      <c r="T175" s="163">
        <f t="shared" si="166"/>
        <v>0</v>
      </c>
      <c r="U175" s="163">
        <f t="shared" si="166"/>
        <v>0</v>
      </c>
      <c r="V175" s="163">
        <f t="shared" si="166"/>
        <v>0</v>
      </c>
      <c r="W175" s="163">
        <f t="shared" si="166"/>
        <v>0</v>
      </c>
      <c r="X175" s="163">
        <f t="shared" si="166"/>
        <v>0</v>
      </c>
      <c r="Y175" s="163">
        <f t="shared" si="166"/>
        <v>0</v>
      </c>
      <c r="Z175" s="163">
        <f t="shared" si="167"/>
        <v>0</v>
      </c>
      <c r="AA175" s="163">
        <f t="shared" si="167"/>
        <v>0</v>
      </c>
      <c r="AB175" s="163">
        <f t="shared" si="167"/>
        <v>0</v>
      </c>
      <c r="AC175" s="163">
        <f t="shared" si="167"/>
        <v>0</v>
      </c>
      <c r="AD175" s="163">
        <f t="shared" si="167"/>
        <v>0</v>
      </c>
      <c r="AE175" s="163">
        <f t="shared" si="167"/>
        <v>0</v>
      </c>
      <c r="AF175" s="176">
        <f t="shared" si="167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165"/>
        <v>0</v>
      </c>
      <c r="D176" s="163">
        <f t="shared" si="165"/>
        <v>0</v>
      </c>
      <c r="E176" s="163">
        <f t="shared" si="165"/>
        <v>0</v>
      </c>
      <c r="F176" s="163">
        <f t="shared" si="165"/>
        <v>0</v>
      </c>
      <c r="G176" s="163">
        <f t="shared" si="165"/>
        <v>0</v>
      </c>
      <c r="H176" s="163">
        <f t="shared" si="165"/>
        <v>0</v>
      </c>
      <c r="I176" s="163">
        <f t="shared" si="165"/>
        <v>0</v>
      </c>
      <c r="J176" s="163">
        <f t="shared" si="165"/>
        <v>0</v>
      </c>
      <c r="K176" s="163">
        <f t="shared" si="165"/>
        <v>0</v>
      </c>
      <c r="L176" s="163">
        <f t="shared" si="165"/>
        <v>0</v>
      </c>
      <c r="M176" s="163">
        <f t="shared" si="165"/>
        <v>0</v>
      </c>
      <c r="N176" s="163">
        <f t="shared" si="165"/>
        <v>0</v>
      </c>
      <c r="O176" s="163">
        <f t="shared" si="165"/>
        <v>0</v>
      </c>
      <c r="P176" s="163">
        <f t="shared" si="165"/>
        <v>0</v>
      </c>
      <c r="Q176" s="163">
        <f t="shared" si="165"/>
        <v>0</v>
      </c>
      <c r="R176" s="163">
        <f t="shared" si="165"/>
        <v>0</v>
      </c>
      <c r="S176" s="163">
        <f t="shared" si="166"/>
        <v>0</v>
      </c>
      <c r="T176" s="163">
        <f t="shared" si="166"/>
        <v>0</v>
      </c>
      <c r="U176" s="163">
        <f t="shared" si="166"/>
        <v>0</v>
      </c>
      <c r="V176" s="163">
        <f t="shared" si="166"/>
        <v>0</v>
      </c>
      <c r="W176" s="163">
        <f t="shared" si="166"/>
        <v>0</v>
      </c>
      <c r="X176" s="163">
        <f t="shared" si="166"/>
        <v>0</v>
      </c>
      <c r="Y176" s="163">
        <f t="shared" si="166"/>
        <v>0</v>
      </c>
      <c r="Z176" s="163">
        <f t="shared" si="167"/>
        <v>0</v>
      </c>
      <c r="AA176" s="163">
        <f t="shared" si="167"/>
        <v>0</v>
      </c>
      <c r="AB176" s="163">
        <f t="shared" si="167"/>
        <v>0</v>
      </c>
      <c r="AC176" s="163">
        <f t="shared" si="167"/>
        <v>0</v>
      </c>
      <c r="AD176" s="163">
        <f t="shared" si="167"/>
        <v>0</v>
      </c>
      <c r="AE176" s="163">
        <f t="shared" si="167"/>
        <v>0</v>
      </c>
      <c r="AF176" s="176">
        <f t="shared" si="167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165"/>
        <v>0</v>
      </c>
      <c r="D177" s="163">
        <f t="shared" si="165"/>
        <v>0</v>
      </c>
      <c r="E177" s="163">
        <f t="shared" si="165"/>
        <v>0</v>
      </c>
      <c r="F177" s="163">
        <f t="shared" si="165"/>
        <v>0</v>
      </c>
      <c r="G177" s="163">
        <f t="shared" si="165"/>
        <v>0</v>
      </c>
      <c r="H177" s="163">
        <f t="shared" si="165"/>
        <v>0</v>
      </c>
      <c r="I177" s="163">
        <f t="shared" si="165"/>
        <v>0</v>
      </c>
      <c r="J177" s="163">
        <f t="shared" si="165"/>
        <v>0</v>
      </c>
      <c r="K177" s="163">
        <f t="shared" si="165"/>
        <v>0</v>
      </c>
      <c r="L177" s="163">
        <f t="shared" si="165"/>
        <v>0</v>
      </c>
      <c r="M177" s="163">
        <f t="shared" si="165"/>
        <v>0</v>
      </c>
      <c r="N177" s="163">
        <f t="shared" si="165"/>
        <v>0</v>
      </c>
      <c r="O177" s="163">
        <f t="shared" si="165"/>
        <v>0</v>
      </c>
      <c r="P177" s="163">
        <f t="shared" si="165"/>
        <v>0</v>
      </c>
      <c r="Q177" s="163">
        <f t="shared" si="165"/>
        <v>0</v>
      </c>
      <c r="R177" s="163">
        <f t="shared" si="165"/>
        <v>0</v>
      </c>
      <c r="S177" s="163">
        <f t="shared" si="166"/>
        <v>0</v>
      </c>
      <c r="T177" s="163">
        <f t="shared" si="166"/>
        <v>0</v>
      </c>
      <c r="U177" s="163">
        <f t="shared" si="166"/>
        <v>0</v>
      </c>
      <c r="V177" s="163">
        <f t="shared" si="166"/>
        <v>0</v>
      </c>
      <c r="W177" s="163">
        <f t="shared" si="166"/>
        <v>0</v>
      </c>
      <c r="X177" s="163">
        <f t="shared" si="166"/>
        <v>0</v>
      </c>
      <c r="Y177" s="163">
        <f t="shared" si="166"/>
        <v>0</v>
      </c>
      <c r="Z177" s="163">
        <f t="shared" si="167"/>
        <v>0</v>
      </c>
      <c r="AA177" s="163">
        <f t="shared" si="167"/>
        <v>0</v>
      </c>
      <c r="AB177" s="163">
        <f t="shared" si="167"/>
        <v>0</v>
      </c>
      <c r="AC177" s="163">
        <f t="shared" si="167"/>
        <v>0</v>
      </c>
      <c r="AD177" s="163">
        <f t="shared" si="167"/>
        <v>0</v>
      </c>
      <c r="AE177" s="163">
        <f t="shared" si="167"/>
        <v>0</v>
      </c>
      <c r="AF177" s="176">
        <f t="shared" si="167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165"/>
        <v>0</v>
      </c>
      <c r="D178" s="163">
        <f t="shared" si="165"/>
        <v>0</v>
      </c>
      <c r="E178" s="163">
        <f t="shared" si="165"/>
        <v>0</v>
      </c>
      <c r="F178" s="163">
        <f t="shared" si="165"/>
        <v>0</v>
      </c>
      <c r="G178" s="163">
        <f t="shared" si="165"/>
        <v>0</v>
      </c>
      <c r="H178" s="163">
        <f t="shared" si="165"/>
        <v>0</v>
      </c>
      <c r="I178" s="163">
        <f t="shared" si="165"/>
        <v>0</v>
      </c>
      <c r="J178" s="163">
        <f t="shared" si="165"/>
        <v>0</v>
      </c>
      <c r="K178" s="163">
        <f t="shared" si="165"/>
        <v>0</v>
      </c>
      <c r="L178" s="163">
        <f t="shared" si="165"/>
        <v>0</v>
      </c>
      <c r="M178" s="163">
        <f t="shared" si="165"/>
        <v>0</v>
      </c>
      <c r="N178" s="163">
        <f t="shared" si="165"/>
        <v>0</v>
      </c>
      <c r="O178" s="163">
        <f t="shared" si="165"/>
        <v>0</v>
      </c>
      <c r="P178" s="163">
        <f t="shared" si="165"/>
        <v>0</v>
      </c>
      <c r="Q178" s="163">
        <f t="shared" si="165"/>
        <v>0</v>
      </c>
      <c r="R178" s="163">
        <f t="shared" si="165"/>
        <v>0</v>
      </c>
      <c r="S178" s="163">
        <f t="shared" si="166"/>
        <v>0</v>
      </c>
      <c r="T178" s="163">
        <f t="shared" si="166"/>
        <v>0</v>
      </c>
      <c r="U178" s="163">
        <f t="shared" si="166"/>
        <v>0</v>
      </c>
      <c r="V178" s="163">
        <f t="shared" si="166"/>
        <v>0</v>
      </c>
      <c r="W178" s="163">
        <f t="shared" si="166"/>
        <v>0</v>
      </c>
      <c r="X178" s="163">
        <f t="shared" si="166"/>
        <v>0</v>
      </c>
      <c r="Y178" s="163">
        <f t="shared" si="166"/>
        <v>0</v>
      </c>
      <c r="Z178" s="163">
        <f t="shared" si="167"/>
        <v>0</v>
      </c>
      <c r="AA178" s="163">
        <f t="shared" si="167"/>
        <v>0</v>
      </c>
      <c r="AB178" s="163">
        <f t="shared" si="167"/>
        <v>0</v>
      </c>
      <c r="AC178" s="163">
        <f t="shared" si="167"/>
        <v>0</v>
      </c>
      <c r="AD178" s="163">
        <f t="shared" si="167"/>
        <v>0</v>
      </c>
      <c r="AE178" s="163">
        <f t="shared" si="167"/>
        <v>0</v>
      </c>
      <c r="AF178" s="176">
        <f t="shared" si="167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165"/>
        <v>0</v>
      </c>
      <c r="D179" s="163">
        <f t="shared" si="165"/>
        <v>0</v>
      </c>
      <c r="E179" s="163">
        <f t="shared" si="165"/>
        <v>0</v>
      </c>
      <c r="F179" s="163">
        <f t="shared" si="165"/>
        <v>0</v>
      </c>
      <c r="G179" s="163">
        <f t="shared" si="165"/>
        <v>0</v>
      </c>
      <c r="H179" s="163">
        <f t="shared" si="165"/>
        <v>0</v>
      </c>
      <c r="I179" s="163">
        <f t="shared" si="165"/>
        <v>0</v>
      </c>
      <c r="J179" s="163">
        <f t="shared" si="165"/>
        <v>0</v>
      </c>
      <c r="K179" s="163">
        <f t="shared" si="165"/>
        <v>0</v>
      </c>
      <c r="L179" s="163">
        <f t="shared" si="165"/>
        <v>0</v>
      </c>
      <c r="M179" s="163">
        <f t="shared" si="165"/>
        <v>0</v>
      </c>
      <c r="N179" s="163">
        <f t="shared" si="165"/>
        <v>0</v>
      </c>
      <c r="O179" s="163">
        <f t="shared" si="165"/>
        <v>0</v>
      </c>
      <c r="P179" s="163">
        <f t="shared" si="165"/>
        <v>0</v>
      </c>
      <c r="Q179" s="163">
        <f t="shared" si="165"/>
        <v>0</v>
      </c>
      <c r="R179" s="163">
        <f t="shared" si="165"/>
        <v>0</v>
      </c>
      <c r="S179" s="163">
        <f t="shared" si="166"/>
        <v>0</v>
      </c>
      <c r="T179" s="163">
        <f t="shared" si="166"/>
        <v>0</v>
      </c>
      <c r="U179" s="163">
        <f t="shared" si="166"/>
        <v>0</v>
      </c>
      <c r="V179" s="163">
        <f t="shared" si="166"/>
        <v>0</v>
      </c>
      <c r="W179" s="163">
        <f t="shared" si="166"/>
        <v>0</v>
      </c>
      <c r="X179" s="163">
        <f t="shared" si="166"/>
        <v>0</v>
      </c>
      <c r="Y179" s="163">
        <f t="shared" si="166"/>
        <v>0</v>
      </c>
      <c r="Z179" s="163">
        <f t="shared" si="167"/>
        <v>0</v>
      </c>
      <c r="AA179" s="163">
        <f t="shared" si="167"/>
        <v>0</v>
      </c>
      <c r="AB179" s="163">
        <f t="shared" si="167"/>
        <v>0</v>
      </c>
      <c r="AC179" s="163">
        <f t="shared" si="167"/>
        <v>0</v>
      </c>
      <c r="AD179" s="163">
        <f t="shared" si="167"/>
        <v>0</v>
      </c>
      <c r="AE179" s="163">
        <f t="shared" si="167"/>
        <v>0</v>
      </c>
      <c r="AF179" s="176">
        <f t="shared" si="167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165"/>
        <v>0</v>
      </c>
      <c r="D180" s="163">
        <f t="shared" si="165"/>
        <v>0</v>
      </c>
      <c r="E180" s="163">
        <f t="shared" si="165"/>
        <v>0</v>
      </c>
      <c r="F180" s="163">
        <f t="shared" si="165"/>
        <v>0</v>
      </c>
      <c r="G180" s="163">
        <f t="shared" si="165"/>
        <v>0</v>
      </c>
      <c r="H180" s="163">
        <f t="shared" si="165"/>
        <v>0</v>
      </c>
      <c r="I180" s="163">
        <f t="shared" si="165"/>
        <v>0</v>
      </c>
      <c r="J180" s="163">
        <f t="shared" si="165"/>
        <v>0</v>
      </c>
      <c r="K180" s="163">
        <f t="shared" si="165"/>
        <v>0</v>
      </c>
      <c r="L180" s="163">
        <f t="shared" si="165"/>
        <v>0</v>
      </c>
      <c r="M180" s="163">
        <f t="shared" si="165"/>
        <v>0</v>
      </c>
      <c r="N180" s="163">
        <f t="shared" si="165"/>
        <v>0</v>
      </c>
      <c r="O180" s="163">
        <f t="shared" si="165"/>
        <v>0</v>
      </c>
      <c r="P180" s="163">
        <f t="shared" si="165"/>
        <v>0</v>
      </c>
      <c r="Q180" s="163">
        <f t="shared" si="165"/>
        <v>0</v>
      </c>
      <c r="R180" s="163">
        <f t="shared" si="165"/>
        <v>0</v>
      </c>
      <c r="S180" s="163">
        <f t="shared" si="166"/>
        <v>0</v>
      </c>
      <c r="T180" s="163">
        <f t="shared" si="166"/>
        <v>0</v>
      </c>
      <c r="U180" s="163">
        <f t="shared" si="166"/>
        <v>0</v>
      </c>
      <c r="V180" s="163">
        <f t="shared" si="166"/>
        <v>0</v>
      </c>
      <c r="W180" s="163">
        <f t="shared" si="166"/>
        <v>0</v>
      </c>
      <c r="X180" s="163">
        <f t="shared" si="166"/>
        <v>0</v>
      </c>
      <c r="Y180" s="163">
        <f t="shared" si="166"/>
        <v>0</v>
      </c>
      <c r="Z180" s="163">
        <f t="shared" si="167"/>
        <v>0</v>
      </c>
      <c r="AA180" s="163">
        <f t="shared" si="167"/>
        <v>0</v>
      </c>
      <c r="AB180" s="163">
        <f t="shared" si="167"/>
        <v>0</v>
      </c>
      <c r="AC180" s="163">
        <f t="shared" si="167"/>
        <v>0</v>
      </c>
      <c r="AD180" s="163">
        <f t="shared" si="167"/>
        <v>0</v>
      </c>
      <c r="AE180" s="163">
        <f t="shared" si="167"/>
        <v>0</v>
      </c>
      <c r="AF180" s="176">
        <f t="shared" si="167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165"/>
        <v>0</v>
      </c>
      <c r="D181" s="163">
        <f t="shared" si="165"/>
        <v>0</v>
      </c>
      <c r="E181" s="163">
        <f t="shared" si="165"/>
        <v>0</v>
      </c>
      <c r="F181" s="163">
        <f t="shared" si="165"/>
        <v>0</v>
      </c>
      <c r="G181" s="163">
        <f t="shared" si="165"/>
        <v>0</v>
      </c>
      <c r="H181" s="163">
        <f t="shared" si="165"/>
        <v>0</v>
      </c>
      <c r="I181" s="163">
        <f t="shared" si="165"/>
        <v>0</v>
      </c>
      <c r="J181" s="163">
        <f t="shared" si="165"/>
        <v>0</v>
      </c>
      <c r="K181" s="163">
        <f t="shared" si="165"/>
        <v>0</v>
      </c>
      <c r="L181" s="163">
        <f t="shared" si="165"/>
        <v>0</v>
      </c>
      <c r="M181" s="163">
        <f t="shared" si="165"/>
        <v>0</v>
      </c>
      <c r="N181" s="163">
        <f t="shared" si="165"/>
        <v>0</v>
      </c>
      <c r="O181" s="163">
        <f t="shared" si="165"/>
        <v>0</v>
      </c>
      <c r="P181" s="163">
        <f t="shared" si="165"/>
        <v>0</v>
      </c>
      <c r="Q181" s="163">
        <f t="shared" si="165"/>
        <v>0</v>
      </c>
      <c r="R181" s="163">
        <f t="shared" si="165"/>
        <v>0</v>
      </c>
      <c r="S181" s="163">
        <f t="shared" si="166"/>
        <v>0</v>
      </c>
      <c r="T181" s="163">
        <f t="shared" si="166"/>
        <v>0</v>
      </c>
      <c r="U181" s="163">
        <f t="shared" si="166"/>
        <v>0</v>
      </c>
      <c r="V181" s="163">
        <f t="shared" si="166"/>
        <v>0</v>
      </c>
      <c r="W181" s="163">
        <f t="shared" si="166"/>
        <v>0</v>
      </c>
      <c r="X181" s="163">
        <f t="shared" si="166"/>
        <v>0</v>
      </c>
      <c r="Y181" s="163">
        <f t="shared" si="166"/>
        <v>0</v>
      </c>
      <c r="Z181" s="163">
        <f t="shared" si="167"/>
        <v>0</v>
      </c>
      <c r="AA181" s="163">
        <f t="shared" si="167"/>
        <v>0</v>
      </c>
      <c r="AB181" s="163">
        <f t="shared" si="167"/>
        <v>0</v>
      </c>
      <c r="AC181" s="163">
        <f t="shared" si="167"/>
        <v>0</v>
      </c>
      <c r="AD181" s="163">
        <f t="shared" si="167"/>
        <v>0</v>
      </c>
      <c r="AE181" s="163">
        <f t="shared" si="167"/>
        <v>0</v>
      </c>
      <c r="AF181" s="176">
        <f t="shared" si="167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165"/>
        <v>0</v>
      </c>
      <c r="D182" s="163">
        <f t="shared" si="165"/>
        <v>0</v>
      </c>
      <c r="E182" s="163">
        <f t="shared" si="165"/>
        <v>0</v>
      </c>
      <c r="F182" s="163">
        <f t="shared" si="165"/>
        <v>0</v>
      </c>
      <c r="G182" s="163">
        <f t="shared" si="165"/>
        <v>0</v>
      </c>
      <c r="H182" s="163">
        <f t="shared" si="165"/>
        <v>0</v>
      </c>
      <c r="I182" s="163">
        <f t="shared" si="165"/>
        <v>0</v>
      </c>
      <c r="J182" s="163">
        <f t="shared" si="165"/>
        <v>0</v>
      </c>
      <c r="K182" s="163">
        <f t="shared" si="165"/>
        <v>0</v>
      </c>
      <c r="L182" s="163">
        <f t="shared" si="165"/>
        <v>0</v>
      </c>
      <c r="M182" s="163">
        <f t="shared" si="165"/>
        <v>0</v>
      </c>
      <c r="N182" s="163">
        <f t="shared" si="165"/>
        <v>0</v>
      </c>
      <c r="O182" s="163">
        <f t="shared" si="165"/>
        <v>0</v>
      </c>
      <c r="P182" s="163">
        <f t="shared" si="165"/>
        <v>0</v>
      </c>
      <c r="Q182" s="163">
        <f t="shared" si="165"/>
        <v>0</v>
      </c>
      <c r="R182" s="163">
        <f t="shared" si="165"/>
        <v>0</v>
      </c>
      <c r="S182" s="163">
        <f t="shared" si="166"/>
        <v>0</v>
      </c>
      <c r="T182" s="163">
        <f t="shared" si="166"/>
        <v>0</v>
      </c>
      <c r="U182" s="163">
        <f t="shared" si="166"/>
        <v>0</v>
      </c>
      <c r="V182" s="163">
        <f t="shared" si="166"/>
        <v>0</v>
      </c>
      <c r="W182" s="163">
        <f t="shared" si="166"/>
        <v>0</v>
      </c>
      <c r="X182" s="163">
        <f t="shared" si="166"/>
        <v>0</v>
      </c>
      <c r="Y182" s="163">
        <f t="shared" si="166"/>
        <v>0</v>
      </c>
      <c r="Z182" s="163">
        <f t="shared" si="167"/>
        <v>0</v>
      </c>
      <c r="AA182" s="163">
        <f t="shared" si="167"/>
        <v>0</v>
      </c>
      <c r="AB182" s="163">
        <f t="shared" si="167"/>
        <v>0</v>
      </c>
      <c r="AC182" s="163">
        <f t="shared" si="167"/>
        <v>0</v>
      </c>
      <c r="AD182" s="163">
        <f t="shared" si="167"/>
        <v>0</v>
      </c>
      <c r="AE182" s="163">
        <f t="shared" si="167"/>
        <v>0</v>
      </c>
      <c r="AF182" s="176">
        <f t="shared" si="167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165"/>
        <v>0</v>
      </c>
      <c r="D183" s="163">
        <f t="shared" si="165"/>
        <v>0</v>
      </c>
      <c r="E183" s="163">
        <f t="shared" si="165"/>
        <v>0</v>
      </c>
      <c r="F183" s="163">
        <f t="shared" si="165"/>
        <v>0</v>
      </c>
      <c r="G183" s="163">
        <f t="shared" si="165"/>
        <v>0</v>
      </c>
      <c r="H183" s="163">
        <f t="shared" si="165"/>
        <v>0</v>
      </c>
      <c r="I183" s="163">
        <f t="shared" si="165"/>
        <v>0</v>
      </c>
      <c r="J183" s="163">
        <f t="shared" si="165"/>
        <v>0</v>
      </c>
      <c r="K183" s="163">
        <f t="shared" si="165"/>
        <v>0</v>
      </c>
      <c r="L183" s="163">
        <f t="shared" si="165"/>
        <v>0</v>
      </c>
      <c r="M183" s="163">
        <f t="shared" si="165"/>
        <v>0</v>
      </c>
      <c r="N183" s="163">
        <f t="shared" si="165"/>
        <v>0</v>
      </c>
      <c r="O183" s="163">
        <f t="shared" si="165"/>
        <v>0</v>
      </c>
      <c r="P183" s="163">
        <f t="shared" si="165"/>
        <v>0</v>
      </c>
      <c r="Q183" s="163">
        <f t="shared" si="165"/>
        <v>0</v>
      </c>
      <c r="R183" s="163">
        <f t="shared" si="165"/>
        <v>0</v>
      </c>
      <c r="S183" s="163">
        <f t="shared" si="166"/>
        <v>0</v>
      </c>
      <c r="T183" s="163">
        <f t="shared" si="166"/>
        <v>0</v>
      </c>
      <c r="U183" s="163">
        <f t="shared" si="166"/>
        <v>0</v>
      </c>
      <c r="V183" s="163">
        <f t="shared" si="166"/>
        <v>0</v>
      </c>
      <c r="W183" s="163">
        <f t="shared" si="166"/>
        <v>0</v>
      </c>
      <c r="X183" s="163">
        <f t="shared" si="166"/>
        <v>0</v>
      </c>
      <c r="Y183" s="163">
        <f t="shared" si="166"/>
        <v>0</v>
      </c>
      <c r="Z183" s="163">
        <f t="shared" si="167"/>
        <v>0</v>
      </c>
      <c r="AA183" s="163">
        <f t="shared" si="167"/>
        <v>0</v>
      </c>
      <c r="AB183" s="163">
        <f t="shared" si="167"/>
        <v>0</v>
      </c>
      <c r="AC183" s="163">
        <f t="shared" si="167"/>
        <v>0</v>
      </c>
      <c r="AD183" s="163">
        <f t="shared" si="167"/>
        <v>0</v>
      </c>
      <c r="AE183" s="163">
        <f t="shared" si="167"/>
        <v>0</v>
      </c>
      <c r="AF183" s="176">
        <f t="shared" si="167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165"/>
        <v>0</v>
      </c>
      <c r="D184" s="163">
        <f t="shared" si="165"/>
        <v>0</v>
      </c>
      <c r="E184" s="163">
        <f t="shared" si="165"/>
        <v>0</v>
      </c>
      <c r="F184" s="163">
        <f t="shared" si="165"/>
        <v>0</v>
      </c>
      <c r="G184" s="163">
        <f t="shared" si="165"/>
        <v>0</v>
      </c>
      <c r="H184" s="163">
        <f t="shared" si="165"/>
        <v>0</v>
      </c>
      <c r="I184" s="163">
        <f t="shared" si="165"/>
        <v>0</v>
      </c>
      <c r="J184" s="163">
        <f t="shared" si="165"/>
        <v>0</v>
      </c>
      <c r="K184" s="163">
        <f t="shared" si="165"/>
        <v>0</v>
      </c>
      <c r="L184" s="163">
        <f t="shared" si="165"/>
        <v>0</v>
      </c>
      <c r="M184" s="163">
        <f t="shared" si="165"/>
        <v>0</v>
      </c>
      <c r="N184" s="163">
        <f t="shared" si="165"/>
        <v>0</v>
      </c>
      <c r="O184" s="163">
        <f t="shared" si="165"/>
        <v>0</v>
      </c>
      <c r="P184" s="163">
        <f t="shared" si="165"/>
        <v>0</v>
      </c>
      <c r="Q184" s="163">
        <f t="shared" si="165"/>
        <v>0</v>
      </c>
      <c r="R184" s="163">
        <f t="shared" ref="R184:AF199" si="168">Q184</f>
        <v>0</v>
      </c>
      <c r="S184" s="163">
        <f t="shared" si="168"/>
        <v>0</v>
      </c>
      <c r="T184" s="163">
        <f t="shared" si="168"/>
        <v>0</v>
      </c>
      <c r="U184" s="163">
        <f t="shared" si="166"/>
        <v>0</v>
      </c>
      <c r="V184" s="163">
        <f t="shared" si="166"/>
        <v>0</v>
      </c>
      <c r="W184" s="163">
        <f t="shared" si="166"/>
        <v>0</v>
      </c>
      <c r="X184" s="163">
        <f t="shared" si="166"/>
        <v>0</v>
      </c>
      <c r="Y184" s="163">
        <f t="shared" si="166"/>
        <v>0</v>
      </c>
      <c r="Z184" s="163">
        <f t="shared" si="168"/>
        <v>0</v>
      </c>
      <c r="AA184" s="163">
        <f t="shared" si="168"/>
        <v>0</v>
      </c>
      <c r="AB184" s="163">
        <f t="shared" si="167"/>
        <v>0</v>
      </c>
      <c r="AC184" s="163">
        <f t="shared" si="167"/>
        <v>0</v>
      </c>
      <c r="AD184" s="163">
        <f t="shared" si="168"/>
        <v>0</v>
      </c>
      <c r="AE184" s="163">
        <f t="shared" si="168"/>
        <v>0</v>
      </c>
      <c r="AF184" s="176">
        <f t="shared" si="168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R200" si="169">B185</f>
        <v>0</v>
      </c>
      <c r="D185" s="163">
        <f t="shared" si="169"/>
        <v>0</v>
      </c>
      <c r="E185" s="163">
        <f t="shared" si="169"/>
        <v>0</v>
      </c>
      <c r="F185" s="163">
        <f t="shared" si="169"/>
        <v>0</v>
      </c>
      <c r="G185" s="163">
        <f t="shared" si="169"/>
        <v>0</v>
      </c>
      <c r="H185" s="163">
        <f t="shared" si="169"/>
        <v>0</v>
      </c>
      <c r="I185" s="163">
        <f t="shared" si="169"/>
        <v>0</v>
      </c>
      <c r="J185" s="163">
        <f t="shared" si="169"/>
        <v>0</v>
      </c>
      <c r="K185" s="163">
        <f t="shared" si="169"/>
        <v>0</v>
      </c>
      <c r="L185" s="163">
        <f t="shared" si="169"/>
        <v>0</v>
      </c>
      <c r="M185" s="163">
        <f t="shared" si="169"/>
        <v>0</v>
      </c>
      <c r="N185" s="163">
        <f t="shared" si="169"/>
        <v>0</v>
      </c>
      <c r="O185" s="163">
        <f t="shared" si="169"/>
        <v>0</v>
      </c>
      <c r="P185" s="163">
        <f t="shared" si="169"/>
        <v>0</v>
      </c>
      <c r="Q185" s="163">
        <f t="shared" si="169"/>
        <v>0</v>
      </c>
      <c r="R185" s="163">
        <f t="shared" si="169"/>
        <v>0</v>
      </c>
      <c r="S185" s="163">
        <f t="shared" si="168"/>
        <v>0</v>
      </c>
      <c r="T185" s="163">
        <f t="shared" si="168"/>
        <v>0</v>
      </c>
      <c r="U185" s="163">
        <f t="shared" ref="U185:Y213" si="170">T185</f>
        <v>0</v>
      </c>
      <c r="V185" s="163">
        <f t="shared" si="170"/>
        <v>0</v>
      </c>
      <c r="W185" s="163">
        <f t="shared" si="170"/>
        <v>0</v>
      </c>
      <c r="X185" s="163">
        <f t="shared" si="170"/>
        <v>0</v>
      </c>
      <c r="Y185" s="163">
        <f t="shared" si="170"/>
        <v>0</v>
      </c>
      <c r="Z185" s="163">
        <f t="shared" si="168"/>
        <v>0</v>
      </c>
      <c r="AA185" s="163">
        <f t="shared" si="168"/>
        <v>0</v>
      </c>
      <c r="AB185" s="163">
        <f t="shared" si="168"/>
        <v>0</v>
      </c>
      <c r="AC185" s="163">
        <f t="shared" si="168"/>
        <v>0</v>
      </c>
      <c r="AD185" s="163">
        <f t="shared" si="168"/>
        <v>0</v>
      </c>
      <c r="AE185" s="163">
        <f t="shared" si="168"/>
        <v>0</v>
      </c>
      <c r="AF185" s="176">
        <f t="shared" si="168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169"/>
        <v>0</v>
      </c>
      <c r="D186" s="163">
        <f t="shared" si="169"/>
        <v>0</v>
      </c>
      <c r="E186" s="163">
        <f t="shared" si="169"/>
        <v>0</v>
      </c>
      <c r="F186" s="163">
        <f t="shared" si="169"/>
        <v>0</v>
      </c>
      <c r="G186" s="163">
        <f t="shared" si="169"/>
        <v>0</v>
      </c>
      <c r="H186" s="163">
        <f t="shared" si="169"/>
        <v>0</v>
      </c>
      <c r="I186" s="163">
        <f t="shared" si="169"/>
        <v>0</v>
      </c>
      <c r="J186" s="163">
        <f t="shared" si="169"/>
        <v>0</v>
      </c>
      <c r="K186" s="163">
        <f t="shared" si="169"/>
        <v>0</v>
      </c>
      <c r="L186" s="163">
        <f t="shared" si="169"/>
        <v>0</v>
      </c>
      <c r="M186" s="163">
        <f t="shared" si="169"/>
        <v>0</v>
      </c>
      <c r="N186" s="163">
        <f t="shared" si="169"/>
        <v>0</v>
      </c>
      <c r="O186" s="163">
        <f t="shared" si="169"/>
        <v>0</v>
      </c>
      <c r="P186" s="163">
        <f t="shared" si="169"/>
        <v>0</v>
      </c>
      <c r="Q186" s="163">
        <f t="shared" si="169"/>
        <v>0</v>
      </c>
      <c r="R186" s="163">
        <f t="shared" si="169"/>
        <v>0</v>
      </c>
      <c r="S186" s="163">
        <f t="shared" si="168"/>
        <v>0</v>
      </c>
      <c r="T186" s="163">
        <f t="shared" si="168"/>
        <v>0</v>
      </c>
      <c r="U186" s="163">
        <f t="shared" si="170"/>
        <v>0</v>
      </c>
      <c r="V186" s="163">
        <f t="shared" si="170"/>
        <v>0</v>
      </c>
      <c r="W186" s="163">
        <f t="shared" si="170"/>
        <v>0</v>
      </c>
      <c r="X186" s="163">
        <f t="shared" si="170"/>
        <v>0</v>
      </c>
      <c r="Y186" s="163">
        <f t="shared" si="170"/>
        <v>0</v>
      </c>
      <c r="Z186" s="163">
        <f t="shared" si="168"/>
        <v>0</v>
      </c>
      <c r="AA186" s="163">
        <f t="shared" si="168"/>
        <v>0</v>
      </c>
      <c r="AB186" s="163">
        <f t="shared" si="168"/>
        <v>0</v>
      </c>
      <c r="AC186" s="163">
        <f t="shared" si="168"/>
        <v>0</v>
      </c>
      <c r="AD186" s="163">
        <f t="shared" si="168"/>
        <v>0</v>
      </c>
      <c r="AE186" s="163">
        <f t="shared" si="168"/>
        <v>0</v>
      </c>
      <c r="AF186" s="176">
        <f t="shared" si="168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169"/>
        <v>0</v>
      </c>
      <c r="D187" s="163">
        <f t="shared" si="169"/>
        <v>0</v>
      </c>
      <c r="E187" s="163">
        <f t="shared" si="169"/>
        <v>0</v>
      </c>
      <c r="F187" s="163">
        <f t="shared" si="169"/>
        <v>0</v>
      </c>
      <c r="G187" s="163">
        <f t="shared" si="169"/>
        <v>0</v>
      </c>
      <c r="H187" s="163">
        <f t="shared" si="169"/>
        <v>0</v>
      </c>
      <c r="I187" s="163">
        <f t="shared" si="169"/>
        <v>0</v>
      </c>
      <c r="J187" s="163">
        <f t="shared" si="169"/>
        <v>0</v>
      </c>
      <c r="K187" s="163">
        <f t="shared" si="169"/>
        <v>0</v>
      </c>
      <c r="L187" s="163">
        <f t="shared" si="169"/>
        <v>0</v>
      </c>
      <c r="M187" s="163">
        <f t="shared" si="169"/>
        <v>0</v>
      </c>
      <c r="N187" s="163">
        <f t="shared" si="169"/>
        <v>0</v>
      </c>
      <c r="O187" s="163">
        <f t="shared" si="169"/>
        <v>0</v>
      </c>
      <c r="P187" s="163">
        <f t="shared" si="169"/>
        <v>0</v>
      </c>
      <c r="Q187" s="163">
        <f t="shared" si="169"/>
        <v>0</v>
      </c>
      <c r="R187" s="163">
        <f t="shared" si="169"/>
        <v>0</v>
      </c>
      <c r="S187" s="163">
        <f t="shared" si="168"/>
        <v>0</v>
      </c>
      <c r="T187" s="163">
        <f t="shared" si="168"/>
        <v>0</v>
      </c>
      <c r="U187" s="163">
        <f t="shared" si="170"/>
        <v>0</v>
      </c>
      <c r="V187" s="163">
        <f t="shared" si="170"/>
        <v>0</v>
      </c>
      <c r="W187" s="163">
        <f t="shared" si="170"/>
        <v>0</v>
      </c>
      <c r="X187" s="163">
        <f t="shared" si="170"/>
        <v>0</v>
      </c>
      <c r="Y187" s="163">
        <f t="shared" si="170"/>
        <v>0</v>
      </c>
      <c r="Z187" s="163">
        <f t="shared" si="168"/>
        <v>0</v>
      </c>
      <c r="AA187" s="163">
        <f t="shared" si="168"/>
        <v>0</v>
      </c>
      <c r="AB187" s="163">
        <f t="shared" si="168"/>
        <v>0</v>
      </c>
      <c r="AC187" s="163">
        <f t="shared" si="168"/>
        <v>0</v>
      </c>
      <c r="AD187" s="163">
        <f t="shared" si="168"/>
        <v>0</v>
      </c>
      <c r="AE187" s="163">
        <f t="shared" si="168"/>
        <v>0</v>
      </c>
      <c r="AF187" s="176">
        <f t="shared" si="168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169"/>
        <v>0</v>
      </c>
      <c r="D188" s="163">
        <f t="shared" si="169"/>
        <v>0</v>
      </c>
      <c r="E188" s="163">
        <f t="shared" si="169"/>
        <v>0</v>
      </c>
      <c r="F188" s="163">
        <f t="shared" si="169"/>
        <v>0</v>
      </c>
      <c r="G188" s="163">
        <f t="shared" si="169"/>
        <v>0</v>
      </c>
      <c r="H188" s="163">
        <f t="shared" si="169"/>
        <v>0</v>
      </c>
      <c r="I188" s="163">
        <f t="shared" si="169"/>
        <v>0</v>
      </c>
      <c r="J188" s="163">
        <f t="shared" si="169"/>
        <v>0</v>
      </c>
      <c r="K188" s="163">
        <f t="shared" si="169"/>
        <v>0</v>
      </c>
      <c r="L188" s="163">
        <f t="shared" si="169"/>
        <v>0</v>
      </c>
      <c r="M188" s="163">
        <f t="shared" si="169"/>
        <v>0</v>
      </c>
      <c r="N188" s="163">
        <f t="shared" si="169"/>
        <v>0</v>
      </c>
      <c r="O188" s="163">
        <f t="shared" si="169"/>
        <v>0</v>
      </c>
      <c r="P188" s="163">
        <f t="shared" si="169"/>
        <v>0</v>
      </c>
      <c r="Q188" s="163">
        <f t="shared" si="169"/>
        <v>0</v>
      </c>
      <c r="R188" s="163">
        <f t="shared" si="169"/>
        <v>0</v>
      </c>
      <c r="S188" s="163">
        <f t="shared" si="168"/>
        <v>0</v>
      </c>
      <c r="T188" s="163">
        <f t="shared" si="168"/>
        <v>0</v>
      </c>
      <c r="U188" s="163">
        <f t="shared" si="170"/>
        <v>0</v>
      </c>
      <c r="V188" s="163">
        <f t="shared" si="170"/>
        <v>0</v>
      </c>
      <c r="W188" s="163">
        <f t="shared" si="170"/>
        <v>0</v>
      </c>
      <c r="X188" s="163">
        <f t="shared" si="170"/>
        <v>0</v>
      </c>
      <c r="Y188" s="163">
        <f t="shared" si="170"/>
        <v>0</v>
      </c>
      <c r="Z188" s="163">
        <f t="shared" si="168"/>
        <v>0</v>
      </c>
      <c r="AA188" s="163">
        <f t="shared" si="168"/>
        <v>0</v>
      </c>
      <c r="AB188" s="163">
        <f t="shared" si="168"/>
        <v>0</v>
      </c>
      <c r="AC188" s="163">
        <f t="shared" si="168"/>
        <v>0</v>
      </c>
      <c r="AD188" s="163">
        <f t="shared" si="168"/>
        <v>0</v>
      </c>
      <c r="AE188" s="163">
        <f t="shared" si="168"/>
        <v>0</v>
      </c>
      <c r="AF188" s="176">
        <f t="shared" si="168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169"/>
        <v>0</v>
      </c>
      <c r="D189" s="163">
        <f t="shared" si="169"/>
        <v>0</v>
      </c>
      <c r="E189" s="163">
        <f t="shared" si="169"/>
        <v>0</v>
      </c>
      <c r="F189" s="163">
        <f t="shared" si="169"/>
        <v>0</v>
      </c>
      <c r="G189" s="163">
        <f t="shared" si="169"/>
        <v>0</v>
      </c>
      <c r="H189" s="163">
        <f t="shared" si="169"/>
        <v>0</v>
      </c>
      <c r="I189" s="163">
        <f t="shared" si="169"/>
        <v>0</v>
      </c>
      <c r="J189" s="163">
        <f t="shared" si="169"/>
        <v>0</v>
      </c>
      <c r="K189" s="163">
        <f t="shared" si="169"/>
        <v>0</v>
      </c>
      <c r="L189" s="163">
        <f t="shared" si="169"/>
        <v>0</v>
      </c>
      <c r="M189" s="163">
        <f t="shared" si="169"/>
        <v>0</v>
      </c>
      <c r="N189" s="163">
        <f t="shared" si="169"/>
        <v>0</v>
      </c>
      <c r="O189" s="163">
        <f t="shared" si="169"/>
        <v>0</v>
      </c>
      <c r="P189" s="163">
        <f t="shared" si="169"/>
        <v>0</v>
      </c>
      <c r="Q189" s="163">
        <f t="shared" si="169"/>
        <v>0</v>
      </c>
      <c r="R189" s="163">
        <f t="shared" si="169"/>
        <v>0</v>
      </c>
      <c r="S189" s="163">
        <f t="shared" si="168"/>
        <v>0</v>
      </c>
      <c r="T189" s="163">
        <f t="shared" si="168"/>
        <v>0</v>
      </c>
      <c r="U189" s="163">
        <f t="shared" si="170"/>
        <v>0</v>
      </c>
      <c r="V189" s="163">
        <f t="shared" si="170"/>
        <v>0</v>
      </c>
      <c r="W189" s="163">
        <f t="shared" si="170"/>
        <v>0</v>
      </c>
      <c r="X189" s="163">
        <f t="shared" si="170"/>
        <v>0</v>
      </c>
      <c r="Y189" s="163">
        <f t="shared" si="170"/>
        <v>0</v>
      </c>
      <c r="Z189" s="163">
        <f t="shared" si="168"/>
        <v>0</v>
      </c>
      <c r="AA189" s="163">
        <f t="shared" si="168"/>
        <v>0</v>
      </c>
      <c r="AB189" s="163">
        <f t="shared" si="168"/>
        <v>0</v>
      </c>
      <c r="AC189" s="163">
        <f t="shared" si="168"/>
        <v>0</v>
      </c>
      <c r="AD189" s="163">
        <f t="shared" si="168"/>
        <v>0</v>
      </c>
      <c r="AE189" s="163">
        <f t="shared" si="168"/>
        <v>0</v>
      </c>
      <c r="AF189" s="176">
        <f t="shared" si="168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169"/>
        <v>0</v>
      </c>
      <c r="D190" s="163">
        <f t="shared" si="169"/>
        <v>0</v>
      </c>
      <c r="E190" s="163">
        <f t="shared" si="169"/>
        <v>0</v>
      </c>
      <c r="F190" s="163">
        <f t="shared" si="169"/>
        <v>0</v>
      </c>
      <c r="G190" s="163">
        <f t="shared" si="169"/>
        <v>0</v>
      </c>
      <c r="H190" s="163">
        <f t="shared" si="169"/>
        <v>0</v>
      </c>
      <c r="I190" s="163">
        <f t="shared" si="169"/>
        <v>0</v>
      </c>
      <c r="J190" s="163">
        <f t="shared" si="169"/>
        <v>0</v>
      </c>
      <c r="K190" s="163">
        <f t="shared" si="169"/>
        <v>0</v>
      </c>
      <c r="L190" s="163">
        <f t="shared" si="169"/>
        <v>0</v>
      </c>
      <c r="M190" s="163">
        <f t="shared" si="169"/>
        <v>0</v>
      </c>
      <c r="N190" s="163">
        <f t="shared" si="169"/>
        <v>0</v>
      </c>
      <c r="O190" s="163">
        <f t="shared" si="169"/>
        <v>0</v>
      </c>
      <c r="P190" s="163">
        <f t="shared" si="169"/>
        <v>0</v>
      </c>
      <c r="Q190" s="163">
        <f t="shared" si="169"/>
        <v>0</v>
      </c>
      <c r="R190" s="163">
        <f t="shared" si="169"/>
        <v>0</v>
      </c>
      <c r="S190" s="163">
        <f t="shared" si="168"/>
        <v>0</v>
      </c>
      <c r="T190" s="163">
        <f t="shared" si="168"/>
        <v>0</v>
      </c>
      <c r="U190" s="163">
        <f t="shared" si="170"/>
        <v>0</v>
      </c>
      <c r="V190" s="163">
        <f t="shared" si="170"/>
        <v>0</v>
      </c>
      <c r="W190" s="163">
        <f t="shared" si="170"/>
        <v>0</v>
      </c>
      <c r="X190" s="163">
        <f t="shared" si="170"/>
        <v>0</v>
      </c>
      <c r="Y190" s="163">
        <f t="shared" si="170"/>
        <v>0</v>
      </c>
      <c r="Z190" s="163">
        <f t="shared" si="168"/>
        <v>0</v>
      </c>
      <c r="AA190" s="163">
        <f t="shared" si="168"/>
        <v>0</v>
      </c>
      <c r="AB190" s="163">
        <f t="shared" si="168"/>
        <v>0</v>
      </c>
      <c r="AC190" s="163">
        <f t="shared" si="168"/>
        <v>0</v>
      </c>
      <c r="AD190" s="163">
        <f t="shared" si="168"/>
        <v>0</v>
      </c>
      <c r="AE190" s="163">
        <f t="shared" si="168"/>
        <v>0</v>
      </c>
      <c r="AF190" s="176">
        <f t="shared" si="168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169"/>
        <v>0</v>
      </c>
      <c r="D191" s="163">
        <f t="shared" si="169"/>
        <v>0</v>
      </c>
      <c r="E191" s="163">
        <f t="shared" si="169"/>
        <v>0</v>
      </c>
      <c r="F191" s="163">
        <f t="shared" si="169"/>
        <v>0</v>
      </c>
      <c r="G191" s="163">
        <f t="shared" si="169"/>
        <v>0</v>
      </c>
      <c r="H191" s="163">
        <f t="shared" si="169"/>
        <v>0</v>
      </c>
      <c r="I191" s="163">
        <f t="shared" si="169"/>
        <v>0</v>
      </c>
      <c r="J191" s="163">
        <f t="shared" si="169"/>
        <v>0</v>
      </c>
      <c r="K191" s="163">
        <f t="shared" si="169"/>
        <v>0</v>
      </c>
      <c r="L191" s="163">
        <f t="shared" si="169"/>
        <v>0</v>
      </c>
      <c r="M191" s="163">
        <f t="shared" si="169"/>
        <v>0</v>
      </c>
      <c r="N191" s="163">
        <f t="shared" si="169"/>
        <v>0</v>
      </c>
      <c r="O191" s="163">
        <f t="shared" si="169"/>
        <v>0</v>
      </c>
      <c r="P191" s="163">
        <f t="shared" si="169"/>
        <v>0</v>
      </c>
      <c r="Q191" s="163">
        <f t="shared" si="169"/>
        <v>0</v>
      </c>
      <c r="R191" s="163">
        <f t="shared" si="169"/>
        <v>0</v>
      </c>
      <c r="S191" s="163">
        <f t="shared" si="168"/>
        <v>0</v>
      </c>
      <c r="T191" s="163">
        <f t="shared" si="168"/>
        <v>0</v>
      </c>
      <c r="U191" s="163">
        <f t="shared" si="170"/>
        <v>0</v>
      </c>
      <c r="V191" s="163">
        <f t="shared" si="170"/>
        <v>0</v>
      </c>
      <c r="W191" s="163">
        <f t="shared" si="170"/>
        <v>0</v>
      </c>
      <c r="X191" s="163">
        <f t="shared" si="170"/>
        <v>0</v>
      </c>
      <c r="Y191" s="163">
        <f t="shared" si="170"/>
        <v>0</v>
      </c>
      <c r="Z191" s="163">
        <f t="shared" si="168"/>
        <v>0</v>
      </c>
      <c r="AA191" s="163">
        <f t="shared" si="168"/>
        <v>0</v>
      </c>
      <c r="AB191" s="163">
        <f t="shared" si="168"/>
        <v>0</v>
      </c>
      <c r="AC191" s="163">
        <f t="shared" si="168"/>
        <v>0</v>
      </c>
      <c r="AD191" s="163">
        <f t="shared" si="168"/>
        <v>0</v>
      </c>
      <c r="AE191" s="163">
        <f t="shared" si="168"/>
        <v>0</v>
      </c>
      <c r="AF191" s="176">
        <f t="shared" si="168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169"/>
        <v>0</v>
      </c>
      <c r="D192" s="163">
        <f t="shared" si="169"/>
        <v>0</v>
      </c>
      <c r="E192" s="163">
        <f t="shared" si="169"/>
        <v>0</v>
      </c>
      <c r="F192" s="163">
        <f t="shared" si="169"/>
        <v>0</v>
      </c>
      <c r="G192" s="163">
        <f t="shared" si="169"/>
        <v>0</v>
      </c>
      <c r="H192" s="163">
        <f t="shared" si="169"/>
        <v>0</v>
      </c>
      <c r="I192" s="163">
        <f t="shared" si="169"/>
        <v>0</v>
      </c>
      <c r="J192" s="163">
        <f t="shared" si="169"/>
        <v>0</v>
      </c>
      <c r="K192" s="163">
        <f t="shared" si="169"/>
        <v>0</v>
      </c>
      <c r="L192" s="163">
        <f t="shared" si="169"/>
        <v>0</v>
      </c>
      <c r="M192" s="163">
        <f t="shared" si="169"/>
        <v>0</v>
      </c>
      <c r="N192" s="163">
        <f t="shared" si="169"/>
        <v>0</v>
      </c>
      <c r="O192" s="163">
        <f t="shared" si="169"/>
        <v>0</v>
      </c>
      <c r="P192" s="163">
        <f t="shared" si="169"/>
        <v>0</v>
      </c>
      <c r="Q192" s="163">
        <f t="shared" si="169"/>
        <v>0</v>
      </c>
      <c r="R192" s="163">
        <f t="shared" si="169"/>
        <v>0</v>
      </c>
      <c r="S192" s="163">
        <f t="shared" si="168"/>
        <v>0</v>
      </c>
      <c r="T192" s="163">
        <f t="shared" si="168"/>
        <v>0</v>
      </c>
      <c r="U192" s="163">
        <f t="shared" si="170"/>
        <v>0</v>
      </c>
      <c r="V192" s="163">
        <f t="shared" si="170"/>
        <v>0</v>
      </c>
      <c r="W192" s="163">
        <f t="shared" si="170"/>
        <v>0</v>
      </c>
      <c r="X192" s="163">
        <f t="shared" si="170"/>
        <v>0</v>
      </c>
      <c r="Y192" s="163">
        <f t="shared" si="170"/>
        <v>0</v>
      </c>
      <c r="Z192" s="163">
        <f t="shared" si="168"/>
        <v>0</v>
      </c>
      <c r="AA192" s="163">
        <f t="shared" si="168"/>
        <v>0</v>
      </c>
      <c r="AB192" s="163">
        <f t="shared" si="168"/>
        <v>0</v>
      </c>
      <c r="AC192" s="163">
        <f t="shared" si="168"/>
        <v>0</v>
      </c>
      <c r="AD192" s="163">
        <f t="shared" si="168"/>
        <v>0</v>
      </c>
      <c r="AE192" s="163">
        <f t="shared" si="168"/>
        <v>0</v>
      </c>
      <c r="AF192" s="176">
        <f t="shared" si="168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169"/>
        <v>0</v>
      </c>
      <c r="D193" s="163">
        <f t="shared" si="169"/>
        <v>0</v>
      </c>
      <c r="E193" s="163">
        <f t="shared" si="169"/>
        <v>0</v>
      </c>
      <c r="F193" s="163">
        <f t="shared" si="169"/>
        <v>0</v>
      </c>
      <c r="G193" s="163">
        <f t="shared" si="169"/>
        <v>0</v>
      </c>
      <c r="H193" s="163">
        <f t="shared" si="169"/>
        <v>0</v>
      </c>
      <c r="I193" s="163">
        <f t="shared" si="169"/>
        <v>0</v>
      </c>
      <c r="J193" s="163">
        <f t="shared" si="169"/>
        <v>0</v>
      </c>
      <c r="K193" s="163">
        <f t="shared" si="169"/>
        <v>0</v>
      </c>
      <c r="L193" s="163">
        <f t="shared" si="169"/>
        <v>0</v>
      </c>
      <c r="M193" s="163">
        <f t="shared" si="169"/>
        <v>0</v>
      </c>
      <c r="N193" s="163">
        <f t="shared" si="169"/>
        <v>0</v>
      </c>
      <c r="O193" s="163">
        <f t="shared" si="169"/>
        <v>0</v>
      </c>
      <c r="P193" s="163">
        <f t="shared" si="169"/>
        <v>0</v>
      </c>
      <c r="Q193" s="163">
        <f t="shared" si="169"/>
        <v>0</v>
      </c>
      <c r="R193" s="163">
        <f t="shared" si="169"/>
        <v>0</v>
      </c>
      <c r="S193" s="163">
        <f t="shared" si="168"/>
        <v>0</v>
      </c>
      <c r="T193" s="163">
        <f t="shared" si="168"/>
        <v>0</v>
      </c>
      <c r="U193" s="163">
        <f t="shared" si="170"/>
        <v>0</v>
      </c>
      <c r="V193" s="163">
        <f t="shared" si="170"/>
        <v>0</v>
      </c>
      <c r="W193" s="163">
        <f t="shared" si="170"/>
        <v>0</v>
      </c>
      <c r="X193" s="163">
        <f t="shared" si="170"/>
        <v>0</v>
      </c>
      <c r="Y193" s="163">
        <f t="shared" si="170"/>
        <v>0</v>
      </c>
      <c r="Z193" s="163">
        <f t="shared" si="168"/>
        <v>0</v>
      </c>
      <c r="AA193" s="163">
        <f t="shared" si="168"/>
        <v>0</v>
      </c>
      <c r="AB193" s="163">
        <f t="shared" si="168"/>
        <v>0</v>
      </c>
      <c r="AC193" s="163">
        <f t="shared" si="168"/>
        <v>0</v>
      </c>
      <c r="AD193" s="163">
        <f t="shared" si="168"/>
        <v>0</v>
      </c>
      <c r="AE193" s="163">
        <f t="shared" si="168"/>
        <v>0</v>
      </c>
      <c r="AF193" s="176">
        <f t="shared" si="168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169"/>
        <v>0</v>
      </c>
      <c r="D194" s="163">
        <f t="shared" si="169"/>
        <v>0</v>
      </c>
      <c r="E194" s="163">
        <f t="shared" si="169"/>
        <v>0</v>
      </c>
      <c r="F194" s="163">
        <f t="shared" si="169"/>
        <v>0</v>
      </c>
      <c r="G194" s="163">
        <f t="shared" si="169"/>
        <v>0</v>
      </c>
      <c r="H194" s="163">
        <f t="shared" si="169"/>
        <v>0</v>
      </c>
      <c r="I194" s="163">
        <f t="shared" si="169"/>
        <v>0</v>
      </c>
      <c r="J194" s="163">
        <f t="shared" si="169"/>
        <v>0</v>
      </c>
      <c r="K194" s="163">
        <f t="shared" si="169"/>
        <v>0</v>
      </c>
      <c r="L194" s="163">
        <f t="shared" si="169"/>
        <v>0</v>
      </c>
      <c r="M194" s="163">
        <f t="shared" si="169"/>
        <v>0</v>
      </c>
      <c r="N194" s="163">
        <f t="shared" si="169"/>
        <v>0</v>
      </c>
      <c r="O194" s="163">
        <f t="shared" si="169"/>
        <v>0</v>
      </c>
      <c r="P194" s="163">
        <f t="shared" si="169"/>
        <v>0</v>
      </c>
      <c r="Q194" s="163">
        <f t="shared" si="169"/>
        <v>0</v>
      </c>
      <c r="R194" s="163">
        <f t="shared" si="169"/>
        <v>0</v>
      </c>
      <c r="S194" s="163">
        <f t="shared" si="168"/>
        <v>0</v>
      </c>
      <c r="T194" s="163">
        <f t="shared" si="168"/>
        <v>0</v>
      </c>
      <c r="U194" s="163">
        <f t="shared" si="170"/>
        <v>0</v>
      </c>
      <c r="V194" s="163">
        <f t="shared" si="170"/>
        <v>0</v>
      </c>
      <c r="W194" s="163">
        <f t="shared" si="170"/>
        <v>0</v>
      </c>
      <c r="X194" s="163">
        <f t="shared" si="170"/>
        <v>0</v>
      </c>
      <c r="Y194" s="163">
        <f t="shared" si="170"/>
        <v>0</v>
      </c>
      <c r="Z194" s="163">
        <f t="shared" si="168"/>
        <v>0</v>
      </c>
      <c r="AA194" s="163">
        <f t="shared" si="168"/>
        <v>0</v>
      </c>
      <c r="AB194" s="163">
        <f t="shared" si="168"/>
        <v>0</v>
      </c>
      <c r="AC194" s="163">
        <f t="shared" si="168"/>
        <v>0</v>
      </c>
      <c r="AD194" s="163">
        <f t="shared" si="168"/>
        <v>0</v>
      </c>
      <c r="AE194" s="163">
        <f t="shared" si="168"/>
        <v>0</v>
      </c>
      <c r="AF194" s="176">
        <f t="shared" si="168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169"/>
        <v>0</v>
      </c>
      <c r="D195" s="163">
        <f t="shared" si="169"/>
        <v>0</v>
      </c>
      <c r="E195" s="163">
        <f t="shared" si="169"/>
        <v>0</v>
      </c>
      <c r="F195" s="163">
        <f t="shared" si="169"/>
        <v>0</v>
      </c>
      <c r="G195" s="163">
        <f t="shared" si="169"/>
        <v>0</v>
      </c>
      <c r="H195" s="163">
        <f t="shared" si="169"/>
        <v>0</v>
      </c>
      <c r="I195" s="163">
        <f t="shared" si="169"/>
        <v>0</v>
      </c>
      <c r="J195" s="163">
        <f t="shared" si="169"/>
        <v>0</v>
      </c>
      <c r="K195" s="163">
        <f t="shared" si="169"/>
        <v>0</v>
      </c>
      <c r="L195" s="163">
        <f t="shared" si="169"/>
        <v>0</v>
      </c>
      <c r="M195" s="163">
        <f t="shared" si="169"/>
        <v>0</v>
      </c>
      <c r="N195" s="163">
        <f t="shared" si="169"/>
        <v>0</v>
      </c>
      <c r="O195" s="163">
        <f t="shared" si="169"/>
        <v>0</v>
      </c>
      <c r="P195" s="163">
        <f t="shared" si="169"/>
        <v>0</v>
      </c>
      <c r="Q195" s="163">
        <f t="shared" si="169"/>
        <v>0</v>
      </c>
      <c r="R195" s="163">
        <f t="shared" si="169"/>
        <v>0</v>
      </c>
      <c r="S195" s="163">
        <f t="shared" si="168"/>
        <v>0</v>
      </c>
      <c r="T195" s="163">
        <f t="shared" si="168"/>
        <v>0</v>
      </c>
      <c r="U195" s="163">
        <f t="shared" si="170"/>
        <v>0</v>
      </c>
      <c r="V195" s="163">
        <f t="shared" si="170"/>
        <v>0</v>
      </c>
      <c r="W195" s="163">
        <f t="shared" si="170"/>
        <v>0</v>
      </c>
      <c r="X195" s="163">
        <f t="shared" si="170"/>
        <v>0</v>
      </c>
      <c r="Y195" s="163">
        <f t="shared" si="170"/>
        <v>0</v>
      </c>
      <c r="Z195" s="163">
        <f t="shared" si="168"/>
        <v>0</v>
      </c>
      <c r="AA195" s="163">
        <f t="shared" si="168"/>
        <v>0</v>
      </c>
      <c r="AB195" s="163">
        <f t="shared" si="168"/>
        <v>0</v>
      </c>
      <c r="AC195" s="163">
        <f t="shared" si="168"/>
        <v>0</v>
      </c>
      <c r="AD195" s="163">
        <f t="shared" si="168"/>
        <v>0</v>
      </c>
      <c r="AE195" s="163">
        <f t="shared" si="168"/>
        <v>0</v>
      </c>
      <c r="AF195" s="176">
        <f t="shared" si="168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169"/>
        <v>0</v>
      </c>
      <c r="D196" s="163">
        <f t="shared" si="169"/>
        <v>0</v>
      </c>
      <c r="E196" s="163">
        <f t="shared" si="169"/>
        <v>0</v>
      </c>
      <c r="F196" s="163">
        <f t="shared" si="169"/>
        <v>0</v>
      </c>
      <c r="G196" s="163">
        <f t="shared" si="169"/>
        <v>0</v>
      </c>
      <c r="H196" s="163">
        <f t="shared" si="169"/>
        <v>0</v>
      </c>
      <c r="I196" s="163">
        <f t="shared" si="169"/>
        <v>0</v>
      </c>
      <c r="J196" s="163">
        <f t="shared" si="169"/>
        <v>0</v>
      </c>
      <c r="K196" s="163">
        <f t="shared" si="169"/>
        <v>0</v>
      </c>
      <c r="L196" s="163">
        <f t="shared" si="169"/>
        <v>0</v>
      </c>
      <c r="M196" s="163">
        <f t="shared" si="169"/>
        <v>0</v>
      </c>
      <c r="N196" s="163">
        <f t="shared" si="169"/>
        <v>0</v>
      </c>
      <c r="O196" s="163">
        <f t="shared" si="169"/>
        <v>0</v>
      </c>
      <c r="P196" s="163">
        <f t="shared" si="169"/>
        <v>0</v>
      </c>
      <c r="Q196" s="163">
        <f t="shared" si="169"/>
        <v>0</v>
      </c>
      <c r="R196" s="163">
        <f t="shared" si="169"/>
        <v>0</v>
      </c>
      <c r="S196" s="163">
        <f t="shared" si="168"/>
        <v>0</v>
      </c>
      <c r="T196" s="163">
        <f t="shared" si="168"/>
        <v>0</v>
      </c>
      <c r="U196" s="163">
        <f t="shared" si="170"/>
        <v>0</v>
      </c>
      <c r="V196" s="163">
        <f t="shared" si="170"/>
        <v>0</v>
      </c>
      <c r="W196" s="163">
        <f t="shared" si="170"/>
        <v>0</v>
      </c>
      <c r="X196" s="163">
        <f t="shared" si="170"/>
        <v>0</v>
      </c>
      <c r="Y196" s="163">
        <f t="shared" si="170"/>
        <v>0</v>
      </c>
      <c r="Z196" s="163">
        <f t="shared" si="168"/>
        <v>0</v>
      </c>
      <c r="AA196" s="163">
        <f t="shared" si="168"/>
        <v>0</v>
      </c>
      <c r="AB196" s="163">
        <f t="shared" si="168"/>
        <v>0</v>
      </c>
      <c r="AC196" s="163">
        <f t="shared" si="168"/>
        <v>0</v>
      </c>
      <c r="AD196" s="163">
        <f t="shared" si="168"/>
        <v>0</v>
      </c>
      <c r="AE196" s="163">
        <f t="shared" si="168"/>
        <v>0</v>
      </c>
      <c r="AF196" s="176">
        <f t="shared" si="168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169"/>
        <v>0</v>
      </c>
      <c r="D197" s="163">
        <f t="shared" si="169"/>
        <v>0</v>
      </c>
      <c r="E197" s="163">
        <f t="shared" si="169"/>
        <v>0</v>
      </c>
      <c r="F197" s="163">
        <f t="shared" si="169"/>
        <v>0</v>
      </c>
      <c r="G197" s="163">
        <f t="shared" si="169"/>
        <v>0</v>
      </c>
      <c r="H197" s="163">
        <f t="shared" si="169"/>
        <v>0</v>
      </c>
      <c r="I197" s="163">
        <f t="shared" si="169"/>
        <v>0</v>
      </c>
      <c r="J197" s="163">
        <f t="shared" si="169"/>
        <v>0</v>
      </c>
      <c r="K197" s="163">
        <f t="shared" si="169"/>
        <v>0</v>
      </c>
      <c r="L197" s="163">
        <f t="shared" si="169"/>
        <v>0</v>
      </c>
      <c r="M197" s="163">
        <f t="shared" si="169"/>
        <v>0</v>
      </c>
      <c r="N197" s="163">
        <f t="shared" si="169"/>
        <v>0</v>
      </c>
      <c r="O197" s="163">
        <f t="shared" si="169"/>
        <v>0</v>
      </c>
      <c r="P197" s="163">
        <f t="shared" si="169"/>
        <v>0</v>
      </c>
      <c r="Q197" s="163">
        <f t="shared" si="169"/>
        <v>0</v>
      </c>
      <c r="R197" s="163">
        <f t="shared" si="169"/>
        <v>0</v>
      </c>
      <c r="S197" s="163">
        <f t="shared" si="168"/>
        <v>0</v>
      </c>
      <c r="T197" s="163">
        <f t="shared" si="168"/>
        <v>0</v>
      </c>
      <c r="U197" s="163">
        <f t="shared" si="170"/>
        <v>0</v>
      </c>
      <c r="V197" s="163">
        <f t="shared" si="170"/>
        <v>0</v>
      </c>
      <c r="W197" s="163">
        <f t="shared" si="170"/>
        <v>0</v>
      </c>
      <c r="X197" s="163">
        <f t="shared" si="170"/>
        <v>0</v>
      </c>
      <c r="Y197" s="163">
        <f t="shared" si="170"/>
        <v>0</v>
      </c>
      <c r="Z197" s="163">
        <f t="shared" si="168"/>
        <v>0</v>
      </c>
      <c r="AA197" s="163">
        <f t="shared" si="168"/>
        <v>0</v>
      </c>
      <c r="AB197" s="163">
        <f t="shared" si="168"/>
        <v>0</v>
      </c>
      <c r="AC197" s="163">
        <f t="shared" si="168"/>
        <v>0</v>
      </c>
      <c r="AD197" s="163">
        <f t="shared" si="168"/>
        <v>0</v>
      </c>
      <c r="AE197" s="163">
        <f t="shared" si="168"/>
        <v>0</v>
      </c>
      <c r="AF197" s="176">
        <f t="shared" si="168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169"/>
        <v>0</v>
      </c>
      <c r="D198" s="163">
        <f t="shared" si="169"/>
        <v>0</v>
      </c>
      <c r="E198" s="163">
        <f t="shared" si="169"/>
        <v>0</v>
      </c>
      <c r="F198" s="163">
        <f t="shared" si="169"/>
        <v>0</v>
      </c>
      <c r="G198" s="163">
        <f t="shared" si="169"/>
        <v>0</v>
      </c>
      <c r="H198" s="163">
        <f t="shared" si="169"/>
        <v>0</v>
      </c>
      <c r="I198" s="163">
        <f t="shared" si="169"/>
        <v>0</v>
      </c>
      <c r="J198" s="163">
        <f t="shared" si="169"/>
        <v>0</v>
      </c>
      <c r="K198" s="163">
        <f t="shared" si="169"/>
        <v>0</v>
      </c>
      <c r="L198" s="163">
        <f t="shared" si="169"/>
        <v>0</v>
      </c>
      <c r="M198" s="163">
        <f t="shared" si="169"/>
        <v>0</v>
      </c>
      <c r="N198" s="163">
        <f t="shared" si="169"/>
        <v>0</v>
      </c>
      <c r="O198" s="163">
        <f t="shared" si="169"/>
        <v>0</v>
      </c>
      <c r="P198" s="163">
        <f t="shared" si="169"/>
        <v>0</v>
      </c>
      <c r="Q198" s="163">
        <f t="shared" si="169"/>
        <v>0</v>
      </c>
      <c r="R198" s="163">
        <f t="shared" si="169"/>
        <v>0</v>
      </c>
      <c r="S198" s="163">
        <f t="shared" si="168"/>
        <v>0</v>
      </c>
      <c r="T198" s="163">
        <f t="shared" si="168"/>
        <v>0</v>
      </c>
      <c r="U198" s="163">
        <f t="shared" si="170"/>
        <v>0</v>
      </c>
      <c r="V198" s="163">
        <f t="shared" si="170"/>
        <v>0</v>
      </c>
      <c r="W198" s="163">
        <f t="shared" si="170"/>
        <v>0</v>
      </c>
      <c r="X198" s="163">
        <f t="shared" si="170"/>
        <v>0</v>
      </c>
      <c r="Y198" s="163">
        <f t="shared" si="170"/>
        <v>0</v>
      </c>
      <c r="Z198" s="163">
        <f t="shared" si="168"/>
        <v>0</v>
      </c>
      <c r="AA198" s="163">
        <f t="shared" si="168"/>
        <v>0</v>
      </c>
      <c r="AB198" s="163">
        <f t="shared" si="168"/>
        <v>0</v>
      </c>
      <c r="AC198" s="163">
        <f t="shared" si="168"/>
        <v>0</v>
      </c>
      <c r="AD198" s="163">
        <f t="shared" si="168"/>
        <v>0</v>
      </c>
      <c r="AE198" s="163">
        <f t="shared" si="168"/>
        <v>0</v>
      </c>
      <c r="AF198" s="176">
        <f t="shared" si="168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169"/>
        <v>0</v>
      </c>
      <c r="D199" s="163">
        <f t="shared" si="169"/>
        <v>0</v>
      </c>
      <c r="E199" s="163">
        <f t="shared" si="169"/>
        <v>0</v>
      </c>
      <c r="F199" s="163">
        <f t="shared" si="169"/>
        <v>0</v>
      </c>
      <c r="G199" s="163">
        <f t="shared" si="169"/>
        <v>0</v>
      </c>
      <c r="H199" s="163">
        <f t="shared" si="169"/>
        <v>0</v>
      </c>
      <c r="I199" s="163">
        <f t="shared" si="169"/>
        <v>0</v>
      </c>
      <c r="J199" s="163">
        <f t="shared" si="169"/>
        <v>0</v>
      </c>
      <c r="K199" s="163">
        <f t="shared" si="169"/>
        <v>0</v>
      </c>
      <c r="L199" s="163">
        <f t="shared" si="169"/>
        <v>0</v>
      </c>
      <c r="M199" s="163">
        <f t="shared" si="169"/>
        <v>0</v>
      </c>
      <c r="N199" s="163">
        <f t="shared" si="169"/>
        <v>0</v>
      </c>
      <c r="O199" s="163">
        <f t="shared" si="169"/>
        <v>0</v>
      </c>
      <c r="P199" s="163">
        <f t="shared" si="169"/>
        <v>0</v>
      </c>
      <c r="Q199" s="163">
        <f t="shared" si="169"/>
        <v>0</v>
      </c>
      <c r="R199" s="163">
        <f t="shared" si="169"/>
        <v>0</v>
      </c>
      <c r="S199" s="163">
        <f t="shared" si="168"/>
        <v>0</v>
      </c>
      <c r="T199" s="163">
        <f t="shared" si="168"/>
        <v>0</v>
      </c>
      <c r="U199" s="163">
        <f t="shared" si="170"/>
        <v>0</v>
      </c>
      <c r="V199" s="163">
        <f t="shared" si="170"/>
        <v>0</v>
      </c>
      <c r="W199" s="163">
        <f t="shared" si="170"/>
        <v>0</v>
      </c>
      <c r="X199" s="163">
        <f t="shared" si="170"/>
        <v>0</v>
      </c>
      <c r="Y199" s="163">
        <f t="shared" si="170"/>
        <v>0</v>
      </c>
      <c r="Z199" s="163">
        <f t="shared" si="168"/>
        <v>0</v>
      </c>
      <c r="AA199" s="163">
        <f t="shared" si="168"/>
        <v>0</v>
      </c>
      <c r="AB199" s="163">
        <f t="shared" si="168"/>
        <v>0</v>
      </c>
      <c r="AC199" s="163">
        <f t="shared" si="168"/>
        <v>0</v>
      </c>
      <c r="AD199" s="163">
        <f t="shared" si="168"/>
        <v>0</v>
      </c>
      <c r="AE199" s="163">
        <f t="shared" si="168"/>
        <v>0</v>
      </c>
      <c r="AF199" s="176">
        <f t="shared" si="168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169"/>
        <v>0</v>
      </c>
      <c r="D200" s="163">
        <f t="shared" si="169"/>
        <v>0</v>
      </c>
      <c r="E200" s="163">
        <f t="shared" si="169"/>
        <v>0</v>
      </c>
      <c r="F200" s="163">
        <f t="shared" si="169"/>
        <v>0</v>
      </c>
      <c r="G200" s="163">
        <f t="shared" si="169"/>
        <v>0</v>
      </c>
      <c r="H200" s="163">
        <f t="shared" si="169"/>
        <v>0</v>
      </c>
      <c r="I200" s="163">
        <f t="shared" si="169"/>
        <v>0</v>
      </c>
      <c r="J200" s="163">
        <f t="shared" si="169"/>
        <v>0</v>
      </c>
      <c r="K200" s="163">
        <f t="shared" si="169"/>
        <v>0</v>
      </c>
      <c r="L200" s="163">
        <f t="shared" si="169"/>
        <v>0</v>
      </c>
      <c r="M200" s="163">
        <f t="shared" si="169"/>
        <v>0</v>
      </c>
      <c r="N200" s="163">
        <f t="shared" si="169"/>
        <v>0</v>
      </c>
      <c r="O200" s="163">
        <f t="shared" si="169"/>
        <v>0</v>
      </c>
      <c r="P200" s="163">
        <f t="shared" si="169"/>
        <v>0</v>
      </c>
      <c r="Q200" s="163">
        <f t="shared" si="169"/>
        <v>0</v>
      </c>
      <c r="R200" s="163">
        <f t="shared" ref="R200:AF215" si="171">Q200</f>
        <v>0</v>
      </c>
      <c r="S200" s="163">
        <f t="shared" si="171"/>
        <v>0</v>
      </c>
      <c r="T200" s="163">
        <f t="shared" si="171"/>
        <v>0</v>
      </c>
      <c r="U200" s="163">
        <f t="shared" si="170"/>
        <v>0</v>
      </c>
      <c r="V200" s="163">
        <f t="shared" si="170"/>
        <v>0</v>
      </c>
      <c r="W200" s="163">
        <f t="shared" si="170"/>
        <v>0</v>
      </c>
      <c r="X200" s="163">
        <f t="shared" si="170"/>
        <v>0</v>
      </c>
      <c r="Y200" s="163">
        <f t="shared" si="170"/>
        <v>0</v>
      </c>
      <c r="Z200" s="163">
        <f t="shared" si="171"/>
        <v>0</v>
      </c>
      <c r="AA200" s="163">
        <f t="shared" si="171"/>
        <v>0</v>
      </c>
      <c r="AB200" s="163">
        <f t="shared" si="171"/>
        <v>0</v>
      </c>
      <c r="AC200" s="163">
        <f t="shared" si="171"/>
        <v>0</v>
      </c>
      <c r="AD200" s="163">
        <f t="shared" si="171"/>
        <v>0</v>
      </c>
      <c r="AE200" s="163">
        <f t="shared" si="171"/>
        <v>0</v>
      </c>
      <c r="AF200" s="176">
        <f t="shared" si="171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R216" si="172">B201</f>
        <v>0</v>
      </c>
      <c r="D201" s="163">
        <f t="shared" si="172"/>
        <v>0</v>
      </c>
      <c r="E201" s="163">
        <f t="shared" si="172"/>
        <v>0</v>
      </c>
      <c r="F201" s="163">
        <f t="shared" si="172"/>
        <v>0</v>
      </c>
      <c r="G201" s="163">
        <f t="shared" si="172"/>
        <v>0</v>
      </c>
      <c r="H201" s="163">
        <f t="shared" si="172"/>
        <v>0</v>
      </c>
      <c r="I201" s="163">
        <f t="shared" si="172"/>
        <v>0</v>
      </c>
      <c r="J201" s="163">
        <f t="shared" si="172"/>
        <v>0</v>
      </c>
      <c r="K201" s="163">
        <f t="shared" si="172"/>
        <v>0</v>
      </c>
      <c r="L201" s="163">
        <f t="shared" si="172"/>
        <v>0</v>
      </c>
      <c r="M201" s="163">
        <f t="shared" si="172"/>
        <v>0</v>
      </c>
      <c r="N201" s="163">
        <f t="shared" si="172"/>
        <v>0</v>
      </c>
      <c r="O201" s="163">
        <f t="shared" si="172"/>
        <v>0</v>
      </c>
      <c r="P201" s="163">
        <f t="shared" si="172"/>
        <v>0</v>
      </c>
      <c r="Q201" s="163">
        <f t="shared" si="172"/>
        <v>0</v>
      </c>
      <c r="R201" s="163">
        <f t="shared" si="172"/>
        <v>0</v>
      </c>
      <c r="S201" s="163">
        <f t="shared" si="171"/>
        <v>0</v>
      </c>
      <c r="T201" s="163">
        <f t="shared" si="171"/>
        <v>0</v>
      </c>
      <c r="U201" s="163">
        <f t="shared" si="170"/>
        <v>0</v>
      </c>
      <c r="V201" s="163">
        <f t="shared" si="170"/>
        <v>0</v>
      </c>
      <c r="W201" s="163">
        <f t="shared" si="170"/>
        <v>0</v>
      </c>
      <c r="X201" s="163">
        <f t="shared" si="170"/>
        <v>0</v>
      </c>
      <c r="Y201" s="163">
        <f t="shared" si="170"/>
        <v>0</v>
      </c>
      <c r="Z201" s="163">
        <f t="shared" si="171"/>
        <v>0</v>
      </c>
      <c r="AA201" s="163">
        <f t="shared" si="171"/>
        <v>0</v>
      </c>
      <c r="AB201" s="163">
        <f t="shared" si="171"/>
        <v>0</v>
      </c>
      <c r="AC201" s="163">
        <f t="shared" si="171"/>
        <v>0</v>
      </c>
      <c r="AD201" s="163">
        <f t="shared" si="171"/>
        <v>0</v>
      </c>
      <c r="AE201" s="163">
        <f t="shared" si="171"/>
        <v>0</v>
      </c>
      <c r="AF201" s="176">
        <f t="shared" si="171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172"/>
        <v>0</v>
      </c>
      <c r="D202" s="163">
        <f t="shared" si="172"/>
        <v>0</v>
      </c>
      <c r="E202" s="163">
        <f t="shared" si="172"/>
        <v>0</v>
      </c>
      <c r="F202" s="163">
        <f t="shared" si="172"/>
        <v>0</v>
      </c>
      <c r="G202" s="163">
        <f t="shared" si="172"/>
        <v>0</v>
      </c>
      <c r="H202" s="163">
        <f t="shared" si="172"/>
        <v>0</v>
      </c>
      <c r="I202" s="163">
        <f t="shared" si="172"/>
        <v>0</v>
      </c>
      <c r="J202" s="163">
        <f t="shared" si="172"/>
        <v>0</v>
      </c>
      <c r="K202" s="163">
        <f t="shared" si="172"/>
        <v>0</v>
      </c>
      <c r="L202" s="163">
        <f t="shared" si="172"/>
        <v>0</v>
      </c>
      <c r="M202" s="163">
        <f t="shared" si="172"/>
        <v>0</v>
      </c>
      <c r="N202" s="163">
        <f t="shared" si="172"/>
        <v>0</v>
      </c>
      <c r="O202" s="163">
        <f t="shared" si="172"/>
        <v>0</v>
      </c>
      <c r="P202" s="163">
        <f t="shared" si="172"/>
        <v>0</v>
      </c>
      <c r="Q202" s="163">
        <f t="shared" si="172"/>
        <v>0</v>
      </c>
      <c r="R202" s="163">
        <f t="shared" si="172"/>
        <v>0</v>
      </c>
      <c r="S202" s="163">
        <f t="shared" si="171"/>
        <v>0</v>
      </c>
      <c r="T202" s="163">
        <f t="shared" si="171"/>
        <v>0</v>
      </c>
      <c r="U202" s="163">
        <f t="shared" si="170"/>
        <v>0</v>
      </c>
      <c r="V202" s="163">
        <f t="shared" si="170"/>
        <v>0</v>
      </c>
      <c r="W202" s="163">
        <f t="shared" si="170"/>
        <v>0</v>
      </c>
      <c r="X202" s="163">
        <f t="shared" si="170"/>
        <v>0</v>
      </c>
      <c r="Y202" s="163">
        <f t="shared" si="170"/>
        <v>0</v>
      </c>
      <c r="Z202" s="163">
        <f t="shared" si="171"/>
        <v>0</v>
      </c>
      <c r="AA202" s="163">
        <f t="shared" si="171"/>
        <v>0</v>
      </c>
      <c r="AB202" s="163">
        <f t="shared" si="171"/>
        <v>0</v>
      </c>
      <c r="AC202" s="163">
        <f t="shared" si="171"/>
        <v>0</v>
      </c>
      <c r="AD202" s="163">
        <f t="shared" si="171"/>
        <v>0</v>
      </c>
      <c r="AE202" s="163">
        <f t="shared" si="171"/>
        <v>0</v>
      </c>
      <c r="AF202" s="176">
        <f t="shared" si="171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172"/>
        <v>0</v>
      </c>
      <c r="D203" s="163">
        <f t="shared" si="172"/>
        <v>0</v>
      </c>
      <c r="E203" s="163">
        <f t="shared" si="172"/>
        <v>0</v>
      </c>
      <c r="F203" s="163">
        <f t="shared" si="172"/>
        <v>0</v>
      </c>
      <c r="G203" s="163">
        <f t="shared" si="172"/>
        <v>0</v>
      </c>
      <c r="H203" s="163">
        <f t="shared" si="172"/>
        <v>0</v>
      </c>
      <c r="I203" s="163">
        <f t="shared" si="172"/>
        <v>0</v>
      </c>
      <c r="J203" s="163">
        <f t="shared" si="172"/>
        <v>0</v>
      </c>
      <c r="K203" s="163">
        <f t="shared" si="172"/>
        <v>0</v>
      </c>
      <c r="L203" s="163">
        <f t="shared" si="172"/>
        <v>0</v>
      </c>
      <c r="M203" s="163">
        <f t="shared" si="172"/>
        <v>0</v>
      </c>
      <c r="N203" s="163">
        <f t="shared" si="172"/>
        <v>0</v>
      </c>
      <c r="O203" s="163">
        <f t="shared" si="172"/>
        <v>0</v>
      </c>
      <c r="P203" s="163">
        <f t="shared" si="172"/>
        <v>0</v>
      </c>
      <c r="Q203" s="163">
        <f t="shared" si="172"/>
        <v>0</v>
      </c>
      <c r="R203" s="163">
        <f t="shared" si="172"/>
        <v>0</v>
      </c>
      <c r="S203" s="163">
        <f t="shared" si="171"/>
        <v>0</v>
      </c>
      <c r="T203" s="163">
        <f t="shared" si="171"/>
        <v>0</v>
      </c>
      <c r="U203" s="163">
        <f t="shared" si="170"/>
        <v>0</v>
      </c>
      <c r="V203" s="163">
        <f t="shared" si="170"/>
        <v>0</v>
      </c>
      <c r="W203" s="163">
        <f t="shared" si="170"/>
        <v>0</v>
      </c>
      <c r="X203" s="163">
        <f t="shared" si="170"/>
        <v>0</v>
      </c>
      <c r="Y203" s="163">
        <f t="shared" si="170"/>
        <v>0</v>
      </c>
      <c r="Z203" s="163">
        <f t="shared" si="171"/>
        <v>0</v>
      </c>
      <c r="AA203" s="163">
        <f t="shared" si="171"/>
        <v>0</v>
      </c>
      <c r="AB203" s="163">
        <f t="shared" si="171"/>
        <v>0</v>
      </c>
      <c r="AC203" s="163">
        <f t="shared" si="171"/>
        <v>0</v>
      </c>
      <c r="AD203" s="163">
        <f t="shared" si="171"/>
        <v>0</v>
      </c>
      <c r="AE203" s="163">
        <f t="shared" si="171"/>
        <v>0</v>
      </c>
      <c r="AF203" s="176">
        <f t="shared" si="171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172"/>
        <v>0</v>
      </c>
      <c r="D204" s="163">
        <f t="shared" si="172"/>
        <v>0</v>
      </c>
      <c r="E204" s="163">
        <f t="shared" si="172"/>
        <v>0</v>
      </c>
      <c r="F204" s="163">
        <f t="shared" si="172"/>
        <v>0</v>
      </c>
      <c r="G204" s="163">
        <f t="shared" si="172"/>
        <v>0</v>
      </c>
      <c r="H204" s="163">
        <f t="shared" si="172"/>
        <v>0</v>
      </c>
      <c r="I204" s="163">
        <f t="shared" si="172"/>
        <v>0</v>
      </c>
      <c r="J204" s="163">
        <f t="shared" si="172"/>
        <v>0</v>
      </c>
      <c r="K204" s="163">
        <f t="shared" si="172"/>
        <v>0</v>
      </c>
      <c r="L204" s="163">
        <f t="shared" si="172"/>
        <v>0</v>
      </c>
      <c r="M204" s="163">
        <f t="shared" si="172"/>
        <v>0</v>
      </c>
      <c r="N204" s="163">
        <f t="shared" si="172"/>
        <v>0</v>
      </c>
      <c r="O204" s="163">
        <f t="shared" si="172"/>
        <v>0</v>
      </c>
      <c r="P204" s="163">
        <f t="shared" si="172"/>
        <v>0</v>
      </c>
      <c r="Q204" s="163">
        <f t="shared" si="172"/>
        <v>0</v>
      </c>
      <c r="R204" s="163">
        <f t="shared" si="172"/>
        <v>0</v>
      </c>
      <c r="S204" s="163">
        <f t="shared" si="171"/>
        <v>0</v>
      </c>
      <c r="T204" s="163">
        <f t="shared" si="171"/>
        <v>0</v>
      </c>
      <c r="U204" s="163">
        <f t="shared" si="170"/>
        <v>0</v>
      </c>
      <c r="V204" s="163">
        <f t="shared" si="170"/>
        <v>0</v>
      </c>
      <c r="W204" s="163">
        <f t="shared" si="170"/>
        <v>0</v>
      </c>
      <c r="X204" s="163">
        <f t="shared" si="170"/>
        <v>0</v>
      </c>
      <c r="Y204" s="163">
        <f t="shared" si="170"/>
        <v>0</v>
      </c>
      <c r="Z204" s="163">
        <f t="shared" si="171"/>
        <v>0</v>
      </c>
      <c r="AA204" s="163">
        <f t="shared" si="171"/>
        <v>0</v>
      </c>
      <c r="AB204" s="163">
        <f t="shared" si="171"/>
        <v>0</v>
      </c>
      <c r="AC204" s="163">
        <f t="shared" si="171"/>
        <v>0</v>
      </c>
      <c r="AD204" s="163">
        <f t="shared" si="171"/>
        <v>0</v>
      </c>
      <c r="AE204" s="163">
        <f t="shared" si="171"/>
        <v>0</v>
      </c>
      <c r="AF204" s="176">
        <f t="shared" si="171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172"/>
        <v>0</v>
      </c>
      <c r="D205" s="163">
        <f t="shared" si="172"/>
        <v>0</v>
      </c>
      <c r="E205" s="163">
        <f t="shared" si="172"/>
        <v>0</v>
      </c>
      <c r="F205" s="163">
        <f t="shared" si="172"/>
        <v>0</v>
      </c>
      <c r="G205" s="163">
        <f t="shared" si="172"/>
        <v>0</v>
      </c>
      <c r="H205" s="163">
        <f t="shared" si="172"/>
        <v>0</v>
      </c>
      <c r="I205" s="163">
        <f t="shared" si="172"/>
        <v>0</v>
      </c>
      <c r="J205" s="163">
        <f t="shared" si="172"/>
        <v>0</v>
      </c>
      <c r="K205" s="163">
        <f t="shared" si="172"/>
        <v>0</v>
      </c>
      <c r="L205" s="163">
        <f t="shared" si="172"/>
        <v>0</v>
      </c>
      <c r="M205" s="163">
        <f t="shared" si="172"/>
        <v>0</v>
      </c>
      <c r="N205" s="163">
        <f t="shared" si="172"/>
        <v>0</v>
      </c>
      <c r="O205" s="163">
        <f t="shared" si="172"/>
        <v>0</v>
      </c>
      <c r="P205" s="163">
        <f t="shared" si="172"/>
        <v>0</v>
      </c>
      <c r="Q205" s="163">
        <f t="shared" si="172"/>
        <v>0</v>
      </c>
      <c r="R205" s="163">
        <f t="shared" si="172"/>
        <v>0</v>
      </c>
      <c r="S205" s="163">
        <f t="shared" si="171"/>
        <v>0</v>
      </c>
      <c r="T205" s="163">
        <f t="shared" si="171"/>
        <v>0</v>
      </c>
      <c r="U205" s="163">
        <f t="shared" si="170"/>
        <v>0</v>
      </c>
      <c r="V205" s="163">
        <f t="shared" si="170"/>
        <v>0</v>
      </c>
      <c r="W205" s="163">
        <f t="shared" si="170"/>
        <v>0</v>
      </c>
      <c r="X205" s="163">
        <f t="shared" si="170"/>
        <v>0</v>
      </c>
      <c r="Y205" s="163">
        <f t="shared" si="170"/>
        <v>0</v>
      </c>
      <c r="Z205" s="163">
        <f t="shared" si="171"/>
        <v>0</v>
      </c>
      <c r="AA205" s="163">
        <f t="shared" si="171"/>
        <v>0</v>
      </c>
      <c r="AB205" s="163">
        <f t="shared" si="171"/>
        <v>0</v>
      </c>
      <c r="AC205" s="163">
        <f t="shared" si="171"/>
        <v>0</v>
      </c>
      <c r="AD205" s="163">
        <f t="shared" si="171"/>
        <v>0</v>
      </c>
      <c r="AE205" s="163">
        <f t="shared" si="171"/>
        <v>0</v>
      </c>
      <c r="AF205" s="176">
        <f t="shared" si="171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172"/>
        <v>0</v>
      </c>
      <c r="D206" s="163">
        <f t="shared" si="172"/>
        <v>0</v>
      </c>
      <c r="E206" s="163">
        <f t="shared" si="172"/>
        <v>0</v>
      </c>
      <c r="F206" s="163">
        <f t="shared" si="172"/>
        <v>0</v>
      </c>
      <c r="G206" s="163">
        <f t="shared" si="172"/>
        <v>0</v>
      </c>
      <c r="H206" s="163">
        <f t="shared" si="172"/>
        <v>0</v>
      </c>
      <c r="I206" s="163">
        <f t="shared" si="172"/>
        <v>0</v>
      </c>
      <c r="J206" s="163">
        <f t="shared" si="172"/>
        <v>0</v>
      </c>
      <c r="K206" s="163">
        <f t="shared" si="172"/>
        <v>0</v>
      </c>
      <c r="L206" s="163">
        <f t="shared" si="172"/>
        <v>0</v>
      </c>
      <c r="M206" s="163">
        <f t="shared" si="172"/>
        <v>0</v>
      </c>
      <c r="N206" s="163">
        <f t="shared" si="172"/>
        <v>0</v>
      </c>
      <c r="O206" s="163">
        <f t="shared" si="172"/>
        <v>0</v>
      </c>
      <c r="P206" s="163">
        <f t="shared" si="172"/>
        <v>0</v>
      </c>
      <c r="Q206" s="163">
        <f t="shared" si="172"/>
        <v>0</v>
      </c>
      <c r="R206" s="163">
        <f t="shared" si="172"/>
        <v>0</v>
      </c>
      <c r="S206" s="163">
        <f t="shared" si="171"/>
        <v>0</v>
      </c>
      <c r="T206" s="163">
        <f t="shared" si="171"/>
        <v>0</v>
      </c>
      <c r="U206" s="163">
        <f t="shared" si="170"/>
        <v>0</v>
      </c>
      <c r="V206" s="163">
        <f t="shared" si="170"/>
        <v>0</v>
      </c>
      <c r="W206" s="163">
        <f t="shared" si="170"/>
        <v>0</v>
      </c>
      <c r="X206" s="163">
        <f t="shared" si="170"/>
        <v>0</v>
      </c>
      <c r="Y206" s="163">
        <f t="shared" si="170"/>
        <v>0</v>
      </c>
      <c r="Z206" s="163">
        <f t="shared" si="171"/>
        <v>0</v>
      </c>
      <c r="AA206" s="163">
        <f t="shared" si="171"/>
        <v>0</v>
      </c>
      <c r="AB206" s="163">
        <f t="shared" si="171"/>
        <v>0</v>
      </c>
      <c r="AC206" s="163">
        <f t="shared" si="171"/>
        <v>0</v>
      </c>
      <c r="AD206" s="163">
        <f t="shared" si="171"/>
        <v>0</v>
      </c>
      <c r="AE206" s="163">
        <f t="shared" si="171"/>
        <v>0</v>
      </c>
      <c r="AF206" s="176">
        <f t="shared" si="171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172"/>
        <v>0</v>
      </c>
      <c r="D207" s="163">
        <f t="shared" si="172"/>
        <v>0</v>
      </c>
      <c r="E207" s="163">
        <f t="shared" si="172"/>
        <v>0</v>
      </c>
      <c r="F207" s="163">
        <f t="shared" si="172"/>
        <v>0</v>
      </c>
      <c r="G207" s="163">
        <f t="shared" si="172"/>
        <v>0</v>
      </c>
      <c r="H207" s="163">
        <f t="shared" si="172"/>
        <v>0</v>
      </c>
      <c r="I207" s="163">
        <f t="shared" si="172"/>
        <v>0</v>
      </c>
      <c r="J207" s="163">
        <f t="shared" si="172"/>
        <v>0</v>
      </c>
      <c r="K207" s="163">
        <f t="shared" si="172"/>
        <v>0</v>
      </c>
      <c r="L207" s="163">
        <f t="shared" si="172"/>
        <v>0</v>
      </c>
      <c r="M207" s="163">
        <f t="shared" si="172"/>
        <v>0</v>
      </c>
      <c r="N207" s="163">
        <f t="shared" si="172"/>
        <v>0</v>
      </c>
      <c r="O207" s="163">
        <f t="shared" si="172"/>
        <v>0</v>
      </c>
      <c r="P207" s="163">
        <f t="shared" si="172"/>
        <v>0</v>
      </c>
      <c r="Q207" s="163">
        <f t="shared" si="172"/>
        <v>0</v>
      </c>
      <c r="R207" s="163">
        <f t="shared" si="172"/>
        <v>0</v>
      </c>
      <c r="S207" s="163">
        <f t="shared" si="171"/>
        <v>0</v>
      </c>
      <c r="T207" s="163">
        <f t="shared" si="171"/>
        <v>0</v>
      </c>
      <c r="U207" s="163">
        <f t="shared" si="170"/>
        <v>0</v>
      </c>
      <c r="V207" s="163">
        <f t="shared" si="170"/>
        <v>0</v>
      </c>
      <c r="W207" s="163">
        <f t="shared" si="170"/>
        <v>0</v>
      </c>
      <c r="X207" s="163">
        <f t="shared" si="170"/>
        <v>0</v>
      </c>
      <c r="Y207" s="163">
        <f t="shared" si="170"/>
        <v>0</v>
      </c>
      <c r="Z207" s="163">
        <f t="shared" si="171"/>
        <v>0</v>
      </c>
      <c r="AA207" s="163">
        <f t="shared" si="171"/>
        <v>0</v>
      </c>
      <c r="AB207" s="163">
        <f t="shared" si="171"/>
        <v>0</v>
      </c>
      <c r="AC207" s="163">
        <f t="shared" si="171"/>
        <v>0</v>
      </c>
      <c r="AD207" s="163">
        <f t="shared" si="171"/>
        <v>0</v>
      </c>
      <c r="AE207" s="163">
        <f t="shared" si="171"/>
        <v>0</v>
      </c>
      <c r="AF207" s="176">
        <f t="shared" si="171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172"/>
        <v>0</v>
      </c>
      <c r="D208" s="163">
        <f t="shared" si="172"/>
        <v>0</v>
      </c>
      <c r="E208" s="163">
        <f t="shared" si="172"/>
        <v>0</v>
      </c>
      <c r="F208" s="163">
        <f t="shared" si="172"/>
        <v>0</v>
      </c>
      <c r="G208" s="163">
        <f t="shared" si="172"/>
        <v>0</v>
      </c>
      <c r="H208" s="163">
        <f t="shared" si="172"/>
        <v>0</v>
      </c>
      <c r="I208" s="163">
        <f t="shared" si="172"/>
        <v>0</v>
      </c>
      <c r="J208" s="163">
        <f t="shared" si="172"/>
        <v>0</v>
      </c>
      <c r="K208" s="163">
        <f t="shared" si="172"/>
        <v>0</v>
      </c>
      <c r="L208" s="163">
        <f t="shared" si="172"/>
        <v>0</v>
      </c>
      <c r="M208" s="163">
        <f t="shared" si="172"/>
        <v>0</v>
      </c>
      <c r="N208" s="163">
        <f t="shared" si="172"/>
        <v>0</v>
      </c>
      <c r="O208" s="163">
        <f t="shared" si="172"/>
        <v>0</v>
      </c>
      <c r="P208" s="163">
        <f t="shared" si="172"/>
        <v>0</v>
      </c>
      <c r="Q208" s="163">
        <f t="shared" si="172"/>
        <v>0</v>
      </c>
      <c r="R208" s="163">
        <f t="shared" si="172"/>
        <v>0</v>
      </c>
      <c r="S208" s="163">
        <f t="shared" si="171"/>
        <v>0</v>
      </c>
      <c r="T208" s="163">
        <f t="shared" si="171"/>
        <v>0</v>
      </c>
      <c r="U208" s="163">
        <f t="shared" si="170"/>
        <v>0</v>
      </c>
      <c r="V208" s="163">
        <f t="shared" si="170"/>
        <v>0</v>
      </c>
      <c r="W208" s="163">
        <f t="shared" si="170"/>
        <v>0</v>
      </c>
      <c r="X208" s="163">
        <f t="shared" si="170"/>
        <v>0</v>
      </c>
      <c r="Y208" s="163">
        <f t="shared" si="170"/>
        <v>0</v>
      </c>
      <c r="Z208" s="163">
        <f t="shared" si="171"/>
        <v>0</v>
      </c>
      <c r="AA208" s="163">
        <f t="shared" si="171"/>
        <v>0</v>
      </c>
      <c r="AB208" s="163">
        <f t="shared" si="171"/>
        <v>0</v>
      </c>
      <c r="AC208" s="163">
        <f t="shared" si="171"/>
        <v>0</v>
      </c>
      <c r="AD208" s="163">
        <f t="shared" si="171"/>
        <v>0</v>
      </c>
      <c r="AE208" s="163">
        <f t="shared" si="171"/>
        <v>0</v>
      </c>
      <c r="AF208" s="176">
        <f t="shared" si="171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172"/>
        <v>0</v>
      </c>
      <c r="D209" s="163">
        <f t="shared" si="172"/>
        <v>0</v>
      </c>
      <c r="E209" s="163">
        <f t="shared" si="172"/>
        <v>0</v>
      </c>
      <c r="F209" s="163">
        <f t="shared" si="172"/>
        <v>0</v>
      </c>
      <c r="G209" s="163">
        <f t="shared" si="172"/>
        <v>0</v>
      </c>
      <c r="H209" s="163">
        <f t="shared" si="172"/>
        <v>0</v>
      </c>
      <c r="I209" s="163">
        <f t="shared" si="172"/>
        <v>0</v>
      </c>
      <c r="J209" s="163">
        <f t="shared" si="172"/>
        <v>0</v>
      </c>
      <c r="K209" s="163">
        <f t="shared" si="172"/>
        <v>0</v>
      </c>
      <c r="L209" s="163">
        <f t="shared" si="172"/>
        <v>0</v>
      </c>
      <c r="M209" s="163">
        <f t="shared" si="172"/>
        <v>0</v>
      </c>
      <c r="N209" s="163">
        <f t="shared" si="172"/>
        <v>0</v>
      </c>
      <c r="O209" s="163">
        <f t="shared" si="172"/>
        <v>0</v>
      </c>
      <c r="P209" s="163">
        <f t="shared" si="172"/>
        <v>0</v>
      </c>
      <c r="Q209" s="163">
        <f t="shared" si="172"/>
        <v>0</v>
      </c>
      <c r="R209" s="163">
        <f t="shared" si="172"/>
        <v>0</v>
      </c>
      <c r="S209" s="163">
        <f t="shared" si="171"/>
        <v>0</v>
      </c>
      <c r="T209" s="163">
        <f t="shared" si="171"/>
        <v>0</v>
      </c>
      <c r="U209" s="163">
        <f t="shared" si="170"/>
        <v>0</v>
      </c>
      <c r="V209" s="163">
        <f t="shared" si="170"/>
        <v>0</v>
      </c>
      <c r="W209" s="163">
        <f t="shared" si="170"/>
        <v>0</v>
      </c>
      <c r="X209" s="163">
        <f t="shared" si="170"/>
        <v>0</v>
      </c>
      <c r="Y209" s="163">
        <f t="shared" si="170"/>
        <v>0</v>
      </c>
      <c r="Z209" s="163">
        <f t="shared" si="171"/>
        <v>0</v>
      </c>
      <c r="AA209" s="163">
        <f t="shared" si="171"/>
        <v>0</v>
      </c>
      <c r="AB209" s="163">
        <f t="shared" si="171"/>
        <v>0</v>
      </c>
      <c r="AC209" s="163">
        <f t="shared" si="171"/>
        <v>0</v>
      </c>
      <c r="AD209" s="163">
        <f t="shared" si="171"/>
        <v>0</v>
      </c>
      <c r="AE209" s="163">
        <f t="shared" si="171"/>
        <v>0</v>
      </c>
      <c r="AF209" s="176">
        <f t="shared" si="171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172"/>
        <v>0</v>
      </c>
      <c r="D210" s="163">
        <f t="shared" si="172"/>
        <v>0</v>
      </c>
      <c r="E210" s="163">
        <f t="shared" si="172"/>
        <v>0</v>
      </c>
      <c r="F210" s="163">
        <f t="shared" si="172"/>
        <v>0</v>
      </c>
      <c r="G210" s="163">
        <f t="shared" si="172"/>
        <v>0</v>
      </c>
      <c r="H210" s="163">
        <f t="shared" si="172"/>
        <v>0</v>
      </c>
      <c r="I210" s="163">
        <f t="shared" si="172"/>
        <v>0</v>
      </c>
      <c r="J210" s="163">
        <f t="shared" si="172"/>
        <v>0</v>
      </c>
      <c r="K210" s="163">
        <f t="shared" si="172"/>
        <v>0</v>
      </c>
      <c r="L210" s="163">
        <f t="shared" si="172"/>
        <v>0</v>
      </c>
      <c r="M210" s="163">
        <f t="shared" si="172"/>
        <v>0</v>
      </c>
      <c r="N210" s="163">
        <f t="shared" si="172"/>
        <v>0</v>
      </c>
      <c r="O210" s="163">
        <f t="shared" si="172"/>
        <v>0</v>
      </c>
      <c r="P210" s="163">
        <f t="shared" si="172"/>
        <v>0</v>
      </c>
      <c r="Q210" s="163">
        <f t="shared" si="172"/>
        <v>0</v>
      </c>
      <c r="R210" s="163">
        <f t="shared" si="172"/>
        <v>0</v>
      </c>
      <c r="S210" s="163">
        <f t="shared" si="171"/>
        <v>0</v>
      </c>
      <c r="T210" s="163">
        <f t="shared" si="171"/>
        <v>0</v>
      </c>
      <c r="U210" s="163">
        <f t="shared" si="170"/>
        <v>0</v>
      </c>
      <c r="V210" s="163">
        <f t="shared" si="170"/>
        <v>0</v>
      </c>
      <c r="W210" s="163">
        <f t="shared" si="170"/>
        <v>0</v>
      </c>
      <c r="X210" s="163">
        <f t="shared" si="170"/>
        <v>0</v>
      </c>
      <c r="Y210" s="163">
        <f t="shared" si="170"/>
        <v>0</v>
      </c>
      <c r="Z210" s="163">
        <f t="shared" si="171"/>
        <v>0</v>
      </c>
      <c r="AA210" s="163">
        <f t="shared" si="171"/>
        <v>0</v>
      </c>
      <c r="AB210" s="163">
        <f t="shared" si="171"/>
        <v>0</v>
      </c>
      <c r="AC210" s="163">
        <f t="shared" si="171"/>
        <v>0</v>
      </c>
      <c r="AD210" s="163">
        <f t="shared" si="171"/>
        <v>0</v>
      </c>
      <c r="AE210" s="163">
        <f t="shared" si="171"/>
        <v>0</v>
      </c>
      <c r="AF210" s="176">
        <f t="shared" si="171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172"/>
        <v>0</v>
      </c>
      <c r="D211" s="163">
        <f t="shared" si="172"/>
        <v>0</v>
      </c>
      <c r="E211" s="163">
        <f t="shared" si="172"/>
        <v>0</v>
      </c>
      <c r="F211" s="163">
        <f t="shared" si="172"/>
        <v>0</v>
      </c>
      <c r="G211" s="163">
        <f t="shared" si="172"/>
        <v>0</v>
      </c>
      <c r="H211" s="163">
        <f t="shared" si="172"/>
        <v>0</v>
      </c>
      <c r="I211" s="163">
        <f t="shared" si="172"/>
        <v>0</v>
      </c>
      <c r="J211" s="163">
        <f t="shared" si="172"/>
        <v>0</v>
      </c>
      <c r="K211" s="163">
        <f t="shared" si="172"/>
        <v>0</v>
      </c>
      <c r="L211" s="163">
        <f t="shared" si="172"/>
        <v>0</v>
      </c>
      <c r="M211" s="163">
        <f t="shared" si="172"/>
        <v>0</v>
      </c>
      <c r="N211" s="163">
        <f t="shared" si="172"/>
        <v>0</v>
      </c>
      <c r="O211" s="163">
        <f t="shared" si="172"/>
        <v>0</v>
      </c>
      <c r="P211" s="163">
        <f t="shared" si="172"/>
        <v>0</v>
      </c>
      <c r="Q211" s="163">
        <f t="shared" si="172"/>
        <v>0</v>
      </c>
      <c r="R211" s="163">
        <f t="shared" si="172"/>
        <v>0</v>
      </c>
      <c r="S211" s="163">
        <f t="shared" si="171"/>
        <v>0</v>
      </c>
      <c r="T211" s="163">
        <f t="shared" si="171"/>
        <v>0</v>
      </c>
      <c r="U211" s="163">
        <f t="shared" si="170"/>
        <v>0</v>
      </c>
      <c r="V211" s="163">
        <f t="shared" si="170"/>
        <v>0</v>
      </c>
      <c r="W211" s="163">
        <f t="shared" si="170"/>
        <v>0</v>
      </c>
      <c r="X211" s="163">
        <f t="shared" si="170"/>
        <v>0</v>
      </c>
      <c r="Y211" s="163">
        <f t="shared" si="170"/>
        <v>0</v>
      </c>
      <c r="Z211" s="163">
        <f t="shared" si="171"/>
        <v>0</v>
      </c>
      <c r="AA211" s="163">
        <f t="shared" si="171"/>
        <v>0</v>
      </c>
      <c r="AB211" s="163">
        <f t="shared" si="171"/>
        <v>0</v>
      </c>
      <c r="AC211" s="163">
        <f t="shared" si="171"/>
        <v>0</v>
      </c>
      <c r="AD211" s="163">
        <f t="shared" si="171"/>
        <v>0</v>
      </c>
      <c r="AE211" s="163">
        <f t="shared" si="171"/>
        <v>0</v>
      </c>
      <c r="AF211" s="176">
        <f t="shared" si="171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172"/>
        <v>0</v>
      </c>
      <c r="D212" s="163">
        <f t="shared" si="172"/>
        <v>0</v>
      </c>
      <c r="E212" s="163">
        <f t="shared" si="172"/>
        <v>0</v>
      </c>
      <c r="F212" s="163">
        <f t="shared" si="172"/>
        <v>0</v>
      </c>
      <c r="G212" s="163">
        <f t="shared" si="172"/>
        <v>0</v>
      </c>
      <c r="H212" s="163">
        <f t="shared" si="172"/>
        <v>0</v>
      </c>
      <c r="I212" s="163">
        <f t="shared" si="172"/>
        <v>0</v>
      </c>
      <c r="J212" s="163">
        <f t="shared" si="172"/>
        <v>0</v>
      </c>
      <c r="K212" s="163">
        <f t="shared" si="172"/>
        <v>0</v>
      </c>
      <c r="L212" s="163">
        <f t="shared" si="172"/>
        <v>0</v>
      </c>
      <c r="M212" s="163">
        <f t="shared" si="172"/>
        <v>0</v>
      </c>
      <c r="N212" s="163">
        <f t="shared" si="172"/>
        <v>0</v>
      </c>
      <c r="O212" s="163">
        <f t="shared" si="172"/>
        <v>0</v>
      </c>
      <c r="P212" s="163">
        <f t="shared" si="172"/>
        <v>0</v>
      </c>
      <c r="Q212" s="163">
        <f t="shared" si="172"/>
        <v>0</v>
      </c>
      <c r="R212" s="163">
        <f t="shared" si="172"/>
        <v>0</v>
      </c>
      <c r="S212" s="163">
        <f t="shared" si="171"/>
        <v>0</v>
      </c>
      <c r="T212" s="163">
        <f t="shared" si="171"/>
        <v>0</v>
      </c>
      <c r="U212" s="163">
        <f t="shared" si="170"/>
        <v>0</v>
      </c>
      <c r="V212" s="163">
        <f t="shared" si="170"/>
        <v>0</v>
      </c>
      <c r="W212" s="163">
        <f t="shared" si="170"/>
        <v>0</v>
      </c>
      <c r="X212" s="163">
        <f t="shared" si="170"/>
        <v>0</v>
      </c>
      <c r="Y212" s="163">
        <f t="shared" si="170"/>
        <v>0</v>
      </c>
      <c r="Z212" s="163">
        <f t="shared" si="171"/>
        <v>0</v>
      </c>
      <c r="AA212" s="163">
        <f t="shared" si="171"/>
        <v>0</v>
      </c>
      <c r="AB212" s="163">
        <f t="shared" si="171"/>
        <v>0</v>
      </c>
      <c r="AC212" s="163">
        <f t="shared" si="171"/>
        <v>0</v>
      </c>
      <c r="AD212" s="163">
        <f t="shared" si="171"/>
        <v>0</v>
      </c>
      <c r="AE212" s="163">
        <f t="shared" si="171"/>
        <v>0</v>
      </c>
      <c r="AF212" s="176">
        <f t="shared" si="171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172"/>
        <v>0</v>
      </c>
      <c r="D213" s="163">
        <f t="shared" si="172"/>
        <v>0</v>
      </c>
      <c r="E213" s="163">
        <f t="shared" si="172"/>
        <v>0</v>
      </c>
      <c r="F213" s="163">
        <f t="shared" si="172"/>
        <v>0</v>
      </c>
      <c r="G213" s="163">
        <f t="shared" si="172"/>
        <v>0</v>
      </c>
      <c r="H213" s="163">
        <f t="shared" si="172"/>
        <v>0</v>
      </c>
      <c r="I213" s="163">
        <f t="shared" si="172"/>
        <v>0</v>
      </c>
      <c r="J213" s="163">
        <f t="shared" si="172"/>
        <v>0</v>
      </c>
      <c r="K213" s="163">
        <f t="shared" si="172"/>
        <v>0</v>
      </c>
      <c r="L213" s="163">
        <f t="shared" si="172"/>
        <v>0</v>
      </c>
      <c r="M213" s="163">
        <f t="shared" si="172"/>
        <v>0</v>
      </c>
      <c r="N213" s="163">
        <f t="shared" si="172"/>
        <v>0</v>
      </c>
      <c r="O213" s="163">
        <f t="shared" si="172"/>
        <v>0</v>
      </c>
      <c r="P213" s="163">
        <f t="shared" si="172"/>
        <v>0</v>
      </c>
      <c r="Q213" s="163">
        <f t="shared" si="172"/>
        <v>0</v>
      </c>
      <c r="R213" s="163">
        <f t="shared" si="172"/>
        <v>0</v>
      </c>
      <c r="S213" s="163">
        <f t="shared" si="171"/>
        <v>0</v>
      </c>
      <c r="T213" s="163">
        <f t="shared" si="171"/>
        <v>0</v>
      </c>
      <c r="U213" s="163">
        <f t="shared" si="170"/>
        <v>0</v>
      </c>
      <c r="V213" s="163">
        <f t="shared" si="170"/>
        <v>0</v>
      </c>
      <c r="W213" s="163">
        <f t="shared" si="170"/>
        <v>0</v>
      </c>
      <c r="X213" s="163">
        <f t="shared" si="170"/>
        <v>0</v>
      </c>
      <c r="Y213" s="163">
        <f t="shared" si="170"/>
        <v>0</v>
      </c>
      <c r="Z213" s="163">
        <f t="shared" si="171"/>
        <v>0</v>
      </c>
      <c r="AA213" s="163">
        <f t="shared" si="171"/>
        <v>0</v>
      </c>
      <c r="AB213" s="163">
        <f t="shared" si="171"/>
        <v>0</v>
      </c>
      <c r="AC213" s="163">
        <f t="shared" si="171"/>
        <v>0</v>
      </c>
      <c r="AD213" s="163">
        <f t="shared" si="171"/>
        <v>0</v>
      </c>
      <c r="AE213" s="163">
        <f t="shared" si="171"/>
        <v>0</v>
      </c>
      <c r="AF213" s="176">
        <f t="shared" si="171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172"/>
        <v>0</v>
      </c>
      <c r="D214" s="163">
        <f t="shared" si="172"/>
        <v>0</v>
      </c>
      <c r="E214" s="163">
        <f t="shared" si="172"/>
        <v>0</v>
      </c>
      <c r="F214" s="163">
        <f t="shared" si="172"/>
        <v>0</v>
      </c>
      <c r="G214" s="163">
        <f t="shared" si="172"/>
        <v>0</v>
      </c>
      <c r="H214" s="163">
        <f t="shared" si="172"/>
        <v>0</v>
      </c>
      <c r="I214" s="163">
        <f t="shared" si="172"/>
        <v>0</v>
      </c>
      <c r="J214" s="163">
        <f t="shared" si="172"/>
        <v>0</v>
      </c>
      <c r="K214" s="163">
        <f t="shared" si="172"/>
        <v>0</v>
      </c>
      <c r="L214" s="163">
        <f t="shared" si="172"/>
        <v>0</v>
      </c>
      <c r="M214" s="163">
        <f t="shared" si="172"/>
        <v>0</v>
      </c>
      <c r="N214" s="163">
        <f t="shared" si="172"/>
        <v>0</v>
      </c>
      <c r="O214" s="163">
        <f t="shared" si="172"/>
        <v>0</v>
      </c>
      <c r="P214" s="163">
        <f t="shared" si="172"/>
        <v>0</v>
      </c>
      <c r="Q214" s="163">
        <f t="shared" si="172"/>
        <v>0</v>
      </c>
      <c r="R214" s="163">
        <f t="shared" si="172"/>
        <v>0</v>
      </c>
      <c r="S214" s="163">
        <f t="shared" si="171"/>
        <v>0</v>
      </c>
      <c r="T214" s="163">
        <f t="shared" ref="T214:Y229" si="173">S214</f>
        <v>0</v>
      </c>
      <c r="U214" s="163">
        <f t="shared" si="173"/>
        <v>0</v>
      </c>
      <c r="V214" s="163">
        <f t="shared" si="173"/>
        <v>0</v>
      </c>
      <c r="W214" s="163">
        <f t="shared" si="173"/>
        <v>0</v>
      </c>
      <c r="X214" s="163">
        <f t="shared" si="173"/>
        <v>0</v>
      </c>
      <c r="Y214" s="163">
        <f t="shared" si="173"/>
        <v>0</v>
      </c>
      <c r="Z214" s="163">
        <f t="shared" si="171"/>
        <v>0</v>
      </c>
      <c r="AA214" s="163">
        <f t="shared" si="171"/>
        <v>0</v>
      </c>
      <c r="AB214" s="163">
        <f t="shared" si="171"/>
        <v>0</v>
      </c>
      <c r="AC214" s="163">
        <f t="shared" si="171"/>
        <v>0</v>
      </c>
      <c r="AD214" s="163">
        <f t="shared" si="171"/>
        <v>0</v>
      </c>
      <c r="AE214" s="163">
        <f t="shared" si="171"/>
        <v>0</v>
      </c>
      <c r="AF214" s="176">
        <f t="shared" si="171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172"/>
        <v>0</v>
      </c>
      <c r="D215" s="163">
        <f t="shared" si="172"/>
        <v>0</v>
      </c>
      <c r="E215" s="163">
        <f t="shared" si="172"/>
        <v>0</v>
      </c>
      <c r="F215" s="163">
        <f t="shared" si="172"/>
        <v>0</v>
      </c>
      <c r="G215" s="163">
        <f t="shared" si="172"/>
        <v>0</v>
      </c>
      <c r="H215" s="163">
        <f t="shared" si="172"/>
        <v>0</v>
      </c>
      <c r="I215" s="163">
        <f t="shared" si="172"/>
        <v>0</v>
      </c>
      <c r="J215" s="163">
        <f t="shared" si="172"/>
        <v>0</v>
      </c>
      <c r="K215" s="163">
        <f t="shared" si="172"/>
        <v>0</v>
      </c>
      <c r="L215" s="163">
        <f t="shared" si="172"/>
        <v>0</v>
      </c>
      <c r="M215" s="163">
        <f t="shared" si="172"/>
        <v>0</v>
      </c>
      <c r="N215" s="163">
        <f t="shared" si="172"/>
        <v>0</v>
      </c>
      <c r="O215" s="163">
        <f t="shared" si="172"/>
        <v>0</v>
      </c>
      <c r="P215" s="163">
        <f t="shared" si="172"/>
        <v>0</v>
      </c>
      <c r="Q215" s="163">
        <f t="shared" si="172"/>
        <v>0</v>
      </c>
      <c r="R215" s="163">
        <f t="shared" si="172"/>
        <v>0</v>
      </c>
      <c r="S215" s="163">
        <f t="shared" si="171"/>
        <v>0</v>
      </c>
      <c r="T215" s="163">
        <f t="shared" si="173"/>
        <v>0</v>
      </c>
      <c r="U215" s="163">
        <f t="shared" si="173"/>
        <v>0</v>
      </c>
      <c r="V215" s="163">
        <f t="shared" si="173"/>
        <v>0</v>
      </c>
      <c r="W215" s="163">
        <f t="shared" si="173"/>
        <v>0</v>
      </c>
      <c r="X215" s="163">
        <f t="shared" si="173"/>
        <v>0</v>
      </c>
      <c r="Y215" s="163">
        <f t="shared" si="173"/>
        <v>0</v>
      </c>
      <c r="Z215" s="163">
        <f t="shared" si="171"/>
        <v>0</v>
      </c>
      <c r="AA215" s="163">
        <f t="shared" si="171"/>
        <v>0</v>
      </c>
      <c r="AB215" s="163">
        <f t="shared" si="171"/>
        <v>0</v>
      </c>
      <c r="AC215" s="163">
        <f t="shared" si="171"/>
        <v>0</v>
      </c>
      <c r="AD215" s="163">
        <f t="shared" si="171"/>
        <v>0</v>
      </c>
      <c r="AE215" s="163">
        <f t="shared" si="171"/>
        <v>0</v>
      </c>
      <c r="AF215" s="176">
        <f t="shared" si="171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172"/>
        <v>0</v>
      </c>
      <c r="D216" s="163">
        <f t="shared" si="172"/>
        <v>0</v>
      </c>
      <c r="E216" s="163">
        <f t="shared" si="172"/>
        <v>0</v>
      </c>
      <c r="F216" s="163">
        <f t="shared" si="172"/>
        <v>0</v>
      </c>
      <c r="G216" s="163">
        <f t="shared" si="172"/>
        <v>0</v>
      </c>
      <c r="H216" s="163">
        <f t="shared" si="172"/>
        <v>0</v>
      </c>
      <c r="I216" s="163">
        <f t="shared" si="172"/>
        <v>0</v>
      </c>
      <c r="J216" s="163">
        <f t="shared" si="172"/>
        <v>0</v>
      </c>
      <c r="K216" s="163">
        <f t="shared" si="172"/>
        <v>0</v>
      </c>
      <c r="L216" s="163">
        <f t="shared" si="172"/>
        <v>0</v>
      </c>
      <c r="M216" s="163">
        <f t="shared" si="172"/>
        <v>0</v>
      </c>
      <c r="N216" s="163">
        <f t="shared" si="172"/>
        <v>0</v>
      </c>
      <c r="O216" s="163">
        <f t="shared" si="172"/>
        <v>0</v>
      </c>
      <c r="P216" s="163">
        <f t="shared" si="172"/>
        <v>0</v>
      </c>
      <c r="Q216" s="163">
        <f t="shared" si="172"/>
        <v>0</v>
      </c>
      <c r="R216" s="163">
        <f t="shared" ref="R216:AF231" si="174">Q216</f>
        <v>0</v>
      </c>
      <c r="S216" s="163">
        <f t="shared" si="174"/>
        <v>0</v>
      </c>
      <c r="T216" s="163">
        <f t="shared" si="174"/>
        <v>0</v>
      </c>
      <c r="U216" s="163">
        <f t="shared" si="173"/>
        <v>0</v>
      </c>
      <c r="V216" s="163">
        <f t="shared" si="173"/>
        <v>0</v>
      </c>
      <c r="W216" s="163">
        <f t="shared" si="173"/>
        <v>0</v>
      </c>
      <c r="X216" s="163">
        <f t="shared" si="173"/>
        <v>0</v>
      </c>
      <c r="Y216" s="163">
        <f t="shared" si="173"/>
        <v>0</v>
      </c>
      <c r="Z216" s="163">
        <f t="shared" si="174"/>
        <v>0</v>
      </c>
      <c r="AA216" s="163">
        <f t="shared" si="174"/>
        <v>0</v>
      </c>
      <c r="AB216" s="163">
        <f t="shared" si="174"/>
        <v>0</v>
      </c>
      <c r="AC216" s="163">
        <f t="shared" si="174"/>
        <v>0</v>
      </c>
      <c r="AD216" s="163">
        <f t="shared" si="174"/>
        <v>0</v>
      </c>
      <c r="AE216" s="163">
        <f t="shared" si="174"/>
        <v>0</v>
      </c>
      <c r="AF216" s="176">
        <f t="shared" si="174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R232" si="175">B217</f>
        <v>0</v>
      </c>
      <c r="D217" s="163">
        <f t="shared" si="175"/>
        <v>0</v>
      </c>
      <c r="E217" s="163">
        <f t="shared" si="175"/>
        <v>0</v>
      </c>
      <c r="F217" s="163">
        <f t="shared" si="175"/>
        <v>0</v>
      </c>
      <c r="G217" s="163">
        <f t="shared" si="175"/>
        <v>0</v>
      </c>
      <c r="H217" s="163">
        <f t="shared" si="175"/>
        <v>0</v>
      </c>
      <c r="I217" s="163">
        <f t="shared" si="175"/>
        <v>0</v>
      </c>
      <c r="J217" s="163">
        <f t="shared" si="175"/>
        <v>0</v>
      </c>
      <c r="K217" s="163">
        <f t="shared" si="175"/>
        <v>0</v>
      </c>
      <c r="L217" s="163">
        <f t="shared" si="175"/>
        <v>0</v>
      </c>
      <c r="M217" s="163">
        <f t="shared" si="175"/>
        <v>0</v>
      </c>
      <c r="N217" s="163">
        <f t="shared" si="175"/>
        <v>0</v>
      </c>
      <c r="O217" s="163">
        <f t="shared" si="175"/>
        <v>0</v>
      </c>
      <c r="P217" s="163">
        <f t="shared" si="175"/>
        <v>0</v>
      </c>
      <c r="Q217" s="163">
        <f t="shared" si="175"/>
        <v>0</v>
      </c>
      <c r="R217" s="163">
        <f t="shared" si="175"/>
        <v>0</v>
      </c>
      <c r="S217" s="163">
        <f t="shared" si="174"/>
        <v>0</v>
      </c>
      <c r="T217" s="163">
        <f t="shared" si="174"/>
        <v>0</v>
      </c>
      <c r="U217" s="163">
        <f t="shared" si="173"/>
        <v>0</v>
      </c>
      <c r="V217" s="163">
        <f t="shared" si="173"/>
        <v>0</v>
      </c>
      <c r="W217" s="163">
        <f t="shared" si="173"/>
        <v>0</v>
      </c>
      <c r="X217" s="163">
        <f t="shared" si="173"/>
        <v>0</v>
      </c>
      <c r="Y217" s="163">
        <f t="shared" si="173"/>
        <v>0</v>
      </c>
      <c r="Z217" s="163">
        <f t="shared" si="174"/>
        <v>0</v>
      </c>
      <c r="AA217" s="163">
        <f t="shared" si="174"/>
        <v>0</v>
      </c>
      <c r="AB217" s="163">
        <f t="shared" si="174"/>
        <v>0</v>
      </c>
      <c r="AC217" s="163">
        <f t="shared" si="174"/>
        <v>0</v>
      </c>
      <c r="AD217" s="163">
        <f t="shared" si="174"/>
        <v>0</v>
      </c>
      <c r="AE217" s="163">
        <f t="shared" si="174"/>
        <v>0</v>
      </c>
      <c r="AF217" s="176">
        <f t="shared" si="174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175"/>
        <v>0</v>
      </c>
      <c r="D218" s="163">
        <f t="shared" si="175"/>
        <v>0</v>
      </c>
      <c r="E218" s="163">
        <f t="shared" si="175"/>
        <v>0</v>
      </c>
      <c r="F218" s="163">
        <f t="shared" si="175"/>
        <v>0</v>
      </c>
      <c r="G218" s="163">
        <f t="shared" si="175"/>
        <v>0</v>
      </c>
      <c r="H218" s="163">
        <f t="shared" si="175"/>
        <v>0</v>
      </c>
      <c r="I218" s="163">
        <f t="shared" si="175"/>
        <v>0</v>
      </c>
      <c r="J218" s="163">
        <f t="shared" si="175"/>
        <v>0</v>
      </c>
      <c r="K218" s="163">
        <f t="shared" si="175"/>
        <v>0</v>
      </c>
      <c r="L218" s="163">
        <f t="shared" si="175"/>
        <v>0</v>
      </c>
      <c r="M218" s="163">
        <f t="shared" si="175"/>
        <v>0</v>
      </c>
      <c r="N218" s="163">
        <f t="shared" si="175"/>
        <v>0</v>
      </c>
      <c r="O218" s="163">
        <f t="shared" si="175"/>
        <v>0</v>
      </c>
      <c r="P218" s="163">
        <f t="shared" si="175"/>
        <v>0</v>
      </c>
      <c r="Q218" s="163">
        <f t="shared" si="175"/>
        <v>0</v>
      </c>
      <c r="R218" s="163">
        <f t="shared" si="175"/>
        <v>0</v>
      </c>
      <c r="S218" s="163">
        <f t="shared" si="174"/>
        <v>0</v>
      </c>
      <c r="T218" s="163">
        <f t="shared" si="174"/>
        <v>0</v>
      </c>
      <c r="U218" s="163">
        <f t="shared" si="173"/>
        <v>0</v>
      </c>
      <c r="V218" s="163">
        <f t="shared" si="173"/>
        <v>0</v>
      </c>
      <c r="W218" s="163">
        <f t="shared" si="173"/>
        <v>0</v>
      </c>
      <c r="X218" s="163">
        <f t="shared" si="173"/>
        <v>0</v>
      </c>
      <c r="Y218" s="163">
        <f t="shared" si="173"/>
        <v>0</v>
      </c>
      <c r="Z218" s="163">
        <f t="shared" si="174"/>
        <v>0</v>
      </c>
      <c r="AA218" s="163">
        <f t="shared" si="174"/>
        <v>0</v>
      </c>
      <c r="AB218" s="163">
        <f t="shared" si="174"/>
        <v>0</v>
      </c>
      <c r="AC218" s="163">
        <f t="shared" si="174"/>
        <v>0</v>
      </c>
      <c r="AD218" s="163">
        <f t="shared" si="174"/>
        <v>0</v>
      </c>
      <c r="AE218" s="163">
        <f t="shared" si="174"/>
        <v>0</v>
      </c>
      <c r="AF218" s="176">
        <f t="shared" si="174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175"/>
        <v>0</v>
      </c>
      <c r="D219" s="163">
        <f t="shared" si="175"/>
        <v>0</v>
      </c>
      <c r="E219" s="163">
        <f t="shared" si="175"/>
        <v>0</v>
      </c>
      <c r="F219" s="163">
        <f t="shared" si="175"/>
        <v>0</v>
      </c>
      <c r="G219" s="163">
        <f t="shared" si="175"/>
        <v>0</v>
      </c>
      <c r="H219" s="163">
        <f t="shared" si="175"/>
        <v>0</v>
      </c>
      <c r="I219" s="163">
        <f t="shared" si="175"/>
        <v>0</v>
      </c>
      <c r="J219" s="163">
        <f t="shared" si="175"/>
        <v>0</v>
      </c>
      <c r="K219" s="163">
        <f t="shared" si="175"/>
        <v>0</v>
      </c>
      <c r="L219" s="163">
        <f t="shared" si="175"/>
        <v>0</v>
      </c>
      <c r="M219" s="163">
        <f t="shared" si="175"/>
        <v>0</v>
      </c>
      <c r="N219" s="163">
        <f t="shared" si="175"/>
        <v>0</v>
      </c>
      <c r="O219" s="163">
        <f t="shared" si="175"/>
        <v>0</v>
      </c>
      <c r="P219" s="163">
        <f t="shared" si="175"/>
        <v>0</v>
      </c>
      <c r="Q219" s="163">
        <f t="shared" si="175"/>
        <v>0</v>
      </c>
      <c r="R219" s="163">
        <f t="shared" si="175"/>
        <v>0</v>
      </c>
      <c r="S219" s="163">
        <f t="shared" si="174"/>
        <v>0</v>
      </c>
      <c r="T219" s="163">
        <f t="shared" si="174"/>
        <v>0</v>
      </c>
      <c r="U219" s="163">
        <f t="shared" si="173"/>
        <v>0</v>
      </c>
      <c r="V219" s="163">
        <f t="shared" si="173"/>
        <v>0</v>
      </c>
      <c r="W219" s="163">
        <f t="shared" si="173"/>
        <v>0</v>
      </c>
      <c r="X219" s="163">
        <f t="shared" si="173"/>
        <v>0</v>
      </c>
      <c r="Y219" s="163">
        <f t="shared" si="173"/>
        <v>0</v>
      </c>
      <c r="Z219" s="163">
        <f t="shared" si="174"/>
        <v>0</v>
      </c>
      <c r="AA219" s="163">
        <f t="shared" si="174"/>
        <v>0</v>
      </c>
      <c r="AB219" s="163">
        <f t="shared" si="174"/>
        <v>0</v>
      </c>
      <c r="AC219" s="163">
        <f t="shared" si="174"/>
        <v>0</v>
      </c>
      <c r="AD219" s="163">
        <f t="shared" si="174"/>
        <v>0</v>
      </c>
      <c r="AE219" s="163">
        <f t="shared" si="174"/>
        <v>0</v>
      </c>
      <c r="AF219" s="176">
        <f t="shared" si="174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175"/>
        <v>0</v>
      </c>
      <c r="D220" s="163">
        <f t="shared" si="175"/>
        <v>0</v>
      </c>
      <c r="E220" s="163">
        <f t="shared" si="175"/>
        <v>0</v>
      </c>
      <c r="F220" s="163">
        <f t="shared" si="175"/>
        <v>0</v>
      </c>
      <c r="G220" s="163">
        <f t="shared" si="175"/>
        <v>0</v>
      </c>
      <c r="H220" s="163">
        <f t="shared" si="175"/>
        <v>0</v>
      </c>
      <c r="I220" s="163">
        <f t="shared" si="175"/>
        <v>0</v>
      </c>
      <c r="J220" s="163">
        <f t="shared" si="175"/>
        <v>0</v>
      </c>
      <c r="K220" s="163">
        <f t="shared" si="175"/>
        <v>0</v>
      </c>
      <c r="L220" s="163">
        <f t="shared" si="175"/>
        <v>0</v>
      </c>
      <c r="M220" s="163">
        <f t="shared" si="175"/>
        <v>0</v>
      </c>
      <c r="N220" s="163">
        <f t="shared" si="175"/>
        <v>0</v>
      </c>
      <c r="O220" s="163">
        <f t="shared" si="175"/>
        <v>0</v>
      </c>
      <c r="P220" s="163">
        <f t="shared" si="175"/>
        <v>0</v>
      </c>
      <c r="Q220" s="163">
        <f t="shared" si="175"/>
        <v>0</v>
      </c>
      <c r="R220" s="163">
        <f t="shared" si="175"/>
        <v>0</v>
      </c>
      <c r="S220" s="163">
        <f t="shared" si="174"/>
        <v>0</v>
      </c>
      <c r="T220" s="163">
        <f t="shared" si="174"/>
        <v>0</v>
      </c>
      <c r="U220" s="163">
        <f t="shared" si="173"/>
        <v>0</v>
      </c>
      <c r="V220" s="163">
        <f t="shared" si="173"/>
        <v>0</v>
      </c>
      <c r="W220" s="163">
        <f t="shared" si="173"/>
        <v>0</v>
      </c>
      <c r="X220" s="163">
        <f t="shared" si="173"/>
        <v>0</v>
      </c>
      <c r="Y220" s="163">
        <f t="shared" si="173"/>
        <v>0</v>
      </c>
      <c r="Z220" s="163">
        <f t="shared" si="174"/>
        <v>0</v>
      </c>
      <c r="AA220" s="163">
        <f t="shared" si="174"/>
        <v>0</v>
      </c>
      <c r="AB220" s="163">
        <f t="shared" si="174"/>
        <v>0</v>
      </c>
      <c r="AC220" s="163">
        <f t="shared" si="174"/>
        <v>0</v>
      </c>
      <c r="AD220" s="163">
        <f t="shared" si="174"/>
        <v>0</v>
      </c>
      <c r="AE220" s="163">
        <f t="shared" si="174"/>
        <v>0</v>
      </c>
      <c r="AF220" s="176">
        <f t="shared" si="174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175"/>
        <v>0</v>
      </c>
      <c r="D221" s="163">
        <f t="shared" si="175"/>
        <v>0</v>
      </c>
      <c r="E221" s="163">
        <f t="shared" si="175"/>
        <v>0</v>
      </c>
      <c r="F221" s="163">
        <f t="shared" si="175"/>
        <v>0</v>
      </c>
      <c r="G221" s="163">
        <f t="shared" si="175"/>
        <v>0</v>
      </c>
      <c r="H221" s="163">
        <f t="shared" si="175"/>
        <v>0</v>
      </c>
      <c r="I221" s="163">
        <f t="shared" si="175"/>
        <v>0</v>
      </c>
      <c r="J221" s="163">
        <f t="shared" si="175"/>
        <v>0</v>
      </c>
      <c r="K221" s="163">
        <f t="shared" si="175"/>
        <v>0</v>
      </c>
      <c r="L221" s="163">
        <f t="shared" si="175"/>
        <v>0</v>
      </c>
      <c r="M221" s="163">
        <f t="shared" si="175"/>
        <v>0</v>
      </c>
      <c r="N221" s="163">
        <f t="shared" si="175"/>
        <v>0</v>
      </c>
      <c r="O221" s="163">
        <f t="shared" si="175"/>
        <v>0</v>
      </c>
      <c r="P221" s="163">
        <f t="shared" si="175"/>
        <v>0</v>
      </c>
      <c r="Q221" s="163">
        <f t="shared" si="175"/>
        <v>0</v>
      </c>
      <c r="R221" s="163">
        <f t="shared" si="175"/>
        <v>0</v>
      </c>
      <c r="S221" s="163">
        <f t="shared" si="174"/>
        <v>0</v>
      </c>
      <c r="T221" s="163">
        <f t="shared" si="174"/>
        <v>0</v>
      </c>
      <c r="U221" s="163">
        <f t="shared" si="173"/>
        <v>0</v>
      </c>
      <c r="V221" s="163">
        <f t="shared" si="173"/>
        <v>0</v>
      </c>
      <c r="W221" s="163">
        <f t="shared" si="173"/>
        <v>0</v>
      </c>
      <c r="X221" s="163">
        <f t="shared" si="173"/>
        <v>0</v>
      </c>
      <c r="Y221" s="163">
        <f t="shared" si="173"/>
        <v>0</v>
      </c>
      <c r="Z221" s="163">
        <f t="shared" si="174"/>
        <v>0</v>
      </c>
      <c r="AA221" s="163">
        <f t="shared" si="174"/>
        <v>0</v>
      </c>
      <c r="AB221" s="163">
        <f t="shared" si="174"/>
        <v>0</v>
      </c>
      <c r="AC221" s="163">
        <f t="shared" si="174"/>
        <v>0</v>
      </c>
      <c r="AD221" s="163">
        <f t="shared" si="174"/>
        <v>0</v>
      </c>
      <c r="AE221" s="163">
        <f t="shared" si="174"/>
        <v>0</v>
      </c>
      <c r="AF221" s="176">
        <f t="shared" si="174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175"/>
        <v>0</v>
      </c>
      <c r="D222" s="163">
        <f t="shared" si="175"/>
        <v>0</v>
      </c>
      <c r="E222" s="163">
        <f t="shared" si="175"/>
        <v>0</v>
      </c>
      <c r="F222" s="163">
        <f t="shared" si="175"/>
        <v>0</v>
      </c>
      <c r="G222" s="163">
        <f t="shared" si="175"/>
        <v>0</v>
      </c>
      <c r="H222" s="163">
        <f t="shared" si="175"/>
        <v>0</v>
      </c>
      <c r="I222" s="163">
        <f t="shared" si="175"/>
        <v>0</v>
      </c>
      <c r="J222" s="163">
        <f t="shared" si="175"/>
        <v>0</v>
      </c>
      <c r="K222" s="163">
        <f t="shared" si="175"/>
        <v>0</v>
      </c>
      <c r="L222" s="163">
        <f t="shared" si="175"/>
        <v>0</v>
      </c>
      <c r="M222" s="163">
        <f t="shared" si="175"/>
        <v>0</v>
      </c>
      <c r="N222" s="163">
        <f t="shared" si="175"/>
        <v>0</v>
      </c>
      <c r="O222" s="163">
        <f t="shared" si="175"/>
        <v>0</v>
      </c>
      <c r="P222" s="163">
        <f t="shared" si="175"/>
        <v>0</v>
      </c>
      <c r="Q222" s="163">
        <f t="shared" si="175"/>
        <v>0</v>
      </c>
      <c r="R222" s="163">
        <f t="shared" si="175"/>
        <v>0</v>
      </c>
      <c r="S222" s="163">
        <f t="shared" si="174"/>
        <v>0</v>
      </c>
      <c r="T222" s="163">
        <f t="shared" si="174"/>
        <v>0</v>
      </c>
      <c r="U222" s="163">
        <f t="shared" si="173"/>
        <v>0</v>
      </c>
      <c r="V222" s="163">
        <f t="shared" si="173"/>
        <v>0</v>
      </c>
      <c r="W222" s="163">
        <f t="shared" si="173"/>
        <v>0</v>
      </c>
      <c r="X222" s="163">
        <f t="shared" si="173"/>
        <v>0</v>
      </c>
      <c r="Y222" s="163">
        <f t="shared" si="173"/>
        <v>0</v>
      </c>
      <c r="Z222" s="163">
        <f t="shared" si="174"/>
        <v>0</v>
      </c>
      <c r="AA222" s="163">
        <f t="shared" si="174"/>
        <v>0</v>
      </c>
      <c r="AB222" s="163">
        <f t="shared" si="174"/>
        <v>0</v>
      </c>
      <c r="AC222" s="163">
        <f t="shared" si="174"/>
        <v>0</v>
      </c>
      <c r="AD222" s="163">
        <f t="shared" si="174"/>
        <v>0</v>
      </c>
      <c r="AE222" s="163">
        <f t="shared" si="174"/>
        <v>0</v>
      </c>
      <c r="AF222" s="176">
        <f t="shared" si="174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175"/>
        <v>0</v>
      </c>
      <c r="D223" s="163">
        <f t="shared" si="175"/>
        <v>0</v>
      </c>
      <c r="E223" s="163">
        <f t="shared" si="175"/>
        <v>0</v>
      </c>
      <c r="F223" s="163">
        <f t="shared" si="175"/>
        <v>0</v>
      </c>
      <c r="G223" s="163">
        <f t="shared" si="175"/>
        <v>0</v>
      </c>
      <c r="H223" s="163">
        <f t="shared" si="175"/>
        <v>0</v>
      </c>
      <c r="I223" s="163">
        <f t="shared" si="175"/>
        <v>0</v>
      </c>
      <c r="J223" s="163">
        <f t="shared" si="175"/>
        <v>0</v>
      </c>
      <c r="K223" s="163">
        <f t="shared" si="175"/>
        <v>0</v>
      </c>
      <c r="L223" s="163">
        <f t="shared" si="175"/>
        <v>0</v>
      </c>
      <c r="M223" s="163">
        <f t="shared" si="175"/>
        <v>0</v>
      </c>
      <c r="N223" s="163">
        <f t="shared" si="175"/>
        <v>0</v>
      </c>
      <c r="O223" s="163">
        <f t="shared" si="175"/>
        <v>0</v>
      </c>
      <c r="P223" s="163">
        <f t="shared" si="175"/>
        <v>0</v>
      </c>
      <c r="Q223" s="163">
        <f t="shared" si="175"/>
        <v>0</v>
      </c>
      <c r="R223" s="163">
        <f t="shared" si="175"/>
        <v>0</v>
      </c>
      <c r="S223" s="163">
        <f t="shared" si="174"/>
        <v>0</v>
      </c>
      <c r="T223" s="163">
        <f t="shared" si="174"/>
        <v>0</v>
      </c>
      <c r="U223" s="163">
        <f t="shared" si="173"/>
        <v>0</v>
      </c>
      <c r="V223" s="163">
        <f t="shared" si="173"/>
        <v>0</v>
      </c>
      <c r="W223" s="163">
        <f t="shared" si="173"/>
        <v>0</v>
      </c>
      <c r="X223" s="163">
        <f t="shared" si="173"/>
        <v>0</v>
      </c>
      <c r="Y223" s="163">
        <f t="shared" si="173"/>
        <v>0</v>
      </c>
      <c r="Z223" s="163">
        <f t="shared" si="174"/>
        <v>0</v>
      </c>
      <c r="AA223" s="163">
        <f t="shared" si="174"/>
        <v>0</v>
      </c>
      <c r="AB223" s="163">
        <f t="shared" si="174"/>
        <v>0</v>
      </c>
      <c r="AC223" s="163">
        <f t="shared" si="174"/>
        <v>0</v>
      </c>
      <c r="AD223" s="163">
        <f t="shared" si="174"/>
        <v>0</v>
      </c>
      <c r="AE223" s="163">
        <f t="shared" si="174"/>
        <v>0</v>
      </c>
      <c r="AF223" s="176">
        <f t="shared" si="174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175"/>
        <v>0</v>
      </c>
      <c r="D224" s="163">
        <f t="shared" si="175"/>
        <v>0</v>
      </c>
      <c r="E224" s="163">
        <f t="shared" si="175"/>
        <v>0</v>
      </c>
      <c r="F224" s="163">
        <f t="shared" si="175"/>
        <v>0</v>
      </c>
      <c r="G224" s="163">
        <f t="shared" si="175"/>
        <v>0</v>
      </c>
      <c r="H224" s="163">
        <f t="shared" si="175"/>
        <v>0</v>
      </c>
      <c r="I224" s="163">
        <f t="shared" si="175"/>
        <v>0</v>
      </c>
      <c r="J224" s="163">
        <f t="shared" si="175"/>
        <v>0</v>
      </c>
      <c r="K224" s="163">
        <f t="shared" si="175"/>
        <v>0</v>
      </c>
      <c r="L224" s="163">
        <f t="shared" si="175"/>
        <v>0</v>
      </c>
      <c r="M224" s="163">
        <f t="shared" si="175"/>
        <v>0</v>
      </c>
      <c r="N224" s="163">
        <f t="shared" si="175"/>
        <v>0</v>
      </c>
      <c r="O224" s="163">
        <f t="shared" si="175"/>
        <v>0</v>
      </c>
      <c r="P224" s="163">
        <f t="shared" si="175"/>
        <v>0</v>
      </c>
      <c r="Q224" s="163">
        <f t="shared" si="175"/>
        <v>0</v>
      </c>
      <c r="R224" s="163">
        <f t="shared" si="175"/>
        <v>0</v>
      </c>
      <c r="S224" s="163">
        <f t="shared" si="174"/>
        <v>0</v>
      </c>
      <c r="T224" s="163">
        <f t="shared" si="174"/>
        <v>0</v>
      </c>
      <c r="U224" s="163">
        <f t="shared" si="173"/>
        <v>0</v>
      </c>
      <c r="V224" s="163">
        <f t="shared" si="173"/>
        <v>0</v>
      </c>
      <c r="W224" s="163">
        <f t="shared" si="173"/>
        <v>0</v>
      </c>
      <c r="X224" s="163">
        <f t="shared" si="173"/>
        <v>0</v>
      </c>
      <c r="Y224" s="163">
        <f t="shared" si="173"/>
        <v>0</v>
      </c>
      <c r="Z224" s="163">
        <f t="shared" si="174"/>
        <v>0</v>
      </c>
      <c r="AA224" s="163">
        <f t="shared" si="174"/>
        <v>0</v>
      </c>
      <c r="AB224" s="163">
        <f t="shared" si="174"/>
        <v>0</v>
      </c>
      <c r="AC224" s="163">
        <f t="shared" si="174"/>
        <v>0</v>
      </c>
      <c r="AD224" s="163">
        <f t="shared" si="174"/>
        <v>0</v>
      </c>
      <c r="AE224" s="163">
        <f t="shared" si="174"/>
        <v>0</v>
      </c>
      <c r="AF224" s="176">
        <f t="shared" si="174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175"/>
        <v>0</v>
      </c>
      <c r="D225" s="163">
        <f t="shared" si="175"/>
        <v>0</v>
      </c>
      <c r="E225" s="163">
        <f t="shared" si="175"/>
        <v>0</v>
      </c>
      <c r="F225" s="163">
        <f t="shared" si="175"/>
        <v>0</v>
      </c>
      <c r="G225" s="163">
        <f t="shared" si="175"/>
        <v>0</v>
      </c>
      <c r="H225" s="163">
        <f t="shared" si="175"/>
        <v>0</v>
      </c>
      <c r="I225" s="163">
        <f t="shared" si="175"/>
        <v>0</v>
      </c>
      <c r="J225" s="163">
        <f t="shared" si="175"/>
        <v>0</v>
      </c>
      <c r="K225" s="163">
        <f t="shared" si="175"/>
        <v>0</v>
      </c>
      <c r="L225" s="163">
        <f t="shared" si="175"/>
        <v>0</v>
      </c>
      <c r="M225" s="163">
        <f t="shared" si="175"/>
        <v>0</v>
      </c>
      <c r="N225" s="163">
        <f t="shared" si="175"/>
        <v>0</v>
      </c>
      <c r="O225" s="163">
        <f t="shared" si="175"/>
        <v>0</v>
      </c>
      <c r="P225" s="163">
        <f t="shared" si="175"/>
        <v>0</v>
      </c>
      <c r="Q225" s="163">
        <f t="shared" si="175"/>
        <v>0</v>
      </c>
      <c r="R225" s="163">
        <f t="shared" si="175"/>
        <v>0</v>
      </c>
      <c r="S225" s="163">
        <f t="shared" si="174"/>
        <v>0</v>
      </c>
      <c r="T225" s="163">
        <f t="shared" si="174"/>
        <v>0</v>
      </c>
      <c r="U225" s="163">
        <f t="shared" si="173"/>
        <v>0</v>
      </c>
      <c r="V225" s="163">
        <f t="shared" si="173"/>
        <v>0</v>
      </c>
      <c r="W225" s="163">
        <f t="shared" si="173"/>
        <v>0</v>
      </c>
      <c r="X225" s="163">
        <f t="shared" si="173"/>
        <v>0</v>
      </c>
      <c r="Y225" s="163">
        <f t="shared" si="173"/>
        <v>0</v>
      </c>
      <c r="Z225" s="163">
        <f t="shared" si="174"/>
        <v>0</v>
      </c>
      <c r="AA225" s="163">
        <f t="shared" si="174"/>
        <v>0</v>
      </c>
      <c r="AB225" s="163">
        <f t="shared" si="174"/>
        <v>0</v>
      </c>
      <c r="AC225" s="163">
        <f t="shared" si="174"/>
        <v>0</v>
      </c>
      <c r="AD225" s="163">
        <f t="shared" si="174"/>
        <v>0</v>
      </c>
      <c r="AE225" s="163">
        <f t="shared" si="174"/>
        <v>0</v>
      </c>
      <c r="AF225" s="176">
        <f t="shared" si="174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175"/>
        <v>0</v>
      </c>
      <c r="D226" s="163">
        <f t="shared" si="175"/>
        <v>0</v>
      </c>
      <c r="E226" s="163">
        <f t="shared" si="175"/>
        <v>0</v>
      </c>
      <c r="F226" s="163">
        <f t="shared" si="175"/>
        <v>0</v>
      </c>
      <c r="G226" s="163">
        <f t="shared" si="175"/>
        <v>0</v>
      </c>
      <c r="H226" s="163">
        <f t="shared" si="175"/>
        <v>0</v>
      </c>
      <c r="I226" s="163">
        <f t="shared" si="175"/>
        <v>0</v>
      </c>
      <c r="J226" s="163">
        <f t="shared" si="175"/>
        <v>0</v>
      </c>
      <c r="K226" s="163">
        <f t="shared" si="175"/>
        <v>0</v>
      </c>
      <c r="L226" s="163">
        <f t="shared" si="175"/>
        <v>0</v>
      </c>
      <c r="M226" s="163">
        <f t="shared" si="175"/>
        <v>0</v>
      </c>
      <c r="N226" s="163">
        <f t="shared" si="175"/>
        <v>0</v>
      </c>
      <c r="O226" s="163">
        <f t="shared" si="175"/>
        <v>0</v>
      </c>
      <c r="P226" s="163">
        <f t="shared" si="175"/>
        <v>0</v>
      </c>
      <c r="Q226" s="163">
        <f t="shared" si="175"/>
        <v>0</v>
      </c>
      <c r="R226" s="163">
        <f t="shared" si="175"/>
        <v>0</v>
      </c>
      <c r="S226" s="163">
        <f t="shared" si="174"/>
        <v>0</v>
      </c>
      <c r="T226" s="163">
        <f t="shared" si="174"/>
        <v>0</v>
      </c>
      <c r="U226" s="163">
        <f t="shared" si="173"/>
        <v>0</v>
      </c>
      <c r="V226" s="163">
        <f t="shared" si="173"/>
        <v>0</v>
      </c>
      <c r="W226" s="163">
        <f t="shared" si="173"/>
        <v>0</v>
      </c>
      <c r="X226" s="163">
        <f t="shared" si="173"/>
        <v>0</v>
      </c>
      <c r="Y226" s="163">
        <f t="shared" si="173"/>
        <v>0</v>
      </c>
      <c r="Z226" s="163">
        <f t="shared" si="174"/>
        <v>0</v>
      </c>
      <c r="AA226" s="163">
        <f t="shared" si="174"/>
        <v>0</v>
      </c>
      <c r="AB226" s="163">
        <f t="shared" si="174"/>
        <v>0</v>
      </c>
      <c r="AC226" s="163">
        <f t="shared" si="174"/>
        <v>0</v>
      </c>
      <c r="AD226" s="163">
        <f t="shared" si="174"/>
        <v>0</v>
      </c>
      <c r="AE226" s="163">
        <f t="shared" si="174"/>
        <v>0</v>
      </c>
      <c r="AF226" s="176">
        <f t="shared" si="174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175"/>
        <v>0</v>
      </c>
      <c r="D227" s="163">
        <f t="shared" si="175"/>
        <v>0</v>
      </c>
      <c r="E227" s="163">
        <f t="shared" si="175"/>
        <v>0</v>
      </c>
      <c r="F227" s="163">
        <f t="shared" si="175"/>
        <v>0</v>
      </c>
      <c r="G227" s="163">
        <f t="shared" si="175"/>
        <v>0</v>
      </c>
      <c r="H227" s="163">
        <f t="shared" si="175"/>
        <v>0</v>
      </c>
      <c r="I227" s="163">
        <f t="shared" si="175"/>
        <v>0</v>
      </c>
      <c r="J227" s="163">
        <f t="shared" si="175"/>
        <v>0</v>
      </c>
      <c r="K227" s="163">
        <f t="shared" si="175"/>
        <v>0</v>
      </c>
      <c r="L227" s="163">
        <f t="shared" si="175"/>
        <v>0</v>
      </c>
      <c r="M227" s="163">
        <f t="shared" si="175"/>
        <v>0</v>
      </c>
      <c r="N227" s="163">
        <f t="shared" si="175"/>
        <v>0</v>
      </c>
      <c r="O227" s="163">
        <f t="shared" si="175"/>
        <v>0</v>
      </c>
      <c r="P227" s="163">
        <f t="shared" si="175"/>
        <v>0</v>
      </c>
      <c r="Q227" s="163">
        <f t="shared" si="175"/>
        <v>0</v>
      </c>
      <c r="R227" s="163">
        <f t="shared" si="175"/>
        <v>0</v>
      </c>
      <c r="S227" s="163">
        <f t="shared" si="174"/>
        <v>0</v>
      </c>
      <c r="T227" s="163">
        <f t="shared" si="174"/>
        <v>0</v>
      </c>
      <c r="U227" s="163">
        <f t="shared" si="173"/>
        <v>0</v>
      </c>
      <c r="V227" s="163">
        <f t="shared" si="173"/>
        <v>0</v>
      </c>
      <c r="W227" s="163">
        <f t="shared" si="173"/>
        <v>0</v>
      </c>
      <c r="X227" s="163">
        <f t="shared" si="173"/>
        <v>0</v>
      </c>
      <c r="Y227" s="163">
        <f t="shared" si="173"/>
        <v>0</v>
      </c>
      <c r="Z227" s="163">
        <f t="shared" si="174"/>
        <v>0</v>
      </c>
      <c r="AA227" s="163">
        <f t="shared" si="174"/>
        <v>0</v>
      </c>
      <c r="AB227" s="163">
        <f t="shared" si="174"/>
        <v>0</v>
      </c>
      <c r="AC227" s="163">
        <f t="shared" si="174"/>
        <v>0</v>
      </c>
      <c r="AD227" s="163">
        <f t="shared" si="174"/>
        <v>0</v>
      </c>
      <c r="AE227" s="163">
        <f t="shared" si="174"/>
        <v>0</v>
      </c>
      <c r="AF227" s="176">
        <f t="shared" si="174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175"/>
        <v>0</v>
      </c>
      <c r="D228" s="163">
        <f t="shared" si="175"/>
        <v>0</v>
      </c>
      <c r="E228" s="163">
        <f t="shared" si="175"/>
        <v>0</v>
      </c>
      <c r="F228" s="163">
        <f t="shared" si="175"/>
        <v>0</v>
      </c>
      <c r="G228" s="163">
        <f t="shared" si="175"/>
        <v>0</v>
      </c>
      <c r="H228" s="163">
        <f t="shared" si="175"/>
        <v>0</v>
      </c>
      <c r="I228" s="163">
        <f t="shared" si="175"/>
        <v>0</v>
      </c>
      <c r="J228" s="163">
        <f t="shared" si="175"/>
        <v>0</v>
      </c>
      <c r="K228" s="163">
        <f t="shared" si="175"/>
        <v>0</v>
      </c>
      <c r="L228" s="163">
        <f t="shared" si="175"/>
        <v>0</v>
      </c>
      <c r="M228" s="163">
        <f t="shared" si="175"/>
        <v>0</v>
      </c>
      <c r="N228" s="163">
        <f t="shared" si="175"/>
        <v>0</v>
      </c>
      <c r="O228" s="163">
        <f t="shared" si="175"/>
        <v>0</v>
      </c>
      <c r="P228" s="163">
        <f t="shared" si="175"/>
        <v>0</v>
      </c>
      <c r="Q228" s="163">
        <f t="shared" si="175"/>
        <v>0</v>
      </c>
      <c r="R228" s="163">
        <f t="shared" si="175"/>
        <v>0</v>
      </c>
      <c r="S228" s="163">
        <f t="shared" si="174"/>
        <v>0</v>
      </c>
      <c r="T228" s="163">
        <f t="shared" si="174"/>
        <v>0</v>
      </c>
      <c r="U228" s="163">
        <f t="shared" si="173"/>
        <v>0</v>
      </c>
      <c r="V228" s="163">
        <f t="shared" si="173"/>
        <v>0</v>
      </c>
      <c r="W228" s="163">
        <f t="shared" si="173"/>
        <v>0</v>
      </c>
      <c r="X228" s="163">
        <f t="shared" si="173"/>
        <v>0</v>
      </c>
      <c r="Y228" s="163">
        <f t="shared" si="173"/>
        <v>0</v>
      </c>
      <c r="Z228" s="163">
        <f t="shared" si="174"/>
        <v>0</v>
      </c>
      <c r="AA228" s="163">
        <f t="shared" si="174"/>
        <v>0</v>
      </c>
      <c r="AB228" s="163">
        <f t="shared" si="174"/>
        <v>0</v>
      </c>
      <c r="AC228" s="163">
        <f t="shared" si="174"/>
        <v>0</v>
      </c>
      <c r="AD228" s="163">
        <f t="shared" si="174"/>
        <v>0</v>
      </c>
      <c r="AE228" s="163">
        <f t="shared" si="174"/>
        <v>0</v>
      </c>
      <c r="AF228" s="176">
        <f t="shared" si="174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175"/>
        <v>0</v>
      </c>
      <c r="D229" s="163">
        <f t="shared" si="175"/>
        <v>0</v>
      </c>
      <c r="E229" s="163">
        <f t="shared" si="175"/>
        <v>0</v>
      </c>
      <c r="F229" s="163">
        <f t="shared" si="175"/>
        <v>0</v>
      </c>
      <c r="G229" s="163">
        <f t="shared" si="175"/>
        <v>0</v>
      </c>
      <c r="H229" s="163">
        <f t="shared" si="175"/>
        <v>0</v>
      </c>
      <c r="I229" s="163">
        <f t="shared" si="175"/>
        <v>0</v>
      </c>
      <c r="J229" s="163">
        <f t="shared" si="175"/>
        <v>0</v>
      </c>
      <c r="K229" s="163">
        <f t="shared" si="175"/>
        <v>0</v>
      </c>
      <c r="L229" s="163">
        <f t="shared" si="175"/>
        <v>0</v>
      </c>
      <c r="M229" s="163">
        <f t="shared" si="175"/>
        <v>0</v>
      </c>
      <c r="N229" s="163">
        <f t="shared" si="175"/>
        <v>0</v>
      </c>
      <c r="O229" s="163">
        <f t="shared" si="175"/>
        <v>0</v>
      </c>
      <c r="P229" s="163">
        <f t="shared" si="175"/>
        <v>0</v>
      </c>
      <c r="Q229" s="163">
        <f t="shared" si="175"/>
        <v>0</v>
      </c>
      <c r="R229" s="163">
        <f t="shared" si="175"/>
        <v>0</v>
      </c>
      <c r="S229" s="163">
        <f t="shared" si="174"/>
        <v>0</v>
      </c>
      <c r="T229" s="163">
        <f t="shared" si="174"/>
        <v>0</v>
      </c>
      <c r="U229" s="163">
        <f t="shared" si="173"/>
        <v>0</v>
      </c>
      <c r="V229" s="163">
        <f t="shared" si="173"/>
        <v>0</v>
      </c>
      <c r="W229" s="163">
        <f t="shared" si="173"/>
        <v>0</v>
      </c>
      <c r="X229" s="163">
        <f t="shared" si="173"/>
        <v>0</v>
      </c>
      <c r="Y229" s="163">
        <f t="shared" si="173"/>
        <v>0</v>
      </c>
      <c r="Z229" s="163">
        <f t="shared" si="174"/>
        <v>0</v>
      </c>
      <c r="AA229" s="163">
        <f t="shared" si="174"/>
        <v>0</v>
      </c>
      <c r="AB229" s="163">
        <f t="shared" si="174"/>
        <v>0</v>
      </c>
      <c r="AC229" s="163">
        <f t="shared" si="174"/>
        <v>0</v>
      </c>
      <c r="AD229" s="163">
        <f t="shared" si="174"/>
        <v>0</v>
      </c>
      <c r="AE229" s="163">
        <f t="shared" si="174"/>
        <v>0</v>
      </c>
      <c r="AF229" s="176">
        <f t="shared" si="174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175"/>
        <v>0</v>
      </c>
      <c r="D230" s="163">
        <f t="shared" si="175"/>
        <v>0</v>
      </c>
      <c r="E230" s="163">
        <f t="shared" si="175"/>
        <v>0</v>
      </c>
      <c r="F230" s="163">
        <f t="shared" si="175"/>
        <v>0</v>
      </c>
      <c r="G230" s="163">
        <f t="shared" si="175"/>
        <v>0</v>
      </c>
      <c r="H230" s="163">
        <f t="shared" si="175"/>
        <v>0</v>
      </c>
      <c r="I230" s="163">
        <f t="shared" si="175"/>
        <v>0</v>
      </c>
      <c r="J230" s="163">
        <f t="shared" si="175"/>
        <v>0</v>
      </c>
      <c r="K230" s="163">
        <f t="shared" si="175"/>
        <v>0</v>
      </c>
      <c r="L230" s="163">
        <f t="shared" si="175"/>
        <v>0</v>
      </c>
      <c r="M230" s="163">
        <f t="shared" si="175"/>
        <v>0</v>
      </c>
      <c r="N230" s="163">
        <f t="shared" si="175"/>
        <v>0</v>
      </c>
      <c r="O230" s="163">
        <f t="shared" si="175"/>
        <v>0</v>
      </c>
      <c r="P230" s="163">
        <f t="shared" si="175"/>
        <v>0</v>
      </c>
      <c r="Q230" s="163">
        <f t="shared" si="175"/>
        <v>0</v>
      </c>
      <c r="R230" s="163">
        <f t="shared" si="175"/>
        <v>0</v>
      </c>
      <c r="S230" s="163">
        <f t="shared" si="174"/>
        <v>0</v>
      </c>
      <c r="T230" s="163">
        <f t="shared" ref="T230:Y245" si="176">S230</f>
        <v>0</v>
      </c>
      <c r="U230" s="163">
        <f t="shared" si="176"/>
        <v>0</v>
      </c>
      <c r="V230" s="163">
        <f t="shared" si="176"/>
        <v>0</v>
      </c>
      <c r="W230" s="163">
        <f t="shared" si="176"/>
        <v>0</v>
      </c>
      <c r="X230" s="163">
        <f t="shared" si="176"/>
        <v>0</v>
      </c>
      <c r="Y230" s="163">
        <f t="shared" si="176"/>
        <v>0</v>
      </c>
      <c r="Z230" s="163">
        <f t="shared" si="174"/>
        <v>0</v>
      </c>
      <c r="AA230" s="163">
        <f t="shared" si="174"/>
        <v>0</v>
      </c>
      <c r="AB230" s="163">
        <f t="shared" si="174"/>
        <v>0</v>
      </c>
      <c r="AC230" s="163">
        <f t="shared" si="174"/>
        <v>0</v>
      </c>
      <c r="AD230" s="163">
        <f t="shared" si="174"/>
        <v>0</v>
      </c>
      <c r="AE230" s="163">
        <f t="shared" si="174"/>
        <v>0</v>
      </c>
      <c r="AF230" s="176">
        <f t="shared" si="174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175"/>
        <v>0</v>
      </c>
      <c r="D231" s="163">
        <f t="shared" si="175"/>
        <v>0</v>
      </c>
      <c r="E231" s="163">
        <f t="shared" si="175"/>
        <v>0</v>
      </c>
      <c r="F231" s="163">
        <f t="shared" si="175"/>
        <v>0</v>
      </c>
      <c r="G231" s="163">
        <f t="shared" si="175"/>
        <v>0</v>
      </c>
      <c r="H231" s="163">
        <f t="shared" si="175"/>
        <v>0</v>
      </c>
      <c r="I231" s="163">
        <f t="shared" si="175"/>
        <v>0</v>
      </c>
      <c r="J231" s="163">
        <f t="shared" si="175"/>
        <v>0</v>
      </c>
      <c r="K231" s="163">
        <f t="shared" si="175"/>
        <v>0</v>
      </c>
      <c r="L231" s="163">
        <f t="shared" si="175"/>
        <v>0</v>
      </c>
      <c r="M231" s="163">
        <f t="shared" si="175"/>
        <v>0</v>
      </c>
      <c r="N231" s="163">
        <f t="shared" si="175"/>
        <v>0</v>
      </c>
      <c r="O231" s="163">
        <f t="shared" si="175"/>
        <v>0</v>
      </c>
      <c r="P231" s="163">
        <f t="shared" si="175"/>
        <v>0</v>
      </c>
      <c r="Q231" s="163">
        <f t="shared" si="175"/>
        <v>0</v>
      </c>
      <c r="R231" s="163">
        <f t="shared" si="175"/>
        <v>0</v>
      </c>
      <c r="S231" s="163">
        <f t="shared" si="174"/>
        <v>0</v>
      </c>
      <c r="T231" s="163">
        <f t="shared" si="176"/>
        <v>0</v>
      </c>
      <c r="U231" s="163">
        <f t="shared" si="176"/>
        <v>0</v>
      </c>
      <c r="V231" s="163">
        <f t="shared" si="176"/>
        <v>0</v>
      </c>
      <c r="W231" s="163">
        <f t="shared" si="176"/>
        <v>0</v>
      </c>
      <c r="X231" s="163">
        <f t="shared" si="176"/>
        <v>0</v>
      </c>
      <c r="Y231" s="163">
        <f t="shared" si="176"/>
        <v>0</v>
      </c>
      <c r="Z231" s="163">
        <f t="shared" si="174"/>
        <v>0</v>
      </c>
      <c r="AA231" s="163">
        <f t="shared" si="174"/>
        <v>0</v>
      </c>
      <c r="AB231" s="163">
        <f t="shared" si="174"/>
        <v>0</v>
      </c>
      <c r="AC231" s="163">
        <f t="shared" si="174"/>
        <v>0</v>
      </c>
      <c r="AD231" s="163">
        <f t="shared" si="174"/>
        <v>0</v>
      </c>
      <c r="AE231" s="163">
        <f t="shared" si="174"/>
        <v>0</v>
      </c>
      <c r="AF231" s="176">
        <f t="shared" si="174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175"/>
        <v>0</v>
      </c>
      <c r="D232" s="163">
        <f t="shared" si="175"/>
        <v>0</v>
      </c>
      <c r="E232" s="163">
        <f t="shared" si="175"/>
        <v>0</v>
      </c>
      <c r="F232" s="163">
        <f t="shared" si="175"/>
        <v>0</v>
      </c>
      <c r="G232" s="163">
        <f t="shared" si="175"/>
        <v>0</v>
      </c>
      <c r="H232" s="163">
        <f t="shared" si="175"/>
        <v>0</v>
      </c>
      <c r="I232" s="163">
        <f t="shared" si="175"/>
        <v>0</v>
      </c>
      <c r="J232" s="163">
        <f t="shared" si="175"/>
        <v>0</v>
      </c>
      <c r="K232" s="163">
        <f t="shared" si="175"/>
        <v>0</v>
      </c>
      <c r="L232" s="163">
        <f t="shared" si="175"/>
        <v>0</v>
      </c>
      <c r="M232" s="163">
        <f t="shared" si="175"/>
        <v>0</v>
      </c>
      <c r="N232" s="163">
        <f t="shared" si="175"/>
        <v>0</v>
      </c>
      <c r="O232" s="163">
        <f t="shared" si="175"/>
        <v>0</v>
      </c>
      <c r="P232" s="163">
        <f t="shared" si="175"/>
        <v>0</v>
      </c>
      <c r="Q232" s="163">
        <f t="shared" si="175"/>
        <v>0</v>
      </c>
      <c r="R232" s="163">
        <f t="shared" ref="R232:AF247" si="177">Q232</f>
        <v>0</v>
      </c>
      <c r="S232" s="163">
        <f t="shared" si="177"/>
        <v>0</v>
      </c>
      <c r="T232" s="163">
        <f t="shared" si="177"/>
        <v>0</v>
      </c>
      <c r="U232" s="163">
        <f t="shared" si="176"/>
        <v>0</v>
      </c>
      <c r="V232" s="163">
        <f t="shared" si="176"/>
        <v>0</v>
      </c>
      <c r="W232" s="163">
        <f t="shared" si="176"/>
        <v>0</v>
      </c>
      <c r="X232" s="163">
        <f t="shared" si="176"/>
        <v>0</v>
      </c>
      <c r="Y232" s="163">
        <f t="shared" si="176"/>
        <v>0</v>
      </c>
      <c r="Z232" s="163">
        <f t="shared" si="177"/>
        <v>0</v>
      </c>
      <c r="AA232" s="163">
        <f t="shared" si="177"/>
        <v>0</v>
      </c>
      <c r="AB232" s="163">
        <f t="shared" si="177"/>
        <v>0</v>
      </c>
      <c r="AC232" s="163">
        <f t="shared" si="177"/>
        <v>0</v>
      </c>
      <c r="AD232" s="163">
        <f t="shared" si="177"/>
        <v>0</v>
      </c>
      <c r="AE232" s="163">
        <f t="shared" si="177"/>
        <v>0</v>
      </c>
      <c r="AF232" s="176">
        <f t="shared" si="177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R248" si="178">B233</f>
        <v>0</v>
      </c>
      <c r="D233" s="163">
        <f t="shared" si="178"/>
        <v>0</v>
      </c>
      <c r="E233" s="163">
        <f t="shared" si="178"/>
        <v>0</v>
      </c>
      <c r="F233" s="163">
        <f t="shared" si="178"/>
        <v>0</v>
      </c>
      <c r="G233" s="163">
        <f t="shared" si="178"/>
        <v>0</v>
      </c>
      <c r="H233" s="163">
        <f t="shared" si="178"/>
        <v>0</v>
      </c>
      <c r="I233" s="163">
        <f t="shared" si="178"/>
        <v>0</v>
      </c>
      <c r="J233" s="163">
        <f t="shared" si="178"/>
        <v>0</v>
      </c>
      <c r="K233" s="163">
        <f t="shared" si="178"/>
        <v>0</v>
      </c>
      <c r="L233" s="163">
        <f t="shared" si="178"/>
        <v>0</v>
      </c>
      <c r="M233" s="163">
        <f t="shared" si="178"/>
        <v>0</v>
      </c>
      <c r="N233" s="163">
        <f t="shared" si="178"/>
        <v>0</v>
      </c>
      <c r="O233" s="163">
        <f t="shared" si="178"/>
        <v>0</v>
      </c>
      <c r="P233" s="163">
        <f t="shared" si="178"/>
        <v>0</v>
      </c>
      <c r="Q233" s="163">
        <f t="shared" si="178"/>
        <v>0</v>
      </c>
      <c r="R233" s="163">
        <f t="shared" si="178"/>
        <v>0</v>
      </c>
      <c r="S233" s="163">
        <f t="shared" si="177"/>
        <v>0</v>
      </c>
      <c r="T233" s="163">
        <f t="shared" si="177"/>
        <v>0</v>
      </c>
      <c r="U233" s="163">
        <f t="shared" si="176"/>
        <v>0</v>
      </c>
      <c r="V233" s="163">
        <f t="shared" si="176"/>
        <v>0</v>
      </c>
      <c r="W233" s="163">
        <f t="shared" si="176"/>
        <v>0</v>
      </c>
      <c r="X233" s="163">
        <f t="shared" si="176"/>
        <v>0</v>
      </c>
      <c r="Y233" s="163">
        <f t="shared" si="176"/>
        <v>0</v>
      </c>
      <c r="Z233" s="163">
        <f t="shared" si="177"/>
        <v>0</v>
      </c>
      <c r="AA233" s="163">
        <f t="shared" si="177"/>
        <v>0</v>
      </c>
      <c r="AB233" s="163">
        <f t="shared" si="177"/>
        <v>0</v>
      </c>
      <c r="AC233" s="163">
        <f t="shared" si="177"/>
        <v>0</v>
      </c>
      <c r="AD233" s="163">
        <f t="shared" si="177"/>
        <v>0</v>
      </c>
      <c r="AE233" s="163">
        <f t="shared" si="177"/>
        <v>0</v>
      </c>
      <c r="AF233" s="176">
        <f t="shared" si="177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178"/>
        <v>0</v>
      </c>
      <c r="D234" s="163">
        <f t="shared" si="178"/>
        <v>0</v>
      </c>
      <c r="E234" s="163">
        <f t="shared" si="178"/>
        <v>0</v>
      </c>
      <c r="F234" s="163">
        <f t="shared" si="178"/>
        <v>0</v>
      </c>
      <c r="G234" s="163">
        <f t="shared" si="178"/>
        <v>0</v>
      </c>
      <c r="H234" s="163">
        <f t="shared" si="178"/>
        <v>0</v>
      </c>
      <c r="I234" s="163">
        <f t="shared" si="178"/>
        <v>0</v>
      </c>
      <c r="J234" s="163">
        <f t="shared" si="178"/>
        <v>0</v>
      </c>
      <c r="K234" s="163">
        <f t="shared" si="178"/>
        <v>0</v>
      </c>
      <c r="L234" s="163">
        <f t="shared" si="178"/>
        <v>0</v>
      </c>
      <c r="M234" s="163">
        <f t="shared" si="178"/>
        <v>0</v>
      </c>
      <c r="N234" s="163">
        <f t="shared" si="178"/>
        <v>0</v>
      </c>
      <c r="O234" s="163">
        <f t="shared" si="178"/>
        <v>0</v>
      </c>
      <c r="P234" s="163">
        <f t="shared" si="178"/>
        <v>0</v>
      </c>
      <c r="Q234" s="163">
        <f t="shared" si="178"/>
        <v>0</v>
      </c>
      <c r="R234" s="163">
        <f t="shared" si="178"/>
        <v>0</v>
      </c>
      <c r="S234" s="163">
        <f t="shared" si="177"/>
        <v>0</v>
      </c>
      <c r="T234" s="163">
        <f t="shared" si="177"/>
        <v>0</v>
      </c>
      <c r="U234" s="163">
        <f t="shared" si="176"/>
        <v>0</v>
      </c>
      <c r="V234" s="163">
        <f t="shared" si="176"/>
        <v>0</v>
      </c>
      <c r="W234" s="163">
        <f t="shared" si="176"/>
        <v>0</v>
      </c>
      <c r="X234" s="163">
        <f t="shared" si="176"/>
        <v>0</v>
      </c>
      <c r="Y234" s="163">
        <f t="shared" si="176"/>
        <v>0</v>
      </c>
      <c r="Z234" s="163">
        <f t="shared" si="177"/>
        <v>0</v>
      </c>
      <c r="AA234" s="163">
        <f t="shared" si="177"/>
        <v>0</v>
      </c>
      <c r="AB234" s="163">
        <f t="shared" si="177"/>
        <v>0</v>
      </c>
      <c r="AC234" s="163">
        <f t="shared" si="177"/>
        <v>0</v>
      </c>
      <c r="AD234" s="163">
        <f t="shared" si="177"/>
        <v>0</v>
      </c>
      <c r="AE234" s="163">
        <f t="shared" si="177"/>
        <v>0</v>
      </c>
      <c r="AF234" s="176">
        <f t="shared" si="177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178"/>
        <v>0</v>
      </c>
      <c r="D235" s="163">
        <f t="shared" si="178"/>
        <v>0</v>
      </c>
      <c r="E235" s="163">
        <f t="shared" si="178"/>
        <v>0</v>
      </c>
      <c r="F235" s="163">
        <f t="shared" si="178"/>
        <v>0</v>
      </c>
      <c r="G235" s="163">
        <f t="shared" si="178"/>
        <v>0</v>
      </c>
      <c r="H235" s="163">
        <f t="shared" si="178"/>
        <v>0</v>
      </c>
      <c r="I235" s="163">
        <f t="shared" si="178"/>
        <v>0</v>
      </c>
      <c r="J235" s="163">
        <f t="shared" si="178"/>
        <v>0</v>
      </c>
      <c r="K235" s="163">
        <f t="shared" si="178"/>
        <v>0</v>
      </c>
      <c r="L235" s="163">
        <f t="shared" si="178"/>
        <v>0</v>
      </c>
      <c r="M235" s="163">
        <f t="shared" si="178"/>
        <v>0</v>
      </c>
      <c r="N235" s="163">
        <f t="shared" si="178"/>
        <v>0</v>
      </c>
      <c r="O235" s="163">
        <f t="shared" si="178"/>
        <v>0</v>
      </c>
      <c r="P235" s="163">
        <f t="shared" si="178"/>
        <v>0</v>
      </c>
      <c r="Q235" s="163">
        <f t="shared" si="178"/>
        <v>0</v>
      </c>
      <c r="R235" s="163">
        <f t="shared" si="178"/>
        <v>0</v>
      </c>
      <c r="S235" s="163">
        <f t="shared" si="177"/>
        <v>0</v>
      </c>
      <c r="T235" s="163">
        <f t="shared" si="177"/>
        <v>0</v>
      </c>
      <c r="U235" s="163">
        <f t="shared" si="176"/>
        <v>0</v>
      </c>
      <c r="V235" s="163">
        <f t="shared" si="176"/>
        <v>0</v>
      </c>
      <c r="W235" s="163">
        <f t="shared" si="176"/>
        <v>0</v>
      </c>
      <c r="X235" s="163">
        <f t="shared" si="176"/>
        <v>0</v>
      </c>
      <c r="Y235" s="163">
        <f t="shared" si="176"/>
        <v>0</v>
      </c>
      <c r="Z235" s="163">
        <f t="shared" si="177"/>
        <v>0</v>
      </c>
      <c r="AA235" s="163">
        <f t="shared" si="177"/>
        <v>0</v>
      </c>
      <c r="AB235" s="163">
        <f t="shared" si="177"/>
        <v>0</v>
      </c>
      <c r="AC235" s="163">
        <f t="shared" si="177"/>
        <v>0</v>
      </c>
      <c r="AD235" s="163">
        <f t="shared" si="177"/>
        <v>0</v>
      </c>
      <c r="AE235" s="163">
        <f t="shared" si="177"/>
        <v>0</v>
      </c>
      <c r="AF235" s="176">
        <f t="shared" si="177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178"/>
        <v>0</v>
      </c>
      <c r="D236" s="163">
        <f t="shared" si="178"/>
        <v>0</v>
      </c>
      <c r="E236" s="163">
        <f t="shared" si="178"/>
        <v>0</v>
      </c>
      <c r="F236" s="163">
        <f t="shared" si="178"/>
        <v>0</v>
      </c>
      <c r="G236" s="163">
        <f t="shared" si="178"/>
        <v>0</v>
      </c>
      <c r="H236" s="163">
        <f t="shared" si="178"/>
        <v>0</v>
      </c>
      <c r="I236" s="163">
        <f t="shared" si="178"/>
        <v>0</v>
      </c>
      <c r="J236" s="163">
        <f t="shared" si="178"/>
        <v>0</v>
      </c>
      <c r="K236" s="163">
        <f t="shared" si="178"/>
        <v>0</v>
      </c>
      <c r="L236" s="163">
        <f t="shared" si="178"/>
        <v>0</v>
      </c>
      <c r="M236" s="163">
        <f t="shared" si="178"/>
        <v>0</v>
      </c>
      <c r="N236" s="163">
        <f t="shared" si="178"/>
        <v>0</v>
      </c>
      <c r="O236" s="163">
        <f t="shared" si="178"/>
        <v>0</v>
      </c>
      <c r="P236" s="163">
        <f t="shared" si="178"/>
        <v>0</v>
      </c>
      <c r="Q236" s="163">
        <f t="shared" si="178"/>
        <v>0</v>
      </c>
      <c r="R236" s="163">
        <f t="shared" si="178"/>
        <v>0</v>
      </c>
      <c r="S236" s="163">
        <f t="shared" si="177"/>
        <v>0</v>
      </c>
      <c r="T236" s="163">
        <f t="shared" si="177"/>
        <v>0</v>
      </c>
      <c r="U236" s="163">
        <f t="shared" si="176"/>
        <v>0</v>
      </c>
      <c r="V236" s="163">
        <f t="shared" si="176"/>
        <v>0</v>
      </c>
      <c r="W236" s="163">
        <f t="shared" si="176"/>
        <v>0</v>
      </c>
      <c r="X236" s="163">
        <f t="shared" si="176"/>
        <v>0</v>
      </c>
      <c r="Y236" s="163">
        <f t="shared" si="176"/>
        <v>0</v>
      </c>
      <c r="Z236" s="163">
        <f t="shared" si="177"/>
        <v>0</v>
      </c>
      <c r="AA236" s="163">
        <f t="shared" si="177"/>
        <v>0</v>
      </c>
      <c r="AB236" s="163">
        <f t="shared" si="177"/>
        <v>0</v>
      </c>
      <c r="AC236" s="163">
        <f t="shared" si="177"/>
        <v>0</v>
      </c>
      <c r="AD236" s="163">
        <f t="shared" si="177"/>
        <v>0</v>
      </c>
      <c r="AE236" s="163">
        <f t="shared" si="177"/>
        <v>0</v>
      </c>
      <c r="AF236" s="176">
        <f t="shared" si="177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178"/>
        <v>0</v>
      </c>
      <c r="D237" s="163">
        <f t="shared" si="178"/>
        <v>0</v>
      </c>
      <c r="E237" s="163">
        <f t="shared" si="178"/>
        <v>0</v>
      </c>
      <c r="F237" s="163">
        <f t="shared" si="178"/>
        <v>0</v>
      </c>
      <c r="G237" s="163">
        <f t="shared" si="178"/>
        <v>0</v>
      </c>
      <c r="H237" s="163">
        <f t="shared" si="178"/>
        <v>0</v>
      </c>
      <c r="I237" s="163">
        <f t="shared" si="178"/>
        <v>0</v>
      </c>
      <c r="J237" s="163">
        <f t="shared" si="178"/>
        <v>0</v>
      </c>
      <c r="K237" s="163">
        <f t="shared" si="178"/>
        <v>0</v>
      </c>
      <c r="L237" s="163">
        <f t="shared" si="178"/>
        <v>0</v>
      </c>
      <c r="M237" s="163">
        <f t="shared" si="178"/>
        <v>0</v>
      </c>
      <c r="N237" s="163">
        <f t="shared" si="178"/>
        <v>0</v>
      </c>
      <c r="O237" s="163">
        <f t="shared" si="178"/>
        <v>0</v>
      </c>
      <c r="P237" s="163">
        <f t="shared" si="178"/>
        <v>0</v>
      </c>
      <c r="Q237" s="163">
        <f t="shared" si="178"/>
        <v>0</v>
      </c>
      <c r="R237" s="163">
        <f t="shared" si="178"/>
        <v>0</v>
      </c>
      <c r="S237" s="163">
        <f t="shared" si="177"/>
        <v>0</v>
      </c>
      <c r="T237" s="163">
        <f t="shared" si="177"/>
        <v>0</v>
      </c>
      <c r="U237" s="163">
        <f t="shared" si="176"/>
        <v>0</v>
      </c>
      <c r="V237" s="163">
        <f t="shared" si="176"/>
        <v>0</v>
      </c>
      <c r="W237" s="163">
        <f t="shared" si="176"/>
        <v>0</v>
      </c>
      <c r="X237" s="163">
        <f t="shared" si="176"/>
        <v>0</v>
      </c>
      <c r="Y237" s="163">
        <f t="shared" si="176"/>
        <v>0</v>
      </c>
      <c r="Z237" s="163">
        <f t="shared" si="177"/>
        <v>0</v>
      </c>
      <c r="AA237" s="163">
        <f t="shared" si="177"/>
        <v>0</v>
      </c>
      <c r="AB237" s="163">
        <f t="shared" si="177"/>
        <v>0</v>
      </c>
      <c r="AC237" s="163">
        <f t="shared" si="177"/>
        <v>0</v>
      </c>
      <c r="AD237" s="163">
        <f t="shared" si="177"/>
        <v>0</v>
      </c>
      <c r="AE237" s="163">
        <f t="shared" si="177"/>
        <v>0</v>
      </c>
      <c r="AF237" s="176">
        <f t="shared" si="177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178"/>
        <v>0</v>
      </c>
      <c r="D238" s="163">
        <f t="shared" si="178"/>
        <v>0</v>
      </c>
      <c r="E238" s="163">
        <f t="shared" si="178"/>
        <v>0</v>
      </c>
      <c r="F238" s="163">
        <f t="shared" si="178"/>
        <v>0</v>
      </c>
      <c r="G238" s="163">
        <f t="shared" si="178"/>
        <v>0</v>
      </c>
      <c r="H238" s="163">
        <f t="shared" si="178"/>
        <v>0</v>
      </c>
      <c r="I238" s="163">
        <f t="shared" si="178"/>
        <v>0</v>
      </c>
      <c r="J238" s="163">
        <f t="shared" si="178"/>
        <v>0</v>
      </c>
      <c r="K238" s="163">
        <f t="shared" si="178"/>
        <v>0</v>
      </c>
      <c r="L238" s="163">
        <f t="shared" si="178"/>
        <v>0</v>
      </c>
      <c r="M238" s="163">
        <f t="shared" si="178"/>
        <v>0</v>
      </c>
      <c r="N238" s="163">
        <f t="shared" si="178"/>
        <v>0</v>
      </c>
      <c r="O238" s="163">
        <f t="shared" si="178"/>
        <v>0</v>
      </c>
      <c r="P238" s="163">
        <f t="shared" si="178"/>
        <v>0</v>
      </c>
      <c r="Q238" s="163">
        <f t="shared" si="178"/>
        <v>0</v>
      </c>
      <c r="R238" s="163">
        <f t="shared" si="178"/>
        <v>0</v>
      </c>
      <c r="S238" s="163">
        <f t="shared" si="177"/>
        <v>0</v>
      </c>
      <c r="T238" s="163">
        <f t="shared" si="177"/>
        <v>0</v>
      </c>
      <c r="U238" s="163">
        <f t="shared" si="176"/>
        <v>0</v>
      </c>
      <c r="V238" s="163">
        <f t="shared" si="176"/>
        <v>0</v>
      </c>
      <c r="W238" s="163">
        <f t="shared" si="176"/>
        <v>0</v>
      </c>
      <c r="X238" s="163">
        <f t="shared" si="176"/>
        <v>0</v>
      </c>
      <c r="Y238" s="163">
        <f t="shared" si="176"/>
        <v>0</v>
      </c>
      <c r="Z238" s="163">
        <f t="shared" si="177"/>
        <v>0</v>
      </c>
      <c r="AA238" s="163">
        <f t="shared" si="177"/>
        <v>0</v>
      </c>
      <c r="AB238" s="163">
        <f t="shared" si="177"/>
        <v>0</v>
      </c>
      <c r="AC238" s="163">
        <f t="shared" si="177"/>
        <v>0</v>
      </c>
      <c r="AD238" s="163">
        <f t="shared" si="177"/>
        <v>0</v>
      </c>
      <c r="AE238" s="163">
        <f t="shared" si="177"/>
        <v>0</v>
      </c>
      <c r="AF238" s="176">
        <f t="shared" si="177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178"/>
        <v>0</v>
      </c>
      <c r="D239" s="163">
        <f t="shared" si="178"/>
        <v>0</v>
      </c>
      <c r="E239" s="163">
        <f t="shared" si="178"/>
        <v>0</v>
      </c>
      <c r="F239" s="163">
        <f t="shared" si="178"/>
        <v>0</v>
      </c>
      <c r="G239" s="163">
        <f t="shared" si="178"/>
        <v>0</v>
      </c>
      <c r="H239" s="163">
        <f t="shared" si="178"/>
        <v>0</v>
      </c>
      <c r="I239" s="163">
        <f t="shared" si="178"/>
        <v>0</v>
      </c>
      <c r="J239" s="163">
        <f t="shared" si="178"/>
        <v>0</v>
      </c>
      <c r="K239" s="163">
        <f t="shared" si="178"/>
        <v>0</v>
      </c>
      <c r="L239" s="163">
        <f t="shared" si="178"/>
        <v>0</v>
      </c>
      <c r="M239" s="163">
        <f t="shared" si="178"/>
        <v>0</v>
      </c>
      <c r="N239" s="163">
        <f t="shared" si="178"/>
        <v>0</v>
      </c>
      <c r="O239" s="163">
        <f t="shared" si="178"/>
        <v>0</v>
      </c>
      <c r="P239" s="163">
        <f t="shared" si="178"/>
        <v>0</v>
      </c>
      <c r="Q239" s="163">
        <f t="shared" si="178"/>
        <v>0</v>
      </c>
      <c r="R239" s="163">
        <f t="shared" si="178"/>
        <v>0</v>
      </c>
      <c r="S239" s="163">
        <f t="shared" si="177"/>
        <v>0</v>
      </c>
      <c r="T239" s="163">
        <f t="shared" si="177"/>
        <v>0</v>
      </c>
      <c r="U239" s="163">
        <f t="shared" si="176"/>
        <v>0</v>
      </c>
      <c r="V239" s="163">
        <f t="shared" si="176"/>
        <v>0</v>
      </c>
      <c r="W239" s="163">
        <f t="shared" si="176"/>
        <v>0</v>
      </c>
      <c r="X239" s="163">
        <f t="shared" si="176"/>
        <v>0</v>
      </c>
      <c r="Y239" s="163">
        <f t="shared" si="176"/>
        <v>0</v>
      </c>
      <c r="Z239" s="163">
        <f t="shared" si="177"/>
        <v>0</v>
      </c>
      <c r="AA239" s="163">
        <f t="shared" si="177"/>
        <v>0</v>
      </c>
      <c r="AB239" s="163">
        <f t="shared" si="177"/>
        <v>0</v>
      </c>
      <c r="AC239" s="163">
        <f t="shared" si="177"/>
        <v>0</v>
      </c>
      <c r="AD239" s="163">
        <f t="shared" si="177"/>
        <v>0</v>
      </c>
      <c r="AE239" s="163">
        <f t="shared" si="177"/>
        <v>0</v>
      </c>
      <c r="AF239" s="176">
        <f t="shared" si="177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178"/>
        <v>0</v>
      </c>
      <c r="D240" s="163">
        <f t="shared" si="178"/>
        <v>0</v>
      </c>
      <c r="E240" s="163">
        <f t="shared" si="178"/>
        <v>0</v>
      </c>
      <c r="F240" s="163">
        <f t="shared" si="178"/>
        <v>0</v>
      </c>
      <c r="G240" s="163">
        <f t="shared" si="178"/>
        <v>0</v>
      </c>
      <c r="H240" s="163">
        <f t="shared" si="178"/>
        <v>0</v>
      </c>
      <c r="I240" s="163">
        <f t="shared" si="178"/>
        <v>0</v>
      </c>
      <c r="J240" s="163">
        <f t="shared" si="178"/>
        <v>0</v>
      </c>
      <c r="K240" s="163">
        <f t="shared" si="178"/>
        <v>0</v>
      </c>
      <c r="L240" s="163">
        <f t="shared" si="178"/>
        <v>0</v>
      </c>
      <c r="M240" s="163">
        <f t="shared" si="178"/>
        <v>0</v>
      </c>
      <c r="N240" s="163">
        <f t="shared" si="178"/>
        <v>0</v>
      </c>
      <c r="O240" s="163">
        <f t="shared" si="178"/>
        <v>0</v>
      </c>
      <c r="P240" s="163">
        <f t="shared" si="178"/>
        <v>0</v>
      </c>
      <c r="Q240" s="163">
        <f t="shared" si="178"/>
        <v>0</v>
      </c>
      <c r="R240" s="163">
        <f t="shared" si="178"/>
        <v>0</v>
      </c>
      <c r="S240" s="163">
        <f t="shared" si="177"/>
        <v>0</v>
      </c>
      <c r="T240" s="163">
        <f t="shared" si="177"/>
        <v>0</v>
      </c>
      <c r="U240" s="163">
        <f t="shared" si="176"/>
        <v>0</v>
      </c>
      <c r="V240" s="163">
        <f t="shared" si="176"/>
        <v>0</v>
      </c>
      <c r="W240" s="163">
        <f t="shared" si="176"/>
        <v>0</v>
      </c>
      <c r="X240" s="163">
        <f t="shared" si="176"/>
        <v>0</v>
      </c>
      <c r="Y240" s="163">
        <f t="shared" si="176"/>
        <v>0</v>
      </c>
      <c r="Z240" s="163">
        <f t="shared" si="177"/>
        <v>0</v>
      </c>
      <c r="AA240" s="163">
        <f t="shared" si="177"/>
        <v>0</v>
      </c>
      <c r="AB240" s="163">
        <f t="shared" si="177"/>
        <v>0</v>
      </c>
      <c r="AC240" s="163">
        <f t="shared" si="177"/>
        <v>0</v>
      </c>
      <c r="AD240" s="163">
        <f t="shared" si="177"/>
        <v>0</v>
      </c>
      <c r="AE240" s="163">
        <f t="shared" si="177"/>
        <v>0</v>
      </c>
      <c r="AF240" s="176">
        <f t="shared" si="177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178"/>
        <v>0</v>
      </c>
      <c r="D241" s="163">
        <f t="shared" si="178"/>
        <v>0</v>
      </c>
      <c r="E241" s="163">
        <f t="shared" si="178"/>
        <v>0</v>
      </c>
      <c r="F241" s="163">
        <f t="shared" si="178"/>
        <v>0</v>
      </c>
      <c r="G241" s="163">
        <f t="shared" si="178"/>
        <v>0</v>
      </c>
      <c r="H241" s="163">
        <f t="shared" si="178"/>
        <v>0</v>
      </c>
      <c r="I241" s="163">
        <f t="shared" si="178"/>
        <v>0</v>
      </c>
      <c r="J241" s="163">
        <f t="shared" si="178"/>
        <v>0</v>
      </c>
      <c r="K241" s="163">
        <f t="shared" si="178"/>
        <v>0</v>
      </c>
      <c r="L241" s="163">
        <f t="shared" si="178"/>
        <v>0</v>
      </c>
      <c r="M241" s="163">
        <f t="shared" si="178"/>
        <v>0</v>
      </c>
      <c r="N241" s="163">
        <f t="shared" si="178"/>
        <v>0</v>
      </c>
      <c r="O241" s="163">
        <f t="shared" si="178"/>
        <v>0</v>
      </c>
      <c r="P241" s="163">
        <f t="shared" si="178"/>
        <v>0</v>
      </c>
      <c r="Q241" s="163">
        <f t="shared" si="178"/>
        <v>0</v>
      </c>
      <c r="R241" s="163">
        <f t="shared" si="178"/>
        <v>0</v>
      </c>
      <c r="S241" s="163">
        <f t="shared" si="177"/>
        <v>0</v>
      </c>
      <c r="T241" s="163">
        <f t="shared" si="177"/>
        <v>0</v>
      </c>
      <c r="U241" s="163">
        <f t="shared" si="176"/>
        <v>0</v>
      </c>
      <c r="V241" s="163">
        <f t="shared" si="176"/>
        <v>0</v>
      </c>
      <c r="W241" s="163">
        <f t="shared" si="176"/>
        <v>0</v>
      </c>
      <c r="X241" s="163">
        <f t="shared" si="176"/>
        <v>0</v>
      </c>
      <c r="Y241" s="163">
        <f t="shared" si="176"/>
        <v>0</v>
      </c>
      <c r="Z241" s="163">
        <f t="shared" si="177"/>
        <v>0</v>
      </c>
      <c r="AA241" s="163">
        <f t="shared" si="177"/>
        <v>0</v>
      </c>
      <c r="AB241" s="163">
        <f t="shared" si="177"/>
        <v>0</v>
      </c>
      <c r="AC241" s="163">
        <f t="shared" si="177"/>
        <v>0</v>
      </c>
      <c r="AD241" s="163">
        <f t="shared" si="177"/>
        <v>0</v>
      </c>
      <c r="AE241" s="163">
        <f t="shared" si="177"/>
        <v>0</v>
      </c>
      <c r="AF241" s="176">
        <f t="shared" si="177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178"/>
        <v>0</v>
      </c>
      <c r="D242" s="163">
        <f t="shared" si="178"/>
        <v>0</v>
      </c>
      <c r="E242" s="163">
        <f t="shared" si="178"/>
        <v>0</v>
      </c>
      <c r="F242" s="163">
        <f t="shared" si="178"/>
        <v>0</v>
      </c>
      <c r="G242" s="163">
        <f t="shared" si="178"/>
        <v>0</v>
      </c>
      <c r="H242" s="163">
        <f t="shared" si="178"/>
        <v>0</v>
      </c>
      <c r="I242" s="163">
        <f t="shared" si="178"/>
        <v>0</v>
      </c>
      <c r="J242" s="163">
        <f t="shared" si="178"/>
        <v>0</v>
      </c>
      <c r="K242" s="163">
        <f t="shared" si="178"/>
        <v>0</v>
      </c>
      <c r="L242" s="163">
        <f t="shared" si="178"/>
        <v>0</v>
      </c>
      <c r="M242" s="163">
        <f t="shared" si="178"/>
        <v>0</v>
      </c>
      <c r="N242" s="163">
        <f t="shared" si="178"/>
        <v>0</v>
      </c>
      <c r="O242" s="163">
        <f t="shared" si="178"/>
        <v>0</v>
      </c>
      <c r="P242" s="163">
        <f t="shared" si="178"/>
        <v>0</v>
      </c>
      <c r="Q242" s="163">
        <f t="shared" si="178"/>
        <v>0</v>
      </c>
      <c r="R242" s="163">
        <f t="shared" si="178"/>
        <v>0</v>
      </c>
      <c r="S242" s="163">
        <f t="shared" si="177"/>
        <v>0</v>
      </c>
      <c r="T242" s="163">
        <f t="shared" si="177"/>
        <v>0</v>
      </c>
      <c r="U242" s="163">
        <f t="shared" si="176"/>
        <v>0</v>
      </c>
      <c r="V242" s="163">
        <f t="shared" si="176"/>
        <v>0</v>
      </c>
      <c r="W242" s="163">
        <f t="shared" si="176"/>
        <v>0</v>
      </c>
      <c r="X242" s="163">
        <f t="shared" si="176"/>
        <v>0</v>
      </c>
      <c r="Y242" s="163">
        <f t="shared" si="176"/>
        <v>0</v>
      </c>
      <c r="Z242" s="163">
        <f t="shared" si="177"/>
        <v>0</v>
      </c>
      <c r="AA242" s="163">
        <f t="shared" si="177"/>
        <v>0</v>
      </c>
      <c r="AB242" s="163">
        <f t="shared" si="177"/>
        <v>0</v>
      </c>
      <c r="AC242" s="163">
        <f t="shared" si="177"/>
        <v>0</v>
      </c>
      <c r="AD242" s="163">
        <f t="shared" si="177"/>
        <v>0</v>
      </c>
      <c r="AE242" s="163">
        <f t="shared" si="177"/>
        <v>0</v>
      </c>
      <c r="AF242" s="176">
        <f t="shared" si="177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178"/>
        <v>0</v>
      </c>
      <c r="D243" s="163">
        <f t="shared" si="178"/>
        <v>0</v>
      </c>
      <c r="E243" s="163">
        <f t="shared" si="178"/>
        <v>0</v>
      </c>
      <c r="F243" s="163">
        <f t="shared" si="178"/>
        <v>0</v>
      </c>
      <c r="G243" s="163">
        <f t="shared" si="178"/>
        <v>0</v>
      </c>
      <c r="H243" s="163">
        <f t="shared" si="178"/>
        <v>0</v>
      </c>
      <c r="I243" s="163">
        <f t="shared" si="178"/>
        <v>0</v>
      </c>
      <c r="J243" s="163">
        <f t="shared" si="178"/>
        <v>0</v>
      </c>
      <c r="K243" s="163">
        <f t="shared" si="178"/>
        <v>0</v>
      </c>
      <c r="L243" s="163">
        <f t="shared" si="178"/>
        <v>0</v>
      </c>
      <c r="M243" s="163">
        <f t="shared" si="178"/>
        <v>0</v>
      </c>
      <c r="N243" s="163">
        <f t="shared" si="178"/>
        <v>0</v>
      </c>
      <c r="O243" s="163">
        <f t="shared" si="178"/>
        <v>0</v>
      </c>
      <c r="P243" s="163">
        <f t="shared" si="178"/>
        <v>0</v>
      </c>
      <c r="Q243" s="163">
        <f t="shared" si="178"/>
        <v>0</v>
      </c>
      <c r="R243" s="163">
        <f t="shared" si="178"/>
        <v>0</v>
      </c>
      <c r="S243" s="163">
        <f t="shared" si="177"/>
        <v>0</v>
      </c>
      <c r="T243" s="163">
        <f t="shared" si="177"/>
        <v>0</v>
      </c>
      <c r="U243" s="163">
        <f t="shared" si="176"/>
        <v>0</v>
      </c>
      <c r="V243" s="163">
        <f t="shared" si="176"/>
        <v>0</v>
      </c>
      <c r="W243" s="163">
        <f t="shared" si="176"/>
        <v>0</v>
      </c>
      <c r="X243" s="163">
        <f t="shared" si="176"/>
        <v>0</v>
      </c>
      <c r="Y243" s="163">
        <f t="shared" si="176"/>
        <v>0</v>
      </c>
      <c r="Z243" s="163">
        <f t="shared" si="177"/>
        <v>0</v>
      </c>
      <c r="AA243" s="163">
        <f t="shared" si="177"/>
        <v>0</v>
      </c>
      <c r="AB243" s="163">
        <f t="shared" si="177"/>
        <v>0</v>
      </c>
      <c r="AC243" s="163">
        <f t="shared" si="177"/>
        <v>0</v>
      </c>
      <c r="AD243" s="163">
        <f t="shared" si="177"/>
        <v>0</v>
      </c>
      <c r="AE243" s="163">
        <f t="shared" si="177"/>
        <v>0</v>
      </c>
      <c r="AF243" s="176">
        <f t="shared" si="177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178"/>
        <v>0</v>
      </c>
      <c r="D244" s="163">
        <f t="shared" si="178"/>
        <v>0</v>
      </c>
      <c r="E244" s="163">
        <f t="shared" si="178"/>
        <v>0</v>
      </c>
      <c r="F244" s="163">
        <f t="shared" si="178"/>
        <v>0</v>
      </c>
      <c r="G244" s="163">
        <f t="shared" si="178"/>
        <v>0</v>
      </c>
      <c r="H244" s="163">
        <f t="shared" si="178"/>
        <v>0</v>
      </c>
      <c r="I244" s="163">
        <f t="shared" si="178"/>
        <v>0</v>
      </c>
      <c r="J244" s="163">
        <f t="shared" si="178"/>
        <v>0</v>
      </c>
      <c r="K244" s="163">
        <f t="shared" si="178"/>
        <v>0</v>
      </c>
      <c r="L244" s="163">
        <f t="shared" si="178"/>
        <v>0</v>
      </c>
      <c r="M244" s="163">
        <f t="shared" si="178"/>
        <v>0</v>
      </c>
      <c r="N244" s="163">
        <f t="shared" si="178"/>
        <v>0</v>
      </c>
      <c r="O244" s="163">
        <f t="shared" si="178"/>
        <v>0</v>
      </c>
      <c r="P244" s="163">
        <f t="shared" si="178"/>
        <v>0</v>
      </c>
      <c r="Q244" s="163">
        <f t="shared" si="178"/>
        <v>0</v>
      </c>
      <c r="R244" s="163">
        <f t="shared" si="178"/>
        <v>0</v>
      </c>
      <c r="S244" s="163">
        <f t="shared" si="177"/>
        <v>0</v>
      </c>
      <c r="T244" s="163">
        <f t="shared" si="177"/>
        <v>0</v>
      </c>
      <c r="U244" s="163">
        <f t="shared" si="176"/>
        <v>0</v>
      </c>
      <c r="V244" s="163">
        <f t="shared" si="176"/>
        <v>0</v>
      </c>
      <c r="W244" s="163">
        <f t="shared" si="176"/>
        <v>0</v>
      </c>
      <c r="X244" s="163">
        <f t="shared" si="176"/>
        <v>0</v>
      </c>
      <c r="Y244" s="163">
        <f t="shared" si="176"/>
        <v>0</v>
      </c>
      <c r="Z244" s="163">
        <f t="shared" si="177"/>
        <v>0</v>
      </c>
      <c r="AA244" s="163">
        <f t="shared" si="177"/>
        <v>0</v>
      </c>
      <c r="AB244" s="163">
        <f t="shared" si="177"/>
        <v>0</v>
      </c>
      <c r="AC244" s="163">
        <f t="shared" si="177"/>
        <v>0</v>
      </c>
      <c r="AD244" s="163">
        <f t="shared" si="177"/>
        <v>0</v>
      </c>
      <c r="AE244" s="163">
        <f t="shared" si="177"/>
        <v>0</v>
      </c>
      <c r="AF244" s="176">
        <f t="shared" si="177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178"/>
        <v>0</v>
      </c>
      <c r="D245" s="163">
        <f t="shared" si="178"/>
        <v>0</v>
      </c>
      <c r="E245" s="163">
        <f t="shared" si="178"/>
        <v>0</v>
      </c>
      <c r="F245" s="163">
        <f t="shared" si="178"/>
        <v>0</v>
      </c>
      <c r="G245" s="163">
        <f t="shared" si="178"/>
        <v>0</v>
      </c>
      <c r="H245" s="163">
        <f t="shared" si="178"/>
        <v>0</v>
      </c>
      <c r="I245" s="163">
        <f t="shared" si="178"/>
        <v>0</v>
      </c>
      <c r="J245" s="163">
        <f t="shared" si="178"/>
        <v>0</v>
      </c>
      <c r="K245" s="163">
        <f t="shared" si="178"/>
        <v>0</v>
      </c>
      <c r="L245" s="163">
        <f t="shared" si="178"/>
        <v>0</v>
      </c>
      <c r="M245" s="163">
        <f t="shared" si="178"/>
        <v>0</v>
      </c>
      <c r="N245" s="163">
        <f t="shared" si="178"/>
        <v>0</v>
      </c>
      <c r="O245" s="163">
        <f t="shared" si="178"/>
        <v>0</v>
      </c>
      <c r="P245" s="163">
        <f t="shared" si="178"/>
        <v>0</v>
      </c>
      <c r="Q245" s="163">
        <f t="shared" si="178"/>
        <v>0</v>
      </c>
      <c r="R245" s="163">
        <f t="shared" si="178"/>
        <v>0</v>
      </c>
      <c r="S245" s="163">
        <f t="shared" si="177"/>
        <v>0</v>
      </c>
      <c r="T245" s="163">
        <f t="shared" si="177"/>
        <v>0</v>
      </c>
      <c r="U245" s="163">
        <f t="shared" si="176"/>
        <v>0</v>
      </c>
      <c r="V245" s="163">
        <f t="shared" si="176"/>
        <v>0</v>
      </c>
      <c r="W245" s="163">
        <f t="shared" si="176"/>
        <v>0</v>
      </c>
      <c r="X245" s="163">
        <f t="shared" si="176"/>
        <v>0</v>
      </c>
      <c r="Y245" s="163">
        <f t="shared" si="176"/>
        <v>0</v>
      </c>
      <c r="Z245" s="163">
        <f t="shared" si="177"/>
        <v>0</v>
      </c>
      <c r="AA245" s="163">
        <f t="shared" si="177"/>
        <v>0</v>
      </c>
      <c r="AB245" s="163">
        <f t="shared" si="177"/>
        <v>0</v>
      </c>
      <c r="AC245" s="163">
        <f t="shared" si="177"/>
        <v>0</v>
      </c>
      <c r="AD245" s="163">
        <f t="shared" si="177"/>
        <v>0</v>
      </c>
      <c r="AE245" s="163">
        <f t="shared" si="177"/>
        <v>0</v>
      </c>
      <c r="AF245" s="176">
        <f t="shared" si="177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178"/>
        <v>0</v>
      </c>
      <c r="D246" s="163">
        <f t="shared" si="178"/>
        <v>0</v>
      </c>
      <c r="E246" s="163">
        <f t="shared" si="178"/>
        <v>0</v>
      </c>
      <c r="F246" s="163">
        <f t="shared" si="178"/>
        <v>0</v>
      </c>
      <c r="G246" s="163">
        <f t="shared" si="178"/>
        <v>0</v>
      </c>
      <c r="H246" s="163">
        <f t="shared" si="178"/>
        <v>0</v>
      </c>
      <c r="I246" s="163">
        <f t="shared" si="178"/>
        <v>0</v>
      </c>
      <c r="J246" s="163">
        <f t="shared" si="178"/>
        <v>0</v>
      </c>
      <c r="K246" s="163">
        <f t="shared" si="178"/>
        <v>0</v>
      </c>
      <c r="L246" s="163">
        <f t="shared" si="178"/>
        <v>0</v>
      </c>
      <c r="M246" s="163">
        <f t="shared" si="178"/>
        <v>0</v>
      </c>
      <c r="N246" s="163">
        <f t="shared" si="178"/>
        <v>0</v>
      </c>
      <c r="O246" s="163">
        <f t="shared" si="178"/>
        <v>0</v>
      </c>
      <c r="P246" s="163">
        <f t="shared" si="178"/>
        <v>0</v>
      </c>
      <c r="Q246" s="163">
        <f t="shared" si="178"/>
        <v>0</v>
      </c>
      <c r="R246" s="163">
        <f t="shared" si="178"/>
        <v>0</v>
      </c>
      <c r="S246" s="163">
        <f t="shared" si="177"/>
        <v>0</v>
      </c>
      <c r="T246" s="163">
        <f t="shared" ref="T246:Y260" si="179">S246</f>
        <v>0</v>
      </c>
      <c r="U246" s="163">
        <f t="shared" si="179"/>
        <v>0</v>
      </c>
      <c r="V246" s="163">
        <f t="shared" si="179"/>
        <v>0</v>
      </c>
      <c r="W246" s="163">
        <f t="shared" si="179"/>
        <v>0</v>
      </c>
      <c r="X246" s="163">
        <f t="shared" si="179"/>
        <v>0</v>
      </c>
      <c r="Y246" s="163">
        <f t="shared" si="179"/>
        <v>0</v>
      </c>
      <c r="Z246" s="163">
        <f t="shared" si="177"/>
        <v>0</v>
      </c>
      <c r="AA246" s="163">
        <f t="shared" si="177"/>
        <v>0</v>
      </c>
      <c r="AB246" s="163">
        <f t="shared" si="177"/>
        <v>0</v>
      </c>
      <c r="AC246" s="163">
        <f t="shared" si="177"/>
        <v>0</v>
      </c>
      <c r="AD246" s="163">
        <f t="shared" si="177"/>
        <v>0</v>
      </c>
      <c r="AE246" s="163">
        <f t="shared" si="177"/>
        <v>0</v>
      </c>
      <c r="AF246" s="176">
        <f t="shared" si="177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178"/>
        <v>0</v>
      </c>
      <c r="D247" s="163">
        <f t="shared" si="178"/>
        <v>0</v>
      </c>
      <c r="E247" s="163">
        <f t="shared" si="178"/>
        <v>0</v>
      </c>
      <c r="F247" s="163">
        <f t="shared" si="178"/>
        <v>0</v>
      </c>
      <c r="G247" s="163">
        <f t="shared" si="178"/>
        <v>0</v>
      </c>
      <c r="H247" s="163">
        <f t="shared" si="178"/>
        <v>0</v>
      </c>
      <c r="I247" s="163">
        <f t="shared" si="178"/>
        <v>0</v>
      </c>
      <c r="J247" s="163">
        <f t="shared" si="178"/>
        <v>0</v>
      </c>
      <c r="K247" s="163">
        <f t="shared" si="178"/>
        <v>0</v>
      </c>
      <c r="L247" s="163">
        <f t="shared" si="178"/>
        <v>0</v>
      </c>
      <c r="M247" s="163">
        <f t="shared" si="178"/>
        <v>0</v>
      </c>
      <c r="N247" s="163">
        <f t="shared" si="178"/>
        <v>0</v>
      </c>
      <c r="O247" s="163">
        <f t="shared" si="178"/>
        <v>0</v>
      </c>
      <c r="P247" s="163">
        <f t="shared" si="178"/>
        <v>0</v>
      </c>
      <c r="Q247" s="163">
        <f t="shared" si="178"/>
        <v>0</v>
      </c>
      <c r="R247" s="163">
        <f t="shared" si="178"/>
        <v>0</v>
      </c>
      <c r="S247" s="163">
        <f t="shared" si="177"/>
        <v>0</v>
      </c>
      <c r="T247" s="163">
        <f t="shared" si="179"/>
        <v>0</v>
      </c>
      <c r="U247" s="163">
        <f t="shared" si="179"/>
        <v>0</v>
      </c>
      <c r="V247" s="163">
        <f t="shared" si="179"/>
        <v>0</v>
      </c>
      <c r="W247" s="163">
        <f t="shared" si="179"/>
        <v>0</v>
      </c>
      <c r="X247" s="163">
        <f t="shared" si="179"/>
        <v>0</v>
      </c>
      <c r="Y247" s="163">
        <f t="shared" si="179"/>
        <v>0</v>
      </c>
      <c r="Z247" s="163">
        <f t="shared" si="177"/>
        <v>0</v>
      </c>
      <c r="AA247" s="163">
        <f t="shared" si="177"/>
        <v>0</v>
      </c>
      <c r="AB247" s="163">
        <f t="shared" si="177"/>
        <v>0</v>
      </c>
      <c r="AC247" s="163">
        <f t="shared" si="177"/>
        <v>0</v>
      </c>
      <c r="AD247" s="163">
        <f t="shared" si="177"/>
        <v>0</v>
      </c>
      <c r="AE247" s="163">
        <f t="shared" si="177"/>
        <v>0</v>
      </c>
      <c r="AF247" s="176">
        <f t="shared" si="177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178"/>
        <v>0</v>
      </c>
      <c r="D248" s="163">
        <f t="shared" si="178"/>
        <v>0</v>
      </c>
      <c r="E248" s="163">
        <f t="shared" si="178"/>
        <v>0</v>
      </c>
      <c r="F248" s="163">
        <f t="shared" si="178"/>
        <v>0</v>
      </c>
      <c r="G248" s="163">
        <f t="shared" si="178"/>
        <v>0</v>
      </c>
      <c r="H248" s="163">
        <f t="shared" si="178"/>
        <v>0</v>
      </c>
      <c r="I248" s="163">
        <f t="shared" si="178"/>
        <v>0</v>
      </c>
      <c r="J248" s="163">
        <f t="shared" si="178"/>
        <v>0</v>
      </c>
      <c r="K248" s="163">
        <f t="shared" si="178"/>
        <v>0</v>
      </c>
      <c r="L248" s="163">
        <f t="shared" si="178"/>
        <v>0</v>
      </c>
      <c r="M248" s="163">
        <f t="shared" si="178"/>
        <v>0</v>
      </c>
      <c r="N248" s="163">
        <f t="shared" si="178"/>
        <v>0</v>
      </c>
      <c r="O248" s="163">
        <f t="shared" si="178"/>
        <v>0</v>
      </c>
      <c r="P248" s="163">
        <f t="shared" si="178"/>
        <v>0</v>
      </c>
      <c r="Q248" s="163">
        <f t="shared" si="178"/>
        <v>0</v>
      </c>
      <c r="R248" s="163">
        <f t="shared" ref="R248:AF263" si="180">Q248</f>
        <v>0</v>
      </c>
      <c r="S248" s="163">
        <f t="shared" si="180"/>
        <v>0</v>
      </c>
      <c r="T248" s="163">
        <f t="shared" si="180"/>
        <v>0</v>
      </c>
      <c r="U248" s="163">
        <f t="shared" si="179"/>
        <v>0</v>
      </c>
      <c r="V248" s="163">
        <f t="shared" si="179"/>
        <v>0</v>
      </c>
      <c r="W248" s="163">
        <f t="shared" si="179"/>
        <v>0</v>
      </c>
      <c r="X248" s="163">
        <f t="shared" si="179"/>
        <v>0</v>
      </c>
      <c r="Y248" s="163">
        <f t="shared" si="179"/>
        <v>0</v>
      </c>
      <c r="Z248" s="163">
        <f t="shared" si="180"/>
        <v>0</v>
      </c>
      <c r="AA248" s="163">
        <f t="shared" si="180"/>
        <v>0</v>
      </c>
      <c r="AB248" s="163">
        <f t="shared" si="180"/>
        <v>0</v>
      </c>
      <c r="AC248" s="163">
        <f t="shared" si="180"/>
        <v>0</v>
      </c>
      <c r="AD248" s="163">
        <f t="shared" si="180"/>
        <v>0</v>
      </c>
      <c r="AE248" s="163">
        <f t="shared" si="180"/>
        <v>0</v>
      </c>
      <c r="AF248" s="176">
        <f t="shared" si="180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R264" si="181">B249</f>
        <v>0</v>
      </c>
      <c r="D249" s="163">
        <f t="shared" si="181"/>
        <v>0</v>
      </c>
      <c r="E249" s="163">
        <f t="shared" si="181"/>
        <v>0</v>
      </c>
      <c r="F249" s="163">
        <f t="shared" si="181"/>
        <v>0</v>
      </c>
      <c r="G249" s="163">
        <f t="shared" si="181"/>
        <v>0</v>
      </c>
      <c r="H249" s="163">
        <f t="shared" si="181"/>
        <v>0</v>
      </c>
      <c r="I249" s="163">
        <f t="shared" si="181"/>
        <v>0</v>
      </c>
      <c r="J249" s="163">
        <f t="shared" si="181"/>
        <v>0</v>
      </c>
      <c r="K249" s="163">
        <f t="shared" si="181"/>
        <v>0</v>
      </c>
      <c r="L249" s="163">
        <f t="shared" si="181"/>
        <v>0</v>
      </c>
      <c r="M249" s="163">
        <f t="shared" si="181"/>
        <v>0</v>
      </c>
      <c r="N249" s="163">
        <f t="shared" si="181"/>
        <v>0</v>
      </c>
      <c r="O249" s="163">
        <f t="shared" si="181"/>
        <v>0</v>
      </c>
      <c r="P249" s="163">
        <f t="shared" si="181"/>
        <v>0</v>
      </c>
      <c r="Q249" s="163">
        <f t="shared" si="181"/>
        <v>0</v>
      </c>
      <c r="R249" s="163">
        <f t="shared" si="180"/>
        <v>0</v>
      </c>
      <c r="S249" s="163">
        <f t="shared" si="180"/>
        <v>0</v>
      </c>
      <c r="T249" s="163">
        <f t="shared" si="180"/>
        <v>0</v>
      </c>
      <c r="U249" s="163">
        <f t="shared" si="179"/>
        <v>0</v>
      </c>
      <c r="V249" s="163">
        <f t="shared" si="179"/>
        <v>0</v>
      </c>
      <c r="W249" s="163">
        <f t="shared" si="179"/>
        <v>0</v>
      </c>
      <c r="X249" s="163">
        <f t="shared" si="179"/>
        <v>0</v>
      </c>
      <c r="Y249" s="163">
        <f t="shared" si="179"/>
        <v>0</v>
      </c>
      <c r="Z249" s="163">
        <f t="shared" si="180"/>
        <v>0</v>
      </c>
      <c r="AA249" s="163">
        <f t="shared" si="180"/>
        <v>0</v>
      </c>
      <c r="AB249" s="163">
        <f t="shared" si="180"/>
        <v>0</v>
      </c>
      <c r="AC249" s="163">
        <f t="shared" si="180"/>
        <v>0</v>
      </c>
      <c r="AD249" s="163">
        <f t="shared" si="180"/>
        <v>0</v>
      </c>
      <c r="AE249" s="163">
        <f t="shared" si="180"/>
        <v>0</v>
      </c>
      <c r="AF249" s="176">
        <f t="shared" si="180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181"/>
        <v>0</v>
      </c>
      <c r="D250" s="163">
        <f t="shared" si="181"/>
        <v>0</v>
      </c>
      <c r="E250" s="163">
        <f t="shared" si="181"/>
        <v>0</v>
      </c>
      <c r="F250" s="163">
        <f t="shared" si="181"/>
        <v>0</v>
      </c>
      <c r="G250" s="163">
        <f t="shared" si="181"/>
        <v>0</v>
      </c>
      <c r="H250" s="163">
        <f t="shared" si="181"/>
        <v>0</v>
      </c>
      <c r="I250" s="163">
        <f t="shared" si="181"/>
        <v>0</v>
      </c>
      <c r="J250" s="163">
        <f t="shared" si="181"/>
        <v>0</v>
      </c>
      <c r="K250" s="163">
        <f t="shared" si="181"/>
        <v>0</v>
      </c>
      <c r="L250" s="163">
        <f t="shared" si="181"/>
        <v>0</v>
      </c>
      <c r="M250" s="163">
        <f t="shared" si="181"/>
        <v>0</v>
      </c>
      <c r="N250" s="163">
        <f t="shared" si="181"/>
        <v>0</v>
      </c>
      <c r="O250" s="163">
        <f t="shared" si="181"/>
        <v>0</v>
      </c>
      <c r="P250" s="163">
        <f t="shared" si="181"/>
        <v>0</v>
      </c>
      <c r="Q250" s="163">
        <f t="shared" si="181"/>
        <v>0</v>
      </c>
      <c r="R250" s="163">
        <f t="shared" si="181"/>
        <v>0</v>
      </c>
      <c r="S250" s="163">
        <f t="shared" si="180"/>
        <v>0</v>
      </c>
      <c r="T250" s="163">
        <f t="shared" si="180"/>
        <v>0</v>
      </c>
      <c r="U250" s="163">
        <f t="shared" si="179"/>
        <v>0</v>
      </c>
      <c r="V250" s="163">
        <f t="shared" si="179"/>
        <v>0</v>
      </c>
      <c r="W250" s="163">
        <f t="shared" si="179"/>
        <v>0</v>
      </c>
      <c r="X250" s="163">
        <f t="shared" si="179"/>
        <v>0</v>
      </c>
      <c r="Y250" s="163">
        <f t="shared" si="179"/>
        <v>0</v>
      </c>
      <c r="Z250" s="163">
        <f t="shared" si="180"/>
        <v>0</v>
      </c>
      <c r="AA250" s="163">
        <f t="shared" si="180"/>
        <v>0</v>
      </c>
      <c r="AB250" s="163">
        <f t="shared" si="180"/>
        <v>0</v>
      </c>
      <c r="AC250" s="163">
        <f t="shared" si="180"/>
        <v>0</v>
      </c>
      <c r="AD250" s="163">
        <f t="shared" si="180"/>
        <v>0</v>
      </c>
      <c r="AE250" s="163">
        <f t="shared" si="180"/>
        <v>0</v>
      </c>
      <c r="AF250" s="176">
        <f t="shared" si="180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181"/>
        <v>0</v>
      </c>
      <c r="D251" s="163">
        <f t="shared" si="181"/>
        <v>0</v>
      </c>
      <c r="E251" s="163">
        <f t="shared" si="181"/>
        <v>0</v>
      </c>
      <c r="F251" s="163">
        <f t="shared" si="181"/>
        <v>0</v>
      </c>
      <c r="G251" s="163">
        <f t="shared" si="181"/>
        <v>0</v>
      </c>
      <c r="H251" s="163">
        <f t="shared" si="181"/>
        <v>0</v>
      </c>
      <c r="I251" s="163">
        <f t="shared" si="181"/>
        <v>0</v>
      </c>
      <c r="J251" s="163">
        <f t="shared" si="181"/>
        <v>0</v>
      </c>
      <c r="K251" s="163">
        <f t="shared" si="181"/>
        <v>0</v>
      </c>
      <c r="L251" s="163">
        <f t="shared" si="181"/>
        <v>0</v>
      </c>
      <c r="M251" s="163">
        <f t="shared" si="181"/>
        <v>0</v>
      </c>
      <c r="N251" s="163">
        <f t="shared" si="181"/>
        <v>0</v>
      </c>
      <c r="O251" s="163">
        <f t="shared" si="181"/>
        <v>0</v>
      </c>
      <c r="P251" s="163">
        <f t="shared" si="181"/>
        <v>0</v>
      </c>
      <c r="Q251" s="163">
        <f t="shared" si="181"/>
        <v>0</v>
      </c>
      <c r="R251" s="163">
        <f t="shared" si="181"/>
        <v>0</v>
      </c>
      <c r="S251" s="163">
        <f t="shared" si="180"/>
        <v>0</v>
      </c>
      <c r="T251" s="163">
        <f t="shared" si="180"/>
        <v>0</v>
      </c>
      <c r="U251" s="163">
        <f t="shared" si="179"/>
        <v>0</v>
      </c>
      <c r="V251" s="163">
        <f t="shared" si="179"/>
        <v>0</v>
      </c>
      <c r="W251" s="163">
        <f t="shared" si="179"/>
        <v>0</v>
      </c>
      <c r="X251" s="163">
        <f t="shared" si="179"/>
        <v>0</v>
      </c>
      <c r="Y251" s="163">
        <f t="shared" si="179"/>
        <v>0</v>
      </c>
      <c r="Z251" s="163">
        <f t="shared" si="180"/>
        <v>0</v>
      </c>
      <c r="AA251" s="163">
        <f t="shared" si="180"/>
        <v>0</v>
      </c>
      <c r="AB251" s="163">
        <f t="shared" si="180"/>
        <v>0</v>
      </c>
      <c r="AC251" s="163">
        <f t="shared" si="180"/>
        <v>0</v>
      </c>
      <c r="AD251" s="163">
        <f t="shared" si="180"/>
        <v>0</v>
      </c>
      <c r="AE251" s="163">
        <f t="shared" si="180"/>
        <v>0</v>
      </c>
      <c r="AF251" s="176">
        <f t="shared" si="180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181"/>
        <v>0</v>
      </c>
      <c r="D252" s="163">
        <f t="shared" si="181"/>
        <v>0</v>
      </c>
      <c r="E252" s="163">
        <f t="shared" si="181"/>
        <v>0</v>
      </c>
      <c r="F252" s="163">
        <f t="shared" si="181"/>
        <v>0</v>
      </c>
      <c r="G252" s="163">
        <f t="shared" si="181"/>
        <v>0</v>
      </c>
      <c r="H252" s="163">
        <f t="shared" si="181"/>
        <v>0</v>
      </c>
      <c r="I252" s="163">
        <f t="shared" si="181"/>
        <v>0</v>
      </c>
      <c r="J252" s="163">
        <f t="shared" si="181"/>
        <v>0</v>
      </c>
      <c r="K252" s="163">
        <f t="shared" si="181"/>
        <v>0</v>
      </c>
      <c r="L252" s="163">
        <f t="shared" si="181"/>
        <v>0</v>
      </c>
      <c r="M252" s="163">
        <f t="shared" si="181"/>
        <v>0</v>
      </c>
      <c r="N252" s="163">
        <f t="shared" si="181"/>
        <v>0</v>
      </c>
      <c r="O252" s="163">
        <f t="shared" si="181"/>
        <v>0</v>
      </c>
      <c r="P252" s="163">
        <f t="shared" si="181"/>
        <v>0</v>
      </c>
      <c r="Q252" s="163">
        <f t="shared" si="181"/>
        <v>0</v>
      </c>
      <c r="R252" s="163">
        <f t="shared" si="181"/>
        <v>0</v>
      </c>
      <c r="S252" s="163">
        <f t="shared" si="180"/>
        <v>0</v>
      </c>
      <c r="T252" s="163">
        <f t="shared" si="180"/>
        <v>0</v>
      </c>
      <c r="U252" s="163">
        <f t="shared" si="179"/>
        <v>0</v>
      </c>
      <c r="V252" s="163">
        <f t="shared" si="179"/>
        <v>0</v>
      </c>
      <c r="W252" s="163">
        <f t="shared" si="179"/>
        <v>0</v>
      </c>
      <c r="X252" s="163">
        <f t="shared" si="179"/>
        <v>0</v>
      </c>
      <c r="Y252" s="163">
        <f t="shared" si="179"/>
        <v>0</v>
      </c>
      <c r="Z252" s="163">
        <f t="shared" si="180"/>
        <v>0</v>
      </c>
      <c r="AA252" s="163">
        <f t="shared" si="180"/>
        <v>0</v>
      </c>
      <c r="AB252" s="163">
        <f t="shared" si="180"/>
        <v>0</v>
      </c>
      <c r="AC252" s="163">
        <f t="shared" si="180"/>
        <v>0</v>
      </c>
      <c r="AD252" s="163">
        <f t="shared" si="180"/>
        <v>0</v>
      </c>
      <c r="AE252" s="163">
        <f t="shared" si="180"/>
        <v>0</v>
      </c>
      <c r="AF252" s="176">
        <f t="shared" si="180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181"/>
        <v>0</v>
      </c>
      <c r="D253" s="163">
        <f t="shared" si="181"/>
        <v>0</v>
      </c>
      <c r="E253" s="163">
        <f t="shared" si="181"/>
        <v>0</v>
      </c>
      <c r="F253" s="163">
        <f t="shared" si="181"/>
        <v>0</v>
      </c>
      <c r="G253" s="163">
        <f t="shared" si="181"/>
        <v>0</v>
      </c>
      <c r="H253" s="163">
        <f t="shared" si="181"/>
        <v>0</v>
      </c>
      <c r="I253" s="163">
        <f t="shared" si="181"/>
        <v>0</v>
      </c>
      <c r="J253" s="163">
        <f t="shared" si="181"/>
        <v>0</v>
      </c>
      <c r="K253" s="163">
        <f t="shared" si="181"/>
        <v>0</v>
      </c>
      <c r="L253" s="163">
        <f t="shared" si="181"/>
        <v>0</v>
      </c>
      <c r="M253" s="163">
        <f t="shared" si="181"/>
        <v>0</v>
      </c>
      <c r="N253" s="163">
        <f t="shared" si="181"/>
        <v>0</v>
      </c>
      <c r="O253" s="163">
        <f t="shared" si="181"/>
        <v>0</v>
      </c>
      <c r="P253" s="163">
        <f t="shared" si="181"/>
        <v>0</v>
      </c>
      <c r="Q253" s="163">
        <f t="shared" si="181"/>
        <v>0</v>
      </c>
      <c r="R253" s="163">
        <f t="shared" si="181"/>
        <v>0</v>
      </c>
      <c r="S253" s="163">
        <f t="shared" si="180"/>
        <v>0</v>
      </c>
      <c r="T253" s="163">
        <f t="shared" si="180"/>
        <v>0</v>
      </c>
      <c r="U253" s="163">
        <f t="shared" si="179"/>
        <v>0</v>
      </c>
      <c r="V253" s="163">
        <f t="shared" si="179"/>
        <v>0</v>
      </c>
      <c r="W253" s="163">
        <f t="shared" si="179"/>
        <v>0</v>
      </c>
      <c r="X253" s="163">
        <f t="shared" si="179"/>
        <v>0</v>
      </c>
      <c r="Y253" s="163">
        <f t="shared" si="179"/>
        <v>0</v>
      </c>
      <c r="Z253" s="163">
        <f t="shared" si="180"/>
        <v>0</v>
      </c>
      <c r="AA253" s="163">
        <f t="shared" si="180"/>
        <v>0</v>
      </c>
      <c r="AB253" s="163">
        <f t="shared" si="180"/>
        <v>0</v>
      </c>
      <c r="AC253" s="163">
        <f t="shared" si="180"/>
        <v>0</v>
      </c>
      <c r="AD253" s="163">
        <f t="shared" si="180"/>
        <v>0</v>
      </c>
      <c r="AE253" s="163">
        <f t="shared" si="180"/>
        <v>0</v>
      </c>
      <c r="AF253" s="176">
        <f t="shared" si="180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181"/>
        <v>0</v>
      </c>
      <c r="D254" s="163">
        <f t="shared" si="181"/>
        <v>0</v>
      </c>
      <c r="E254" s="163">
        <f t="shared" si="181"/>
        <v>0</v>
      </c>
      <c r="F254" s="163">
        <f t="shared" si="181"/>
        <v>0</v>
      </c>
      <c r="G254" s="163">
        <f t="shared" si="181"/>
        <v>0</v>
      </c>
      <c r="H254" s="163">
        <f t="shared" si="181"/>
        <v>0</v>
      </c>
      <c r="I254" s="163">
        <f t="shared" si="181"/>
        <v>0</v>
      </c>
      <c r="J254" s="163">
        <f t="shared" si="181"/>
        <v>0</v>
      </c>
      <c r="K254" s="163">
        <f t="shared" si="181"/>
        <v>0</v>
      </c>
      <c r="L254" s="163">
        <f t="shared" si="181"/>
        <v>0</v>
      </c>
      <c r="M254" s="163">
        <f t="shared" si="181"/>
        <v>0</v>
      </c>
      <c r="N254" s="163">
        <f t="shared" si="181"/>
        <v>0</v>
      </c>
      <c r="O254" s="163">
        <f t="shared" si="181"/>
        <v>0</v>
      </c>
      <c r="P254" s="163">
        <f t="shared" si="181"/>
        <v>0</v>
      </c>
      <c r="Q254" s="163">
        <f t="shared" si="181"/>
        <v>0</v>
      </c>
      <c r="R254" s="163">
        <f t="shared" si="181"/>
        <v>0</v>
      </c>
      <c r="S254" s="163">
        <f t="shared" si="180"/>
        <v>0</v>
      </c>
      <c r="T254" s="163">
        <f t="shared" si="180"/>
        <v>0</v>
      </c>
      <c r="U254" s="163">
        <f t="shared" si="179"/>
        <v>0</v>
      </c>
      <c r="V254" s="163">
        <f t="shared" si="179"/>
        <v>0</v>
      </c>
      <c r="W254" s="163">
        <f t="shared" si="179"/>
        <v>0</v>
      </c>
      <c r="X254" s="163">
        <f t="shared" si="179"/>
        <v>0</v>
      </c>
      <c r="Y254" s="163">
        <f t="shared" si="179"/>
        <v>0</v>
      </c>
      <c r="Z254" s="163">
        <f t="shared" si="180"/>
        <v>0</v>
      </c>
      <c r="AA254" s="163">
        <f t="shared" si="180"/>
        <v>0</v>
      </c>
      <c r="AB254" s="163">
        <f t="shared" si="180"/>
        <v>0</v>
      </c>
      <c r="AC254" s="163">
        <f t="shared" si="180"/>
        <v>0</v>
      </c>
      <c r="AD254" s="163">
        <f t="shared" si="180"/>
        <v>0</v>
      </c>
      <c r="AE254" s="163">
        <f t="shared" si="180"/>
        <v>0</v>
      </c>
      <c r="AF254" s="176">
        <f t="shared" si="180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181"/>
        <v>0</v>
      </c>
      <c r="D255" s="163">
        <f t="shared" si="181"/>
        <v>0</v>
      </c>
      <c r="E255" s="163">
        <f t="shared" si="181"/>
        <v>0</v>
      </c>
      <c r="F255" s="163">
        <f t="shared" si="181"/>
        <v>0</v>
      </c>
      <c r="G255" s="163">
        <f t="shared" si="181"/>
        <v>0</v>
      </c>
      <c r="H255" s="163">
        <f t="shared" si="181"/>
        <v>0</v>
      </c>
      <c r="I255" s="163">
        <f t="shared" si="181"/>
        <v>0</v>
      </c>
      <c r="J255" s="163">
        <f t="shared" si="181"/>
        <v>0</v>
      </c>
      <c r="K255" s="163">
        <f t="shared" si="181"/>
        <v>0</v>
      </c>
      <c r="L255" s="163">
        <f t="shared" si="181"/>
        <v>0</v>
      </c>
      <c r="M255" s="163">
        <f t="shared" si="181"/>
        <v>0</v>
      </c>
      <c r="N255" s="163">
        <f t="shared" si="181"/>
        <v>0</v>
      </c>
      <c r="O255" s="163">
        <f t="shared" si="181"/>
        <v>0</v>
      </c>
      <c r="P255" s="163">
        <f t="shared" si="181"/>
        <v>0</v>
      </c>
      <c r="Q255" s="163">
        <f t="shared" si="181"/>
        <v>0</v>
      </c>
      <c r="R255" s="163">
        <f t="shared" si="181"/>
        <v>0</v>
      </c>
      <c r="S255" s="163">
        <f t="shared" si="180"/>
        <v>0</v>
      </c>
      <c r="T255" s="163">
        <f t="shared" si="180"/>
        <v>0</v>
      </c>
      <c r="U255" s="163">
        <f t="shared" si="179"/>
        <v>0</v>
      </c>
      <c r="V255" s="163">
        <f t="shared" si="179"/>
        <v>0</v>
      </c>
      <c r="W255" s="163">
        <f t="shared" si="179"/>
        <v>0</v>
      </c>
      <c r="X255" s="163">
        <f t="shared" si="179"/>
        <v>0</v>
      </c>
      <c r="Y255" s="163">
        <f t="shared" si="179"/>
        <v>0</v>
      </c>
      <c r="Z255" s="163">
        <f t="shared" si="180"/>
        <v>0</v>
      </c>
      <c r="AA255" s="163">
        <f t="shared" si="180"/>
        <v>0</v>
      </c>
      <c r="AB255" s="163">
        <f t="shared" si="180"/>
        <v>0</v>
      </c>
      <c r="AC255" s="163">
        <f t="shared" si="180"/>
        <v>0</v>
      </c>
      <c r="AD255" s="163">
        <f t="shared" si="180"/>
        <v>0</v>
      </c>
      <c r="AE255" s="163">
        <f t="shared" si="180"/>
        <v>0</v>
      </c>
      <c r="AF255" s="176">
        <f t="shared" si="180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181"/>
        <v>0</v>
      </c>
      <c r="D256" s="163">
        <f t="shared" si="181"/>
        <v>0</v>
      </c>
      <c r="E256" s="163">
        <f t="shared" si="181"/>
        <v>0</v>
      </c>
      <c r="F256" s="163">
        <f t="shared" si="181"/>
        <v>0</v>
      </c>
      <c r="G256" s="163">
        <f t="shared" si="181"/>
        <v>0</v>
      </c>
      <c r="H256" s="163">
        <f t="shared" si="181"/>
        <v>0</v>
      </c>
      <c r="I256" s="163">
        <f t="shared" si="181"/>
        <v>0</v>
      </c>
      <c r="J256" s="163">
        <f t="shared" si="181"/>
        <v>0</v>
      </c>
      <c r="K256" s="163">
        <f t="shared" si="181"/>
        <v>0</v>
      </c>
      <c r="L256" s="163">
        <f t="shared" si="181"/>
        <v>0</v>
      </c>
      <c r="M256" s="163">
        <f t="shared" si="181"/>
        <v>0</v>
      </c>
      <c r="N256" s="163">
        <f t="shared" si="181"/>
        <v>0</v>
      </c>
      <c r="O256" s="163">
        <f t="shared" si="181"/>
        <v>0</v>
      </c>
      <c r="P256" s="163">
        <f t="shared" si="181"/>
        <v>0</v>
      </c>
      <c r="Q256" s="163">
        <f t="shared" si="181"/>
        <v>0</v>
      </c>
      <c r="R256" s="163">
        <f t="shared" si="181"/>
        <v>0</v>
      </c>
      <c r="S256" s="163">
        <f t="shared" si="180"/>
        <v>0</v>
      </c>
      <c r="T256" s="163">
        <f t="shared" si="180"/>
        <v>0</v>
      </c>
      <c r="U256" s="163">
        <f t="shared" si="179"/>
        <v>0</v>
      </c>
      <c r="V256" s="163">
        <f t="shared" si="179"/>
        <v>0</v>
      </c>
      <c r="W256" s="163">
        <f t="shared" si="179"/>
        <v>0</v>
      </c>
      <c r="X256" s="163">
        <f t="shared" si="179"/>
        <v>0</v>
      </c>
      <c r="Y256" s="163">
        <f t="shared" si="179"/>
        <v>0</v>
      </c>
      <c r="Z256" s="163">
        <f t="shared" si="180"/>
        <v>0</v>
      </c>
      <c r="AA256" s="163">
        <f t="shared" si="180"/>
        <v>0</v>
      </c>
      <c r="AB256" s="163">
        <f t="shared" si="180"/>
        <v>0</v>
      </c>
      <c r="AC256" s="163">
        <f t="shared" si="180"/>
        <v>0</v>
      </c>
      <c r="AD256" s="163">
        <f t="shared" si="180"/>
        <v>0</v>
      </c>
      <c r="AE256" s="163">
        <f t="shared" si="180"/>
        <v>0</v>
      </c>
      <c r="AF256" s="176">
        <f t="shared" si="180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181"/>
        <v>0</v>
      </c>
      <c r="D257" s="163">
        <f t="shared" si="181"/>
        <v>0</v>
      </c>
      <c r="E257" s="163">
        <f t="shared" si="181"/>
        <v>0</v>
      </c>
      <c r="F257" s="163">
        <f t="shared" si="181"/>
        <v>0</v>
      </c>
      <c r="G257" s="163">
        <f t="shared" si="181"/>
        <v>0</v>
      </c>
      <c r="H257" s="163">
        <f t="shared" si="181"/>
        <v>0</v>
      </c>
      <c r="I257" s="163">
        <f t="shared" si="181"/>
        <v>0</v>
      </c>
      <c r="J257" s="163">
        <f t="shared" si="181"/>
        <v>0</v>
      </c>
      <c r="K257" s="163">
        <f t="shared" si="181"/>
        <v>0</v>
      </c>
      <c r="L257" s="163">
        <f t="shared" si="181"/>
        <v>0</v>
      </c>
      <c r="M257" s="163">
        <f t="shared" si="181"/>
        <v>0</v>
      </c>
      <c r="N257" s="163">
        <f t="shared" si="181"/>
        <v>0</v>
      </c>
      <c r="O257" s="163">
        <f t="shared" si="181"/>
        <v>0</v>
      </c>
      <c r="P257" s="163">
        <f t="shared" si="181"/>
        <v>0</v>
      </c>
      <c r="Q257" s="163">
        <f t="shared" si="181"/>
        <v>0</v>
      </c>
      <c r="R257" s="163">
        <f t="shared" si="181"/>
        <v>0</v>
      </c>
      <c r="S257" s="163">
        <f t="shared" si="180"/>
        <v>0</v>
      </c>
      <c r="T257" s="163">
        <f t="shared" si="180"/>
        <v>0</v>
      </c>
      <c r="U257" s="163">
        <f t="shared" si="179"/>
        <v>0</v>
      </c>
      <c r="V257" s="163">
        <f t="shared" si="179"/>
        <v>0</v>
      </c>
      <c r="W257" s="163">
        <f t="shared" si="179"/>
        <v>0</v>
      </c>
      <c r="X257" s="163">
        <f t="shared" si="179"/>
        <v>0</v>
      </c>
      <c r="Y257" s="163">
        <f t="shared" si="179"/>
        <v>0</v>
      </c>
      <c r="Z257" s="163">
        <f t="shared" si="180"/>
        <v>0</v>
      </c>
      <c r="AA257" s="163">
        <f t="shared" si="180"/>
        <v>0</v>
      </c>
      <c r="AB257" s="163">
        <f t="shared" si="180"/>
        <v>0</v>
      </c>
      <c r="AC257" s="163">
        <f t="shared" si="180"/>
        <v>0</v>
      </c>
      <c r="AD257" s="163">
        <f t="shared" si="180"/>
        <v>0</v>
      </c>
      <c r="AE257" s="163">
        <f t="shared" si="180"/>
        <v>0</v>
      </c>
      <c r="AF257" s="176">
        <f t="shared" si="180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181"/>
        <v>0</v>
      </c>
      <c r="D258" s="163">
        <f t="shared" si="181"/>
        <v>0</v>
      </c>
      <c r="E258" s="163">
        <f t="shared" si="181"/>
        <v>0</v>
      </c>
      <c r="F258" s="163">
        <f t="shared" si="181"/>
        <v>0</v>
      </c>
      <c r="G258" s="163">
        <f t="shared" si="181"/>
        <v>0</v>
      </c>
      <c r="H258" s="163">
        <f t="shared" si="181"/>
        <v>0</v>
      </c>
      <c r="I258" s="163">
        <f t="shared" si="181"/>
        <v>0</v>
      </c>
      <c r="J258" s="163">
        <f t="shared" si="181"/>
        <v>0</v>
      </c>
      <c r="K258" s="163">
        <f t="shared" si="181"/>
        <v>0</v>
      </c>
      <c r="L258" s="163">
        <f t="shared" si="181"/>
        <v>0</v>
      </c>
      <c r="M258" s="163">
        <f t="shared" si="181"/>
        <v>0</v>
      </c>
      <c r="N258" s="163">
        <f t="shared" si="181"/>
        <v>0</v>
      </c>
      <c r="O258" s="163">
        <f t="shared" si="181"/>
        <v>0</v>
      </c>
      <c r="P258" s="163">
        <f t="shared" si="181"/>
        <v>0</v>
      </c>
      <c r="Q258" s="163">
        <f t="shared" si="181"/>
        <v>0</v>
      </c>
      <c r="R258" s="163">
        <f t="shared" si="181"/>
        <v>0</v>
      </c>
      <c r="S258" s="163">
        <f t="shared" si="180"/>
        <v>0</v>
      </c>
      <c r="T258" s="163">
        <f t="shared" si="180"/>
        <v>0</v>
      </c>
      <c r="U258" s="163">
        <f t="shared" si="179"/>
        <v>0</v>
      </c>
      <c r="V258" s="163">
        <f t="shared" si="179"/>
        <v>0</v>
      </c>
      <c r="W258" s="163">
        <f t="shared" si="179"/>
        <v>0</v>
      </c>
      <c r="X258" s="163">
        <f t="shared" si="179"/>
        <v>0</v>
      </c>
      <c r="Y258" s="163">
        <f t="shared" si="179"/>
        <v>0</v>
      </c>
      <c r="Z258" s="163">
        <f t="shared" si="180"/>
        <v>0</v>
      </c>
      <c r="AA258" s="163">
        <f t="shared" si="180"/>
        <v>0</v>
      </c>
      <c r="AB258" s="163">
        <f t="shared" si="180"/>
        <v>0</v>
      </c>
      <c r="AC258" s="163">
        <f t="shared" si="180"/>
        <v>0</v>
      </c>
      <c r="AD258" s="163">
        <f t="shared" si="180"/>
        <v>0</v>
      </c>
      <c r="AE258" s="163">
        <f t="shared" si="180"/>
        <v>0</v>
      </c>
      <c r="AF258" s="176">
        <f t="shared" si="180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181"/>
        <v>0</v>
      </c>
      <c r="D259" s="163">
        <f t="shared" si="181"/>
        <v>0</v>
      </c>
      <c r="E259" s="163">
        <f t="shared" si="181"/>
        <v>0</v>
      </c>
      <c r="F259" s="163">
        <f t="shared" si="181"/>
        <v>0</v>
      </c>
      <c r="G259" s="163">
        <f t="shared" si="181"/>
        <v>0</v>
      </c>
      <c r="H259" s="163">
        <f t="shared" si="181"/>
        <v>0</v>
      </c>
      <c r="I259" s="163">
        <f t="shared" si="181"/>
        <v>0</v>
      </c>
      <c r="J259" s="163">
        <f t="shared" si="181"/>
        <v>0</v>
      </c>
      <c r="K259" s="163">
        <f t="shared" si="181"/>
        <v>0</v>
      </c>
      <c r="L259" s="163">
        <f t="shared" si="181"/>
        <v>0</v>
      </c>
      <c r="M259" s="163">
        <f t="shared" si="181"/>
        <v>0</v>
      </c>
      <c r="N259" s="163">
        <f t="shared" si="181"/>
        <v>0</v>
      </c>
      <c r="O259" s="163">
        <f t="shared" si="181"/>
        <v>0</v>
      </c>
      <c r="P259" s="163">
        <f t="shared" si="181"/>
        <v>0</v>
      </c>
      <c r="Q259" s="163">
        <f t="shared" si="181"/>
        <v>0</v>
      </c>
      <c r="R259" s="163">
        <f t="shared" si="181"/>
        <v>0</v>
      </c>
      <c r="S259" s="163">
        <f t="shared" si="180"/>
        <v>0</v>
      </c>
      <c r="T259" s="163">
        <f t="shared" si="180"/>
        <v>0</v>
      </c>
      <c r="U259" s="163">
        <f t="shared" si="179"/>
        <v>0</v>
      </c>
      <c r="V259" s="163">
        <f t="shared" si="179"/>
        <v>0</v>
      </c>
      <c r="W259" s="163">
        <f t="shared" si="179"/>
        <v>0</v>
      </c>
      <c r="X259" s="163">
        <f t="shared" si="179"/>
        <v>0</v>
      </c>
      <c r="Y259" s="163">
        <f t="shared" si="179"/>
        <v>0</v>
      </c>
      <c r="Z259" s="163">
        <f t="shared" si="180"/>
        <v>0</v>
      </c>
      <c r="AA259" s="163">
        <f t="shared" si="180"/>
        <v>0</v>
      </c>
      <c r="AB259" s="163">
        <f t="shared" si="180"/>
        <v>0</v>
      </c>
      <c r="AC259" s="163">
        <f t="shared" si="180"/>
        <v>0</v>
      </c>
      <c r="AD259" s="163">
        <f t="shared" si="180"/>
        <v>0</v>
      </c>
      <c r="AE259" s="163">
        <f t="shared" si="180"/>
        <v>0</v>
      </c>
      <c r="AF259" s="176">
        <f t="shared" si="180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181"/>
        <v>0</v>
      </c>
      <c r="D260" s="163">
        <f t="shared" si="181"/>
        <v>0</v>
      </c>
      <c r="E260" s="163">
        <f t="shared" si="181"/>
        <v>0</v>
      </c>
      <c r="F260" s="163">
        <f t="shared" si="181"/>
        <v>0</v>
      </c>
      <c r="G260" s="163">
        <f t="shared" si="181"/>
        <v>0</v>
      </c>
      <c r="H260" s="163">
        <f t="shared" si="181"/>
        <v>0</v>
      </c>
      <c r="I260" s="163">
        <f t="shared" si="181"/>
        <v>0</v>
      </c>
      <c r="J260" s="163">
        <f t="shared" si="181"/>
        <v>0</v>
      </c>
      <c r="K260" s="163">
        <f t="shared" si="181"/>
        <v>0</v>
      </c>
      <c r="L260" s="163">
        <f t="shared" si="181"/>
        <v>0</v>
      </c>
      <c r="M260" s="163">
        <f t="shared" si="181"/>
        <v>0</v>
      </c>
      <c r="N260" s="163">
        <f t="shared" si="181"/>
        <v>0</v>
      </c>
      <c r="O260" s="163">
        <f t="shared" si="181"/>
        <v>0</v>
      </c>
      <c r="P260" s="163">
        <f t="shared" si="181"/>
        <v>0</v>
      </c>
      <c r="Q260" s="163">
        <f t="shared" si="181"/>
        <v>0</v>
      </c>
      <c r="R260" s="163">
        <f t="shared" si="181"/>
        <v>0</v>
      </c>
      <c r="S260" s="163">
        <f t="shared" si="180"/>
        <v>0</v>
      </c>
      <c r="T260" s="163">
        <f t="shared" si="180"/>
        <v>0</v>
      </c>
      <c r="U260" s="163">
        <f t="shared" si="179"/>
        <v>0</v>
      </c>
      <c r="V260" s="163">
        <f t="shared" si="179"/>
        <v>0</v>
      </c>
      <c r="W260" s="163">
        <f t="shared" si="179"/>
        <v>0</v>
      </c>
      <c r="X260" s="163">
        <f t="shared" si="179"/>
        <v>0</v>
      </c>
      <c r="Y260" s="163">
        <f t="shared" si="179"/>
        <v>0</v>
      </c>
      <c r="Z260" s="163">
        <f t="shared" si="180"/>
        <v>0</v>
      </c>
      <c r="AA260" s="163">
        <f t="shared" si="180"/>
        <v>0</v>
      </c>
      <c r="AB260" s="163">
        <f t="shared" si="180"/>
        <v>0</v>
      </c>
      <c r="AC260" s="163">
        <f t="shared" si="180"/>
        <v>0</v>
      </c>
      <c r="AD260" s="163">
        <f t="shared" si="180"/>
        <v>0</v>
      </c>
      <c r="AE260" s="163">
        <f t="shared" si="180"/>
        <v>0</v>
      </c>
      <c r="AF260" s="176">
        <f t="shared" si="180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181"/>
        <v>0</v>
      </c>
      <c r="D261" s="163">
        <f t="shared" si="181"/>
        <v>0</v>
      </c>
      <c r="E261" s="163">
        <f t="shared" si="181"/>
        <v>0</v>
      </c>
      <c r="F261" s="163">
        <f t="shared" si="181"/>
        <v>0</v>
      </c>
      <c r="G261" s="163">
        <f t="shared" si="181"/>
        <v>0</v>
      </c>
      <c r="H261" s="163">
        <f t="shared" si="181"/>
        <v>0</v>
      </c>
      <c r="I261" s="163">
        <f t="shared" si="181"/>
        <v>0</v>
      </c>
      <c r="J261" s="163">
        <f t="shared" si="181"/>
        <v>0</v>
      </c>
      <c r="K261" s="163">
        <f t="shared" si="181"/>
        <v>0</v>
      </c>
      <c r="L261" s="163">
        <f t="shared" si="181"/>
        <v>0</v>
      </c>
      <c r="M261" s="163">
        <f t="shared" si="181"/>
        <v>0</v>
      </c>
      <c r="N261" s="163">
        <f t="shared" si="181"/>
        <v>0</v>
      </c>
      <c r="O261" s="163">
        <f t="shared" si="181"/>
        <v>0</v>
      </c>
      <c r="P261" s="163">
        <f t="shared" si="181"/>
        <v>0</v>
      </c>
      <c r="Q261" s="163">
        <f t="shared" si="181"/>
        <v>0</v>
      </c>
      <c r="R261" s="163">
        <f t="shared" si="181"/>
        <v>0</v>
      </c>
      <c r="S261" s="163">
        <f t="shared" si="180"/>
        <v>0</v>
      </c>
      <c r="T261" s="163">
        <f t="shared" ref="T261:Y263" si="182">S261</f>
        <v>0</v>
      </c>
      <c r="U261" s="163">
        <f t="shared" si="182"/>
        <v>0</v>
      </c>
      <c r="V261" s="163">
        <f t="shared" si="182"/>
        <v>0</v>
      </c>
      <c r="W261" s="163">
        <f t="shared" si="182"/>
        <v>0</v>
      </c>
      <c r="X261" s="163">
        <f t="shared" si="182"/>
        <v>0</v>
      </c>
      <c r="Y261" s="163">
        <f t="shared" si="182"/>
        <v>0</v>
      </c>
      <c r="Z261" s="163">
        <f t="shared" si="180"/>
        <v>0</v>
      </c>
      <c r="AA261" s="163">
        <f t="shared" si="180"/>
        <v>0</v>
      </c>
      <c r="AB261" s="163">
        <f t="shared" si="180"/>
        <v>0</v>
      </c>
      <c r="AC261" s="163">
        <f t="shared" si="180"/>
        <v>0</v>
      </c>
      <c r="AD261" s="163">
        <f t="shared" si="180"/>
        <v>0</v>
      </c>
      <c r="AE261" s="163">
        <f t="shared" si="180"/>
        <v>0</v>
      </c>
      <c r="AF261" s="176">
        <f t="shared" si="180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181"/>
        <v>0</v>
      </c>
      <c r="D262" s="163">
        <f t="shared" si="181"/>
        <v>0</v>
      </c>
      <c r="E262" s="163">
        <f t="shared" si="181"/>
        <v>0</v>
      </c>
      <c r="F262" s="163">
        <f t="shared" si="181"/>
        <v>0</v>
      </c>
      <c r="G262" s="163">
        <f t="shared" si="181"/>
        <v>0</v>
      </c>
      <c r="H262" s="163">
        <f t="shared" si="181"/>
        <v>0</v>
      </c>
      <c r="I262" s="163">
        <f t="shared" si="181"/>
        <v>0</v>
      </c>
      <c r="J262" s="163">
        <f t="shared" si="181"/>
        <v>0</v>
      </c>
      <c r="K262" s="163">
        <f t="shared" si="181"/>
        <v>0</v>
      </c>
      <c r="L262" s="163">
        <f t="shared" si="181"/>
        <v>0</v>
      </c>
      <c r="M262" s="163">
        <f t="shared" si="181"/>
        <v>0</v>
      </c>
      <c r="N262" s="163">
        <f t="shared" si="181"/>
        <v>0</v>
      </c>
      <c r="O262" s="163">
        <f t="shared" si="181"/>
        <v>0</v>
      </c>
      <c r="P262" s="163">
        <f t="shared" si="181"/>
        <v>0</v>
      </c>
      <c r="Q262" s="163">
        <f t="shared" si="181"/>
        <v>0</v>
      </c>
      <c r="R262" s="163">
        <f t="shared" si="181"/>
        <v>0</v>
      </c>
      <c r="S262" s="163">
        <f t="shared" si="180"/>
        <v>0</v>
      </c>
      <c r="T262" s="163">
        <f t="shared" si="182"/>
        <v>0</v>
      </c>
      <c r="U262" s="163">
        <f t="shared" si="182"/>
        <v>0</v>
      </c>
      <c r="V262" s="163">
        <f t="shared" si="182"/>
        <v>0</v>
      </c>
      <c r="W262" s="163">
        <f t="shared" si="182"/>
        <v>0</v>
      </c>
      <c r="X262" s="163">
        <f t="shared" si="182"/>
        <v>0</v>
      </c>
      <c r="Y262" s="163">
        <f t="shared" si="182"/>
        <v>0</v>
      </c>
      <c r="Z262" s="163">
        <f t="shared" si="180"/>
        <v>0</v>
      </c>
      <c r="AA262" s="163">
        <f t="shared" si="180"/>
        <v>0</v>
      </c>
      <c r="AB262" s="163">
        <f t="shared" si="180"/>
        <v>0</v>
      </c>
      <c r="AC262" s="163">
        <f t="shared" si="180"/>
        <v>0</v>
      </c>
      <c r="AD262" s="163">
        <f t="shared" si="180"/>
        <v>0</v>
      </c>
      <c r="AE262" s="163">
        <f t="shared" si="180"/>
        <v>0</v>
      </c>
      <c r="AF262" s="176">
        <f t="shared" si="180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181"/>
        <v>0</v>
      </c>
      <c r="D263" s="163">
        <f t="shared" si="181"/>
        <v>0</v>
      </c>
      <c r="E263" s="163">
        <f t="shared" si="181"/>
        <v>0</v>
      </c>
      <c r="F263" s="163">
        <f t="shared" si="181"/>
        <v>0</v>
      </c>
      <c r="G263" s="163">
        <f t="shared" si="181"/>
        <v>0</v>
      </c>
      <c r="H263" s="163">
        <f t="shared" si="181"/>
        <v>0</v>
      </c>
      <c r="I263" s="163">
        <f t="shared" si="181"/>
        <v>0</v>
      </c>
      <c r="J263" s="163">
        <f t="shared" si="181"/>
        <v>0</v>
      </c>
      <c r="K263" s="163">
        <f t="shared" si="181"/>
        <v>0</v>
      </c>
      <c r="L263" s="163">
        <f t="shared" si="181"/>
        <v>0</v>
      </c>
      <c r="M263" s="163">
        <f t="shared" si="181"/>
        <v>0</v>
      </c>
      <c r="N263" s="163">
        <f t="shared" si="181"/>
        <v>0</v>
      </c>
      <c r="O263" s="163">
        <f t="shared" si="181"/>
        <v>0</v>
      </c>
      <c r="P263" s="163">
        <f t="shared" si="181"/>
        <v>0</v>
      </c>
      <c r="Q263" s="163">
        <f t="shared" si="181"/>
        <v>0</v>
      </c>
      <c r="R263" s="163">
        <f t="shared" si="181"/>
        <v>0</v>
      </c>
      <c r="S263" s="163">
        <f t="shared" si="180"/>
        <v>0</v>
      </c>
      <c r="T263" s="163">
        <f t="shared" si="182"/>
        <v>0</v>
      </c>
      <c r="U263" s="163">
        <f t="shared" si="182"/>
        <v>0</v>
      </c>
      <c r="V263" s="163">
        <f t="shared" si="182"/>
        <v>0</v>
      </c>
      <c r="W263" s="163">
        <f t="shared" si="182"/>
        <v>0</v>
      </c>
      <c r="X263" s="163">
        <f t="shared" si="182"/>
        <v>0</v>
      </c>
      <c r="Y263" s="163">
        <f t="shared" si="182"/>
        <v>0</v>
      </c>
      <c r="Z263" s="163">
        <f t="shared" si="180"/>
        <v>0</v>
      </c>
      <c r="AA263" s="163">
        <f t="shared" si="180"/>
        <v>0</v>
      </c>
      <c r="AB263" s="163">
        <f t="shared" si="180"/>
        <v>0</v>
      </c>
      <c r="AC263" s="163">
        <f t="shared" si="180"/>
        <v>0</v>
      </c>
      <c r="AD263" s="163">
        <f t="shared" si="180"/>
        <v>0</v>
      </c>
      <c r="AE263" s="163">
        <f t="shared" si="180"/>
        <v>0</v>
      </c>
      <c r="AF263" s="176">
        <f t="shared" si="180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181"/>
        <v>0</v>
      </c>
      <c r="D264" s="163">
        <f t="shared" si="181"/>
        <v>0</v>
      </c>
      <c r="E264" s="163">
        <f t="shared" si="181"/>
        <v>0</v>
      </c>
      <c r="F264" s="163">
        <f t="shared" si="181"/>
        <v>0</v>
      </c>
      <c r="G264" s="163">
        <f t="shared" si="181"/>
        <v>0</v>
      </c>
      <c r="H264" s="163">
        <f t="shared" si="181"/>
        <v>0</v>
      </c>
      <c r="I264" s="163">
        <f t="shared" si="181"/>
        <v>0</v>
      </c>
      <c r="J264" s="163">
        <f t="shared" si="181"/>
        <v>0</v>
      </c>
      <c r="K264" s="163">
        <f t="shared" si="181"/>
        <v>0</v>
      </c>
      <c r="L264" s="163">
        <f t="shared" si="181"/>
        <v>0</v>
      </c>
      <c r="M264" s="163">
        <f t="shared" si="181"/>
        <v>0</v>
      </c>
      <c r="N264" s="163">
        <f t="shared" si="181"/>
        <v>0</v>
      </c>
      <c r="O264" s="163">
        <f t="shared" si="181"/>
        <v>0</v>
      </c>
      <c r="P264" s="163">
        <f t="shared" si="181"/>
        <v>0</v>
      </c>
      <c r="Q264" s="163">
        <f t="shared" si="181"/>
        <v>0</v>
      </c>
      <c r="R264" s="163">
        <f t="shared" si="181"/>
        <v>0</v>
      </c>
      <c r="S264" s="163">
        <f t="shared" ref="S264:Y264" si="183">R264</f>
        <v>0</v>
      </c>
      <c r="T264" s="163">
        <f t="shared" si="183"/>
        <v>0</v>
      </c>
      <c r="U264" s="163">
        <f t="shared" si="183"/>
        <v>0</v>
      </c>
      <c r="V264" s="163">
        <f t="shared" si="183"/>
        <v>0</v>
      </c>
      <c r="W264" s="163">
        <f t="shared" si="183"/>
        <v>0</v>
      </c>
      <c r="X264" s="163">
        <f t="shared" si="183"/>
        <v>0</v>
      </c>
      <c r="Y264" s="163">
        <f t="shared" si="183"/>
        <v>0</v>
      </c>
      <c r="Z264" s="163">
        <f t="shared" ref="Z264:AF273" si="184">Y264</f>
        <v>0</v>
      </c>
      <c r="AA264" s="163">
        <f t="shared" si="184"/>
        <v>0</v>
      </c>
      <c r="AB264" s="163">
        <f t="shared" si="184"/>
        <v>0</v>
      </c>
      <c r="AC264" s="163">
        <f t="shared" si="184"/>
        <v>0</v>
      </c>
      <c r="AD264" s="163">
        <f t="shared" si="184"/>
        <v>0</v>
      </c>
      <c r="AE264" s="163">
        <f t="shared" si="184"/>
        <v>0</v>
      </c>
      <c r="AF264" s="176">
        <f t="shared" si="184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Y273" si="185">B265</f>
        <v>0</v>
      </c>
      <c r="D265" s="163">
        <f t="shared" si="185"/>
        <v>0</v>
      </c>
      <c r="E265" s="163">
        <f t="shared" si="185"/>
        <v>0</v>
      </c>
      <c r="F265" s="163">
        <f t="shared" si="185"/>
        <v>0</v>
      </c>
      <c r="G265" s="163">
        <f t="shared" si="185"/>
        <v>0</v>
      </c>
      <c r="H265" s="163">
        <f t="shared" si="185"/>
        <v>0</v>
      </c>
      <c r="I265" s="163">
        <f t="shared" si="185"/>
        <v>0</v>
      </c>
      <c r="J265" s="163">
        <f t="shared" si="185"/>
        <v>0</v>
      </c>
      <c r="K265" s="163">
        <f t="shared" si="185"/>
        <v>0</v>
      </c>
      <c r="L265" s="163">
        <f t="shared" si="185"/>
        <v>0</v>
      </c>
      <c r="M265" s="163">
        <f t="shared" si="185"/>
        <v>0</v>
      </c>
      <c r="N265" s="163">
        <f t="shared" si="185"/>
        <v>0</v>
      </c>
      <c r="O265" s="163">
        <f t="shared" si="185"/>
        <v>0</v>
      </c>
      <c r="P265" s="163">
        <f t="shared" si="185"/>
        <v>0</v>
      </c>
      <c r="Q265" s="163">
        <f t="shared" si="185"/>
        <v>0</v>
      </c>
      <c r="R265" s="163">
        <f t="shared" si="185"/>
        <v>0</v>
      </c>
      <c r="S265" s="163">
        <f t="shared" si="185"/>
        <v>0</v>
      </c>
      <c r="T265" s="163">
        <f t="shared" si="185"/>
        <v>0</v>
      </c>
      <c r="U265" s="163">
        <f t="shared" si="185"/>
        <v>0</v>
      </c>
      <c r="V265" s="163">
        <f t="shared" si="185"/>
        <v>0</v>
      </c>
      <c r="W265" s="163">
        <f t="shared" si="185"/>
        <v>0</v>
      </c>
      <c r="X265" s="163">
        <f t="shared" si="185"/>
        <v>0</v>
      </c>
      <c r="Y265" s="163">
        <f t="shared" si="185"/>
        <v>0</v>
      </c>
      <c r="Z265" s="163">
        <f t="shared" si="184"/>
        <v>0</v>
      </c>
      <c r="AA265" s="163">
        <f t="shared" si="184"/>
        <v>0</v>
      </c>
      <c r="AB265" s="163">
        <f t="shared" si="184"/>
        <v>0</v>
      </c>
      <c r="AC265" s="163">
        <f t="shared" si="184"/>
        <v>0</v>
      </c>
      <c r="AD265" s="163">
        <f t="shared" si="184"/>
        <v>0</v>
      </c>
      <c r="AE265" s="163">
        <f t="shared" si="184"/>
        <v>0</v>
      </c>
      <c r="AF265" s="176">
        <f t="shared" si="184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185"/>
        <v>0</v>
      </c>
      <c r="D266" s="163">
        <f t="shared" si="185"/>
        <v>0</v>
      </c>
      <c r="E266" s="163">
        <f t="shared" si="185"/>
        <v>0</v>
      </c>
      <c r="F266" s="163">
        <f t="shared" si="185"/>
        <v>0</v>
      </c>
      <c r="G266" s="163">
        <f t="shared" si="185"/>
        <v>0</v>
      </c>
      <c r="H266" s="163">
        <f t="shared" si="185"/>
        <v>0</v>
      </c>
      <c r="I266" s="163">
        <f t="shared" si="185"/>
        <v>0</v>
      </c>
      <c r="J266" s="163">
        <f t="shared" si="185"/>
        <v>0</v>
      </c>
      <c r="K266" s="163">
        <f t="shared" si="185"/>
        <v>0</v>
      </c>
      <c r="L266" s="163">
        <f t="shared" si="185"/>
        <v>0</v>
      </c>
      <c r="M266" s="163">
        <f t="shared" si="185"/>
        <v>0</v>
      </c>
      <c r="N266" s="163">
        <f t="shared" si="185"/>
        <v>0</v>
      </c>
      <c r="O266" s="163">
        <f t="shared" si="185"/>
        <v>0</v>
      </c>
      <c r="P266" s="163">
        <f t="shared" si="185"/>
        <v>0</v>
      </c>
      <c r="Q266" s="163">
        <f t="shared" si="185"/>
        <v>0</v>
      </c>
      <c r="R266" s="163">
        <f t="shared" si="185"/>
        <v>0</v>
      </c>
      <c r="S266" s="163">
        <f t="shared" si="185"/>
        <v>0</v>
      </c>
      <c r="T266" s="163">
        <f t="shared" si="185"/>
        <v>0</v>
      </c>
      <c r="U266" s="163">
        <f t="shared" si="185"/>
        <v>0</v>
      </c>
      <c r="V266" s="163">
        <f t="shared" si="185"/>
        <v>0</v>
      </c>
      <c r="W266" s="163">
        <f t="shared" si="185"/>
        <v>0</v>
      </c>
      <c r="X266" s="163">
        <f t="shared" si="185"/>
        <v>0</v>
      </c>
      <c r="Y266" s="163">
        <f t="shared" si="185"/>
        <v>0</v>
      </c>
      <c r="Z266" s="163">
        <f t="shared" si="184"/>
        <v>0</v>
      </c>
      <c r="AA266" s="163">
        <f t="shared" si="184"/>
        <v>0</v>
      </c>
      <c r="AB266" s="163">
        <f t="shared" si="184"/>
        <v>0</v>
      </c>
      <c r="AC266" s="163">
        <f t="shared" si="184"/>
        <v>0</v>
      </c>
      <c r="AD266" s="163">
        <f t="shared" si="184"/>
        <v>0</v>
      </c>
      <c r="AE266" s="163">
        <f t="shared" si="184"/>
        <v>0</v>
      </c>
      <c r="AF266" s="176">
        <f t="shared" si="184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185"/>
        <v>0</v>
      </c>
      <c r="D267" s="163">
        <f t="shared" si="185"/>
        <v>0</v>
      </c>
      <c r="E267" s="163">
        <f t="shared" si="185"/>
        <v>0</v>
      </c>
      <c r="F267" s="163">
        <f t="shared" si="185"/>
        <v>0</v>
      </c>
      <c r="G267" s="163">
        <f t="shared" si="185"/>
        <v>0</v>
      </c>
      <c r="H267" s="163">
        <f t="shared" si="185"/>
        <v>0</v>
      </c>
      <c r="I267" s="163">
        <f t="shared" si="185"/>
        <v>0</v>
      </c>
      <c r="J267" s="163">
        <f t="shared" si="185"/>
        <v>0</v>
      </c>
      <c r="K267" s="163">
        <f t="shared" si="185"/>
        <v>0</v>
      </c>
      <c r="L267" s="163">
        <f t="shared" si="185"/>
        <v>0</v>
      </c>
      <c r="M267" s="163">
        <f t="shared" si="185"/>
        <v>0</v>
      </c>
      <c r="N267" s="163">
        <f t="shared" si="185"/>
        <v>0</v>
      </c>
      <c r="O267" s="163">
        <f t="shared" si="185"/>
        <v>0</v>
      </c>
      <c r="P267" s="163">
        <f t="shared" si="185"/>
        <v>0</v>
      </c>
      <c r="Q267" s="163">
        <f t="shared" si="185"/>
        <v>0</v>
      </c>
      <c r="R267" s="163">
        <f t="shared" si="185"/>
        <v>0</v>
      </c>
      <c r="S267" s="163">
        <f t="shared" si="185"/>
        <v>0</v>
      </c>
      <c r="T267" s="163">
        <f t="shared" si="185"/>
        <v>0</v>
      </c>
      <c r="U267" s="163">
        <f t="shared" si="185"/>
        <v>0</v>
      </c>
      <c r="V267" s="163">
        <f t="shared" si="185"/>
        <v>0</v>
      </c>
      <c r="W267" s="163">
        <f t="shared" si="185"/>
        <v>0</v>
      </c>
      <c r="X267" s="163">
        <f t="shared" si="185"/>
        <v>0</v>
      </c>
      <c r="Y267" s="163">
        <f t="shared" si="185"/>
        <v>0</v>
      </c>
      <c r="Z267" s="163">
        <f t="shared" si="184"/>
        <v>0</v>
      </c>
      <c r="AA267" s="163">
        <f t="shared" si="184"/>
        <v>0</v>
      </c>
      <c r="AB267" s="163">
        <f t="shared" si="184"/>
        <v>0</v>
      </c>
      <c r="AC267" s="163">
        <f t="shared" si="184"/>
        <v>0</v>
      </c>
      <c r="AD267" s="163">
        <f t="shared" si="184"/>
        <v>0</v>
      </c>
      <c r="AE267" s="163">
        <f t="shared" si="184"/>
        <v>0</v>
      </c>
      <c r="AF267" s="176">
        <f t="shared" si="184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185"/>
        <v>0</v>
      </c>
      <c r="D268" s="163">
        <f t="shared" si="185"/>
        <v>0</v>
      </c>
      <c r="E268" s="163">
        <f t="shared" si="185"/>
        <v>0</v>
      </c>
      <c r="F268" s="163">
        <f t="shared" si="185"/>
        <v>0</v>
      </c>
      <c r="G268" s="163">
        <f t="shared" si="185"/>
        <v>0</v>
      </c>
      <c r="H268" s="163">
        <f t="shared" si="185"/>
        <v>0</v>
      </c>
      <c r="I268" s="163">
        <f t="shared" si="185"/>
        <v>0</v>
      </c>
      <c r="J268" s="163">
        <f t="shared" si="185"/>
        <v>0</v>
      </c>
      <c r="K268" s="163">
        <f t="shared" si="185"/>
        <v>0</v>
      </c>
      <c r="L268" s="163">
        <f t="shared" si="185"/>
        <v>0</v>
      </c>
      <c r="M268" s="163">
        <f t="shared" si="185"/>
        <v>0</v>
      </c>
      <c r="N268" s="163">
        <f t="shared" si="185"/>
        <v>0</v>
      </c>
      <c r="O268" s="163">
        <f t="shared" si="185"/>
        <v>0</v>
      </c>
      <c r="P268" s="163">
        <f t="shared" si="185"/>
        <v>0</v>
      </c>
      <c r="Q268" s="163">
        <f t="shared" si="185"/>
        <v>0</v>
      </c>
      <c r="R268" s="163">
        <f t="shared" si="185"/>
        <v>0</v>
      </c>
      <c r="S268" s="163">
        <f t="shared" si="185"/>
        <v>0</v>
      </c>
      <c r="T268" s="163">
        <f t="shared" si="185"/>
        <v>0</v>
      </c>
      <c r="U268" s="163">
        <f t="shared" si="185"/>
        <v>0</v>
      </c>
      <c r="V268" s="163">
        <f t="shared" si="185"/>
        <v>0</v>
      </c>
      <c r="W268" s="163">
        <f t="shared" si="185"/>
        <v>0</v>
      </c>
      <c r="X268" s="163">
        <f t="shared" si="185"/>
        <v>0</v>
      </c>
      <c r="Y268" s="163">
        <f t="shared" si="185"/>
        <v>0</v>
      </c>
      <c r="Z268" s="163">
        <f t="shared" si="184"/>
        <v>0</v>
      </c>
      <c r="AA268" s="163">
        <f t="shared" si="184"/>
        <v>0</v>
      </c>
      <c r="AB268" s="163">
        <f t="shared" si="184"/>
        <v>0</v>
      </c>
      <c r="AC268" s="163">
        <f t="shared" si="184"/>
        <v>0</v>
      </c>
      <c r="AD268" s="163">
        <f t="shared" si="184"/>
        <v>0</v>
      </c>
      <c r="AE268" s="163">
        <f t="shared" si="184"/>
        <v>0</v>
      </c>
      <c r="AF268" s="176">
        <f t="shared" si="184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185"/>
        <v>0</v>
      </c>
      <c r="D269" s="163">
        <f t="shared" si="185"/>
        <v>0</v>
      </c>
      <c r="E269" s="163">
        <f t="shared" si="185"/>
        <v>0</v>
      </c>
      <c r="F269" s="163">
        <f t="shared" si="185"/>
        <v>0</v>
      </c>
      <c r="G269" s="163">
        <f t="shared" si="185"/>
        <v>0</v>
      </c>
      <c r="H269" s="163">
        <f t="shared" si="185"/>
        <v>0</v>
      </c>
      <c r="I269" s="163">
        <f t="shared" si="185"/>
        <v>0</v>
      </c>
      <c r="J269" s="163">
        <f t="shared" si="185"/>
        <v>0</v>
      </c>
      <c r="K269" s="163">
        <f t="shared" si="185"/>
        <v>0</v>
      </c>
      <c r="L269" s="163">
        <f t="shared" si="185"/>
        <v>0</v>
      </c>
      <c r="M269" s="163">
        <f t="shared" si="185"/>
        <v>0</v>
      </c>
      <c r="N269" s="163">
        <f t="shared" si="185"/>
        <v>0</v>
      </c>
      <c r="O269" s="163">
        <f t="shared" si="185"/>
        <v>0</v>
      </c>
      <c r="P269" s="163">
        <f t="shared" si="185"/>
        <v>0</v>
      </c>
      <c r="Q269" s="163">
        <f t="shared" si="185"/>
        <v>0</v>
      </c>
      <c r="R269" s="163">
        <f t="shared" si="185"/>
        <v>0</v>
      </c>
      <c r="S269" s="163">
        <f t="shared" si="185"/>
        <v>0</v>
      </c>
      <c r="T269" s="163">
        <f t="shared" si="185"/>
        <v>0</v>
      </c>
      <c r="U269" s="163">
        <f t="shared" si="185"/>
        <v>0</v>
      </c>
      <c r="V269" s="163">
        <f t="shared" si="185"/>
        <v>0</v>
      </c>
      <c r="W269" s="163">
        <f t="shared" si="185"/>
        <v>0</v>
      </c>
      <c r="X269" s="163">
        <f t="shared" si="185"/>
        <v>0</v>
      </c>
      <c r="Y269" s="163">
        <f t="shared" si="185"/>
        <v>0</v>
      </c>
      <c r="Z269" s="163">
        <f t="shared" si="184"/>
        <v>0</v>
      </c>
      <c r="AA269" s="163">
        <f t="shared" si="184"/>
        <v>0</v>
      </c>
      <c r="AB269" s="163">
        <f t="shared" si="184"/>
        <v>0</v>
      </c>
      <c r="AC269" s="163">
        <f t="shared" si="184"/>
        <v>0</v>
      </c>
      <c r="AD269" s="163">
        <f t="shared" si="184"/>
        <v>0</v>
      </c>
      <c r="AE269" s="163">
        <f t="shared" si="184"/>
        <v>0</v>
      </c>
      <c r="AF269" s="176">
        <f t="shared" si="184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185"/>
        <v>0</v>
      </c>
      <c r="D270" s="163">
        <f t="shared" si="185"/>
        <v>0</v>
      </c>
      <c r="E270" s="163">
        <f t="shared" si="185"/>
        <v>0</v>
      </c>
      <c r="F270" s="163">
        <f t="shared" si="185"/>
        <v>0</v>
      </c>
      <c r="G270" s="163">
        <f t="shared" si="185"/>
        <v>0</v>
      </c>
      <c r="H270" s="163">
        <f t="shared" si="185"/>
        <v>0</v>
      </c>
      <c r="I270" s="163">
        <f t="shared" si="185"/>
        <v>0</v>
      </c>
      <c r="J270" s="163">
        <f t="shared" si="185"/>
        <v>0</v>
      </c>
      <c r="K270" s="163">
        <f t="shared" si="185"/>
        <v>0</v>
      </c>
      <c r="L270" s="163">
        <f t="shared" si="185"/>
        <v>0</v>
      </c>
      <c r="M270" s="163">
        <f t="shared" si="185"/>
        <v>0</v>
      </c>
      <c r="N270" s="163">
        <f t="shared" si="185"/>
        <v>0</v>
      </c>
      <c r="O270" s="163">
        <f t="shared" si="185"/>
        <v>0</v>
      </c>
      <c r="P270" s="163">
        <f t="shared" si="185"/>
        <v>0</v>
      </c>
      <c r="Q270" s="163">
        <f t="shared" si="185"/>
        <v>0</v>
      </c>
      <c r="R270" s="163">
        <f t="shared" si="185"/>
        <v>0</v>
      </c>
      <c r="S270" s="163">
        <f t="shared" si="185"/>
        <v>0</v>
      </c>
      <c r="T270" s="163">
        <f t="shared" si="185"/>
        <v>0</v>
      </c>
      <c r="U270" s="163">
        <f t="shared" si="185"/>
        <v>0</v>
      </c>
      <c r="V270" s="163">
        <f t="shared" si="185"/>
        <v>0</v>
      </c>
      <c r="W270" s="163">
        <f t="shared" si="185"/>
        <v>0</v>
      </c>
      <c r="X270" s="163">
        <f t="shared" si="185"/>
        <v>0</v>
      </c>
      <c r="Y270" s="163">
        <f t="shared" si="185"/>
        <v>0</v>
      </c>
      <c r="Z270" s="163">
        <f t="shared" si="184"/>
        <v>0</v>
      </c>
      <c r="AA270" s="163">
        <f t="shared" si="184"/>
        <v>0</v>
      </c>
      <c r="AB270" s="163">
        <f t="shared" si="184"/>
        <v>0</v>
      </c>
      <c r="AC270" s="163">
        <f t="shared" si="184"/>
        <v>0</v>
      </c>
      <c r="AD270" s="163">
        <f t="shared" si="184"/>
        <v>0</v>
      </c>
      <c r="AE270" s="163">
        <f t="shared" si="184"/>
        <v>0</v>
      </c>
      <c r="AF270" s="176">
        <f t="shared" si="184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185"/>
        <v>0</v>
      </c>
      <c r="D271" s="163">
        <f t="shared" si="185"/>
        <v>0</v>
      </c>
      <c r="E271" s="163">
        <f t="shared" si="185"/>
        <v>0</v>
      </c>
      <c r="F271" s="163">
        <f t="shared" si="185"/>
        <v>0</v>
      </c>
      <c r="G271" s="163">
        <f t="shared" si="185"/>
        <v>0</v>
      </c>
      <c r="H271" s="163">
        <f t="shared" si="185"/>
        <v>0</v>
      </c>
      <c r="I271" s="163">
        <f t="shared" si="185"/>
        <v>0</v>
      </c>
      <c r="J271" s="163">
        <f t="shared" si="185"/>
        <v>0</v>
      </c>
      <c r="K271" s="163">
        <f t="shared" si="185"/>
        <v>0</v>
      </c>
      <c r="L271" s="163">
        <f t="shared" si="185"/>
        <v>0</v>
      </c>
      <c r="M271" s="163">
        <f t="shared" si="185"/>
        <v>0</v>
      </c>
      <c r="N271" s="163">
        <f t="shared" si="185"/>
        <v>0</v>
      </c>
      <c r="O271" s="163">
        <f t="shared" si="185"/>
        <v>0</v>
      </c>
      <c r="P271" s="163">
        <f t="shared" si="185"/>
        <v>0</v>
      </c>
      <c r="Q271" s="163">
        <f t="shared" si="185"/>
        <v>0</v>
      </c>
      <c r="R271" s="163">
        <f t="shared" si="185"/>
        <v>0</v>
      </c>
      <c r="S271" s="163">
        <f t="shared" si="185"/>
        <v>0</v>
      </c>
      <c r="T271" s="163">
        <f t="shared" si="185"/>
        <v>0</v>
      </c>
      <c r="U271" s="163">
        <f t="shared" si="185"/>
        <v>0</v>
      </c>
      <c r="V271" s="163">
        <f t="shared" si="185"/>
        <v>0</v>
      </c>
      <c r="W271" s="163">
        <f t="shared" si="185"/>
        <v>0</v>
      </c>
      <c r="X271" s="163">
        <f t="shared" si="185"/>
        <v>0</v>
      </c>
      <c r="Y271" s="163">
        <f t="shared" si="185"/>
        <v>0</v>
      </c>
      <c r="Z271" s="163">
        <f t="shared" si="184"/>
        <v>0</v>
      </c>
      <c r="AA271" s="163">
        <f t="shared" si="184"/>
        <v>0</v>
      </c>
      <c r="AB271" s="163">
        <f t="shared" si="184"/>
        <v>0</v>
      </c>
      <c r="AC271" s="163">
        <f t="shared" si="184"/>
        <v>0</v>
      </c>
      <c r="AD271" s="163">
        <f t="shared" si="184"/>
        <v>0</v>
      </c>
      <c r="AE271" s="163">
        <f t="shared" si="184"/>
        <v>0</v>
      </c>
      <c r="AF271" s="176">
        <f t="shared" si="184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185"/>
        <v>0</v>
      </c>
      <c r="D272" s="163">
        <f t="shared" si="185"/>
        <v>0</v>
      </c>
      <c r="E272" s="163">
        <f t="shared" si="185"/>
        <v>0</v>
      </c>
      <c r="F272" s="163">
        <f t="shared" si="185"/>
        <v>0</v>
      </c>
      <c r="G272" s="163">
        <f t="shared" si="185"/>
        <v>0</v>
      </c>
      <c r="H272" s="163">
        <f t="shared" si="185"/>
        <v>0</v>
      </c>
      <c r="I272" s="163">
        <f t="shared" si="185"/>
        <v>0</v>
      </c>
      <c r="J272" s="163">
        <f t="shared" si="185"/>
        <v>0</v>
      </c>
      <c r="K272" s="163">
        <f t="shared" si="185"/>
        <v>0</v>
      </c>
      <c r="L272" s="163">
        <f t="shared" si="185"/>
        <v>0</v>
      </c>
      <c r="M272" s="163">
        <f t="shared" si="185"/>
        <v>0</v>
      </c>
      <c r="N272" s="163">
        <f t="shared" si="185"/>
        <v>0</v>
      </c>
      <c r="O272" s="163">
        <f t="shared" si="185"/>
        <v>0</v>
      </c>
      <c r="P272" s="163">
        <f t="shared" si="185"/>
        <v>0</v>
      </c>
      <c r="Q272" s="163">
        <f t="shared" si="185"/>
        <v>0</v>
      </c>
      <c r="R272" s="163">
        <f t="shared" si="185"/>
        <v>0</v>
      </c>
      <c r="S272" s="163">
        <f t="shared" si="185"/>
        <v>0</v>
      </c>
      <c r="T272" s="163">
        <f t="shared" si="185"/>
        <v>0</v>
      </c>
      <c r="U272" s="163">
        <f t="shared" si="185"/>
        <v>0</v>
      </c>
      <c r="V272" s="163">
        <f t="shared" si="185"/>
        <v>0</v>
      </c>
      <c r="W272" s="163">
        <f t="shared" si="185"/>
        <v>0</v>
      </c>
      <c r="X272" s="163">
        <f t="shared" si="185"/>
        <v>0</v>
      </c>
      <c r="Y272" s="163">
        <f t="shared" si="185"/>
        <v>0</v>
      </c>
      <c r="Z272" s="163">
        <f t="shared" si="184"/>
        <v>0</v>
      </c>
      <c r="AA272" s="163">
        <f t="shared" si="184"/>
        <v>0</v>
      </c>
      <c r="AB272" s="163">
        <f t="shared" si="184"/>
        <v>0</v>
      </c>
      <c r="AC272" s="163">
        <f t="shared" si="184"/>
        <v>0</v>
      </c>
      <c r="AD272" s="163">
        <f t="shared" si="184"/>
        <v>0</v>
      </c>
      <c r="AE272" s="163">
        <f t="shared" si="184"/>
        <v>0</v>
      </c>
      <c r="AF272" s="176">
        <f t="shared" si="184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185"/>
        <v>0</v>
      </c>
      <c r="D273" s="179">
        <f t="shared" si="185"/>
        <v>0</v>
      </c>
      <c r="E273" s="179">
        <f t="shared" si="185"/>
        <v>0</v>
      </c>
      <c r="F273" s="179">
        <f t="shared" si="185"/>
        <v>0</v>
      </c>
      <c r="G273" s="179">
        <f t="shared" si="185"/>
        <v>0</v>
      </c>
      <c r="H273" s="179">
        <f t="shared" si="185"/>
        <v>0</v>
      </c>
      <c r="I273" s="179">
        <f t="shared" si="185"/>
        <v>0</v>
      </c>
      <c r="J273" s="179">
        <f t="shared" si="185"/>
        <v>0</v>
      </c>
      <c r="K273" s="179">
        <f t="shared" si="185"/>
        <v>0</v>
      </c>
      <c r="L273" s="179">
        <f t="shared" si="185"/>
        <v>0</v>
      </c>
      <c r="M273" s="179">
        <f t="shared" si="185"/>
        <v>0</v>
      </c>
      <c r="N273" s="179">
        <f t="shared" si="185"/>
        <v>0</v>
      </c>
      <c r="O273" s="179">
        <f t="shared" si="185"/>
        <v>0</v>
      </c>
      <c r="P273" s="179">
        <f t="shared" si="185"/>
        <v>0</v>
      </c>
      <c r="Q273" s="179">
        <f t="shared" si="185"/>
        <v>0</v>
      </c>
      <c r="R273" s="179">
        <f t="shared" si="185"/>
        <v>0</v>
      </c>
      <c r="S273" s="179">
        <f t="shared" si="185"/>
        <v>0</v>
      </c>
      <c r="T273" s="179">
        <f t="shared" si="185"/>
        <v>0</v>
      </c>
      <c r="U273" s="179">
        <f t="shared" si="185"/>
        <v>0</v>
      </c>
      <c r="V273" s="179">
        <f t="shared" si="185"/>
        <v>0</v>
      </c>
      <c r="W273" s="179">
        <f t="shared" si="185"/>
        <v>0</v>
      </c>
      <c r="X273" s="179">
        <f t="shared" si="185"/>
        <v>0</v>
      </c>
      <c r="Y273" s="179">
        <f t="shared" si="185"/>
        <v>0</v>
      </c>
      <c r="Z273" s="179">
        <f t="shared" si="184"/>
        <v>0</v>
      </c>
      <c r="AA273" s="179">
        <f t="shared" si="184"/>
        <v>0</v>
      </c>
      <c r="AB273" s="179">
        <f t="shared" si="184"/>
        <v>0</v>
      </c>
      <c r="AC273" s="179">
        <f t="shared" si="184"/>
        <v>0</v>
      </c>
      <c r="AD273" s="179">
        <f t="shared" si="184"/>
        <v>0</v>
      </c>
      <c r="AE273" s="179">
        <f t="shared" si="184"/>
        <v>0</v>
      </c>
      <c r="AF273" s="180">
        <f t="shared" si="184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186">SUM(B169:B273)</f>
        <v>0</v>
      </c>
      <c r="C274" s="182">
        <f t="shared" si="186"/>
        <v>0</v>
      </c>
      <c r="D274" s="182">
        <f t="shared" si="186"/>
        <v>0</v>
      </c>
      <c r="E274" s="182">
        <f t="shared" si="186"/>
        <v>0</v>
      </c>
      <c r="F274" s="182">
        <f t="shared" si="186"/>
        <v>0</v>
      </c>
      <c r="G274" s="182">
        <f t="shared" si="186"/>
        <v>0</v>
      </c>
      <c r="H274" s="182">
        <f t="shared" si="186"/>
        <v>0</v>
      </c>
      <c r="I274" s="182">
        <f t="shared" si="186"/>
        <v>0</v>
      </c>
      <c r="J274" s="182">
        <f t="shared" si="186"/>
        <v>0</v>
      </c>
      <c r="K274" s="182">
        <f t="shared" si="186"/>
        <v>0</v>
      </c>
      <c r="L274" s="182">
        <f t="shared" si="186"/>
        <v>0</v>
      </c>
      <c r="M274" s="182">
        <f t="shared" si="186"/>
        <v>0</v>
      </c>
      <c r="N274" s="182">
        <f t="shared" si="186"/>
        <v>0</v>
      </c>
      <c r="O274" s="182">
        <f t="shared" si="186"/>
        <v>0</v>
      </c>
      <c r="P274" s="182">
        <f t="shared" si="186"/>
        <v>0</v>
      </c>
      <c r="Q274" s="182">
        <f t="shared" si="186"/>
        <v>0</v>
      </c>
      <c r="R274" s="182">
        <f t="shared" si="186"/>
        <v>0</v>
      </c>
      <c r="S274" s="182">
        <f t="shared" ref="S274:T274" si="187">SUM(S169:S273)</f>
        <v>0</v>
      </c>
      <c r="T274" s="182">
        <f t="shared" si="187"/>
        <v>0</v>
      </c>
      <c r="U274" s="182">
        <f t="shared" ref="U274:V274" si="188">SUM(U169:U273)</f>
        <v>0</v>
      </c>
      <c r="V274" s="182">
        <f t="shared" si="188"/>
        <v>0</v>
      </c>
      <c r="W274" s="182">
        <f t="shared" ref="W274:X274" si="189">SUM(W169:W273)</f>
        <v>0</v>
      </c>
      <c r="X274" s="182">
        <f t="shared" si="189"/>
        <v>0</v>
      </c>
      <c r="Y274" s="182">
        <f t="shared" ref="Y274" si="190">SUM(Y169:Y273)</f>
        <v>0</v>
      </c>
      <c r="Z274" s="182">
        <f t="shared" si="186"/>
        <v>0</v>
      </c>
      <c r="AA274" s="182">
        <f t="shared" ref="AA274" si="191">SUM(AA169:AA273)</f>
        <v>0</v>
      </c>
      <c r="AB274" s="182">
        <f t="shared" si="186"/>
        <v>0</v>
      </c>
      <c r="AC274" s="182">
        <f t="shared" si="186"/>
        <v>0</v>
      </c>
      <c r="AD274" s="182">
        <f t="shared" si="186"/>
        <v>0</v>
      </c>
      <c r="AE274" s="182">
        <f t="shared" si="186"/>
        <v>0</v>
      </c>
      <c r="AF274" s="183">
        <f t="shared" si="186"/>
        <v>0</v>
      </c>
      <c r="AG274" s="184">
        <f t="shared" si="18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21" priority="32">
      <formula>$AH11=0</formula>
    </cfRule>
  </conditionalFormatting>
  <conditionalFormatting sqref="A101:A102">
    <cfRule type="expression" dxfId="920" priority="200">
      <formula>$AH106=0</formula>
    </cfRule>
  </conditionalFormatting>
  <conditionalFormatting sqref="A103:A107">
    <cfRule type="expression" dxfId="919" priority="148">
      <formula>$AH102=0</formula>
    </cfRule>
  </conditionalFormatting>
  <conditionalFormatting sqref="A160:A167">
    <cfRule type="expression" dxfId="918" priority="201">
      <formula>$AH267=0</formula>
    </cfRule>
  </conditionalFormatting>
  <conditionalFormatting sqref="A168:A275">
    <cfRule type="expression" dxfId="917" priority="71">
      <formula>$AH168=0</formula>
    </cfRule>
  </conditionalFormatting>
  <conditionalFormatting sqref="B8">
    <cfRule type="expression" dxfId="916" priority="196">
      <formula>AND(C$9&gt;=14/24,C$9&lt;20/24)</formula>
    </cfRule>
    <cfRule type="expression" dxfId="915" priority="197">
      <formula>AND(C$9&gt;=8/24,C$9&lt;14/24)</formula>
    </cfRule>
    <cfRule type="expression" dxfId="914" priority="198">
      <formula>C$9&lt;8/24</formula>
    </cfRule>
    <cfRule type="expression" dxfId="913" priority="199">
      <formula>C$9&gt;=20/24</formula>
    </cfRule>
  </conditionalFormatting>
  <conditionalFormatting sqref="B9:AF10 B78:D78 B108 B115 B113 E11:AF13 Z76:AF77 Z85:AF90 C93:AF115 C117:AF134 C137:AF159">
    <cfRule type="expression" dxfId="912" priority="113">
      <formula>B$9&gt;=20/24</formula>
    </cfRule>
  </conditionalFormatting>
  <conditionalFormatting sqref="B9:AF10 B78:D78 B108 B115 B113 E11:AF13 Z76:AF77 Z85:AF90 C93:AF115 C117:AF134 C137:AF159">
    <cfRule type="expression" dxfId="911" priority="114">
      <formula>AND(B$9&gt;=14/24,B$9&lt;20/24)</formula>
    </cfRule>
    <cfRule type="expression" dxfId="910" priority="115">
      <formula>AND(B$9&gt;=8/24,B$9&lt;14/24)</formula>
    </cfRule>
    <cfRule type="expression" dxfId="909" priority="116">
      <formula>B$9&lt;8/24</formula>
    </cfRule>
  </conditionalFormatting>
  <conditionalFormatting sqref="E14:Y21 Z14:AF53">
    <cfRule type="expression" dxfId="908" priority="56">
      <formula>E14&gt;$AG14*1</formula>
    </cfRule>
    <cfRule type="expression" dxfId="907" priority="57">
      <formula>E$9&gt;=20/24</formula>
    </cfRule>
    <cfRule type="expression" dxfId="906" priority="58">
      <formula>AND(E$9&gt;=14/24,E$9&lt;20/24)</formula>
    </cfRule>
    <cfRule type="expression" dxfId="905" priority="59">
      <formula>AND(E$9&gt;=8/24,E$9&lt;14/24)</formula>
    </cfRule>
    <cfRule type="expression" dxfId="904" priority="60">
      <formula>E$9&lt;8/24</formula>
    </cfRule>
  </conditionalFormatting>
  <conditionalFormatting sqref="Z54:AF68">
    <cfRule type="expression" dxfId="903" priority="49">
      <formula>Z$9&lt;8/24</formula>
    </cfRule>
  </conditionalFormatting>
  <conditionalFormatting sqref="Z54:AF70">
    <cfRule type="expression" dxfId="902" priority="46">
      <formula>Z$9&gt;=20/24</formula>
    </cfRule>
    <cfRule type="expression" dxfId="901" priority="47">
      <formula>AND(Z$9&gt;=14/24,Z$9&lt;20/24)</formula>
    </cfRule>
    <cfRule type="expression" dxfId="900" priority="48">
      <formula>AND(Z$9&gt;=8/24,Z$9&lt;14/24)</formula>
    </cfRule>
  </conditionalFormatting>
  <conditionalFormatting sqref="Z63:AF65">
    <cfRule type="expression" dxfId="899" priority="50">
      <formula>Z63&gt;$AG63</formula>
    </cfRule>
  </conditionalFormatting>
  <conditionalFormatting sqref="Z69:AF70">
    <cfRule type="expression" dxfId="898" priority="121">
      <formula>Z$9&lt;8/24</formula>
    </cfRule>
  </conditionalFormatting>
  <conditionalFormatting sqref="Z72:AF75">
    <cfRule type="expression" dxfId="897" priority="37">
      <formula>Z72&gt;$AG72*1</formula>
    </cfRule>
  </conditionalFormatting>
  <conditionalFormatting sqref="Z73:AF75">
    <cfRule type="expression" dxfId="896" priority="38">
      <formula>Z$9&gt;=20/24</formula>
    </cfRule>
    <cfRule type="expression" dxfId="895" priority="39">
      <formula>AND(Z$9&gt;=14/24,Z$9&lt;20/24)</formula>
    </cfRule>
    <cfRule type="expression" dxfId="894" priority="40">
      <formula>AND(Z$9&gt;=8/24,Z$9&lt;14/24)</formula>
    </cfRule>
    <cfRule type="expression" dxfId="893" priority="41">
      <formula>Z$9&lt;8/24</formula>
    </cfRule>
  </conditionalFormatting>
  <conditionalFormatting sqref="C161:AF167">
    <cfRule type="expression" dxfId="892" priority="72">
      <formula>C$9&gt;=20/24</formula>
    </cfRule>
    <cfRule type="expression" dxfId="891" priority="73">
      <formula>AND(C$9&gt;=14/24,C$9&lt;20/24)</formula>
    </cfRule>
    <cfRule type="expression" dxfId="890" priority="74">
      <formula>AND(C$9&gt;=8/24,C$9&lt;14/24)</formula>
    </cfRule>
    <cfRule type="expression" dxfId="889" priority="75">
      <formula>C$9&lt;8/24</formula>
    </cfRule>
  </conditionalFormatting>
  <conditionalFormatting sqref="C169:AF274">
    <cfRule type="expression" dxfId="888" priority="33">
      <formula>C$9&gt;=20/24</formula>
    </cfRule>
    <cfRule type="expression" dxfId="887" priority="34">
      <formula>AND(C$9&gt;=14/24,C$9&lt;20/24)</formula>
    </cfRule>
    <cfRule type="expression" dxfId="886" priority="35">
      <formula>AND(C$9&gt;=8/24,C$9&lt;14/24)</formula>
    </cfRule>
    <cfRule type="expression" dxfId="885" priority="36">
      <formula>C$9&lt;8/24</formula>
    </cfRule>
  </conditionalFormatting>
  <conditionalFormatting sqref="Z79:Z90 C92:M96 AF96:AG96 Z76:Z77 B92 D91:M91 N91:Z96 B78:Z78 AB78:AG78 AB92:AE96 AA76:AA96 B71:AG71 Z69:AF69 E11:AF13 AB76:AF77 AB79:AF91 AF92:AF95">
    <cfRule type="expression" dxfId="884" priority="112">
      <formula>B11&gt;$AG11*1</formula>
    </cfRule>
  </conditionalFormatting>
  <conditionalFormatting sqref="E78:AF78 Z72:AF72 Z76:AF77">
    <cfRule type="expression" dxfId="883" priority="132">
      <formula>E$9&gt;=20/24</formula>
    </cfRule>
    <cfRule type="expression" dxfId="882" priority="133">
      <formula>AND(E$9&gt;=14/24,E$9&lt;20/24)</formula>
    </cfRule>
    <cfRule type="expression" dxfId="881" priority="134">
      <formula>AND(E$9&gt;=8/24,E$9&lt;14/24)</formula>
    </cfRule>
    <cfRule type="expression" dxfId="880" priority="135">
      <formula>E$9&lt;8/24</formula>
    </cfRule>
  </conditionalFormatting>
  <conditionalFormatting sqref="Z73:AF75">
    <cfRule type="expression" dxfId="879" priority="42">
      <formula>Z$9&gt;=20/24</formula>
    </cfRule>
    <cfRule type="expression" dxfId="878" priority="43">
      <formula>AND(Z$9&gt;=14/24,Z$9&lt;20/24)</formula>
    </cfRule>
    <cfRule type="expression" dxfId="877" priority="44">
      <formula>AND(Z$9&gt;=8/24,Z$9&lt;14/24)</formula>
    </cfRule>
    <cfRule type="expression" dxfId="876" priority="45">
      <formula>Z$9&lt;8/24</formula>
    </cfRule>
  </conditionalFormatting>
  <conditionalFormatting sqref="Z84:AF84">
    <cfRule type="expression" dxfId="875" priority="136">
      <formula>Z$9&gt;=20/24</formula>
    </cfRule>
    <cfRule type="expression" dxfId="874" priority="137">
      <formula>AND(Z$9&gt;=14/24,Z$9&lt;20/24)</formula>
    </cfRule>
    <cfRule type="expression" dxfId="873" priority="138">
      <formula>AND(Z$9&gt;=8/24,Z$9&lt;14/24)</formula>
    </cfRule>
    <cfRule type="expression" dxfId="872" priority="139">
      <formula>Z$9&lt;8/24</formula>
    </cfRule>
  </conditionalFormatting>
  <conditionalFormatting sqref="M8 S8 AB8">
    <cfRule type="expression" dxfId="871" priority="189">
      <formula>AND(N$9&gt;=14/24,N$9&lt;20/24)</formula>
    </cfRule>
    <cfRule type="expression" dxfId="870" priority="190">
      <formula>AND(N$9&gt;=8/24,N$9&lt;14/24)</formula>
    </cfRule>
    <cfRule type="expression" dxfId="869" priority="191">
      <formula>N$9&lt;8/24</formula>
    </cfRule>
  </conditionalFormatting>
  <conditionalFormatting sqref="Z80:AF83">
    <cfRule type="expression" dxfId="868" priority="144">
      <formula>Z$9&gt;=20/24</formula>
    </cfRule>
    <cfRule type="expression" dxfId="867" priority="145">
      <formula>AND(Z$9&gt;=14/24,Z$9&lt;20/24)</formula>
    </cfRule>
    <cfRule type="expression" dxfId="866" priority="146">
      <formula>AND(Z$9&gt;=8/24,Z$9&lt;14/24)</formula>
    </cfRule>
    <cfRule type="expression" dxfId="865" priority="147">
      <formula>Z$9&lt;8/24</formula>
    </cfRule>
  </conditionalFormatting>
  <conditionalFormatting sqref="O3:P3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64" priority="188">
      <formula>N$9&gt;=20/24</formula>
    </cfRule>
  </conditionalFormatting>
  <conditionalFormatting sqref="S8">
    <cfRule type="expression" dxfId="863" priority="179">
      <formula>U$9&gt;=20/24</formula>
    </cfRule>
    <cfRule type="expression" dxfId="862" priority="180">
      <formula>AND(U$9&gt;=14/24,U$9&lt;20/24)</formula>
    </cfRule>
    <cfRule type="expression" dxfId="861" priority="181">
      <formula>AND(U$9&gt;=8/24,U$9&lt;14/24)</formula>
    </cfRule>
    <cfRule type="expression" dxfId="860" priority="182">
      <formula>U$9&lt;8/24</formula>
    </cfRule>
  </conditionalFormatting>
  <conditionalFormatting sqref="Z79:AF84">
    <cfRule type="expression" dxfId="859" priority="66">
      <formula>Z$9&gt;=20/24</formula>
    </cfRule>
    <cfRule type="expression" dxfId="858" priority="67">
      <formula>AND(Z$9&gt;=14/24,Z$9&lt;20/24)</formula>
    </cfRule>
    <cfRule type="expression" dxfId="857" priority="68">
      <formula>AND(Z$9&gt;=8/24,Z$9&lt;14/24)</formula>
    </cfRule>
    <cfRule type="expression" dxfId="856" priority="69">
      <formula>Z$9&lt;8/24</formula>
    </cfRule>
  </conditionalFormatting>
  <conditionalFormatting sqref="V3 AB3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55" priority="51">
      <formula>Z$9&gt;=20/24</formula>
    </cfRule>
    <cfRule type="expression" dxfId="854" priority="52">
      <formula>AND(Z$9&gt;=14/24,Z$9&lt;20/24)</formula>
    </cfRule>
    <cfRule type="expression" dxfId="853" priority="53">
      <formula>AND(Z$9&gt;=8/24,Z$9&lt;14/24)</formula>
    </cfRule>
    <cfRule type="expression" dxfId="852" priority="54">
      <formula>Z$9&lt;8/24</formula>
    </cfRule>
  </conditionalFormatting>
  <conditionalFormatting sqref="Z69:AF70">
    <cfRule type="expression" dxfId="851" priority="131">
      <formula>Z69&gt;$AG69</formula>
    </cfRule>
  </conditionalFormatting>
  <conditionalFormatting sqref="Z66:AF69 Z54:AF62">
    <cfRule type="expression" dxfId="850" priority="126">
      <formula>Z54&gt;$AG54</formula>
    </cfRule>
  </conditionalFormatting>
  <conditionalFormatting sqref="AB8">
    <cfRule type="expression" dxfId="849" priority="175">
      <formula>AD$9&gt;=20/24</formula>
    </cfRule>
    <cfRule type="expression" dxfId="848" priority="176">
      <formula>AND(AD$9&gt;=14/24,AD$9&lt;20/24)</formula>
    </cfRule>
    <cfRule type="expression" dxfId="847" priority="177">
      <formula>AND(AD$9&gt;=8/24,AD$9&lt;14/24)</formula>
    </cfRule>
    <cfRule type="expression" dxfId="846" priority="178">
      <formula>AD$9&lt;8/24</formula>
    </cfRule>
  </conditionalFormatting>
  <conditionalFormatting sqref="AG78">
    <cfRule type="expression" dxfId="845" priority="154">
      <formula>AG$9&gt;=20/24</formula>
    </cfRule>
    <cfRule type="expression" dxfId="844" priority="155">
      <formula>AND(AG$9&gt;=14/24,AG$9&lt;20/24)</formula>
    </cfRule>
    <cfRule type="expression" dxfId="843" priority="156">
      <formula>AND(AG$9&gt;=8/24,AG$9&lt;14/24)</formula>
    </cfRule>
    <cfRule type="expression" dxfId="842" priority="157">
      <formula>AG$9&lt;8/24</formula>
    </cfRule>
  </conditionalFormatting>
  <conditionalFormatting sqref="AG91:AG92">
    <cfRule type="expression" dxfId="841" priority="149">
      <formula>AG91&gt;$AG91</formula>
    </cfRule>
  </conditionalFormatting>
  <conditionalFormatting sqref="AG96">
    <cfRule type="expression" dxfId="840" priority="150">
      <formula>AG$9&gt;=20/24</formula>
    </cfRule>
    <cfRule type="expression" dxfId="839" priority="151">
      <formula>AND(AG$9&gt;=14/24,AG$9&lt;20/24)</formula>
    </cfRule>
    <cfRule type="expression" dxfId="838" priority="152">
      <formula>AND(AG$9&gt;=8/24,AG$9&lt;14/24)</formula>
    </cfRule>
    <cfRule type="expression" dxfId="837" priority="153">
      <formula>AG$9&lt;8/24</formula>
    </cfRule>
  </conditionalFormatting>
  <conditionalFormatting sqref="AG113">
    <cfRule type="expression" dxfId="836" priority="171">
      <formula>AG$9&gt;=20/24</formula>
    </cfRule>
    <cfRule type="expression" dxfId="835" priority="172">
      <formula>AND(AG$9&gt;=14/24,AG$9&lt;20/24)</formula>
    </cfRule>
    <cfRule type="expression" dxfId="834" priority="173">
      <formula>AND(AG$9&gt;=8/24,AG$9&lt;14/24)</formula>
    </cfRule>
    <cfRule type="expression" dxfId="833" priority="174">
      <formula>AG$9&lt;8/24</formula>
    </cfRule>
  </conditionalFormatting>
  <conditionalFormatting sqref="AH8:AI10">
    <cfRule type="expression" dxfId="832" priority="62">
      <formula>AH$9&gt;=20/24</formula>
    </cfRule>
    <cfRule type="expression" dxfId="831" priority="63">
      <formula>AND(AH$9&gt;=14/24,AH$9&lt;20/24)</formula>
    </cfRule>
    <cfRule type="expression" dxfId="830" priority="64">
      <formula>AND(AH$9&gt;=8/24,AH$9&lt;14/24)</formula>
    </cfRule>
    <cfRule type="expression" dxfId="829" priority="65">
      <formula>AH$9&lt;8/24</formula>
    </cfRule>
  </conditionalFormatting>
  <conditionalFormatting sqref="AL4:AL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28" priority="192">
      <formula>AJ$9&gt;=20/24</formula>
    </cfRule>
    <cfRule type="expression" dxfId="827" priority="193">
      <formula>AND(AJ$9&gt;=14/24,AJ$9&lt;20/24)</formula>
    </cfRule>
    <cfRule type="expression" dxfId="826" priority="194">
      <formula>AND(AJ$9&gt;=8/24,AJ$9&lt;14/24)</formula>
    </cfRule>
    <cfRule type="expression" dxfId="825" priority="195">
      <formula>AJ$9&lt;8/24</formula>
    </cfRule>
  </conditionalFormatting>
  <conditionalFormatting sqref="AL99:AN99 AL105:AN105">
    <cfRule type="expression" dxfId="824" priority="164">
      <formula>AL$9&gt;=20/24</formula>
    </cfRule>
    <cfRule type="expression" dxfId="823" priority="165">
      <formula>AND(AL$9&gt;=14/24,AL$9&lt;20/24)</formula>
    </cfRule>
    <cfRule type="expression" dxfId="822" priority="166">
      <formula>AND(AL$9&gt;=8/24,AL$9&lt;14/24)</formula>
    </cfRule>
    <cfRule type="expression" dxfId="821" priority="167">
      <formula>AL$9&lt;8/24</formula>
    </cfRule>
  </conditionalFormatting>
  <conditionalFormatting sqref="AM15:AM21 AN16:AR21">
    <cfRule type="expression" dxfId="820" priority="88">
      <formula>AX$9&gt;=20/24</formula>
    </cfRule>
    <cfRule type="expression" dxfId="819" priority="89">
      <formula>AND(AX$9&gt;=14/24,AX$9&lt;20/24)</formula>
    </cfRule>
    <cfRule type="expression" dxfId="818" priority="90">
      <formula>AND(AX$9&gt;=8/24,AX$9&lt;14/24)</formula>
    </cfRule>
    <cfRule type="expression" dxfId="817" priority="91">
      <formula>AX$9&lt;8/24</formula>
    </cfRule>
  </conditionalFormatting>
  <conditionalFormatting sqref="AN100:AN103">
    <cfRule type="expression" dxfId="816" priority="160">
      <formula>AN$9&gt;=20/24</formula>
    </cfRule>
    <cfRule type="expression" dxfId="815" priority="161">
      <formula>AND(AN$9&gt;=14/24,AN$9&lt;20/24)</formula>
    </cfRule>
    <cfRule type="expression" dxfId="814" priority="162">
      <formula>AND(AN$9&gt;=8/24,AN$9&lt;14/24)</formula>
    </cfRule>
    <cfRule type="expression" dxfId="813" priority="163">
      <formula>AN$9&lt;8/24</formula>
    </cfRule>
  </conditionalFormatting>
  <conditionalFormatting sqref="AN15:AR15">
    <cfRule type="expression" dxfId="812" priority="76">
      <formula>U$9&gt;=20/24</formula>
    </cfRule>
    <cfRule type="expression" dxfId="811" priority="77">
      <formula>AND(U$9&gt;=14/24,U$9&lt;20/24)</formula>
    </cfRule>
    <cfRule type="expression" dxfId="810" priority="78">
      <formula>AND(U$9&gt;=8/24,U$9&lt;14/24)</formula>
    </cfRule>
    <cfRule type="expression" dxfId="809" priority="79">
      <formula>U$9&lt;8/24</formula>
    </cfRule>
  </conditionalFormatting>
  <conditionalFormatting sqref="AS15">
    <cfRule type="expression" dxfId="808" priority="84">
      <formula>AA$9&gt;=20/24</formula>
    </cfRule>
    <cfRule type="expression" dxfId="807" priority="85">
      <formula>AND(AA$9&gt;=14/24,AA$9&lt;20/24)</formula>
    </cfRule>
    <cfRule type="expression" dxfId="806" priority="86">
      <formula>AND(AA$9&gt;=8/24,AA$9&lt;14/24)</formula>
    </cfRule>
    <cfRule type="expression" dxfId="805" priority="87">
      <formula>AA$9&lt;8/24</formula>
    </cfRule>
  </conditionalFormatting>
  <conditionalFormatting sqref="AS16:AS21">
    <cfRule type="expression" dxfId="804" priority="92">
      <formula>BE$9&gt;=20/24</formula>
    </cfRule>
    <cfRule type="expression" dxfId="803" priority="93">
      <formula>AND(BE$9&gt;=14/24,BE$9&lt;20/24)</formula>
    </cfRule>
    <cfRule type="expression" dxfId="802" priority="94">
      <formula>AND(BE$9&gt;=8/24,BE$9&lt;14/24)</formula>
    </cfRule>
    <cfRule type="expression" dxfId="801" priority="95">
      <formula>BE$9&lt;8/24</formula>
    </cfRule>
  </conditionalFormatting>
  <conditionalFormatting sqref="AT15 AX15:BJ15">
    <cfRule type="expression" dxfId="800" priority="96">
      <formula>AC$9&gt;=20/24</formula>
    </cfRule>
    <cfRule type="expression" dxfId="799" priority="97">
      <formula>AND(AC$9&gt;=14/24,AC$9&lt;20/24)</formula>
    </cfRule>
    <cfRule type="expression" dxfId="798" priority="98">
      <formula>AND(AC$9&gt;=8/24,AC$9&lt;14/24)</formula>
    </cfRule>
    <cfRule type="expression" dxfId="797" priority="99">
      <formula>AC$9&lt;8/24</formula>
    </cfRule>
  </conditionalFormatting>
  <conditionalFormatting sqref="AT16:AT21">
    <cfRule type="expression" dxfId="796" priority="100">
      <formula>BG$9&gt;=20/24</formula>
    </cfRule>
    <cfRule type="expression" dxfId="795" priority="101">
      <formula>AND(BG$9&gt;=14/24,BG$9&lt;20/24)</formula>
    </cfRule>
    <cfRule type="expression" dxfId="794" priority="102">
      <formula>AND(BG$9&gt;=8/24,BG$9&lt;14/24)</formula>
    </cfRule>
    <cfRule type="expression" dxfId="793" priority="103">
      <formula>BG$9&lt;8/24</formula>
    </cfRule>
  </conditionalFormatting>
  <conditionalFormatting sqref="AU15:AV15">
    <cfRule type="expression" dxfId="792" priority="104">
      <formula>AE$9&gt;=20/24</formula>
    </cfRule>
    <cfRule type="expression" dxfId="791" priority="105">
      <formula>AND(AE$9&gt;=14/24,AE$9&lt;20/24)</formula>
    </cfRule>
    <cfRule type="expression" dxfId="790" priority="106">
      <formula>AND(AE$9&gt;=8/24,AE$9&lt;14/24)</formula>
    </cfRule>
    <cfRule type="expression" dxfId="789" priority="107">
      <formula>AE$9&lt;8/24</formula>
    </cfRule>
  </conditionalFormatting>
  <conditionalFormatting sqref="AU16:BJ21">
    <cfRule type="expression" dxfId="788" priority="108">
      <formula>BI$9&gt;=20/24</formula>
    </cfRule>
    <cfRule type="expression" dxfId="787" priority="109">
      <formula>AND(BI$9&gt;=14/24,BI$9&lt;20/24)</formula>
    </cfRule>
    <cfRule type="expression" dxfId="786" priority="110">
      <formula>AND(BI$9&gt;=8/24,BI$9&lt;14/24)</formula>
    </cfRule>
    <cfRule type="expression" dxfId="785" priority="111">
      <formula>BI$9&lt;8/24</formula>
    </cfRule>
  </conditionalFormatting>
  <conditionalFormatting sqref="AW15">
    <cfRule type="expression" dxfId="784" priority="80">
      <formula>B$9&gt;=20/24</formula>
    </cfRule>
    <cfRule type="expression" dxfId="783" priority="81">
      <formula>AND(B$9&gt;=14/24,B$9&lt;20/24)</formula>
    </cfRule>
    <cfRule type="expression" dxfId="782" priority="82">
      <formula>AND(B$9&gt;=8/24,B$9&lt;14/24)</formula>
    </cfRule>
    <cfRule type="expression" dxfId="781" priority="83">
      <formula>B$9&lt;8/24</formula>
    </cfRule>
  </conditionalFormatting>
  <conditionalFormatting sqref="A73">
    <cfRule type="expression" dxfId="780" priority="31">
      <formula>$AH73=0</formula>
    </cfRule>
  </conditionalFormatting>
  <conditionalFormatting sqref="B93:B107 B137:B159 B117:B134 B11:D13 B109:B112 B114 B76:Y77 B72:Y72 B79:Y90">
    <cfRule type="expression" dxfId="779" priority="25">
      <formula>B$9&gt;=20/24</formula>
    </cfRule>
  </conditionalFormatting>
  <conditionalFormatting sqref="B93:B107 B137:B159 B117:B134 B11:D13 B109:B112 B114 B76:Y77 B72:Y72 B79:Y90">
    <cfRule type="expression" dxfId="778" priority="26">
      <formula>AND(B$9&gt;=14/24,B$9&lt;20/24)</formula>
    </cfRule>
    <cfRule type="expression" dxfId="777" priority="27">
      <formula>AND(B$9&gt;=8/24,B$9&lt;14/24)</formula>
    </cfRule>
    <cfRule type="expression" dxfId="776" priority="28">
      <formula>B$9&lt;8/24</formula>
    </cfRule>
  </conditionalFormatting>
  <conditionalFormatting sqref="B14:D53 E22:Y53">
    <cfRule type="expression" dxfId="775" priority="15">
      <formula>B14&gt;$AG14*1</formula>
    </cfRule>
    <cfRule type="expression" dxfId="774" priority="16">
      <formula>B$9&gt;=20/24</formula>
    </cfRule>
    <cfRule type="expression" dxfId="773" priority="17">
      <formula>AND(B$9&gt;=14/24,B$9&lt;20/24)</formula>
    </cfRule>
    <cfRule type="expression" dxfId="772" priority="18">
      <formula>AND(B$9&gt;=8/24,B$9&lt;14/24)</formula>
    </cfRule>
    <cfRule type="expression" dxfId="771" priority="19">
      <formula>B$9&lt;8/24</formula>
    </cfRule>
  </conditionalFormatting>
  <conditionalFormatting sqref="B54:Y68">
    <cfRule type="expression" dxfId="770" priority="13">
      <formula>B$9&lt;8/24</formula>
    </cfRule>
  </conditionalFormatting>
  <conditionalFormatting sqref="B54:Y70">
    <cfRule type="expression" dxfId="769" priority="10">
      <formula>B$9&gt;=20/24</formula>
    </cfRule>
    <cfRule type="expression" dxfId="768" priority="11">
      <formula>AND(B$9&gt;=14/24,B$9&lt;20/24)</formula>
    </cfRule>
    <cfRule type="expression" dxfId="767" priority="12">
      <formula>AND(B$9&gt;=8/24,B$9&lt;14/24)</formula>
    </cfRule>
  </conditionalFormatting>
  <conditionalFormatting sqref="B63:Y65">
    <cfRule type="expression" dxfId="766" priority="14">
      <formula>B63&gt;$AG63</formula>
    </cfRule>
  </conditionalFormatting>
  <conditionalFormatting sqref="B69:Y70">
    <cfRule type="expression" dxfId="765" priority="29">
      <formula>B$9&lt;8/24</formula>
    </cfRule>
  </conditionalFormatting>
  <conditionalFormatting sqref="B72:Y75">
    <cfRule type="expression" dxfId="764" priority="5">
      <formula>B72&gt;$AG72*1</formula>
    </cfRule>
  </conditionalFormatting>
  <conditionalFormatting sqref="B73:Y75">
    <cfRule type="expression" dxfId="763" priority="6">
      <formula>B$9&gt;=20/24</formula>
    </cfRule>
    <cfRule type="expression" dxfId="762" priority="7">
      <formula>AND(B$9&gt;=14/24,B$9&lt;20/24)</formula>
    </cfRule>
    <cfRule type="expression" dxfId="761" priority="8">
      <formula>AND(B$9&gt;=8/24,B$9&lt;14/24)</formula>
    </cfRule>
    <cfRule type="expression" dxfId="760" priority="9">
      <formula>B$9&lt;8/24</formula>
    </cfRule>
  </conditionalFormatting>
  <conditionalFormatting sqref="B161:B167">
    <cfRule type="expression" dxfId="759" priority="20">
      <formula>B$9&gt;=20/24</formula>
    </cfRule>
    <cfRule type="expression" dxfId="758" priority="21">
      <formula>AND(B$9&gt;=14/24,B$9&lt;20/24)</formula>
    </cfRule>
    <cfRule type="expression" dxfId="757" priority="22">
      <formula>AND(B$9&gt;=8/24,B$9&lt;14/24)</formula>
    </cfRule>
    <cfRule type="expression" dxfId="756" priority="23">
      <formula>B$9&lt;8/24</formula>
    </cfRule>
  </conditionalFormatting>
  <conditionalFormatting sqref="B169:B274">
    <cfRule type="expression" dxfId="755" priority="1">
      <formula>B$9&gt;=20/24</formula>
    </cfRule>
    <cfRule type="expression" dxfId="754" priority="2">
      <formula>AND(B$9&gt;=14/24,B$9&lt;20/24)</formula>
    </cfRule>
    <cfRule type="expression" dxfId="753" priority="3">
      <formula>AND(B$9&gt;=8/24,B$9&lt;14/24)</formula>
    </cfRule>
    <cfRule type="expression" dxfId="752" priority="4">
      <formula>B$9&lt;8/24</formula>
    </cfRule>
  </conditionalFormatting>
  <conditionalFormatting sqref="B79:C91 B11:D13 B87:D88 B93:B96 C90:O90 B69:Y69 B76:Y77 D79:Y90">
    <cfRule type="expression" dxfId="751" priority="24">
      <formula>B11&gt;$AG11*1</formula>
    </cfRule>
  </conditionalFormatting>
  <conditionalFormatting sqref="B54:Y62 B66:Y70">
    <cfRule type="expression" dxfId="750" priority="30">
      <formula>B54&gt;$AG54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06" zoomScaleNormal="106" workbookViewId="0">
      <pane xSplit="1" ySplit="10" topLeftCell="O66" activePane="bottomRight" state="frozen"/>
      <selection activeCell="C158" sqref="C158"/>
      <selection pane="topRight" activeCell="C158" sqref="C158"/>
      <selection pane="bottomLeft" activeCell="C158" sqref="C158"/>
      <selection pane="bottomRight" activeCell="AH11" sqref="AH11:AI158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2080/10/24</v>
      </c>
      <c r="C4" s="222"/>
      <c r="D4" s="222"/>
      <c r="E4" s="223" t="str">
        <f ca="1">"2080/"&amp;"10/"&amp;INT(MID(CELL("filename",G6),FIND("]",CELL("filename",G6))+1,200))</f>
        <v>2080/10/24</v>
      </c>
      <c r="F4" s="223"/>
      <c r="G4" s="223"/>
      <c r="H4" s="223" t="str">
        <f ca="1">TEXT(E4,"dddd")</f>
        <v>Thursday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374</v>
      </c>
      <c r="C5" s="30">
        <f t="shared" si="0"/>
        <v>324.79999999999995</v>
      </c>
      <c r="D5" s="30">
        <f t="shared" si="0"/>
        <v>308.7</v>
      </c>
      <c r="E5" s="30">
        <f t="shared" si="0"/>
        <v>290.90000000000003</v>
      </c>
      <c r="F5" s="30">
        <f t="shared" si="0"/>
        <v>355.9</v>
      </c>
      <c r="G5" s="30">
        <f t="shared" si="0"/>
        <v>360.8</v>
      </c>
      <c r="H5" s="30">
        <f t="shared" si="0"/>
        <v>310.10000000000002</v>
      </c>
      <c r="I5" s="30">
        <f t="shared" si="0"/>
        <v>260.10000000000002</v>
      </c>
      <c r="J5" s="30">
        <f t="shared" si="0"/>
        <v>207.96</v>
      </c>
      <c r="K5" s="30">
        <f t="shared" si="0"/>
        <v>217</v>
      </c>
      <c r="L5" s="30">
        <f t="shared" si="0"/>
        <v>289.09999999999997</v>
      </c>
      <c r="M5" s="30">
        <f t="shared" si="0"/>
        <v>339.09999999999997</v>
      </c>
      <c r="N5" s="30">
        <f t="shared" si="0"/>
        <v>317.55</v>
      </c>
      <c r="O5" s="30">
        <f t="shared" si="0"/>
        <v>428.4</v>
      </c>
      <c r="P5" s="30">
        <f t="shared" si="0"/>
        <v>518</v>
      </c>
      <c r="Q5" s="30">
        <f t="shared" si="0"/>
        <v>692.6</v>
      </c>
      <c r="R5" s="30">
        <f t="shared" si="0"/>
        <v>737.09999999999991</v>
      </c>
      <c r="S5" s="30">
        <f t="shared" si="0"/>
        <v>751.60000000000014</v>
      </c>
      <c r="T5" s="30">
        <f t="shared" si="0"/>
        <v>728.80000000000007</v>
      </c>
      <c r="U5" s="30">
        <f t="shared" si="0"/>
        <v>688.4</v>
      </c>
      <c r="V5" s="30">
        <f t="shared" si="0"/>
        <v>650.29999999999995</v>
      </c>
      <c r="W5" s="30">
        <f t="shared" si="0"/>
        <v>529.80000000000007</v>
      </c>
      <c r="X5" s="30">
        <f t="shared" si="0"/>
        <v>403.4</v>
      </c>
      <c r="Y5" s="30">
        <f t="shared" si="0"/>
        <v>414.5</v>
      </c>
      <c r="Z5" s="30">
        <f t="shared" si="0"/>
        <v>398.20000000000005</v>
      </c>
      <c r="AA5" s="30">
        <f>AB108</f>
        <v>320.20000000000005</v>
      </c>
      <c r="AB5" s="30">
        <f t="shared" si="0"/>
        <v>369.3</v>
      </c>
      <c r="AC5" s="30">
        <f t="shared" si="0"/>
        <v>392.8</v>
      </c>
      <c r="AD5" s="30">
        <f t="shared" si="0"/>
        <v>391.5</v>
      </c>
      <c r="AE5" s="30">
        <f t="shared" si="0"/>
        <v>432.80000000000007</v>
      </c>
      <c r="AF5" s="30">
        <f>B108</f>
        <v>452.8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Load=1249</v>
      </c>
      <c r="B7" s="35">
        <f t="shared" ref="B7:AF7" si="1">B116</f>
        <v>1423.3000000000002</v>
      </c>
      <c r="C7" s="35">
        <f t="shared" si="1"/>
        <v>1292.23</v>
      </c>
      <c r="D7" s="35">
        <f t="shared" si="1"/>
        <v>1302.6000000000001</v>
      </c>
      <c r="E7" s="35">
        <f t="shared" si="1"/>
        <v>1280.0800000000002</v>
      </c>
      <c r="F7" s="35">
        <f t="shared" si="1"/>
        <v>1249.4000000000001</v>
      </c>
      <c r="G7" s="35">
        <f t="shared" si="1"/>
        <v>1356.9</v>
      </c>
      <c r="H7" s="35">
        <f t="shared" si="1"/>
        <v>1417.07</v>
      </c>
      <c r="I7" s="35">
        <f t="shared" si="1"/>
        <v>1432.17</v>
      </c>
      <c r="J7" s="35">
        <f t="shared" si="1"/>
        <v>1521.5700000000002</v>
      </c>
      <c r="K7" s="35">
        <f t="shared" si="1"/>
        <v>1627.13</v>
      </c>
      <c r="L7" s="35">
        <f t="shared" si="1"/>
        <v>1745.4</v>
      </c>
      <c r="M7" s="35">
        <f t="shared" si="1"/>
        <v>1737.1000000000001</v>
      </c>
      <c r="N7" s="35">
        <f t="shared" si="1"/>
        <v>1789</v>
      </c>
      <c r="O7" s="35">
        <f t="shared" si="1"/>
        <v>1711.65</v>
      </c>
      <c r="P7" s="35">
        <f t="shared" si="1"/>
        <v>1642.9</v>
      </c>
      <c r="Q7" s="35">
        <f t="shared" si="1"/>
        <v>1633.5</v>
      </c>
      <c r="R7" s="35">
        <f t="shared" si="1"/>
        <v>1644.1000000000001</v>
      </c>
      <c r="S7" s="35">
        <f t="shared" si="1"/>
        <v>1681.7000000000003</v>
      </c>
      <c r="T7" s="35">
        <f t="shared" si="1"/>
        <v>1690.9000000000003</v>
      </c>
      <c r="U7" s="35">
        <f t="shared" si="1"/>
        <v>1677.2000000000003</v>
      </c>
      <c r="V7" s="35">
        <f t="shared" si="1"/>
        <v>1637</v>
      </c>
      <c r="W7" s="35">
        <f t="shared" si="1"/>
        <v>1656.7000000000003</v>
      </c>
      <c r="X7" s="35">
        <f t="shared" si="1"/>
        <v>1693.77</v>
      </c>
      <c r="Y7" s="35">
        <f t="shared" si="1"/>
        <v>1873.1000000000004</v>
      </c>
      <c r="Z7" s="35">
        <f t="shared" si="1"/>
        <v>1995</v>
      </c>
      <c r="AA7" s="35">
        <f t="shared" si="1"/>
        <v>1919.7</v>
      </c>
      <c r="AB7" s="35">
        <f>AB116</f>
        <v>1797.3</v>
      </c>
      <c r="AC7" s="35">
        <f t="shared" si="1"/>
        <v>1749.5</v>
      </c>
      <c r="AD7" s="35">
        <f t="shared" si="1"/>
        <v>1652.8</v>
      </c>
      <c r="AE7" s="35">
        <f t="shared" si="1"/>
        <v>1520.6999999999998</v>
      </c>
      <c r="AF7" s="35">
        <f t="shared" si="1"/>
        <v>1520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1995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1995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30.5</v>
      </c>
      <c r="C11" s="43">
        <v>30.5</v>
      </c>
      <c r="D11" s="43">
        <v>30.5</v>
      </c>
      <c r="E11" s="43">
        <v>30.5</v>
      </c>
      <c r="F11" s="43">
        <v>32.1</v>
      </c>
      <c r="G11" s="43">
        <v>32.1</v>
      </c>
      <c r="H11" s="43">
        <v>35.6</v>
      </c>
      <c r="I11" s="43">
        <v>35.6</v>
      </c>
      <c r="J11" s="43">
        <v>31</v>
      </c>
      <c r="K11" s="43">
        <v>28</v>
      </c>
      <c r="L11" s="43">
        <v>12.4</v>
      </c>
      <c r="M11" s="43">
        <v>12.4</v>
      </c>
      <c r="N11" s="43">
        <v>12.4</v>
      </c>
      <c r="O11" s="43">
        <v>12.4</v>
      </c>
      <c r="P11" s="43">
        <v>12.4</v>
      </c>
      <c r="Q11" s="43">
        <v>12.4</v>
      </c>
      <c r="R11" s="43">
        <v>12.4</v>
      </c>
      <c r="S11" s="43">
        <v>12.4</v>
      </c>
      <c r="T11" s="43">
        <v>12.4</v>
      </c>
      <c r="U11" s="43">
        <v>12.4</v>
      </c>
      <c r="V11" s="43">
        <v>12.4</v>
      </c>
      <c r="W11" s="43">
        <v>12.4</v>
      </c>
      <c r="X11" s="43">
        <v>12.4</v>
      </c>
      <c r="Y11" s="43">
        <v>12.4</v>
      </c>
      <c r="Z11" s="44">
        <v>30.1</v>
      </c>
      <c r="AA11" s="44">
        <v>30.1</v>
      </c>
      <c r="AB11" s="44">
        <v>30.1</v>
      </c>
      <c r="AC11" s="44">
        <v>31.1</v>
      </c>
      <c r="AD11" s="44">
        <v>31.1</v>
      </c>
      <c r="AE11" s="44">
        <v>31.1</v>
      </c>
      <c r="AF11" s="44">
        <v>31.1</v>
      </c>
      <c r="AG11" s="45">
        <v>86</v>
      </c>
      <c r="AH11" s="46">
        <f t="shared" ref="AH11:AH74" si="2">MAX(B11:AF11)</f>
        <v>35.6</v>
      </c>
      <c r="AI11" s="47">
        <f t="shared" ref="AI11:AI74" si="3">MIN(B11:AF11)</f>
        <v>12.4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25</v>
      </c>
      <c r="G12" s="43">
        <v>25</v>
      </c>
      <c r="H12" s="43">
        <v>25</v>
      </c>
      <c r="I12" s="43">
        <v>25</v>
      </c>
      <c r="J12" s="43">
        <v>21</v>
      </c>
      <c r="K12" s="43">
        <v>21</v>
      </c>
      <c r="L12" s="43">
        <v>7</v>
      </c>
      <c r="M12" s="43">
        <v>7</v>
      </c>
      <c r="N12" s="43">
        <v>7</v>
      </c>
      <c r="O12" s="43">
        <v>7</v>
      </c>
      <c r="P12" s="43">
        <v>7</v>
      </c>
      <c r="Q12" s="43">
        <v>7</v>
      </c>
      <c r="R12" s="43">
        <v>7</v>
      </c>
      <c r="S12" s="43">
        <v>7</v>
      </c>
      <c r="T12" s="43">
        <v>7</v>
      </c>
      <c r="U12" s="43">
        <v>7</v>
      </c>
      <c r="V12" s="43">
        <v>7</v>
      </c>
      <c r="W12" s="43">
        <v>7</v>
      </c>
      <c r="X12" s="43">
        <v>7</v>
      </c>
      <c r="Y12" s="43">
        <v>7</v>
      </c>
      <c r="Z12" s="44">
        <v>23</v>
      </c>
      <c r="AA12" s="44">
        <v>23</v>
      </c>
      <c r="AB12" s="44">
        <v>23</v>
      </c>
      <c r="AC12" s="44">
        <v>24.5</v>
      </c>
      <c r="AD12" s="44">
        <v>24.5</v>
      </c>
      <c r="AE12" s="44">
        <v>24.5</v>
      </c>
      <c r="AF12" s="44">
        <v>24.5</v>
      </c>
      <c r="AG12" s="48">
        <v>82</v>
      </c>
      <c r="AH12" s="46">
        <f t="shared" si="2"/>
        <v>25</v>
      </c>
      <c r="AI12" s="47">
        <f t="shared" si="3"/>
        <v>7</v>
      </c>
      <c r="AK12" s="49"/>
      <c r="AL12" s="50" t="str">
        <f ca="1">MID(CELL("filename",C7),FIND("]",CELL("filename",C7))+1,600)</f>
        <v>24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20.3</v>
      </c>
      <c r="C13" s="43">
        <v>20.3</v>
      </c>
      <c r="D13" s="43">
        <v>20.3</v>
      </c>
      <c r="E13" s="43">
        <v>20.3</v>
      </c>
      <c r="F13" s="43">
        <v>19.8</v>
      </c>
      <c r="G13" s="43">
        <v>19.8</v>
      </c>
      <c r="H13" s="43">
        <v>19.8</v>
      </c>
      <c r="I13" s="43">
        <v>19.8</v>
      </c>
      <c r="J13" s="43">
        <v>18.399999999999999</v>
      </c>
      <c r="K13" s="43">
        <v>18.399999999999999</v>
      </c>
      <c r="L13" s="43">
        <v>18.399999999999999</v>
      </c>
      <c r="M13" s="43">
        <v>18.399999999999999</v>
      </c>
      <c r="N13" s="43">
        <v>18.399999999999999</v>
      </c>
      <c r="O13" s="43">
        <v>18.399999999999999</v>
      </c>
      <c r="P13" s="43">
        <v>18.399999999999999</v>
      </c>
      <c r="Q13" s="43">
        <v>18.399999999999999</v>
      </c>
      <c r="R13" s="43">
        <v>18.399999999999999</v>
      </c>
      <c r="S13" s="43">
        <v>18.399999999999999</v>
      </c>
      <c r="T13" s="43">
        <v>18.399999999999999</v>
      </c>
      <c r="U13" s="43">
        <v>18.399999999999999</v>
      </c>
      <c r="V13" s="43">
        <v>18.399999999999999</v>
      </c>
      <c r="W13" s="43">
        <v>18.399999999999999</v>
      </c>
      <c r="X13" s="43">
        <v>18.399999999999999</v>
      </c>
      <c r="Y13" s="43">
        <v>18.399999999999999</v>
      </c>
      <c r="Z13" s="44">
        <v>20.7</v>
      </c>
      <c r="AA13" s="44">
        <v>20.7</v>
      </c>
      <c r="AB13" s="44">
        <v>20.7</v>
      </c>
      <c r="AC13" s="44">
        <v>20.3</v>
      </c>
      <c r="AD13" s="44">
        <v>20.3</v>
      </c>
      <c r="AE13" s="44">
        <v>20.3</v>
      </c>
      <c r="AF13" s="44">
        <v>20.3</v>
      </c>
      <c r="AG13" s="48">
        <v>78</v>
      </c>
      <c r="AH13" s="46">
        <f t="shared" si="2"/>
        <v>20.7</v>
      </c>
      <c r="AI13" s="47">
        <f t="shared" si="3"/>
        <v>18.399999999999999</v>
      </c>
      <c r="AK13" s="49"/>
      <c r="AL13" s="50" t="str">
        <f ca="1">"Daily Load Curve(Excluding of Export) of Nepal ("&amp;A4&amp;" "&amp;B4&amp;")"</f>
        <v>Daily Load Curve(Excluding of Export) of Nepal (Nepali Date: 2080/10/24)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15.7</v>
      </c>
      <c r="C14" s="43">
        <v>15.7</v>
      </c>
      <c r="D14" s="43">
        <v>15.7</v>
      </c>
      <c r="E14" s="43">
        <v>15.7</v>
      </c>
      <c r="F14" s="43">
        <v>15.1</v>
      </c>
      <c r="G14" s="43">
        <v>15.1</v>
      </c>
      <c r="H14" s="43">
        <v>15.1</v>
      </c>
      <c r="I14" s="43">
        <v>15.1</v>
      </c>
      <c r="J14" s="43">
        <v>15.1</v>
      </c>
      <c r="K14" s="43">
        <v>15.1</v>
      </c>
      <c r="L14" s="43">
        <v>15.1</v>
      </c>
      <c r="M14" s="43">
        <v>15.1</v>
      </c>
      <c r="N14" s="43">
        <v>15.1</v>
      </c>
      <c r="O14" s="43">
        <v>15.1</v>
      </c>
      <c r="P14" s="43">
        <v>15.1</v>
      </c>
      <c r="Q14" s="43">
        <v>15.1</v>
      </c>
      <c r="R14" s="43">
        <v>15.1</v>
      </c>
      <c r="S14" s="43">
        <v>15.1</v>
      </c>
      <c r="T14" s="43">
        <v>15.1</v>
      </c>
      <c r="U14" s="43">
        <v>15.1</v>
      </c>
      <c r="V14" s="43">
        <v>15.1</v>
      </c>
      <c r="W14" s="43">
        <v>15.1</v>
      </c>
      <c r="X14" s="43">
        <v>15.1</v>
      </c>
      <c r="Y14" s="43">
        <v>15.1</v>
      </c>
      <c r="Z14" s="44">
        <v>17.399999999999999</v>
      </c>
      <c r="AA14" s="44">
        <v>17.399999999999999</v>
      </c>
      <c r="AB14" s="44">
        <v>17.399999999999999</v>
      </c>
      <c r="AC14" s="44">
        <v>16.5</v>
      </c>
      <c r="AD14" s="44">
        <v>16.5</v>
      </c>
      <c r="AE14" s="44">
        <v>16.5</v>
      </c>
      <c r="AF14" s="44">
        <v>16.5</v>
      </c>
      <c r="AG14" s="48">
        <v>77</v>
      </c>
      <c r="AH14" s="46">
        <f t="shared" si="2"/>
        <v>17.399999999999999</v>
      </c>
      <c r="AI14" s="47">
        <f t="shared" si="3"/>
        <v>15.1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30</v>
      </c>
      <c r="C15" s="43">
        <v>30</v>
      </c>
      <c r="D15" s="43">
        <v>30</v>
      </c>
      <c r="E15" s="43">
        <v>30</v>
      </c>
      <c r="F15" s="43">
        <v>28.5</v>
      </c>
      <c r="G15" s="43">
        <v>28.5</v>
      </c>
      <c r="H15" s="43">
        <v>28.5</v>
      </c>
      <c r="I15" s="43">
        <v>28.5</v>
      </c>
      <c r="J15" s="43">
        <v>28.5</v>
      </c>
      <c r="K15" s="43">
        <v>28.5</v>
      </c>
      <c r="L15" s="43">
        <v>28.5</v>
      </c>
      <c r="M15" s="43">
        <v>28.5</v>
      </c>
      <c r="N15" s="43">
        <v>28.5</v>
      </c>
      <c r="O15" s="43">
        <v>28.5</v>
      </c>
      <c r="P15" s="43">
        <v>28.5</v>
      </c>
      <c r="Q15" s="43">
        <v>28.5</v>
      </c>
      <c r="R15" s="43">
        <v>28.5</v>
      </c>
      <c r="S15" s="43">
        <v>28.5</v>
      </c>
      <c r="T15" s="43">
        <v>28.5</v>
      </c>
      <c r="U15" s="43">
        <v>28.5</v>
      </c>
      <c r="V15" s="43">
        <v>28.5</v>
      </c>
      <c r="W15" s="43">
        <v>28.5</v>
      </c>
      <c r="X15" s="43">
        <v>28.5</v>
      </c>
      <c r="Y15" s="43">
        <v>28.5</v>
      </c>
      <c r="Z15" s="44">
        <v>34.5</v>
      </c>
      <c r="AA15" s="44">
        <v>34.5</v>
      </c>
      <c r="AB15" s="44">
        <v>34.5</v>
      </c>
      <c r="AC15" s="44">
        <v>28.7</v>
      </c>
      <c r="AD15" s="44">
        <v>28.7</v>
      </c>
      <c r="AE15" s="44">
        <v>28.7</v>
      </c>
      <c r="AF15" s="44">
        <v>28.7</v>
      </c>
      <c r="AG15" s="48">
        <v>73</v>
      </c>
      <c r="AH15" s="46">
        <f t="shared" si="2"/>
        <v>34.5</v>
      </c>
      <c r="AI15" s="47">
        <f t="shared" si="3"/>
        <v>28.5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11.9</v>
      </c>
      <c r="C16" s="43">
        <v>11.9</v>
      </c>
      <c r="D16" s="43">
        <v>11.9</v>
      </c>
      <c r="E16" s="43">
        <v>11.9</v>
      </c>
      <c r="F16" s="43">
        <v>14.5</v>
      </c>
      <c r="G16" s="43">
        <v>14.5</v>
      </c>
      <c r="H16" s="43">
        <v>14.5</v>
      </c>
      <c r="I16" s="43">
        <v>14.5</v>
      </c>
      <c r="J16" s="43">
        <v>14.5</v>
      </c>
      <c r="K16" s="43">
        <v>14.5</v>
      </c>
      <c r="L16" s="43">
        <v>14.5</v>
      </c>
      <c r="M16" s="43">
        <v>14.5</v>
      </c>
      <c r="N16" s="43">
        <v>14.5</v>
      </c>
      <c r="O16" s="43">
        <v>14.5</v>
      </c>
      <c r="P16" s="43">
        <v>14.5</v>
      </c>
      <c r="Q16" s="43">
        <v>14.5</v>
      </c>
      <c r="R16" s="43">
        <v>14.5</v>
      </c>
      <c r="S16" s="43">
        <v>14.5</v>
      </c>
      <c r="T16" s="43">
        <v>14.5</v>
      </c>
      <c r="U16" s="43">
        <v>14.5</v>
      </c>
      <c r="V16" s="43">
        <v>14.5</v>
      </c>
      <c r="W16" s="43">
        <v>14.5</v>
      </c>
      <c r="X16" s="43">
        <v>14.5</v>
      </c>
      <c r="Y16" s="43">
        <v>14.5</v>
      </c>
      <c r="Z16" s="44">
        <v>13.3</v>
      </c>
      <c r="AA16" s="44">
        <v>13.3</v>
      </c>
      <c r="AB16" s="44">
        <v>13.3</v>
      </c>
      <c r="AC16" s="44">
        <v>12.5</v>
      </c>
      <c r="AD16" s="44">
        <v>12.5</v>
      </c>
      <c r="AE16" s="44">
        <v>12.5</v>
      </c>
      <c r="AF16" s="44">
        <v>12.5</v>
      </c>
      <c r="AG16" s="48">
        <v>71</v>
      </c>
      <c r="AH16" s="46">
        <f t="shared" si="2"/>
        <v>14.5</v>
      </c>
      <c r="AI16" s="47">
        <f t="shared" si="3"/>
        <v>11.9</v>
      </c>
      <c r="AK16" s="49"/>
      <c r="AL16" s="52" t="s">
        <v>7</v>
      </c>
      <c r="AM16" s="57">
        <f t="shared" ref="AM16:AR16" si="4">B71</f>
        <v>717.60000000000014</v>
      </c>
      <c r="AN16" s="57">
        <f t="shared" si="4"/>
        <v>678.60000000000014</v>
      </c>
      <c r="AO16" s="57">
        <f t="shared" si="4"/>
        <v>717.60000000000014</v>
      </c>
      <c r="AP16" s="57">
        <f t="shared" si="4"/>
        <v>717.60000000000014</v>
      </c>
      <c r="AQ16" s="57">
        <f t="shared" si="4"/>
        <v>683</v>
      </c>
      <c r="AR16" s="57">
        <f t="shared" si="4"/>
        <v>683</v>
      </c>
      <c r="AS16" s="57">
        <f>I71</f>
        <v>717.10000000000014</v>
      </c>
      <c r="AT16" s="57">
        <f>K71</f>
        <v>704.1</v>
      </c>
      <c r="AU16" s="57">
        <f t="shared" ref="AU16:BD16" si="5">M71</f>
        <v>676.70000000000016</v>
      </c>
      <c r="AV16" s="57">
        <f t="shared" si="5"/>
        <v>676.70000000000016</v>
      </c>
      <c r="AW16" s="57">
        <f t="shared" si="5"/>
        <v>676.70000000000016</v>
      </c>
      <c r="AX16" s="57">
        <f t="shared" si="5"/>
        <v>676.70000000000016</v>
      </c>
      <c r="AY16" s="57">
        <f t="shared" si="5"/>
        <v>676.70000000000016</v>
      </c>
      <c r="AZ16" s="57">
        <f t="shared" si="5"/>
        <v>676.70000000000016</v>
      </c>
      <c r="BA16" s="57">
        <f t="shared" si="5"/>
        <v>676.70000000000016</v>
      </c>
      <c r="BB16" s="57">
        <f t="shared" si="5"/>
        <v>676.70000000000016</v>
      </c>
      <c r="BC16" s="57">
        <f t="shared" si="5"/>
        <v>676.70000000000016</v>
      </c>
      <c r="BD16" s="57">
        <f t="shared" si="5"/>
        <v>676.70000000000016</v>
      </c>
      <c r="BE16" s="58">
        <f>X71</f>
        <v>676.70000000000016</v>
      </c>
      <c r="BF16" s="58">
        <f>Z71</f>
        <v>700.6</v>
      </c>
      <c r="BG16" s="58">
        <f>AB71</f>
        <v>700.6</v>
      </c>
      <c r="BH16" s="58">
        <f>AD71</f>
        <v>703.5</v>
      </c>
      <c r="BI16" s="58">
        <f>AE71</f>
        <v>703.5</v>
      </c>
      <c r="BJ16" s="58">
        <f>AF71</f>
        <v>703.5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14.9</v>
      </c>
      <c r="C17" s="44">
        <v>14.9</v>
      </c>
      <c r="D17" s="44">
        <v>14.9</v>
      </c>
      <c r="E17" s="44">
        <v>14.9</v>
      </c>
      <c r="F17" s="44">
        <v>11.2</v>
      </c>
      <c r="G17" s="44">
        <v>11.2</v>
      </c>
      <c r="H17" s="44">
        <v>11.2</v>
      </c>
      <c r="I17" s="44">
        <v>11.2</v>
      </c>
      <c r="J17" s="44">
        <v>11.2</v>
      </c>
      <c r="K17" s="44">
        <v>11.2</v>
      </c>
      <c r="L17" s="44">
        <v>11.2</v>
      </c>
      <c r="M17" s="44">
        <v>11.2</v>
      </c>
      <c r="N17" s="44">
        <v>11.2</v>
      </c>
      <c r="O17" s="44">
        <v>11.2</v>
      </c>
      <c r="P17" s="44">
        <v>11.2</v>
      </c>
      <c r="Q17" s="44">
        <v>11.2</v>
      </c>
      <c r="R17" s="44">
        <v>11.2</v>
      </c>
      <c r="S17" s="44">
        <v>11.2</v>
      </c>
      <c r="T17" s="44">
        <v>11.2</v>
      </c>
      <c r="U17" s="44">
        <v>11.2</v>
      </c>
      <c r="V17" s="44">
        <v>11.2</v>
      </c>
      <c r="W17" s="44">
        <v>11.2</v>
      </c>
      <c r="X17" s="44">
        <v>11.2</v>
      </c>
      <c r="Y17" s="44">
        <v>11.2</v>
      </c>
      <c r="Z17" s="44">
        <v>14.9</v>
      </c>
      <c r="AA17" s="44">
        <v>14.9</v>
      </c>
      <c r="AB17" s="44">
        <v>14.9</v>
      </c>
      <c r="AC17" s="44">
        <v>17</v>
      </c>
      <c r="AD17" s="44">
        <v>17</v>
      </c>
      <c r="AE17" s="44">
        <v>17</v>
      </c>
      <c r="AF17" s="44">
        <v>17</v>
      </c>
      <c r="AG17" s="45">
        <v>54</v>
      </c>
      <c r="AH17" s="46">
        <f t="shared" si="2"/>
        <v>17</v>
      </c>
      <c r="AI17" s="47">
        <f t="shared" si="3"/>
        <v>11.2</v>
      </c>
      <c r="AK17" s="49"/>
      <c r="AL17" s="52" t="s">
        <v>29</v>
      </c>
      <c r="AM17" s="57">
        <f t="shared" ref="AM17:AR17" si="6">B78</f>
        <v>118.39999999999998</v>
      </c>
      <c r="AN17" s="57">
        <f t="shared" si="6"/>
        <v>112.33</v>
      </c>
      <c r="AO17" s="57">
        <f t="shared" si="6"/>
        <v>113.5</v>
      </c>
      <c r="AP17" s="57">
        <f t="shared" si="6"/>
        <v>115.28</v>
      </c>
      <c r="AQ17" s="57">
        <f t="shared" si="6"/>
        <v>111.19999999999999</v>
      </c>
      <c r="AR17" s="57">
        <f t="shared" si="6"/>
        <v>111.19999999999999</v>
      </c>
      <c r="AS17" s="57">
        <f>I78</f>
        <v>102.89999999999999</v>
      </c>
      <c r="AT17" s="57">
        <f>K78</f>
        <v>446.3</v>
      </c>
      <c r="AU17" s="57">
        <f t="shared" ref="AU17:BD17" si="7">M78</f>
        <v>404.3</v>
      </c>
      <c r="AV17" s="57">
        <f t="shared" si="7"/>
        <v>374.40000000000003</v>
      </c>
      <c r="AW17" s="57">
        <f t="shared" si="7"/>
        <v>315.8</v>
      </c>
      <c r="AX17" s="57">
        <f t="shared" si="7"/>
        <v>153.30000000000001</v>
      </c>
      <c r="AY17" s="57">
        <f t="shared" si="7"/>
        <v>102.89999999999999</v>
      </c>
      <c r="AZ17" s="57">
        <f t="shared" si="7"/>
        <v>102.89999999999999</v>
      </c>
      <c r="BA17" s="57">
        <f t="shared" si="7"/>
        <v>101.2</v>
      </c>
      <c r="BB17" s="57">
        <f t="shared" si="7"/>
        <v>98.1</v>
      </c>
      <c r="BC17" s="57">
        <f t="shared" si="7"/>
        <v>100.5</v>
      </c>
      <c r="BD17" s="57">
        <f t="shared" si="7"/>
        <v>100.5</v>
      </c>
      <c r="BE17" s="58">
        <f>X78</f>
        <v>184.9</v>
      </c>
      <c r="BF17" s="58">
        <f>Z78</f>
        <v>505.5</v>
      </c>
      <c r="BG17" s="58">
        <f>AB78</f>
        <v>420.40000000000003</v>
      </c>
      <c r="BH17" s="58">
        <f>AD78</f>
        <v>253.20000000000002</v>
      </c>
      <c r="BI17" s="58">
        <f>AE78</f>
        <v>150.49999999999997</v>
      </c>
      <c r="BJ17" s="58">
        <f>AF78</f>
        <v>130.5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10</v>
      </c>
      <c r="C18" s="44">
        <v>10</v>
      </c>
      <c r="D18" s="44">
        <v>10</v>
      </c>
      <c r="E18" s="44">
        <v>10</v>
      </c>
      <c r="F18" s="44">
        <v>10</v>
      </c>
      <c r="G18" s="44">
        <v>10</v>
      </c>
      <c r="H18" s="44">
        <v>10</v>
      </c>
      <c r="I18" s="44">
        <v>10</v>
      </c>
      <c r="J18" s="44">
        <v>10</v>
      </c>
      <c r="K18" s="44">
        <v>10</v>
      </c>
      <c r="L18" s="44">
        <v>10</v>
      </c>
      <c r="M18" s="44">
        <v>10</v>
      </c>
      <c r="N18" s="44">
        <v>10</v>
      </c>
      <c r="O18" s="44">
        <v>10</v>
      </c>
      <c r="P18" s="44">
        <v>10</v>
      </c>
      <c r="Q18" s="44">
        <v>10</v>
      </c>
      <c r="R18" s="44">
        <v>10</v>
      </c>
      <c r="S18" s="44">
        <v>10</v>
      </c>
      <c r="T18" s="44">
        <v>10</v>
      </c>
      <c r="U18" s="44">
        <v>10</v>
      </c>
      <c r="V18" s="44">
        <v>10</v>
      </c>
      <c r="W18" s="44">
        <v>10</v>
      </c>
      <c r="X18" s="44">
        <v>10</v>
      </c>
      <c r="Y18" s="44">
        <v>10</v>
      </c>
      <c r="Z18" s="44">
        <v>10.5</v>
      </c>
      <c r="AA18" s="44">
        <v>10.5</v>
      </c>
      <c r="AB18" s="44">
        <v>10.5</v>
      </c>
      <c r="AC18" s="44">
        <v>10.5</v>
      </c>
      <c r="AD18" s="44">
        <v>10.5</v>
      </c>
      <c r="AE18" s="44">
        <v>10.5</v>
      </c>
      <c r="AF18" s="44">
        <v>10.5</v>
      </c>
      <c r="AG18" s="48">
        <v>52.465000000000003</v>
      </c>
      <c r="AH18" s="46">
        <f t="shared" si="2"/>
        <v>10.5</v>
      </c>
      <c r="AI18" s="47">
        <f t="shared" si="3"/>
        <v>10</v>
      </c>
      <c r="AK18" s="49"/>
      <c r="AL18" s="52" t="s">
        <v>31</v>
      </c>
      <c r="AM18" s="57">
        <f t="shared" ref="AM18:AR18" si="8">B92</f>
        <v>134.5</v>
      </c>
      <c r="AN18" s="57">
        <f t="shared" si="8"/>
        <v>127.3</v>
      </c>
      <c r="AO18" s="57">
        <f t="shared" si="8"/>
        <v>146.70000000000002</v>
      </c>
      <c r="AP18" s="57">
        <f t="shared" si="8"/>
        <v>138.5</v>
      </c>
      <c r="AQ18" s="57">
        <f t="shared" si="8"/>
        <v>164.3</v>
      </c>
      <c r="AR18" s="57">
        <f t="shared" si="8"/>
        <v>206.79999999999998</v>
      </c>
      <c r="AS18" s="57">
        <f>I92</f>
        <v>302.07</v>
      </c>
      <c r="AT18" s="57">
        <f>K92</f>
        <v>342.87</v>
      </c>
      <c r="AU18" s="57">
        <f t="shared" ref="AU18:BD18" si="9">M92</f>
        <v>367</v>
      </c>
      <c r="AV18" s="57">
        <f t="shared" si="9"/>
        <v>398.79999999999995</v>
      </c>
      <c r="AW18" s="57">
        <f t="shared" si="9"/>
        <v>401.59999999999997</v>
      </c>
      <c r="AX18" s="57">
        <f t="shared" si="9"/>
        <v>384.49999999999994</v>
      </c>
      <c r="AY18" s="57">
        <f t="shared" si="9"/>
        <v>335.9</v>
      </c>
      <c r="AZ18" s="57">
        <f t="shared" si="9"/>
        <v>171.9</v>
      </c>
      <c r="BA18" s="57">
        <f t="shared" si="9"/>
        <v>166.70000000000002</v>
      </c>
      <c r="BB18" s="57">
        <f t="shared" si="9"/>
        <v>164.49999999999997</v>
      </c>
      <c r="BC18" s="57">
        <f t="shared" si="9"/>
        <v>171.20000000000002</v>
      </c>
      <c r="BD18" s="57">
        <f t="shared" si="9"/>
        <v>171.4</v>
      </c>
      <c r="BE18" s="58">
        <f>X92</f>
        <v>302.36999999999995</v>
      </c>
      <c r="BF18" s="58">
        <f>Z92</f>
        <v>374.4</v>
      </c>
      <c r="BG18" s="58">
        <f>AB92</f>
        <v>356.09999999999997</v>
      </c>
      <c r="BH18" s="58">
        <f>AD92</f>
        <v>303.29999999999995</v>
      </c>
      <c r="BI18" s="58">
        <f>AE92</f>
        <v>275.19999999999993</v>
      </c>
      <c r="BJ18" s="58">
        <f>AF92</f>
        <v>253.2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14.4</v>
      </c>
      <c r="C19" s="44">
        <v>14.4</v>
      </c>
      <c r="D19" s="44">
        <v>14.4</v>
      </c>
      <c r="E19" s="44">
        <v>14.4</v>
      </c>
      <c r="F19" s="44">
        <v>13.5</v>
      </c>
      <c r="G19" s="44">
        <v>13.5</v>
      </c>
      <c r="H19" s="44">
        <v>13.5</v>
      </c>
      <c r="I19" s="44">
        <v>13.5</v>
      </c>
      <c r="J19" s="44">
        <v>13.5</v>
      </c>
      <c r="K19" s="44">
        <v>13.5</v>
      </c>
      <c r="L19" s="44">
        <v>13.5</v>
      </c>
      <c r="M19" s="44">
        <v>13.5</v>
      </c>
      <c r="N19" s="44">
        <v>13.5</v>
      </c>
      <c r="O19" s="44">
        <v>13.5</v>
      </c>
      <c r="P19" s="44">
        <v>13.5</v>
      </c>
      <c r="Q19" s="44">
        <v>13.5</v>
      </c>
      <c r="R19" s="44">
        <v>13.5</v>
      </c>
      <c r="S19" s="44">
        <v>13.5</v>
      </c>
      <c r="T19" s="44">
        <v>13.5</v>
      </c>
      <c r="U19" s="44">
        <v>13.5</v>
      </c>
      <c r="V19" s="44">
        <v>13.5</v>
      </c>
      <c r="W19" s="44">
        <v>13.5</v>
      </c>
      <c r="X19" s="44">
        <v>13.5</v>
      </c>
      <c r="Y19" s="44">
        <v>13.5</v>
      </c>
      <c r="Z19" s="44">
        <v>11.3</v>
      </c>
      <c r="AA19" s="44">
        <v>11.3</v>
      </c>
      <c r="AB19" s="44">
        <v>11.3</v>
      </c>
      <c r="AC19" s="44">
        <v>12.9</v>
      </c>
      <c r="AD19" s="44">
        <v>12.9</v>
      </c>
      <c r="AE19" s="44">
        <v>12.9</v>
      </c>
      <c r="AF19" s="44">
        <v>12.9</v>
      </c>
      <c r="AG19" s="48">
        <v>52.4</v>
      </c>
      <c r="AH19" s="46">
        <f t="shared" si="2"/>
        <v>14.4</v>
      </c>
      <c r="AI19" s="47">
        <f t="shared" si="3"/>
        <v>11.3</v>
      </c>
      <c r="AK19" s="49"/>
      <c r="AL19" s="52" t="s">
        <v>33</v>
      </c>
      <c r="AM19" s="57">
        <f t="shared" ref="AM19:AR19" si="10">B108</f>
        <v>452.8</v>
      </c>
      <c r="AN19" s="57">
        <f t="shared" si="10"/>
        <v>374</v>
      </c>
      <c r="AO19" s="57">
        <f t="shared" si="10"/>
        <v>324.79999999999995</v>
      </c>
      <c r="AP19" s="57">
        <f t="shared" si="10"/>
        <v>308.7</v>
      </c>
      <c r="AQ19" s="57">
        <f t="shared" si="10"/>
        <v>290.90000000000003</v>
      </c>
      <c r="AR19" s="57">
        <f t="shared" si="10"/>
        <v>355.9</v>
      </c>
      <c r="AS19" s="57">
        <f>I108</f>
        <v>310.10000000000002</v>
      </c>
      <c r="AT19" s="57">
        <f>K108</f>
        <v>207.96</v>
      </c>
      <c r="AU19" s="57">
        <f t="shared" ref="AU19:BD19" si="11">M108</f>
        <v>289.09999999999997</v>
      </c>
      <c r="AV19" s="57">
        <f t="shared" si="11"/>
        <v>339.09999999999997</v>
      </c>
      <c r="AW19" s="57">
        <f t="shared" si="11"/>
        <v>317.55</v>
      </c>
      <c r="AX19" s="57">
        <f t="shared" si="11"/>
        <v>428.4</v>
      </c>
      <c r="AY19" s="57">
        <f t="shared" si="11"/>
        <v>518</v>
      </c>
      <c r="AZ19" s="57">
        <f t="shared" si="11"/>
        <v>692.6</v>
      </c>
      <c r="BA19" s="57">
        <f t="shared" si="11"/>
        <v>737.09999999999991</v>
      </c>
      <c r="BB19" s="57">
        <f t="shared" si="11"/>
        <v>751.60000000000014</v>
      </c>
      <c r="BC19" s="57">
        <f t="shared" si="11"/>
        <v>728.80000000000007</v>
      </c>
      <c r="BD19" s="57">
        <f t="shared" si="11"/>
        <v>688.4</v>
      </c>
      <c r="BE19" s="58">
        <f>X108</f>
        <v>529.80000000000007</v>
      </c>
      <c r="BF19" s="58">
        <f>Z108</f>
        <v>414.5</v>
      </c>
      <c r="BG19" s="58">
        <f>AB108</f>
        <v>320.20000000000005</v>
      </c>
      <c r="BH19" s="58">
        <f>AD108</f>
        <v>392.8</v>
      </c>
      <c r="BI19" s="58">
        <f>AE108</f>
        <v>391.5</v>
      </c>
      <c r="BJ19" s="58">
        <f>AF108</f>
        <v>432.80000000000007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24</v>
      </c>
      <c r="C20" s="44">
        <v>24</v>
      </c>
      <c r="D20" s="44">
        <v>24</v>
      </c>
      <c r="E20" s="44">
        <v>24</v>
      </c>
      <c r="F20" s="44">
        <v>24</v>
      </c>
      <c r="G20" s="44">
        <v>24</v>
      </c>
      <c r="H20" s="44">
        <v>24</v>
      </c>
      <c r="I20" s="44">
        <v>24</v>
      </c>
      <c r="J20" s="44">
        <v>24</v>
      </c>
      <c r="K20" s="44">
        <v>24</v>
      </c>
      <c r="L20" s="44">
        <v>24</v>
      </c>
      <c r="M20" s="44">
        <v>24</v>
      </c>
      <c r="N20" s="44">
        <v>24</v>
      </c>
      <c r="O20" s="44">
        <v>24</v>
      </c>
      <c r="P20" s="44">
        <v>24</v>
      </c>
      <c r="Q20" s="44">
        <v>24</v>
      </c>
      <c r="R20" s="44">
        <v>24</v>
      </c>
      <c r="S20" s="44">
        <v>24</v>
      </c>
      <c r="T20" s="44">
        <v>24</v>
      </c>
      <c r="U20" s="44">
        <v>24</v>
      </c>
      <c r="V20" s="44">
        <v>24</v>
      </c>
      <c r="W20" s="44">
        <v>24</v>
      </c>
      <c r="X20" s="44">
        <v>24</v>
      </c>
      <c r="Y20" s="44">
        <v>24</v>
      </c>
      <c r="Z20" s="44">
        <v>24</v>
      </c>
      <c r="AA20" s="44">
        <v>24</v>
      </c>
      <c r="AB20" s="44">
        <v>24</v>
      </c>
      <c r="AC20" s="44">
        <v>24</v>
      </c>
      <c r="AD20" s="44">
        <v>24</v>
      </c>
      <c r="AE20" s="44">
        <v>24</v>
      </c>
      <c r="AF20" s="44">
        <v>24</v>
      </c>
      <c r="AG20" s="48">
        <v>50</v>
      </c>
      <c r="AH20" s="46">
        <f t="shared" si="2"/>
        <v>24</v>
      </c>
      <c r="AI20" s="47">
        <f t="shared" si="3"/>
        <v>24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25.6</v>
      </c>
      <c r="C21" s="44">
        <v>25.6</v>
      </c>
      <c r="D21" s="44">
        <v>25.6</v>
      </c>
      <c r="E21" s="44">
        <v>25.6</v>
      </c>
      <c r="F21" s="44">
        <v>25.6</v>
      </c>
      <c r="G21" s="44">
        <v>25.6</v>
      </c>
      <c r="H21" s="44">
        <v>25.6</v>
      </c>
      <c r="I21" s="44">
        <v>25.6</v>
      </c>
      <c r="J21" s="44">
        <v>25.6</v>
      </c>
      <c r="K21" s="44">
        <v>25.6</v>
      </c>
      <c r="L21" s="44">
        <v>25.6</v>
      </c>
      <c r="M21" s="44">
        <v>25.6</v>
      </c>
      <c r="N21" s="44">
        <v>25.6</v>
      </c>
      <c r="O21" s="44">
        <v>25.6</v>
      </c>
      <c r="P21" s="44">
        <v>25.6</v>
      </c>
      <c r="Q21" s="44">
        <v>25.6</v>
      </c>
      <c r="R21" s="44">
        <v>25.6</v>
      </c>
      <c r="S21" s="44">
        <v>25.6</v>
      </c>
      <c r="T21" s="44">
        <v>25.6</v>
      </c>
      <c r="U21" s="44">
        <v>25.6</v>
      </c>
      <c r="V21" s="44">
        <v>25.6</v>
      </c>
      <c r="W21" s="44">
        <v>25.6</v>
      </c>
      <c r="X21" s="44">
        <v>25.6</v>
      </c>
      <c r="Y21" s="44">
        <v>25.6</v>
      </c>
      <c r="Z21" s="44">
        <v>24.5</v>
      </c>
      <c r="AA21" s="44">
        <v>24.5</v>
      </c>
      <c r="AB21" s="44">
        <v>24.5</v>
      </c>
      <c r="AC21" s="44">
        <v>24.3</v>
      </c>
      <c r="AD21" s="44">
        <v>24.3</v>
      </c>
      <c r="AE21" s="44">
        <v>24.3</v>
      </c>
      <c r="AF21" s="44">
        <v>24.3</v>
      </c>
      <c r="AG21" s="48">
        <v>45</v>
      </c>
      <c r="AH21" s="46">
        <f t="shared" si="2"/>
        <v>25.6</v>
      </c>
      <c r="AI21" s="47">
        <f t="shared" si="3"/>
        <v>24.3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21.8</v>
      </c>
      <c r="C22" s="44">
        <v>21.8</v>
      </c>
      <c r="D22" s="44">
        <v>21.8</v>
      </c>
      <c r="E22" s="44">
        <v>21.8</v>
      </c>
      <c r="F22" s="44">
        <v>21.8</v>
      </c>
      <c r="G22" s="44">
        <v>21.8</v>
      </c>
      <c r="H22" s="44">
        <v>21.8</v>
      </c>
      <c r="I22" s="44">
        <v>21.8</v>
      </c>
      <c r="J22" s="44">
        <v>21.8</v>
      </c>
      <c r="K22" s="44">
        <v>21.8</v>
      </c>
      <c r="L22" s="44">
        <v>21.8</v>
      </c>
      <c r="M22" s="44">
        <v>21.8</v>
      </c>
      <c r="N22" s="44">
        <v>21.8</v>
      </c>
      <c r="O22" s="44">
        <v>21.8</v>
      </c>
      <c r="P22" s="44">
        <v>21.8</v>
      </c>
      <c r="Q22" s="44">
        <v>21.8</v>
      </c>
      <c r="R22" s="44">
        <v>21.8</v>
      </c>
      <c r="S22" s="44">
        <v>21.8</v>
      </c>
      <c r="T22" s="44">
        <v>21.8</v>
      </c>
      <c r="U22" s="44">
        <v>21.8</v>
      </c>
      <c r="V22" s="44">
        <v>21.8</v>
      </c>
      <c r="W22" s="44">
        <v>21.8</v>
      </c>
      <c r="X22" s="44">
        <v>21.8</v>
      </c>
      <c r="Y22" s="44">
        <v>21.8</v>
      </c>
      <c r="Z22" s="44">
        <v>19</v>
      </c>
      <c r="AA22" s="44">
        <v>19</v>
      </c>
      <c r="AB22" s="44">
        <v>19</v>
      </c>
      <c r="AC22" s="44">
        <v>20.2</v>
      </c>
      <c r="AD22" s="44">
        <v>20.2</v>
      </c>
      <c r="AE22" s="44">
        <v>20.2</v>
      </c>
      <c r="AF22" s="44">
        <v>20.2</v>
      </c>
      <c r="AG22" s="48">
        <v>44</v>
      </c>
      <c r="AH22" s="46">
        <f t="shared" si="2"/>
        <v>21.8</v>
      </c>
      <c r="AI22" s="47">
        <f t="shared" si="3"/>
        <v>19</v>
      </c>
      <c r="AK22" s="49"/>
      <c r="AL22" s="59" t="s">
        <v>39</v>
      </c>
      <c r="AM22" s="60">
        <f t="shared" ref="AM22:BJ22" si="16">SUM(AM16:AM21)</f>
        <v>1423.3000000000002</v>
      </c>
      <c r="AN22" s="60">
        <f t="shared" si="16"/>
        <v>1292.23</v>
      </c>
      <c r="AO22" s="60">
        <f t="shared" si="16"/>
        <v>1302.6000000000001</v>
      </c>
      <c r="AP22" s="60">
        <f t="shared" si="16"/>
        <v>1280.0800000000002</v>
      </c>
      <c r="AQ22" s="60">
        <f t="shared" si="16"/>
        <v>1249.4000000000001</v>
      </c>
      <c r="AR22" s="60">
        <f t="shared" si="16"/>
        <v>1356.9</v>
      </c>
      <c r="AS22" s="60">
        <f t="shared" si="16"/>
        <v>1432.17</v>
      </c>
      <c r="AT22" s="60">
        <f t="shared" si="16"/>
        <v>1701.23</v>
      </c>
      <c r="AU22" s="60">
        <f t="shared" si="16"/>
        <v>1737.1000000000001</v>
      </c>
      <c r="AV22" s="60">
        <f t="shared" si="16"/>
        <v>1789</v>
      </c>
      <c r="AW22" s="60">
        <f t="shared" si="16"/>
        <v>1711.65</v>
      </c>
      <c r="AX22" s="60">
        <f t="shared" si="16"/>
        <v>1642.9</v>
      </c>
      <c r="AY22" s="60">
        <f t="shared" si="16"/>
        <v>1633.5</v>
      </c>
      <c r="AZ22" s="60">
        <f t="shared" si="16"/>
        <v>1644.1000000000001</v>
      </c>
      <c r="BA22" s="60">
        <f t="shared" si="16"/>
        <v>1681.7000000000003</v>
      </c>
      <c r="BB22" s="60">
        <f t="shared" si="16"/>
        <v>1690.9000000000003</v>
      </c>
      <c r="BC22" s="60">
        <f t="shared" si="16"/>
        <v>1677.2000000000003</v>
      </c>
      <c r="BD22" s="60">
        <f t="shared" si="16"/>
        <v>1637</v>
      </c>
      <c r="BE22" s="60">
        <f t="shared" si="16"/>
        <v>1693.77</v>
      </c>
      <c r="BF22" s="60">
        <f t="shared" si="16"/>
        <v>1995</v>
      </c>
      <c r="BG22" s="60">
        <f t="shared" si="16"/>
        <v>1797.3</v>
      </c>
      <c r="BH22" s="60">
        <f t="shared" si="16"/>
        <v>1652.8</v>
      </c>
      <c r="BI22" s="60">
        <f t="shared" si="16"/>
        <v>1520.6999999999998</v>
      </c>
      <c r="BJ22" s="60">
        <f t="shared" si="16"/>
        <v>1520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12</v>
      </c>
      <c r="C23" s="44">
        <v>12</v>
      </c>
      <c r="D23" s="44">
        <v>12</v>
      </c>
      <c r="E23" s="44">
        <v>12</v>
      </c>
      <c r="F23" s="44">
        <v>12</v>
      </c>
      <c r="G23" s="44">
        <v>12</v>
      </c>
      <c r="H23" s="44">
        <v>12</v>
      </c>
      <c r="I23" s="44">
        <v>12</v>
      </c>
      <c r="J23" s="44">
        <v>12</v>
      </c>
      <c r="K23" s="44">
        <v>12</v>
      </c>
      <c r="L23" s="44">
        <v>12</v>
      </c>
      <c r="M23" s="44">
        <v>12</v>
      </c>
      <c r="N23" s="44">
        <v>12</v>
      </c>
      <c r="O23" s="44">
        <v>12</v>
      </c>
      <c r="P23" s="44">
        <v>12</v>
      </c>
      <c r="Q23" s="44">
        <v>12</v>
      </c>
      <c r="R23" s="44">
        <v>12</v>
      </c>
      <c r="S23" s="44">
        <v>12</v>
      </c>
      <c r="T23" s="44">
        <v>12</v>
      </c>
      <c r="U23" s="44">
        <v>12</v>
      </c>
      <c r="V23" s="44">
        <v>12</v>
      </c>
      <c r="W23" s="44">
        <v>12</v>
      </c>
      <c r="X23" s="44">
        <v>12</v>
      </c>
      <c r="Y23" s="44">
        <v>12</v>
      </c>
      <c r="Z23" s="44">
        <v>12</v>
      </c>
      <c r="AA23" s="44">
        <v>12</v>
      </c>
      <c r="AB23" s="44">
        <v>12</v>
      </c>
      <c r="AC23" s="44">
        <v>14</v>
      </c>
      <c r="AD23" s="44">
        <v>14</v>
      </c>
      <c r="AE23" s="44">
        <v>14</v>
      </c>
      <c r="AF23" s="44">
        <v>14</v>
      </c>
      <c r="AG23" s="48">
        <v>42</v>
      </c>
      <c r="AH23" s="46">
        <f t="shared" si="2"/>
        <v>14</v>
      </c>
      <c r="AI23" s="47">
        <f t="shared" si="3"/>
        <v>12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-74.099999999999994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17</v>
      </c>
      <c r="C24" s="44">
        <v>0</v>
      </c>
      <c r="D24" s="44">
        <v>17</v>
      </c>
      <c r="E24" s="44">
        <v>17</v>
      </c>
      <c r="F24" s="44">
        <v>14.8</v>
      </c>
      <c r="G24" s="44">
        <v>14.8</v>
      </c>
      <c r="H24" s="44">
        <v>14.8</v>
      </c>
      <c r="I24" s="44">
        <v>14.8</v>
      </c>
      <c r="J24" s="44">
        <v>14.8</v>
      </c>
      <c r="K24" s="44">
        <v>14.8</v>
      </c>
      <c r="L24" s="44">
        <v>14.8</v>
      </c>
      <c r="M24" s="44">
        <v>14.8</v>
      </c>
      <c r="N24" s="44">
        <v>14.8</v>
      </c>
      <c r="O24" s="44">
        <v>14.8</v>
      </c>
      <c r="P24" s="44">
        <v>14.8</v>
      </c>
      <c r="Q24" s="44">
        <v>14.8</v>
      </c>
      <c r="R24" s="44">
        <v>14.8</v>
      </c>
      <c r="S24" s="44">
        <v>14.8</v>
      </c>
      <c r="T24" s="44">
        <v>14.8</v>
      </c>
      <c r="U24" s="44">
        <v>14.8</v>
      </c>
      <c r="V24" s="44">
        <v>14.8</v>
      </c>
      <c r="W24" s="44">
        <v>14.8</v>
      </c>
      <c r="X24" s="44">
        <v>14.8</v>
      </c>
      <c r="Y24" s="44">
        <v>14.8</v>
      </c>
      <c r="Z24" s="44">
        <v>14.3</v>
      </c>
      <c r="AA24" s="44">
        <v>14.3</v>
      </c>
      <c r="AB24" s="44">
        <v>14.3</v>
      </c>
      <c r="AC24" s="44">
        <v>14</v>
      </c>
      <c r="AD24" s="44">
        <v>14</v>
      </c>
      <c r="AE24" s="44">
        <v>14</v>
      </c>
      <c r="AF24" s="44">
        <v>14</v>
      </c>
      <c r="AG24" s="48">
        <v>40</v>
      </c>
      <c r="AH24" s="46">
        <f t="shared" si="2"/>
        <v>17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13.4</v>
      </c>
      <c r="C25" s="44">
        <v>0</v>
      </c>
      <c r="D25" s="44">
        <v>13.4</v>
      </c>
      <c r="E25" s="44">
        <v>13.4</v>
      </c>
      <c r="F25" s="44">
        <v>13.4</v>
      </c>
      <c r="G25" s="44">
        <v>13.4</v>
      </c>
      <c r="H25" s="44">
        <v>13.4</v>
      </c>
      <c r="I25" s="44">
        <v>13.4</v>
      </c>
      <c r="J25" s="44">
        <v>13.4</v>
      </c>
      <c r="K25" s="44">
        <v>13.4</v>
      </c>
      <c r="L25" s="44">
        <v>13.4</v>
      </c>
      <c r="M25" s="44">
        <v>13.4</v>
      </c>
      <c r="N25" s="44">
        <v>13.4</v>
      </c>
      <c r="O25" s="44">
        <v>13.4</v>
      </c>
      <c r="P25" s="44">
        <v>13.4</v>
      </c>
      <c r="Q25" s="44">
        <v>13.4</v>
      </c>
      <c r="R25" s="44">
        <v>13.4</v>
      </c>
      <c r="S25" s="44">
        <v>13.4</v>
      </c>
      <c r="T25" s="44">
        <v>13.4</v>
      </c>
      <c r="U25" s="44">
        <v>13.4</v>
      </c>
      <c r="V25" s="44">
        <v>13.4</v>
      </c>
      <c r="W25" s="44">
        <v>13.4</v>
      </c>
      <c r="X25" s="44">
        <v>13.4</v>
      </c>
      <c r="Y25" s="44">
        <v>13.4</v>
      </c>
      <c r="Z25" s="44">
        <v>9.5</v>
      </c>
      <c r="AA25" s="44">
        <v>9.5</v>
      </c>
      <c r="AB25" s="44">
        <v>9.5</v>
      </c>
      <c r="AC25" s="44">
        <v>11.4</v>
      </c>
      <c r="AD25" s="44">
        <v>11.4</v>
      </c>
      <c r="AE25" s="44">
        <v>11.4</v>
      </c>
      <c r="AF25" s="44">
        <v>11.4</v>
      </c>
      <c r="AG25" s="48">
        <v>38.46</v>
      </c>
      <c r="AH25" s="46">
        <f t="shared" si="2"/>
        <v>13.4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1423.3000000000002</v>
      </c>
      <c r="AN25" s="60">
        <f t="shared" si="19"/>
        <v>1292.23</v>
      </c>
      <c r="AO25" s="60">
        <f t="shared" si="19"/>
        <v>1302.6000000000001</v>
      </c>
      <c r="AP25" s="60">
        <f t="shared" si="19"/>
        <v>1280.0800000000002</v>
      </c>
      <c r="AQ25" s="60">
        <f t="shared" si="19"/>
        <v>1249.4000000000001</v>
      </c>
      <c r="AR25" s="60">
        <f t="shared" si="19"/>
        <v>1356.9</v>
      </c>
      <c r="AS25" s="60">
        <f t="shared" si="19"/>
        <v>1432.17</v>
      </c>
      <c r="AT25" s="60">
        <f t="shared" si="19"/>
        <v>1627.13</v>
      </c>
      <c r="AU25" s="60">
        <f t="shared" si="19"/>
        <v>1737.1000000000001</v>
      </c>
      <c r="AV25" s="60">
        <f t="shared" si="19"/>
        <v>1789</v>
      </c>
      <c r="AW25" s="60">
        <f t="shared" si="19"/>
        <v>1711.65</v>
      </c>
      <c r="AX25" s="60">
        <f t="shared" si="19"/>
        <v>1642.9</v>
      </c>
      <c r="AY25" s="60">
        <f t="shared" si="19"/>
        <v>1633.5</v>
      </c>
      <c r="AZ25" s="60">
        <f t="shared" si="19"/>
        <v>1644.1000000000001</v>
      </c>
      <c r="BA25" s="60">
        <f t="shared" si="19"/>
        <v>1681.7000000000003</v>
      </c>
      <c r="BB25" s="60">
        <f t="shared" si="19"/>
        <v>1690.9000000000003</v>
      </c>
      <c r="BC25" s="60">
        <f t="shared" si="19"/>
        <v>1677.2000000000003</v>
      </c>
      <c r="BD25" s="60">
        <f t="shared" si="19"/>
        <v>1637</v>
      </c>
      <c r="BE25" s="60">
        <f t="shared" si="19"/>
        <v>1693.77</v>
      </c>
      <c r="BF25" s="60">
        <f t="shared" si="19"/>
        <v>1995</v>
      </c>
      <c r="BG25" s="60">
        <f t="shared" si="19"/>
        <v>1797.3</v>
      </c>
      <c r="BH25" s="60">
        <f t="shared" si="19"/>
        <v>1652.8</v>
      </c>
      <c r="BI25" s="60">
        <f t="shared" si="19"/>
        <v>1520.6999999999998</v>
      </c>
      <c r="BJ25" s="60">
        <f t="shared" si="19"/>
        <v>1520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5.7</v>
      </c>
      <c r="C26" s="44">
        <v>5.7</v>
      </c>
      <c r="D26" s="44">
        <v>5.7</v>
      </c>
      <c r="E26" s="44">
        <v>5.7</v>
      </c>
      <c r="F26" s="44">
        <v>5.7</v>
      </c>
      <c r="G26" s="44">
        <v>5.7</v>
      </c>
      <c r="H26" s="44">
        <v>5.7</v>
      </c>
      <c r="I26" s="44">
        <v>5.7</v>
      </c>
      <c r="J26" s="44">
        <v>5.7</v>
      </c>
      <c r="K26" s="44">
        <v>5.7</v>
      </c>
      <c r="L26" s="44">
        <v>5.7</v>
      </c>
      <c r="M26" s="44">
        <v>5.7</v>
      </c>
      <c r="N26" s="44">
        <v>5.7</v>
      </c>
      <c r="O26" s="44">
        <v>5.7</v>
      </c>
      <c r="P26" s="44">
        <v>5.7</v>
      </c>
      <c r="Q26" s="44">
        <v>5.7</v>
      </c>
      <c r="R26" s="44">
        <v>5.7</v>
      </c>
      <c r="S26" s="44">
        <v>5.7</v>
      </c>
      <c r="T26" s="44">
        <v>5.7</v>
      </c>
      <c r="U26" s="44">
        <v>5.7</v>
      </c>
      <c r="V26" s="44">
        <v>5.7</v>
      </c>
      <c r="W26" s="44">
        <v>5.7</v>
      </c>
      <c r="X26" s="44">
        <v>5.7</v>
      </c>
      <c r="Y26" s="44">
        <v>5.7</v>
      </c>
      <c r="Z26" s="44">
        <v>7.1</v>
      </c>
      <c r="AA26" s="44">
        <v>7.1</v>
      </c>
      <c r="AB26" s="44">
        <v>7.1</v>
      </c>
      <c r="AC26" s="44">
        <v>7.1</v>
      </c>
      <c r="AD26" s="44">
        <v>7.1</v>
      </c>
      <c r="AE26" s="44">
        <v>7.1</v>
      </c>
      <c r="AF26" s="44">
        <v>7.1</v>
      </c>
      <c r="AG26" s="61">
        <v>38</v>
      </c>
      <c r="AH26" s="46">
        <f t="shared" si="2"/>
        <v>7.1</v>
      </c>
      <c r="AI26" s="47">
        <f t="shared" si="3"/>
        <v>5.7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14.5</v>
      </c>
      <c r="C27" s="44">
        <v>14.5</v>
      </c>
      <c r="D27" s="44">
        <v>14.5</v>
      </c>
      <c r="E27" s="44">
        <v>14.5</v>
      </c>
      <c r="F27" s="44">
        <v>14.5</v>
      </c>
      <c r="G27" s="44">
        <v>14.5</v>
      </c>
      <c r="H27" s="44">
        <v>14.5</v>
      </c>
      <c r="I27" s="44">
        <v>14.5</v>
      </c>
      <c r="J27" s="44">
        <v>14.5</v>
      </c>
      <c r="K27" s="44">
        <v>14.5</v>
      </c>
      <c r="L27" s="44">
        <v>14.5</v>
      </c>
      <c r="M27" s="44">
        <v>14.5</v>
      </c>
      <c r="N27" s="44">
        <v>14.5</v>
      </c>
      <c r="O27" s="44">
        <v>14.5</v>
      </c>
      <c r="P27" s="44">
        <v>14.5</v>
      </c>
      <c r="Q27" s="44">
        <v>14.5</v>
      </c>
      <c r="R27" s="44">
        <v>14.5</v>
      </c>
      <c r="S27" s="44">
        <v>14.5</v>
      </c>
      <c r="T27" s="44">
        <v>14.5</v>
      </c>
      <c r="U27" s="44">
        <v>14.5</v>
      </c>
      <c r="V27" s="44">
        <v>14.5</v>
      </c>
      <c r="W27" s="44">
        <v>14.5</v>
      </c>
      <c r="X27" s="44">
        <v>14.5</v>
      </c>
      <c r="Y27" s="44">
        <v>14.5</v>
      </c>
      <c r="Z27" s="44">
        <v>14.5</v>
      </c>
      <c r="AA27" s="44">
        <v>14.5</v>
      </c>
      <c r="AB27" s="44">
        <v>14.5</v>
      </c>
      <c r="AC27" s="44">
        <v>14.5</v>
      </c>
      <c r="AD27" s="44">
        <v>14.5</v>
      </c>
      <c r="AE27" s="44">
        <v>14.5</v>
      </c>
      <c r="AF27" s="44">
        <v>14.5</v>
      </c>
      <c r="AG27" s="48">
        <v>36</v>
      </c>
      <c r="AH27" s="46">
        <f t="shared" si="2"/>
        <v>14.5</v>
      </c>
      <c r="AI27" s="47">
        <f t="shared" si="3"/>
        <v>14.5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18.3</v>
      </c>
      <c r="C28" s="44">
        <v>18.3</v>
      </c>
      <c r="D28" s="44">
        <v>18.3</v>
      </c>
      <c r="E28" s="44">
        <v>18.3</v>
      </c>
      <c r="F28" s="44">
        <v>18.3</v>
      </c>
      <c r="G28" s="44">
        <v>18.3</v>
      </c>
      <c r="H28" s="44">
        <v>18.3</v>
      </c>
      <c r="I28" s="44">
        <v>18.3</v>
      </c>
      <c r="J28" s="44">
        <v>18.3</v>
      </c>
      <c r="K28" s="44">
        <v>18.3</v>
      </c>
      <c r="L28" s="44">
        <v>18.3</v>
      </c>
      <c r="M28" s="44">
        <v>18.3</v>
      </c>
      <c r="N28" s="44">
        <v>18.3</v>
      </c>
      <c r="O28" s="44">
        <v>18.3</v>
      </c>
      <c r="P28" s="44">
        <v>18.3</v>
      </c>
      <c r="Q28" s="44">
        <v>18.3</v>
      </c>
      <c r="R28" s="44">
        <v>18.3</v>
      </c>
      <c r="S28" s="44">
        <v>18.3</v>
      </c>
      <c r="T28" s="44">
        <v>18.3</v>
      </c>
      <c r="U28" s="44">
        <v>18.3</v>
      </c>
      <c r="V28" s="44">
        <v>18.3</v>
      </c>
      <c r="W28" s="44">
        <v>18.3</v>
      </c>
      <c r="X28" s="44">
        <v>18.3</v>
      </c>
      <c r="Y28" s="44">
        <v>18.3</v>
      </c>
      <c r="Z28" s="44">
        <v>16</v>
      </c>
      <c r="AA28" s="44">
        <v>16</v>
      </c>
      <c r="AB28" s="44">
        <v>16</v>
      </c>
      <c r="AC28" s="44">
        <v>16</v>
      </c>
      <c r="AD28" s="44">
        <v>16</v>
      </c>
      <c r="AE28" s="44">
        <v>16</v>
      </c>
      <c r="AF28" s="44">
        <v>16</v>
      </c>
      <c r="AG28" s="48">
        <v>35.5</v>
      </c>
      <c r="AH28" s="46">
        <f t="shared" si="2"/>
        <v>18.3</v>
      </c>
      <c r="AI28" s="47">
        <f t="shared" si="3"/>
        <v>16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10.8</v>
      </c>
      <c r="C29" s="44">
        <v>10.8</v>
      </c>
      <c r="D29" s="44">
        <v>10.8</v>
      </c>
      <c r="E29" s="44">
        <v>10.8</v>
      </c>
      <c r="F29" s="44">
        <v>10.8</v>
      </c>
      <c r="G29" s="44">
        <v>10.8</v>
      </c>
      <c r="H29" s="44">
        <v>10.8</v>
      </c>
      <c r="I29" s="44">
        <v>10.8</v>
      </c>
      <c r="J29" s="44">
        <v>10.8</v>
      </c>
      <c r="K29" s="44">
        <v>10.8</v>
      </c>
      <c r="L29" s="44">
        <v>10.8</v>
      </c>
      <c r="M29" s="44">
        <v>10.8</v>
      </c>
      <c r="N29" s="44">
        <v>10.8</v>
      </c>
      <c r="O29" s="44">
        <v>10.8</v>
      </c>
      <c r="P29" s="44">
        <v>10.8</v>
      </c>
      <c r="Q29" s="44">
        <v>10.8</v>
      </c>
      <c r="R29" s="44">
        <v>10.8</v>
      </c>
      <c r="S29" s="44">
        <v>10.8</v>
      </c>
      <c r="T29" s="44">
        <v>10.8</v>
      </c>
      <c r="U29" s="44">
        <v>10.8</v>
      </c>
      <c r="V29" s="44">
        <v>10.8</v>
      </c>
      <c r="W29" s="44">
        <v>10.8</v>
      </c>
      <c r="X29" s="44">
        <v>10.8</v>
      </c>
      <c r="Y29" s="44">
        <v>10.8</v>
      </c>
      <c r="Z29" s="44">
        <v>10.3</v>
      </c>
      <c r="AA29" s="44">
        <v>10.3</v>
      </c>
      <c r="AB29" s="44">
        <v>10.3</v>
      </c>
      <c r="AC29" s="44">
        <v>10.3</v>
      </c>
      <c r="AD29" s="44">
        <v>10.3</v>
      </c>
      <c r="AE29" s="44">
        <v>10.3</v>
      </c>
      <c r="AF29" s="44">
        <v>10.3</v>
      </c>
      <c r="AG29" s="61">
        <v>32</v>
      </c>
      <c r="AH29" s="46">
        <f t="shared" si="2"/>
        <v>10.8</v>
      </c>
      <c r="AI29" s="47">
        <f t="shared" si="3"/>
        <v>10.3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10</v>
      </c>
      <c r="C30" s="44">
        <v>10</v>
      </c>
      <c r="D30" s="44">
        <v>10</v>
      </c>
      <c r="E30" s="44">
        <v>10</v>
      </c>
      <c r="F30" s="44">
        <v>10</v>
      </c>
      <c r="G30" s="44">
        <v>10</v>
      </c>
      <c r="H30" s="44">
        <v>10</v>
      </c>
      <c r="I30" s="44">
        <v>10</v>
      </c>
      <c r="J30" s="44">
        <v>10</v>
      </c>
      <c r="K30" s="44">
        <v>10</v>
      </c>
      <c r="L30" s="44">
        <v>10</v>
      </c>
      <c r="M30" s="44">
        <v>10</v>
      </c>
      <c r="N30" s="44">
        <v>10</v>
      </c>
      <c r="O30" s="44">
        <v>10</v>
      </c>
      <c r="P30" s="44">
        <v>10</v>
      </c>
      <c r="Q30" s="44">
        <v>10</v>
      </c>
      <c r="R30" s="44">
        <v>10</v>
      </c>
      <c r="S30" s="44">
        <v>10</v>
      </c>
      <c r="T30" s="44">
        <v>10</v>
      </c>
      <c r="U30" s="44">
        <v>10</v>
      </c>
      <c r="V30" s="44">
        <v>10</v>
      </c>
      <c r="W30" s="44">
        <v>10</v>
      </c>
      <c r="X30" s="44">
        <v>10</v>
      </c>
      <c r="Y30" s="44">
        <v>10</v>
      </c>
      <c r="Z30" s="44">
        <v>10.5</v>
      </c>
      <c r="AA30" s="44">
        <v>10.5</v>
      </c>
      <c r="AB30" s="44">
        <v>10.5</v>
      </c>
      <c r="AC30" s="44">
        <v>10.5</v>
      </c>
      <c r="AD30" s="44">
        <v>10.5</v>
      </c>
      <c r="AE30" s="44">
        <v>10.5</v>
      </c>
      <c r="AF30" s="44">
        <v>10.5</v>
      </c>
      <c r="AG30" s="48">
        <v>30</v>
      </c>
      <c r="AH30" s="46">
        <f t="shared" si="2"/>
        <v>10.5</v>
      </c>
      <c r="AI30" s="47">
        <f t="shared" si="3"/>
        <v>10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7.5</v>
      </c>
      <c r="C31" s="44">
        <v>7.5</v>
      </c>
      <c r="D31" s="44">
        <v>7.5</v>
      </c>
      <c r="E31" s="44">
        <v>7.5</v>
      </c>
      <c r="F31" s="44">
        <v>7.5</v>
      </c>
      <c r="G31" s="44">
        <v>7.5</v>
      </c>
      <c r="H31" s="44">
        <v>7.5</v>
      </c>
      <c r="I31" s="44">
        <v>7.5</v>
      </c>
      <c r="J31" s="44">
        <v>7.5</v>
      </c>
      <c r="K31" s="44">
        <v>7.5</v>
      </c>
      <c r="L31" s="44">
        <v>7.5</v>
      </c>
      <c r="M31" s="44">
        <v>7.5</v>
      </c>
      <c r="N31" s="44">
        <v>7.5</v>
      </c>
      <c r="O31" s="44">
        <v>7.5</v>
      </c>
      <c r="P31" s="44">
        <v>7.5</v>
      </c>
      <c r="Q31" s="44">
        <v>7.5</v>
      </c>
      <c r="R31" s="44">
        <v>7.5</v>
      </c>
      <c r="S31" s="44">
        <v>7.5</v>
      </c>
      <c r="T31" s="44">
        <v>7.5</v>
      </c>
      <c r="U31" s="44">
        <v>7.5</v>
      </c>
      <c r="V31" s="44">
        <v>7.5</v>
      </c>
      <c r="W31" s="44">
        <v>7.5</v>
      </c>
      <c r="X31" s="44">
        <v>7.5</v>
      </c>
      <c r="Y31" s="44">
        <v>7.5</v>
      </c>
      <c r="Z31" s="44">
        <v>8</v>
      </c>
      <c r="AA31" s="44">
        <v>8</v>
      </c>
      <c r="AB31" s="44">
        <v>8</v>
      </c>
      <c r="AC31" s="44">
        <v>8</v>
      </c>
      <c r="AD31" s="44">
        <v>8</v>
      </c>
      <c r="AE31" s="44">
        <v>8</v>
      </c>
      <c r="AF31" s="44">
        <v>8</v>
      </c>
      <c r="AG31" s="48">
        <v>29.04</v>
      </c>
      <c r="AH31" s="46">
        <f t="shared" si="2"/>
        <v>8</v>
      </c>
      <c r="AI31" s="47">
        <f t="shared" si="3"/>
        <v>7.5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9.6</v>
      </c>
      <c r="C32" s="44">
        <v>9.6</v>
      </c>
      <c r="D32" s="44">
        <v>9.6</v>
      </c>
      <c r="E32" s="44">
        <v>9.6</v>
      </c>
      <c r="F32" s="44">
        <v>9.6</v>
      </c>
      <c r="G32" s="44">
        <v>9.6</v>
      </c>
      <c r="H32" s="44">
        <v>9.6</v>
      </c>
      <c r="I32" s="44">
        <v>9.6</v>
      </c>
      <c r="J32" s="44">
        <v>9.6</v>
      </c>
      <c r="K32" s="44">
        <v>9.6</v>
      </c>
      <c r="L32" s="44">
        <v>9.6</v>
      </c>
      <c r="M32" s="44">
        <v>9.6</v>
      </c>
      <c r="N32" s="44">
        <v>9.6</v>
      </c>
      <c r="O32" s="44">
        <v>9.6</v>
      </c>
      <c r="P32" s="44">
        <v>9.6</v>
      </c>
      <c r="Q32" s="44">
        <v>9.6</v>
      </c>
      <c r="R32" s="44">
        <v>9.6</v>
      </c>
      <c r="S32" s="44">
        <v>9.6</v>
      </c>
      <c r="T32" s="44">
        <v>9.6</v>
      </c>
      <c r="U32" s="44">
        <v>9.6</v>
      </c>
      <c r="V32" s="44">
        <v>9.6</v>
      </c>
      <c r="W32" s="44">
        <v>9.6</v>
      </c>
      <c r="X32" s="44">
        <v>9.6</v>
      </c>
      <c r="Y32" s="44">
        <v>9.6</v>
      </c>
      <c r="Z32" s="44">
        <v>8.6999999999999993</v>
      </c>
      <c r="AA32" s="44">
        <v>8.6999999999999993</v>
      </c>
      <c r="AB32" s="44">
        <v>8.6999999999999993</v>
      </c>
      <c r="AC32" s="44">
        <v>8.6999999999999993</v>
      </c>
      <c r="AD32" s="44">
        <v>8.6999999999999993</v>
      </c>
      <c r="AE32" s="44">
        <v>8.6999999999999993</v>
      </c>
      <c r="AF32" s="44">
        <v>8.6999999999999993</v>
      </c>
      <c r="AG32" s="48">
        <v>28.1</v>
      </c>
      <c r="AH32" s="46">
        <f t="shared" si="2"/>
        <v>9.6</v>
      </c>
      <c r="AI32" s="47">
        <f t="shared" si="3"/>
        <v>8.6999999999999993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8.4</v>
      </c>
      <c r="C33" s="44">
        <v>8.4</v>
      </c>
      <c r="D33" s="44">
        <v>8.4</v>
      </c>
      <c r="E33" s="44">
        <v>8.4</v>
      </c>
      <c r="F33" s="44">
        <v>8.4</v>
      </c>
      <c r="G33" s="44">
        <v>8.4</v>
      </c>
      <c r="H33" s="44">
        <v>8.4</v>
      </c>
      <c r="I33" s="44">
        <v>8.4</v>
      </c>
      <c r="J33" s="44">
        <v>8.4</v>
      </c>
      <c r="K33" s="44">
        <v>8.4</v>
      </c>
      <c r="L33" s="44">
        <v>8.4</v>
      </c>
      <c r="M33" s="44">
        <v>8.4</v>
      </c>
      <c r="N33" s="44">
        <v>8.4</v>
      </c>
      <c r="O33" s="44">
        <v>8.4</v>
      </c>
      <c r="P33" s="44">
        <v>8.4</v>
      </c>
      <c r="Q33" s="44">
        <v>8.4</v>
      </c>
      <c r="R33" s="44">
        <v>8.4</v>
      </c>
      <c r="S33" s="44">
        <v>8.4</v>
      </c>
      <c r="T33" s="44">
        <v>8.4</v>
      </c>
      <c r="U33" s="44">
        <v>8.4</v>
      </c>
      <c r="V33" s="44">
        <v>8.4</v>
      </c>
      <c r="W33" s="44">
        <v>8.4</v>
      </c>
      <c r="X33" s="44">
        <v>8.4</v>
      </c>
      <c r="Y33" s="44">
        <v>8.4</v>
      </c>
      <c r="Z33" s="44">
        <v>8.6999999999999993</v>
      </c>
      <c r="AA33" s="44">
        <v>8.6999999999999993</v>
      </c>
      <c r="AB33" s="44">
        <v>8.6999999999999993</v>
      </c>
      <c r="AC33" s="44">
        <v>8.6999999999999993</v>
      </c>
      <c r="AD33" s="44">
        <v>8.6999999999999993</v>
      </c>
      <c r="AE33" s="44">
        <v>8.6999999999999993</v>
      </c>
      <c r="AF33" s="44">
        <v>8.6999999999999993</v>
      </c>
      <c r="AG33" s="48">
        <v>27</v>
      </c>
      <c r="AH33" s="46">
        <f t="shared" si="2"/>
        <v>8.6999999999999993</v>
      </c>
      <c r="AI33" s="47">
        <f t="shared" si="3"/>
        <v>8.4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5.5</v>
      </c>
      <c r="C34" s="44">
        <v>5.5</v>
      </c>
      <c r="D34" s="44">
        <v>5.5</v>
      </c>
      <c r="E34" s="44">
        <v>5.5</v>
      </c>
      <c r="F34" s="44">
        <v>0</v>
      </c>
      <c r="G34" s="44">
        <v>0</v>
      </c>
      <c r="H34" s="44">
        <v>0</v>
      </c>
      <c r="I34" s="44">
        <v>8.3000000000000007</v>
      </c>
      <c r="J34" s="44">
        <v>8.3000000000000007</v>
      </c>
      <c r="K34" s="44">
        <v>8.3000000000000007</v>
      </c>
      <c r="L34" s="44">
        <v>8.3000000000000007</v>
      </c>
      <c r="M34" s="44">
        <v>8.3000000000000007</v>
      </c>
      <c r="N34" s="44">
        <v>8.3000000000000007</v>
      </c>
      <c r="O34" s="44">
        <v>8.3000000000000007</v>
      </c>
      <c r="P34" s="44">
        <v>8.3000000000000007</v>
      </c>
      <c r="Q34" s="44">
        <v>8.3000000000000007</v>
      </c>
      <c r="R34" s="44">
        <v>8.3000000000000007</v>
      </c>
      <c r="S34" s="44">
        <v>8.3000000000000007</v>
      </c>
      <c r="T34" s="44">
        <v>8.3000000000000007</v>
      </c>
      <c r="U34" s="44">
        <v>8.3000000000000007</v>
      </c>
      <c r="V34" s="44">
        <v>8.3000000000000007</v>
      </c>
      <c r="W34" s="44">
        <v>8.3000000000000007</v>
      </c>
      <c r="X34" s="44">
        <v>8.3000000000000007</v>
      </c>
      <c r="Y34" s="44">
        <v>8.3000000000000007</v>
      </c>
      <c r="Z34" s="44">
        <v>5.2</v>
      </c>
      <c r="AA34" s="44">
        <v>5.2</v>
      </c>
      <c r="AB34" s="44">
        <v>5.2</v>
      </c>
      <c r="AC34" s="44">
        <v>5.2</v>
      </c>
      <c r="AD34" s="44">
        <v>5.2</v>
      </c>
      <c r="AE34" s="44">
        <v>5.2</v>
      </c>
      <c r="AF34" s="44">
        <v>5.2</v>
      </c>
      <c r="AG34" s="48">
        <v>25</v>
      </c>
      <c r="AH34" s="46">
        <f t="shared" si="2"/>
        <v>8.3000000000000007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10.199999999999999</v>
      </c>
      <c r="C35" s="44">
        <v>10.199999999999999</v>
      </c>
      <c r="D35" s="44">
        <v>10.199999999999999</v>
      </c>
      <c r="E35" s="44">
        <v>10.199999999999999</v>
      </c>
      <c r="F35" s="44">
        <v>10.199999999999999</v>
      </c>
      <c r="G35" s="44">
        <v>10.199999999999999</v>
      </c>
      <c r="H35" s="44">
        <v>10.199999999999999</v>
      </c>
      <c r="I35" s="44">
        <v>10.199999999999999</v>
      </c>
      <c r="J35" s="44">
        <v>10.199999999999999</v>
      </c>
      <c r="K35" s="44">
        <v>10.199999999999999</v>
      </c>
      <c r="L35" s="44">
        <v>10.199999999999999</v>
      </c>
      <c r="M35" s="44">
        <v>10.199999999999999</v>
      </c>
      <c r="N35" s="44">
        <v>10.199999999999999</v>
      </c>
      <c r="O35" s="44">
        <v>10.199999999999999</v>
      </c>
      <c r="P35" s="44">
        <v>10.199999999999999</v>
      </c>
      <c r="Q35" s="44">
        <v>10.199999999999999</v>
      </c>
      <c r="R35" s="44">
        <v>10.199999999999999</v>
      </c>
      <c r="S35" s="44">
        <v>10.199999999999999</v>
      </c>
      <c r="T35" s="44">
        <v>10.199999999999999</v>
      </c>
      <c r="U35" s="44">
        <v>10.199999999999999</v>
      </c>
      <c r="V35" s="44">
        <v>10.199999999999999</v>
      </c>
      <c r="W35" s="44">
        <v>10.199999999999999</v>
      </c>
      <c r="X35" s="44">
        <v>10.199999999999999</v>
      </c>
      <c r="Y35" s="44">
        <v>10.199999999999999</v>
      </c>
      <c r="Z35" s="44">
        <v>12.1</v>
      </c>
      <c r="AA35" s="44">
        <v>12.1</v>
      </c>
      <c r="AB35" s="44">
        <v>12.1</v>
      </c>
      <c r="AC35" s="44">
        <v>12.1</v>
      </c>
      <c r="AD35" s="44">
        <v>12.1</v>
      </c>
      <c r="AE35" s="44">
        <v>12.1</v>
      </c>
      <c r="AF35" s="44">
        <v>12.1</v>
      </c>
      <c r="AG35" s="48">
        <v>25</v>
      </c>
      <c r="AH35" s="46">
        <f t="shared" si="2"/>
        <v>12.1</v>
      </c>
      <c r="AI35" s="47">
        <f t="shared" si="3"/>
        <v>10.199999999999999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9</v>
      </c>
      <c r="C36" s="44">
        <v>9</v>
      </c>
      <c r="D36" s="44">
        <v>9</v>
      </c>
      <c r="E36" s="44">
        <v>9</v>
      </c>
      <c r="F36" s="44">
        <v>9</v>
      </c>
      <c r="G36" s="44">
        <v>9</v>
      </c>
      <c r="H36" s="44">
        <v>9</v>
      </c>
      <c r="I36" s="44">
        <v>9</v>
      </c>
      <c r="J36" s="44">
        <v>9</v>
      </c>
      <c r="K36" s="44">
        <v>9</v>
      </c>
      <c r="L36" s="44">
        <v>9</v>
      </c>
      <c r="M36" s="44">
        <v>9</v>
      </c>
      <c r="N36" s="44">
        <v>9</v>
      </c>
      <c r="O36" s="44">
        <v>9</v>
      </c>
      <c r="P36" s="44">
        <v>9</v>
      </c>
      <c r="Q36" s="44">
        <v>9</v>
      </c>
      <c r="R36" s="44">
        <v>9</v>
      </c>
      <c r="S36" s="44">
        <v>9</v>
      </c>
      <c r="T36" s="44">
        <v>9</v>
      </c>
      <c r="U36" s="44">
        <v>9</v>
      </c>
      <c r="V36" s="44">
        <v>9</v>
      </c>
      <c r="W36" s="44">
        <v>9</v>
      </c>
      <c r="X36" s="44">
        <v>9</v>
      </c>
      <c r="Y36" s="44">
        <v>9</v>
      </c>
      <c r="Z36" s="44">
        <v>9</v>
      </c>
      <c r="AA36" s="44">
        <v>9</v>
      </c>
      <c r="AB36" s="44">
        <v>9</v>
      </c>
      <c r="AC36" s="44">
        <v>9</v>
      </c>
      <c r="AD36" s="44">
        <v>9</v>
      </c>
      <c r="AE36" s="44">
        <v>9</v>
      </c>
      <c r="AF36" s="44">
        <v>9</v>
      </c>
      <c r="AG36" s="48">
        <v>25</v>
      </c>
      <c r="AH36" s="46">
        <f t="shared" si="2"/>
        <v>9</v>
      </c>
      <c r="AI36" s="47">
        <f t="shared" si="3"/>
        <v>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10.199999999999999</v>
      </c>
      <c r="C37" s="44">
        <v>10.199999999999999</v>
      </c>
      <c r="D37" s="44">
        <v>10.199999999999999</v>
      </c>
      <c r="E37" s="44">
        <v>10.199999999999999</v>
      </c>
      <c r="F37" s="44">
        <v>10.199999999999999</v>
      </c>
      <c r="G37" s="44">
        <v>10.199999999999999</v>
      </c>
      <c r="H37" s="44">
        <v>10.199999999999999</v>
      </c>
      <c r="I37" s="44">
        <v>10.199999999999999</v>
      </c>
      <c r="J37" s="44">
        <v>10.199999999999999</v>
      </c>
      <c r="K37" s="44">
        <v>10.199999999999999</v>
      </c>
      <c r="L37" s="44">
        <v>10.199999999999999</v>
      </c>
      <c r="M37" s="44">
        <v>10.199999999999999</v>
      </c>
      <c r="N37" s="44">
        <v>10.199999999999999</v>
      </c>
      <c r="O37" s="44">
        <v>10.199999999999999</v>
      </c>
      <c r="P37" s="44">
        <v>10.199999999999999</v>
      </c>
      <c r="Q37" s="44">
        <v>10.199999999999999</v>
      </c>
      <c r="R37" s="44">
        <v>10.199999999999999</v>
      </c>
      <c r="S37" s="44">
        <v>10.199999999999999</v>
      </c>
      <c r="T37" s="44">
        <v>10.199999999999999</v>
      </c>
      <c r="U37" s="44">
        <v>10.199999999999999</v>
      </c>
      <c r="V37" s="44">
        <v>10.199999999999999</v>
      </c>
      <c r="W37" s="44">
        <v>10.199999999999999</v>
      </c>
      <c r="X37" s="44">
        <v>10.199999999999999</v>
      </c>
      <c r="Y37" s="44">
        <v>10.199999999999999</v>
      </c>
      <c r="Z37" s="44">
        <v>9.9</v>
      </c>
      <c r="AA37" s="44">
        <v>9.9</v>
      </c>
      <c r="AB37" s="44">
        <v>9.9</v>
      </c>
      <c r="AC37" s="44">
        <v>9.9</v>
      </c>
      <c r="AD37" s="44">
        <v>9.9</v>
      </c>
      <c r="AE37" s="44">
        <v>9.9</v>
      </c>
      <c r="AF37" s="44">
        <v>9.9</v>
      </c>
      <c r="AG37" s="48">
        <v>25</v>
      </c>
      <c r="AH37" s="46">
        <f t="shared" si="2"/>
        <v>10.199999999999999</v>
      </c>
      <c r="AI37" s="47">
        <f t="shared" si="3"/>
        <v>9.9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8.5</v>
      </c>
      <c r="AA38" s="44">
        <v>8.5</v>
      </c>
      <c r="AB38" s="44">
        <v>8.5</v>
      </c>
      <c r="AC38" s="44">
        <v>8.5</v>
      </c>
      <c r="AD38" s="44">
        <v>8.5</v>
      </c>
      <c r="AE38" s="44">
        <v>8.5</v>
      </c>
      <c r="AF38" s="44">
        <v>8.5</v>
      </c>
      <c r="AG38" s="48">
        <v>25</v>
      </c>
      <c r="AH38" s="46">
        <f t="shared" si="2"/>
        <v>10.1</v>
      </c>
      <c r="AI38" s="47">
        <f t="shared" si="3"/>
        <v>8.5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5.0999999999999996</v>
      </c>
      <c r="C39" s="44">
        <v>5.0999999999999996</v>
      </c>
      <c r="D39" s="44">
        <v>5.0999999999999996</v>
      </c>
      <c r="E39" s="44">
        <v>5.0999999999999996</v>
      </c>
      <c r="F39" s="44">
        <v>5.0999999999999996</v>
      </c>
      <c r="G39" s="44">
        <v>5.0999999999999996</v>
      </c>
      <c r="H39" s="44">
        <v>5.0999999999999996</v>
      </c>
      <c r="I39" s="44">
        <v>5.0999999999999996</v>
      </c>
      <c r="J39" s="44">
        <v>5.0999999999999996</v>
      </c>
      <c r="K39" s="44">
        <v>5.0999999999999996</v>
      </c>
      <c r="L39" s="44">
        <v>7.3</v>
      </c>
      <c r="M39" s="44">
        <v>7.3</v>
      </c>
      <c r="N39" s="44">
        <v>7.3</v>
      </c>
      <c r="O39" s="44">
        <v>7.3</v>
      </c>
      <c r="P39" s="44">
        <v>7.3</v>
      </c>
      <c r="Q39" s="44">
        <v>7.3</v>
      </c>
      <c r="R39" s="44">
        <v>7.3</v>
      </c>
      <c r="S39" s="44">
        <v>7.3</v>
      </c>
      <c r="T39" s="44">
        <v>7.3</v>
      </c>
      <c r="U39" s="44">
        <v>7.3</v>
      </c>
      <c r="V39" s="44">
        <v>7.3</v>
      </c>
      <c r="W39" s="44">
        <v>7.3</v>
      </c>
      <c r="X39" s="44">
        <v>7.3</v>
      </c>
      <c r="Y39" s="44">
        <v>7.3</v>
      </c>
      <c r="Z39" s="44">
        <v>7.9</v>
      </c>
      <c r="AA39" s="44">
        <v>7.9</v>
      </c>
      <c r="AB39" s="44">
        <v>7.9</v>
      </c>
      <c r="AC39" s="44">
        <v>7.9</v>
      </c>
      <c r="AD39" s="44">
        <v>7.9</v>
      </c>
      <c r="AE39" s="44">
        <v>7.9</v>
      </c>
      <c r="AF39" s="44">
        <v>7.9</v>
      </c>
      <c r="AG39" s="48">
        <v>23.5</v>
      </c>
      <c r="AH39" s="46">
        <f t="shared" si="2"/>
        <v>7.9</v>
      </c>
      <c r="AI39" s="47">
        <f t="shared" si="3"/>
        <v>5.0999999999999996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3.5</v>
      </c>
      <c r="C40" s="44">
        <v>3.5</v>
      </c>
      <c r="D40" s="44">
        <v>3.5</v>
      </c>
      <c r="E40" s="44">
        <v>3.5</v>
      </c>
      <c r="F40" s="44">
        <v>3.5</v>
      </c>
      <c r="G40" s="44">
        <v>3.5</v>
      </c>
      <c r="H40" s="44">
        <v>3.5</v>
      </c>
      <c r="I40" s="44">
        <v>3.5</v>
      </c>
      <c r="J40" s="44">
        <v>3.5</v>
      </c>
      <c r="K40" s="44">
        <v>3.5</v>
      </c>
      <c r="L40" s="44">
        <v>3.5</v>
      </c>
      <c r="M40" s="44">
        <v>3.5</v>
      </c>
      <c r="N40" s="44">
        <v>3.5</v>
      </c>
      <c r="O40" s="44">
        <v>3.5</v>
      </c>
      <c r="P40" s="44">
        <v>3.5</v>
      </c>
      <c r="Q40" s="44">
        <v>3.5</v>
      </c>
      <c r="R40" s="44">
        <v>3.5</v>
      </c>
      <c r="S40" s="44">
        <v>3.5</v>
      </c>
      <c r="T40" s="44">
        <v>3.5</v>
      </c>
      <c r="U40" s="44">
        <v>3.5</v>
      </c>
      <c r="V40" s="44">
        <v>3.5</v>
      </c>
      <c r="W40" s="44">
        <v>3.5</v>
      </c>
      <c r="X40" s="44">
        <v>3.5</v>
      </c>
      <c r="Y40" s="44">
        <v>3.5</v>
      </c>
      <c r="Z40" s="44">
        <v>3.5</v>
      </c>
      <c r="AA40" s="44">
        <v>3.5</v>
      </c>
      <c r="AB40" s="44">
        <v>3.5</v>
      </c>
      <c r="AC40" s="44">
        <v>3.5</v>
      </c>
      <c r="AD40" s="44">
        <v>3.5</v>
      </c>
      <c r="AE40" s="44">
        <v>3.5</v>
      </c>
      <c r="AF40" s="44">
        <v>3.5</v>
      </c>
      <c r="AG40" s="48">
        <v>22.2</v>
      </c>
      <c r="AH40" s="46">
        <f t="shared" si="2"/>
        <v>3.5</v>
      </c>
      <c r="AI40" s="47">
        <f t="shared" si="3"/>
        <v>3.5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5</v>
      </c>
      <c r="C41" s="44">
        <v>5</v>
      </c>
      <c r="D41" s="44">
        <v>5</v>
      </c>
      <c r="E41" s="44">
        <v>5</v>
      </c>
      <c r="F41" s="44">
        <v>0</v>
      </c>
      <c r="G41" s="44">
        <v>0</v>
      </c>
      <c r="H41" s="44">
        <v>0</v>
      </c>
      <c r="I41" s="44">
        <v>5</v>
      </c>
      <c r="J41" s="44">
        <v>5</v>
      </c>
      <c r="K41" s="44">
        <v>5</v>
      </c>
      <c r="L41" s="44">
        <v>5</v>
      </c>
      <c r="M41" s="44">
        <v>5</v>
      </c>
      <c r="N41" s="44">
        <v>5</v>
      </c>
      <c r="O41" s="44">
        <v>5</v>
      </c>
      <c r="P41" s="44">
        <v>5</v>
      </c>
      <c r="Q41" s="44">
        <v>5</v>
      </c>
      <c r="R41" s="44">
        <v>5</v>
      </c>
      <c r="S41" s="44">
        <v>5</v>
      </c>
      <c r="T41" s="44">
        <v>5</v>
      </c>
      <c r="U41" s="44">
        <v>5</v>
      </c>
      <c r="V41" s="44">
        <v>5</v>
      </c>
      <c r="W41" s="44">
        <v>5</v>
      </c>
      <c r="X41" s="44">
        <v>5</v>
      </c>
      <c r="Y41" s="44">
        <v>5</v>
      </c>
      <c r="Z41" s="44">
        <v>5</v>
      </c>
      <c r="AA41" s="44">
        <v>5</v>
      </c>
      <c r="AB41" s="44">
        <v>5</v>
      </c>
      <c r="AC41" s="44">
        <v>5</v>
      </c>
      <c r="AD41" s="44">
        <v>5</v>
      </c>
      <c r="AE41" s="44">
        <v>5</v>
      </c>
      <c r="AF41" s="44">
        <v>5</v>
      </c>
      <c r="AG41" s="48">
        <v>22.1</v>
      </c>
      <c r="AH41" s="46">
        <f t="shared" si="2"/>
        <v>5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6.4</v>
      </c>
      <c r="C42" s="44">
        <v>6.4</v>
      </c>
      <c r="D42" s="44">
        <v>6.4</v>
      </c>
      <c r="E42" s="44">
        <v>6.4</v>
      </c>
      <c r="F42" s="44">
        <v>6.4</v>
      </c>
      <c r="G42" s="44">
        <v>6.4</v>
      </c>
      <c r="H42" s="44">
        <v>6.4</v>
      </c>
      <c r="I42" s="44">
        <v>6.4</v>
      </c>
      <c r="J42" s="44">
        <v>6.4</v>
      </c>
      <c r="K42" s="44">
        <v>6.4</v>
      </c>
      <c r="L42" s="44">
        <v>6.4</v>
      </c>
      <c r="M42" s="44">
        <v>6.4</v>
      </c>
      <c r="N42" s="44">
        <v>6.4</v>
      </c>
      <c r="O42" s="44">
        <v>6.4</v>
      </c>
      <c r="P42" s="44">
        <v>6.4</v>
      </c>
      <c r="Q42" s="44">
        <v>6.4</v>
      </c>
      <c r="R42" s="44">
        <v>6.4</v>
      </c>
      <c r="S42" s="44">
        <v>6.4</v>
      </c>
      <c r="T42" s="44">
        <v>6.4</v>
      </c>
      <c r="U42" s="44">
        <v>6.4</v>
      </c>
      <c r="V42" s="44">
        <v>6.4</v>
      </c>
      <c r="W42" s="44">
        <v>6.4</v>
      </c>
      <c r="X42" s="44">
        <v>6.4</v>
      </c>
      <c r="Y42" s="44">
        <v>6.4</v>
      </c>
      <c r="Z42" s="44">
        <v>8.8000000000000007</v>
      </c>
      <c r="AA42" s="44">
        <v>8.8000000000000007</v>
      </c>
      <c r="AB42" s="44">
        <v>8.8000000000000007</v>
      </c>
      <c r="AC42" s="44">
        <v>8.8000000000000007</v>
      </c>
      <c r="AD42" s="44">
        <v>8.8000000000000007</v>
      </c>
      <c r="AE42" s="44">
        <v>8.8000000000000007</v>
      </c>
      <c r="AF42" s="44">
        <v>8.8000000000000007</v>
      </c>
      <c r="AG42" s="48">
        <v>22</v>
      </c>
      <c r="AH42" s="46">
        <f t="shared" si="2"/>
        <v>8.8000000000000007</v>
      </c>
      <c r="AI42" s="47">
        <f t="shared" si="3"/>
        <v>6.4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6.1</v>
      </c>
      <c r="C43" s="44">
        <v>6.1</v>
      </c>
      <c r="D43" s="44">
        <v>6.1</v>
      </c>
      <c r="E43" s="44">
        <v>6.1</v>
      </c>
      <c r="F43" s="44">
        <v>6.1</v>
      </c>
      <c r="G43" s="44">
        <v>6.1</v>
      </c>
      <c r="H43" s="44">
        <v>6.1</v>
      </c>
      <c r="I43" s="44">
        <v>6.1</v>
      </c>
      <c r="J43" s="44">
        <v>6.1</v>
      </c>
      <c r="K43" s="44">
        <v>6.1</v>
      </c>
      <c r="L43" s="44">
        <v>6.1</v>
      </c>
      <c r="M43" s="44">
        <v>6.1</v>
      </c>
      <c r="N43" s="44">
        <v>6.1</v>
      </c>
      <c r="O43" s="44">
        <v>6.1</v>
      </c>
      <c r="P43" s="44">
        <v>6.1</v>
      </c>
      <c r="Q43" s="44">
        <v>6.1</v>
      </c>
      <c r="R43" s="44">
        <v>6.1</v>
      </c>
      <c r="S43" s="44">
        <v>6.1</v>
      </c>
      <c r="T43" s="44">
        <v>6.1</v>
      </c>
      <c r="U43" s="44">
        <v>6.1</v>
      </c>
      <c r="V43" s="44">
        <v>6.1</v>
      </c>
      <c r="W43" s="44">
        <v>6.1</v>
      </c>
      <c r="X43" s="44">
        <v>6.1</v>
      </c>
      <c r="Y43" s="44">
        <v>6.1</v>
      </c>
      <c r="Z43" s="44">
        <v>6.1</v>
      </c>
      <c r="AA43" s="44">
        <v>6.1</v>
      </c>
      <c r="AB43" s="44">
        <v>6.1</v>
      </c>
      <c r="AC43" s="44">
        <v>6.1</v>
      </c>
      <c r="AD43" s="44">
        <v>6.1</v>
      </c>
      <c r="AE43" s="44">
        <v>6.1</v>
      </c>
      <c r="AF43" s="44">
        <v>6.1</v>
      </c>
      <c r="AG43" s="48">
        <v>22</v>
      </c>
      <c r="AH43" s="46">
        <f t="shared" si="2"/>
        <v>6.1</v>
      </c>
      <c r="AI43" s="47">
        <f t="shared" si="3"/>
        <v>6.1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9.3000000000000007</v>
      </c>
      <c r="C44" s="44">
        <v>9.3000000000000007</v>
      </c>
      <c r="D44" s="44">
        <v>9.3000000000000007</v>
      </c>
      <c r="E44" s="44">
        <v>9.3000000000000007</v>
      </c>
      <c r="F44" s="44">
        <v>0</v>
      </c>
      <c r="G44" s="44">
        <v>0</v>
      </c>
      <c r="H44" s="44">
        <v>0</v>
      </c>
      <c r="I44" s="44">
        <v>5</v>
      </c>
      <c r="J44" s="44">
        <v>5</v>
      </c>
      <c r="K44" s="44">
        <v>5</v>
      </c>
      <c r="L44" s="44">
        <v>5</v>
      </c>
      <c r="M44" s="44">
        <v>5</v>
      </c>
      <c r="N44" s="44">
        <v>5</v>
      </c>
      <c r="O44" s="44">
        <v>5</v>
      </c>
      <c r="P44" s="44">
        <v>5</v>
      </c>
      <c r="Q44" s="44">
        <v>5</v>
      </c>
      <c r="R44" s="44">
        <v>5</v>
      </c>
      <c r="S44" s="44">
        <v>5</v>
      </c>
      <c r="T44" s="44">
        <v>5</v>
      </c>
      <c r="U44" s="44">
        <v>5</v>
      </c>
      <c r="V44" s="44">
        <v>5</v>
      </c>
      <c r="W44" s="44">
        <v>5</v>
      </c>
      <c r="X44" s="44">
        <v>5</v>
      </c>
      <c r="Y44" s="44">
        <v>5</v>
      </c>
      <c r="Z44" s="44">
        <v>9</v>
      </c>
      <c r="AA44" s="44">
        <v>9</v>
      </c>
      <c r="AB44" s="44">
        <v>9</v>
      </c>
      <c r="AC44" s="44">
        <v>9</v>
      </c>
      <c r="AD44" s="44">
        <v>9</v>
      </c>
      <c r="AE44" s="44">
        <v>9</v>
      </c>
      <c r="AF44" s="44">
        <v>9</v>
      </c>
      <c r="AG44" s="48">
        <v>21.93</v>
      </c>
      <c r="AH44" s="46">
        <f t="shared" si="2"/>
        <v>9.3000000000000007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10.6</v>
      </c>
      <c r="C45" s="44">
        <v>10.6</v>
      </c>
      <c r="D45" s="44">
        <v>10.6</v>
      </c>
      <c r="E45" s="44">
        <v>10.6</v>
      </c>
      <c r="F45" s="44">
        <v>10.6</v>
      </c>
      <c r="G45" s="44">
        <v>10.6</v>
      </c>
      <c r="H45" s="44">
        <v>10.6</v>
      </c>
      <c r="I45" s="44">
        <v>10.6</v>
      </c>
      <c r="J45" s="44">
        <v>10.6</v>
      </c>
      <c r="K45" s="44">
        <v>10.6</v>
      </c>
      <c r="L45" s="44">
        <v>10.6</v>
      </c>
      <c r="M45" s="44">
        <v>10.6</v>
      </c>
      <c r="N45" s="44">
        <v>10.6</v>
      </c>
      <c r="O45" s="44">
        <v>10.6</v>
      </c>
      <c r="P45" s="44">
        <v>10.6</v>
      </c>
      <c r="Q45" s="44">
        <v>10.6</v>
      </c>
      <c r="R45" s="44">
        <v>10.6</v>
      </c>
      <c r="S45" s="44">
        <v>10.6</v>
      </c>
      <c r="T45" s="44">
        <v>10.6</v>
      </c>
      <c r="U45" s="44">
        <v>10.6</v>
      </c>
      <c r="V45" s="44">
        <v>10.6</v>
      </c>
      <c r="W45" s="44">
        <v>10.6</v>
      </c>
      <c r="X45" s="44">
        <v>10.6</v>
      </c>
      <c r="Y45" s="44">
        <v>10.6</v>
      </c>
      <c r="Z45" s="44">
        <v>10.6</v>
      </c>
      <c r="AA45" s="44">
        <v>10.6</v>
      </c>
      <c r="AB45" s="44">
        <v>10.6</v>
      </c>
      <c r="AC45" s="44">
        <v>10.6</v>
      </c>
      <c r="AD45" s="44">
        <v>10.6</v>
      </c>
      <c r="AE45" s="44">
        <v>10.6</v>
      </c>
      <c r="AF45" s="44">
        <v>10.6</v>
      </c>
      <c r="AG45" s="48">
        <v>21.3</v>
      </c>
      <c r="AH45" s="46">
        <f t="shared" si="2"/>
        <v>10.6</v>
      </c>
      <c r="AI45" s="47">
        <f t="shared" si="3"/>
        <v>10.6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6.6</v>
      </c>
      <c r="C46" s="44">
        <v>6.6</v>
      </c>
      <c r="D46" s="44">
        <v>6.6</v>
      </c>
      <c r="E46" s="44">
        <v>6.6</v>
      </c>
      <c r="F46" s="44">
        <v>6.6</v>
      </c>
      <c r="G46" s="44">
        <v>6.6</v>
      </c>
      <c r="H46" s="44">
        <v>6.6</v>
      </c>
      <c r="I46" s="44">
        <v>6.6</v>
      </c>
      <c r="J46" s="44">
        <v>6.6</v>
      </c>
      <c r="K46" s="44">
        <v>6.6</v>
      </c>
      <c r="L46" s="44">
        <v>6.6</v>
      </c>
      <c r="M46" s="44">
        <v>6.6</v>
      </c>
      <c r="N46" s="44">
        <v>6.6</v>
      </c>
      <c r="O46" s="44">
        <v>6.6</v>
      </c>
      <c r="P46" s="44">
        <v>6.6</v>
      </c>
      <c r="Q46" s="44">
        <v>6.6</v>
      </c>
      <c r="R46" s="44">
        <v>6.6</v>
      </c>
      <c r="S46" s="44">
        <v>6.6</v>
      </c>
      <c r="T46" s="44">
        <v>6.6</v>
      </c>
      <c r="U46" s="44">
        <v>6.6</v>
      </c>
      <c r="V46" s="44">
        <v>6.6</v>
      </c>
      <c r="W46" s="44">
        <v>6.6</v>
      </c>
      <c r="X46" s="44">
        <v>6.6</v>
      </c>
      <c r="Y46" s="44">
        <v>6.6</v>
      </c>
      <c r="Z46" s="44">
        <v>8.9</v>
      </c>
      <c r="AA46" s="44">
        <v>8.9</v>
      </c>
      <c r="AB46" s="44">
        <v>8.9</v>
      </c>
      <c r="AC46" s="44">
        <v>8.9</v>
      </c>
      <c r="AD46" s="44">
        <v>8.9</v>
      </c>
      <c r="AE46" s="44">
        <v>8.9</v>
      </c>
      <c r="AF46" s="44">
        <v>8.9</v>
      </c>
      <c r="AG46" s="48">
        <v>20</v>
      </c>
      <c r="AH46" s="46">
        <f t="shared" si="2"/>
        <v>8.9</v>
      </c>
      <c r="AI46" s="47">
        <f t="shared" si="3"/>
        <v>6.6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7.7</v>
      </c>
      <c r="C47" s="44">
        <v>7.7</v>
      </c>
      <c r="D47" s="44">
        <v>7.7</v>
      </c>
      <c r="E47" s="44">
        <v>7.7</v>
      </c>
      <c r="F47" s="44">
        <v>7.7</v>
      </c>
      <c r="G47" s="44">
        <v>7.7</v>
      </c>
      <c r="H47" s="44">
        <v>7.7</v>
      </c>
      <c r="I47" s="44">
        <v>7.7</v>
      </c>
      <c r="J47" s="44">
        <v>7.7</v>
      </c>
      <c r="K47" s="44">
        <v>7.7</v>
      </c>
      <c r="L47" s="44">
        <v>7.7</v>
      </c>
      <c r="M47" s="44">
        <v>7.7</v>
      </c>
      <c r="N47" s="44">
        <v>7.7</v>
      </c>
      <c r="O47" s="44">
        <v>7.7</v>
      </c>
      <c r="P47" s="44">
        <v>7.7</v>
      </c>
      <c r="Q47" s="44">
        <v>7.7</v>
      </c>
      <c r="R47" s="44">
        <v>7.7</v>
      </c>
      <c r="S47" s="44">
        <v>7.7</v>
      </c>
      <c r="T47" s="44">
        <v>7.7</v>
      </c>
      <c r="U47" s="44">
        <v>7.7</v>
      </c>
      <c r="V47" s="44">
        <v>7.7</v>
      </c>
      <c r="W47" s="44">
        <v>7.7</v>
      </c>
      <c r="X47" s="44">
        <v>7.7</v>
      </c>
      <c r="Y47" s="44">
        <v>7.7</v>
      </c>
      <c r="Z47" s="44">
        <v>4.8</v>
      </c>
      <c r="AA47" s="44">
        <v>4.8</v>
      </c>
      <c r="AB47" s="44">
        <v>4.8</v>
      </c>
      <c r="AC47" s="44">
        <v>4.8</v>
      </c>
      <c r="AD47" s="44">
        <v>4.8</v>
      </c>
      <c r="AE47" s="44">
        <v>4.8</v>
      </c>
      <c r="AF47" s="44">
        <v>4.8</v>
      </c>
      <c r="AG47" s="48">
        <v>19.8</v>
      </c>
      <c r="AH47" s="46">
        <f t="shared" si="2"/>
        <v>7.7</v>
      </c>
      <c r="AI47" s="47">
        <f t="shared" si="3"/>
        <v>4.8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5.8</v>
      </c>
      <c r="C49" s="44">
        <v>0</v>
      </c>
      <c r="D49" s="44">
        <v>5.8</v>
      </c>
      <c r="E49" s="44">
        <v>5.8</v>
      </c>
      <c r="F49" s="44">
        <v>5.8</v>
      </c>
      <c r="G49" s="44">
        <v>5.8</v>
      </c>
      <c r="H49" s="44">
        <v>5.8</v>
      </c>
      <c r="I49" s="44">
        <v>5.8</v>
      </c>
      <c r="J49" s="44">
        <v>5.8</v>
      </c>
      <c r="K49" s="44">
        <v>5.8</v>
      </c>
      <c r="L49" s="44">
        <v>5.8</v>
      </c>
      <c r="M49" s="44">
        <v>5.8</v>
      </c>
      <c r="N49" s="44">
        <v>5.8</v>
      </c>
      <c r="O49" s="44">
        <v>5.8</v>
      </c>
      <c r="P49" s="44">
        <v>5.8</v>
      </c>
      <c r="Q49" s="44">
        <v>5.8</v>
      </c>
      <c r="R49" s="44">
        <v>5.8</v>
      </c>
      <c r="S49" s="44">
        <v>5.8</v>
      </c>
      <c r="T49" s="44">
        <v>5.8</v>
      </c>
      <c r="U49" s="44">
        <v>5.8</v>
      </c>
      <c r="V49" s="44">
        <v>5.8</v>
      </c>
      <c r="W49" s="44">
        <v>5.8</v>
      </c>
      <c r="X49" s="44">
        <v>5.8</v>
      </c>
      <c r="Y49" s="44">
        <v>5.8</v>
      </c>
      <c r="Z49" s="44">
        <v>5.9</v>
      </c>
      <c r="AA49" s="44">
        <v>5.9</v>
      </c>
      <c r="AB49" s="44">
        <v>5.9</v>
      </c>
      <c r="AC49" s="44">
        <v>5.9</v>
      </c>
      <c r="AD49" s="44">
        <v>5.9</v>
      </c>
      <c r="AE49" s="44">
        <v>5.9</v>
      </c>
      <c r="AF49" s="44">
        <v>5.9</v>
      </c>
      <c r="AG49" s="48">
        <v>15.33</v>
      </c>
      <c r="AH49" s="46">
        <f t="shared" si="2"/>
        <v>5.9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4.8</v>
      </c>
      <c r="C50" s="44">
        <v>4.8</v>
      </c>
      <c r="D50" s="44">
        <v>4.8</v>
      </c>
      <c r="E50" s="44">
        <v>4.8</v>
      </c>
      <c r="F50" s="44">
        <v>4.8</v>
      </c>
      <c r="G50" s="44">
        <v>4.8</v>
      </c>
      <c r="H50" s="44">
        <v>4.8</v>
      </c>
      <c r="I50" s="44">
        <v>4.8</v>
      </c>
      <c r="J50" s="44">
        <v>4.8</v>
      </c>
      <c r="K50" s="44">
        <v>4.8</v>
      </c>
      <c r="L50" s="44">
        <v>4.8</v>
      </c>
      <c r="M50" s="44">
        <v>4.8</v>
      </c>
      <c r="N50" s="44">
        <v>4.8</v>
      </c>
      <c r="O50" s="44">
        <v>4.8</v>
      </c>
      <c r="P50" s="44">
        <v>4.8</v>
      </c>
      <c r="Q50" s="44">
        <v>4.8</v>
      </c>
      <c r="R50" s="44">
        <v>4.8</v>
      </c>
      <c r="S50" s="44">
        <v>4.8</v>
      </c>
      <c r="T50" s="44">
        <v>4.8</v>
      </c>
      <c r="U50" s="44">
        <v>4.8</v>
      </c>
      <c r="V50" s="44">
        <v>4.8</v>
      </c>
      <c r="W50" s="44">
        <v>4.8</v>
      </c>
      <c r="X50" s="44">
        <v>4.8</v>
      </c>
      <c r="Y50" s="44">
        <v>4.8</v>
      </c>
      <c r="Z50" s="44">
        <v>4.8</v>
      </c>
      <c r="AA50" s="44">
        <v>4.8</v>
      </c>
      <c r="AB50" s="44">
        <v>4.8</v>
      </c>
      <c r="AC50" s="44">
        <v>4.8</v>
      </c>
      <c r="AD50" s="44">
        <v>4.8</v>
      </c>
      <c r="AE50" s="44">
        <v>4.8</v>
      </c>
      <c r="AF50" s="44">
        <v>4.8</v>
      </c>
      <c r="AG50" s="48">
        <v>14.9</v>
      </c>
      <c r="AH50" s="46">
        <f t="shared" si="2"/>
        <v>4.8</v>
      </c>
      <c r="AI50" s="47">
        <f t="shared" si="3"/>
        <v>4.8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</v>
      </c>
      <c r="C51" s="44">
        <v>6</v>
      </c>
      <c r="D51" s="44">
        <v>6</v>
      </c>
      <c r="E51" s="44">
        <v>6</v>
      </c>
      <c r="F51" s="44">
        <v>6</v>
      </c>
      <c r="G51" s="44">
        <v>6</v>
      </c>
      <c r="H51" s="44">
        <v>6</v>
      </c>
      <c r="I51" s="44">
        <v>6</v>
      </c>
      <c r="J51" s="44">
        <v>6</v>
      </c>
      <c r="K51" s="44">
        <v>6</v>
      </c>
      <c r="L51" s="44">
        <v>6</v>
      </c>
      <c r="M51" s="44">
        <v>6</v>
      </c>
      <c r="N51" s="44">
        <v>6</v>
      </c>
      <c r="O51" s="44">
        <v>6</v>
      </c>
      <c r="P51" s="44">
        <v>6</v>
      </c>
      <c r="Q51" s="44">
        <v>6</v>
      </c>
      <c r="R51" s="44">
        <v>6</v>
      </c>
      <c r="S51" s="44">
        <v>6</v>
      </c>
      <c r="T51" s="44">
        <v>6</v>
      </c>
      <c r="U51" s="44">
        <v>6</v>
      </c>
      <c r="V51" s="44">
        <v>6</v>
      </c>
      <c r="W51" s="44">
        <v>6</v>
      </c>
      <c r="X51" s="44">
        <v>6</v>
      </c>
      <c r="Y51" s="44">
        <v>6</v>
      </c>
      <c r="Z51" s="44">
        <v>6</v>
      </c>
      <c r="AA51" s="44">
        <v>6</v>
      </c>
      <c r="AB51" s="44">
        <v>6</v>
      </c>
      <c r="AC51" s="44">
        <v>6</v>
      </c>
      <c r="AD51" s="44">
        <v>6</v>
      </c>
      <c r="AE51" s="44">
        <v>6</v>
      </c>
      <c r="AF51" s="44">
        <v>6</v>
      </c>
      <c r="AG51" s="48">
        <v>14.9</v>
      </c>
      <c r="AH51" s="46">
        <f t="shared" si="2"/>
        <v>6</v>
      </c>
      <c r="AI51" s="47">
        <f t="shared" si="3"/>
        <v>6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6.7</v>
      </c>
      <c r="C52" s="44">
        <v>6.7</v>
      </c>
      <c r="D52" s="44">
        <v>6.7</v>
      </c>
      <c r="E52" s="44">
        <v>6.7</v>
      </c>
      <c r="F52" s="44">
        <v>6.7</v>
      </c>
      <c r="G52" s="44">
        <v>6.7</v>
      </c>
      <c r="H52" s="44">
        <v>6.7</v>
      </c>
      <c r="I52" s="44">
        <v>6.7</v>
      </c>
      <c r="J52" s="44">
        <v>6.7</v>
      </c>
      <c r="K52" s="44">
        <v>6.7</v>
      </c>
      <c r="L52" s="44">
        <v>6.7</v>
      </c>
      <c r="M52" s="44">
        <v>6.7</v>
      </c>
      <c r="N52" s="44">
        <v>6.7</v>
      </c>
      <c r="O52" s="44">
        <v>6.7</v>
      </c>
      <c r="P52" s="44">
        <v>6.7</v>
      </c>
      <c r="Q52" s="44">
        <v>6.7</v>
      </c>
      <c r="R52" s="44">
        <v>6.7</v>
      </c>
      <c r="S52" s="44">
        <v>6.7</v>
      </c>
      <c r="T52" s="44">
        <v>6.7</v>
      </c>
      <c r="U52" s="44">
        <v>6.7</v>
      </c>
      <c r="V52" s="44">
        <v>6.7</v>
      </c>
      <c r="W52" s="44">
        <v>6.7</v>
      </c>
      <c r="X52" s="44">
        <v>6.7</v>
      </c>
      <c r="Y52" s="44">
        <v>6.7</v>
      </c>
      <c r="Z52" s="44">
        <v>6.7</v>
      </c>
      <c r="AA52" s="44">
        <v>6.7</v>
      </c>
      <c r="AB52" s="44">
        <v>6.7</v>
      </c>
      <c r="AC52" s="44">
        <v>6.7</v>
      </c>
      <c r="AD52" s="44">
        <v>6.7</v>
      </c>
      <c r="AE52" s="44">
        <v>6.7</v>
      </c>
      <c r="AF52" s="44">
        <v>6.7</v>
      </c>
      <c r="AG52" s="48">
        <v>14.3</v>
      </c>
      <c r="AH52" s="46">
        <f t="shared" si="2"/>
        <v>6.7</v>
      </c>
      <c r="AI52" s="47">
        <f t="shared" si="3"/>
        <v>6.7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3.2</v>
      </c>
      <c r="C53" s="44">
        <v>3.2</v>
      </c>
      <c r="D53" s="44">
        <v>3.2</v>
      </c>
      <c r="E53" s="44">
        <v>3.2</v>
      </c>
      <c r="F53" s="44">
        <v>3.2</v>
      </c>
      <c r="G53" s="44">
        <v>3.2</v>
      </c>
      <c r="H53" s="44">
        <v>3.2</v>
      </c>
      <c r="I53" s="44">
        <v>3.2</v>
      </c>
      <c r="J53" s="44">
        <v>3.2</v>
      </c>
      <c r="K53" s="44">
        <v>3.2</v>
      </c>
      <c r="L53" s="44">
        <v>3.2</v>
      </c>
      <c r="M53" s="44">
        <v>3.2</v>
      </c>
      <c r="N53" s="44">
        <v>3.2</v>
      </c>
      <c r="O53" s="44">
        <v>3.2</v>
      </c>
      <c r="P53" s="44">
        <v>3.2</v>
      </c>
      <c r="Q53" s="44">
        <v>3.2</v>
      </c>
      <c r="R53" s="44">
        <v>3.2</v>
      </c>
      <c r="S53" s="44">
        <v>3.2</v>
      </c>
      <c r="T53" s="44">
        <v>3.2</v>
      </c>
      <c r="U53" s="44">
        <v>3.2</v>
      </c>
      <c r="V53" s="44">
        <v>3.2</v>
      </c>
      <c r="W53" s="44">
        <v>3.2</v>
      </c>
      <c r="X53" s="44">
        <v>3.2</v>
      </c>
      <c r="Y53" s="44">
        <v>3.2</v>
      </c>
      <c r="Z53" s="44">
        <v>3.2</v>
      </c>
      <c r="AA53" s="44">
        <v>3.2</v>
      </c>
      <c r="AB53" s="44">
        <v>3.2</v>
      </c>
      <c r="AC53" s="44">
        <v>3.2</v>
      </c>
      <c r="AD53" s="44">
        <v>3.2</v>
      </c>
      <c r="AE53" s="44">
        <v>3.2</v>
      </c>
      <c r="AF53" s="44">
        <v>3.2</v>
      </c>
      <c r="AG53" s="48">
        <v>14</v>
      </c>
      <c r="AH53" s="46">
        <f t="shared" si="2"/>
        <v>3.2</v>
      </c>
      <c r="AI53" s="47">
        <f t="shared" si="3"/>
        <v>3.2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3.2</v>
      </c>
      <c r="C54" s="44">
        <v>3.2</v>
      </c>
      <c r="D54" s="44">
        <v>3.2</v>
      </c>
      <c r="E54" s="44">
        <v>3.2</v>
      </c>
      <c r="F54" s="44">
        <v>3.2</v>
      </c>
      <c r="G54" s="44">
        <v>3.2</v>
      </c>
      <c r="H54" s="44">
        <v>3.2</v>
      </c>
      <c r="I54" s="44">
        <v>3.2</v>
      </c>
      <c r="J54" s="44">
        <v>3.2</v>
      </c>
      <c r="K54" s="44">
        <v>3.2</v>
      </c>
      <c r="L54" s="44">
        <v>3.2</v>
      </c>
      <c r="M54" s="44">
        <v>3.2</v>
      </c>
      <c r="N54" s="44">
        <v>3.2</v>
      </c>
      <c r="O54" s="44">
        <v>3.2</v>
      </c>
      <c r="P54" s="44">
        <v>3.2</v>
      </c>
      <c r="Q54" s="44">
        <v>3.2</v>
      </c>
      <c r="R54" s="44">
        <v>3.2</v>
      </c>
      <c r="S54" s="44">
        <v>3.2</v>
      </c>
      <c r="T54" s="44">
        <v>3.2</v>
      </c>
      <c r="U54" s="44">
        <v>3.2</v>
      </c>
      <c r="V54" s="44">
        <v>3.2</v>
      </c>
      <c r="W54" s="44">
        <v>3.2</v>
      </c>
      <c r="X54" s="44">
        <v>3.2</v>
      </c>
      <c r="Y54" s="44">
        <v>3.2</v>
      </c>
      <c r="Z54" s="44">
        <v>3.2</v>
      </c>
      <c r="AA54" s="44">
        <v>3.2</v>
      </c>
      <c r="AB54" s="44">
        <v>3.2</v>
      </c>
      <c r="AC54" s="44">
        <v>3.2</v>
      </c>
      <c r="AD54" s="44">
        <v>3.2</v>
      </c>
      <c r="AE54" s="44">
        <v>3.2</v>
      </c>
      <c r="AF54" s="44">
        <v>3.2</v>
      </c>
      <c r="AG54" s="48">
        <v>13.6</v>
      </c>
      <c r="AH54" s="46">
        <f t="shared" si="2"/>
        <v>3.2</v>
      </c>
      <c r="AI54" s="47">
        <f t="shared" si="3"/>
        <v>3.2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5.0999999999999996</v>
      </c>
      <c r="C55" s="44">
        <v>5.0999999999999996</v>
      </c>
      <c r="D55" s="44">
        <v>5.0999999999999996</v>
      </c>
      <c r="E55" s="44">
        <v>5.0999999999999996</v>
      </c>
      <c r="F55" s="44">
        <v>0</v>
      </c>
      <c r="G55" s="44">
        <v>0</v>
      </c>
      <c r="H55" s="44">
        <v>0</v>
      </c>
      <c r="I55" s="44">
        <v>5.8</v>
      </c>
      <c r="J55" s="44">
        <v>5.8</v>
      </c>
      <c r="K55" s="44">
        <v>5.8</v>
      </c>
      <c r="L55" s="44">
        <v>5.8</v>
      </c>
      <c r="M55" s="44">
        <v>5.8</v>
      </c>
      <c r="N55" s="44">
        <v>5.8</v>
      </c>
      <c r="O55" s="44">
        <v>5.8</v>
      </c>
      <c r="P55" s="44">
        <v>5.8</v>
      </c>
      <c r="Q55" s="44">
        <v>5.8</v>
      </c>
      <c r="R55" s="44">
        <v>5.8</v>
      </c>
      <c r="S55" s="44">
        <v>5.8</v>
      </c>
      <c r="T55" s="44">
        <v>5.8</v>
      </c>
      <c r="U55" s="44">
        <v>5.8</v>
      </c>
      <c r="V55" s="44">
        <v>5.8</v>
      </c>
      <c r="W55" s="44">
        <v>5.8</v>
      </c>
      <c r="X55" s="44">
        <v>5.8</v>
      </c>
      <c r="Y55" s="44">
        <v>5.8</v>
      </c>
      <c r="Z55" s="44">
        <v>5</v>
      </c>
      <c r="AA55" s="44">
        <v>5</v>
      </c>
      <c r="AB55" s="44">
        <v>5</v>
      </c>
      <c r="AC55" s="44">
        <v>5</v>
      </c>
      <c r="AD55" s="44">
        <v>5</v>
      </c>
      <c r="AE55" s="44">
        <v>5</v>
      </c>
      <c r="AF55" s="44">
        <v>5</v>
      </c>
      <c r="AG55" s="48">
        <v>13.5</v>
      </c>
      <c r="AH55" s="46">
        <f t="shared" si="2"/>
        <v>5.8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3.5</v>
      </c>
      <c r="C56" s="44">
        <v>3.5</v>
      </c>
      <c r="D56" s="44">
        <v>3.5</v>
      </c>
      <c r="E56" s="44">
        <v>3.5</v>
      </c>
      <c r="F56" s="44">
        <v>3.5</v>
      </c>
      <c r="G56" s="44">
        <v>3.5</v>
      </c>
      <c r="H56" s="44">
        <v>3.5</v>
      </c>
      <c r="I56" s="44">
        <v>3.5</v>
      </c>
      <c r="J56" s="44">
        <v>3.5</v>
      </c>
      <c r="K56" s="44">
        <v>3.5</v>
      </c>
      <c r="L56" s="44">
        <v>3.5</v>
      </c>
      <c r="M56" s="44">
        <v>3.5</v>
      </c>
      <c r="N56" s="44">
        <v>3.5</v>
      </c>
      <c r="O56" s="44">
        <v>3.5</v>
      </c>
      <c r="P56" s="44">
        <v>3.5</v>
      </c>
      <c r="Q56" s="44">
        <v>3.5</v>
      </c>
      <c r="R56" s="44">
        <v>3.5</v>
      </c>
      <c r="S56" s="44">
        <v>3.5</v>
      </c>
      <c r="T56" s="44">
        <v>3.5</v>
      </c>
      <c r="U56" s="44">
        <v>3.5</v>
      </c>
      <c r="V56" s="44">
        <v>3.5</v>
      </c>
      <c r="W56" s="44">
        <v>3.5</v>
      </c>
      <c r="X56" s="44">
        <v>3.5</v>
      </c>
      <c r="Y56" s="44">
        <v>3.5</v>
      </c>
      <c r="Z56" s="44">
        <v>3.5</v>
      </c>
      <c r="AA56" s="44">
        <v>3.5</v>
      </c>
      <c r="AB56" s="44">
        <v>3.5</v>
      </c>
      <c r="AC56" s="44">
        <v>3.5</v>
      </c>
      <c r="AD56" s="44">
        <v>3.5</v>
      </c>
      <c r="AE56" s="44">
        <v>3.5</v>
      </c>
      <c r="AF56" s="44">
        <v>3.5</v>
      </c>
      <c r="AG56" s="48">
        <v>13</v>
      </c>
      <c r="AH56" s="46">
        <f t="shared" si="2"/>
        <v>3.5</v>
      </c>
      <c r="AI56" s="47">
        <f t="shared" si="3"/>
        <v>3.5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4.4000000000000004</v>
      </c>
      <c r="C57" s="44">
        <v>4.4000000000000004</v>
      </c>
      <c r="D57" s="44">
        <v>4.4000000000000004</v>
      </c>
      <c r="E57" s="44">
        <v>4.4000000000000004</v>
      </c>
      <c r="F57" s="44">
        <v>4.4000000000000004</v>
      </c>
      <c r="G57" s="44">
        <v>4.4000000000000004</v>
      </c>
      <c r="H57" s="44">
        <v>4.4000000000000004</v>
      </c>
      <c r="I57" s="44">
        <v>4.4000000000000004</v>
      </c>
      <c r="J57" s="44">
        <v>4.4000000000000004</v>
      </c>
      <c r="K57" s="44">
        <v>4.4000000000000004</v>
      </c>
      <c r="L57" s="44">
        <v>4.4000000000000004</v>
      </c>
      <c r="M57" s="44">
        <v>4.4000000000000004</v>
      </c>
      <c r="N57" s="44">
        <v>4.4000000000000004</v>
      </c>
      <c r="O57" s="44">
        <v>4.4000000000000004</v>
      </c>
      <c r="P57" s="44">
        <v>4.4000000000000004</v>
      </c>
      <c r="Q57" s="44">
        <v>4.4000000000000004</v>
      </c>
      <c r="R57" s="44">
        <v>4.4000000000000004</v>
      </c>
      <c r="S57" s="44">
        <v>4.4000000000000004</v>
      </c>
      <c r="T57" s="44">
        <v>4.4000000000000004</v>
      </c>
      <c r="U57" s="44">
        <v>4.4000000000000004</v>
      </c>
      <c r="V57" s="44">
        <v>4.4000000000000004</v>
      </c>
      <c r="W57" s="44">
        <v>4.4000000000000004</v>
      </c>
      <c r="X57" s="44">
        <v>4.4000000000000004</v>
      </c>
      <c r="Y57" s="44">
        <v>4.4000000000000004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4.4000000000000004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2.1</v>
      </c>
      <c r="C59" s="44">
        <v>2.1</v>
      </c>
      <c r="D59" s="44">
        <v>2.1</v>
      </c>
      <c r="E59" s="44">
        <v>2.1</v>
      </c>
      <c r="F59" s="44">
        <v>2.1</v>
      </c>
      <c r="G59" s="44">
        <v>2.1</v>
      </c>
      <c r="H59" s="44">
        <v>2.1</v>
      </c>
      <c r="I59" s="44">
        <v>2.1</v>
      </c>
      <c r="J59" s="44">
        <v>2.1</v>
      </c>
      <c r="K59" s="44">
        <v>2.1</v>
      </c>
      <c r="L59" s="44">
        <v>2.1</v>
      </c>
      <c r="M59" s="44">
        <v>2.1</v>
      </c>
      <c r="N59" s="44">
        <v>2.1</v>
      </c>
      <c r="O59" s="44">
        <v>2.1</v>
      </c>
      <c r="P59" s="44">
        <v>2.1</v>
      </c>
      <c r="Q59" s="44">
        <v>2.1</v>
      </c>
      <c r="R59" s="44">
        <v>2.1</v>
      </c>
      <c r="S59" s="44">
        <v>2.1</v>
      </c>
      <c r="T59" s="44">
        <v>2.1</v>
      </c>
      <c r="U59" s="44">
        <v>2.1</v>
      </c>
      <c r="V59" s="44">
        <v>2.1</v>
      </c>
      <c r="W59" s="44">
        <v>2.1</v>
      </c>
      <c r="X59" s="44">
        <v>2.1</v>
      </c>
      <c r="Y59" s="44">
        <v>2.1</v>
      </c>
      <c r="Z59" s="44">
        <v>2.9</v>
      </c>
      <c r="AA59" s="44">
        <v>2.9</v>
      </c>
      <c r="AB59" s="44">
        <v>2.9</v>
      </c>
      <c r="AC59" s="44">
        <v>2.9</v>
      </c>
      <c r="AD59" s="44">
        <v>2.9</v>
      </c>
      <c r="AE59" s="44">
        <v>2.9</v>
      </c>
      <c r="AF59" s="44">
        <v>2.9</v>
      </c>
      <c r="AG59" s="48">
        <v>12</v>
      </c>
      <c r="AH59" s="46">
        <f t="shared" si="2"/>
        <v>2.9</v>
      </c>
      <c r="AI59" s="47">
        <f t="shared" si="3"/>
        <v>2.1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5.5</v>
      </c>
      <c r="C60" s="44">
        <v>5.5</v>
      </c>
      <c r="D60" s="44">
        <v>5.5</v>
      </c>
      <c r="E60" s="44">
        <v>5.5</v>
      </c>
      <c r="F60" s="44">
        <v>0</v>
      </c>
      <c r="G60" s="44">
        <v>0</v>
      </c>
      <c r="H60" s="44">
        <v>0</v>
      </c>
      <c r="I60" s="44">
        <v>6.5</v>
      </c>
      <c r="J60" s="44">
        <v>6.5</v>
      </c>
      <c r="K60" s="44">
        <v>6.5</v>
      </c>
      <c r="L60" s="44">
        <v>6.5</v>
      </c>
      <c r="M60" s="44">
        <v>6.5</v>
      </c>
      <c r="N60" s="44">
        <v>6.5</v>
      </c>
      <c r="O60" s="44">
        <v>6.5</v>
      </c>
      <c r="P60" s="44">
        <v>6.5</v>
      </c>
      <c r="Q60" s="44">
        <v>6.5</v>
      </c>
      <c r="R60" s="44">
        <v>6.5</v>
      </c>
      <c r="S60" s="44">
        <v>6.5</v>
      </c>
      <c r="T60" s="44">
        <v>6.5</v>
      </c>
      <c r="U60" s="44">
        <v>6.5</v>
      </c>
      <c r="V60" s="44">
        <v>6.5</v>
      </c>
      <c r="W60" s="44">
        <v>6.5</v>
      </c>
      <c r="X60" s="44">
        <v>6.5</v>
      </c>
      <c r="Y60" s="44">
        <v>6.5</v>
      </c>
      <c r="Z60" s="44">
        <v>4.7</v>
      </c>
      <c r="AA60" s="44">
        <v>4.7</v>
      </c>
      <c r="AB60" s="44">
        <v>4.7</v>
      </c>
      <c r="AC60" s="44">
        <v>4.7</v>
      </c>
      <c r="AD60" s="44">
        <v>4.7</v>
      </c>
      <c r="AE60" s="44">
        <v>4.7</v>
      </c>
      <c r="AF60" s="44">
        <v>4.7</v>
      </c>
      <c r="AG60" s="48">
        <v>12</v>
      </c>
      <c r="AH60" s="46">
        <f t="shared" si="2"/>
        <v>6.5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11.7</v>
      </c>
      <c r="C61" s="44">
        <v>11.7</v>
      </c>
      <c r="D61" s="44">
        <v>11.7</v>
      </c>
      <c r="E61" s="44">
        <v>11.7</v>
      </c>
      <c r="F61" s="44">
        <v>11.7</v>
      </c>
      <c r="G61" s="44">
        <v>11.7</v>
      </c>
      <c r="H61" s="44">
        <v>11.7</v>
      </c>
      <c r="I61" s="44">
        <v>11.7</v>
      </c>
      <c r="J61" s="44">
        <v>11.7</v>
      </c>
      <c r="K61" s="44">
        <v>11.7</v>
      </c>
      <c r="L61" s="44">
        <v>11.7</v>
      </c>
      <c r="M61" s="44">
        <v>11.7</v>
      </c>
      <c r="N61" s="44">
        <v>11.7</v>
      </c>
      <c r="O61" s="44">
        <v>11.7</v>
      </c>
      <c r="P61" s="44">
        <v>11.7</v>
      </c>
      <c r="Q61" s="44">
        <v>11.7</v>
      </c>
      <c r="R61" s="44">
        <v>11.7</v>
      </c>
      <c r="S61" s="44">
        <v>11.7</v>
      </c>
      <c r="T61" s="44">
        <v>11.7</v>
      </c>
      <c r="U61" s="44">
        <v>11.7</v>
      </c>
      <c r="V61" s="44">
        <v>11.7</v>
      </c>
      <c r="W61" s="44">
        <v>11.7</v>
      </c>
      <c r="X61" s="44">
        <v>11.7</v>
      </c>
      <c r="Y61" s="44">
        <v>11.7</v>
      </c>
      <c r="Z61" s="44">
        <v>0</v>
      </c>
      <c r="AA61" s="44">
        <v>0</v>
      </c>
      <c r="AB61" s="44">
        <v>0</v>
      </c>
      <c r="AC61" s="44">
        <v>0</v>
      </c>
      <c r="AD61" s="44">
        <v>0</v>
      </c>
      <c r="AE61" s="44">
        <v>0</v>
      </c>
      <c r="AF61" s="44">
        <v>0</v>
      </c>
      <c r="AG61" s="48">
        <v>12</v>
      </c>
      <c r="AH61" s="46">
        <f t="shared" si="2"/>
        <v>11.7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6.8</v>
      </c>
      <c r="C62" s="44">
        <v>6.8</v>
      </c>
      <c r="D62" s="44">
        <v>6.8</v>
      </c>
      <c r="E62" s="44">
        <v>6.8</v>
      </c>
      <c r="F62" s="44">
        <v>6.8</v>
      </c>
      <c r="G62" s="44">
        <v>6.8</v>
      </c>
      <c r="H62" s="44">
        <v>6.8</v>
      </c>
      <c r="I62" s="44">
        <v>6.8</v>
      </c>
      <c r="J62" s="44">
        <v>6.8</v>
      </c>
      <c r="K62" s="44">
        <v>6.8</v>
      </c>
      <c r="L62" s="44">
        <v>6.8</v>
      </c>
      <c r="M62" s="44">
        <v>6.8</v>
      </c>
      <c r="N62" s="44">
        <v>6.8</v>
      </c>
      <c r="O62" s="44">
        <v>6.8</v>
      </c>
      <c r="P62" s="44">
        <v>6.8</v>
      </c>
      <c r="Q62" s="44">
        <v>6.8</v>
      </c>
      <c r="R62" s="44">
        <v>6.8</v>
      </c>
      <c r="S62" s="44">
        <v>6.8</v>
      </c>
      <c r="T62" s="44">
        <v>6.8</v>
      </c>
      <c r="U62" s="44">
        <v>6.8</v>
      </c>
      <c r="V62" s="44">
        <v>6.8</v>
      </c>
      <c r="W62" s="44">
        <v>6.8</v>
      </c>
      <c r="X62" s="44">
        <v>6.8</v>
      </c>
      <c r="Y62" s="44">
        <v>6.8</v>
      </c>
      <c r="Z62" s="44">
        <v>6.8</v>
      </c>
      <c r="AA62" s="44">
        <v>6.8</v>
      </c>
      <c r="AB62" s="44">
        <v>6.8</v>
      </c>
      <c r="AC62" s="44">
        <v>6.8</v>
      </c>
      <c r="AD62" s="44">
        <v>6.8</v>
      </c>
      <c r="AE62" s="44">
        <v>6.8</v>
      </c>
      <c r="AF62" s="44">
        <v>6.8</v>
      </c>
      <c r="AG62" s="48">
        <v>11.88</v>
      </c>
      <c r="AH62" s="46">
        <f t="shared" si="2"/>
        <v>6.8</v>
      </c>
      <c r="AI62" s="47">
        <f t="shared" si="3"/>
        <v>6.8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2.8</v>
      </c>
      <c r="C65" s="44">
        <v>0</v>
      </c>
      <c r="D65" s="44">
        <v>2.8</v>
      </c>
      <c r="E65" s="44">
        <v>2.8</v>
      </c>
      <c r="F65" s="44">
        <v>2.8</v>
      </c>
      <c r="G65" s="44">
        <v>2.8</v>
      </c>
      <c r="H65" s="44">
        <v>2.8</v>
      </c>
      <c r="I65" s="44">
        <v>2.8</v>
      </c>
      <c r="J65" s="44">
        <v>2.8</v>
      </c>
      <c r="K65" s="44">
        <v>2.8</v>
      </c>
      <c r="L65" s="44">
        <v>2.8</v>
      </c>
      <c r="M65" s="44">
        <v>2.8</v>
      </c>
      <c r="N65" s="44">
        <v>2.8</v>
      </c>
      <c r="O65" s="44">
        <v>2.8</v>
      </c>
      <c r="P65" s="44">
        <v>2.8</v>
      </c>
      <c r="Q65" s="44">
        <v>2.8</v>
      </c>
      <c r="R65" s="44">
        <v>2.8</v>
      </c>
      <c r="S65" s="44">
        <v>2.8</v>
      </c>
      <c r="T65" s="44">
        <v>2.8</v>
      </c>
      <c r="U65" s="44">
        <v>2.8</v>
      </c>
      <c r="V65" s="44">
        <v>2.8</v>
      </c>
      <c r="W65" s="44">
        <v>2.8</v>
      </c>
      <c r="X65" s="44">
        <v>2.8</v>
      </c>
      <c r="Y65" s="44">
        <v>2.8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2.8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2.1</v>
      </c>
      <c r="C66" s="44">
        <v>2.1</v>
      </c>
      <c r="D66" s="44">
        <v>2.1</v>
      </c>
      <c r="E66" s="44">
        <v>2.1</v>
      </c>
      <c r="F66" s="44">
        <v>2.1</v>
      </c>
      <c r="G66" s="44">
        <v>2.1</v>
      </c>
      <c r="H66" s="44">
        <v>2.1</v>
      </c>
      <c r="I66" s="44">
        <v>2.1</v>
      </c>
      <c r="J66" s="44">
        <v>2.1</v>
      </c>
      <c r="K66" s="44">
        <v>2.1</v>
      </c>
      <c r="L66" s="44">
        <v>2.1</v>
      </c>
      <c r="M66" s="44">
        <v>2.1</v>
      </c>
      <c r="N66" s="44">
        <v>2.1</v>
      </c>
      <c r="O66" s="44">
        <v>2.1</v>
      </c>
      <c r="P66" s="44">
        <v>2.1</v>
      </c>
      <c r="Q66" s="44">
        <v>2.1</v>
      </c>
      <c r="R66" s="44">
        <v>2.1</v>
      </c>
      <c r="S66" s="44">
        <v>2.1</v>
      </c>
      <c r="T66" s="44">
        <v>2.1</v>
      </c>
      <c r="U66" s="44">
        <v>2.1</v>
      </c>
      <c r="V66" s="44">
        <v>2.1</v>
      </c>
      <c r="W66" s="44">
        <v>2.1</v>
      </c>
      <c r="X66" s="44">
        <v>2.1</v>
      </c>
      <c r="Y66" s="44">
        <v>2.1</v>
      </c>
      <c r="Z66" s="44">
        <v>0.7</v>
      </c>
      <c r="AA66" s="44">
        <v>0.7</v>
      </c>
      <c r="AB66" s="44">
        <v>0.7</v>
      </c>
      <c r="AC66" s="44">
        <v>0.7</v>
      </c>
      <c r="AD66" s="44">
        <v>0.7</v>
      </c>
      <c r="AE66" s="44">
        <v>0.7</v>
      </c>
      <c r="AF66" s="44">
        <v>0.7</v>
      </c>
      <c r="AG66" s="62">
        <v>10.3</v>
      </c>
      <c r="AH66" s="46">
        <f t="shared" si="2"/>
        <v>2.1</v>
      </c>
      <c r="AI66" s="47">
        <f t="shared" si="3"/>
        <v>0.7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4.2</v>
      </c>
      <c r="C67" s="44">
        <v>4.2</v>
      </c>
      <c r="D67" s="44">
        <v>4.2</v>
      </c>
      <c r="E67" s="44">
        <v>4.2</v>
      </c>
      <c r="F67" s="44">
        <v>4.2</v>
      </c>
      <c r="G67" s="44">
        <v>4.2</v>
      </c>
      <c r="H67" s="44">
        <v>4.2</v>
      </c>
      <c r="I67" s="44">
        <v>4.2</v>
      </c>
      <c r="J67" s="44">
        <v>4.2</v>
      </c>
      <c r="K67" s="44">
        <v>4.2</v>
      </c>
      <c r="L67" s="44">
        <v>4.2</v>
      </c>
      <c r="M67" s="44">
        <v>4.2</v>
      </c>
      <c r="N67" s="44">
        <v>4.2</v>
      </c>
      <c r="O67" s="44">
        <v>4.2</v>
      </c>
      <c r="P67" s="44">
        <v>4.2</v>
      </c>
      <c r="Q67" s="44">
        <v>4.2</v>
      </c>
      <c r="R67" s="44">
        <v>4.2</v>
      </c>
      <c r="S67" s="44">
        <v>4.2</v>
      </c>
      <c r="T67" s="44">
        <v>4.2</v>
      </c>
      <c r="U67" s="44">
        <v>4.2</v>
      </c>
      <c r="V67" s="44">
        <v>4.2</v>
      </c>
      <c r="W67" s="44">
        <v>4.2</v>
      </c>
      <c r="X67" s="44">
        <v>4.2</v>
      </c>
      <c r="Y67" s="44">
        <v>4.2</v>
      </c>
      <c r="Z67" s="44">
        <v>4.3</v>
      </c>
      <c r="AA67" s="44">
        <v>4.3</v>
      </c>
      <c r="AB67" s="44">
        <v>4.3</v>
      </c>
      <c r="AC67" s="44">
        <v>4.3</v>
      </c>
      <c r="AD67" s="44">
        <v>4.3</v>
      </c>
      <c r="AE67" s="44">
        <v>4.3</v>
      </c>
      <c r="AF67" s="44">
        <v>4.3</v>
      </c>
      <c r="AG67" s="61">
        <v>10</v>
      </c>
      <c r="AH67" s="46">
        <f t="shared" si="2"/>
        <v>4.3</v>
      </c>
      <c r="AI67" s="47">
        <f t="shared" si="3"/>
        <v>4.2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3.9</v>
      </c>
      <c r="C68" s="44">
        <v>3.9</v>
      </c>
      <c r="D68" s="44">
        <v>3.9</v>
      </c>
      <c r="E68" s="44">
        <v>3.9</v>
      </c>
      <c r="F68" s="44">
        <v>3.9</v>
      </c>
      <c r="G68" s="44">
        <v>3.9</v>
      </c>
      <c r="H68" s="44">
        <v>3.9</v>
      </c>
      <c r="I68" s="44">
        <v>3.9</v>
      </c>
      <c r="J68" s="44">
        <v>3.9</v>
      </c>
      <c r="K68" s="44">
        <v>3.9</v>
      </c>
      <c r="L68" s="44">
        <v>3.9</v>
      </c>
      <c r="M68" s="44">
        <v>3.9</v>
      </c>
      <c r="N68" s="44">
        <v>3.9</v>
      </c>
      <c r="O68" s="44">
        <v>3.9</v>
      </c>
      <c r="P68" s="44">
        <v>3.9</v>
      </c>
      <c r="Q68" s="44">
        <v>3.9</v>
      </c>
      <c r="R68" s="44">
        <v>3.9</v>
      </c>
      <c r="S68" s="44">
        <v>3.9</v>
      </c>
      <c r="T68" s="44">
        <v>3.9</v>
      </c>
      <c r="U68" s="44">
        <v>3.9</v>
      </c>
      <c r="V68" s="44">
        <v>3.9</v>
      </c>
      <c r="W68" s="44">
        <v>3.9</v>
      </c>
      <c r="X68" s="44">
        <v>3.9</v>
      </c>
      <c r="Y68" s="44">
        <v>3.9</v>
      </c>
      <c r="Z68" s="44">
        <v>3.9</v>
      </c>
      <c r="AA68" s="44">
        <v>3.9</v>
      </c>
      <c r="AB68" s="44">
        <v>3.9</v>
      </c>
      <c r="AC68" s="44">
        <v>3.9</v>
      </c>
      <c r="AD68" s="44">
        <v>3.9</v>
      </c>
      <c r="AE68" s="44">
        <v>3.9</v>
      </c>
      <c r="AF68" s="44">
        <v>3.9</v>
      </c>
      <c r="AG68" s="64">
        <v>10</v>
      </c>
      <c r="AH68" s="46">
        <f t="shared" si="2"/>
        <v>3.9</v>
      </c>
      <c r="AI68" s="47">
        <f t="shared" si="3"/>
        <v>3.9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22.3+28.5</f>
        <v>50.8</v>
      </c>
      <c r="C70" s="66">
        <f t="shared" ref="C70:F70" si="20">22.3+28.5</f>
        <v>50.8</v>
      </c>
      <c r="D70" s="66">
        <f t="shared" si="20"/>
        <v>50.8</v>
      </c>
      <c r="E70" s="66">
        <f t="shared" si="20"/>
        <v>50.8</v>
      </c>
      <c r="F70" s="66">
        <f t="shared" si="20"/>
        <v>50.8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>
        <f>35.8+17</f>
        <v>52.8</v>
      </c>
      <c r="AA70" s="66">
        <f>35.8+17</f>
        <v>52.8</v>
      </c>
      <c r="AB70" s="66">
        <f>35.8+17</f>
        <v>52.8</v>
      </c>
      <c r="AC70" s="66">
        <f>36.9+16.2</f>
        <v>53.099999999999994</v>
      </c>
      <c r="AD70" s="66">
        <f>36.9+16.2</f>
        <v>53.099999999999994</v>
      </c>
      <c r="AE70" s="66">
        <f>36.9+16.2</f>
        <v>53.099999999999994</v>
      </c>
      <c r="AF70" s="66">
        <f>36.9+16.2</f>
        <v>53.099999999999994</v>
      </c>
      <c r="AG70" s="64">
        <v>240</v>
      </c>
      <c r="AH70" s="46">
        <f t="shared" si="2"/>
        <v>53.099999999999994</v>
      </c>
      <c r="AI70" s="47">
        <f t="shared" si="3"/>
        <v>50.8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717.60000000000014</v>
      </c>
      <c r="C71" s="70">
        <f t="shared" ref="C71:AG71" si="22">SUM(C11:C69)</f>
        <v>678.60000000000014</v>
      </c>
      <c r="D71" s="70">
        <f t="shared" si="22"/>
        <v>717.60000000000014</v>
      </c>
      <c r="E71" s="70">
        <f t="shared" si="22"/>
        <v>717.60000000000014</v>
      </c>
      <c r="F71" s="70">
        <f t="shared" si="22"/>
        <v>683</v>
      </c>
      <c r="G71" s="70">
        <f t="shared" si="22"/>
        <v>683</v>
      </c>
      <c r="H71" s="70">
        <f t="shared" si="22"/>
        <v>686.50000000000011</v>
      </c>
      <c r="I71" s="70">
        <f t="shared" si="22"/>
        <v>717.10000000000014</v>
      </c>
      <c r="J71" s="70">
        <f t="shared" si="22"/>
        <v>707.1</v>
      </c>
      <c r="K71" s="70">
        <f t="shared" si="22"/>
        <v>704.1</v>
      </c>
      <c r="L71" s="70">
        <f t="shared" si="22"/>
        <v>676.70000000000016</v>
      </c>
      <c r="M71" s="70">
        <f t="shared" ref="M71:N71" si="23">SUM(M11:M69)</f>
        <v>676.70000000000016</v>
      </c>
      <c r="N71" s="70">
        <f t="shared" si="23"/>
        <v>676.70000000000016</v>
      </c>
      <c r="O71" s="70">
        <f t="shared" ref="O71:P71" si="24">SUM(O11:O69)</f>
        <v>676.70000000000016</v>
      </c>
      <c r="P71" s="70">
        <f t="shared" si="24"/>
        <v>676.70000000000016</v>
      </c>
      <c r="Q71" s="70">
        <f t="shared" ref="Q71:R71" si="25">SUM(Q11:Q69)</f>
        <v>676.70000000000016</v>
      </c>
      <c r="R71" s="70">
        <f t="shared" si="25"/>
        <v>676.70000000000016</v>
      </c>
      <c r="S71" s="70">
        <f t="shared" ref="S71:T71" si="26">SUM(S11:S69)</f>
        <v>676.70000000000016</v>
      </c>
      <c r="T71" s="70">
        <f t="shared" si="26"/>
        <v>676.70000000000016</v>
      </c>
      <c r="U71" s="70">
        <f t="shared" ref="U71:V71" si="27">SUM(U11:U69)</f>
        <v>676.70000000000016</v>
      </c>
      <c r="V71" s="70">
        <f t="shared" si="27"/>
        <v>676.70000000000016</v>
      </c>
      <c r="W71" s="70">
        <f t="shared" ref="W71:X71" si="28">SUM(W11:W69)</f>
        <v>676.70000000000016</v>
      </c>
      <c r="X71" s="70">
        <f t="shared" si="28"/>
        <v>676.70000000000016</v>
      </c>
      <c r="Y71" s="70">
        <f t="shared" ref="Y71" si="29">SUM(Y11:Y69)</f>
        <v>676.70000000000016</v>
      </c>
      <c r="Z71" s="70">
        <f>SUM(Z11:Z69)</f>
        <v>700.6</v>
      </c>
      <c r="AA71" s="70">
        <f>SUM(AA11:AA69)</f>
        <v>700.6</v>
      </c>
      <c r="AB71" s="70">
        <f>SUM(AB11:AB69)</f>
        <v>700.6</v>
      </c>
      <c r="AC71" s="70">
        <f t="shared" si="22"/>
        <v>703.5</v>
      </c>
      <c r="AD71" s="70">
        <f t="shared" ref="AD71:AE71" si="30">SUM(AD11:AD69)</f>
        <v>703.5</v>
      </c>
      <c r="AE71" s="70">
        <f t="shared" si="30"/>
        <v>703.5</v>
      </c>
      <c r="AF71" s="70">
        <f t="shared" ref="AF71" si="31">SUM(AF11:AF69)</f>
        <v>703.5</v>
      </c>
      <c r="AG71" s="70">
        <f t="shared" si="22"/>
        <v>1812.2049999999999</v>
      </c>
      <c r="AH71" s="46">
        <f t="shared" si="2"/>
        <v>717.60000000000014</v>
      </c>
      <c r="AI71" s="47">
        <f t="shared" si="3"/>
        <v>676.70000000000016</v>
      </c>
      <c r="AK71" s="49"/>
    </row>
    <row r="72" spans="1:88" x14ac:dyDescent="0.25">
      <c r="A72" s="71" t="s">
        <v>91</v>
      </c>
      <c r="B72" s="44">
        <v>0</v>
      </c>
      <c r="C72" s="44">
        <v>0</v>
      </c>
      <c r="D72" s="44">
        <v>0</v>
      </c>
      <c r="E72" s="44">
        <v>0</v>
      </c>
      <c r="F72" s="44">
        <v>0</v>
      </c>
      <c r="G72" s="44">
        <v>0</v>
      </c>
      <c r="H72" s="44">
        <v>0</v>
      </c>
      <c r="I72" s="44">
        <v>0</v>
      </c>
      <c r="J72" s="44">
        <v>120</v>
      </c>
      <c r="K72" s="44">
        <v>343.4</v>
      </c>
      <c r="L72" s="44">
        <v>422.8</v>
      </c>
      <c r="M72" s="44">
        <v>301.39999999999998</v>
      </c>
      <c r="N72" s="44">
        <v>271.5</v>
      </c>
      <c r="O72" s="44">
        <v>212.9</v>
      </c>
      <c r="P72" s="44">
        <v>50.4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20.2</v>
      </c>
      <c r="X72" s="44">
        <v>75.400000000000006</v>
      </c>
      <c r="Y72" s="44">
        <v>351.2</v>
      </c>
      <c r="Z72" s="44">
        <v>404.2</v>
      </c>
      <c r="AA72" s="44">
        <v>331.7</v>
      </c>
      <c r="AB72" s="44">
        <v>320</v>
      </c>
      <c r="AC72" s="44">
        <v>253.5</v>
      </c>
      <c r="AD72" s="44">
        <v>152.80000000000001</v>
      </c>
      <c r="AE72" s="44">
        <v>50.1</v>
      </c>
      <c r="AF72" s="44">
        <v>30.1</v>
      </c>
      <c r="AG72" s="61">
        <v>456</v>
      </c>
      <c r="AH72" s="46">
        <f t="shared" si="2"/>
        <v>422.8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47.8</v>
      </c>
      <c r="C73" s="43">
        <v>51</v>
      </c>
      <c r="D73" s="43">
        <v>51.8</v>
      </c>
      <c r="E73" s="43">
        <v>53.88</v>
      </c>
      <c r="F73" s="43">
        <v>49.8</v>
      </c>
      <c r="G73" s="43">
        <v>49.8</v>
      </c>
      <c r="H73" s="43">
        <v>49.8</v>
      </c>
      <c r="I73" s="43">
        <v>41.5</v>
      </c>
      <c r="J73" s="43">
        <v>41.5</v>
      </c>
      <c r="K73" s="43">
        <v>41.5</v>
      </c>
      <c r="L73" s="43">
        <v>41.5</v>
      </c>
      <c r="M73" s="43">
        <v>41.5</v>
      </c>
      <c r="N73" s="43">
        <v>41.5</v>
      </c>
      <c r="O73" s="43">
        <v>41.5</v>
      </c>
      <c r="P73" s="43">
        <v>41.5</v>
      </c>
      <c r="Q73" s="43">
        <v>41.5</v>
      </c>
      <c r="R73" s="43">
        <v>41.5</v>
      </c>
      <c r="S73" s="43">
        <v>40</v>
      </c>
      <c r="T73" s="43">
        <v>38</v>
      </c>
      <c r="U73" s="43">
        <v>40</v>
      </c>
      <c r="V73" s="43">
        <v>40</v>
      </c>
      <c r="W73" s="43">
        <v>40</v>
      </c>
      <c r="X73" s="43">
        <v>40</v>
      </c>
      <c r="Y73" s="43">
        <v>40</v>
      </c>
      <c r="Z73" s="43">
        <v>40</v>
      </c>
      <c r="AA73" s="43">
        <v>40</v>
      </c>
      <c r="AB73" s="43">
        <v>40</v>
      </c>
      <c r="AC73" s="43">
        <v>40</v>
      </c>
      <c r="AD73" s="43">
        <v>40</v>
      </c>
      <c r="AE73" s="43">
        <v>40</v>
      </c>
      <c r="AF73" s="43">
        <v>40</v>
      </c>
      <c r="AG73" s="64">
        <v>111</v>
      </c>
      <c r="AH73" s="46">
        <f t="shared" si="2"/>
        <v>53.88</v>
      </c>
      <c r="AI73" s="47">
        <f t="shared" si="3"/>
        <v>38</v>
      </c>
      <c r="AK73" s="49"/>
    </row>
    <row r="74" spans="1:88" x14ac:dyDescent="0.25">
      <c r="A74" s="73" t="s">
        <v>93</v>
      </c>
      <c r="B74" s="43">
        <v>28.4</v>
      </c>
      <c r="C74" s="43">
        <v>28.23</v>
      </c>
      <c r="D74" s="43">
        <v>28.7</v>
      </c>
      <c r="E74" s="43">
        <v>28.3</v>
      </c>
      <c r="F74" s="43">
        <v>28.3</v>
      </c>
      <c r="G74" s="43">
        <v>28.3</v>
      </c>
      <c r="H74" s="43">
        <v>28.3</v>
      </c>
      <c r="I74" s="43">
        <v>28.3</v>
      </c>
      <c r="J74" s="43">
        <v>28.3</v>
      </c>
      <c r="K74" s="43">
        <v>28.3</v>
      </c>
      <c r="L74" s="43">
        <v>28.3</v>
      </c>
      <c r="M74" s="43">
        <v>28.3</v>
      </c>
      <c r="N74" s="43">
        <v>28.3</v>
      </c>
      <c r="O74" s="43">
        <v>28.3</v>
      </c>
      <c r="P74" s="43">
        <v>28.3</v>
      </c>
      <c r="Q74" s="43">
        <v>28.3</v>
      </c>
      <c r="R74" s="43">
        <v>28.3</v>
      </c>
      <c r="S74" s="43">
        <v>27.4</v>
      </c>
      <c r="T74" s="43">
        <v>26.3</v>
      </c>
      <c r="U74" s="43">
        <v>26.6</v>
      </c>
      <c r="V74" s="43">
        <v>26.6</v>
      </c>
      <c r="W74" s="43">
        <v>26.6</v>
      </c>
      <c r="X74" s="43">
        <v>26.8</v>
      </c>
      <c r="Y74" s="43">
        <v>26.8</v>
      </c>
      <c r="Z74" s="43">
        <v>26.3</v>
      </c>
      <c r="AA74" s="43">
        <v>26.8</v>
      </c>
      <c r="AB74" s="43">
        <v>26.8</v>
      </c>
      <c r="AC74" s="43">
        <v>26.8</v>
      </c>
      <c r="AD74" s="43">
        <v>26.8</v>
      </c>
      <c r="AE74" s="43">
        <v>26.8</v>
      </c>
      <c r="AF74" s="43">
        <v>26.8</v>
      </c>
      <c r="AG74" s="64">
        <v>60</v>
      </c>
      <c r="AH74" s="46">
        <f t="shared" si="2"/>
        <v>28.7</v>
      </c>
      <c r="AI74" s="47">
        <f t="shared" si="3"/>
        <v>26.3</v>
      </c>
      <c r="AK74" s="49"/>
    </row>
    <row r="75" spans="1:88" x14ac:dyDescent="0.25">
      <c r="A75" s="74" t="s">
        <v>94</v>
      </c>
      <c r="B75" s="43">
        <v>17.100000000000001</v>
      </c>
      <c r="C75" s="43">
        <v>14.6</v>
      </c>
      <c r="D75" s="43">
        <v>14.6</v>
      </c>
      <c r="E75" s="43">
        <v>14.6</v>
      </c>
      <c r="F75" s="43">
        <v>14.6</v>
      </c>
      <c r="G75" s="43">
        <v>14.6</v>
      </c>
      <c r="H75" s="43">
        <v>14.6</v>
      </c>
      <c r="I75" s="43">
        <v>14.6</v>
      </c>
      <c r="J75" s="43">
        <v>14.6</v>
      </c>
      <c r="K75" s="43">
        <v>14.6</v>
      </c>
      <c r="L75" s="43">
        <v>14.6</v>
      </c>
      <c r="M75" s="43">
        <v>14.6</v>
      </c>
      <c r="N75" s="43">
        <v>14.6</v>
      </c>
      <c r="O75" s="43">
        <v>14.6</v>
      </c>
      <c r="P75" s="43">
        <v>14.6</v>
      </c>
      <c r="Q75" s="43">
        <v>14.6</v>
      </c>
      <c r="R75" s="43">
        <v>14.6</v>
      </c>
      <c r="S75" s="43">
        <v>14.7</v>
      </c>
      <c r="T75" s="43">
        <v>14.7</v>
      </c>
      <c r="U75" s="43">
        <v>14.7</v>
      </c>
      <c r="V75" s="43">
        <v>14.7</v>
      </c>
      <c r="W75" s="43">
        <v>16.600000000000001</v>
      </c>
      <c r="X75" s="43">
        <v>17.7</v>
      </c>
      <c r="Y75" s="43">
        <v>17.600000000000001</v>
      </c>
      <c r="Z75" s="43">
        <v>11.9</v>
      </c>
      <c r="AA75" s="43">
        <v>12.5</v>
      </c>
      <c r="AB75" s="43">
        <v>12.5</v>
      </c>
      <c r="AC75" s="43">
        <v>12.5</v>
      </c>
      <c r="AD75" s="43">
        <v>12.5</v>
      </c>
      <c r="AE75" s="43">
        <v>12.5</v>
      </c>
      <c r="AF75" s="43">
        <v>12.5</v>
      </c>
      <c r="AG75" s="75">
        <v>42.5</v>
      </c>
      <c r="AH75" s="46">
        <f t="shared" ref="AH75:AH138" si="32">MAX(B75:AF75)</f>
        <v>17.7</v>
      </c>
      <c r="AI75" s="47">
        <f t="shared" ref="AI75:AI138" si="33">MIN(B75:AF75)</f>
        <v>11.9</v>
      </c>
      <c r="AK75" s="49"/>
    </row>
    <row r="76" spans="1:88" x14ac:dyDescent="0.25">
      <c r="A76" s="74" t="s">
        <v>95</v>
      </c>
      <c r="B76" s="43">
        <v>20</v>
      </c>
      <c r="C76" s="43">
        <v>14.5</v>
      </c>
      <c r="D76" s="43">
        <v>14.4</v>
      </c>
      <c r="E76" s="43">
        <v>14.5</v>
      </c>
      <c r="F76" s="43">
        <v>14.5</v>
      </c>
      <c r="G76" s="43">
        <v>14.5</v>
      </c>
      <c r="H76" s="43">
        <v>14.5</v>
      </c>
      <c r="I76" s="43">
        <v>14.5</v>
      </c>
      <c r="J76" s="43">
        <v>14.5</v>
      </c>
      <c r="K76" s="43">
        <v>14.5</v>
      </c>
      <c r="L76" s="43">
        <v>14.5</v>
      </c>
      <c r="M76" s="43">
        <v>14.5</v>
      </c>
      <c r="N76" s="43">
        <v>14.5</v>
      </c>
      <c r="O76" s="43">
        <v>14.5</v>
      </c>
      <c r="P76" s="43">
        <v>14.5</v>
      </c>
      <c r="Q76" s="43">
        <v>14.5</v>
      </c>
      <c r="R76" s="43">
        <v>14.5</v>
      </c>
      <c r="S76" s="43">
        <v>15.1</v>
      </c>
      <c r="T76" s="43">
        <v>15.1</v>
      </c>
      <c r="U76" s="43">
        <v>15.2</v>
      </c>
      <c r="V76" s="43">
        <v>15.2</v>
      </c>
      <c r="W76" s="43">
        <v>20.100000000000001</v>
      </c>
      <c r="X76" s="43">
        <v>20</v>
      </c>
      <c r="Y76" s="43">
        <v>20.100000000000001</v>
      </c>
      <c r="Z76" s="43">
        <v>20.100000000000001</v>
      </c>
      <c r="AA76" s="43">
        <v>18.100000000000001</v>
      </c>
      <c r="AB76" s="43">
        <v>18.100000000000001</v>
      </c>
      <c r="AC76" s="43">
        <v>18.100000000000001</v>
      </c>
      <c r="AD76" s="43">
        <v>18.100000000000001</v>
      </c>
      <c r="AE76" s="43">
        <v>18.100000000000001</v>
      </c>
      <c r="AF76" s="43">
        <v>18.100000000000001</v>
      </c>
      <c r="AG76" s="75">
        <v>22.1</v>
      </c>
      <c r="AH76" s="46">
        <f t="shared" si="32"/>
        <v>20.100000000000001</v>
      </c>
      <c r="AI76" s="47">
        <f t="shared" si="33"/>
        <v>14.4</v>
      </c>
      <c r="AK76" s="49"/>
    </row>
    <row r="77" spans="1:88" ht="15.75" thickBot="1" x14ac:dyDescent="0.3">
      <c r="A77" s="76" t="s">
        <v>96</v>
      </c>
      <c r="B77" s="77">
        <v>5.0999999999999996</v>
      </c>
      <c r="C77" s="77">
        <v>4</v>
      </c>
      <c r="D77" s="77">
        <v>4</v>
      </c>
      <c r="E77" s="77">
        <v>4</v>
      </c>
      <c r="F77" s="77">
        <v>4</v>
      </c>
      <c r="G77" s="77">
        <v>4</v>
      </c>
      <c r="H77" s="77">
        <v>4</v>
      </c>
      <c r="I77" s="77">
        <v>4</v>
      </c>
      <c r="J77" s="77">
        <v>4</v>
      </c>
      <c r="K77" s="77">
        <v>4</v>
      </c>
      <c r="L77" s="77">
        <v>4</v>
      </c>
      <c r="M77" s="77">
        <v>4</v>
      </c>
      <c r="N77" s="77">
        <v>4</v>
      </c>
      <c r="O77" s="77">
        <v>4</v>
      </c>
      <c r="P77" s="77">
        <v>4</v>
      </c>
      <c r="Q77" s="77">
        <v>4</v>
      </c>
      <c r="R77" s="77">
        <v>4</v>
      </c>
      <c r="S77" s="77">
        <v>4</v>
      </c>
      <c r="T77" s="77">
        <v>4</v>
      </c>
      <c r="U77" s="77">
        <v>4</v>
      </c>
      <c r="V77" s="77">
        <v>4</v>
      </c>
      <c r="W77" s="77">
        <v>5</v>
      </c>
      <c r="X77" s="77">
        <v>5</v>
      </c>
      <c r="Y77" s="77">
        <v>4.9000000000000004</v>
      </c>
      <c r="Z77" s="77">
        <v>3</v>
      </c>
      <c r="AA77" s="77">
        <v>3</v>
      </c>
      <c r="AB77" s="77">
        <v>3</v>
      </c>
      <c r="AC77" s="77">
        <v>3</v>
      </c>
      <c r="AD77" s="77">
        <v>3</v>
      </c>
      <c r="AE77" s="77">
        <v>3</v>
      </c>
      <c r="AF77" s="77">
        <v>3</v>
      </c>
      <c r="AG77" s="78">
        <v>14.8</v>
      </c>
      <c r="AH77" s="46">
        <f t="shared" si="32"/>
        <v>5.0999999999999996</v>
      </c>
      <c r="AI77" s="47">
        <f t="shared" si="33"/>
        <v>3</v>
      </c>
      <c r="AK77" s="49"/>
    </row>
    <row r="78" spans="1:88" ht="15.75" thickBot="1" x14ac:dyDescent="0.3">
      <c r="A78" s="79" t="s">
        <v>97</v>
      </c>
      <c r="B78" s="70">
        <f>SUM(B72:B77)</f>
        <v>118.39999999999998</v>
      </c>
      <c r="C78" s="70">
        <f>SUM(C72:C77)</f>
        <v>112.33</v>
      </c>
      <c r="D78" s="70">
        <f t="shared" ref="D78:AG78" si="34">SUM(D72:D77)</f>
        <v>113.5</v>
      </c>
      <c r="E78" s="70">
        <f t="shared" si="34"/>
        <v>115.28</v>
      </c>
      <c r="F78" s="70">
        <f t="shared" si="34"/>
        <v>111.19999999999999</v>
      </c>
      <c r="G78" s="70">
        <f t="shared" si="34"/>
        <v>111.19999999999999</v>
      </c>
      <c r="H78" s="70">
        <f t="shared" si="34"/>
        <v>111.19999999999999</v>
      </c>
      <c r="I78" s="70">
        <f t="shared" si="34"/>
        <v>102.89999999999999</v>
      </c>
      <c r="J78" s="70">
        <f t="shared" si="34"/>
        <v>222.9</v>
      </c>
      <c r="K78" s="70">
        <f t="shared" si="34"/>
        <v>446.3</v>
      </c>
      <c r="L78" s="70">
        <f t="shared" si="34"/>
        <v>525.70000000000005</v>
      </c>
      <c r="M78" s="70">
        <f t="shared" ref="M78:N78" si="35">SUM(M72:M77)</f>
        <v>404.3</v>
      </c>
      <c r="N78" s="70">
        <f t="shared" si="35"/>
        <v>374.40000000000003</v>
      </c>
      <c r="O78" s="70">
        <f t="shared" ref="O78:P78" si="36">SUM(O72:O77)</f>
        <v>315.8</v>
      </c>
      <c r="P78" s="70">
        <f t="shared" si="36"/>
        <v>153.30000000000001</v>
      </c>
      <c r="Q78" s="70">
        <f t="shared" ref="Q78:R78" si="37">SUM(Q72:Q77)</f>
        <v>102.89999999999999</v>
      </c>
      <c r="R78" s="70">
        <f t="shared" si="37"/>
        <v>102.89999999999999</v>
      </c>
      <c r="S78" s="70">
        <f t="shared" ref="S78:T78" si="38">SUM(S72:S77)</f>
        <v>101.2</v>
      </c>
      <c r="T78" s="70">
        <f t="shared" si="38"/>
        <v>98.1</v>
      </c>
      <c r="U78" s="70">
        <f t="shared" ref="U78:V78" si="39">SUM(U72:U77)</f>
        <v>100.5</v>
      </c>
      <c r="V78" s="70">
        <f t="shared" si="39"/>
        <v>100.5</v>
      </c>
      <c r="W78" s="70">
        <f t="shared" ref="W78:X78" si="40">SUM(W72:W77)</f>
        <v>128.5</v>
      </c>
      <c r="X78" s="70">
        <f t="shared" si="40"/>
        <v>184.9</v>
      </c>
      <c r="Y78" s="70">
        <f t="shared" ref="Y78" si="41">SUM(Y72:Y77)</f>
        <v>460.6</v>
      </c>
      <c r="Z78" s="70">
        <f t="shared" ref="Z78:AF78" si="42">SUM(Z72:Z77)</f>
        <v>505.5</v>
      </c>
      <c r="AA78" s="70">
        <f t="shared" si="42"/>
        <v>432.1</v>
      </c>
      <c r="AB78" s="70">
        <f t="shared" si="42"/>
        <v>420.40000000000003</v>
      </c>
      <c r="AC78" s="70">
        <f t="shared" si="42"/>
        <v>353.90000000000003</v>
      </c>
      <c r="AD78" s="70">
        <f t="shared" si="42"/>
        <v>253.20000000000002</v>
      </c>
      <c r="AE78" s="70">
        <f t="shared" si="42"/>
        <v>150.49999999999997</v>
      </c>
      <c r="AF78" s="70">
        <f t="shared" si="42"/>
        <v>130.5</v>
      </c>
      <c r="AG78" s="80">
        <f t="shared" si="34"/>
        <v>706.4</v>
      </c>
      <c r="AH78" s="46">
        <f t="shared" si="32"/>
        <v>525.70000000000005</v>
      </c>
      <c r="AI78" s="47">
        <f t="shared" si="33"/>
        <v>98.1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32.299999999999997</v>
      </c>
      <c r="C79" s="44">
        <v>32</v>
      </c>
      <c r="D79" s="44">
        <v>32.299999999999997</v>
      </c>
      <c r="E79" s="44">
        <v>32.6</v>
      </c>
      <c r="F79" s="44">
        <v>30.6</v>
      </c>
      <c r="G79" s="44">
        <v>40</v>
      </c>
      <c r="H79" s="44">
        <v>40.6</v>
      </c>
      <c r="I79" s="44">
        <v>72.2</v>
      </c>
      <c r="J79" s="44">
        <v>93.1</v>
      </c>
      <c r="K79" s="44">
        <v>123.4</v>
      </c>
      <c r="L79" s="44">
        <v>140.5</v>
      </c>
      <c r="M79" s="44">
        <v>122</v>
      </c>
      <c r="N79" s="44">
        <v>144.1</v>
      </c>
      <c r="O79" s="44">
        <v>143.9</v>
      </c>
      <c r="P79" s="44">
        <v>143.19999999999999</v>
      </c>
      <c r="Q79" s="44">
        <v>112.6</v>
      </c>
      <c r="R79" s="44">
        <v>48.8</v>
      </c>
      <c r="S79" s="44">
        <v>48.8</v>
      </c>
      <c r="T79" s="44">
        <v>48.8</v>
      </c>
      <c r="U79" s="44">
        <v>62.5</v>
      </c>
      <c r="V79" s="44">
        <v>62.5</v>
      </c>
      <c r="W79" s="44">
        <v>89.5</v>
      </c>
      <c r="X79" s="44">
        <v>113.7</v>
      </c>
      <c r="Y79" s="44">
        <v>134.5</v>
      </c>
      <c r="Z79" s="44">
        <v>142.6</v>
      </c>
      <c r="AA79" s="44">
        <v>142.69999999999999</v>
      </c>
      <c r="AB79" s="44">
        <v>110</v>
      </c>
      <c r="AC79" s="44">
        <v>91.1</v>
      </c>
      <c r="AD79" s="44">
        <v>90.8</v>
      </c>
      <c r="AE79" s="44">
        <v>70</v>
      </c>
      <c r="AF79" s="44">
        <v>48</v>
      </c>
      <c r="AG79" s="61">
        <v>144</v>
      </c>
      <c r="AH79" s="46">
        <f t="shared" si="32"/>
        <v>144.1</v>
      </c>
      <c r="AI79" s="47">
        <f t="shared" si="33"/>
        <v>30.6</v>
      </c>
      <c r="AK79" s="49"/>
      <c r="AY79" s="1" t="s">
        <v>99</v>
      </c>
      <c r="AZ79" s="82">
        <f>ROUND(C97,0)</f>
        <v>192</v>
      </c>
      <c r="BA79" s="81">
        <f t="shared" ref="BA79:BD83" si="43">D97</f>
        <v>139</v>
      </c>
      <c r="BB79" s="81">
        <f t="shared" si="43"/>
        <v>126.8</v>
      </c>
      <c r="BC79" s="81">
        <f t="shared" si="43"/>
        <v>96.8</v>
      </c>
      <c r="BD79" s="81">
        <f t="shared" si="43"/>
        <v>141.5</v>
      </c>
      <c r="BE79" s="82">
        <f>I97</f>
        <v>132.19999999999999</v>
      </c>
      <c r="BF79" s="82">
        <f>K97</f>
        <v>-74.099999999999994</v>
      </c>
      <c r="BG79" s="82">
        <f t="shared" ref="BG79:BP83" si="44">M97</f>
        <v>68</v>
      </c>
      <c r="BH79" s="82">
        <f t="shared" si="44"/>
        <v>108.3</v>
      </c>
      <c r="BI79" s="82">
        <f t="shared" si="44"/>
        <v>87.2</v>
      </c>
      <c r="BJ79" s="82">
        <f t="shared" si="44"/>
        <v>216.1</v>
      </c>
      <c r="BK79" s="82">
        <f t="shared" si="44"/>
        <v>298.10000000000002</v>
      </c>
      <c r="BL79" s="82">
        <f t="shared" si="44"/>
        <v>444.3</v>
      </c>
      <c r="BM79" s="82">
        <f t="shared" si="44"/>
        <v>468.4</v>
      </c>
      <c r="BN79" s="82">
        <f t="shared" si="44"/>
        <v>487.6</v>
      </c>
      <c r="BO79" s="82">
        <f t="shared" si="44"/>
        <v>450</v>
      </c>
      <c r="BP79" s="82">
        <f t="shared" si="44"/>
        <v>425.3</v>
      </c>
      <c r="BQ79" s="82">
        <f>X97</f>
        <v>262</v>
      </c>
      <c r="BR79" s="82">
        <f>Z97</f>
        <v>131.30000000000001</v>
      </c>
      <c r="BS79" s="81">
        <f>AB97</f>
        <v>112.9</v>
      </c>
      <c r="BT79" s="81">
        <f t="shared" ref="BT79:BV83" si="45">AD97</f>
        <v>165.5</v>
      </c>
      <c r="BU79" s="81">
        <f t="shared" si="45"/>
        <v>174.2</v>
      </c>
      <c r="BV79" s="81">
        <f t="shared" si="45"/>
        <v>189.7</v>
      </c>
      <c r="BW79" s="81">
        <f>B97</f>
        <v>200.1</v>
      </c>
    </row>
    <row r="80" spans="1:88" x14ac:dyDescent="0.25">
      <c r="A80" s="63" t="s">
        <v>100</v>
      </c>
      <c r="B80" s="43">
        <v>0</v>
      </c>
      <c r="C80" s="43">
        <v>0</v>
      </c>
      <c r="D80" s="43">
        <v>0</v>
      </c>
      <c r="E80" s="43">
        <v>0</v>
      </c>
      <c r="F80" s="43">
        <v>27.3</v>
      </c>
      <c r="G80" s="43">
        <v>54.8</v>
      </c>
      <c r="H80" s="43">
        <v>69.099999999999994</v>
      </c>
      <c r="I80" s="43">
        <v>69.3</v>
      </c>
      <c r="J80" s="43">
        <v>69.3</v>
      </c>
      <c r="K80" s="43">
        <v>58.77</v>
      </c>
      <c r="L80" s="43">
        <v>58.9</v>
      </c>
      <c r="M80" s="43">
        <v>59.5</v>
      </c>
      <c r="N80" s="43">
        <v>69.900000000000006</v>
      </c>
      <c r="O80" s="43">
        <v>70</v>
      </c>
      <c r="P80" s="43">
        <v>58.3</v>
      </c>
      <c r="Q80" s="43">
        <v>54.1</v>
      </c>
      <c r="R80" s="43">
        <v>0</v>
      </c>
      <c r="S80" s="43">
        <v>0</v>
      </c>
      <c r="T80" s="43">
        <v>0</v>
      </c>
      <c r="U80" s="43">
        <v>0</v>
      </c>
      <c r="V80" s="43">
        <v>0</v>
      </c>
      <c r="W80" s="43">
        <v>5</v>
      </c>
      <c r="X80" s="43">
        <v>53</v>
      </c>
      <c r="Y80" s="43">
        <v>52.3</v>
      </c>
      <c r="Z80" s="43">
        <v>69.099999999999994</v>
      </c>
      <c r="AA80" s="43">
        <v>68.599999999999994</v>
      </c>
      <c r="AB80" s="43">
        <v>68.599999999999994</v>
      </c>
      <c r="AC80" s="43">
        <v>54.2</v>
      </c>
      <c r="AD80" s="43">
        <v>35</v>
      </c>
      <c r="AE80" s="43">
        <v>35</v>
      </c>
      <c r="AF80" s="43">
        <v>35</v>
      </c>
      <c r="AG80" s="64">
        <v>70</v>
      </c>
      <c r="AH80" s="46">
        <f t="shared" si="32"/>
        <v>70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0</v>
      </c>
      <c r="BE80" s="82">
        <f>I98</f>
        <v>0</v>
      </c>
      <c r="BF80" s="82">
        <f>K98</f>
        <v>0</v>
      </c>
      <c r="BG80" s="82">
        <f t="shared" si="44"/>
        <v>0</v>
      </c>
      <c r="BH80" s="82">
        <f t="shared" si="44"/>
        <v>0</v>
      </c>
      <c r="BI80" s="82">
        <f t="shared" si="44"/>
        <v>0</v>
      </c>
      <c r="BJ80" s="82">
        <f t="shared" si="44"/>
        <v>0</v>
      </c>
      <c r="BK80" s="82">
        <f t="shared" si="44"/>
        <v>0</v>
      </c>
      <c r="BL80" s="82">
        <f t="shared" si="44"/>
        <v>0</v>
      </c>
      <c r="BM80" s="82">
        <f t="shared" si="44"/>
        <v>0</v>
      </c>
      <c r="BN80" s="82">
        <f t="shared" si="44"/>
        <v>0</v>
      </c>
      <c r="BO80" s="82">
        <f t="shared" si="44"/>
        <v>0</v>
      </c>
      <c r="BP80" s="82">
        <f t="shared" si="44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5"/>
        <v>0</v>
      </c>
      <c r="BU80" s="81">
        <f t="shared" si="45"/>
        <v>0</v>
      </c>
      <c r="BV80" s="81">
        <f t="shared" si="45"/>
        <v>0</v>
      </c>
      <c r="BW80" s="81">
        <f>B98</f>
        <v>0</v>
      </c>
    </row>
    <row r="81" spans="1:75" x14ac:dyDescent="0.25">
      <c r="A81" s="63" t="s">
        <v>102</v>
      </c>
      <c r="B81" s="43">
        <v>16.7</v>
      </c>
      <c r="C81" s="43">
        <v>17</v>
      </c>
      <c r="D81" s="43">
        <v>17.399999999999999</v>
      </c>
      <c r="E81" s="43">
        <v>17.2</v>
      </c>
      <c r="F81" s="43">
        <v>17.2</v>
      </c>
      <c r="G81" s="43">
        <v>22.8</v>
      </c>
      <c r="H81" s="43">
        <v>50</v>
      </c>
      <c r="I81" s="43">
        <v>59.9</v>
      </c>
      <c r="J81" s="43">
        <v>68.400000000000006</v>
      </c>
      <c r="K81" s="43">
        <v>60.6</v>
      </c>
      <c r="L81" s="43">
        <v>61</v>
      </c>
      <c r="M81" s="43">
        <v>68.900000000000006</v>
      </c>
      <c r="N81" s="43">
        <v>68.400000000000006</v>
      </c>
      <c r="O81" s="43">
        <v>67.599999999999994</v>
      </c>
      <c r="P81" s="43">
        <v>51.7</v>
      </c>
      <c r="Q81" s="43">
        <v>52.4</v>
      </c>
      <c r="R81" s="43">
        <v>17.5</v>
      </c>
      <c r="S81" s="43">
        <v>24.1</v>
      </c>
      <c r="T81" s="43">
        <v>24.2</v>
      </c>
      <c r="U81" s="43">
        <v>24.1</v>
      </c>
      <c r="V81" s="43">
        <v>24.3</v>
      </c>
      <c r="W81" s="43">
        <v>24</v>
      </c>
      <c r="X81" s="43">
        <v>54.6</v>
      </c>
      <c r="Y81" s="43">
        <v>54.8</v>
      </c>
      <c r="Z81" s="43">
        <v>67.8</v>
      </c>
      <c r="AA81" s="43">
        <v>69.5</v>
      </c>
      <c r="AB81" s="43">
        <v>69.5</v>
      </c>
      <c r="AC81" s="43">
        <v>69.5</v>
      </c>
      <c r="AD81" s="43">
        <v>69.5</v>
      </c>
      <c r="AE81" s="43">
        <v>62.2</v>
      </c>
      <c r="AF81" s="43">
        <v>62.2</v>
      </c>
      <c r="AG81" s="64">
        <v>69</v>
      </c>
      <c r="AH81" s="46">
        <f t="shared" si="32"/>
        <v>69.5</v>
      </c>
      <c r="AI81" s="47">
        <f t="shared" si="33"/>
        <v>16.7</v>
      </c>
      <c r="AK81" s="49"/>
      <c r="AL81" s="83"/>
      <c r="AO81" s="83"/>
      <c r="AY81" s="1" t="s">
        <v>103</v>
      </c>
      <c r="AZ81" s="82">
        <f>ROUND(C99,0)</f>
        <v>121</v>
      </c>
      <c r="BA81" s="81">
        <f t="shared" si="43"/>
        <v>94</v>
      </c>
      <c r="BB81" s="81">
        <f t="shared" si="43"/>
        <v>99</v>
      </c>
      <c r="BC81" s="81">
        <f t="shared" si="43"/>
        <v>115.5</v>
      </c>
      <c r="BD81" s="81">
        <f t="shared" si="43"/>
        <v>130.19999999999999</v>
      </c>
      <c r="BE81" s="82">
        <f>I99</f>
        <v>90.3</v>
      </c>
      <c r="BF81" s="82">
        <f>K99</f>
        <v>124</v>
      </c>
      <c r="BG81" s="82">
        <f t="shared" si="44"/>
        <v>114.4</v>
      </c>
      <c r="BH81" s="82">
        <f t="shared" si="44"/>
        <v>111.9</v>
      </c>
      <c r="BI81" s="82">
        <f t="shared" si="44"/>
        <v>97.55</v>
      </c>
      <c r="BJ81" s="82">
        <f t="shared" si="44"/>
        <v>92.6</v>
      </c>
      <c r="BK81" s="82">
        <f t="shared" si="44"/>
        <v>92.3</v>
      </c>
      <c r="BL81" s="82">
        <f t="shared" si="44"/>
        <v>93.9</v>
      </c>
      <c r="BM81" s="82">
        <f t="shared" si="44"/>
        <v>103</v>
      </c>
      <c r="BN81" s="82">
        <f t="shared" si="44"/>
        <v>98.7</v>
      </c>
      <c r="BO81" s="82">
        <f t="shared" si="44"/>
        <v>94.5</v>
      </c>
      <c r="BP81" s="82">
        <f t="shared" si="44"/>
        <v>109.4</v>
      </c>
      <c r="BQ81" s="82">
        <f>X99</f>
        <v>125.2</v>
      </c>
      <c r="BR81" s="82">
        <f>Z99</f>
        <v>135</v>
      </c>
      <c r="BS81" s="81">
        <f>AB99</f>
        <v>102.7</v>
      </c>
      <c r="BT81" s="81">
        <f t="shared" si="45"/>
        <v>107.6</v>
      </c>
      <c r="BU81" s="81">
        <f t="shared" si="45"/>
        <v>102</v>
      </c>
      <c r="BV81" s="81">
        <f t="shared" si="45"/>
        <v>134.9</v>
      </c>
      <c r="BW81" s="81">
        <f>B99</f>
        <v>128.80000000000001</v>
      </c>
    </row>
    <row r="82" spans="1:75" s="83" customFormat="1" x14ac:dyDescent="0.25">
      <c r="A82" s="63" t="s">
        <v>104</v>
      </c>
      <c r="B82" s="43">
        <v>50.9</v>
      </c>
      <c r="C82" s="43">
        <v>40</v>
      </c>
      <c r="D82" s="43">
        <v>58.8</v>
      </c>
      <c r="E82" s="43">
        <v>50.8</v>
      </c>
      <c r="F82" s="43">
        <v>51.3</v>
      </c>
      <c r="G82" s="43">
        <v>51.3</v>
      </c>
      <c r="H82" s="43">
        <v>50.77</v>
      </c>
      <c r="I82" s="43">
        <v>50.77</v>
      </c>
      <c r="J82" s="43">
        <v>50.77</v>
      </c>
      <c r="K82" s="43">
        <v>49.9</v>
      </c>
      <c r="L82" s="43">
        <v>49.9</v>
      </c>
      <c r="M82" s="43">
        <v>49.9</v>
      </c>
      <c r="N82" s="43">
        <v>49.9</v>
      </c>
      <c r="O82" s="43">
        <v>49.9</v>
      </c>
      <c r="P82" s="43">
        <v>49.9</v>
      </c>
      <c r="Q82" s="43">
        <v>49.9</v>
      </c>
      <c r="R82" s="43">
        <v>49.9</v>
      </c>
      <c r="S82" s="43">
        <v>45.1</v>
      </c>
      <c r="T82" s="43">
        <v>44.1</v>
      </c>
      <c r="U82" s="43">
        <v>39.700000000000003</v>
      </c>
      <c r="V82" s="43">
        <v>39.700000000000003</v>
      </c>
      <c r="W82" s="43">
        <v>44.9</v>
      </c>
      <c r="X82" s="43">
        <v>45</v>
      </c>
      <c r="Y82" s="43">
        <v>45.2</v>
      </c>
      <c r="Z82" s="43">
        <v>45.7</v>
      </c>
      <c r="AA82" s="43">
        <v>45</v>
      </c>
      <c r="AB82" s="43">
        <v>45</v>
      </c>
      <c r="AC82" s="43">
        <v>45</v>
      </c>
      <c r="AD82" s="43">
        <v>45</v>
      </c>
      <c r="AE82" s="43">
        <v>45</v>
      </c>
      <c r="AF82" s="43">
        <v>45</v>
      </c>
      <c r="AG82" s="64">
        <v>60</v>
      </c>
      <c r="AH82" s="46">
        <f t="shared" si="32"/>
        <v>58.8</v>
      </c>
      <c r="AI82" s="47">
        <f t="shared" si="33"/>
        <v>39.700000000000003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3"/>
        <v>0</v>
      </c>
      <c r="BB82" s="81">
        <f t="shared" si="43"/>
        <v>0</v>
      </c>
      <c r="BC82" s="81">
        <f t="shared" si="43"/>
        <v>0</v>
      </c>
      <c r="BD82" s="81">
        <f t="shared" si="43"/>
        <v>0</v>
      </c>
      <c r="BE82" s="82">
        <f>I100</f>
        <v>0</v>
      </c>
      <c r="BF82" s="82">
        <f>K100</f>
        <v>0</v>
      </c>
      <c r="BG82" s="82">
        <f t="shared" si="44"/>
        <v>0</v>
      </c>
      <c r="BH82" s="82">
        <f t="shared" si="44"/>
        <v>0</v>
      </c>
      <c r="BI82" s="82">
        <f t="shared" si="44"/>
        <v>10.9</v>
      </c>
      <c r="BJ82" s="82">
        <f t="shared" si="44"/>
        <v>10.199999999999999</v>
      </c>
      <c r="BK82" s="82">
        <f t="shared" si="44"/>
        <v>10.9</v>
      </c>
      <c r="BL82" s="82">
        <f t="shared" si="44"/>
        <v>42.3</v>
      </c>
      <c r="BM82" s="82">
        <f t="shared" si="44"/>
        <v>44.8</v>
      </c>
      <c r="BN82" s="82">
        <f t="shared" si="44"/>
        <v>46.6</v>
      </c>
      <c r="BO82" s="82">
        <f t="shared" si="44"/>
        <v>51.2</v>
      </c>
      <c r="BP82" s="82">
        <f t="shared" si="44"/>
        <v>44</v>
      </c>
      <c r="BQ82" s="82">
        <f>X100</f>
        <v>44.3</v>
      </c>
      <c r="BR82" s="82">
        <f>Z100</f>
        <v>44.8</v>
      </c>
      <c r="BS82" s="81">
        <f>AB100</f>
        <v>21</v>
      </c>
      <c r="BT82" s="81">
        <f t="shared" si="45"/>
        <v>18.5</v>
      </c>
      <c r="BU82" s="81">
        <f t="shared" si="45"/>
        <v>16.3</v>
      </c>
      <c r="BV82" s="81">
        <f t="shared" si="45"/>
        <v>15.1</v>
      </c>
      <c r="BW82" s="81">
        <f>B100</f>
        <v>27.6</v>
      </c>
    </row>
    <row r="83" spans="1:75" x14ac:dyDescent="0.2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10.199999999999999</v>
      </c>
      <c r="I83" s="44">
        <v>12</v>
      </c>
      <c r="J83" s="44">
        <v>12</v>
      </c>
      <c r="K83" s="44">
        <v>12.3</v>
      </c>
      <c r="L83" s="44">
        <v>29.1</v>
      </c>
      <c r="M83" s="44">
        <v>21.8</v>
      </c>
      <c r="N83" s="44">
        <v>21.6</v>
      </c>
      <c r="O83" s="44">
        <v>25.3</v>
      </c>
      <c r="P83" s="44">
        <v>24.6</v>
      </c>
      <c r="Q83" s="44">
        <v>10.4</v>
      </c>
      <c r="R83" s="44">
        <v>0</v>
      </c>
      <c r="S83" s="44">
        <v>0</v>
      </c>
      <c r="T83" s="44">
        <v>0</v>
      </c>
      <c r="U83" s="44">
        <v>0</v>
      </c>
      <c r="V83" s="44">
        <v>0</v>
      </c>
      <c r="W83" s="44">
        <v>0</v>
      </c>
      <c r="X83" s="44">
        <v>0</v>
      </c>
      <c r="Y83" s="44">
        <v>10.4</v>
      </c>
      <c r="Z83" s="43">
        <v>15</v>
      </c>
      <c r="AA83" s="43">
        <v>28.5</v>
      </c>
      <c r="AB83" s="43">
        <v>28.5</v>
      </c>
      <c r="AC83" s="43">
        <v>28.5</v>
      </c>
      <c r="AD83" s="43">
        <v>28.5</v>
      </c>
      <c r="AE83" s="43">
        <v>28.5</v>
      </c>
      <c r="AF83" s="43">
        <v>28.5</v>
      </c>
      <c r="AG83" s="64">
        <v>30</v>
      </c>
      <c r="AH83" s="46">
        <f t="shared" si="32"/>
        <v>29.1</v>
      </c>
      <c r="AI83" s="47">
        <f t="shared" si="33"/>
        <v>0</v>
      </c>
      <c r="AK83" s="49"/>
      <c r="AY83" s="1" t="s">
        <v>107</v>
      </c>
      <c r="AZ83" s="82">
        <f>ROUND(C101,0)</f>
        <v>61</v>
      </c>
      <c r="BA83" s="81">
        <f t="shared" si="43"/>
        <v>61.9</v>
      </c>
      <c r="BB83" s="81">
        <f t="shared" si="43"/>
        <v>53</v>
      </c>
      <c r="BC83" s="81">
        <f t="shared" si="43"/>
        <v>53</v>
      </c>
      <c r="BD83" s="81">
        <f t="shared" si="43"/>
        <v>54.4</v>
      </c>
      <c r="BE83" s="82">
        <f>I101</f>
        <v>54.5</v>
      </c>
      <c r="BF83" s="82">
        <f>K101</f>
        <v>45.36</v>
      </c>
      <c r="BG83" s="82">
        <f t="shared" si="44"/>
        <v>55.3</v>
      </c>
      <c r="BH83" s="82">
        <f t="shared" si="44"/>
        <v>58</v>
      </c>
      <c r="BI83" s="82">
        <f t="shared" si="44"/>
        <v>57.9</v>
      </c>
      <c r="BJ83" s="82">
        <f t="shared" si="44"/>
        <v>46.3</v>
      </c>
      <c r="BK83" s="82">
        <f t="shared" si="44"/>
        <v>54.5</v>
      </c>
      <c r="BL83" s="82">
        <f t="shared" si="44"/>
        <v>51.6</v>
      </c>
      <c r="BM83" s="82">
        <f t="shared" si="44"/>
        <v>55.3</v>
      </c>
      <c r="BN83" s="82">
        <f t="shared" si="44"/>
        <v>61.2</v>
      </c>
      <c r="BO83" s="82">
        <f t="shared" si="44"/>
        <v>62.9</v>
      </c>
      <c r="BP83" s="82">
        <f t="shared" si="44"/>
        <v>47.3</v>
      </c>
      <c r="BQ83" s="82">
        <f>X101</f>
        <v>48.6</v>
      </c>
      <c r="BR83" s="82">
        <f>Z101</f>
        <v>55.7</v>
      </c>
      <c r="BS83" s="81">
        <f>AB101</f>
        <v>51</v>
      </c>
      <c r="BT83" s="81">
        <f t="shared" si="45"/>
        <v>60</v>
      </c>
      <c r="BU83" s="81">
        <f t="shared" si="45"/>
        <v>59.5</v>
      </c>
      <c r="BV83" s="81">
        <f t="shared" si="45"/>
        <v>63.6</v>
      </c>
      <c r="BW83" s="81">
        <f>B101</f>
        <v>59.6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2.1</v>
      </c>
      <c r="M84" s="44">
        <v>7</v>
      </c>
      <c r="N84" s="44">
        <v>7</v>
      </c>
      <c r="O84" s="44">
        <v>7</v>
      </c>
      <c r="P84" s="44">
        <v>18.899999999999999</v>
      </c>
      <c r="Q84" s="44">
        <v>18.600000000000001</v>
      </c>
      <c r="R84" s="44">
        <v>17.8</v>
      </c>
      <c r="S84" s="44">
        <v>15.3</v>
      </c>
      <c r="T84" s="44">
        <v>12.2</v>
      </c>
      <c r="U84" s="44">
        <v>7.6</v>
      </c>
      <c r="V84" s="44">
        <v>7.6</v>
      </c>
      <c r="W84" s="44">
        <v>0.9</v>
      </c>
      <c r="X84" s="44">
        <v>0.2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18.899999999999999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8.1999999999999993</v>
      </c>
      <c r="C85" s="43">
        <v>10.5</v>
      </c>
      <c r="D85" s="43">
        <v>10.4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10.199999999999999</v>
      </c>
      <c r="N85" s="43">
        <v>10.199999999999999</v>
      </c>
      <c r="O85" s="43">
        <v>10.199999999999999</v>
      </c>
      <c r="P85" s="43">
        <v>10.199999999999999</v>
      </c>
      <c r="Q85" s="43">
        <v>10.199999999999999</v>
      </c>
      <c r="R85" s="43">
        <v>10.199999999999999</v>
      </c>
      <c r="S85" s="43">
        <v>10.6</v>
      </c>
      <c r="T85" s="43">
        <v>10.5</v>
      </c>
      <c r="U85" s="43">
        <v>10.3</v>
      </c>
      <c r="V85" s="43">
        <v>10.3</v>
      </c>
      <c r="W85" s="43">
        <v>9.9</v>
      </c>
      <c r="X85" s="43">
        <v>9.77</v>
      </c>
      <c r="Y85" s="43">
        <v>9.6999999999999993</v>
      </c>
      <c r="Z85" s="43">
        <v>10</v>
      </c>
      <c r="AA85" s="43">
        <v>10.1</v>
      </c>
      <c r="AB85" s="43">
        <v>10.1</v>
      </c>
      <c r="AC85" s="43">
        <v>10.1</v>
      </c>
      <c r="AD85" s="43">
        <v>10.1</v>
      </c>
      <c r="AE85" s="43">
        <v>10.1</v>
      </c>
      <c r="AF85" s="43">
        <v>10.1</v>
      </c>
      <c r="AG85" s="64">
        <v>24</v>
      </c>
      <c r="AH85" s="46">
        <f t="shared" si="32"/>
        <v>10.6</v>
      </c>
      <c r="AI85" s="47">
        <f t="shared" si="33"/>
        <v>8.1999999999999993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47">VALUE(AZ79)</f>
        <v>192</v>
      </c>
      <c r="BA86" s="82">
        <f t="shared" si="47"/>
        <v>139</v>
      </c>
      <c r="BB86" s="82">
        <f t="shared" si="47"/>
        <v>126.8</v>
      </c>
      <c r="BC86" s="82">
        <f t="shared" si="47"/>
        <v>96.8</v>
      </c>
      <c r="BD86" s="82">
        <f t="shared" si="47"/>
        <v>141.5</v>
      </c>
      <c r="BE86" s="82">
        <f t="shared" si="47"/>
        <v>132.19999999999999</v>
      </c>
      <c r="BF86" s="82">
        <f t="shared" si="47"/>
        <v>-74.099999999999994</v>
      </c>
      <c r="BG86" s="82">
        <f t="shared" si="47"/>
        <v>68</v>
      </c>
      <c r="BH86" s="82">
        <f t="shared" si="47"/>
        <v>108.3</v>
      </c>
      <c r="BI86" s="82">
        <f t="shared" si="47"/>
        <v>87.2</v>
      </c>
      <c r="BJ86" s="82">
        <f t="shared" si="47"/>
        <v>216.1</v>
      </c>
      <c r="BK86" s="82">
        <f t="shared" si="47"/>
        <v>298.10000000000002</v>
      </c>
      <c r="BL86" s="82">
        <f t="shared" si="47"/>
        <v>444.3</v>
      </c>
      <c r="BM86" s="82">
        <f t="shared" si="47"/>
        <v>468.4</v>
      </c>
      <c r="BN86" s="82">
        <f t="shared" si="47"/>
        <v>487.6</v>
      </c>
      <c r="BO86" s="82">
        <f t="shared" si="47"/>
        <v>450</v>
      </c>
      <c r="BP86" s="82">
        <f t="shared" si="47"/>
        <v>425.3</v>
      </c>
      <c r="BQ86" s="82">
        <f t="shared" si="47"/>
        <v>262</v>
      </c>
      <c r="BR86" s="82">
        <f t="shared" si="47"/>
        <v>131.30000000000001</v>
      </c>
      <c r="BS86" s="82">
        <f t="shared" si="47"/>
        <v>112.9</v>
      </c>
      <c r="BT86" s="82">
        <f t="shared" si="47"/>
        <v>165.5</v>
      </c>
      <c r="BU86" s="82">
        <f t="shared" si="47"/>
        <v>174.2</v>
      </c>
      <c r="BV86" s="82">
        <f t="shared" si="47"/>
        <v>189.7</v>
      </c>
      <c r="BW86" s="82">
        <f t="shared" si="47"/>
        <v>200.1</v>
      </c>
    </row>
    <row r="87" spans="1:75" x14ac:dyDescent="0.25">
      <c r="A87" s="63" t="s">
        <v>112</v>
      </c>
      <c r="B87" s="43">
        <v>7.8</v>
      </c>
      <c r="C87" s="43">
        <v>9.3000000000000007</v>
      </c>
      <c r="D87" s="43">
        <v>9.3000000000000007</v>
      </c>
      <c r="E87" s="43">
        <v>9.3000000000000007</v>
      </c>
      <c r="F87" s="43">
        <v>9.3000000000000007</v>
      </c>
      <c r="G87" s="43">
        <v>9.3000000000000007</v>
      </c>
      <c r="H87" s="43">
        <v>9.3000000000000007</v>
      </c>
      <c r="I87" s="43">
        <v>9.3000000000000007</v>
      </c>
      <c r="J87" s="43">
        <v>9.3000000000000007</v>
      </c>
      <c r="K87" s="43">
        <v>9.3000000000000007</v>
      </c>
      <c r="L87" s="43">
        <v>9.3000000000000007</v>
      </c>
      <c r="M87" s="43">
        <v>9.3000000000000007</v>
      </c>
      <c r="N87" s="43">
        <v>9.3000000000000007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7.5</v>
      </c>
      <c r="T87" s="43">
        <v>8.1999999999999993</v>
      </c>
      <c r="U87" s="43">
        <v>8.6</v>
      </c>
      <c r="V87" s="43">
        <v>8.6</v>
      </c>
      <c r="W87" s="43">
        <v>8.9</v>
      </c>
      <c r="X87" s="43">
        <v>8.1</v>
      </c>
      <c r="Y87" s="43">
        <v>7.6</v>
      </c>
      <c r="Z87" s="43">
        <v>7.1</v>
      </c>
      <c r="AA87" s="43">
        <v>7.4</v>
      </c>
      <c r="AB87" s="43">
        <v>7.4</v>
      </c>
      <c r="AC87" s="43">
        <v>7.4</v>
      </c>
      <c r="AD87" s="43">
        <v>7.4</v>
      </c>
      <c r="AE87" s="43">
        <v>7.4</v>
      </c>
      <c r="AF87" s="43">
        <v>7.4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0</v>
      </c>
      <c r="BE87" s="82">
        <f t="shared" si="47"/>
        <v>0</v>
      </c>
      <c r="BF87" s="82">
        <f t="shared" si="47"/>
        <v>0</v>
      </c>
      <c r="BG87" s="82">
        <f t="shared" si="47"/>
        <v>0</v>
      </c>
      <c r="BH87" s="82">
        <f t="shared" si="47"/>
        <v>0</v>
      </c>
      <c r="BI87" s="82">
        <f t="shared" si="47"/>
        <v>0</v>
      </c>
      <c r="BJ87" s="82">
        <f t="shared" si="47"/>
        <v>0</v>
      </c>
      <c r="BK87" s="82">
        <f t="shared" si="47"/>
        <v>0</v>
      </c>
      <c r="BL87" s="82">
        <f t="shared" si="47"/>
        <v>0</v>
      </c>
      <c r="BM87" s="82">
        <f t="shared" si="47"/>
        <v>0</v>
      </c>
      <c r="BN87" s="82">
        <f t="shared" si="47"/>
        <v>0</v>
      </c>
      <c r="BO87" s="82">
        <f t="shared" si="47"/>
        <v>0</v>
      </c>
      <c r="BP87" s="82">
        <f t="shared" si="47"/>
        <v>0</v>
      </c>
      <c r="BQ87" s="82">
        <f t="shared" si="47"/>
        <v>0</v>
      </c>
      <c r="BR87" s="82">
        <f t="shared" si="47"/>
        <v>0</v>
      </c>
      <c r="BS87" s="82">
        <f t="shared" si="47"/>
        <v>0</v>
      </c>
      <c r="BT87" s="82">
        <f t="shared" si="47"/>
        <v>0</v>
      </c>
      <c r="BU87" s="82">
        <f t="shared" si="47"/>
        <v>0</v>
      </c>
      <c r="BV87" s="82">
        <f t="shared" si="47"/>
        <v>0</v>
      </c>
      <c r="BW87" s="82">
        <f t="shared" si="47"/>
        <v>0</v>
      </c>
    </row>
    <row r="88" spans="1:75" x14ac:dyDescent="0.25">
      <c r="A88" s="84" t="s">
        <v>113</v>
      </c>
      <c r="B88" s="43">
        <v>7</v>
      </c>
      <c r="C88" s="43">
        <v>7.1</v>
      </c>
      <c r="D88" s="43">
        <v>7.1</v>
      </c>
      <c r="E88" s="43">
        <v>7</v>
      </c>
      <c r="F88" s="43">
        <v>7</v>
      </c>
      <c r="G88" s="43">
        <v>7</v>
      </c>
      <c r="H88" s="43">
        <v>7</v>
      </c>
      <c r="I88" s="43">
        <v>7</v>
      </c>
      <c r="J88" s="43">
        <v>7</v>
      </c>
      <c r="K88" s="43">
        <v>7</v>
      </c>
      <c r="L88" s="43">
        <v>7</v>
      </c>
      <c r="M88" s="43">
        <v>7</v>
      </c>
      <c r="N88" s="43">
        <v>7</v>
      </c>
      <c r="O88" s="43">
        <v>7</v>
      </c>
      <c r="P88" s="43">
        <v>7</v>
      </c>
      <c r="Q88" s="43">
        <v>7</v>
      </c>
      <c r="R88" s="43">
        <v>7</v>
      </c>
      <c r="S88" s="43">
        <v>3.9</v>
      </c>
      <c r="T88" s="43">
        <v>5.0999999999999996</v>
      </c>
      <c r="U88" s="43">
        <v>7</v>
      </c>
      <c r="V88" s="43">
        <v>7</v>
      </c>
      <c r="W88" s="43">
        <v>6.7</v>
      </c>
      <c r="X88" s="43">
        <v>6.6</v>
      </c>
      <c r="Y88" s="43">
        <v>6.5</v>
      </c>
      <c r="Z88" s="43">
        <v>5.5</v>
      </c>
      <c r="AA88" s="43">
        <v>5.4</v>
      </c>
      <c r="AB88" s="43">
        <v>5.4</v>
      </c>
      <c r="AC88" s="43">
        <v>5.4</v>
      </c>
      <c r="AD88" s="43">
        <v>5.4</v>
      </c>
      <c r="AE88" s="43">
        <v>5.4</v>
      </c>
      <c r="AF88" s="43">
        <v>5.4</v>
      </c>
      <c r="AG88" s="64">
        <v>14</v>
      </c>
      <c r="AH88" s="46">
        <f t="shared" si="32"/>
        <v>7.1</v>
      </c>
      <c r="AI88" s="47">
        <f t="shared" si="33"/>
        <v>3.9</v>
      </c>
      <c r="AK88" s="49"/>
      <c r="AZ88" s="82">
        <f t="shared" si="47"/>
        <v>121</v>
      </c>
      <c r="BA88" s="82">
        <f t="shared" si="47"/>
        <v>94</v>
      </c>
      <c r="BB88" s="82">
        <f t="shared" si="47"/>
        <v>99</v>
      </c>
      <c r="BC88" s="82">
        <f t="shared" si="47"/>
        <v>115.5</v>
      </c>
      <c r="BD88" s="82">
        <f t="shared" si="47"/>
        <v>130.19999999999999</v>
      </c>
      <c r="BE88" s="82">
        <f t="shared" si="47"/>
        <v>90.3</v>
      </c>
      <c r="BF88" s="82">
        <f t="shared" si="47"/>
        <v>124</v>
      </c>
      <c r="BG88" s="82">
        <f t="shared" si="47"/>
        <v>114.4</v>
      </c>
      <c r="BH88" s="82">
        <f t="shared" si="47"/>
        <v>111.9</v>
      </c>
      <c r="BI88" s="82">
        <f t="shared" si="47"/>
        <v>97.55</v>
      </c>
      <c r="BJ88" s="82">
        <f t="shared" si="47"/>
        <v>92.6</v>
      </c>
      <c r="BK88" s="82">
        <f t="shared" si="47"/>
        <v>92.3</v>
      </c>
      <c r="BL88" s="82">
        <f t="shared" si="47"/>
        <v>93.9</v>
      </c>
      <c r="BM88" s="82">
        <f t="shared" si="47"/>
        <v>103</v>
      </c>
      <c r="BN88" s="82">
        <f t="shared" si="47"/>
        <v>98.7</v>
      </c>
      <c r="BO88" s="82">
        <f t="shared" si="47"/>
        <v>94.5</v>
      </c>
      <c r="BP88" s="82">
        <f t="shared" si="47"/>
        <v>109.4</v>
      </c>
      <c r="BQ88" s="82">
        <f t="shared" si="47"/>
        <v>125.2</v>
      </c>
      <c r="BR88" s="82">
        <f t="shared" si="47"/>
        <v>135</v>
      </c>
      <c r="BS88" s="82">
        <f t="shared" si="47"/>
        <v>102.7</v>
      </c>
      <c r="BT88" s="82">
        <f t="shared" si="47"/>
        <v>107.6</v>
      </c>
      <c r="BU88" s="82">
        <f t="shared" si="47"/>
        <v>102</v>
      </c>
      <c r="BV88" s="82">
        <f t="shared" si="47"/>
        <v>134.9</v>
      </c>
      <c r="BW88" s="82">
        <f t="shared" si="47"/>
        <v>128.80000000000001</v>
      </c>
    </row>
    <row r="89" spans="1:75" x14ac:dyDescent="0.25">
      <c r="A89" s="63" t="s">
        <v>114</v>
      </c>
      <c r="B89" s="43">
        <v>6.2</v>
      </c>
      <c r="C89" s="43">
        <v>6</v>
      </c>
      <c r="D89" s="43">
        <v>6</v>
      </c>
      <c r="E89" s="43">
        <v>6</v>
      </c>
      <c r="F89" s="43">
        <v>6</v>
      </c>
      <c r="G89" s="43">
        <v>6</v>
      </c>
      <c r="H89" s="43">
        <v>6</v>
      </c>
      <c r="I89" s="43">
        <v>6</v>
      </c>
      <c r="J89" s="43">
        <v>6</v>
      </c>
      <c r="K89" s="43">
        <v>6</v>
      </c>
      <c r="L89" s="43">
        <v>6</v>
      </c>
      <c r="M89" s="43">
        <v>6</v>
      </c>
      <c r="N89" s="43">
        <v>6</v>
      </c>
      <c r="O89" s="43">
        <v>6</v>
      </c>
      <c r="P89" s="43">
        <v>6</v>
      </c>
      <c r="Q89" s="43">
        <v>6</v>
      </c>
      <c r="R89" s="43">
        <v>6</v>
      </c>
      <c r="S89" s="43">
        <v>6</v>
      </c>
      <c r="T89" s="43">
        <v>6</v>
      </c>
      <c r="U89" s="43">
        <v>6</v>
      </c>
      <c r="V89" s="43">
        <v>6</v>
      </c>
      <c r="W89" s="43">
        <v>6</v>
      </c>
      <c r="X89" s="43">
        <v>6</v>
      </c>
      <c r="Y89" s="43">
        <v>6</v>
      </c>
      <c r="Z89" s="43">
        <v>6.2</v>
      </c>
      <c r="AA89" s="43">
        <v>6.2</v>
      </c>
      <c r="AB89" s="43">
        <v>6.2</v>
      </c>
      <c r="AC89" s="43">
        <v>6.2</v>
      </c>
      <c r="AD89" s="43">
        <v>6.2</v>
      </c>
      <c r="AE89" s="43">
        <v>6.2</v>
      </c>
      <c r="AF89" s="43">
        <v>6.2</v>
      </c>
      <c r="AG89" s="64">
        <v>10.050000000000001</v>
      </c>
      <c r="AH89" s="46">
        <f t="shared" si="32"/>
        <v>6.2</v>
      </c>
      <c r="AI89" s="47">
        <f t="shared" si="33"/>
        <v>6</v>
      </c>
      <c r="AK89" s="49"/>
      <c r="AZ89" s="82">
        <f t="shared" si="47"/>
        <v>0</v>
      </c>
      <c r="BA89" s="82">
        <f t="shared" si="47"/>
        <v>0</v>
      </c>
      <c r="BB89" s="82">
        <f t="shared" si="47"/>
        <v>0</v>
      </c>
      <c r="BC89" s="82">
        <f t="shared" si="47"/>
        <v>0</v>
      </c>
      <c r="BD89" s="82">
        <f t="shared" si="47"/>
        <v>0</v>
      </c>
      <c r="BE89" s="82">
        <f t="shared" si="47"/>
        <v>0</v>
      </c>
      <c r="BF89" s="82">
        <f t="shared" si="47"/>
        <v>0</v>
      </c>
      <c r="BG89" s="82">
        <f t="shared" si="47"/>
        <v>0</v>
      </c>
      <c r="BH89" s="82">
        <f t="shared" si="47"/>
        <v>0</v>
      </c>
      <c r="BI89" s="82">
        <f t="shared" si="47"/>
        <v>10.9</v>
      </c>
      <c r="BJ89" s="82">
        <f t="shared" si="47"/>
        <v>10.199999999999999</v>
      </c>
      <c r="BK89" s="82">
        <f t="shared" si="47"/>
        <v>10.9</v>
      </c>
      <c r="BL89" s="82">
        <f t="shared" si="47"/>
        <v>42.3</v>
      </c>
      <c r="BM89" s="82">
        <f t="shared" si="47"/>
        <v>44.8</v>
      </c>
      <c r="BN89" s="82">
        <f t="shared" si="47"/>
        <v>46.6</v>
      </c>
      <c r="BO89" s="82">
        <f t="shared" si="47"/>
        <v>51.2</v>
      </c>
      <c r="BP89" s="82">
        <f t="shared" si="47"/>
        <v>44</v>
      </c>
      <c r="BQ89" s="82">
        <f t="shared" si="47"/>
        <v>44.3</v>
      </c>
      <c r="BR89" s="82">
        <f t="shared" si="47"/>
        <v>44.8</v>
      </c>
      <c r="BS89" s="82">
        <f t="shared" si="47"/>
        <v>21</v>
      </c>
      <c r="BT89" s="82">
        <f t="shared" si="47"/>
        <v>18.5</v>
      </c>
      <c r="BU89" s="82">
        <f t="shared" si="47"/>
        <v>16.3</v>
      </c>
      <c r="BV89" s="82">
        <f t="shared" si="47"/>
        <v>15.1</v>
      </c>
      <c r="BW89" s="82">
        <f t="shared" si="47"/>
        <v>27.6</v>
      </c>
    </row>
    <row r="90" spans="1:75" x14ac:dyDescent="0.25">
      <c r="A90" s="63" t="s">
        <v>115</v>
      </c>
      <c r="B90" s="43">
        <v>3.4</v>
      </c>
      <c r="C90" s="43">
        <v>3.4</v>
      </c>
      <c r="D90" s="43">
        <v>3.4</v>
      </c>
      <c r="E90" s="43">
        <v>3.4</v>
      </c>
      <c r="F90" s="43">
        <v>3.4</v>
      </c>
      <c r="G90" s="43">
        <v>3.4</v>
      </c>
      <c r="H90" s="43">
        <v>3.4</v>
      </c>
      <c r="I90" s="43">
        <v>3.4</v>
      </c>
      <c r="J90" s="43">
        <v>3.4</v>
      </c>
      <c r="K90" s="43">
        <v>3.4</v>
      </c>
      <c r="L90" s="43">
        <v>3.4</v>
      </c>
      <c r="M90" s="43">
        <v>3.4</v>
      </c>
      <c r="N90" s="43">
        <v>3.4</v>
      </c>
      <c r="O90" s="43">
        <v>3.4</v>
      </c>
      <c r="P90" s="43">
        <v>3.4</v>
      </c>
      <c r="Q90" s="43">
        <v>3.4</v>
      </c>
      <c r="R90" s="43">
        <v>3.4</v>
      </c>
      <c r="S90" s="43">
        <v>3.4</v>
      </c>
      <c r="T90" s="43">
        <v>3.4</v>
      </c>
      <c r="U90" s="43">
        <v>3.4</v>
      </c>
      <c r="V90" s="43">
        <v>3.4</v>
      </c>
      <c r="W90" s="43">
        <v>3.4</v>
      </c>
      <c r="X90" s="43">
        <v>3.4</v>
      </c>
      <c r="Y90" s="43">
        <v>3.4</v>
      </c>
      <c r="Z90" s="43">
        <v>3.4</v>
      </c>
      <c r="AA90" s="43">
        <v>3.4</v>
      </c>
      <c r="AB90" s="43">
        <v>3.4</v>
      </c>
      <c r="AC90" s="43">
        <v>3.4</v>
      </c>
      <c r="AD90" s="43">
        <v>3.4</v>
      </c>
      <c r="AE90" s="43">
        <v>3.4</v>
      </c>
      <c r="AF90" s="43">
        <v>3.4</v>
      </c>
      <c r="AG90" s="64">
        <v>6.2</v>
      </c>
      <c r="AH90" s="46">
        <f t="shared" si="32"/>
        <v>3.4</v>
      </c>
      <c r="AI90" s="47">
        <f t="shared" si="33"/>
        <v>3.4</v>
      </c>
      <c r="AK90" s="49"/>
      <c r="AZ90" s="82">
        <f t="shared" si="47"/>
        <v>61</v>
      </c>
      <c r="BA90" s="82">
        <f t="shared" si="47"/>
        <v>61.9</v>
      </c>
      <c r="BB90" s="82">
        <f t="shared" si="47"/>
        <v>53</v>
      </c>
      <c r="BC90" s="82">
        <f t="shared" si="47"/>
        <v>53</v>
      </c>
      <c r="BD90" s="82">
        <f t="shared" si="47"/>
        <v>54.4</v>
      </c>
      <c r="BE90" s="82">
        <f t="shared" si="47"/>
        <v>54.5</v>
      </c>
      <c r="BF90" s="82">
        <f t="shared" si="47"/>
        <v>45.36</v>
      </c>
      <c r="BG90" s="82">
        <f t="shared" si="47"/>
        <v>55.3</v>
      </c>
      <c r="BH90" s="82">
        <f t="shared" si="47"/>
        <v>58</v>
      </c>
      <c r="BI90" s="82">
        <f t="shared" si="47"/>
        <v>57.9</v>
      </c>
      <c r="BJ90" s="82">
        <f t="shared" si="47"/>
        <v>46.3</v>
      </c>
      <c r="BK90" s="82">
        <f t="shared" si="47"/>
        <v>54.5</v>
      </c>
      <c r="BL90" s="82">
        <f t="shared" si="47"/>
        <v>51.6</v>
      </c>
      <c r="BM90" s="82">
        <f t="shared" si="47"/>
        <v>55.3</v>
      </c>
      <c r="BN90" s="82">
        <f t="shared" si="47"/>
        <v>61.2</v>
      </c>
      <c r="BO90" s="82">
        <f t="shared" si="47"/>
        <v>62.9</v>
      </c>
      <c r="BP90" s="82">
        <f t="shared" si="47"/>
        <v>47.3</v>
      </c>
      <c r="BQ90" s="82">
        <f t="shared" si="47"/>
        <v>48.6</v>
      </c>
      <c r="BR90" s="82">
        <f t="shared" si="47"/>
        <v>55.7</v>
      </c>
      <c r="BS90" s="82">
        <f t="shared" si="47"/>
        <v>51</v>
      </c>
      <c r="BT90" s="82">
        <f t="shared" si="47"/>
        <v>60</v>
      </c>
      <c r="BU90" s="82">
        <f t="shared" si="47"/>
        <v>59.5</v>
      </c>
      <c r="BV90" s="82">
        <f t="shared" si="47"/>
        <v>63.6</v>
      </c>
      <c r="BW90" s="82">
        <f t="shared" si="47"/>
        <v>59.6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" si="48">SUM(B79:B91)</f>
        <v>134.5</v>
      </c>
      <c r="C92" s="70">
        <f t="shared" ref="C92:AG92" si="49">SUM(C79:C91)</f>
        <v>127.3</v>
      </c>
      <c r="D92" s="70">
        <f t="shared" si="49"/>
        <v>146.70000000000002</v>
      </c>
      <c r="E92" s="70">
        <f t="shared" si="49"/>
        <v>138.5</v>
      </c>
      <c r="F92" s="70">
        <f t="shared" si="49"/>
        <v>164.3</v>
      </c>
      <c r="G92" s="70">
        <f t="shared" si="49"/>
        <v>206.79999999999998</v>
      </c>
      <c r="H92" s="70">
        <f t="shared" si="49"/>
        <v>258.57</v>
      </c>
      <c r="I92" s="70">
        <f t="shared" si="49"/>
        <v>302.07</v>
      </c>
      <c r="J92" s="70">
        <f t="shared" si="49"/>
        <v>331.46999999999997</v>
      </c>
      <c r="K92" s="70">
        <f t="shared" si="49"/>
        <v>342.87</v>
      </c>
      <c r="L92" s="70">
        <f t="shared" si="49"/>
        <v>379.4</v>
      </c>
      <c r="M92" s="70">
        <f t="shared" ref="M92:N92" si="50">SUM(M79:M91)</f>
        <v>367</v>
      </c>
      <c r="N92" s="70">
        <f t="shared" si="50"/>
        <v>398.79999999999995</v>
      </c>
      <c r="O92" s="70">
        <f t="shared" ref="O92:P92" si="51">SUM(O79:O91)</f>
        <v>401.59999999999997</v>
      </c>
      <c r="P92" s="70">
        <f t="shared" si="51"/>
        <v>384.49999999999994</v>
      </c>
      <c r="Q92" s="70">
        <f t="shared" ref="Q92:R92" si="52">SUM(Q79:Q91)</f>
        <v>335.9</v>
      </c>
      <c r="R92" s="70">
        <f t="shared" si="52"/>
        <v>171.9</v>
      </c>
      <c r="S92" s="70">
        <f t="shared" ref="S92:T92" si="53">SUM(S79:S91)</f>
        <v>166.70000000000002</v>
      </c>
      <c r="T92" s="70">
        <f t="shared" si="53"/>
        <v>164.49999999999997</v>
      </c>
      <c r="U92" s="70">
        <f t="shared" ref="U92:V92" si="54">SUM(U79:U91)</f>
        <v>171.20000000000002</v>
      </c>
      <c r="V92" s="70">
        <f t="shared" si="54"/>
        <v>171.4</v>
      </c>
      <c r="W92" s="70">
        <f t="shared" ref="W92:X92" si="55">SUM(W79:W91)</f>
        <v>201.20000000000002</v>
      </c>
      <c r="X92" s="70">
        <f t="shared" si="55"/>
        <v>302.36999999999995</v>
      </c>
      <c r="Y92" s="70">
        <f t="shared" ref="Y92" si="56">SUM(Y79:Y91)</f>
        <v>332.4</v>
      </c>
      <c r="Z92" s="70">
        <f>SUM(Z79:Z91)</f>
        <v>374.4</v>
      </c>
      <c r="AA92" s="70">
        <f>SUM(AA79:AA91)</f>
        <v>388.7999999999999</v>
      </c>
      <c r="AB92" s="70">
        <f>SUM(AB79:AB91)</f>
        <v>356.09999999999997</v>
      </c>
      <c r="AC92" s="70">
        <f t="shared" si="49"/>
        <v>322.79999999999995</v>
      </c>
      <c r="AD92" s="70">
        <f t="shared" ref="AD92:AE92" si="57">SUM(AD79:AD91)</f>
        <v>303.29999999999995</v>
      </c>
      <c r="AE92" s="70">
        <f t="shared" si="57"/>
        <v>275.19999999999993</v>
      </c>
      <c r="AF92" s="70">
        <f t="shared" si="49"/>
        <v>253.2</v>
      </c>
      <c r="AG92" s="80">
        <f t="shared" si="49"/>
        <v>489.91</v>
      </c>
      <c r="AH92" s="46">
        <f t="shared" si="32"/>
        <v>401.59999999999997</v>
      </c>
      <c r="AI92" s="47">
        <f t="shared" si="33"/>
        <v>127.3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>
        <v>0</v>
      </c>
      <c r="AA93" s="44">
        <v>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2"/>
        <v>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>
        <v>0</v>
      </c>
      <c r="AA94" s="43">
        <v>0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2"/>
        <v>0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>
        <v>0</v>
      </c>
      <c r="AA95" s="77">
        <v>0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2"/>
        <v>0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192</v>
      </c>
      <c r="BH95" s="82">
        <v>0</v>
      </c>
      <c r="BI95" s="82">
        <v>121</v>
      </c>
      <c r="BJ95" s="82">
        <v>0</v>
      </c>
      <c r="BK95" s="82">
        <v>61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8">B93+B94+B95</f>
        <v>0</v>
      </c>
      <c r="C96" s="70">
        <f t="shared" ref="C96:AF96" si="59">C93+C94+C95</f>
        <v>0</v>
      </c>
      <c r="D96" s="70">
        <f t="shared" si="59"/>
        <v>0</v>
      </c>
      <c r="E96" s="70">
        <f t="shared" si="59"/>
        <v>0</v>
      </c>
      <c r="F96" s="70">
        <f t="shared" si="59"/>
        <v>0</v>
      </c>
      <c r="G96" s="70">
        <f t="shared" si="59"/>
        <v>0</v>
      </c>
      <c r="H96" s="70">
        <f t="shared" si="59"/>
        <v>0</v>
      </c>
      <c r="I96" s="70">
        <f t="shared" si="59"/>
        <v>0</v>
      </c>
      <c r="J96" s="70">
        <f t="shared" si="59"/>
        <v>0</v>
      </c>
      <c r="K96" s="70">
        <f t="shared" si="59"/>
        <v>0</v>
      </c>
      <c r="L96" s="70">
        <f t="shared" si="59"/>
        <v>0</v>
      </c>
      <c r="M96" s="70">
        <f t="shared" ref="M96:N96" si="60">M93+M94+M95</f>
        <v>0</v>
      </c>
      <c r="N96" s="70">
        <f t="shared" si="60"/>
        <v>0</v>
      </c>
      <c r="O96" s="70">
        <f t="shared" ref="O96:P96" si="61">O93+O94+O95</f>
        <v>0</v>
      </c>
      <c r="P96" s="70">
        <f t="shared" si="61"/>
        <v>0</v>
      </c>
      <c r="Q96" s="70">
        <f t="shared" ref="Q96:R96" si="62">Q93+Q94+Q95</f>
        <v>0</v>
      </c>
      <c r="R96" s="70">
        <f t="shared" si="62"/>
        <v>0</v>
      </c>
      <c r="S96" s="70">
        <f t="shared" ref="S96:T96" si="63">S93+S94+S95</f>
        <v>0</v>
      </c>
      <c r="T96" s="70">
        <f t="shared" si="63"/>
        <v>0</v>
      </c>
      <c r="U96" s="70">
        <f t="shared" ref="U96:V96" si="64">U93+U94+U95</f>
        <v>0</v>
      </c>
      <c r="V96" s="70">
        <f t="shared" si="64"/>
        <v>0</v>
      </c>
      <c r="W96" s="70">
        <f t="shared" ref="W96:X96" si="65">W93+W94+W95</f>
        <v>0</v>
      </c>
      <c r="X96" s="70">
        <f t="shared" si="65"/>
        <v>0</v>
      </c>
      <c r="Y96" s="70">
        <f t="shared" ref="Y96" si="66">Y93+Y94+Y95</f>
        <v>0</v>
      </c>
      <c r="Z96" s="70">
        <f>Z93+Z94+Z95</f>
        <v>0</v>
      </c>
      <c r="AA96" s="70">
        <f>AA93+AA94+AA95</f>
        <v>0</v>
      </c>
      <c r="AB96" s="70">
        <f t="shared" si="59"/>
        <v>0</v>
      </c>
      <c r="AC96" s="70">
        <f t="shared" si="59"/>
        <v>0</v>
      </c>
      <c r="AD96" s="70">
        <f t="shared" si="59"/>
        <v>0</v>
      </c>
      <c r="AE96" s="70">
        <f t="shared" si="59"/>
        <v>0</v>
      </c>
      <c r="AF96" s="70">
        <f t="shared" si="59"/>
        <v>0</v>
      </c>
      <c r="AG96" s="80">
        <f>SUM(AG93:AG95)</f>
        <v>106</v>
      </c>
      <c r="AH96" s="46">
        <f t="shared" si="32"/>
        <v>0</v>
      </c>
      <c r="AI96" s="47">
        <f t="shared" si="33"/>
        <v>0</v>
      </c>
      <c r="AK96" s="49"/>
      <c r="AY96" s="82"/>
      <c r="BF96" s="81"/>
      <c r="BG96" s="82">
        <v>139</v>
      </c>
      <c r="BH96" s="82">
        <v>0</v>
      </c>
      <c r="BI96" s="82">
        <v>94</v>
      </c>
      <c r="BJ96" s="82">
        <v>0</v>
      </c>
      <c r="BK96" s="82">
        <v>61.9</v>
      </c>
      <c r="BL96" s="82">
        <v>0</v>
      </c>
    </row>
    <row r="97" spans="1:64" x14ac:dyDescent="0.25">
      <c r="A97" s="42" t="s">
        <v>122</v>
      </c>
      <c r="B97" s="44">
        <v>200.1</v>
      </c>
      <c r="C97" s="44">
        <v>192</v>
      </c>
      <c r="D97" s="44">
        <v>139</v>
      </c>
      <c r="E97" s="44">
        <v>126.8</v>
      </c>
      <c r="F97" s="44">
        <v>96.8</v>
      </c>
      <c r="G97" s="44">
        <v>141.5</v>
      </c>
      <c r="H97" s="44">
        <v>146.19999999999999</v>
      </c>
      <c r="I97" s="44">
        <v>132.19999999999999</v>
      </c>
      <c r="J97" s="44">
        <v>65.5</v>
      </c>
      <c r="K97" s="44">
        <v>-74.099999999999994</v>
      </c>
      <c r="L97" s="44">
        <v>-53.4</v>
      </c>
      <c r="M97" s="44">
        <v>68</v>
      </c>
      <c r="N97" s="44">
        <v>108.3</v>
      </c>
      <c r="O97" s="44">
        <v>87.2</v>
      </c>
      <c r="P97" s="44">
        <v>216.1</v>
      </c>
      <c r="Q97" s="44">
        <v>298.10000000000002</v>
      </c>
      <c r="R97" s="44">
        <v>444.3</v>
      </c>
      <c r="S97" s="44">
        <v>468.4</v>
      </c>
      <c r="T97" s="44">
        <v>487.6</v>
      </c>
      <c r="U97" s="44">
        <v>450</v>
      </c>
      <c r="V97" s="44">
        <v>425.3</v>
      </c>
      <c r="W97" s="44">
        <v>376.9</v>
      </c>
      <c r="X97" s="44">
        <v>262</v>
      </c>
      <c r="Y97" s="44">
        <v>145.9</v>
      </c>
      <c r="Z97" s="44">
        <v>131.30000000000001</v>
      </c>
      <c r="AA97" s="44">
        <v>134.4</v>
      </c>
      <c r="AB97" s="44">
        <v>112.9</v>
      </c>
      <c r="AC97" s="44">
        <v>141.80000000000001</v>
      </c>
      <c r="AD97" s="44">
        <v>165.5</v>
      </c>
      <c r="AE97" s="44">
        <v>174.2</v>
      </c>
      <c r="AF97" s="44">
        <v>189.7</v>
      </c>
      <c r="AG97" s="61"/>
      <c r="AH97" s="46">
        <f t="shared" si="32"/>
        <v>487.6</v>
      </c>
      <c r="AI97" s="47">
        <f t="shared" si="33"/>
        <v>-74.099999999999994</v>
      </c>
      <c r="AK97" s="49"/>
      <c r="AY97" s="82"/>
      <c r="BF97" s="81"/>
      <c r="BG97" s="82">
        <v>126.8</v>
      </c>
      <c r="BH97" s="82">
        <v>0</v>
      </c>
      <c r="BI97" s="82">
        <v>99</v>
      </c>
      <c r="BJ97" s="82">
        <v>0</v>
      </c>
      <c r="BK97" s="82">
        <v>53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32"/>
        <v>0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96.8</v>
      </c>
      <c r="BH98" s="82">
        <v>0</v>
      </c>
      <c r="BI98" s="82">
        <v>115.5</v>
      </c>
      <c r="BJ98" s="82">
        <v>0</v>
      </c>
      <c r="BK98" s="82">
        <v>53</v>
      </c>
      <c r="BL98" s="82">
        <v>0</v>
      </c>
    </row>
    <row r="99" spans="1:64" x14ac:dyDescent="0.25">
      <c r="A99" s="63" t="s">
        <v>125</v>
      </c>
      <c r="B99" s="43">
        <v>128.80000000000001</v>
      </c>
      <c r="C99" s="43">
        <v>121</v>
      </c>
      <c r="D99" s="43">
        <v>94</v>
      </c>
      <c r="E99" s="43">
        <v>99</v>
      </c>
      <c r="F99" s="43">
        <v>115.5</v>
      </c>
      <c r="G99" s="43">
        <v>130.19999999999999</v>
      </c>
      <c r="H99" s="43">
        <v>124.9</v>
      </c>
      <c r="I99" s="43">
        <v>90.3</v>
      </c>
      <c r="J99" s="43">
        <v>107.6</v>
      </c>
      <c r="K99" s="43">
        <v>124</v>
      </c>
      <c r="L99" s="43">
        <v>114.7</v>
      </c>
      <c r="M99" s="43">
        <v>114.4</v>
      </c>
      <c r="N99" s="43">
        <v>111.9</v>
      </c>
      <c r="O99" s="43">
        <v>97.55</v>
      </c>
      <c r="P99" s="43">
        <v>92.6</v>
      </c>
      <c r="Q99" s="43">
        <v>92.3</v>
      </c>
      <c r="R99" s="43">
        <v>93.9</v>
      </c>
      <c r="S99" s="43">
        <v>103</v>
      </c>
      <c r="T99" s="43">
        <v>98.7</v>
      </c>
      <c r="U99" s="43">
        <v>94.5</v>
      </c>
      <c r="V99" s="43">
        <v>109.4</v>
      </c>
      <c r="W99" s="43">
        <v>114.4</v>
      </c>
      <c r="X99" s="43">
        <v>125.2</v>
      </c>
      <c r="Y99" s="43">
        <v>120</v>
      </c>
      <c r="Z99" s="43">
        <v>135</v>
      </c>
      <c r="AA99" s="43">
        <v>145.1</v>
      </c>
      <c r="AB99" s="43">
        <v>102.7</v>
      </c>
      <c r="AC99" s="43">
        <v>122.8</v>
      </c>
      <c r="AD99" s="43">
        <v>107.6</v>
      </c>
      <c r="AE99" s="43">
        <v>102</v>
      </c>
      <c r="AF99" s="43">
        <v>134.9</v>
      </c>
      <c r="AG99" s="89"/>
      <c r="AH99" s="46">
        <f t="shared" si="32"/>
        <v>145.1</v>
      </c>
      <c r="AI99" s="47">
        <f t="shared" si="33"/>
        <v>90.3</v>
      </c>
      <c r="AK99" s="90"/>
      <c r="AL99" s="91"/>
      <c r="AM99" s="91"/>
      <c r="AN99" s="92"/>
      <c r="AY99" s="82"/>
      <c r="BF99" s="82"/>
      <c r="BG99" s="82">
        <v>141.5</v>
      </c>
      <c r="BH99" s="82">
        <v>0</v>
      </c>
      <c r="BI99" s="82">
        <v>130.19999999999999</v>
      </c>
      <c r="BJ99" s="82">
        <v>0</v>
      </c>
      <c r="BK99" s="82">
        <v>54.4</v>
      </c>
      <c r="BL99" s="82">
        <v>0</v>
      </c>
    </row>
    <row r="100" spans="1:64" x14ac:dyDescent="0.25">
      <c r="A100" s="63" t="s">
        <v>126</v>
      </c>
      <c r="B100" s="43">
        <v>27.6</v>
      </c>
      <c r="C100" s="43">
        <v>0</v>
      </c>
      <c r="D100" s="43">
        <v>0</v>
      </c>
      <c r="E100" s="93">
        <v>0</v>
      </c>
      <c r="F100" s="93">
        <v>0</v>
      </c>
      <c r="G100" s="93"/>
      <c r="H100" s="93"/>
      <c r="I100" s="93"/>
      <c r="J100" s="93"/>
      <c r="K100" s="93"/>
      <c r="L100" s="93"/>
      <c r="M100" s="93"/>
      <c r="N100" s="93"/>
      <c r="O100" s="93">
        <v>10.9</v>
      </c>
      <c r="P100" s="93">
        <v>10.199999999999999</v>
      </c>
      <c r="Q100" s="93">
        <v>10.9</v>
      </c>
      <c r="R100" s="93">
        <v>42.3</v>
      </c>
      <c r="S100" s="93">
        <v>44.8</v>
      </c>
      <c r="T100" s="93">
        <v>46.6</v>
      </c>
      <c r="U100" s="93">
        <v>51.2</v>
      </c>
      <c r="V100" s="93">
        <v>44</v>
      </c>
      <c r="W100" s="93">
        <v>44.7</v>
      </c>
      <c r="X100" s="93">
        <v>44.3</v>
      </c>
      <c r="Y100" s="93">
        <v>44.4</v>
      </c>
      <c r="Z100" s="93">
        <v>44.8</v>
      </c>
      <c r="AA100" s="93">
        <v>21.6</v>
      </c>
      <c r="AB100" s="93">
        <v>21</v>
      </c>
      <c r="AC100" s="93">
        <v>14.5</v>
      </c>
      <c r="AD100" s="93">
        <v>18.5</v>
      </c>
      <c r="AE100" s="93">
        <v>16.3</v>
      </c>
      <c r="AF100" s="93">
        <v>15.1</v>
      </c>
      <c r="AG100" s="89"/>
      <c r="AH100" s="46">
        <f t="shared" si="32"/>
        <v>51.2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132.19999999999999</v>
      </c>
      <c r="BH100" s="82">
        <v>0</v>
      </c>
      <c r="BI100" s="82">
        <v>90.3</v>
      </c>
      <c r="BJ100" s="82">
        <v>0</v>
      </c>
      <c r="BK100" s="82">
        <v>54.5</v>
      </c>
      <c r="BL100" s="82">
        <v>0</v>
      </c>
    </row>
    <row r="101" spans="1:64" x14ac:dyDescent="0.25">
      <c r="A101" s="96" t="s">
        <v>128</v>
      </c>
      <c r="B101" s="44">
        <v>59.6</v>
      </c>
      <c r="C101" s="44">
        <v>61</v>
      </c>
      <c r="D101" s="44">
        <v>61.9</v>
      </c>
      <c r="E101" s="44">
        <v>53</v>
      </c>
      <c r="F101" s="44">
        <v>53</v>
      </c>
      <c r="G101" s="44">
        <v>54.4</v>
      </c>
      <c r="H101" s="44">
        <v>54.7</v>
      </c>
      <c r="I101" s="44">
        <v>54.5</v>
      </c>
      <c r="J101" s="44">
        <v>49</v>
      </c>
      <c r="K101" s="44">
        <v>45.36</v>
      </c>
      <c r="L101" s="44">
        <v>53.8</v>
      </c>
      <c r="M101" s="44">
        <v>55.3</v>
      </c>
      <c r="N101" s="44">
        <v>58</v>
      </c>
      <c r="O101" s="44">
        <v>57.9</v>
      </c>
      <c r="P101" s="44">
        <v>46.3</v>
      </c>
      <c r="Q101" s="44">
        <v>54.5</v>
      </c>
      <c r="R101" s="44">
        <v>51.6</v>
      </c>
      <c r="S101" s="44">
        <v>55.3</v>
      </c>
      <c r="T101" s="44">
        <v>61.2</v>
      </c>
      <c r="U101" s="44">
        <v>62.9</v>
      </c>
      <c r="V101" s="44">
        <v>47.3</v>
      </c>
      <c r="W101" s="44">
        <v>50.5</v>
      </c>
      <c r="X101" s="44">
        <v>48.6</v>
      </c>
      <c r="Y101" s="44">
        <v>54</v>
      </c>
      <c r="Z101" s="44">
        <v>55.7</v>
      </c>
      <c r="AA101" s="44">
        <v>57</v>
      </c>
      <c r="AB101" s="44">
        <v>51</v>
      </c>
      <c r="AC101" s="44">
        <v>53.9</v>
      </c>
      <c r="AD101" s="44">
        <v>60</v>
      </c>
      <c r="AE101" s="44">
        <v>59.5</v>
      </c>
      <c r="AF101" s="44">
        <v>63.6</v>
      </c>
      <c r="AG101" s="89"/>
      <c r="AH101" s="46">
        <f t="shared" si="32"/>
        <v>63.6</v>
      </c>
      <c r="AI101" s="47">
        <f t="shared" si="33"/>
        <v>45.36</v>
      </c>
      <c r="AK101" s="94" t="s">
        <v>129</v>
      </c>
      <c r="AL101" s="93"/>
      <c r="AM101" s="93"/>
      <c r="AN101" s="95"/>
      <c r="AY101" s="82"/>
      <c r="BF101" s="82"/>
      <c r="BG101" s="82">
        <v>-74.099999999999994</v>
      </c>
      <c r="BH101" s="82">
        <v>0</v>
      </c>
      <c r="BI101" s="82">
        <v>124</v>
      </c>
      <c r="BJ101" s="82">
        <v>0</v>
      </c>
      <c r="BK101" s="82">
        <v>45.36</v>
      </c>
      <c r="BL101" s="82">
        <v>0</v>
      </c>
    </row>
    <row r="102" spans="1:64" ht="15.75" thickBot="1" x14ac:dyDescent="0.3">
      <c r="A102" s="96" t="s">
        <v>130</v>
      </c>
      <c r="B102" s="97">
        <v>36.700000000000003</v>
      </c>
      <c r="C102" s="97">
        <v>0</v>
      </c>
      <c r="D102" s="97">
        <v>29.9</v>
      </c>
      <c r="E102" s="97">
        <v>29.9</v>
      </c>
      <c r="F102" s="97">
        <v>25.6</v>
      </c>
      <c r="G102" s="97">
        <v>29.8</v>
      </c>
      <c r="H102" s="97">
        <v>35</v>
      </c>
      <c r="I102" s="97">
        <v>33.1</v>
      </c>
      <c r="J102" s="97">
        <v>38</v>
      </c>
      <c r="K102" s="97">
        <v>38.6</v>
      </c>
      <c r="L102" s="97">
        <v>48.5</v>
      </c>
      <c r="M102" s="97">
        <v>51.4</v>
      </c>
      <c r="N102" s="97">
        <v>60.9</v>
      </c>
      <c r="O102" s="97">
        <v>64</v>
      </c>
      <c r="P102" s="97">
        <v>63.2</v>
      </c>
      <c r="Q102" s="97">
        <v>62.2</v>
      </c>
      <c r="R102" s="97">
        <v>60.5</v>
      </c>
      <c r="S102" s="97">
        <v>65.599999999999994</v>
      </c>
      <c r="T102" s="97">
        <v>57.5</v>
      </c>
      <c r="U102" s="97">
        <v>70.2</v>
      </c>
      <c r="V102" s="97">
        <v>62.4</v>
      </c>
      <c r="W102" s="97">
        <v>63.8</v>
      </c>
      <c r="X102" s="97">
        <v>49.7</v>
      </c>
      <c r="Y102" s="97">
        <v>39.1</v>
      </c>
      <c r="Z102" s="97">
        <v>47.7</v>
      </c>
      <c r="AA102" s="97">
        <v>40.1</v>
      </c>
      <c r="AB102" s="97">
        <v>32.6</v>
      </c>
      <c r="AC102" s="97">
        <v>36.299999999999997</v>
      </c>
      <c r="AD102" s="97">
        <v>41.2</v>
      </c>
      <c r="AE102" s="97">
        <v>39.5</v>
      </c>
      <c r="AF102" s="97">
        <v>29.5</v>
      </c>
      <c r="AG102" s="89"/>
      <c r="AH102" s="46">
        <f t="shared" si="32"/>
        <v>70.2</v>
      </c>
      <c r="AI102" s="47">
        <f t="shared" si="33"/>
        <v>0</v>
      </c>
      <c r="AK102" s="94"/>
      <c r="AL102" s="44"/>
      <c r="AM102" s="44"/>
      <c r="AN102" s="98"/>
      <c r="AY102" s="82"/>
      <c r="BF102" s="82"/>
      <c r="BG102" s="82">
        <v>68</v>
      </c>
      <c r="BH102" s="82">
        <v>0</v>
      </c>
      <c r="BI102" s="82">
        <v>114.4</v>
      </c>
      <c r="BJ102" s="82">
        <v>0</v>
      </c>
      <c r="BK102" s="82">
        <v>55.3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4"/>
      <c r="AY103" s="82"/>
      <c r="BF103" s="82"/>
      <c r="BG103" s="82">
        <v>108.3</v>
      </c>
      <c r="BH103" s="82">
        <v>0</v>
      </c>
      <c r="BI103" s="82">
        <v>111.9</v>
      </c>
      <c r="BJ103" s="82">
        <v>0</v>
      </c>
      <c r="BK103" s="82">
        <v>58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5"/>
      <c r="BF104" s="82"/>
      <c r="BG104" s="82">
        <v>87.2</v>
      </c>
      <c r="BH104" s="82">
        <v>0</v>
      </c>
      <c r="BI104" s="82">
        <v>97.55</v>
      </c>
      <c r="BJ104" s="82">
        <v>10.9</v>
      </c>
      <c r="BK104" s="82">
        <v>57.9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216.1</v>
      </c>
      <c r="BH105" s="82">
        <v>0</v>
      </c>
      <c r="BI105" s="82">
        <v>92.6</v>
      </c>
      <c r="BJ105" s="82">
        <v>10.199999999999999</v>
      </c>
      <c r="BK105" s="82">
        <v>46.3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298.10000000000002</v>
      </c>
      <c r="BH106" s="82">
        <v>0</v>
      </c>
      <c r="BI106" s="82">
        <v>92.3</v>
      </c>
      <c r="BJ106" s="82">
        <v>10.9</v>
      </c>
      <c r="BK106" s="82">
        <v>54.5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444.3</v>
      </c>
      <c r="BH107" s="82">
        <v>0</v>
      </c>
      <c r="BI107" s="82">
        <v>93.9</v>
      </c>
      <c r="BJ107" s="82">
        <v>42.3</v>
      </c>
      <c r="BK107" s="82">
        <v>51.6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7">SUMIF(B97:B107,"&gt;0")</f>
        <v>452.8</v>
      </c>
      <c r="C108" s="70">
        <f t="shared" ref="C108:AF108" si="68">SUMIF(C97:C107,"&gt;0")</f>
        <v>374</v>
      </c>
      <c r="D108" s="70">
        <f t="shared" si="68"/>
        <v>324.79999999999995</v>
      </c>
      <c r="E108" s="70">
        <f t="shared" si="68"/>
        <v>308.7</v>
      </c>
      <c r="F108" s="70">
        <f t="shared" si="68"/>
        <v>290.90000000000003</v>
      </c>
      <c r="G108" s="70">
        <f t="shared" si="68"/>
        <v>355.9</v>
      </c>
      <c r="H108" s="70">
        <f t="shared" si="68"/>
        <v>360.8</v>
      </c>
      <c r="I108" s="70">
        <f t="shared" si="68"/>
        <v>310.10000000000002</v>
      </c>
      <c r="J108" s="70">
        <f t="shared" si="68"/>
        <v>260.10000000000002</v>
      </c>
      <c r="K108" s="70">
        <f t="shared" si="68"/>
        <v>207.96</v>
      </c>
      <c r="L108" s="70">
        <f t="shared" si="68"/>
        <v>217</v>
      </c>
      <c r="M108" s="70">
        <f t="shared" ref="M108:N108" si="69">SUMIF(M97:M107,"&gt;0")</f>
        <v>289.09999999999997</v>
      </c>
      <c r="N108" s="70">
        <f t="shared" si="69"/>
        <v>339.09999999999997</v>
      </c>
      <c r="O108" s="70">
        <f t="shared" ref="O108:P108" si="70">SUMIF(O97:O107,"&gt;0")</f>
        <v>317.55</v>
      </c>
      <c r="P108" s="70">
        <f t="shared" si="70"/>
        <v>428.4</v>
      </c>
      <c r="Q108" s="70">
        <f t="shared" ref="Q108:R108" si="71">SUMIF(Q97:Q107,"&gt;0")</f>
        <v>518</v>
      </c>
      <c r="R108" s="70">
        <f t="shared" si="71"/>
        <v>692.6</v>
      </c>
      <c r="S108" s="70">
        <f t="shared" ref="S108:T108" si="72">SUMIF(S97:S107,"&gt;0")</f>
        <v>737.09999999999991</v>
      </c>
      <c r="T108" s="70">
        <f t="shared" si="72"/>
        <v>751.60000000000014</v>
      </c>
      <c r="U108" s="70">
        <f t="shared" ref="U108:V108" si="73">SUMIF(U97:U107,"&gt;0")</f>
        <v>728.80000000000007</v>
      </c>
      <c r="V108" s="70">
        <f t="shared" si="73"/>
        <v>688.4</v>
      </c>
      <c r="W108" s="70">
        <f t="shared" ref="W108:X108" si="74">SUMIF(W97:W107,"&gt;0")</f>
        <v>650.29999999999995</v>
      </c>
      <c r="X108" s="70">
        <f t="shared" si="74"/>
        <v>529.80000000000007</v>
      </c>
      <c r="Y108" s="70">
        <f t="shared" ref="Y108" si="75">SUMIF(Y97:Y107,"&gt;0")</f>
        <v>403.4</v>
      </c>
      <c r="Z108" s="70">
        <f>SUMIF(Z97:Z107,"&gt;0")</f>
        <v>414.5</v>
      </c>
      <c r="AA108" s="70">
        <f>SUMIF(AA97:AA107,"&gt;0")</f>
        <v>398.20000000000005</v>
      </c>
      <c r="AB108" s="70">
        <f t="shared" si="68"/>
        <v>320.20000000000005</v>
      </c>
      <c r="AC108" s="70">
        <f t="shared" si="68"/>
        <v>369.3</v>
      </c>
      <c r="AD108" s="70">
        <f t="shared" si="68"/>
        <v>392.8</v>
      </c>
      <c r="AE108" s="70">
        <f t="shared" si="68"/>
        <v>391.5</v>
      </c>
      <c r="AF108" s="70">
        <f t="shared" si="68"/>
        <v>432.80000000000007</v>
      </c>
      <c r="AG108" s="104">
        <f>SUM(AG97:AG107)</f>
        <v>0</v>
      </c>
      <c r="AH108" s="46">
        <f t="shared" si="32"/>
        <v>751.60000000000014</v>
      </c>
      <c r="AI108" s="47">
        <f t="shared" si="33"/>
        <v>207.96</v>
      </c>
      <c r="AJ108" s="105">
        <f t="array" ref="AJ108">MIN(IF(B108:AF108&lt;&gt;0,B108:AF108))</f>
        <v>207.96</v>
      </c>
      <c r="BF108" s="82"/>
      <c r="BG108" s="82">
        <v>468.4</v>
      </c>
      <c r="BH108" s="82">
        <v>0</v>
      </c>
      <c r="BI108" s="82">
        <v>103</v>
      </c>
      <c r="BJ108" s="82">
        <v>44.8</v>
      </c>
      <c r="BK108" s="82">
        <v>55.3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487.6</v>
      </c>
      <c r="BH109" s="82">
        <v>0</v>
      </c>
      <c r="BI109" s="82">
        <v>98.7</v>
      </c>
      <c r="BJ109" s="82">
        <v>46.6</v>
      </c>
      <c r="BK109" s="82">
        <v>61.2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450</v>
      </c>
      <c r="BH110" s="82">
        <v>0</v>
      </c>
      <c r="BI110" s="82">
        <v>94.5</v>
      </c>
      <c r="BJ110" s="82">
        <v>51.2</v>
      </c>
      <c r="BK110" s="82">
        <v>62.9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425.3</v>
      </c>
      <c r="BH111" s="82">
        <v>0</v>
      </c>
      <c r="BI111" s="82">
        <v>109.4</v>
      </c>
      <c r="BJ111" s="82">
        <v>44</v>
      </c>
      <c r="BK111" s="82">
        <v>47.3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262</v>
      </c>
      <c r="BH112" s="82">
        <v>0</v>
      </c>
      <c r="BI112" s="82">
        <v>125.2</v>
      </c>
      <c r="BJ112" s="82">
        <v>44.3</v>
      </c>
      <c r="BK112" s="82">
        <v>48.6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76">B71+B78+B96+B92+B108+B112</f>
        <v>1423.3000000000002</v>
      </c>
      <c r="C113" s="108">
        <f t="shared" ref="C113:AG113" si="77">C71+C78+C96+C92+C108+C112</f>
        <v>1292.23</v>
      </c>
      <c r="D113" s="108">
        <f t="shared" si="77"/>
        <v>1302.6000000000001</v>
      </c>
      <c r="E113" s="108">
        <f t="shared" si="77"/>
        <v>1280.0800000000002</v>
      </c>
      <c r="F113" s="108">
        <f t="shared" si="77"/>
        <v>1249.4000000000001</v>
      </c>
      <c r="G113" s="108">
        <f t="shared" si="77"/>
        <v>1356.9</v>
      </c>
      <c r="H113" s="108">
        <f t="shared" si="77"/>
        <v>1417.07</v>
      </c>
      <c r="I113" s="108">
        <f t="shared" si="77"/>
        <v>1432.17</v>
      </c>
      <c r="J113" s="108">
        <f t="shared" si="77"/>
        <v>1521.5700000000002</v>
      </c>
      <c r="K113" s="108">
        <f t="shared" si="77"/>
        <v>1701.23</v>
      </c>
      <c r="L113" s="108">
        <f t="shared" si="77"/>
        <v>1798.8000000000002</v>
      </c>
      <c r="M113" s="108">
        <f t="shared" ref="M113:N113" si="78">M71+M78+M96+M92+M108+M112</f>
        <v>1737.1000000000001</v>
      </c>
      <c r="N113" s="108">
        <f t="shared" si="78"/>
        <v>1789</v>
      </c>
      <c r="O113" s="108">
        <f t="shared" ref="O113:P113" si="79">O71+O78+O96+O92+O108+O112</f>
        <v>1711.65</v>
      </c>
      <c r="P113" s="108">
        <f t="shared" si="79"/>
        <v>1642.9</v>
      </c>
      <c r="Q113" s="108">
        <f t="shared" ref="Q113:R113" si="80">Q71+Q78+Q96+Q92+Q108+Q112</f>
        <v>1633.5</v>
      </c>
      <c r="R113" s="108">
        <f t="shared" si="80"/>
        <v>1644.1000000000001</v>
      </c>
      <c r="S113" s="108">
        <f t="shared" ref="S113:T113" si="81">S71+S78+S96+S92+S108+S112</f>
        <v>1681.7000000000003</v>
      </c>
      <c r="T113" s="108">
        <f t="shared" si="81"/>
        <v>1690.9000000000003</v>
      </c>
      <c r="U113" s="108">
        <f t="shared" ref="U113:V113" si="82">U71+U78+U96+U92+U108+U112</f>
        <v>1677.2000000000003</v>
      </c>
      <c r="V113" s="108">
        <f t="shared" si="82"/>
        <v>1637</v>
      </c>
      <c r="W113" s="108">
        <f t="shared" ref="W113:X113" si="83">W71+W78+W96+W92+W108+W112</f>
        <v>1656.7000000000003</v>
      </c>
      <c r="X113" s="108">
        <f t="shared" si="83"/>
        <v>1693.77</v>
      </c>
      <c r="Y113" s="108">
        <f t="shared" ref="Y113" si="84">Y71+Y78+Y96+Y92+Y108+Y112</f>
        <v>1873.1000000000004</v>
      </c>
      <c r="Z113" s="108">
        <f>Z71+Z78+Z96+Z92+Z108+Z112</f>
        <v>1995</v>
      </c>
      <c r="AA113" s="108">
        <f>AA71+AA78+AA96+AA92+AA108+AA112</f>
        <v>1919.7</v>
      </c>
      <c r="AB113" s="108">
        <f t="shared" si="77"/>
        <v>1797.3</v>
      </c>
      <c r="AC113" s="108">
        <f t="shared" si="77"/>
        <v>1749.5</v>
      </c>
      <c r="AD113" s="108">
        <f t="shared" si="77"/>
        <v>1652.8</v>
      </c>
      <c r="AE113" s="108">
        <f t="shared" si="77"/>
        <v>1520.6999999999998</v>
      </c>
      <c r="AF113" s="108">
        <f t="shared" si="77"/>
        <v>1520</v>
      </c>
      <c r="AG113" s="80">
        <f t="shared" si="77"/>
        <v>3169.915</v>
      </c>
      <c r="AH113" s="46">
        <f t="shared" si="32"/>
        <v>1995</v>
      </c>
      <c r="AI113" s="47">
        <f t="shared" si="33"/>
        <v>1249.4000000000001</v>
      </c>
      <c r="BF113" s="81"/>
      <c r="BG113" s="82">
        <v>131.30000000000001</v>
      </c>
      <c r="BH113" s="82">
        <v>0</v>
      </c>
      <c r="BI113" s="82">
        <v>135</v>
      </c>
      <c r="BJ113" s="82">
        <v>44.8</v>
      </c>
      <c r="BK113" s="82">
        <v>55.7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>
        <v>0</v>
      </c>
      <c r="AA114" s="110">
        <v>0</v>
      </c>
      <c r="AB114" s="110"/>
      <c r="AC114" s="110"/>
      <c r="AD114" s="110"/>
      <c r="AE114" s="110"/>
      <c r="AF114" s="110"/>
      <c r="AG114" s="104"/>
      <c r="AH114" s="46">
        <f t="shared" si="32"/>
        <v>0</v>
      </c>
      <c r="AI114" s="47">
        <f t="shared" si="33"/>
        <v>0</v>
      </c>
      <c r="BF114" s="81"/>
      <c r="BG114" s="82">
        <v>112.9</v>
      </c>
      <c r="BH114" s="82">
        <v>0</v>
      </c>
      <c r="BI114" s="82">
        <v>102.7</v>
      </c>
      <c r="BJ114" s="82">
        <v>21</v>
      </c>
      <c r="BK114" s="82">
        <v>51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85">B113+B114</f>
        <v>1423.3000000000002</v>
      </c>
      <c r="C115" s="108">
        <f t="shared" ref="C115:AF115" si="86">C113+C114</f>
        <v>1292.23</v>
      </c>
      <c r="D115" s="108">
        <f t="shared" si="86"/>
        <v>1302.6000000000001</v>
      </c>
      <c r="E115" s="108">
        <f t="shared" si="86"/>
        <v>1280.0800000000002</v>
      </c>
      <c r="F115" s="108">
        <f t="shared" si="86"/>
        <v>1249.4000000000001</v>
      </c>
      <c r="G115" s="108">
        <f t="shared" si="86"/>
        <v>1356.9</v>
      </c>
      <c r="H115" s="108">
        <f t="shared" si="86"/>
        <v>1417.07</v>
      </c>
      <c r="I115" s="108">
        <f t="shared" si="86"/>
        <v>1432.17</v>
      </c>
      <c r="J115" s="108">
        <f t="shared" si="86"/>
        <v>1521.5700000000002</v>
      </c>
      <c r="K115" s="108">
        <f t="shared" si="86"/>
        <v>1701.23</v>
      </c>
      <c r="L115" s="108">
        <f t="shared" si="86"/>
        <v>1798.8000000000002</v>
      </c>
      <c r="M115" s="108">
        <f t="shared" ref="M115:N115" si="87">M113+M114</f>
        <v>1737.1000000000001</v>
      </c>
      <c r="N115" s="108">
        <f t="shared" si="87"/>
        <v>1789</v>
      </c>
      <c r="O115" s="108">
        <f t="shared" ref="O115:P115" si="88">O113+O114</f>
        <v>1711.65</v>
      </c>
      <c r="P115" s="108">
        <f t="shared" si="88"/>
        <v>1642.9</v>
      </c>
      <c r="Q115" s="108">
        <f t="shared" ref="Q115:R115" si="89">Q113+Q114</f>
        <v>1633.5</v>
      </c>
      <c r="R115" s="108">
        <f t="shared" si="89"/>
        <v>1644.1000000000001</v>
      </c>
      <c r="S115" s="108">
        <f t="shared" ref="S115:T115" si="90">S113+S114</f>
        <v>1681.7000000000003</v>
      </c>
      <c r="T115" s="108">
        <f t="shared" si="90"/>
        <v>1690.9000000000003</v>
      </c>
      <c r="U115" s="108">
        <f t="shared" ref="U115:V115" si="91">U113+U114</f>
        <v>1677.2000000000003</v>
      </c>
      <c r="V115" s="108">
        <f t="shared" si="91"/>
        <v>1637</v>
      </c>
      <c r="W115" s="108">
        <f t="shared" ref="W115:X115" si="92">W113+W114</f>
        <v>1656.7000000000003</v>
      </c>
      <c r="X115" s="108">
        <f t="shared" si="92"/>
        <v>1693.77</v>
      </c>
      <c r="Y115" s="108">
        <f t="shared" ref="Y115" si="93">Y113+Y114</f>
        <v>1873.1000000000004</v>
      </c>
      <c r="Z115" s="108">
        <f>Z113+Z114</f>
        <v>1995</v>
      </c>
      <c r="AA115" s="108">
        <f>AA113+AA114</f>
        <v>1919.7</v>
      </c>
      <c r="AB115" s="108">
        <f t="shared" si="86"/>
        <v>1797.3</v>
      </c>
      <c r="AC115" s="108">
        <f t="shared" si="86"/>
        <v>1749.5</v>
      </c>
      <c r="AD115" s="108">
        <f t="shared" si="86"/>
        <v>1652.8</v>
      </c>
      <c r="AE115" s="108">
        <f t="shared" si="86"/>
        <v>1520.6999999999998</v>
      </c>
      <c r="AF115" s="108">
        <f t="shared" si="86"/>
        <v>1520</v>
      </c>
      <c r="AG115" s="104">
        <f>AG112+AG108+AG96+AG92+AG71+AG114</f>
        <v>2463.5149999999999</v>
      </c>
      <c r="AH115" s="46">
        <f t="shared" si="32"/>
        <v>1995</v>
      </c>
      <c r="AI115" s="47">
        <f t="shared" si="33"/>
        <v>1249.4000000000001</v>
      </c>
      <c r="BF115" s="81"/>
      <c r="BG115" s="82">
        <v>165.5</v>
      </c>
      <c r="BH115" s="82">
        <v>0</v>
      </c>
      <c r="BI115" s="82">
        <v>107.6</v>
      </c>
      <c r="BJ115" s="82">
        <v>18.5</v>
      </c>
      <c r="BK115" s="82">
        <v>60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94">B115-(B123)</f>
        <v>1423.3000000000002</v>
      </c>
      <c r="C116" s="108">
        <f t="shared" ref="C116:AF116" si="95">C115-(C123)</f>
        <v>1292.23</v>
      </c>
      <c r="D116" s="108">
        <f t="shared" si="95"/>
        <v>1302.6000000000001</v>
      </c>
      <c r="E116" s="108">
        <f t="shared" si="95"/>
        <v>1280.0800000000002</v>
      </c>
      <c r="F116" s="108">
        <f t="shared" si="95"/>
        <v>1249.4000000000001</v>
      </c>
      <c r="G116" s="108">
        <f t="shared" si="95"/>
        <v>1356.9</v>
      </c>
      <c r="H116" s="108">
        <f t="shared" si="95"/>
        <v>1417.07</v>
      </c>
      <c r="I116" s="108">
        <f t="shared" si="95"/>
        <v>1432.17</v>
      </c>
      <c r="J116" s="108">
        <f t="shared" si="95"/>
        <v>1521.5700000000002</v>
      </c>
      <c r="K116" s="108">
        <f t="shared" si="95"/>
        <v>1627.13</v>
      </c>
      <c r="L116" s="108">
        <f t="shared" si="95"/>
        <v>1745.4</v>
      </c>
      <c r="M116" s="108">
        <f t="shared" ref="M116:N116" si="96">M115-(M123)</f>
        <v>1737.1000000000001</v>
      </c>
      <c r="N116" s="108">
        <f t="shared" si="96"/>
        <v>1789</v>
      </c>
      <c r="O116" s="108">
        <f t="shared" ref="O116:P116" si="97">O115-(O123)</f>
        <v>1711.65</v>
      </c>
      <c r="P116" s="108">
        <f t="shared" si="97"/>
        <v>1642.9</v>
      </c>
      <c r="Q116" s="108">
        <f t="shared" ref="Q116:R116" si="98">Q115-(Q123)</f>
        <v>1633.5</v>
      </c>
      <c r="R116" s="108">
        <f t="shared" si="98"/>
        <v>1644.1000000000001</v>
      </c>
      <c r="S116" s="108">
        <f t="shared" ref="S116:T116" si="99">S115-(S123)</f>
        <v>1681.7000000000003</v>
      </c>
      <c r="T116" s="108">
        <f t="shared" si="99"/>
        <v>1690.9000000000003</v>
      </c>
      <c r="U116" s="108">
        <f t="shared" ref="U116:V116" si="100">U115-(U123)</f>
        <v>1677.2000000000003</v>
      </c>
      <c r="V116" s="108">
        <f t="shared" si="100"/>
        <v>1637</v>
      </c>
      <c r="W116" s="108">
        <f t="shared" ref="W116:X116" si="101">W115-(W123)</f>
        <v>1656.7000000000003</v>
      </c>
      <c r="X116" s="108">
        <f t="shared" si="101"/>
        <v>1693.77</v>
      </c>
      <c r="Y116" s="108">
        <f t="shared" ref="Y116" si="102">Y115-(Y123)</f>
        <v>1873.1000000000004</v>
      </c>
      <c r="Z116" s="108">
        <f>Z115-(Z123)</f>
        <v>1995</v>
      </c>
      <c r="AA116" s="108">
        <f>AA115-(AA123)</f>
        <v>1919.7</v>
      </c>
      <c r="AB116" s="108">
        <f t="shared" si="95"/>
        <v>1797.3</v>
      </c>
      <c r="AC116" s="108">
        <f t="shared" si="95"/>
        <v>1749.5</v>
      </c>
      <c r="AD116" s="108">
        <f t="shared" si="95"/>
        <v>1652.8</v>
      </c>
      <c r="AE116" s="108">
        <f t="shared" si="95"/>
        <v>1520.6999999999998</v>
      </c>
      <c r="AF116" s="108">
        <f t="shared" si="95"/>
        <v>1520</v>
      </c>
      <c r="AG116" s="104"/>
      <c r="AH116" s="46">
        <f t="shared" si="32"/>
        <v>1995</v>
      </c>
      <c r="AI116" s="47">
        <f t="shared" si="33"/>
        <v>1249.4000000000001</v>
      </c>
      <c r="BF116" s="81"/>
      <c r="BG116" s="82">
        <v>174.2</v>
      </c>
      <c r="BH116" s="82">
        <v>0</v>
      </c>
      <c r="BI116" s="82">
        <v>102</v>
      </c>
      <c r="BJ116" s="82">
        <v>16.3</v>
      </c>
      <c r="BK116" s="82">
        <v>59.5</v>
      </c>
      <c r="BL116" s="82">
        <v>0</v>
      </c>
    </row>
    <row r="117" spans="1:64" x14ac:dyDescent="0.25">
      <c r="A117" s="42" t="s">
        <v>122</v>
      </c>
      <c r="B117" s="93">
        <f t="shared" ref="B117:B122" si="103">IF(B97&lt;0,B97*-1,0)</f>
        <v>0</v>
      </c>
      <c r="C117" s="93">
        <f t="shared" ref="C117:AF122" si="104">IF(C97&lt;0,C97*-1,0)</f>
        <v>0</v>
      </c>
      <c r="D117" s="93">
        <f t="shared" si="104"/>
        <v>0</v>
      </c>
      <c r="E117" s="93">
        <f t="shared" si="104"/>
        <v>0</v>
      </c>
      <c r="F117" s="93">
        <f t="shared" si="104"/>
        <v>0</v>
      </c>
      <c r="G117" s="93">
        <f t="shared" si="104"/>
        <v>0</v>
      </c>
      <c r="H117" s="93">
        <f t="shared" si="104"/>
        <v>0</v>
      </c>
      <c r="I117" s="93">
        <f t="shared" si="104"/>
        <v>0</v>
      </c>
      <c r="J117" s="93">
        <f t="shared" si="104"/>
        <v>0</v>
      </c>
      <c r="K117" s="93">
        <f t="shared" si="104"/>
        <v>74.099999999999994</v>
      </c>
      <c r="L117" s="93">
        <f t="shared" si="104"/>
        <v>53.4</v>
      </c>
      <c r="M117" s="93">
        <f t="shared" ref="M117:N117" si="105">IF(M97&lt;0,M97*-1,0)</f>
        <v>0</v>
      </c>
      <c r="N117" s="93">
        <f t="shared" si="105"/>
        <v>0</v>
      </c>
      <c r="O117" s="93">
        <f t="shared" ref="O117:P117" si="106">IF(O97&lt;0,O97*-1,0)</f>
        <v>0</v>
      </c>
      <c r="P117" s="93">
        <f t="shared" si="106"/>
        <v>0</v>
      </c>
      <c r="Q117" s="93">
        <f t="shared" ref="Q117:R117" si="107">IF(Q97&lt;0,Q97*-1,0)</f>
        <v>0</v>
      </c>
      <c r="R117" s="93">
        <f t="shared" si="107"/>
        <v>0</v>
      </c>
      <c r="S117" s="93">
        <f t="shared" ref="S117:T117" si="108">IF(S97&lt;0,S97*-1,0)</f>
        <v>0</v>
      </c>
      <c r="T117" s="93">
        <f t="shared" si="108"/>
        <v>0</v>
      </c>
      <c r="U117" s="93">
        <f t="shared" ref="U117:V117" si="109">IF(U97&lt;0,U97*-1,0)</f>
        <v>0</v>
      </c>
      <c r="V117" s="93">
        <f t="shared" si="109"/>
        <v>0</v>
      </c>
      <c r="W117" s="93">
        <f t="shared" ref="W117:X117" si="110">IF(W97&lt;0,W97*-1,0)</f>
        <v>0</v>
      </c>
      <c r="X117" s="93">
        <f t="shared" si="110"/>
        <v>0</v>
      </c>
      <c r="Y117" s="93">
        <f t="shared" ref="Y117:Z122" si="111">IF(Y97&lt;0,Y97*-1,0)</f>
        <v>0</v>
      </c>
      <c r="Z117" s="93">
        <f t="shared" si="111"/>
        <v>0</v>
      </c>
      <c r="AA117" s="93">
        <f t="shared" ref="AA117" si="112">IF(AA97&lt;0,AA97*-1,0)</f>
        <v>0</v>
      </c>
      <c r="AB117" s="93">
        <f t="shared" si="104"/>
        <v>0</v>
      </c>
      <c r="AC117" s="93">
        <f t="shared" si="104"/>
        <v>0</v>
      </c>
      <c r="AD117" s="93">
        <f t="shared" si="104"/>
        <v>0</v>
      </c>
      <c r="AE117" s="93">
        <f t="shared" si="104"/>
        <v>0</v>
      </c>
      <c r="AF117" s="93">
        <f t="shared" si="104"/>
        <v>0</v>
      </c>
      <c r="AG117" s="61"/>
      <c r="AH117" s="46">
        <f t="shared" si="32"/>
        <v>74.099999999999994</v>
      </c>
      <c r="AI117" s="47">
        <f t="shared" si="33"/>
        <v>0</v>
      </c>
      <c r="BG117" s="82">
        <v>189.7</v>
      </c>
      <c r="BH117" s="82">
        <v>0</v>
      </c>
      <c r="BI117" s="82">
        <v>134.9</v>
      </c>
      <c r="BJ117" s="82">
        <v>15.1</v>
      </c>
      <c r="BK117" s="82">
        <v>63.6</v>
      </c>
      <c r="BL117" s="82">
        <v>0</v>
      </c>
    </row>
    <row r="118" spans="1:64" x14ac:dyDescent="0.25">
      <c r="A118" s="63" t="s">
        <v>123</v>
      </c>
      <c r="B118" s="93">
        <f t="shared" si="103"/>
        <v>0</v>
      </c>
      <c r="C118" s="93">
        <f t="shared" si="104"/>
        <v>0</v>
      </c>
      <c r="D118" s="93">
        <f t="shared" si="104"/>
        <v>0</v>
      </c>
      <c r="E118" s="93">
        <f t="shared" si="104"/>
        <v>0</v>
      </c>
      <c r="F118" s="93">
        <f t="shared" si="104"/>
        <v>0</v>
      </c>
      <c r="G118" s="93">
        <f t="shared" si="104"/>
        <v>0</v>
      </c>
      <c r="H118" s="93">
        <f t="shared" si="104"/>
        <v>0</v>
      </c>
      <c r="I118" s="93">
        <f t="shared" si="104"/>
        <v>0</v>
      </c>
      <c r="J118" s="93">
        <f t="shared" si="104"/>
        <v>0</v>
      </c>
      <c r="K118" s="93">
        <f t="shared" si="104"/>
        <v>0</v>
      </c>
      <c r="L118" s="93">
        <f t="shared" si="104"/>
        <v>0</v>
      </c>
      <c r="M118" s="93">
        <f t="shared" ref="M118:N118" si="113">IF(M98&lt;0,M98*-1,0)</f>
        <v>0</v>
      </c>
      <c r="N118" s="93">
        <f t="shared" si="113"/>
        <v>0</v>
      </c>
      <c r="O118" s="93">
        <f t="shared" ref="O118:P118" si="114">IF(O98&lt;0,O98*-1,0)</f>
        <v>0</v>
      </c>
      <c r="P118" s="93">
        <f t="shared" si="114"/>
        <v>0</v>
      </c>
      <c r="Q118" s="93">
        <f t="shared" ref="Q118:R118" si="115">IF(Q98&lt;0,Q98*-1,0)</f>
        <v>0</v>
      </c>
      <c r="R118" s="93">
        <f t="shared" si="115"/>
        <v>0</v>
      </c>
      <c r="S118" s="93">
        <f t="shared" ref="S118:T118" si="116">IF(S98&lt;0,S98*-1,0)</f>
        <v>0</v>
      </c>
      <c r="T118" s="93">
        <f t="shared" si="116"/>
        <v>0</v>
      </c>
      <c r="U118" s="93">
        <f t="shared" ref="U118:V118" si="117">IF(U98&lt;0,U98*-1,0)</f>
        <v>0</v>
      </c>
      <c r="V118" s="93">
        <f t="shared" si="117"/>
        <v>0</v>
      </c>
      <c r="W118" s="93">
        <f t="shared" ref="W118:X118" si="118">IF(W98&lt;0,W98*-1,0)</f>
        <v>0</v>
      </c>
      <c r="X118" s="93">
        <f t="shared" si="118"/>
        <v>0</v>
      </c>
      <c r="Y118" s="93">
        <f t="shared" ref="Y118" si="119">IF(Y98&lt;0,Y98*-1,0)</f>
        <v>0</v>
      </c>
      <c r="Z118" s="93">
        <f t="shared" si="111"/>
        <v>0</v>
      </c>
      <c r="AA118" s="93">
        <f t="shared" ref="AA118" si="120">IF(AA98&lt;0,AA98*-1,0)</f>
        <v>0</v>
      </c>
      <c r="AB118" s="93">
        <f t="shared" si="104"/>
        <v>0</v>
      </c>
      <c r="AC118" s="93">
        <f t="shared" si="104"/>
        <v>0</v>
      </c>
      <c r="AD118" s="93">
        <f t="shared" si="104"/>
        <v>0</v>
      </c>
      <c r="AE118" s="93">
        <f t="shared" si="104"/>
        <v>0</v>
      </c>
      <c r="AF118" s="93">
        <f t="shared" si="104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200.1</v>
      </c>
      <c r="BH118" s="82">
        <v>0</v>
      </c>
      <c r="BI118" s="82">
        <v>128.80000000000001</v>
      </c>
      <c r="BJ118" s="82">
        <v>27.6</v>
      </c>
      <c r="BK118" s="82">
        <v>59.6</v>
      </c>
      <c r="BL118" s="82">
        <v>0</v>
      </c>
    </row>
    <row r="119" spans="1:64" x14ac:dyDescent="0.25">
      <c r="A119" s="96" t="s">
        <v>125</v>
      </c>
      <c r="B119" s="93">
        <f t="shared" si="103"/>
        <v>0</v>
      </c>
      <c r="C119" s="93">
        <f t="shared" si="104"/>
        <v>0</v>
      </c>
      <c r="D119" s="93">
        <f t="shared" si="104"/>
        <v>0</v>
      </c>
      <c r="E119" s="93">
        <f t="shared" si="104"/>
        <v>0</v>
      </c>
      <c r="F119" s="93">
        <f t="shared" si="104"/>
        <v>0</v>
      </c>
      <c r="G119" s="93">
        <f t="shared" si="104"/>
        <v>0</v>
      </c>
      <c r="H119" s="93">
        <f t="shared" si="104"/>
        <v>0</v>
      </c>
      <c r="I119" s="93">
        <f t="shared" si="104"/>
        <v>0</v>
      </c>
      <c r="J119" s="93">
        <f t="shared" si="104"/>
        <v>0</v>
      </c>
      <c r="K119" s="93">
        <f t="shared" si="104"/>
        <v>0</v>
      </c>
      <c r="L119" s="93">
        <f t="shared" si="104"/>
        <v>0</v>
      </c>
      <c r="M119" s="93">
        <f t="shared" ref="M119:N119" si="121">IF(M99&lt;0,M99*-1,0)</f>
        <v>0</v>
      </c>
      <c r="N119" s="93">
        <f t="shared" si="121"/>
        <v>0</v>
      </c>
      <c r="O119" s="93">
        <f t="shared" ref="O119:P119" si="122">IF(O99&lt;0,O99*-1,0)</f>
        <v>0</v>
      </c>
      <c r="P119" s="93">
        <f t="shared" si="122"/>
        <v>0</v>
      </c>
      <c r="Q119" s="93">
        <f t="shared" ref="Q119:R119" si="123">IF(Q99&lt;0,Q99*-1,0)</f>
        <v>0</v>
      </c>
      <c r="R119" s="93">
        <f t="shared" si="123"/>
        <v>0</v>
      </c>
      <c r="S119" s="93">
        <f t="shared" ref="S119:T119" si="124">IF(S99&lt;0,S99*-1,0)</f>
        <v>0</v>
      </c>
      <c r="T119" s="93">
        <f t="shared" si="124"/>
        <v>0</v>
      </c>
      <c r="U119" s="93">
        <f t="shared" ref="U119:V119" si="125">IF(U99&lt;0,U99*-1,0)</f>
        <v>0</v>
      </c>
      <c r="V119" s="93">
        <f t="shared" si="125"/>
        <v>0</v>
      </c>
      <c r="W119" s="93">
        <f t="shared" ref="W119:X119" si="126">IF(W99&lt;0,W99*-1,0)</f>
        <v>0</v>
      </c>
      <c r="X119" s="93">
        <f t="shared" si="126"/>
        <v>0</v>
      </c>
      <c r="Y119" s="93">
        <f t="shared" ref="Y119" si="127">IF(Y99&lt;0,Y99*-1,0)</f>
        <v>0</v>
      </c>
      <c r="Z119" s="93">
        <f t="shared" si="111"/>
        <v>0</v>
      </c>
      <c r="AA119" s="93">
        <f t="shared" ref="AA119" si="128">IF(AA99&lt;0,AA99*-1,0)</f>
        <v>0</v>
      </c>
      <c r="AB119" s="93">
        <f t="shared" si="104"/>
        <v>0</v>
      </c>
      <c r="AC119" s="93">
        <f t="shared" si="104"/>
        <v>0</v>
      </c>
      <c r="AD119" s="93">
        <f t="shared" si="104"/>
        <v>0</v>
      </c>
      <c r="AE119" s="93">
        <f t="shared" si="104"/>
        <v>0</v>
      </c>
      <c r="AF119" s="93">
        <f t="shared" si="104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03"/>
        <v>0</v>
      </c>
      <c r="C120" s="93">
        <f t="shared" si="104"/>
        <v>0</v>
      </c>
      <c r="D120" s="93">
        <f t="shared" si="104"/>
        <v>0</v>
      </c>
      <c r="E120" s="93">
        <f t="shared" si="104"/>
        <v>0</v>
      </c>
      <c r="F120" s="93">
        <f t="shared" si="104"/>
        <v>0</v>
      </c>
      <c r="G120" s="93">
        <f t="shared" si="104"/>
        <v>0</v>
      </c>
      <c r="H120" s="93">
        <f t="shared" si="104"/>
        <v>0</v>
      </c>
      <c r="I120" s="93">
        <f t="shared" si="104"/>
        <v>0</v>
      </c>
      <c r="J120" s="93">
        <f t="shared" si="104"/>
        <v>0</v>
      </c>
      <c r="K120" s="93">
        <f t="shared" si="104"/>
        <v>0</v>
      </c>
      <c r="L120" s="93">
        <f t="shared" si="104"/>
        <v>0</v>
      </c>
      <c r="M120" s="93">
        <f t="shared" ref="M120:N120" si="129">IF(M100&lt;0,M100*-1,0)</f>
        <v>0</v>
      </c>
      <c r="N120" s="93">
        <f t="shared" si="129"/>
        <v>0</v>
      </c>
      <c r="O120" s="93">
        <f t="shared" ref="O120:P120" si="130">IF(O100&lt;0,O100*-1,0)</f>
        <v>0</v>
      </c>
      <c r="P120" s="93">
        <f t="shared" si="130"/>
        <v>0</v>
      </c>
      <c r="Q120" s="93">
        <f t="shared" ref="Q120:R120" si="131">IF(Q100&lt;0,Q100*-1,0)</f>
        <v>0</v>
      </c>
      <c r="R120" s="93">
        <f t="shared" si="131"/>
        <v>0</v>
      </c>
      <c r="S120" s="93">
        <f t="shared" ref="S120:T120" si="132">IF(S100&lt;0,S100*-1,0)</f>
        <v>0</v>
      </c>
      <c r="T120" s="93">
        <f t="shared" si="132"/>
        <v>0</v>
      </c>
      <c r="U120" s="93">
        <f t="shared" ref="U120:V120" si="133">IF(U100&lt;0,U100*-1,0)</f>
        <v>0</v>
      </c>
      <c r="V120" s="93">
        <f t="shared" si="133"/>
        <v>0</v>
      </c>
      <c r="W120" s="93">
        <f t="shared" ref="W120:X120" si="134">IF(W100&lt;0,W100*-1,0)</f>
        <v>0</v>
      </c>
      <c r="X120" s="93">
        <f t="shared" si="134"/>
        <v>0</v>
      </c>
      <c r="Y120" s="93">
        <f t="shared" ref="Y120" si="135">IF(Y100&lt;0,Y100*-1,0)</f>
        <v>0</v>
      </c>
      <c r="Z120" s="93">
        <f t="shared" si="111"/>
        <v>0</v>
      </c>
      <c r="AA120" s="93">
        <f t="shared" ref="AA120" si="136">IF(AA100&lt;0,AA100*-1,0)</f>
        <v>0</v>
      </c>
      <c r="AB120" s="93">
        <f t="shared" si="104"/>
        <v>0</v>
      </c>
      <c r="AC120" s="93">
        <f t="shared" si="104"/>
        <v>0</v>
      </c>
      <c r="AD120" s="93">
        <f t="shared" si="104"/>
        <v>0</v>
      </c>
      <c r="AE120" s="93">
        <f t="shared" si="104"/>
        <v>0</v>
      </c>
      <c r="AF120" s="93">
        <f t="shared" si="104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03"/>
        <v>0</v>
      </c>
      <c r="C121" s="93">
        <f t="shared" si="104"/>
        <v>0</v>
      </c>
      <c r="D121" s="93">
        <f t="shared" si="104"/>
        <v>0</v>
      </c>
      <c r="E121" s="93">
        <f t="shared" si="104"/>
        <v>0</v>
      </c>
      <c r="F121" s="93">
        <f t="shared" si="104"/>
        <v>0</v>
      </c>
      <c r="G121" s="93">
        <f t="shared" si="104"/>
        <v>0</v>
      </c>
      <c r="H121" s="93">
        <f t="shared" si="104"/>
        <v>0</v>
      </c>
      <c r="I121" s="93">
        <f t="shared" si="104"/>
        <v>0</v>
      </c>
      <c r="J121" s="93">
        <f t="shared" si="104"/>
        <v>0</v>
      </c>
      <c r="K121" s="93">
        <f t="shared" si="104"/>
        <v>0</v>
      </c>
      <c r="L121" s="93">
        <f t="shared" si="104"/>
        <v>0</v>
      </c>
      <c r="M121" s="93">
        <f t="shared" ref="M121:N121" si="137">IF(M101&lt;0,M101*-1,0)</f>
        <v>0</v>
      </c>
      <c r="N121" s="93">
        <f t="shared" si="137"/>
        <v>0</v>
      </c>
      <c r="O121" s="93">
        <f t="shared" ref="O121:P121" si="138">IF(O101&lt;0,O101*-1,0)</f>
        <v>0</v>
      </c>
      <c r="P121" s="93">
        <f t="shared" si="138"/>
        <v>0</v>
      </c>
      <c r="Q121" s="93">
        <f t="shared" ref="Q121:R121" si="139">IF(Q101&lt;0,Q101*-1,0)</f>
        <v>0</v>
      </c>
      <c r="R121" s="93">
        <f t="shared" si="139"/>
        <v>0</v>
      </c>
      <c r="S121" s="93">
        <f t="shared" ref="S121:T121" si="140">IF(S101&lt;0,S101*-1,0)</f>
        <v>0</v>
      </c>
      <c r="T121" s="93">
        <f t="shared" si="140"/>
        <v>0</v>
      </c>
      <c r="U121" s="93">
        <f t="shared" ref="U121:V121" si="141">IF(U101&lt;0,U101*-1,0)</f>
        <v>0</v>
      </c>
      <c r="V121" s="93">
        <f t="shared" si="141"/>
        <v>0</v>
      </c>
      <c r="W121" s="93">
        <f t="shared" ref="W121:X121" si="142">IF(W101&lt;0,W101*-1,0)</f>
        <v>0</v>
      </c>
      <c r="X121" s="93">
        <f t="shared" si="142"/>
        <v>0</v>
      </c>
      <c r="Y121" s="93">
        <f t="shared" ref="Y121" si="143">IF(Y101&lt;0,Y101*-1,0)</f>
        <v>0</v>
      </c>
      <c r="Z121" s="93">
        <f t="shared" si="111"/>
        <v>0</v>
      </c>
      <c r="AA121" s="93">
        <f t="shared" ref="AA121" si="144">IF(AA101&lt;0,AA101*-1,0)</f>
        <v>0</v>
      </c>
      <c r="AB121" s="93">
        <f t="shared" si="104"/>
        <v>0</v>
      </c>
      <c r="AC121" s="93">
        <f t="shared" si="104"/>
        <v>0</v>
      </c>
      <c r="AD121" s="93">
        <f t="shared" si="104"/>
        <v>0</v>
      </c>
      <c r="AE121" s="93">
        <f t="shared" si="104"/>
        <v>0</v>
      </c>
      <c r="AF121" s="93">
        <f t="shared" si="104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03"/>
        <v>0</v>
      </c>
      <c r="C122" s="93">
        <f t="shared" si="104"/>
        <v>0</v>
      </c>
      <c r="D122" s="93">
        <f t="shared" si="104"/>
        <v>0</v>
      </c>
      <c r="E122" s="93">
        <f t="shared" si="104"/>
        <v>0</v>
      </c>
      <c r="F122" s="93">
        <f t="shared" si="104"/>
        <v>0</v>
      </c>
      <c r="G122" s="93">
        <f t="shared" si="104"/>
        <v>0</v>
      </c>
      <c r="H122" s="93">
        <f t="shared" si="104"/>
        <v>0</v>
      </c>
      <c r="I122" s="93">
        <f t="shared" si="104"/>
        <v>0</v>
      </c>
      <c r="J122" s="93">
        <f t="shared" si="104"/>
        <v>0</v>
      </c>
      <c r="K122" s="93">
        <f t="shared" si="104"/>
        <v>0</v>
      </c>
      <c r="L122" s="93">
        <f t="shared" si="104"/>
        <v>0</v>
      </c>
      <c r="M122" s="93">
        <f t="shared" ref="M122:N122" si="145">IF(M102&lt;0,M102*-1,0)</f>
        <v>0</v>
      </c>
      <c r="N122" s="93">
        <f t="shared" si="145"/>
        <v>0</v>
      </c>
      <c r="O122" s="93">
        <f t="shared" ref="O122:P122" si="146">IF(O102&lt;0,O102*-1,0)</f>
        <v>0</v>
      </c>
      <c r="P122" s="93">
        <f t="shared" si="146"/>
        <v>0</v>
      </c>
      <c r="Q122" s="93">
        <f t="shared" ref="Q122:R122" si="147">IF(Q102&lt;0,Q102*-1,0)</f>
        <v>0</v>
      </c>
      <c r="R122" s="93">
        <f t="shared" si="147"/>
        <v>0</v>
      </c>
      <c r="S122" s="93">
        <f t="shared" ref="S122:T122" si="148">IF(S102&lt;0,S102*-1,0)</f>
        <v>0</v>
      </c>
      <c r="T122" s="93">
        <f t="shared" si="148"/>
        <v>0</v>
      </c>
      <c r="U122" s="93">
        <f t="shared" ref="U122:V122" si="149">IF(U102&lt;0,U102*-1,0)</f>
        <v>0</v>
      </c>
      <c r="V122" s="93">
        <f t="shared" si="149"/>
        <v>0</v>
      </c>
      <c r="W122" s="93">
        <f t="shared" ref="W122:X122" si="150">IF(W102&lt;0,W102*-1,0)</f>
        <v>0</v>
      </c>
      <c r="X122" s="93">
        <f t="shared" si="150"/>
        <v>0</v>
      </c>
      <c r="Y122" s="93">
        <f t="shared" ref="Y122" si="151">IF(Y102&lt;0,Y102*-1,0)</f>
        <v>0</v>
      </c>
      <c r="Z122" s="93">
        <f t="shared" si="111"/>
        <v>0</v>
      </c>
      <c r="AA122" s="93">
        <f t="shared" ref="AA122" si="152">IF(AA102&lt;0,AA102*-1,0)</f>
        <v>0</v>
      </c>
      <c r="AB122" s="93">
        <f t="shared" si="104"/>
        <v>0</v>
      </c>
      <c r="AC122" s="93">
        <f t="shared" si="104"/>
        <v>0</v>
      </c>
      <c r="AD122" s="93">
        <f t="shared" si="104"/>
        <v>0</v>
      </c>
      <c r="AE122" s="93">
        <f t="shared" si="104"/>
        <v>0</v>
      </c>
      <c r="AF122" s="93">
        <f t="shared" si="104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53">SUM(B117:B122)</f>
        <v>0</v>
      </c>
      <c r="C123" s="70">
        <f t="shared" ref="C123:AF123" si="154">SUM(C117:C122)</f>
        <v>0</v>
      </c>
      <c r="D123" s="70">
        <f t="shared" si="154"/>
        <v>0</v>
      </c>
      <c r="E123" s="70">
        <f t="shared" si="154"/>
        <v>0</v>
      </c>
      <c r="F123" s="70">
        <f t="shared" si="154"/>
        <v>0</v>
      </c>
      <c r="G123" s="70">
        <f t="shared" si="154"/>
        <v>0</v>
      </c>
      <c r="H123" s="70">
        <f t="shared" si="154"/>
        <v>0</v>
      </c>
      <c r="I123" s="70">
        <f t="shared" si="154"/>
        <v>0</v>
      </c>
      <c r="J123" s="70">
        <f t="shared" si="154"/>
        <v>0</v>
      </c>
      <c r="K123" s="70">
        <f t="shared" si="154"/>
        <v>74.099999999999994</v>
      </c>
      <c r="L123" s="70">
        <f t="shared" si="154"/>
        <v>53.4</v>
      </c>
      <c r="M123" s="70">
        <f t="shared" ref="M123:N123" si="155">SUM(M117:M122)</f>
        <v>0</v>
      </c>
      <c r="N123" s="70">
        <f t="shared" si="155"/>
        <v>0</v>
      </c>
      <c r="O123" s="70">
        <f t="shared" ref="O123:P123" si="156">SUM(O117:O122)</f>
        <v>0</v>
      </c>
      <c r="P123" s="70">
        <f t="shared" si="156"/>
        <v>0</v>
      </c>
      <c r="Q123" s="70">
        <f t="shared" ref="Q123:R123" si="157">SUM(Q117:Q122)</f>
        <v>0</v>
      </c>
      <c r="R123" s="70">
        <f t="shared" si="157"/>
        <v>0</v>
      </c>
      <c r="S123" s="70">
        <f t="shared" ref="S123:T123" si="158">SUM(S117:S122)</f>
        <v>0</v>
      </c>
      <c r="T123" s="70">
        <f t="shared" si="158"/>
        <v>0</v>
      </c>
      <c r="U123" s="70">
        <f t="shared" ref="U123:V123" si="159">SUM(U117:U122)</f>
        <v>0</v>
      </c>
      <c r="V123" s="70">
        <f t="shared" si="159"/>
        <v>0</v>
      </c>
      <c r="W123" s="70">
        <f t="shared" ref="W123:X123" si="160">SUM(W117:W122)</f>
        <v>0</v>
      </c>
      <c r="X123" s="70">
        <f t="shared" si="160"/>
        <v>0</v>
      </c>
      <c r="Y123" s="70">
        <f t="shared" ref="Y123" si="161">SUM(Y117:Y122)</f>
        <v>0</v>
      </c>
      <c r="Z123" s="70">
        <f>SUM(Z117:Z122)</f>
        <v>0</v>
      </c>
      <c r="AA123" s="70">
        <f>SUM(AA117:AA122)</f>
        <v>0</v>
      </c>
      <c r="AB123" s="70">
        <f t="shared" si="154"/>
        <v>0</v>
      </c>
      <c r="AC123" s="70">
        <f t="shared" si="154"/>
        <v>0</v>
      </c>
      <c r="AD123" s="70">
        <f t="shared" si="154"/>
        <v>0</v>
      </c>
      <c r="AE123" s="70">
        <f t="shared" si="154"/>
        <v>0</v>
      </c>
      <c r="AF123" s="70">
        <f t="shared" si="154"/>
        <v>0</v>
      </c>
      <c r="AG123" s="104"/>
      <c r="AH123" s="46">
        <f t="shared" si="32"/>
        <v>74.099999999999994</v>
      </c>
      <c r="AI123" s="47">
        <f t="shared" si="33"/>
        <v>0</v>
      </c>
      <c r="AJ123" s="105">
        <f t="array" ref="AJ123">MIN(IF(B123:AF123&lt;&gt;0,B123:AF123))</f>
        <v>53.4</v>
      </c>
    </row>
    <row r="124" spans="1:64" ht="15.75" thickBot="1" x14ac:dyDescent="0.3">
      <c r="A124" s="87" t="s">
        <v>146</v>
      </c>
      <c r="B124" s="70">
        <f t="shared" ref="B124" si="162">B108-B123</f>
        <v>452.8</v>
      </c>
      <c r="C124" s="70">
        <f t="shared" ref="C124:AF124" si="163">C108-C123</f>
        <v>374</v>
      </c>
      <c r="D124" s="70">
        <f t="shared" si="163"/>
        <v>324.79999999999995</v>
      </c>
      <c r="E124" s="70">
        <f t="shared" si="163"/>
        <v>308.7</v>
      </c>
      <c r="F124" s="70">
        <f t="shared" si="163"/>
        <v>290.90000000000003</v>
      </c>
      <c r="G124" s="70">
        <f t="shared" si="163"/>
        <v>355.9</v>
      </c>
      <c r="H124" s="70">
        <f t="shared" si="163"/>
        <v>360.8</v>
      </c>
      <c r="I124" s="70">
        <f t="shared" si="163"/>
        <v>310.10000000000002</v>
      </c>
      <c r="J124" s="70">
        <f t="shared" si="163"/>
        <v>260.10000000000002</v>
      </c>
      <c r="K124" s="70">
        <f t="shared" si="163"/>
        <v>133.86000000000001</v>
      </c>
      <c r="L124" s="70">
        <f t="shared" si="163"/>
        <v>163.6</v>
      </c>
      <c r="M124" s="70">
        <f t="shared" ref="M124:N124" si="164">M108-M123</f>
        <v>289.09999999999997</v>
      </c>
      <c r="N124" s="70">
        <f t="shared" si="164"/>
        <v>339.09999999999997</v>
      </c>
      <c r="O124" s="70">
        <f t="shared" ref="O124:P124" si="165">O108-O123</f>
        <v>317.55</v>
      </c>
      <c r="P124" s="70">
        <f t="shared" si="165"/>
        <v>428.4</v>
      </c>
      <c r="Q124" s="70">
        <f t="shared" ref="Q124:R124" si="166">Q108-Q123</f>
        <v>518</v>
      </c>
      <c r="R124" s="70">
        <f t="shared" si="166"/>
        <v>692.6</v>
      </c>
      <c r="S124" s="70">
        <f t="shared" ref="S124:T124" si="167">S108-S123</f>
        <v>737.09999999999991</v>
      </c>
      <c r="T124" s="70">
        <f t="shared" si="167"/>
        <v>751.60000000000014</v>
      </c>
      <c r="U124" s="70">
        <f t="shared" ref="U124:V124" si="168">U108-U123</f>
        <v>728.80000000000007</v>
      </c>
      <c r="V124" s="70">
        <f t="shared" si="168"/>
        <v>688.4</v>
      </c>
      <c r="W124" s="70">
        <f t="shared" ref="W124:X124" si="169">W108-W123</f>
        <v>650.29999999999995</v>
      </c>
      <c r="X124" s="70">
        <f t="shared" si="169"/>
        <v>529.80000000000007</v>
      </c>
      <c r="Y124" s="70">
        <f t="shared" ref="Y124" si="170">Y108-Y123</f>
        <v>403.4</v>
      </c>
      <c r="Z124" s="70">
        <f>Z108-Z123</f>
        <v>414.5</v>
      </c>
      <c r="AA124" s="70">
        <f>AA108-AA123</f>
        <v>398.20000000000005</v>
      </c>
      <c r="AB124" s="70">
        <f t="shared" si="163"/>
        <v>320.20000000000005</v>
      </c>
      <c r="AC124" s="70">
        <f t="shared" si="163"/>
        <v>369.3</v>
      </c>
      <c r="AD124" s="70">
        <f t="shared" si="163"/>
        <v>392.8</v>
      </c>
      <c r="AE124" s="70">
        <f t="shared" si="163"/>
        <v>391.5</v>
      </c>
      <c r="AF124" s="70">
        <f t="shared" si="163"/>
        <v>432.80000000000007</v>
      </c>
      <c r="AG124" s="104"/>
      <c r="AH124" s="46">
        <f t="shared" si="32"/>
        <v>751.60000000000014</v>
      </c>
      <c r="AI124" s="47">
        <f t="shared" si="33"/>
        <v>133.86000000000001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50.042999999999999</v>
      </c>
      <c r="C126" s="117">
        <v>50.042999999999999</v>
      </c>
      <c r="D126" s="117">
        <v>50.023000000000003</v>
      </c>
      <c r="E126" s="117">
        <v>50.021000000000001</v>
      </c>
      <c r="F126" s="117">
        <v>49.951000000000001</v>
      </c>
      <c r="G126" s="117">
        <v>49.948999999999998</v>
      </c>
      <c r="H126" s="117">
        <v>49.951999999999998</v>
      </c>
      <c r="I126" s="117">
        <v>49.975999999999999</v>
      </c>
      <c r="J126" s="117">
        <v>49.9773</v>
      </c>
      <c r="K126" s="117">
        <v>50.034999999999997</v>
      </c>
      <c r="L126" s="117">
        <v>50.076000000000001</v>
      </c>
      <c r="M126" s="117">
        <v>50.061999999999998</v>
      </c>
      <c r="N126" s="117">
        <v>49.893999999999998</v>
      </c>
      <c r="O126" s="117">
        <v>50.055999999999997</v>
      </c>
      <c r="P126" s="117">
        <v>49.948999999999998</v>
      </c>
      <c r="Q126" s="117">
        <v>49.981999999999999</v>
      </c>
      <c r="R126" s="117">
        <v>50.006999999999998</v>
      </c>
      <c r="S126" s="117">
        <v>49.95</v>
      </c>
      <c r="T126" s="117">
        <v>49.936</v>
      </c>
      <c r="U126" s="117">
        <v>50.072000000000003</v>
      </c>
      <c r="V126" s="117">
        <v>50.1</v>
      </c>
      <c r="W126" s="117">
        <v>49.96</v>
      </c>
      <c r="X126" s="117">
        <v>49.953000000000003</v>
      </c>
      <c r="Y126" s="117">
        <v>49.968000000000004</v>
      </c>
      <c r="Z126" s="117">
        <v>50.088999999999999</v>
      </c>
      <c r="AA126" s="117">
        <v>49.954999999999998</v>
      </c>
      <c r="AB126" s="117">
        <v>49.901000000000003</v>
      </c>
      <c r="AC126" s="117">
        <v>50.05</v>
      </c>
      <c r="AD126" s="117">
        <v>49.975999999999999</v>
      </c>
      <c r="AE126" s="117">
        <v>49.941000000000003</v>
      </c>
      <c r="AF126" s="117">
        <v>49.941000000000003</v>
      </c>
      <c r="AG126" s="118"/>
      <c r="AH126" s="46">
        <f t="shared" si="32"/>
        <v>50.1</v>
      </c>
      <c r="AI126" s="47">
        <f t="shared" si="33"/>
        <v>49.893999999999998</v>
      </c>
    </row>
    <row r="127" spans="1:64" x14ac:dyDescent="0.25">
      <c r="A127" s="119" t="s">
        <v>149</v>
      </c>
      <c r="B127" s="43">
        <v>132.9</v>
      </c>
      <c r="C127" s="43">
        <v>134</v>
      </c>
      <c r="D127" s="43">
        <v>134.30000000000001</v>
      </c>
      <c r="E127" s="43">
        <v>132.80000000000001</v>
      </c>
      <c r="F127" s="43">
        <v>132.80000000000001</v>
      </c>
      <c r="G127" s="43"/>
      <c r="H127" s="43"/>
      <c r="I127" s="43"/>
      <c r="J127" s="43"/>
      <c r="K127" s="43"/>
      <c r="L127" s="43"/>
      <c r="M127" s="43"/>
      <c r="N127" s="43"/>
      <c r="O127" s="43">
        <v>130</v>
      </c>
      <c r="P127" s="43"/>
      <c r="Q127" s="43"/>
      <c r="R127" s="43"/>
      <c r="S127" s="43"/>
      <c r="T127" s="43"/>
      <c r="U127" s="43"/>
      <c r="V127" s="43"/>
      <c r="W127" s="43"/>
      <c r="X127" s="43"/>
      <c r="Y127" s="43">
        <v>128.1</v>
      </c>
      <c r="Z127" s="43">
        <v>129.30000000000001</v>
      </c>
      <c r="AA127" s="43">
        <v>132.80000000000001</v>
      </c>
      <c r="AB127" s="43">
        <v>133</v>
      </c>
      <c r="AC127" s="43">
        <v>133.1</v>
      </c>
      <c r="AD127" s="43">
        <v>132.30000000000001</v>
      </c>
      <c r="AE127" s="43">
        <v>133.1</v>
      </c>
      <c r="AF127" s="43">
        <v>133.1</v>
      </c>
      <c r="AG127" s="120"/>
      <c r="AH127" s="46">
        <f t="shared" si="32"/>
        <v>134.30000000000001</v>
      </c>
      <c r="AI127" s="47">
        <f t="shared" si="33"/>
        <v>128.1</v>
      </c>
    </row>
    <row r="128" spans="1:64" x14ac:dyDescent="0.25">
      <c r="A128" s="119" t="s">
        <v>150</v>
      </c>
      <c r="B128" s="43">
        <v>132.4</v>
      </c>
      <c r="C128" s="43">
        <v>133.4</v>
      </c>
      <c r="D128" s="43">
        <v>133.9</v>
      </c>
      <c r="E128" s="43">
        <v>132.6</v>
      </c>
      <c r="F128" s="43">
        <v>132.6</v>
      </c>
      <c r="G128" s="43"/>
      <c r="H128" s="43"/>
      <c r="I128" s="43"/>
      <c r="J128" s="43"/>
      <c r="K128" s="43"/>
      <c r="L128" s="43"/>
      <c r="M128" s="43"/>
      <c r="N128" s="43"/>
      <c r="O128" s="43">
        <v>130.19999999999999</v>
      </c>
      <c r="P128" s="43"/>
      <c r="Q128" s="43"/>
      <c r="R128" s="43"/>
      <c r="S128" s="43"/>
      <c r="T128" s="43"/>
      <c r="U128" s="43"/>
      <c r="V128" s="43"/>
      <c r="W128" s="43"/>
      <c r="X128" s="43"/>
      <c r="Y128" s="43">
        <v>129.4</v>
      </c>
      <c r="Z128" s="43">
        <v>131.1</v>
      </c>
      <c r="AA128" s="43">
        <v>130.69999999999999</v>
      </c>
      <c r="AB128" s="43">
        <v>132.80000000000001</v>
      </c>
      <c r="AC128" s="43">
        <v>133.6</v>
      </c>
      <c r="AD128" s="43">
        <v>132.69999999999999</v>
      </c>
      <c r="AE128" s="43">
        <v>131.30000000000001</v>
      </c>
      <c r="AF128" s="43">
        <v>131.30000000000001</v>
      </c>
      <c r="AG128" s="120"/>
      <c r="AH128" s="46">
        <f t="shared" si="32"/>
        <v>133.9</v>
      </c>
      <c r="AI128" s="47">
        <f t="shared" si="33"/>
        <v>129.4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138.5</v>
      </c>
      <c r="C130" s="43">
        <v>139.30000000000001</v>
      </c>
      <c r="D130" s="43">
        <v>139.4</v>
      </c>
      <c r="E130" s="43">
        <v>138.1</v>
      </c>
      <c r="F130" s="43">
        <v>138.1</v>
      </c>
      <c r="G130" s="43">
        <v>138.19999999999999</v>
      </c>
      <c r="H130" s="43">
        <v>137</v>
      </c>
      <c r="I130" s="43">
        <v>137.1</v>
      </c>
      <c r="J130" s="43">
        <v>137.4</v>
      </c>
      <c r="K130" s="43">
        <v>137</v>
      </c>
      <c r="L130" s="43">
        <v>133.69999999999999</v>
      </c>
      <c r="M130" s="43">
        <v>134.9</v>
      </c>
      <c r="N130" s="43">
        <v>134.69999999999999</v>
      </c>
      <c r="O130" s="43">
        <v>136.19999999999999</v>
      </c>
      <c r="P130" s="43">
        <v>136.1</v>
      </c>
      <c r="Q130" s="43">
        <v>137.1</v>
      </c>
      <c r="R130" s="43">
        <v>135</v>
      </c>
      <c r="S130" s="43">
        <v>131.30000000000001</v>
      </c>
      <c r="T130" s="43">
        <v>131.80000000000001</v>
      </c>
      <c r="U130" s="43">
        <v>132.9</v>
      </c>
      <c r="V130" s="43">
        <v>132.9</v>
      </c>
      <c r="W130" s="43">
        <v>134.5</v>
      </c>
      <c r="X130" s="43">
        <v>137.5</v>
      </c>
      <c r="Y130" s="43">
        <v>136.9</v>
      </c>
      <c r="Z130" s="43">
        <v>136.1</v>
      </c>
      <c r="AA130" s="43">
        <v>136.69999999999999</v>
      </c>
      <c r="AB130" s="43">
        <v>137</v>
      </c>
      <c r="AC130" s="43">
        <v>137.6</v>
      </c>
      <c r="AD130" s="43">
        <v>137.6</v>
      </c>
      <c r="AE130" s="43">
        <v>137.1</v>
      </c>
      <c r="AF130" s="43">
        <v>137.1</v>
      </c>
      <c r="AG130" s="120"/>
      <c r="AH130" s="46">
        <f t="shared" si="32"/>
        <v>139.4</v>
      </c>
      <c r="AI130" s="47">
        <f t="shared" si="33"/>
        <v>131.30000000000001</v>
      </c>
    </row>
    <row r="131" spans="1:35" x14ac:dyDescent="0.25">
      <c r="A131" s="121" t="s">
        <v>153</v>
      </c>
      <c r="B131" s="122">
        <v>134.69999999999999</v>
      </c>
      <c r="C131" s="122">
        <v>134.69999999999999</v>
      </c>
      <c r="D131" s="122">
        <v>133.4</v>
      </c>
      <c r="E131" s="122">
        <v>132.80000000000001</v>
      </c>
      <c r="F131" s="122">
        <v>132.30000000000001</v>
      </c>
      <c r="G131" s="122">
        <v>132.19999999999999</v>
      </c>
      <c r="H131" s="122">
        <v>132.1</v>
      </c>
      <c r="I131" s="122">
        <v>134.30000000000001</v>
      </c>
      <c r="J131" s="122">
        <v>133.69999999999999</v>
      </c>
      <c r="K131" s="122">
        <v>134.19999999999999</v>
      </c>
      <c r="L131" s="122">
        <v>132.4</v>
      </c>
      <c r="M131" s="122">
        <v>133.6</v>
      </c>
      <c r="N131" s="122">
        <v>133.5</v>
      </c>
      <c r="O131" s="122">
        <v>133.69999999999999</v>
      </c>
      <c r="P131" s="122">
        <v>133.1</v>
      </c>
      <c r="Q131" s="122">
        <v>133.30000000000001</v>
      </c>
      <c r="R131" s="122">
        <v>130.5</v>
      </c>
      <c r="S131" s="122">
        <v>132.30000000000001</v>
      </c>
      <c r="T131" s="122">
        <v>131.69999999999999</v>
      </c>
      <c r="U131" s="122">
        <v>131.9</v>
      </c>
      <c r="V131" s="122">
        <v>136.80000000000001</v>
      </c>
      <c r="W131" s="122">
        <v>135</v>
      </c>
      <c r="X131" s="122">
        <v>134.1</v>
      </c>
      <c r="Y131" s="122">
        <v>133.9</v>
      </c>
      <c r="Z131" s="122">
        <v>132.6</v>
      </c>
      <c r="AA131" s="122">
        <v>135</v>
      </c>
      <c r="AB131" s="122">
        <v>135.69999999999999</v>
      </c>
      <c r="AC131" s="122">
        <v>132.9</v>
      </c>
      <c r="AD131" s="122">
        <v>131.5</v>
      </c>
      <c r="AE131" s="122">
        <v>133</v>
      </c>
      <c r="AF131" s="122">
        <v>133</v>
      </c>
      <c r="AG131" s="123"/>
      <c r="AH131" s="46">
        <f t="shared" si="32"/>
        <v>136.80000000000001</v>
      </c>
      <c r="AI131" s="47">
        <f t="shared" si="33"/>
        <v>130.5</v>
      </c>
    </row>
    <row r="132" spans="1:35" x14ac:dyDescent="0.25">
      <c r="A132" s="119" t="s">
        <v>154</v>
      </c>
      <c r="B132" s="43">
        <v>136.1</v>
      </c>
      <c r="C132" s="43">
        <v>136.1</v>
      </c>
      <c r="D132" s="43">
        <v>136.69999999999999</v>
      </c>
      <c r="E132" s="43">
        <v>135.19999999999999</v>
      </c>
      <c r="F132" s="43">
        <v>134.69999999999999</v>
      </c>
      <c r="G132" s="43">
        <v>131.9</v>
      </c>
      <c r="H132" s="43">
        <v>131.6</v>
      </c>
      <c r="I132" s="43">
        <v>136.5</v>
      </c>
      <c r="J132" s="43">
        <v>136.77000000000001</v>
      </c>
      <c r="K132" s="43">
        <v>134.19999999999999</v>
      </c>
      <c r="L132" s="43">
        <v>135.19999999999999</v>
      </c>
      <c r="M132" s="43">
        <v>132</v>
      </c>
      <c r="N132" s="43">
        <v>131.19999999999999</v>
      </c>
      <c r="O132" s="43">
        <v>129.19999999999999</v>
      </c>
      <c r="P132" s="43">
        <v>133.30000000000001</v>
      </c>
      <c r="Q132" s="43">
        <v>133.4</v>
      </c>
      <c r="R132" s="43">
        <v>132.5</v>
      </c>
      <c r="S132" s="43">
        <v>131.80000000000001</v>
      </c>
      <c r="T132" s="43">
        <v>130.4</v>
      </c>
      <c r="U132" s="43">
        <v>128</v>
      </c>
      <c r="V132" s="43">
        <v>131.69999999999999</v>
      </c>
      <c r="W132" s="43">
        <v>133.4</v>
      </c>
      <c r="X132" s="43">
        <v>129.77000000000001</v>
      </c>
      <c r="Y132" s="43">
        <v>131.69999999999999</v>
      </c>
      <c r="Z132" s="43">
        <v>131.19999999999999</v>
      </c>
      <c r="AA132" s="43">
        <v>131.1</v>
      </c>
      <c r="AB132" s="43">
        <v>133.30000000000001</v>
      </c>
      <c r="AC132" s="43">
        <v>131</v>
      </c>
      <c r="AD132" s="43">
        <v>130</v>
      </c>
      <c r="AE132" s="43">
        <v>130</v>
      </c>
      <c r="AF132" s="43">
        <v>130</v>
      </c>
      <c r="AG132" s="120"/>
      <c r="AH132" s="46">
        <f t="shared" si="32"/>
        <v>136.77000000000001</v>
      </c>
      <c r="AI132" s="47">
        <f t="shared" si="33"/>
        <v>128</v>
      </c>
    </row>
    <row r="133" spans="1:35" ht="15.75" thickBot="1" x14ac:dyDescent="0.3">
      <c r="A133" s="119" t="s">
        <v>155</v>
      </c>
      <c r="B133" s="101">
        <v>68.3</v>
      </c>
      <c r="C133" s="101">
        <v>68.3</v>
      </c>
      <c r="D133" s="101">
        <v>68.3</v>
      </c>
      <c r="E133" s="101">
        <v>68.3</v>
      </c>
      <c r="F133" s="101">
        <v>68.3</v>
      </c>
      <c r="G133" s="101">
        <v>68.3</v>
      </c>
      <c r="H133" s="101">
        <v>68.3</v>
      </c>
      <c r="I133" s="101">
        <v>68.3</v>
      </c>
      <c r="J133" s="101">
        <v>68.3</v>
      </c>
      <c r="K133" s="101">
        <v>68.3</v>
      </c>
      <c r="L133" s="101">
        <v>66.7</v>
      </c>
      <c r="M133" s="101">
        <v>65.599999999999994</v>
      </c>
      <c r="N133" s="101">
        <v>65.7</v>
      </c>
      <c r="O133" s="101">
        <v>66.900000000000006</v>
      </c>
      <c r="P133" s="101">
        <v>66.900000000000006</v>
      </c>
      <c r="Q133" s="101">
        <v>67.400000000000006</v>
      </c>
      <c r="R133" s="101">
        <v>66</v>
      </c>
      <c r="S133" s="101">
        <v>65.400000000000006</v>
      </c>
      <c r="T133" s="101">
        <v>65.400000000000006</v>
      </c>
      <c r="U133" s="101">
        <v>65.400000000000006</v>
      </c>
      <c r="V133" s="101">
        <v>65.400000000000006</v>
      </c>
      <c r="W133" s="101">
        <v>65.400000000000006</v>
      </c>
      <c r="X133" s="101">
        <v>67</v>
      </c>
      <c r="Y133" s="101">
        <v>67.5</v>
      </c>
      <c r="Z133" s="101">
        <v>67.5</v>
      </c>
      <c r="AA133" s="101">
        <v>67.5</v>
      </c>
      <c r="AB133" s="101">
        <v>67.5</v>
      </c>
      <c r="AC133" s="101">
        <v>67.5</v>
      </c>
      <c r="AD133" s="101">
        <v>67.5</v>
      </c>
      <c r="AE133" s="101">
        <v>69.099999999999994</v>
      </c>
      <c r="AF133" s="101">
        <v>69.099999999999994</v>
      </c>
      <c r="AG133" s="124"/>
      <c r="AH133" s="46">
        <f t="shared" si="32"/>
        <v>69.099999999999994</v>
      </c>
      <c r="AI133" s="47">
        <f t="shared" si="33"/>
        <v>65.400000000000006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71">SUM(B26,B32,B45:B46,B82,B84:B85,B87,B89,B137:B142,B177,B183,B189,B198,B200,B212,B219,B222:B223,B230,B232,B234,B238:B240,B242:B244,B249,B255:B256,B258:B260,B161,B166)</f>
        <v>86.34</v>
      </c>
      <c r="C135" s="114">
        <f t="shared" ref="C135:L135" si="172">SUM(C26,C32,C45:C46,C82,C84:C85,C87,C89,C137:C142,C177,C183,C189,C198,C200,C212,C219,C222:C223,C230,C232,C234,C238:C240,C242:C244,C249,C255:C256,C258:C260,C161,C166)</f>
        <v>79.039999999999992</v>
      </c>
      <c r="D135" s="114">
        <f t="shared" si="172"/>
        <v>95.44</v>
      </c>
      <c r="E135" s="114">
        <f t="shared" si="172"/>
        <v>100.84</v>
      </c>
      <c r="F135" s="114">
        <f t="shared" si="172"/>
        <v>102.17999999999999</v>
      </c>
      <c r="G135" s="114">
        <f t="shared" si="172"/>
        <v>134.13999999999999</v>
      </c>
      <c r="H135" s="114">
        <f t="shared" si="172"/>
        <v>167.61</v>
      </c>
      <c r="I135" s="114">
        <f t="shared" si="172"/>
        <v>202.21</v>
      </c>
      <c r="J135" s="114">
        <f t="shared" si="172"/>
        <v>242.91000000000003</v>
      </c>
      <c r="K135" s="114">
        <f t="shared" si="172"/>
        <v>259.84000000000003</v>
      </c>
      <c r="L135" s="114">
        <f t="shared" si="172"/>
        <v>301.54000000000002</v>
      </c>
      <c r="M135" s="114">
        <f t="shared" ref="M135:N135" si="173">SUM(M26,M32,M45:M46,M82,M84:M85,M87,M89,M137:M142,M177,M183,M189,M198,M200,M212,M219,M222:M223,M230,M232,M234,M238:M240,M242:M244,M249,M255:M256,M258:M260,M161,M166)</f>
        <v>307.04000000000002</v>
      </c>
      <c r="N135" s="114">
        <f t="shared" si="173"/>
        <v>315.23999999999995</v>
      </c>
      <c r="O135" s="114">
        <f t="shared" ref="O135:P135" si="174">SUM(O26,O32,O45:O46,O82,O84:O85,O87,O89,O137:O142,O177,O183,O189,O198,O200,O212,O219,O222:O223,O230,O232,O234,O238:O240,O242:O244,O249,O255:O256,O258:O260,O161,O166)</f>
        <v>237.54000000000002</v>
      </c>
      <c r="P135" s="114">
        <f t="shared" si="174"/>
        <v>334.64000000000004</v>
      </c>
      <c r="Q135" s="114">
        <f t="shared" ref="Q135:R135" si="175">SUM(Q26,Q32,Q45:Q46,Q82,Q84:Q85,Q87,Q89,Q137:Q142,Q177,Q183,Q189,Q198,Q200,Q212,Q219,Q222:Q223,Q230,Q232,Q234,Q238:Q240,Q242:Q244,Q249,Q255:Q256,Q258:Q260,Q161,Q166)</f>
        <v>290.54000000000002</v>
      </c>
      <c r="R135" s="114">
        <f t="shared" si="175"/>
        <v>282.54000000000002</v>
      </c>
      <c r="S135" s="114">
        <v>331.9</v>
      </c>
      <c r="T135" s="114">
        <v>352.3</v>
      </c>
      <c r="U135" s="114">
        <v>351.4</v>
      </c>
      <c r="V135" s="114">
        <v>351.4</v>
      </c>
      <c r="W135" s="114">
        <v>351.4</v>
      </c>
      <c r="X135" s="114">
        <v>363.4</v>
      </c>
      <c r="Y135" s="114">
        <v>429.7</v>
      </c>
      <c r="Z135" s="114">
        <v>469.3</v>
      </c>
      <c r="AA135" s="114">
        <v>440.4</v>
      </c>
      <c r="AB135" s="114">
        <f t="shared" ref="AB135:AF135" si="176">SUM(AB26,AB32,AB45:AB46,AB82,AB84:AB85,AB87,AB89,AB137:AB142,AB177,AB183,AB189,AB198,AB200,AB212,AB219,AB222:AB223,AB230,AB232,AB234,AB238:AB240,AB242:AB244,AB249,AB255:AB256,AB258:AB260,AB161,AB166)</f>
        <v>277.14</v>
      </c>
      <c r="AC135" s="114">
        <f t="shared" si="176"/>
        <v>250.13999999999996</v>
      </c>
      <c r="AD135" s="114">
        <f t="shared" si="176"/>
        <v>233.44</v>
      </c>
      <c r="AE135" s="114">
        <f t="shared" ref="AE135" si="177">SUM(AE26,AE32,AE45:AE46,AE82,AE84:AE85,AE87,AE89,AE137:AE142,AE177,AE183,AE189,AE198,AE200,AE212,AE219,AE222:AE223,AE230,AE232,AE234,AE238:AE240,AE242:AE244,AE249,AE255:AE256,AE258:AE260,AE161,AE166)</f>
        <v>147.14000000000001</v>
      </c>
      <c r="AF135" s="114">
        <f t="shared" si="176"/>
        <v>147.14000000000001</v>
      </c>
      <c r="AG135" s="127"/>
      <c r="AH135" s="46">
        <f t="shared" si="32"/>
        <v>469.3</v>
      </c>
      <c r="AI135" s="47">
        <f t="shared" si="33"/>
        <v>79.039999999999992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-17.3</v>
      </c>
      <c r="C137" s="132">
        <v>-17.3</v>
      </c>
      <c r="D137" s="133">
        <v>-11.6</v>
      </c>
      <c r="E137" s="133">
        <v>1.9</v>
      </c>
      <c r="F137" s="133">
        <v>2.8</v>
      </c>
      <c r="G137" s="133">
        <v>12.8</v>
      </c>
      <c r="H137" s="133">
        <v>30.9</v>
      </c>
      <c r="I137" s="133">
        <v>48.7</v>
      </c>
      <c r="J137" s="133">
        <v>38.6</v>
      </c>
      <c r="K137" s="133">
        <v>37.4</v>
      </c>
      <c r="L137" s="133">
        <v>48.1</v>
      </c>
      <c r="M137" s="133">
        <v>48</v>
      </c>
      <c r="N137" s="133">
        <v>52.5</v>
      </c>
      <c r="O137" s="133">
        <v>55.3</v>
      </c>
      <c r="P137" s="133">
        <v>50.5</v>
      </c>
      <c r="Q137" s="133">
        <v>39.9</v>
      </c>
      <c r="R137" s="133">
        <v>7.4</v>
      </c>
      <c r="S137" s="133">
        <v>7.6</v>
      </c>
      <c r="T137" s="133">
        <v>18.899999999999999</v>
      </c>
      <c r="U137" s="133">
        <v>23</v>
      </c>
      <c r="V137" s="133">
        <v>13.1</v>
      </c>
      <c r="W137" s="133">
        <v>24.8</v>
      </c>
      <c r="X137" s="133">
        <v>37.1</v>
      </c>
      <c r="Y137" s="133">
        <v>37.299999999999997</v>
      </c>
      <c r="Z137" s="133">
        <v>41</v>
      </c>
      <c r="AA137" s="133">
        <v>41.4</v>
      </c>
      <c r="AB137" s="133">
        <v>38.299999999999997</v>
      </c>
      <c r="AC137" s="133">
        <v>39.200000000000003</v>
      </c>
      <c r="AD137" s="133">
        <v>40.9</v>
      </c>
      <c r="AE137" s="133">
        <v>34.799999999999997</v>
      </c>
      <c r="AF137" s="133">
        <v>34.799999999999997</v>
      </c>
      <c r="AG137" s="134">
        <v>75</v>
      </c>
      <c r="AH137" s="46">
        <f t="shared" si="32"/>
        <v>55.3</v>
      </c>
      <c r="AI137" s="47">
        <f t="shared" si="33"/>
        <v>-17.3</v>
      </c>
    </row>
    <row r="138" spans="1:35" x14ac:dyDescent="0.25">
      <c r="A138" s="135" t="s">
        <v>160</v>
      </c>
      <c r="B138" s="132">
        <v>0</v>
      </c>
      <c r="C138" s="132">
        <v>0</v>
      </c>
      <c r="D138" s="136">
        <v>0</v>
      </c>
      <c r="E138" s="136">
        <v>0</v>
      </c>
      <c r="F138" s="136">
        <v>0</v>
      </c>
      <c r="G138" s="136">
        <v>0</v>
      </c>
      <c r="H138" s="136"/>
      <c r="I138" s="136"/>
      <c r="J138" s="136">
        <v>19.5</v>
      </c>
      <c r="K138" s="136">
        <v>15.1</v>
      </c>
      <c r="L138" s="136">
        <v>25.7</v>
      </c>
      <c r="M138" s="136">
        <v>28.1</v>
      </c>
      <c r="N138" s="136">
        <v>38.299999999999997</v>
      </c>
      <c r="O138" s="136">
        <v>44.9</v>
      </c>
      <c r="P138" s="136">
        <v>39.799999999999997</v>
      </c>
      <c r="Q138" s="136">
        <v>20.399999999999999</v>
      </c>
      <c r="R138" s="136">
        <v>36.200000000000003</v>
      </c>
      <c r="S138" s="136">
        <v>-35</v>
      </c>
      <c r="T138" s="136">
        <v>-20.9</v>
      </c>
      <c r="U138" s="136">
        <v>-13.1</v>
      </c>
      <c r="V138" s="136">
        <v>-29.3</v>
      </c>
      <c r="W138" s="136">
        <v>-8.5</v>
      </c>
      <c r="X138" s="136">
        <v>20.9</v>
      </c>
      <c r="Y138" s="136">
        <v>24.7</v>
      </c>
      <c r="Z138" s="136">
        <v>22.5</v>
      </c>
      <c r="AA138" s="136">
        <v>23.3</v>
      </c>
      <c r="AB138" s="136">
        <v>16.100000000000001</v>
      </c>
      <c r="AC138" s="136">
        <v>16.600000000000001</v>
      </c>
      <c r="AD138" s="136">
        <v>16</v>
      </c>
      <c r="AE138" s="136">
        <v>0</v>
      </c>
      <c r="AF138" s="136">
        <v>0</v>
      </c>
      <c r="AG138" s="134">
        <v>240</v>
      </c>
      <c r="AH138" s="46">
        <f t="shared" si="32"/>
        <v>44.9</v>
      </c>
      <c r="AI138" s="47">
        <f t="shared" si="33"/>
        <v>-35</v>
      </c>
    </row>
    <row r="139" spans="1:35" x14ac:dyDescent="0.25">
      <c r="A139" s="135" t="s">
        <v>161</v>
      </c>
      <c r="B139" s="132">
        <v>-21.9</v>
      </c>
      <c r="C139" s="132">
        <v>-21.9</v>
      </c>
      <c r="D139" s="136"/>
      <c r="E139" s="136"/>
      <c r="F139" s="136"/>
      <c r="G139" s="136"/>
      <c r="H139" s="136"/>
      <c r="I139" s="136"/>
      <c r="J139" s="136"/>
      <c r="K139" s="136"/>
      <c r="L139" s="136">
        <v>-6.2</v>
      </c>
      <c r="M139" s="136">
        <v>-3.7</v>
      </c>
      <c r="N139" s="136">
        <v>-3.3</v>
      </c>
      <c r="O139" s="136">
        <v>-30.5</v>
      </c>
      <c r="P139" s="136">
        <v>-30.4</v>
      </c>
      <c r="Q139" s="136">
        <v>-20.6</v>
      </c>
      <c r="R139" s="136">
        <v>20.8</v>
      </c>
      <c r="S139" s="136">
        <v>5.0999999999999996</v>
      </c>
      <c r="T139" s="136">
        <v>-6</v>
      </c>
      <c r="U139" s="136">
        <v>-6</v>
      </c>
      <c r="V139" s="136">
        <v>5.4</v>
      </c>
      <c r="W139" s="136">
        <v>-1.6</v>
      </c>
      <c r="X139" s="136">
        <v>-10.199999999999999</v>
      </c>
      <c r="Y139" s="136">
        <v>11.7</v>
      </c>
      <c r="Z139" s="136">
        <v>12</v>
      </c>
      <c r="AA139" s="136">
        <v>10</v>
      </c>
      <c r="AB139" s="136">
        <v>5.0999999999999996</v>
      </c>
      <c r="AC139" s="136">
        <v>-8.3000000000000007</v>
      </c>
      <c r="AD139" s="136">
        <v>-14</v>
      </c>
      <c r="AE139" s="136">
        <v>-30.2</v>
      </c>
      <c r="AF139" s="136">
        <v>-30.2</v>
      </c>
      <c r="AG139" s="134">
        <v>240</v>
      </c>
      <c r="AH139" s="46">
        <f t="shared" ref="AH139:AH145" si="178">MAX(B139:AF139)</f>
        <v>20.8</v>
      </c>
      <c r="AI139" s="47">
        <f t="shared" ref="AI139:AI145" si="179">MIN(B139:AF139)</f>
        <v>-30.5</v>
      </c>
    </row>
    <row r="140" spans="1:35" x14ac:dyDescent="0.25">
      <c r="A140" s="135" t="s">
        <v>162</v>
      </c>
      <c r="B140" s="132">
        <v>21.3</v>
      </c>
      <c r="C140" s="132">
        <v>21.3</v>
      </c>
      <c r="D140" s="137"/>
      <c r="E140" s="137"/>
      <c r="F140" s="137"/>
      <c r="G140" s="137"/>
      <c r="H140" s="137"/>
      <c r="I140" s="137"/>
      <c r="J140" s="137"/>
      <c r="K140" s="137"/>
      <c r="L140" s="137">
        <v>6.6</v>
      </c>
      <c r="M140" s="137">
        <v>4.5999999999999996</v>
      </c>
      <c r="N140" s="137">
        <v>3.6</v>
      </c>
      <c r="O140" s="137">
        <v>29.9</v>
      </c>
      <c r="P140" s="137">
        <v>29.8</v>
      </c>
      <c r="Q140" s="137">
        <v>19.600000000000001</v>
      </c>
      <c r="R140" s="137">
        <v>-19.600000000000001</v>
      </c>
      <c r="S140" s="137">
        <v>-4.88</v>
      </c>
      <c r="T140" s="137">
        <v>5.7</v>
      </c>
      <c r="U140" s="137">
        <v>5.3</v>
      </c>
      <c r="V140" s="137">
        <v>-4.3</v>
      </c>
      <c r="W140" s="137">
        <v>1.6</v>
      </c>
      <c r="X140" s="137">
        <v>9.3000000000000007</v>
      </c>
      <c r="Y140" s="137">
        <v>-11</v>
      </c>
      <c r="Z140" s="137">
        <v>-10.9</v>
      </c>
      <c r="AA140" s="137">
        <v>-3.8</v>
      </c>
      <c r="AB140" s="137">
        <v>-5</v>
      </c>
      <c r="AC140" s="137">
        <v>7.6</v>
      </c>
      <c r="AD140" s="137">
        <v>13.6</v>
      </c>
      <c r="AE140" s="137">
        <v>28.8</v>
      </c>
      <c r="AF140" s="137">
        <v>28.8</v>
      </c>
      <c r="AG140" s="134"/>
      <c r="AH140" s="46">
        <f t="shared" si="178"/>
        <v>29.9</v>
      </c>
      <c r="AI140" s="47">
        <f t="shared" si="179"/>
        <v>-19.600000000000001</v>
      </c>
    </row>
    <row r="141" spans="1:35" x14ac:dyDescent="0.25">
      <c r="A141" s="135" t="s">
        <v>163</v>
      </c>
      <c r="B141" s="132">
        <v>15.6</v>
      </c>
      <c r="C141" s="132">
        <v>15.6</v>
      </c>
      <c r="D141" s="136">
        <v>13.1</v>
      </c>
      <c r="E141" s="136">
        <v>12.2</v>
      </c>
      <c r="F141" s="136">
        <v>10.69</v>
      </c>
      <c r="G141" s="136">
        <v>12.1</v>
      </c>
      <c r="H141" s="136">
        <v>12.9</v>
      </c>
      <c r="I141" s="136">
        <v>13.6</v>
      </c>
      <c r="J141" s="136">
        <v>17.8</v>
      </c>
      <c r="K141" s="136">
        <v>21.3</v>
      </c>
      <c r="L141" s="136">
        <v>22.5</v>
      </c>
      <c r="M141" s="136">
        <v>23.4</v>
      </c>
      <c r="N141" s="136">
        <v>21.9</v>
      </c>
      <c r="O141" s="136">
        <v>9.8000000000000007</v>
      </c>
      <c r="P141" s="136">
        <v>9.1</v>
      </c>
      <c r="Q141" s="136">
        <v>10.199999999999999</v>
      </c>
      <c r="R141" s="136">
        <v>18.2</v>
      </c>
      <c r="S141" s="136">
        <v>14</v>
      </c>
      <c r="T141" s="136">
        <v>1.1000000000000001</v>
      </c>
      <c r="U141" s="136">
        <v>12.9</v>
      </c>
      <c r="V141" s="136">
        <v>16.100000000000001</v>
      </c>
      <c r="W141" s="136">
        <v>16.899999999999999</v>
      </c>
      <c r="X141" s="136">
        <v>17.5</v>
      </c>
      <c r="Y141" s="136">
        <v>25.6</v>
      </c>
      <c r="Z141" s="137">
        <v>26.4</v>
      </c>
      <c r="AA141" s="137">
        <v>26</v>
      </c>
      <c r="AB141" s="136">
        <v>23.1</v>
      </c>
      <c r="AC141" s="136">
        <v>18.100000000000001</v>
      </c>
      <c r="AD141" s="136">
        <v>15.5</v>
      </c>
      <c r="AE141" s="136">
        <v>5.3</v>
      </c>
      <c r="AF141" s="136">
        <v>5.3</v>
      </c>
      <c r="AG141" s="134">
        <v>60</v>
      </c>
      <c r="AH141" s="46">
        <f t="shared" si="178"/>
        <v>26.4</v>
      </c>
      <c r="AI141" s="47">
        <f t="shared" si="179"/>
        <v>1.1000000000000001</v>
      </c>
    </row>
    <row r="142" spans="1:35" x14ac:dyDescent="0.25">
      <c r="A142" s="135" t="s">
        <v>164</v>
      </c>
      <c r="B142" s="132">
        <v>-17.899999999999999</v>
      </c>
      <c r="C142" s="132">
        <v>-17.899999999999999</v>
      </c>
      <c r="D142" s="137">
        <v>-24</v>
      </c>
      <c r="E142" s="137">
        <v>-23</v>
      </c>
      <c r="F142" s="137">
        <v>-21.55</v>
      </c>
      <c r="G142" s="137">
        <v>-1</v>
      </c>
      <c r="H142" s="137">
        <v>14.1</v>
      </c>
      <c r="I142" s="137">
        <v>30.2</v>
      </c>
      <c r="J142" s="137">
        <v>57.3</v>
      </c>
      <c r="K142" s="137">
        <v>77.2</v>
      </c>
      <c r="L142" s="137">
        <v>93.9</v>
      </c>
      <c r="M142" s="137">
        <v>90.8</v>
      </c>
      <c r="N142" s="137">
        <v>86.4</v>
      </c>
      <c r="O142" s="137">
        <v>12.3</v>
      </c>
      <c r="P142" s="137">
        <v>108.1</v>
      </c>
      <c r="Q142" s="137">
        <v>93.6</v>
      </c>
      <c r="R142" s="137">
        <v>92.9</v>
      </c>
      <c r="S142" s="137">
        <v>127.7</v>
      </c>
      <c r="T142" s="137">
        <v>141.69999999999999</v>
      </c>
      <c r="U142" s="137">
        <v>124</v>
      </c>
      <c r="V142" s="137">
        <v>126.9</v>
      </c>
      <c r="W142" s="137">
        <v>98.5</v>
      </c>
      <c r="X142" s="137">
        <v>74.8</v>
      </c>
      <c r="Y142" s="137">
        <v>110.4</v>
      </c>
      <c r="Z142" s="137">
        <v>132.4</v>
      </c>
      <c r="AA142" s="137">
        <v>118.8</v>
      </c>
      <c r="AB142" s="137">
        <v>94.6</v>
      </c>
      <c r="AC142" s="137">
        <v>72</v>
      </c>
      <c r="AD142" s="137">
        <v>56.5</v>
      </c>
      <c r="AE142" s="137">
        <v>3.5</v>
      </c>
      <c r="AF142" s="137">
        <v>3.5</v>
      </c>
      <c r="AG142" s="138">
        <v>120</v>
      </c>
      <c r="AH142" s="46">
        <f t="shared" si="178"/>
        <v>141.69999999999999</v>
      </c>
      <c r="AI142" s="47">
        <f t="shared" si="179"/>
        <v>-24</v>
      </c>
    </row>
    <row r="143" spans="1:35" x14ac:dyDescent="0.25">
      <c r="A143" s="135" t="s">
        <v>165</v>
      </c>
      <c r="B143" s="132">
        <v>28.5</v>
      </c>
      <c r="C143" s="132">
        <v>28.5</v>
      </c>
      <c r="D143" s="137">
        <v>26.3</v>
      </c>
      <c r="E143" s="137">
        <v>24.5</v>
      </c>
      <c r="F143" s="137">
        <v>25</v>
      </c>
      <c r="G143" s="137">
        <v>33.5</v>
      </c>
      <c r="H143" s="137">
        <v>41.2</v>
      </c>
      <c r="I143" s="137">
        <v>48.8</v>
      </c>
      <c r="J143" s="137">
        <v>63.3</v>
      </c>
      <c r="K143" s="137">
        <v>72.7</v>
      </c>
      <c r="L143" s="137">
        <v>80</v>
      </c>
      <c r="M143" s="137">
        <v>77.900000000000006</v>
      </c>
      <c r="N143" s="137">
        <v>74.900000000000006</v>
      </c>
      <c r="O143" s="137">
        <v>92</v>
      </c>
      <c r="P143" s="137">
        <v>84.8</v>
      </c>
      <c r="Q143" s="137">
        <v>78.5</v>
      </c>
      <c r="R143" s="137">
        <v>78</v>
      </c>
      <c r="S143" s="137">
        <v>188.5</v>
      </c>
      <c r="T143" s="137">
        <v>202.8</v>
      </c>
      <c r="U143" s="137">
        <v>192.8</v>
      </c>
      <c r="V143" s="137">
        <v>-98.8</v>
      </c>
      <c r="W143" s="137">
        <v>85</v>
      </c>
      <c r="X143" s="137">
        <v>145.5</v>
      </c>
      <c r="Y143" s="137">
        <v>180.4</v>
      </c>
      <c r="Z143" s="137">
        <v>198.6</v>
      </c>
      <c r="AA143" s="137">
        <v>186.7</v>
      </c>
      <c r="AB143" s="137">
        <v>82.6</v>
      </c>
      <c r="AC143" s="137">
        <v>71.5</v>
      </c>
      <c r="AD143" s="137">
        <v>64</v>
      </c>
      <c r="AE143" s="137">
        <v>36.799999999999997</v>
      </c>
      <c r="AF143" s="137">
        <v>36.799999999999997</v>
      </c>
      <c r="AG143" s="138"/>
      <c r="AH143" s="46">
        <f t="shared" si="178"/>
        <v>202.8</v>
      </c>
      <c r="AI143" s="47">
        <f t="shared" si="179"/>
        <v>-98.8</v>
      </c>
    </row>
    <row r="144" spans="1:35" x14ac:dyDescent="0.25">
      <c r="A144" s="135" t="s">
        <v>166</v>
      </c>
      <c r="B144" s="132">
        <v>-15.2</v>
      </c>
      <c r="C144" s="132">
        <v>-15.2</v>
      </c>
      <c r="D144" s="137">
        <v>4.2</v>
      </c>
      <c r="E144" s="137">
        <v>3.8</v>
      </c>
      <c r="F144" s="137">
        <v>-13.8</v>
      </c>
      <c r="G144" s="137">
        <v>-18.3</v>
      </c>
      <c r="H144" s="137">
        <v>-21.4</v>
      </c>
      <c r="I144" s="137">
        <v>-26.1</v>
      </c>
      <c r="J144" s="137">
        <v>-33.799999999999997</v>
      </c>
      <c r="K144" s="137">
        <v>-39.299999999999997</v>
      </c>
      <c r="L144" s="137">
        <v>-45.1</v>
      </c>
      <c r="M144" s="137">
        <v>-11.9</v>
      </c>
      <c r="N144" s="137">
        <v>12.7</v>
      </c>
      <c r="O144" s="137">
        <v>6.7</v>
      </c>
      <c r="P144" s="137">
        <v>7.2</v>
      </c>
      <c r="Q144" s="137">
        <v>8.4</v>
      </c>
      <c r="R144" s="137">
        <v>8.6</v>
      </c>
      <c r="S144" s="137">
        <v>9.1999999999999993</v>
      </c>
      <c r="T144" s="137">
        <v>8.77</v>
      </c>
      <c r="U144" s="137">
        <v>9.1</v>
      </c>
      <c r="V144" s="137">
        <v>4.7</v>
      </c>
      <c r="W144" s="137">
        <v>-4.0999999999999996</v>
      </c>
      <c r="X144" s="137">
        <v>-5.6</v>
      </c>
      <c r="Y144" s="137">
        <v>-11.4</v>
      </c>
      <c r="Z144" s="137">
        <v>-13.6</v>
      </c>
      <c r="AA144" s="137">
        <v>-13.6</v>
      </c>
      <c r="AB144" s="137">
        <v>-10.6</v>
      </c>
      <c r="AC144" s="137">
        <v>-7.6</v>
      </c>
      <c r="AD144" s="137">
        <v>-7.8</v>
      </c>
      <c r="AE144" s="137">
        <v>2.2999999999999998</v>
      </c>
      <c r="AF144" s="137">
        <v>2.2999999999999998</v>
      </c>
      <c r="AG144" s="138"/>
      <c r="AH144" s="46">
        <f t="shared" si="178"/>
        <v>12.7</v>
      </c>
      <c r="AI144" s="47">
        <f t="shared" si="179"/>
        <v>-45.1</v>
      </c>
    </row>
    <row r="145" spans="1:37" x14ac:dyDescent="0.25">
      <c r="A145" s="135" t="s">
        <v>167</v>
      </c>
      <c r="B145" s="132">
        <v>-40.6</v>
      </c>
      <c r="C145" s="132">
        <v>-40.6</v>
      </c>
      <c r="D145" s="137">
        <v>-35.5</v>
      </c>
      <c r="E145" s="137">
        <v>-38</v>
      </c>
      <c r="F145" s="137">
        <v>-41.2</v>
      </c>
      <c r="G145" s="137">
        <v>-59.9</v>
      </c>
      <c r="H145" s="137">
        <v>-52.2</v>
      </c>
      <c r="I145" s="137">
        <v>-32</v>
      </c>
      <c r="J145" s="137">
        <v>-35</v>
      </c>
      <c r="K145" s="137">
        <v>-70.7</v>
      </c>
      <c r="L145" s="137">
        <v>-81.3</v>
      </c>
      <c r="M145" s="137">
        <v>-91.6</v>
      </c>
      <c r="N145" s="137">
        <v>-86.3</v>
      </c>
      <c r="O145" s="137">
        <v>-6.6</v>
      </c>
      <c r="P145" s="137">
        <v>4.8</v>
      </c>
      <c r="Q145" s="137">
        <v>-41</v>
      </c>
      <c r="R145" s="137">
        <v>-171</v>
      </c>
      <c r="S145" s="137">
        <v>-137.80000000000001</v>
      </c>
      <c r="T145" s="137">
        <v>-146.6</v>
      </c>
      <c r="U145" s="137">
        <v>-134.4</v>
      </c>
      <c r="V145" s="137">
        <v>-131.6</v>
      </c>
      <c r="W145" s="137">
        <v>-102.3</v>
      </c>
      <c r="X145" s="137">
        <v>-63.9</v>
      </c>
      <c r="Y145" s="137">
        <v>-123.04</v>
      </c>
      <c r="Z145" s="137">
        <v>-114.2</v>
      </c>
      <c r="AA145" s="137">
        <v>-100</v>
      </c>
      <c r="AB145" s="137">
        <v>-105.2</v>
      </c>
      <c r="AC145" s="137">
        <v>-78.2</v>
      </c>
      <c r="AD145" s="137">
        <v>-55.8</v>
      </c>
      <c r="AE145" s="137">
        <v>-28.9</v>
      </c>
      <c r="AF145" s="137">
        <v>-28.9</v>
      </c>
      <c r="AG145" s="138"/>
      <c r="AH145" s="46">
        <f t="shared" si="178"/>
        <v>4.8</v>
      </c>
      <c r="AI145" s="47">
        <f t="shared" si="179"/>
        <v>-171</v>
      </c>
    </row>
    <row r="146" spans="1:37" x14ac:dyDescent="0.25">
      <c r="A146" s="135" t="s">
        <v>168</v>
      </c>
      <c r="B146" s="132">
        <v>-76.7</v>
      </c>
      <c r="C146" s="132">
        <v>-76.7</v>
      </c>
      <c r="D146" s="137">
        <v>-80.5</v>
      </c>
      <c r="E146" s="137">
        <v>-80.5</v>
      </c>
      <c r="F146" s="137">
        <v>-75.5</v>
      </c>
      <c r="G146" s="137">
        <v>-63.4</v>
      </c>
      <c r="H146" s="137">
        <v>-54.6</v>
      </c>
      <c r="I146" s="137">
        <v>-45.2</v>
      </c>
      <c r="J146" s="137">
        <v>-91</v>
      </c>
      <c r="K146" s="137">
        <v>-190</v>
      </c>
      <c r="L146" s="137">
        <v>-211.2</v>
      </c>
      <c r="M146" s="137">
        <v>-161.4</v>
      </c>
      <c r="N146" s="137">
        <v>-140.30000000000001</v>
      </c>
      <c r="O146" s="137">
        <v>-102.1</v>
      </c>
      <c r="P146" s="137">
        <v>-28.8</v>
      </c>
      <c r="Q146" s="137">
        <v>-10.6</v>
      </c>
      <c r="R146" s="137">
        <v>-10.199999999999999</v>
      </c>
      <c r="S146" s="137">
        <v>19.600000000000001</v>
      </c>
      <c r="T146" s="137">
        <v>-22.4</v>
      </c>
      <c r="U146" s="137">
        <v>9.4</v>
      </c>
      <c r="V146" s="137">
        <v>1</v>
      </c>
      <c r="W146" s="137">
        <v>-45.3</v>
      </c>
      <c r="X146" s="137">
        <v>-108.2</v>
      </c>
      <c r="Y146" s="137">
        <v>-351.6</v>
      </c>
      <c r="Z146" s="137">
        <v>-385.2</v>
      </c>
      <c r="AA146" s="137">
        <v>-346.4</v>
      </c>
      <c r="AB146" s="137">
        <v>-162</v>
      </c>
      <c r="AC146" s="137">
        <v>-144.5</v>
      </c>
      <c r="AD146" s="137">
        <v>-110.5</v>
      </c>
      <c r="AE146" s="137">
        <v>-78.8</v>
      </c>
      <c r="AF146" s="137">
        <v>-78.8</v>
      </c>
      <c r="AG146" s="138"/>
      <c r="AH146" s="46">
        <f t="shared" ref="AH146:AH158" si="180">MAX(B146:AF146)</f>
        <v>19.600000000000001</v>
      </c>
      <c r="AI146" s="47">
        <f t="shared" ref="AI146:AI158" si="181">MIN(B146:AF146)</f>
        <v>-385.2</v>
      </c>
    </row>
    <row r="147" spans="1:37" x14ac:dyDescent="0.25">
      <c r="A147" s="135" t="s">
        <v>169</v>
      </c>
      <c r="B147" s="132">
        <v>-2.6</v>
      </c>
      <c r="C147" s="132">
        <v>-2.6</v>
      </c>
      <c r="D147" s="137">
        <v>0.9</v>
      </c>
      <c r="E147" s="137">
        <v>-20</v>
      </c>
      <c r="F147" s="137"/>
      <c r="G147" s="137"/>
      <c r="H147" s="137"/>
      <c r="I147" s="137"/>
      <c r="J147" s="137"/>
      <c r="K147" s="137"/>
      <c r="L147" s="137"/>
      <c r="M147" s="137"/>
      <c r="N147" s="137"/>
      <c r="O147" s="137">
        <v>0</v>
      </c>
      <c r="P147" s="137">
        <v>0</v>
      </c>
      <c r="Q147" s="137">
        <v>0</v>
      </c>
      <c r="R147" s="137">
        <v>0</v>
      </c>
      <c r="S147" s="137">
        <v>0</v>
      </c>
      <c r="T147" s="137">
        <v>0</v>
      </c>
      <c r="U147" s="137">
        <v>0</v>
      </c>
      <c r="V147" s="137"/>
      <c r="W147" s="137"/>
      <c r="X147" s="137"/>
      <c r="Y147" s="137">
        <v>0</v>
      </c>
      <c r="Z147" s="137">
        <v>0</v>
      </c>
      <c r="AA147" s="137">
        <v>0</v>
      </c>
      <c r="AB147" s="137">
        <v>0</v>
      </c>
      <c r="AC147" s="137">
        <v>0</v>
      </c>
      <c r="AD147" s="137">
        <v>0</v>
      </c>
      <c r="AE147" s="137">
        <v>0</v>
      </c>
      <c r="AF147" s="137">
        <v>0</v>
      </c>
      <c r="AG147" s="138"/>
      <c r="AH147" s="46">
        <f t="shared" si="180"/>
        <v>0.9</v>
      </c>
      <c r="AI147" s="47">
        <f t="shared" si="181"/>
        <v>-20</v>
      </c>
    </row>
    <row r="148" spans="1:37" x14ac:dyDescent="0.25">
      <c r="A148" s="135" t="s">
        <v>170</v>
      </c>
      <c r="B148" s="132">
        <v>13</v>
      </c>
      <c r="C148" s="132">
        <v>13</v>
      </c>
      <c r="D148" s="137">
        <v>16.399999999999999</v>
      </c>
      <c r="E148" s="137">
        <v>19.5</v>
      </c>
      <c r="F148" s="137">
        <v>18.399999999999999</v>
      </c>
      <c r="G148" s="137">
        <v>20.7</v>
      </c>
      <c r="H148" s="137">
        <v>22.2</v>
      </c>
      <c r="I148" s="137">
        <v>21.6</v>
      </c>
      <c r="J148" s="137">
        <v>16.100000000000001</v>
      </c>
      <c r="K148" s="137">
        <v>12.2</v>
      </c>
      <c r="L148" s="137">
        <v>0</v>
      </c>
      <c r="M148" s="137">
        <v>-5.3</v>
      </c>
      <c r="N148" s="137">
        <v>-2.8</v>
      </c>
      <c r="O148" s="137">
        <v>18.3</v>
      </c>
      <c r="P148" s="137">
        <v>21.8</v>
      </c>
      <c r="Q148" s="137">
        <v>11.6</v>
      </c>
      <c r="R148" s="137">
        <v>13.7</v>
      </c>
      <c r="S148" s="137">
        <v>13.5</v>
      </c>
      <c r="T148" s="137">
        <v>-12.5</v>
      </c>
      <c r="U148" s="137">
        <v>17.100000000000001</v>
      </c>
      <c r="V148" s="137">
        <v>21.7</v>
      </c>
      <c r="W148" s="137">
        <v>20.3</v>
      </c>
      <c r="X148" s="137">
        <v>17.899999999999999</v>
      </c>
      <c r="Y148" s="137">
        <v>13.6</v>
      </c>
      <c r="Z148" s="137">
        <v>11.6</v>
      </c>
      <c r="AA148" s="137">
        <v>13.4</v>
      </c>
      <c r="AB148" s="137">
        <v>14.4</v>
      </c>
      <c r="AC148" s="137">
        <v>13.5</v>
      </c>
      <c r="AD148" s="137">
        <v>13.2</v>
      </c>
      <c r="AE148" s="137">
        <v>14.6</v>
      </c>
      <c r="AF148" s="137">
        <v>14.6</v>
      </c>
      <c r="AG148" s="134"/>
      <c r="AH148" s="46">
        <f t="shared" si="180"/>
        <v>22.2</v>
      </c>
      <c r="AI148" s="47">
        <f t="shared" si="181"/>
        <v>-12.5</v>
      </c>
    </row>
    <row r="149" spans="1:37" x14ac:dyDescent="0.25">
      <c r="A149" s="135" t="s">
        <v>171</v>
      </c>
      <c r="B149" s="132">
        <v>137</v>
      </c>
      <c r="C149" s="132">
        <v>137</v>
      </c>
      <c r="D149" s="122">
        <v>143</v>
      </c>
      <c r="E149" s="122">
        <v>135</v>
      </c>
      <c r="F149" s="122">
        <v>135.30000000000001</v>
      </c>
      <c r="G149" s="122">
        <v>134.80000000000001</v>
      </c>
      <c r="H149" s="122">
        <v>131.6</v>
      </c>
      <c r="I149" s="122">
        <v>131.69999999999999</v>
      </c>
      <c r="J149" s="122">
        <v>130.1</v>
      </c>
      <c r="K149" s="122">
        <v>131.30000000000001</v>
      </c>
      <c r="L149" s="122">
        <v>131.80000000000001</v>
      </c>
      <c r="M149" s="122">
        <v>126.6</v>
      </c>
      <c r="N149" s="122">
        <v>121.1</v>
      </c>
      <c r="O149" s="122">
        <v>119</v>
      </c>
      <c r="P149" s="122">
        <v>129</v>
      </c>
      <c r="Q149" s="122">
        <v>129</v>
      </c>
      <c r="R149" s="122">
        <v>128</v>
      </c>
      <c r="S149" s="122">
        <v>128.80000000000001</v>
      </c>
      <c r="T149" s="122">
        <v>126.5</v>
      </c>
      <c r="U149" s="122">
        <v>124.2</v>
      </c>
      <c r="V149" s="122">
        <v>132.5</v>
      </c>
      <c r="W149" s="122">
        <v>128.19999999999999</v>
      </c>
      <c r="X149" s="122">
        <v>132.30000000000001</v>
      </c>
      <c r="Y149" s="122">
        <v>110.8</v>
      </c>
      <c r="Z149" s="122">
        <v>131.30000000000001</v>
      </c>
      <c r="AA149" s="122">
        <v>125.3</v>
      </c>
      <c r="AB149" s="122">
        <v>124</v>
      </c>
      <c r="AC149" s="122">
        <f>66.6+66.5</f>
        <v>133.1</v>
      </c>
      <c r="AD149" s="122">
        <v>133.4</v>
      </c>
      <c r="AE149" s="122">
        <v>126.3</v>
      </c>
      <c r="AF149" s="122">
        <v>126.3</v>
      </c>
      <c r="AG149" s="134"/>
      <c r="AH149" s="46">
        <f t="shared" si="180"/>
        <v>143</v>
      </c>
      <c r="AI149" s="47">
        <f t="shared" si="181"/>
        <v>110.8</v>
      </c>
    </row>
    <row r="150" spans="1:37" x14ac:dyDescent="0.25">
      <c r="A150" s="135" t="s">
        <v>172</v>
      </c>
      <c r="B150" s="132">
        <v>25</v>
      </c>
      <c r="C150" s="132">
        <v>25</v>
      </c>
      <c r="D150" s="122">
        <v>23.7</v>
      </c>
      <c r="E150" s="122">
        <v>23</v>
      </c>
      <c r="F150" s="122">
        <v>22.9</v>
      </c>
      <c r="G150" s="122">
        <v>22.5</v>
      </c>
      <c r="H150" s="122">
        <v>22.1</v>
      </c>
      <c r="I150" s="122">
        <v>21.8</v>
      </c>
      <c r="J150" s="122">
        <v>21.6</v>
      </c>
      <c r="K150" s="122">
        <v>21.6</v>
      </c>
      <c r="L150" s="122">
        <v>21.2</v>
      </c>
      <c r="M150" s="122">
        <v>10.5</v>
      </c>
      <c r="N150" s="122">
        <v>10.7</v>
      </c>
      <c r="O150" s="122">
        <v>9.9</v>
      </c>
      <c r="P150" s="122">
        <v>11.1</v>
      </c>
      <c r="Q150" s="122">
        <v>11.2</v>
      </c>
      <c r="R150" s="122">
        <v>12.3</v>
      </c>
      <c r="S150" s="122">
        <v>22.8</v>
      </c>
      <c r="T150" s="122">
        <v>20.5</v>
      </c>
      <c r="U150" s="122">
        <v>21.9</v>
      </c>
      <c r="V150" s="122">
        <v>22.88</v>
      </c>
      <c r="W150" s="122">
        <v>26.2</v>
      </c>
      <c r="X150" s="122">
        <v>25.9</v>
      </c>
      <c r="Y150" s="122">
        <v>25.3</v>
      </c>
      <c r="Z150" s="122">
        <v>24.8</v>
      </c>
      <c r="AA150" s="122">
        <v>23.2</v>
      </c>
      <c r="AB150" s="122">
        <v>23.4</v>
      </c>
      <c r="AC150" s="122">
        <v>24.1</v>
      </c>
      <c r="AD150" s="122">
        <v>20.8</v>
      </c>
      <c r="AE150" s="122">
        <v>22.6</v>
      </c>
      <c r="AF150" s="122">
        <v>22.6</v>
      </c>
      <c r="AG150" s="134"/>
      <c r="AH150" s="46">
        <f t="shared" si="180"/>
        <v>26.2</v>
      </c>
      <c r="AI150" s="47">
        <f t="shared" si="181"/>
        <v>9.9</v>
      </c>
    </row>
    <row r="151" spans="1:37" ht="15.75" thickBot="1" x14ac:dyDescent="0.3">
      <c r="A151" s="139" t="s">
        <v>173</v>
      </c>
      <c r="B151" s="132">
        <v>7.9</v>
      </c>
      <c r="C151" s="132">
        <v>7.9</v>
      </c>
      <c r="D151" s="122">
        <v>8.1</v>
      </c>
      <c r="E151" s="122">
        <v>8.9</v>
      </c>
      <c r="F151" s="122">
        <v>9.4</v>
      </c>
      <c r="G151" s="122">
        <v>8.6</v>
      </c>
      <c r="H151" s="122">
        <v>7.2</v>
      </c>
      <c r="I151" s="122">
        <v>7</v>
      </c>
      <c r="J151" s="122">
        <v>5.7</v>
      </c>
      <c r="K151" s="122">
        <v>5.5</v>
      </c>
      <c r="L151" s="122">
        <v>5.9</v>
      </c>
      <c r="M151" s="122">
        <v>13.4</v>
      </c>
      <c r="N151" s="122">
        <v>13.4</v>
      </c>
      <c r="O151" s="122">
        <v>21.3</v>
      </c>
      <c r="P151" s="122">
        <v>23.4</v>
      </c>
      <c r="Q151" s="122">
        <v>24.1</v>
      </c>
      <c r="R151" s="122">
        <v>22.9</v>
      </c>
      <c r="S151" s="122">
        <v>18.7</v>
      </c>
      <c r="T151" s="122">
        <v>15.5</v>
      </c>
      <c r="U151" s="122">
        <v>12.2</v>
      </c>
      <c r="V151" s="122">
        <v>6.4</v>
      </c>
      <c r="W151" s="122">
        <v>5.7</v>
      </c>
      <c r="X151" s="122">
        <v>4.7</v>
      </c>
      <c r="Y151" s="122">
        <v>3.4</v>
      </c>
      <c r="Z151" s="122">
        <v>1.8</v>
      </c>
      <c r="AA151" s="122">
        <v>3.1</v>
      </c>
      <c r="AB151" s="122">
        <v>3.8</v>
      </c>
      <c r="AC151" s="122">
        <v>5</v>
      </c>
      <c r="AD151" s="122">
        <v>5.3</v>
      </c>
      <c r="AE151" s="122">
        <v>5.4</v>
      </c>
      <c r="AF151" s="122">
        <v>5.4</v>
      </c>
      <c r="AG151" s="134"/>
      <c r="AH151" s="46">
        <f t="shared" si="180"/>
        <v>24.1</v>
      </c>
      <c r="AI151" s="47">
        <f t="shared" si="181"/>
        <v>1.8</v>
      </c>
    </row>
    <row r="152" spans="1:37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80"/>
        <v>0</v>
      </c>
      <c r="AI152" s="47">
        <f t="shared" si="181"/>
        <v>0</v>
      </c>
    </row>
    <row r="153" spans="1:37" x14ac:dyDescent="0.25">
      <c r="A153" s="144" t="s">
        <v>175</v>
      </c>
      <c r="B153" s="145"/>
      <c r="C153" s="146"/>
      <c r="D153" s="146"/>
      <c r="E153" s="146">
        <v>1985.38</v>
      </c>
      <c r="F153" s="146"/>
      <c r="G153" s="146"/>
      <c r="H153" s="146"/>
      <c r="I153" s="146"/>
      <c r="J153" s="146"/>
      <c r="K153" s="146"/>
      <c r="L153" s="146"/>
      <c r="M153" s="137">
        <v>1985.14</v>
      </c>
      <c r="N153" s="137"/>
      <c r="O153" s="137"/>
      <c r="P153" s="137"/>
      <c r="Q153" s="137"/>
      <c r="R153" s="137"/>
      <c r="S153" s="137">
        <v>1984.6</v>
      </c>
      <c r="T153" s="137">
        <v>1984.6</v>
      </c>
      <c r="U153" s="137">
        <v>1984.6</v>
      </c>
      <c r="V153" s="146"/>
      <c r="W153" s="146">
        <v>1885.8</v>
      </c>
      <c r="X153" s="146">
        <v>1885.8</v>
      </c>
      <c r="Y153" s="146">
        <v>1885.8</v>
      </c>
      <c r="Z153" s="146"/>
      <c r="AA153" s="146"/>
      <c r="AB153" s="146">
        <v>1984.2</v>
      </c>
      <c r="AC153" s="146"/>
      <c r="AD153" s="146"/>
      <c r="AE153" s="146"/>
      <c r="AF153" s="147"/>
      <c r="AG153" s="148"/>
      <c r="AH153" s="46">
        <f t="shared" si="180"/>
        <v>1985.38</v>
      </c>
      <c r="AI153" s="47">
        <f t="shared" si="181"/>
        <v>1885.8</v>
      </c>
    </row>
    <row r="154" spans="1:37" x14ac:dyDescent="0.25">
      <c r="A154" s="135" t="s">
        <v>176</v>
      </c>
      <c r="B154" s="149"/>
      <c r="C154" s="150"/>
      <c r="D154" s="150"/>
      <c r="E154" s="150">
        <v>522.755</v>
      </c>
      <c r="F154" s="150"/>
      <c r="G154" s="150"/>
      <c r="H154" s="150"/>
      <c r="I154" s="150"/>
      <c r="J154" s="150"/>
      <c r="K154" s="150"/>
      <c r="L154" s="150"/>
      <c r="M154" s="137">
        <v>522.95000000000005</v>
      </c>
      <c r="N154" s="137"/>
      <c r="O154" s="137"/>
      <c r="P154" s="137"/>
      <c r="Q154" s="137"/>
      <c r="R154" s="137"/>
      <c r="S154" s="137">
        <v>521.88</v>
      </c>
      <c r="T154" s="137">
        <v>521.88</v>
      </c>
      <c r="U154" s="137">
        <v>521.88</v>
      </c>
      <c r="V154" s="150"/>
      <c r="W154" s="150"/>
      <c r="X154" s="150"/>
      <c r="Y154" s="150"/>
      <c r="Z154" s="150"/>
      <c r="AA154" s="150"/>
      <c r="AB154" s="150">
        <v>521.34</v>
      </c>
      <c r="AC154" s="150"/>
      <c r="AD154" s="150"/>
      <c r="AE154" s="150"/>
      <c r="AF154" s="151"/>
      <c r="AG154" s="148"/>
      <c r="AH154" s="46">
        <f t="shared" si="180"/>
        <v>522.95000000000005</v>
      </c>
      <c r="AI154" s="47">
        <f t="shared" si="181"/>
        <v>521.34</v>
      </c>
      <c r="AK154" s="49"/>
    </row>
    <row r="155" spans="1:37" x14ac:dyDescent="0.25">
      <c r="A155" s="135" t="s">
        <v>177</v>
      </c>
      <c r="B155" s="149"/>
      <c r="C155" s="150"/>
      <c r="D155" s="150"/>
      <c r="E155" s="150">
        <v>625.38</v>
      </c>
      <c r="F155" s="150"/>
      <c r="G155" s="150"/>
      <c r="H155" s="150"/>
      <c r="I155" s="150"/>
      <c r="J155" s="150"/>
      <c r="K155" s="150"/>
      <c r="L155" s="150"/>
      <c r="M155" s="137">
        <v>624.49</v>
      </c>
      <c r="N155" s="137"/>
      <c r="O155" s="137"/>
      <c r="P155" s="137"/>
      <c r="Q155" s="137"/>
      <c r="R155" s="137"/>
      <c r="S155" s="137">
        <v>623.55999999999995</v>
      </c>
      <c r="T155" s="137">
        <v>623.55999999999995</v>
      </c>
      <c r="U155" s="137">
        <v>623.55999999999995</v>
      </c>
      <c r="V155" s="150"/>
      <c r="W155" s="150"/>
      <c r="X155" s="150"/>
      <c r="Y155" s="150"/>
      <c r="Z155" s="150"/>
      <c r="AA155" s="150"/>
      <c r="AB155" s="150">
        <v>623.27</v>
      </c>
      <c r="AC155" s="150"/>
      <c r="AD155" s="150"/>
      <c r="AE155" s="150"/>
      <c r="AF155" s="151"/>
      <c r="AG155" s="148"/>
      <c r="AH155" s="46">
        <f t="shared" si="180"/>
        <v>625.38</v>
      </c>
      <c r="AI155" s="47">
        <f t="shared" si="181"/>
        <v>623.27</v>
      </c>
      <c r="AK155" s="49"/>
    </row>
    <row r="156" spans="1:37" x14ac:dyDescent="0.25">
      <c r="A156" s="135" t="s">
        <v>178</v>
      </c>
      <c r="B156" s="149"/>
      <c r="C156" s="150"/>
      <c r="D156" s="150"/>
      <c r="E156" s="150">
        <v>337.2</v>
      </c>
      <c r="F156" s="150"/>
      <c r="G156" s="150"/>
      <c r="H156" s="150"/>
      <c r="I156" s="150"/>
      <c r="J156" s="150"/>
      <c r="K156" s="150"/>
      <c r="L156" s="150"/>
      <c r="M156" s="137">
        <v>336.63</v>
      </c>
      <c r="N156" s="137"/>
      <c r="O156" s="137"/>
      <c r="P156" s="137"/>
      <c r="Q156" s="137"/>
      <c r="R156" s="137"/>
      <c r="S156" s="137">
        <v>336.4</v>
      </c>
      <c r="T156" s="137">
        <v>336.4</v>
      </c>
      <c r="U156" s="137">
        <v>336.4</v>
      </c>
      <c r="V156" s="150"/>
      <c r="W156" s="150"/>
      <c r="X156" s="150"/>
      <c r="Y156" s="150"/>
      <c r="Z156" s="150"/>
      <c r="AA156" s="150"/>
      <c r="AB156" s="150">
        <v>336.96899999999999</v>
      </c>
      <c r="AC156" s="150"/>
      <c r="AD156" s="150"/>
      <c r="AE156" s="150"/>
      <c r="AF156" s="151"/>
      <c r="AG156" s="148"/>
      <c r="AH156" s="46">
        <f t="shared" si="180"/>
        <v>337.2</v>
      </c>
      <c r="AI156" s="47">
        <f t="shared" si="181"/>
        <v>336.4</v>
      </c>
      <c r="AK156" s="49"/>
    </row>
    <row r="157" spans="1:37" x14ac:dyDescent="0.25">
      <c r="A157" s="135" t="s">
        <v>179</v>
      </c>
      <c r="B157" s="149"/>
      <c r="C157" s="150"/>
      <c r="D157" s="150"/>
      <c r="E157" s="150">
        <v>886.3</v>
      </c>
      <c r="F157" s="150"/>
      <c r="G157" s="150"/>
      <c r="H157" s="150"/>
      <c r="I157" s="150"/>
      <c r="J157" s="150"/>
      <c r="K157" s="150"/>
      <c r="L157" s="150"/>
      <c r="M157" s="137">
        <v>886.5</v>
      </c>
      <c r="N157" s="137"/>
      <c r="O157" s="137"/>
      <c r="P157" s="137"/>
      <c r="Q157" s="137"/>
      <c r="R157" s="137"/>
      <c r="S157" s="137">
        <v>883.8</v>
      </c>
      <c r="T157" s="137">
        <v>883.8</v>
      </c>
      <c r="U157" s="137">
        <v>883.8</v>
      </c>
      <c r="V157" s="150"/>
      <c r="W157" s="150">
        <v>886</v>
      </c>
      <c r="X157" s="150">
        <v>886</v>
      </c>
      <c r="Y157" s="150">
        <v>886</v>
      </c>
      <c r="Z157" s="150"/>
      <c r="AA157" s="150"/>
      <c r="AB157" s="150">
        <v>885.1</v>
      </c>
      <c r="AC157" s="150"/>
      <c r="AD157" s="150"/>
      <c r="AE157" s="150"/>
      <c r="AF157" s="151"/>
      <c r="AG157" s="148"/>
      <c r="AH157" s="46">
        <f t="shared" si="180"/>
        <v>886.5</v>
      </c>
      <c r="AI157" s="47">
        <f t="shared" si="181"/>
        <v>883.8</v>
      </c>
      <c r="AK157" s="49"/>
    </row>
    <row r="158" spans="1:37" x14ac:dyDescent="0.25">
      <c r="A158" s="152" t="s">
        <v>180</v>
      </c>
      <c r="B158" s="153">
        <v>15523.93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180"/>
        <v>15523.93</v>
      </c>
      <c r="AI158" s="47">
        <f t="shared" si="181"/>
        <v>15523.93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U166" si="182">B161</f>
        <v>0.3</v>
      </c>
      <c r="D161" s="161">
        <f t="shared" si="182"/>
        <v>0.3</v>
      </c>
      <c r="E161" s="161">
        <f t="shared" si="182"/>
        <v>0.3</v>
      </c>
      <c r="F161" s="161">
        <f t="shared" si="182"/>
        <v>0.3</v>
      </c>
      <c r="G161" s="161">
        <f t="shared" si="182"/>
        <v>0.3</v>
      </c>
      <c r="H161" s="161">
        <f t="shared" si="182"/>
        <v>0.3</v>
      </c>
      <c r="I161" s="161">
        <f t="shared" si="182"/>
        <v>0.3</v>
      </c>
      <c r="J161" s="161">
        <f t="shared" si="182"/>
        <v>0.3</v>
      </c>
      <c r="K161" s="161">
        <f t="shared" si="182"/>
        <v>0.3</v>
      </c>
      <c r="L161" s="161">
        <f t="shared" si="182"/>
        <v>0.3</v>
      </c>
      <c r="M161" s="161">
        <f t="shared" si="182"/>
        <v>0.3</v>
      </c>
      <c r="N161" s="161">
        <f t="shared" si="182"/>
        <v>0.3</v>
      </c>
      <c r="O161" s="161">
        <f t="shared" si="182"/>
        <v>0.3</v>
      </c>
      <c r="P161" s="161">
        <f t="shared" si="182"/>
        <v>0.3</v>
      </c>
      <c r="Q161" s="161">
        <f t="shared" si="182"/>
        <v>0.3</v>
      </c>
      <c r="R161" s="161">
        <f t="shared" si="182"/>
        <v>0.3</v>
      </c>
      <c r="S161" s="161">
        <f t="shared" si="182"/>
        <v>0.3</v>
      </c>
      <c r="T161" s="161">
        <f t="shared" si="182"/>
        <v>0.3</v>
      </c>
      <c r="U161" s="161">
        <f t="shared" si="182"/>
        <v>0.3</v>
      </c>
      <c r="V161" s="161">
        <f t="shared" ref="V161:AF166" si="183">U161</f>
        <v>0.3</v>
      </c>
      <c r="W161" s="161">
        <f t="shared" si="183"/>
        <v>0.3</v>
      </c>
      <c r="X161" s="161">
        <f t="shared" si="183"/>
        <v>0.3</v>
      </c>
      <c r="Y161" s="161">
        <f t="shared" si="183"/>
        <v>0.3</v>
      </c>
      <c r="Z161" s="161">
        <f t="shared" si="183"/>
        <v>0.3</v>
      </c>
      <c r="AA161" s="161">
        <f t="shared" si="183"/>
        <v>0.3</v>
      </c>
      <c r="AB161" s="161">
        <f t="shared" si="183"/>
        <v>0.3</v>
      </c>
      <c r="AC161" s="161">
        <f t="shared" si="183"/>
        <v>0.3</v>
      </c>
      <c r="AD161" s="161">
        <f t="shared" si="183"/>
        <v>0.3</v>
      </c>
      <c r="AE161" s="161">
        <f t="shared" si="183"/>
        <v>0.3</v>
      </c>
      <c r="AF161" s="161">
        <f t="shared" si="183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182"/>
        <v>0.4</v>
      </c>
      <c r="D162" s="163">
        <f t="shared" si="182"/>
        <v>0.4</v>
      </c>
      <c r="E162" s="163">
        <f t="shared" si="182"/>
        <v>0.4</v>
      </c>
      <c r="F162" s="163">
        <f t="shared" si="182"/>
        <v>0.4</v>
      </c>
      <c r="G162" s="163">
        <f t="shared" si="182"/>
        <v>0.4</v>
      </c>
      <c r="H162" s="163">
        <f t="shared" si="182"/>
        <v>0.4</v>
      </c>
      <c r="I162" s="163">
        <f t="shared" si="182"/>
        <v>0.4</v>
      </c>
      <c r="J162" s="163">
        <f t="shared" si="182"/>
        <v>0.4</v>
      </c>
      <c r="K162" s="163">
        <f t="shared" si="182"/>
        <v>0.4</v>
      </c>
      <c r="L162" s="163">
        <f t="shared" si="182"/>
        <v>0.4</v>
      </c>
      <c r="M162" s="163">
        <f t="shared" si="182"/>
        <v>0.4</v>
      </c>
      <c r="N162" s="163">
        <f t="shared" si="182"/>
        <v>0.4</v>
      </c>
      <c r="O162" s="163">
        <f t="shared" si="182"/>
        <v>0.4</v>
      </c>
      <c r="P162" s="163">
        <f t="shared" si="182"/>
        <v>0.4</v>
      </c>
      <c r="Q162" s="163">
        <f t="shared" si="182"/>
        <v>0.4</v>
      </c>
      <c r="R162" s="163">
        <f t="shared" si="182"/>
        <v>0.4</v>
      </c>
      <c r="S162" s="163">
        <f t="shared" si="182"/>
        <v>0.4</v>
      </c>
      <c r="T162" s="163">
        <f t="shared" si="182"/>
        <v>0.4</v>
      </c>
      <c r="U162" s="163">
        <f t="shared" si="182"/>
        <v>0.4</v>
      </c>
      <c r="V162" s="163">
        <f t="shared" si="183"/>
        <v>0.4</v>
      </c>
      <c r="W162" s="163">
        <f t="shared" si="183"/>
        <v>0.4</v>
      </c>
      <c r="X162" s="163">
        <f t="shared" si="183"/>
        <v>0.4</v>
      </c>
      <c r="Y162" s="163">
        <f t="shared" si="183"/>
        <v>0.4</v>
      </c>
      <c r="Z162" s="163">
        <f t="shared" si="183"/>
        <v>0.4</v>
      </c>
      <c r="AA162" s="163">
        <f t="shared" si="183"/>
        <v>0.4</v>
      </c>
      <c r="AB162" s="163">
        <f t="shared" si="183"/>
        <v>0.4</v>
      </c>
      <c r="AC162" s="163">
        <f t="shared" si="183"/>
        <v>0.4</v>
      </c>
      <c r="AD162" s="163">
        <f t="shared" si="183"/>
        <v>0.4</v>
      </c>
      <c r="AE162" s="163">
        <f t="shared" si="183"/>
        <v>0.4</v>
      </c>
      <c r="AF162" s="163">
        <f t="shared" si="183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182"/>
        <v>1.5</v>
      </c>
      <c r="D163" s="163">
        <f t="shared" si="182"/>
        <v>1.5</v>
      </c>
      <c r="E163" s="163">
        <f t="shared" si="182"/>
        <v>1.5</v>
      </c>
      <c r="F163" s="163">
        <f t="shared" si="182"/>
        <v>1.5</v>
      </c>
      <c r="G163" s="163">
        <f t="shared" si="182"/>
        <v>1.5</v>
      </c>
      <c r="H163" s="163">
        <f t="shared" si="182"/>
        <v>1.5</v>
      </c>
      <c r="I163" s="163">
        <f t="shared" si="182"/>
        <v>1.5</v>
      </c>
      <c r="J163" s="163">
        <f t="shared" si="182"/>
        <v>1.5</v>
      </c>
      <c r="K163" s="163">
        <f t="shared" si="182"/>
        <v>1.5</v>
      </c>
      <c r="L163" s="163">
        <f t="shared" si="182"/>
        <v>1.5</v>
      </c>
      <c r="M163" s="163">
        <f t="shared" si="182"/>
        <v>1.5</v>
      </c>
      <c r="N163" s="163">
        <f t="shared" si="182"/>
        <v>1.5</v>
      </c>
      <c r="O163" s="163">
        <f t="shared" si="182"/>
        <v>1.5</v>
      </c>
      <c r="P163" s="163">
        <f t="shared" si="182"/>
        <v>1.5</v>
      </c>
      <c r="Q163" s="163">
        <f t="shared" si="182"/>
        <v>1.5</v>
      </c>
      <c r="R163" s="163">
        <f t="shared" si="182"/>
        <v>1.5</v>
      </c>
      <c r="S163" s="163">
        <f t="shared" si="182"/>
        <v>1.5</v>
      </c>
      <c r="T163" s="163">
        <f t="shared" si="182"/>
        <v>1.5</v>
      </c>
      <c r="U163" s="163">
        <f t="shared" si="182"/>
        <v>1.5</v>
      </c>
      <c r="V163" s="163">
        <f t="shared" si="183"/>
        <v>1.5</v>
      </c>
      <c r="W163" s="163">
        <f t="shared" si="183"/>
        <v>1.5</v>
      </c>
      <c r="X163" s="163">
        <f t="shared" si="183"/>
        <v>1.5</v>
      </c>
      <c r="Y163" s="163">
        <f t="shared" si="183"/>
        <v>1.5</v>
      </c>
      <c r="Z163" s="163">
        <f t="shared" si="183"/>
        <v>1.5</v>
      </c>
      <c r="AA163" s="163">
        <f t="shared" si="183"/>
        <v>1.5</v>
      </c>
      <c r="AB163" s="163">
        <f t="shared" si="183"/>
        <v>1.5</v>
      </c>
      <c r="AC163" s="163">
        <f t="shared" si="183"/>
        <v>1.5</v>
      </c>
      <c r="AD163" s="163">
        <f t="shared" si="183"/>
        <v>1.5</v>
      </c>
      <c r="AE163" s="163">
        <f t="shared" si="183"/>
        <v>1.5</v>
      </c>
      <c r="AF163" s="163">
        <f t="shared" si="183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182"/>
        <v>0.3</v>
      </c>
      <c r="D164" s="163">
        <f t="shared" si="182"/>
        <v>0.3</v>
      </c>
      <c r="E164" s="163">
        <f t="shared" si="182"/>
        <v>0.3</v>
      </c>
      <c r="F164" s="163">
        <f t="shared" si="182"/>
        <v>0.3</v>
      </c>
      <c r="G164" s="163">
        <f t="shared" si="182"/>
        <v>0.3</v>
      </c>
      <c r="H164" s="163">
        <f t="shared" si="182"/>
        <v>0.3</v>
      </c>
      <c r="I164" s="163">
        <f t="shared" si="182"/>
        <v>0.3</v>
      </c>
      <c r="J164" s="163">
        <f t="shared" si="182"/>
        <v>0.3</v>
      </c>
      <c r="K164" s="163">
        <f t="shared" si="182"/>
        <v>0.3</v>
      </c>
      <c r="L164" s="163">
        <f t="shared" si="182"/>
        <v>0.3</v>
      </c>
      <c r="M164" s="163">
        <f t="shared" si="182"/>
        <v>0.3</v>
      </c>
      <c r="N164" s="163">
        <f t="shared" si="182"/>
        <v>0.3</v>
      </c>
      <c r="O164" s="163">
        <f t="shared" si="182"/>
        <v>0.3</v>
      </c>
      <c r="P164" s="163">
        <f t="shared" si="182"/>
        <v>0.3</v>
      </c>
      <c r="Q164" s="163">
        <f t="shared" si="182"/>
        <v>0.3</v>
      </c>
      <c r="R164" s="163">
        <f t="shared" si="182"/>
        <v>0.3</v>
      </c>
      <c r="S164" s="163">
        <f t="shared" si="182"/>
        <v>0.3</v>
      </c>
      <c r="T164" s="163">
        <f t="shared" si="182"/>
        <v>0.3</v>
      </c>
      <c r="U164" s="163">
        <f t="shared" si="182"/>
        <v>0.3</v>
      </c>
      <c r="V164" s="163">
        <f t="shared" si="183"/>
        <v>0.3</v>
      </c>
      <c r="W164" s="163">
        <f t="shared" si="183"/>
        <v>0.3</v>
      </c>
      <c r="X164" s="163">
        <f t="shared" si="183"/>
        <v>0.3</v>
      </c>
      <c r="Y164" s="163">
        <f t="shared" si="183"/>
        <v>0.3</v>
      </c>
      <c r="Z164" s="163">
        <f t="shared" si="183"/>
        <v>0.3</v>
      </c>
      <c r="AA164" s="163">
        <f t="shared" si="183"/>
        <v>0.3</v>
      </c>
      <c r="AB164" s="163">
        <f t="shared" si="183"/>
        <v>0.3</v>
      </c>
      <c r="AC164" s="163">
        <f t="shared" si="183"/>
        <v>0.3</v>
      </c>
      <c r="AD164" s="163">
        <f t="shared" si="183"/>
        <v>0.3</v>
      </c>
      <c r="AE164" s="163">
        <f t="shared" si="183"/>
        <v>0.3</v>
      </c>
      <c r="AF164" s="163">
        <f t="shared" si="183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182"/>
        <v>0.4</v>
      </c>
      <c r="D165" s="163">
        <f t="shared" si="182"/>
        <v>0.4</v>
      </c>
      <c r="E165" s="163">
        <f t="shared" si="182"/>
        <v>0.4</v>
      </c>
      <c r="F165" s="163">
        <f t="shared" si="182"/>
        <v>0.4</v>
      </c>
      <c r="G165" s="163">
        <f t="shared" si="182"/>
        <v>0.4</v>
      </c>
      <c r="H165" s="163">
        <f t="shared" si="182"/>
        <v>0.4</v>
      </c>
      <c r="I165" s="163">
        <f t="shared" si="182"/>
        <v>0.4</v>
      </c>
      <c r="J165" s="163">
        <f t="shared" si="182"/>
        <v>0.4</v>
      </c>
      <c r="K165" s="163">
        <f t="shared" si="182"/>
        <v>0.4</v>
      </c>
      <c r="L165" s="163">
        <f t="shared" si="182"/>
        <v>0.4</v>
      </c>
      <c r="M165" s="163">
        <f t="shared" si="182"/>
        <v>0.4</v>
      </c>
      <c r="N165" s="163">
        <f t="shared" si="182"/>
        <v>0.4</v>
      </c>
      <c r="O165" s="163">
        <f t="shared" si="182"/>
        <v>0.4</v>
      </c>
      <c r="P165" s="163">
        <f t="shared" si="182"/>
        <v>0.4</v>
      </c>
      <c r="Q165" s="163">
        <f t="shared" si="182"/>
        <v>0.4</v>
      </c>
      <c r="R165" s="163">
        <f t="shared" si="182"/>
        <v>0.4</v>
      </c>
      <c r="S165" s="163">
        <f t="shared" si="182"/>
        <v>0.4</v>
      </c>
      <c r="T165" s="163">
        <f t="shared" si="182"/>
        <v>0.4</v>
      </c>
      <c r="U165" s="163">
        <f t="shared" si="182"/>
        <v>0.4</v>
      </c>
      <c r="V165" s="163">
        <f t="shared" si="183"/>
        <v>0.4</v>
      </c>
      <c r="W165" s="163">
        <f t="shared" si="183"/>
        <v>0.4</v>
      </c>
      <c r="X165" s="163">
        <f t="shared" si="183"/>
        <v>0.4</v>
      </c>
      <c r="Y165" s="163">
        <f t="shared" si="183"/>
        <v>0.4</v>
      </c>
      <c r="Z165" s="163">
        <f t="shared" si="183"/>
        <v>0.4</v>
      </c>
      <c r="AA165" s="163">
        <f t="shared" si="183"/>
        <v>0.4</v>
      </c>
      <c r="AB165" s="163">
        <f t="shared" si="183"/>
        <v>0.4</v>
      </c>
      <c r="AC165" s="163">
        <f t="shared" si="183"/>
        <v>0.4</v>
      </c>
      <c r="AD165" s="163">
        <f t="shared" si="183"/>
        <v>0.4</v>
      </c>
      <c r="AE165" s="163">
        <f t="shared" si="183"/>
        <v>0.4</v>
      </c>
      <c r="AF165" s="163">
        <f t="shared" si="183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182"/>
        <v>0.64</v>
      </c>
      <c r="D166" s="166">
        <f t="shared" si="182"/>
        <v>0.64</v>
      </c>
      <c r="E166" s="166">
        <f t="shared" si="182"/>
        <v>0.64</v>
      </c>
      <c r="F166" s="166">
        <f t="shared" si="182"/>
        <v>0.64</v>
      </c>
      <c r="G166" s="166">
        <f t="shared" si="182"/>
        <v>0.64</v>
      </c>
      <c r="H166" s="166">
        <f t="shared" si="182"/>
        <v>0.64</v>
      </c>
      <c r="I166" s="166">
        <f t="shared" si="182"/>
        <v>0.64</v>
      </c>
      <c r="J166" s="166">
        <f t="shared" si="182"/>
        <v>0.64</v>
      </c>
      <c r="K166" s="166">
        <f t="shared" si="182"/>
        <v>0.64</v>
      </c>
      <c r="L166" s="166">
        <f t="shared" si="182"/>
        <v>0.64</v>
      </c>
      <c r="M166" s="166">
        <f t="shared" si="182"/>
        <v>0.64</v>
      </c>
      <c r="N166" s="166">
        <f t="shared" si="182"/>
        <v>0.64</v>
      </c>
      <c r="O166" s="166">
        <f t="shared" si="182"/>
        <v>0.64</v>
      </c>
      <c r="P166" s="166">
        <f t="shared" si="182"/>
        <v>0.64</v>
      </c>
      <c r="Q166" s="166">
        <f t="shared" si="182"/>
        <v>0.64</v>
      </c>
      <c r="R166" s="166">
        <f t="shared" si="182"/>
        <v>0.64</v>
      </c>
      <c r="S166" s="166">
        <f t="shared" si="182"/>
        <v>0.64</v>
      </c>
      <c r="T166" s="166">
        <f t="shared" si="182"/>
        <v>0.64</v>
      </c>
      <c r="U166" s="166">
        <f t="shared" si="182"/>
        <v>0.64</v>
      </c>
      <c r="V166" s="166">
        <f t="shared" si="183"/>
        <v>0.64</v>
      </c>
      <c r="W166" s="166">
        <f t="shared" si="183"/>
        <v>0.64</v>
      </c>
      <c r="X166" s="166">
        <f t="shared" si="183"/>
        <v>0.64</v>
      </c>
      <c r="Y166" s="166">
        <f t="shared" si="183"/>
        <v>0.64</v>
      </c>
      <c r="Z166" s="166">
        <f t="shared" si="183"/>
        <v>0.64</v>
      </c>
      <c r="AA166" s="166">
        <f t="shared" si="183"/>
        <v>0.64</v>
      </c>
      <c r="AB166" s="166">
        <f t="shared" si="183"/>
        <v>0.64</v>
      </c>
      <c r="AC166" s="166">
        <f t="shared" si="183"/>
        <v>0.64</v>
      </c>
      <c r="AD166" s="166">
        <f t="shared" si="183"/>
        <v>0.64</v>
      </c>
      <c r="AE166" s="166">
        <f t="shared" si="183"/>
        <v>0.64</v>
      </c>
      <c r="AF166" s="166">
        <f t="shared" si="183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184">SUM(C161:C166)</f>
        <v>3.54</v>
      </c>
      <c r="D167" s="169">
        <f t="shared" si="184"/>
        <v>3.54</v>
      </c>
      <c r="E167" s="169">
        <f t="shared" si="184"/>
        <v>3.54</v>
      </c>
      <c r="F167" s="169">
        <f t="shared" si="184"/>
        <v>3.54</v>
      </c>
      <c r="G167" s="169">
        <f t="shared" si="184"/>
        <v>3.54</v>
      </c>
      <c r="H167" s="169">
        <f t="shared" si="184"/>
        <v>3.54</v>
      </c>
      <c r="I167" s="169">
        <f t="shared" si="184"/>
        <v>3.54</v>
      </c>
      <c r="J167" s="169">
        <f t="shared" si="184"/>
        <v>3.54</v>
      </c>
      <c r="K167" s="169">
        <f t="shared" si="184"/>
        <v>3.54</v>
      </c>
      <c r="L167" s="169">
        <f t="shared" si="184"/>
        <v>3.54</v>
      </c>
      <c r="M167" s="169">
        <f t="shared" ref="M167:N167" si="185">SUM(M161:M166)</f>
        <v>3.54</v>
      </c>
      <c r="N167" s="169">
        <f t="shared" si="185"/>
        <v>3.54</v>
      </c>
      <c r="O167" s="169">
        <f t="shared" ref="O167:P167" si="186">SUM(O161:O166)</f>
        <v>3.54</v>
      </c>
      <c r="P167" s="169">
        <f t="shared" si="186"/>
        <v>3.54</v>
      </c>
      <c r="Q167" s="169">
        <f t="shared" ref="Q167:R167" si="187">SUM(Q161:Q166)</f>
        <v>3.54</v>
      </c>
      <c r="R167" s="169">
        <f t="shared" si="187"/>
        <v>3.54</v>
      </c>
      <c r="S167" s="169">
        <f t="shared" ref="S167:T167" si="188">SUM(S161:S166)</f>
        <v>3.54</v>
      </c>
      <c r="T167" s="169">
        <f t="shared" si="188"/>
        <v>3.54</v>
      </c>
      <c r="U167" s="169">
        <f t="shared" ref="U167" si="189">SUM(U161:U166)</f>
        <v>3.54</v>
      </c>
      <c r="V167" s="169">
        <f t="shared" si="184"/>
        <v>3.54</v>
      </c>
      <c r="W167" s="169">
        <f t="shared" ref="W167:X167" si="190">SUM(W161:W166)</f>
        <v>3.54</v>
      </c>
      <c r="X167" s="169">
        <f t="shared" si="190"/>
        <v>3.54</v>
      </c>
      <c r="Y167" s="169">
        <f t="shared" ref="Y167" si="191">SUM(Y161:Y166)</f>
        <v>3.54</v>
      </c>
      <c r="Z167" s="169">
        <f t="shared" si="184"/>
        <v>3.54</v>
      </c>
      <c r="AA167" s="169">
        <f t="shared" ref="AA167" si="192">SUM(AA161:AA166)</f>
        <v>3.54</v>
      </c>
      <c r="AB167" s="169">
        <f t="shared" si="184"/>
        <v>3.54</v>
      </c>
      <c r="AC167" s="169">
        <f t="shared" si="184"/>
        <v>3.54</v>
      </c>
      <c r="AD167" s="169">
        <f t="shared" si="184"/>
        <v>3.54</v>
      </c>
      <c r="AE167" s="169">
        <f t="shared" si="184"/>
        <v>3.54</v>
      </c>
      <c r="AF167" s="169">
        <f t="shared" si="184"/>
        <v>3.54</v>
      </c>
      <c r="AG167" s="170">
        <f t="shared" si="184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L184" si="193">B169</f>
        <v>0</v>
      </c>
      <c r="D169" s="161">
        <f t="shared" si="193"/>
        <v>0</v>
      </c>
      <c r="E169" s="161">
        <f t="shared" si="193"/>
        <v>0</v>
      </c>
      <c r="F169" s="161">
        <f t="shared" si="193"/>
        <v>0</v>
      </c>
      <c r="G169" s="161">
        <f t="shared" si="193"/>
        <v>0</v>
      </c>
      <c r="H169" s="161">
        <f t="shared" si="193"/>
        <v>0</v>
      </c>
      <c r="I169" s="161">
        <f t="shared" si="193"/>
        <v>0</v>
      </c>
      <c r="J169" s="161">
        <f t="shared" si="193"/>
        <v>0</v>
      </c>
      <c r="K169" s="161">
        <f t="shared" si="193"/>
        <v>0</v>
      </c>
      <c r="L169" s="161">
        <f t="shared" si="193"/>
        <v>0</v>
      </c>
      <c r="M169" s="161">
        <f t="shared" ref="M169:P232" si="194">L169</f>
        <v>0</v>
      </c>
      <c r="N169" s="161">
        <f t="shared" si="194"/>
        <v>0</v>
      </c>
      <c r="O169" s="161">
        <f t="shared" si="194"/>
        <v>0</v>
      </c>
      <c r="P169" s="161">
        <f t="shared" si="194"/>
        <v>0</v>
      </c>
      <c r="Q169" s="161">
        <f t="shared" ref="Q169:U231" si="195">P169</f>
        <v>0</v>
      </c>
      <c r="R169" s="161">
        <f t="shared" si="195"/>
        <v>0</v>
      </c>
      <c r="S169" s="161">
        <f t="shared" si="195"/>
        <v>0</v>
      </c>
      <c r="T169" s="161">
        <f t="shared" si="195"/>
        <v>0</v>
      </c>
      <c r="U169" s="161">
        <f t="shared" si="195"/>
        <v>0</v>
      </c>
      <c r="V169" s="161">
        <f t="shared" ref="V169:AF184" si="196">U169</f>
        <v>0</v>
      </c>
      <c r="W169" s="161">
        <f t="shared" si="196"/>
        <v>0</v>
      </c>
      <c r="X169" s="161">
        <f t="shared" si="196"/>
        <v>0</v>
      </c>
      <c r="Y169" s="161">
        <f t="shared" si="196"/>
        <v>0</v>
      </c>
      <c r="Z169" s="161">
        <f t="shared" si="196"/>
        <v>0</v>
      </c>
      <c r="AA169" s="161">
        <f t="shared" si="196"/>
        <v>0</v>
      </c>
      <c r="AB169" s="161">
        <f t="shared" si="196"/>
        <v>0</v>
      </c>
      <c r="AC169" s="161">
        <f t="shared" si="196"/>
        <v>0</v>
      </c>
      <c r="AD169" s="161">
        <f t="shared" si="196"/>
        <v>0</v>
      </c>
      <c r="AE169" s="161">
        <f t="shared" si="196"/>
        <v>0</v>
      </c>
      <c r="AF169" s="174">
        <f t="shared" si="196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193"/>
        <v>0</v>
      </c>
      <c r="D170" s="163">
        <f t="shared" si="193"/>
        <v>0</v>
      </c>
      <c r="E170" s="163">
        <f t="shared" si="193"/>
        <v>0</v>
      </c>
      <c r="F170" s="163">
        <f t="shared" si="193"/>
        <v>0</v>
      </c>
      <c r="G170" s="163">
        <f t="shared" si="193"/>
        <v>0</v>
      </c>
      <c r="H170" s="163">
        <f t="shared" si="193"/>
        <v>0</v>
      </c>
      <c r="I170" s="163">
        <f t="shared" si="193"/>
        <v>0</v>
      </c>
      <c r="J170" s="163">
        <f t="shared" si="193"/>
        <v>0</v>
      </c>
      <c r="K170" s="163">
        <f t="shared" si="193"/>
        <v>0</v>
      </c>
      <c r="L170" s="163">
        <f t="shared" si="193"/>
        <v>0</v>
      </c>
      <c r="M170" s="163">
        <f t="shared" si="194"/>
        <v>0</v>
      </c>
      <c r="N170" s="163">
        <f t="shared" si="194"/>
        <v>0</v>
      </c>
      <c r="O170" s="163">
        <f t="shared" si="194"/>
        <v>0</v>
      </c>
      <c r="P170" s="163">
        <f t="shared" si="194"/>
        <v>0</v>
      </c>
      <c r="Q170" s="163">
        <f t="shared" si="195"/>
        <v>0</v>
      </c>
      <c r="R170" s="163">
        <f t="shared" si="195"/>
        <v>0</v>
      </c>
      <c r="S170" s="163">
        <f t="shared" si="195"/>
        <v>0</v>
      </c>
      <c r="T170" s="163">
        <f t="shared" si="195"/>
        <v>0</v>
      </c>
      <c r="U170" s="163">
        <f t="shared" si="195"/>
        <v>0</v>
      </c>
      <c r="V170" s="163">
        <f t="shared" si="196"/>
        <v>0</v>
      </c>
      <c r="W170" s="163">
        <f t="shared" si="196"/>
        <v>0</v>
      </c>
      <c r="X170" s="163">
        <f t="shared" si="196"/>
        <v>0</v>
      </c>
      <c r="Y170" s="163">
        <f t="shared" si="196"/>
        <v>0</v>
      </c>
      <c r="Z170" s="163">
        <f t="shared" si="196"/>
        <v>0</v>
      </c>
      <c r="AA170" s="163">
        <f t="shared" si="196"/>
        <v>0</v>
      </c>
      <c r="AB170" s="163">
        <f t="shared" si="196"/>
        <v>0</v>
      </c>
      <c r="AC170" s="163">
        <f t="shared" si="196"/>
        <v>0</v>
      </c>
      <c r="AD170" s="163">
        <f t="shared" si="196"/>
        <v>0</v>
      </c>
      <c r="AE170" s="163">
        <f t="shared" si="196"/>
        <v>0</v>
      </c>
      <c r="AF170" s="176">
        <f t="shared" si="196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193"/>
        <v>0</v>
      </c>
      <c r="D171" s="163">
        <f t="shared" si="193"/>
        <v>0</v>
      </c>
      <c r="E171" s="163">
        <f t="shared" si="193"/>
        <v>0</v>
      </c>
      <c r="F171" s="163">
        <f t="shared" si="193"/>
        <v>0</v>
      </c>
      <c r="G171" s="163">
        <f t="shared" si="193"/>
        <v>0</v>
      </c>
      <c r="H171" s="163">
        <f t="shared" si="193"/>
        <v>0</v>
      </c>
      <c r="I171" s="163">
        <f t="shared" si="193"/>
        <v>0</v>
      </c>
      <c r="J171" s="163">
        <f t="shared" si="193"/>
        <v>0</v>
      </c>
      <c r="K171" s="163">
        <f t="shared" si="193"/>
        <v>0</v>
      </c>
      <c r="L171" s="163">
        <f t="shared" si="193"/>
        <v>0</v>
      </c>
      <c r="M171" s="163">
        <f t="shared" si="194"/>
        <v>0</v>
      </c>
      <c r="N171" s="163">
        <f t="shared" si="194"/>
        <v>0</v>
      </c>
      <c r="O171" s="163">
        <f t="shared" si="194"/>
        <v>0</v>
      </c>
      <c r="P171" s="163">
        <f t="shared" si="194"/>
        <v>0</v>
      </c>
      <c r="Q171" s="163">
        <f t="shared" si="195"/>
        <v>0</v>
      </c>
      <c r="R171" s="163">
        <f t="shared" si="195"/>
        <v>0</v>
      </c>
      <c r="S171" s="163">
        <f t="shared" si="195"/>
        <v>0</v>
      </c>
      <c r="T171" s="163">
        <f t="shared" si="195"/>
        <v>0</v>
      </c>
      <c r="U171" s="163">
        <f t="shared" si="195"/>
        <v>0</v>
      </c>
      <c r="V171" s="163">
        <f t="shared" si="196"/>
        <v>0</v>
      </c>
      <c r="W171" s="163">
        <f t="shared" si="196"/>
        <v>0</v>
      </c>
      <c r="X171" s="163">
        <f t="shared" si="196"/>
        <v>0</v>
      </c>
      <c r="Y171" s="163">
        <f t="shared" si="196"/>
        <v>0</v>
      </c>
      <c r="Z171" s="163">
        <f t="shared" si="196"/>
        <v>0</v>
      </c>
      <c r="AA171" s="163">
        <f t="shared" si="196"/>
        <v>0</v>
      </c>
      <c r="AB171" s="163">
        <f t="shared" si="196"/>
        <v>0</v>
      </c>
      <c r="AC171" s="163">
        <f t="shared" si="196"/>
        <v>0</v>
      </c>
      <c r="AD171" s="163">
        <f t="shared" si="196"/>
        <v>0</v>
      </c>
      <c r="AE171" s="163">
        <f t="shared" si="196"/>
        <v>0</v>
      </c>
      <c r="AF171" s="176">
        <f t="shared" si="196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193"/>
        <v>0</v>
      </c>
      <c r="D172" s="163">
        <f t="shared" si="193"/>
        <v>0</v>
      </c>
      <c r="E172" s="163">
        <f t="shared" si="193"/>
        <v>0</v>
      </c>
      <c r="F172" s="163">
        <f t="shared" si="193"/>
        <v>0</v>
      </c>
      <c r="G172" s="163">
        <f t="shared" si="193"/>
        <v>0</v>
      </c>
      <c r="H172" s="163">
        <f t="shared" si="193"/>
        <v>0</v>
      </c>
      <c r="I172" s="163">
        <f t="shared" si="193"/>
        <v>0</v>
      </c>
      <c r="J172" s="163">
        <f t="shared" si="193"/>
        <v>0</v>
      </c>
      <c r="K172" s="163">
        <f t="shared" si="193"/>
        <v>0</v>
      </c>
      <c r="L172" s="163">
        <f t="shared" si="193"/>
        <v>0</v>
      </c>
      <c r="M172" s="163">
        <f t="shared" si="194"/>
        <v>0</v>
      </c>
      <c r="N172" s="163">
        <f t="shared" si="194"/>
        <v>0</v>
      </c>
      <c r="O172" s="163">
        <f t="shared" si="194"/>
        <v>0</v>
      </c>
      <c r="P172" s="163">
        <f t="shared" si="194"/>
        <v>0</v>
      </c>
      <c r="Q172" s="163">
        <f t="shared" si="195"/>
        <v>0</v>
      </c>
      <c r="R172" s="163">
        <f t="shared" si="195"/>
        <v>0</v>
      </c>
      <c r="S172" s="163">
        <f t="shared" si="195"/>
        <v>0</v>
      </c>
      <c r="T172" s="163">
        <f t="shared" si="195"/>
        <v>0</v>
      </c>
      <c r="U172" s="163">
        <f t="shared" ref="U172:U231" si="197">T172</f>
        <v>0</v>
      </c>
      <c r="V172" s="163">
        <f t="shared" si="196"/>
        <v>0</v>
      </c>
      <c r="W172" s="163">
        <f t="shared" si="196"/>
        <v>0</v>
      </c>
      <c r="X172" s="163">
        <f t="shared" si="196"/>
        <v>0</v>
      </c>
      <c r="Y172" s="163">
        <f t="shared" si="196"/>
        <v>0</v>
      </c>
      <c r="Z172" s="163">
        <f t="shared" si="196"/>
        <v>0</v>
      </c>
      <c r="AA172" s="163">
        <f t="shared" si="196"/>
        <v>0</v>
      </c>
      <c r="AB172" s="163">
        <f t="shared" si="196"/>
        <v>0</v>
      </c>
      <c r="AC172" s="163">
        <f t="shared" si="196"/>
        <v>0</v>
      </c>
      <c r="AD172" s="163">
        <f t="shared" si="196"/>
        <v>0</v>
      </c>
      <c r="AE172" s="163">
        <f t="shared" si="196"/>
        <v>0</v>
      </c>
      <c r="AF172" s="176">
        <f t="shared" si="196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193"/>
        <v>0</v>
      </c>
      <c r="D173" s="163">
        <f t="shared" si="193"/>
        <v>0</v>
      </c>
      <c r="E173" s="163">
        <f t="shared" si="193"/>
        <v>0</v>
      </c>
      <c r="F173" s="163">
        <f t="shared" si="193"/>
        <v>0</v>
      </c>
      <c r="G173" s="163">
        <f t="shared" si="193"/>
        <v>0</v>
      </c>
      <c r="H173" s="163">
        <f t="shared" si="193"/>
        <v>0</v>
      </c>
      <c r="I173" s="163">
        <f t="shared" si="193"/>
        <v>0</v>
      </c>
      <c r="J173" s="163">
        <f t="shared" si="193"/>
        <v>0</v>
      </c>
      <c r="K173" s="163">
        <f t="shared" si="193"/>
        <v>0</v>
      </c>
      <c r="L173" s="163">
        <f t="shared" si="193"/>
        <v>0</v>
      </c>
      <c r="M173" s="163">
        <f t="shared" si="194"/>
        <v>0</v>
      </c>
      <c r="N173" s="163">
        <f t="shared" si="194"/>
        <v>0</v>
      </c>
      <c r="O173" s="163">
        <f t="shared" si="194"/>
        <v>0</v>
      </c>
      <c r="P173" s="163">
        <f t="shared" si="194"/>
        <v>0</v>
      </c>
      <c r="Q173" s="163">
        <f t="shared" si="195"/>
        <v>0</v>
      </c>
      <c r="R173" s="163">
        <f t="shared" si="195"/>
        <v>0</v>
      </c>
      <c r="S173" s="163">
        <f t="shared" si="195"/>
        <v>0</v>
      </c>
      <c r="T173" s="163">
        <f t="shared" si="195"/>
        <v>0</v>
      </c>
      <c r="U173" s="163">
        <f t="shared" si="197"/>
        <v>0</v>
      </c>
      <c r="V173" s="163">
        <f t="shared" si="196"/>
        <v>0</v>
      </c>
      <c r="W173" s="163">
        <f t="shared" si="196"/>
        <v>0</v>
      </c>
      <c r="X173" s="163">
        <f t="shared" si="196"/>
        <v>0</v>
      </c>
      <c r="Y173" s="163">
        <f t="shared" si="196"/>
        <v>0</v>
      </c>
      <c r="Z173" s="163">
        <f t="shared" si="196"/>
        <v>0</v>
      </c>
      <c r="AA173" s="163">
        <f t="shared" si="196"/>
        <v>0</v>
      </c>
      <c r="AB173" s="163">
        <f t="shared" si="196"/>
        <v>0</v>
      </c>
      <c r="AC173" s="163">
        <f t="shared" si="196"/>
        <v>0</v>
      </c>
      <c r="AD173" s="163">
        <f t="shared" si="196"/>
        <v>0</v>
      </c>
      <c r="AE173" s="163">
        <f t="shared" si="196"/>
        <v>0</v>
      </c>
      <c r="AF173" s="176">
        <f t="shared" si="196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193"/>
        <v>0</v>
      </c>
      <c r="D174" s="163">
        <f t="shared" si="193"/>
        <v>0</v>
      </c>
      <c r="E174" s="163">
        <f t="shared" si="193"/>
        <v>0</v>
      </c>
      <c r="F174" s="163">
        <f t="shared" si="193"/>
        <v>0</v>
      </c>
      <c r="G174" s="163">
        <f t="shared" si="193"/>
        <v>0</v>
      </c>
      <c r="H174" s="163">
        <f t="shared" si="193"/>
        <v>0</v>
      </c>
      <c r="I174" s="163">
        <f t="shared" si="193"/>
        <v>0</v>
      </c>
      <c r="J174" s="163">
        <f t="shared" si="193"/>
        <v>0</v>
      </c>
      <c r="K174" s="163">
        <f t="shared" si="193"/>
        <v>0</v>
      </c>
      <c r="L174" s="163">
        <f t="shared" si="193"/>
        <v>0</v>
      </c>
      <c r="M174" s="163">
        <f t="shared" si="194"/>
        <v>0</v>
      </c>
      <c r="N174" s="163">
        <f t="shared" si="194"/>
        <v>0</v>
      </c>
      <c r="O174" s="163">
        <f t="shared" si="194"/>
        <v>0</v>
      </c>
      <c r="P174" s="163">
        <f t="shared" si="194"/>
        <v>0</v>
      </c>
      <c r="Q174" s="163">
        <f t="shared" si="195"/>
        <v>0</v>
      </c>
      <c r="R174" s="163">
        <f t="shared" si="195"/>
        <v>0</v>
      </c>
      <c r="S174" s="163">
        <f t="shared" si="195"/>
        <v>0</v>
      </c>
      <c r="T174" s="163">
        <f t="shared" si="195"/>
        <v>0</v>
      </c>
      <c r="U174" s="163">
        <f t="shared" si="197"/>
        <v>0</v>
      </c>
      <c r="V174" s="163">
        <f t="shared" si="196"/>
        <v>0</v>
      </c>
      <c r="W174" s="163">
        <f t="shared" si="196"/>
        <v>0</v>
      </c>
      <c r="X174" s="163">
        <f t="shared" si="196"/>
        <v>0</v>
      </c>
      <c r="Y174" s="163">
        <f t="shared" si="196"/>
        <v>0</v>
      </c>
      <c r="Z174" s="163">
        <f t="shared" si="196"/>
        <v>0</v>
      </c>
      <c r="AA174" s="163">
        <f t="shared" si="196"/>
        <v>0</v>
      </c>
      <c r="AB174" s="163">
        <f t="shared" si="196"/>
        <v>0</v>
      </c>
      <c r="AC174" s="163">
        <f t="shared" si="196"/>
        <v>0</v>
      </c>
      <c r="AD174" s="163">
        <f t="shared" si="196"/>
        <v>0</v>
      </c>
      <c r="AE174" s="163">
        <f t="shared" si="196"/>
        <v>0</v>
      </c>
      <c r="AF174" s="176">
        <f t="shared" si="196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193"/>
        <v>0</v>
      </c>
      <c r="D175" s="163">
        <f t="shared" si="193"/>
        <v>0</v>
      </c>
      <c r="E175" s="163">
        <f t="shared" si="193"/>
        <v>0</v>
      </c>
      <c r="F175" s="163">
        <f t="shared" si="193"/>
        <v>0</v>
      </c>
      <c r="G175" s="163">
        <f t="shared" si="193"/>
        <v>0</v>
      </c>
      <c r="H175" s="163">
        <f t="shared" si="193"/>
        <v>0</v>
      </c>
      <c r="I175" s="163">
        <f t="shared" si="193"/>
        <v>0</v>
      </c>
      <c r="J175" s="163">
        <f t="shared" si="193"/>
        <v>0</v>
      </c>
      <c r="K175" s="163">
        <f t="shared" si="193"/>
        <v>0</v>
      </c>
      <c r="L175" s="163">
        <f t="shared" si="193"/>
        <v>0</v>
      </c>
      <c r="M175" s="163">
        <f t="shared" si="194"/>
        <v>0</v>
      </c>
      <c r="N175" s="163">
        <f t="shared" si="194"/>
        <v>0</v>
      </c>
      <c r="O175" s="163">
        <f t="shared" si="194"/>
        <v>0</v>
      </c>
      <c r="P175" s="163">
        <f t="shared" si="194"/>
        <v>0</v>
      </c>
      <c r="Q175" s="163">
        <f t="shared" si="195"/>
        <v>0</v>
      </c>
      <c r="R175" s="163">
        <f t="shared" si="195"/>
        <v>0</v>
      </c>
      <c r="S175" s="163">
        <f t="shared" si="195"/>
        <v>0</v>
      </c>
      <c r="T175" s="163">
        <f t="shared" si="195"/>
        <v>0</v>
      </c>
      <c r="U175" s="163">
        <f t="shared" si="197"/>
        <v>0</v>
      </c>
      <c r="V175" s="163">
        <f t="shared" si="196"/>
        <v>0</v>
      </c>
      <c r="W175" s="163">
        <f t="shared" si="196"/>
        <v>0</v>
      </c>
      <c r="X175" s="163">
        <f t="shared" si="196"/>
        <v>0</v>
      </c>
      <c r="Y175" s="163">
        <f t="shared" si="196"/>
        <v>0</v>
      </c>
      <c r="Z175" s="163">
        <f t="shared" si="196"/>
        <v>0</v>
      </c>
      <c r="AA175" s="163">
        <f t="shared" si="196"/>
        <v>0</v>
      </c>
      <c r="AB175" s="163">
        <f t="shared" si="196"/>
        <v>0</v>
      </c>
      <c r="AC175" s="163">
        <f t="shared" si="196"/>
        <v>0</v>
      </c>
      <c r="AD175" s="163">
        <f t="shared" si="196"/>
        <v>0</v>
      </c>
      <c r="AE175" s="163">
        <f t="shared" si="196"/>
        <v>0</v>
      </c>
      <c r="AF175" s="176">
        <f t="shared" si="196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193"/>
        <v>0</v>
      </c>
      <c r="D176" s="163">
        <f t="shared" si="193"/>
        <v>0</v>
      </c>
      <c r="E176" s="163">
        <f t="shared" si="193"/>
        <v>0</v>
      </c>
      <c r="F176" s="163">
        <f t="shared" si="193"/>
        <v>0</v>
      </c>
      <c r="G176" s="163">
        <f t="shared" si="193"/>
        <v>0</v>
      </c>
      <c r="H176" s="163">
        <f t="shared" si="193"/>
        <v>0</v>
      </c>
      <c r="I176" s="163">
        <f t="shared" si="193"/>
        <v>0</v>
      </c>
      <c r="J176" s="163">
        <f t="shared" si="193"/>
        <v>0</v>
      </c>
      <c r="K176" s="163">
        <f t="shared" si="193"/>
        <v>0</v>
      </c>
      <c r="L176" s="163">
        <f t="shared" si="193"/>
        <v>0</v>
      </c>
      <c r="M176" s="163">
        <f t="shared" si="194"/>
        <v>0</v>
      </c>
      <c r="N176" s="163">
        <f t="shared" si="194"/>
        <v>0</v>
      </c>
      <c r="O176" s="163">
        <f t="shared" si="194"/>
        <v>0</v>
      </c>
      <c r="P176" s="163">
        <f t="shared" si="194"/>
        <v>0</v>
      </c>
      <c r="Q176" s="163">
        <f t="shared" si="195"/>
        <v>0</v>
      </c>
      <c r="R176" s="163">
        <f t="shared" si="195"/>
        <v>0</v>
      </c>
      <c r="S176" s="163">
        <f t="shared" si="195"/>
        <v>0</v>
      </c>
      <c r="T176" s="163">
        <f t="shared" si="195"/>
        <v>0</v>
      </c>
      <c r="U176" s="163">
        <f t="shared" si="197"/>
        <v>0</v>
      </c>
      <c r="V176" s="163">
        <f t="shared" si="196"/>
        <v>0</v>
      </c>
      <c r="W176" s="163">
        <f t="shared" si="196"/>
        <v>0</v>
      </c>
      <c r="X176" s="163">
        <f t="shared" si="196"/>
        <v>0</v>
      </c>
      <c r="Y176" s="163">
        <f t="shared" si="196"/>
        <v>0</v>
      </c>
      <c r="Z176" s="163">
        <f t="shared" si="196"/>
        <v>0</v>
      </c>
      <c r="AA176" s="163">
        <f t="shared" si="196"/>
        <v>0</v>
      </c>
      <c r="AB176" s="163">
        <f t="shared" si="196"/>
        <v>0</v>
      </c>
      <c r="AC176" s="163">
        <f t="shared" si="196"/>
        <v>0</v>
      </c>
      <c r="AD176" s="163">
        <f t="shared" si="196"/>
        <v>0</v>
      </c>
      <c r="AE176" s="163">
        <f t="shared" si="196"/>
        <v>0</v>
      </c>
      <c r="AF176" s="176">
        <f t="shared" si="196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193"/>
        <v>0</v>
      </c>
      <c r="D177" s="163">
        <f t="shared" si="193"/>
        <v>0</v>
      </c>
      <c r="E177" s="163">
        <f t="shared" si="193"/>
        <v>0</v>
      </c>
      <c r="F177" s="163">
        <f t="shared" si="193"/>
        <v>0</v>
      </c>
      <c r="G177" s="163">
        <f t="shared" si="193"/>
        <v>0</v>
      </c>
      <c r="H177" s="163">
        <f t="shared" si="193"/>
        <v>0</v>
      </c>
      <c r="I177" s="163">
        <f t="shared" si="193"/>
        <v>0</v>
      </c>
      <c r="J177" s="163">
        <f t="shared" si="193"/>
        <v>0</v>
      </c>
      <c r="K177" s="163">
        <f t="shared" si="193"/>
        <v>0</v>
      </c>
      <c r="L177" s="163">
        <f t="shared" si="193"/>
        <v>0</v>
      </c>
      <c r="M177" s="163">
        <f t="shared" si="194"/>
        <v>0</v>
      </c>
      <c r="N177" s="163">
        <f t="shared" si="194"/>
        <v>0</v>
      </c>
      <c r="O177" s="163">
        <f t="shared" si="194"/>
        <v>0</v>
      </c>
      <c r="P177" s="163">
        <f t="shared" si="194"/>
        <v>0</v>
      </c>
      <c r="Q177" s="163">
        <f t="shared" si="195"/>
        <v>0</v>
      </c>
      <c r="R177" s="163">
        <f t="shared" si="195"/>
        <v>0</v>
      </c>
      <c r="S177" s="163">
        <f t="shared" si="195"/>
        <v>0</v>
      </c>
      <c r="T177" s="163">
        <f t="shared" si="195"/>
        <v>0</v>
      </c>
      <c r="U177" s="163">
        <f t="shared" si="197"/>
        <v>0</v>
      </c>
      <c r="V177" s="163">
        <f t="shared" si="196"/>
        <v>0</v>
      </c>
      <c r="W177" s="163">
        <f t="shared" si="196"/>
        <v>0</v>
      </c>
      <c r="X177" s="163">
        <f t="shared" si="196"/>
        <v>0</v>
      </c>
      <c r="Y177" s="163">
        <f t="shared" si="196"/>
        <v>0</v>
      </c>
      <c r="Z177" s="163">
        <f t="shared" si="196"/>
        <v>0</v>
      </c>
      <c r="AA177" s="163">
        <f t="shared" si="196"/>
        <v>0</v>
      </c>
      <c r="AB177" s="163">
        <f t="shared" si="196"/>
        <v>0</v>
      </c>
      <c r="AC177" s="163">
        <f t="shared" si="196"/>
        <v>0</v>
      </c>
      <c r="AD177" s="163">
        <f t="shared" si="196"/>
        <v>0</v>
      </c>
      <c r="AE177" s="163">
        <f t="shared" si="196"/>
        <v>0</v>
      </c>
      <c r="AF177" s="176">
        <f t="shared" si="196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193"/>
        <v>0</v>
      </c>
      <c r="D178" s="163">
        <f t="shared" si="193"/>
        <v>0</v>
      </c>
      <c r="E178" s="163">
        <f t="shared" si="193"/>
        <v>0</v>
      </c>
      <c r="F178" s="163">
        <f t="shared" si="193"/>
        <v>0</v>
      </c>
      <c r="G178" s="163">
        <f t="shared" si="193"/>
        <v>0</v>
      </c>
      <c r="H178" s="163">
        <f t="shared" si="193"/>
        <v>0</v>
      </c>
      <c r="I178" s="163">
        <f t="shared" si="193"/>
        <v>0</v>
      </c>
      <c r="J178" s="163">
        <f t="shared" si="193"/>
        <v>0</v>
      </c>
      <c r="K178" s="163">
        <f t="shared" si="193"/>
        <v>0</v>
      </c>
      <c r="L178" s="163">
        <f t="shared" si="193"/>
        <v>0</v>
      </c>
      <c r="M178" s="163">
        <f t="shared" si="194"/>
        <v>0</v>
      </c>
      <c r="N178" s="163">
        <f t="shared" si="194"/>
        <v>0</v>
      </c>
      <c r="O178" s="163">
        <f t="shared" si="194"/>
        <v>0</v>
      </c>
      <c r="P178" s="163">
        <f t="shared" si="194"/>
        <v>0</v>
      </c>
      <c r="Q178" s="163">
        <f t="shared" si="195"/>
        <v>0</v>
      </c>
      <c r="R178" s="163">
        <f t="shared" si="195"/>
        <v>0</v>
      </c>
      <c r="S178" s="163">
        <f t="shared" si="195"/>
        <v>0</v>
      </c>
      <c r="T178" s="163">
        <f t="shared" si="195"/>
        <v>0</v>
      </c>
      <c r="U178" s="163">
        <f t="shared" si="197"/>
        <v>0</v>
      </c>
      <c r="V178" s="163">
        <f t="shared" si="196"/>
        <v>0</v>
      </c>
      <c r="W178" s="163">
        <f t="shared" si="196"/>
        <v>0</v>
      </c>
      <c r="X178" s="163">
        <f t="shared" si="196"/>
        <v>0</v>
      </c>
      <c r="Y178" s="163">
        <f t="shared" si="196"/>
        <v>0</v>
      </c>
      <c r="Z178" s="163">
        <f t="shared" si="196"/>
        <v>0</v>
      </c>
      <c r="AA178" s="163">
        <f t="shared" si="196"/>
        <v>0</v>
      </c>
      <c r="AB178" s="163">
        <f t="shared" si="196"/>
        <v>0</v>
      </c>
      <c r="AC178" s="163">
        <f t="shared" si="196"/>
        <v>0</v>
      </c>
      <c r="AD178" s="163">
        <f t="shared" si="196"/>
        <v>0</v>
      </c>
      <c r="AE178" s="163">
        <f t="shared" si="196"/>
        <v>0</v>
      </c>
      <c r="AF178" s="176">
        <f t="shared" si="196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193"/>
        <v>0</v>
      </c>
      <c r="D179" s="163">
        <f t="shared" si="193"/>
        <v>0</v>
      </c>
      <c r="E179" s="163">
        <f t="shared" si="193"/>
        <v>0</v>
      </c>
      <c r="F179" s="163">
        <f t="shared" si="193"/>
        <v>0</v>
      </c>
      <c r="G179" s="163">
        <f t="shared" si="193"/>
        <v>0</v>
      </c>
      <c r="H179" s="163">
        <f t="shared" si="193"/>
        <v>0</v>
      </c>
      <c r="I179" s="163">
        <f t="shared" si="193"/>
        <v>0</v>
      </c>
      <c r="J179" s="163">
        <f t="shared" si="193"/>
        <v>0</v>
      </c>
      <c r="K179" s="163">
        <f t="shared" si="193"/>
        <v>0</v>
      </c>
      <c r="L179" s="163">
        <f t="shared" si="193"/>
        <v>0</v>
      </c>
      <c r="M179" s="163">
        <f t="shared" si="194"/>
        <v>0</v>
      </c>
      <c r="N179" s="163">
        <f t="shared" si="194"/>
        <v>0</v>
      </c>
      <c r="O179" s="163">
        <f t="shared" si="194"/>
        <v>0</v>
      </c>
      <c r="P179" s="163">
        <f t="shared" si="194"/>
        <v>0</v>
      </c>
      <c r="Q179" s="163">
        <f t="shared" si="195"/>
        <v>0</v>
      </c>
      <c r="R179" s="163">
        <f t="shared" si="195"/>
        <v>0</v>
      </c>
      <c r="S179" s="163">
        <f t="shared" si="195"/>
        <v>0</v>
      </c>
      <c r="T179" s="163">
        <f t="shared" si="195"/>
        <v>0</v>
      </c>
      <c r="U179" s="163">
        <f t="shared" si="197"/>
        <v>0</v>
      </c>
      <c r="V179" s="163">
        <f t="shared" si="196"/>
        <v>0</v>
      </c>
      <c r="W179" s="163">
        <f t="shared" si="196"/>
        <v>0</v>
      </c>
      <c r="X179" s="163">
        <f t="shared" si="196"/>
        <v>0</v>
      </c>
      <c r="Y179" s="163">
        <f t="shared" si="196"/>
        <v>0</v>
      </c>
      <c r="Z179" s="163">
        <f t="shared" si="196"/>
        <v>0</v>
      </c>
      <c r="AA179" s="163">
        <f t="shared" si="196"/>
        <v>0</v>
      </c>
      <c r="AB179" s="163">
        <f t="shared" si="196"/>
        <v>0</v>
      </c>
      <c r="AC179" s="163">
        <f t="shared" si="196"/>
        <v>0</v>
      </c>
      <c r="AD179" s="163">
        <f t="shared" si="196"/>
        <v>0</v>
      </c>
      <c r="AE179" s="163">
        <f t="shared" si="196"/>
        <v>0</v>
      </c>
      <c r="AF179" s="176">
        <f t="shared" si="196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193"/>
        <v>0</v>
      </c>
      <c r="D180" s="163">
        <f t="shared" si="193"/>
        <v>0</v>
      </c>
      <c r="E180" s="163">
        <f t="shared" si="193"/>
        <v>0</v>
      </c>
      <c r="F180" s="163">
        <f t="shared" si="193"/>
        <v>0</v>
      </c>
      <c r="G180" s="163">
        <f t="shared" si="193"/>
        <v>0</v>
      </c>
      <c r="H180" s="163">
        <f t="shared" si="193"/>
        <v>0</v>
      </c>
      <c r="I180" s="163">
        <f t="shared" si="193"/>
        <v>0</v>
      </c>
      <c r="J180" s="163">
        <f t="shared" si="193"/>
        <v>0</v>
      </c>
      <c r="K180" s="163">
        <f t="shared" si="193"/>
        <v>0</v>
      </c>
      <c r="L180" s="163">
        <f t="shared" si="193"/>
        <v>0</v>
      </c>
      <c r="M180" s="163">
        <f t="shared" si="194"/>
        <v>0</v>
      </c>
      <c r="N180" s="163">
        <f t="shared" si="194"/>
        <v>0</v>
      </c>
      <c r="O180" s="163">
        <f t="shared" si="194"/>
        <v>0</v>
      </c>
      <c r="P180" s="163">
        <f t="shared" si="194"/>
        <v>0</v>
      </c>
      <c r="Q180" s="163">
        <f t="shared" si="195"/>
        <v>0</v>
      </c>
      <c r="R180" s="163">
        <f t="shared" si="195"/>
        <v>0</v>
      </c>
      <c r="S180" s="163">
        <f t="shared" si="195"/>
        <v>0</v>
      </c>
      <c r="T180" s="163">
        <f t="shared" si="195"/>
        <v>0</v>
      </c>
      <c r="U180" s="163">
        <f t="shared" si="197"/>
        <v>0</v>
      </c>
      <c r="V180" s="163">
        <f t="shared" si="196"/>
        <v>0</v>
      </c>
      <c r="W180" s="163">
        <f t="shared" si="196"/>
        <v>0</v>
      </c>
      <c r="X180" s="163">
        <f t="shared" si="196"/>
        <v>0</v>
      </c>
      <c r="Y180" s="163">
        <f t="shared" si="196"/>
        <v>0</v>
      </c>
      <c r="Z180" s="163">
        <f t="shared" si="196"/>
        <v>0</v>
      </c>
      <c r="AA180" s="163">
        <f t="shared" si="196"/>
        <v>0</v>
      </c>
      <c r="AB180" s="163">
        <f t="shared" si="196"/>
        <v>0</v>
      </c>
      <c r="AC180" s="163">
        <f t="shared" si="196"/>
        <v>0</v>
      </c>
      <c r="AD180" s="163">
        <f t="shared" si="196"/>
        <v>0</v>
      </c>
      <c r="AE180" s="163">
        <f t="shared" si="196"/>
        <v>0</v>
      </c>
      <c r="AF180" s="176">
        <f t="shared" si="196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193"/>
        <v>0</v>
      </c>
      <c r="D181" s="163">
        <f t="shared" si="193"/>
        <v>0</v>
      </c>
      <c r="E181" s="163">
        <f t="shared" si="193"/>
        <v>0</v>
      </c>
      <c r="F181" s="163">
        <f t="shared" si="193"/>
        <v>0</v>
      </c>
      <c r="G181" s="163">
        <f t="shared" si="193"/>
        <v>0</v>
      </c>
      <c r="H181" s="163">
        <f t="shared" si="193"/>
        <v>0</v>
      </c>
      <c r="I181" s="163">
        <f t="shared" si="193"/>
        <v>0</v>
      </c>
      <c r="J181" s="163">
        <f t="shared" si="193"/>
        <v>0</v>
      </c>
      <c r="K181" s="163">
        <f t="shared" si="193"/>
        <v>0</v>
      </c>
      <c r="L181" s="163">
        <f t="shared" si="193"/>
        <v>0</v>
      </c>
      <c r="M181" s="163">
        <f t="shared" si="194"/>
        <v>0</v>
      </c>
      <c r="N181" s="163">
        <f t="shared" si="194"/>
        <v>0</v>
      </c>
      <c r="O181" s="163">
        <f t="shared" si="194"/>
        <v>0</v>
      </c>
      <c r="P181" s="163">
        <f t="shared" si="194"/>
        <v>0</v>
      </c>
      <c r="Q181" s="163">
        <f t="shared" si="195"/>
        <v>0</v>
      </c>
      <c r="R181" s="163">
        <f t="shared" si="195"/>
        <v>0</v>
      </c>
      <c r="S181" s="163">
        <f t="shared" si="195"/>
        <v>0</v>
      </c>
      <c r="T181" s="163">
        <f t="shared" si="195"/>
        <v>0</v>
      </c>
      <c r="U181" s="163">
        <f t="shared" si="197"/>
        <v>0</v>
      </c>
      <c r="V181" s="163">
        <f t="shared" si="196"/>
        <v>0</v>
      </c>
      <c r="W181" s="163">
        <f t="shared" si="196"/>
        <v>0</v>
      </c>
      <c r="X181" s="163">
        <f t="shared" si="196"/>
        <v>0</v>
      </c>
      <c r="Y181" s="163">
        <f t="shared" si="196"/>
        <v>0</v>
      </c>
      <c r="Z181" s="163">
        <f t="shared" si="196"/>
        <v>0</v>
      </c>
      <c r="AA181" s="163">
        <f t="shared" si="196"/>
        <v>0</v>
      </c>
      <c r="AB181" s="163">
        <f t="shared" si="196"/>
        <v>0</v>
      </c>
      <c r="AC181" s="163">
        <f t="shared" si="196"/>
        <v>0</v>
      </c>
      <c r="AD181" s="163">
        <f t="shared" si="196"/>
        <v>0</v>
      </c>
      <c r="AE181" s="163">
        <f t="shared" si="196"/>
        <v>0</v>
      </c>
      <c r="AF181" s="176">
        <f t="shared" si="196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193"/>
        <v>0</v>
      </c>
      <c r="D182" s="163">
        <f t="shared" si="193"/>
        <v>0</v>
      </c>
      <c r="E182" s="163">
        <f t="shared" si="193"/>
        <v>0</v>
      </c>
      <c r="F182" s="163">
        <f t="shared" si="193"/>
        <v>0</v>
      </c>
      <c r="G182" s="163">
        <f t="shared" si="193"/>
        <v>0</v>
      </c>
      <c r="H182" s="163">
        <f t="shared" si="193"/>
        <v>0</v>
      </c>
      <c r="I182" s="163">
        <f t="shared" si="193"/>
        <v>0</v>
      </c>
      <c r="J182" s="163">
        <f t="shared" si="193"/>
        <v>0</v>
      </c>
      <c r="K182" s="163">
        <f t="shared" si="193"/>
        <v>0</v>
      </c>
      <c r="L182" s="163">
        <f t="shared" si="193"/>
        <v>0</v>
      </c>
      <c r="M182" s="163">
        <f t="shared" si="194"/>
        <v>0</v>
      </c>
      <c r="N182" s="163">
        <f t="shared" si="194"/>
        <v>0</v>
      </c>
      <c r="O182" s="163">
        <f t="shared" si="194"/>
        <v>0</v>
      </c>
      <c r="P182" s="163">
        <f t="shared" si="194"/>
        <v>0</v>
      </c>
      <c r="Q182" s="163">
        <f t="shared" si="195"/>
        <v>0</v>
      </c>
      <c r="R182" s="163">
        <f t="shared" si="195"/>
        <v>0</v>
      </c>
      <c r="S182" s="163">
        <f t="shared" si="195"/>
        <v>0</v>
      </c>
      <c r="T182" s="163">
        <f t="shared" si="195"/>
        <v>0</v>
      </c>
      <c r="U182" s="163">
        <f t="shared" si="197"/>
        <v>0</v>
      </c>
      <c r="V182" s="163">
        <f t="shared" si="196"/>
        <v>0</v>
      </c>
      <c r="W182" s="163">
        <f t="shared" si="196"/>
        <v>0</v>
      </c>
      <c r="X182" s="163">
        <f t="shared" si="196"/>
        <v>0</v>
      </c>
      <c r="Y182" s="163">
        <f t="shared" si="196"/>
        <v>0</v>
      </c>
      <c r="Z182" s="163">
        <f t="shared" si="196"/>
        <v>0</v>
      </c>
      <c r="AA182" s="163">
        <f t="shared" si="196"/>
        <v>0</v>
      </c>
      <c r="AB182" s="163">
        <f t="shared" si="196"/>
        <v>0</v>
      </c>
      <c r="AC182" s="163">
        <f t="shared" si="196"/>
        <v>0</v>
      </c>
      <c r="AD182" s="163">
        <f t="shared" si="196"/>
        <v>0</v>
      </c>
      <c r="AE182" s="163">
        <f t="shared" si="196"/>
        <v>0</v>
      </c>
      <c r="AF182" s="176">
        <f t="shared" si="196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193"/>
        <v>0</v>
      </c>
      <c r="D183" s="163">
        <f t="shared" si="193"/>
        <v>0</v>
      </c>
      <c r="E183" s="163">
        <f t="shared" si="193"/>
        <v>0</v>
      </c>
      <c r="F183" s="163">
        <f t="shared" si="193"/>
        <v>0</v>
      </c>
      <c r="G183" s="163">
        <f t="shared" si="193"/>
        <v>0</v>
      </c>
      <c r="H183" s="163">
        <f t="shared" si="193"/>
        <v>0</v>
      </c>
      <c r="I183" s="163">
        <f t="shared" si="193"/>
        <v>0</v>
      </c>
      <c r="J183" s="163">
        <f t="shared" si="193"/>
        <v>0</v>
      </c>
      <c r="K183" s="163">
        <f t="shared" si="193"/>
        <v>0</v>
      </c>
      <c r="L183" s="163">
        <f t="shared" si="193"/>
        <v>0</v>
      </c>
      <c r="M183" s="163">
        <f t="shared" si="194"/>
        <v>0</v>
      </c>
      <c r="N183" s="163">
        <f t="shared" si="194"/>
        <v>0</v>
      </c>
      <c r="O183" s="163">
        <f t="shared" si="194"/>
        <v>0</v>
      </c>
      <c r="P183" s="163">
        <f t="shared" si="194"/>
        <v>0</v>
      </c>
      <c r="Q183" s="163">
        <f t="shared" si="195"/>
        <v>0</v>
      </c>
      <c r="R183" s="163">
        <f t="shared" si="195"/>
        <v>0</v>
      </c>
      <c r="S183" s="163">
        <f t="shared" si="195"/>
        <v>0</v>
      </c>
      <c r="T183" s="163">
        <f t="shared" si="195"/>
        <v>0</v>
      </c>
      <c r="U183" s="163">
        <f t="shared" si="197"/>
        <v>0</v>
      </c>
      <c r="V183" s="163">
        <f t="shared" si="196"/>
        <v>0</v>
      </c>
      <c r="W183" s="163">
        <f t="shared" si="196"/>
        <v>0</v>
      </c>
      <c r="X183" s="163">
        <f t="shared" si="196"/>
        <v>0</v>
      </c>
      <c r="Y183" s="163">
        <f t="shared" si="196"/>
        <v>0</v>
      </c>
      <c r="Z183" s="163">
        <f t="shared" si="196"/>
        <v>0</v>
      </c>
      <c r="AA183" s="163">
        <f t="shared" si="196"/>
        <v>0</v>
      </c>
      <c r="AB183" s="163">
        <f t="shared" si="196"/>
        <v>0</v>
      </c>
      <c r="AC183" s="163">
        <f t="shared" si="196"/>
        <v>0</v>
      </c>
      <c r="AD183" s="163">
        <f t="shared" si="196"/>
        <v>0</v>
      </c>
      <c r="AE183" s="163">
        <f t="shared" si="196"/>
        <v>0</v>
      </c>
      <c r="AF183" s="176">
        <f t="shared" si="196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193"/>
        <v>0</v>
      </c>
      <c r="D184" s="163">
        <f t="shared" si="193"/>
        <v>0</v>
      </c>
      <c r="E184" s="163">
        <f t="shared" si="193"/>
        <v>0</v>
      </c>
      <c r="F184" s="163">
        <f t="shared" si="193"/>
        <v>0</v>
      </c>
      <c r="G184" s="163">
        <f t="shared" si="193"/>
        <v>0</v>
      </c>
      <c r="H184" s="163">
        <f t="shared" si="193"/>
        <v>0</v>
      </c>
      <c r="I184" s="163">
        <f t="shared" si="193"/>
        <v>0</v>
      </c>
      <c r="J184" s="163">
        <f t="shared" si="193"/>
        <v>0</v>
      </c>
      <c r="K184" s="163">
        <f t="shared" si="193"/>
        <v>0</v>
      </c>
      <c r="L184" s="163">
        <f t="shared" si="193"/>
        <v>0</v>
      </c>
      <c r="M184" s="163">
        <f t="shared" si="194"/>
        <v>0</v>
      </c>
      <c r="N184" s="163">
        <f t="shared" si="194"/>
        <v>0</v>
      </c>
      <c r="O184" s="163">
        <f t="shared" si="194"/>
        <v>0</v>
      </c>
      <c r="P184" s="163">
        <f t="shared" si="194"/>
        <v>0</v>
      </c>
      <c r="Q184" s="163">
        <f t="shared" si="195"/>
        <v>0</v>
      </c>
      <c r="R184" s="163">
        <f t="shared" si="195"/>
        <v>0</v>
      </c>
      <c r="S184" s="163">
        <f t="shared" si="195"/>
        <v>0</v>
      </c>
      <c r="T184" s="163">
        <f t="shared" si="195"/>
        <v>0</v>
      </c>
      <c r="U184" s="163">
        <f t="shared" si="197"/>
        <v>0</v>
      </c>
      <c r="V184" s="163">
        <f t="shared" ref="V184:AF199" si="198">U184</f>
        <v>0</v>
      </c>
      <c r="W184" s="163">
        <f t="shared" si="198"/>
        <v>0</v>
      </c>
      <c r="X184" s="163">
        <f t="shared" si="198"/>
        <v>0</v>
      </c>
      <c r="Y184" s="163">
        <f t="shared" si="198"/>
        <v>0</v>
      </c>
      <c r="Z184" s="163">
        <f t="shared" si="198"/>
        <v>0</v>
      </c>
      <c r="AA184" s="163">
        <f t="shared" si="198"/>
        <v>0</v>
      </c>
      <c r="AB184" s="163">
        <f t="shared" si="196"/>
        <v>0</v>
      </c>
      <c r="AC184" s="163">
        <f t="shared" si="196"/>
        <v>0</v>
      </c>
      <c r="AD184" s="163">
        <f t="shared" si="198"/>
        <v>0</v>
      </c>
      <c r="AE184" s="163">
        <f t="shared" si="198"/>
        <v>0</v>
      </c>
      <c r="AF184" s="176">
        <f t="shared" si="198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L200" si="199">B185</f>
        <v>0</v>
      </c>
      <c r="D185" s="163">
        <f t="shared" si="199"/>
        <v>0</v>
      </c>
      <c r="E185" s="163">
        <f t="shared" si="199"/>
        <v>0</v>
      </c>
      <c r="F185" s="163">
        <f t="shared" si="199"/>
        <v>0</v>
      </c>
      <c r="G185" s="163">
        <f t="shared" si="199"/>
        <v>0</v>
      </c>
      <c r="H185" s="163">
        <f t="shared" si="199"/>
        <v>0</v>
      </c>
      <c r="I185" s="163">
        <f t="shared" si="199"/>
        <v>0</v>
      </c>
      <c r="J185" s="163">
        <f t="shared" si="199"/>
        <v>0</v>
      </c>
      <c r="K185" s="163">
        <f t="shared" si="199"/>
        <v>0</v>
      </c>
      <c r="L185" s="163">
        <f t="shared" si="199"/>
        <v>0</v>
      </c>
      <c r="M185" s="163">
        <f t="shared" si="194"/>
        <v>0</v>
      </c>
      <c r="N185" s="163">
        <f t="shared" si="194"/>
        <v>0</v>
      </c>
      <c r="O185" s="163">
        <f t="shared" si="194"/>
        <v>0</v>
      </c>
      <c r="P185" s="163">
        <f t="shared" si="194"/>
        <v>0</v>
      </c>
      <c r="Q185" s="163">
        <f t="shared" si="195"/>
        <v>0</v>
      </c>
      <c r="R185" s="163">
        <f t="shared" si="195"/>
        <v>0</v>
      </c>
      <c r="S185" s="163">
        <f t="shared" si="195"/>
        <v>0</v>
      </c>
      <c r="T185" s="163">
        <f t="shared" si="195"/>
        <v>0</v>
      </c>
      <c r="U185" s="163">
        <f t="shared" si="197"/>
        <v>0</v>
      </c>
      <c r="V185" s="163">
        <f t="shared" si="198"/>
        <v>0</v>
      </c>
      <c r="W185" s="163">
        <f t="shared" si="198"/>
        <v>0</v>
      </c>
      <c r="X185" s="163">
        <f t="shared" si="198"/>
        <v>0</v>
      </c>
      <c r="Y185" s="163">
        <f t="shared" si="198"/>
        <v>0</v>
      </c>
      <c r="Z185" s="163">
        <f t="shared" si="198"/>
        <v>0</v>
      </c>
      <c r="AA185" s="163">
        <f t="shared" si="198"/>
        <v>0</v>
      </c>
      <c r="AB185" s="163">
        <f t="shared" si="198"/>
        <v>0</v>
      </c>
      <c r="AC185" s="163">
        <f t="shared" si="198"/>
        <v>0</v>
      </c>
      <c r="AD185" s="163">
        <f t="shared" si="198"/>
        <v>0</v>
      </c>
      <c r="AE185" s="163">
        <f t="shared" si="198"/>
        <v>0</v>
      </c>
      <c r="AF185" s="176">
        <f t="shared" si="198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199"/>
        <v>0</v>
      </c>
      <c r="D186" s="163">
        <f t="shared" si="199"/>
        <v>0</v>
      </c>
      <c r="E186" s="163">
        <f t="shared" si="199"/>
        <v>0</v>
      </c>
      <c r="F186" s="163">
        <f t="shared" si="199"/>
        <v>0</v>
      </c>
      <c r="G186" s="163">
        <f t="shared" si="199"/>
        <v>0</v>
      </c>
      <c r="H186" s="163">
        <f t="shared" si="199"/>
        <v>0</v>
      </c>
      <c r="I186" s="163">
        <f t="shared" si="199"/>
        <v>0</v>
      </c>
      <c r="J186" s="163">
        <f t="shared" si="199"/>
        <v>0</v>
      </c>
      <c r="K186" s="163">
        <f t="shared" si="199"/>
        <v>0</v>
      </c>
      <c r="L186" s="163">
        <f t="shared" si="199"/>
        <v>0</v>
      </c>
      <c r="M186" s="163">
        <f t="shared" si="194"/>
        <v>0</v>
      </c>
      <c r="N186" s="163">
        <f t="shared" si="194"/>
        <v>0</v>
      </c>
      <c r="O186" s="163">
        <f t="shared" si="194"/>
        <v>0</v>
      </c>
      <c r="P186" s="163">
        <f t="shared" si="194"/>
        <v>0</v>
      </c>
      <c r="Q186" s="163">
        <f t="shared" si="195"/>
        <v>0</v>
      </c>
      <c r="R186" s="163">
        <f t="shared" si="195"/>
        <v>0</v>
      </c>
      <c r="S186" s="163">
        <f t="shared" si="195"/>
        <v>0</v>
      </c>
      <c r="T186" s="163">
        <f t="shared" si="195"/>
        <v>0</v>
      </c>
      <c r="U186" s="163">
        <f t="shared" si="197"/>
        <v>0</v>
      </c>
      <c r="V186" s="163">
        <f t="shared" si="198"/>
        <v>0</v>
      </c>
      <c r="W186" s="163">
        <f t="shared" si="198"/>
        <v>0</v>
      </c>
      <c r="X186" s="163">
        <f t="shared" si="198"/>
        <v>0</v>
      </c>
      <c r="Y186" s="163">
        <f t="shared" si="198"/>
        <v>0</v>
      </c>
      <c r="Z186" s="163">
        <f t="shared" si="198"/>
        <v>0</v>
      </c>
      <c r="AA186" s="163">
        <f t="shared" si="198"/>
        <v>0</v>
      </c>
      <c r="AB186" s="163">
        <f t="shared" si="198"/>
        <v>0</v>
      </c>
      <c r="AC186" s="163">
        <f t="shared" si="198"/>
        <v>0</v>
      </c>
      <c r="AD186" s="163">
        <f t="shared" si="198"/>
        <v>0</v>
      </c>
      <c r="AE186" s="163">
        <f t="shared" si="198"/>
        <v>0</v>
      </c>
      <c r="AF186" s="176">
        <f t="shared" si="198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199"/>
        <v>0</v>
      </c>
      <c r="D187" s="163">
        <f t="shared" si="199"/>
        <v>0</v>
      </c>
      <c r="E187" s="163">
        <f t="shared" si="199"/>
        <v>0</v>
      </c>
      <c r="F187" s="163">
        <f t="shared" si="199"/>
        <v>0</v>
      </c>
      <c r="G187" s="163">
        <f t="shared" si="199"/>
        <v>0</v>
      </c>
      <c r="H187" s="163">
        <f t="shared" si="199"/>
        <v>0</v>
      </c>
      <c r="I187" s="163">
        <f t="shared" si="199"/>
        <v>0</v>
      </c>
      <c r="J187" s="163">
        <f t="shared" si="199"/>
        <v>0</v>
      </c>
      <c r="K187" s="163">
        <f t="shared" si="199"/>
        <v>0</v>
      </c>
      <c r="L187" s="163">
        <f t="shared" si="199"/>
        <v>0</v>
      </c>
      <c r="M187" s="163">
        <f t="shared" si="194"/>
        <v>0</v>
      </c>
      <c r="N187" s="163">
        <f t="shared" si="194"/>
        <v>0</v>
      </c>
      <c r="O187" s="163">
        <f t="shared" si="194"/>
        <v>0</v>
      </c>
      <c r="P187" s="163">
        <f t="shared" si="194"/>
        <v>0</v>
      </c>
      <c r="Q187" s="163">
        <f t="shared" si="195"/>
        <v>0</v>
      </c>
      <c r="R187" s="163">
        <f t="shared" si="195"/>
        <v>0</v>
      </c>
      <c r="S187" s="163">
        <f t="shared" si="195"/>
        <v>0</v>
      </c>
      <c r="T187" s="163">
        <f t="shared" si="195"/>
        <v>0</v>
      </c>
      <c r="U187" s="163">
        <f t="shared" si="197"/>
        <v>0</v>
      </c>
      <c r="V187" s="163">
        <f t="shared" si="198"/>
        <v>0</v>
      </c>
      <c r="W187" s="163">
        <f t="shared" si="198"/>
        <v>0</v>
      </c>
      <c r="X187" s="163">
        <f t="shared" si="198"/>
        <v>0</v>
      </c>
      <c r="Y187" s="163">
        <f t="shared" si="198"/>
        <v>0</v>
      </c>
      <c r="Z187" s="163">
        <f t="shared" si="198"/>
        <v>0</v>
      </c>
      <c r="AA187" s="163">
        <f t="shared" si="198"/>
        <v>0</v>
      </c>
      <c r="AB187" s="163">
        <f t="shared" si="198"/>
        <v>0</v>
      </c>
      <c r="AC187" s="163">
        <f t="shared" si="198"/>
        <v>0</v>
      </c>
      <c r="AD187" s="163">
        <f t="shared" si="198"/>
        <v>0</v>
      </c>
      <c r="AE187" s="163">
        <f t="shared" si="198"/>
        <v>0</v>
      </c>
      <c r="AF187" s="176">
        <f t="shared" si="198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199"/>
        <v>0</v>
      </c>
      <c r="D188" s="163">
        <f t="shared" si="199"/>
        <v>0</v>
      </c>
      <c r="E188" s="163">
        <f t="shared" si="199"/>
        <v>0</v>
      </c>
      <c r="F188" s="163">
        <f t="shared" si="199"/>
        <v>0</v>
      </c>
      <c r="G188" s="163">
        <f t="shared" si="199"/>
        <v>0</v>
      </c>
      <c r="H188" s="163">
        <f t="shared" si="199"/>
        <v>0</v>
      </c>
      <c r="I188" s="163">
        <f t="shared" si="199"/>
        <v>0</v>
      </c>
      <c r="J188" s="163">
        <f t="shared" si="199"/>
        <v>0</v>
      </c>
      <c r="K188" s="163">
        <f t="shared" si="199"/>
        <v>0</v>
      </c>
      <c r="L188" s="163">
        <f t="shared" si="199"/>
        <v>0</v>
      </c>
      <c r="M188" s="163">
        <f t="shared" si="194"/>
        <v>0</v>
      </c>
      <c r="N188" s="163">
        <f t="shared" si="194"/>
        <v>0</v>
      </c>
      <c r="O188" s="163">
        <f t="shared" si="194"/>
        <v>0</v>
      </c>
      <c r="P188" s="163">
        <f t="shared" si="194"/>
        <v>0</v>
      </c>
      <c r="Q188" s="163">
        <f t="shared" si="195"/>
        <v>0</v>
      </c>
      <c r="R188" s="163">
        <f t="shared" si="195"/>
        <v>0</v>
      </c>
      <c r="S188" s="163">
        <f t="shared" si="195"/>
        <v>0</v>
      </c>
      <c r="T188" s="163">
        <f t="shared" si="195"/>
        <v>0</v>
      </c>
      <c r="U188" s="163">
        <f t="shared" si="197"/>
        <v>0</v>
      </c>
      <c r="V188" s="163">
        <f t="shared" si="198"/>
        <v>0</v>
      </c>
      <c r="W188" s="163">
        <f t="shared" si="198"/>
        <v>0</v>
      </c>
      <c r="X188" s="163">
        <f t="shared" si="198"/>
        <v>0</v>
      </c>
      <c r="Y188" s="163">
        <f t="shared" si="198"/>
        <v>0</v>
      </c>
      <c r="Z188" s="163">
        <f t="shared" si="198"/>
        <v>0</v>
      </c>
      <c r="AA188" s="163">
        <f t="shared" si="198"/>
        <v>0</v>
      </c>
      <c r="AB188" s="163">
        <f t="shared" si="198"/>
        <v>0</v>
      </c>
      <c r="AC188" s="163">
        <f t="shared" si="198"/>
        <v>0</v>
      </c>
      <c r="AD188" s="163">
        <f t="shared" si="198"/>
        <v>0</v>
      </c>
      <c r="AE188" s="163">
        <f t="shared" si="198"/>
        <v>0</v>
      </c>
      <c r="AF188" s="176">
        <f t="shared" si="198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199"/>
        <v>0</v>
      </c>
      <c r="D189" s="163">
        <f t="shared" si="199"/>
        <v>0</v>
      </c>
      <c r="E189" s="163">
        <f t="shared" si="199"/>
        <v>0</v>
      </c>
      <c r="F189" s="163">
        <f t="shared" si="199"/>
        <v>0</v>
      </c>
      <c r="G189" s="163">
        <f t="shared" si="199"/>
        <v>0</v>
      </c>
      <c r="H189" s="163">
        <f t="shared" si="199"/>
        <v>0</v>
      </c>
      <c r="I189" s="163">
        <f t="shared" si="199"/>
        <v>0</v>
      </c>
      <c r="J189" s="163">
        <f t="shared" si="199"/>
        <v>0</v>
      </c>
      <c r="K189" s="163">
        <f t="shared" si="199"/>
        <v>0</v>
      </c>
      <c r="L189" s="163">
        <f t="shared" si="199"/>
        <v>0</v>
      </c>
      <c r="M189" s="163">
        <f t="shared" si="194"/>
        <v>0</v>
      </c>
      <c r="N189" s="163">
        <f t="shared" si="194"/>
        <v>0</v>
      </c>
      <c r="O189" s="163">
        <f t="shared" si="194"/>
        <v>0</v>
      </c>
      <c r="P189" s="163">
        <f t="shared" si="194"/>
        <v>0</v>
      </c>
      <c r="Q189" s="163">
        <f t="shared" si="195"/>
        <v>0</v>
      </c>
      <c r="R189" s="163">
        <f t="shared" si="195"/>
        <v>0</v>
      </c>
      <c r="S189" s="163">
        <f t="shared" si="195"/>
        <v>0</v>
      </c>
      <c r="T189" s="163">
        <f t="shared" si="195"/>
        <v>0</v>
      </c>
      <c r="U189" s="163">
        <f t="shared" si="197"/>
        <v>0</v>
      </c>
      <c r="V189" s="163">
        <f t="shared" si="198"/>
        <v>0</v>
      </c>
      <c r="W189" s="163">
        <f t="shared" si="198"/>
        <v>0</v>
      </c>
      <c r="X189" s="163">
        <f t="shared" si="198"/>
        <v>0</v>
      </c>
      <c r="Y189" s="163">
        <f t="shared" si="198"/>
        <v>0</v>
      </c>
      <c r="Z189" s="163">
        <f t="shared" si="198"/>
        <v>0</v>
      </c>
      <c r="AA189" s="163">
        <f t="shared" si="198"/>
        <v>0</v>
      </c>
      <c r="AB189" s="163">
        <f t="shared" si="198"/>
        <v>0</v>
      </c>
      <c r="AC189" s="163">
        <f t="shared" si="198"/>
        <v>0</v>
      </c>
      <c r="AD189" s="163">
        <f t="shared" si="198"/>
        <v>0</v>
      </c>
      <c r="AE189" s="163">
        <f t="shared" si="198"/>
        <v>0</v>
      </c>
      <c r="AF189" s="176">
        <f t="shared" si="198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199"/>
        <v>0</v>
      </c>
      <c r="D190" s="163">
        <f t="shared" si="199"/>
        <v>0</v>
      </c>
      <c r="E190" s="163">
        <f t="shared" si="199"/>
        <v>0</v>
      </c>
      <c r="F190" s="163">
        <f t="shared" si="199"/>
        <v>0</v>
      </c>
      <c r="G190" s="163">
        <f t="shared" si="199"/>
        <v>0</v>
      </c>
      <c r="H190" s="163">
        <f t="shared" si="199"/>
        <v>0</v>
      </c>
      <c r="I190" s="163">
        <f t="shared" si="199"/>
        <v>0</v>
      </c>
      <c r="J190" s="163">
        <f t="shared" si="199"/>
        <v>0</v>
      </c>
      <c r="K190" s="163">
        <f t="shared" si="199"/>
        <v>0</v>
      </c>
      <c r="L190" s="163">
        <f t="shared" si="199"/>
        <v>0</v>
      </c>
      <c r="M190" s="163">
        <f t="shared" si="194"/>
        <v>0</v>
      </c>
      <c r="N190" s="163">
        <f t="shared" si="194"/>
        <v>0</v>
      </c>
      <c r="O190" s="163">
        <f t="shared" si="194"/>
        <v>0</v>
      </c>
      <c r="P190" s="163">
        <f t="shared" si="194"/>
        <v>0</v>
      </c>
      <c r="Q190" s="163">
        <f t="shared" si="195"/>
        <v>0</v>
      </c>
      <c r="R190" s="163">
        <f t="shared" si="195"/>
        <v>0</v>
      </c>
      <c r="S190" s="163">
        <f t="shared" si="195"/>
        <v>0</v>
      </c>
      <c r="T190" s="163">
        <f t="shared" si="195"/>
        <v>0</v>
      </c>
      <c r="U190" s="163">
        <f t="shared" si="197"/>
        <v>0</v>
      </c>
      <c r="V190" s="163">
        <f t="shared" si="198"/>
        <v>0</v>
      </c>
      <c r="W190" s="163">
        <f t="shared" si="198"/>
        <v>0</v>
      </c>
      <c r="X190" s="163">
        <f t="shared" si="198"/>
        <v>0</v>
      </c>
      <c r="Y190" s="163">
        <f t="shared" si="198"/>
        <v>0</v>
      </c>
      <c r="Z190" s="163">
        <f t="shared" si="198"/>
        <v>0</v>
      </c>
      <c r="AA190" s="163">
        <f t="shared" si="198"/>
        <v>0</v>
      </c>
      <c r="AB190" s="163">
        <f t="shared" si="198"/>
        <v>0</v>
      </c>
      <c r="AC190" s="163">
        <f t="shared" si="198"/>
        <v>0</v>
      </c>
      <c r="AD190" s="163">
        <f t="shared" si="198"/>
        <v>0</v>
      </c>
      <c r="AE190" s="163">
        <f t="shared" si="198"/>
        <v>0</v>
      </c>
      <c r="AF190" s="176">
        <f t="shared" si="198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199"/>
        <v>0</v>
      </c>
      <c r="D191" s="163">
        <f t="shared" si="199"/>
        <v>0</v>
      </c>
      <c r="E191" s="163">
        <f t="shared" si="199"/>
        <v>0</v>
      </c>
      <c r="F191" s="163">
        <f t="shared" si="199"/>
        <v>0</v>
      </c>
      <c r="G191" s="163">
        <f t="shared" si="199"/>
        <v>0</v>
      </c>
      <c r="H191" s="163">
        <f t="shared" si="199"/>
        <v>0</v>
      </c>
      <c r="I191" s="163">
        <f t="shared" si="199"/>
        <v>0</v>
      </c>
      <c r="J191" s="163">
        <f t="shared" si="199"/>
        <v>0</v>
      </c>
      <c r="K191" s="163">
        <f t="shared" si="199"/>
        <v>0</v>
      </c>
      <c r="L191" s="163">
        <f t="shared" si="199"/>
        <v>0</v>
      </c>
      <c r="M191" s="163">
        <f t="shared" si="194"/>
        <v>0</v>
      </c>
      <c r="N191" s="163">
        <f t="shared" si="194"/>
        <v>0</v>
      </c>
      <c r="O191" s="163">
        <f t="shared" si="194"/>
        <v>0</v>
      </c>
      <c r="P191" s="163">
        <f t="shared" si="194"/>
        <v>0</v>
      </c>
      <c r="Q191" s="163">
        <f t="shared" si="195"/>
        <v>0</v>
      </c>
      <c r="R191" s="163">
        <f t="shared" si="195"/>
        <v>0</v>
      </c>
      <c r="S191" s="163">
        <f t="shared" si="195"/>
        <v>0</v>
      </c>
      <c r="T191" s="163">
        <f t="shared" si="195"/>
        <v>0</v>
      </c>
      <c r="U191" s="163">
        <f t="shared" si="197"/>
        <v>0</v>
      </c>
      <c r="V191" s="163">
        <f t="shared" si="198"/>
        <v>0</v>
      </c>
      <c r="W191" s="163">
        <f t="shared" si="198"/>
        <v>0</v>
      </c>
      <c r="X191" s="163">
        <f t="shared" si="198"/>
        <v>0</v>
      </c>
      <c r="Y191" s="163">
        <f t="shared" si="198"/>
        <v>0</v>
      </c>
      <c r="Z191" s="163">
        <f t="shared" si="198"/>
        <v>0</v>
      </c>
      <c r="AA191" s="163">
        <f t="shared" si="198"/>
        <v>0</v>
      </c>
      <c r="AB191" s="163">
        <f t="shared" si="198"/>
        <v>0</v>
      </c>
      <c r="AC191" s="163">
        <f t="shared" si="198"/>
        <v>0</v>
      </c>
      <c r="AD191" s="163">
        <f t="shared" si="198"/>
        <v>0</v>
      </c>
      <c r="AE191" s="163">
        <f t="shared" si="198"/>
        <v>0</v>
      </c>
      <c r="AF191" s="176">
        <f t="shared" si="198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199"/>
        <v>0</v>
      </c>
      <c r="D192" s="163">
        <f t="shared" si="199"/>
        <v>0</v>
      </c>
      <c r="E192" s="163">
        <f t="shared" si="199"/>
        <v>0</v>
      </c>
      <c r="F192" s="163">
        <f t="shared" si="199"/>
        <v>0</v>
      </c>
      <c r="G192" s="163">
        <f t="shared" si="199"/>
        <v>0</v>
      </c>
      <c r="H192" s="163">
        <f t="shared" si="199"/>
        <v>0</v>
      </c>
      <c r="I192" s="163">
        <f t="shared" si="199"/>
        <v>0</v>
      </c>
      <c r="J192" s="163">
        <f t="shared" si="199"/>
        <v>0</v>
      </c>
      <c r="K192" s="163">
        <f t="shared" si="199"/>
        <v>0</v>
      </c>
      <c r="L192" s="163">
        <f t="shared" si="199"/>
        <v>0</v>
      </c>
      <c r="M192" s="163">
        <f t="shared" si="194"/>
        <v>0</v>
      </c>
      <c r="N192" s="163">
        <f t="shared" si="194"/>
        <v>0</v>
      </c>
      <c r="O192" s="163">
        <f t="shared" si="194"/>
        <v>0</v>
      </c>
      <c r="P192" s="163">
        <f t="shared" si="194"/>
        <v>0</v>
      </c>
      <c r="Q192" s="163">
        <f t="shared" si="195"/>
        <v>0</v>
      </c>
      <c r="R192" s="163">
        <f t="shared" si="195"/>
        <v>0</v>
      </c>
      <c r="S192" s="163">
        <f t="shared" si="195"/>
        <v>0</v>
      </c>
      <c r="T192" s="163">
        <f t="shared" si="195"/>
        <v>0</v>
      </c>
      <c r="U192" s="163">
        <f t="shared" si="197"/>
        <v>0</v>
      </c>
      <c r="V192" s="163">
        <f t="shared" si="198"/>
        <v>0</v>
      </c>
      <c r="W192" s="163">
        <f t="shared" si="198"/>
        <v>0</v>
      </c>
      <c r="X192" s="163">
        <f t="shared" si="198"/>
        <v>0</v>
      </c>
      <c r="Y192" s="163">
        <f t="shared" si="198"/>
        <v>0</v>
      </c>
      <c r="Z192" s="163">
        <f t="shared" si="198"/>
        <v>0</v>
      </c>
      <c r="AA192" s="163">
        <f t="shared" si="198"/>
        <v>0</v>
      </c>
      <c r="AB192" s="163">
        <f t="shared" si="198"/>
        <v>0</v>
      </c>
      <c r="AC192" s="163">
        <f t="shared" si="198"/>
        <v>0</v>
      </c>
      <c r="AD192" s="163">
        <f t="shared" si="198"/>
        <v>0</v>
      </c>
      <c r="AE192" s="163">
        <f t="shared" si="198"/>
        <v>0</v>
      </c>
      <c r="AF192" s="176">
        <f t="shared" si="198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199"/>
        <v>0</v>
      </c>
      <c r="D193" s="163">
        <f t="shared" si="199"/>
        <v>0</v>
      </c>
      <c r="E193" s="163">
        <f t="shared" si="199"/>
        <v>0</v>
      </c>
      <c r="F193" s="163">
        <f t="shared" si="199"/>
        <v>0</v>
      </c>
      <c r="G193" s="163">
        <f t="shared" si="199"/>
        <v>0</v>
      </c>
      <c r="H193" s="163">
        <f t="shared" si="199"/>
        <v>0</v>
      </c>
      <c r="I193" s="163">
        <f t="shared" si="199"/>
        <v>0</v>
      </c>
      <c r="J193" s="163">
        <f t="shared" si="199"/>
        <v>0</v>
      </c>
      <c r="K193" s="163">
        <f t="shared" si="199"/>
        <v>0</v>
      </c>
      <c r="L193" s="163">
        <f t="shared" si="199"/>
        <v>0</v>
      </c>
      <c r="M193" s="163">
        <f t="shared" si="194"/>
        <v>0</v>
      </c>
      <c r="N193" s="163">
        <f t="shared" si="194"/>
        <v>0</v>
      </c>
      <c r="O193" s="163">
        <f t="shared" si="194"/>
        <v>0</v>
      </c>
      <c r="P193" s="163">
        <f t="shared" si="194"/>
        <v>0</v>
      </c>
      <c r="Q193" s="163">
        <f t="shared" si="195"/>
        <v>0</v>
      </c>
      <c r="R193" s="163">
        <f t="shared" si="195"/>
        <v>0</v>
      </c>
      <c r="S193" s="163">
        <f t="shared" si="195"/>
        <v>0</v>
      </c>
      <c r="T193" s="163">
        <f t="shared" si="195"/>
        <v>0</v>
      </c>
      <c r="U193" s="163">
        <f t="shared" si="197"/>
        <v>0</v>
      </c>
      <c r="V193" s="163">
        <f t="shared" si="198"/>
        <v>0</v>
      </c>
      <c r="W193" s="163">
        <f t="shared" si="198"/>
        <v>0</v>
      </c>
      <c r="X193" s="163">
        <f t="shared" si="198"/>
        <v>0</v>
      </c>
      <c r="Y193" s="163">
        <f t="shared" si="198"/>
        <v>0</v>
      </c>
      <c r="Z193" s="163">
        <f t="shared" si="198"/>
        <v>0</v>
      </c>
      <c r="AA193" s="163">
        <f t="shared" si="198"/>
        <v>0</v>
      </c>
      <c r="AB193" s="163">
        <f t="shared" si="198"/>
        <v>0</v>
      </c>
      <c r="AC193" s="163">
        <f t="shared" si="198"/>
        <v>0</v>
      </c>
      <c r="AD193" s="163">
        <f t="shared" si="198"/>
        <v>0</v>
      </c>
      <c r="AE193" s="163">
        <f t="shared" si="198"/>
        <v>0</v>
      </c>
      <c r="AF193" s="176">
        <f t="shared" si="198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199"/>
        <v>0</v>
      </c>
      <c r="D194" s="163">
        <f t="shared" si="199"/>
        <v>0</v>
      </c>
      <c r="E194" s="163">
        <f t="shared" si="199"/>
        <v>0</v>
      </c>
      <c r="F194" s="163">
        <f t="shared" si="199"/>
        <v>0</v>
      </c>
      <c r="G194" s="163">
        <f t="shared" si="199"/>
        <v>0</v>
      </c>
      <c r="H194" s="163">
        <f t="shared" si="199"/>
        <v>0</v>
      </c>
      <c r="I194" s="163">
        <f t="shared" si="199"/>
        <v>0</v>
      </c>
      <c r="J194" s="163">
        <f t="shared" si="199"/>
        <v>0</v>
      </c>
      <c r="K194" s="163">
        <f t="shared" si="199"/>
        <v>0</v>
      </c>
      <c r="L194" s="163">
        <f t="shared" si="199"/>
        <v>0</v>
      </c>
      <c r="M194" s="163">
        <f t="shared" si="194"/>
        <v>0</v>
      </c>
      <c r="N194" s="163">
        <f t="shared" si="194"/>
        <v>0</v>
      </c>
      <c r="O194" s="163">
        <f t="shared" si="194"/>
        <v>0</v>
      </c>
      <c r="P194" s="163">
        <f t="shared" si="194"/>
        <v>0</v>
      </c>
      <c r="Q194" s="163">
        <f t="shared" si="195"/>
        <v>0</v>
      </c>
      <c r="R194" s="163">
        <f t="shared" si="195"/>
        <v>0</v>
      </c>
      <c r="S194" s="163">
        <f t="shared" si="195"/>
        <v>0</v>
      </c>
      <c r="T194" s="163">
        <f t="shared" si="195"/>
        <v>0</v>
      </c>
      <c r="U194" s="163">
        <f t="shared" si="197"/>
        <v>0</v>
      </c>
      <c r="V194" s="163">
        <f t="shared" si="198"/>
        <v>0</v>
      </c>
      <c r="W194" s="163">
        <f t="shared" si="198"/>
        <v>0</v>
      </c>
      <c r="X194" s="163">
        <f t="shared" si="198"/>
        <v>0</v>
      </c>
      <c r="Y194" s="163">
        <f t="shared" si="198"/>
        <v>0</v>
      </c>
      <c r="Z194" s="163">
        <f t="shared" si="198"/>
        <v>0</v>
      </c>
      <c r="AA194" s="163">
        <f t="shared" si="198"/>
        <v>0</v>
      </c>
      <c r="AB194" s="163">
        <f t="shared" si="198"/>
        <v>0</v>
      </c>
      <c r="AC194" s="163">
        <f t="shared" si="198"/>
        <v>0</v>
      </c>
      <c r="AD194" s="163">
        <f t="shared" si="198"/>
        <v>0</v>
      </c>
      <c r="AE194" s="163">
        <f t="shared" si="198"/>
        <v>0</v>
      </c>
      <c r="AF194" s="176">
        <f t="shared" si="198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199"/>
        <v>0</v>
      </c>
      <c r="D195" s="163">
        <f t="shared" si="199"/>
        <v>0</v>
      </c>
      <c r="E195" s="163">
        <f t="shared" si="199"/>
        <v>0</v>
      </c>
      <c r="F195" s="163">
        <f t="shared" si="199"/>
        <v>0</v>
      </c>
      <c r="G195" s="163">
        <f t="shared" si="199"/>
        <v>0</v>
      </c>
      <c r="H195" s="163">
        <f t="shared" si="199"/>
        <v>0</v>
      </c>
      <c r="I195" s="163">
        <f t="shared" si="199"/>
        <v>0</v>
      </c>
      <c r="J195" s="163">
        <f t="shared" si="199"/>
        <v>0</v>
      </c>
      <c r="K195" s="163">
        <f t="shared" si="199"/>
        <v>0</v>
      </c>
      <c r="L195" s="163">
        <f t="shared" si="199"/>
        <v>0</v>
      </c>
      <c r="M195" s="163">
        <f t="shared" si="194"/>
        <v>0</v>
      </c>
      <c r="N195" s="163">
        <f t="shared" si="194"/>
        <v>0</v>
      </c>
      <c r="O195" s="163">
        <f t="shared" si="194"/>
        <v>0</v>
      </c>
      <c r="P195" s="163">
        <f t="shared" si="194"/>
        <v>0</v>
      </c>
      <c r="Q195" s="163">
        <f t="shared" si="195"/>
        <v>0</v>
      </c>
      <c r="R195" s="163">
        <f t="shared" si="195"/>
        <v>0</v>
      </c>
      <c r="S195" s="163">
        <f t="shared" si="195"/>
        <v>0</v>
      </c>
      <c r="T195" s="163">
        <f t="shared" si="195"/>
        <v>0</v>
      </c>
      <c r="U195" s="163">
        <f t="shared" si="197"/>
        <v>0</v>
      </c>
      <c r="V195" s="163">
        <f t="shared" si="198"/>
        <v>0</v>
      </c>
      <c r="W195" s="163">
        <f t="shared" si="198"/>
        <v>0</v>
      </c>
      <c r="X195" s="163">
        <f t="shared" si="198"/>
        <v>0</v>
      </c>
      <c r="Y195" s="163">
        <f t="shared" si="198"/>
        <v>0</v>
      </c>
      <c r="Z195" s="163">
        <f t="shared" si="198"/>
        <v>0</v>
      </c>
      <c r="AA195" s="163">
        <f t="shared" si="198"/>
        <v>0</v>
      </c>
      <c r="AB195" s="163">
        <f t="shared" si="198"/>
        <v>0</v>
      </c>
      <c r="AC195" s="163">
        <f t="shared" si="198"/>
        <v>0</v>
      </c>
      <c r="AD195" s="163">
        <f t="shared" si="198"/>
        <v>0</v>
      </c>
      <c r="AE195" s="163">
        <f t="shared" si="198"/>
        <v>0</v>
      </c>
      <c r="AF195" s="176">
        <f t="shared" si="198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199"/>
        <v>0</v>
      </c>
      <c r="D196" s="163">
        <f t="shared" si="199"/>
        <v>0</v>
      </c>
      <c r="E196" s="163">
        <f t="shared" si="199"/>
        <v>0</v>
      </c>
      <c r="F196" s="163">
        <f t="shared" si="199"/>
        <v>0</v>
      </c>
      <c r="G196" s="163">
        <f t="shared" si="199"/>
        <v>0</v>
      </c>
      <c r="H196" s="163">
        <f t="shared" si="199"/>
        <v>0</v>
      </c>
      <c r="I196" s="163">
        <f t="shared" si="199"/>
        <v>0</v>
      </c>
      <c r="J196" s="163">
        <f t="shared" si="199"/>
        <v>0</v>
      </c>
      <c r="K196" s="163">
        <f t="shared" si="199"/>
        <v>0</v>
      </c>
      <c r="L196" s="163">
        <f t="shared" si="199"/>
        <v>0</v>
      </c>
      <c r="M196" s="163">
        <f t="shared" si="194"/>
        <v>0</v>
      </c>
      <c r="N196" s="163">
        <f t="shared" si="194"/>
        <v>0</v>
      </c>
      <c r="O196" s="163">
        <f t="shared" si="194"/>
        <v>0</v>
      </c>
      <c r="P196" s="163">
        <f t="shared" si="194"/>
        <v>0</v>
      </c>
      <c r="Q196" s="163">
        <f t="shared" si="195"/>
        <v>0</v>
      </c>
      <c r="R196" s="163">
        <f t="shared" si="195"/>
        <v>0</v>
      </c>
      <c r="S196" s="163">
        <f t="shared" si="195"/>
        <v>0</v>
      </c>
      <c r="T196" s="163">
        <f t="shared" si="195"/>
        <v>0</v>
      </c>
      <c r="U196" s="163">
        <f t="shared" si="197"/>
        <v>0</v>
      </c>
      <c r="V196" s="163">
        <f t="shared" si="198"/>
        <v>0</v>
      </c>
      <c r="W196" s="163">
        <f t="shared" si="198"/>
        <v>0</v>
      </c>
      <c r="X196" s="163">
        <f t="shared" si="198"/>
        <v>0</v>
      </c>
      <c r="Y196" s="163">
        <f t="shared" si="198"/>
        <v>0</v>
      </c>
      <c r="Z196" s="163">
        <f t="shared" si="198"/>
        <v>0</v>
      </c>
      <c r="AA196" s="163">
        <f t="shared" si="198"/>
        <v>0</v>
      </c>
      <c r="AB196" s="163">
        <f t="shared" si="198"/>
        <v>0</v>
      </c>
      <c r="AC196" s="163">
        <f t="shared" si="198"/>
        <v>0</v>
      </c>
      <c r="AD196" s="163">
        <f t="shared" si="198"/>
        <v>0</v>
      </c>
      <c r="AE196" s="163">
        <f t="shared" si="198"/>
        <v>0</v>
      </c>
      <c r="AF196" s="176">
        <f t="shared" si="198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199"/>
        <v>0</v>
      </c>
      <c r="D197" s="163">
        <f t="shared" si="199"/>
        <v>0</v>
      </c>
      <c r="E197" s="163">
        <f t="shared" si="199"/>
        <v>0</v>
      </c>
      <c r="F197" s="163">
        <f t="shared" si="199"/>
        <v>0</v>
      </c>
      <c r="G197" s="163">
        <f t="shared" si="199"/>
        <v>0</v>
      </c>
      <c r="H197" s="163">
        <f t="shared" si="199"/>
        <v>0</v>
      </c>
      <c r="I197" s="163">
        <f t="shared" si="199"/>
        <v>0</v>
      </c>
      <c r="J197" s="163">
        <f t="shared" si="199"/>
        <v>0</v>
      </c>
      <c r="K197" s="163">
        <f t="shared" si="199"/>
        <v>0</v>
      </c>
      <c r="L197" s="163">
        <f t="shared" si="199"/>
        <v>0</v>
      </c>
      <c r="M197" s="163">
        <f t="shared" si="194"/>
        <v>0</v>
      </c>
      <c r="N197" s="163">
        <f t="shared" si="194"/>
        <v>0</v>
      </c>
      <c r="O197" s="163">
        <f t="shared" si="194"/>
        <v>0</v>
      </c>
      <c r="P197" s="163">
        <f t="shared" si="194"/>
        <v>0</v>
      </c>
      <c r="Q197" s="163">
        <f t="shared" si="195"/>
        <v>0</v>
      </c>
      <c r="R197" s="163">
        <f t="shared" si="195"/>
        <v>0</v>
      </c>
      <c r="S197" s="163">
        <f t="shared" si="195"/>
        <v>0</v>
      </c>
      <c r="T197" s="163">
        <f t="shared" si="195"/>
        <v>0</v>
      </c>
      <c r="U197" s="163">
        <f t="shared" si="197"/>
        <v>0</v>
      </c>
      <c r="V197" s="163">
        <f t="shared" si="198"/>
        <v>0</v>
      </c>
      <c r="W197" s="163">
        <f t="shared" si="198"/>
        <v>0</v>
      </c>
      <c r="X197" s="163">
        <f t="shared" si="198"/>
        <v>0</v>
      </c>
      <c r="Y197" s="163">
        <f t="shared" si="198"/>
        <v>0</v>
      </c>
      <c r="Z197" s="163">
        <f t="shared" si="198"/>
        <v>0</v>
      </c>
      <c r="AA197" s="163">
        <f t="shared" si="198"/>
        <v>0</v>
      </c>
      <c r="AB197" s="163">
        <f t="shared" si="198"/>
        <v>0</v>
      </c>
      <c r="AC197" s="163">
        <f t="shared" si="198"/>
        <v>0</v>
      </c>
      <c r="AD197" s="163">
        <f t="shared" si="198"/>
        <v>0</v>
      </c>
      <c r="AE197" s="163">
        <f t="shared" si="198"/>
        <v>0</v>
      </c>
      <c r="AF197" s="176">
        <f t="shared" si="198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199"/>
        <v>0</v>
      </c>
      <c r="D198" s="163">
        <f t="shared" si="199"/>
        <v>0</v>
      </c>
      <c r="E198" s="163">
        <f t="shared" si="199"/>
        <v>0</v>
      </c>
      <c r="F198" s="163">
        <f t="shared" si="199"/>
        <v>0</v>
      </c>
      <c r="G198" s="163">
        <f t="shared" si="199"/>
        <v>0</v>
      </c>
      <c r="H198" s="163">
        <f t="shared" si="199"/>
        <v>0</v>
      </c>
      <c r="I198" s="163">
        <f t="shared" si="199"/>
        <v>0</v>
      </c>
      <c r="J198" s="163">
        <f t="shared" si="199"/>
        <v>0</v>
      </c>
      <c r="K198" s="163">
        <f t="shared" si="199"/>
        <v>0</v>
      </c>
      <c r="L198" s="163">
        <f t="shared" si="199"/>
        <v>0</v>
      </c>
      <c r="M198" s="163">
        <f t="shared" si="194"/>
        <v>0</v>
      </c>
      <c r="N198" s="163">
        <f t="shared" si="194"/>
        <v>0</v>
      </c>
      <c r="O198" s="163">
        <f t="shared" si="194"/>
        <v>0</v>
      </c>
      <c r="P198" s="163">
        <f t="shared" si="194"/>
        <v>0</v>
      </c>
      <c r="Q198" s="163">
        <f t="shared" si="195"/>
        <v>0</v>
      </c>
      <c r="R198" s="163">
        <f t="shared" si="195"/>
        <v>0</v>
      </c>
      <c r="S198" s="163">
        <f t="shared" si="195"/>
        <v>0</v>
      </c>
      <c r="T198" s="163">
        <f t="shared" si="195"/>
        <v>0</v>
      </c>
      <c r="U198" s="163">
        <f t="shared" si="197"/>
        <v>0</v>
      </c>
      <c r="V198" s="163">
        <f t="shared" si="198"/>
        <v>0</v>
      </c>
      <c r="W198" s="163">
        <f t="shared" si="198"/>
        <v>0</v>
      </c>
      <c r="X198" s="163">
        <f t="shared" si="198"/>
        <v>0</v>
      </c>
      <c r="Y198" s="163">
        <f t="shared" si="198"/>
        <v>0</v>
      </c>
      <c r="Z198" s="163">
        <f t="shared" si="198"/>
        <v>0</v>
      </c>
      <c r="AA198" s="163">
        <f t="shared" si="198"/>
        <v>0</v>
      </c>
      <c r="AB198" s="163">
        <f t="shared" si="198"/>
        <v>0</v>
      </c>
      <c r="AC198" s="163">
        <f t="shared" si="198"/>
        <v>0</v>
      </c>
      <c r="AD198" s="163">
        <f t="shared" si="198"/>
        <v>0</v>
      </c>
      <c r="AE198" s="163">
        <f t="shared" si="198"/>
        <v>0</v>
      </c>
      <c r="AF198" s="176">
        <f t="shared" si="198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199"/>
        <v>0</v>
      </c>
      <c r="D199" s="163">
        <f t="shared" si="199"/>
        <v>0</v>
      </c>
      <c r="E199" s="163">
        <f t="shared" si="199"/>
        <v>0</v>
      </c>
      <c r="F199" s="163">
        <f t="shared" si="199"/>
        <v>0</v>
      </c>
      <c r="G199" s="163">
        <f t="shared" si="199"/>
        <v>0</v>
      </c>
      <c r="H199" s="163">
        <f t="shared" si="199"/>
        <v>0</v>
      </c>
      <c r="I199" s="163">
        <f t="shared" si="199"/>
        <v>0</v>
      </c>
      <c r="J199" s="163">
        <f t="shared" si="199"/>
        <v>0</v>
      </c>
      <c r="K199" s="163">
        <f t="shared" si="199"/>
        <v>0</v>
      </c>
      <c r="L199" s="163">
        <f t="shared" si="199"/>
        <v>0</v>
      </c>
      <c r="M199" s="163">
        <f t="shared" si="194"/>
        <v>0</v>
      </c>
      <c r="N199" s="163">
        <f t="shared" si="194"/>
        <v>0</v>
      </c>
      <c r="O199" s="163">
        <f t="shared" si="194"/>
        <v>0</v>
      </c>
      <c r="P199" s="163">
        <f t="shared" si="194"/>
        <v>0</v>
      </c>
      <c r="Q199" s="163">
        <f t="shared" si="195"/>
        <v>0</v>
      </c>
      <c r="R199" s="163">
        <f t="shared" si="195"/>
        <v>0</v>
      </c>
      <c r="S199" s="163">
        <f t="shared" si="195"/>
        <v>0</v>
      </c>
      <c r="T199" s="163">
        <f t="shared" si="195"/>
        <v>0</v>
      </c>
      <c r="U199" s="163">
        <f t="shared" si="197"/>
        <v>0</v>
      </c>
      <c r="V199" s="163">
        <f t="shared" si="198"/>
        <v>0</v>
      </c>
      <c r="W199" s="163">
        <f t="shared" si="198"/>
        <v>0</v>
      </c>
      <c r="X199" s="163">
        <f t="shared" si="198"/>
        <v>0</v>
      </c>
      <c r="Y199" s="163">
        <f t="shared" si="198"/>
        <v>0</v>
      </c>
      <c r="Z199" s="163">
        <f t="shared" si="198"/>
        <v>0</v>
      </c>
      <c r="AA199" s="163">
        <f t="shared" si="198"/>
        <v>0</v>
      </c>
      <c r="AB199" s="163">
        <f t="shared" si="198"/>
        <v>0</v>
      </c>
      <c r="AC199" s="163">
        <f t="shared" si="198"/>
        <v>0</v>
      </c>
      <c r="AD199" s="163">
        <f t="shared" si="198"/>
        <v>0</v>
      </c>
      <c r="AE199" s="163">
        <f t="shared" si="198"/>
        <v>0</v>
      </c>
      <c r="AF199" s="176">
        <f t="shared" si="198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199"/>
        <v>0</v>
      </c>
      <c r="D200" s="163">
        <f t="shared" si="199"/>
        <v>0</v>
      </c>
      <c r="E200" s="163">
        <f t="shared" si="199"/>
        <v>0</v>
      </c>
      <c r="F200" s="163">
        <f t="shared" si="199"/>
        <v>0</v>
      </c>
      <c r="G200" s="163">
        <f t="shared" si="199"/>
        <v>0</v>
      </c>
      <c r="H200" s="163">
        <f t="shared" si="199"/>
        <v>0</v>
      </c>
      <c r="I200" s="163">
        <f t="shared" si="199"/>
        <v>0</v>
      </c>
      <c r="J200" s="163">
        <f t="shared" si="199"/>
        <v>0</v>
      </c>
      <c r="K200" s="163">
        <f t="shared" si="199"/>
        <v>0</v>
      </c>
      <c r="L200" s="163">
        <f t="shared" si="199"/>
        <v>0</v>
      </c>
      <c r="M200" s="163">
        <f t="shared" si="194"/>
        <v>0</v>
      </c>
      <c r="N200" s="163">
        <f t="shared" si="194"/>
        <v>0</v>
      </c>
      <c r="O200" s="163">
        <f t="shared" si="194"/>
        <v>0</v>
      </c>
      <c r="P200" s="163">
        <f t="shared" si="194"/>
        <v>0</v>
      </c>
      <c r="Q200" s="163">
        <f t="shared" si="195"/>
        <v>0</v>
      </c>
      <c r="R200" s="163">
        <f t="shared" si="195"/>
        <v>0</v>
      </c>
      <c r="S200" s="163">
        <f t="shared" si="195"/>
        <v>0</v>
      </c>
      <c r="T200" s="163">
        <f t="shared" si="195"/>
        <v>0</v>
      </c>
      <c r="U200" s="163">
        <f t="shared" si="197"/>
        <v>0</v>
      </c>
      <c r="V200" s="163">
        <f t="shared" ref="V200:AF215" si="200">U200</f>
        <v>0</v>
      </c>
      <c r="W200" s="163">
        <f t="shared" si="200"/>
        <v>0</v>
      </c>
      <c r="X200" s="163">
        <f t="shared" si="200"/>
        <v>0</v>
      </c>
      <c r="Y200" s="163">
        <f t="shared" si="200"/>
        <v>0</v>
      </c>
      <c r="Z200" s="163">
        <f t="shared" si="200"/>
        <v>0</v>
      </c>
      <c r="AA200" s="163">
        <f t="shared" si="200"/>
        <v>0</v>
      </c>
      <c r="AB200" s="163">
        <f t="shared" si="200"/>
        <v>0</v>
      </c>
      <c r="AC200" s="163">
        <f t="shared" si="200"/>
        <v>0</v>
      </c>
      <c r="AD200" s="163">
        <f t="shared" si="200"/>
        <v>0</v>
      </c>
      <c r="AE200" s="163">
        <f t="shared" si="200"/>
        <v>0</v>
      </c>
      <c r="AF200" s="176">
        <f t="shared" si="200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L216" si="201">B201</f>
        <v>0</v>
      </c>
      <c r="D201" s="163">
        <f t="shared" si="201"/>
        <v>0</v>
      </c>
      <c r="E201" s="163">
        <f t="shared" si="201"/>
        <v>0</v>
      </c>
      <c r="F201" s="163">
        <f t="shared" si="201"/>
        <v>0</v>
      </c>
      <c r="G201" s="163">
        <f t="shared" si="201"/>
        <v>0</v>
      </c>
      <c r="H201" s="163">
        <f t="shared" si="201"/>
        <v>0</v>
      </c>
      <c r="I201" s="163">
        <f t="shared" si="201"/>
        <v>0</v>
      </c>
      <c r="J201" s="163">
        <f t="shared" si="201"/>
        <v>0</v>
      </c>
      <c r="K201" s="163">
        <f t="shared" si="201"/>
        <v>0</v>
      </c>
      <c r="L201" s="163">
        <f t="shared" si="201"/>
        <v>0</v>
      </c>
      <c r="M201" s="163">
        <f t="shared" si="194"/>
        <v>0</v>
      </c>
      <c r="N201" s="163">
        <f t="shared" si="194"/>
        <v>0</v>
      </c>
      <c r="O201" s="163">
        <f t="shared" si="194"/>
        <v>0</v>
      </c>
      <c r="P201" s="163">
        <f t="shared" si="194"/>
        <v>0</v>
      </c>
      <c r="Q201" s="163">
        <f t="shared" si="195"/>
        <v>0</v>
      </c>
      <c r="R201" s="163">
        <f t="shared" si="195"/>
        <v>0</v>
      </c>
      <c r="S201" s="163">
        <f t="shared" si="195"/>
        <v>0</v>
      </c>
      <c r="T201" s="163">
        <f t="shared" si="195"/>
        <v>0</v>
      </c>
      <c r="U201" s="163">
        <f t="shared" si="197"/>
        <v>0</v>
      </c>
      <c r="V201" s="163">
        <f t="shared" si="200"/>
        <v>0</v>
      </c>
      <c r="W201" s="163">
        <f t="shared" si="200"/>
        <v>0</v>
      </c>
      <c r="X201" s="163">
        <f t="shared" si="200"/>
        <v>0</v>
      </c>
      <c r="Y201" s="163">
        <f t="shared" si="200"/>
        <v>0</v>
      </c>
      <c r="Z201" s="163">
        <f t="shared" si="200"/>
        <v>0</v>
      </c>
      <c r="AA201" s="163">
        <f t="shared" si="200"/>
        <v>0</v>
      </c>
      <c r="AB201" s="163">
        <f t="shared" si="200"/>
        <v>0</v>
      </c>
      <c r="AC201" s="163">
        <f t="shared" si="200"/>
        <v>0</v>
      </c>
      <c r="AD201" s="163">
        <f t="shared" si="200"/>
        <v>0</v>
      </c>
      <c r="AE201" s="163">
        <f t="shared" si="200"/>
        <v>0</v>
      </c>
      <c r="AF201" s="176">
        <f t="shared" si="200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201"/>
        <v>0</v>
      </c>
      <c r="D202" s="163">
        <f t="shared" si="201"/>
        <v>0</v>
      </c>
      <c r="E202" s="163">
        <f t="shared" si="201"/>
        <v>0</v>
      </c>
      <c r="F202" s="163">
        <f t="shared" si="201"/>
        <v>0</v>
      </c>
      <c r="G202" s="163">
        <f t="shared" si="201"/>
        <v>0</v>
      </c>
      <c r="H202" s="163">
        <f t="shared" si="201"/>
        <v>0</v>
      </c>
      <c r="I202" s="163">
        <f t="shared" si="201"/>
        <v>0</v>
      </c>
      <c r="J202" s="163">
        <f t="shared" si="201"/>
        <v>0</v>
      </c>
      <c r="K202" s="163">
        <f t="shared" si="201"/>
        <v>0</v>
      </c>
      <c r="L202" s="163">
        <f t="shared" si="201"/>
        <v>0</v>
      </c>
      <c r="M202" s="163">
        <f t="shared" si="194"/>
        <v>0</v>
      </c>
      <c r="N202" s="163">
        <f t="shared" si="194"/>
        <v>0</v>
      </c>
      <c r="O202" s="163">
        <f t="shared" si="194"/>
        <v>0</v>
      </c>
      <c r="P202" s="163">
        <f t="shared" si="194"/>
        <v>0</v>
      </c>
      <c r="Q202" s="163">
        <f t="shared" si="195"/>
        <v>0</v>
      </c>
      <c r="R202" s="163">
        <f t="shared" si="195"/>
        <v>0</v>
      </c>
      <c r="S202" s="163">
        <f t="shared" si="195"/>
        <v>0</v>
      </c>
      <c r="T202" s="163">
        <f t="shared" si="195"/>
        <v>0</v>
      </c>
      <c r="U202" s="163">
        <f t="shared" si="197"/>
        <v>0</v>
      </c>
      <c r="V202" s="163">
        <f t="shared" si="200"/>
        <v>0</v>
      </c>
      <c r="W202" s="163">
        <f t="shared" si="200"/>
        <v>0</v>
      </c>
      <c r="X202" s="163">
        <f t="shared" si="200"/>
        <v>0</v>
      </c>
      <c r="Y202" s="163">
        <f t="shared" si="200"/>
        <v>0</v>
      </c>
      <c r="Z202" s="163">
        <f t="shared" si="200"/>
        <v>0</v>
      </c>
      <c r="AA202" s="163">
        <f t="shared" si="200"/>
        <v>0</v>
      </c>
      <c r="AB202" s="163">
        <f t="shared" si="200"/>
        <v>0</v>
      </c>
      <c r="AC202" s="163">
        <f t="shared" si="200"/>
        <v>0</v>
      </c>
      <c r="AD202" s="163">
        <f t="shared" si="200"/>
        <v>0</v>
      </c>
      <c r="AE202" s="163">
        <f t="shared" si="200"/>
        <v>0</v>
      </c>
      <c r="AF202" s="176">
        <f t="shared" si="200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201"/>
        <v>0</v>
      </c>
      <c r="D203" s="163">
        <f t="shared" si="201"/>
        <v>0</v>
      </c>
      <c r="E203" s="163">
        <f t="shared" si="201"/>
        <v>0</v>
      </c>
      <c r="F203" s="163">
        <f t="shared" si="201"/>
        <v>0</v>
      </c>
      <c r="G203" s="163">
        <f t="shared" si="201"/>
        <v>0</v>
      </c>
      <c r="H203" s="163">
        <f t="shared" si="201"/>
        <v>0</v>
      </c>
      <c r="I203" s="163">
        <f t="shared" si="201"/>
        <v>0</v>
      </c>
      <c r="J203" s="163">
        <f t="shared" si="201"/>
        <v>0</v>
      </c>
      <c r="K203" s="163">
        <f t="shared" si="201"/>
        <v>0</v>
      </c>
      <c r="L203" s="163">
        <f t="shared" si="201"/>
        <v>0</v>
      </c>
      <c r="M203" s="163">
        <f t="shared" si="194"/>
        <v>0</v>
      </c>
      <c r="N203" s="163">
        <f t="shared" si="194"/>
        <v>0</v>
      </c>
      <c r="O203" s="163">
        <f t="shared" si="194"/>
        <v>0</v>
      </c>
      <c r="P203" s="163">
        <f t="shared" si="194"/>
        <v>0</v>
      </c>
      <c r="Q203" s="163">
        <f t="shared" si="195"/>
        <v>0</v>
      </c>
      <c r="R203" s="163">
        <f t="shared" si="195"/>
        <v>0</v>
      </c>
      <c r="S203" s="163">
        <f t="shared" si="195"/>
        <v>0</v>
      </c>
      <c r="T203" s="163">
        <f t="shared" si="195"/>
        <v>0</v>
      </c>
      <c r="U203" s="163">
        <f t="shared" si="197"/>
        <v>0</v>
      </c>
      <c r="V203" s="163">
        <f t="shared" si="200"/>
        <v>0</v>
      </c>
      <c r="W203" s="163">
        <f t="shared" si="200"/>
        <v>0</v>
      </c>
      <c r="X203" s="163">
        <f t="shared" si="200"/>
        <v>0</v>
      </c>
      <c r="Y203" s="163">
        <f t="shared" si="200"/>
        <v>0</v>
      </c>
      <c r="Z203" s="163">
        <f t="shared" si="200"/>
        <v>0</v>
      </c>
      <c r="AA203" s="163">
        <f t="shared" si="200"/>
        <v>0</v>
      </c>
      <c r="AB203" s="163">
        <f t="shared" si="200"/>
        <v>0</v>
      </c>
      <c r="AC203" s="163">
        <f t="shared" si="200"/>
        <v>0</v>
      </c>
      <c r="AD203" s="163">
        <f t="shared" si="200"/>
        <v>0</v>
      </c>
      <c r="AE203" s="163">
        <f t="shared" si="200"/>
        <v>0</v>
      </c>
      <c r="AF203" s="176">
        <f t="shared" si="200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201"/>
        <v>0</v>
      </c>
      <c r="D204" s="163">
        <f t="shared" si="201"/>
        <v>0</v>
      </c>
      <c r="E204" s="163">
        <f t="shared" si="201"/>
        <v>0</v>
      </c>
      <c r="F204" s="163">
        <f t="shared" si="201"/>
        <v>0</v>
      </c>
      <c r="G204" s="163">
        <f t="shared" si="201"/>
        <v>0</v>
      </c>
      <c r="H204" s="163">
        <f t="shared" si="201"/>
        <v>0</v>
      </c>
      <c r="I204" s="163">
        <f t="shared" si="201"/>
        <v>0</v>
      </c>
      <c r="J204" s="163">
        <f t="shared" si="201"/>
        <v>0</v>
      </c>
      <c r="K204" s="163">
        <f t="shared" si="201"/>
        <v>0</v>
      </c>
      <c r="L204" s="163">
        <f t="shared" si="201"/>
        <v>0</v>
      </c>
      <c r="M204" s="163">
        <f t="shared" si="194"/>
        <v>0</v>
      </c>
      <c r="N204" s="163">
        <f t="shared" si="194"/>
        <v>0</v>
      </c>
      <c r="O204" s="163">
        <f t="shared" si="194"/>
        <v>0</v>
      </c>
      <c r="P204" s="163">
        <f t="shared" si="194"/>
        <v>0</v>
      </c>
      <c r="Q204" s="163">
        <f t="shared" si="195"/>
        <v>0</v>
      </c>
      <c r="R204" s="163">
        <f t="shared" si="195"/>
        <v>0</v>
      </c>
      <c r="S204" s="163">
        <f t="shared" si="195"/>
        <v>0</v>
      </c>
      <c r="T204" s="163">
        <f t="shared" si="195"/>
        <v>0</v>
      </c>
      <c r="U204" s="163">
        <f t="shared" si="197"/>
        <v>0</v>
      </c>
      <c r="V204" s="163">
        <f t="shared" si="200"/>
        <v>0</v>
      </c>
      <c r="W204" s="163">
        <f t="shared" si="200"/>
        <v>0</v>
      </c>
      <c r="X204" s="163">
        <f t="shared" si="200"/>
        <v>0</v>
      </c>
      <c r="Y204" s="163">
        <f t="shared" si="200"/>
        <v>0</v>
      </c>
      <c r="Z204" s="163">
        <f t="shared" si="200"/>
        <v>0</v>
      </c>
      <c r="AA204" s="163">
        <f t="shared" si="200"/>
        <v>0</v>
      </c>
      <c r="AB204" s="163">
        <f t="shared" si="200"/>
        <v>0</v>
      </c>
      <c r="AC204" s="163">
        <f t="shared" si="200"/>
        <v>0</v>
      </c>
      <c r="AD204" s="163">
        <f t="shared" si="200"/>
        <v>0</v>
      </c>
      <c r="AE204" s="163">
        <f t="shared" si="200"/>
        <v>0</v>
      </c>
      <c r="AF204" s="176">
        <f t="shared" si="200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201"/>
        <v>0</v>
      </c>
      <c r="D205" s="163">
        <f t="shared" si="201"/>
        <v>0</v>
      </c>
      <c r="E205" s="163">
        <f t="shared" si="201"/>
        <v>0</v>
      </c>
      <c r="F205" s="163">
        <f t="shared" si="201"/>
        <v>0</v>
      </c>
      <c r="G205" s="163">
        <f t="shared" si="201"/>
        <v>0</v>
      </c>
      <c r="H205" s="163">
        <f t="shared" si="201"/>
        <v>0</v>
      </c>
      <c r="I205" s="163">
        <f t="shared" si="201"/>
        <v>0</v>
      </c>
      <c r="J205" s="163">
        <f t="shared" si="201"/>
        <v>0</v>
      </c>
      <c r="K205" s="163">
        <f t="shared" si="201"/>
        <v>0</v>
      </c>
      <c r="L205" s="163">
        <f t="shared" si="201"/>
        <v>0</v>
      </c>
      <c r="M205" s="163">
        <f t="shared" si="194"/>
        <v>0</v>
      </c>
      <c r="N205" s="163">
        <f t="shared" si="194"/>
        <v>0</v>
      </c>
      <c r="O205" s="163">
        <f t="shared" si="194"/>
        <v>0</v>
      </c>
      <c r="P205" s="163">
        <f t="shared" si="194"/>
        <v>0</v>
      </c>
      <c r="Q205" s="163">
        <f t="shared" si="195"/>
        <v>0</v>
      </c>
      <c r="R205" s="163">
        <f t="shared" si="195"/>
        <v>0</v>
      </c>
      <c r="S205" s="163">
        <f t="shared" si="195"/>
        <v>0</v>
      </c>
      <c r="T205" s="163">
        <f t="shared" si="195"/>
        <v>0</v>
      </c>
      <c r="U205" s="163">
        <f t="shared" si="197"/>
        <v>0</v>
      </c>
      <c r="V205" s="163">
        <f t="shared" si="200"/>
        <v>0</v>
      </c>
      <c r="W205" s="163">
        <f t="shared" si="200"/>
        <v>0</v>
      </c>
      <c r="X205" s="163">
        <f t="shared" si="200"/>
        <v>0</v>
      </c>
      <c r="Y205" s="163">
        <f t="shared" si="200"/>
        <v>0</v>
      </c>
      <c r="Z205" s="163">
        <f t="shared" si="200"/>
        <v>0</v>
      </c>
      <c r="AA205" s="163">
        <f t="shared" si="200"/>
        <v>0</v>
      </c>
      <c r="AB205" s="163">
        <f t="shared" si="200"/>
        <v>0</v>
      </c>
      <c r="AC205" s="163">
        <f t="shared" si="200"/>
        <v>0</v>
      </c>
      <c r="AD205" s="163">
        <f t="shared" si="200"/>
        <v>0</v>
      </c>
      <c r="AE205" s="163">
        <f t="shared" si="200"/>
        <v>0</v>
      </c>
      <c r="AF205" s="176">
        <f t="shared" si="200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201"/>
        <v>0</v>
      </c>
      <c r="D206" s="163">
        <f t="shared" si="201"/>
        <v>0</v>
      </c>
      <c r="E206" s="163">
        <f t="shared" si="201"/>
        <v>0</v>
      </c>
      <c r="F206" s="163">
        <f t="shared" si="201"/>
        <v>0</v>
      </c>
      <c r="G206" s="163">
        <f t="shared" si="201"/>
        <v>0</v>
      </c>
      <c r="H206" s="163">
        <f t="shared" si="201"/>
        <v>0</v>
      </c>
      <c r="I206" s="163">
        <f t="shared" si="201"/>
        <v>0</v>
      </c>
      <c r="J206" s="163">
        <f t="shared" si="201"/>
        <v>0</v>
      </c>
      <c r="K206" s="163">
        <f t="shared" si="201"/>
        <v>0</v>
      </c>
      <c r="L206" s="163">
        <f t="shared" si="201"/>
        <v>0</v>
      </c>
      <c r="M206" s="163">
        <f t="shared" si="194"/>
        <v>0</v>
      </c>
      <c r="N206" s="163">
        <f t="shared" si="194"/>
        <v>0</v>
      </c>
      <c r="O206" s="163">
        <f t="shared" si="194"/>
        <v>0</v>
      </c>
      <c r="P206" s="163">
        <f t="shared" si="194"/>
        <v>0</v>
      </c>
      <c r="Q206" s="163">
        <f t="shared" si="195"/>
        <v>0</v>
      </c>
      <c r="R206" s="163">
        <f t="shared" si="195"/>
        <v>0</v>
      </c>
      <c r="S206" s="163">
        <f t="shared" si="195"/>
        <v>0</v>
      </c>
      <c r="T206" s="163">
        <f t="shared" si="195"/>
        <v>0</v>
      </c>
      <c r="U206" s="163">
        <f t="shared" si="197"/>
        <v>0</v>
      </c>
      <c r="V206" s="163">
        <f t="shared" si="200"/>
        <v>0</v>
      </c>
      <c r="W206" s="163">
        <f t="shared" si="200"/>
        <v>0</v>
      </c>
      <c r="X206" s="163">
        <f t="shared" si="200"/>
        <v>0</v>
      </c>
      <c r="Y206" s="163">
        <f t="shared" si="200"/>
        <v>0</v>
      </c>
      <c r="Z206" s="163">
        <f t="shared" si="200"/>
        <v>0</v>
      </c>
      <c r="AA206" s="163">
        <f t="shared" si="200"/>
        <v>0</v>
      </c>
      <c r="AB206" s="163">
        <f t="shared" si="200"/>
        <v>0</v>
      </c>
      <c r="AC206" s="163">
        <f t="shared" si="200"/>
        <v>0</v>
      </c>
      <c r="AD206" s="163">
        <f t="shared" si="200"/>
        <v>0</v>
      </c>
      <c r="AE206" s="163">
        <f t="shared" si="200"/>
        <v>0</v>
      </c>
      <c r="AF206" s="176">
        <f t="shared" si="200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201"/>
        <v>0</v>
      </c>
      <c r="D207" s="163">
        <f t="shared" si="201"/>
        <v>0</v>
      </c>
      <c r="E207" s="163">
        <f t="shared" si="201"/>
        <v>0</v>
      </c>
      <c r="F207" s="163">
        <f t="shared" si="201"/>
        <v>0</v>
      </c>
      <c r="G207" s="163">
        <f t="shared" si="201"/>
        <v>0</v>
      </c>
      <c r="H207" s="163">
        <f t="shared" si="201"/>
        <v>0</v>
      </c>
      <c r="I207" s="163">
        <f t="shared" si="201"/>
        <v>0</v>
      </c>
      <c r="J207" s="163">
        <f t="shared" si="201"/>
        <v>0</v>
      </c>
      <c r="K207" s="163">
        <f t="shared" si="201"/>
        <v>0</v>
      </c>
      <c r="L207" s="163">
        <f t="shared" si="201"/>
        <v>0</v>
      </c>
      <c r="M207" s="163">
        <f t="shared" si="194"/>
        <v>0</v>
      </c>
      <c r="N207" s="163">
        <f t="shared" si="194"/>
        <v>0</v>
      </c>
      <c r="O207" s="163">
        <f t="shared" si="194"/>
        <v>0</v>
      </c>
      <c r="P207" s="163">
        <f t="shared" si="194"/>
        <v>0</v>
      </c>
      <c r="Q207" s="163">
        <f t="shared" si="195"/>
        <v>0</v>
      </c>
      <c r="R207" s="163">
        <f t="shared" si="195"/>
        <v>0</v>
      </c>
      <c r="S207" s="163">
        <f t="shared" si="195"/>
        <v>0</v>
      </c>
      <c r="T207" s="163">
        <f t="shared" si="195"/>
        <v>0</v>
      </c>
      <c r="U207" s="163">
        <f t="shared" si="197"/>
        <v>0</v>
      </c>
      <c r="V207" s="163">
        <f t="shared" si="200"/>
        <v>0</v>
      </c>
      <c r="W207" s="163">
        <f t="shared" si="200"/>
        <v>0</v>
      </c>
      <c r="X207" s="163">
        <f t="shared" si="200"/>
        <v>0</v>
      </c>
      <c r="Y207" s="163">
        <f t="shared" si="200"/>
        <v>0</v>
      </c>
      <c r="Z207" s="163">
        <f t="shared" si="200"/>
        <v>0</v>
      </c>
      <c r="AA207" s="163">
        <f t="shared" si="200"/>
        <v>0</v>
      </c>
      <c r="AB207" s="163">
        <f t="shared" si="200"/>
        <v>0</v>
      </c>
      <c r="AC207" s="163">
        <f t="shared" si="200"/>
        <v>0</v>
      </c>
      <c r="AD207" s="163">
        <f t="shared" si="200"/>
        <v>0</v>
      </c>
      <c r="AE207" s="163">
        <f t="shared" si="200"/>
        <v>0</v>
      </c>
      <c r="AF207" s="176">
        <f t="shared" si="200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201"/>
        <v>0</v>
      </c>
      <c r="D208" s="163">
        <f t="shared" si="201"/>
        <v>0</v>
      </c>
      <c r="E208" s="163">
        <f t="shared" si="201"/>
        <v>0</v>
      </c>
      <c r="F208" s="163">
        <f t="shared" si="201"/>
        <v>0</v>
      </c>
      <c r="G208" s="163">
        <f t="shared" si="201"/>
        <v>0</v>
      </c>
      <c r="H208" s="163">
        <f t="shared" si="201"/>
        <v>0</v>
      </c>
      <c r="I208" s="163">
        <f t="shared" si="201"/>
        <v>0</v>
      </c>
      <c r="J208" s="163">
        <f t="shared" si="201"/>
        <v>0</v>
      </c>
      <c r="K208" s="163">
        <f t="shared" si="201"/>
        <v>0</v>
      </c>
      <c r="L208" s="163">
        <f t="shared" si="201"/>
        <v>0</v>
      </c>
      <c r="M208" s="163">
        <f t="shared" si="194"/>
        <v>0</v>
      </c>
      <c r="N208" s="163">
        <f t="shared" si="194"/>
        <v>0</v>
      </c>
      <c r="O208" s="163">
        <f t="shared" si="194"/>
        <v>0</v>
      </c>
      <c r="P208" s="163">
        <f t="shared" si="194"/>
        <v>0</v>
      </c>
      <c r="Q208" s="163">
        <f t="shared" si="195"/>
        <v>0</v>
      </c>
      <c r="R208" s="163">
        <f t="shared" si="195"/>
        <v>0</v>
      </c>
      <c r="S208" s="163">
        <f t="shared" si="195"/>
        <v>0</v>
      </c>
      <c r="T208" s="163">
        <f t="shared" si="195"/>
        <v>0</v>
      </c>
      <c r="U208" s="163">
        <f t="shared" si="197"/>
        <v>0</v>
      </c>
      <c r="V208" s="163">
        <f t="shared" si="200"/>
        <v>0</v>
      </c>
      <c r="W208" s="163">
        <f t="shared" si="200"/>
        <v>0</v>
      </c>
      <c r="X208" s="163">
        <f t="shared" si="200"/>
        <v>0</v>
      </c>
      <c r="Y208" s="163">
        <f t="shared" si="200"/>
        <v>0</v>
      </c>
      <c r="Z208" s="163">
        <f t="shared" si="200"/>
        <v>0</v>
      </c>
      <c r="AA208" s="163">
        <f t="shared" si="200"/>
        <v>0</v>
      </c>
      <c r="AB208" s="163">
        <f t="shared" si="200"/>
        <v>0</v>
      </c>
      <c r="AC208" s="163">
        <f t="shared" si="200"/>
        <v>0</v>
      </c>
      <c r="AD208" s="163">
        <f t="shared" si="200"/>
        <v>0</v>
      </c>
      <c r="AE208" s="163">
        <f t="shared" si="200"/>
        <v>0</v>
      </c>
      <c r="AF208" s="176">
        <f t="shared" si="200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201"/>
        <v>0</v>
      </c>
      <c r="D209" s="163">
        <f t="shared" si="201"/>
        <v>0</v>
      </c>
      <c r="E209" s="163">
        <f t="shared" si="201"/>
        <v>0</v>
      </c>
      <c r="F209" s="163">
        <f t="shared" si="201"/>
        <v>0</v>
      </c>
      <c r="G209" s="163">
        <f t="shared" si="201"/>
        <v>0</v>
      </c>
      <c r="H209" s="163">
        <f t="shared" si="201"/>
        <v>0</v>
      </c>
      <c r="I209" s="163">
        <f t="shared" si="201"/>
        <v>0</v>
      </c>
      <c r="J209" s="163">
        <f t="shared" si="201"/>
        <v>0</v>
      </c>
      <c r="K209" s="163">
        <f t="shared" si="201"/>
        <v>0</v>
      </c>
      <c r="L209" s="163">
        <f t="shared" si="201"/>
        <v>0</v>
      </c>
      <c r="M209" s="163">
        <f t="shared" si="194"/>
        <v>0</v>
      </c>
      <c r="N209" s="163">
        <f t="shared" si="194"/>
        <v>0</v>
      </c>
      <c r="O209" s="163">
        <f t="shared" si="194"/>
        <v>0</v>
      </c>
      <c r="P209" s="163">
        <f t="shared" si="194"/>
        <v>0</v>
      </c>
      <c r="Q209" s="163">
        <f t="shared" si="195"/>
        <v>0</v>
      </c>
      <c r="R209" s="163">
        <f t="shared" si="195"/>
        <v>0</v>
      </c>
      <c r="S209" s="163">
        <f t="shared" si="195"/>
        <v>0</v>
      </c>
      <c r="T209" s="163">
        <f t="shared" si="195"/>
        <v>0</v>
      </c>
      <c r="U209" s="163">
        <f t="shared" si="197"/>
        <v>0</v>
      </c>
      <c r="V209" s="163">
        <f t="shared" si="200"/>
        <v>0</v>
      </c>
      <c r="W209" s="163">
        <f t="shared" si="200"/>
        <v>0</v>
      </c>
      <c r="X209" s="163">
        <f t="shared" si="200"/>
        <v>0</v>
      </c>
      <c r="Y209" s="163">
        <f t="shared" si="200"/>
        <v>0</v>
      </c>
      <c r="Z209" s="163">
        <f t="shared" si="200"/>
        <v>0</v>
      </c>
      <c r="AA209" s="163">
        <f t="shared" si="200"/>
        <v>0</v>
      </c>
      <c r="AB209" s="163">
        <f t="shared" si="200"/>
        <v>0</v>
      </c>
      <c r="AC209" s="163">
        <f t="shared" si="200"/>
        <v>0</v>
      </c>
      <c r="AD209" s="163">
        <f t="shared" si="200"/>
        <v>0</v>
      </c>
      <c r="AE209" s="163">
        <f t="shared" si="200"/>
        <v>0</v>
      </c>
      <c r="AF209" s="176">
        <f t="shared" si="200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201"/>
        <v>0</v>
      </c>
      <c r="D210" s="163">
        <f t="shared" si="201"/>
        <v>0</v>
      </c>
      <c r="E210" s="163">
        <f t="shared" si="201"/>
        <v>0</v>
      </c>
      <c r="F210" s="163">
        <f t="shared" si="201"/>
        <v>0</v>
      </c>
      <c r="G210" s="163">
        <f t="shared" si="201"/>
        <v>0</v>
      </c>
      <c r="H210" s="163">
        <f t="shared" si="201"/>
        <v>0</v>
      </c>
      <c r="I210" s="163">
        <f t="shared" si="201"/>
        <v>0</v>
      </c>
      <c r="J210" s="163">
        <f t="shared" si="201"/>
        <v>0</v>
      </c>
      <c r="K210" s="163">
        <f t="shared" si="201"/>
        <v>0</v>
      </c>
      <c r="L210" s="163">
        <f t="shared" si="201"/>
        <v>0</v>
      </c>
      <c r="M210" s="163">
        <f t="shared" si="194"/>
        <v>0</v>
      </c>
      <c r="N210" s="163">
        <f t="shared" si="194"/>
        <v>0</v>
      </c>
      <c r="O210" s="163">
        <f t="shared" si="194"/>
        <v>0</v>
      </c>
      <c r="P210" s="163">
        <f t="shared" si="194"/>
        <v>0</v>
      </c>
      <c r="Q210" s="163">
        <f t="shared" si="195"/>
        <v>0</v>
      </c>
      <c r="R210" s="163">
        <f t="shared" si="195"/>
        <v>0</v>
      </c>
      <c r="S210" s="163">
        <f t="shared" si="195"/>
        <v>0</v>
      </c>
      <c r="T210" s="163">
        <f t="shared" si="195"/>
        <v>0</v>
      </c>
      <c r="U210" s="163">
        <f t="shared" si="197"/>
        <v>0</v>
      </c>
      <c r="V210" s="163">
        <f t="shared" si="200"/>
        <v>0</v>
      </c>
      <c r="W210" s="163">
        <f t="shared" si="200"/>
        <v>0</v>
      </c>
      <c r="X210" s="163">
        <f t="shared" si="200"/>
        <v>0</v>
      </c>
      <c r="Y210" s="163">
        <f t="shared" si="200"/>
        <v>0</v>
      </c>
      <c r="Z210" s="163">
        <f t="shared" si="200"/>
        <v>0</v>
      </c>
      <c r="AA210" s="163">
        <f t="shared" si="200"/>
        <v>0</v>
      </c>
      <c r="AB210" s="163">
        <f t="shared" si="200"/>
        <v>0</v>
      </c>
      <c r="AC210" s="163">
        <f t="shared" si="200"/>
        <v>0</v>
      </c>
      <c r="AD210" s="163">
        <f t="shared" si="200"/>
        <v>0</v>
      </c>
      <c r="AE210" s="163">
        <f t="shared" si="200"/>
        <v>0</v>
      </c>
      <c r="AF210" s="176">
        <f t="shared" si="200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201"/>
        <v>0</v>
      </c>
      <c r="D211" s="163">
        <f t="shared" si="201"/>
        <v>0</v>
      </c>
      <c r="E211" s="163">
        <f t="shared" si="201"/>
        <v>0</v>
      </c>
      <c r="F211" s="163">
        <f t="shared" si="201"/>
        <v>0</v>
      </c>
      <c r="G211" s="163">
        <f t="shared" si="201"/>
        <v>0</v>
      </c>
      <c r="H211" s="163">
        <f t="shared" si="201"/>
        <v>0</v>
      </c>
      <c r="I211" s="163">
        <f t="shared" si="201"/>
        <v>0</v>
      </c>
      <c r="J211" s="163">
        <f t="shared" si="201"/>
        <v>0</v>
      </c>
      <c r="K211" s="163">
        <f t="shared" si="201"/>
        <v>0</v>
      </c>
      <c r="L211" s="163">
        <f t="shared" si="201"/>
        <v>0</v>
      </c>
      <c r="M211" s="163">
        <f t="shared" si="194"/>
        <v>0</v>
      </c>
      <c r="N211" s="163">
        <f t="shared" si="194"/>
        <v>0</v>
      </c>
      <c r="O211" s="163">
        <f t="shared" si="194"/>
        <v>0</v>
      </c>
      <c r="P211" s="163">
        <f t="shared" si="194"/>
        <v>0</v>
      </c>
      <c r="Q211" s="163">
        <f t="shared" si="195"/>
        <v>0</v>
      </c>
      <c r="R211" s="163">
        <f t="shared" si="195"/>
        <v>0</v>
      </c>
      <c r="S211" s="163">
        <f t="shared" si="195"/>
        <v>0</v>
      </c>
      <c r="T211" s="163">
        <f t="shared" si="195"/>
        <v>0</v>
      </c>
      <c r="U211" s="163">
        <f t="shared" si="197"/>
        <v>0</v>
      </c>
      <c r="V211" s="163">
        <f t="shared" si="200"/>
        <v>0</v>
      </c>
      <c r="W211" s="163">
        <f t="shared" si="200"/>
        <v>0</v>
      </c>
      <c r="X211" s="163">
        <f t="shared" si="200"/>
        <v>0</v>
      </c>
      <c r="Y211" s="163">
        <f t="shared" si="200"/>
        <v>0</v>
      </c>
      <c r="Z211" s="163">
        <f t="shared" si="200"/>
        <v>0</v>
      </c>
      <c r="AA211" s="163">
        <f t="shared" si="200"/>
        <v>0</v>
      </c>
      <c r="AB211" s="163">
        <f t="shared" si="200"/>
        <v>0</v>
      </c>
      <c r="AC211" s="163">
        <f t="shared" si="200"/>
        <v>0</v>
      </c>
      <c r="AD211" s="163">
        <f t="shared" si="200"/>
        <v>0</v>
      </c>
      <c r="AE211" s="163">
        <f t="shared" si="200"/>
        <v>0</v>
      </c>
      <c r="AF211" s="176">
        <f t="shared" si="200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201"/>
        <v>0</v>
      </c>
      <c r="D212" s="163">
        <f t="shared" si="201"/>
        <v>0</v>
      </c>
      <c r="E212" s="163">
        <f t="shared" si="201"/>
        <v>0</v>
      </c>
      <c r="F212" s="163">
        <f t="shared" si="201"/>
        <v>0</v>
      </c>
      <c r="G212" s="163">
        <f t="shared" si="201"/>
        <v>0</v>
      </c>
      <c r="H212" s="163">
        <f t="shared" si="201"/>
        <v>0</v>
      </c>
      <c r="I212" s="163">
        <f t="shared" si="201"/>
        <v>0</v>
      </c>
      <c r="J212" s="163">
        <f t="shared" si="201"/>
        <v>0</v>
      </c>
      <c r="K212" s="163">
        <f t="shared" si="201"/>
        <v>0</v>
      </c>
      <c r="L212" s="163">
        <f t="shared" si="201"/>
        <v>0</v>
      </c>
      <c r="M212" s="163">
        <f t="shared" si="194"/>
        <v>0</v>
      </c>
      <c r="N212" s="163">
        <f t="shared" si="194"/>
        <v>0</v>
      </c>
      <c r="O212" s="163">
        <f t="shared" si="194"/>
        <v>0</v>
      </c>
      <c r="P212" s="163">
        <f t="shared" si="194"/>
        <v>0</v>
      </c>
      <c r="Q212" s="163">
        <f t="shared" si="195"/>
        <v>0</v>
      </c>
      <c r="R212" s="163">
        <f t="shared" si="195"/>
        <v>0</v>
      </c>
      <c r="S212" s="163">
        <f t="shared" si="195"/>
        <v>0</v>
      </c>
      <c r="T212" s="163">
        <f t="shared" si="195"/>
        <v>0</v>
      </c>
      <c r="U212" s="163">
        <f t="shared" si="197"/>
        <v>0</v>
      </c>
      <c r="V212" s="163">
        <f t="shared" si="200"/>
        <v>0</v>
      </c>
      <c r="W212" s="163">
        <f t="shared" si="200"/>
        <v>0</v>
      </c>
      <c r="X212" s="163">
        <f t="shared" si="200"/>
        <v>0</v>
      </c>
      <c r="Y212" s="163">
        <f t="shared" si="200"/>
        <v>0</v>
      </c>
      <c r="Z212" s="163">
        <f t="shared" si="200"/>
        <v>0</v>
      </c>
      <c r="AA212" s="163">
        <f t="shared" si="200"/>
        <v>0</v>
      </c>
      <c r="AB212" s="163">
        <f t="shared" si="200"/>
        <v>0</v>
      </c>
      <c r="AC212" s="163">
        <f t="shared" si="200"/>
        <v>0</v>
      </c>
      <c r="AD212" s="163">
        <f t="shared" si="200"/>
        <v>0</v>
      </c>
      <c r="AE212" s="163">
        <f t="shared" si="200"/>
        <v>0</v>
      </c>
      <c r="AF212" s="176">
        <f t="shared" si="200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201"/>
        <v>0</v>
      </c>
      <c r="D213" s="163">
        <f t="shared" si="201"/>
        <v>0</v>
      </c>
      <c r="E213" s="163">
        <f t="shared" si="201"/>
        <v>0</v>
      </c>
      <c r="F213" s="163">
        <f t="shared" si="201"/>
        <v>0</v>
      </c>
      <c r="G213" s="163">
        <f t="shared" si="201"/>
        <v>0</v>
      </c>
      <c r="H213" s="163">
        <f t="shared" si="201"/>
        <v>0</v>
      </c>
      <c r="I213" s="163">
        <f t="shared" si="201"/>
        <v>0</v>
      </c>
      <c r="J213" s="163">
        <f t="shared" si="201"/>
        <v>0</v>
      </c>
      <c r="K213" s="163">
        <f t="shared" si="201"/>
        <v>0</v>
      </c>
      <c r="L213" s="163">
        <f t="shared" si="201"/>
        <v>0</v>
      </c>
      <c r="M213" s="163">
        <f t="shared" si="194"/>
        <v>0</v>
      </c>
      <c r="N213" s="163">
        <f t="shared" si="194"/>
        <v>0</v>
      </c>
      <c r="O213" s="163">
        <f t="shared" si="194"/>
        <v>0</v>
      </c>
      <c r="P213" s="163">
        <f t="shared" si="194"/>
        <v>0</v>
      </c>
      <c r="Q213" s="163">
        <f t="shared" si="195"/>
        <v>0</v>
      </c>
      <c r="R213" s="163">
        <f t="shared" si="195"/>
        <v>0</v>
      </c>
      <c r="S213" s="163">
        <f t="shared" si="195"/>
        <v>0</v>
      </c>
      <c r="T213" s="163">
        <f t="shared" si="195"/>
        <v>0</v>
      </c>
      <c r="U213" s="163">
        <f t="shared" si="197"/>
        <v>0</v>
      </c>
      <c r="V213" s="163">
        <f t="shared" si="200"/>
        <v>0</v>
      </c>
      <c r="W213" s="163">
        <f t="shared" si="200"/>
        <v>0</v>
      </c>
      <c r="X213" s="163">
        <f t="shared" si="200"/>
        <v>0</v>
      </c>
      <c r="Y213" s="163">
        <f t="shared" si="200"/>
        <v>0</v>
      </c>
      <c r="Z213" s="163">
        <f t="shared" si="200"/>
        <v>0</v>
      </c>
      <c r="AA213" s="163">
        <f t="shared" si="200"/>
        <v>0</v>
      </c>
      <c r="AB213" s="163">
        <f t="shared" si="200"/>
        <v>0</v>
      </c>
      <c r="AC213" s="163">
        <f t="shared" si="200"/>
        <v>0</v>
      </c>
      <c r="AD213" s="163">
        <f t="shared" si="200"/>
        <v>0</v>
      </c>
      <c r="AE213" s="163">
        <f t="shared" si="200"/>
        <v>0</v>
      </c>
      <c r="AF213" s="176">
        <f t="shared" si="200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201"/>
        <v>0</v>
      </c>
      <c r="D214" s="163">
        <f t="shared" si="201"/>
        <v>0</v>
      </c>
      <c r="E214" s="163">
        <f t="shared" si="201"/>
        <v>0</v>
      </c>
      <c r="F214" s="163">
        <f t="shared" si="201"/>
        <v>0</v>
      </c>
      <c r="G214" s="163">
        <f t="shared" si="201"/>
        <v>0</v>
      </c>
      <c r="H214" s="163">
        <f t="shared" si="201"/>
        <v>0</v>
      </c>
      <c r="I214" s="163">
        <f t="shared" si="201"/>
        <v>0</v>
      </c>
      <c r="J214" s="163">
        <f t="shared" si="201"/>
        <v>0</v>
      </c>
      <c r="K214" s="163">
        <f t="shared" si="201"/>
        <v>0</v>
      </c>
      <c r="L214" s="163">
        <f t="shared" si="201"/>
        <v>0</v>
      </c>
      <c r="M214" s="163">
        <f t="shared" si="194"/>
        <v>0</v>
      </c>
      <c r="N214" s="163">
        <f t="shared" si="194"/>
        <v>0</v>
      </c>
      <c r="O214" s="163">
        <f t="shared" si="194"/>
        <v>0</v>
      </c>
      <c r="P214" s="163">
        <f t="shared" si="194"/>
        <v>0</v>
      </c>
      <c r="Q214" s="163">
        <f t="shared" si="195"/>
        <v>0</v>
      </c>
      <c r="R214" s="163">
        <f t="shared" si="195"/>
        <v>0</v>
      </c>
      <c r="S214" s="163">
        <f t="shared" si="195"/>
        <v>0</v>
      </c>
      <c r="T214" s="163">
        <f t="shared" si="195"/>
        <v>0</v>
      </c>
      <c r="U214" s="163">
        <f t="shared" si="197"/>
        <v>0</v>
      </c>
      <c r="V214" s="163">
        <f t="shared" si="200"/>
        <v>0</v>
      </c>
      <c r="W214" s="163">
        <f t="shared" si="200"/>
        <v>0</v>
      </c>
      <c r="X214" s="163">
        <f t="shared" si="200"/>
        <v>0</v>
      </c>
      <c r="Y214" s="163">
        <f t="shared" si="200"/>
        <v>0</v>
      </c>
      <c r="Z214" s="163">
        <f t="shared" si="200"/>
        <v>0</v>
      </c>
      <c r="AA214" s="163">
        <f t="shared" si="200"/>
        <v>0</v>
      </c>
      <c r="AB214" s="163">
        <f t="shared" si="200"/>
        <v>0</v>
      </c>
      <c r="AC214" s="163">
        <f t="shared" si="200"/>
        <v>0</v>
      </c>
      <c r="AD214" s="163">
        <f t="shared" si="200"/>
        <v>0</v>
      </c>
      <c r="AE214" s="163">
        <f t="shared" si="200"/>
        <v>0</v>
      </c>
      <c r="AF214" s="176">
        <f t="shared" si="200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201"/>
        <v>0</v>
      </c>
      <c r="D215" s="163">
        <f t="shared" si="201"/>
        <v>0</v>
      </c>
      <c r="E215" s="163">
        <f t="shared" si="201"/>
        <v>0</v>
      </c>
      <c r="F215" s="163">
        <f t="shared" si="201"/>
        <v>0</v>
      </c>
      <c r="G215" s="163">
        <f t="shared" si="201"/>
        <v>0</v>
      </c>
      <c r="H215" s="163">
        <f t="shared" si="201"/>
        <v>0</v>
      </c>
      <c r="I215" s="163">
        <f t="shared" si="201"/>
        <v>0</v>
      </c>
      <c r="J215" s="163">
        <f t="shared" si="201"/>
        <v>0</v>
      </c>
      <c r="K215" s="163">
        <f t="shared" si="201"/>
        <v>0</v>
      </c>
      <c r="L215" s="163">
        <f t="shared" si="201"/>
        <v>0</v>
      </c>
      <c r="M215" s="163">
        <f t="shared" si="194"/>
        <v>0</v>
      </c>
      <c r="N215" s="163">
        <f t="shared" si="194"/>
        <v>0</v>
      </c>
      <c r="O215" s="163">
        <f t="shared" si="194"/>
        <v>0</v>
      </c>
      <c r="P215" s="163">
        <f t="shared" si="194"/>
        <v>0</v>
      </c>
      <c r="Q215" s="163">
        <f t="shared" si="195"/>
        <v>0</v>
      </c>
      <c r="R215" s="163">
        <f t="shared" si="195"/>
        <v>0</v>
      </c>
      <c r="S215" s="163">
        <f t="shared" si="195"/>
        <v>0</v>
      </c>
      <c r="T215" s="163">
        <f t="shared" si="195"/>
        <v>0</v>
      </c>
      <c r="U215" s="163">
        <f t="shared" si="197"/>
        <v>0</v>
      </c>
      <c r="V215" s="163">
        <f t="shared" si="200"/>
        <v>0</v>
      </c>
      <c r="W215" s="163">
        <f t="shared" si="200"/>
        <v>0</v>
      </c>
      <c r="X215" s="163">
        <f t="shared" si="200"/>
        <v>0</v>
      </c>
      <c r="Y215" s="163">
        <f t="shared" si="200"/>
        <v>0</v>
      </c>
      <c r="Z215" s="163">
        <f t="shared" si="200"/>
        <v>0</v>
      </c>
      <c r="AA215" s="163">
        <f t="shared" si="200"/>
        <v>0</v>
      </c>
      <c r="AB215" s="163">
        <f t="shared" si="200"/>
        <v>0</v>
      </c>
      <c r="AC215" s="163">
        <f t="shared" si="200"/>
        <v>0</v>
      </c>
      <c r="AD215" s="163">
        <f t="shared" si="200"/>
        <v>0</v>
      </c>
      <c r="AE215" s="163">
        <f t="shared" si="200"/>
        <v>0</v>
      </c>
      <c r="AF215" s="176">
        <f t="shared" si="200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201"/>
        <v>0</v>
      </c>
      <c r="D216" s="163">
        <f t="shared" si="201"/>
        <v>0</v>
      </c>
      <c r="E216" s="163">
        <f t="shared" si="201"/>
        <v>0</v>
      </c>
      <c r="F216" s="163">
        <f t="shared" si="201"/>
        <v>0</v>
      </c>
      <c r="G216" s="163">
        <f t="shared" si="201"/>
        <v>0</v>
      </c>
      <c r="H216" s="163">
        <f t="shared" si="201"/>
        <v>0</v>
      </c>
      <c r="I216" s="163">
        <f t="shared" si="201"/>
        <v>0</v>
      </c>
      <c r="J216" s="163">
        <f t="shared" si="201"/>
        <v>0</v>
      </c>
      <c r="K216" s="163">
        <f t="shared" si="201"/>
        <v>0</v>
      </c>
      <c r="L216" s="163">
        <f t="shared" si="201"/>
        <v>0</v>
      </c>
      <c r="M216" s="163">
        <f t="shared" si="194"/>
        <v>0</v>
      </c>
      <c r="N216" s="163">
        <f t="shared" si="194"/>
        <v>0</v>
      </c>
      <c r="O216" s="163">
        <f t="shared" si="194"/>
        <v>0</v>
      </c>
      <c r="P216" s="163">
        <f t="shared" si="194"/>
        <v>0</v>
      </c>
      <c r="Q216" s="163">
        <f t="shared" si="195"/>
        <v>0</v>
      </c>
      <c r="R216" s="163">
        <f t="shared" si="195"/>
        <v>0</v>
      </c>
      <c r="S216" s="163">
        <f t="shared" si="195"/>
        <v>0</v>
      </c>
      <c r="T216" s="163">
        <f t="shared" si="195"/>
        <v>0</v>
      </c>
      <c r="U216" s="163">
        <f t="shared" si="197"/>
        <v>0</v>
      </c>
      <c r="V216" s="163">
        <f t="shared" ref="V216:AF231" si="202">U216</f>
        <v>0</v>
      </c>
      <c r="W216" s="163">
        <f t="shared" si="202"/>
        <v>0</v>
      </c>
      <c r="X216" s="163">
        <f t="shared" si="202"/>
        <v>0</v>
      </c>
      <c r="Y216" s="163">
        <f t="shared" si="202"/>
        <v>0</v>
      </c>
      <c r="Z216" s="163">
        <f t="shared" si="202"/>
        <v>0</v>
      </c>
      <c r="AA216" s="163">
        <f t="shared" si="202"/>
        <v>0</v>
      </c>
      <c r="AB216" s="163">
        <f t="shared" si="202"/>
        <v>0</v>
      </c>
      <c r="AC216" s="163">
        <f t="shared" si="202"/>
        <v>0</v>
      </c>
      <c r="AD216" s="163">
        <f t="shared" si="202"/>
        <v>0</v>
      </c>
      <c r="AE216" s="163">
        <f t="shared" si="202"/>
        <v>0</v>
      </c>
      <c r="AF216" s="176">
        <f t="shared" si="202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L232" si="203">B217</f>
        <v>0</v>
      </c>
      <c r="D217" s="163">
        <f t="shared" si="203"/>
        <v>0</v>
      </c>
      <c r="E217" s="163">
        <f t="shared" si="203"/>
        <v>0</v>
      </c>
      <c r="F217" s="163">
        <f t="shared" si="203"/>
        <v>0</v>
      </c>
      <c r="G217" s="163">
        <f t="shared" si="203"/>
        <v>0</v>
      </c>
      <c r="H217" s="163">
        <f t="shared" si="203"/>
        <v>0</v>
      </c>
      <c r="I217" s="163">
        <f t="shared" si="203"/>
        <v>0</v>
      </c>
      <c r="J217" s="163">
        <f t="shared" si="203"/>
        <v>0</v>
      </c>
      <c r="K217" s="163">
        <f t="shared" si="203"/>
        <v>0</v>
      </c>
      <c r="L217" s="163">
        <f t="shared" si="203"/>
        <v>0</v>
      </c>
      <c r="M217" s="163">
        <f t="shared" si="194"/>
        <v>0</v>
      </c>
      <c r="N217" s="163">
        <f t="shared" si="194"/>
        <v>0</v>
      </c>
      <c r="O217" s="163">
        <f t="shared" si="194"/>
        <v>0</v>
      </c>
      <c r="P217" s="163">
        <f t="shared" si="194"/>
        <v>0</v>
      </c>
      <c r="Q217" s="163">
        <f t="shared" si="195"/>
        <v>0</v>
      </c>
      <c r="R217" s="163">
        <f t="shared" si="195"/>
        <v>0</v>
      </c>
      <c r="S217" s="163">
        <f t="shared" si="195"/>
        <v>0</v>
      </c>
      <c r="T217" s="163">
        <f t="shared" si="195"/>
        <v>0</v>
      </c>
      <c r="U217" s="163">
        <f t="shared" si="197"/>
        <v>0</v>
      </c>
      <c r="V217" s="163">
        <f t="shared" si="202"/>
        <v>0</v>
      </c>
      <c r="W217" s="163">
        <f t="shared" si="202"/>
        <v>0</v>
      </c>
      <c r="X217" s="163">
        <f t="shared" si="202"/>
        <v>0</v>
      </c>
      <c r="Y217" s="163">
        <f t="shared" si="202"/>
        <v>0</v>
      </c>
      <c r="Z217" s="163">
        <f t="shared" si="202"/>
        <v>0</v>
      </c>
      <c r="AA217" s="163">
        <f t="shared" si="202"/>
        <v>0</v>
      </c>
      <c r="AB217" s="163">
        <f t="shared" si="202"/>
        <v>0</v>
      </c>
      <c r="AC217" s="163">
        <f t="shared" si="202"/>
        <v>0</v>
      </c>
      <c r="AD217" s="163">
        <f t="shared" si="202"/>
        <v>0</v>
      </c>
      <c r="AE217" s="163">
        <f t="shared" si="202"/>
        <v>0</v>
      </c>
      <c r="AF217" s="176">
        <f t="shared" si="202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203"/>
        <v>0</v>
      </c>
      <c r="D218" s="163">
        <f t="shared" si="203"/>
        <v>0</v>
      </c>
      <c r="E218" s="163">
        <f t="shared" si="203"/>
        <v>0</v>
      </c>
      <c r="F218" s="163">
        <f t="shared" si="203"/>
        <v>0</v>
      </c>
      <c r="G218" s="163">
        <f t="shared" si="203"/>
        <v>0</v>
      </c>
      <c r="H218" s="163">
        <f t="shared" si="203"/>
        <v>0</v>
      </c>
      <c r="I218" s="163">
        <f t="shared" si="203"/>
        <v>0</v>
      </c>
      <c r="J218" s="163">
        <f t="shared" si="203"/>
        <v>0</v>
      </c>
      <c r="K218" s="163">
        <f t="shared" si="203"/>
        <v>0</v>
      </c>
      <c r="L218" s="163">
        <f t="shared" si="203"/>
        <v>0</v>
      </c>
      <c r="M218" s="163">
        <f t="shared" si="194"/>
        <v>0</v>
      </c>
      <c r="N218" s="163">
        <f t="shared" si="194"/>
        <v>0</v>
      </c>
      <c r="O218" s="163">
        <f t="shared" si="194"/>
        <v>0</v>
      </c>
      <c r="P218" s="163">
        <f t="shared" si="194"/>
        <v>0</v>
      </c>
      <c r="Q218" s="163">
        <f t="shared" si="195"/>
        <v>0</v>
      </c>
      <c r="R218" s="163">
        <f t="shared" si="195"/>
        <v>0</v>
      </c>
      <c r="S218" s="163">
        <f t="shared" si="195"/>
        <v>0</v>
      </c>
      <c r="T218" s="163">
        <f t="shared" si="195"/>
        <v>0</v>
      </c>
      <c r="U218" s="163">
        <f t="shared" si="197"/>
        <v>0</v>
      </c>
      <c r="V218" s="163">
        <f t="shared" si="202"/>
        <v>0</v>
      </c>
      <c r="W218" s="163">
        <f t="shared" si="202"/>
        <v>0</v>
      </c>
      <c r="X218" s="163">
        <f t="shared" si="202"/>
        <v>0</v>
      </c>
      <c r="Y218" s="163">
        <f t="shared" si="202"/>
        <v>0</v>
      </c>
      <c r="Z218" s="163">
        <f t="shared" si="202"/>
        <v>0</v>
      </c>
      <c r="AA218" s="163">
        <f t="shared" si="202"/>
        <v>0</v>
      </c>
      <c r="AB218" s="163">
        <f t="shared" si="202"/>
        <v>0</v>
      </c>
      <c r="AC218" s="163">
        <f t="shared" si="202"/>
        <v>0</v>
      </c>
      <c r="AD218" s="163">
        <f t="shared" si="202"/>
        <v>0</v>
      </c>
      <c r="AE218" s="163">
        <f t="shared" si="202"/>
        <v>0</v>
      </c>
      <c r="AF218" s="176">
        <f t="shared" si="202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203"/>
        <v>0</v>
      </c>
      <c r="D219" s="163">
        <f t="shared" si="203"/>
        <v>0</v>
      </c>
      <c r="E219" s="163">
        <f t="shared" si="203"/>
        <v>0</v>
      </c>
      <c r="F219" s="163">
        <f t="shared" si="203"/>
        <v>0</v>
      </c>
      <c r="G219" s="163">
        <f t="shared" si="203"/>
        <v>0</v>
      </c>
      <c r="H219" s="163">
        <f t="shared" si="203"/>
        <v>0</v>
      </c>
      <c r="I219" s="163">
        <f t="shared" si="203"/>
        <v>0</v>
      </c>
      <c r="J219" s="163">
        <f t="shared" si="203"/>
        <v>0</v>
      </c>
      <c r="K219" s="163">
        <f t="shared" si="203"/>
        <v>0</v>
      </c>
      <c r="L219" s="163">
        <f t="shared" si="203"/>
        <v>0</v>
      </c>
      <c r="M219" s="163">
        <f t="shared" si="194"/>
        <v>0</v>
      </c>
      <c r="N219" s="163">
        <f t="shared" si="194"/>
        <v>0</v>
      </c>
      <c r="O219" s="163">
        <f t="shared" si="194"/>
        <v>0</v>
      </c>
      <c r="P219" s="163">
        <f t="shared" si="194"/>
        <v>0</v>
      </c>
      <c r="Q219" s="163">
        <f t="shared" si="195"/>
        <v>0</v>
      </c>
      <c r="R219" s="163">
        <f t="shared" si="195"/>
        <v>0</v>
      </c>
      <c r="S219" s="163">
        <f t="shared" si="195"/>
        <v>0</v>
      </c>
      <c r="T219" s="163">
        <f t="shared" si="195"/>
        <v>0</v>
      </c>
      <c r="U219" s="163">
        <f t="shared" si="197"/>
        <v>0</v>
      </c>
      <c r="V219" s="163">
        <f t="shared" si="202"/>
        <v>0</v>
      </c>
      <c r="W219" s="163">
        <f t="shared" si="202"/>
        <v>0</v>
      </c>
      <c r="X219" s="163">
        <f t="shared" si="202"/>
        <v>0</v>
      </c>
      <c r="Y219" s="163">
        <f t="shared" si="202"/>
        <v>0</v>
      </c>
      <c r="Z219" s="163">
        <f t="shared" si="202"/>
        <v>0</v>
      </c>
      <c r="AA219" s="163">
        <f t="shared" si="202"/>
        <v>0</v>
      </c>
      <c r="AB219" s="163">
        <f t="shared" si="202"/>
        <v>0</v>
      </c>
      <c r="AC219" s="163">
        <f t="shared" si="202"/>
        <v>0</v>
      </c>
      <c r="AD219" s="163">
        <f t="shared" si="202"/>
        <v>0</v>
      </c>
      <c r="AE219" s="163">
        <f t="shared" si="202"/>
        <v>0</v>
      </c>
      <c r="AF219" s="176">
        <f t="shared" si="202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203"/>
        <v>0</v>
      </c>
      <c r="D220" s="163">
        <f t="shared" si="203"/>
        <v>0</v>
      </c>
      <c r="E220" s="163">
        <f t="shared" si="203"/>
        <v>0</v>
      </c>
      <c r="F220" s="163">
        <f t="shared" si="203"/>
        <v>0</v>
      </c>
      <c r="G220" s="163">
        <f t="shared" si="203"/>
        <v>0</v>
      </c>
      <c r="H220" s="163">
        <f t="shared" si="203"/>
        <v>0</v>
      </c>
      <c r="I220" s="163">
        <f t="shared" si="203"/>
        <v>0</v>
      </c>
      <c r="J220" s="163">
        <f t="shared" si="203"/>
        <v>0</v>
      </c>
      <c r="K220" s="163">
        <f t="shared" si="203"/>
        <v>0</v>
      </c>
      <c r="L220" s="163">
        <f t="shared" si="203"/>
        <v>0</v>
      </c>
      <c r="M220" s="163">
        <f t="shared" si="194"/>
        <v>0</v>
      </c>
      <c r="N220" s="163">
        <f t="shared" si="194"/>
        <v>0</v>
      </c>
      <c r="O220" s="163">
        <f t="shared" si="194"/>
        <v>0</v>
      </c>
      <c r="P220" s="163">
        <f t="shared" si="194"/>
        <v>0</v>
      </c>
      <c r="Q220" s="163">
        <f t="shared" si="195"/>
        <v>0</v>
      </c>
      <c r="R220" s="163">
        <f t="shared" si="195"/>
        <v>0</v>
      </c>
      <c r="S220" s="163">
        <f t="shared" si="195"/>
        <v>0</v>
      </c>
      <c r="T220" s="163">
        <f t="shared" si="195"/>
        <v>0</v>
      </c>
      <c r="U220" s="163">
        <f t="shared" si="197"/>
        <v>0</v>
      </c>
      <c r="V220" s="163">
        <f t="shared" si="202"/>
        <v>0</v>
      </c>
      <c r="W220" s="163">
        <f t="shared" si="202"/>
        <v>0</v>
      </c>
      <c r="X220" s="163">
        <f t="shared" si="202"/>
        <v>0</v>
      </c>
      <c r="Y220" s="163">
        <f t="shared" si="202"/>
        <v>0</v>
      </c>
      <c r="Z220" s="163">
        <f t="shared" si="202"/>
        <v>0</v>
      </c>
      <c r="AA220" s="163">
        <f t="shared" si="202"/>
        <v>0</v>
      </c>
      <c r="AB220" s="163">
        <f t="shared" si="202"/>
        <v>0</v>
      </c>
      <c r="AC220" s="163">
        <f t="shared" si="202"/>
        <v>0</v>
      </c>
      <c r="AD220" s="163">
        <f t="shared" si="202"/>
        <v>0</v>
      </c>
      <c r="AE220" s="163">
        <f t="shared" si="202"/>
        <v>0</v>
      </c>
      <c r="AF220" s="176">
        <f t="shared" si="202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203"/>
        <v>0</v>
      </c>
      <c r="D221" s="163">
        <f t="shared" si="203"/>
        <v>0</v>
      </c>
      <c r="E221" s="163">
        <f t="shared" si="203"/>
        <v>0</v>
      </c>
      <c r="F221" s="163">
        <f t="shared" si="203"/>
        <v>0</v>
      </c>
      <c r="G221" s="163">
        <f t="shared" si="203"/>
        <v>0</v>
      </c>
      <c r="H221" s="163">
        <f t="shared" si="203"/>
        <v>0</v>
      </c>
      <c r="I221" s="163">
        <f t="shared" si="203"/>
        <v>0</v>
      </c>
      <c r="J221" s="163">
        <f t="shared" si="203"/>
        <v>0</v>
      </c>
      <c r="K221" s="163">
        <f t="shared" si="203"/>
        <v>0</v>
      </c>
      <c r="L221" s="163">
        <f t="shared" si="203"/>
        <v>0</v>
      </c>
      <c r="M221" s="163">
        <f t="shared" si="194"/>
        <v>0</v>
      </c>
      <c r="N221" s="163">
        <f t="shared" si="194"/>
        <v>0</v>
      </c>
      <c r="O221" s="163">
        <f t="shared" si="194"/>
        <v>0</v>
      </c>
      <c r="P221" s="163">
        <f t="shared" si="194"/>
        <v>0</v>
      </c>
      <c r="Q221" s="163">
        <f t="shared" si="195"/>
        <v>0</v>
      </c>
      <c r="R221" s="163">
        <f t="shared" si="195"/>
        <v>0</v>
      </c>
      <c r="S221" s="163">
        <f t="shared" si="195"/>
        <v>0</v>
      </c>
      <c r="T221" s="163">
        <f t="shared" si="195"/>
        <v>0</v>
      </c>
      <c r="U221" s="163">
        <f t="shared" si="197"/>
        <v>0</v>
      </c>
      <c r="V221" s="163">
        <f t="shared" si="202"/>
        <v>0</v>
      </c>
      <c r="W221" s="163">
        <f t="shared" si="202"/>
        <v>0</v>
      </c>
      <c r="X221" s="163">
        <f t="shared" si="202"/>
        <v>0</v>
      </c>
      <c r="Y221" s="163">
        <f t="shared" si="202"/>
        <v>0</v>
      </c>
      <c r="Z221" s="163">
        <f t="shared" si="202"/>
        <v>0</v>
      </c>
      <c r="AA221" s="163">
        <f t="shared" si="202"/>
        <v>0</v>
      </c>
      <c r="AB221" s="163">
        <f t="shared" si="202"/>
        <v>0</v>
      </c>
      <c r="AC221" s="163">
        <f t="shared" si="202"/>
        <v>0</v>
      </c>
      <c r="AD221" s="163">
        <f t="shared" si="202"/>
        <v>0</v>
      </c>
      <c r="AE221" s="163">
        <f t="shared" si="202"/>
        <v>0</v>
      </c>
      <c r="AF221" s="176">
        <f t="shared" si="202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203"/>
        <v>0</v>
      </c>
      <c r="D222" s="163">
        <f t="shared" si="203"/>
        <v>0</v>
      </c>
      <c r="E222" s="163">
        <f t="shared" si="203"/>
        <v>0</v>
      </c>
      <c r="F222" s="163">
        <f t="shared" si="203"/>
        <v>0</v>
      </c>
      <c r="G222" s="163">
        <f t="shared" si="203"/>
        <v>0</v>
      </c>
      <c r="H222" s="163">
        <f t="shared" si="203"/>
        <v>0</v>
      </c>
      <c r="I222" s="163">
        <f t="shared" si="203"/>
        <v>0</v>
      </c>
      <c r="J222" s="163">
        <f t="shared" si="203"/>
        <v>0</v>
      </c>
      <c r="K222" s="163">
        <f t="shared" si="203"/>
        <v>0</v>
      </c>
      <c r="L222" s="163">
        <f t="shared" si="203"/>
        <v>0</v>
      </c>
      <c r="M222" s="163">
        <f t="shared" si="194"/>
        <v>0</v>
      </c>
      <c r="N222" s="163">
        <f t="shared" si="194"/>
        <v>0</v>
      </c>
      <c r="O222" s="163">
        <f t="shared" si="194"/>
        <v>0</v>
      </c>
      <c r="P222" s="163">
        <f t="shared" si="194"/>
        <v>0</v>
      </c>
      <c r="Q222" s="163">
        <f t="shared" si="195"/>
        <v>0</v>
      </c>
      <c r="R222" s="163">
        <f t="shared" si="195"/>
        <v>0</v>
      </c>
      <c r="S222" s="163">
        <f t="shared" si="195"/>
        <v>0</v>
      </c>
      <c r="T222" s="163">
        <f t="shared" si="195"/>
        <v>0</v>
      </c>
      <c r="U222" s="163">
        <f t="shared" si="197"/>
        <v>0</v>
      </c>
      <c r="V222" s="163">
        <f t="shared" si="202"/>
        <v>0</v>
      </c>
      <c r="W222" s="163">
        <f t="shared" si="202"/>
        <v>0</v>
      </c>
      <c r="X222" s="163">
        <f t="shared" si="202"/>
        <v>0</v>
      </c>
      <c r="Y222" s="163">
        <f t="shared" si="202"/>
        <v>0</v>
      </c>
      <c r="Z222" s="163">
        <f t="shared" si="202"/>
        <v>0</v>
      </c>
      <c r="AA222" s="163">
        <f t="shared" si="202"/>
        <v>0</v>
      </c>
      <c r="AB222" s="163">
        <f t="shared" si="202"/>
        <v>0</v>
      </c>
      <c r="AC222" s="163">
        <f t="shared" si="202"/>
        <v>0</v>
      </c>
      <c r="AD222" s="163">
        <f t="shared" si="202"/>
        <v>0</v>
      </c>
      <c r="AE222" s="163">
        <f t="shared" si="202"/>
        <v>0</v>
      </c>
      <c r="AF222" s="176">
        <f t="shared" si="202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203"/>
        <v>0</v>
      </c>
      <c r="D223" s="163">
        <f t="shared" si="203"/>
        <v>0</v>
      </c>
      <c r="E223" s="163">
        <f t="shared" si="203"/>
        <v>0</v>
      </c>
      <c r="F223" s="163">
        <f t="shared" si="203"/>
        <v>0</v>
      </c>
      <c r="G223" s="163">
        <f t="shared" si="203"/>
        <v>0</v>
      </c>
      <c r="H223" s="163">
        <f t="shared" si="203"/>
        <v>0</v>
      </c>
      <c r="I223" s="163">
        <f t="shared" si="203"/>
        <v>0</v>
      </c>
      <c r="J223" s="163">
        <f t="shared" si="203"/>
        <v>0</v>
      </c>
      <c r="K223" s="163">
        <f t="shared" si="203"/>
        <v>0</v>
      </c>
      <c r="L223" s="163">
        <f t="shared" si="203"/>
        <v>0</v>
      </c>
      <c r="M223" s="163">
        <f t="shared" si="194"/>
        <v>0</v>
      </c>
      <c r="N223" s="163">
        <f t="shared" si="194"/>
        <v>0</v>
      </c>
      <c r="O223" s="163">
        <f t="shared" si="194"/>
        <v>0</v>
      </c>
      <c r="P223" s="163">
        <f t="shared" si="194"/>
        <v>0</v>
      </c>
      <c r="Q223" s="163">
        <f t="shared" si="195"/>
        <v>0</v>
      </c>
      <c r="R223" s="163">
        <f t="shared" si="195"/>
        <v>0</v>
      </c>
      <c r="S223" s="163">
        <f t="shared" si="195"/>
        <v>0</v>
      </c>
      <c r="T223" s="163">
        <f t="shared" si="195"/>
        <v>0</v>
      </c>
      <c r="U223" s="163">
        <f t="shared" si="197"/>
        <v>0</v>
      </c>
      <c r="V223" s="163">
        <f t="shared" si="202"/>
        <v>0</v>
      </c>
      <c r="W223" s="163">
        <f t="shared" si="202"/>
        <v>0</v>
      </c>
      <c r="X223" s="163">
        <f t="shared" si="202"/>
        <v>0</v>
      </c>
      <c r="Y223" s="163">
        <f t="shared" si="202"/>
        <v>0</v>
      </c>
      <c r="Z223" s="163">
        <f t="shared" si="202"/>
        <v>0</v>
      </c>
      <c r="AA223" s="163">
        <f t="shared" si="202"/>
        <v>0</v>
      </c>
      <c r="AB223" s="163">
        <f t="shared" si="202"/>
        <v>0</v>
      </c>
      <c r="AC223" s="163">
        <f t="shared" si="202"/>
        <v>0</v>
      </c>
      <c r="AD223" s="163">
        <f t="shared" si="202"/>
        <v>0</v>
      </c>
      <c r="AE223" s="163">
        <f t="shared" si="202"/>
        <v>0</v>
      </c>
      <c r="AF223" s="176">
        <f t="shared" si="202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203"/>
        <v>0</v>
      </c>
      <c r="D224" s="163">
        <f t="shared" si="203"/>
        <v>0</v>
      </c>
      <c r="E224" s="163">
        <f t="shared" si="203"/>
        <v>0</v>
      </c>
      <c r="F224" s="163">
        <f t="shared" si="203"/>
        <v>0</v>
      </c>
      <c r="G224" s="163">
        <f t="shared" si="203"/>
        <v>0</v>
      </c>
      <c r="H224" s="163">
        <f t="shared" si="203"/>
        <v>0</v>
      </c>
      <c r="I224" s="163">
        <f t="shared" si="203"/>
        <v>0</v>
      </c>
      <c r="J224" s="163">
        <f t="shared" si="203"/>
        <v>0</v>
      </c>
      <c r="K224" s="163">
        <f t="shared" si="203"/>
        <v>0</v>
      </c>
      <c r="L224" s="163">
        <f t="shared" si="203"/>
        <v>0</v>
      </c>
      <c r="M224" s="163">
        <f t="shared" si="194"/>
        <v>0</v>
      </c>
      <c r="N224" s="163">
        <f t="shared" si="194"/>
        <v>0</v>
      </c>
      <c r="O224" s="163">
        <f t="shared" si="194"/>
        <v>0</v>
      </c>
      <c r="P224" s="163">
        <f t="shared" si="194"/>
        <v>0</v>
      </c>
      <c r="Q224" s="163">
        <f t="shared" si="195"/>
        <v>0</v>
      </c>
      <c r="R224" s="163">
        <f t="shared" si="195"/>
        <v>0</v>
      </c>
      <c r="S224" s="163">
        <f t="shared" si="195"/>
        <v>0</v>
      </c>
      <c r="T224" s="163">
        <f t="shared" si="195"/>
        <v>0</v>
      </c>
      <c r="U224" s="163">
        <f t="shared" si="197"/>
        <v>0</v>
      </c>
      <c r="V224" s="163">
        <f t="shared" si="202"/>
        <v>0</v>
      </c>
      <c r="W224" s="163">
        <f t="shared" si="202"/>
        <v>0</v>
      </c>
      <c r="X224" s="163">
        <f t="shared" si="202"/>
        <v>0</v>
      </c>
      <c r="Y224" s="163">
        <f t="shared" si="202"/>
        <v>0</v>
      </c>
      <c r="Z224" s="163">
        <f t="shared" si="202"/>
        <v>0</v>
      </c>
      <c r="AA224" s="163">
        <f t="shared" si="202"/>
        <v>0</v>
      </c>
      <c r="AB224" s="163">
        <f t="shared" si="202"/>
        <v>0</v>
      </c>
      <c r="AC224" s="163">
        <f t="shared" si="202"/>
        <v>0</v>
      </c>
      <c r="AD224" s="163">
        <f t="shared" si="202"/>
        <v>0</v>
      </c>
      <c r="AE224" s="163">
        <f t="shared" si="202"/>
        <v>0</v>
      </c>
      <c r="AF224" s="176">
        <f t="shared" si="202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203"/>
        <v>0</v>
      </c>
      <c r="D225" s="163">
        <f t="shared" si="203"/>
        <v>0</v>
      </c>
      <c r="E225" s="163">
        <f t="shared" si="203"/>
        <v>0</v>
      </c>
      <c r="F225" s="163">
        <f t="shared" si="203"/>
        <v>0</v>
      </c>
      <c r="G225" s="163">
        <f t="shared" si="203"/>
        <v>0</v>
      </c>
      <c r="H225" s="163">
        <f t="shared" si="203"/>
        <v>0</v>
      </c>
      <c r="I225" s="163">
        <f t="shared" si="203"/>
        <v>0</v>
      </c>
      <c r="J225" s="163">
        <f t="shared" si="203"/>
        <v>0</v>
      </c>
      <c r="K225" s="163">
        <f t="shared" si="203"/>
        <v>0</v>
      </c>
      <c r="L225" s="163">
        <f t="shared" si="203"/>
        <v>0</v>
      </c>
      <c r="M225" s="163">
        <f t="shared" si="194"/>
        <v>0</v>
      </c>
      <c r="N225" s="163">
        <f t="shared" si="194"/>
        <v>0</v>
      </c>
      <c r="O225" s="163">
        <f t="shared" si="194"/>
        <v>0</v>
      </c>
      <c r="P225" s="163">
        <f t="shared" si="194"/>
        <v>0</v>
      </c>
      <c r="Q225" s="163">
        <f t="shared" si="195"/>
        <v>0</v>
      </c>
      <c r="R225" s="163">
        <f t="shared" si="195"/>
        <v>0</v>
      </c>
      <c r="S225" s="163">
        <f t="shared" si="195"/>
        <v>0</v>
      </c>
      <c r="T225" s="163">
        <f t="shared" si="195"/>
        <v>0</v>
      </c>
      <c r="U225" s="163">
        <f t="shared" si="197"/>
        <v>0</v>
      </c>
      <c r="V225" s="163">
        <f t="shared" si="202"/>
        <v>0</v>
      </c>
      <c r="W225" s="163">
        <f t="shared" si="202"/>
        <v>0</v>
      </c>
      <c r="X225" s="163">
        <f t="shared" si="202"/>
        <v>0</v>
      </c>
      <c r="Y225" s="163">
        <f t="shared" si="202"/>
        <v>0</v>
      </c>
      <c r="Z225" s="163">
        <f t="shared" si="202"/>
        <v>0</v>
      </c>
      <c r="AA225" s="163">
        <f t="shared" si="202"/>
        <v>0</v>
      </c>
      <c r="AB225" s="163">
        <f t="shared" si="202"/>
        <v>0</v>
      </c>
      <c r="AC225" s="163">
        <f t="shared" si="202"/>
        <v>0</v>
      </c>
      <c r="AD225" s="163">
        <f t="shared" si="202"/>
        <v>0</v>
      </c>
      <c r="AE225" s="163">
        <f t="shared" si="202"/>
        <v>0</v>
      </c>
      <c r="AF225" s="176">
        <f t="shared" si="202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203"/>
        <v>0</v>
      </c>
      <c r="D226" s="163">
        <f t="shared" si="203"/>
        <v>0</v>
      </c>
      <c r="E226" s="163">
        <f t="shared" si="203"/>
        <v>0</v>
      </c>
      <c r="F226" s="163">
        <f t="shared" si="203"/>
        <v>0</v>
      </c>
      <c r="G226" s="163">
        <f t="shared" si="203"/>
        <v>0</v>
      </c>
      <c r="H226" s="163">
        <f t="shared" si="203"/>
        <v>0</v>
      </c>
      <c r="I226" s="163">
        <f t="shared" si="203"/>
        <v>0</v>
      </c>
      <c r="J226" s="163">
        <f t="shared" si="203"/>
        <v>0</v>
      </c>
      <c r="K226" s="163">
        <f t="shared" si="203"/>
        <v>0</v>
      </c>
      <c r="L226" s="163">
        <f t="shared" si="203"/>
        <v>0</v>
      </c>
      <c r="M226" s="163">
        <f t="shared" si="194"/>
        <v>0</v>
      </c>
      <c r="N226" s="163">
        <f t="shared" si="194"/>
        <v>0</v>
      </c>
      <c r="O226" s="163">
        <f t="shared" si="194"/>
        <v>0</v>
      </c>
      <c r="P226" s="163">
        <f t="shared" si="194"/>
        <v>0</v>
      </c>
      <c r="Q226" s="163">
        <f t="shared" si="195"/>
        <v>0</v>
      </c>
      <c r="R226" s="163">
        <f t="shared" si="195"/>
        <v>0</v>
      </c>
      <c r="S226" s="163">
        <f t="shared" si="195"/>
        <v>0</v>
      </c>
      <c r="T226" s="163">
        <f t="shared" si="195"/>
        <v>0</v>
      </c>
      <c r="U226" s="163">
        <f t="shared" si="197"/>
        <v>0</v>
      </c>
      <c r="V226" s="163">
        <f t="shared" si="202"/>
        <v>0</v>
      </c>
      <c r="W226" s="163">
        <f t="shared" si="202"/>
        <v>0</v>
      </c>
      <c r="X226" s="163">
        <f t="shared" si="202"/>
        <v>0</v>
      </c>
      <c r="Y226" s="163">
        <f t="shared" si="202"/>
        <v>0</v>
      </c>
      <c r="Z226" s="163">
        <f t="shared" si="202"/>
        <v>0</v>
      </c>
      <c r="AA226" s="163">
        <f t="shared" si="202"/>
        <v>0</v>
      </c>
      <c r="AB226" s="163">
        <f t="shared" si="202"/>
        <v>0</v>
      </c>
      <c r="AC226" s="163">
        <f t="shared" si="202"/>
        <v>0</v>
      </c>
      <c r="AD226" s="163">
        <f t="shared" si="202"/>
        <v>0</v>
      </c>
      <c r="AE226" s="163">
        <f t="shared" si="202"/>
        <v>0</v>
      </c>
      <c r="AF226" s="176">
        <f t="shared" si="202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203"/>
        <v>0</v>
      </c>
      <c r="D227" s="163">
        <f t="shared" si="203"/>
        <v>0</v>
      </c>
      <c r="E227" s="163">
        <f t="shared" si="203"/>
        <v>0</v>
      </c>
      <c r="F227" s="163">
        <f t="shared" si="203"/>
        <v>0</v>
      </c>
      <c r="G227" s="163">
        <f t="shared" si="203"/>
        <v>0</v>
      </c>
      <c r="H227" s="163">
        <f t="shared" si="203"/>
        <v>0</v>
      </c>
      <c r="I227" s="163">
        <f t="shared" si="203"/>
        <v>0</v>
      </c>
      <c r="J227" s="163">
        <f t="shared" si="203"/>
        <v>0</v>
      </c>
      <c r="K227" s="163">
        <f t="shared" si="203"/>
        <v>0</v>
      </c>
      <c r="L227" s="163">
        <f t="shared" si="203"/>
        <v>0</v>
      </c>
      <c r="M227" s="163">
        <f t="shared" si="194"/>
        <v>0</v>
      </c>
      <c r="N227" s="163">
        <f t="shared" si="194"/>
        <v>0</v>
      </c>
      <c r="O227" s="163">
        <f t="shared" si="194"/>
        <v>0</v>
      </c>
      <c r="P227" s="163">
        <f t="shared" si="194"/>
        <v>0</v>
      </c>
      <c r="Q227" s="163">
        <f t="shared" si="195"/>
        <v>0</v>
      </c>
      <c r="R227" s="163">
        <f t="shared" si="195"/>
        <v>0</v>
      </c>
      <c r="S227" s="163">
        <f t="shared" si="195"/>
        <v>0</v>
      </c>
      <c r="T227" s="163">
        <f t="shared" si="195"/>
        <v>0</v>
      </c>
      <c r="U227" s="163">
        <f t="shared" si="197"/>
        <v>0</v>
      </c>
      <c r="V227" s="163">
        <f t="shared" si="202"/>
        <v>0</v>
      </c>
      <c r="W227" s="163">
        <f t="shared" si="202"/>
        <v>0</v>
      </c>
      <c r="X227" s="163">
        <f t="shared" si="202"/>
        <v>0</v>
      </c>
      <c r="Y227" s="163">
        <f t="shared" si="202"/>
        <v>0</v>
      </c>
      <c r="Z227" s="163">
        <f t="shared" si="202"/>
        <v>0</v>
      </c>
      <c r="AA227" s="163">
        <f t="shared" si="202"/>
        <v>0</v>
      </c>
      <c r="AB227" s="163">
        <f t="shared" si="202"/>
        <v>0</v>
      </c>
      <c r="AC227" s="163">
        <f t="shared" si="202"/>
        <v>0</v>
      </c>
      <c r="AD227" s="163">
        <f t="shared" si="202"/>
        <v>0</v>
      </c>
      <c r="AE227" s="163">
        <f t="shared" si="202"/>
        <v>0</v>
      </c>
      <c r="AF227" s="176">
        <f t="shared" si="202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203"/>
        <v>0</v>
      </c>
      <c r="D228" s="163">
        <f t="shared" si="203"/>
        <v>0</v>
      </c>
      <c r="E228" s="163">
        <f t="shared" si="203"/>
        <v>0</v>
      </c>
      <c r="F228" s="163">
        <f t="shared" si="203"/>
        <v>0</v>
      </c>
      <c r="G228" s="163">
        <f t="shared" si="203"/>
        <v>0</v>
      </c>
      <c r="H228" s="163">
        <f t="shared" si="203"/>
        <v>0</v>
      </c>
      <c r="I228" s="163">
        <f t="shared" si="203"/>
        <v>0</v>
      </c>
      <c r="J228" s="163">
        <f t="shared" si="203"/>
        <v>0</v>
      </c>
      <c r="K228" s="163">
        <f t="shared" si="203"/>
        <v>0</v>
      </c>
      <c r="L228" s="163">
        <f t="shared" si="203"/>
        <v>0</v>
      </c>
      <c r="M228" s="163">
        <f t="shared" si="194"/>
        <v>0</v>
      </c>
      <c r="N228" s="163">
        <f t="shared" si="194"/>
        <v>0</v>
      </c>
      <c r="O228" s="163">
        <f t="shared" si="194"/>
        <v>0</v>
      </c>
      <c r="P228" s="163">
        <f t="shared" si="194"/>
        <v>0</v>
      </c>
      <c r="Q228" s="163">
        <f t="shared" si="195"/>
        <v>0</v>
      </c>
      <c r="R228" s="163">
        <f t="shared" si="195"/>
        <v>0</v>
      </c>
      <c r="S228" s="163">
        <f t="shared" si="195"/>
        <v>0</v>
      </c>
      <c r="T228" s="163">
        <f t="shared" si="195"/>
        <v>0</v>
      </c>
      <c r="U228" s="163">
        <f t="shared" si="197"/>
        <v>0</v>
      </c>
      <c r="V228" s="163">
        <f t="shared" si="202"/>
        <v>0</v>
      </c>
      <c r="W228" s="163">
        <f t="shared" si="202"/>
        <v>0</v>
      </c>
      <c r="X228" s="163">
        <f t="shared" si="202"/>
        <v>0</v>
      </c>
      <c r="Y228" s="163">
        <f t="shared" si="202"/>
        <v>0</v>
      </c>
      <c r="Z228" s="163">
        <f t="shared" si="202"/>
        <v>0</v>
      </c>
      <c r="AA228" s="163">
        <f t="shared" si="202"/>
        <v>0</v>
      </c>
      <c r="AB228" s="163">
        <f t="shared" si="202"/>
        <v>0</v>
      </c>
      <c r="AC228" s="163">
        <f t="shared" si="202"/>
        <v>0</v>
      </c>
      <c r="AD228" s="163">
        <f t="shared" si="202"/>
        <v>0</v>
      </c>
      <c r="AE228" s="163">
        <f t="shared" si="202"/>
        <v>0</v>
      </c>
      <c r="AF228" s="176">
        <f t="shared" si="202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203"/>
        <v>0</v>
      </c>
      <c r="D229" s="163">
        <f t="shared" si="203"/>
        <v>0</v>
      </c>
      <c r="E229" s="163">
        <f t="shared" si="203"/>
        <v>0</v>
      </c>
      <c r="F229" s="163">
        <f t="shared" si="203"/>
        <v>0</v>
      </c>
      <c r="G229" s="163">
        <f t="shared" si="203"/>
        <v>0</v>
      </c>
      <c r="H229" s="163">
        <f t="shared" si="203"/>
        <v>0</v>
      </c>
      <c r="I229" s="163">
        <f t="shared" si="203"/>
        <v>0</v>
      </c>
      <c r="J229" s="163">
        <f t="shared" si="203"/>
        <v>0</v>
      </c>
      <c r="K229" s="163">
        <f t="shared" si="203"/>
        <v>0</v>
      </c>
      <c r="L229" s="163">
        <f t="shared" si="203"/>
        <v>0</v>
      </c>
      <c r="M229" s="163">
        <f t="shared" si="194"/>
        <v>0</v>
      </c>
      <c r="N229" s="163">
        <f t="shared" si="194"/>
        <v>0</v>
      </c>
      <c r="O229" s="163">
        <f t="shared" si="194"/>
        <v>0</v>
      </c>
      <c r="P229" s="163">
        <f t="shared" si="194"/>
        <v>0</v>
      </c>
      <c r="Q229" s="163">
        <f t="shared" si="195"/>
        <v>0</v>
      </c>
      <c r="R229" s="163">
        <f t="shared" si="195"/>
        <v>0</v>
      </c>
      <c r="S229" s="163">
        <f t="shared" si="195"/>
        <v>0</v>
      </c>
      <c r="T229" s="163">
        <f t="shared" si="195"/>
        <v>0</v>
      </c>
      <c r="U229" s="163">
        <f t="shared" si="197"/>
        <v>0</v>
      </c>
      <c r="V229" s="163">
        <f t="shared" si="202"/>
        <v>0</v>
      </c>
      <c r="W229" s="163">
        <f t="shared" si="202"/>
        <v>0</v>
      </c>
      <c r="X229" s="163">
        <f t="shared" si="202"/>
        <v>0</v>
      </c>
      <c r="Y229" s="163">
        <f t="shared" si="202"/>
        <v>0</v>
      </c>
      <c r="Z229" s="163">
        <f t="shared" si="202"/>
        <v>0</v>
      </c>
      <c r="AA229" s="163">
        <f t="shared" si="202"/>
        <v>0</v>
      </c>
      <c r="AB229" s="163">
        <f t="shared" si="202"/>
        <v>0</v>
      </c>
      <c r="AC229" s="163">
        <f t="shared" si="202"/>
        <v>0</v>
      </c>
      <c r="AD229" s="163">
        <f t="shared" si="202"/>
        <v>0</v>
      </c>
      <c r="AE229" s="163">
        <f t="shared" si="202"/>
        <v>0</v>
      </c>
      <c r="AF229" s="176">
        <f t="shared" si="202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203"/>
        <v>0</v>
      </c>
      <c r="D230" s="163">
        <f t="shared" si="203"/>
        <v>0</v>
      </c>
      <c r="E230" s="163">
        <f t="shared" si="203"/>
        <v>0</v>
      </c>
      <c r="F230" s="163">
        <f t="shared" si="203"/>
        <v>0</v>
      </c>
      <c r="G230" s="163">
        <f t="shared" si="203"/>
        <v>0</v>
      </c>
      <c r="H230" s="163">
        <f t="shared" si="203"/>
        <v>0</v>
      </c>
      <c r="I230" s="163">
        <f t="shared" si="203"/>
        <v>0</v>
      </c>
      <c r="J230" s="163">
        <f t="shared" si="203"/>
        <v>0</v>
      </c>
      <c r="K230" s="163">
        <f t="shared" si="203"/>
        <v>0</v>
      </c>
      <c r="L230" s="163">
        <f t="shared" si="203"/>
        <v>0</v>
      </c>
      <c r="M230" s="163">
        <f t="shared" si="194"/>
        <v>0</v>
      </c>
      <c r="N230" s="163">
        <f t="shared" si="194"/>
        <v>0</v>
      </c>
      <c r="O230" s="163">
        <f t="shared" si="194"/>
        <v>0</v>
      </c>
      <c r="P230" s="163">
        <f t="shared" si="194"/>
        <v>0</v>
      </c>
      <c r="Q230" s="163">
        <f t="shared" si="195"/>
        <v>0</v>
      </c>
      <c r="R230" s="163">
        <f t="shared" si="195"/>
        <v>0</v>
      </c>
      <c r="S230" s="163">
        <f t="shared" si="195"/>
        <v>0</v>
      </c>
      <c r="T230" s="163">
        <f t="shared" si="195"/>
        <v>0</v>
      </c>
      <c r="U230" s="163">
        <f t="shared" si="197"/>
        <v>0</v>
      </c>
      <c r="V230" s="163">
        <f t="shared" si="202"/>
        <v>0</v>
      </c>
      <c r="W230" s="163">
        <f t="shared" si="202"/>
        <v>0</v>
      </c>
      <c r="X230" s="163">
        <f t="shared" si="202"/>
        <v>0</v>
      </c>
      <c r="Y230" s="163">
        <f t="shared" si="202"/>
        <v>0</v>
      </c>
      <c r="Z230" s="163">
        <f t="shared" si="202"/>
        <v>0</v>
      </c>
      <c r="AA230" s="163">
        <f t="shared" si="202"/>
        <v>0</v>
      </c>
      <c r="AB230" s="163">
        <f t="shared" si="202"/>
        <v>0</v>
      </c>
      <c r="AC230" s="163">
        <f t="shared" si="202"/>
        <v>0</v>
      </c>
      <c r="AD230" s="163">
        <f t="shared" si="202"/>
        <v>0</v>
      </c>
      <c r="AE230" s="163">
        <f t="shared" si="202"/>
        <v>0</v>
      </c>
      <c r="AF230" s="176">
        <f t="shared" si="202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203"/>
        <v>0</v>
      </c>
      <c r="D231" s="163">
        <f t="shared" si="203"/>
        <v>0</v>
      </c>
      <c r="E231" s="163">
        <f t="shared" si="203"/>
        <v>0</v>
      </c>
      <c r="F231" s="163">
        <f t="shared" si="203"/>
        <v>0</v>
      </c>
      <c r="G231" s="163">
        <f t="shared" si="203"/>
        <v>0</v>
      </c>
      <c r="H231" s="163">
        <f t="shared" si="203"/>
        <v>0</v>
      </c>
      <c r="I231" s="163">
        <f t="shared" si="203"/>
        <v>0</v>
      </c>
      <c r="J231" s="163">
        <f t="shared" si="203"/>
        <v>0</v>
      </c>
      <c r="K231" s="163">
        <f t="shared" si="203"/>
        <v>0</v>
      </c>
      <c r="L231" s="163">
        <f t="shared" si="203"/>
        <v>0</v>
      </c>
      <c r="M231" s="163">
        <f t="shared" si="194"/>
        <v>0</v>
      </c>
      <c r="N231" s="163">
        <f t="shared" si="194"/>
        <v>0</v>
      </c>
      <c r="O231" s="163">
        <f t="shared" si="194"/>
        <v>0</v>
      </c>
      <c r="P231" s="163">
        <f t="shared" si="194"/>
        <v>0</v>
      </c>
      <c r="Q231" s="163">
        <f t="shared" si="195"/>
        <v>0</v>
      </c>
      <c r="R231" s="163">
        <f t="shared" si="195"/>
        <v>0</v>
      </c>
      <c r="S231" s="163">
        <f t="shared" si="195"/>
        <v>0</v>
      </c>
      <c r="T231" s="163">
        <f t="shared" si="195"/>
        <v>0</v>
      </c>
      <c r="U231" s="163">
        <f t="shared" si="197"/>
        <v>0</v>
      </c>
      <c r="V231" s="163">
        <f t="shared" si="202"/>
        <v>0</v>
      </c>
      <c r="W231" s="163">
        <f t="shared" si="202"/>
        <v>0</v>
      </c>
      <c r="X231" s="163">
        <f t="shared" si="202"/>
        <v>0</v>
      </c>
      <c r="Y231" s="163">
        <f t="shared" si="202"/>
        <v>0</v>
      </c>
      <c r="Z231" s="163">
        <f t="shared" si="202"/>
        <v>0</v>
      </c>
      <c r="AA231" s="163">
        <f t="shared" si="202"/>
        <v>0</v>
      </c>
      <c r="AB231" s="163">
        <f t="shared" si="202"/>
        <v>0</v>
      </c>
      <c r="AC231" s="163">
        <f t="shared" si="202"/>
        <v>0</v>
      </c>
      <c r="AD231" s="163">
        <f t="shared" si="202"/>
        <v>0</v>
      </c>
      <c r="AE231" s="163">
        <f t="shared" si="202"/>
        <v>0</v>
      </c>
      <c r="AF231" s="176">
        <f t="shared" si="202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203"/>
        <v>0</v>
      </c>
      <c r="D232" s="163">
        <f t="shared" si="203"/>
        <v>0</v>
      </c>
      <c r="E232" s="163">
        <f t="shared" si="203"/>
        <v>0</v>
      </c>
      <c r="F232" s="163">
        <f t="shared" si="203"/>
        <v>0</v>
      </c>
      <c r="G232" s="163">
        <f t="shared" si="203"/>
        <v>0</v>
      </c>
      <c r="H232" s="163">
        <f t="shared" si="203"/>
        <v>0</v>
      </c>
      <c r="I232" s="163">
        <f t="shared" si="203"/>
        <v>0</v>
      </c>
      <c r="J232" s="163">
        <f t="shared" si="203"/>
        <v>0</v>
      </c>
      <c r="K232" s="163">
        <f t="shared" si="203"/>
        <v>0</v>
      </c>
      <c r="L232" s="163">
        <f t="shared" si="203"/>
        <v>0</v>
      </c>
      <c r="M232" s="163">
        <f t="shared" si="194"/>
        <v>0</v>
      </c>
      <c r="N232" s="163">
        <f t="shared" si="194"/>
        <v>0</v>
      </c>
      <c r="O232" s="163">
        <f t="shared" si="194"/>
        <v>0</v>
      </c>
      <c r="P232" s="163">
        <f t="shared" ref="P232:U263" si="204">O232</f>
        <v>0</v>
      </c>
      <c r="Q232" s="163">
        <f t="shared" si="204"/>
        <v>0</v>
      </c>
      <c r="R232" s="163">
        <f t="shared" si="204"/>
        <v>0</v>
      </c>
      <c r="S232" s="163">
        <f t="shared" si="204"/>
        <v>0</v>
      </c>
      <c r="T232" s="163">
        <f t="shared" si="204"/>
        <v>0</v>
      </c>
      <c r="U232" s="163">
        <f t="shared" si="204"/>
        <v>0</v>
      </c>
      <c r="V232" s="163">
        <f t="shared" ref="V232:AF247" si="205">U232</f>
        <v>0</v>
      </c>
      <c r="W232" s="163">
        <f t="shared" si="205"/>
        <v>0</v>
      </c>
      <c r="X232" s="163">
        <f t="shared" si="205"/>
        <v>0</v>
      </c>
      <c r="Y232" s="163">
        <f t="shared" si="205"/>
        <v>0</v>
      </c>
      <c r="Z232" s="163">
        <f t="shared" si="205"/>
        <v>0</v>
      </c>
      <c r="AA232" s="163">
        <f t="shared" si="205"/>
        <v>0</v>
      </c>
      <c r="AB232" s="163">
        <f t="shared" si="205"/>
        <v>0</v>
      </c>
      <c r="AC232" s="163">
        <f t="shared" si="205"/>
        <v>0</v>
      </c>
      <c r="AD232" s="163">
        <f t="shared" si="205"/>
        <v>0</v>
      </c>
      <c r="AE232" s="163">
        <f t="shared" si="205"/>
        <v>0</v>
      </c>
      <c r="AF232" s="176">
        <f t="shared" si="205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L248" si="206">B233</f>
        <v>0</v>
      </c>
      <c r="D233" s="163">
        <f t="shared" si="206"/>
        <v>0</v>
      </c>
      <c r="E233" s="163">
        <f t="shared" si="206"/>
        <v>0</v>
      </c>
      <c r="F233" s="163">
        <f t="shared" si="206"/>
        <v>0</v>
      </c>
      <c r="G233" s="163">
        <f t="shared" si="206"/>
        <v>0</v>
      </c>
      <c r="H233" s="163">
        <f t="shared" si="206"/>
        <v>0</v>
      </c>
      <c r="I233" s="163">
        <f t="shared" si="206"/>
        <v>0</v>
      </c>
      <c r="J233" s="163">
        <f t="shared" si="206"/>
        <v>0</v>
      </c>
      <c r="K233" s="163">
        <f t="shared" si="206"/>
        <v>0</v>
      </c>
      <c r="L233" s="163">
        <f t="shared" si="206"/>
        <v>0</v>
      </c>
      <c r="M233" s="163">
        <f t="shared" ref="M233:T264" si="207">L233</f>
        <v>0</v>
      </c>
      <c r="N233" s="163">
        <f t="shared" si="207"/>
        <v>0</v>
      </c>
      <c r="O233" s="163">
        <f t="shared" si="207"/>
        <v>0</v>
      </c>
      <c r="P233" s="163">
        <f t="shared" si="207"/>
        <v>0</v>
      </c>
      <c r="Q233" s="163">
        <f t="shared" si="207"/>
        <v>0</v>
      </c>
      <c r="R233" s="163">
        <f t="shared" si="207"/>
        <v>0</v>
      </c>
      <c r="S233" s="163">
        <f t="shared" si="207"/>
        <v>0</v>
      </c>
      <c r="T233" s="163">
        <f t="shared" si="207"/>
        <v>0</v>
      </c>
      <c r="U233" s="163">
        <f t="shared" si="204"/>
        <v>0</v>
      </c>
      <c r="V233" s="163">
        <f t="shared" si="205"/>
        <v>0</v>
      </c>
      <c r="W233" s="163">
        <f t="shared" si="205"/>
        <v>0</v>
      </c>
      <c r="X233" s="163">
        <f t="shared" si="205"/>
        <v>0</v>
      </c>
      <c r="Y233" s="163">
        <f t="shared" si="205"/>
        <v>0</v>
      </c>
      <c r="Z233" s="163">
        <f t="shared" si="205"/>
        <v>0</v>
      </c>
      <c r="AA233" s="163">
        <f t="shared" si="205"/>
        <v>0</v>
      </c>
      <c r="AB233" s="163">
        <f t="shared" si="205"/>
        <v>0</v>
      </c>
      <c r="AC233" s="163">
        <f t="shared" si="205"/>
        <v>0</v>
      </c>
      <c r="AD233" s="163">
        <f t="shared" si="205"/>
        <v>0</v>
      </c>
      <c r="AE233" s="163">
        <f t="shared" si="205"/>
        <v>0</v>
      </c>
      <c r="AF233" s="176">
        <f t="shared" si="205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206"/>
        <v>0</v>
      </c>
      <c r="D234" s="163">
        <f t="shared" si="206"/>
        <v>0</v>
      </c>
      <c r="E234" s="163">
        <f t="shared" si="206"/>
        <v>0</v>
      </c>
      <c r="F234" s="163">
        <f t="shared" si="206"/>
        <v>0</v>
      </c>
      <c r="G234" s="163">
        <f t="shared" si="206"/>
        <v>0</v>
      </c>
      <c r="H234" s="163">
        <f t="shared" si="206"/>
        <v>0</v>
      </c>
      <c r="I234" s="163">
        <f t="shared" si="206"/>
        <v>0</v>
      </c>
      <c r="J234" s="163">
        <f t="shared" si="206"/>
        <v>0</v>
      </c>
      <c r="K234" s="163">
        <f t="shared" si="206"/>
        <v>0</v>
      </c>
      <c r="L234" s="163">
        <f t="shared" si="206"/>
        <v>0</v>
      </c>
      <c r="M234" s="163">
        <f t="shared" si="207"/>
        <v>0</v>
      </c>
      <c r="N234" s="163">
        <f t="shared" si="207"/>
        <v>0</v>
      </c>
      <c r="O234" s="163">
        <f t="shared" si="207"/>
        <v>0</v>
      </c>
      <c r="P234" s="163">
        <f t="shared" si="207"/>
        <v>0</v>
      </c>
      <c r="Q234" s="163">
        <f t="shared" si="207"/>
        <v>0</v>
      </c>
      <c r="R234" s="163">
        <f t="shared" si="207"/>
        <v>0</v>
      </c>
      <c r="S234" s="163">
        <f t="shared" si="207"/>
        <v>0</v>
      </c>
      <c r="T234" s="163">
        <f t="shared" si="207"/>
        <v>0</v>
      </c>
      <c r="U234" s="163">
        <f t="shared" si="204"/>
        <v>0</v>
      </c>
      <c r="V234" s="163">
        <f t="shared" si="205"/>
        <v>0</v>
      </c>
      <c r="W234" s="163">
        <f t="shared" si="205"/>
        <v>0</v>
      </c>
      <c r="X234" s="163">
        <f t="shared" si="205"/>
        <v>0</v>
      </c>
      <c r="Y234" s="163">
        <f t="shared" si="205"/>
        <v>0</v>
      </c>
      <c r="Z234" s="163">
        <f t="shared" si="205"/>
        <v>0</v>
      </c>
      <c r="AA234" s="163">
        <f t="shared" si="205"/>
        <v>0</v>
      </c>
      <c r="AB234" s="163">
        <f t="shared" si="205"/>
        <v>0</v>
      </c>
      <c r="AC234" s="163">
        <f t="shared" si="205"/>
        <v>0</v>
      </c>
      <c r="AD234" s="163">
        <f t="shared" si="205"/>
        <v>0</v>
      </c>
      <c r="AE234" s="163">
        <f t="shared" si="205"/>
        <v>0</v>
      </c>
      <c r="AF234" s="176">
        <f t="shared" si="205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206"/>
        <v>0</v>
      </c>
      <c r="D235" s="163">
        <f t="shared" si="206"/>
        <v>0</v>
      </c>
      <c r="E235" s="163">
        <f t="shared" si="206"/>
        <v>0</v>
      </c>
      <c r="F235" s="163">
        <f t="shared" si="206"/>
        <v>0</v>
      </c>
      <c r="G235" s="163">
        <f t="shared" si="206"/>
        <v>0</v>
      </c>
      <c r="H235" s="163">
        <f t="shared" si="206"/>
        <v>0</v>
      </c>
      <c r="I235" s="163">
        <f t="shared" si="206"/>
        <v>0</v>
      </c>
      <c r="J235" s="163">
        <f t="shared" si="206"/>
        <v>0</v>
      </c>
      <c r="K235" s="163">
        <f t="shared" si="206"/>
        <v>0</v>
      </c>
      <c r="L235" s="163">
        <f t="shared" si="206"/>
        <v>0</v>
      </c>
      <c r="M235" s="163">
        <f t="shared" si="207"/>
        <v>0</v>
      </c>
      <c r="N235" s="163">
        <f t="shared" si="207"/>
        <v>0</v>
      </c>
      <c r="O235" s="163">
        <f t="shared" si="207"/>
        <v>0</v>
      </c>
      <c r="P235" s="163">
        <f t="shared" si="207"/>
        <v>0</v>
      </c>
      <c r="Q235" s="163">
        <f t="shared" si="207"/>
        <v>0</v>
      </c>
      <c r="R235" s="163">
        <f t="shared" si="207"/>
        <v>0</v>
      </c>
      <c r="S235" s="163">
        <f t="shared" si="207"/>
        <v>0</v>
      </c>
      <c r="T235" s="163">
        <f t="shared" si="207"/>
        <v>0</v>
      </c>
      <c r="U235" s="163">
        <f t="shared" si="204"/>
        <v>0</v>
      </c>
      <c r="V235" s="163">
        <f t="shared" si="205"/>
        <v>0</v>
      </c>
      <c r="W235" s="163">
        <f t="shared" si="205"/>
        <v>0</v>
      </c>
      <c r="X235" s="163">
        <f t="shared" si="205"/>
        <v>0</v>
      </c>
      <c r="Y235" s="163">
        <f t="shared" si="205"/>
        <v>0</v>
      </c>
      <c r="Z235" s="163">
        <f t="shared" si="205"/>
        <v>0</v>
      </c>
      <c r="AA235" s="163">
        <f t="shared" si="205"/>
        <v>0</v>
      </c>
      <c r="AB235" s="163">
        <f t="shared" si="205"/>
        <v>0</v>
      </c>
      <c r="AC235" s="163">
        <f t="shared" si="205"/>
        <v>0</v>
      </c>
      <c r="AD235" s="163">
        <f t="shared" si="205"/>
        <v>0</v>
      </c>
      <c r="AE235" s="163">
        <f t="shared" si="205"/>
        <v>0</v>
      </c>
      <c r="AF235" s="176">
        <f t="shared" si="205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206"/>
        <v>0</v>
      </c>
      <c r="D236" s="163">
        <f t="shared" si="206"/>
        <v>0</v>
      </c>
      <c r="E236" s="163">
        <f t="shared" si="206"/>
        <v>0</v>
      </c>
      <c r="F236" s="163">
        <f t="shared" si="206"/>
        <v>0</v>
      </c>
      <c r="G236" s="163">
        <f t="shared" si="206"/>
        <v>0</v>
      </c>
      <c r="H236" s="163">
        <f t="shared" si="206"/>
        <v>0</v>
      </c>
      <c r="I236" s="163">
        <f t="shared" si="206"/>
        <v>0</v>
      </c>
      <c r="J236" s="163">
        <f t="shared" si="206"/>
        <v>0</v>
      </c>
      <c r="K236" s="163">
        <f t="shared" si="206"/>
        <v>0</v>
      </c>
      <c r="L236" s="163">
        <f t="shared" si="206"/>
        <v>0</v>
      </c>
      <c r="M236" s="163">
        <f t="shared" si="207"/>
        <v>0</v>
      </c>
      <c r="N236" s="163">
        <f t="shared" si="207"/>
        <v>0</v>
      </c>
      <c r="O236" s="163">
        <f t="shared" si="207"/>
        <v>0</v>
      </c>
      <c r="P236" s="163">
        <f t="shared" si="207"/>
        <v>0</v>
      </c>
      <c r="Q236" s="163">
        <f t="shared" si="207"/>
        <v>0</v>
      </c>
      <c r="R236" s="163">
        <f t="shared" si="207"/>
        <v>0</v>
      </c>
      <c r="S236" s="163">
        <f t="shared" si="207"/>
        <v>0</v>
      </c>
      <c r="T236" s="163">
        <f t="shared" si="207"/>
        <v>0</v>
      </c>
      <c r="U236" s="163">
        <f t="shared" si="204"/>
        <v>0</v>
      </c>
      <c r="V236" s="163">
        <f t="shared" si="205"/>
        <v>0</v>
      </c>
      <c r="W236" s="163">
        <f t="shared" si="205"/>
        <v>0</v>
      </c>
      <c r="X236" s="163">
        <f t="shared" si="205"/>
        <v>0</v>
      </c>
      <c r="Y236" s="163">
        <f t="shared" si="205"/>
        <v>0</v>
      </c>
      <c r="Z236" s="163">
        <f t="shared" si="205"/>
        <v>0</v>
      </c>
      <c r="AA236" s="163">
        <f t="shared" si="205"/>
        <v>0</v>
      </c>
      <c r="AB236" s="163">
        <f t="shared" si="205"/>
        <v>0</v>
      </c>
      <c r="AC236" s="163">
        <f t="shared" si="205"/>
        <v>0</v>
      </c>
      <c r="AD236" s="163">
        <f t="shared" si="205"/>
        <v>0</v>
      </c>
      <c r="AE236" s="163">
        <f t="shared" si="205"/>
        <v>0</v>
      </c>
      <c r="AF236" s="176">
        <f t="shared" si="205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206"/>
        <v>0</v>
      </c>
      <c r="D237" s="163">
        <f t="shared" si="206"/>
        <v>0</v>
      </c>
      <c r="E237" s="163">
        <f t="shared" si="206"/>
        <v>0</v>
      </c>
      <c r="F237" s="163">
        <f t="shared" si="206"/>
        <v>0</v>
      </c>
      <c r="G237" s="163">
        <f t="shared" si="206"/>
        <v>0</v>
      </c>
      <c r="H237" s="163">
        <f t="shared" si="206"/>
        <v>0</v>
      </c>
      <c r="I237" s="163">
        <f t="shared" si="206"/>
        <v>0</v>
      </c>
      <c r="J237" s="163">
        <f t="shared" si="206"/>
        <v>0</v>
      </c>
      <c r="K237" s="163">
        <f t="shared" si="206"/>
        <v>0</v>
      </c>
      <c r="L237" s="163">
        <f t="shared" si="206"/>
        <v>0</v>
      </c>
      <c r="M237" s="163">
        <f t="shared" si="207"/>
        <v>0</v>
      </c>
      <c r="N237" s="163">
        <f t="shared" si="207"/>
        <v>0</v>
      </c>
      <c r="O237" s="163">
        <f t="shared" si="207"/>
        <v>0</v>
      </c>
      <c r="P237" s="163">
        <f t="shared" si="207"/>
        <v>0</v>
      </c>
      <c r="Q237" s="163">
        <f t="shared" si="207"/>
        <v>0</v>
      </c>
      <c r="R237" s="163">
        <f t="shared" si="207"/>
        <v>0</v>
      </c>
      <c r="S237" s="163">
        <f t="shared" si="207"/>
        <v>0</v>
      </c>
      <c r="T237" s="163">
        <f t="shared" si="207"/>
        <v>0</v>
      </c>
      <c r="U237" s="163">
        <f t="shared" si="204"/>
        <v>0</v>
      </c>
      <c r="V237" s="163">
        <f t="shared" si="205"/>
        <v>0</v>
      </c>
      <c r="W237" s="163">
        <f t="shared" si="205"/>
        <v>0</v>
      </c>
      <c r="X237" s="163">
        <f t="shared" si="205"/>
        <v>0</v>
      </c>
      <c r="Y237" s="163">
        <f t="shared" si="205"/>
        <v>0</v>
      </c>
      <c r="Z237" s="163">
        <f t="shared" si="205"/>
        <v>0</v>
      </c>
      <c r="AA237" s="163">
        <f t="shared" si="205"/>
        <v>0</v>
      </c>
      <c r="AB237" s="163">
        <f t="shared" si="205"/>
        <v>0</v>
      </c>
      <c r="AC237" s="163">
        <f t="shared" si="205"/>
        <v>0</v>
      </c>
      <c r="AD237" s="163">
        <f t="shared" si="205"/>
        <v>0</v>
      </c>
      <c r="AE237" s="163">
        <f t="shared" si="205"/>
        <v>0</v>
      </c>
      <c r="AF237" s="176">
        <f t="shared" si="205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206"/>
        <v>0</v>
      </c>
      <c r="D238" s="163">
        <f t="shared" si="206"/>
        <v>0</v>
      </c>
      <c r="E238" s="163">
        <f t="shared" si="206"/>
        <v>0</v>
      </c>
      <c r="F238" s="163">
        <f t="shared" si="206"/>
        <v>0</v>
      </c>
      <c r="G238" s="163">
        <f t="shared" si="206"/>
        <v>0</v>
      </c>
      <c r="H238" s="163">
        <f t="shared" si="206"/>
        <v>0</v>
      </c>
      <c r="I238" s="163">
        <f t="shared" si="206"/>
        <v>0</v>
      </c>
      <c r="J238" s="163">
        <f t="shared" si="206"/>
        <v>0</v>
      </c>
      <c r="K238" s="163">
        <f t="shared" si="206"/>
        <v>0</v>
      </c>
      <c r="L238" s="163">
        <f t="shared" si="206"/>
        <v>0</v>
      </c>
      <c r="M238" s="163">
        <f t="shared" si="207"/>
        <v>0</v>
      </c>
      <c r="N238" s="163">
        <f t="shared" si="207"/>
        <v>0</v>
      </c>
      <c r="O238" s="163">
        <f t="shared" si="207"/>
        <v>0</v>
      </c>
      <c r="P238" s="163">
        <f t="shared" si="207"/>
        <v>0</v>
      </c>
      <c r="Q238" s="163">
        <f t="shared" si="207"/>
        <v>0</v>
      </c>
      <c r="R238" s="163">
        <f t="shared" si="207"/>
        <v>0</v>
      </c>
      <c r="S238" s="163">
        <f t="shared" si="207"/>
        <v>0</v>
      </c>
      <c r="T238" s="163">
        <f t="shared" si="207"/>
        <v>0</v>
      </c>
      <c r="U238" s="163">
        <f t="shared" si="204"/>
        <v>0</v>
      </c>
      <c r="V238" s="163">
        <f t="shared" si="205"/>
        <v>0</v>
      </c>
      <c r="W238" s="163">
        <f t="shared" si="205"/>
        <v>0</v>
      </c>
      <c r="X238" s="163">
        <f t="shared" si="205"/>
        <v>0</v>
      </c>
      <c r="Y238" s="163">
        <f t="shared" si="205"/>
        <v>0</v>
      </c>
      <c r="Z238" s="163">
        <f t="shared" si="205"/>
        <v>0</v>
      </c>
      <c r="AA238" s="163">
        <f t="shared" si="205"/>
        <v>0</v>
      </c>
      <c r="AB238" s="163">
        <f t="shared" si="205"/>
        <v>0</v>
      </c>
      <c r="AC238" s="163">
        <f t="shared" si="205"/>
        <v>0</v>
      </c>
      <c r="AD238" s="163">
        <f t="shared" si="205"/>
        <v>0</v>
      </c>
      <c r="AE238" s="163">
        <f t="shared" si="205"/>
        <v>0</v>
      </c>
      <c r="AF238" s="176">
        <f t="shared" si="205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206"/>
        <v>0</v>
      </c>
      <c r="D239" s="163">
        <f t="shared" si="206"/>
        <v>0</v>
      </c>
      <c r="E239" s="163">
        <f t="shared" si="206"/>
        <v>0</v>
      </c>
      <c r="F239" s="163">
        <f t="shared" si="206"/>
        <v>0</v>
      </c>
      <c r="G239" s="163">
        <f t="shared" si="206"/>
        <v>0</v>
      </c>
      <c r="H239" s="163">
        <f t="shared" si="206"/>
        <v>0</v>
      </c>
      <c r="I239" s="163">
        <f t="shared" si="206"/>
        <v>0</v>
      </c>
      <c r="J239" s="163">
        <f t="shared" si="206"/>
        <v>0</v>
      </c>
      <c r="K239" s="163">
        <f t="shared" si="206"/>
        <v>0</v>
      </c>
      <c r="L239" s="163">
        <f t="shared" si="206"/>
        <v>0</v>
      </c>
      <c r="M239" s="163">
        <f t="shared" si="207"/>
        <v>0</v>
      </c>
      <c r="N239" s="163">
        <f t="shared" si="207"/>
        <v>0</v>
      </c>
      <c r="O239" s="163">
        <f t="shared" si="207"/>
        <v>0</v>
      </c>
      <c r="P239" s="163">
        <f t="shared" si="207"/>
        <v>0</v>
      </c>
      <c r="Q239" s="163">
        <f t="shared" si="207"/>
        <v>0</v>
      </c>
      <c r="R239" s="163">
        <f t="shared" si="207"/>
        <v>0</v>
      </c>
      <c r="S239" s="163">
        <f t="shared" si="207"/>
        <v>0</v>
      </c>
      <c r="T239" s="163">
        <f t="shared" si="207"/>
        <v>0</v>
      </c>
      <c r="U239" s="163">
        <f t="shared" si="204"/>
        <v>0</v>
      </c>
      <c r="V239" s="163">
        <f t="shared" si="205"/>
        <v>0</v>
      </c>
      <c r="W239" s="163">
        <f t="shared" si="205"/>
        <v>0</v>
      </c>
      <c r="X239" s="163">
        <f t="shared" si="205"/>
        <v>0</v>
      </c>
      <c r="Y239" s="163">
        <f t="shared" si="205"/>
        <v>0</v>
      </c>
      <c r="Z239" s="163">
        <f t="shared" si="205"/>
        <v>0</v>
      </c>
      <c r="AA239" s="163">
        <f t="shared" si="205"/>
        <v>0</v>
      </c>
      <c r="AB239" s="163">
        <f t="shared" si="205"/>
        <v>0</v>
      </c>
      <c r="AC239" s="163">
        <f t="shared" si="205"/>
        <v>0</v>
      </c>
      <c r="AD239" s="163">
        <f t="shared" si="205"/>
        <v>0</v>
      </c>
      <c r="AE239" s="163">
        <f t="shared" si="205"/>
        <v>0</v>
      </c>
      <c r="AF239" s="176">
        <f t="shared" si="205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206"/>
        <v>0</v>
      </c>
      <c r="D240" s="163">
        <f t="shared" si="206"/>
        <v>0</v>
      </c>
      <c r="E240" s="163">
        <f t="shared" si="206"/>
        <v>0</v>
      </c>
      <c r="F240" s="163">
        <f t="shared" si="206"/>
        <v>0</v>
      </c>
      <c r="G240" s="163">
        <f t="shared" si="206"/>
        <v>0</v>
      </c>
      <c r="H240" s="163">
        <f t="shared" si="206"/>
        <v>0</v>
      </c>
      <c r="I240" s="163">
        <f t="shared" si="206"/>
        <v>0</v>
      </c>
      <c r="J240" s="163">
        <f t="shared" si="206"/>
        <v>0</v>
      </c>
      <c r="K240" s="163">
        <f t="shared" si="206"/>
        <v>0</v>
      </c>
      <c r="L240" s="163">
        <f t="shared" si="206"/>
        <v>0</v>
      </c>
      <c r="M240" s="163">
        <f t="shared" si="207"/>
        <v>0</v>
      </c>
      <c r="N240" s="163">
        <f t="shared" si="207"/>
        <v>0</v>
      </c>
      <c r="O240" s="163">
        <f t="shared" si="207"/>
        <v>0</v>
      </c>
      <c r="P240" s="163">
        <f t="shared" si="207"/>
        <v>0</v>
      </c>
      <c r="Q240" s="163">
        <f t="shared" si="207"/>
        <v>0</v>
      </c>
      <c r="R240" s="163">
        <f t="shared" si="207"/>
        <v>0</v>
      </c>
      <c r="S240" s="163">
        <f t="shared" si="207"/>
        <v>0</v>
      </c>
      <c r="T240" s="163">
        <f t="shared" si="207"/>
        <v>0</v>
      </c>
      <c r="U240" s="163">
        <f t="shared" si="204"/>
        <v>0</v>
      </c>
      <c r="V240" s="163">
        <f t="shared" si="205"/>
        <v>0</v>
      </c>
      <c r="W240" s="163">
        <f t="shared" si="205"/>
        <v>0</v>
      </c>
      <c r="X240" s="163">
        <f t="shared" si="205"/>
        <v>0</v>
      </c>
      <c r="Y240" s="163">
        <f t="shared" si="205"/>
        <v>0</v>
      </c>
      <c r="Z240" s="163">
        <f t="shared" si="205"/>
        <v>0</v>
      </c>
      <c r="AA240" s="163">
        <f t="shared" si="205"/>
        <v>0</v>
      </c>
      <c r="AB240" s="163">
        <f t="shared" si="205"/>
        <v>0</v>
      </c>
      <c r="AC240" s="163">
        <f t="shared" si="205"/>
        <v>0</v>
      </c>
      <c r="AD240" s="163">
        <f t="shared" si="205"/>
        <v>0</v>
      </c>
      <c r="AE240" s="163">
        <f t="shared" si="205"/>
        <v>0</v>
      </c>
      <c r="AF240" s="176">
        <f t="shared" si="205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206"/>
        <v>0</v>
      </c>
      <c r="D241" s="163">
        <f t="shared" si="206"/>
        <v>0</v>
      </c>
      <c r="E241" s="163">
        <f t="shared" si="206"/>
        <v>0</v>
      </c>
      <c r="F241" s="163">
        <f t="shared" si="206"/>
        <v>0</v>
      </c>
      <c r="G241" s="163">
        <f t="shared" si="206"/>
        <v>0</v>
      </c>
      <c r="H241" s="163">
        <f t="shared" si="206"/>
        <v>0</v>
      </c>
      <c r="I241" s="163">
        <f t="shared" si="206"/>
        <v>0</v>
      </c>
      <c r="J241" s="163">
        <f t="shared" si="206"/>
        <v>0</v>
      </c>
      <c r="K241" s="163">
        <f t="shared" si="206"/>
        <v>0</v>
      </c>
      <c r="L241" s="163">
        <f t="shared" si="206"/>
        <v>0</v>
      </c>
      <c r="M241" s="163">
        <f t="shared" si="207"/>
        <v>0</v>
      </c>
      <c r="N241" s="163">
        <f t="shared" si="207"/>
        <v>0</v>
      </c>
      <c r="O241" s="163">
        <f t="shared" si="207"/>
        <v>0</v>
      </c>
      <c r="P241" s="163">
        <f t="shared" si="207"/>
        <v>0</v>
      </c>
      <c r="Q241" s="163">
        <f t="shared" si="207"/>
        <v>0</v>
      </c>
      <c r="R241" s="163">
        <f t="shared" si="207"/>
        <v>0</v>
      </c>
      <c r="S241" s="163">
        <f t="shared" si="207"/>
        <v>0</v>
      </c>
      <c r="T241" s="163">
        <f t="shared" si="207"/>
        <v>0</v>
      </c>
      <c r="U241" s="163">
        <f t="shared" si="204"/>
        <v>0</v>
      </c>
      <c r="V241" s="163">
        <f t="shared" si="205"/>
        <v>0</v>
      </c>
      <c r="W241" s="163">
        <f t="shared" si="205"/>
        <v>0</v>
      </c>
      <c r="X241" s="163">
        <f t="shared" si="205"/>
        <v>0</v>
      </c>
      <c r="Y241" s="163">
        <f t="shared" si="205"/>
        <v>0</v>
      </c>
      <c r="Z241" s="163">
        <f t="shared" si="205"/>
        <v>0</v>
      </c>
      <c r="AA241" s="163">
        <f t="shared" si="205"/>
        <v>0</v>
      </c>
      <c r="AB241" s="163">
        <f t="shared" si="205"/>
        <v>0</v>
      </c>
      <c r="AC241" s="163">
        <f t="shared" si="205"/>
        <v>0</v>
      </c>
      <c r="AD241" s="163">
        <f t="shared" si="205"/>
        <v>0</v>
      </c>
      <c r="AE241" s="163">
        <f t="shared" si="205"/>
        <v>0</v>
      </c>
      <c r="AF241" s="176">
        <f t="shared" si="205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206"/>
        <v>0</v>
      </c>
      <c r="D242" s="163">
        <f t="shared" si="206"/>
        <v>0</v>
      </c>
      <c r="E242" s="163">
        <f t="shared" si="206"/>
        <v>0</v>
      </c>
      <c r="F242" s="163">
        <f t="shared" si="206"/>
        <v>0</v>
      </c>
      <c r="G242" s="163">
        <f t="shared" si="206"/>
        <v>0</v>
      </c>
      <c r="H242" s="163">
        <f t="shared" si="206"/>
        <v>0</v>
      </c>
      <c r="I242" s="163">
        <f t="shared" si="206"/>
        <v>0</v>
      </c>
      <c r="J242" s="163">
        <f t="shared" si="206"/>
        <v>0</v>
      </c>
      <c r="K242" s="163">
        <f t="shared" si="206"/>
        <v>0</v>
      </c>
      <c r="L242" s="163">
        <f t="shared" si="206"/>
        <v>0</v>
      </c>
      <c r="M242" s="163">
        <f t="shared" si="207"/>
        <v>0</v>
      </c>
      <c r="N242" s="163">
        <f t="shared" si="207"/>
        <v>0</v>
      </c>
      <c r="O242" s="163">
        <f t="shared" si="207"/>
        <v>0</v>
      </c>
      <c r="P242" s="163">
        <f t="shared" si="207"/>
        <v>0</v>
      </c>
      <c r="Q242" s="163">
        <f t="shared" si="207"/>
        <v>0</v>
      </c>
      <c r="R242" s="163">
        <f t="shared" si="207"/>
        <v>0</v>
      </c>
      <c r="S242" s="163">
        <f t="shared" si="207"/>
        <v>0</v>
      </c>
      <c r="T242" s="163">
        <f t="shared" si="207"/>
        <v>0</v>
      </c>
      <c r="U242" s="163">
        <f t="shared" si="204"/>
        <v>0</v>
      </c>
      <c r="V242" s="163">
        <f t="shared" si="205"/>
        <v>0</v>
      </c>
      <c r="W242" s="163">
        <f t="shared" si="205"/>
        <v>0</v>
      </c>
      <c r="X242" s="163">
        <f t="shared" si="205"/>
        <v>0</v>
      </c>
      <c r="Y242" s="163">
        <f t="shared" si="205"/>
        <v>0</v>
      </c>
      <c r="Z242" s="163">
        <f t="shared" si="205"/>
        <v>0</v>
      </c>
      <c r="AA242" s="163">
        <f t="shared" si="205"/>
        <v>0</v>
      </c>
      <c r="AB242" s="163">
        <f t="shared" si="205"/>
        <v>0</v>
      </c>
      <c r="AC242" s="163">
        <f t="shared" si="205"/>
        <v>0</v>
      </c>
      <c r="AD242" s="163">
        <f t="shared" si="205"/>
        <v>0</v>
      </c>
      <c r="AE242" s="163">
        <f t="shared" si="205"/>
        <v>0</v>
      </c>
      <c r="AF242" s="176">
        <f t="shared" si="205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206"/>
        <v>0</v>
      </c>
      <c r="D243" s="163">
        <f t="shared" si="206"/>
        <v>0</v>
      </c>
      <c r="E243" s="163">
        <f t="shared" si="206"/>
        <v>0</v>
      </c>
      <c r="F243" s="163">
        <f t="shared" si="206"/>
        <v>0</v>
      </c>
      <c r="G243" s="163">
        <f t="shared" si="206"/>
        <v>0</v>
      </c>
      <c r="H243" s="163">
        <f t="shared" si="206"/>
        <v>0</v>
      </c>
      <c r="I243" s="163">
        <f t="shared" si="206"/>
        <v>0</v>
      </c>
      <c r="J243" s="163">
        <f t="shared" si="206"/>
        <v>0</v>
      </c>
      <c r="K243" s="163">
        <f t="shared" si="206"/>
        <v>0</v>
      </c>
      <c r="L243" s="163">
        <f t="shared" si="206"/>
        <v>0</v>
      </c>
      <c r="M243" s="163">
        <f t="shared" si="207"/>
        <v>0</v>
      </c>
      <c r="N243" s="163">
        <f t="shared" si="207"/>
        <v>0</v>
      </c>
      <c r="O243" s="163">
        <f t="shared" si="207"/>
        <v>0</v>
      </c>
      <c r="P243" s="163">
        <f t="shared" si="207"/>
        <v>0</v>
      </c>
      <c r="Q243" s="163">
        <f t="shared" si="207"/>
        <v>0</v>
      </c>
      <c r="R243" s="163">
        <f t="shared" si="207"/>
        <v>0</v>
      </c>
      <c r="S243" s="163">
        <f t="shared" si="207"/>
        <v>0</v>
      </c>
      <c r="T243" s="163">
        <f t="shared" si="207"/>
        <v>0</v>
      </c>
      <c r="U243" s="163">
        <f t="shared" si="204"/>
        <v>0</v>
      </c>
      <c r="V243" s="163">
        <f t="shared" si="205"/>
        <v>0</v>
      </c>
      <c r="W243" s="163">
        <f t="shared" si="205"/>
        <v>0</v>
      </c>
      <c r="X243" s="163">
        <f t="shared" si="205"/>
        <v>0</v>
      </c>
      <c r="Y243" s="163">
        <f t="shared" si="205"/>
        <v>0</v>
      </c>
      <c r="Z243" s="163">
        <f t="shared" si="205"/>
        <v>0</v>
      </c>
      <c r="AA243" s="163">
        <f t="shared" si="205"/>
        <v>0</v>
      </c>
      <c r="AB243" s="163">
        <f t="shared" si="205"/>
        <v>0</v>
      </c>
      <c r="AC243" s="163">
        <f t="shared" si="205"/>
        <v>0</v>
      </c>
      <c r="AD243" s="163">
        <f t="shared" si="205"/>
        <v>0</v>
      </c>
      <c r="AE243" s="163">
        <f t="shared" si="205"/>
        <v>0</v>
      </c>
      <c r="AF243" s="176">
        <f t="shared" si="205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206"/>
        <v>0</v>
      </c>
      <c r="D244" s="163">
        <f t="shared" si="206"/>
        <v>0</v>
      </c>
      <c r="E244" s="163">
        <f t="shared" si="206"/>
        <v>0</v>
      </c>
      <c r="F244" s="163">
        <f t="shared" si="206"/>
        <v>0</v>
      </c>
      <c r="G244" s="163">
        <f t="shared" si="206"/>
        <v>0</v>
      </c>
      <c r="H244" s="163">
        <f t="shared" si="206"/>
        <v>0</v>
      </c>
      <c r="I244" s="163">
        <f t="shared" si="206"/>
        <v>0</v>
      </c>
      <c r="J244" s="163">
        <f t="shared" si="206"/>
        <v>0</v>
      </c>
      <c r="K244" s="163">
        <f t="shared" si="206"/>
        <v>0</v>
      </c>
      <c r="L244" s="163">
        <f t="shared" si="206"/>
        <v>0</v>
      </c>
      <c r="M244" s="163">
        <f t="shared" si="207"/>
        <v>0</v>
      </c>
      <c r="N244" s="163">
        <f t="shared" si="207"/>
        <v>0</v>
      </c>
      <c r="O244" s="163">
        <f t="shared" si="207"/>
        <v>0</v>
      </c>
      <c r="P244" s="163">
        <f t="shared" si="207"/>
        <v>0</v>
      </c>
      <c r="Q244" s="163">
        <f t="shared" si="207"/>
        <v>0</v>
      </c>
      <c r="R244" s="163">
        <f t="shared" si="207"/>
        <v>0</v>
      </c>
      <c r="S244" s="163">
        <f t="shared" si="207"/>
        <v>0</v>
      </c>
      <c r="T244" s="163">
        <f t="shared" si="207"/>
        <v>0</v>
      </c>
      <c r="U244" s="163">
        <f t="shared" si="204"/>
        <v>0</v>
      </c>
      <c r="V244" s="163">
        <f t="shared" si="205"/>
        <v>0</v>
      </c>
      <c r="W244" s="163">
        <f t="shared" si="205"/>
        <v>0</v>
      </c>
      <c r="X244" s="163">
        <f t="shared" si="205"/>
        <v>0</v>
      </c>
      <c r="Y244" s="163">
        <f t="shared" si="205"/>
        <v>0</v>
      </c>
      <c r="Z244" s="163">
        <f t="shared" si="205"/>
        <v>0</v>
      </c>
      <c r="AA244" s="163">
        <f t="shared" si="205"/>
        <v>0</v>
      </c>
      <c r="AB244" s="163">
        <f t="shared" si="205"/>
        <v>0</v>
      </c>
      <c r="AC244" s="163">
        <f t="shared" si="205"/>
        <v>0</v>
      </c>
      <c r="AD244" s="163">
        <f t="shared" si="205"/>
        <v>0</v>
      </c>
      <c r="AE244" s="163">
        <f t="shared" si="205"/>
        <v>0</v>
      </c>
      <c r="AF244" s="176">
        <f t="shared" si="205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206"/>
        <v>0</v>
      </c>
      <c r="D245" s="163">
        <f t="shared" si="206"/>
        <v>0</v>
      </c>
      <c r="E245" s="163">
        <f t="shared" si="206"/>
        <v>0</v>
      </c>
      <c r="F245" s="163">
        <f t="shared" si="206"/>
        <v>0</v>
      </c>
      <c r="G245" s="163">
        <f t="shared" si="206"/>
        <v>0</v>
      </c>
      <c r="H245" s="163">
        <f t="shared" si="206"/>
        <v>0</v>
      </c>
      <c r="I245" s="163">
        <f t="shared" si="206"/>
        <v>0</v>
      </c>
      <c r="J245" s="163">
        <f t="shared" si="206"/>
        <v>0</v>
      </c>
      <c r="K245" s="163">
        <f t="shared" si="206"/>
        <v>0</v>
      </c>
      <c r="L245" s="163">
        <f t="shared" si="206"/>
        <v>0</v>
      </c>
      <c r="M245" s="163">
        <f t="shared" si="207"/>
        <v>0</v>
      </c>
      <c r="N245" s="163">
        <f t="shared" si="207"/>
        <v>0</v>
      </c>
      <c r="O245" s="163">
        <f t="shared" si="207"/>
        <v>0</v>
      </c>
      <c r="P245" s="163">
        <f t="shared" si="207"/>
        <v>0</v>
      </c>
      <c r="Q245" s="163">
        <f t="shared" si="207"/>
        <v>0</v>
      </c>
      <c r="R245" s="163">
        <f t="shared" si="207"/>
        <v>0</v>
      </c>
      <c r="S245" s="163">
        <f t="shared" si="207"/>
        <v>0</v>
      </c>
      <c r="T245" s="163">
        <f t="shared" si="207"/>
        <v>0</v>
      </c>
      <c r="U245" s="163">
        <f t="shared" si="204"/>
        <v>0</v>
      </c>
      <c r="V245" s="163">
        <f t="shared" si="205"/>
        <v>0</v>
      </c>
      <c r="W245" s="163">
        <f t="shared" si="205"/>
        <v>0</v>
      </c>
      <c r="X245" s="163">
        <f t="shared" si="205"/>
        <v>0</v>
      </c>
      <c r="Y245" s="163">
        <f t="shared" si="205"/>
        <v>0</v>
      </c>
      <c r="Z245" s="163">
        <f t="shared" si="205"/>
        <v>0</v>
      </c>
      <c r="AA245" s="163">
        <f t="shared" si="205"/>
        <v>0</v>
      </c>
      <c r="AB245" s="163">
        <f t="shared" si="205"/>
        <v>0</v>
      </c>
      <c r="AC245" s="163">
        <f t="shared" si="205"/>
        <v>0</v>
      </c>
      <c r="AD245" s="163">
        <f t="shared" si="205"/>
        <v>0</v>
      </c>
      <c r="AE245" s="163">
        <f t="shared" si="205"/>
        <v>0</v>
      </c>
      <c r="AF245" s="176">
        <f t="shared" si="205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206"/>
        <v>0</v>
      </c>
      <c r="D246" s="163">
        <f t="shared" si="206"/>
        <v>0</v>
      </c>
      <c r="E246" s="163">
        <f t="shared" si="206"/>
        <v>0</v>
      </c>
      <c r="F246" s="163">
        <f t="shared" si="206"/>
        <v>0</v>
      </c>
      <c r="G246" s="163">
        <f t="shared" si="206"/>
        <v>0</v>
      </c>
      <c r="H246" s="163">
        <f t="shared" si="206"/>
        <v>0</v>
      </c>
      <c r="I246" s="163">
        <f t="shared" si="206"/>
        <v>0</v>
      </c>
      <c r="J246" s="163">
        <f t="shared" si="206"/>
        <v>0</v>
      </c>
      <c r="K246" s="163">
        <f t="shared" si="206"/>
        <v>0</v>
      </c>
      <c r="L246" s="163">
        <f t="shared" si="206"/>
        <v>0</v>
      </c>
      <c r="M246" s="163">
        <f t="shared" si="207"/>
        <v>0</v>
      </c>
      <c r="N246" s="163">
        <f t="shared" si="207"/>
        <v>0</v>
      </c>
      <c r="O246" s="163">
        <f t="shared" si="207"/>
        <v>0</v>
      </c>
      <c r="P246" s="163">
        <f t="shared" si="207"/>
        <v>0</v>
      </c>
      <c r="Q246" s="163">
        <f t="shared" si="207"/>
        <v>0</v>
      </c>
      <c r="R246" s="163">
        <f t="shared" si="207"/>
        <v>0</v>
      </c>
      <c r="S246" s="163">
        <f t="shared" si="207"/>
        <v>0</v>
      </c>
      <c r="T246" s="163">
        <f t="shared" si="207"/>
        <v>0</v>
      </c>
      <c r="U246" s="163">
        <f t="shared" si="204"/>
        <v>0</v>
      </c>
      <c r="V246" s="163">
        <f t="shared" si="205"/>
        <v>0</v>
      </c>
      <c r="W246" s="163">
        <f t="shared" si="205"/>
        <v>0</v>
      </c>
      <c r="X246" s="163">
        <f t="shared" si="205"/>
        <v>0</v>
      </c>
      <c r="Y246" s="163">
        <f t="shared" si="205"/>
        <v>0</v>
      </c>
      <c r="Z246" s="163">
        <f t="shared" si="205"/>
        <v>0</v>
      </c>
      <c r="AA246" s="163">
        <f t="shared" si="205"/>
        <v>0</v>
      </c>
      <c r="AB246" s="163">
        <f t="shared" si="205"/>
        <v>0</v>
      </c>
      <c r="AC246" s="163">
        <f t="shared" si="205"/>
        <v>0</v>
      </c>
      <c r="AD246" s="163">
        <f t="shared" si="205"/>
        <v>0</v>
      </c>
      <c r="AE246" s="163">
        <f t="shared" si="205"/>
        <v>0</v>
      </c>
      <c r="AF246" s="176">
        <f t="shared" si="205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206"/>
        <v>0</v>
      </c>
      <c r="D247" s="163">
        <f t="shared" si="206"/>
        <v>0</v>
      </c>
      <c r="E247" s="163">
        <f t="shared" si="206"/>
        <v>0</v>
      </c>
      <c r="F247" s="163">
        <f t="shared" si="206"/>
        <v>0</v>
      </c>
      <c r="G247" s="163">
        <f t="shared" si="206"/>
        <v>0</v>
      </c>
      <c r="H247" s="163">
        <f t="shared" si="206"/>
        <v>0</v>
      </c>
      <c r="I247" s="163">
        <f t="shared" si="206"/>
        <v>0</v>
      </c>
      <c r="J247" s="163">
        <f t="shared" si="206"/>
        <v>0</v>
      </c>
      <c r="K247" s="163">
        <f t="shared" si="206"/>
        <v>0</v>
      </c>
      <c r="L247" s="163">
        <f t="shared" si="206"/>
        <v>0</v>
      </c>
      <c r="M247" s="163">
        <f t="shared" si="207"/>
        <v>0</v>
      </c>
      <c r="N247" s="163">
        <f t="shared" si="207"/>
        <v>0</v>
      </c>
      <c r="O247" s="163">
        <f t="shared" si="207"/>
        <v>0</v>
      </c>
      <c r="P247" s="163">
        <f t="shared" si="207"/>
        <v>0</v>
      </c>
      <c r="Q247" s="163">
        <f t="shared" si="207"/>
        <v>0</v>
      </c>
      <c r="R247" s="163">
        <f t="shared" si="207"/>
        <v>0</v>
      </c>
      <c r="S247" s="163">
        <f t="shared" si="207"/>
        <v>0</v>
      </c>
      <c r="T247" s="163">
        <f t="shared" si="207"/>
        <v>0</v>
      </c>
      <c r="U247" s="163">
        <f t="shared" si="204"/>
        <v>0</v>
      </c>
      <c r="V247" s="163">
        <f t="shared" si="205"/>
        <v>0</v>
      </c>
      <c r="W247" s="163">
        <f t="shared" si="205"/>
        <v>0</v>
      </c>
      <c r="X247" s="163">
        <f t="shared" si="205"/>
        <v>0</v>
      </c>
      <c r="Y247" s="163">
        <f t="shared" si="205"/>
        <v>0</v>
      </c>
      <c r="Z247" s="163">
        <f t="shared" si="205"/>
        <v>0</v>
      </c>
      <c r="AA247" s="163">
        <f t="shared" si="205"/>
        <v>0</v>
      </c>
      <c r="AB247" s="163">
        <f t="shared" si="205"/>
        <v>0</v>
      </c>
      <c r="AC247" s="163">
        <f t="shared" si="205"/>
        <v>0</v>
      </c>
      <c r="AD247" s="163">
        <f t="shared" si="205"/>
        <v>0</v>
      </c>
      <c r="AE247" s="163">
        <f t="shared" si="205"/>
        <v>0</v>
      </c>
      <c r="AF247" s="176">
        <f t="shared" si="205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206"/>
        <v>0</v>
      </c>
      <c r="D248" s="163">
        <f t="shared" si="206"/>
        <v>0</v>
      </c>
      <c r="E248" s="163">
        <f t="shared" si="206"/>
        <v>0</v>
      </c>
      <c r="F248" s="163">
        <f t="shared" si="206"/>
        <v>0</v>
      </c>
      <c r="G248" s="163">
        <f t="shared" si="206"/>
        <v>0</v>
      </c>
      <c r="H248" s="163">
        <f t="shared" si="206"/>
        <v>0</v>
      </c>
      <c r="I248" s="163">
        <f t="shared" si="206"/>
        <v>0</v>
      </c>
      <c r="J248" s="163">
        <f t="shared" si="206"/>
        <v>0</v>
      </c>
      <c r="K248" s="163">
        <f t="shared" si="206"/>
        <v>0</v>
      </c>
      <c r="L248" s="163">
        <f t="shared" si="206"/>
        <v>0</v>
      </c>
      <c r="M248" s="163">
        <f t="shared" si="207"/>
        <v>0</v>
      </c>
      <c r="N248" s="163">
        <f t="shared" si="207"/>
        <v>0</v>
      </c>
      <c r="O248" s="163">
        <f t="shared" si="207"/>
        <v>0</v>
      </c>
      <c r="P248" s="163">
        <f t="shared" si="207"/>
        <v>0</v>
      </c>
      <c r="Q248" s="163">
        <f t="shared" si="207"/>
        <v>0</v>
      </c>
      <c r="R248" s="163">
        <f t="shared" si="207"/>
        <v>0</v>
      </c>
      <c r="S248" s="163">
        <f t="shared" si="207"/>
        <v>0</v>
      </c>
      <c r="T248" s="163">
        <f t="shared" si="207"/>
        <v>0</v>
      </c>
      <c r="U248" s="163">
        <f t="shared" si="204"/>
        <v>0</v>
      </c>
      <c r="V248" s="163">
        <f t="shared" ref="V248:AF263" si="208">U248</f>
        <v>0</v>
      </c>
      <c r="W248" s="163">
        <f t="shared" si="208"/>
        <v>0</v>
      </c>
      <c r="X248" s="163">
        <f t="shared" si="208"/>
        <v>0</v>
      </c>
      <c r="Y248" s="163">
        <f t="shared" si="208"/>
        <v>0</v>
      </c>
      <c r="Z248" s="163">
        <f t="shared" si="208"/>
        <v>0</v>
      </c>
      <c r="AA248" s="163">
        <f t="shared" si="208"/>
        <v>0</v>
      </c>
      <c r="AB248" s="163">
        <f t="shared" si="208"/>
        <v>0</v>
      </c>
      <c r="AC248" s="163">
        <f t="shared" si="208"/>
        <v>0</v>
      </c>
      <c r="AD248" s="163">
        <f t="shared" si="208"/>
        <v>0</v>
      </c>
      <c r="AE248" s="163">
        <f t="shared" si="208"/>
        <v>0</v>
      </c>
      <c r="AF248" s="176">
        <f t="shared" si="208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L264" si="209">B249</f>
        <v>0</v>
      </c>
      <c r="D249" s="163">
        <f t="shared" si="209"/>
        <v>0</v>
      </c>
      <c r="E249" s="163">
        <f t="shared" si="209"/>
        <v>0</v>
      </c>
      <c r="F249" s="163">
        <f t="shared" si="209"/>
        <v>0</v>
      </c>
      <c r="G249" s="163">
        <f t="shared" si="209"/>
        <v>0</v>
      </c>
      <c r="H249" s="163">
        <f t="shared" si="209"/>
        <v>0</v>
      </c>
      <c r="I249" s="163">
        <f t="shared" si="209"/>
        <v>0</v>
      </c>
      <c r="J249" s="163">
        <f t="shared" si="209"/>
        <v>0</v>
      </c>
      <c r="K249" s="163">
        <f t="shared" si="209"/>
        <v>0</v>
      </c>
      <c r="L249" s="163">
        <f t="shared" si="209"/>
        <v>0</v>
      </c>
      <c r="M249" s="163">
        <f t="shared" si="207"/>
        <v>0</v>
      </c>
      <c r="N249" s="163">
        <f t="shared" si="207"/>
        <v>0</v>
      </c>
      <c r="O249" s="163">
        <f t="shared" si="207"/>
        <v>0</v>
      </c>
      <c r="P249" s="163">
        <f t="shared" si="207"/>
        <v>0</v>
      </c>
      <c r="Q249" s="163">
        <f t="shared" si="207"/>
        <v>0</v>
      </c>
      <c r="R249" s="163">
        <f t="shared" si="207"/>
        <v>0</v>
      </c>
      <c r="S249" s="163">
        <f t="shared" si="207"/>
        <v>0</v>
      </c>
      <c r="T249" s="163">
        <f t="shared" si="207"/>
        <v>0</v>
      </c>
      <c r="U249" s="163">
        <f t="shared" si="204"/>
        <v>0</v>
      </c>
      <c r="V249" s="163">
        <f t="shared" si="208"/>
        <v>0</v>
      </c>
      <c r="W249" s="163">
        <f t="shared" si="208"/>
        <v>0</v>
      </c>
      <c r="X249" s="163">
        <f t="shared" si="208"/>
        <v>0</v>
      </c>
      <c r="Y249" s="163">
        <f t="shared" si="208"/>
        <v>0</v>
      </c>
      <c r="Z249" s="163">
        <f t="shared" si="208"/>
        <v>0</v>
      </c>
      <c r="AA249" s="163">
        <f t="shared" si="208"/>
        <v>0</v>
      </c>
      <c r="AB249" s="163">
        <f t="shared" si="208"/>
        <v>0</v>
      </c>
      <c r="AC249" s="163">
        <f t="shared" si="208"/>
        <v>0</v>
      </c>
      <c r="AD249" s="163">
        <f t="shared" si="208"/>
        <v>0</v>
      </c>
      <c r="AE249" s="163">
        <f t="shared" si="208"/>
        <v>0</v>
      </c>
      <c r="AF249" s="176">
        <f t="shared" si="208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209"/>
        <v>0</v>
      </c>
      <c r="D250" s="163">
        <f t="shared" si="209"/>
        <v>0</v>
      </c>
      <c r="E250" s="163">
        <f t="shared" si="209"/>
        <v>0</v>
      </c>
      <c r="F250" s="163">
        <f t="shared" si="209"/>
        <v>0</v>
      </c>
      <c r="G250" s="163">
        <f t="shared" si="209"/>
        <v>0</v>
      </c>
      <c r="H250" s="163">
        <f t="shared" si="209"/>
        <v>0</v>
      </c>
      <c r="I250" s="163">
        <f t="shared" si="209"/>
        <v>0</v>
      </c>
      <c r="J250" s="163">
        <f t="shared" si="209"/>
        <v>0</v>
      </c>
      <c r="K250" s="163">
        <f t="shared" si="209"/>
        <v>0</v>
      </c>
      <c r="L250" s="163">
        <f t="shared" si="209"/>
        <v>0</v>
      </c>
      <c r="M250" s="163">
        <f t="shared" si="207"/>
        <v>0</v>
      </c>
      <c r="N250" s="163">
        <f t="shared" si="207"/>
        <v>0</v>
      </c>
      <c r="O250" s="163">
        <f t="shared" si="207"/>
        <v>0</v>
      </c>
      <c r="P250" s="163">
        <f t="shared" si="207"/>
        <v>0</v>
      </c>
      <c r="Q250" s="163">
        <f t="shared" si="207"/>
        <v>0</v>
      </c>
      <c r="R250" s="163">
        <f t="shared" si="207"/>
        <v>0</v>
      </c>
      <c r="S250" s="163">
        <f t="shared" si="207"/>
        <v>0</v>
      </c>
      <c r="T250" s="163">
        <f t="shared" si="207"/>
        <v>0</v>
      </c>
      <c r="U250" s="163">
        <f t="shared" si="204"/>
        <v>0</v>
      </c>
      <c r="V250" s="163">
        <f t="shared" si="208"/>
        <v>0</v>
      </c>
      <c r="W250" s="163">
        <f t="shared" si="208"/>
        <v>0</v>
      </c>
      <c r="X250" s="163">
        <f t="shared" si="208"/>
        <v>0</v>
      </c>
      <c r="Y250" s="163">
        <f t="shared" si="208"/>
        <v>0</v>
      </c>
      <c r="Z250" s="163">
        <f t="shared" si="208"/>
        <v>0</v>
      </c>
      <c r="AA250" s="163">
        <f t="shared" si="208"/>
        <v>0</v>
      </c>
      <c r="AB250" s="163">
        <f t="shared" si="208"/>
        <v>0</v>
      </c>
      <c r="AC250" s="163">
        <f t="shared" si="208"/>
        <v>0</v>
      </c>
      <c r="AD250" s="163">
        <f t="shared" si="208"/>
        <v>0</v>
      </c>
      <c r="AE250" s="163">
        <f t="shared" si="208"/>
        <v>0</v>
      </c>
      <c r="AF250" s="176">
        <f t="shared" si="208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209"/>
        <v>0</v>
      </c>
      <c r="D251" s="163">
        <f t="shared" si="209"/>
        <v>0</v>
      </c>
      <c r="E251" s="163">
        <f t="shared" si="209"/>
        <v>0</v>
      </c>
      <c r="F251" s="163">
        <f t="shared" si="209"/>
        <v>0</v>
      </c>
      <c r="G251" s="163">
        <f t="shared" si="209"/>
        <v>0</v>
      </c>
      <c r="H251" s="163">
        <f t="shared" si="209"/>
        <v>0</v>
      </c>
      <c r="I251" s="163">
        <f t="shared" si="209"/>
        <v>0</v>
      </c>
      <c r="J251" s="163">
        <f t="shared" si="209"/>
        <v>0</v>
      </c>
      <c r="K251" s="163">
        <f t="shared" si="209"/>
        <v>0</v>
      </c>
      <c r="L251" s="163">
        <f t="shared" si="209"/>
        <v>0</v>
      </c>
      <c r="M251" s="163">
        <f t="shared" si="207"/>
        <v>0</v>
      </c>
      <c r="N251" s="163">
        <f t="shared" si="207"/>
        <v>0</v>
      </c>
      <c r="O251" s="163">
        <f t="shared" si="207"/>
        <v>0</v>
      </c>
      <c r="P251" s="163">
        <f t="shared" si="207"/>
        <v>0</v>
      </c>
      <c r="Q251" s="163">
        <f t="shared" si="207"/>
        <v>0</v>
      </c>
      <c r="R251" s="163">
        <f t="shared" si="207"/>
        <v>0</v>
      </c>
      <c r="S251" s="163">
        <f t="shared" si="207"/>
        <v>0</v>
      </c>
      <c r="T251" s="163">
        <f t="shared" si="207"/>
        <v>0</v>
      </c>
      <c r="U251" s="163">
        <f t="shared" si="204"/>
        <v>0</v>
      </c>
      <c r="V251" s="163">
        <f t="shared" si="208"/>
        <v>0</v>
      </c>
      <c r="W251" s="163">
        <f t="shared" si="208"/>
        <v>0</v>
      </c>
      <c r="X251" s="163">
        <f t="shared" si="208"/>
        <v>0</v>
      </c>
      <c r="Y251" s="163">
        <f t="shared" si="208"/>
        <v>0</v>
      </c>
      <c r="Z251" s="163">
        <f t="shared" si="208"/>
        <v>0</v>
      </c>
      <c r="AA251" s="163">
        <f t="shared" si="208"/>
        <v>0</v>
      </c>
      <c r="AB251" s="163">
        <f t="shared" si="208"/>
        <v>0</v>
      </c>
      <c r="AC251" s="163">
        <f t="shared" si="208"/>
        <v>0</v>
      </c>
      <c r="AD251" s="163">
        <f t="shared" si="208"/>
        <v>0</v>
      </c>
      <c r="AE251" s="163">
        <f t="shared" si="208"/>
        <v>0</v>
      </c>
      <c r="AF251" s="176">
        <f t="shared" si="208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209"/>
        <v>0</v>
      </c>
      <c r="D252" s="163">
        <f t="shared" si="209"/>
        <v>0</v>
      </c>
      <c r="E252" s="163">
        <f t="shared" si="209"/>
        <v>0</v>
      </c>
      <c r="F252" s="163">
        <f t="shared" si="209"/>
        <v>0</v>
      </c>
      <c r="G252" s="163">
        <f t="shared" si="209"/>
        <v>0</v>
      </c>
      <c r="H252" s="163">
        <f t="shared" si="209"/>
        <v>0</v>
      </c>
      <c r="I252" s="163">
        <f t="shared" si="209"/>
        <v>0</v>
      </c>
      <c r="J252" s="163">
        <f t="shared" si="209"/>
        <v>0</v>
      </c>
      <c r="K252" s="163">
        <f t="shared" si="209"/>
        <v>0</v>
      </c>
      <c r="L252" s="163">
        <f t="shared" si="209"/>
        <v>0</v>
      </c>
      <c r="M252" s="163">
        <f t="shared" si="207"/>
        <v>0</v>
      </c>
      <c r="N252" s="163">
        <f t="shared" si="207"/>
        <v>0</v>
      </c>
      <c r="O252" s="163">
        <f t="shared" si="207"/>
        <v>0</v>
      </c>
      <c r="P252" s="163">
        <f t="shared" si="207"/>
        <v>0</v>
      </c>
      <c r="Q252" s="163">
        <f t="shared" si="207"/>
        <v>0</v>
      </c>
      <c r="R252" s="163">
        <f t="shared" si="207"/>
        <v>0</v>
      </c>
      <c r="S252" s="163">
        <f t="shared" si="207"/>
        <v>0</v>
      </c>
      <c r="T252" s="163">
        <f t="shared" si="207"/>
        <v>0</v>
      </c>
      <c r="U252" s="163">
        <f t="shared" si="204"/>
        <v>0</v>
      </c>
      <c r="V252" s="163">
        <f t="shared" si="208"/>
        <v>0</v>
      </c>
      <c r="W252" s="163">
        <f t="shared" si="208"/>
        <v>0</v>
      </c>
      <c r="X252" s="163">
        <f t="shared" si="208"/>
        <v>0</v>
      </c>
      <c r="Y252" s="163">
        <f t="shared" si="208"/>
        <v>0</v>
      </c>
      <c r="Z252" s="163">
        <f t="shared" si="208"/>
        <v>0</v>
      </c>
      <c r="AA252" s="163">
        <f t="shared" si="208"/>
        <v>0</v>
      </c>
      <c r="AB252" s="163">
        <f t="shared" si="208"/>
        <v>0</v>
      </c>
      <c r="AC252" s="163">
        <f t="shared" si="208"/>
        <v>0</v>
      </c>
      <c r="AD252" s="163">
        <f t="shared" si="208"/>
        <v>0</v>
      </c>
      <c r="AE252" s="163">
        <f t="shared" si="208"/>
        <v>0</v>
      </c>
      <c r="AF252" s="176">
        <f t="shared" si="208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209"/>
        <v>0</v>
      </c>
      <c r="D253" s="163">
        <f t="shared" si="209"/>
        <v>0</v>
      </c>
      <c r="E253" s="163">
        <f t="shared" si="209"/>
        <v>0</v>
      </c>
      <c r="F253" s="163">
        <f t="shared" si="209"/>
        <v>0</v>
      </c>
      <c r="G253" s="163">
        <f t="shared" si="209"/>
        <v>0</v>
      </c>
      <c r="H253" s="163">
        <f t="shared" si="209"/>
        <v>0</v>
      </c>
      <c r="I253" s="163">
        <f t="shared" si="209"/>
        <v>0</v>
      </c>
      <c r="J253" s="163">
        <f t="shared" si="209"/>
        <v>0</v>
      </c>
      <c r="K253" s="163">
        <f t="shared" si="209"/>
        <v>0</v>
      </c>
      <c r="L253" s="163">
        <f t="shared" si="209"/>
        <v>0</v>
      </c>
      <c r="M253" s="163">
        <f t="shared" si="207"/>
        <v>0</v>
      </c>
      <c r="N253" s="163">
        <f t="shared" si="207"/>
        <v>0</v>
      </c>
      <c r="O253" s="163">
        <f t="shared" si="207"/>
        <v>0</v>
      </c>
      <c r="P253" s="163">
        <f t="shared" si="207"/>
        <v>0</v>
      </c>
      <c r="Q253" s="163">
        <f t="shared" si="207"/>
        <v>0</v>
      </c>
      <c r="R253" s="163">
        <f t="shared" si="207"/>
        <v>0</v>
      </c>
      <c r="S253" s="163">
        <f t="shared" si="207"/>
        <v>0</v>
      </c>
      <c r="T253" s="163">
        <f t="shared" si="207"/>
        <v>0</v>
      </c>
      <c r="U253" s="163">
        <f t="shared" si="204"/>
        <v>0</v>
      </c>
      <c r="V253" s="163">
        <f t="shared" si="208"/>
        <v>0</v>
      </c>
      <c r="W253" s="163">
        <f t="shared" si="208"/>
        <v>0</v>
      </c>
      <c r="X253" s="163">
        <f t="shared" si="208"/>
        <v>0</v>
      </c>
      <c r="Y253" s="163">
        <f t="shared" si="208"/>
        <v>0</v>
      </c>
      <c r="Z253" s="163">
        <f t="shared" si="208"/>
        <v>0</v>
      </c>
      <c r="AA253" s="163">
        <f t="shared" si="208"/>
        <v>0</v>
      </c>
      <c r="AB253" s="163">
        <f t="shared" si="208"/>
        <v>0</v>
      </c>
      <c r="AC253" s="163">
        <f t="shared" si="208"/>
        <v>0</v>
      </c>
      <c r="AD253" s="163">
        <f t="shared" si="208"/>
        <v>0</v>
      </c>
      <c r="AE253" s="163">
        <f t="shared" si="208"/>
        <v>0</v>
      </c>
      <c r="AF253" s="176">
        <f t="shared" si="208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209"/>
        <v>0</v>
      </c>
      <c r="D254" s="163">
        <f t="shared" si="209"/>
        <v>0</v>
      </c>
      <c r="E254" s="163">
        <f t="shared" si="209"/>
        <v>0</v>
      </c>
      <c r="F254" s="163">
        <f t="shared" si="209"/>
        <v>0</v>
      </c>
      <c r="G254" s="163">
        <f t="shared" si="209"/>
        <v>0</v>
      </c>
      <c r="H254" s="163">
        <f t="shared" si="209"/>
        <v>0</v>
      </c>
      <c r="I254" s="163">
        <f t="shared" si="209"/>
        <v>0</v>
      </c>
      <c r="J254" s="163">
        <f t="shared" si="209"/>
        <v>0</v>
      </c>
      <c r="K254" s="163">
        <f t="shared" si="209"/>
        <v>0</v>
      </c>
      <c r="L254" s="163">
        <f t="shared" si="209"/>
        <v>0</v>
      </c>
      <c r="M254" s="163">
        <f t="shared" si="207"/>
        <v>0</v>
      </c>
      <c r="N254" s="163">
        <f t="shared" si="207"/>
        <v>0</v>
      </c>
      <c r="O254" s="163">
        <f t="shared" si="207"/>
        <v>0</v>
      </c>
      <c r="P254" s="163">
        <f t="shared" si="207"/>
        <v>0</v>
      </c>
      <c r="Q254" s="163">
        <f t="shared" si="207"/>
        <v>0</v>
      </c>
      <c r="R254" s="163">
        <f t="shared" si="207"/>
        <v>0</v>
      </c>
      <c r="S254" s="163">
        <f t="shared" si="207"/>
        <v>0</v>
      </c>
      <c r="T254" s="163">
        <f t="shared" si="207"/>
        <v>0</v>
      </c>
      <c r="U254" s="163">
        <f t="shared" si="204"/>
        <v>0</v>
      </c>
      <c r="V254" s="163">
        <f t="shared" si="208"/>
        <v>0</v>
      </c>
      <c r="W254" s="163">
        <f t="shared" si="208"/>
        <v>0</v>
      </c>
      <c r="X254" s="163">
        <f t="shared" si="208"/>
        <v>0</v>
      </c>
      <c r="Y254" s="163">
        <f t="shared" si="208"/>
        <v>0</v>
      </c>
      <c r="Z254" s="163">
        <f t="shared" si="208"/>
        <v>0</v>
      </c>
      <c r="AA254" s="163">
        <f t="shared" si="208"/>
        <v>0</v>
      </c>
      <c r="AB254" s="163">
        <f t="shared" si="208"/>
        <v>0</v>
      </c>
      <c r="AC254" s="163">
        <f t="shared" si="208"/>
        <v>0</v>
      </c>
      <c r="AD254" s="163">
        <f t="shared" si="208"/>
        <v>0</v>
      </c>
      <c r="AE254" s="163">
        <f t="shared" si="208"/>
        <v>0</v>
      </c>
      <c r="AF254" s="176">
        <f t="shared" si="208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209"/>
        <v>0</v>
      </c>
      <c r="D255" s="163">
        <f t="shared" si="209"/>
        <v>0</v>
      </c>
      <c r="E255" s="163">
        <f t="shared" si="209"/>
        <v>0</v>
      </c>
      <c r="F255" s="163">
        <f t="shared" si="209"/>
        <v>0</v>
      </c>
      <c r="G255" s="163">
        <f t="shared" si="209"/>
        <v>0</v>
      </c>
      <c r="H255" s="163">
        <f t="shared" si="209"/>
        <v>0</v>
      </c>
      <c r="I255" s="163">
        <f t="shared" si="209"/>
        <v>0</v>
      </c>
      <c r="J255" s="163">
        <f t="shared" si="209"/>
        <v>0</v>
      </c>
      <c r="K255" s="163">
        <f t="shared" si="209"/>
        <v>0</v>
      </c>
      <c r="L255" s="163">
        <f t="shared" si="209"/>
        <v>0</v>
      </c>
      <c r="M255" s="163">
        <f t="shared" si="207"/>
        <v>0</v>
      </c>
      <c r="N255" s="163">
        <f t="shared" si="207"/>
        <v>0</v>
      </c>
      <c r="O255" s="163">
        <f t="shared" si="207"/>
        <v>0</v>
      </c>
      <c r="P255" s="163">
        <f t="shared" si="207"/>
        <v>0</v>
      </c>
      <c r="Q255" s="163">
        <f t="shared" si="207"/>
        <v>0</v>
      </c>
      <c r="R255" s="163">
        <f t="shared" si="207"/>
        <v>0</v>
      </c>
      <c r="S255" s="163">
        <f t="shared" si="207"/>
        <v>0</v>
      </c>
      <c r="T255" s="163">
        <f t="shared" si="207"/>
        <v>0</v>
      </c>
      <c r="U255" s="163">
        <f t="shared" si="204"/>
        <v>0</v>
      </c>
      <c r="V255" s="163">
        <f t="shared" si="208"/>
        <v>0</v>
      </c>
      <c r="W255" s="163">
        <f t="shared" si="208"/>
        <v>0</v>
      </c>
      <c r="X255" s="163">
        <f t="shared" si="208"/>
        <v>0</v>
      </c>
      <c r="Y255" s="163">
        <f t="shared" si="208"/>
        <v>0</v>
      </c>
      <c r="Z255" s="163">
        <f t="shared" si="208"/>
        <v>0</v>
      </c>
      <c r="AA255" s="163">
        <f t="shared" si="208"/>
        <v>0</v>
      </c>
      <c r="AB255" s="163">
        <f t="shared" si="208"/>
        <v>0</v>
      </c>
      <c r="AC255" s="163">
        <f t="shared" si="208"/>
        <v>0</v>
      </c>
      <c r="AD255" s="163">
        <f t="shared" si="208"/>
        <v>0</v>
      </c>
      <c r="AE255" s="163">
        <f t="shared" si="208"/>
        <v>0</v>
      </c>
      <c r="AF255" s="176">
        <f t="shared" si="208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209"/>
        <v>0</v>
      </c>
      <c r="D256" s="163">
        <f t="shared" si="209"/>
        <v>0</v>
      </c>
      <c r="E256" s="163">
        <f t="shared" si="209"/>
        <v>0</v>
      </c>
      <c r="F256" s="163">
        <f t="shared" si="209"/>
        <v>0</v>
      </c>
      <c r="G256" s="163">
        <f t="shared" si="209"/>
        <v>0</v>
      </c>
      <c r="H256" s="163">
        <f t="shared" si="209"/>
        <v>0</v>
      </c>
      <c r="I256" s="163">
        <f t="shared" si="209"/>
        <v>0</v>
      </c>
      <c r="J256" s="163">
        <f t="shared" si="209"/>
        <v>0</v>
      </c>
      <c r="K256" s="163">
        <f t="shared" si="209"/>
        <v>0</v>
      </c>
      <c r="L256" s="163">
        <f t="shared" si="209"/>
        <v>0</v>
      </c>
      <c r="M256" s="163">
        <f t="shared" si="207"/>
        <v>0</v>
      </c>
      <c r="N256" s="163">
        <f t="shared" si="207"/>
        <v>0</v>
      </c>
      <c r="O256" s="163">
        <f t="shared" si="207"/>
        <v>0</v>
      </c>
      <c r="P256" s="163">
        <f t="shared" si="207"/>
        <v>0</v>
      </c>
      <c r="Q256" s="163">
        <f t="shared" si="207"/>
        <v>0</v>
      </c>
      <c r="R256" s="163">
        <f t="shared" si="207"/>
        <v>0</v>
      </c>
      <c r="S256" s="163">
        <f t="shared" si="207"/>
        <v>0</v>
      </c>
      <c r="T256" s="163">
        <f t="shared" si="207"/>
        <v>0</v>
      </c>
      <c r="U256" s="163">
        <f t="shared" si="204"/>
        <v>0</v>
      </c>
      <c r="V256" s="163">
        <f t="shared" si="208"/>
        <v>0</v>
      </c>
      <c r="W256" s="163">
        <f t="shared" si="208"/>
        <v>0</v>
      </c>
      <c r="X256" s="163">
        <f t="shared" si="208"/>
        <v>0</v>
      </c>
      <c r="Y256" s="163">
        <f t="shared" si="208"/>
        <v>0</v>
      </c>
      <c r="Z256" s="163">
        <f t="shared" si="208"/>
        <v>0</v>
      </c>
      <c r="AA256" s="163">
        <f t="shared" si="208"/>
        <v>0</v>
      </c>
      <c r="AB256" s="163">
        <f t="shared" si="208"/>
        <v>0</v>
      </c>
      <c r="AC256" s="163">
        <f t="shared" si="208"/>
        <v>0</v>
      </c>
      <c r="AD256" s="163">
        <f t="shared" si="208"/>
        <v>0</v>
      </c>
      <c r="AE256" s="163">
        <f t="shared" si="208"/>
        <v>0</v>
      </c>
      <c r="AF256" s="176">
        <f t="shared" si="208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209"/>
        <v>0</v>
      </c>
      <c r="D257" s="163">
        <f t="shared" si="209"/>
        <v>0</v>
      </c>
      <c r="E257" s="163">
        <f t="shared" si="209"/>
        <v>0</v>
      </c>
      <c r="F257" s="163">
        <f t="shared" si="209"/>
        <v>0</v>
      </c>
      <c r="G257" s="163">
        <f t="shared" si="209"/>
        <v>0</v>
      </c>
      <c r="H257" s="163">
        <f t="shared" si="209"/>
        <v>0</v>
      </c>
      <c r="I257" s="163">
        <f t="shared" si="209"/>
        <v>0</v>
      </c>
      <c r="J257" s="163">
        <f t="shared" si="209"/>
        <v>0</v>
      </c>
      <c r="K257" s="163">
        <f t="shared" si="209"/>
        <v>0</v>
      </c>
      <c r="L257" s="163">
        <f t="shared" si="209"/>
        <v>0</v>
      </c>
      <c r="M257" s="163">
        <f t="shared" si="207"/>
        <v>0</v>
      </c>
      <c r="N257" s="163">
        <f t="shared" si="207"/>
        <v>0</v>
      </c>
      <c r="O257" s="163">
        <f t="shared" si="207"/>
        <v>0</v>
      </c>
      <c r="P257" s="163">
        <f t="shared" si="207"/>
        <v>0</v>
      </c>
      <c r="Q257" s="163">
        <f t="shared" si="207"/>
        <v>0</v>
      </c>
      <c r="R257" s="163">
        <f t="shared" si="207"/>
        <v>0</v>
      </c>
      <c r="S257" s="163">
        <f t="shared" si="207"/>
        <v>0</v>
      </c>
      <c r="T257" s="163">
        <f t="shared" si="207"/>
        <v>0</v>
      </c>
      <c r="U257" s="163">
        <f t="shared" si="204"/>
        <v>0</v>
      </c>
      <c r="V257" s="163">
        <f t="shared" si="208"/>
        <v>0</v>
      </c>
      <c r="W257" s="163">
        <f t="shared" si="208"/>
        <v>0</v>
      </c>
      <c r="X257" s="163">
        <f t="shared" si="208"/>
        <v>0</v>
      </c>
      <c r="Y257" s="163">
        <f t="shared" si="208"/>
        <v>0</v>
      </c>
      <c r="Z257" s="163">
        <f t="shared" si="208"/>
        <v>0</v>
      </c>
      <c r="AA257" s="163">
        <f t="shared" si="208"/>
        <v>0</v>
      </c>
      <c r="AB257" s="163">
        <f t="shared" si="208"/>
        <v>0</v>
      </c>
      <c r="AC257" s="163">
        <f t="shared" si="208"/>
        <v>0</v>
      </c>
      <c r="AD257" s="163">
        <f t="shared" si="208"/>
        <v>0</v>
      </c>
      <c r="AE257" s="163">
        <f t="shared" si="208"/>
        <v>0</v>
      </c>
      <c r="AF257" s="176">
        <f t="shared" si="208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209"/>
        <v>0</v>
      </c>
      <c r="D258" s="163">
        <f t="shared" si="209"/>
        <v>0</v>
      </c>
      <c r="E258" s="163">
        <f t="shared" si="209"/>
        <v>0</v>
      </c>
      <c r="F258" s="163">
        <f t="shared" si="209"/>
        <v>0</v>
      </c>
      <c r="G258" s="163">
        <f t="shared" si="209"/>
        <v>0</v>
      </c>
      <c r="H258" s="163">
        <f t="shared" si="209"/>
        <v>0</v>
      </c>
      <c r="I258" s="163">
        <f t="shared" si="209"/>
        <v>0</v>
      </c>
      <c r="J258" s="163">
        <f t="shared" si="209"/>
        <v>0</v>
      </c>
      <c r="K258" s="163">
        <f t="shared" si="209"/>
        <v>0</v>
      </c>
      <c r="L258" s="163">
        <f t="shared" si="209"/>
        <v>0</v>
      </c>
      <c r="M258" s="163">
        <f t="shared" si="207"/>
        <v>0</v>
      </c>
      <c r="N258" s="163">
        <f t="shared" si="207"/>
        <v>0</v>
      </c>
      <c r="O258" s="163">
        <f t="shared" si="207"/>
        <v>0</v>
      </c>
      <c r="P258" s="163">
        <f t="shared" si="207"/>
        <v>0</v>
      </c>
      <c r="Q258" s="163">
        <f t="shared" si="207"/>
        <v>0</v>
      </c>
      <c r="R258" s="163">
        <f t="shared" si="207"/>
        <v>0</v>
      </c>
      <c r="S258" s="163">
        <f t="shared" si="207"/>
        <v>0</v>
      </c>
      <c r="T258" s="163">
        <f t="shared" si="207"/>
        <v>0</v>
      </c>
      <c r="U258" s="163">
        <f t="shared" si="204"/>
        <v>0</v>
      </c>
      <c r="V258" s="163">
        <f t="shared" si="208"/>
        <v>0</v>
      </c>
      <c r="W258" s="163">
        <f t="shared" si="208"/>
        <v>0</v>
      </c>
      <c r="X258" s="163">
        <f t="shared" si="208"/>
        <v>0</v>
      </c>
      <c r="Y258" s="163">
        <f t="shared" si="208"/>
        <v>0</v>
      </c>
      <c r="Z258" s="163">
        <f t="shared" si="208"/>
        <v>0</v>
      </c>
      <c r="AA258" s="163">
        <f t="shared" si="208"/>
        <v>0</v>
      </c>
      <c r="AB258" s="163">
        <f t="shared" si="208"/>
        <v>0</v>
      </c>
      <c r="AC258" s="163">
        <f t="shared" si="208"/>
        <v>0</v>
      </c>
      <c r="AD258" s="163">
        <f t="shared" si="208"/>
        <v>0</v>
      </c>
      <c r="AE258" s="163">
        <f t="shared" si="208"/>
        <v>0</v>
      </c>
      <c r="AF258" s="176">
        <f t="shared" si="208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209"/>
        <v>0</v>
      </c>
      <c r="D259" s="163">
        <f t="shared" si="209"/>
        <v>0</v>
      </c>
      <c r="E259" s="163">
        <f t="shared" si="209"/>
        <v>0</v>
      </c>
      <c r="F259" s="163">
        <f t="shared" si="209"/>
        <v>0</v>
      </c>
      <c r="G259" s="163">
        <f t="shared" si="209"/>
        <v>0</v>
      </c>
      <c r="H259" s="163">
        <f t="shared" si="209"/>
        <v>0</v>
      </c>
      <c r="I259" s="163">
        <f t="shared" si="209"/>
        <v>0</v>
      </c>
      <c r="J259" s="163">
        <f t="shared" si="209"/>
        <v>0</v>
      </c>
      <c r="K259" s="163">
        <f t="shared" si="209"/>
        <v>0</v>
      </c>
      <c r="L259" s="163">
        <f t="shared" si="209"/>
        <v>0</v>
      </c>
      <c r="M259" s="163">
        <f t="shared" si="207"/>
        <v>0</v>
      </c>
      <c r="N259" s="163">
        <f t="shared" si="207"/>
        <v>0</v>
      </c>
      <c r="O259" s="163">
        <f t="shared" si="207"/>
        <v>0</v>
      </c>
      <c r="P259" s="163">
        <f t="shared" si="207"/>
        <v>0</v>
      </c>
      <c r="Q259" s="163">
        <f t="shared" si="207"/>
        <v>0</v>
      </c>
      <c r="R259" s="163">
        <f t="shared" si="207"/>
        <v>0</v>
      </c>
      <c r="S259" s="163">
        <f t="shared" si="207"/>
        <v>0</v>
      </c>
      <c r="T259" s="163">
        <f t="shared" si="207"/>
        <v>0</v>
      </c>
      <c r="U259" s="163">
        <f t="shared" si="204"/>
        <v>0</v>
      </c>
      <c r="V259" s="163">
        <f t="shared" si="208"/>
        <v>0</v>
      </c>
      <c r="W259" s="163">
        <f t="shared" si="208"/>
        <v>0</v>
      </c>
      <c r="X259" s="163">
        <f t="shared" si="208"/>
        <v>0</v>
      </c>
      <c r="Y259" s="163">
        <f t="shared" si="208"/>
        <v>0</v>
      </c>
      <c r="Z259" s="163">
        <f t="shared" si="208"/>
        <v>0</v>
      </c>
      <c r="AA259" s="163">
        <f t="shared" si="208"/>
        <v>0</v>
      </c>
      <c r="AB259" s="163">
        <f t="shared" si="208"/>
        <v>0</v>
      </c>
      <c r="AC259" s="163">
        <f t="shared" si="208"/>
        <v>0</v>
      </c>
      <c r="AD259" s="163">
        <f t="shared" si="208"/>
        <v>0</v>
      </c>
      <c r="AE259" s="163">
        <f t="shared" si="208"/>
        <v>0</v>
      </c>
      <c r="AF259" s="176">
        <f t="shared" si="208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209"/>
        <v>0</v>
      </c>
      <c r="D260" s="163">
        <f t="shared" si="209"/>
        <v>0</v>
      </c>
      <c r="E260" s="163">
        <f t="shared" si="209"/>
        <v>0</v>
      </c>
      <c r="F260" s="163">
        <f t="shared" si="209"/>
        <v>0</v>
      </c>
      <c r="G260" s="163">
        <f t="shared" si="209"/>
        <v>0</v>
      </c>
      <c r="H260" s="163">
        <f t="shared" si="209"/>
        <v>0</v>
      </c>
      <c r="I260" s="163">
        <f t="shared" si="209"/>
        <v>0</v>
      </c>
      <c r="J260" s="163">
        <f t="shared" si="209"/>
        <v>0</v>
      </c>
      <c r="K260" s="163">
        <f t="shared" si="209"/>
        <v>0</v>
      </c>
      <c r="L260" s="163">
        <f t="shared" si="209"/>
        <v>0</v>
      </c>
      <c r="M260" s="163">
        <f t="shared" si="207"/>
        <v>0</v>
      </c>
      <c r="N260" s="163">
        <f t="shared" si="207"/>
        <v>0</v>
      </c>
      <c r="O260" s="163">
        <f t="shared" si="207"/>
        <v>0</v>
      </c>
      <c r="P260" s="163">
        <f t="shared" si="207"/>
        <v>0</v>
      </c>
      <c r="Q260" s="163">
        <f t="shared" si="207"/>
        <v>0</v>
      </c>
      <c r="R260" s="163">
        <f t="shared" si="207"/>
        <v>0</v>
      </c>
      <c r="S260" s="163">
        <f t="shared" si="207"/>
        <v>0</v>
      </c>
      <c r="T260" s="163">
        <f t="shared" si="207"/>
        <v>0</v>
      </c>
      <c r="U260" s="163">
        <f t="shared" si="204"/>
        <v>0</v>
      </c>
      <c r="V260" s="163">
        <f t="shared" si="208"/>
        <v>0</v>
      </c>
      <c r="W260" s="163">
        <f t="shared" si="208"/>
        <v>0</v>
      </c>
      <c r="X260" s="163">
        <f t="shared" si="208"/>
        <v>0</v>
      </c>
      <c r="Y260" s="163">
        <f t="shared" si="208"/>
        <v>0</v>
      </c>
      <c r="Z260" s="163">
        <f t="shared" si="208"/>
        <v>0</v>
      </c>
      <c r="AA260" s="163">
        <f t="shared" si="208"/>
        <v>0</v>
      </c>
      <c r="AB260" s="163">
        <f t="shared" si="208"/>
        <v>0</v>
      </c>
      <c r="AC260" s="163">
        <f t="shared" si="208"/>
        <v>0</v>
      </c>
      <c r="AD260" s="163">
        <f t="shared" si="208"/>
        <v>0</v>
      </c>
      <c r="AE260" s="163">
        <f t="shared" si="208"/>
        <v>0</v>
      </c>
      <c r="AF260" s="176">
        <f t="shared" si="208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209"/>
        <v>0</v>
      </c>
      <c r="D261" s="163">
        <f t="shared" si="209"/>
        <v>0</v>
      </c>
      <c r="E261" s="163">
        <f t="shared" si="209"/>
        <v>0</v>
      </c>
      <c r="F261" s="163">
        <f t="shared" si="209"/>
        <v>0</v>
      </c>
      <c r="G261" s="163">
        <f t="shared" si="209"/>
        <v>0</v>
      </c>
      <c r="H261" s="163">
        <f t="shared" si="209"/>
        <v>0</v>
      </c>
      <c r="I261" s="163">
        <f t="shared" si="209"/>
        <v>0</v>
      </c>
      <c r="J261" s="163">
        <f t="shared" si="209"/>
        <v>0</v>
      </c>
      <c r="K261" s="163">
        <f t="shared" si="209"/>
        <v>0</v>
      </c>
      <c r="L261" s="163">
        <f t="shared" si="209"/>
        <v>0</v>
      </c>
      <c r="M261" s="163">
        <f t="shared" si="207"/>
        <v>0</v>
      </c>
      <c r="N261" s="163">
        <f t="shared" si="207"/>
        <v>0</v>
      </c>
      <c r="O261" s="163">
        <f t="shared" si="207"/>
        <v>0</v>
      </c>
      <c r="P261" s="163">
        <f t="shared" si="207"/>
        <v>0</v>
      </c>
      <c r="Q261" s="163">
        <f t="shared" si="207"/>
        <v>0</v>
      </c>
      <c r="R261" s="163">
        <f t="shared" si="207"/>
        <v>0</v>
      </c>
      <c r="S261" s="163">
        <f t="shared" si="207"/>
        <v>0</v>
      </c>
      <c r="T261" s="163">
        <f t="shared" si="207"/>
        <v>0</v>
      </c>
      <c r="U261" s="163">
        <f t="shared" si="204"/>
        <v>0</v>
      </c>
      <c r="V261" s="163">
        <f t="shared" si="208"/>
        <v>0</v>
      </c>
      <c r="W261" s="163">
        <f t="shared" si="208"/>
        <v>0</v>
      </c>
      <c r="X261" s="163">
        <f t="shared" si="208"/>
        <v>0</v>
      </c>
      <c r="Y261" s="163">
        <f t="shared" si="208"/>
        <v>0</v>
      </c>
      <c r="Z261" s="163">
        <f t="shared" si="208"/>
        <v>0</v>
      </c>
      <c r="AA261" s="163">
        <f t="shared" si="208"/>
        <v>0</v>
      </c>
      <c r="AB261" s="163">
        <f t="shared" si="208"/>
        <v>0</v>
      </c>
      <c r="AC261" s="163">
        <f t="shared" si="208"/>
        <v>0</v>
      </c>
      <c r="AD261" s="163">
        <f t="shared" si="208"/>
        <v>0</v>
      </c>
      <c r="AE261" s="163">
        <f t="shared" si="208"/>
        <v>0</v>
      </c>
      <c r="AF261" s="176">
        <f t="shared" si="208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209"/>
        <v>0</v>
      </c>
      <c r="D262" s="163">
        <f t="shared" si="209"/>
        <v>0</v>
      </c>
      <c r="E262" s="163">
        <f t="shared" si="209"/>
        <v>0</v>
      </c>
      <c r="F262" s="163">
        <f t="shared" si="209"/>
        <v>0</v>
      </c>
      <c r="G262" s="163">
        <f t="shared" si="209"/>
        <v>0</v>
      </c>
      <c r="H262" s="163">
        <f t="shared" si="209"/>
        <v>0</v>
      </c>
      <c r="I262" s="163">
        <f t="shared" si="209"/>
        <v>0</v>
      </c>
      <c r="J262" s="163">
        <f t="shared" si="209"/>
        <v>0</v>
      </c>
      <c r="K262" s="163">
        <f t="shared" si="209"/>
        <v>0</v>
      </c>
      <c r="L262" s="163">
        <f t="shared" si="209"/>
        <v>0</v>
      </c>
      <c r="M262" s="163">
        <f t="shared" si="207"/>
        <v>0</v>
      </c>
      <c r="N262" s="163">
        <f t="shared" si="207"/>
        <v>0</v>
      </c>
      <c r="O262" s="163">
        <f t="shared" si="207"/>
        <v>0</v>
      </c>
      <c r="P262" s="163">
        <f t="shared" si="207"/>
        <v>0</v>
      </c>
      <c r="Q262" s="163">
        <f t="shared" si="207"/>
        <v>0</v>
      </c>
      <c r="R262" s="163">
        <f t="shared" si="207"/>
        <v>0</v>
      </c>
      <c r="S262" s="163">
        <f t="shared" si="207"/>
        <v>0</v>
      </c>
      <c r="T262" s="163">
        <f t="shared" si="207"/>
        <v>0</v>
      </c>
      <c r="U262" s="163">
        <f t="shared" si="204"/>
        <v>0</v>
      </c>
      <c r="V262" s="163">
        <f t="shared" si="208"/>
        <v>0</v>
      </c>
      <c r="W262" s="163">
        <f t="shared" si="208"/>
        <v>0</v>
      </c>
      <c r="X262" s="163">
        <f t="shared" si="208"/>
        <v>0</v>
      </c>
      <c r="Y262" s="163">
        <f t="shared" si="208"/>
        <v>0</v>
      </c>
      <c r="Z262" s="163">
        <f t="shared" si="208"/>
        <v>0</v>
      </c>
      <c r="AA262" s="163">
        <f t="shared" si="208"/>
        <v>0</v>
      </c>
      <c r="AB262" s="163">
        <f t="shared" si="208"/>
        <v>0</v>
      </c>
      <c r="AC262" s="163">
        <f t="shared" si="208"/>
        <v>0</v>
      </c>
      <c r="AD262" s="163">
        <f t="shared" si="208"/>
        <v>0</v>
      </c>
      <c r="AE262" s="163">
        <f t="shared" si="208"/>
        <v>0</v>
      </c>
      <c r="AF262" s="176">
        <f t="shared" si="208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209"/>
        <v>0</v>
      </c>
      <c r="D263" s="163">
        <f t="shared" si="209"/>
        <v>0</v>
      </c>
      <c r="E263" s="163">
        <f t="shared" si="209"/>
        <v>0</v>
      </c>
      <c r="F263" s="163">
        <f t="shared" si="209"/>
        <v>0</v>
      </c>
      <c r="G263" s="163">
        <f t="shared" si="209"/>
        <v>0</v>
      </c>
      <c r="H263" s="163">
        <f t="shared" si="209"/>
        <v>0</v>
      </c>
      <c r="I263" s="163">
        <f t="shared" si="209"/>
        <v>0</v>
      </c>
      <c r="J263" s="163">
        <f t="shared" si="209"/>
        <v>0</v>
      </c>
      <c r="K263" s="163">
        <f t="shared" si="209"/>
        <v>0</v>
      </c>
      <c r="L263" s="163">
        <f t="shared" si="209"/>
        <v>0</v>
      </c>
      <c r="M263" s="163">
        <f t="shared" si="207"/>
        <v>0</v>
      </c>
      <c r="N263" s="163">
        <f t="shared" si="207"/>
        <v>0</v>
      </c>
      <c r="O263" s="163">
        <f t="shared" si="207"/>
        <v>0</v>
      </c>
      <c r="P263" s="163">
        <f t="shared" si="207"/>
        <v>0</v>
      </c>
      <c r="Q263" s="163">
        <f t="shared" si="207"/>
        <v>0</v>
      </c>
      <c r="R263" s="163">
        <f t="shared" si="207"/>
        <v>0</v>
      </c>
      <c r="S263" s="163">
        <f t="shared" si="207"/>
        <v>0</v>
      </c>
      <c r="T263" s="163">
        <f t="shared" si="207"/>
        <v>0</v>
      </c>
      <c r="U263" s="163">
        <f t="shared" si="204"/>
        <v>0</v>
      </c>
      <c r="V263" s="163">
        <f t="shared" si="208"/>
        <v>0</v>
      </c>
      <c r="W263" s="163">
        <f t="shared" si="208"/>
        <v>0</v>
      </c>
      <c r="X263" s="163">
        <f t="shared" si="208"/>
        <v>0</v>
      </c>
      <c r="Y263" s="163">
        <f t="shared" si="208"/>
        <v>0</v>
      </c>
      <c r="Z263" s="163">
        <f t="shared" si="208"/>
        <v>0</v>
      </c>
      <c r="AA263" s="163">
        <f t="shared" si="208"/>
        <v>0</v>
      </c>
      <c r="AB263" s="163">
        <f t="shared" si="208"/>
        <v>0</v>
      </c>
      <c r="AC263" s="163">
        <f t="shared" si="208"/>
        <v>0</v>
      </c>
      <c r="AD263" s="163">
        <f t="shared" si="208"/>
        <v>0</v>
      </c>
      <c r="AE263" s="163">
        <f t="shared" si="208"/>
        <v>0</v>
      </c>
      <c r="AF263" s="176">
        <f t="shared" si="208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209"/>
        <v>0</v>
      </c>
      <c r="D264" s="163">
        <f t="shared" si="209"/>
        <v>0</v>
      </c>
      <c r="E264" s="163">
        <f t="shared" si="209"/>
        <v>0</v>
      </c>
      <c r="F264" s="163">
        <f t="shared" si="209"/>
        <v>0</v>
      </c>
      <c r="G264" s="163">
        <f t="shared" si="209"/>
        <v>0</v>
      </c>
      <c r="H264" s="163">
        <f t="shared" si="209"/>
        <v>0</v>
      </c>
      <c r="I264" s="163">
        <f t="shared" si="209"/>
        <v>0</v>
      </c>
      <c r="J264" s="163">
        <f t="shared" si="209"/>
        <v>0</v>
      </c>
      <c r="K264" s="163">
        <f t="shared" si="209"/>
        <v>0</v>
      </c>
      <c r="L264" s="163">
        <f t="shared" si="209"/>
        <v>0</v>
      </c>
      <c r="M264" s="163">
        <f t="shared" si="207"/>
        <v>0</v>
      </c>
      <c r="N264" s="163">
        <f t="shared" si="207"/>
        <v>0</v>
      </c>
      <c r="O264" s="163">
        <f t="shared" si="207"/>
        <v>0</v>
      </c>
      <c r="P264" s="163">
        <f t="shared" si="207"/>
        <v>0</v>
      </c>
      <c r="Q264" s="163">
        <f t="shared" si="207"/>
        <v>0</v>
      </c>
      <c r="R264" s="163">
        <f t="shared" si="207"/>
        <v>0</v>
      </c>
      <c r="S264" s="163">
        <f t="shared" si="207"/>
        <v>0</v>
      </c>
      <c r="T264" s="163">
        <f t="shared" ref="T264:U264" si="210">S264</f>
        <v>0</v>
      </c>
      <c r="U264" s="163">
        <f t="shared" si="210"/>
        <v>0</v>
      </c>
      <c r="V264" s="163">
        <f t="shared" ref="V264:AF273" si="211">U264</f>
        <v>0</v>
      </c>
      <c r="W264" s="163">
        <f t="shared" si="211"/>
        <v>0</v>
      </c>
      <c r="X264" s="163">
        <f t="shared" si="211"/>
        <v>0</v>
      </c>
      <c r="Y264" s="163">
        <f t="shared" si="211"/>
        <v>0</v>
      </c>
      <c r="Z264" s="163">
        <f t="shared" si="211"/>
        <v>0</v>
      </c>
      <c r="AA264" s="163">
        <f t="shared" si="211"/>
        <v>0</v>
      </c>
      <c r="AB264" s="163">
        <f t="shared" si="211"/>
        <v>0</v>
      </c>
      <c r="AC264" s="163">
        <f t="shared" si="211"/>
        <v>0</v>
      </c>
      <c r="AD264" s="163">
        <f t="shared" si="211"/>
        <v>0</v>
      </c>
      <c r="AE264" s="163">
        <f t="shared" si="211"/>
        <v>0</v>
      </c>
      <c r="AF264" s="176">
        <f t="shared" si="211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U273" si="212">B265</f>
        <v>0</v>
      </c>
      <c r="D265" s="163">
        <f t="shared" si="212"/>
        <v>0</v>
      </c>
      <c r="E265" s="163">
        <f t="shared" si="212"/>
        <v>0</v>
      </c>
      <c r="F265" s="163">
        <f t="shared" si="212"/>
        <v>0</v>
      </c>
      <c r="G265" s="163">
        <f t="shared" si="212"/>
        <v>0</v>
      </c>
      <c r="H265" s="163">
        <f t="shared" si="212"/>
        <v>0</v>
      </c>
      <c r="I265" s="163">
        <f t="shared" si="212"/>
        <v>0</v>
      </c>
      <c r="J265" s="163">
        <f t="shared" si="212"/>
        <v>0</v>
      </c>
      <c r="K265" s="163">
        <f t="shared" si="212"/>
        <v>0</v>
      </c>
      <c r="L265" s="163">
        <f t="shared" si="212"/>
        <v>0</v>
      </c>
      <c r="M265" s="163">
        <f t="shared" si="212"/>
        <v>0</v>
      </c>
      <c r="N265" s="163">
        <f t="shared" si="212"/>
        <v>0</v>
      </c>
      <c r="O265" s="163">
        <f t="shared" si="212"/>
        <v>0</v>
      </c>
      <c r="P265" s="163">
        <f t="shared" si="212"/>
        <v>0</v>
      </c>
      <c r="Q265" s="163">
        <f t="shared" si="212"/>
        <v>0</v>
      </c>
      <c r="R265" s="163">
        <f t="shared" si="212"/>
        <v>0</v>
      </c>
      <c r="S265" s="163">
        <f t="shared" si="212"/>
        <v>0</v>
      </c>
      <c r="T265" s="163">
        <f t="shared" si="212"/>
        <v>0</v>
      </c>
      <c r="U265" s="163">
        <f t="shared" si="212"/>
        <v>0</v>
      </c>
      <c r="V265" s="163">
        <f t="shared" si="211"/>
        <v>0</v>
      </c>
      <c r="W265" s="163">
        <f t="shared" si="211"/>
        <v>0</v>
      </c>
      <c r="X265" s="163">
        <f t="shared" si="211"/>
        <v>0</v>
      </c>
      <c r="Y265" s="163">
        <f t="shared" si="211"/>
        <v>0</v>
      </c>
      <c r="Z265" s="163">
        <f t="shared" si="211"/>
        <v>0</v>
      </c>
      <c r="AA265" s="163">
        <f t="shared" si="211"/>
        <v>0</v>
      </c>
      <c r="AB265" s="163">
        <f t="shared" si="211"/>
        <v>0</v>
      </c>
      <c r="AC265" s="163">
        <f t="shared" si="211"/>
        <v>0</v>
      </c>
      <c r="AD265" s="163">
        <f t="shared" si="211"/>
        <v>0</v>
      </c>
      <c r="AE265" s="163">
        <f t="shared" si="211"/>
        <v>0</v>
      </c>
      <c r="AF265" s="176">
        <f t="shared" si="211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212"/>
        <v>0</v>
      </c>
      <c r="D266" s="163">
        <f t="shared" si="212"/>
        <v>0</v>
      </c>
      <c r="E266" s="163">
        <f t="shared" si="212"/>
        <v>0</v>
      </c>
      <c r="F266" s="163">
        <f t="shared" si="212"/>
        <v>0</v>
      </c>
      <c r="G266" s="163">
        <f t="shared" si="212"/>
        <v>0</v>
      </c>
      <c r="H266" s="163">
        <f t="shared" si="212"/>
        <v>0</v>
      </c>
      <c r="I266" s="163">
        <f t="shared" si="212"/>
        <v>0</v>
      </c>
      <c r="J266" s="163">
        <f t="shared" si="212"/>
        <v>0</v>
      </c>
      <c r="K266" s="163">
        <f t="shared" si="212"/>
        <v>0</v>
      </c>
      <c r="L266" s="163">
        <f t="shared" si="212"/>
        <v>0</v>
      </c>
      <c r="M266" s="163">
        <f t="shared" si="212"/>
        <v>0</v>
      </c>
      <c r="N266" s="163">
        <f t="shared" si="212"/>
        <v>0</v>
      </c>
      <c r="O266" s="163">
        <f t="shared" si="212"/>
        <v>0</v>
      </c>
      <c r="P266" s="163">
        <f t="shared" si="212"/>
        <v>0</v>
      </c>
      <c r="Q266" s="163">
        <f t="shared" si="212"/>
        <v>0</v>
      </c>
      <c r="R266" s="163">
        <f t="shared" si="212"/>
        <v>0</v>
      </c>
      <c r="S266" s="163">
        <f t="shared" si="212"/>
        <v>0</v>
      </c>
      <c r="T266" s="163">
        <f t="shared" si="212"/>
        <v>0</v>
      </c>
      <c r="U266" s="163">
        <f t="shared" si="212"/>
        <v>0</v>
      </c>
      <c r="V266" s="163">
        <f t="shared" si="211"/>
        <v>0</v>
      </c>
      <c r="W266" s="163">
        <f t="shared" si="211"/>
        <v>0</v>
      </c>
      <c r="X266" s="163">
        <f t="shared" si="211"/>
        <v>0</v>
      </c>
      <c r="Y266" s="163">
        <f t="shared" si="211"/>
        <v>0</v>
      </c>
      <c r="Z266" s="163">
        <f t="shared" si="211"/>
        <v>0</v>
      </c>
      <c r="AA266" s="163">
        <f t="shared" si="211"/>
        <v>0</v>
      </c>
      <c r="AB266" s="163">
        <f t="shared" si="211"/>
        <v>0</v>
      </c>
      <c r="AC266" s="163">
        <f t="shared" si="211"/>
        <v>0</v>
      </c>
      <c r="AD266" s="163">
        <f t="shared" si="211"/>
        <v>0</v>
      </c>
      <c r="AE266" s="163">
        <f t="shared" si="211"/>
        <v>0</v>
      </c>
      <c r="AF266" s="176">
        <f t="shared" si="211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212"/>
        <v>0</v>
      </c>
      <c r="D267" s="163">
        <f t="shared" si="212"/>
        <v>0</v>
      </c>
      <c r="E267" s="163">
        <f t="shared" si="212"/>
        <v>0</v>
      </c>
      <c r="F267" s="163">
        <f t="shared" si="212"/>
        <v>0</v>
      </c>
      <c r="G267" s="163">
        <f t="shared" si="212"/>
        <v>0</v>
      </c>
      <c r="H267" s="163">
        <f t="shared" si="212"/>
        <v>0</v>
      </c>
      <c r="I267" s="163">
        <f t="shared" si="212"/>
        <v>0</v>
      </c>
      <c r="J267" s="163">
        <f t="shared" si="212"/>
        <v>0</v>
      </c>
      <c r="K267" s="163">
        <f t="shared" si="212"/>
        <v>0</v>
      </c>
      <c r="L267" s="163">
        <f t="shared" si="212"/>
        <v>0</v>
      </c>
      <c r="M267" s="163">
        <f t="shared" si="212"/>
        <v>0</v>
      </c>
      <c r="N267" s="163">
        <f t="shared" si="212"/>
        <v>0</v>
      </c>
      <c r="O267" s="163">
        <f t="shared" si="212"/>
        <v>0</v>
      </c>
      <c r="P267" s="163">
        <f t="shared" si="212"/>
        <v>0</v>
      </c>
      <c r="Q267" s="163">
        <f t="shared" si="212"/>
        <v>0</v>
      </c>
      <c r="R267" s="163">
        <f t="shared" si="212"/>
        <v>0</v>
      </c>
      <c r="S267" s="163">
        <f t="shared" si="212"/>
        <v>0</v>
      </c>
      <c r="T267" s="163">
        <f t="shared" si="212"/>
        <v>0</v>
      </c>
      <c r="U267" s="163">
        <f t="shared" si="212"/>
        <v>0</v>
      </c>
      <c r="V267" s="163">
        <f t="shared" si="211"/>
        <v>0</v>
      </c>
      <c r="W267" s="163">
        <f t="shared" si="211"/>
        <v>0</v>
      </c>
      <c r="X267" s="163">
        <f t="shared" si="211"/>
        <v>0</v>
      </c>
      <c r="Y267" s="163">
        <f t="shared" si="211"/>
        <v>0</v>
      </c>
      <c r="Z267" s="163">
        <f t="shared" si="211"/>
        <v>0</v>
      </c>
      <c r="AA267" s="163">
        <f t="shared" si="211"/>
        <v>0</v>
      </c>
      <c r="AB267" s="163">
        <f t="shared" si="211"/>
        <v>0</v>
      </c>
      <c r="AC267" s="163">
        <f t="shared" si="211"/>
        <v>0</v>
      </c>
      <c r="AD267" s="163">
        <f t="shared" si="211"/>
        <v>0</v>
      </c>
      <c r="AE267" s="163">
        <f t="shared" si="211"/>
        <v>0</v>
      </c>
      <c r="AF267" s="176">
        <f t="shared" si="211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212"/>
        <v>0</v>
      </c>
      <c r="D268" s="163">
        <f t="shared" si="212"/>
        <v>0</v>
      </c>
      <c r="E268" s="163">
        <f t="shared" si="212"/>
        <v>0</v>
      </c>
      <c r="F268" s="163">
        <f t="shared" si="212"/>
        <v>0</v>
      </c>
      <c r="G268" s="163">
        <f t="shared" si="212"/>
        <v>0</v>
      </c>
      <c r="H268" s="163">
        <f t="shared" si="212"/>
        <v>0</v>
      </c>
      <c r="I268" s="163">
        <f t="shared" si="212"/>
        <v>0</v>
      </c>
      <c r="J268" s="163">
        <f t="shared" si="212"/>
        <v>0</v>
      </c>
      <c r="K268" s="163">
        <f t="shared" si="212"/>
        <v>0</v>
      </c>
      <c r="L268" s="163">
        <f t="shared" si="212"/>
        <v>0</v>
      </c>
      <c r="M268" s="163">
        <f t="shared" si="212"/>
        <v>0</v>
      </c>
      <c r="N268" s="163">
        <f t="shared" si="212"/>
        <v>0</v>
      </c>
      <c r="O268" s="163">
        <f t="shared" si="212"/>
        <v>0</v>
      </c>
      <c r="P268" s="163">
        <f t="shared" si="212"/>
        <v>0</v>
      </c>
      <c r="Q268" s="163">
        <f t="shared" si="212"/>
        <v>0</v>
      </c>
      <c r="R268" s="163">
        <f t="shared" si="212"/>
        <v>0</v>
      </c>
      <c r="S268" s="163">
        <f t="shared" si="212"/>
        <v>0</v>
      </c>
      <c r="T268" s="163">
        <f t="shared" si="212"/>
        <v>0</v>
      </c>
      <c r="U268" s="163">
        <f t="shared" si="212"/>
        <v>0</v>
      </c>
      <c r="V268" s="163">
        <f t="shared" si="211"/>
        <v>0</v>
      </c>
      <c r="W268" s="163">
        <f t="shared" si="211"/>
        <v>0</v>
      </c>
      <c r="X268" s="163">
        <f t="shared" si="211"/>
        <v>0</v>
      </c>
      <c r="Y268" s="163">
        <f t="shared" si="211"/>
        <v>0</v>
      </c>
      <c r="Z268" s="163">
        <f t="shared" si="211"/>
        <v>0</v>
      </c>
      <c r="AA268" s="163">
        <f t="shared" si="211"/>
        <v>0</v>
      </c>
      <c r="AB268" s="163">
        <f t="shared" si="211"/>
        <v>0</v>
      </c>
      <c r="AC268" s="163">
        <f t="shared" si="211"/>
        <v>0</v>
      </c>
      <c r="AD268" s="163">
        <f t="shared" si="211"/>
        <v>0</v>
      </c>
      <c r="AE268" s="163">
        <f t="shared" si="211"/>
        <v>0</v>
      </c>
      <c r="AF268" s="176">
        <f t="shared" si="211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212"/>
        <v>0</v>
      </c>
      <c r="D269" s="163">
        <f t="shared" si="212"/>
        <v>0</v>
      </c>
      <c r="E269" s="163">
        <f t="shared" si="212"/>
        <v>0</v>
      </c>
      <c r="F269" s="163">
        <f t="shared" si="212"/>
        <v>0</v>
      </c>
      <c r="G269" s="163">
        <f t="shared" si="212"/>
        <v>0</v>
      </c>
      <c r="H269" s="163">
        <f t="shared" si="212"/>
        <v>0</v>
      </c>
      <c r="I269" s="163">
        <f t="shared" si="212"/>
        <v>0</v>
      </c>
      <c r="J269" s="163">
        <f t="shared" si="212"/>
        <v>0</v>
      </c>
      <c r="K269" s="163">
        <f t="shared" si="212"/>
        <v>0</v>
      </c>
      <c r="L269" s="163">
        <f t="shared" si="212"/>
        <v>0</v>
      </c>
      <c r="M269" s="163">
        <f t="shared" si="212"/>
        <v>0</v>
      </c>
      <c r="N269" s="163">
        <f t="shared" si="212"/>
        <v>0</v>
      </c>
      <c r="O269" s="163">
        <f t="shared" si="212"/>
        <v>0</v>
      </c>
      <c r="P269" s="163">
        <f t="shared" si="212"/>
        <v>0</v>
      </c>
      <c r="Q269" s="163">
        <f t="shared" si="212"/>
        <v>0</v>
      </c>
      <c r="R269" s="163">
        <f t="shared" si="212"/>
        <v>0</v>
      </c>
      <c r="S269" s="163">
        <f t="shared" si="212"/>
        <v>0</v>
      </c>
      <c r="T269" s="163">
        <f t="shared" si="212"/>
        <v>0</v>
      </c>
      <c r="U269" s="163">
        <f t="shared" si="212"/>
        <v>0</v>
      </c>
      <c r="V269" s="163">
        <f t="shared" si="211"/>
        <v>0</v>
      </c>
      <c r="W269" s="163">
        <f t="shared" si="211"/>
        <v>0</v>
      </c>
      <c r="X269" s="163">
        <f t="shared" si="211"/>
        <v>0</v>
      </c>
      <c r="Y269" s="163">
        <f t="shared" si="211"/>
        <v>0</v>
      </c>
      <c r="Z269" s="163">
        <f t="shared" si="211"/>
        <v>0</v>
      </c>
      <c r="AA269" s="163">
        <f t="shared" si="211"/>
        <v>0</v>
      </c>
      <c r="AB269" s="163">
        <f t="shared" si="211"/>
        <v>0</v>
      </c>
      <c r="AC269" s="163">
        <f t="shared" si="211"/>
        <v>0</v>
      </c>
      <c r="AD269" s="163">
        <f t="shared" si="211"/>
        <v>0</v>
      </c>
      <c r="AE269" s="163">
        <f t="shared" si="211"/>
        <v>0</v>
      </c>
      <c r="AF269" s="176">
        <f t="shared" si="211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212"/>
        <v>0</v>
      </c>
      <c r="D270" s="163">
        <f t="shared" si="212"/>
        <v>0</v>
      </c>
      <c r="E270" s="163">
        <f t="shared" si="212"/>
        <v>0</v>
      </c>
      <c r="F270" s="163">
        <f t="shared" si="212"/>
        <v>0</v>
      </c>
      <c r="G270" s="163">
        <f t="shared" si="212"/>
        <v>0</v>
      </c>
      <c r="H270" s="163">
        <f t="shared" si="212"/>
        <v>0</v>
      </c>
      <c r="I270" s="163">
        <f t="shared" si="212"/>
        <v>0</v>
      </c>
      <c r="J270" s="163">
        <f t="shared" si="212"/>
        <v>0</v>
      </c>
      <c r="K270" s="163">
        <f t="shared" si="212"/>
        <v>0</v>
      </c>
      <c r="L270" s="163">
        <f t="shared" si="212"/>
        <v>0</v>
      </c>
      <c r="M270" s="163">
        <f t="shared" si="212"/>
        <v>0</v>
      </c>
      <c r="N270" s="163">
        <f t="shared" si="212"/>
        <v>0</v>
      </c>
      <c r="O270" s="163">
        <f t="shared" si="212"/>
        <v>0</v>
      </c>
      <c r="P270" s="163">
        <f t="shared" si="212"/>
        <v>0</v>
      </c>
      <c r="Q270" s="163">
        <f t="shared" si="212"/>
        <v>0</v>
      </c>
      <c r="R270" s="163">
        <f t="shared" si="212"/>
        <v>0</v>
      </c>
      <c r="S270" s="163">
        <f t="shared" si="212"/>
        <v>0</v>
      </c>
      <c r="T270" s="163">
        <f t="shared" si="212"/>
        <v>0</v>
      </c>
      <c r="U270" s="163">
        <f t="shared" si="212"/>
        <v>0</v>
      </c>
      <c r="V270" s="163">
        <f t="shared" si="211"/>
        <v>0</v>
      </c>
      <c r="W270" s="163">
        <f t="shared" si="211"/>
        <v>0</v>
      </c>
      <c r="X270" s="163">
        <f t="shared" si="211"/>
        <v>0</v>
      </c>
      <c r="Y270" s="163">
        <f t="shared" si="211"/>
        <v>0</v>
      </c>
      <c r="Z270" s="163">
        <f t="shared" si="211"/>
        <v>0</v>
      </c>
      <c r="AA270" s="163">
        <f t="shared" si="211"/>
        <v>0</v>
      </c>
      <c r="AB270" s="163">
        <f t="shared" si="211"/>
        <v>0</v>
      </c>
      <c r="AC270" s="163">
        <f t="shared" si="211"/>
        <v>0</v>
      </c>
      <c r="AD270" s="163">
        <f t="shared" si="211"/>
        <v>0</v>
      </c>
      <c r="AE270" s="163">
        <f t="shared" si="211"/>
        <v>0</v>
      </c>
      <c r="AF270" s="176">
        <f t="shared" si="211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212"/>
        <v>0</v>
      </c>
      <c r="D271" s="163">
        <f t="shared" si="212"/>
        <v>0</v>
      </c>
      <c r="E271" s="163">
        <f t="shared" si="212"/>
        <v>0</v>
      </c>
      <c r="F271" s="163">
        <f t="shared" si="212"/>
        <v>0</v>
      </c>
      <c r="G271" s="163">
        <f t="shared" si="212"/>
        <v>0</v>
      </c>
      <c r="H271" s="163">
        <f t="shared" si="212"/>
        <v>0</v>
      </c>
      <c r="I271" s="163">
        <f t="shared" si="212"/>
        <v>0</v>
      </c>
      <c r="J271" s="163">
        <f t="shared" si="212"/>
        <v>0</v>
      </c>
      <c r="K271" s="163">
        <f t="shared" si="212"/>
        <v>0</v>
      </c>
      <c r="L271" s="163">
        <f t="shared" si="212"/>
        <v>0</v>
      </c>
      <c r="M271" s="163">
        <f t="shared" si="212"/>
        <v>0</v>
      </c>
      <c r="N271" s="163">
        <f t="shared" si="212"/>
        <v>0</v>
      </c>
      <c r="O271" s="163">
        <f t="shared" si="212"/>
        <v>0</v>
      </c>
      <c r="P271" s="163">
        <f t="shared" si="212"/>
        <v>0</v>
      </c>
      <c r="Q271" s="163">
        <f t="shared" si="212"/>
        <v>0</v>
      </c>
      <c r="R271" s="163">
        <f t="shared" si="212"/>
        <v>0</v>
      </c>
      <c r="S271" s="163">
        <f t="shared" si="212"/>
        <v>0</v>
      </c>
      <c r="T271" s="163">
        <f t="shared" si="212"/>
        <v>0</v>
      </c>
      <c r="U271" s="163">
        <f t="shared" si="212"/>
        <v>0</v>
      </c>
      <c r="V271" s="163">
        <f t="shared" si="211"/>
        <v>0</v>
      </c>
      <c r="W271" s="163">
        <f t="shared" si="211"/>
        <v>0</v>
      </c>
      <c r="X271" s="163">
        <f t="shared" si="211"/>
        <v>0</v>
      </c>
      <c r="Y271" s="163">
        <f t="shared" si="211"/>
        <v>0</v>
      </c>
      <c r="Z271" s="163">
        <f t="shared" si="211"/>
        <v>0</v>
      </c>
      <c r="AA271" s="163">
        <f t="shared" si="211"/>
        <v>0</v>
      </c>
      <c r="AB271" s="163">
        <f t="shared" si="211"/>
        <v>0</v>
      </c>
      <c r="AC271" s="163">
        <f t="shared" si="211"/>
        <v>0</v>
      </c>
      <c r="AD271" s="163">
        <f t="shared" si="211"/>
        <v>0</v>
      </c>
      <c r="AE271" s="163">
        <f t="shared" si="211"/>
        <v>0</v>
      </c>
      <c r="AF271" s="176">
        <f t="shared" si="211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212"/>
        <v>0</v>
      </c>
      <c r="D272" s="163">
        <f t="shared" si="212"/>
        <v>0</v>
      </c>
      <c r="E272" s="163">
        <f t="shared" si="212"/>
        <v>0</v>
      </c>
      <c r="F272" s="163">
        <f t="shared" si="212"/>
        <v>0</v>
      </c>
      <c r="G272" s="163">
        <f t="shared" si="212"/>
        <v>0</v>
      </c>
      <c r="H272" s="163">
        <f t="shared" si="212"/>
        <v>0</v>
      </c>
      <c r="I272" s="163">
        <f t="shared" si="212"/>
        <v>0</v>
      </c>
      <c r="J272" s="163">
        <f t="shared" si="212"/>
        <v>0</v>
      </c>
      <c r="K272" s="163">
        <f t="shared" si="212"/>
        <v>0</v>
      </c>
      <c r="L272" s="163">
        <f t="shared" si="212"/>
        <v>0</v>
      </c>
      <c r="M272" s="163">
        <f t="shared" si="212"/>
        <v>0</v>
      </c>
      <c r="N272" s="163">
        <f t="shared" si="212"/>
        <v>0</v>
      </c>
      <c r="O272" s="163">
        <f t="shared" si="212"/>
        <v>0</v>
      </c>
      <c r="P272" s="163">
        <f t="shared" si="212"/>
        <v>0</v>
      </c>
      <c r="Q272" s="163">
        <f t="shared" si="212"/>
        <v>0</v>
      </c>
      <c r="R272" s="163">
        <f t="shared" si="212"/>
        <v>0</v>
      </c>
      <c r="S272" s="163">
        <f t="shared" si="212"/>
        <v>0</v>
      </c>
      <c r="T272" s="163">
        <f t="shared" si="212"/>
        <v>0</v>
      </c>
      <c r="U272" s="163">
        <f t="shared" si="212"/>
        <v>0</v>
      </c>
      <c r="V272" s="163">
        <f t="shared" si="211"/>
        <v>0</v>
      </c>
      <c r="W272" s="163">
        <f t="shared" si="211"/>
        <v>0</v>
      </c>
      <c r="X272" s="163">
        <f t="shared" si="211"/>
        <v>0</v>
      </c>
      <c r="Y272" s="163">
        <f t="shared" si="211"/>
        <v>0</v>
      </c>
      <c r="Z272" s="163">
        <f t="shared" si="211"/>
        <v>0</v>
      </c>
      <c r="AA272" s="163">
        <f t="shared" si="211"/>
        <v>0</v>
      </c>
      <c r="AB272" s="163">
        <f t="shared" si="211"/>
        <v>0</v>
      </c>
      <c r="AC272" s="163">
        <f t="shared" si="211"/>
        <v>0</v>
      </c>
      <c r="AD272" s="163">
        <f t="shared" si="211"/>
        <v>0</v>
      </c>
      <c r="AE272" s="163">
        <f t="shared" si="211"/>
        <v>0</v>
      </c>
      <c r="AF272" s="176">
        <f t="shared" si="211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212"/>
        <v>0</v>
      </c>
      <c r="D273" s="179">
        <f t="shared" si="212"/>
        <v>0</v>
      </c>
      <c r="E273" s="179">
        <f t="shared" si="212"/>
        <v>0</v>
      </c>
      <c r="F273" s="179">
        <f t="shared" si="212"/>
        <v>0</v>
      </c>
      <c r="G273" s="179">
        <f t="shared" si="212"/>
        <v>0</v>
      </c>
      <c r="H273" s="179">
        <f t="shared" si="212"/>
        <v>0</v>
      </c>
      <c r="I273" s="179">
        <f t="shared" si="212"/>
        <v>0</v>
      </c>
      <c r="J273" s="179">
        <f t="shared" si="212"/>
        <v>0</v>
      </c>
      <c r="K273" s="179">
        <f t="shared" si="212"/>
        <v>0</v>
      </c>
      <c r="L273" s="179">
        <f t="shared" si="212"/>
        <v>0</v>
      </c>
      <c r="M273" s="179">
        <f t="shared" si="212"/>
        <v>0</v>
      </c>
      <c r="N273" s="179">
        <f t="shared" si="212"/>
        <v>0</v>
      </c>
      <c r="O273" s="179">
        <f t="shared" si="212"/>
        <v>0</v>
      </c>
      <c r="P273" s="179">
        <f t="shared" si="212"/>
        <v>0</v>
      </c>
      <c r="Q273" s="179">
        <f t="shared" si="212"/>
        <v>0</v>
      </c>
      <c r="R273" s="179">
        <f t="shared" si="212"/>
        <v>0</v>
      </c>
      <c r="S273" s="179">
        <f t="shared" si="212"/>
        <v>0</v>
      </c>
      <c r="T273" s="179">
        <f t="shared" si="212"/>
        <v>0</v>
      </c>
      <c r="U273" s="179">
        <f t="shared" si="212"/>
        <v>0</v>
      </c>
      <c r="V273" s="179">
        <f t="shared" si="211"/>
        <v>0</v>
      </c>
      <c r="W273" s="179">
        <f t="shared" si="211"/>
        <v>0</v>
      </c>
      <c r="X273" s="179">
        <f t="shared" si="211"/>
        <v>0</v>
      </c>
      <c r="Y273" s="179">
        <f t="shared" si="211"/>
        <v>0</v>
      </c>
      <c r="Z273" s="179">
        <f t="shared" si="211"/>
        <v>0</v>
      </c>
      <c r="AA273" s="179">
        <f t="shared" si="211"/>
        <v>0</v>
      </c>
      <c r="AB273" s="179">
        <f t="shared" si="211"/>
        <v>0</v>
      </c>
      <c r="AC273" s="179">
        <f t="shared" si="211"/>
        <v>0</v>
      </c>
      <c r="AD273" s="179">
        <f t="shared" si="211"/>
        <v>0</v>
      </c>
      <c r="AE273" s="179">
        <f t="shared" si="211"/>
        <v>0</v>
      </c>
      <c r="AF273" s="180">
        <f t="shared" si="211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213">SUM(B169:B273)</f>
        <v>0</v>
      </c>
      <c r="C274" s="182">
        <f t="shared" si="213"/>
        <v>0</v>
      </c>
      <c r="D274" s="182">
        <f t="shared" si="213"/>
        <v>0</v>
      </c>
      <c r="E274" s="182">
        <f t="shared" si="213"/>
        <v>0</v>
      </c>
      <c r="F274" s="182">
        <f t="shared" si="213"/>
        <v>0</v>
      </c>
      <c r="G274" s="182">
        <f t="shared" si="213"/>
        <v>0</v>
      </c>
      <c r="H274" s="182">
        <f t="shared" si="213"/>
        <v>0</v>
      </c>
      <c r="I274" s="182">
        <f t="shared" si="213"/>
        <v>0</v>
      </c>
      <c r="J274" s="182">
        <f t="shared" si="213"/>
        <v>0</v>
      </c>
      <c r="K274" s="182">
        <f t="shared" si="213"/>
        <v>0</v>
      </c>
      <c r="L274" s="182">
        <f t="shared" si="213"/>
        <v>0</v>
      </c>
      <c r="M274" s="182">
        <f t="shared" ref="M274:N274" si="214">SUM(M169:M273)</f>
        <v>0</v>
      </c>
      <c r="N274" s="182">
        <f t="shared" si="214"/>
        <v>0</v>
      </c>
      <c r="O274" s="182">
        <f t="shared" ref="O274:P274" si="215">SUM(O169:O273)</f>
        <v>0</v>
      </c>
      <c r="P274" s="182">
        <f t="shared" si="215"/>
        <v>0</v>
      </c>
      <c r="Q274" s="182">
        <f t="shared" ref="Q274:R274" si="216">SUM(Q169:Q273)</f>
        <v>0</v>
      </c>
      <c r="R274" s="182">
        <f t="shared" si="216"/>
        <v>0</v>
      </c>
      <c r="S274" s="182">
        <f t="shared" ref="S274:T274" si="217">SUM(S169:S273)</f>
        <v>0</v>
      </c>
      <c r="T274" s="182">
        <f t="shared" si="217"/>
        <v>0</v>
      </c>
      <c r="U274" s="182">
        <f t="shared" ref="U274" si="218">SUM(U169:U273)</f>
        <v>0</v>
      </c>
      <c r="V274" s="182">
        <f t="shared" si="213"/>
        <v>0</v>
      </c>
      <c r="W274" s="182">
        <f t="shared" ref="W274:X274" si="219">SUM(W169:W273)</f>
        <v>0</v>
      </c>
      <c r="X274" s="182">
        <f t="shared" si="219"/>
        <v>0</v>
      </c>
      <c r="Y274" s="182">
        <f t="shared" ref="Y274" si="220">SUM(Y169:Y273)</f>
        <v>0</v>
      </c>
      <c r="Z274" s="182">
        <f t="shared" si="213"/>
        <v>0</v>
      </c>
      <c r="AA274" s="182">
        <f t="shared" ref="AA274" si="221">SUM(AA169:AA273)</f>
        <v>0</v>
      </c>
      <c r="AB274" s="182">
        <f t="shared" si="213"/>
        <v>0</v>
      </c>
      <c r="AC274" s="182">
        <f t="shared" si="213"/>
        <v>0</v>
      </c>
      <c r="AD274" s="182">
        <f t="shared" si="213"/>
        <v>0</v>
      </c>
      <c r="AE274" s="182">
        <f t="shared" si="213"/>
        <v>0</v>
      </c>
      <c r="AF274" s="183">
        <f t="shared" si="213"/>
        <v>0</v>
      </c>
      <c r="AG274" s="184">
        <f t="shared" si="21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49" priority="32">
      <formula>$AH11=0</formula>
    </cfRule>
  </conditionalFormatting>
  <conditionalFormatting sqref="A101:A102">
    <cfRule type="expression" dxfId="748" priority="200">
      <formula>$AH106=0</formula>
    </cfRule>
  </conditionalFormatting>
  <conditionalFormatting sqref="A103:A107">
    <cfRule type="expression" dxfId="747" priority="148">
      <formula>$AH102=0</formula>
    </cfRule>
  </conditionalFormatting>
  <conditionalFormatting sqref="A160:A167">
    <cfRule type="expression" dxfId="746" priority="201">
      <formula>$AH267=0</formula>
    </cfRule>
  </conditionalFormatting>
  <conditionalFormatting sqref="A168:A275">
    <cfRule type="expression" dxfId="745" priority="71">
      <formula>$AH168=0</formula>
    </cfRule>
  </conditionalFormatting>
  <conditionalFormatting sqref="B8">
    <cfRule type="expression" dxfId="744" priority="196">
      <formula>AND(C$9&gt;=14/24,C$9&lt;20/24)</formula>
    </cfRule>
    <cfRule type="expression" dxfId="743" priority="197">
      <formula>AND(C$9&gt;=8/24,C$9&lt;14/24)</formula>
    </cfRule>
    <cfRule type="expression" dxfId="742" priority="198">
      <formula>C$9&lt;8/24</formula>
    </cfRule>
    <cfRule type="expression" dxfId="741" priority="199">
      <formula>C$9&gt;=20/24</formula>
    </cfRule>
  </conditionalFormatting>
  <conditionalFormatting sqref="B9:AF10 C134:L134 C79:D90 D78 D126:L133 C72:Y72 E80:Y90 C152:AF159 Z11:AB13 C117:AF125 AC12:AF13 Z85:AF90 C76:AF77 M126:AF134 D137:AF151 C93:AF115">
    <cfRule type="expression" dxfId="740" priority="113">
      <formula>B$9&gt;=20/24</formula>
    </cfRule>
  </conditionalFormatting>
  <conditionalFormatting sqref="B9:AF10 C134:L134 C79:D90 D78 D126:L133 C72:Y72 E80:Y90 C152:AF159 Z11:AB13 C117:AF125 AC12:AF13 Z85:AF90 C76:AF77 M126:AF134 D137:AF151 C93:AF115">
    <cfRule type="expression" dxfId="739" priority="114">
      <formula>AND(B$9&gt;=14/24,B$9&lt;20/24)</formula>
    </cfRule>
    <cfRule type="expression" dxfId="738" priority="115">
      <formula>AND(B$9&gt;=8/24,B$9&lt;14/24)</formula>
    </cfRule>
    <cfRule type="expression" dxfId="737" priority="116">
      <formula>B$9&lt;8/24</formula>
    </cfRule>
  </conditionalFormatting>
  <conditionalFormatting sqref="Z14:AF53">
    <cfRule type="expression" dxfId="736" priority="56">
      <formula>Z14&gt;$AG14*1</formula>
    </cfRule>
    <cfRule type="expression" dxfId="735" priority="57">
      <formula>Z$9&gt;=20/24</formula>
    </cfRule>
    <cfRule type="expression" dxfId="734" priority="58">
      <formula>AND(Z$9&gt;=14/24,Z$9&lt;20/24)</formula>
    </cfRule>
    <cfRule type="expression" dxfId="733" priority="59">
      <formula>AND(Z$9&gt;=8/24,Z$9&lt;14/24)</formula>
    </cfRule>
    <cfRule type="expression" dxfId="732" priority="60">
      <formula>Z$9&lt;8/24</formula>
    </cfRule>
  </conditionalFormatting>
  <conditionalFormatting sqref="Z54:AF68">
    <cfRule type="expression" dxfId="731" priority="49">
      <formula>Z$9&lt;8/24</formula>
    </cfRule>
  </conditionalFormatting>
  <conditionalFormatting sqref="I69:Y70 Z54:AF70">
    <cfRule type="expression" dxfId="730" priority="46">
      <formula>I$9&gt;=20/24</formula>
    </cfRule>
    <cfRule type="expression" dxfId="729" priority="47">
      <formula>AND(I$9&gt;=14/24,I$9&lt;20/24)</formula>
    </cfRule>
    <cfRule type="expression" dxfId="728" priority="48">
      <formula>AND(I$9&gt;=8/24,I$9&lt;14/24)</formula>
    </cfRule>
  </conditionalFormatting>
  <conditionalFormatting sqref="Z63:AF65">
    <cfRule type="expression" dxfId="727" priority="50">
      <formula>Z63&gt;$AG63</formula>
    </cfRule>
  </conditionalFormatting>
  <conditionalFormatting sqref="I69:AF70">
    <cfRule type="expression" dxfId="726" priority="121">
      <formula>I$9&lt;8/24</formula>
    </cfRule>
  </conditionalFormatting>
  <conditionalFormatting sqref="C72:AF75">
    <cfRule type="expression" dxfId="725" priority="37">
      <formula>C72&gt;$AG72*1</formula>
    </cfRule>
  </conditionalFormatting>
  <conditionalFormatting sqref="C73:AF75">
    <cfRule type="expression" dxfId="724" priority="38">
      <formula>C$9&gt;=20/24</formula>
    </cfRule>
    <cfRule type="expression" dxfId="723" priority="39">
      <formula>AND(C$9&gt;=14/24,C$9&lt;20/24)</formula>
    </cfRule>
    <cfRule type="expression" dxfId="722" priority="40">
      <formula>AND(C$9&gt;=8/24,C$9&lt;14/24)</formula>
    </cfRule>
    <cfRule type="expression" dxfId="721" priority="41">
      <formula>C$9&lt;8/24</formula>
    </cfRule>
  </conditionalFormatting>
  <conditionalFormatting sqref="C161:AF167">
    <cfRule type="expression" dxfId="720" priority="72">
      <formula>C$9&gt;=20/24</formula>
    </cfRule>
    <cfRule type="expression" dxfId="719" priority="73">
      <formula>AND(C$9&gt;=14/24,C$9&lt;20/24)</formula>
    </cfRule>
    <cfRule type="expression" dxfId="718" priority="74">
      <formula>AND(C$9&gt;=8/24,C$9&lt;14/24)</formula>
    </cfRule>
    <cfRule type="expression" dxfId="717" priority="75">
      <formula>C$9&lt;8/24</formula>
    </cfRule>
  </conditionalFormatting>
  <conditionalFormatting sqref="C169:AF274">
    <cfRule type="expression" dxfId="716" priority="33">
      <formula>C$9&gt;=20/24</formula>
    </cfRule>
    <cfRule type="expression" dxfId="715" priority="34">
      <formula>AND(C$9&gt;=14/24,C$9&lt;20/24)</formula>
    </cfRule>
    <cfRule type="expression" dxfId="714" priority="35">
      <formula>AND(C$9&gt;=8/24,C$9&lt;14/24)</formula>
    </cfRule>
    <cfRule type="expression" dxfId="713" priority="36">
      <formula>C$9&lt;8/24</formula>
    </cfRule>
  </conditionalFormatting>
  <conditionalFormatting sqref="AC70 D78:L78 C76:L77 C79:L96 AG78 AB96:AG96 M76:AA96 Z11:AB13 C71:AC71 I69:AC69 AG71 AC12:AF13 AD69:AF71 AB76:AF95">
    <cfRule type="expression" dxfId="712" priority="112">
      <formula>C11&gt;$AG11*1</formula>
    </cfRule>
  </conditionalFormatting>
  <conditionalFormatting sqref="E79:Y83">
    <cfRule type="expression" dxfId="711" priority="122">
      <formula>E$9&gt;=20/24</formula>
    </cfRule>
    <cfRule type="expression" dxfId="710" priority="123">
      <formula>AND(E$9&gt;=14/24,E$9&lt;20/24)</formula>
    </cfRule>
    <cfRule type="expression" dxfId="709" priority="124">
      <formula>AND(E$9&gt;=8/24,E$9&lt;14/24)</formula>
    </cfRule>
    <cfRule type="expression" dxfId="708" priority="125">
      <formula>E$9&lt;8/24</formula>
    </cfRule>
  </conditionalFormatting>
  <conditionalFormatting sqref="E84:Y84">
    <cfRule type="expression" dxfId="707" priority="117">
      <formula>E$9&gt;=20/24</formula>
    </cfRule>
    <cfRule type="expression" dxfId="706" priority="118">
      <formula>AND(E$9&gt;=14/24,E$9&lt;20/24)</formula>
    </cfRule>
    <cfRule type="expression" dxfId="705" priority="119">
      <formula>AND(E$9&gt;=8/24,E$9&lt;14/24)</formula>
    </cfRule>
    <cfRule type="expression" dxfId="704" priority="120">
      <formula>E$9&lt;8/24</formula>
    </cfRule>
  </conditionalFormatting>
  <conditionalFormatting sqref="E72:AF72 E76:AF78">
    <cfRule type="expression" dxfId="703" priority="132">
      <formula>E$9&gt;=20/24</formula>
    </cfRule>
    <cfRule type="expression" dxfId="702" priority="133">
      <formula>AND(E$9&gt;=14/24,E$9&lt;20/24)</formula>
    </cfRule>
    <cfRule type="expression" dxfId="701" priority="134">
      <formula>AND(E$9&gt;=8/24,E$9&lt;14/24)</formula>
    </cfRule>
    <cfRule type="expression" dxfId="700" priority="135">
      <formula>E$9&lt;8/24</formula>
    </cfRule>
  </conditionalFormatting>
  <conditionalFormatting sqref="E73:AF75">
    <cfRule type="expression" dxfId="699" priority="42">
      <formula>E$9&gt;=20/24</formula>
    </cfRule>
    <cfRule type="expression" dxfId="698" priority="43">
      <formula>AND(E$9&gt;=14/24,E$9&lt;20/24)</formula>
    </cfRule>
    <cfRule type="expression" dxfId="697" priority="44">
      <formula>AND(E$9&gt;=8/24,E$9&lt;14/24)</formula>
    </cfRule>
    <cfRule type="expression" dxfId="696" priority="45">
      <formula>E$9&lt;8/24</formula>
    </cfRule>
  </conditionalFormatting>
  <conditionalFormatting sqref="F79:Y81">
    <cfRule type="expression" dxfId="695" priority="140">
      <formula>F$9&gt;=20/24</formula>
    </cfRule>
    <cfRule type="expression" dxfId="694" priority="141">
      <formula>AND(F$9&gt;=14/24,F$9&lt;20/24)</formula>
    </cfRule>
    <cfRule type="expression" dxfId="693" priority="142">
      <formula>AND(F$9&gt;=8/24,F$9&lt;14/24)</formula>
    </cfRule>
    <cfRule type="expression" dxfId="692" priority="143">
      <formula>F$9&lt;8/24</formula>
    </cfRule>
  </conditionalFormatting>
  <conditionalFormatting sqref="L84:AF84">
    <cfRule type="expression" dxfId="691" priority="136">
      <formula>L$9&gt;=20/24</formula>
    </cfRule>
    <cfRule type="expression" dxfId="690" priority="137">
      <formula>AND(L$9&gt;=14/24,L$9&lt;20/24)</formula>
    </cfRule>
    <cfRule type="expression" dxfId="689" priority="138">
      <formula>AND(L$9&gt;=8/24,L$9&lt;14/24)</formula>
    </cfRule>
    <cfRule type="expression" dxfId="688" priority="139">
      <formula>L$9&lt;8/24</formula>
    </cfRule>
  </conditionalFormatting>
  <conditionalFormatting sqref="M8 S8 AB8">
    <cfRule type="expression" dxfId="687" priority="189">
      <formula>AND(N$9&gt;=14/24,N$9&lt;20/24)</formula>
    </cfRule>
    <cfRule type="expression" dxfId="686" priority="190">
      <formula>AND(N$9&gt;=8/24,N$9&lt;14/24)</formula>
    </cfRule>
    <cfRule type="expression" dxfId="685" priority="191">
      <formula>N$9&lt;8/24</formula>
    </cfRule>
  </conditionalFormatting>
  <conditionalFormatting sqref="Z80:AF83">
    <cfRule type="expression" dxfId="684" priority="144">
      <formula>Z$9&gt;=20/24</formula>
    </cfRule>
    <cfRule type="expression" dxfId="683" priority="145">
      <formula>AND(Z$9&gt;=14/24,Z$9&lt;20/24)</formula>
    </cfRule>
    <cfRule type="expression" dxfId="682" priority="146">
      <formula>AND(Z$9&gt;=8/24,Z$9&lt;14/24)</formula>
    </cfRule>
    <cfRule type="expression" dxfId="681" priority="147">
      <formula>Z$9&lt;8/24</formula>
    </cfRule>
  </conditionalFormatting>
  <conditionalFormatting sqref="O3:P3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80" priority="188">
      <formula>N$9&gt;=20/24</formula>
    </cfRule>
  </conditionalFormatting>
  <conditionalFormatting sqref="S8">
    <cfRule type="expression" dxfId="679" priority="179">
      <formula>U$9&gt;=20/24</formula>
    </cfRule>
    <cfRule type="expression" dxfId="678" priority="180">
      <formula>AND(U$9&gt;=14/24,U$9&lt;20/24)</formula>
    </cfRule>
    <cfRule type="expression" dxfId="677" priority="181">
      <formula>AND(U$9&gt;=8/24,U$9&lt;14/24)</formula>
    </cfRule>
    <cfRule type="expression" dxfId="676" priority="182">
      <formula>U$9&lt;8/24</formula>
    </cfRule>
  </conditionalFormatting>
  <conditionalFormatting sqref="Z79:AF84">
    <cfRule type="expression" dxfId="675" priority="66">
      <formula>Z$9&gt;=20/24</formula>
    </cfRule>
    <cfRule type="expression" dxfId="674" priority="67">
      <formula>AND(Z$9&gt;=14/24,Z$9&lt;20/24)</formula>
    </cfRule>
    <cfRule type="expression" dxfId="673" priority="68">
      <formula>AND(Z$9&gt;=8/24,Z$9&lt;14/24)</formula>
    </cfRule>
    <cfRule type="expression" dxfId="672" priority="69">
      <formula>Z$9&lt;8/24</formula>
    </cfRule>
  </conditionalFormatting>
  <conditionalFormatting sqref="V3 AB3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71" priority="51">
      <formula>Z$9&gt;=20/24</formula>
    </cfRule>
    <cfRule type="expression" dxfId="670" priority="52">
      <formula>AND(Z$9&gt;=14/24,Z$9&lt;20/24)</formula>
    </cfRule>
    <cfRule type="expression" dxfId="669" priority="53">
      <formula>AND(Z$9&gt;=8/24,Z$9&lt;14/24)</formula>
    </cfRule>
    <cfRule type="expression" dxfId="668" priority="54">
      <formula>Z$9&lt;8/24</formula>
    </cfRule>
  </conditionalFormatting>
  <conditionalFormatting sqref="Z69:AB70 AC69:AF69">
    <cfRule type="expression" dxfId="667" priority="131">
      <formula>Z69&gt;$AG69</formula>
    </cfRule>
  </conditionalFormatting>
  <conditionalFormatting sqref="I69:Y70 AC11:AF11 Z66:AF69 Z54:AF62">
    <cfRule type="expression" dxfId="666" priority="126">
      <formula>I11&gt;$AG11</formula>
    </cfRule>
  </conditionalFormatting>
  <conditionalFormatting sqref="AB8">
    <cfRule type="expression" dxfId="665" priority="175">
      <formula>AD$9&gt;=20/24</formula>
    </cfRule>
    <cfRule type="expression" dxfId="664" priority="176">
      <formula>AND(AD$9&gt;=14/24,AD$9&lt;20/24)</formula>
    </cfRule>
    <cfRule type="expression" dxfId="663" priority="177">
      <formula>AND(AD$9&gt;=8/24,AD$9&lt;14/24)</formula>
    </cfRule>
    <cfRule type="expression" dxfId="662" priority="178">
      <formula>AD$9&lt;8/24</formula>
    </cfRule>
  </conditionalFormatting>
  <conditionalFormatting sqref="AC11:AF11">
    <cfRule type="expression" dxfId="661" priority="127">
      <formula>AC$9&gt;=20/24</formula>
    </cfRule>
    <cfRule type="expression" dxfId="660" priority="128">
      <formula>AND(AC$9&gt;=14/24,AC$9&lt;20/24)</formula>
    </cfRule>
    <cfRule type="expression" dxfId="659" priority="129">
      <formula>AND(AC$9&gt;=8/24,AC$9&lt;14/24)</formula>
    </cfRule>
    <cfRule type="expression" dxfId="658" priority="130">
      <formula>AC$9&lt;8/24</formula>
    </cfRule>
  </conditionalFormatting>
  <conditionalFormatting sqref="AG78">
    <cfRule type="expression" dxfId="657" priority="154">
      <formula>AG$9&gt;=20/24</formula>
    </cfRule>
    <cfRule type="expression" dxfId="656" priority="155">
      <formula>AND(AG$9&gt;=14/24,AG$9&lt;20/24)</formula>
    </cfRule>
    <cfRule type="expression" dxfId="655" priority="156">
      <formula>AND(AG$9&gt;=8/24,AG$9&lt;14/24)</formula>
    </cfRule>
    <cfRule type="expression" dxfId="654" priority="157">
      <formula>AG$9&lt;8/24</formula>
    </cfRule>
  </conditionalFormatting>
  <conditionalFormatting sqref="AG91:AG92">
    <cfRule type="expression" dxfId="653" priority="149">
      <formula>AG91&gt;$AG91</formula>
    </cfRule>
  </conditionalFormatting>
  <conditionalFormatting sqref="AG96">
    <cfRule type="expression" dxfId="652" priority="150">
      <formula>AG$9&gt;=20/24</formula>
    </cfRule>
    <cfRule type="expression" dxfId="651" priority="151">
      <formula>AND(AG$9&gt;=14/24,AG$9&lt;20/24)</formula>
    </cfRule>
    <cfRule type="expression" dxfId="650" priority="152">
      <formula>AND(AG$9&gt;=8/24,AG$9&lt;14/24)</formula>
    </cfRule>
    <cfRule type="expression" dxfId="649" priority="153">
      <formula>AG$9&lt;8/24</formula>
    </cfRule>
  </conditionalFormatting>
  <conditionalFormatting sqref="AG113">
    <cfRule type="expression" dxfId="648" priority="171">
      <formula>AG$9&gt;=20/24</formula>
    </cfRule>
    <cfRule type="expression" dxfId="647" priority="172">
      <formula>AND(AG$9&gt;=14/24,AG$9&lt;20/24)</formula>
    </cfRule>
    <cfRule type="expression" dxfId="646" priority="173">
      <formula>AND(AG$9&gt;=8/24,AG$9&lt;14/24)</formula>
    </cfRule>
    <cfRule type="expression" dxfId="645" priority="174">
      <formula>AG$9&lt;8/24</formula>
    </cfRule>
  </conditionalFormatting>
  <conditionalFormatting sqref="AH8:AI10">
    <cfRule type="expression" dxfId="644" priority="62">
      <formula>AH$9&gt;=20/24</formula>
    </cfRule>
    <cfRule type="expression" dxfId="643" priority="63">
      <formula>AND(AH$9&gt;=14/24,AH$9&lt;20/24)</formula>
    </cfRule>
    <cfRule type="expression" dxfId="642" priority="64">
      <formula>AND(AH$9&gt;=8/24,AH$9&lt;14/24)</formula>
    </cfRule>
    <cfRule type="expression" dxfId="641" priority="65">
      <formula>AH$9&lt;8/24</formula>
    </cfRule>
  </conditionalFormatting>
  <conditionalFormatting sqref="AL4:AL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40" priority="192">
      <formula>AJ$9&gt;=20/24</formula>
    </cfRule>
    <cfRule type="expression" dxfId="639" priority="193">
      <formula>AND(AJ$9&gt;=14/24,AJ$9&lt;20/24)</formula>
    </cfRule>
    <cfRule type="expression" dxfId="638" priority="194">
      <formula>AND(AJ$9&gt;=8/24,AJ$9&lt;14/24)</formula>
    </cfRule>
    <cfRule type="expression" dxfId="637" priority="195">
      <formula>AJ$9&lt;8/24</formula>
    </cfRule>
  </conditionalFormatting>
  <conditionalFormatting sqref="AL99:AN99 AL105:AN105">
    <cfRule type="expression" dxfId="636" priority="164">
      <formula>AL$9&gt;=20/24</formula>
    </cfRule>
    <cfRule type="expression" dxfId="635" priority="165">
      <formula>AND(AL$9&gt;=14/24,AL$9&lt;20/24)</formula>
    </cfRule>
    <cfRule type="expression" dxfId="634" priority="166">
      <formula>AND(AL$9&gt;=8/24,AL$9&lt;14/24)</formula>
    </cfRule>
    <cfRule type="expression" dxfId="633" priority="167">
      <formula>AL$9&lt;8/24</formula>
    </cfRule>
  </conditionalFormatting>
  <conditionalFormatting sqref="AM15:AM21 AN16:AR21">
    <cfRule type="expression" dxfId="632" priority="88">
      <formula>AX$9&gt;=20/24</formula>
    </cfRule>
    <cfRule type="expression" dxfId="631" priority="89">
      <formula>AND(AX$9&gt;=14/24,AX$9&lt;20/24)</formula>
    </cfRule>
    <cfRule type="expression" dxfId="630" priority="90">
      <formula>AND(AX$9&gt;=8/24,AX$9&lt;14/24)</formula>
    </cfRule>
    <cfRule type="expression" dxfId="629" priority="91">
      <formula>AX$9&lt;8/24</formula>
    </cfRule>
  </conditionalFormatting>
  <conditionalFormatting sqref="AN100:AN103">
    <cfRule type="expression" dxfId="628" priority="160">
      <formula>AN$9&gt;=20/24</formula>
    </cfRule>
    <cfRule type="expression" dxfId="627" priority="161">
      <formula>AND(AN$9&gt;=14/24,AN$9&lt;20/24)</formula>
    </cfRule>
    <cfRule type="expression" dxfId="626" priority="162">
      <formula>AND(AN$9&gt;=8/24,AN$9&lt;14/24)</formula>
    </cfRule>
    <cfRule type="expression" dxfId="625" priority="163">
      <formula>AN$9&lt;8/24</formula>
    </cfRule>
  </conditionalFormatting>
  <conditionalFormatting sqref="AN15:AR15">
    <cfRule type="expression" dxfId="624" priority="76">
      <formula>U$9&gt;=20/24</formula>
    </cfRule>
    <cfRule type="expression" dxfId="623" priority="77">
      <formula>AND(U$9&gt;=14/24,U$9&lt;20/24)</formula>
    </cfRule>
    <cfRule type="expression" dxfId="622" priority="78">
      <formula>AND(U$9&gt;=8/24,U$9&lt;14/24)</formula>
    </cfRule>
    <cfRule type="expression" dxfId="621" priority="79">
      <formula>U$9&lt;8/24</formula>
    </cfRule>
  </conditionalFormatting>
  <conditionalFormatting sqref="AS15">
    <cfRule type="expression" dxfId="620" priority="84">
      <formula>AA$9&gt;=20/24</formula>
    </cfRule>
    <cfRule type="expression" dxfId="619" priority="85">
      <formula>AND(AA$9&gt;=14/24,AA$9&lt;20/24)</formula>
    </cfRule>
    <cfRule type="expression" dxfId="618" priority="86">
      <formula>AND(AA$9&gt;=8/24,AA$9&lt;14/24)</formula>
    </cfRule>
    <cfRule type="expression" dxfId="617" priority="87">
      <formula>AA$9&lt;8/24</formula>
    </cfRule>
  </conditionalFormatting>
  <conditionalFormatting sqref="AS16:AS21">
    <cfRule type="expression" dxfId="616" priority="92">
      <formula>BE$9&gt;=20/24</formula>
    </cfRule>
    <cfRule type="expression" dxfId="615" priority="93">
      <formula>AND(BE$9&gt;=14/24,BE$9&lt;20/24)</formula>
    </cfRule>
    <cfRule type="expression" dxfId="614" priority="94">
      <formula>AND(BE$9&gt;=8/24,BE$9&lt;14/24)</formula>
    </cfRule>
    <cfRule type="expression" dxfId="613" priority="95">
      <formula>BE$9&lt;8/24</formula>
    </cfRule>
  </conditionalFormatting>
  <conditionalFormatting sqref="AT15 AX15:BJ15">
    <cfRule type="expression" dxfId="612" priority="96">
      <formula>AC$9&gt;=20/24</formula>
    </cfRule>
    <cfRule type="expression" dxfId="611" priority="97">
      <formula>AND(AC$9&gt;=14/24,AC$9&lt;20/24)</formula>
    </cfRule>
    <cfRule type="expression" dxfId="610" priority="98">
      <formula>AND(AC$9&gt;=8/24,AC$9&lt;14/24)</formula>
    </cfRule>
    <cfRule type="expression" dxfId="609" priority="99">
      <formula>AC$9&lt;8/24</formula>
    </cfRule>
  </conditionalFormatting>
  <conditionalFormatting sqref="AT16:AT21">
    <cfRule type="expression" dxfId="608" priority="100">
      <formula>BG$9&gt;=20/24</formula>
    </cfRule>
    <cfRule type="expression" dxfId="607" priority="101">
      <formula>AND(BG$9&gt;=14/24,BG$9&lt;20/24)</formula>
    </cfRule>
    <cfRule type="expression" dxfId="606" priority="102">
      <formula>AND(BG$9&gt;=8/24,BG$9&lt;14/24)</formula>
    </cfRule>
    <cfRule type="expression" dxfId="605" priority="103">
      <formula>BG$9&lt;8/24</formula>
    </cfRule>
  </conditionalFormatting>
  <conditionalFormatting sqref="AU15:AV15">
    <cfRule type="expression" dxfId="604" priority="104">
      <formula>AE$9&gt;=20/24</formula>
    </cfRule>
    <cfRule type="expression" dxfId="603" priority="105">
      <formula>AND(AE$9&gt;=14/24,AE$9&lt;20/24)</formula>
    </cfRule>
    <cfRule type="expression" dxfId="602" priority="106">
      <formula>AND(AE$9&gt;=8/24,AE$9&lt;14/24)</formula>
    </cfRule>
    <cfRule type="expression" dxfId="601" priority="107">
      <formula>AE$9&lt;8/24</formula>
    </cfRule>
  </conditionalFormatting>
  <conditionalFormatting sqref="AU16:BJ21">
    <cfRule type="expression" dxfId="600" priority="108">
      <formula>BI$9&gt;=20/24</formula>
    </cfRule>
    <cfRule type="expression" dxfId="599" priority="109">
      <formula>AND(BI$9&gt;=14/24,BI$9&lt;20/24)</formula>
    </cfRule>
    <cfRule type="expression" dxfId="598" priority="110">
      <formula>AND(BI$9&gt;=8/24,BI$9&lt;14/24)</formula>
    </cfRule>
    <cfRule type="expression" dxfId="597" priority="111">
      <formula>BI$9&lt;8/24</formula>
    </cfRule>
  </conditionalFormatting>
  <conditionalFormatting sqref="AW15">
    <cfRule type="expression" dxfId="596" priority="80">
      <formula>B$9&gt;=20/24</formula>
    </cfRule>
    <cfRule type="expression" dxfId="595" priority="81">
      <formula>AND(B$9&gt;=14/24,B$9&lt;20/24)</formula>
    </cfRule>
    <cfRule type="expression" dxfId="594" priority="82">
      <formula>AND(B$9&gt;=8/24,B$9&lt;14/24)</formula>
    </cfRule>
    <cfRule type="expression" dxfId="593" priority="83">
      <formula>B$9&lt;8/24</formula>
    </cfRule>
  </conditionalFormatting>
  <conditionalFormatting sqref="A73">
    <cfRule type="expression" dxfId="592" priority="31">
      <formula>$AH73=0</formula>
    </cfRule>
  </conditionalFormatting>
  <conditionalFormatting sqref="B76:B90 B72 B93:B115 B137:B159 B117:B134 C126:C133 C78 C137:C151 B11:Y13">
    <cfRule type="expression" dxfId="591" priority="25">
      <formula>B$9&gt;=20/24</formula>
    </cfRule>
  </conditionalFormatting>
  <conditionalFormatting sqref="B76:B90 B72 B93:B115 B137:B159 B117:B134 C126:C133 C78 C137:C151 B11:Y13">
    <cfRule type="expression" dxfId="590" priority="26">
      <formula>AND(B$9&gt;=14/24,B$9&lt;20/24)</formula>
    </cfRule>
    <cfRule type="expression" dxfId="589" priority="27">
      <formula>AND(B$9&gt;=8/24,B$9&lt;14/24)</formula>
    </cfRule>
    <cfRule type="expression" dxfId="588" priority="28">
      <formula>B$9&lt;8/24</formula>
    </cfRule>
  </conditionalFormatting>
  <conditionalFormatting sqref="B14:Y53">
    <cfRule type="expression" dxfId="587" priority="15">
      <formula>B14&gt;$AG14*1</formula>
    </cfRule>
    <cfRule type="expression" dxfId="586" priority="16">
      <formula>B$9&gt;=20/24</formula>
    </cfRule>
    <cfRule type="expression" dxfId="585" priority="17">
      <formula>AND(B$9&gt;=14/24,B$9&lt;20/24)</formula>
    </cfRule>
    <cfRule type="expression" dxfId="584" priority="18">
      <formula>AND(B$9&gt;=8/24,B$9&lt;14/24)</formula>
    </cfRule>
    <cfRule type="expression" dxfId="583" priority="19">
      <formula>B$9&lt;8/24</formula>
    </cfRule>
  </conditionalFormatting>
  <conditionalFormatting sqref="B54:Y68">
    <cfRule type="expression" dxfId="582" priority="13">
      <formula>B$9&lt;8/24</formula>
    </cfRule>
  </conditionalFormatting>
  <conditionalFormatting sqref="B54:H70 I54:Y68">
    <cfRule type="expression" dxfId="581" priority="10">
      <formula>B$9&gt;=20/24</formula>
    </cfRule>
    <cfRule type="expression" dxfId="580" priority="11">
      <formula>AND(B$9&gt;=14/24,B$9&lt;20/24)</formula>
    </cfRule>
    <cfRule type="expression" dxfId="579" priority="12">
      <formula>AND(B$9&gt;=8/24,B$9&lt;14/24)</formula>
    </cfRule>
  </conditionalFormatting>
  <conditionalFormatting sqref="B63:Y65">
    <cfRule type="expression" dxfId="578" priority="14">
      <formula>B63&gt;$AG63</formula>
    </cfRule>
  </conditionalFormatting>
  <conditionalFormatting sqref="B69:H70">
    <cfRule type="expression" dxfId="577" priority="29">
      <formula>B$9&lt;8/24</formula>
    </cfRule>
  </conditionalFormatting>
  <conditionalFormatting sqref="B72:B75">
    <cfRule type="expression" dxfId="576" priority="5">
      <formula>B72&gt;$AG72*1</formula>
    </cfRule>
  </conditionalFormatting>
  <conditionalFormatting sqref="B73:B75">
    <cfRule type="expression" dxfId="575" priority="6">
      <formula>B$9&gt;=20/24</formula>
    </cfRule>
    <cfRule type="expression" dxfId="574" priority="7">
      <formula>AND(B$9&gt;=14/24,B$9&lt;20/24)</formula>
    </cfRule>
    <cfRule type="expression" dxfId="573" priority="8">
      <formula>AND(B$9&gt;=8/24,B$9&lt;14/24)</formula>
    </cfRule>
    <cfRule type="expression" dxfId="572" priority="9">
      <formula>B$9&lt;8/24</formula>
    </cfRule>
  </conditionalFormatting>
  <conditionalFormatting sqref="B161:B167">
    <cfRule type="expression" dxfId="571" priority="20">
      <formula>B$9&gt;=20/24</formula>
    </cfRule>
    <cfRule type="expression" dxfId="570" priority="21">
      <formula>AND(B$9&gt;=14/24,B$9&lt;20/24)</formula>
    </cfRule>
    <cfRule type="expression" dxfId="569" priority="22">
      <formula>AND(B$9&gt;=8/24,B$9&lt;14/24)</formula>
    </cfRule>
    <cfRule type="expression" dxfId="568" priority="23">
      <formula>B$9&lt;8/24</formula>
    </cfRule>
  </conditionalFormatting>
  <conditionalFormatting sqref="B169:B274">
    <cfRule type="expression" dxfId="567" priority="1">
      <formula>B$9&gt;=20/24</formula>
    </cfRule>
    <cfRule type="expression" dxfId="566" priority="2">
      <formula>AND(B$9&gt;=14/24,B$9&lt;20/24)</formula>
    </cfRule>
    <cfRule type="expression" dxfId="565" priority="3">
      <formula>AND(B$9&gt;=8/24,B$9&lt;14/24)</formula>
    </cfRule>
    <cfRule type="expression" dxfId="564" priority="4">
      <formula>B$9&lt;8/24</formula>
    </cfRule>
  </conditionalFormatting>
  <conditionalFormatting sqref="B71 B76:B96 C78 B69:H69 B11:Y13">
    <cfRule type="expression" dxfId="563" priority="24">
      <formula>B11&gt;$AG11*1</formula>
    </cfRule>
  </conditionalFormatting>
  <conditionalFormatting sqref="B66:H70 I66:Y68 B54:Y62">
    <cfRule type="expression" dxfId="562" priority="30">
      <formula>B54&gt;$AG54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06" zoomScaleNormal="106" workbookViewId="0">
      <pane xSplit="1" ySplit="10" topLeftCell="G137" activePane="bottomRight" state="frozen"/>
      <selection activeCell="C158" sqref="C158"/>
      <selection pane="topRight" activeCell="C158" sqref="C158"/>
      <selection pane="bottomLeft" activeCell="C158" sqref="C158"/>
      <selection pane="bottomRight" activeCell="AF11" sqref="AF11:AF151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2080/10/25</v>
      </c>
      <c r="C4" s="222"/>
      <c r="D4" s="222"/>
      <c r="E4" s="223" t="str">
        <f ca="1">"2080/"&amp;"10/"&amp;INT(MID(CELL("filename",G6),FIND("]",CELL("filename",G6))+1,200))</f>
        <v>2080/10/25</v>
      </c>
      <c r="F4" s="223"/>
      <c r="G4" s="223"/>
      <c r="H4" s="223" t="str">
        <f ca="1">TEXT(E4,"dddd")</f>
        <v>Friday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495.5</v>
      </c>
      <c r="C5" s="30">
        <f t="shared" si="0"/>
        <v>464.6</v>
      </c>
      <c r="D5" s="30">
        <f t="shared" si="0"/>
        <v>478.6</v>
      </c>
      <c r="E5" s="30">
        <f t="shared" si="0"/>
        <v>456.6</v>
      </c>
      <c r="F5" s="30">
        <f t="shared" si="0"/>
        <v>447.59999999999997</v>
      </c>
      <c r="G5" s="30">
        <f t="shared" si="0"/>
        <v>419.7</v>
      </c>
      <c r="H5" s="30">
        <f t="shared" si="0"/>
        <v>389.1</v>
      </c>
      <c r="I5" s="30">
        <f t="shared" si="0"/>
        <v>248.10000000000002</v>
      </c>
      <c r="J5" s="30">
        <f t="shared" si="0"/>
        <v>260.8</v>
      </c>
      <c r="K5" s="30">
        <f t="shared" si="0"/>
        <v>295</v>
      </c>
      <c r="L5" s="30">
        <f t="shared" si="0"/>
        <v>307.09999999999997</v>
      </c>
      <c r="M5" s="30">
        <f t="shared" si="0"/>
        <v>267.60000000000002</v>
      </c>
      <c r="N5" s="30">
        <f t="shared" si="0"/>
        <v>398.1</v>
      </c>
      <c r="O5" s="30">
        <f t="shared" si="0"/>
        <v>621.09999999999991</v>
      </c>
      <c r="P5" s="30">
        <f t="shared" si="0"/>
        <v>579.79999999999995</v>
      </c>
      <c r="Q5" s="30">
        <f t="shared" si="0"/>
        <v>608.6</v>
      </c>
      <c r="R5" s="30">
        <f t="shared" si="0"/>
        <v>663</v>
      </c>
      <c r="S5" s="30">
        <f t="shared" si="0"/>
        <v>686.8</v>
      </c>
      <c r="T5" s="30">
        <f t="shared" si="0"/>
        <v>705.1</v>
      </c>
      <c r="U5" s="30">
        <f t="shared" si="0"/>
        <v>647</v>
      </c>
      <c r="V5" s="30">
        <f t="shared" si="0"/>
        <v>676.7</v>
      </c>
      <c r="W5" s="30">
        <f t="shared" si="0"/>
        <v>641.1</v>
      </c>
      <c r="X5" s="30">
        <f t="shared" si="0"/>
        <v>616.29999999999995</v>
      </c>
      <c r="Y5" s="30">
        <f t="shared" si="0"/>
        <v>252</v>
      </c>
      <c r="Z5" s="30">
        <f t="shared" si="0"/>
        <v>251</v>
      </c>
      <c r="AA5" s="30">
        <f>AB108</f>
        <v>258.70000000000005</v>
      </c>
      <c r="AB5" s="30">
        <f t="shared" si="0"/>
        <v>258.70000000000005</v>
      </c>
      <c r="AC5" s="30">
        <f t="shared" si="0"/>
        <v>354.3</v>
      </c>
      <c r="AD5" s="30">
        <f t="shared" si="0"/>
        <v>194.6</v>
      </c>
      <c r="AE5" s="30">
        <f t="shared" si="0"/>
        <v>173.7</v>
      </c>
      <c r="AF5" s="30">
        <f>B108</f>
        <v>435.4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Load=1190</v>
      </c>
      <c r="B7" s="35">
        <f t="shared" ref="B7:AF7" si="1">B116</f>
        <v>1214.4699999999998</v>
      </c>
      <c r="C7" s="35">
        <f t="shared" si="1"/>
        <v>1434.64</v>
      </c>
      <c r="D7" s="35">
        <f t="shared" si="1"/>
        <v>1367.2399999999998</v>
      </c>
      <c r="E7" s="35">
        <f t="shared" si="1"/>
        <v>1381.2399999999998</v>
      </c>
      <c r="F7" s="35">
        <f t="shared" si="1"/>
        <v>1359.2399999999998</v>
      </c>
      <c r="G7" s="35">
        <f t="shared" si="1"/>
        <v>1455.4399999999998</v>
      </c>
      <c r="H7" s="35">
        <f t="shared" si="1"/>
        <v>1468.34</v>
      </c>
      <c r="I7" s="35">
        <f t="shared" si="1"/>
        <v>1534.6399999999999</v>
      </c>
      <c r="J7" s="35">
        <f t="shared" si="1"/>
        <v>1606.4399999999996</v>
      </c>
      <c r="K7" s="35">
        <f t="shared" si="1"/>
        <v>1669.0399999999997</v>
      </c>
      <c r="L7" s="35">
        <f t="shared" si="1"/>
        <v>1739.44</v>
      </c>
      <c r="M7" s="35">
        <f t="shared" si="1"/>
        <v>1750.6399999999996</v>
      </c>
      <c r="N7" s="35">
        <f t="shared" si="1"/>
        <v>1725.94</v>
      </c>
      <c r="O7" s="35">
        <f t="shared" si="1"/>
        <v>1654.3399999999997</v>
      </c>
      <c r="P7" s="35">
        <f t="shared" si="1"/>
        <v>1738.6399999999999</v>
      </c>
      <c r="Q7" s="35">
        <f t="shared" si="1"/>
        <v>1586.1399999999999</v>
      </c>
      <c r="R7" s="35">
        <f t="shared" si="1"/>
        <v>1586.1399999999999</v>
      </c>
      <c r="S7" s="35">
        <f t="shared" si="1"/>
        <v>1692.9399999999998</v>
      </c>
      <c r="T7" s="35">
        <f t="shared" si="1"/>
        <v>1716.7399999999998</v>
      </c>
      <c r="U7" s="35">
        <f t="shared" si="1"/>
        <v>1695.6399999999999</v>
      </c>
      <c r="V7" s="35">
        <f t="shared" si="1"/>
        <v>1709.3399999999997</v>
      </c>
      <c r="W7" s="35">
        <f t="shared" si="1"/>
        <v>1739.0399999999997</v>
      </c>
      <c r="X7" s="35">
        <f t="shared" si="1"/>
        <v>1735.9399999999996</v>
      </c>
      <c r="Y7" s="35">
        <f t="shared" si="1"/>
        <v>1960.4399999999998</v>
      </c>
      <c r="Z7" s="35">
        <f t="shared" si="1"/>
        <v>1751.54</v>
      </c>
      <c r="AA7" s="35">
        <f t="shared" si="1"/>
        <v>1706.6399999999996</v>
      </c>
      <c r="AB7" s="35">
        <f>AB116</f>
        <v>1568.4499999999998</v>
      </c>
      <c r="AC7" s="35">
        <f t="shared" si="1"/>
        <v>1568.3399999999997</v>
      </c>
      <c r="AD7" s="35">
        <f t="shared" si="1"/>
        <v>1491.1399999999996</v>
      </c>
      <c r="AE7" s="35">
        <f t="shared" si="1"/>
        <v>1189.9399999999996</v>
      </c>
      <c r="AF7" s="35">
        <f t="shared" si="1"/>
        <v>1220.2399999999998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1863.54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1751.54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30</v>
      </c>
      <c r="E11" s="43">
        <v>30</v>
      </c>
      <c r="F11" s="43">
        <v>30</v>
      </c>
      <c r="G11" s="43">
        <v>30</v>
      </c>
      <c r="H11" s="43">
        <v>30</v>
      </c>
      <c r="I11" s="43">
        <v>30</v>
      </c>
      <c r="J11" s="43">
        <v>30</v>
      </c>
      <c r="K11" s="43">
        <v>30</v>
      </c>
      <c r="L11" s="43">
        <v>30</v>
      </c>
      <c r="M11" s="43">
        <v>30</v>
      </c>
      <c r="N11" s="43">
        <v>30</v>
      </c>
      <c r="O11" s="43">
        <v>30</v>
      </c>
      <c r="P11" s="43">
        <v>30</v>
      </c>
      <c r="Q11" s="43">
        <v>30</v>
      </c>
      <c r="R11" s="43">
        <v>30</v>
      </c>
      <c r="S11" s="43">
        <v>38</v>
      </c>
      <c r="T11" s="43">
        <v>38</v>
      </c>
      <c r="U11" s="43">
        <v>38</v>
      </c>
      <c r="V11" s="43">
        <v>38</v>
      </c>
      <c r="W11" s="43">
        <v>38</v>
      </c>
      <c r="X11" s="43">
        <v>38</v>
      </c>
      <c r="Y11" s="43">
        <v>38</v>
      </c>
      <c r="Z11" s="43">
        <v>38</v>
      </c>
      <c r="AA11" s="43">
        <v>38</v>
      </c>
      <c r="AB11" s="43">
        <v>38</v>
      </c>
      <c r="AC11" s="43">
        <v>38</v>
      </c>
      <c r="AD11" s="43">
        <v>38</v>
      </c>
      <c r="AE11" s="43">
        <v>38</v>
      </c>
      <c r="AF11" s="43">
        <v>38</v>
      </c>
      <c r="AG11" s="45">
        <v>86</v>
      </c>
      <c r="AH11" s="46">
        <f t="shared" ref="AH11:AH74" si="2">MAX(B11:AF11)</f>
        <v>38</v>
      </c>
      <c r="AI11" s="47">
        <f t="shared" ref="AI11:AI74" si="3">MIN(B11:AF11)</f>
        <v>30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22</v>
      </c>
      <c r="E12" s="43">
        <v>22</v>
      </c>
      <c r="F12" s="43">
        <v>22</v>
      </c>
      <c r="G12" s="43">
        <v>22</v>
      </c>
      <c r="H12" s="43">
        <v>22</v>
      </c>
      <c r="I12" s="43">
        <v>22</v>
      </c>
      <c r="J12" s="43">
        <v>22</v>
      </c>
      <c r="K12" s="43">
        <v>22</v>
      </c>
      <c r="L12" s="43">
        <v>22</v>
      </c>
      <c r="M12" s="43">
        <v>22</v>
      </c>
      <c r="N12" s="43">
        <v>22</v>
      </c>
      <c r="O12" s="43">
        <v>22</v>
      </c>
      <c r="P12" s="43">
        <v>22</v>
      </c>
      <c r="Q12" s="43">
        <v>22</v>
      </c>
      <c r="R12" s="43">
        <v>22</v>
      </c>
      <c r="S12" s="43">
        <v>28</v>
      </c>
      <c r="T12" s="43">
        <v>28</v>
      </c>
      <c r="U12" s="43">
        <v>28</v>
      </c>
      <c r="V12" s="43">
        <v>28</v>
      </c>
      <c r="W12" s="43">
        <v>28</v>
      </c>
      <c r="X12" s="43">
        <v>28</v>
      </c>
      <c r="Y12" s="43">
        <v>28</v>
      </c>
      <c r="Z12" s="43">
        <v>28</v>
      </c>
      <c r="AA12" s="43">
        <v>28</v>
      </c>
      <c r="AB12" s="43">
        <v>28</v>
      </c>
      <c r="AC12" s="43">
        <v>28</v>
      </c>
      <c r="AD12" s="43">
        <v>28</v>
      </c>
      <c r="AE12" s="43">
        <v>28</v>
      </c>
      <c r="AF12" s="43">
        <v>28</v>
      </c>
      <c r="AG12" s="48">
        <v>82</v>
      </c>
      <c r="AH12" s="46">
        <f t="shared" si="2"/>
        <v>28</v>
      </c>
      <c r="AI12" s="47">
        <f t="shared" si="3"/>
        <v>22</v>
      </c>
      <c r="AK12" s="49"/>
      <c r="AL12" s="50" t="str">
        <f ca="1">MID(CELL("filename",C7),FIND("]",CELL("filename",C7))+1,600)</f>
        <v>25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20.100000000000001</v>
      </c>
      <c r="C13" s="43">
        <v>20.100000000000001</v>
      </c>
      <c r="D13" s="43">
        <v>20.100000000000001</v>
      </c>
      <c r="E13" s="43">
        <v>20.100000000000001</v>
      </c>
      <c r="F13" s="43">
        <v>20.100000000000001</v>
      </c>
      <c r="G13" s="43">
        <v>20.100000000000001</v>
      </c>
      <c r="H13" s="43">
        <v>20.100000000000001</v>
      </c>
      <c r="I13" s="43">
        <v>20.100000000000001</v>
      </c>
      <c r="J13" s="43">
        <v>20.100000000000001</v>
      </c>
      <c r="K13" s="43">
        <v>20.100000000000001</v>
      </c>
      <c r="L13" s="43">
        <v>20.100000000000001</v>
      </c>
      <c r="M13" s="43">
        <v>20.100000000000001</v>
      </c>
      <c r="N13" s="43">
        <v>20.100000000000001</v>
      </c>
      <c r="O13" s="43">
        <v>20.100000000000001</v>
      </c>
      <c r="P13" s="43">
        <v>20.100000000000001</v>
      </c>
      <c r="Q13" s="43">
        <v>20.100000000000001</v>
      </c>
      <c r="R13" s="43">
        <v>20.100000000000001</v>
      </c>
      <c r="S13" s="43">
        <v>19.3</v>
      </c>
      <c r="T13" s="43">
        <v>19.3</v>
      </c>
      <c r="U13" s="43">
        <v>19.3</v>
      </c>
      <c r="V13" s="43">
        <v>19.3</v>
      </c>
      <c r="W13" s="43">
        <v>19.3</v>
      </c>
      <c r="X13" s="43">
        <v>19.3</v>
      </c>
      <c r="Y13" s="43">
        <v>19.3</v>
      </c>
      <c r="Z13" s="43">
        <v>19.3</v>
      </c>
      <c r="AA13" s="43">
        <v>19.3</v>
      </c>
      <c r="AB13" s="43">
        <v>19.3</v>
      </c>
      <c r="AC13" s="43">
        <v>19.3</v>
      </c>
      <c r="AD13" s="43">
        <v>19.3</v>
      </c>
      <c r="AE13" s="43">
        <v>19.3</v>
      </c>
      <c r="AF13" s="43">
        <v>19.3</v>
      </c>
      <c r="AG13" s="48">
        <v>78</v>
      </c>
      <c r="AH13" s="46">
        <f t="shared" si="2"/>
        <v>20.100000000000001</v>
      </c>
      <c r="AI13" s="47">
        <f t="shared" si="3"/>
        <v>19.3</v>
      </c>
      <c r="AK13" s="49"/>
      <c r="AL13" s="50" t="str">
        <f ca="1">"Daily Load Curve(Excluding of Export) of Nepal ("&amp;A4&amp;" "&amp;B4&amp;")"</f>
        <v>Daily Load Curve(Excluding of Export) of Nepal (Nepali Date: 2080/10/25)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15.5</v>
      </c>
      <c r="C14" s="43">
        <v>15.5</v>
      </c>
      <c r="D14" s="43">
        <v>14.6</v>
      </c>
      <c r="E14" s="43">
        <v>14.6</v>
      </c>
      <c r="F14" s="43">
        <v>14.6</v>
      </c>
      <c r="G14" s="43">
        <v>14.6</v>
      </c>
      <c r="H14" s="43">
        <v>14.6</v>
      </c>
      <c r="I14" s="43">
        <v>14.6</v>
      </c>
      <c r="J14" s="43">
        <v>14.6</v>
      </c>
      <c r="K14" s="43">
        <v>14.6</v>
      </c>
      <c r="L14" s="43">
        <v>14.6</v>
      </c>
      <c r="M14" s="43">
        <v>14.6</v>
      </c>
      <c r="N14" s="43">
        <v>14.6</v>
      </c>
      <c r="O14" s="43">
        <v>14.6</v>
      </c>
      <c r="P14" s="43">
        <v>14.6</v>
      </c>
      <c r="Q14" s="43">
        <v>14.6</v>
      </c>
      <c r="R14" s="43">
        <v>14.6</v>
      </c>
      <c r="S14" s="43">
        <v>18</v>
      </c>
      <c r="T14" s="43">
        <v>18</v>
      </c>
      <c r="U14" s="43">
        <v>18</v>
      </c>
      <c r="V14" s="43">
        <v>18</v>
      </c>
      <c r="W14" s="43">
        <v>18</v>
      </c>
      <c r="X14" s="43">
        <v>18</v>
      </c>
      <c r="Y14" s="43">
        <v>18</v>
      </c>
      <c r="Z14" s="43">
        <v>18</v>
      </c>
      <c r="AA14" s="43">
        <v>18</v>
      </c>
      <c r="AB14" s="43">
        <v>18</v>
      </c>
      <c r="AC14" s="43">
        <v>18</v>
      </c>
      <c r="AD14" s="43">
        <v>18</v>
      </c>
      <c r="AE14" s="43">
        <v>18</v>
      </c>
      <c r="AF14" s="43">
        <v>18</v>
      </c>
      <c r="AG14" s="48">
        <v>77</v>
      </c>
      <c r="AH14" s="46">
        <f t="shared" si="2"/>
        <v>18</v>
      </c>
      <c r="AI14" s="47">
        <f t="shared" si="3"/>
        <v>14.6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29.1</v>
      </c>
      <c r="C15" s="43">
        <v>29.1</v>
      </c>
      <c r="D15" s="43">
        <v>29.1</v>
      </c>
      <c r="E15" s="43">
        <v>29.1</v>
      </c>
      <c r="F15" s="43">
        <v>29.1</v>
      </c>
      <c r="G15" s="43">
        <v>29.1</v>
      </c>
      <c r="H15" s="43">
        <v>29.1</v>
      </c>
      <c r="I15" s="43">
        <v>29.1</v>
      </c>
      <c r="J15" s="43">
        <v>29.1</v>
      </c>
      <c r="K15" s="43">
        <v>29.1</v>
      </c>
      <c r="L15" s="43">
        <v>29.1</v>
      </c>
      <c r="M15" s="43">
        <v>29.1</v>
      </c>
      <c r="N15" s="43">
        <v>29.1</v>
      </c>
      <c r="O15" s="43">
        <v>29.1</v>
      </c>
      <c r="P15" s="43">
        <v>29.1</v>
      </c>
      <c r="Q15" s="43">
        <v>29.1</v>
      </c>
      <c r="R15" s="43">
        <v>29.1</v>
      </c>
      <c r="S15" s="43">
        <v>26</v>
      </c>
      <c r="T15" s="43">
        <v>26</v>
      </c>
      <c r="U15" s="43">
        <v>26</v>
      </c>
      <c r="V15" s="43">
        <v>26</v>
      </c>
      <c r="W15" s="43">
        <v>26</v>
      </c>
      <c r="X15" s="43">
        <v>26</v>
      </c>
      <c r="Y15" s="43">
        <v>26</v>
      </c>
      <c r="Z15" s="43">
        <v>26</v>
      </c>
      <c r="AA15" s="43">
        <v>26</v>
      </c>
      <c r="AB15" s="43">
        <v>26</v>
      </c>
      <c r="AC15" s="43">
        <v>26</v>
      </c>
      <c r="AD15" s="43">
        <v>26</v>
      </c>
      <c r="AE15" s="43">
        <v>26</v>
      </c>
      <c r="AF15" s="43">
        <v>26</v>
      </c>
      <c r="AG15" s="48">
        <v>73</v>
      </c>
      <c r="AH15" s="46">
        <f t="shared" si="2"/>
        <v>29.1</v>
      </c>
      <c r="AI15" s="47">
        <f t="shared" si="3"/>
        <v>26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10.8</v>
      </c>
      <c r="C16" s="43">
        <v>10.8</v>
      </c>
      <c r="D16" s="43">
        <v>10.8</v>
      </c>
      <c r="E16" s="43">
        <v>10.8</v>
      </c>
      <c r="F16" s="43">
        <v>10.8</v>
      </c>
      <c r="G16" s="43">
        <v>10.8</v>
      </c>
      <c r="H16" s="43">
        <v>10.8</v>
      </c>
      <c r="I16" s="43">
        <v>10.8</v>
      </c>
      <c r="J16" s="43">
        <v>10.8</v>
      </c>
      <c r="K16" s="43">
        <v>10.8</v>
      </c>
      <c r="L16" s="43">
        <v>10.8</v>
      </c>
      <c r="M16" s="43">
        <v>10.8</v>
      </c>
      <c r="N16" s="43">
        <v>10.8</v>
      </c>
      <c r="O16" s="43">
        <v>10.8</v>
      </c>
      <c r="P16" s="43">
        <v>10.8</v>
      </c>
      <c r="Q16" s="43">
        <v>10.8</v>
      </c>
      <c r="R16" s="43">
        <v>10.8</v>
      </c>
      <c r="S16" s="43">
        <v>11.3</v>
      </c>
      <c r="T16" s="43">
        <v>11.3</v>
      </c>
      <c r="U16" s="43">
        <v>11.3</v>
      </c>
      <c r="V16" s="43">
        <v>11.3</v>
      </c>
      <c r="W16" s="43">
        <v>11.3</v>
      </c>
      <c r="X16" s="43">
        <v>11.3</v>
      </c>
      <c r="Y16" s="43">
        <v>11.3</v>
      </c>
      <c r="Z16" s="43">
        <v>11.3</v>
      </c>
      <c r="AA16" s="43">
        <v>11.3</v>
      </c>
      <c r="AB16" s="43">
        <v>11.3</v>
      </c>
      <c r="AC16" s="43">
        <v>11.3</v>
      </c>
      <c r="AD16" s="43">
        <v>11.3</v>
      </c>
      <c r="AE16" s="43">
        <v>11.3</v>
      </c>
      <c r="AF16" s="43">
        <v>11.3</v>
      </c>
      <c r="AG16" s="48">
        <v>71</v>
      </c>
      <c r="AH16" s="46">
        <f t="shared" si="2"/>
        <v>11.3</v>
      </c>
      <c r="AI16" s="47">
        <f t="shared" si="3"/>
        <v>10.8</v>
      </c>
      <c r="AK16" s="49"/>
      <c r="AL16" s="52" t="s">
        <v>7</v>
      </c>
      <c r="AM16" s="57">
        <f t="shared" ref="AM16:AR16" si="4">B71</f>
        <v>678.34000000000015</v>
      </c>
      <c r="AN16" s="57">
        <f t="shared" si="4"/>
        <v>678.34000000000015</v>
      </c>
      <c r="AO16" s="57">
        <f t="shared" si="4"/>
        <v>665.13999999999987</v>
      </c>
      <c r="AP16" s="57">
        <f t="shared" si="4"/>
        <v>665.13999999999987</v>
      </c>
      <c r="AQ16" s="57">
        <f t="shared" si="4"/>
        <v>665.13999999999987</v>
      </c>
      <c r="AR16" s="57">
        <f t="shared" si="4"/>
        <v>665.13999999999987</v>
      </c>
      <c r="AS16" s="57">
        <f>I71</f>
        <v>665.13999999999987</v>
      </c>
      <c r="AT16" s="57">
        <f>K71</f>
        <v>665.13999999999987</v>
      </c>
      <c r="AU16" s="57">
        <f t="shared" ref="AU16:BD16" si="5">M71</f>
        <v>665.13999999999987</v>
      </c>
      <c r="AV16" s="57">
        <f t="shared" si="5"/>
        <v>665.13999999999987</v>
      </c>
      <c r="AW16" s="57">
        <f t="shared" si="5"/>
        <v>665.13999999999987</v>
      </c>
      <c r="AX16" s="57">
        <f t="shared" si="5"/>
        <v>665.13999999999987</v>
      </c>
      <c r="AY16" s="57">
        <f t="shared" si="5"/>
        <v>665.13999999999987</v>
      </c>
      <c r="AZ16" s="57">
        <f t="shared" si="5"/>
        <v>665.13999999999987</v>
      </c>
      <c r="BA16" s="57">
        <f t="shared" si="5"/>
        <v>746.93999999999983</v>
      </c>
      <c r="BB16" s="57">
        <f t="shared" si="5"/>
        <v>746.93999999999983</v>
      </c>
      <c r="BC16" s="57">
        <f t="shared" si="5"/>
        <v>746.93999999999983</v>
      </c>
      <c r="BD16" s="57">
        <f t="shared" si="5"/>
        <v>746.93999999999983</v>
      </c>
      <c r="BE16" s="58">
        <f>X71</f>
        <v>746.93999999999983</v>
      </c>
      <c r="BF16" s="58">
        <f>Z71</f>
        <v>746.93999999999983</v>
      </c>
      <c r="BG16" s="58">
        <f>AB71</f>
        <v>746.93999999999983</v>
      </c>
      <c r="BH16" s="58">
        <f>AD71</f>
        <v>746.93999999999983</v>
      </c>
      <c r="BI16" s="58">
        <f>AE71</f>
        <v>746.93999999999983</v>
      </c>
      <c r="BJ16" s="58">
        <f>AF71</f>
        <v>746.93999999999983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14.5</v>
      </c>
      <c r="C17" s="44">
        <v>14.5</v>
      </c>
      <c r="D17" s="44">
        <v>14.5</v>
      </c>
      <c r="E17" s="44">
        <v>14.5</v>
      </c>
      <c r="F17" s="44">
        <v>14.5</v>
      </c>
      <c r="G17" s="44">
        <v>14.5</v>
      </c>
      <c r="H17" s="44">
        <v>14.5</v>
      </c>
      <c r="I17" s="44">
        <v>14.5</v>
      </c>
      <c r="J17" s="44">
        <v>14.5</v>
      </c>
      <c r="K17" s="44">
        <v>14.5</v>
      </c>
      <c r="L17" s="44">
        <v>14.5</v>
      </c>
      <c r="M17" s="44">
        <v>14.5</v>
      </c>
      <c r="N17" s="44">
        <v>14.5</v>
      </c>
      <c r="O17" s="44">
        <v>14.5</v>
      </c>
      <c r="P17" s="44">
        <v>14.5</v>
      </c>
      <c r="Q17" s="44">
        <v>14.5</v>
      </c>
      <c r="R17" s="44">
        <v>14.5</v>
      </c>
      <c r="S17" s="44">
        <v>19</v>
      </c>
      <c r="T17" s="44">
        <v>19</v>
      </c>
      <c r="U17" s="44">
        <v>19</v>
      </c>
      <c r="V17" s="44">
        <v>19</v>
      </c>
      <c r="W17" s="44">
        <v>19</v>
      </c>
      <c r="X17" s="44">
        <v>19</v>
      </c>
      <c r="Y17" s="44">
        <v>19</v>
      </c>
      <c r="Z17" s="44">
        <v>19</v>
      </c>
      <c r="AA17" s="44">
        <v>19</v>
      </c>
      <c r="AB17" s="44">
        <v>19</v>
      </c>
      <c r="AC17" s="44">
        <v>19</v>
      </c>
      <c r="AD17" s="44">
        <v>19</v>
      </c>
      <c r="AE17" s="44">
        <v>19</v>
      </c>
      <c r="AF17" s="44">
        <v>19</v>
      </c>
      <c r="AG17" s="45">
        <v>54</v>
      </c>
      <c r="AH17" s="46">
        <f t="shared" si="2"/>
        <v>19</v>
      </c>
      <c r="AI17" s="47">
        <f t="shared" si="3"/>
        <v>14.5</v>
      </c>
      <c r="AK17" s="49"/>
      <c r="AL17" s="52" t="s">
        <v>29</v>
      </c>
      <c r="AM17" s="57">
        <f t="shared" ref="AM17:AR17" si="6">B78</f>
        <v>133.19999999999999</v>
      </c>
      <c r="AN17" s="57">
        <f t="shared" si="6"/>
        <v>103.1</v>
      </c>
      <c r="AO17" s="57">
        <f t="shared" si="6"/>
        <v>101.2</v>
      </c>
      <c r="AP17" s="57">
        <f t="shared" si="6"/>
        <v>101.2</v>
      </c>
      <c r="AQ17" s="57">
        <f t="shared" si="6"/>
        <v>101.2</v>
      </c>
      <c r="AR17" s="57">
        <f t="shared" si="6"/>
        <v>181.2</v>
      </c>
      <c r="AS17" s="57">
        <f>I78</f>
        <v>241.39999999999998</v>
      </c>
      <c r="AT17" s="57">
        <f>K78</f>
        <v>436.2</v>
      </c>
      <c r="AU17" s="57">
        <f t="shared" ref="AU17:BD17" si="7">M78</f>
        <v>432.59999999999997</v>
      </c>
      <c r="AV17" s="57">
        <f t="shared" si="7"/>
        <v>444.5</v>
      </c>
      <c r="AW17" s="57">
        <f t="shared" si="7"/>
        <v>294.09999999999997</v>
      </c>
      <c r="AX17" s="57">
        <f t="shared" si="7"/>
        <v>181.2</v>
      </c>
      <c r="AY17" s="57">
        <f t="shared" si="7"/>
        <v>101.2</v>
      </c>
      <c r="AZ17" s="57">
        <f t="shared" si="7"/>
        <v>101.2</v>
      </c>
      <c r="BA17" s="57">
        <f t="shared" si="7"/>
        <v>101.2</v>
      </c>
      <c r="BB17" s="57">
        <f t="shared" si="7"/>
        <v>101.2</v>
      </c>
      <c r="BC17" s="57">
        <f t="shared" si="7"/>
        <v>101.2</v>
      </c>
      <c r="BD17" s="57">
        <f t="shared" si="7"/>
        <v>101.2</v>
      </c>
      <c r="BE17" s="58">
        <f>X78</f>
        <v>101.2</v>
      </c>
      <c r="BF17" s="58">
        <f>Z78</f>
        <v>469.2</v>
      </c>
      <c r="BG17" s="58">
        <f>AB78</f>
        <v>362.29999999999995</v>
      </c>
      <c r="BH17" s="58">
        <f>AD78</f>
        <v>190.39999999999998</v>
      </c>
      <c r="BI17" s="58">
        <f>AE78</f>
        <v>190.39999999999998</v>
      </c>
      <c r="BJ17" s="58">
        <f>AF78</f>
        <v>206.49999999999997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9.8000000000000007</v>
      </c>
      <c r="C18" s="44">
        <v>9.8000000000000007</v>
      </c>
      <c r="D18" s="44">
        <v>9.8000000000000007</v>
      </c>
      <c r="E18" s="44">
        <v>9.8000000000000007</v>
      </c>
      <c r="F18" s="44">
        <v>9.8000000000000007</v>
      </c>
      <c r="G18" s="44">
        <v>9.8000000000000007</v>
      </c>
      <c r="H18" s="44">
        <v>9.8000000000000007</v>
      </c>
      <c r="I18" s="44">
        <v>9.8000000000000007</v>
      </c>
      <c r="J18" s="44">
        <v>9.8000000000000007</v>
      </c>
      <c r="K18" s="44">
        <v>9.8000000000000007</v>
      </c>
      <c r="L18" s="44">
        <v>9.8000000000000007</v>
      </c>
      <c r="M18" s="44">
        <v>9.8000000000000007</v>
      </c>
      <c r="N18" s="44">
        <v>9.8000000000000007</v>
      </c>
      <c r="O18" s="44">
        <v>9.8000000000000007</v>
      </c>
      <c r="P18" s="44">
        <v>9.8000000000000007</v>
      </c>
      <c r="Q18" s="44">
        <v>9.8000000000000007</v>
      </c>
      <c r="R18" s="44">
        <v>9.8000000000000007</v>
      </c>
      <c r="S18" s="44">
        <v>11.2</v>
      </c>
      <c r="T18" s="44">
        <v>11.2</v>
      </c>
      <c r="U18" s="44">
        <v>11.2</v>
      </c>
      <c r="V18" s="44">
        <v>11.2</v>
      </c>
      <c r="W18" s="44">
        <v>11.2</v>
      </c>
      <c r="X18" s="44">
        <v>11.2</v>
      </c>
      <c r="Y18" s="44">
        <v>11.2</v>
      </c>
      <c r="Z18" s="44">
        <v>11.2</v>
      </c>
      <c r="AA18" s="44">
        <v>11.2</v>
      </c>
      <c r="AB18" s="44">
        <v>11.2</v>
      </c>
      <c r="AC18" s="44">
        <v>11.2</v>
      </c>
      <c r="AD18" s="44">
        <v>11.2</v>
      </c>
      <c r="AE18" s="44">
        <v>11.2</v>
      </c>
      <c r="AF18" s="44">
        <v>11.2</v>
      </c>
      <c r="AG18" s="48">
        <v>52.465000000000003</v>
      </c>
      <c r="AH18" s="46">
        <f t="shared" si="2"/>
        <v>11.2</v>
      </c>
      <c r="AI18" s="47">
        <f t="shared" si="3"/>
        <v>9.8000000000000007</v>
      </c>
      <c r="AK18" s="49"/>
      <c r="AL18" s="52" t="s">
        <v>31</v>
      </c>
      <c r="AM18" s="57">
        <f t="shared" ref="AM18:AR18" si="8">B92</f>
        <v>230.39999999999998</v>
      </c>
      <c r="AN18" s="57">
        <f t="shared" si="8"/>
        <v>157.69999999999996</v>
      </c>
      <c r="AO18" s="57">
        <f t="shared" si="8"/>
        <v>136.29999999999998</v>
      </c>
      <c r="AP18" s="57">
        <f t="shared" si="8"/>
        <v>136.29999999999998</v>
      </c>
      <c r="AQ18" s="57">
        <f t="shared" si="8"/>
        <v>136.29999999999998</v>
      </c>
      <c r="AR18" s="57">
        <f t="shared" si="8"/>
        <v>161.49999999999997</v>
      </c>
      <c r="AS18" s="57">
        <f>I92</f>
        <v>238.99999999999997</v>
      </c>
      <c r="AT18" s="57">
        <f>K92</f>
        <v>306.89999999999998</v>
      </c>
      <c r="AU18" s="57">
        <f t="shared" ref="AU18:BD18" si="9">M92</f>
        <v>345.8</v>
      </c>
      <c r="AV18" s="57">
        <f t="shared" si="9"/>
        <v>348.7</v>
      </c>
      <c r="AW18" s="57">
        <f t="shared" si="9"/>
        <v>297</v>
      </c>
      <c r="AX18" s="57">
        <f t="shared" si="9"/>
        <v>271.2</v>
      </c>
      <c r="AY18" s="57">
        <f t="shared" si="9"/>
        <v>239.99999999999997</v>
      </c>
      <c r="AZ18" s="57">
        <f t="shared" si="9"/>
        <v>211.2</v>
      </c>
      <c r="BA18" s="57">
        <f t="shared" si="9"/>
        <v>181.79999999999998</v>
      </c>
      <c r="BB18" s="57">
        <f t="shared" si="9"/>
        <v>181.79999999999998</v>
      </c>
      <c r="BC18" s="57">
        <f t="shared" si="9"/>
        <v>142.39999999999998</v>
      </c>
      <c r="BD18" s="57">
        <f t="shared" si="9"/>
        <v>186.89999999999998</v>
      </c>
      <c r="BE18" s="58">
        <f>X92</f>
        <v>198.89999999999998</v>
      </c>
      <c r="BF18" s="58">
        <f>Z92</f>
        <v>347.6</v>
      </c>
      <c r="BG18" s="58">
        <f>AB92</f>
        <v>301.20999999999998</v>
      </c>
      <c r="BH18" s="58">
        <f>AD92</f>
        <v>199.49999999999997</v>
      </c>
      <c r="BI18" s="58">
        <f>AE92</f>
        <v>277.2</v>
      </c>
      <c r="BJ18" s="58">
        <f>AF92</f>
        <v>300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13</v>
      </c>
      <c r="C19" s="44">
        <v>13</v>
      </c>
      <c r="D19" s="44">
        <v>11.9</v>
      </c>
      <c r="E19" s="44">
        <v>11.9</v>
      </c>
      <c r="F19" s="44">
        <v>11.9</v>
      </c>
      <c r="G19" s="44">
        <v>11.9</v>
      </c>
      <c r="H19" s="44">
        <v>11.9</v>
      </c>
      <c r="I19" s="44">
        <v>11.9</v>
      </c>
      <c r="J19" s="44">
        <v>11.9</v>
      </c>
      <c r="K19" s="44">
        <v>11.9</v>
      </c>
      <c r="L19" s="44">
        <v>11.9</v>
      </c>
      <c r="M19" s="44">
        <v>11.9</v>
      </c>
      <c r="N19" s="44">
        <v>11.9</v>
      </c>
      <c r="O19" s="44">
        <v>11.9</v>
      </c>
      <c r="P19" s="44">
        <v>11.9</v>
      </c>
      <c r="Q19" s="44">
        <v>11.9</v>
      </c>
      <c r="R19" s="44">
        <v>11.9</v>
      </c>
      <c r="S19" s="44">
        <v>13.6</v>
      </c>
      <c r="T19" s="44">
        <v>13.6</v>
      </c>
      <c r="U19" s="44">
        <v>13.6</v>
      </c>
      <c r="V19" s="44">
        <v>13.6</v>
      </c>
      <c r="W19" s="44">
        <v>13.6</v>
      </c>
      <c r="X19" s="44">
        <v>13.6</v>
      </c>
      <c r="Y19" s="44">
        <v>13.6</v>
      </c>
      <c r="Z19" s="44">
        <v>13.6</v>
      </c>
      <c r="AA19" s="44">
        <v>13.6</v>
      </c>
      <c r="AB19" s="44">
        <v>13.6</v>
      </c>
      <c r="AC19" s="44">
        <v>13.6</v>
      </c>
      <c r="AD19" s="44">
        <v>13.6</v>
      </c>
      <c r="AE19" s="44">
        <v>13.6</v>
      </c>
      <c r="AF19" s="44">
        <v>13.6</v>
      </c>
      <c r="AG19" s="48">
        <v>52.4</v>
      </c>
      <c r="AH19" s="46">
        <f t="shared" si="2"/>
        <v>13.6</v>
      </c>
      <c r="AI19" s="47">
        <f t="shared" si="3"/>
        <v>11.9</v>
      </c>
      <c r="AK19" s="49"/>
      <c r="AL19" s="52" t="s">
        <v>33</v>
      </c>
      <c r="AM19" s="57">
        <f t="shared" ref="AM19:AR19" si="10">B108</f>
        <v>435.4</v>
      </c>
      <c r="AN19" s="57">
        <f t="shared" si="10"/>
        <v>495.5</v>
      </c>
      <c r="AO19" s="57">
        <f t="shared" si="10"/>
        <v>464.6</v>
      </c>
      <c r="AP19" s="57">
        <f t="shared" si="10"/>
        <v>478.6</v>
      </c>
      <c r="AQ19" s="57">
        <f t="shared" si="10"/>
        <v>456.6</v>
      </c>
      <c r="AR19" s="57">
        <f t="shared" si="10"/>
        <v>447.59999999999997</v>
      </c>
      <c r="AS19" s="57">
        <f>I108</f>
        <v>389.1</v>
      </c>
      <c r="AT19" s="57">
        <f>K108</f>
        <v>260.8</v>
      </c>
      <c r="AU19" s="57">
        <f t="shared" ref="AU19:BD19" si="11">M108</f>
        <v>307.09999999999997</v>
      </c>
      <c r="AV19" s="57">
        <f t="shared" si="11"/>
        <v>267.60000000000002</v>
      </c>
      <c r="AW19" s="57">
        <f t="shared" si="11"/>
        <v>398.1</v>
      </c>
      <c r="AX19" s="57">
        <f t="shared" si="11"/>
        <v>621.09999999999991</v>
      </c>
      <c r="AY19" s="57">
        <f t="shared" si="11"/>
        <v>579.79999999999995</v>
      </c>
      <c r="AZ19" s="57">
        <f t="shared" si="11"/>
        <v>608.6</v>
      </c>
      <c r="BA19" s="57">
        <f t="shared" si="11"/>
        <v>663</v>
      </c>
      <c r="BB19" s="57">
        <f t="shared" si="11"/>
        <v>686.8</v>
      </c>
      <c r="BC19" s="57">
        <f t="shared" si="11"/>
        <v>705.1</v>
      </c>
      <c r="BD19" s="57">
        <f t="shared" si="11"/>
        <v>647</v>
      </c>
      <c r="BE19" s="58">
        <f>X108</f>
        <v>641.1</v>
      </c>
      <c r="BF19" s="58">
        <f>Z108</f>
        <v>252</v>
      </c>
      <c r="BG19" s="58">
        <f>AB108</f>
        <v>258.70000000000005</v>
      </c>
      <c r="BH19" s="58">
        <f>AD108</f>
        <v>354.3</v>
      </c>
      <c r="BI19" s="58">
        <f>AE108</f>
        <v>194.6</v>
      </c>
      <c r="BJ19" s="58">
        <f>AF108</f>
        <v>173.7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24</v>
      </c>
      <c r="C20" s="44">
        <v>24</v>
      </c>
      <c r="D20" s="44">
        <v>24</v>
      </c>
      <c r="E20" s="44">
        <v>24</v>
      </c>
      <c r="F20" s="44">
        <v>24</v>
      </c>
      <c r="G20" s="44">
        <v>24</v>
      </c>
      <c r="H20" s="44">
        <v>24</v>
      </c>
      <c r="I20" s="44">
        <v>24</v>
      </c>
      <c r="J20" s="44">
        <v>24</v>
      </c>
      <c r="K20" s="44">
        <v>24</v>
      </c>
      <c r="L20" s="44">
        <v>24</v>
      </c>
      <c r="M20" s="44">
        <v>24</v>
      </c>
      <c r="N20" s="44">
        <v>24</v>
      </c>
      <c r="O20" s="44">
        <v>24</v>
      </c>
      <c r="P20" s="44">
        <v>24</v>
      </c>
      <c r="Q20" s="44">
        <v>24</v>
      </c>
      <c r="R20" s="44">
        <v>24</v>
      </c>
      <c r="S20" s="44">
        <v>24</v>
      </c>
      <c r="T20" s="44">
        <v>24</v>
      </c>
      <c r="U20" s="44">
        <v>24</v>
      </c>
      <c r="V20" s="44">
        <v>24</v>
      </c>
      <c r="W20" s="44">
        <v>24</v>
      </c>
      <c r="X20" s="44">
        <v>24</v>
      </c>
      <c r="Y20" s="44">
        <v>24</v>
      </c>
      <c r="Z20" s="44">
        <v>24</v>
      </c>
      <c r="AA20" s="44">
        <v>24</v>
      </c>
      <c r="AB20" s="44">
        <v>24</v>
      </c>
      <c r="AC20" s="44">
        <v>24</v>
      </c>
      <c r="AD20" s="44">
        <v>24</v>
      </c>
      <c r="AE20" s="44">
        <v>24</v>
      </c>
      <c r="AF20" s="44">
        <v>24</v>
      </c>
      <c r="AG20" s="48">
        <v>50</v>
      </c>
      <c r="AH20" s="46">
        <f t="shared" si="2"/>
        <v>24</v>
      </c>
      <c r="AI20" s="47">
        <f t="shared" si="3"/>
        <v>24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27.3</v>
      </c>
      <c r="BE20" s="58">
        <f>X96</f>
        <v>47.8</v>
      </c>
      <c r="BF20" s="58">
        <f>Z96</f>
        <v>47.8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24.4</v>
      </c>
      <c r="C21" s="44">
        <v>24.4</v>
      </c>
      <c r="D21" s="44">
        <v>23.7</v>
      </c>
      <c r="E21" s="44">
        <v>23.7</v>
      </c>
      <c r="F21" s="44">
        <v>23.7</v>
      </c>
      <c r="G21" s="44">
        <v>23.7</v>
      </c>
      <c r="H21" s="44">
        <v>23.7</v>
      </c>
      <c r="I21" s="44">
        <v>23.7</v>
      </c>
      <c r="J21" s="44">
        <v>23.7</v>
      </c>
      <c r="K21" s="44">
        <v>23.7</v>
      </c>
      <c r="L21" s="44">
        <v>23.7</v>
      </c>
      <c r="M21" s="44">
        <v>23.7</v>
      </c>
      <c r="N21" s="44">
        <v>23.7</v>
      </c>
      <c r="O21" s="44">
        <v>23.7</v>
      </c>
      <c r="P21" s="44">
        <v>23.7</v>
      </c>
      <c r="Q21" s="44">
        <v>23.7</v>
      </c>
      <c r="R21" s="44">
        <v>23.7</v>
      </c>
      <c r="S21" s="44">
        <v>24.1</v>
      </c>
      <c r="T21" s="44">
        <v>24.1</v>
      </c>
      <c r="U21" s="44">
        <v>24.1</v>
      </c>
      <c r="V21" s="44">
        <v>24.1</v>
      </c>
      <c r="W21" s="44">
        <v>24.1</v>
      </c>
      <c r="X21" s="44">
        <v>24.1</v>
      </c>
      <c r="Y21" s="44">
        <v>24.1</v>
      </c>
      <c r="Z21" s="44">
        <v>24.1</v>
      </c>
      <c r="AA21" s="44">
        <v>24.1</v>
      </c>
      <c r="AB21" s="44">
        <v>24.1</v>
      </c>
      <c r="AC21" s="44">
        <v>24.1</v>
      </c>
      <c r="AD21" s="44">
        <v>24.1</v>
      </c>
      <c r="AE21" s="44">
        <v>24.1</v>
      </c>
      <c r="AF21" s="44">
        <v>24.1</v>
      </c>
      <c r="AG21" s="48">
        <v>45</v>
      </c>
      <c r="AH21" s="46">
        <f t="shared" si="2"/>
        <v>24.4</v>
      </c>
      <c r="AI21" s="47">
        <f t="shared" si="3"/>
        <v>23.7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19.8</v>
      </c>
      <c r="C22" s="44">
        <v>19.8</v>
      </c>
      <c r="D22" s="44">
        <v>18.5</v>
      </c>
      <c r="E22" s="44">
        <v>18.5</v>
      </c>
      <c r="F22" s="44">
        <v>18.5</v>
      </c>
      <c r="G22" s="44">
        <v>18.5</v>
      </c>
      <c r="H22" s="44">
        <v>18.5</v>
      </c>
      <c r="I22" s="44">
        <v>18.5</v>
      </c>
      <c r="J22" s="44">
        <v>18.5</v>
      </c>
      <c r="K22" s="44">
        <v>18.5</v>
      </c>
      <c r="L22" s="44">
        <v>18.5</v>
      </c>
      <c r="M22" s="44">
        <v>18.5</v>
      </c>
      <c r="N22" s="44">
        <v>18.5</v>
      </c>
      <c r="O22" s="44">
        <v>18.5</v>
      </c>
      <c r="P22" s="44">
        <v>18.5</v>
      </c>
      <c r="Q22" s="44">
        <v>18.5</v>
      </c>
      <c r="R22" s="44">
        <v>18.5</v>
      </c>
      <c r="S22" s="44">
        <v>20</v>
      </c>
      <c r="T22" s="44">
        <v>20</v>
      </c>
      <c r="U22" s="44">
        <v>20</v>
      </c>
      <c r="V22" s="44">
        <v>20</v>
      </c>
      <c r="W22" s="44">
        <v>20</v>
      </c>
      <c r="X22" s="44">
        <v>20</v>
      </c>
      <c r="Y22" s="44">
        <v>20</v>
      </c>
      <c r="Z22" s="44">
        <v>20</v>
      </c>
      <c r="AA22" s="44">
        <v>20</v>
      </c>
      <c r="AB22" s="44">
        <v>20</v>
      </c>
      <c r="AC22" s="44">
        <v>20</v>
      </c>
      <c r="AD22" s="44">
        <v>20</v>
      </c>
      <c r="AE22" s="44">
        <v>20</v>
      </c>
      <c r="AF22" s="44">
        <v>20</v>
      </c>
      <c r="AG22" s="48">
        <v>44</v>
      </c>
      <c r="AH22" s="46">
        <f t="shared" si="2"/>
        <v>20</v>
      </c>
      <c r="AI22" s="47">
        <f t="shared" si="3"/>
        <v>18.5</v>
      </c>
      <c r="AK22" s="49"/>
      <c r="AL22" s="59" t="s">
        <v>39</v>
      </c>
      <c r="AM22" s="60">
        <f t="shared" ref="AM22:BJ22" si="16">SUM(AM16:AM21)</f>
        <v>1477.3400000000001</v>
      </c>
      <c r="AN22" s="60">
        <f t="shared" si="16"/>
        <v>1434.64</v>
      </c>
      <c r="AO22" s="60">
        <f t="shared" si="16"/>
        <v>1367.2399999999998</v>
      </c>
      <c r="AP22" s="60">
        <f t="shared" si="16"/>
        <v>1381.2399999999998</v>
      </c>
      <c r="AQ22" s="60">
        <f t="shared" si="16"/>
        <v>1359.2399999999998</v>
      </c>
      <c r="AR22" s="60">
        <f t="shared" si="16"/>
        <v>1455.4399999999998</v>
      </c>
      <c r="AS22" s="60">
        <f t="shared" si="16"/>
        <v>1534.6399999999999</v>
      </c>
      <c r="AT22" s="60">
        <f t="shared" si="16"/>
        <v>1669.0399999999997</v>
      </c>
      <c r="AU22" s="60">
        <f t="shared" si="16"/>
        <v>1750.6399999999996</v>
      </c>
      <c r="AV22" s="60">
        <f t="shared" si="16"/>
        <v>1725.94</v>
      </c>
      <c r="AW22" s="60">
        <f t="shared" si="16"/>
        <v>1654.3399999999997</v>
      </c>
      <c r="AX22" s="60">
        <f t="shared" si="16"/>
        <v>1738.6399999999999</v>
      </c>
      <c r="AY22" s="60">
        <f t="shared" si="16"/>
        <v>1586.1399999999999</v>
      </c>
      <c r="AZ22" s="60">
        <f t="shared" si="16"/>
        <v>1586.1399999999999</v>
      </c>
      <c r="BA22" s="60">
        <f t="shared" si="16"/>
        <v>1692.9399999999998</v>
      </c>
      <c r="BB22" s="60">
        <f t="shared" si="16"/>
        <v>1716.7399999999998</v>
      </c>
      <c r="BC22" s="60">
        <f t="shared" si="16"/>
        <v>1695.6399999999999</v>
      </c>
      <c r="BD22" s="60">
        <f t="shared" si="16"/>
        <v>1709.34</v>
      </c>
      <c r="BE22" s="60">
        <f t="shared" si="16"/>
        <v>1735.9399999999998</v>
      </c>
      <c r="BF22" s="60">
        <f t="shared" si="16"/>
        <v>1863.5399999999997</v>
      </c>
      <c r="BG22" s="60">
        <f t="shared" si="16"/>
        <v>1669.1499999999999</v>
      </c>
      <c r="BH22" s="60">
        <f t="shared" si="16"/>
        <v>1491.1399999999996</v>
      </c>
      <c r="BI22" s="60">
        <f t="shared" si="16"/>
        <v>1409.1399999999996</v>
      </c>
      <c r="BJ22" s="60">
        <f t="shared" si="16"/>
        <v>1427.1399999999999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12</v>
      </c>
      <c r="C23" s="44">
        <v>12</v>
      </c>
      <c r="D23" s="44">
        <v>12</v>
      </c>
      <c r="E23" s="44">
        <v>12</v>
      </c>
      <c r="F23" s="44">
        <v>12</v>
      </c>
      <c r="G23" s="44">
        <v>12</v>
      </c>
      <c r="H23" s="44">
        <v>12</v>
      </c>
      <c r="I23" s="44">
        <v>12</v>
      </c>
      <c r="J23" s="44">
        <v>12</v>
      </c>
      <c r="K23" s="44">
        <v>12</v>
      </c>
      <c r="L23" s="44">
        <v>12</v>
      </c>
      <c r="M23" s="44">
        <v>12</v>
      </c>
      <c r="N23" s="44">
        <v>12</v>
      </c>
      <c r="O23" s="44">
        <v>12</v>
      </c>
      <c r="P23" s="44">
        <v>12</v>
      </c>
      <c r="Q23" s="44">
        <v>12</v>
      </c>
      <c r="R23" s="44">
        <v>12</v>
      </c>
      <c r="S23" s="44">
        <v>12</v>
      </c>
      <c r="T23" s="44">
        <v>12</v>
      </c>
      <c r="U23" s="44">
        <v>12</v>
      </c>
      <c r="V23" s="44">
        <v>12</v>
      </c>
      <c r="W23" s="44">
        <v>12</v>
      </c>
      <c r="X23" s="44">
        <v>12</v>
      </c>
      <c r="Y23" s="44">
        <v>12</v>
      </c>
      <c r="Z23" s="44">
        <v>12</v>
      </c>
      <c r="AA23" s="44">
        <v>12</v>
      </c>
      <c r="AB23" s="44">
        <v>12</v>
      </c>
      <c r="AC23" s="44">
        <v>12</v>
      </c>
      <c r="AD23" s="44">
        <v>12</v>
      </c>
      <c r="AE23" s="44">
        <v>12</v>
      </c>
      <c r="AF23" s="44">
        <v>12</v>
      </c>
      <c r="AG23" s="48">
        <v>42</v>
      </c>
      <c r="AH23" s="46">
        <f t="shared" si="2"/>
        <v>12</v>
      </c>
      <c r="AI23" s="47">
        <f t="shared" si="3"/>
        <v>12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-112</v>
      </c>
      <c r="BG23" s="60">
        <f>AB123*-1</f>
        <v>-100.7</v>
      </c>
      <c r="BH23" s="60">
        <f>AD123*-1</f>
        <v>0</v>
      </c>
      <c r="BI23" s="60">
        <f>AE123*-1</f>
        <v>-219.2</v>
      </c>
      <c r="BJ23" s="60">
        <f>AF123*-1</f>
        <v>-206.9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14.1</v>
      </c>
      <c r="C24" s="44">
        <v>14.1</v>
      </c>
      <c r="D24" s="44">
        <v>14.1</v>
      </c>
      <c r="E24" s="44">
        <v>14.1</v>
      </c>
      <c r="F24" s="44">
        <v>14.1</v>
      </c>
      <c r="G24" s="44">
        <v>14.1</v>
      </c>
      <c r="H24" s="44">
        <v>14.1</v>
      </c>
      <c r="I24" s="44">
        <v>14.1</v>
      </c>
      <c r="J24" s="44">
        <v>14.1</v>
      </c>
      <c r="K24" s="44">
        <v>14.1</v>
      </c>
      <c r="L24" s="44">
        <v>14.1</v>
      </c>
      <c r="M24" s="44">
        <v>14.1</v>
      </c>
      <c r="N24" s="44">
        <v>14.1</v>
      </c>
      <c r="O24" s="44">
        <v>14.1</v>
      </c>
      <c r="P24" s="44">
        <v>14.1</v>
      </c>
      <c r="Q24" s="44">
        <v>14.1</v>
      </c>
      <c r="R24" s="44">
        <v>14.1</v>
      </c>
      <c r="S24" s="44">
        <v>15</v>
      </c>
      <c r="T24" s="44">
        <v>15</v>
      </c>
      <c r="U24" s="44">
        <v>15</v>
      </c>
      <c r="V24" s="44">
        <v>15</v>
      </c>
      <c r="W24" s="44">
        <v>15</v>
      </c>
      <c r="X24" s="44">
        <v>15</v>
      </c>
      <c r="Y24" s="44">
        <v>15</v>
      </c>
      <c r="Z24" s="44">
        <v>15</v>
      </c>
      <c r="AA24" s="44">
        <v>15</v>
      </c>
      <c r="AB24" s="44">
        <v>15</v>
      </c>
      <c r="AC24" s="44">
        <v>15</v>
      </c>
      <c r="AD24" s="44">
        <v>15</v>
      </c>
      <c r="AE24" s="44">
        <v>15</v>
      </c>
      <c r="AF24" s="44">
        <v>15</v>
      </c>
      <c r="AG24" s="48">
        <v>40</v>
      </c>
      <c r="AH24" s="46">
        <f t="shared" si="2"/>
        <v>15</v>
      </c>
      <c r="AI24" s="47">
        <f t="shared" si="3"/>
        <v>14.1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10.8</v>
      </c>
      <c r="C25" s="44">
        <v>10.8</v>
      </c>
      <c r="D25" s="44">
        <v>10.8</v>
      </c>
      <c r="E25" s="44">
        <v>10.8</v>
      </c>
      <c r="F25" s="44">
        <v>10.8</v>
      </c>
      <c r="G25" s="44">
        <v>10.8</v>
      </c>
      <c r="H25" s="44">
        <v>10.8</v>
      </c>
      <c r="I25" s="44">
        <v>10.8</v>
      </c>
      <c r="J25" s="44">
        <v>10.8</v>
      </c>
      <c r="K25" s="44">
        <v>10.8</v>
      </c>
      <c r="L25" s="44">
        <v>10.8</v>
      </c>
      <c r="M25" s="44">
        <v>10.8</v>
      </c>
      <c r="N25" s="44">
        <v>10.8</v>
      </c>
      <c r="O25" s="44">
        <v>10.8</v>
      </c>
      <c r="P25" s="44">
        <v>10.8</v>
      </c>
      <c r="Q25" s="44">
        <v>10.8</v>
      </c>
      <c r="R25" s="44">
        <v>10.8</v>
      </c>
      <c r="S25" s="44">
        <v>13</v>
      </c>
      <c r="T25" s="44">
        <v>13</v>
      </c>
      <c r="U25" s="44">
        <v>13</v>
      </c>
      <c r="V25" s="44">
        <v>13</v>
      </c>
      <c r="W25" s="44">
        <v>13</v>
      </c>
      <c r="X25" s="44">
        <v>13</v>
      </c>
      <c r="Y25" s="44">
        <v>13</v>
      </c>
      <c r="Z25" s="44">
        <v>13</v>
      </c>
      <c r="AA25" s="44">
        <v>13</v>
      </c>
      <c r="AB25" s="44">
        <v>13</v>
      </c>
      <c r="AC25" s="44">
        <v>13</v>
      </c>
      <c r="AD25" s="44">
        <v>13</v>
      </c>
      <c r="AE25" s="44">
        <v>13</v>
      </c>
      <c r="AF25" s="44">
        <v>13</v>
      </c>
      <c r="AG25" s="48">
        <v>38.46</v>
      </c>
      <c r="AH25" s="46">
        <f t="shared" si="2"/>
        <v>13</v>
      </c>
      <c r="AI25" s="47">
        <f t="shared" si="3"/>
        <v>10.8</v>
      </c>
      <c r="AK25" s="49"/>
      <c r="AL25" s="59" t="s">
        <v>44</v>
      </c>
      <c r="AM25" s="60">
        <f t="shared" ref="AM25:BJ25" si="19">AM22+AM23</f>
        <v>1477.3400000000001</v>
      </c>
      <c r="AN25" s="60">
        <f t="shared" si="19"/>
        <v>1434.64</v>
      </c>
      <c r="AO25" s="60">
        <f t="shared" si="19"/>
        <v>1367.2399999999998</v>
      </c>
      <c r="AP25" s="60">
        <f t="shared" si="19"/>
        <v>1381.2399999999998</v>
      </c>
      <c r="AQ25" s="60">
        <f t="shared" si="19"/>
        <v>1359.2399999999998</v>
      </c>
      <c r="AR25" s="60">
        <f t="shared" si="19"/>
        <v>1455.4399999999998</v>
      </c>
      <c r="AS25" s="60">
        <f t="shared" si="19"/>
        <v>1534.6399999999999</v>
      </c>
      <c r="AT25" s="60">
        <f t="shared" si="19"/>
        <v>1669.0399999999997</v>
      </c>
      <c r="AU25" s="60">
        <f t="shared" si="19"/>
        <v>1750.6399999999996</v>
      </c>
      <c r="AV25" s="60">
        <f t="shared" si="19"/>
        <v>1725.94</v>
      </c>
      <c r="AW25" s="60">
        <f t="shared" si="19"/>
        <v>1654.3399999999997</v>
      </c>
      <c r="AX25" s="60">
        <f t="shared" si="19"/>
        <v>1738.6399999999999</v>
      </c>
      <c r="AY25" s="60">
        <f t="shared" si="19"/>
        <v>1586.1399999999999</v>
      </c>
      <c r="AZ25" s="60">
        <f t="shared" si="19"/>
        <v>1586.1399999999999</v>
      </c>
      <c r="BA25" s="60">
        <f t="shared" si="19"/>
        <v>1692.9399999999998</v>
      </c>
      <c r="BB25" s="60">
        <f t="shared" si="19"/>
        <v>1716.7399999999998</v>
      </c>
      <c r="BC25" s="60">
        <f t="shared" si="19"/>
        <v>1695.6399999999999</v>
      </c>
      <c r="BD25" s="60">
        <f t="shared" si="19"/>
        <v>1709.34</v>
      </c>
      <c r="BE25" s="60">
        <f t="shared" si="19"/>
        <v>1735.9399999999998</v>
      </c>
      <c r="BF25" s="60">
        <f t="shared" si="19"/>
        <v>1751.5399999999997</v>
      </c>
      <c r="BG25" s="60">
        <f t="shared" si="19"/>
        <v>1568.4499999999998</v>
      </c>
      <c r="BH25" s="60">
        <f t="shared" si="19"/>
        <v>1491.1399999999996</v>
      </c>
      <c r="BI25" s="60">
        <f t="shared" si="19"/>
        <v>1189.9399999999996</v>
      </c>
      <c r="BJ25" s="60">
        <f t="shared" si="19"/>
        <v>1220.2399999999998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6</v>
      </c>
      <c r="C26" s="44">
        <v>6</v>
      </c>
      <c r="D26" s="44">
        <v>6</v>
      </c>
      <c r="E26" s="44">
        <v>6</v>
      </c>
      <c r="F26" s="44">
        <v>6</v>
      </c>
      <c r="G26" s="44">
        <v>6</v>
      </c>
      <c r="H26" s="44">
        <v>6</v>
      </c>
      <c r="I26" s="44">
        <v>6</v>
      </c>
      <c r="J26" s="44">
        <v>6</v>
      </c>
      <c r="K26" s="44">
        <v>6</v>
      </c>
      <c r="L26" s="44">
        <v>6</v>
      </c>
      <c r="M26" s="44">
        <v>6</v>
      </c>
      <c r="N26" s="44">
        <v>6</v>
      </c>
      <c r="O26" s="44">
        <v>6</v>
      </c>
      <c r="P26" s="44">
        <v>6</v>
      </c>
      <c r="Q26" s="44">
        <v>6</v>
      </c>
      <c r="R26" s="44">
        <v>6</v>
      </c>
      <c r="S26" s="44">
        <v>5.7</v>
      </c>
      <c r="T26" s="44">
        <v>5.7</v>
      </c>
      <c r="U26" s="44">
        <v>5.7</v>
      </c>
      <c r="V26" s="44">
        <v>5.7</v>
      </c>
      <c r="W26" s="44">
        <v>5.7</v>
      </c>
      <c r="X26" s="44">
        <v>5.7</v>
      </c>
      <c r="Y26" s="44">
        <v>5.7</v>
      </c>
      <c r="Z26" s="44">
        <v>5.7</v>
      </c>
      <c r="AA26" s="44">
        <v>5.7</v>
      </c>
      <c r="AB26" s="44">
        <v>5.7</v>
      </c>
      <c r="AC26" s="44">
        <v>5.7</v>
      </c>
      <c r="AD26" s="44">
        <v>5.7</v>
      </c>
      <c r="AE26" s="44">
        <v>5.7</v>
      </c>
      <c r="AF26" s="44">
        <v>5.7</v>
      </c>
      <c r="AG26" s="61">
        <v>38</v>
      </c>
      <c r="AH26" s="46">
        <f t="shared" si="2"/>
        <v>6</v>
      </c>
      <c r="AI26" s="47">
        <f t="shared" si="3"/>
        <v>5.7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14</v>
      </c>
      <c r="C27" s="44">
        <v>14</v>
      </c>
      <c r="D27" s="44">
        <v>14</v>
      </c>
      <c r="E27" s="44">
        <v>14</v>
      </c>
      <c r="F27" s="44">
        <v>14</v>
      </c>
      <c r="G27" s="44">
        <v>14</v>
      </c>
      <c r="H27" s="44">
        <v>14</v>
      </c>
      <c r="I27" s="44">
        <v>14</v>
      </c>
      <c r="J27" s="44">
        <v>14</v>
      </c>
      <c r="K27" s="44">
        <v>14</v>
      </c>
      <c r="L27" s="44">
        <v>14</v>
      </c>
      <c r="M27" s="44">
        <v>14</v>
      </c>
      <c r="N27" s="44">
        <v>14</v>
      </c>
      <c r="O27" s="44">
        <v>14</v>
      </c>
      <c r="P27" s="44">
        <v>14</v>
      </c>
      <c r="Q27" s="44">
        <v>14</v>
      </c>
      <c r="R27" s="44">
        <v>14</v>
      </c>
      <c r="S27" s="44">
        <v>31.5</v>
      </c>
      <c r="T27" s="44">
        <v>31.5</v>
      </c>
      <c r="U27" s="44">
        <v>31.5</v>
      </c>
      <c r="V27" s="44">
        <v>31.5</v>
      </c>
      <c r="W27" s="44">
        <v>31.5</v>
      </c>
      <c r="X27" s="44">
        <v>31.5</v>
      </c>
      <c r="Y27" s="44">
        <v>31.5</v>
      </c>
      <c r="Z27" s="44">
        <v>31.5</v>
      </c>
      <c r="AA27" s="44">
        <v>31.5</v>
      </c>
      <c r="AB27" s="44">
        <v>31.5</v>
      </c>
      <c r="AC27" s="44">
        <v>31.5</v>
      </c>
      <c r="AD27" s="44">
        <v>31.5</v>
      </c>
      <c r="AE27" s="44">
        <v>31.5</v>
      </c>
      <c r="AF27" s="44">
        <v>31.5</v>
      </c>
      <c r="AG27" s="48">
        <v>36</v>
      </c>
      <c r="AH27" s="46">
        <f t="shared" si="2"/>
        <v>31.5</v>
      </c>
      <c r="AI27" s="47">
        <f t="shared" si="3"/>
        <v>14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15.8</v>
      </c>
      <c r="C28" s="44">
        <v>15.8</v>
      </c>
      <c r="D28" s="44">
        <v>15.8</v>
      </c>
      <c r="E28" s="44">
        <v>15.8</v>
      </c>
      <c r="F28" s="44">
        <v>15.8</v>
      </c>
      <c r="G28" s="44">
        <v>15.8</v>
      </c>
      <c r="H28" s="44">
        <v>15.8</v>
      </c>
      <c r="I28" s="44">
        <v>15.8</v>
      </c>
      <c r="J28" s="44">
        <v>15.8</v>
      </c>
      <c r="K28" s="44">
        <v>15.8</v>
      </c>
      <c r="L28" s="44">
        <v>15.8</v>
      </c>
      <c r="M28" s="44">
        <v>15.8</v>
      </c>
      <c r="N28" s="44">
        <v>15.8</v>
      </c>
      <c r="O28" s="44">
        <v>15.8</v>
      </c>
      <c r="P28" s="44">
        <v>15.8</v>
      </c>
      <c r="Q28" s="44">
        <v>15.8</v>
      </c>
      <c r="R28" s="44">
        <v>15.8</v>
      </c>
      <c r="S28" s="44">
        <v>15.8</v>
      </c>
      <c r="T28" s="44">
        <v>15.8</v>
      </c>
      <c r="U28" s="44">
        <v>15.8</v>
      </c>
      <c r="V28" s="44">
        <v>15.8</v>
      </c>
      <c r="W28" s="44">
        <v>15.8</v>
      </c>
      <c r="X28" s="44">
        <v>15.8</v>
      </c>
      <c r="Y28" s="44">
        <v>15.8</v>
      </c>
      <c r="Z28" s="44">
        <v>15.8</v>
      </c>
      <c r="AA28" s="44">
        <v>15.8</v>
      </c>
      <c r="AB28" s="44">
        <v>15.8</v>
      </c>
      <c r="AC28" s="44">
        <v>15.8</v>
      </c>
      <c r="AD28" s="44">
        <v>15.8</v>
      </c>
      <c r="AE28" s="44">
        <v>15.8</v>
      </c>
      <c r="AF28" s="44">
        <v>15.8</v>
      </c>
      <c r="AG28" s="48">
        <v>35.5</v>
      </c>
      <c r="AH28" s="46">
        <f t="shared" si="2"/>
        <v>15.8</v>
      </c>
      <c r="AI28" s="47">
        <f t="shared" si="3"/>
        <v>15.8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10.5</v>
      </c>
      <c r="C29" s="44">
        <v>10.5</v>
      </c>
      <c r="D29" s="44">
        <v>10.5</v>
      </c>
      <c r="E29" s="44">
        <v>10.5</v>
      </c>
      <c r="F29" s="44">
        <v>10.5</v>
      </c>
      <c r="G29" s="44">
        <v>10.5</v>
      </c>
      <c r="H29" s="44">
        <v>10.5</v>
      </c>
      <c r="I29" s="44">
        <v>10.5</v>
      </c>
      <c r="J29" s="44">
        <v>10.5</v>
      </c>
      <c r="K29" s="44">
        <v>10.5</v>
      </c>
      <c r="L29" s="44">
        <v>10.5</v>
      </c>
      <c r="M29" s="44">
        <v>10.5</v>
      </c>
      <c r="N29" s="44">
        <v>10.5</v>
      </c>
      <c r="O29" s="44">
        <v>10.5</v>
      </c>
      <c r="P29" s="44">
        <v>10.5</v>
      </c>
      <c r="Q29" s="44">
        <v>10.5</v>
      </c>
      <c r="R29" s="44">
        <v>10.5</v>
      </c>
      <c r="S29" s="44">
        <v>11</v>
      </c>
      <c r="T29" s="44">
        <v>11</v>
      </c>
      <c r="U29" s="44">
        <v>11</v>
      </c>
      <c r="V29" s="44">
        <v>11</v>
      </c>
      <c r="W29" s="44">
        <v>11</v>
      </c>
      <c r="X29" s="44">
        <v>11</v>
      </c>
      <c r="Y29" s="44">
        <v>11</v>
      </c>
      <c r="Z29" s="44">
        <v>11</v>
      </c>
      <c r="AA29" s="44">
        <v>11</v>
      </c>
      <c r="AB29" s="44">
        <v>11</v>
      </c>
      <c r="AC29" s="44">
        <v>11</v>
      </c>
      <c r="AD29" s="44">
        <v>11</v>
      </c>
      <c r="AE29" s="44">
        <v>11</v>
      </c>
      <c r="AF29" s="44">
        <v>11</v>
      </c>
      <c r="AG29" s="61">
        <v>32</v>
      </c>
      <c r="AH29" s="46">
        <f t="shared" si="2"/>
        <v>11</v>
      </c>
      <c r="AI29" s="47">
        <f t="shared" si="3"/>
        <v>10.5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9.9</v>
      </c>
      <c r="C30" s="44">
        <v>9.9</v>
      </c>
      <c r="D30" s="44">
        <v>9.9</v>
      </c>
      <c r="E30" s="44">
        <v>9.9</v>
      </c>
      <c r="F30" s="44">
        <v>9.9</v>
      </c>
      <c r="G30" s="44">
        <v>9.9</v>
      </c>
      <c r="H30" s="44">
        <v>9.9</v>
      </c>
      <c r="I30" s="44">
        <v>9.9</v>
      </c>
      <c r="J30" s="44">
        <v>9.9</v>
      </c>
      <c r="K30" s="44">
        <v>9.9</v>
      </c>
      <c r="L30" s="44">
        <v>9.9</v>
      </c>
      <c r="M30" s="44">
        <v>9.9</v>
      </c>
      <c r="N30" s="44">
        <v>9.9</v>
      </c>
      <c r="O30" s="44">
        <v>9.9</v>
      </c>
      <c r="P30" s="44">
        <v>9.9</v>
      </c>
      <c r="Q30" s="44">
        <v>9.9</v>
      </c>
      <c r="R30" s="44">
        <v>9.9</v>
      </c>
      <c r="S30" s="44">
        <v>11.4</v>
      </c>
      <c r="T30" s="44">
        <v>11.4</v>
      </c>
      <c r="U30" s="44">
        <v>11.4</v>
      </c>
      <c r="V30" s="44">
        <v>11.4</v>
      </c>
      <c r="W30" s="44">
        <v>11.4</v>
      </c>
      <c r="X30" s="44">
        <v>11.4</v>
      </c>
      <c r="Y30" s="44">
        <v>11.4</v>
      </c>
      <c r="Z30" s="44">
        <v>11.4</v>
      </c>
      <c r="AA30" s="44">
        <v>11.4</v>
      </c>
      <c r="AB30" s="44">
        <v>11.4</v>
      </c>
      <c r="AC30" s="44">
        <v>11.4</v>
      </c>
      <c r="AD30" s="44">
        <v>11.4</v>
      </c>
      <c r="AE30" s="44">
        <v>11.4</v>
      </c>
      <c r="AF30" s="44">
        <v>11.4</v>
      </c>
      <c r="AG30" s="48">
        <v>30</v>
      </c>
      <c r="AH30" s="46">
        <f t="shared" si="2"/>
        <v>11.4</v>
      </c>
      <c r="AI30" s="47">
        <f t="shared" si="3"/>
        <v>9.9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7.3</v>
      </c>
      <c r="C31" s="44">
        <v>7.3</v>
      </c>
      <c r="D31" s="44">
        <v>7</v>
      </c>
      <c r="E31" s="44">
        <v>7</v>
      </c>
      <c r="F31" s="44">
        <v>7</v>
      </c>
      <c r="G31" s="44">
        <v>7</v>
      </c>
      <c r="H31" s="44">
        <v>7</v>
      </c>
      <c r="I31" s="44">
        <v>7</v>
      </c>
      <c r="J31" s="44">
        <v>7</v>
      </c>
      <c r="K31" s="44">
        <v>7</v>
      </c>
      <c r="L31" s="44">
        <v>7</v>
      </c>
      <c r="M31" s="44">
        <v>7</v>
      </c>
      <c r="N31" s="44">
        <v>7</v>
      </c>
      <c r="O31" s="44">
        <v>7</v>
      </c>
      <c r="P31" s="44">
        <v>7</v>
      </c>
      <c r="Q31" s="44">
        <v>7</v>
      </c>
      <c r="R31" s="44">
        <v>7</v>
      </c>
      <c r="S31" s="44">
        <v>8.6999999999999993</v>
      </c>
      <c r="T31" s="44">
        <v>8.6999999999999993</v>
      </c>
      <c r="U31" s="44">
        <v>8.6999999999999993</v>
      </c>
      <c r="V31" s="44">
        <v>8.6999999999999993</v>
      </c>
      <c r="W31" s="44">
        <v>8.6999999999999993</v>
      </c>
      <c r="X31" s="44">
        <v>8.6999999999999993</v>
      </c>
      <c r="Y31" s="44">
        <v>8.6999999999999993</v>
      </c>
      <c r="Z31" s="44">
        <v>8.6999999999999993</v>
      </c>
      <c r="AA31" s="44">
        <v>8.6999999999999993</v>
      </c>
      <c r="AB31" s="44">
        <v>8.6999999999999993</v>
      </c>
      <c r="AC31" s="44">
        <v>8.6999999999999993</v>
      </c>
      <c r="AD31" s="44">
        <v>8.6999999999999993</v>
      </c>
      <c r="AE31" s="44">
        <v>8.6999999999999993</v>
      </c>
      <c r="AF31" s="44">
        <v>8.6999999999999993</v>
      </c>
      <c r="AG31" s="48">
        <v>29.04</v>
      </c>
      <c r="AH31" s="46">
        <f t="shared" si="2"/>
        <v>8.6999999999999993</v>
      </c>
      <c r="AI31" s="47">
        <f t="shared" si="3"/>
        <v>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7.7</v>
      </c>
      <c r="C32" s="44">
        <v>7.7</v>
      </c>
      <c r="D32" s="44">
        <v>7.7</v>
      </c>
      <c r="E32" s="44">
        <v>7.7</v>
      </c>
      <c r="F32" s="44">
        <v>7.7</v>
      </c>
      <c r="G32" s="44">
        <v>7.7</v>
      </c>
      <c r="H32" s="44">
        <v>7.7</v>
      </c>
      <c r="I32" s="44">
        <v>7.7</v>
      </c>
      <c r="J32" s="44">
        <v>7.7</v>
      </c>
      <c r="K32" s="44">
        <v>7.7</v>
      </c>
      <c r="L32" s="44">
        <v>7.7</v>
      </c>
      <c r="M32" s="44">
        <v>7.7</v>
      </c>
      <c r="N32" s="44">
        <v>7.7</v>
      </c>
      <c r="O32" s="44">
        <v>7.7</v>
      </c>
      <c r="P32" s="44">
        <v>7.7</v>
      </c>
      <c r="Q32" s="44">
        <v>7.7</v>
      </c>
      <c r="R32" s="44">
        <v>7.7</v>
      </c>
      <c r="S32" s="44">
        <v>9.6999999999999993</v>
      </c>
      <c r="T32" s="44">
        <v>9.6999999999999993</v>
      </c>
      <c r="U32" s="44">
        <v>9.6999999999999993</v>
      </c>
      <c r="V32" s="44">
        <v>9.6999999999999993</v>
      </c>
      <c r="W32" s="44">
        <v>9.6999999999999993</v>
      </c>
      <c r="X32" s="44">
        <v>9.6999999999999993</v>
      </c>
      <c r="Y32" s="44">
        <v>9.6999999999999993</v>
      </c>
      <c r="Z32" s="44">
        <v>9.6999999999999993</v>
      </c>
      <c r="AA32" s="44">
        <v>9.6999999999999993</v>
      </c>
      <c r="AB32" s="44">
        <v>9.6999999999999993</v>
      </c>
      <c r="AC32" s="44">
        <v>9.6999999999999993</v>
      </c>
      <c r="AD32" s="44">
        <v>9.6999999999999993</v>
      </c>
      <c r="AE32" s="44">
        <v>9.6999999999999993</v>
      </c>
      <c r="AF32" s="44">
        <v>9.6999999999999993</v>
      </c>
      <c r="AG32" s="48">
        <v>28.1</v>
      </c>
      <c r="AH32" s="46">
        <f t="shared" si="2"/>
        <v>9.6999999999999993</v>
      </c>
      <c r="AI32" s="47">
        <f t="shared" si="3"/>
        <v>7.7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7.2</v>
      </c>
      <c r="C33" s="44">
        <v>7.2</v>
      </c>
      <c r="D33" s="44">
        <v>8.6999999999999993</v>
      </c>
      <c r="E33" s="44">
        <v>8.6999999999999993</v>
      </c>
      <c r="F33" s="44">
        <v>8.6999999999999993</v>
      </c>
      <c r="G33" s="44">
        <v>8.6999999999999993</v>
      </c>
      <c r="H33" s="44">
        <v>8.6999999999999993</v>
      </c>
      <c r="I33" s="44">
        <v>8.6999999999999993</v>
      </c>
      <c r="J33" s="44">
        <v>8.6999999999999993</v>
      </c>
      <c r="K33" s="44">
        <v>8.6999999999999993</v>
      </c>
      <c r="L33" s="44">
        <v>8.6999999999999993</v>
      </c>
      <c r="M33" s="44">
        <v>8.6999999999999993</v>
      </c>
      <c r="N33" s="44">
        <v>8.6999999999999993</v>
      </c>
      <c r="O33" s="44">
        <v>8.6999999999999993</v>
      </c>
      <c r="P33" s="44">
        <v>8.6999999999999993</v>
      </c>
      <c r="Q33" s="44">
        <v>8.6999999999999993</v>
      </c>
      <c r="R33" s="44">
        <v>8.6999999999999993</v>
      </c>
      <c r="S33" s="44">
        <v>9.6</v>
      </c>
      <c r="T33" s="44">
        <v>9.6</v>
      </c>
      <c r="U33" s="44">
        <v>9.6</v>
      </c>
      <c r="V33" s="44">
        <v>9.6</v>
      </c>
      <c r="W33" s="44">
        <v>9.6</v>
      </c>
      <c r="X33" s="44">
        <v>9.6</v>
      </c>
      <c r="Y33" s="44">
        <v>9.6</v>
      </c>
      <c r="Z33" s="44">
        <v>9.6</v>
      </c>
      <c r="AA33" s="44">
        <v>9.6</v>
      </c>
      <c r="AB33" s="44">
        <v>9.6</v>
      </c>
      <c r="AC33" s="44">
        <v>9.6</v>
      </c>
      <c r="AD33" s="44">
        <v>9.6</v>
      </c>
      <c r="AE33" s="44">
        <v>9.6</v>
      </c>
      <c r="AF33" s="44">
        <v>9.6</v>
      </c>
      <c r="AG33" s="48">
        <v>27</v>
      </c>
      <c r="AH33" s="46">
        <f t="shared" si="2"/>
        <v>9.6</v>
      </c>
      <c r="AI33" s="47">
        <f t="shared" si="3"/>
        <v>7.2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5.6</v>
      </c>
      <c r="C34" s="44">
        <v>5.6</v>
      </c>
      <c r="D34" s="44">
        <v>4.5</v>
      </c>
      <c r="E34" s="44">
        <v>4.5</v>
      </c>
      <c r="F34" s="44">
        <v>4.5</v>
      </c>
      <c r="G34" s="44">
        <v>4.5</v>
      </c>
      <c r="H34" s="44">
        <v>4.5</v>
      </c>
      <c r="I34" s="44">
        <v>4.5</v>
      </c>
      <c r="J34" s="44">
        <v>4.5</v>
      </c>
      <c r="K34" s="44">
        <v>4.5</v>
      </c>
      <c r="L34" s="44">
        <v>4.5</v>
      </c>
      <c r="M34" s="44">
        <v>4.5</v>
      </c>
      <c r="N34" s="44">
        <v>4.5</v>
      </c>
      <c r="O34" s="44">
        <v>4.5</v>
      </c>
      <c r="P34" s="44">
        <v>4.5</v>
      </c>
      <c r="Q34" s="44">
        <v>4.5</v>
      </c>
      <c r="R34" s="44">
        <v>4.5</v>
      </c>
      <c r="S34" s="44">
        <v>4.5</v>
      </c>
      <c r="T34" s="44">
        <v>4.5</v>
      </c>
      <c r="U34" s="44">
        <v>4.5</v>
      </c>
      <c r="V34" s="44">
        <v>4.5</v>
      </c>
      <c r="W34" s="44">
        <v>4.5</v>
      </c>
      <c r="X34" s="44">
        <v>4.5</v>
      </c>
      <c r="Y34" s="44">
        <v>4.5</v>
      </c>
      <c r="Z34" s="44">
        <v>4.5</v>
      </c>
      <c r="AA34" s="44">
        <v>4.5</v>
      </c>
      <c r="AB34" s="44">
        <v>4.5</v>
      </c>
      <c r="AC34" s="44">
        <v>4.5</v>
      </c>
      <c r="AD34" s="44">
        <v>4.5</v>
      </c>
      <c r="AE34" s="44">
        <v>4.5</v>
      </c>
      <c r="AF34" s="44">
        <v>4.5</v>
      </c>
      <c r="AG34" s="48">
        <v>25</v>
      </c>
      <c r="AH34" s="46">
        <f t="shared" si="2"/>
        <v>5.6</v>
      </c>
      <c r="AI34" s="47">
        <f t="shared" si="3"/>
        <v>4.5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10.8</v>
      </c>
      <c r="C35" s="44">
        <v>10.8</v>
      </c>
      <c r="D35" s="44">
        <v>10</v>
      </c>
      <c r="E35" s="44">
        <v>10</v>
      </c>
      <c r="F35" s="44">
        <v>10</v>
      </c>
      <c r="G35" s="44">
        <v>10</v>
      </c>
      <c r="H35" s="44">
        <v>10</v>
      </c>
      <c r="I35" s="44">
        <v>10</v>
      </c>
      <c r="J35" s="44">
        <v>10</v>
      </c>
      <c r="K35" s="44">
        <v>10</v>
      </c>
      <c r="L35" s="44">
        <v>10</v>
      </c>
      <c r="M35" s="44">
        <v>10</v>
      </c>
      <c r="N35" s="44">
        <v>10</v>
      </c>
      <c r="O35" s="44">
        <v>10</v>
      </c>
      <c r="P35" s="44">
        <v>10</v>
      </c>
      <c r="Q35" s="44">
        <v>10</v>
      </c>
      <c r="R35" s="44">
        <v>10</v>
      </c>
      <c r="S35" s="44">
        <v>11.7</v>
      </c>
      <c r="T35" s="44">
        <v>11.7</v>
      </c>
      <c r="U35" s="44">
        <v>11.7</v>
      </c>
      <c r="V35" s="44">
        <v>11.7</v>
      </c>
      <c r="W35" s="44">
        <v>11.7</v>
      </c>
      <c r="X35" s="44">
        <v>11.7</v>
      </c>
      <c r="Y35" s="44">
        <v>11.7</v>
      </c>
      <c r="Z35" s="44">
        <v>11.7</v>
      </c>
      <c r="AA35" s="44">
        <v>11.7</v>
      </c>
      <c r="AB35" s="44">
        <v>11.7</v>
      </c>
      <c r="AC35" s="44">
        <v>11.7</v>
      </c>
      <c r="AD35" s="44">
        <v>11.7</v>
      </c>
      <c r="AE35" s="44">
        <v>11.7</v>
      </c>
      <c r="AF35" s="44">
        <v>11.7</v>
      </c>
      <c r="AG35" s="48">
        <v>25</v>
      </c>
      <c r="AH35" s="46">
        <f t="shared" si="2"/>
        <v>11.7</v>
      </c>
      <c r="AI35" s="47">
        <f t="shared" si="3"/>
        <v>10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6.2</v>
      </c>
      <c r="C36" s="44">
        <v>6.2</v>
      </c>
      <c r="D36" s="44">
        <v>6.2</v>
      </c>
      <c r="E36" s="44">
        <v>6.2</v>
      </c>
      <c r="F36" s="44">
        <v>6.2</v>
      </c>
      <c r="G36" s="44">
        <v>6.2</v>
      </c>
      <c r="H36" s="44">
        <v>6.2</v>
      </c>
      <c r="I36" s="44">
        <v>6.2</v>
      </c>
      <c r="J36" s="44">
        <v>6.2</v>
      </c>
      <c r="K36" s="44">
        <v>6.2</v>
      </c>
      <c r="L36" s="44">
        <v>6.2</v>
      </c>
      <c r="M36" s="44">
        <v>6.2</v>
      </c>
      <c r="N36" s="44">
        <v>6.2</v>
      </c>
      <c r="O36" s="44">
        <v>6.2</v>
      </c>
      <c r="P36" s="44">
        <v>6.2</v>
      </c>
      <c r="Q36" s="44">
        <v>6.2</v>
      </c>
      <c r="R36" s="44">
        <v>6.2</v>
      </c>
      <c r="S36" s="44">
        <v>6.2</v>
      </c>
      <c r="T36" s="44">
        <v>6.2</v>
      </c>
      <c r="U36" s="44">
        <v>6.2</v>
      </c>
      <c r="V36" s="44">
        <v>6.2</v>
      </c>
      <c r="W36" s="44">
        <v>6.2</v>
      </c>
      <c r="X36" s="44">
        <v>6.2</v>
      </c>
      <c r="Y36" s="44">
        <v>6.2</v>
      </c>
      <c r="Z36" s="44">
        <v>6.2</v>
      </c>
      <c r="AA36" s="44">
        <v>6.2</v>
      </c>
      <c r="AB36" s="44">
        <v>6.2</v>
      </c>
      <c r="AC36" s="44">
        <v>6.2</v>
      </c>
      <c r="AD36" s="44">
        <v>6.2</v>
      </c>
      <c r="AE36" s="44">
        <v>6.2</v>
      </c>
      <c r="AF36" s="44">
        <v>6.2</v>
      </c>
      <c r="AG36" s="48">
        <v>25</v>
      </c>
      <c r="AH36" s="46">
        <f t="shared" si="2"/>
        <v>6.2</v>
      </c>
      <c r="AI36" s="47">
        <f t="shared" si="3"/>
        <v>6.2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8.9</v>
      </c>
      <c r="C37" s="44">
        <v>8.9</v>
      </c>
      <c r="D37" s="44">
        <v>9.4</v>
      </c>
      <c r="E37" s="44">
        <v>9.4</v>
      </c>
      <c r="F37" s="44">
        <v>9.4</v>
      </c>
      <c r="G37" s="44">
        <v>9.4</v>
      </c>
      <c r="H37" s="44">
        <v>9.4</v>
      </c>
      <c r="I37" s="44">
        <v>9.4</v>
      </c>
      <c r="J37" s="44">
        <v>9.4</v>
      </c>
      <c r="K37" s="44">
        <v>9.4</v>
      </c>
      <c r="L37" s="44">
        <v>9.4</v>
      </c>
      <c r="M37" s="44">
        <v>9.4</v>
      </c>
      <c r="N37" s="44">
        <v>9.4</v>
      </c>
      <c r="O37" s="44">
        <v>9.4</v>
      </c>
      <c r="P37" s="44">
        <v>9.4</v>
      </c>
      <c r="Q37" s="44">
        <v>9.4</v>
      </c>
      <c r="R37" s="44">
        <v>9.4</v>
      </c>
      <c r="S37" s="44">
        <v>12.3</v>
      </c>
      <c r="T37" s="44">
        <v>12.3</v>
      </c>
      <c r="U37" s="44">
        <v>12.3</v>
      </c>
      <c r="V37" s="44">
        <v>12.3</v>
      </c>
      <c r="W37" s="44">
        <v>12.3</v>
      </c>
      <c r="X37" s="44">
        <v>12.3</v>
      </c>
      <c r="Y37" s="44">
        <v>12.3</v>
      </c>
      <c r="Z37" s="44">
        <v>12.3</v>
      </c>
      <c r="AA37" s="44">
        <v>12.3</v>
      </c>
      <c r="AB37" s="44">
        <v>12.3</v>
      </c>
      <c r="AC37" s="44">
        <v>12.3</v>
      </c>
      <c r="AD37" s="44">
        <v>12.3</v>
      </c>
      <c r="AE37" s="44">
        <v>12.3</v>
      </c>
      <c r="AF37" s="44">
        <v>12.3</v>
      </c>
      <c r="AG37" s="48">
        <v>25</v>
      </c>
      <c r="AH37" s="46">
        <f t="shared" si="2"/>
        <v>12.3</v>
      </c>
      <c r="AI37" s="47">
        <f t="shared" si="3"/>
        <v>8.9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10.5</v>
      </c>
      <c r="C38" s="44">
        <v>10.5</v>
      </c>
      <c r="D38" s="44">
        <v>10.5</v>
      </c>
      <c r="E38" s="44">
        <v>10.5</v>
      </c>
      <c r="F38" s="44">
        <v>10.5</v>
      </c>
      <c r="G38" s="44">
        <v>10.5</v>
      </c>
      <c r="H38" s="44">
        <v>10.5</v>
      </c>
      <c r="I38" s="44">
        <v>10.5</v>
      </c>
      <c r="J38" s="44">
        <v>10.5</v>
      </c>
      <c r="K38" s="44">
        <v>10.5</v>
      </c>
      <c r="L38" s="44">
        <v>10.5</v>
      </c>
      <c r="M38" s="44">
        <v>10.5</v>
      </c>
      <c r="N38" s="44">
        <v>10.5</v>
      </c>
      <c r="O38" s="44">
        <v>10.5</v>
      </c>
      <c r="P38" s="44">
        <v>10.5</v>
      </c>
      <c r="Q38" s="44">
        <v>10.5</v>
      </c>
      <c r="R38" s="44">
        <v>10.5</v>
      </c>
      <c r="S38" s="44">
        <v>10.5</v>
      </c>
      <c r="T38" s="44">
        <v>10.5</v>
      </c>
      <c r="U38" s="44">
        <v>10.5</v>
      </c>
      <c r="V38" s="44">
        <v>10.5</v>
      </c>
      <c r="W38" s="44">
        <v>10.5</v>
      </c>
      <c r="X38" s="44">
        <v>10.5</v>
      </c>
      <c r="Y38" s="44">
        <v>10.5</v>
      </c>
      <c r="Z38" s="44">
        <v>10.5</v>
      </c>
      <c r="AA38" s="44">
        <v>10.5</v>
      </c>
      <c r="AB38" s="44">
        <v>10.5</v>
      </c>
      <c r="AC38" s="44">
        <v>10.5</v>
      </c>
      <c r="AD38" s="44">
        <v>10.5</v>
      </c>
      <c r="AE38" s="44">
        <v>10.5</v>
      </c>
      <c r="AF38" s="44">
        <v>10.5</v>
      </c>
      <c r="AG38" s="48">
        <v>25</v>
      </c>
      <c r="AH38" s="46">
        <f t="shared" si="2"/>
        <v>10.5</v>
      </c>
      <c r="AI38" s="47">
        <f t="shared" si="3"/>
        <v>10.5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8.3000000000000007</v>
      </c>
      <c r="C39" s="44">
        <v>8.3000000000000007</v>
      </c>
      <c r="D39" s="44">
        <v>7.2</v>
      </c>
      <c r="E39" s="44">
        <v>7.2</v>
      </c>
      <c r="F39" s="44">
        <v>7.2</v>
      </c>
      <c r="G39" s="44">
        <v>7.2</v>
      </c>
      <c r="H39" s="44">
        <v>7.2</v>
      </c>
      <c r="I39" s="44">
        <v>7.2</v>
      </c>
      <c r="J39" s="44">
        <v>7.2</v>
      </c>
      <c r="K39" s="44">
        <v>7.2</v>
      </c>
      <c r="L39" s="44">
        <v>7.2</v>
      </c>
      <c r="M39" s="44">
        <v>7.2</v>
      </c>
      <c r="N39" s="44">
        <v>7.2</v>
      </c>
      <c r="O39" s="44">
        <v>7.2</v>
      </c>
      <c r="P39" s="44">
        <v>7.2</v>
      </c>
      <c r="Q39" s="44">
        <v>7.2</v>
      </c>
      <c r="R39" s="44">
        <v>7.2</v>
      </c>
      <c r="S39" s="44">
        <v>9.1</v>
      </c>
      <c r="T39" s="44">
        <v>9.1</v>
      </c>
      <c r="U39" s="44">
        <v>9.1</v>
      </c>
      <c r="V39" s="44">
        <v>9.1</v>
      </c>
      <c r="W39" s="44">
        <v>9.1</v>
      </c>
      <c r="X39" s="44">
        <v>9.1</v>
      </c>
      <c r="Y39" s="44">
        <v>9.1</v>
      </c>
      <c r="Z39" s="44">
        <v>9.1</v>
      </c>
      <c r="AA39" s="44">
        <v>9.1</v>
      </c>
      <c r="AB39" s="44">
        <v>9.1</v>
      </c>
      <c r="AC39" s="44">
        <v>9.1</v>
      </c>
      <c r="AD39" s="44">
        <v>9.1</v>
      </c>
      <c r="AE39" s="44">
        <v>9.1</v>
      </c>
      <c r="AF39" s="44">
        <v>9.1</v>
      </c>
      <c r="AG39" s="48">
        <v>23.5</v>
      </c>
      <c r="AH39" s="46">
        <f t="shared" si="2"/>
        <v>9.1</v>
      </c>
      <c r="AI39" s="47">
        <f t="shared" si="3"/>
        <v>7.2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3.87</v>
      </c>
      <c r="C40" s="44">
        <v>3.87</v>
      </c>
      <c r="D40" s="44">
        <v>3.87</v>
      </c>
      <c r="E40" s="44">
        <v>3.87</v>
      </c>
      <c r="F40" s="44">
        <v>3.87</v>
      </c>
      <c r="G40" s="44">
        <v>3.87</v>
      </c>
      <c r="H40" s="44">
        <v>3.87</v>
      </c>
      <c r="I40" s="44">
        <v>3.87</v>
      </c>
      <c r="J40" s="44">
        <v>3.87</v>
      </c>
      <c r="K40" s="44">
        <v>3.87</v>
      </c>
      <c r="L40" s="44">
        <v>3.87</v>
      </c>
      <c r="M40" s="44">
        <v>3.87</v>
      </c>
      <c r="N40" s="44">
        <v>3.87</v>
      </c>
      <c r="O40" s="44">
        <v>3.87</v>
      </c>
      <c r="P40" s="44">
        <v>3.87</v>
      </c>
      <c r="Q40" s="44">
        <v>3.87</v>
      </c>
      <c r="R40" s="44">
        <v>3.87</v>
      </c>
      <c r="S40" s="44">
        <v>3.87</v>
      </c>
      <c r="T40" s="44">
        <v>3.87</v>
      </c>
      <c r="U40" s="44">
        <v>3.87</v>
      </c>
      <c r="V40" s="44">
        <v>3.87</v>
      </c>
      <c r="W40" s="44">
        <v>3.87</v>
      </c>
      <c r="X40" s="44">
        <v>3.87</v>
      </c>
      <c r="Y40" s="44">
        <v>3.87</v>
      </c>
      <c r="Z40" s="44">
        <v>3.87</v>
      </c>
      <c r="AA40" s="44">
        <v>3.87</v>
      </c>
      <c r="AB40" s="44">
        <v>3.87</v>
      </c>
      <c r="AC40" s="44">
        <v>3.87</v>
      </c>
      <c r="AD40" s="44">
        <v>3.87</v>
      </c>
      <c r="AE40" s="44">
        <v>3.87</v>
      </c>
      <c r="AF40" s="44">
        <v>3.87</v>
      </c>
      <c r="AG40" s="48">
        <v>22.2</v>
      </c>
      <c r="AH40" s="46">
        <f t="shared" si="2"/>
        <v>3.87</v>
      </c>
      <c r="AI40" s="47">
        <f t="shared" si="3"/>
        <v>3.87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4.5</v>
      </c>
      <c r="C41" s="44">
        <v>4.5</v>
      </c>
      <c r="D41" s="44">
        <v>4.5</v>
      </c>
      <c r="E41" s="44">
        <v>4.5</v>
      </c>
      <c r="F41" s="44">
        <v>4.5</v>
      </c>
      <c r="G41" s="44">
        <v>4.5</v>
      </c>
      <c r="H41" s="44">
        <v>4.5</v>
      </c>
      <c r="I41" s="44">
        <v>4.5</v>
      </c>
      <c r="J41" s="44">
        <v>4.5</v>
      </c>
      <c r="K41" s="44">
        <v>4.5</v>
      </c>
      <c r="L41" s="44">
        <v>4.5</v>
      </c>
      <c r="M41" s="44">
        <v>4.5</v>
      </c>
      <c r="N41" s="44">
        <v>4.5</v>
      </c>
      <c r="O41" s="44">
        <v>4.5</v>
      </c>
      <c r="P41" s="44">
        <v>4.5</v>
      </c>
      <c r="Q41" s="44">
        <v>4.5</v>
      </c>
      <c r="R41" s="44">
        <v>4.5</v>
      </c>
      <c r="S41" s="44">
        <v>4.5</v>
      </c>
      <c r="T41" s="44">
        <v>4.5</v>
      </c>
      <c r="U41" s="44">
        <v>4.5</v>
      </c>
      <c r="V41" s="44">
        <v>4.5</v>
      </c>
      <c r="W41" s="44">
        <v>4.5</v>
      </c>
      <c r="X41" s="44">
        <v>4.5</v>
      </c>
      <c r="Y41" s="44">
        <v>4.5</v>
      </c>
      <c r="Z41" s="44">
        <v>4.5</v>
      </c>
      <c r="AA41" s="44">
        <v>4.5</v>
      </c>
      <c r="AB41" s="44">
        <v>4.5</v>
      </c>
      <c r="AC41" s="44">
        <v>4.5</v>
      </c>
      <c r="AD41" s="44">
        <v>4.5</v>
      </c>
      <c r="AE41" s="44">
        <v>4.5</v>
      </c>
      <c r="AF41" s="44">
        <v>4.5</v>
      </c>
      <c r="AG41" s="48">
        <v>22.1</v>
      </c>
      <c r="AH41" s="46">
        <f t="shared" si="2"/>
        <v>4.5</v>
      </c>
      <c r="AI41" s="47">
        <f t="shared" si="3"/>
        <v>4.5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7</v>
      </c>
      <c r="C42" s="44">
        <v>7</v>
      </c>
      <c r="D42" s="44">
        <v>7</v>
      </c>
      <c r="E42" s="44">
        <v>7</v>
      </c>
      <c r="F42" s="44">
        <v>7</v>
      </c>
      <c r="G42" s="44">
        <v>7</v>
      </c>
      <c r="H42" s="44">
        <v>7</v>
      </c>
      <c r="I42" s="44">
        <v>7</v>
      </c>
      <c r="J42" s="44">
        <v>7</v>
      </c>
      <c r="K42" s="44">
        <v>7</v>
      </c>
      <c r="L42" s="44">
        <v>7</v>
      </c>
      <c r="M42" s="44">
        <v>7</v>
      </c>
      <c r="N42" s="44">
        <v>7</v>
      </c>
      <c r="O42" s="44">
        <v>7</v>
      </c>
      <c r="P42" s="44">
        <v>7</v>
      </c>
      <c r="Q42" s="44">
        <v>7</v>
      </c>
      <c r="R42" s="44">
        <v>7</v>
      </c>
      <c r="S42" s="44">
        <v>24</v>
      </c>
      <c r="T42" s="44">
        <v>24</v>
      </c>
      <c r="U42" s="44">
        <v>24</v>
      </c>
      <c r="V42" s="44">
        <v>24</v>
      </c>
      <c r="W42" s="44">
        <v>24</v>
      </c>
      <c r="X42" s="44">
        <v>24</v>
      </c>
      <c r="Y42" s="44">
        <v>24</v>
      </c>
      <c r="Z42" s="44">
        <v>24</v>
      </c>
      <c r="AA42" s="44">
        <v>24</v>
      </c>
      <c r="AB42" s="44">
        <v>24</v>
      </c>
      <c r="AC42" s="44">
        <v>24</v>
      </c>
      <c r="AD42" s="44">
        <v>24</v>
      </c>
      <c r="AE42" s="44">
        <v>24</v>
      </c>
      <c r="AF42" s="44">
        <v>24</v>
      </c>
      <c r="AG42" s="48">
        <v>22</v>
      </c>
      <c r="AH42" s="46">
        <f t="shared" si="2"/>
        <v>24</v>
      </c>
      <c r="AI42" s="47">
        <f t="shared" si="3"/>
        <v>7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5.8</v>
      </c>
      <c r="C43" s="44">
        <v>5.8</v>
      </c>
      <c r="D43" s="44">
        <v>5.8</v>
      </c>
      <c r="E43" s="44">
        <v>5.8</v>
      </c>
      <c r="F43" s="44">
        <v>5.8</v>
      </c>
      <c r="G43" s="44">
        <v>5.8</v>
      </c>
      <c r="H43" s="44">
        <v>5.8</v>
      </c>
      <c r="I43" s="44">
        <v>5.8</v>
      </c>
      <c r="J43" s="44">
        <v>5.8</v>
      </c>
      <c r="K43" s="44">
        <v>5.8</v>
      </c>
      <c r="L43" s="44">
        <v>5.8</v>
      </c>
      <c r="M43" s="44">
        <v>5.8</v>
      </c>
      <c r="N43" s="44">
        <v>5.8</v>
      </c>
      <c r="O43" s="44">
        <v>5.8</v>
      </c>
      <c r="P43" s="44">
        <v>5.8</v>
      </c>
      <c r="Q43" s="44">
        <v>5.8</v>
      </c>
      <c r="R43" s="44">
        <v>5.8</v>
      </c>
      <c r="S43" s="44">
        <v>5.8</v>
      </c>
      <c r="T43" s="44">
        <v>5.8</v>
      </c>
      <c r="U43" s="44">
        <v>5.8</v>
      </c>
      <c r="V43" s="44">
        <v>5.8</v>
      </c>
      <c r="W43" s="44">
        <v>5.8</v>
      </c>
      <c r="X43" s="44">
        <v>5.8</v>
      </c>
      <c r="Y43" s="44">
        <v>5.8</v>
      </c>
      <c r="Z43" s="44">
        <v>5.8</v>
      </c>
      <c r="AA43" s="44">
        <v>5.8</v>
      </c>
      <c r="AB43" s="44">
        <v>5.8</v>
      </c>
      <c r="AC43" s="44">
        <v>5.8</v>
      </c>
      <c r="AD43" s="44">
        <v>5.8</v>
      </c>
      <c r="AE43" s="44">
        <v>5.8</v>
      </c>
      <c r="AF43" s="44">
        <v>5.8</v>
      </c>
      <c r="AG43" s="48">
        <v>22</v>
      </c>
      <c r="AH43" s="46">
        <f t="shared" si="2"/>
        <v>5.8</v>
      </c>
      <c r="AI43" s="47">
        <f t="shared" si="3"/>
        <v>5.8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9.5</v>
      </c>
      <c r="C44" s="44">
        <v>9.5</v>
      </c>
      <c r="D44" s="44">
        <v>9</v>
      </c>
      <c r="E44" s="44">
        <v>9</v>
      </c>
      <c r="F44" s="44">
        <v>9</v>
      </c>
      <c r="G44" s="44">
        <v>9</v>
      </c>
      <c r="H44" s="44">
        <v>9</v>
      </c>
      <c r="I44" s="44">
        <v>9</v>
      </c>
      <c r="J44" s="44">
        <v>9</v>
      </c>
      <c r="K44" s="44">
        <v>9</v>
      </c>
      <c r="L44" s="44">
        <v>9</v>
      </c>
      <c r="M44" s="44">
        <v>9</v>
      </c>
      <c r="N44" s="44">
        <v>9</v>
      </c>
      <c r="O44" s="44">
        <v>9</v>
      </c>
      <c r="P44" s="44">
        <v>9</v>
      </c>
      <c r="Q44" s="44">
        <v>9</v>
      </c>
      <c r="R44" s="44">
        <v>9</v>
      </c>
      <c r="S44" s="44">
        <v>9</v>
      </c>
      <c r="T44" s="44">
        <v>9</v>
      </c>
      <c r="U44" s="44">
        <v>9</v>
      </c>
      <c r="V44" s="44">
        <v>9</v>
      </c>
      <c r="W44" s="44">
        <v>9</v>
      </c>
      <c r="X44" s="44">
        <v>9</v>
      </c>
      <c r="Y44" s="44">
        <v>9</v>
      </c>
      <c r="Z44" s="44">
        <v>9</v>
      </c>
      <c r="AA44" s="44">
        <v>9</v>
      </c>
      <c r="AB44" s="44">
        <v>9</v>
      </c>
      <c r="AC44" s="44">
        <v>9</v>
      </c>
      <c r="AD44" s="44">
        <v>9</v>
      </c>
      <c r="AE44" s="44">
        <v>9</v>
      </c>
      <c r="AF44" s="44">
        <v>9</v>
      </c>
      <c r="AG44" s="48">
        <v>21.93</v>
      </c>
      <c r="AH44" s="46">
        <f t="shared" si="2"/>
        <v>9.5</v>
      </c>
      <c r="AI44" s="47">
        <f t="shared" si="3"/>
        <v>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10.1</v>
      </c>
      <c r="C45" s="44">
        <v>10.1</v>
      </c>
      <c r="D45" s="44">
        <v>9.4</v>
      </c>
      <c r="E45" s="44">
        <v>9.4</v>
      </c>
      <c r="F45" s="44">
        <v>9.4</v>
      </c>
      <c r="G45" s="44">
        <v>9.4</v>
      </c>
      <c r="H45" s="44">
        <v>9.4</v>
      </c>
      <c r="I45" s="44">
        <v>9.4</v>
      </c>
      <c r="J45" s="44">
        <v>9.4</v>
      </c>
      <c r="K45" s="44">
        <v>9.4</v>
      </c>
      <c r="L45" s="44">
        <v>9.4</v>
      </c>
      <c r="M45" s="44">
        <v>9.4</v>
      </c>
      <c r="N45" s="44">
        <v>9.4</v>
      </c>
      <c r="O45" s="44">
        <v>9.4</v>
      </c>
      <c r="P45" s="44">
        <v>9.4</v>
      </c>
      <c r="Q45" s="44">
        <v>9.4</v>
      </c>
      <c r="R45" s="44">
        <v>9.4</v>
      </c>
      <c r="S45" s="44">
        <v>9.4</v>
      </c>
      <c r="T45" s="44">
        <v>9.4</v>
      </c>
      <c r="U45" s="44">
        <v>9.4</v>
      </c>
      <c r="V45" s="44">
        <v>9.4</v>
      </c>
      <c r="W45" s="44">
        <v>9.4</v>
      </c>
      <c r="X45" s="44">
        <v>9.4</v>
      </c>
      <c r="Y45" s="44">
        <v>9.4</v>
      </c>
      <c r="Z45" s="44">
        <v>9.4</v>
      </c>
      <c r="AA45" s="44">
        <v>9.4</v>
      </c>
      <c r="AB45" s="44">
        <v>9.4</v>
      </c>
      <c r="AC45" s="44">
        <v>9.4</v>
      </c>
      <c r="AD45" s="44">
        <v>9.4</v>
      </c>
      <c r="AE45" s="44">
        <v>9.4</v>
      </c>
      <c r="AF45" s="44">
        <v>9.4</v>
      </c>
      <c r="AG45" s="48">
        <v>21.3</v>
      </c>
      <c r="AH45" s="46">
        <f t="shared" si="2"/>
        <v>10.1</v>
      </c>
      <c r="AI45" s="47">
        <f t="shared" si="3"/>
        <v>9.4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7.2</v>
      </c>
      <c r="C46" s="44">
        <v>7.2</v>
      </c>
      <c r="D46" s="44">
        <v>7.4</v>
      </c>
      <c r="E46" s="44">
        <v>7.4</v>
      </c>
      <c r="F46" s="44">
        <v>7.4</v>
      </c>
      <c r="G46" s="44">
        <v>7.4</v>
      </c>
      <c r="H46" s="44">
        <v>7.4</v>
      </c>
      <c r="I46" s="44">
        <v>7.4</v>
      </c>
      <c r="J46" s="44">
        <v>7.4</v>
      </c>
      <c r="K46" s="44">
        <v>7.4</v>
      </c>
      <c r="L46" s="44">
        <v>7.4</v>
      </c>
      <c r="M46" s="44">
        <v>7.4</v>
      </c>
      <c r="N46" s="44">
        <v>7.4</v>
      </c>
      <c r="O46" s="44">
        <v>7.4</v>
      </c>
      <c r="P46" s="44">
        <v>7.4</v>
      </c>
      <c r="Q46" s="44">
        <v>7.4</v>
      </c>
      <c r="R46" s="44">
        <v>7.4</v>
      </c>
      <c r="S46" s="44">
        <v>8</v>
      </c>
      <c r="T46" s="44">
        <v>8</v>
      </c>
      <c r="U46" s="44">
        <v>8</v>
      </c>
      <c r="V46" s="44">
        <v>8</v>
      </c>
      <c r="W46" s="44">
        <v>8</v>
      </c>
      <c r="X46" s="44">
        <v>8</v>
      </c>
      <c r="Y46" s="44">
        <v>8</v>
      </c>
      <c r="Z46" s="44">
        <v>8</v>
      </c>
      <c r="AA46" s="44">
        <v>8</v>
      </c>
      <c r="AB46" s="44">
        <v>8</v>
      </c>
      <c r="AC46" s="44">
        <v>8</v>
      </c>
      <c r="AD46" s="44">
        <v>8</v>
      </c>
      <c r="AE46" s="44">
        <v>8</v>
      </c>
      <c r="AF46" s="44">
        <v>8</v>
      </c>
      <c r="AG46" s="48">
        <v>20</v>
      </c>
      <c r="AH46" s="46">
        <f t="shared" si="2"/>
        <v>8</v>
      </c>
      <c r="AI46" s="47">
        <f t="shared" si="3"/>
        <v>7.2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5.0999999999999996</v>
      </c>
      <c r="C47" s="44">
        <v>5.0999999999999996</v>
      </c>
      <c r="D47" s="44">
        <v>4.5</v>
      </c>
      <c r="E47" s="44">
        <v>4.5</v>
      </c>
      <c r="F47" s="44">
        <v>4.5</v>
      </c>
      <c r="G47" s="44">
        <v>4.5</v>
      </c>
      <c r="H47" s="44">
        <v>4.5</v>
      </c>
      <c r="I47" s="44">
        <v>4.5</v>
      </c>
      <c r="J47" s="44">
        <v>4.5</v>
      </c>
      <c r="K47" s="44">
        <v>4.5</v>
      </c>
      <c r="L47" s="44">
        <v>4.5</v>
      </c>
      <c r="M47" s="44">
        <v>4.5</v>
      </c>
      <c r="N47" s="44">
        <v>4.5</v>
      </c>
      <c r="O47" s="44">
        <v>4.5</v>
      </c>
      <c r="P47" s="44">
        <v>4.5</v>
      </c>
      <c r="Q47" s="44">
        <v>4.5</v>
      </c>
      <c r="R47" s="44">
        <v>4.5</v>
      </c>
      <c r="S47" s="44">
        <v>9.1</v>
      </c>
      <c r="T47" s="44">
        <v>9.1</v>
      </c>
      <c r="U47" s="44">
        <v>9.1</v>
      </c>
      <c r="V47" s="44">
        <v>9.1</v>
      </c>
      <c r="W47" s="44">
        <v>9.1</v>
      </c>
      <c r="X47" s="44">
        <v>9.1</v>
      </c>
      <c r="Y47" s="44">
        <v>9.1</v>
      </c>
      <c r="Z47" s="44">
        <v>9.1</v>
      </c>
      <c r="AA47" s="44">
        <v>9.1</v>
      </c>
      <c r="AB47" s="44">
        <v>9.1</v>
      </c>
      <c r="AC47" s="44">
        <v>9.1</v>
      </c>
      <c r="AD47" s="44">
        <v>9.1</v>
      </c>
      <c r="AE47" s="44">
        <v>9.1</v>
      </c>
      <c r="AF47" s="44">
        <v>9.1</v>
      </c>
      <c r="AG47" s="48">
        <v>19.8</v>
      </c>
      <c r="AH47" s="46">
        <f t="shared" si="2"/>
        <v>9.1</v>
      </c>
      <c r="AI47" s="47">
        <f t="shared" si="3"/>
        <v>4.5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5.8</v>
      </c>
      <c r="C49" s="44">
        <v>5.8</v>
      </c>
      <c r="D49" s="44">
        <v>5.8</v>
      </c>
      <c r="E49" s="44">
        <v>5.8</v>
      </c>
      <c r="F49" s="44">
        <v>5.8</v>
      </c>
      <c r="G49" s="44">
        <v>5.8</v>
      </c>
      <c r="H49" s="44">
        <v>5.8</v>
      </c>
      <c r="I49" s="44">
        <v>5.8</v>
      </c>
      <c r="J49" s="44">
        <v>5.8</v>
      </c>
      <c r="K49" s="44">
        <v>5.8</v>
      </c>
      <c r="L49" s="44">
        <v>5.8</v>
      </c>
      <c r="M49" s="44">
        <v>5.8</v>
      </c>
      <c r="N49" s="44">
        <v>5.8</v>
      </c>
      <c r="O49" s="44">
        <v>5.8</v>
      </c>
      <c r="P49" s="44">
        <v>5.8</v>
      </c>
      <c r="Q49" s="44">
        <v>5.8</v>
      </c>
      <c r="R49" s="44">
        <v>5.8</v>
      </c>
      <c r="S49" s="44">
        <v>6.6</v>
      </c>
      <c r="T49" s="44">
        <v>6.6</v>
      </c>
      <c r="U49" s="44">
        <v>6.6</v>
      </c>
      <c r="V49" s="44">
        <v>6.6</v>
      </c>
      <c r="W49" s="44">
        <v>6.6</v>
      </c>
      <c r="X49" s="44">
        <v>6.6</v>
      </c>
      <c r="Y49" s="44">
        <v>6.6</v>
      </c>
      <c r="Z49" s="44">
        <v>6.6</v>
      </c>
      <c r="AA49" s="44">
        <v>6.6</v>
      </c>
      <c r="AB49" s="44">
        <v>6.6</v>
      </c>
      <c r="AC49" s="44">
        <v>6.6</v>
      </c>
      <c r="AD49" s="44">
        <v>6.6</v>
      </c>
      <c r="AE49" s="44">
        <v>6.6</v>
      </c>
      <c r="AF49" s="44">
        <v>6.6</v>
      </c>
      <c r="AG49" s="48">
        <v>15.33</v>
      </c>
      <c r="AH49" s="46">
        <f t="shared" si="2"/>
        <v>6.6</v>
      </c>
      <c r="AI49" s="47">
        <f t="shared" si="3"/>
        <v>5.8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2</v>
      </c>
      <c r="C50" s="44">
        <v>2</v>
      </c>
      <c r="D50" s="44">
        <v>2</v>
      </c>
      <c r="E50" s="44">
        <v>2</v>
      </c>
      <c r="F50" s="44">
        <v>2</v>
      </c>
      <c r="G50" s="44">
        <v>2</v>
      </c>
      <c r="H50" s="44">
        <v>2</v>
      </c>
      <c r="I50" s="44">
        <v>2</v>
      </c>
      <c r="J50" s="44">
        <v>2</v>
      </c>
      <c r="K50" s="44">
        <v>2</v>
      </c>
      <c r="L50" s="44">
        <v>2</v>
      </c>
      <c r="M50" s="44">
        <v>2</v>
      </c>
      <c r="N50" s="44">
        <v>2</v>
      </c>
      <c r="O50" s="44">
        <v>2</v>
      </c>
      <c r="P50" s="44">
        <v>2</v>
      </c>
      <c r="Q50" s="44">
        <v>2</v>
      </c>
      <c r="R50" s="44">
        <v>2</v>
      </c>
      <c r="S50" s="44">
        <v>2</v>
      </c>
      <c r="T50" s="44">
        <v>2</v>
      </c>
      <c r="U50" s="44">
        <v>2</v>
      </c>
      <c r="V50" s="44">
        <v>2</v>
      </c>
      <c r="W50" s="44">
        <v>2</v>
      </c>
      <c r="X50" s="44">
        <v>2</v>
      </c>
      <c r="Y50" s="44">
        <v>2</v>
      </c>
      <c r="Z50" s="44">
        <v>2</v>
      </c>
      <c r="AA50" s="44">
        <v>2</v>
      </c>
      <c r="AB50" s="44">
        <v>2</v>
      </c>
      <c r="AC50" s="44">
        <v>2</v>
      </c>
      <c r="AD50" s="44">
        <v>2</v>
      </c>
      <c r="AE50" s="44">
        <v>2</v>
      </c>
      <c r="AF50" s="44">
        <v>2</v>
      </c>
      <c r="AG50" s="48">
        <v>14.9</v>
      </c>
      <c r="AH50" s="46">
        <f t="shared" si="2"/>
        <v>2</v>
      </c>
      <c r="AI50" s="47">
        <f t="shared" si="3"/>
        <v>2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3.2</v>
      </c>
      <c r="C51" s="44">
        <v>3.2</v>
      </c>
      <c r="D51" s="44">
        <v>3.2</v>
      </c>
      <c r="E51" s="44">
        <v>3.2</v>
      </c>
      <c r="F51" s="44">
        <v>3.2</v>
      </c>
      <c r="G51" s="44">
        <v>3.2</v>
      </c>
      <c r="H51" s="44">
        <v>3.2</v>
      </c>
      <c r="I51" s="44">
        <v>3.2</v>
      </c>
      <c r="J51" s="44">
        <v>3.2</v>
      </c>
      <c r="K51" s="44">
        <v>3.2</v>
      </c>
      <c r="L51" s="44">
        <v>3.2</v>
      </c>
      <c r="M51" s="44">
        <v>3.2</v>
      </c>
      <c r="N51" s="44">
        <v>3.2</v>
      </c>
      <c r="O51" s="44">
        <v>3.2</v>
      </c>
      <c r="P51" s="44">
        <v>3.2</v>
      </c>
      <c r="Q51" s="44">
        <v>3.2</v>
      </c>
      <c r="R51" s="44">
        <v>3.2</v>
      </c>
      <c r="S51" s="44">
        <v>3.2</v>
      </c>
      <c r="T51" s="44">
        <v>3.2</v>
      </c>
      <c r="U51" s="44">
        <v>3.2</v>
      </c>
      <c r="V51" s="44">
        <v>3.2</v>
      </c>
      <c r="W51" s="44">
        <v>3.2</v>
      </c>
      <c r="X51" s="44">
        <v>3.2</v>
      </c>
      <c r="Y51" s="44">
        <v>3.2</v>
      </c>
      <c r="Z51" s="44">
        <v>3.2</v>
      </c>
      <c r="AA51" s="44">
        <v>3.2</v>
      </c>
      <c r="AB51" s="44">
        <v>3.2</v>
      </c>
      <c r="AC51" s="44">
        <v>3.2</v>
      </c>
      <c r="AD51" s="44">
        <v>3.2</v>
      </c>
      <c r="AE51" s="44">
        <v>3.2</v>
      </c>
      <c r="AF51" s="44">
        <v>3.2</v>
      </c>
      <c r="AG51" s="48">
        <v>14.9</v>
      </c>
      <c r="AH51" s="46">
        <f t="shared" si="2"/>
        <v>3.2</v>
      </c>
      <c r="AI51" s="47">
        <f t="shared" si="3"/>
        <v>3.2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5.8</v>
      </c>
      <c r="C52" s="44">
        <v>5.8</v>
      </c>
      <c r="D52" s="44">
        <v>5.8</v>
      </c>
      <c r="E52" s="44">
        <v>5.8</v>
      </c>
      <c r="F52" s="44">
        <v>5.8</v>
      </c>
      <c r="G52" s="44">
        <v>5.8</v>
      </c>
      <c r="H52" s="44">
        <v>5.8</v>
      </c>
      <c r="I52" s="44">
        <v>5.8</v>
      </c>
      <c r="J52" s="44">
        <v>5.8</v>
      </c>
      <c r="K52" s="44">
        <v>5.8</v>
      </c>
      <c r="L52" s="44">
        <v>5.8</v>
      </c>
      <c r="M52" s="44">
        <v>5.8</v>
      </c>
      <c r="N52" s="44">
        <v>5.8</v>
      </c>
      <c r="O52" s="44">
        <v>5.8</v>
      </c>
      <c r="P52" s="44">
        <v>5.8</v>
      </c>
      <c r="Q52" s="44">
        <v>5.8</v>
      </c>
      <c r="R52" s="44">
        <v>5.8</v>
      </c>
      <c r="S52" s="44">
        <v>5.8</v>
      </c>
      <c r="T52" s="44">
        <v>5.8</v>
      </c>
      <c r="U52" s="44">
        <v>5.8</v>
      </c>
      <c r="V52" s="44">
        <v>5.8</v>
      </c>
      <c r="W52" s="44">
        <v>5.8</v>
      </c>
      <c r="X52" s="44">
        <v>5.8</v>
      </c>
      <c r="Y52" s="44">
        <v>5.8</v>
      </c>
      <c r="Z52" s="44">
        <v>5.8</v>
      </c>
      <c r="AA52" s="44">
        <v>5.8</v>
      </c>
      <c r="AB52" s="44">
        <v>5.8</v>
      </c>
      <c r="AC52" s="44">
        <v>5.8</v>
      </c>
      <c r="AD52" s="44">
        <v>5.8</v>
      </c>
      <c r="AE52" s="44">
        <v>5.8</v>
      </c>
      <c r="AF52" s="44">
        <v>5.8</v>
      </c>
      <c r="AG52" s="48">
        <v>14.3</v>
      </c>
      <c r="AH52" s="46">
        <f t="shared" si="2"/>
        <v>5.8</v>
      </c>
      <c r="AI52" s="47">
        <f t="shared" si="3"/>
        <v>5.8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3.54</v>
      </c>
      <c r="C53" s="44">
        <v>3.54</v>
      </c>
      <c r="D53" s="44">
        <v>3.54</v>
      </c>
      <c r="E53" s="44">
        <v>3.54</v>
      </c>
      <c r="F53" s="44">
        <v>3.54</v>
      </c>
      <c r="G53" s="44">
        <v>3.54</v>
      </c>
      <c r="H53" s="44">
        <v>3.54</v>
      </c>
      <c r="I53" s="44">
        <v>3.54</v>
      </c>
      <c r="J53" s="44">
        <v>3.54</v>
      </c>
      <c r="K53" s="44">
        <v>3.54</v>
      </c>
      <c r="L53" s="44">
        <v>3.54</v>
      </c>
      <c r="M53" s="44">
        <v>3.54</v>
      </c>
      <c r="N53" s="44">
        <v>3.54</v>
      </c>
      <c r="O53" s="44">
        <v>3.54</v>
      </c>
      <c r="P53" s="44">
        <v>3.54</v>
      </c>
      <c r="Q53" s="44">
        <v>3.54</v>
      </c>
      <c r="R53" s="44">
        <v>3.54</v>
      </c>
      <c r="S53" s="44">
        <v>3.54</v>
      </c>
      <c r="T53" s="44">
        <v>3.54</v>
      </c>
      <c r="U53" s="44">
        <v>3.54</v>
      </c>
      <c r="V53" s="44">
        <v>3.54</v>
      </c>
      <c r="W53" s="44">
        <v>3.54</v>
      </c>
      <c r="X53" s="44">
        <v>3.54</v>
      </c>
      <c r="Y53" s="44">
        <v>3.54</v>
      </c>
      <c r="Z53" s="44">
        <v>3.54</v>
      </c>
      <c r="AA53" s="44">
        <v>3.54</v>
      </c>
      <c r="AB53" s="44">
        <v>3.54</v>
      </c>
      <c r="AC53" s="44">
        <v>3.54</v>
      </c>
      <c r="AD53" s="44">
        <v>3.54</v>
      </c>
      <c r="AE53" s="44">
        <v>3.54</v>
      </c>
      <c r="AF53" s="44">
        <v>3.54</v>
      </c>
      <c r="AG53" s="48">
        <v>14</v>
      </c>
      <c r="AH53" s="46">
        <f t="shared" si="2"/>
        <v>3.54</v>
      </c>
      <c r="AI53" s="47">
        <f t="shared" si="3"/>
        <v>3.54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v>0</v>
      </c>
      <c r="L54" s="44">
        <v>0</v>
      </c>
      <c r="M54" s="44">
        <v>0</v>
      </c>
      <c r="N54" s="44">
        <v>0</v>
      </c>
      <c r="O54" s="44">
        <v>0</v>
      </c>
      <c r="P54" s="44">
        <v>0</v>
      </c>
      <c r="Q54" s="44">
        <v>0</v>
      </c>
      <c r="R54" s="44">
        <v>0</v>
      </c>
      <c r="S54" s="44">
        <v>0</v>
      </c>
      <c r="T54" s="44">
        <v>0</v>
      </c>
      <c r="U54" s="44">
        <v>0</v>
      </c>
      <c r="V54" s="44">
        <v>0</v>
      </c>
      <c r="W54" s="44">
        <v>0</v>
      </c>
      <c r="X54" s="44">
        <v>0</v>
      </c>
      <c r="Y54" s="44">
        <v>0</v>
      </c>
      <c r="Z54" s="44">
        <v>0</v>
      </c>
      <c r="AA54" s="44">
        <v>0</v>
      </c>
      <c r="AB54" s="44">
        <v>0</v>
      </c>
      <c r="AC54" s="44">
        <v>0</v>
      </c>
      <c r="AD54" s="44">
        <v>0</v>
      </c>
      <c r="AE54" s="44">
        <v>0</v>
      </c>
      <c r="AF54" s="44">
        <v>0</v>
      </c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5.0999999999999996</v>
      </c>
      <c r="C55" s="44">
        <v>5.0999999999999996</v>
      </c>
      <c r="D55" s="44">
        <v>4.8</v>
      </c>
      <c r="E55" s="44">
        <v>4.8</v>
      </c>
      <c r="F55" s="44">
        <v>4.8</v>
      </c>
      <c r="G55" s="44">
        <v>4.8</v>
      </c>
      <c r="H55" s="44">
        <v>4.8</v>
      </c>
      <c r="I55" s="44">
        <v>4.8</v>
      </c>
      <c r="J55" s="44">
        <v>4.8</v>
      </c>
      <c r="K55" s="44">
        <v>4.8</v>
      </c>
      <c r="L55" s="44">
        <v>4.8</v>
      </c>
      <c r="M55" s="44">
        <v>4.8</v>
      </c>
      <c r="N55" s="44">
        <v>4.8</v>
      </c>
      <c r="O55" s="44">
        <v>4.8</v>
      </c>
      <c r="P55" s="44">
        <v>4.8</v>
      </c>
      <c r="Q55" s="44">
        <v>4.8</v>
      </c>
      <c r="R55" s="44">
        <v>4.8</v>
      </c>
      <c r="S55" s="44">
        <v>4.8</v>
      </c>
      <c r="T55" s="44">
        <v>4.8</v>
      </c>
      <c r="U55" s="44">
        <v>4.8</v>
      </c>
      <c r="V55" s="44">
        <v>4.8</v>
      </c>
      <c r="W55" s="44">
        <v>4.8</v>
      </c>
      <c r="X55" s="44">
        <v>4.8</v>
      </c>
      <c r="Y55" s="44">
        <v>4.8</v>
      </c>
      <c r="Z55" s="44">
        <v>4.8</v>
      </c>
      <c r="AA55" s="44">
        <v>4.8</v>
      </c>
      <c r="AB55" s="44">
        <v>4.8</v>
      </c>
      <c r="AC55" s="44">
        <v>4.8</v>
      </c>
      <c r="AD55" s="44">
        <v>4.8</v>
      </c>
      <c r="AE55" s="44">
        <v>4.8</v>
      </c>
      <c r="AF55" s="44">
        <v>4.8</v>
      </c>
      <c r="AG55" s="48">
        <v>13.5</v>
      </c>
      <c r="AH55" s="46">
        <f t="shared" si="2"/>
        <v>5.0999999999999996</v>
      </c>
      <c r="AI55" s="47">
        <f t="shared" si="3"/>
        <v>4.8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3.5</v>
      </c>
      <c r="C56" s="44">
        <v>3.5</v>
      </c>
      <c r="D56" s="44">
        <v>3.5</v>
      </c>
      <c r="E56" s="44">
        <v>3.5</v>
      </c>
      <c r="F56" s="44">
        <v>3.5</v>
      </c>
      <c r="G56" s="44">
        <v>3.5</v>
      </c>
      <c r="H56" s="44">
        <v>3.5</v>
      </c>
      <c r="I56" s="44">
        <v>3.5</v>
      </c>
      <c r="J56" s="44">
        <v>3.5</v>
      </c>
      <c r="K56" s="44">
        <v>3.5</v>
      </c>
      <c r="L56" s="44">
        <v>3.5</v>
      </c>
      <c r="M56" s="44">
        <v>3.5</v>
      </c>
      <c r="N56" s="44">
        <v>3.5</v>
      </c>
      <c r="O56" s="44">
        <v>3.5</v>
      </c>
      <c r="P56" s="44">
        <v>3.5</v>
      </c>
      <c r="Q56" s="44">
        <v>3.5</v>
      </c>
      <c r="R56" s="44">
        <v>3.5</v>
      </c>
      <c r="S56" s="44">
        <v>3.5</v>
      </c>
      <c r="T56" s="44">
        <v>3.5</v>
      </c>
      <c r="U56" s="44">
        <v>3.5</v>
      </c>
      <c r="V56" s="44">
        <v>3.5</v>
      </c>
      <c r="W56" s="44">
        <v>3.5</v>
      </c>
      <c r="X56" s="44">
        <v>3.5</v>
      </c>
      <c r="Y56" s="44">
        <v>3.5</v>
      </c>
      <c r="Z56" s="44">
        <v>3.5</v>
      </c>
      <c r="AA56" s="44">
        <v>3.5</v>
      </c>
      <c r="AB56" s="44">
        <v>3.5</v>
      </c>
      <c r="AC56" s="44">
        <v>3.5</v>
      </c>
      <c r="AD56" s="44">
        <v>3.5</v>
      </c>
      <c r="AE56" s="44">
        <v>3.5</v>
      </c>
      <c r="AF56" s="44">
        <v>3.5</v>
      </c>
      <c r="AG56" s="48">
        <v>13</v>
      </c>
      <c r="AH56" s="46">
        <f t="shared" si="2"/>
        <v>3.5</v>
      </c>
      <c r="AI56" s="47">
        <f t="shared" si="3"/>
        <v>3.5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3.1</v>
      </c>
      <c r="C57" s="44">
        <v>3.1</v>
      </c>
      <c r="D57" s="44">
        <v>3.1</v>
      </c>
      <c r="E57" s="44">
        <v>3.1</v>
      </c>
      <c r="F57" s="44">
        <v>3.1</v>
      </c>
      <c r="G57" s="44">
        <v>3.1</v>
      </c>
      <c r="H57" s="44">
        <v>3.1</v>
      </c>
      <c r="I57" s="44">
        <v>3.1</v>
      </c>
      <c r="J57" s="44">
        <v>3.1</v>
      </c>
      <c r="K57" s="44">
        <v>3.1</v>
      </c>
      <c r="L57" s="44">
        <v>3.1</v>
      </c>
      <c r="M57" s="44">
        <v>3.1</v>
      </c>
      <c r="N57" s="44">
        <v>3.1</v>
      </c>
      <c r="O57" s="44">
        <v>3.1</v>
      </c>
      <c r="P57" s="44">
        <v>3.1</v>
      </c>
      <c r="Q57" s="44">
        <v>3.1</v>
      </c>
      <c r="R57" s="44">
        <v>3.1</v>
      </c>
      <c r="S57" s="44">
        <v>4.4000000000000004</v>
      </c>
      <c r="T57" s="44">
        <v>4.4000000000000004</v>
      </c>
      <c r="U57" s="44">
        <v>4.4000000000000004</v>
      </c>
      <c r="V57" s="44">
        <v>4.4000000000000004</v>
      </c>
      <c r="W57" s="44">
        <v>4.4000000000000004</v>
      </c>
      <c r="X57" s="44">
        <v>4.4000000000000004</v>
      </c>
      <c r="Y57" s="44">
        <v>4.4000000000000004</v>
      </c>
      <c r="Z57" s="44">
        <v>4.4000000000000004</v>
      </c>
      <c r="AA57" s="44">
        <v>4.4000000000000004</v>
      </c>
      <c r="AB57" s="44">
        <v>4.4000000000000004</v>
      </c>
      <c r="AC57" s="44">
        <v>4.4000000000000004</v>
      </c>
      <c r="AD57" s="44">
        <v>4.4000000000000004</v>
      </c>
      <c r="AE57" s="44">
        <v>4.4000000000000004</v>
      </c>
      <c r="AF57" s="44">
        <v>4.4000000000000004</v>
      </c>
      <c r="AG57" s="48">
        <v>12</v>
      </c>
      <c r="AH57" s="46">
        <f t="shared" si="2"/>
        <v>4.4000000000000004</v>
      </c>
      <c r="AI57" s="47">
        <f t="shared" si="3"/>
        <v>3.1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3.3</v>
      </c>
      <c r="T58" s="44">
        <v>3.3</v>
      </c>
      <c r="U58" s="44">
        <v>3.3</v>
      </c>
      <c r="V58" s="44">
        <v>3.3</v>
      </c>
      <c r="W58" s="44">
        <v>3.3</v>
      </c>
      <c r="X58" s="44">
        <v>3.3</v>
      </c>
      <c r="Y58" s="44">
        <v>3.3</v>
      </c>
      <c r="Z58" s="44">
        <v>3.3</v>
      </c>
      <c r="AA58" s="44">
        <v>3.3</v>
      </c>
      <c r="AB58" s="44">
        <v>3.3</v>
      </c>
      <c r="AC58" s="44">
        <v>3.3</v>
      </c>
      <c r="AD58" s="44">
        <v>3.3</v>
      </c>
      <c r="AE58" s="44">
        <v>3.3</v>
      </c>
      <c r="AF58" s="44">
        <v>3.3</v>
      </c>
      <c r="AG58" s="48">
        <v>12</v>
      </c>
      <c r="AH58" s="46">
        <f t="shared" si="2"/>
        <v>3.3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5.4</v>
      </c>
      <c r="C59" s="44">
        <v>5.4</v>
      </c>
      <c r="D59" s="44">
        <v>5.8</v>
      </c>
      <c r="E59" s="44">
        <v>5.8</v>
      </c>
      <c r="F59" s="44">
        <v>5.8</v>
      </c>
      <c r="G59" s="44">
        <v>5.8</v>
      </c>
      <c r="H59" s="44">
        <v>5.8</v>
      </c>
      <c r="I59" s="44">
        <v>5.8</v>
      </c>
      <c r="J59" s="44">
        <v>5.8</v>
      </c>
      <c r="K59" s="44">
        <v>5.8</v>
      </c>
      <c r="L59" s="44">
        <v>5.8</v>
      </c>
      <c r="M59" s="44">
        <v>5.8</v>
      </c>
      <c r="N59" s="44">
        <v>5.8</v>
      </c>
      <c r="O59" s="44">
        <v>5.8</v>
      </c>
      <c r="P59" s="44">
        <v>5.8</v>
      </c>
      <c r="Q59" s="44">
        <v>5.8</v>
      </c>
      <c r="R59" s="44">
        <v>5.8</v>
      </c>
      <c r="S59" s="44">
        <v>5.8</v>
      </c>
      <c r="T59" s="44">
        <v>5.8</v>
      </c>
      <c r="U59" s="44">
        <v>5.8</v>
      </c>
      <c r="V59" s="44">
        <v>5.8</v>
      </c>
      <c r="W59" s="44">
        <v>5.8</v>
      </c>
      <c r="X59" s="44">
        <v>5.8</v>
      </c>
      <c r="Y59" s="44">
        <v>5.8</v>
      </c>
      <c r="Z59" s="44">
        <v>5.8</v>
      </c>
      <c r="AA59" s="44">
        <v>5.8</v>
      </c>
      <c r="AB59" s="44">
        <v>5.8</v>
      </c>
      <c r="AC59" s="44">
        <v>5.8</v>
      </c>
      <c r="AD59" s="44">
        <v>5.8</v>
      </c>
      <c r="AE59" s="44">
        <v>5.8</v>
      </c>
      <c r="AF59" s="44">
        <v>5.8</v>
      </c>
      <c r="AG59" s="48">
        <v>12</v>
      </c>
      <c r="AH59" s="46">
        <f t="shared" si="2"/>
        <v>5.8</v>
      </c>
      <c r="AI59" s="47">
        <f t="shared" si="3"/>
        <v>5.4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5.0999999999999996</v>
      </c>
      <c r="C60" s="44">
        <v>5.0999999999999996</v>
      </c>
      <c r="D60" s="44">
        <v>4.8</v>
      </c>
      <c r="E60" s="44">
        <v>4.8</v>
      </c>
      <c r="F60" s="44">
        <v>4.8</v>
      </c>
      <c r="G60" s="44">
        <v>4.8</v>
      </c>
      <c r="H60" s="44">
        <v>4.8</v>
      </c>
      <c r="I60" s="44">
        <v>4.8</v>
      </c>
      <c r="J60" s="44">
        <v>4.8</v>
      </c>
      <c r="K60" s="44">
        <v>4.8</v>
      </c>
      <c r="L60" s="44">
        <v>4.8</v>
      </c>
      <c r="M60" s="44">
        <v>4.8</v>
      </c>
      <c r="N60" s="44">
        <v>4.8</v>
      </c>
      <c r="O60" s="44">
        <v>4.8</v>
      </c>
      <c r="P60" s="44">
        <v>4.8</v>
      </c>
      <c r="Q60" s="44">
        <v>4.8</v>
      </c>
      <c r="R60" s="44">
        <v>4.8</v>
      </c>
      <c r="S60" s="44">
        <v>4.8</v>
      </c>
      <c r="T60" s="44">
        <v>4.8</v>
      </c>
      <c r="U60" s="44">
        <v>4.8</v>
      </c>
      <c r="V60" s="44">
        <v>4.8</v>
      </c>
      <c r="W60" s="44">
        <v>4.8</v>
      </c>
      <c r="X60" s="44">
        <v>4.8</v>
      </c>
      <c r="Y60" s="44">
        <v>4.8</v>
      </c>
      <c r="Z60" s="44">
        <v>4.8</v>
      </c>
      <c r="AA60" s="44">
        <v>4.8</v>
      </c>
      <c r="AB60" s="44">
        <v>4.8</v>
      </c>
      <c r="AC60" s="44">
        <v>4.8</v>
      </c>
      <c r="AD60" s="44">
        <v>4.8</v>
      </c>
      <c r="AE60" s="44">
        <v>4.8</v>
      </c>
      <c r="AF60" s="44">
        <v>4.8</v>
      </c>
      <c r="AG60" s="48">
        <v>12</v>
      </c>
      <c r="AH60" s="46">
        <f t="shared" si="2"/>
        <v>5.0999999999999996</v>
      </c>
      <c r="AI60" s="47">
        <f t="shared" si="3"/>
        <v>4.8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2.5</v>
      </c>
      <c r="C61" s="44">
        <v>2.5</v>
      </c>
      <c r="D61" s="44">
        <v>2.5</v>
      </c>
      <c r="E61" s="44">
        <v>2.5</v>
      </c>
      <c r="F61" s="44">
        <v>2.5</v>
      </c>
      <c r="G61" s="44">
        <v>2.5</v>
      </c>
      <c r="H61" s="44">
        <v>2.5</v>
      </c>
      <c r="I61" s="44">
        <v>2.5</v>
      </c>
      <c r="J61" s="44">
        <v>2.5</v>
      </c>
      <c r="K61" s="44">
        <v>2.5</v>
      </c>
      <c r="L61" s="44">
        <v>2.5</v>
      </c>
      <c r="M61" s="44">
        <v>2.5</v>
      </c>
      <c r="N61" s="44">
        <v>2.5</v>
      </c>
      <c r="O61" s="44">
        <v>2.5</v>
      </c>
      <c r="P61" s="44">
        <v>2.5</v>
      </c>
      <c r="Q61" s="44">
        <v>2.5</v>
      </c>
      <c r="R61" s="44">
        <v>2.5</v>
      </c>
      <c r="S61" s="44">
        <v>2.5</v>
      </c>
      <c r="T61" s="44">
        <v>2.5</v>
      </c>
      <c r="U61" s="44">
        <v>2.5</v>
      </c>
      <c r="V61" s="44">
        <v>2.5</v>
      </c>
      <c r="W61" s="44">
        <v>2.5</v>
      </c>
      <c r="X61" s="44">
        <v>2.5</v>
      </c>
      <c r="Y61" s="44">
        <v>2.5</v>
      </c>
      <c r="Z61" s="44">
        <v>2.5</v>
      </c>
      <c r="AA61" s="44">
        <v>2.5</v>
      </c>
      <c r="AB61" s="44">
        <v>2.5</v>
      </c>
      <c r="AC61" s="44">
        <v>2.5</v>
      </c>
      <c r="AD61" s="44">
        <v>2.5</v>
      </c>
      <c r="AE61" s="44">
        <v>2.5</v>
      </c>
      <c r="AF61" s="44">
        <v>2.5</v>
      </c>
      <c r="AG61" s="48">
        <v>12</v>
      </c>
      <c r="AH61" s="46">
        <f t="shared" si="2"/>
        <v>2.5</v>
      </c>
      <c r="AI61" s="47">
        <f t="shared" si="3"/>
        <v>2.5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3.2</v>
      </c>
      <c r="C62" s="44">
        <v>3.2</v>
      </c>
      <c r="D62" s="44">
        <v>3.2</v>
      </c>
      <c r="E62" s="44">
        <v>3.2</v>
      </c>
      <c r="F62" s="44">
        <v>3.2</v>
      </c>
      <c r="G62" s="44">
        <v>3.2</v>
      </c>
      <c r="H62" s="44">
        <v>3.2</v>
      </c>
      <c r="I62" s="44">
        <v>3.2</v>
      </c>
      <c r="J62" s="44">
        <v>3.2</v>
      </c>
      <c r="K62" s="44">
        <v>3.2</v>
      </c>
      <c r="L62" s="44">
        <v>3.2</v>
      </c>
      <c r="M62" s="44">
        <v>3.2</v>
      </c>
      <c r="N62" s="44">
        <v>3.2</v>
      </c>
      <c r="O62" s="44">
        <v>3.2</v>
      </c>
      <c r="P62" s="44">
        <v>3.2</v>
      </c>
      <c r="Q62" s="44">
        <v>3.2</v>
      </c>
      <c r="R62" s="44">
        <v>3.2</v>
      </c>
      <c r="S62" s="44">
        <v>3.2</v>
      </c>
      <c r="T62" s="44">
        <v>3.2</v>
      </c>
      <c r="U62" s="44">
        <v>3.2</v>
      </c>
      <c r="V62" s="44">
        <v>3.2</v>
      </c>
      <c r="W62" s="44">
        <v>3.2</v>
      </c>
      <c r="X62" s="44">
        <v>3.2</v>
      </c>
      <c r="Y62" s="44">
        <v>3.2</v>
      </c>
      <c r="Z62" s="44">
        <v>3.2</v>
      </c>
      <c r="AA62" s="44">
        <v>3.2</v>
      </c>
      <c r="AB62" s="44">
        <v>3.2</v>
      </c>
      <c r="AC62" s="44">
        <v>3.2</v>
      </c>
      <c r="AD62" s="44">
        <v>3.2</v>
      </c>
      <c r="AE62" s="44">
        <v>3.2</v>
      </c>
      <c r="AF62" s="44">
        <v>3.2</v>
      </c>
      <c r="AG62" s="48">
        <v>11.88</v>
      </c>
      <c r="AH62" s="46">
        <f t="shared" si="2"/>
        <v>3.2</v>
      </c>
      <c r="AI62" s="47">
        <f t="shared" si="3"/>
        <v>3.2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2.13</v>
      </c>
      <c r="C64" s="44">
        <v>2.13</v>
      </c>
      <c r="D64" s="44">
        <v>2.13</v>
      </c>
      <c r="E64" s="44">
        <v>2.13</v>
      </c>
      <c r="F64" s="44">
        <v>2.13</v>
      </c>
      <c r="G64" s="44">
        <v>2.13</v>
      </c>
      <c r="H64" s="44">
        <v>2.13</v>
      </c>
      <c r="I64" s="44">
        <v>2.13</v>
      </c>
      <c r="J64" s="44">
        <v>2.13</v>
      </c>
      <c r="K64" s="44">
        <v>2.13</v>
      </c>
      <c r="L64" s="44">
        <v>2.13</v>
      </c>
      <c r="M64" s="44">
        <v>2.13</v>
      </c>
      <c r="N64" s="44">
        <v>2.13</v>
      </c>
      <c r="O64" s="44">
        <v>2.13</v>
      </c>
      <c r="P64" s="44">
        <v>2.13</v>
      </c>
      <c r="Q64" s="44">
        <v>2.13</v>
      </c>
      <c r="R64" s="44">
        <v>2.13</v>
      </c>
      <c r="S64" s="44">
        <v>2.13</v>
      </c>
      <c r="T64" s="44">
        <v>2.13</v>
      </c>
      <c r="U64" s="44">
        <v>2.13</v>
      </c>
      <c r="V64" s="44">
        <v>2.13</v>
      </c>
      <c r="W64" s="44">
        <v>2.13</v>
      </c>
      <c r="X64" s="44">
        <v>2.13</v>
      </c>
      <c r="Y64" s="44">
        <v>2.13</v>
      </c>
      <c r="Z64" s="44">
        <v>2.13</v>
      </c>
      <c r="AA64" s="44">
        <v>2.13</v>
      </c>
      <c r="AB64" s="44">
        <v>2.13</v>
      </c>
      <c r="AC64" s="44">
        <v>2.13</v>
      </c>
      <c r="AD64" s="44">
        <v>2.13</v>
      </c>
      <c r="AE64" s="44">
        <v>2.13</v>
      </c>
      <c r="AF64" s="44">
        <v>2.13</v>
      </c>
      <c r="AG64" s="48">
        <v>11</v>
      </c>
      <c r="AH64" s="46">
        <f>MAX(B64:AF64)</f>
        <v>2.13</v>
      </c>
      <c r="AI64" s="47">
        <f>MIN(B64:AF64)</f>
        <v>2.13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2.4</v>
      </c>
      <c r="C65" s="44">
        <v>2.4</v>
      </c>
      <c r="D65" s="44">
        <v>2.4</v>
      </c>
      <c r="E65" s="44">
        <v>2.4</v>
      </c>
      <c r="F65" s="44">
        <v>2.4</v>
      </c>
      <c r="G65" s="44">
        <v>2.4</v>
      </c>
      <c r="H65" s="44">
        <v>2.4</v>
      </c>
      <c r="I65" s="44">
        <v>2.4</v>
      </c>
      <c r="J65" s="44">
        <v>2.4</v>
      </c>
      <c r="K65" s="44">
        <v>2.4</v>
      </c>
      <c r="L65" s="44">
        <v>2.4</v>
      </c>
      <c r="M65" s="44">
        <v>2.4</v>
      </c>
      <c r="N65" s="44">
        <v>2.4</v>
      </c>
      <c r="O65" s="44">
        <v>2.4</v>
      </c>
      <c r="P65" s="44">
        <v>2.4</v>
      </c>
      <c r="Q65" s="44">
        <v>2.4</v>
      </c>
      <c r="R65" s="44">
        <v>2.4</v>
      </c>
      <c r="S65" s="44">
        <v>2.9</v>
      </c>
      <c r="T65" s="44">
        <v>2.9</v>
      </c>
      <c r="U65" s="44">
        <v>2.9</v>
      </c>
      <c r="V65" s="44">
        <v>2.9</v>
      </c>
      <c r="W65" s="44">
        <v>2.9</v>
      </c>
      <c r="X65" s="44">
        <v>2.9</v>
      </c>
      <c r="Y65" s="44">
        <v>2.9</v>
      </c>
      <c r="Z65" s="44">
        <v>2.9</v>
      </c>
      <c r="AA65" s="44">
        <v>2.9</v>
      </c>
      <c r="AB65" s="44">
        <v>2.9</v>
      </c>
      <c r="AC65" s="44">
        <v>2.9</v>
      </c>
      <c r="AD65" s="44">
        <v>2.9</v>
      </c>
      <c r="AE65" s="44">
        <v>2.9</v>
      </c>
      <c r="AF65" s="44">
        <v>2.9</v>
      </c>
      <c r="AG65" s="48">
        <v>10.7</v>
      </c>
      <c r="AH65" s="46">
        <f t="shared" si="2"/>
        <v>2.9</v>
      </c>
      <c r="AI65" s="47">
        <f t="shared" si="3"/>
        <v>2.4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2.5</v>
      </c>
      <c r="C66" s="44">
        <v>2.5</v>
      </c>
      <c r="D66" s="44">
        <v>2.5</v>
      </c>
      <c r="E66" s="44">
        <v>2.5</v>
      </c>
      <c r="F66" s="44">
        <v>2.5</v>
      </c>
      <c r="G66" s="44">
        <v>2.5</v>
      </c>
      <c r="H66" s="44">
        <v>2.5</v>
      </c>
      <c r="I66" s="44">
        <v>2.5</v>
      </c>
      <c r="J66" s="44">
        <v>2.5</v>
      </c>
      <c r="K66" s="44">
        <v>2.5</v>
      </c>
      <c r="L66" s="44">
        <v>2.5</v>
      </c>
      <c r="M66" s="44">
        <v>2.5</v>
      </c>
      <c r="N66" s="44">
        <v>2.5</v>
      </c>
      <c r="O66" s="44">
        <v>2.5</v>
      </c>
      <c r="P66" s="44">
        <v>2.5</v>
      </c>
      <c r="Q66" s="44">
        <v>2.5</v>
      </c>
      <c r="R66" s="44">
        <v>2.5</v>
      </c>
      <c r="S66" s="44">
        <v>2.5</v>
      </c>
      <c r="T66" s="44">
        <v>2.5</v>
      </c>
      <c r="U66" s="44">
        <v>2.5</v>
      </c>
      <c r="V66" s="44">
        <v>2.5</v>
      </c>
      <c r="W66" s="44">
        <v>2.5</v>
      </c>
      <c r="X66" s="44">
        <v>2.5</v>
      </c>
      <c r="Y66" s="44">
        <v>2.5</v>
      </c>
      <c r="Z66" s="44">
        <v>2.5</v>
      </c>
      <c r="AA66" s="44">
        <v>2.5</v>
      </c>
      <c r="AB66" s="44">
        <v>2.5</v>
      </c>
      <c r="AC66" s="44">
        <v>2.5</v>
      </c>
      <c r="AD66" s="44">
        <v>2.5</v>
      </c>
      <c r="AE66" s="44">
        <v>2.5</v>
      </c>
      <c r="AF66" s="44">
        <v>2.5</v>
      </c>
      <c r="AG66" s="62">
        <v>10.3</v>
      </c>
      <c r="AH66" s="46">
        <f t="shared" si="2"/>
        <v>2.5</v>
      </c>
      <c r="AI66" s="47">
        <f t="shared" si="3"/>
        <v>2.5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5</v>
      </c>
      <c r="C68" s="44">
        <v>5</v>
      </c>
      <c r="D68" s="44">
        <v>5</v>
      </c>
      <c r="E68" s="44">
        <v>5</v>
      </c>
      <c r="F68" s="44">
        <v>5</v>
      </c>
      <c r="G68" s="44">
        <v>5</v>
      </c>
      <c r="H68" s="44">
        <v>5</v>
      </c>
      <c r="I68" s="44">
        <v>5</v>
      </c>
      <c r="J68" s="44">
        <v>5</v>
      </c>
      <c r="K68" s="44">
        <v>5</v>
      </c>
      <c r="L68" s="44">
        <v>5</v>
      </c>
      <c r="M68" s="44">
        <v>5</v>
      </c>
      <c r="N68" s="44">
        <v>5</v>
      </c>
      <c r="O68" s="44">
        <v>5</v>
      </c>
      <c r="P68" s="44">
        <v>5</v>
      </c>
      <c r="Q68" s="44">
        <v>5</v>
      </c>
      <c r="R68" s="44">
        <v>5</v>
      </c>
      <c r="S68" s="44">
        <v>5</v>
      </c>
      <c r="T68" s="44">
        <v>5</v>
      </c>
      <c r="U68" s="44">
        <v>5</v>
      </c>
      <c r="V68" s="44">
        <v>5</v>
      </c>
      <c r="W68" s="44">
        <v>5</v>
      </c>
      <c r="X68" s="44">
        <v>5</v>
      </c>
      <c r="Y68" s="44">
        <v>5</v>
      </c>
      <c r="Z68" s="44">
        <v>5</v>
      </c>
      <c r="AA68" s="44">
        <v>5</v>
      </c>
      <c r="AB68" s="44">
        <v>5</v>
      </c>
      <c r="AC68" s="44">
        <v>5</v>
      </c>
      <c r="AD68" s="44">
        <v>5</v>
      </c>
      <c r="AE68" s="44">
        <v>5</v>
      </c>
      <c r="AF68" s="44">
        <v>5</v>
      </c>
      <c r="AG68" s="64">
        <v>10</v>
      </c>
      <c r="AH68" s="46">
        <f t="shared" si="2"/>
        <v>5</v>
      </c>
      <c r="AI68" s="47">
        <f t="shared" si="3"/>
        <v>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148</v>
      </c>
      <c r="C69" s="66">
        <v>148</v>
      </c>
      <c r="D69" s="66">
        <v>148</v>
      </c>
      <c r="E69" s="66">
        <v>148</v>
      </c>
      <c r="F69" s="66">
        <v>148</v>
      </c>
      <c r="G69" s="66">
        <v>148</v>
      </c>
      <c r="H69" s="66">
        <v>148</v>
      </c>
      <c r="I69" s="66">
        <v>148</v>
      </c>
      <c r="J69" s="66">
        <v>148</v>
      </c>
      <c r="K69" s="66">
        <v>148</v>
      </c>
      <c r="L69" s="66">
        <v>148</v>
      </c>
      <c r="M69" s="66">
        <v>148</v>
      </c>
      <c r="N69" s="66">
        <v>148</v>
      </c>
      <c r="O69" s="66">
        <v>148</v>
      </c>
      <c r="P69" s="66">
        <v>148</v>
      </c>
      <c r="Q69" s="66">
        <v>148</v>
      </c>
      <c r="R69" s="66">
        <v>148</v>
      </c>
      <c r="S69" s="66">
        <v>148</v>
      </c>
      <c r="T69" s="66">
        <v>148</v>
      </c>
      <c r="U69" s="66">
        <v>148</v>
      </c>
      <c r="V69" s="66">
        <v>148</v>
      </c>
      <c r="W69" s="66">
        <v>148</v>
      </c>
      <c r="X69" s="66">
        <v>148</v>
      </c>
      <c r="Y69" s="66">
        <v>148</v>
      </c>
      <c r="Z69" s="66">
        <v>148</v>
      </c>
      <c r="AA69" s="66">
        <v>148</v>
      </c>
      <c r="AB69" s="66">
        <v>148</v>
      </c>
      <c r="AC69" s="66">
        <v>148</v>
      </c>
      <c r="AD69" s="66">
        <v>148</v>
      </c>
      <c r="AE69" s="66">
        <v>148</v>
      </c>
      <c r="AF69" s="66">
        <v>148</v>
      </c>
      <c r="AG69" s="64">
        <v>85</v>
      </c>
      <c r="AH69" s="46">
        <f t="shared" si="2"/>
        <v>148</v>
      </c>
      <c r="AI69" s="47">
        <f t="shared" si="3"/>
        <v>148</v>
      </c>
      <c r="AK69" s="49"/>
    </row>
    <row r="70" spans="1:88" ht="15.75" thickBot="1" x14ac:dyDescent="0.3">
      <c r="A70" s="67" t="s">
        <v>89</v>
      </c>
      <c r="B70" s="66">
        <f>31.6+16.5</f>
        <v>48.1</v>
      </c>
      <c r="C70" s="66">
        <f>31.6+16.5</f>
        <v>48.1</v>
      </c>
      <c r="D70" s="66">
        <v>50</v>
      </c>
      <c r="E70" s="66">
        <v>50</v>
      </c>
      <c r="F70" s="66">
        <v>50</v>
      </c>
      <c r="G70" s="66">
        <f>32.4+17.8</f>
        <v>50.2</v>
      </c>
      <c r="H70" s="66">
        <f>32.3+17.1</f>
        <v>49.4</v>
      </c>
      <c r="I70" s="66">
        <f>32.5+15.8</f>
        <v>48.3</v>
      </c>
      <c r="J70" s="66">
        <f>17.1+15.1</f>
        <v>32.200000000000003</v>
      </c>
      <c r="K70" s="66">
        <f>38.2+15</f>
        <v>53.2</v>
      </c>
      <c r="L70" s="66">
        <f t="shared" ref="L70:R70" si="20">38.8+14.8</f>
        <v>53.599999999999994</v>
      </c>
      <c r="M70" s="66">
        <f t="shared" si="20"/>
        <v>53.599999999999994</v>
      </c>
      <c r="N70" s="66">
        <f t="shared" si="20"/>
        <v>53.599999999999994</v>
      </c>
      <c r="O70" s="66">
        <f t="shared" si="20"/>
        <v>53.599999999999994</v>
      </c>
      <c r="P70" s="66">
        <f t="shared" si="20"/>
        <v>53.599999999999994</v>
      </c>
      <c r="Q70" s="66">
        <f t="shared" si="20"/>
        <v>53.599999999999994</v>
      </c>
      <c r="R70" s="66">
        <f t="shared" si="20"/>
        <v>53.599999999999994</v>
      </c>
      <c r="S70" s="66">
        <f t="shared" ref="S70:Z70" si="21">38.8+14.8</f>
        <v>53.599999999999994</v>
      </c>
      <c r="T70" s="66">
        <f t="shared" si="21"/>
        <v>53.599999999999994</v>
      </c>
      <c r="U70" s="66">
        <f t="shared" si="21"/>
        <v>53.599999999999994</v>
      </c>
      <c r="V70" s="66">
        <f t="shared" si="21"/>
        <v>53.599999999999994</v>
      </c>
      <c r="W70" s="66">
        <f t="shared" si="21"/>
        <v>53.599999999999994</v>
      </c>
      <c r="X70" s="66">
        <f t="shared" si="21"/>
        <v>53.599999999999994</v>
      </c>
      <c r="Y70" s="66">
        <f t="shared" si="21"/>
        <v>53.599999999999994</v>
      </c>
      <c r="Z70" s="66">
        <f t="shared" si="21"/>
        <v>53.599999999999994</v>
      </c>
      <c r="AA70" s="66">
        <f t="shared" ref="AA70:AF70" si="22">38.8+14.8</f>
        <v>53.599999999999994</v>
      </c>
      <c r="AB70" s="66">
        <f t="shared" si="22"/>
        <v>53.599999999999994</v>
      </c>
      <c r="AC70" s="66">
        <f t="shared" si="22"/>
        <v>53.599999999999994</v>
      </c>
      <c r="AD70" s="66">
        <f t="shared" si="22"/>
        <v>53.599999999999994</v>
      </c>
      <c r="AE70" s="66">
        <f t="shared" si="22"/>
        <v>53.599999999999994</v>
      </c>
      <c r="AF70" s="66">
        <f t="shared" si="22"/>
        <v>53.599999999999994</v>
      </c>
      <c r="AG70" s="64">
        <v>240</v>
      </c>
      <c r="AH70" s="46">
        <f t="shared" si="2"/>
        <v>53.599999999999994</v>
      </c>
      <c r="AI70" s="47">
        <f t="shared" si="3"/>
        <v>32.200000000000003</v>
      </c>
      <c r="AK70" s="49"/>
    </row>
    <row r="71" spans="1:88" ht="15.75" thickBot="1" x14ac:dyDescent="0.3">
      <c r="A71" s="69" t="s">
        <v>90</v>
      </c>
      <c r="B71" s="70">
        <f t="shared" ref="B71" si="23">SUM(B11:B69)</f>
        <v>678.34000000000015</v>
      </c>
      <c r="C71" s="70">
        <f t="shared" ref="C71:D71" si="24">SUM(C11:C69)</f>
        <v>678.34000000000015</v>
      </c>
      <c r="D71" s="70">
        <f t="shared" si="24"/>
        <v>665.13999999999987</v>
      </c>
      <c r="E71" s="70">
        <f t="shared" ref="E71" si="25">SUM(E11:E69)</f>
        <v>665.13999999999987</v>
      </c>
      <c r="F71" s="70">
        <f t="shared" ref="F71:G71" si="26">SUM(F11:F69)</f>
        <v>665.13999999999987</v>
      </c>
      <c r="G71" s="70">
        <f t="shared" si="26"/>
        <v>665.13999999999987</v>
      </c>
      <c r="H71" s="70">
        <f t="shared" ref="H71:AG71" si="27">SUM(H11:H69)</f>
        <v>665.13999999999987</v>
      </c>
      <c r="I71" s="70">
        <f t="shared" si="27"/>
        <v>665.13999999999987</v>
      </c>
      <c r="J71" s="70">
        <f t="shared" si="27"/>
        <v>665.13999999999987</v>
      </c>
      <c r="K71" s="70">
        <f t="shared" si="27"/>
        <v>665.13999999999987</v>
      </c>
      <c r="L71" s="70">
        <f t="shared" si="27"/>
        <v>665.13999999999987</v>
      </c>
      <c r="M71" s="70">
        <f t="shared" ref="M71:N71" si="28">SUM(M11:M69)</f>
        <v>665.13999999999987</v>
      </c>
      <c r="N71" s="70">
        <f t="shared" si="28"/>
        <v>665.13999999999987</v>
      </c>
      <c r="O71" s="70">
        <f t="shared" ref="O71:P71" si="29">SUM(O11:O69)</f>
        <v>665.13999999999987</v>
      </c>
      <c r="P71" s="70">
        <f t="shared" si="29"/>
        <v>665.13999999999987</v>
      </c>
      <c r="Q71" s="70">
        <f t="shared" ref="Q71:R71" si="30">SUM(Q11:Q69)</f>
        <v>665.13999999999987</v>
      </c>
      <c r="R71" s="70">
        <f t="shared" si="30"/>
        <v>665.13999999999987</v>
      </c>
      <c r="S71" s="70">
        <f t="shared" si="27"/>
        <v>746.93999999999983</v>
      </c>
      <c r="T71" s="70">
        <f t="shared" ref="T71" si="31">SUM(T11:T69)</f>
        <v>746.93999999999983</v>
      </c>
      <c r="U71" s="70">
        <f t="shared" si="27"/>
        <v>746.93999999999983</v>
      </c>
      <c r="V71" s="70">
        <f t="shared" si="27"/>
        <v>746.93999999999983</v>
      </c>
      <c r="W71" s="70">
        <f t="shared" si="27"/>
        <v>746.93999999999983</v>
      </c>
      <c r="X71" s="70">
        <f t="shared" si="27"/>
        <v>746.93999999999983</v>
      </c>
      <c r="Y71" s="70">
        <f t="shared" si="27"/>
        <v>746.93999999999983</v>
      </c>
      <c r="Z71" s="70">
        <f t="shared" si="27"/>
        <v>746.93999999999983</v>
      </c>
      <c r="AA71" s="70">
        <f t="shared" si="27"/>
        <v>746.93999999999983</v>
      </c>
      <c r="AB71" s="70">
        <f t="shared" ref="AB71:AD71" si="32">SUM(AB11:AB69)</f>
        <v>746.93999999999983</v>
      </c>
      <c r="AC71" s="70">
        <f t="shared" si="32"/>
        <v>746.93999999999983</v>
      </c>
      <c r="AD71" s="70">
        <f t="shared" si="32"/>
        <v>746.93999999999983</v>
      </c>
      <c r="AE71" s="70">
        <f t="shared" ref="AE71:AF71" si="33">SUM(AE11:AE69)</f>
        <v>746.93999999999983</v>
      </c>
      <c r="AF71" s="70">
        <f t="shared" si="33"/>
        <v>746.93999999999983</v>
      </c>
      <c r="AG71" s="70">
        <f t="shared" si="27"/>
        <v>1812.2049999999999</v>
      </c>
      <c r="AH71" s="46">
        <f t="shared" si="2"/>
        <v>746.93999999999983</v>
      </c>
      <c r="AI71" s="47">
        <f t="shared" si="3"/>
        <v>665.13999999999987</v>
      </c>
      <c r="AK71" s="49"/>
    </row>
    <row r="72" spans="1:88" x14ac:dyDescent="0.25">
      <c r="A72" s="71" t="s">
        <v>91</v>
      </c>
      <c r="B72" s="44">
        <v>30.1</v>
      </c>
      <c r="C72" s="44">
        <v>0</v>
      </c>
      <c r="D72" s="44">
        <v>0</v>
      </c>
      <c r="E72" s="44">
        <v>0</v>
      </c>
      <c r="F72" s="44">
        <v>0</v>
      </c>
      <c r="G72" s="44">
        <v>80</v>
      </c>
      <c r="H72" s="44">
        <v>90.2</v>
      </c>
      <c r="I72" s="44">
        <v>140.19999999999999</v>
      </c>
      <c r="J72" s="44">
        <v>301.39999999999998</v>
      </c>
      <c r="K72" s="44">
        <v>335</v>
      </c>
      <c r="L72" s="44">
        <v>350</v>
      </c>
      <c r="M72" s="44">
        <v>331.4</v>
      </c>
      <c r="N72" s="44">
        <v>343.3</v>
      </c>
      <c r="O72" s="44">
        <v>192.9</v>
      </c>
      <c r="P72" s="44">
        <v>80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0</v>
      </c>
      <c r="Y72" s="44">
        <v>229</v>
      </c>
      <c r="Z72" s="44">
        <v>362</v>
      </c>
      <c r="AA72" s="44">
        <v>342</v>
      </c>
      <c r="AB72" s="44">
        <v>251.9</v>
      </c>
      <c r="AC72" s="44">
        <v>251.9</v>
      </c>
      <c r="AD72" s="44">
        <v>80</v>
      </c>
      <c r="AE72" s="44">
        <v>80</v>
      </c>
      <c r="AF72" s="44">
        <v>96.1</v>
      </c>
      <c r="AG72" s="61">
        <v>456</v>
      </c>
      <c r="AH72" s="46">
        <f t="shared" si="2"/>
        <v>362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42</v>
      </c>
      <c r="C73" s="43">
        <v>42</v>
      </c>
      <c r="D73" s="43">
        <v>42</v>
      </c>
      <c r="E73" s="43">
        <v>42</v>
      </c>
      <c r="F73" s="43">
        <v>42</v>
      </c>
      <c r="G73" s="43">
        <v>42</v>
      </c>
      <c r="H73" s="43">
        <v>42</v>
      </c>
      <c r="I73" s="43">
        <v>42</v>
      </c>
      <c r="J73" s="43">
        <v>42</v>
      </c>
      <c r="K73" s="43">
        <v>42</v>
      </c>
      <c r="L73" s="43">
        <v>42</v>
      </c>
      <c r="M73" s="43">
        <v>42</v>
      </c>
      <c r="N73" s="43">
        <v>42</v>
      </c>
      <c r="O73" s="43">
        <v>42</v>
      </c>
      <c r="P73" s="43">
        <v>42</v>
      </c>
      <c r="Q73" s="43">
        <v>42</v>
      </c>
      <c r="R73" s="43">
        <v>42</v>
      </c>
      <c r="S73" s="43">
        <v>42</v>
      </c>
      <c r="T73" s="43">
        <v>42</v>
      </c>
      <c r="U73" s="43">
        <v>42</v>
      </c>
      <c r="V73" s="43">
        <v>42</v>
      </c>
      <c r="W73" s="43">
        <v>42</v>
      </c>
      <c r="X73" s="43">
        <v>42</v>
      </c>
      <c r="Y73" s="43">
        <v>42</v>
      </c>
      <c r="Z73" s="43">
        <v>48</v>
      </c>
      <c r="AA73" s="43">
        <v>49</v>
      </c>
      <c r="AB73" s="43">
        <v>49</v>
      </c>
      <c r="AC73" s="43">
        <v>49</v>
      </c>
      <c r="AD73" s="43">
        <v>49</v>
      </c>
      <c r="AE73" s="43">
        <v>49</v>
      </c>
      <c r="AF73" s="43">
        <v>49</v>
      </c>
      <c r="AG73" s="64">
        <v>111</v>
      </c>
      <c r="AH73" s="46">
        <f t="shared" si="2"/>
        <v>49</v>
      </c>
      <c r="AI73" s="47">
        <f t="shared" si="3"/>
        <v>42</v>
      </c>
      <c r="AK73" s="49"/>
    </row>
    <row r="74" spans="1:88" x14ac:dyDescent="0.25">
      <c r="A74" s="73" t="s">
        <v>93</v>
      </c>
      <c r="B74" s="43">
        <v>28.8</v>
      </c>
      <c r="C74" s="43">
        <v>28.8</v>
      </c>
      <c r="D74" s="43">
        <v>28.8</v>
      </c>
      <c r="E74" s="43">
        <v>28.8</v>
      </c>
      <c r="F74" s="43">
        <v>28.8</v>
      </c>
      <c r="G74" s="43">
        <v>28.8</v>
      </c>
      <c r="H74" s="43">
        <v>28.8</v>
      </c>
      <c r="I74" s="43">
        <v>28.8</v>
      </c>
      <c r="J74" s="43">
        <v>28.8</v>
      </c>
      <c r="K74" s="43">
        <v>28.8</v>
      </c>
      <c r="L74" s="43">
        <v>28.8</v>
      </c>
      <c r="M74" s="43">
        <v>28.8</v>
      </c>
      <c r="N74" s="43">
        <v>28.8</v>
      </c>
      <c r="O74" s="43">
        <v>28.8</v>
      </c>
      <c r="P74" s="43">
        <v>28.8</v>
      </c>
      <c r="Q74" s="43">
        <v>28.8</v>
      </c>
      <c r="R74" s="43">
        <v>28.8</v>
      </c>
      <c r="S74" s="43">
        <v>28.8</v>
      </c>
      <c r="T74" s="43">
        <v>28.8</v>
      </c>
      <c r="U74" s="43">
        <v>28.8</v>
      </c>
      <c r="V74" s="43">
        <v>28.8</v>
      </c>
      <c r="W74" s="43">
        <v>28.8</v>
      </c>
      <c r="X74" s="43">
        <v>28.8</v>
      </c>
      <c r="Y74" s="43">
        <v>28.8</v>
      </c>
      <c r="Z74" s="43">
        <v>28.8</v>
      </c>
      <c r="AA74" s="43">
        <v>31</v>
      </c>
      <c r="AB74" s="43">
        <v>31</v>
      </c>
      <c r="AC74" s="43">
        <v>31</v>
      </c>
      <c r="AD74" s="43">
        <v>31</v>
      </c>
      <c r="AE74" s="43">
        <v>31</v>
      </c>
      <c r="AF74" s="43">
        <v>31</v>
      </c>
      <c r="AG74" s="64">
        <v>60</v>
      </c>
      <c r="AH74" s="46">
        <f t="shared" si="2"/>
        <v>31</v>
      </c>
      <c r="AI74" s="47">
        <f t="shared" si="3"/>
        <v>28.8</v>
      </c>
      <c r="AK74" s="49"/>
    </row>
    <row r="75" spans="1:88" x14ac:dyDescent="0.25">
      <c r="A75" s="74" t="s">
        <v>94</v>
      </c>
      <c r="B75" s="43">
        <v>14.2</v>
      </c>
      <c r="C75" s="43">
        <v>14.2</v>
      </c>
      <c r="D75" s="43">
        <v>14.2</v>
      </c>
      <c r="E75" s="43">
        <v>14.2</v>
      </c>
      <c r="F75" s="43">
        <v>14.2</v>
      </c>
      <c r="G75" s="43">
        <v>14.2</v>
      </c>
      <c r="H75" s="43">
        <v>14.2</v>
      </c>
      <c r="I75" s="43">
        <v>14.2</v>
      </c>
      <c r="J75" s="43">
        <v>14.2</v>
      </c>
      <c r="K75" s="43">
        <v>14.2</v>
      </c>
      <c r="L75" s="43">
        <v>14.2</v>
      </c>
      <c r="M75" s="43">
        <v>14.2</v>
      </c>
      <c r="N75" s="43">
        <v>14.2</v>
      </c>
      <c r="O75" s="43">
        <v>14.2</v>
      </c>
      <c r="P75" s="43">
        <v>14.2</v>
      </c>
      <c r="Q75" s="43">
        <v>14.2</v>
      </c>
      <c r="R75" s="43">
        <v>14.2</v>
      </c>
      <c r="S75" s="43">
        <v>14.2</v>
      </c>
      <c r="T75" s="43">
        <v>14.2</v>
      </c>
      <c r="U75" s="43">
        <v>14.2</v>
      </c>
      <c r="V75" s="43">
        <v>14.2</v>
      </c>
      <c r="W75" s="43">
        <v>14.2</v>
      </c>
      <c r="X75" s="43">
        <v>14.2</v>
      </c>
      <c r="Y75" s="43">
        <v>14.2</v>
      </c>
      <c r="Z75" s="43">
        <v>14.2</v>
      </c>
      <c r="AA75" s="43">
        <v>14.2</v>
      </c>
      <c r="AB75" s="43">
        <v>14.2</v>
      </c>
      <c r="AC75" s="43">
        <v>14.2</v>
      </c>
      <c r="AD75" s="43">
        <v>14.2</v>
      </c>
      <c r="AE75" s="43">
        <v>14.2</v>
      </c>
      <c r="AF75" s="43">
        <v>14.2</v>
      </c>
      <c r="AG75" s="75">
        <v>42.5</v>
      </c>
      <c r="AH75" s="46">
        <f t="shared" ref="AH75:AH138" si="34">MAX(B75:AF75)</f>
        <v>14.2</v>
      </c>
      <c r="AI75" s="47">
        <f t="shared" ref="AI75:AI138" si="35">MIN(B75:AF75)</f>
        <v>14.2</v>
      </c>
      <c r="AK75" s="49"/>
    </row>
    <row r="76" spans="1:88" x14ac:dyDescent="0.25">
      <c r="A76" s="74" t="s">
        <v>95</v>
      </c>
      <c r="B76" s="43">
        <v>14.1</v>
      </c>
      <c r="C76" s="43">
        <v>14.1</v>
      </c>
      <c r="D76" s="43">
        <v>12.2</v>
      </c>
      <c r="E76" s="43">
        <v>12.2</v>
      </c>
      <c r="F76" s="43">
        <v>12.2</v>
      </c>
      <c r="G76" s="43">
        <v>12.2</v>
      </c>
      <c r="H76" s="43">
        <v>12.2</v>
      </c>
      <c r="I76" s="43">
        <v>12.2</v>
      </c>
      <c r="J76" s="43">
        <v>12.2</v>
      </c>
      <c r="K76" s="43">
        <v>12.2</v>
      </c>
      <c r="L76" s="43">
        <v>12.2</v>
      </c>
      <c r="M76" s="43">
        <v>12.2</v>
      </c>
      <c r="N76" s="43">
        <v>12.2</v>
      </c>
      <c r="O76" s="43">
        <v>12.2</v>
      </c>
      <c r="P76" s="43">
        <v>12.2</v>
      </c>
      <c r="Q76" s="43">
        <v>12.2</v>
      </c>
      <c r="R76" s="43">
        <v>12.2</v>
      </c>
      <c r="S76" s="43">
        <v>12.2</v>
      </c>
      <c r="T76" s="43">
        <v>12.2</v>
      </c>
      <c r="U76" s="43">
        <v>12.2</v>
      </c>
      <c r="V76" s="43">
        <v>12.2</v>
      </c>
      <c r="W76" s="43">
        <v>12.2</v>
      </c>
      <c r="X76" s="43">
        <v>12.2</v>
      </c>
      <c r="Y76" s="43">
        <v>12.2</v>
      </c>
      <c r="Z76" s="43">
        <v>12.2</v>
      </c>
      <c r="AA76" s="43">
        <v>12.2</v>
      </c>
      <c r="AB76" s="43">
        <v>12.2</v>
      </c>
      <c r="AC76" s="43">
        <v>12.2</v>
      </c>
      <c r="AD76" s="43">
        <v>12.2</v>
      </c>
      <c r="AE76" s="43">
        <v>12.2</v>
      </c>
      <c r="AF76" s="43">
        <v>12.2</v>
      </c>
      <c r="AG76" s="75">
        <v>22.1</v>
      </c>
      <c r="AH76" s="46">
        <f t="shared" si="34"/>
        <v>14.1</v>
      </c>
      <c r="AI76" s="47">
        <f t="shared" si="35"/>
        <v>12.2</v>
      </c>
      <c r="AK76" s="49"/>
    </row>
    <row r="77" spans="1:88" ht="15.75" thickBot="1" x14ac:dyDescent="0.3">
      <c r="A77" s="76" t="s">
        <v>96</v>
      </c>
      <c r="B77" s="77">
        <v>4</v>
      </c>
      <c r="C77" s="77">
        <v>4</v>
      </c>
      <c r="D77" s="77">
        <v>4</v>
      </c>
      <c r="E77" s="77">
        <v>4</v>
      </c>
      <c r="F77" s="77">
        <v>4</v>
      </c>
      <c r="G77" s="77">
        <v>4</v>
      </c>
      <c r="H77" s="77">
        <v>4</v>
      </c>
      <c r="I77" s="77">
        <v>4</v>
      </c>
      <c r="J77" s="77">
        <v>4</v>
      </c>
      <c r="K77" s="77">
        <v>4</v>
      </c>
      <c r="L77" s="77">
        <v>4</v>
      </c>
      <c r="M77" s="77">
        <v>4</v>
      </c>
      <c r="N77" s="77">
        <v>4</v>
      </c>
      <c r="O77" s="77">
        <v>4</v>
      </c>
      <c r="P77" s="77">
        <v>4</v>
      </c>
      <c r="Q77" s="77">
        <v>4</v>
      </c>
      <c r="R77" s="77">
        <v>4</v>
      </c>
      <c r="S77" s="77">
        <v>4</v>
      </c>
      <c r="T77" s="77">
        <v>4</v>
      </c>
      <c r="U77" s="77">
        <v>4</v>
      </c>
      <c r="V77" s="77">
        <v>4</v>
      </c>
      <c r="W77" s="77">
        <v>4</v>
      </c>
      <c r="X77" s="77">
        <v>4</v>
      </c>
      <c r="Y77" s="77">
        <v>4</v>
      </c>
      <c r="Z77" s="77">
        <v>4</v>
      </c>
      <c r="AA77" s="77">
        <v>4</v>
      </c>
      <c r="AB77" s="77">
        <v>4</v>
      </c>
      <c r="AC77" s="77">
        <v>4</v>
      </c>
      <c r="AD77" s="77">
        <v>4</v>
      </c>
      <c r="AE77" s="77">
        <v>4</v>
      </c>
      <c r="AF77" s="77">
        <v>4</v>
      </c>
      <c r="AG77" s="78">
        <v>14.8</v>
      </c>
      <c r="AH77" s="46">
        <f t="shared" si="34"/>
        <v>4</v>
      </c>
      <c r="AI77" s="47">
        <f t="shared" si="35"/>
        <v>4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133.19999999999999</v>
      </c>
      <c r="C78" s="70">
        <f t="shared" ref="C78:D78" si="37">SUM(C72:C77)</f>
        <v>103.1</v>
      </c>
      <c r="D78" s="70">
        <f t="shared" si="37"/>
        <v>101.2</v>
      </c>
      <c r="E78" s="70">
        <f t="shared" ref="E78" si="38">SUM(E72:E77)</f>
        <v>101.2</v>
      </c>
      <c r="F78" s="70">
        <f t="shared" ref="F78:AA78" si="39">SUM(F72:F77)</f>
        <v>101.2</v>
      </c>
      <c r="G78" s="70">
        <f t="shared" si="39"/>
        <v>181.2</v>
      </c>
      <c r="H78" s="70">
        <f t="shared" si="39"/>
        <v>191.39999999999998</v>
      </c>
      <c r="I78" s="70">
        <f t="shared" si="39"/>
        <v>241.39999999999998</v>
      </c>
      <c r="J78" s="70">
        <f t="shared" si="39"/>
        <v>402.59999999999997</v>
      </c>
      <c r="K78" s="70">
        <f t="shared" si="39"/>
        <v>436.2</v>
      </c>
      <c r="L78" s="70">
        <f t="shared" si="39"/>
        <v>451.2</v>
      </c>
      <c r="M78" s="70">
        <f t="shared" ref="M78:N78" si="40">SUM(M72:M77)</f>
        <v>432.59999999999997</v>
      </c>
      <c r="N78" s="70">
        <f t="shared" si="40"/>
        <v>444.5</v>
      </c>
      <c r="O78" s="70">
        <f t="shared" ref="O78:P78" si="41">SUM(O72:O77)</f>
        <v>294.09999999999997</v>
      </c>
      <c r="P78" s="70">
        <f t="shared" si="41"/>
        <v>181.2</v>
      </c>
      <c r="Q78" s="70">
        <f t="shared" ref="Q78:R78" si="42">SUM(Q72:Q77)</f>
        <v>101.2</v>
      </c>
      <c r="R78" s="70">
        <f t="shared" si="42"/>
        <v>101.2</v>
      </c>
      <c r="S78" s="70">
        <f t="shared" si="39"/>
        <v>101.2</v>
      </c>
      <c r="T78" s="70">
        <f t="shared" ref="T78" si="43">SUM(T72:T77)</f>
        <v>101.2</v>
      </c>
      <c r="U78" s="70">
        <f t="shared" si="39"/>
        <v>101.2</v>
      </c>
      <c r="V78" s="70">
        <f t="shared" si="39"/>
        <v>101.2</v>
      </c>
      <c r="W78" s="70">
        <f t="shared" si="39"/>
        <v>101.2</v>
      </c>
      <c r="X78" s="70">
        <f t="shared" si="39"/>
        <v>101.2</v>
      </c>
      <c r="Y78" s="70">
        <f t="shared" si="39"/>
        <v>330.2</v>
      </c>
      <c r="Z78" s="70">
        <f t="shared" si="39"/>
        <v>469.2</v>
      </c>
      <c r="AA78" s="70">
        <f t="shared" si="39"/>
        <v>452.4</v>
      </c>
      <c r="AB78" s="70">
        <f t="shared" ref="AB78:AD78" si="44">SUM(AB72:AB77)</f>
        <v>362.29999999999995</v>
      </c>
      <c r="AC78" s="70">
        <f t="shared" si="44"/>
        <v>362.29999999999995</v>
      </c>
      <c r="AD78" s="70">
        <f t="shared" si="44"/>
        <v>190.39999999999998</v>
      </c>
      <c r="AE78" s="70">
        <f t="shared" ref="AE78:AF78" si="45">SUM(AE72:AE77)</f>
        <v>190.39999999999998</v>
      </c>
      <c r="AF78" s="70">
        <f t="shared" si="45"/>
        <v>206.49999999999997</v>
      </c>
      <c r="AG78" s="80">
        <f t="shared" ref="AG78" si="46">SUM(AG72:AG77)</f>
        <v>706.4</v>
      </c>
      <c r="AH78" s="46">
        <f t="shared" si="34"/>
        <v>469.2</v>
      </c>
      <c r="AI78" s="47">
        <f t="shared" si="35"/>
        <v>101.2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48.8</v>
      </c>
      <c r="C79" s="44">
        <v>30</v>
      </c>
      <c r="D79" s="44">
        <v>30</v>
      </c>
      <c r="E79" s="44">
        <v>30</v>
      </c>
      <c r="F79" s="44">
        <v>30</v>
      </c>
      <c r="G79" s="44">
        <v>30.5</v>
      </c>
      <c r="H79" s="44">
        <v>48.9</v>
      </c>
      <c r="I79" s="44">
        <v>75</v>
      </c>
      <c r="J79" s="44">
        <v>115.7</v>
      </c>
      <c r="K79" s="44">
        <v>119.6</v>
      </c>
      <c r="L79" s="44">
        <v>143.5</v>
      </c>
      <c r="M79" s="44">
        <v>143.1</v>
      </c>
      <c r="N79" s="44">
        <v>143.30000000000001</v>
      </c>
      <c r="O79" s="44">
        <v>96.3</v>
      </c>
      <c r="P79" s="44">
        <v>70.099999999999994</v>
      </c>
      <c r="Q79" s="44">
        <v>65.8</v>
      </c>
      <c r="R79" s="44">
        <v>65.900000000000006</v>
      </c>
      <c r="S79" s="44">
        <v>65.900000000000006</v>
      </c>
      <c r="T79" s="44">
        <v>65.900000000000006</v>
      </c>
      <c r="U79" s="44">
        <v>30.3</v>
      </c>
      <c r="V79" s="44">
        <v>30.3</v>
      </c>
      <c r="W79" s="44">
        <v>30.3</v>
      </c>
      <c r="X79" s="44">
        <v>30.3</v>
      </c>
      <c r="Y79" s="44">
        <v>47</v>
      </c>
      <c r="Z79" s="44">
        <v>112</v>
      </c>
      <c r="AA79" s="44">
        <v>73</v>
      </c>
      <c r="AB79" s="44">
        <v>73</v>
      </c>
      <c r="AC79" s="44">
        <v>73</v>
      </c>
      <c r="AD79" s="44">
        <v>30.5</v>
      </c>
      <c r="AE79" s="44">
        <v>42.3</v>
      </c>
      <c r="AF79" s="44">
        <v>71.599999999999994</v>
      </c>
      <c r="AG79" s="61">
        <v>144</v>
      </c>
      <c r="AH79" s="46">
        <f t="shared" si="34"/>
        <v>143.5</v>
      </c>
      <c r="AI79" s="47">
        <f t="shared" si="35"/>
        <v>30</v>
      </c>
      <c r="AK79" s="49"/>
      <c r="AY79" s="1" t="s">
        <v>99</v>
      </c>
      <c r="AZ79" s="82">
        <f>ROUND(C97,0)</f>
        <v>337</v>
      </c>
      <c r="BA79" s="81">
        <f t="shared" ref="BA79:BD83" si="47">D97</f>
        <v>300</v>
      </c>
      <c r="BB79" s="81">
        <f t="shared" si="47"/>
        <v>308</v>
      </c>
      <c r="BC79" s="81">
        <f t="shared" si="47"/>
        <v>283</v>
      </c>
      <c r="BD79" s="81">
        <f t="shared" si="47"/>
        <v>212</v>
      </c>
      <c r="BE79" s="82">
        <f>I97</f>
        <v>176</v>
      </c>
      <c r="BF79" s="82">
        <f>K97</f>
        <v>55.6</v>
      </c>
      <c r="BG79" s="82">
        <f t="shared" ref="BG79:BP83" si="48">M97</f>
        <v>84.9</v>
      </c>
      <c r="BH79" s="82">
        <f t="shared" si="48"/>
        <v>51.9</v>
      </c>
      <c r="BI79" s="82">
        <f t="shared" si="48"/>
        <v>148</v>
      </c>
      <c r="BJ79" s="82">
        <f t="shared" si="48"/>
        <v>352</v>
      </c>
      <c r="BK79" s="82">
        <f t="shared" si="48"/>
        <v>326.2</v>
      </c>
      <c r="BL79" s="82">
        <f t="shared" si="48"/>
        <v>360.2</v>
      </c>
      <c r="BM79" s="82">
        <f t="shared" si="48"/>
        <v>414</v>
      </c>
      <c r="BN79" s="82">
        <f t="shared" si="48"/>
        <v>456.6</v>
      </c>
      <c r="BO79" s="82">
        <f t="shared" si="48"/>
        <v>457</v>
      </c>
      <c r="BP79" s="82">
        <f t="shared" si="48"/>
        <v>388</v>
      </c>
      <c r="BQ79" s="82">
        <f>X97</f>
        <v>400</v>
      </c>
      <c r="BR79" s="82">
        <f>Z97</f>
        <v>-112</v>
      </c>
      <c r="BS79" s="81">
        <f>AB97</f>
        <v>-100.7</v>
      </c>
      <c r="BT79" s="81">
        <f t="shared" ref="BT79:BV83" si="49">AD97</f>
        <v>128.69999999999999</v>
      </c>
      <c r="BU79" s="81">
        <f t="shared" si="49"/>
        <v>-219.2</v>
      </c>
      <c r="BV79" s="81">
        <f t="shared" si="49"/>
        <v>-206.9</v>
      </c>
      <c r="BW79" s="81">
        <f>B97</f>
        <v>211.8</v>
      </c>
    </row>
    <row r="80" spans="1:88" x14ac:dyDescent="0.25">
      <c r="A80" s="63" t="s">
        <v>100</v>
      </c>
      <c r="B80" s="43">
        <v>35.200000000000003</v>
      </c>
      <c r="C80" s="43">
        <v>0</v>
      </c>
      <c r="D80" s="43">
        <v>0</v>
      </c>
      <c r="E80" s="43">
        <v>0</v>
      </c>
      <c r="F80" s="43">
        <v>0</v>
      </c>
      <c r="G80" s="43">
        <v>24.8</v>
      </c>
      <c r="H80" s="43">
        <v>34.200000000000003</v>
      </c>
      <c r="I80" s="43">
        <v>55</v>
      </c>
      <c r="J80" s="43">
        <v>53.7</v>
      </c>
      <c r="K80" s="43">
        <v>64.099999999999994</v>
      </c>
      <c r="L80" s="43">
        <v>56.8</v>
      </c>
      <c r="M80" s="43">
        <v>55.1</v>
      </c>
      <c r="N80" s="43">
        <v>55.3</v>
      </c>
      <c r="O80" s="43">
        <v>55.9</v>
      </c>
      <c r="P80" s="43">
        <v>55.6</v>
      </c>
      <c r="Q80" s="43">
        <v>35.5</v>
      </c>
      <c r="R80" s="43">
        <v>29.4</v>
      </c>
      <c r="S80" s="43">
        <v>0</v>
      </c>
      <c r="T80" s="43">
        <v>0</v>
      </c>
      <c r="U80" s="43">
        <v>0</v>
      </c>
      <c r="V80" s="43">
        <v>35</v>
      </c>
      <c r="W80" s="43">
        <v>35</v>
      </c>
      <c r="X80" s="43">
        <v>35</v>
      </c>
      <c r="Y80" s="43">
        <v>40.200000000000003</v>
      </c>
      <c r="Z80" s="43">
        <v>69.3</v>
      </c>
      <c r="AA80" s="43">
        <v>60</v>
      </c>
      <c r="AB80" s="43">
        <v>60</v>
      </c>
      <c r="AC80" s="43">
        <v>60</v>
      </c>
      <c r="AD80" s="43">
        <v>25</v>
      </c>
      <c r="AE80" s="43">
        <v>49.5</v>
      </c>
      <c r="AF80" s="43">
        <v>51.4</v>
      </c>
      <c r="AG80" s="64">
        <v>70</v>
      </c>
      <c r="AH80" s="46">
        <f t="shared" si="34"/>
        <v>69.3</v>
      </c>
      <c r="AI80" s="47">
        <f t="shared" si="35"/>
        <v>0</v>
      </c>
      <c r="AK80" s="49"/>
      <c r="AY80" s="1" t="s">
        <v>101</v>
      </c>
      <c r="AZ80" s="82">
        <f>ROUND(C98,0)</f>
        <v>0</v>
      </c>
      <c r="BA80" s="81">
        <f t="shared" si="47"/>
        <v>0</v>
      </c>
      <c r="BB80" s="81">
        <f t="shared" si="47"/>
        <v>0</v>
      </c>
      <c r="BC80" s="81">
        <f t="shared" si="47"/>
        <v>0</v>
      </c>
      <c r="BD80" s="81">
        <f t="shared" si="47"/>
        <v>0</v>
      </c>
      <c r="BE80" s="82">
        <f>I98</f>
        <v>0</v>
      </c>
      <c r="BF80" s="82">
        <f>K98</f>
        <v>0</v>
      </c>
      <c r="BG80" s="82">
        <f t="shared" si="48"/>
        <v>0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0</v>
      </c>
    </row>
    <row r="81" spans="1:75" x14ac:dyDescent="0.25">
      <c r="A81" s="63" t="s">
        <v>102</v>
      </c>
      <c r="B81" s="43">
        <v>51.2</v>
      </c>
      <c r="C81" s="43">
        <v>32.5</v>
      </c>
      <c r="D81" s="43">
        <v>22.4</v>
      </c>
      <c r="E81" s="43">
        <v>22.4</v>
      </c>
      <c r="F81" s="43">
        <v>22.4</v>
      </c>
      <c r="G81" s="43">
        <v>16.3</v>
      </c>
      <c r="H81" s="43">
        <v>16</v>
      </c>
      <c r="I81" s="43">
        <v>15.9</v>
      </c>
      <c r="J81" s="43">
        <v>32.200000000000003</v>
      </c>
      <c r="K81" s="43">
        <v>32.299999999999997</v>
      </c>
      <c r="L81" s="43">
        <v>32.299999999999997</v>
      </c>
      <c r="M81" s="43">
        <v>45.4</v>
      </c>
      <c r="N81" s="43">
        <v>45.5</v>
      </c>
      <c r="O81" s="43">
        <v>46.5</v>
      </c>
      <c r="P81" s="43">
        <v>46</v>
      </c>
      <c r="Q81" s="43">
        <v>46</v>
      </c>
      <c r="R81" s="43">
        <v>23</v>
      </c>
      <c r="S81" s="43">
        <v>23</v>
      </c>
      <c r="T81" s="43">
        <v>23</v>
      </c>
      <c r="U81" s="43">
        <v>23.5</v>
      </c>
      <c r="V81" s="43">
        <v>34</v>
      </c>
      <c r="W81" s="43">
        <v>34</v>
      </c>
      <c r="X81" s="43">
        <v>46</v>
      </c>
      <c r="Y81" s="43">
        <v>45</v>
      </c>
      <c r="Z81" s="43">
        <v>70</v>
      </c>
      <c r="AA81" s="43">
        <v>62</v>
      </c>
      <c r="AB81" s="43">
        <v>62</v>
      </c>
      <c r="AC81" s="43">
        <v>62</v>
      </c>
      <c r="AD81" s="43">
        <v>47.7</v>
      </c>
      <c r="AE81" s="43">
        <v>69.3</v>
      </c>
      <c r="AF81" s="43">
        <v>68.7</v>
      </c>
      <c r="AG81" s="64">
        <v>69</v>
      </c>
      <c r="AH81" s="46">
        <f t="shared" si="34"/>
        <v>70</v>
      </c>
      <c r="AI81" s="47">
        <f t="shared" si="35"/>
        <v>15.9</v>
      </c>
      <c r="AK81" s="49"/>
      <c r="AL81" s="83"/>
      <c r="AO81" s="83"/>
      <c r="AY81" s="1" t="s">
        <v>103</v>
      </c>
      <c r="AZ81" s="82">
        <f>ROUND(C99,0)</f>
        <v>111</v>
      </c>
      <c r="BA81" s="81">
        <f t="shared" si="47"/>
        <v>121</v>
      </c>
      <c r="BB81" s="81">
        <f t="shared" si="47"/>
        <v>127</v>
      </c>
      <c r="BC81" s="81">
        <f t="shared" si="47"/>
        <v>130</v>
      </c>
      <c r="BD81" s="81">
        <f t="shared" si="47"/>
        <v>130.4</v>
      </c>
      <c r="BE81" s="82">
        <f>I99</f>
        <v>107.8</v>
      </c>
      <c r="BF81" s="82">
        <f>K99</f>
        <v>102.4</v>
      </c>
      <c r="BG81" s="82">
        <f t="shared" si="48"/>
        <v>113.5</v>
      </c>
      <c r="BH81" s="82">
        <f t="shared" si="48"/>
        <v>110</v>
      </c>
      <c r="BI81" s="82">
        <f t="shared" si="48"/>
        <v>106.8</v>
      </c>
      <c r="BJ81" s="82">
        <f t="shared" si="48"/>
        <v>128.5</v>
      </c>
      <c r="BK81" s="82">
        <f t="shared" si="48"/>
        <v>109.7</v>
      </c>
      <c r="BL81" s="82">
        <f t="shared" si="48"/>
        <v>102.5</v>
      </c>
      <c r="BM81" s="82">
        <f t="shared" si="48"/>
        <v>113</v>
      </c>
      <c r="BN81" s="82">
        <f t="shared" si="48"/>
        <v>97.4</v>
      </c>
      <c r="BO81" s="82">
        <f t="shared" si="48"/>
        <v>125</v>
      </c>
      <c r="BP81" s="82">
        <f t="shared" si="48"/>
        <v>125</v>
      </c>
      <c r="BQ81" s="82">
        <f>X99</f>
        <v>114</v>
      </c>
      <c r="BR81" s="82">
        <f>Z99</f>
        <v>128</v>
      </c>
      <c r="BS81" s="81">
        <f>AB99</f>
        <v>133</v>
      </c>
      <c r="BT81" s="81">
        <f t="shared" si="49"/>
        <v>134.80000000000001</v>
      </c>
      <c r="BU81" s="81">
        <f t="shared" si="49"/>
        <v>119.2</v>
      </c>
      <c r="BV81" s="81">
        <f t="shared" si="49"/>
        <v>132</v>
      </c>
      <c r="BW81" s="81">
        <f>B99</f>
        <v>107.1</v>
      </c>
    </row>
    <row r="82" spans="1:75" s="83" customFormat="1" x14ac:dyDescent="0.25">
      <c r="A82" s="63" t="s">
        <v>104</v>
      </c>
      <c r="B82" s="43">
        <v>48.8</v>
      </c>
      <c r="C82" s="43">
        <v>48.8</v>
      </c>
      <c r="D82" s="43">
        <v>46.9</v>
      </c>
      <c r="E82" s="43">
        <v>46.9</v>
      </c>
      <c r="F82" s="43">
        <v>46.9</v>
      </c>
      <c r="G82" s="43">
        <v>45.6</v>
      </c>
      <c r="H82" s="43">
        <v>45.6</v>
      </c>
      <c r="I82" s="43">
        <v>45.6</v>
      </c>
      <c r="J82" s="43">
        <v>41.6</v>
      </c>
      <c r="K82" s="43">
        <v>43.5</v>
      </c>
      <c r="L82" s="43">
        <v>43.5</v>
      </c>
      <c r="M82" s="43">
        <v>43.5</v>
      </c>
      <c r="N82" s="43">
        <v>43.5</v>
      </c>
      <c r="O82" s="43">
        <v>43.5</v>
      </c>
      <c r="P82" s="43">
        <v>43.5</v>
      </c>
      <c r="Q82" s="43">
        <v>43.5</v>
      </c>
      <c r="R82" s="43">
        <v>43.5</v>
      </c>
      <c r="S82" s="43">
        <v>43.5</v>
      </c>
      <c r="T82" s="43">
        <v>43.5</v>
      </c>
      <c r="U82" s="43">
        <v>40</v>
      </c>
      <c r="V82" s="43">
        <v>40</v>
      </c>
      <c r="W82" s="43">
        <v>40</v>
      </c>
      <c r="X82" s="43">
        <v>40</v>
      </c>
      <c r="Y82" s="43">
        <v>40</v>
      </c>
      <c r="Z82" s="43">
        <v>40</v>
      </c>
      <c r="AA82" s="43">
        <v>40</v>
      </c>
      <c r="AB82" s="43">
        <v>40</v>
      </c>
      <c r="AC82" s="43">
        <v>40</v>
      </c>
      <c r="AD82" s="43">
        <v>40</v>
      </c>
      <c r="AE82" s="43">
        <v>57.1</v>
      </c>
      <c r="AF82" s="43">
        <v>57.1</v>
      </c>
      <c r="AG82" s="64">
        <v>60</v>
      </c>
      <c r="AH82" s="46">
        <f t="shared" si="34"/>
        <v>57.1</v>
      </c>
      <c r="AI82" s="47">
        <f t="shared" si="35"/>
        <v>40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15</v>
      </c>
      <c r="BA82" s="81">
        <f t="shared" si="47"/>
        <v>15.6</v>
      </c>
      <c r="BB82" s="81">
        <f t="shared" si="47"/>
        <v>15.6</v>
      </c>
      <c r="BC82" s="81">
        <f t="shared" si="47"/>
        <v>15.6</v>
      </c>
      <c r="BD82" s="81">
        <f t="shared" si="47"/>
        <v>16.3</v>
      </c>
      <c r="BE82" s="82">
        <f>I100</f>
        <v>15.2</v>
      </c>
      <c r="BF82" s="82">
        <f>K100</f>
        <v>15.9</v>
      </c>
      <c r="BG82" s="82">
        <f t="shared" si="48"/>
        <v>16.100000000000001</v>
      </c>
      <c r="BH82" s="82">
        <f t="shared" si="48"/>
        <v>15.9</v>
      </c>
      <c r="BI82" s="82">
        <f t="shared" si="48"/>
        <v>50.5</v>
      </c>
      <c r="BJ82" s="82">
        <f t="shared" si="48"/>
        <v>44.3</v>
      </c>
      <c r="BK82" s="82">
        <f t="shared" si="48"/>
        <v>43.3</v>
      </c>
      <c r="BL82" s="82">
        <f t="shared" si="48"/>
        <v>42.2</v>
      </c>
      <c r="BM82" s="82">
        <f t="shared" si="48"/>
        <v>38.299999999999997</v>
      </c>
      <c r="BN82" s="82">
        <f t="shared" si="48"/>
        <v>35.4</v>
      </c>
      <c r="BO82" s="82">
        <f t="shared" si="48"/>
        <v>39.299999999999997</v>
      </c>
      <c r="BP82" s="82">
        <f t="shared" si="48"/>
        <v>43</v>
      </c>
      <c r="BQ82" s="82">
        <f>X100</f>
        <v>36</v>
      </c>
      <c r="BR82" s="82">
        <f>Z100</f>
        <v>35</v>
      </c>
      <c r="BS82" s="81">
        <f>AB100</f>
        <v>32.9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15.9</v>
      </c>
    </row>
    <row r="83" spans="1:75" x14ac:dyDescent="0.25">
      <c r="A83" s="63" t="s">
        <v>106</v>
      </c>
      <c r="B83" s="44">
        <v>9.9</v>
      </c>
      <c r="C83" s="44">
        <v>9.9</v>
      </c>
      <c r="D83" s="44">
        <v>0</v>
      </c>
      <c r="E83" s="44">
        <v>0</v>
      </c>
      <c r="F83" s="44">
        <v>0</v>
      </c>
      <c r="G83" s="44">
        <v>7.3</v>
      </c>
      <c r="H83" s="44">
        <v>10.4</v>
      </c>
      <c r="I83" s="44">
        <v>10.5</v>
      </c>
      <c r="J83" s="43">
        <v>10.4</v>
      </c>
      <c r="K83" s="43">
        <v>10.4</v>
      </c>
      <c r="L83" s="43">
        <v>15</v>
      </c>
      <c r="M83" s="43">
        <v>20.7</v>
      </c>
      <c r="N83" s="43">
        <v>20.7</v>
      </c>
      <c r="O83" s="43">
        <v>10.5</v>
      </c>
      <c r="P83" s="43">
        <v>10.6</v>
      </c>
      <c r="Q83" s="43">
        <v>10.5</v>
      </c>
      <c r="R83" s="43">
        <v>10.6</v>
      </c>
      <c r="S83" s="43">
        <v>10.6</v>
      </c>
      <c r="T83" s="43">
        <v>10.6</v>
      </c>
      <c r="U83" s="43">
        <v>10.6</v>
      </c>
      <c r="V83" s="43">
        <v>10.6</v>
      </c>
      <c r="W83" s="43">
        <v>10.6</v>
      </c>
      <c r="X83" s="43">
        <v>10.6</v>
      </c>
      <c r="Y83" s="43">
        <v>10</v>
      </c>
      <c r="Z83" s="43">
        <v>19.3</v>
      </c>
      <c r="AA83" s="43">
        <v>19.3</v>
      </c>
      <c r="AB83" s="43">
        <v>29.21</v>
      </c>
      <c r="AC83" s="43">
        <v>29.1</v>
      </c>
      <c r="AD83" s="43">
        <v>19.3</v>
      </c>
      <c r="AE83" s="43">
        <v>22</v>
      </c>
      <c r="AF83" s="43">
        <v>14.2</v>
      </c>
      <c r="AG83" s="64">
        <v>30</v>
      </c>
      <c r="AH83" s="46">
        <f t="shared" si="34"/>
        <v>29.21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57</v>
      </c>
      <c r="BE83" s="82">
        <f>I101</f>
        <v>58.1</v>
      </c>
      <c r="BF83" s="82">
        <f>K101</f>
        <v>54.9</v>
      </c>
      <c r="BG83" s="82">
        <f t="shared" si="48"/>
        <v>54.2</v>
      </c>
      <c r="BH83" s="82">
        <f t="shared" si="48"/>
        <v>47.2</v>
      </c>
      <c r="BI83" s="82">
        <f t="shared" si="48"/>
        <v>48.6</v>
      </c>
      <c r="BJ83" s="82">
        <f t="shared" si="48"/>
        <v>56</v>
      </c>
      <c r="BK83" s="82">
        <f t="shared" si="48"/>
        <v>57.1</v>
      </c>
      <c r="BL83" s="82">
        <f t="shared" si="48"/>
        <v>40</v>
      </c>
      <c r="BM83" s="82">
        <f t="shared" si="48"/>
        <v>41.2</v>
      </c>
      <c r="BN83" s="82">
        <f t="shared" si="48"/>
        <v>44</v>
      </c>
      <c r="BO83" s="82">
        <f t="shared" si="48"/>
        <v>38.200000000000003</v>
      </c>
      <c r="BP83" s="82">
        <f t="shared" si="48"/>
        <v>45</v>
      </c>
      <c r="BQ83" s="82">
        <f>X101</f>
        <v>45.1</v>
      </c>
      <c r="BR83" s="82">
        <f>Z101</f>
        <v>48</v>
      </c>
      <c r="BS83" s="81">
        <f>AB101</f>
        <v>51.2</v>
      </c>
      <c r="BT83" s="81">
        <f t="shared" si="49"/>
        <v>50.1</v>
      </c>
      <c r="BU83" s="81">
        <f t="shared" si="49"/>
        <v>41.8</v>
      </c>
      <c r="BV83" s="81">
        <f t="shared" si="49"/>
        <v>5.5</v>
      </c>
      <c r="BW83" s="81">
        <f>B101</f>
        <v>64.8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3.4</v>
      </c>
      <c r="O84" s="44">
        <v>7.3</v>
      </c>
      <c r="P84" s="44">
        <v>8.4</v>
      </c>
      <c r="Q84" s="44">
        <v>1.7</v>
      </c>
      <c r="R84" s="44">
        <v>1.8</v>
      </c>
      <c r="S84" s="44">
        <v>1.8</v>
      </c>
      <c r="T84" s="44">
        <v>1.8</v>
      </c>
      <c r="U84" s="43">
        <v>1</v>
      </c>
      <c r="V84" s="43">
        <v>0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4"/>
        <v>8.4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</v>
      </c>
      <c r="C85" s="43">
        <v>11</v>
      </c>
      <c r="D85" s="43">
        <v>11</v>
      </c>
      <c r="E85" s="43">
        <v>11</v>
      </c>
      <c r="F85" s="43">
        <v>11</v>
      </c>
      <c r="G85" s="43">
        <v>11</v>
      </c>
      <c r="H85" s="43">
        <v>11</v>
      </c>
      <c r="I85" s="43">
        <v>11</v>
      </c>
      <c r="J85" s="43">
        <v>11</v>
      </c>
      <c r="K85" s="43">
        <v>11</v>
      </c>
      <c r="L85" s="43">
        <v>11</v>
      </c>
      <c r="M85" s="43">
        <v>11</v>
      </c>
      <c r="N85" s="43">
        <v>11</v>
      </c>
      <c r="O85" s="43">
        <v>11</v>
      </c>
      <c r="P85" s="43">
        <v>11</v>
      </c>
      <c r="Q85" s="43">
        <v>11</v>
      </c>
      <c r="R85" s="43">
        <v>11</v>
      </c>
      <c r="S85" s="43">
        <v>11</v>
      </c>
      <c r="T85" s="43">
        <v>11</v>
      </c>
      <c r="U85" s="43">
        <v>11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11</v>
      </c>
      <c r="AB85" s="43">
        <v>11</v>
      </c>
      <c r="AC85" s="43">
        <v>11</v>
      </c>
      <c r="AD85" s="43">
        <v>11</v>
      </c>
      <c r="AE85" s="43">
        <v>11</v>
      </c>
      <c r="AF85" s="43">
        <v>11</v>
      </c>
      <c r="AG85" s="64">
        <v>24</v>
      </c>
      <c r="AH85" s="46">
        <f t="shared" si="34"/>
        <v>11</v>
      </c>
      <c r="AI85" s="47">
        <f t="shared" si="35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337</v>
      </c>
      <c r="BA86" s="82">
        <f t="shared" si="51"/>
        <v>300</v>
      </c>
      <c r="BB86" s="82">
        <f t="shared" si="51"/>
        <v>308</v>
      </c>
      <c r="BC86" s="82">
        <f t="shared" si="51"/>
        <v>283</v>
      </c>
      <c r="BD86" s="82">
        <f t="shared" si="51"/>
        <v>212</v>
      </c>
      <c r="BE86" s="82">
        <f t="shared" si="51"/>
        <v>176</v>
      </c>
      <c r="BF86" s="82">
        <f t="shared" si="51"/>
        <v>55.6</v>
      </c>
      <c r="BG86" s="82">
        <f t="shared" si="51"/>
        <v>84.9</v>
      </c>
      <c r="BH86" s="82">
        <f t="shared" si="51"/>
        <v>51.9</v>
      </c>
      <c r="BI86" s="82">
        <f t="shared" si="51"/>
        <v>148</v>
      </c>
      <c r="BJ86" s="82">
        <f t="shared" si="51"/>
        <v>352</v>
      </c>
      <c r="BK86" s="82">
        <f t="shared" si="51"/>
        <v>326.2</v>
      </c>
      <c r="BL86" s="82">
        <f t="shared" si="51"/>
        <v>360.2</v>
      </c>
      <c r="BM86" s="82">
        <f t="shared" si="51"/>
        <v>414</v>
      </c>
      <c r="BN86" s="82">
        <f t="shared" si="51"/>
        <v>456.6</v>
      </c>
      <c r="BO86" s="82">
        <f t="shared" si="51"/>
        <v>457</v>
      </c>
      <c r="BP86" s="82">
        <f t="shared" si="51"/>
        <v>388</v>
      </c>
      <c r="BQ86" s="82">
        <f t="shared" si="51"/>
        <v>400</v>
      </c>
      <c r="BR86" s="82">
        <f t="shared" si="51"/>
        <v>-112</v>
      </c>
      <c r="BS86" s="82">
        <f t="shared" si="51"/>
        <v>-100.7</v>
      </c>
      <c r="BT86" s="82">
        <f t="shared" si="51"/>
        <v>128.69999999999999</v>
      </c>
      <c r="BU86" s="82">
        <f t="shared" si="51"/>
        <v>-219.2</v>
      </c>
      <c r="BV86" s="82">
        <f t="shared" si="51"/>
        <v>-206.9</v>
      </c>
      <c r="BW86" s="82">
        <f t="shared" si="51"/>
        <v>211.8</v>
      </c>
    </row>
    <row r="87" spans="1:75" x14ac:dyDescent="0.25">
      <c r="A87" s="63" t="s">
        <v>112</v>
      </c>
      <c r="B87" s="43">
        <v>8.1</v>
      </c>
      <c r="C87" s="43">
        <v>8.1</v>
      </c>
      <c r="D87" s="43">
        <v>8.6</v>
      </c>
      <c r="E87" s="43">
        <v>8.6</v>
      </c>
      <c r="F87" s="43">
        <v>8.6</v>
      </c>
      <c r="G87" s="43">
        <v>8.6</v>
      </c>
      <c r="H87" s="43">
        <v>8.6</v>
      </c>
      <c r="I87" s="43">
        <v>8.6</v>
      </c>
      <c r="J87" s="43">
        <v>8.6</v>
      </c>
      <c r="K87" s="43">
        <v>8.6</v>
      </c>
      <c r="L87" s="43">
        <v>8.6</v>
      </c>
      <c r="M87" s="43">
        <v>8.6</v>
      </c>
      <c r="N87" s="43">
        <v>8.6</v>
      </c>
      <c r="O87" s="43">
        <v>8.6</v>
      </c>
      <c r="P87" s="43">
        <v>8.6</v>
      </c>
      <c r="Q87" s="43">
        <v>8.6</v>
      </c>
      <c r="R87" s="43">
        <v>8.6</v>
      </c>
      <c r="S87" s="43">
        <v>8.6</v>
      </c>
      <c r="T87" s="43">
        <v>8.6</v>
      </c>
      <c r="U87" s="43">
        <v>8.6</v>
      </c>
      <c r="V87" s="43">
        <v>8.6</v>
      </c>
      <c r="W87" s="43">
        <v>8.6</v>
      </c>
      <c r="X87" s="43">
        <v>8.6</v>
      </c>
      <c r="Y87" s="43">
        <v>8.6</v>
      </c>
      <c r="Z87" s="43">
        <v>8.6</v>
      </c>
      <c r="AA87" s="43">
        <v>8.6</v>
      </c>
      <c r="AB87" s="43">
        <v>8.6</v>
      </c>
      <c r="AC87" s="43">
        <v>8.6</v>
      </c>
      <c r="AD87" s="43">
        <v>8.6</v>
      </c>
      <c r="AE87" s="43">
        <v>8.6</v>
      </c>
      <c r="AF87" s="43">
        <v>8.6</v>
      </c>
      <c r="AG87" s="64">
        <v>14.1</v>
      </c>
      <c r="AH87" s="46">
        <f t="shared" si="34"/>
        <v>8.6</v>
      </c>
      <c r="AI87" s="47">
        <f t="shared" si="35"/>
        <v>8.1</v>
      </c>
      <c r="AK87" s="49"/>
      <c r="AZ87" s="82">
        <f t="shared" si="51"/>
        <v>0</v>
      </c>
      <c r="BA87" s="82">
        <f t="shared" si="51"/>
        <v>0</v>
      </c>
      <c r="BB87" s="82">
        <f t="shared" si="51"/>
        <v>0</v>
      </c>
      <c r="BC87" s="82">
        <f t="shared" si="51"/>
        <v>0</v>
      </c>
      <c r="BD87" s="82">
        <f t="shared" si="51"/>
        <v>0</v>
      </c>
      <c r="BE87" s="82">
        <f t="shared" si="51"/>
        <v>0</v>
      </c>
      <c r="BF87" s="82">
        <f t="shared" si="51"/>
        <v>0</v>
      </c>
      <c r="BG87" s="82">
        <f t="shared" si="51"/>
        <v>0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0</v>
      </c>
    </row>
    <row r="88" spans="1:75" x14ac:dyDescent="0.25">
      <c r="A88" s="84" t="s">
        <v>113</v>
      </c>
      <c r="B88" s="43">
        <v>5.2</v>
      </c>
      <c r="C88" s="43">
        <v>5.2</v>
      </c>
      <c r="D88" s="43">
        <v>5.2</v>
      </c>
      <c r="E88" s="43">
        <v>5.2</v>
      </c>
      <c r="F88" s="43">
        <v>5.2</v>
      </c>
      <c r="G88" s="43">
        <v>5.2</v>
      </c>
      <c r="H88" s="43">
        <v>5.2</v>
      </c>
      <c r="I88" s="43">
        <v>5.2</v>
      </c>
      <c r="J88" s="43">
        <v>5.2</v>
      </c>
      <c r="K88" s="43">
        <v>5.2</v>
      </c>
      <c r="L88" s="43">
        <v>5.2</v>
      </c>
      <c r="M88" s="43">
        <v>5.2</v>
      </c>
      <c r="N88" s="43">
        <v>5.2</v>
      </c>
      <c r="O88" s="43">
        <v>5.2</v>
      </c>
      <c r="P88" s="43">
        <v>5.2</v>
      </c>
      <c r="Q88" s="43">
        <v>5.2</v>
      </c>
      <c r="R88" s="43">
        <v>5.2</v>
      </c>
      <c r="S88" s="43">
        <v>5.2</v>
      </c>
      <c r="T88" s="43">
        <v>5.2</v>
      </c>
      <c r="U88" s="43">
        <v>5.2</v>
      </c>
      <c r="V88" s="43">
        <v>5.2</v>
      </c>
      <c r="W88" s="43">
        <v>5.2</v>
      </c>
      <c r="X88" s="43">
        <v>5.2</v>
      </c>
      <c r="Y88" s="43">
        <v>5.2</v>
      </c>
      <c r="Z88" s="43">
        <v>5.2</v>
      </c>
      <c r="AA88" s="43">
        <v>5.2</v>
      </c>
      <c r="AB88" s="43">
        <v>5.2</v>
      </c>
      <c r="AC88" s="43">
        <v>5.2</v>
      </c>
      <c r="AD88" s="43">
        <v>5.2</v>
      </c>
      <c r="AE88" s="43">
        <v>5.2</v>
      </c>
      <c r="AF88" s="43">
        <v>5.2</v>
      </c>
      <c r="AG88" s="64">
        <v>14</v>
      </c>
      <c r="AH88" s="46">
        <f t="shared" si="34"/>
        <v>5.2</v>
      </c>
      <c r="AI88" s="47">
        <f t="shared" si="35"/>
        <v>5.2</v>
      </c>
      <c r="AK88" s="49"/>
      <c r="AZ88" s="82">
        <f t="shared" si="51"/>
        <v>111</v>
      </c>
      <c r="BA88" s="82">
        <f t="shared" si="51"/>
        <v>121</v>
      </c>
      <c r="BB88" s="82">
        <f t="shared" si="51"/>
        <v>127</v>
      </c>
      <c r="BC88" s="82">
        <f t="shared" si="51"/>
        <v>130</v>
      </c>
      <c r="BD88" s="82">
        <f t="shared" si="51"/>
        <v>130.4</v>
      </c>
      <c r="BE88" s="82">
        <f t="shared" si="51"/>
        <v>107.8</v>
      </c>
      <c r="BF88" s="82">
        <f t="shared" si="51"/>
        <v>102.4</v>
      </c>
      <c r="BG88" s="82">
        <f t="shared" si="51"/>
        <v>113.5</v>
      </c>
      <c r="BH88" s="82">
        <f t="shared" si="51"/>
        <v>110</v>
      </c>
      <c r="BI88" s="82">
        <f t="shared" si="51"/>
        <v>106.8</v>
      </c>
      <c r="BJ88" s="82">
        <f t="shared" si="51"/>
        <v>128.5</v>
      </c>
      <c r="BK88" s="82">
        <f t="shared" si="51"/>
        <v>109.7</v>
      </c>
      <c r="BL88" s="82">
        <f t="shared" si="51"/>
        <v>102.5</v>
      </c>
      <c r="BM88" s="82">
        <f t="shared" si="51"/>
        <v>113</v>
      </c>
      <c r="BN88" s="82">
        <f t="shared" si="51"/>
        <v>97.4</v>
      </c>
      <c r="BO88" s="82">
        <f t="shared" si="51"/>
        <v>125</v>
      </c>
      <c r="BP88" s="82">
        <f t="shared" si="51"/>
        <v>125</v>
      </c>
      <c r="BQ88" s="82">
        <f t="shared" si="51"/>
        <v>114</v>
      </c>
      <c r="BR88" s="82">
        <f t="shared" si="51"/>
        <v>128</v>
      </c>
      <c r="BS88" s="82">
        <f t="shared" si="51"/>
        <v>133</v>
      </c>
      <c r="BT88" s="82">
        <f t="shared" si="51"/>
        <v>134.80000000000001</v>
      </c>
      <c r="BU88" s="82">
        <f t="shared" si="51"/>
        <v>119.2</v>
      </c>
      <c r="BV88" s="82">
        <f t="shared" si="51"/>
        <v>132</v>
      </c>
      <c r="BW88" s="82">
        <f t="shared" si="51"/>
        <v>107.1</v>
      </c>
    </row>
    <row r="89" spans="1:75" x14ac:dyDescent="0.25">
      <c r="A89" s="63" t="s">
        <v>114</v>
      </c>
      <c r="B89" s="43">
        <v>6</v>
      </c>
      <c r="C89" s="43">
        <v>6</v>
      </c>
      <c r="D89" s="43">
        <v>6</v>
      </c>
      <c r="E89" s="43">
        <v>6</v>
      </c>
      <c r="F89" s="43">
        <v>6</v>
      </c>
      <c r="G89" s="43">
        <v>6</v>
      </c>
      <c r="H89" s="43">
        <v>6</v>
      </c>
      <c r="I89" s="43">
        <v>6</v>
      </c>
      <c r="J89" s="43">
        <v>6</v>
      </c>
      <c r="K89" s="43">
        <v>6</v>
      </c>
      <c r="L89" s="43">
        <v>6</v>
      </c>
      <c r="M89" s="43">
        <v>6</v>
      </c>
      <c r="N89" s="43">
        <v>6</v>
      </c>
      <c r="O89" s="43">
        <v>6</v>
      </c>
      <c r="P89" s="43">
        <v>6</v>
      </c>
      <c r="Q89" s="43">
        <v>6</v>
      </c>
      <c r="R89" s="43">
        <v>6</v>
      </c>
      <c r="S89" s="43">
        <v>6</v>
      </c>
      <c r="T89" s="43">
        <v>6</v>
      </c>
      <c r="U89" s="43">
        <v>6</v>
      </c>
      <c r="V89" s="43">
        <v>6</v>
      </c>
      <c r="W89" s="43">
        <v>6</v>
      </c>
      <c r="X89" s="43">
        <v>6</v>
      </c>
      <c r="Y89" s="43">
        <v>6</v>
      </c>
      <c r="Z89" s="43">
        <v>6</v>
      </c>
      <c r="AA89" s="43">
        <v>6</v>
      </c>
      <c r="AB89" s="43">
        <v>6</v>
      </c>
      <c r="AC89" s="43">
        <v>6</v>
      </c>
      <c r="AD89" s="43">
        <v>6</v>
      </c>
      <c r="AE89" s="43">
        <v>6</v>
      </c>
      <c r="AF89" s="43">
        <v>6</v>
      </c>
      <c r="AG89" s="64">
        <v>10.050000000000001</v>
      </c>
      <c r="AH89" s="46">
        <f t="shared" si="34"/>
        <v>6</v>
      </c>
      <c r="AI89" s="47">
        <f t="shared" si="35"/>
        <v>6</v>
      </c>
      <c r="AK89" s="49"/>
      <c r="AZ89" s="82">
        <f t="shared" si="51"/>
        <v>15</v>
      </c>
      <c r="BA89" s="82">
        <f t="shared" si="51"/>
        <v>15.6</v>
      </c>
      <c r="BB89" s="82">
        <f t="shared" si="51"/>
        <v>15.6</v>
      </c>
      <c r="BC89" s="82">
        <f t="shared" si="51"/>
        <v>15.6</v>
      </c>
      <c r="BD89" s="82">
        <f t="shared" si="51"/>
        <v>16.3</v>
      </c>
      <c r="BE89" s="82">
        <f t="shared" si="51"/>
        <v>15.2</v>
      </c>
      <c r="BF89" s="82">
        <f t="shared" si="51"/>
        <v>15.9</v>
      </c>
      <c r="BG89" s="82">
        <f t="shared" si="51"/>
        <v>16.100000000000001</v>
      </c>
      <c r="BH89" s="82">
        <f t="shared" si="51"/>
        <v>15.9</v>
      </c>
      <c r="BI89" s="82">
        <f t="shared" si="51"/>
        <v>50.5</v>
      </c>
      <c r="BJ89" s="82">
        <f t="shared" si="51"/>
        <v>44.3</v>
      </c>
      <c r="BK89" s="82">
        <f t="shared" si="51"/>
        <v>43.3</v>
      </c>
      <c r="BL89" s="82">
        <f t="shared" si="51"/>
        <v>42.2</v>
      </c>
      <c r="BM89" s="82">
        <f t="shared" si="51"/>
        <v>38.299999999999997</v>
      </c>
      <c r="BN89" s="82">
        <f t="shared" si="51"/>
        <v>35.4</v>
      </c>
      <c r="BO89" s="82">
        <f t="shared" si="51"/>
        <v>39.299999999999997</v>
      </c>
      <c r="BP89" s="82">
        <f t="shared" si="51"/>
        <v>43</v>
      </c>
      <c r="BQ89" s="82">
        <f t="shared" si="51"/>
        <v>36</v>
      </c>
      <c r="BR89" s="82">
        <f t="shared" si="51"/>
        <v>35</v>
      </c>
      <c r="BS89" s="82">
        <f t="shared" si="51"/>
        <v>32.9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15.9</v>
      </c>
    </row>
    <row r="90" spans="1:75" x14ac:dyDescent="0.25">
      <c r="A90" s="63" t="s">
        <v>115</v>
      </c>
      <c r="B90" s="43">
        <v>4.2</v>
      </c>
      <c r="C90" s="43">
        <v>4.2</v>
      </c>
      <c r="D90" s="43">
        <v>4.2</v>
      </c>
      <c r="E90" s="43">
        <v>4.2</v>
      </c>
      <c r="F90" s="43">
        <v>4.2</v>
      </c>
      <c r="G90" s="43">
        <v>4.2</v>
      </c>
      <c r="H90" s="43">
        <v>4.2</v>
      </c>
      <c r="I90" s="43">
        <v>4.2</v>
      </c>
      <c r="J90" s="43">
        <v>4.2</v>
      </c>
      <c r="K90" s="43">
        <v>4.2</v>
      </c>
      <c r="L90" s="43">
        <v>4.2</v>
      </c>
      <c r="M90" s="43">
        <v>4.2</v>
      </c>
      <c r="N90" s="43">
        <v>4.2</v>
      </c>
      <c r="O90" s="43">
        <v>4.2</v>
      </c>
      <c r="P90" s="43">
        <v>4.2</v>
      </c>
      <c r="Q90" s="43">
        <v>4.2</v>
      </c>
      <c r="R90" s="43">
        <v>4.2</v>
      </c>
      <c r="S90" s="43">
        <v>4.2</v>
      </c>
      <c r="T90" s="43">
        <v>4.2</v>
      </c>
      <c r="U90" s="43">
        <v>4.2</v>
      </c>
      <c r="V90" s="43">
        <v>4.2</v>
      </c>
      <c r="W90" s="43">
        <v>4.2</v>
      </c>
      <c r="X90" s="43">
        <v>4.2</v>
      </c>
      <c r="Y90" s="43">
        <v>4.2</v>
      </c>
      <c r="Z90" s="43">
        <v>4.2</v>
      </c>
      <c r="AA90" s="43">
        <v>4.2</v>
      </c>
      <c r="AB90" s="43">
        <v>4.2</v>
      </c>
      <c r="AC90" s="43">
        <v>4.2</v>
      </c>
      <c r="AD90" s="43">
        <v>4.2</v>
      </c>
      <c r="AE90" s="43">
        <v>4.2</v>
      </c>
      <c r="AF90" s="43">
        <v>4.2</v>
      </c>
      <c r="AG90" s="64">
        <v>6.2</v>
      </c>
      <c r="AH90" s="46">
        <f t="shared" si="34"/>
        <v>4.2</v>
      </c>
      <c r="AI90" s="47">
        <f t="shared" si="35"/>
        <v>4.2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57</v>
      </c>
      <c r="BE90" s="82">
        <f t="shared" si="51"/>
        <v>58.1</v>
      </c>
      <c r="BF90" s="82">
        <f t="shared" si="51"/>
        <v>54.9</v>
      </c>
      <c r="BG90" s="82">
        <f t="shared" si="51"/>
        <v>54.2</v>
      </c>
      <c r="BH90" s="82">
        <f t="shared" si="51"/>
        <v>47.2</v>
      </c>
      <c r="BI90" s="82">
        <f t="shared" si="51"/>
        <v>48.6</v>
      </c>
      <c r="BJ90" s="82">
        <f t="shared" si="51"/>
        <v>56</v>
      </c>
      <c r="BK90" s="82">
        <f t="shared" si="51"/>
        <v>57.1</v>
      </c>
      <c r="BL90" s="82">
        <f t="shared" si="51"/>
        <v>40</v>
      </c>
      <c r="BM90" s="82">
        <f t="shared" si="51"/>
        <v>41.2</v>
      </c>
      <c r="BN90" s="82">
        <f t="shared" si="51"/>
        <v>44</v>
      </c>
      <c r="BO90" s="82">
        <f t="shared" si="51"/>
        <v>38.200000000000003</v>
      </c>
      <c r="BP90" s="82">
        <f t="shared" si="51"/>
        <v>45</v>
      </c>
      <c r="BQ90" s="82">
        <f t="shared" si="51"/>
        <v>45.1</v>
      </c>
      <c r="BR90" s="82">
        <f t="shared" si="51"/>
        <v>48</v>
      </c>
      <c r="BS90" s="82">
        <f t="shared" si="51"/>
        <v>51.2</v>
      </c>
      <c r="BT90" s="82">
        <f t="shared" si="51"/>
        <v>50.1</v>
      </c>
      <c r="BU90" s="82">
        <f t="shared" si="51"/>
        <v>41.8</v>
      </c>
      <c r="BV90" s="82">
        <f t="shared" si="51"/>
        <v>5.5</v>
      </c>
      <c r="BW90" s="82">
        <f t="shared" si="51"/>
        <v>64.8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230.39999999999998</v>
      </c>
      <c r="C92" s="70">
        <f t="shared" ref="C92:D92" si="53">SUM(C79:C91)</f>
        <v>157.69999999999996</v>
      </c>
      <c r="D92" s="70">
        <f t="shared" si="53"/>
        <v>136.29999999999998</v>
      </c>
      <c r="E92" s="70">
        <f t="shared" ref="E92" si="54">SUM(E79:E91)</f>
        <v>136.29999999999998</v>
      </c>
      <c r="F92" s="70">
        <f t="shared" ref="F92:G92" si="55">SUM(F79:F91)</f>
        <v>136.29999999999998</v>
      </c>
      <c r="G92" s="70">
        <f t="shared" si="55"/>
        <v>161.49999999999997</v>
      </c>
      <c r="H92" s="70">
        <f t="shared" ref="H92:AG92" si="56">SUM(H79:H91)</f>
        <v>192.09999999999997</v>
      </c>
      <c r="I92" s="70">
        <f t="shared" si="56"/>
        <v>238.99999999999997</v>
      </c>
      <c r="J92" s="70">
        <f t="shared" si="56"/>
        <v>290.60000000000002</v>
      </c>
      <c r="K92" s="70">
        <f t="shared" si="56"/>
        <v>306.89999999999998</v>
      </c>
      <c r="L92" s="70">
        <f t="shared" si="56"/>
        <v>328.1</v>
      </c>
      <c r="M92" s="70">
        <f t="shared" ref="M92:N92" si="57">SUM(M79:M91)</f>
        <v>345.8</v>
      </c>
      <c r="N92" s="70">
        <f t="shared" si="57"/>
        <v>348.7</v>
      </c>
      <c r="O92" s="70">
        <f t="shared" ref="O92:P92" si="58">SUM(O79:O91)</f>
        <v>297</v>
      </c>
      <c r="P92" s="70">
        <f t="shared" si="58"/>
        <v>271.2</v>
      </c>
      <c r="Q92" s="70">
        <f t="shared" ref="Q92:R92" si="59">SUM(Q79:Q91)</f>
        <v>239.99999999999997</v>
      </c>
      <c r="R92" s="70">
        <f t="shared" si="59"/>
        <v>211.2</v>
      </c>
      <c r="S92" s="70">
        <f t="shared" si="56"/>
        <v>181.79999999999998</v>
      </c>
      <c r="T92" s="70">
        <f t="shared" si="56"/>
        <v>181.79999999999998</v>
      </c>
      <c r="U92" s="70">
        <f t="shared" si="56"/>
        <v>142.39999999999998</v>
      </c>
      <c r="V92" s="70">
        <f t="shared" si="56"/>
        <v>186.89999999999998</v>
      </c>
      <c r="W92" s="70">
        <f t="shared" si="56"/>
        <v>186.89999999999998</v>
      </c>
      <c r="X92" s="70">
        <f t="shared" si="56"/>
        <v>198.89999999999998</v>
      </c>
      <c r="Y92" s="70">
        <f t="shared" si="56"/>
        <v>219.19999999999996</v>
      </c>
      <c r="Z92" s="70">
        <f t="shared" si="56"/>
        <v>347.6</v>
      </c>
      <c r="AA92" s="70">
        <f t="shared" si="56"/>
        <v>291.3</v>
      </c>
      <c r="AB92" s="70">
        <f t="shared" ref="AB92:AD92" si="60">SUM(AB79:AB91)</f>
        <v>301.20999999999998</v>
      </c>
      <c r="AC92" s="70">
        <f t="shared" si="60"/>
        <v>301.10000000000002</v>
      </c>
      <c r="AD92" s="70">
        <f t="shared" si="60"/>
        <v>199.49999999999997</v>
      </c>
      <c r="AE92" s="70">
        <f t="shared" ref="AE92:AF92" si="61">SUM(AE79:AE91)</f>
        <v>277.2</v>
      </c>
      <c r="AF92" s="70">
        <f t="shared" si="61"/>
        <v>300</v>
      </c>
      <c r="AG92" s="80">
        <f t="shared" si="56"/>
        <v>489.91</v>
      </c>
      <c r="AH92" s="46">
        <f t="shared" si="34"/>
        <v>348.7</v>
      </c>
      <c r="AI92" s="47">
        <f t="shared" si="35"/>
        <v>136.29999999999998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10</v>
      </c>
      <c r="W93" s="44">
        <v>10</v>
      </c>
      <c r="X93" s="44">
        <v>30</v>
      </c>
      <c r="Y93" s="44">
        <v>30</v>
      </c>
      <c r="Z93" s="44">
        <v>30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12</v>
      </c>
      <c r="W94" s="43">
        <v>12</v>
      </c>
      <c r="X94" s="43">
        <v>12.5</v>
      </c>
      <c r="Y94" s="43">
        <v>12.5</v>
      </c>
      <c r="Z94" s="43">
        <v>12.5</v>
      </c>
      <c r="AA94" s="43">
        <v>5.6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12.5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/>
      <c r="V95" s="77">
        <v>5.3</v>
      </c>
      <c r="W95" s="77">
        <v>5.3</v>
      </c>
      <c r="X95" s="77">
        <v>5.3</v>
      </c>
      <c r="Y95" s="77">
        <v>5.3</v>
      </c>
      <c r="Z95" s="77">
        <v>5.3</v>
      </c>
      <c r="AA95" s="77">
        <v>2.4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5.3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337</v>
      </c>
      <c r="BH95" s="82">
        <v>0</v>
      </c>
      <c r="BI95" s="82">
        <v>111</v>
      </c>
      <c r="BJ95" s="82">
        <v>15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2">B93+B94+B95</f>
        <v>0</v>
      </c>
      <c r="C96" s="70">
        <f t="shared" si="62"/>
        <v>0</v>
      </c>
      <c r="D96" s="70">
        <f t="shared" ref="D96:F96" si="63">D93+D94+D95</f>
        <v>0</v>
      </c>
      <c r="E96" s="70">
        <f t="shared" si="63"/>
        <v>0</v>
      </c>
      <c r="F96" s="70">
        <f t="shared" si="63"/>
        <v>0</v>
      </c>
      <c r="G96" s="70">
        <f>G93+G94+G95</f>
        <v>0</v>
      </c>
      <c r="H96" s="70">
        <f>H93+H94+H95</f>
        <v>0</v>
      </c>
      <c r="I96" s="70">
        <v>0</v>
      </c>
      <c r="J96" s="70">
        <v>0</v>
      </c>
      <c r="K96" s="70">
        <f t="shared" ref="K96:AA96" si="64">K93+K94+K95</f>
        <v>0</v>
      </c>
      <c r="L96" s="70">
        <f t="shared" si="64"/>
        <v>0</v>
      </c>
      <c r="M96" s="70">
        <f t="shared" ref="M96:N96" si="65">M93+M94+M95</f>
        <v>0</v>
      </c>
      <c r="N96" s="70">
        <f t="shared" si="65"/>
        <v>0</v>
      </c>
      <c r="O96" s="70">
        <f t="shared" ref="O96:P96" si="66">O93+O94+O95</f>
        <v>0</v>
      </c>
      <c r="P96" s="70">
        <f t="shared" si="66"/>
        <v>0</v>
      </c>
      <c r="Q96" s="70">
        <f t="shared" ref="Q96:R96" si="67">Q93+Q94+Q95</f>
        <v>0</v>
      </c>
      <c r="R96" s="70">
        <f t="shared" si="67"/>
        <v>0</v>
      </c>
      <c r="S96" s="70">
        <f t="shared" si="64"/>
        <v>0</v>
      </c>
      <c r="T96" s="70">
        <f t="shared" si="64"/>
        <v>0</v>
      </c>
      <c r="U96" s="70">
        <f t="shared" si="64"/>
        <v>0</v>
      </c>
      <c r="V96" s="70">
        <f t="shared" si="64"/>
        <v>27.3</v>
      </c>
      <c r="W96" s="70">
        <f t="shared" si="64"/>
        <v>27.3</v>
      </c>
      <c r="X96" s="70">
        <f t="shared" si="64"/>
        <v>47.8</v>
      </c>
      <c r="Y96" s="70">
        <f t="shared" si="64"/>
        <v>47.8</v>
      </c>
      <c r="Z96" s="70">
        <f t="shared" si="64"/>
        <v>47.8</v>
      </c>
      <c r="AA96" s="70">
        <f t="shared" si="64"/>
        <v>18</v>
      </c>
      <c r="AB96" s="70">
        <f t="shared" ref="AB96:AD96" si="68">AB93+AB94+AB95</f>
        <v>0</v>
      </c>
      <c r="AC96" s="70">
        <f t="shared" si="68"/>
        <v>0</v>
      </c>
      <c r="AD96" s="70">
        <f t="shared" si="68"/>
        <v>0</v>
      </c>
      <c r="AE96" s="70">
        <f t="shared" ref="AE96:AF96" si="69">AE93+AE94+AE95</f>
        <v>0</v>
      </c>
      <c r="AF96" s="70">
        <f t="shared" si="69"/>
        <v>0</v>
      </c>
      <c r="AG96" s="80">
        <f>SUM(AG93:AG95)</f>
        <v>106</v>
      </c>
      <c r="AH96" s="46">
        <f t="shared" si="34"/>
        <v>47.8</v>
      </c>
      <c r="AI96" s="47">
        <f t="shared" si="35"/>
        <v>0</v>
      </c>
      <c r="AK96" s="49"/>
      <c r="AY96" s="82"/>
      <c r="BF96" s="81"/>
      <c r="BG96" s="82">
        <v>300</v>
      </c>
      <c r="BH96" s="82">
        <v>0</v>
      </c>
      <c r="BI96" s="82">
        <v>121</v>
      </c>
      <c r="BJ96" s="82">
        <v>15.6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211.8</v>
      </c>
      <c r="C97" s="44">
        <v>336.9</v>
      </c>
      <c r="D97" s="44">
        <v>300</v>
      </c>
      <c r="E97" s="44">
        <v>308</v>
      </c>
      <c r="F97" s="44">
        <v>283</v>
      </c>
      <c r="G97" s="44">
        <v>212</v>
      </c>
      <c r="H97" s="44">
        <v>199.5</v>
      </c>
      <c r="I97" s="44">
        <v>176</v>
      </c>
      <c r="J97" s="44">
        <v>55.3</v>
      </c>
      <c r="K97" s="44">
        <v>55.6</v>
      </c>
      <c r="L97" s="44">
        <v>52.9</v>
      </c>
      <c r="M97" s="44">
        <v>84.9</v>
      </c>
      <c r="N97" s="44">
        <v>51.9</v>
      </c>
      <c r="O97" s="44">
        <v>148</v>
      </c>
      <c r="P97" s="44">
        <v>352</v>
      </c>
      <c r="Q97" s="44">
        <v>326.2</v>
      </c>
      <c r="R97" s="44">
        <v>360.2</v>
      </c>
      <c r="S97" s="44">
        <v>414</v>
      </c>
      <c r="T97" s="44">
        <v>456.6</v>
      </c>
      <c r="U97" s="44">
        <v>457</v>
      </c>
      <c r="V97" s="44">
        <v>388</v>
      </c>
      <c r="W97" s="44">
        <v>430</v>
      </c>
      <c r="X97" s="44">
        <v>400</v>
      </c>
      <c r="Y97" s="44">
        <v>410</v>
      </c>
      <c r="Z97" s="44">
        <v>-112</v>
      </c>
      <c r="AA97" s="44">
        <v>-53</v>
      </c>
      <c r="AB97" s="44">
        <v>-100.7</v>
      </c>
      <c r="AC97" s="44">
        <v>-100.7</v>
      </c>
      <c r="AD97" s="44">
        <v>128.69999999999999</v>
      </c>
      <c r="AE97" s="44">
        <v>-219.2</v>
      </c>
      <c r="AF97" s="44">
        <v>-206.9</v>
      </c>
      <c r="AG97" s="61"/>
      <c r="AH97" s="46">
        <f t="shared" si="34"/>
        <v>457</v>
      </c>
      <c r="AI97" s="47">
        <f t="shared" si="35"/>
        <v>-219.2</v>
      </c>
      <c r="AK97" s="49"/>
      <c r="AY97" s="82"/>
      <c r="BF97" s="81"/>
      <c r="BG97" s="82">
        <v>308</v>
      </c>
      <c r="BH97" s="82">
        <v>0</v>
      </c>
      <c r="BI97" s="82">
        <v>127</v>
      </c>
      <c r="BJ97" s="82">
        <v>15.6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>
        <v>0</v>
      </c>
      <c r="L98" s="43">
        <v>0</v>
      </c>
      <c r="M98" s="43">
        <v>0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0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283</v>
      </c>
      <c r="BH98" s="82">
        <v>0</v>
      </c>
      <c r="BI98" s="82">
        <v>130</v>
      </c>
      <c r="BJ98" s="82">
        <v>15.6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107.1</v>
      </c>
      <c r="C99" s="43">
        <v>111.1</v>
      </c>
      <c r="D99" s="43">
        <v>121</v>
      </c>
      <c r="E99" s="43">
        <v>127</v>
      </c>
      <c r="F99" s="43">
        <v>130</v>
      </c>
      <c r="G99" s="43">
        <v>130.4</v>
      </c>
      <c r="H99" s="43">
        <v>121.5</v>
      </c>
      <c r="I99" s="43">
        <v>107.8</v>
      </c>
      <c r="J99" s="43">
        <v>94.5</v>
      </c>
      <c r="K99" s="43">
        <v>102.4</v>
      </c>
      <c r="L99" s="43">
        <v>114.2</v>
      </c>
      <c r="M99" s="43">
        <v>113.5</v>
      </c>
      <c r="N99" s="43">
        <v>110</v>
      </c>
      <c r="O99" s="43">
        <v>106.8</v>
      </c>
      <c r="P99" s="43">
        <v>128.5</v>
      </c>
      <c r="Q99" s="43">
        <v>109.7</v>
      </c>
      <c r="R99" s="43">
        <v>102.5</v>
      </c>
      <c r="S99" s="43">
        <v>113</v>
      </c>
      <c r="T99" s="43">
        <v>97.4</v>
      </c>
      <c r="U99" s="43">
        <v>125</v>
      </c>
      <c r="V99" s="43">
        <v>125</v>
      </c>
      <c r="W99" s="43">
        <v>111</v>
      </c>
      <c r="X99" s="43">
        <v>114</v>
      </c>
      <c r="Y99" s="43">
        <v>114</v>
      </c>
      <c r="Z99" s="43">
        <v>128</v>
      </c>
      <c r="AA99" s="43">
        <v>113</v>
      </c>
      <c r="AB99" s="43">
        <v>133</v>
      </c>
      <c r="AC99" s="43">
        <v>133</v>
      </c>
      <c r="AD99" s="43">
        <v>134.80000000000001</v>
      </c>
      <c r="AE99" s="43">
        <v>119.2</v>
      </c>
      <c r="AF99" s="43">
        <v>132</v>
      </c>
      <c r="AG99" s="89"/>
      <c r="AH99" s="46">
        <f t="shared" si="34"/>
        <v>134.80000000000001</v>
      </c>
      <c r="AI99" s="47">
        <f t="shared" si="35"/>
        <v>94.5</v>
      </c>
      <c r="AK99" s="90"/>
      <c r="AL99" s="91"/>
      <c r="AM99" s="91"/>
      <c r="AN99" s="92"/>
      <c r="AY99" s="82"/>
      <c r="BF99" s="82"/>
      <c r="BG99" s="82">
        <v>212</v>
      </c>
      <c r="BH99" s="82">
        <v>0</v>
      </c>
      <c r="BI99" s="82">
        <v>130.4</v>
      </c>
      <c r="BJ99" s="82">
        <v>16.3</v>
      </c>
      <c r="BK99" s="82">
        <v>57</v>
      </c>
      <c r="BL99" s="82">
        <v>0</v>
      </c>
    </row>
    <row r="100" spans="1:64" x14ac:dyDescent="0.25">
      <c r="A100" s="63" t="s">
        <v>126</v>
      </c>
      <c r="B100" s="43">
        <v>15.9</v>
      </c>
      <c r="C100" s="43">
        <v>15.3</v>
      </c>
      <c r="D100" s="43">
        <v>15.6</v>
      </c>
      <c r="E100" s="43">
        <v>15.6</v>
      </c>
      <c r="F100" s="43">
        <v>15.6</v>
      </c>
      <c r="G100" s="43">
        <v>16.3</v>
      </c>
      <c r="H100" s="93">
        <v>15.5</v>
      </c>
      <c r="I100" s="93">
        <v>15.2</v>
      </c>
      <c r="J100" s="93">
        <v>14.4</v>
      </c>
      <c r="K100" s="93">
        <v>15.9</v>
      </c>
      <c r="L100" s="93">
        <v>15.9</v>
      </c>
      <c r="M100" s="93">
        <v>16.100000000000001</v>
      </c>
      <c r="N100" s="93">
        <v>15.9</v>
      </c>
      <c r="O100" s="93">
        <v>50.5</v>
      </c>
      <c r="P100" s="93">
        <v>44.3</v>
      </c>
      <c r="Q100" s="93">
        <v>43.3</v>
      </c>
      <c r="R100" s="93">
        <v>42.2</v>
      </c>
      <c r="S100" s="93">
        <v>38.299999999999997</v>
      </c>
      <c r="T100" s="93">
        <v>35.4</v>
      </c>
      <c r="U100" s="93">
        <v>39.299999999999997</v>
      </c>
      <c r="V100" s="93">
        <v>43</v>
      </c>
      <c r="W100" s="93">
        <v>41</v>
      </c>
      <c r="X100" s="93">
        <v>36</v>
      </c>
      <c r="Y100" s="93">
        <v>36</v>
      </c>
      <c r="Z100" s="93">
        <v>35</v>
      </c>
      <c r="AA100" s="93">
        <v>33</v>
      </c>
      <c r="AB100" s="93">
        <v>32.9</v>
      </c>
      <c r="AC100" s="93">
        <v>32.9</v>
      </c>
      <c r="AD100" s="93">
        <v>0</v>
      </c>
      <c r="AE100" s="93">
        <v>0</v>
      </c>
      <c r="AF100" s="93">
        <v>0</v>
      </c>
      <c r="AG100" s="89"/>
      <c r="AH100" s="46">
        <f t="shared" si="34"/>
        <v>50.5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176</v>
      </c>
      <c r="BH100" s="82">
        <v>0</v>
      </c>
      <c r="BI100" s="82">
        <v>107.8</v>
      </c>
      <c r="BJ100" s="82">
        <v>15.2</v>
      </c>
      <c r="BK100" s="82">
        <v>58.1</v>
      </c>
      <c r="BL100" s="82">
        <v>0</v>
      </c>
    </row>
    <row r="101" spans="1:64" x14ac:dyDescent="0.25">
      <c r="A101" s="96" t="s">
        <v>128</v>
      </c>
      <c r="B101" s="44">
        <v>64.8</v>
      </c>
      <c r="C101" s="44">
        <v>0</v>
      </c>
      <c r="D101" s="44">
        <v>0</v>
      </c>
      <c r="E101" s="44">
        <v>0</v>
      </c>
      <c r="F101" s="44">
        <v>0</v>
      </c>
      <c r="G101" s="44">
        <v>57</v>
      </c>
      <c r="H101" s="44">
        <v>53.2</v>
      </c>
      <c r="I101" s="44">
        <v>58.1</v>
      </c>
      <c r="J101" s="44">
        <v>53.9</v>
      </c>
      <c r="K101" s="44">
        <v>54.9</v>
      </c>
      <c r="L101" s="44">
        <v>53.2</v>
      </c>
      <c r="M101" s="44">
        <v>54.2</v>
      </c>
      <c r="N101" s="44">
        <v>47.2</v>
      </c>
      <c r="O101" s="44">
        <v>48.6</v>
      </c>
      <c r="P101" s="44">
        <v>56</v>
      </c>
      <c r="Q101" s="44">
        <v>57.1</v>
      </c>
      <c r="R101" s="44">
        <v>40</v>
      </c>
      <c r="S101" s="44">
        <v>41.2</v>
      </c>
      <c r="T101" s="44">
        <v>44</v>
      </c>
      <c r="U101" s="44">
        <v>38.200000000000003</v>
      </c>
      <c r="V101" s="44">
        <v>45</v>
      </c>
      <c r="W101" s="44">
        <v>45.5</v>
      </c>
      <c r="X101" s="44">
        <v>45.1</v>
      </c>
      <c r="Y101" s="44">
        <v>43.3</v>
      </c>
      <c r="Z101" s="44">
        <v>48</v>
      </c>
      <c r="AA101" s="44">
        <v>52</v>
      </c>
      <c r="AB101" s="44">
        <v>51.2</v>
      </c>
      <c r="AC101" s="44">
        <v>51.2</v>
      </c>
      <c r="AD101" s="44">
        <v>50.1</v>
      </c>
      <c r="AE101" s="44">
        <v>41.8</v>
      </c>
      <c r="AF101" s="44">
        <v>5.5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55.6</v>
      </c>
      <c r="BH101" s="82">
        <v>0</v>
      </c>
      <c r="BI101" s="82">
        <v>102.4</v>
      </c>
      <c r="BJ101" s="82">
        <v>15.9</v>
      </c>
      <c r="BK101" s="82">
        <v>54.9</v>
      </c>
      <c r="BL101" s="82">
        <v>0</v>
      </c>
    </row>
    <row r="102" spans="1:64" ht="15.75" thickBot="1" x14ac:dyDescent="0.3">
      <c r="A102" s="96" t="s">
        <v>130</v>
      </c>
      <c r="B102" s="97">
        <v>35.799999999999997</v>
      </c>
      <c r="C102" s="97">
        <v>32.200000000000003</v>
      </c>
      <c r="D102" s="97">
        <v>28</v>
      </c>
      <c r="E102" s="97">
        <v>28</v>
      </c>
      <c r="F102" s="97">
        <v>28</v>
      </c>
      <c r="G102" s="97">
        <v>31.9</v>
      </c>
      <c r="H102" s="97">
        <v>30</v>
      </c>
      <c r="I102" s="97">
        <v>32</v>
      </c>
      <c r="J102" s="97">
        <v>30</v>
      </c>
      <c r="K102" s="97">
        <v>32</v>
      </c>
      <c r="L102" s="97">
        <v>58.8</v>
      </c>
      <c r="M102" s="97">
        <v>38.4</v>
      </c>
      <c r="N102" s="97">
        <v>42.6</v>
      </c>
      <c r="O102" s="97">
        <v>44.2</v>
      </c>
      <c r="P102" s="97">
        <v>40.299999999999997</v>
      </c>
      <c r="Q102" s="97">
        <v>43.5</v>
      </c>
      <c r="R102" s="97">
        <v>63.7</v>
      </c>
      <c r="S102" s="97">
        <v>56.5</v>
      </c>
      <c r="T102" s="97">
        <v>53.4</v>
      </c>
      <c r="U102" s="97">
        <v>45.6</v>
      </c>
      <c r="V102" s="97">
        <v>46</v>
      </c>
      <c r="W102" s="97">
        <v>49.2</v>
      </c>
      <c r="X102" s="97">
        <v>46</v>
      </c>
      <c r="Y102" s="97">
        <v>13</v>
      </c>
      <c r="Z102" s="97">
        <v>41</v>
      </c>
      <c r="AA102" s="97">
        <v>53</v>
      </c>
      <c r="AB102" s="97">
        <v>41.6</v>
      </c>
      <c r="AC102" s="97">
        <v>41.6</v>
      </c>
      <c r="AD102" s="97">
        <v>40.700000000000003</v>
      </c>
      <c r="AE102" s="97">
        <v>33.6</v>
      </c>
      <c r="AF102" s="97">
        <v>36.200000000000003</v>
      </c>
      <c r="AG102" s="89"/>
      <c r="AH102" s="46">
        <f t="shared" si="34"/>
        <v>63.7</v>
      </c>
      <c r="AI102" s="47">
        <f t="shared" si="35"/>
        <v>13</v>
      </c>
      <c r="AK102" s="94"/>
      <c r="AL102" s="44"/>
      <c r="AM102" s="44"/>
      <c r="AN102" s="98"/>
      <c r="AY102" s="82"/>
      <c r="BF102" s="82"/>
      <c r="BG102" s="82">
        <v>84.9</v>
      </c>
      <c r="BH102" s="82">
        <v>0</v>
      </c>
      <c r="BI102" s="82">
        <v>113.5</v>
      </c>
      <c r="BJ102" s="82">
        <v>16.100000000000001</v>
      </c>
      <c r="BK102" s="82">
        <v>54.2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4"/>
      <c r="AY103" s="82"/>
      <c r="BF103" s="82"/>
      <c r="BG103" s="82">
        <v>51.9</v>
      </c>
      <c r="BH103" s="82">
        <v>0</v>
      </c>
      <c r="BI103" s="82">
        <v>110</v>
      </c>
      <c r="BJ103" s="82">
        <v>15.9</v>
      </c>
      <c r="BK103" s="82">
        <v>47.2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5"/>
      <c r="BF104" s="82"/>
      <c r="BG104" s="82">
        <v>148</v>
      </c>
      <c r="BH104" s="82">
        <v>0</v>
      </c>
      <c r="BI104" s="82">
        <v>106.8</v>
      </c>
      <c r="BJ104" s="82">
        <v>50.5</v>
      </c>
      <c r="BK104" s="82">
        <v>48.6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352</v>
      </c>
      <c r="BH105" s="82">
        <v>0</v>
      </c>
      <c r="BI105" s="82">
        <v>128.5</v>
      </c>
      <c r="BJ105" s="82">
        <v>44.3</v>
      </c>
      <c r="BK105" s="82">
        <v>56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326.2</v>
      </c>
      <c r="BH106" s="82">
        <v>0</v>
      </c>
      <c r="BI106" s="82">
        <v>109.7</v>
      </c>
      <c r="BJ106" s="82">
        <v>43.3</v>
      </c>
      <c r="BK106" s="82">
        <v>57.1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360.2</v>
      </c>
      <c r="BH107" s="82">
        <v>0</v>
      </c>
      <c r="BI107" s="82">
        <v>102.5</v>
      </c>
      <c r="BJ107" s="82">
        <v>42.2</v>
      </c>
      <c r="BK107" s="82">
        <v>40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0">SUMIF(B97:B107,"&gt;0")</f>
        <v>435.4</v>
      </c>
      <c r="C108" s="70">
        <f t="shared" si="70"/>
        <v>495.5</v>
      </c>
      <c r="D108" s="70">
        <f t="shared" ref="D108:G108" si="71">SUMIF(D97:D107,"&gt;0")</f>
        <v>464.6</v>
      </c>
      <c r="E108" s="70">
        <f t="shared" si="71"/>
        <v>478.6</v>
      </c>
      <c r="F108" s="70">
        <f t="shared" si="71"/>
        <v>456.6</v>
      </c>
      <c r="G108" s="70">
        <f t="shared" si="71"/>
        <v>447.59999999999997</v>
      </c>
      <c r="H108" s="70">
        <f t="shared" ref="H108:AA108" si="72">SUMIF(H97:H107,"&gt;0")</f>
        <v>419.7</v>
      </c>
      <c r="I108" s="70">
        <f t="shared" si="72"/>
        <v>389.1</v>
      </c>
      <c r="J108" s="70">
        <f t="shared" si="72"/>
        <v>248.10000000000002</v>
      </c>
      <c r="K108" s="70">
        <f t="shared" si="72"/>
        <v>260.8</v>
      </c>
      <c r="L108" s="70">
        <f t="shared" si="72"/>
        <v>295</v>
      </c>
      <c r="M108" s="70">
        <f t="shared" ref="M108:N108" si="73">SUMIF(M97:M107,"&gt;0")</f>
        <v>307.09999999999997</v>
      </c>
      <c r="N108" s="70">
        <f t="shared" si="73"/>
        <v>267.60000000000002</v>
      </c>
      <c r="O108" s="70">
        <f t="shared" ref="O108:P108" si="74">SUMIF(O97:O107,"&gt;0")</f>
        <v>398.1</v>
      </c>
      <c r="P108" s="70">
        <f t="shared" si="74"/>
        <v>621.09999999999991</v>
      </c>
      <c r="Q108" s="70">
        <f t="shared" ref="Q108:R108" si="75">SUMIF(Q97:Q107,"&gt;0")</f>
        <v>579.79999999999995</v>
      </c>
      <c r="R108" s="70">
        <f t="shared" si="75"/>
        <v>608.6</v>
      </c>
      <c r="S108" s="70">
        <f t="shared" si="72"/>
        <v>663</v>
      </c>
      <c r="T108" s="70">
        <f t="shared" si="72"/>
        <v>686.8</v>
      </c>
      <c r="U108" s="70">
        <f t="shared" si="72"/>
        <v>705.1</v>
      </c>
      <c r="V108" s="70">
        <f t="shared" si="72"/>
        <v>647</v>
      </c>
      <c r="W108" s="70">
        <f t="shared" si="72"/>
        <v>676.7</v>
      </c>
      <c r="X108" s="70">
        <f t="shared" si="72"/>
        <v>641.1</v>
      </c>
      <c r="Y108" s="70">
        <f t="shared" si="72"/>
        <v>616.29999999999995</v>
      </c>
      <c r="Z108" s="70">
        <f t="shared" si="72"/>
        <v>252</v>
      </c>
      <c r="AA108" s="70">
        <f t="shared" si="72"/>
        <v>251</v>
      </c>
      <c r="AB108" s="70">
        <f t="shared" ref="AB108:AD108" si="76">SUMIF(AB97:AB107,"&gt;0")</f>
        <v>258.70000000000005</v>
      </c>
      <c r="AC108" s="70">
        <f t="shared" si="76"/>
        <v>258.70000000000005</v>
      </c>
      <c r="AD108" s="70">
        <f t="shared" si="76"/>
        <v>354.3</v>
      </c>
      <c r="AE108" s="70">
        <f t="shared" ref="AE108:AF108" si="77">SUMIF(AE97:AE107,"&gt;0")</f>
        <v>194.6</v>
      </c>
      <c r="AF108" s="70">
        <f t="shared" si="77"/>
        <v>173.7</v>
      </c>
      <c r="AG108" s="104">
        <f>SUM(AG97:AG107)</f>
        <v>0</v>
      </c>
      <c r="AH108" s="46">
        <f t="shared" si="34"/>
        <v>705.1</v>
      </c>
      <c r="AI108" s="47">
        <f t="shared" si="35"/>
        <v>173.7</v>
      </c>
      <c r="AJ108" s="105">
        <f t="array" ref="AJ108">MIN(IF(B108:AF108&lt;&gt;0,B108:AF108))</f>
        <v>173.7</v>
      </c>
      <c r="BF108" s="82"/>
      <c r="BG108" s="82">
        <v>414</v>
      </c>
      <c r="BH108" s="82">
        <v>0</v>
      </c>
      <c r="BI108" s="82">
        <v>113</v>
      </c>
      <c r="BJ108" s="82">
        <v>38.299999999999997</v>
      </c>
      <c r="BK108" s="82">
        <v>41.2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456.6</v>
      </c>
      <c r="BH109" s="82">
        <v>0</v>
      </c>
      <c r="BI109" s="82">
        <v>97.4</v>
      </c>
      <c r="BJ109" s="82">
        <v>35.4</v>
      </c>
      <c r="BK109" s="82">
        <v>44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457</v>
      </c>
      <c r="BH110" s="82">
        <v>0</v>
      </c>
      <c r="BI110" s="82">
        <v>125</v>
      </c>
      <c r="BJ110" s="82">
        <v>39.299999999999997</v>
      </c>
      <c r="BK110" s="82">
        <v>38.200000000000003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388</v>
      </c>
      <c r="BH111" s="82">
        <v>0</v>
      </c>
      <c r="BI111" s="82">
        <v>125</v>
      </c>
      <c r="BJ111" s="82">
        <v>43</v>
      </c>
      <c r="BK111" s="82">
        <v>45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400</v>
      </c>
      <c r="BH112" s="82">
        <v>0</v>
      </c>
      <c r="BI112" s="82">
        <v>114</v>
      </c>
      <c r="BJ112" s="82">
        <v>36</v>
      </c>
      <c r="BK112" s="82">
        <v>45.1</v>
      </c>
      <c r="BL112" s="82">
        <v>0</v>
      </c>
    </row>
    <row r="113" spans="1:64" ht="15.75" thickBot="1" x14ac:dyDescent="0.3">
      <c r="A113" s="87" t="s">
        <v>141</v>
      </c>
      <c r="B113" s="108">
        <v>1214.4699999999998</v>
      </c>
      <c r="C113" s="108">
        <f t="shared" ref="C113:AG113" si="78">C71+C78+C96+C92+C108+C112</f>
        <v>1434.64</v>
      </c>
      <c r="D113" s="108">
        <f t="shared" ref="D113:G113" si="79">D71+D78+D96+D92+D108+D112</f>
        <v>1367.2399999999998</v>
      </c>
      <c r="E113" s="108">
        <f t="shared" si="79"/>
        <v>1381.2399999999998</v>
      </c>
      <c r="F113" s="108">
        <f t="shared" si="79"/>
        <v>1359.2399999999998</v>
      </c>
      <c r="G113" s="108">
        <f t="shared" si="79"/>
        <v>1455.4399999999998</v>
      </c>
      <c r="H113" s="108">
        <f t="shared" si="78"/>
        <v>1468.34</v>
      </c>
      <c r="I113" s="108">
        <f t="shared" si="78"/>
        <v>1534.6399999999999</v>
      </c>
      <c r="J113" s="108">
        <f t="shared" si="78"/>
        <v>1606.4399999999996</v>
      </c>
      <c r="K113" s="108">
        <f t="shared" si="78"/>
        <v>1669.0399999999997</v>
      </c>
      <c r="L113" s="108">
        <f t="shared" si="78"/>
        <v>1739.44</v>
      </c>
      <c r="M113" s="108">
        <f t="shared" ref="M113:N113" si="80">M71+M78+M96+M92+M108+M112</f>
        <v>1750.6399999999996</v>
      </c>
      <c r="N113" s="108">
        <f t="shared" si="80"/>
        <v>1725.94</v>
      </c>
      <c r="O113" s="108">
        <f t="shared" ref="O113:P113" si="81">O71+O78+O96+O92+O108+O112</f>
        <v>1654.3399999999997</v>
      </c>
      <c r="P113" s="108">
        <f t="shared" si="81"/>
        <v>1738.6399999999999</v>
      </c>
      <c r="Q113" s="108">
        <f t="shared" ref="Q113:R113" si="82">Q71+Q78+Q96+Q92+Q108+Q112</f>
        <v>1586.1399999999999</v>
      </c>
      <c r="R113" s="108">
        <f t="shared" si="82"/>
        <v>1586.1399999999999</v>
      </c>
      <c r="S113" s="108">
        <f t="shared" si="78"/>
        <v>1692.9399999999998</v>
      </c>
      <c r="T113" s="108">
        <f t="shared" si="78"/>
        <v>1716.7399999999998</v>
      </c>
      <c r="U113" s="108">
        <f t="shared" si="78"/>
        <v>1695.6399999999999</v>
      </c>
      <c r="V113" s="108">
        <f t="shared" si="78"/>
        <v>1709.3399999999997</v>
      </c>
      <c r="W113" s="108">
        <f t="shared" si="78"/>
        <v>1739.0399999999997</v>
      </c>
      <c r="X113" s="108">
        <f t="shared" si="78"/>
        <v>1735.9399999999996</v>
      </c>
      <c r="Y113" s="108">
        <f t="shared" si="78"/>
        <v>1960.4399999999998</v>
      </c>
      <c r="Z113" s="108">
        <f t="shared" si="78"/>
        <v>1863.54</v>
      </c>
      <c r="AA113" s="108">
        <f t="shared" si="78"/>
        <v>1759.6399999999996</v>
      </c>
      <c r="AB113" s="108">
        <f t="shared" ref="AB113:AD113" si="83">AB71+AB78+AB96+AB92+AB108+AB112</f>
        <v>1669.1499999999999</v>
      </c>
      <c r="AC113" s="108">
        <f t="shared" si="83"/>
        <v>1669.0399999999997</v>
      </c>
      <c r="AD113" s="108">
        <f t="shared" si="83"/>
        <v>1491.1399999999996</v>
      </c>
      <c r="AE113" s="108">
        <f t="shared" ref="AE113:AF113" si="84">AE71+AE78+AE96+AE92+AE108+AE112</f>
        <v>1409.1399999999996</v>
      </c>
      <c r="AF113" s="108">
        <f t="shared" si="84"/>
        <v>1427.1399999999999</v>
      </c>
      <c r="AG113" s="80">
        <f t="shared" si="78"/>
        <v>3169.915</v>
      </c>
      <c r="AH113" s="46">
        <f t="shared" si="34"/>
        <v>1960.4399999999998</v>
      </c>
      <c r="AI113" s="47">
        <f t="shared" si="35"/>
        <v>1214.4699999999998</v>
      </c>
      <c r="BF113" s="81"/>
      <c r="BG113" s="82">
        <v>-112</v>
      </c>
      <c r="BH113" s="82">
        <v>0</v>
      </c>
      <c r="BI113" s="82">
        <v>128</v>
      </c>
      <c r="BJ113" s="82">
        <v>35</v>
      </c>
      <c r="BK113" s="82">
        <v>48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4"/>
        <v>0</v>
      </c>
      <c r="AI114" s="47">
        <f t="shared" si="35"/>
        <v>0</v>
      </c>
      <c r="BF114" s="81"/>
      <c r="BG114" s="82">
        <v>-100.7</v>
      </c>
      <c r="BH114" s="82">
        <v>0</v>
      </c>
      <c r="BI114" s="82">
        <v>133</v>
      </c>
      <c r="BJ114" s="82">
        <v>32.9</v>
      </c>
      <c r="BK114" s="82">
        <v>51.2</v>
      </c>
      <c r="BL114" s="82">
        <v>0</v>
      </c>
    </row>
    <row r="115" spans="1:64" ht="15.75" thickBot="1" x14ac:dyDescent="0.3">
      <c r="A115" s="87" t="s">
        <v>143</v>
      </c>
      <c r="B115" s="108">
        <v>1214.4699999999998</v>
      </c>
      <c r="C115" s="108">
        <f t="shared" ref="C115:AA115" si="85">C113+C114</f>
        <v>1434.64</v>
      </c>
      <c r="D115" s="108">
        <f t="shared" ref="D115:F115" si="86">D113+D114</f>
        <v>1367.2399999999998</v>
      </c>
      <c r="E115" s="108">
        <f t="shared" si="86"/>
        <v>1381.2399999999998</v>
      </c>
      <c r="F115" s="108">
        <f t="shared" si="86"/>
        <v>1359.2399999999998</v>
      </c>
      <c r="G115" s="108">
        <f t="shared" ref="G115" si="87">G113+G114</f>
        <v>1455.4399999999998</v>
      </c>
      <c r="H115" s="108">
        <f t="shared" si="85"/>
        <v>1468.34</v>
      </c>
      <c r="I115" s="108">
        <f t="shared" si="85"/>
        <v>1534.6399999999999</v>
      </c>
      <c r="J115" s="108">
        <f t="shared" si="85"/>
        <v>1606.4399999999996</v>
      </c>
      <c r="K115" s="108">
        <f t="shared" si="85"/>
        <v>1669.0399999999997</v>
      </c>
      <c r="L115" s="108">
        <f t="shared" si="85"/>
        <v>1739.44</v>
      </c>
      <c r="M115" s="108">
        <f t="shared" ref="M115:N115" si="88">M113+M114</f>
        <v>1750.6399999999996</v>
      </c>
      <c r="N115" s="108">
        <f t="shared" si="88"/>
        <v>1725.94</v>
      </c>
      <c r="O115" s="108">
        <f t="shared" ref="O115:P115" si="89">O113+O114</f>
        <v>1654.3399999999997</v>
      </c>
      <c r="P115" s="108">
        <f t="shared" si="89"/>
        <v>1738.6399999999999</v>
      </c>
      <c r="Q115" s="108">
        <f t="shared" ref="Q115:R115" si="90">Q113+Q114</f>
        <v>1586.1399999999999</v>
      </c>
      <c r="R115" s="108">
        <f t="shared" si="90"/>
        <v>1586.1399999999999</v>
      </c>
      <c r="S115" s="108">
        <f t="shared" si="85"/>
        <v>1692.9399999999998</v>
      </c>
      <c r="T115" s="108">
        <f t="shared" si="85"/>
        <v>1716.7399999999998</v>
      </c>
      <c r="U115" s="108">
        <f t="shared" si="85"/>
        <v>1695.6399999999999</v>
      </c>
      <c r="V115" s="108">
        <f t="shared" si="85"/>
        <v>1709.3399999999997</v>
      </c>
      <c r="W115" s="108">
        <f t="shared" si="85"/>
        <v>1739.0399999999997</v>
      </c>
      <c r="X115" s="108">
        <f t="shared" si="85"/>
        <v>1735.9399999999996</v>
      </c>
      <c r="Y115" s="108">
        <f t="shared" si="85"/>
        <v>1960.4399999999998</v>
      </c>
      <c r="Z115" s="108">
        <f t="shared" si="85"/>
        <v>1863.54</v>
      </c>
      <c r="AA115" s="108">
        <f t="shared" si="85"/>
        <v>1759.6399999999996</v>
      </c>
      <c r="AB115" s="108">
        <f t="shared" ref="AB115:AD115" si="91">AB113+AB114</f>
        <v>1669.1499999999999</v>
      </c>
      <c r="AC115" s="108">
        <f t="shared" si="91"/>
        <v>1669.0399999999997</v>
      </c>
      <c r="AD115" s="108">
        <f t="shared" si="91"/>
        <v>1491.1399999999996</v>
      </c>
      <c r="AE115" s="108">
        <f t="shared" ref="AE115:AF115" si="92">AE113+AE114</f>
        <v>1409.1399999999996</v>
      </c>
      <c r="AF115" s="108">
        <f t="shared" si="92"/>
        <v>1427.1399999999999</v>
      </c>
      <c r="AG115" s="104">
        <f>AG112+AG108+AG96+AG92+AG71+AG114</f>
        <v>2463.5149999999999</v>
      </c>
      <c r="AH115" s="46">
        <f t="shared" si="34"/>
        <v>1960.4399999999998</v>
      </c>
      <c r="AI115" s="47">
        <f t="shared" si="35"/>
        <v>1214.4699999999998</v>
      </c>
      <c r="BF115" s="81"/>
      <c r="BG115" s="82">
        <v>128.69999999999999</v>
      </c>
      <c r="BH115" s="82">
        <v>0</v>
      </c>
      <c r="BI115" s="82">
        <v>134.80000000000001</v>
      </c>
      <c r="BJ115" s="82">
        <v>0</v>
      </c>
      <c r="BK115" s="82">
        <v>50.1</v>
      </c>
      <c r="BL115" s="82">
        <v>0</v>
      </c>
    </row>
    <row r="116" spans="1:64" ht="15.75" thickBot="1" x14ac:dyDescent="0.3">
      <c r="A116" s="87" t="s">
        <v>144</v>
      </c>
      <c r="B116" s="108">
        <v>1214.4699999999998</v>
      </c>
      <c r="C116" s="108">
        <f t="shared" ref="C116:AA116" si="93">C115-(C123)</f>
        <v>1434.64</v>
      </c>
      <c r="D116" s="108">
        <f t="shared" ref="D116:F116" si="94">D115-(D123)</f>
        <v>1367.2399999999998</v>
      </c>
      <c r="E116" s="108">
        <f t="shared" si="94"/>
        <v>1381.2399999999998</v>
      </c>
      <c r="F116" s="108">
        <f t="shared" si="94"/>
        <v>1359.2399999999998</v>
      </c>
      <c r="G116" s="108">
        <f t="shared" ref="G116" si="95">G115-(G123)</f>
        <v>1455.4399999999998</v>
      </c>
      <c r="H116" s="108">
        <f t="shared" si="93"/>
        <v>1468.34</v>
      </c>
      <c r="I116" s="108">
        <f t="shared" si="93"/>
        <v>1534.6399999999999</v>
      </c>
      <c r="J116" s="108">
        <f t="shared" si="93"/>
        <v>1606.4399999999996</v>
      </c>
      <c r="K116" s="108">
        <f t="shared" si="93"/>
        <v>1669.0399999999997</v>
      </c>
      <c r="L116" s="108">
        <f t="shared" si="93"/>
        <v>1739.44</v>
      </c>
      <c r="M116" s="108">
        <f t="shared" ref="M116:N116" si="96">M115-(M123)</f>
        <v>1750.6399999999996</v>
      </c>
      <c r="N116" s="108">
        <f t="shared" si="96"/>
        <v>1725.94</v>
      </c>
      <c r="O116" s="108">
        <f t="shared" ref="O116:P116" si="97">O115-(O123)</f>
        <v>1654.3399999999997</v>
      </c>
      <c r="P116" s="108">
        <f t="shared" si="97"/>
        <v>1738.6399999999999</v>
      </c>
      <c r="Q116" s="108">
        <f t="shared" ref="Q116:R116" si="98">Q115-(Q123)</f>
        <v>1586.1399999999999</v>
      </c>
      <c r="R116" s="108">
        <f t="shared" si="98"/>
        <v>1586.1399999999999</v>
      </c>
      <c r="S116" s="108">
        <f t="shared" si="93"/>
        <v>1692.9399999999998</v>
      </c>
      <c r="T116" s="108">
        <f t="shared" si="93"/>
        <v>1716.7399999999998</v>
      </c>
      <c r="U116" s="108">
        <f t="shared" si="93"/>
        <v>1695.6399999999999</v>
      </c>
      <c r="V116" s="108">
        <f t="shared" si="93"/>
        <v>1709.3399999999997</v>
      </c>
      <c r="W116" s="108">
        <f t="shared" si="93"/>
        <v>1739.0399999999997</v>
      </c>
      <c r="X116" s="108">
        <f t="shared" si="93"/>
        <v>1735.9399999999996</v>
      </c>
      <c r="Y116" s="108">
        <f t="shared" si="93"/>
        <v>1960.4399999999998</v>
      </c>
      <c r="Z116" s="108">
        <f t="shared" si="93"/>
        <v>1751.54</v>
      </c>
      <c r="AA116" s="108">
        <f t="shared" si="93"/>
        <v>1706.6399999999996</v>
      </c>
      <c r="AB116" s="108">
        <f t="shared" ref="AB116:AD116" si="99">AB115-(AB123)</f>
        <v>1568.4499999999998</v>
      </c>
      <c r="AC116" s="108">
        <f t="shared" si="99"/>
        <v>1568.3399999999997</v>
      </c>
      <c r="AD116" s="108">
        <f t="shared" si="99"/>
        <v>1491.1399999999996</v>
      </c>
      <c r="AE116" s="108">
        <f t="shared" ref="AE116:AF116" si="100">AE115-(AE123)</f>
        <v>1189.9399999999996</v>
      </c>
      <c r="AF116" s="108">
        <f t="shared" si="100"/>
        <v>1220.2399999999998</v>
      </c>
      <c r="AG116" s="104"/>
      <c r="AH116" s="46">
        <f t="shared" si="34"/>
        <v>1960.4399999999998</v>
      </c>
      <c r="AI116" s="47">
        <f t="shared" si="35"/>
        <v>1189.9399999999996</v>
      </c>
      <c r="BF116" s="81"/>
      <c r="BG116" s="82">
        <v>-219.2</v>
      </c>
      <c r="BH116" s="82">
        <v>0</v>
      </c>
      <c r="BI116" s="82">
        <v>119.2</v>
      </c>
      <c r="BJ116" s="82">
        <v>0</v>
      </c>
      <c r="BK116" s="82">
        <v>41.8</v>
      </c>
      <c r="BL116" s="82">
        <v>0</v>
      </c>
    </row>
    <row r="117" spans="1:64" x14ac:dyDescent="0.25">
      <c r="A117" s="42" t="s">
        <v>122</v>
      </c>
      <c r="B117" s="93">
        <v>0</v>
      </c>
      <c r="C117" s="93">
        <f t="shared" ref="C117:AA122" si="101">IF(C97&lt;0,C97*-1,0)</f>
        <v>0</v>
      </c>
      <c r="D117" s="93">
        <f t="shared" ref="D117:F117" si="102">IF(D97&lt;0,D97*-1,0)</f>
        <v>0</v>
      </c>
      <c r="E117" s="93">
        <f t="shared" si="102"/>
        <v>0</v>
      </c>
      <c r="F117" s="93">
        <f t="shared" si="102"/>
        <v>0</v>
      </c>
      <c r="G117" s="93">
        <f t="shared" ref="G117" si="103">IF(G97&lt;0,G97*-1,0)</f>
        <v>0</v>
      </c>
      <c r="H117" s="93">
        <f t="shared" si="101"/>
        <v>0</v>
      </c>
      <c r="I117" s="93">
        <f t="shared" si="101"/>
        <v>0</v>
      </c>
      <c r="J117" s="93">
        <f t="shared" si="101"/>
        <v>0</v>
      </c>
      <c r="K117" s="93">
        <f t="shared" si="101"/>
        <v>0</v>
      </c>
      <c r="L117" s="93">
        <f t="shared" si="101"/>
        <v>0</v>
      </c>
      <c r="M117" s="93">
        <f t="shared" ref="M117:N117" si="104">IF(M97&lt;0,M97*-1,0)</f>
        <v>0</v>
      </c>
      <c r="N117" s="93">
        <f t="shared" si="104"/>
        <v>0</v>
      </c>
      <c r="O117" s="93">
        <f t="shared" ref="O117:P117" si="105">IF(O97&lt;0,O97*-1,0)</f>
        <v>0</v>
      </c>
      <c r="P117" s="93">
        <f t="shared" si="105"/>
        <v>0</v>
      </c>
      <c r="Q117" s="93">
        <f t="shared" ref="Q117:R117" si="106">IF(Q97&lt;0,Q97*-1,0)</f>
        <v>0</v>
      </c>
      <c r="R117" s="93">
        <f t="shared" si="106"/>
        <v>0</v>
      </c>
      <c r="S117" s="93">
        <f t="shared" si="101"/>
        <v>0</v>
      </c>
      <c r="T117" s="93">
        <f t="shared" si="101"/>
        <v>0</v>
      </c>
      <c r="U117" s="93">
        <f t="shared" si="101"/>
        <v>0</v>
      </c>
      <c r="V117" s="93">
        <f t="shared" si="101"/>
        <v>0</v>
      </c>
      <c r="W117" s="93">
        <f t="shared" si="101"/>
        <v>0</v>
      </c>
      <c r="X117" s="93">
        <f t="shared" si="101"/>
        <v>0</v>
      </c>
      <c r="Y117" s="93">
        <f t="shared" si="101"/>
        <v>0</v>
      </c>
      <c r="Z117" s="93">
        <f t="shared" si="101"/>
        <v>112</v>
      </c>
      <c r="AA117" s="93">
        <f t="shared" si="101"/>
        <v>53</v>
      </c>
      <c r="AB117" s="93">
        <f t="shared" ref="AB117:AD117" si="107">IF(AB97&lt;0,AB97*-1,0)</f>
        <v>100.7</v>
      </c>
      <c r="AC117" s="93">
        <f t="shared" si="107"/>
        <v>100.7</v>
      </c>
      <c r="AD117" s="93">
        <f t="shared" si="107"/>
        <v>0</v>
      </c>
      <c r="AE117" s="93">
        <f t="shared" ref="AE117:AF117" si="108">IF(AE97&lt;0,AE97*-1,0)</f>
        <v>219.2</v>
      </c>
      <c r="AF117" s="93">
        <f t="shared" si="108"/>
        <v>206.9</v>
      </c>
      <c r="AG117" s="61"/>
      <c r="AH117" s="46">
        <f t="shared" si="34"/>
        <v>219.2</v>
      </c>
      <c r="AI117" s="47">
        <f t="shared" si="35"/>
        <v>0</v>
      </c>
      <c r="BG117" s="82">
        <v>-206.9</v>
      </c>
      <c r="BH117" s="82">
        <v>0</v>
      </c>
      <c r="BI117" s="82">
        <v>132</v>
      </c>
      <c r="BJ117" s="82">
        <v>0</v>
      </c>
      <c r="BK117" s="82">
        <v>5.5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01"/>
        <v>0</v>
      </c>
      <c r="D118" s="93">
        <f t="shared" ref="D118:F118" si="109">IF(D98&lt;0,D98*-1,0)</f>
        <v>0</v>
      </c>
      <c r="E118" s="93">
        <f t="shared" si="109"/>
        <v>0</v>
      </c>
      <c r="F118" s="93">
        <f t="shared" si="109"/>
        <v>0</v>
      </c>
      <c r="G118" s="93">
        <f t="shared" ref="G118" si="110">IF(G98&lt;0,G98*-1,0)</f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11">IF(M98&lt;0,M98*-1,0)</f>
        <v>0</v>
      </c>
      <c r="N118" s="93">
        <f t="shared" si="111"/>
        <v>0</v>
      </c>
      <c r="O118" s="93">
        <f t="shared" ref="O118:P118" si="112">IF(O98&lt;0,O98*-1,0)</f>
        <v>0</v>
      </c>
      <c r="P118" s="93">
        <f t="shared" si="112"/>
        <v>0</v>
      </c>
      <c r="Q118" s="93">
        <f t="shared" ref="Q118:R118" si="113">IF(Q98&lt;0,Q98*-1,0)</f>
        <v>0</v>
      </c>
      <c r="R118" s="93">
        <f t="shared" si="113"/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f t="shared" si="101"/>
        <v>0</v>
      </c>
      <c r="AB118" s="93">
        <f t="shared" ref="AB118:AD118" si="114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15">IF(AE98&lt;0,AE98*-1,0)</f>
        <v>0</v>
      </c>
      <c r="AF118" s="93">
        <f t="shared" si="115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211.8</v>
      </c>
      <c r="BH118" s="82">
        <v>0</v>
      </c>
      <c r="BI118" s="82">
        <v>107.1</v>
      </c>
      <c r="BJ118" s="82">
        <v>15.9</v>
      </c>
      <c r="BK118" s="82">
        <v>64.8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01"/>
        <v>0</v>
      </c>
      <c r="D119" s="93">
        <f t="shared" ref="D119:F119" si="116">IF(D99&lt;0,D99*-1,0)</f>
        <v>0</v>
      </c>
      <c r="E119" s="93">
        <f t="shared" si="116"/>
        <v>0</v>
      </c>
      <c r="F119" s="93">
        <f t="shared" si="116"/>
        <v>0</v>
      </c>
      <c r="G119" s="93">
        <f t="shared" ref="G119" si="117">IF(G99&lt;0,G99*-1,0)</f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8">IF(M99&lt;0,M99*-1,0)</f>
        <v>0</v>
      </c>
      <c r="N119" s="93">
        <f t="shared" si="118"/>
        <v>0</v>
      </c>
      <c r="O119" s="93">
        <f t="shared" ref="O119:P119" si="119">IF(O99&lt;0,O99*-1,0)</f>
        <v>0</v>
      </c>
      <c r="P119" s="93">
        <f t="shared" si="119"/>
        <v>0</v>
      </c>
      <c r="Q119" s="93">
        <f t="shared" ref="Q119:R119" si="120">IF(Q99&lt;0,Q99*-1,0)</f>
        <v>0</v>
      </c>
      <c r="R119" s="93">
        <f t="shared" si="120"/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f t="shared" si="101"/>
        <v>0</v>
      </c>
      <c r="AB119" s="93">
        <f t="shared" ref="AB119:AD119" si="121">IF(AB99&lt;0,AB99*-1,0)</f>
        <v>0</v>
      </c>
      <c r="AC119" s="93">
        <f t="shared" si="121"/>
        <v>0</v>
      </c>
      <c r="AD119" s="93">
        <f t="shared" si="121"/>
        <v>0</v>
      </c>
      <c r="AE119" s="93">
        <f t="shared" ref="AE119:AF119" si="122">IF(AE99&lt;0,AE99*-1,0)</f>
        <v>0</v>
      </c>
      <c r="AF119" s="93">
        <f t="shared" si="122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01"/>
        <v>0</v>
      </c>
      <c r="D120" s="93">
        <f t="shared" ref="D120:F120" si="123">IF(D100&lt;0,D100*-1,0)</f>
        <v>0</v>
      </c>
      <c r="E120" s="93">
        <f t="shared" si="123"/>
        <v>0</v>
      </c>
      <c r="F120" s="93">
        <f t="shared" si="123"/>
        <v>0</v>
      </c>
      <c r="G120" s="93">
        <f t="shared" ref="G120" si="124">IF(G100&lt;0,G100*-1,0)</f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25">IF(M100&lt;0,M100*-1,0)</f>
        <v>0</v>
      </c>
      <c r="N120" s="93">
        <f t="shared" si="125"/>
        <v>0</v>
      </c>
      <c r="O120" s="93">
        <f t="shared" ref="O120:P120" si="126">IF(O100&lt;0,O100*-1,0)</f>
        <v>0</v>
      </c>
      <c r="P120" s="93">
        <f t="shared" si="126"/>
        <v>0</v>
      </c>
      <c r="Q120" s="93">
        <f t="shared" ref="Q120:R120" si="127">IF(Q100&lt;0,Q100*-1,0)</f>
        <v>0</v>
      </c>
      <c r="R120" s="93">
        <f t="shared" si="127"/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f t="shared" si="101"/>
        <v>0</v>
      </c>
      <c r="AB120" s="93">
        <f t="shared" ref="AB120:AD120" si="128">IF(AB100&lt;0,AB100*-1,0)</f>
        <v>0</v>
      </c>
      <c r="AC120" s="93">
        <f t="shared" si="128"/>
        <v>0</v>
      </c>
      <c r="AD120" s="93">
        <f t="shared" si="128"/>
        <v>0</v>
      </c>
      <c r="AE120" s="93">
        <f t="shared" ref="AE120:AF120" si="129">IF(AE100&lt;0,AE100*-1,0)</f>
        <v>0</v>
      </c>
      <c r="AF120" s="93">
        <f t="shared" si="12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01"/>
        <v>0</v>
      </c>
      <c r="D121" s="93">
        <f t="shared" ref="D121:F121" si="130">IF(D101&lt;0,D101*-1,0)</f>
        <v>0</v>
      </c>
      <c r="E121" s="93">
        <f t="shared" si="130"/>
        <v>0</v>
      </c>
      <c r="F121" s="93">
        <f t="shared" si="130"/>
        <v>0</v>
      </c>
      <c r="G121" s="93">
        <f t="shared" ref="G121" si="131">IF(G101&lt;0,G101*-1,0)</f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32">IF(M101&lt;0,M101*-1,0)</f>
        <v>0</v>
      </c>
      <c r="N121" s="93">
        <f t="shared" si="132"/>
        <v>0</v>
      </c>
      <c r="O121" s="93">
        <f t="shared" ref="O121:P121" si="133">IF(O101&lt;0,O101*-1,0)</f>
        <v>0</v>
      </c>
      <c r="P121" s="93">
        <f t="shared" si="133"/>
        <v>0</v>
      </c>
      <c r="Q121" s="93">
        <f t="shared" ref="Q121:R121" si="134">IF(Q101&lt;0,Q101*-1,0)</f>
        <v>0</v>
      </c>
      <c r="R121" s="93">
        <f t="shared" si="134"/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f t="shared" si="101"/>
        <v>0</v>
      </c>
      <c r="AB121" s="93">
        <f t="shared" ref="AB121:AD121" si="135">IF(AB101&lt;0,AB101*-1,0)</f>
        <v>0</v>
      </c>
      <c r="AC121" s="93">
        <f t="shared" si="135"/>
        <v>0</v>
      </c>
      <c r="AD121" s="93">
        <f t="shared" si="135"/>
        <v>0</v>
      </c>
      <c r="AE121" s="93">
        <f t="shared" ref="AE121:AF121" si="136">IF(AE101&lt;0,AE101*-1,0)</f>
        <v>0</v>
      </c>
      <c r="AF121" s="93">
        <f t="shared" si="136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01"/>
        <v>0</v>
      </c>
      <c r="D122" s="93">
        <f t="shared" ref="D122:F122" si="137">IF(D102&lt;0,D102*-1,0)</f>
        <v>0</v>
      </c>
      <c r="E122" s="93">
        <f t="shared" si="137"/>
        <v>0</v>
      </c>
      <c r="F122" s="93">
        <f t="shared" si="137"/>
        <v>0</v>
      </c>
      <c r="G122" s="93">
        <f t="shared" ref="G122" si="138">IF(G102&lt;0,G102*-1,0)</f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39">IF(M102&lt;0,M102*-1,0)</f>
        <v>0</v>
      </c>
      <c r="N122" s="93">
        <f t="shared" si="139"/>
        <v>0</v>
      </c>
      <c r="O122" s="93">
        <f t="shared" ref="O122:P122" si="140">IF(O102&lt;0,O102*-1,0)</f>
        <v>0</v>
      </c>
      <c r="P122" s="93">
        <f t="shared" si="140"/>
        <v>0</v>
      </c>
      <c r="Q122" s="93">
        <f t="shared" ref="Q122:R122" si="141">IF(Q102&lt;0,Q102*-1,0)</f>
        <v>0</v>
      </c>
      <c r="R122" s="93">
        <f t="shared" si="141"/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f t="shared" si="101"/>
        <v>0</v>
      </c>
      <c r="AB122" s="93">
        <f t="shared" ref="AB122:AD122" si="142">IF(AB102&lt;0,AB102*-1,0)</f>
        <v>0</v>
      </c>
      <c r="AC122" s="93">
        <f t="shared" si="142"/>
        <v>0</v>
      </c>
      <c r="AD122" s="93">
        <f t="shared" si="142"/>
        <v>0</v>
      </c>
      <c r="AE122" s="93">
        <f t="shared" ref="AE122:AF122" si="143">IF(AE102&lt;0,AE102*-1,0)</f>
        <v>0</v>
      </c>
      <c r="AF122" s="93">
        <f t="shared" si="143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v>0</v>
      </c>
      <c r="C123" s="70">
        <f t="shared" ref="C123:AA123" si="144">SUM(C117:C122)</f>
        <v>0</v>
      </c>
      <c r="D123" s="70">
        <f t="shared" ref="D123:F123" si="145">SUM(D117:D122)</f>
        <v>0</v>
      </c>
      <c r="E123" s="70">
        <f t="shared" si="145"/>
        <v>0</v>
      </c>
      <c r="F123" s="70">
        <f t="shared" si="145"/>
        <v>0</v>
      </c>
      <c r="G123" s="70">
        <f t="shared" ref="G123" si="146">SUM(G117:G122)</f>
        <v>0</v>
      </c>
      <c r="H123" s="70">
        <f t="shared" si="144"/>
        <v>0</v>
      </c>
      <c r="I123" s="70">
        <f t="shared" si="144"/>
        <v>0</v>
      </c>
      <c r="J123" s="70">
        <f t="shared" si="144"/>
        <v>0</v>
      </c>
      <c r="K123" s="70">
        <f t="shared" si="144"/>
        <v>0</v>
      </c>
      <c r="L123" s="70">
        <f t="shared" si="144"/>
        <v>0</v>
      </c>
      <c r="M123" s="70">
        <f t="shared" ref="M123:N123" si="147">SUM(M117:M122)</f>
        <v>0</v>
      </c>
      <c r="N123" s="70">
        <f t="shared" si="147"/>
        <v>0</v>
      </c>
      <c r="O123" s="70">
        <f t="shared" ref="O123:P123" si="148">SUM(O117:O122)</f>
        <v>0</v>
      </c>
      <c r="P123" s="70">
        <f t="shared" si="148"/>
        <v>0</v>
      </c>
      <c r="Q123" s="70">
        <f t="shared" ref="Q123:R123" si="149">SUM(Q117:Q122)</f>
        <v>0</v>
      </c>
      <c r="R123" s="70">
        <f t="shared" si="149"/>
        <v>0</v>
      </c>
      <c r="S123" s="70">
        <f t="shared" si="144"/>
        <v>0</v>
      </c>
      <c r="T123" s="70">
        <f t="shared" si="144"/>
        <v>0</v>
      </c>
      <c r="U123" s="70">
        <f t="shared" si="144"/>
        <v>0</v>
      </c>
      <c r="V123" s="70">
        <f t="shared" si="144"/>
        <v>0</v>
      </c>
      <c r="W123" s="70">
        <f t="shared" si="144"/>
        <v>0</v>
      </c>
      <c r="X123" s="70">
        <f t="shared" si="144"/>
        <v>0</v>
      </c>
      <c r="Y123" s="70">
        <f t="shared" si="144"/>
        <v>0</v>
      </c>
      <c r="Z123" s="70">
        <f t="shared" si="144"/>
        <v>112</v>
      </c>
      <c r="AA123" s="70">
        <f t="shared" si="144"/>
        <v>53</v>
      </c>
      <c r="AB123" s="70">
        <f t="shared" ref="AB123:AD123" si="150">SUM(AB117:AB122)</f>
        <v>100.7</v>
      </c>
      <c r="AC123" s="70">
        <f t="shared" si="150"/>
        <v>100.7</v>
      </c>
      <c r="AD123" s="70">
        <f t="shared" si="150"/>
        <v>0</v>
      </c>
      <c r="AE123" s="70">
        <f t="shared" ref="AE123:AF123" si="151">SUM(AE117:AE122)</f>
        <v>219.2</v>
      </c>
      <c r="AF123" s="70">
        <f t="shared" si="151"/>
        <v>206.9</v>
      </c>
      <c r="AG123" s="104"/>
      <c r="AH123" s="46">
        <f t="shared" si="34"/>
        <v>219.2</v>
      </c>
      <c r="AI123" s="47">
        <f t="shared" si="35"/>
        <v>0</v>
      </c>
      <c r="AJ123" s="105">
        <f t="array" ref="AJ123">MIN(IF(B123:AF123&lt;&gt;0,B123:AF123))</f>
        <v>53</v>
      </c>
    </row>
    <row r="124" spans="1:64" ht="15.75" thickBot="1" x14ac:dyDescent="0.3">
      <c r="A124" s="87" t="s">
        <v>146</v>
      </c>
      <c r="B124" s="70">
        <v>271</v>
      </c>
      <c r="C124" s="70">
        <f t="shared" ref="C124:AA124" si="152">C108-C123</f>
        <v>495.5</v>
      </c>
      <c r="D124" s="70">
        <f t="shared" ref="D124:F124" si="153">D108-D123</f>
        <v>464.6</v>
      </c>
      <c r="E124" s="70">
        <f t="shared" si="153"/>
        <v>478.6</v>
      </c>
      <c r="F124" s="70">
        <f t="shared" si="153"/>
        <v>456.6</v>
      </c>
      <c r="G124" s="70">
        <f t="shared" ref="G124" si="154">G108-G123</f>
        <v>447.59999999999997</v>
      </c>
      <c r="H124" s="70">
        <f t="shared" si="152"/>
        <v>419.7</v>
      </c>
      <c r="I124" s="70">
        <f t="shared" si="152"/>
        <v>389.1</v>
      </c>
      <c r="J124" s="70">
        <f t="shared" si="152"/>
        <v>248.10000000000002</v>
      </c>
      <c r="K124" s="70">
        <f t="shared" si="152"/>
        <v>260.8</v>
      </c>
      <c r="L124" s="70">
        <f t="shared" si="152"/>
        <v>295</v>
      </c>
      <c r="M124" s="70">
        <f t="shared" ref="M124:N124" si="155">M108-M123</f>
        <v>307.09999999999997</v>
      </c>
      <c r="N124" s="70">
        <f t="shared" si="155"/>
        <v>267.60000000000002</v>
      </c>
      <c r="O124" s="70">
        <f t="shared" ref="O124:P124" si="156">O108-O123</f>
        <v>398.1</v>
      </c>
      <c r="P124" s="70">
        <f t="shared" si="156"/>
        <v>621.09999999999991</v>
      </c>
      <c r="Q124" s="70">
        <f t="shared" ref="Q124:R124" si="157">Q108-Q123</f>
        <v>579.79999999999995</v>
      </c>
      <c r="R124" s="70">
        <f t="shared" si="157"/>
        <v>608.6</v>
      </c>
      <c r="S124" s="70">
        <f t="shared" si="152"/>
        <v>663</v>
      </c>
      <c r="T124" s="70">
        <f t="shared" si="152"/>
        <v>686.8</v>
      </c>
      <c r="U124" s="70">
        <f t="shared" si="152"/>
        <v>705.1</v>
      </c>
      <c r="V124" s="70">
        <f t="shared" si="152"/>
        <v>647</v>
      </c>
      <c r="W124" s="70">
        <f t="shared" si="152"/>
        <v>676.7</v>
      </c>
      <c r="X124" s="70">
        <f t="shared" si="152"/>
        <v>641.1</v>
      </c>
      <c r="Y124" s="70">
        <f t="shared" si="152"/>
        <v>616.29999999999995</v>
      </c>
      <c r="Z124" s="70">
        <f t="shared" si="152"/>
        <v>140</v>
      </c>
      <c r="AA124" s="70">
        <f t="shared" si="152"/>
        <v>198</v>
      </c>
      <c r="AB124" s="70">
        <f t="shared" ref="AB124:AD124" si="158">AB108-AB123</f>
        <v>158.00000000000006</v>
      </c>
      <c r="AC124" s="70">
        <f t="shared" si="158"/>
        <v>158.00000000000006</v>
      </c>
      <c r="AD124" s="70">
        <f t="shared" si="158"/>
        <v>354.3</v>
      </c>
      <c r="AE124" s="70">
        <f t="shared" ref="AE124:AF124" si="159">AE108-AE123</f>
        <v>-24.599999999999994</v>
      </c>
      <c r="AF124" s="70">
        <f t="shared" si="159"/>
        <v>-33.200000000000017</v>
      </c>
      <c r="AG124" s="104"/>
      <c r="AH124" s="46">
        <f t="shared" si="34"/>
        <v>705.1</v>
      </c>
      <c r="AI124" s="47">
        <f t="shared" si="35"/>
        <v>-33.200000000000017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50.003</v>
      </c>
      <c r="C126" s="117">
        <v>49.982500000000002</v>
      </c>
      <c r="D126" s="117">
        <v>49.09</v>
      </c>
      <c r="E126" s="117">
        <v>49.96</v>
      </c>
      <c r="F126" s="117">
        <v>50</v>
      </c>
      <c r="G126" s="117">
        <v>50.064</v>
      </c>
      <c r="H126" s="117">
        <v>50.054000000000002</v>
      </c>
      <c r="I126" s="117">
        <v>50.031999999999996</v>
      </c>
      <c r="J126" s="117">
        <v>49.853000000000002</v>
      </c>
      <c r="K126" s="117">
        <v>49.965000000000003</v>
      </c>
      <c r="L126" s="117">
        <v>50.002000000000002</v>
      </c>
      <c r="M126" s="117">
        <v>50.052</v>
      </c>
      <c r="N126" s="117">
        <v>50.039000000000001</v>
      </c>
      <c r="O126" s="117">
        <v>50.131</v>
      </c>
      <c r="P126" s="117">
        <v>49.960999999999999</v>
      </c>
      <c r="Q126" s="117">
        <v>50.008000000000003</v>
      </c>
      <c r="R126" s="117">
        <v>49.999000000000002</v>
      </c>
      <c r="S126" s="117">
        <v>49.999000000000002</v>
      </c>
      <c r="T126" s="117">
        <v>49.948</v>
      </c>
      <c r="U126" s="117">
        <v>49.97</v>
      </c>
      <c r="V126" s="117">
        <v>49.97</v>
      </c>
      <c r="W126" s="117">
        <v>49.97</v>
      </c>
      <c r="X126" s="117">
        <v>49.97</v>
      </c>
      <c r="Y126" s="117">
        <v>49.97</v>
      </c>
      <c r="Z126" s="117">
        <v>49.97</v>
      </c>
      <c r="AA126" s="117">
        <v>49.97</v>
      </c>
      <c r="AB126" s="117">
        <v>50</v>
      </c>
      <c r="AC126" s="117">
        <v>50</v>
      </c>
      <c r="AD126" s="117">
        <v>50.01</v>
      </c>
      <c r="AE126" s="117">
        <v>50.03</v>
      </c>
      <c r="AF126" s="117">
        <v>49.95</v>
      </c>
      <c r="AG126" s="118"/>
      <c r="AH126" s="46">
        <f t="shared" si="34"/>
        <v>50.131</v>
      </c>
      <c r="AI126" s="47">
        <f t="shared" si="35"/>
        <v>49.09</v>
      </c>
    </row>
    <row r="127" spans="1:64" x14ac:dyDescent="0.25">
      <c r="A127" s="119" t="s">
        <v>149</v>
      </c>
      <c r="B127" s="43">
        <v>134</v>
      </c>
      <c r="C127" s="43">
        <v>134.1</v>
      </c>
      <c r="D127" s="43">
        <v>135</v>
      </c>
      <c r="E127" s="43">
        <v>135</v>
      </c>
      <c r="F127" s="43">
        <v>135</v>
      </c>
      <c r="G127" s="43">
        <v>132.80000000000001</v>
      </c>
      <c r="H127" s="43">
        <v>131.6</v>
      </c>
      <c r="I127" s="43">
        <v>132.30000000000001</v>
      </c>
      <c r="J127" s="43">
        <v>128.4</v>
      </c>
      <c r="K127" s="43">
        <v>129.9</v>
      </c>
      <c r="L127" s="43">
        <v>131.9</v>
      </c>
      <c r="M127" s="43">
        <v>131.6</v>
      </c>
      <c r="N127" s="43">
        <v>131.69999999999999</v>
      </c>
      <c r="O127" s="43">
        <v>130.4</v>
      </c>
      <c r="P127" s="43">
        <v>130.9</v>
      </c>
      <c r="Q127" s="43">
        <v>135.19999999999999</v>
      </c>
      <c r="R127" s="43">
        <v>132.1</v>
      </c>
      <c r="S127" s="43">
        <v>132.1</v>
      </c>
      <c r="T127" s="43">
        <v>130</v>
      </c>
      <c r="U127" s="43">
        <v>129.52000000000001</v>
      </c>
      <c r="V127" s="43">
        <v>129.52000000000001</v>
      </c>
      <c r="W127" s="43">
        <v>129.52000000000001</v>
      </c>
      <c r="X127" s="43">
        <v>129.52000000000001</v>
      </c>
      <c r="Y127" s="43">
        <v>129.52000000000001</v>
      </c>
      <c r="Z127" s="43">
        <v>129.52000000000001</v>
      </c>
      <c r="AA127" s="43">
        <v>129.52000000000001</v>
      </c>
      <c r="AB127" s="43">
        <v>135</v>
      </c>
      <c r="AC127" s="43">
        <v>135</v>
      </c>
      <c r="AD127" s="43">
        <v>135.19999999999999</v>
      </c>
      <c r="AE127" s="43">
        <v>133.6</v>
      </c>
      <c r="AF127" s="43">
        <v>133.1</v>
      </c>
      <c r="AG127" s="120"/>
      <c r="AH127" s="46">
        <f t="shared" si="34"/>
        <v>135.19999999999999</v>
      </c>
      <c r="AI127" s="47">
        <f t="shared" si="35"/>
        <v>128.4</v>
      </c>
    </row>
    <row r="128" spans="1:64" x14ac:dyDescent="0.25">
      <c r="A128" s="119" t="s">
        <v>150</v>
      </c>
      <c r="B128" s="43">
        <v>132.5</v>
      </c>
      <c r="C128" s="43">
        <v>132.1</v>
      </c>
      <c r="D128" s="43">
        <v>133</v>
      </c>
      <c r="E128" s="43">
        <v>133</v>
      </c>
      <c r="F128" s="43">
        <v>133</v>
      </c>
      <c r="G128" s="43">
        <v>131.9</v>
      </c>
      <c r="H128" s="43">
        <v>131.6</v>
      </c>
      <c r="I128" s="43">
        <v>132.1</v>
      </c>
      <c r="J128" s="43">
        <v>128.80000000000001</v>
      </c>
      <c r="K128" s="43">
        <v>131.19999999999999</v>
      </c>
      <c r="L128" s="43">
        <v>131.69999999999999</v>
      </c>
      <c r="M128" s="43">
        <v>131.6</v>
      </c>
      <c r="N128" s="43">
        <v>130.77000000000001</v>
      </c>
      <c r="O128" s="43">
        <v>131.4</v>
      </c>
      <c r="P128" s="43">
        <v>130.6</v>
      </c>
      <c r="Q128" s="43">
        <v>132.80000000000001</v>
      </c>
      <c r="R128" s="43">
        <v>131.69999999999999</v>
      </c>
      <c r="S128" s="43">
        <v>131.69999999999999</v>
      </c>
      <c r="T128" s="43">
        <v>130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>
        <v>129.9</v>
      </c>
      <c r="AB128" s="43">
        <v>133.6</v>
      </c>
      <c r="AC128" s="43">
        <v>133.6</v>
      </c>
      <c r="AD128" s="43">
        <v>131.4</v>
      </c>
      <c r="AE128" s="43">
        <v>131.6</v>
      </c>
      <c r="AF128" s="43">
        <v>130.9</v>
      </c>
      <c r="AG128" s="120"/>
      <c r="AH128" s="46">
        <f t="shared" si="34"/>
        <v>133.6</v>
      </c>
      <c r="AI128" s="47">
        <f t="shared" si="35"/>
        <v>128.80000000000001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137.1</v>
      </c>
      <c r="C130" s="43">
        <v>135.5</v>
      </c>
      <c r="D130" s="43">
        <v>137</v>
      </c>
      <c r="E130" s="43">
        <v>137</v>
      </c>
      <c r="F130" s="43">
        <v>137</v>
      </c>
      <c r="G130" s="43">
        <v>137.6</v>
      </c>
      <c r="H130" s="43">
        <v>136.6</v>
      </c>
      <c r="I130" s="43">
        <v>137</v>
      </c>
      <c r="J130" s="43">
        <v>136.80000000000001</v>
      </c>
      <c r="K130" s="43">
        <v>135.6</v>
      </c>
      <c r="L130" s="43">
        <v>134.69999999999999</v>
      </c>
      <c r="M130" s="43">
        <v>134.4</v>
      </c>
      <c r="N130" s="43">
        <v>133.19999999999999</v>
      </c>
      <c r="O130" s="43">
        <v>135.69999999999999</v>
      </c>
      <c r="P130" s="43">
        <v>135.5</v>
      </c>
      <c r="Q130" s="43">
        <v>137.6</v>
      </c>
      <c r="R130" s="43">
        <v>136.9</v>
      </c>
      <c r="S130" s="43">
        <v>136.9</v>
      </c>
      <c r="T130" s="43">
        <v>135.1</v>
      </c>
      <c r="U130" s="43">
        <v>135</v>
      </c>
      <c r="V130" s="43">
        <v>135</v>
      </c>
      <c r="W130" s="43">
        <v>135</v>
      </c>
      <c r="X130" s="43">
        <v>135</v>
      </c>
      <c r="Y130" s="43">
        <v>135</v>
      </c>
      <c r="Z130" s="43">
        <v>135</v>
      </c>
      <c r="AA130" s="43">
        <v>135</v>
      </c>
      <c r="AB130" s="43">
        <v>138</v>
      </c>
      <c r="AC130" s="43">
        <v>138</v>
      </c>
      <c r="AD130" s="43">
        <v>138</v>
      </c>
      <c r="AE130" s="43">
        <v>134.30000000000001</v>
      </c>
      <c r="AF130" s="43">
        <v>133.69999999999999</v>
      </c>
      <c r="AG130" s="120"/>
      <c r="AH130" s="46">
        <f t="shared" si="34"/>
        <v>138</v>
      </c>
      <c r="AI130" s="47">
        <f t="shared" si="35"/>
        <v>133.19999999999999</v>
      </c>
    </row>
    <row r="131" spans="1:35" x14ac:dyDescent="0.25">
      <c r="A131" s="121" t="s">
        <v>153</v>
      </c>
      <c r="B131" s="122">
        <v>132.80000000000001</v>
      </c>
      <c r="C131" s="122">
        <v>132.6</v>
      </c>
      <c r="D131" s="122">
        <v>132</v>
      </c>
      <c r="E131" s="122">
        <v>132</v>
      </c>
      <c r="F131" s="122">
        <v>132</v>
      </c>
      <c r="G131" s="122">
        <v>134.19999999999999</v>
      </c>
      <c r="H131" s="122">
        <v>133.30000000000001</v>
      </c>
      <c r="I131" s="122">
        <v>135.30000000000001</v>
      </c>
      <c r="J131" s="122">
        <v>133</v>
      </c>
      <c r="K131" s="122">
        <v>132.6</v>
      </c>
      <c r="L131" s="122">
        <v>132.6</v>
      </c>
      <c r="M131" s="122">
        <v>133.9</v>
      </c>
      <c r="N131" s="122">
        <v>130.9</v>
      </c>
      <c r="O131" s="122">
        <v>132.80000000000001</v>
      </c>
      <c r="P131" s="122">
        <v>133.1</v>
      </c>
      <c r="Q131" s="122">
        <v>134.9</v>
      </c>
      <c r="R131" s="122">
        <v>133.1</v>
      </c>
      <c r="S131" s="122">
        <v>133.1</v>
      </c>
      <c r="T131" s="122">
        <v>133.69999999999999</v>
      </c>
      <c r="U131" s="122">
        <v>133.1</v>
      </c>
      <c r="V131" s="122">
        <v>133.1</v>
      </c>
      <c r="W131" s="122">
        <v>133.1</v>
      </c>
      <c r="X131" s="122">
        <v>133.1</v>
      </c>
      <c r="Y131" s="122">
        <v>133.1</v>
      </c>
      <c r="Z131" s="122">
        <v>133.1</v>
      </c>
      <c r="AA131" s="122">
        <v>133.1</v>
      </c>
      <c r="AB131" s="122">
        <v>135</v>
      </c>
      <c r="AC131" s="122">
        <v>135</v>
      </c>
      <c r="AD131" s="122">
        <v>135</v>
      </c>
      <c r="AE131" s="122">
        <v>133.1</v>
      </c>
      <c r="AF131" s="122">
        <v>133.4</v>
      </c>
      <c r="AG131" s="123"/>
      <c r="AH131" s="46">
        <f t="shared" si="34"/>
        <v>135.30000000000001</v>
      </c>
      <c r="AI131" s="47">
        <f t="shared" si="35"/>
        <v>130.9</v>
      </c>
    </row>
    <row r="132" spans="1:35" x14ac:dyDescent="0.25">
      <c r="A132" s="119" t="s">
        <v>154</v>
      </c>
      <c r="B132" s="43">
        <v>129.1</v>
      </c>
      <c r="C132" s="43">
        <v>133.9</v>
      </c>
      <c r="D132" s="43">
        <v>129</v>
      </c>
      <c r="E132" s="43">
        <v>129</v>
      </c>
      <c r="F132" s="43">
        <v>129</v>
      </c>
      <c r="G132" s="43">
        <v>133.4</v>
      </c>
      <c r="H132" s="43">
        <v>125.2</v>
      </c>
      <c r="I132" s="43">
        <v>129.6</v>
      </c>
      <c r="J132" s="43">
        <v>127.3</v>
      </c>
      <c r="K132" s="43">
        <v>127.1</v>
      </c>
      <c r="L132" s="43">
        <v>133.30000000000001</v>
      </c>
      <c r="M132" s="43">
        <v>135.80000000000001</v>
      </c>
      <c r="N132" s="43">
        <v>131.1</v>
      </c>
      <c r="O132" s="43">
        <v>131.69999999999999</v>
      </c>
      <c r="P132" s="43">
        <v>131.30000000000001</v>
      </c>
      <c r="Q132" s="43">
        <v>130.4</v>
      </c>
      <c r="R132" s="43">
        <v>132.19999999999999</v>
      </c>
      <c r="S132" s="43">
        <v>132.19999999999999</v>
      </c>
      <c r="T132" s="43">
        <v>134.80000000000001</v>
      </c>
      <c r="U132" s="43">
        <v>133.30000000000001</v>
      </c>
      <c r="V132" s="43">
        <v>133.30000000000001</v>
      </c>
      <c r="W132" s="43">
        <v>133.30000000000001</v>
      </c>
      <c r="X132" s="43">
        <v>133.30000000000001</v>
      </c>
      <c r="Y132" s="43">
        <v>133.30000000000001</v>
      </c>
      <c r="Z132" s="43">
        <v>133.30000000000001</v>
      </c>
      <c r="AA132" s="43">
        <v>133.30000000000001</v>
      </c>
      <c r="AB132" s="43">
        <v>136.4</v>
      </c>
      <c r="AC132" s="43">
        <v>136.4</v>
      </c>
      <c r="AD132" s="43">
        <v>136.4</v>
      </c>
      <c r="AE132" s="43">
        <v>131.19999999999999</v>
      </c>
      <c r="AF132" s="43">
        <v>131.19999999999999</v>
      </c>
      <c r="AG132" s="120"/>
      <c r="AH132" s="46">
        <f t="shared" si="34"/>
        <v>136.4</v>
      </c>
      <c r="AI132" s="47">
        <f t="shared" si="35"/>
        <v>125.2</v>
      </c>
    </row>
    <row r="133" spans="1:35" ht="15.75" thickBot="1" x14ac:dyDescent="0.3">
      <c r="A133" s="119" t="s">
        <v>155</v>
      </c>
      <c r="B133" s="101">
        <v>69.099999999999994</v>
      </c>
      <c r="C133" s="101">
        <v>67.5</v>
      </c>
      <c r="D133" s="101">
        <v>67.5</v>
      </c>
      <c r="E133" s="101">
        <v>67.5</v>
      </c>
      <c r="F133" s="101">
        <v>67.5</v>
      </c>
      <c r="G133" s="101">
        <v>67.5</v>
      </c>
      <c r="H133" s="101">
        <v>67.55</v>
      </c>
      <c r="I133" s="101">
        <v>67.5</v>
      </c>
      <c r="J133" s="101">
        <v>67.5</v>
      </c>
      <c r="K133" s="101">
        <v>67.5</v>
      </c>
      <c r="L133" s="101">
        <v>67.5</v>
      </c>
      <c r="M133" s="101">
        <v>65.7</v>
      </c>
      <c r="N133" s="101">
        <v>65.599999999999994</v>
      </c>
      <c r="O133" s="101">
        <v>66.77</v>
      </c>
      <c r="P133" s="101">
        <v>66.7</v>
      </c>
      <c r="Q133" s="101">
        <v>67.7</v>
      </c>
      <c r="R133" s="101">
        <v>66.900000000000006</v>
      </c>
      <c r="S133" s="101">
        <v>66.900000000000006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67.599999999999994</v>
      </c>
      <c r="AC133" s="101">
        <v>67.599999999999994</v>
      </c>
      <c r="AD133" s="101">
        <v>67.599999999999994</v>
      </c>
      <c r="AE133" s="101">
        <v>67.599999999999994</v>
      </c>
      <c r="AF133" s="101">
        <v>67.599999999999994</v>
      </c>
      <c r="AG133" s="124"/>
      <c r="AH133" s="46">
        <f t="shared" si="34"/>
        <v>69.099999999999994</v>
      </c>
      <c r="AI133" s="47">
        <f t="shared" si="35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L135" si="160">SUM(C26,C32,C45:C46,C82,C84:C85,C87,C89,C137:C142,C177,C183,C189,C198,C200,C212,C219,C222:C223,C230,C232,C234,C238:C240,C242:C244,C249,C255:C256,C258:C260,C161,C166)</f>
        <v>164.95999999999998</v>
      </c>
      <c r="D135" s="114">
        <f t="shared" ref="D135:G135" si="161">SUM(D26,D32,D45:D46,D82,D84:D85,D87,D89,D137:D142,D177,D183,D189,D198,D200,D212,D219,D222:D223,D230,D232,D234,D238:D240,D242:D244,D249,D255:D256,D258:D260,D161,D166)</f>
        <v>163.06</v>
      </c>
      <c r="E135" s="114">
        <f t="shared" si="161"/>
        <v>163.06</v>
      </c>
      <c r="F135" s="114">
        <f t="shared" si="161"/>
        <v>163.06</v>
      </c>
      <c r="G135" s="114">
        <f t="shared" si="161"/>
        <v>162.41999999999999</v>
      </c>
      <c r="H135" s="114">
        <f t="shared" si="160"/>
        <v>183.83999999999997</v>
      </c>
      <c r="I135" s="114">
        <f t="shared" si="160"/>
        <v>196.14000000000001</v>
      </c>
      <c r="J135" s="114">
        <f t="shared" si="160"/>
        <v>249.23999999999998</v>
      </c>
      <c r="K135" s="114">
        <f t="shared" si="160"/>
        <v>268.44</v>
      </c>
      <c r="L135" s="114">
        <f t="shared" si="160"/>
        <v>311.74</v>
      </c>
      <c r="M135" s="114">
        <f t="shared" ref="M135:N135" si="162">SUM(M26,M32,M45:M46,M82,M84:M85,M87,M89,M137:M142,M177,M183,M189,M198,M200,M212,M219,M222:M223,M230,M232,M234,M238:M240,M242:M244,M249,M255:M256,M258:M260,M161,M166)</f>
        <v>321.13999999999993</v>
      </c>
      <c r="N135" s="114">
        <f t="shared" si="162"/>
        <v>318.94</v>
      </c>
      <c r="O135" s="114">
        <f t="shared" ref="O135:P135" si="163">SUM(O26,O32,O45:O46,O82,O84:O85,O87,O89,O137:O142,O177,O183,O189,O198,O200,O212,O219,O222:O223,O230,O232,O234,O238:O240,O242:O244,O249,O255:O256,O258:O260,O161,O166)</f>
        <v>307.33999999999997</v>
      </c>
      <c r="P135" s="114">
        <f t="shared" si="163"/>
        <v>287.89000000000004</v>
      </c>
      <c r="Q135" s="114">
        <f t="shared" ref="Q135:R135" si="164">SUM(Q26,Q32,Q45:Q46,Q82,Q84:Q85,Q87,Q89,Q137:Q142,Q177,Q183,Q189,Q198,Q200,Q212,Q219,Q222:Q223,Q230,Q232,Q234,Q238:Q240,Q242:Q244,Q249,Q255:Q256,Q258:Q260,Q161,Q166)</f>
        <v>299.64000000000004</v>
      </c>
      <c r="R135" s="114">
        <f t="shared" si="164"/>
        <v>281.33999999999997</v>
      </c>
      <c r="S135" s="114">
        <f t="shared" ref="S135:X135" si="165">SUM(S26,S32,S45:S46,S82,S84:S85,S87,S89,S137:S142,S177,S183,S189,S198,S200,S212,S219,S222:S223,S230,S232,S234,S238:S240,S242:S244,S249,S255:S256,S258:S260,S161,S166)</f>
        <v>283.64</v>
      </c>
      <c r="T135" s="114">
        <f t="shared" si="165"/>
        <v>276.64000000000004</v>
      </c>
      <c r="U135" s="114">
        <f t="shared" si="165"/>
        <v>258.83999999999997</v>
      </c>
      <c r="V135" s="114">
        <f t="shared" si="165"/>
        <v>257.83999999999997</v>
      </c>
      <c r="W135" s="114">
        <f t="shared" si="165"/>
        <v>257.83999999999997</v>
      </c>
      <c r="X135" s="114">
        <f t="shared" si="165"/>
        <v>314.33999999999997</v>
      </c>
      <c r="Y135" s="114">
        <f>SUM(Y23,Y30,Y51:Y52,Y82,Y84:Y85,Y87,Y89,Y137:Y142,Y170,Y176,Y182,Y191,Y193,Y205,Y212,Y215:Y216,Y223,Y225,Y227,Y231:Y233,Y235:Y237,Y242,Y248:Y249,Y251:Y253,Y261,Y266)</f>
        <v>313</v>
      </c>
      <c r="Z135" s="114">
        <f>SUM(Z23,Z30,Z51:Z52,Z82,Z84:Z85,Z87,Z89,Z137:Z142,Z170,Z176,Z182,Z191,Z193,Z205,Z212,Z215:Z216,Z223,Z225,Z227,Z231:Z233,Z235:Z237,Z242,Z248:Z249,Z251:Z253,Z261,Z266)</f>
        <v>313</v>
      </c>
      <c r="AA135" s="114">
        <f t="shared" ref="AA135" si="166">SUM(AA26,AA32,AA45:AA46,AA82,AA84:AA85,AA87,AA89,AA137:AA142,AA177,AA183,AA189,AA198,AA200,AA212,AA219,AA222:AA223,AA230,AA232,AA234,AA238:AA240,AA242:AA244,AA249,AA255:AA256,AA258:AA260,AA161,AA166)</f>
        <v>314.33999999999997</v>
      </c>
      <c r="AB135" s="114">
        <f t="shared" ref="AB135:AD135" si="167">SUM(AB26,AB32,AB45:AB46,AB82,AB84:AB85,AB87,AB89,AB137:AB142,AB177,AB183,AB189,AB198,AB200,AB212,AB219,AB222:AB223,AB230,AB232,AB234,AB238:AB240,AB242:AB244,AB249,AB255:AB256,AB258:AB260,AB161,AB166)</f>
        <v>325.03999999999996</v>
      </c>
      <c r="AC135" s="114">
        <f t="shared" si="167"/>
        <v>325.03999999999996</v>
      </c>
      <c r="AD135" s="114">
        <f t="shared" si="167"/>
        <v>210.14</v>
      </c>
      <c r="AE135" s="114">
        <f t="shared" ref="AE135:AF135" si="168">SUM(AE26,AE32,AE45:AE46,AE82,AE84:AE85,AE87,AE89,AE137:AE142,AE177,AE183,AE189,AE198,AE200,AE212,AE219,AE222:AE223,AE230,AE232,AE234,AE238:AE240,AE242:AE244,AE249,AE255:AE256,AE258:AE260,AE161,AE166)</f>
        <v>218.04000000000002</v>
      </c>
      <c r="AF135" s="114">
        <f t="shared" si="168"/>
        <v>204.61999999999998</v>
      </c>
      <c r="AG135" s="127"/>
      <c r="AH135" s="46">
        <f t="shared" si="34"/>
        <v>325.03999999999996</v>
      </c>
      <c r="AI135" s="47">
        <f t="shared" si="35"/>
        <v>124.14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29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36.9</v>
      </c>
      <c r="C137" s="132">
        <v>-10.08</v>
      </c>
      <c r="D137" s="132">
        <v>-10.08</v>
      </c>
      <c r="E137" s="132">
        <v>-10.08</v>
      </c>
      <c r="F137" s="132">
        <v>-10.08</v>
      </c>
      <c r="G137" s="132">
        <v>-4.22</v>
      </c>
      <c r="H137" s="133">
        <v>12.4</v>
      </c>
      <c r="I137" s="133">
        <v>29.8</v>
      </c>
      <c r="J137" s="133">
        <v>37.700000000000003</v>
      </c>
      <c r="K137" s="133">
        <v>37.799999999999997</v>
      </c>
      <c r="L137" s="133">
        <v>44.9</v>
      </c>
      <c r="M137" s="133">
        <v>45.6</v>
      </c>
      <c r="N137" s="133">
        <v>42.1</v>
      </c>
      <c r="O137" s="133">
        <v>40.700000000000003</v>
      </c>
      <c r="P137" s="133">
        <v>39</v>
      </c>
      <c r="Q137" s="133">
        <v>41.1</v>
      </c>
      <c r="R137" s="133">
        <v>34.9</v>
      </c>
      <c r="S137" s="133">
        <v>34.9</v>
      </c>
      <c r="T137" s="133">
        <v>25.3</v>
      </c>
      <c r="U137" s="133">
        <v>24.8</v>
      </c>
      <c r="V137" s="133">
        <v>24.8</v>
      </c>
      <c r="W137" s="133">
        <v>24.8</v>
      </c>
      <c r="X137" s="133">
        <v>34.1</v>
      </c>
      <c r="Y137" s="133">
        <v>34.1</v>
      </c>
      <c r="Z137" s="133">
        <v>34.1</v>
      </c>
      <c r="AA137" s="133">
        <v>34.1</v>
      </c>
      <c r="AB137" s="133">
        <v>57.5</v>
      </c>
      <c r="AC137" s="133">
        <v>57.5</v>
      </c>
      <c r="AD137" s="133">
        <v>41.7</v>
      </c>
      <c r="AE137" s="133">
        <v>76.900000000000006</v>
      </c>
      <c r="AF137" s="133">
        <v>80.88</v>
      </c>
      <c r="AG137" s="134">
        <v>75</v>
      </c>
      <c r="AH137" s="46">
        <f t="shared" si="34"/>
        <v>80.88</v>
      </c>
      <c r="AI137" s="47">
        <f t="shared" si="35"/>
        <v>-10.08</v>
      </c>
    </row>
    <row r="138" spans="1:35" x14ac:dyDescent="0.25">
      <c r="A138" s="135" t="s">
        <v>160</v>
      </c>
      <c r="B138" s="132">
        <v>0</v>
      </c>
      <c r="C138" s="132">
        <v>0</v>
      </c>
      <c r="D138" s="132">
        <v>0</v>
      </c>
      <c r="E138" s="132">
        <v>0</v>
      </c>
      <c r="F138" s="132">
        <v>0</v>
      </c>
      <c r="G138" s="132">
        <v>0</v>
      </c>
      <c r="H138" s="136">
        <v>0</v>
      </c>
      <c r="I138" s="136">
        <v>0</v>
      </c>
      <c r="J138" s="136">
        <v>16.399999999999999</v>
      </c>
      <c r="K138" s="136">
        <v>13.5</v>
      </c>
      <c r="L138" s="136">
        <v>24.6</v>
      </c>
      <c r="M138" s="136">
        <v>27.7</v>
      </c>
      <c r="N138" s="136">
        <v>23.4</v>
      </c>
      <c r="O138" s="136">
        <v>24.6</v>
      </c>
      <c r="P138" s="136">
        <v>22.9</v>
      </c>
      <c r="Q138" s="136">
        <v>24.6</v>
      </c>
      <c r="R138" s="136">
        <v>10.5</v>
      </c>
      <c r="S138" s="136">
        <v>10.5</v>
      </c>
      <c r="T138" s="136">
        <v>-8.5</v>
      </c>
      <c r="U138" s="136">
        <v>-3.2</v>
      </c>
      <c r="V138" s="136">
        <v>-3.2</v>
      </c>
      <c r="W138" s="136">
        <v>-3.2</v>
      </c>
      <c r="X138" s="136">
        <v>21</v>
      </c>
      <c r="Y138" s="136">
        <v>21</v>
      </c>
      <c r="Z138" s="136">
        <v>21</v>
      </c>
      <c r="AA138" s="136">
        <v>21</v>
      </c>
      <c r="AB138" s="136">
        <v>45.3</v>
      </c>
      <c r="AC138" s="136">
        <v>45.3</v>
      </c>
      <c r="AD138" s="136"/>
      <c r="AE138" s="136">
        <v>0</v>
      </c>
      <c r="AF138" s="136">
        <v>0</v>
      </c>
      <c r="AG138" s="134">
        <v>240</v>
      </c>
      <c r="AH138" s="46">
        <f t="shared" si="34"/>
        <v>45.3</v>
      </c>
      <c r="AI138" s="47">
        <f t="shared" si="35"/>
        <v>-8.5</v>
      </c>
    </row>
    <row r="139" spans="1:35" x14ac:dyDescent="0.25">
      <c r="A139" s="135" t="s">
        <v>161</v>
      </c>
      <c r="B139" s="132">
        <v>-34.4</v>
      </c>
      <c r="C139" s="132">
        <v>-47.2</v>
      </c>
      <c r="D139" s="132">
        <v>-47.2</v>
      </c>
      <c r="E139" s="132">
        <v>-47.2</v>
      </c>
      <c r="F139" s="132">
        <v>-47.2</v>
      </c>
      <c r="G139" s="132">
        <v>-40</v>
      </c>
      <c r="H139" s="136">
        <v>-31.2</v>
      </c>
      <c r="I139" s="136">
        <v>-14.1</v>
      </c>
      <c r="J139" s="136">
        <v>-10.1</v>
      </c>
      <c r="K139" s="136">
        <v>-3.6</v>
      </c>
      <c r="L139" s="136">
        <v>-3.1</v>
      </c>
      <c r="M139" s="136">
        <v>0.5</v>
      </c>
      <c r="N139" s="136">
        <v>0.6</v>
      </c>
      <c r="O139" s="136">
        <v>-2</v>
      </c>
      <c r="P139" s="136">
        <v>-2.1</v>
      </c>
      <c r="Q139" s="136">
        <v>-13.1</v>
      </c>
      <c r="R139" s="136">
        <v>-5</v>
      </c>
      <c r="S139" s="136">
        <v>-5</v>
      </c>
      <c r="T139" s="136">
        <v>12.8</v>
      </c>
      <c r="U139" s="136">
        <v>-12.8</v>
      </c>
      <c r="V139" s="136">
        <v>-12.8</v>
      </c>
      <c r="W139" s="136">
        <v>-12.8</v>
      </c>
      <c r="X139" s="136">
        <v>15.1</v>
      </c>
      <c r="Y139" s="136">
        <v>15.1</v>
      </c>
      <c r="Z139" s="136">
        <v>15.1</v>
      </c>
      <c r="AA139" s="136">
        <v>15.1</v>
      </c>
      <c r="AB139" s="136">
        <v>-15.6</v>
      </c>
      <c r="AC139" s="136">
        <v>-15.6</v>
      </c>
      <c r="AD139" s="136">
        <v>-9.1</v>
      </c>
      <c r="AE139" s="136">
        <v>-48.1</v>
      </c>
      <c r="AF139" s="136">
        <v>61.4</v>
      </c>
      <c r="AG139" s="134">
        <v>240</v>
      </c>
      <c r="AH139" s="46">
        <f t="shared" ref="AH139:AH145" si="169">MAX(B139:AF139)</f>
        <v>61.4</v>
      </c>
      <c r="AI139" s="47">
        <f t="shared" ref="AI139:AI145" si="170">MIN(B139:AF139)</f>
        <v>-48.1</v>
      </c>
    </row>
    <row r="140" spans="1:35" x14ac:dyDescent="0.25">
      <c r="A140" s="135" t="s">
        <v>162</v>
      </c>
      <c r="B140" s="132">
        <v>33.200000000000003</v>
      </c>
      <c r="C140" s="132">
        <v>44.6</v>
      </c>
      <c r="D140" s="132">
        <v>44.6</v>
      </c>
      <c r="E140" s="132">
        <v>44.6</v>
      </c>
      <c r="F140" s="132">
        <v>44.6</v>
      </c>
      <c r="G140" s="132">
        <v>38.299999999999997</v>
      </c>
      <c r="H140" s="137">
        <v>29.7</v>
      </c>
      <c r="I140" s="137">
        <v>12.3</v>
      </c>
      <c r="J140" s="137">
        <v>9.6999999999999993</v>
      </c>
      <c r="K140" s="137">
        <v>3.3</v>
      </c>
      <c r="L140" s="137">
        <v>8.4</v>
      </c>
      <c r="M140" s="137">
        <v>-0.3</v>
      </c>
      <c r="N140" s="137">
        <v>4.3</v>
      </c>
      <c r="O140" s="137">
        <v>2.2000000000000002</v>
      </c>
      <c r="P140" s="137">
        <v>2</v>
      </c>
      <c r="Q140" s="137">
        <v>12.5</v>
      </c>
      <c r="R140" s="137">
        <v>4.4000000000000004</v>
      </c>
      <c r="S140" s="137">
        <v>4.4000000000000004</v>
      </c>
      <c r="T140" s="137">
        <v>12.1</v>
      </c>
      <c r="U140" s="137">
        <v>8</v>
      </c>
      <c r="V140" s="137">
        <v>8</v>
      </c>
      <c r="W140" s="137">
        <v>8</v>
      </c>
      <c r="X140" s="137">
        <v>-2.2000000000000002</v>
      </c>
      <c r="Y140" s="137">
        <v>-2.2000000000000002</v>
      </c>
      <c r="Z140" s="137">
        <v>-2.2000000000000002</v>
      </c>
      <c r="AA140" s="137">
        <v>-2.2000000000000002</v>
      </c>
      <c r="AB140" s="137">
        <v>21.1</v>
      </c>
      <c r="AC140" s="137">
        <v>21.1</v>
      </c>
      <c r="AD140" s="137">
        <v>8.6</v>
      </c>
      <c r="AE140" s="137">
        <v>46.4</v>
      </c>
      <c r="AF140" s="137">
        <v>-59.1</v>
      </c>
      <c r="AG140" s="134"/>
      <c r="AH140" s="46">
        <f t="shared" si="169"/>
        <v>46.4</v>
      </c>
      <c r="AI140" s="47">
        <f t="shared" si="170"/>
        <v>-59.1</v>
      </c>
    </row>
    <row r="141" spans="1:35" x14ac:dyDescent="0.25">
      <c r="A141" s="135" t="s">
        <v>163</v>
      </c>
      <c r="B141" s="132">
        <v>3.4</v>
      </c>
      <c r="C141" s="132">
        <v>3</v>
      </c>
      <c r="D141" s="132">
        <v>3</v>
      </c>
      <c r="E141" s="132">
        <v>3</v>
      </c>
      <c r="F141" s="132">
        <v>3</v>
      </c>
      <c r="G141" s="132">
        <v>-0.8</v>
      </c>
      <c r="H141" s="136">
        <v>2.2999999999999998</v>
      </c>
      <c r="I141" s="136">
        <v>8.9</v>
      </c>
      <c r="J141" s="136">
        <v>11.9</v>
      </c>
      <c r="K141" s="136">
        <v>14.6</v>
      </c>
      <c r="L141" s="136">
        <v>15.9</v>
      </c>
      <c r="M141" s="136">
        <v>18</v>
      </c>
      <c r="N141" s="136">
        <v>16.899999999999999</v>
      </c>
      <c r="O141" s="136">
        <v>14.2</v>
      </c>
      <c r="P141" s="136">
        <v>13.55</v>
      </c>
      <c r="Q141" s="136">
        <v>10.8</v>
      </c>
      <c r="R141" s="136">
        <v>12.7</v>
      </c>
      <c r="S141" s="136">
        <v>12.7</v>
      </c>
      <c r="T141" s="136">
        <v>18.399999999999999</v>
      </c>
      <c r="U141" s="136">
        <v>17.2</v>
      </c>
      <c r="V141" s="136">
        <v>17.2</v>
      </c>
      <c r="W141" s="136">
        <v>17.2</v>
      </c>
      <c r="X141" s="136">
        <v>39</v>
      </c>
      <c r="Y141" s="136">
        <v>39</v>
      </c>
      <c r="Z141" s="136">
        <v>39</v>
      </c>
      <c r="AA141" s="136">
        <v>39</v>
      </c>
      <c r="AB141" s="136">
        <v>25.2</v>
      </c>
      <c r="AC141" s="136">
        <v>25.2</v>
      </c>
      <c r="AD141" s="136">
        <v>23.9</v>
      </c>
      <c r="AE141" s="136">
        <v>11.3</v>
      </c>
      <c r="AF141" s="136">
        <v>6.2</v>
      </c>
      <c r="AG141" s="134">
        <v>60</v>
      </c>
      <c r="AH141" s="46">
        <f t="shared" si="169"/>
        <v>39</v>
      </c>
      <c r="AI141" s="47">
        <f t="shared" si="170"/>
        <v>-0.8</v>
      </c>
    </row>
    <row r="142" spans="1:35" x14ac:dyDescent="0.25">
      <c r="A142" s="135" t="s">
        <v>164</v>
      </c>
      <c r="B142" s="132">
        <v>-3.3</v>
      </c>
      <c r="C142" s="132">
        <v>68.8</v>
      </c>
      <c r="D142" s="132">
        <v>68.8</v>
      </c>
      <c r="E142" s="132">
        <v>68.8</v>
      </c>
      <c r="F142" s="132">
        <v>68.8</v>
      </c>
      <c r="G142" s="132">
        <v>66.5</v>
      </c>
      <c r="H142" s="137">
        <v>68</v>
      </c>
      <c r="I142" s="137">
        <v>56.6</v>
      </c>
      <c r="J142" s="137">
        <v>85</v>
      </c>
      <c r="K142" s="137">
        <v>102.3</v>
      </c>
      <c r="L142" s="137">
        <v>120.5</v>
      </c>
      <c r="M142" s="137">
        <v>128.1</v>
      </c>
      <c r="N142" s="137">
        <v>127.7</v>
      </c>
      <c r="O142" s="137">
        <v>119.8</v>
      </c>
      <c r="P142" s="137">
        <v>103.6</v>
      </c>
      <c r="Q142" s="137">
        <v>121.5</v>
      </c>
      <c r="R142" s="137">
        <v>121.5</v>
      </c>
      <c r="S142" s="137">
        <v>121.5</v>
      </c>
      <c r="T142" s="137">
        <v>111.9</v>
      </c>
      <c r="U142" s="137">
        <v>124.5</v>
      </c>
      <c r="V142" s="137">
        <v>124.5</v>
      </c>
      <c r="W142" s="137">
        <v>124.5</v>
      </c>
      <c r="X142" s="137">
        <v>108</v>
      </c>
      <c r="Y142" s="137">
        <v>108</v>
      </c>
      <c r="Z142" s="137">
        <v>108</v>
      </c>
      <c r="AA142" s="137">
        <v>108</v>
      </c>
      <c r="AB142" s="137">
        <v>92.2</v>
      </c>
      <c r="AC142" s="137">
        <v>92.2</v>
      </c>
      <c r="AD142" s="137">
        <v>45.7</v>
      </c>
      <c r="AE142" s="137">
        <v>15.1</v>
      </c>
      <c r="AF142" s="137">
        <v>-1.2</v>
      </c>
      <c r="AG142" s="138">
        <v>120</v>
      </c>
      <c r="AH142" s="46">
        <f t="shared" si="169"/>
        <v>128.1</v>
      </c>
      <c r="AI142" s="47">
        <f t="shared" si="170"/>
        <v>-3.3</v>
      </c>
    </row>
    <row r="143" spans="1:35" x14ac:dyDescent="0.25">
      <c r="A143" s="135" t="s">
        <v>165</v>
      </c>
      <c r="B143" s="132">
        <v>32.799999999999997</v>
      </c>
      <c r="C143" s="132">
        <v>69</v>
      </c>
      <c r="D143" s="132">
        <v>69</v>
      </c>
      <c r="E143" s="132">
        <v>69</v>
      </c>
      <c r="F143" s="132">
        <v>69</v>
      </c>
      <c r="G143" s="132">
        <v>66.5</v>
      </c>
      <c r="H143" s="137">
        <v>65.400000000000006</v>
      </c>
      <c r="I143" s="137">
        <v>60.3</v>
      </c>
      <c r="J143" s="137">
        <v>74.099999999999994</v>
      </c>
      <c r="K143" s="137">
        <v>82.3</v>
      </c>
      <c r="L143" s="137">
        <v>91</v>
      </c>
      <c r="M143" s="137">
        <v>94.4</v>
      </c>
      <c r="N143" s="137">
        <v>93.4</v>
      </c>
      <c r="O143" s="137">
        <v>89.7</v>
      </c>
      <c r="P143" s="137">
        <v>82.2</v>
      </c>
      <c r="Q143" s="137">
        <v>90.4</v>
      </c>
      <c r="R143" s="137">
        <v>90.4</v>
      </c>
      <c r="S143" s="137">
        <v>90.4</v>
      </c>
      <c r="T143" s="137">
        <v>88.2</v>
      </c>
      <c r="U143" s="137">
        <v>94.9</v>
      </c>
      <c r="V143" s="137">
        <v>94.9</v>
      </c>
      <c r="W143" s="137">
        <v>94.9</v>
      </c>
      <c r="X143" s="137">
        <v>90</v>
      </c>
      <c r="Y143" s="137">
        <v>90</v>
      </c>
      <c r="Z143" s="137">
        <v>90</v>
      </c>
      <c r="AA143" s="137">
        <v>90</v>
      </c>
      <c r="AB143" s="137">
        <v>82.5</v>
      </c>
      <c r="AC143" s="137">
        <v>82.5</v>
      </c>
      <c r="AD143" s="137">
        <v>58.6</v>
      </c>
      <c r="AE143" s="137">
        <v>45.34</v>
      </c>
      <c r="AF143" s="137">
        <v>36.9</v>
      </c>
      <c r="AG143" s="138"/>
      <c r="AH143" s="46">
        <f t="shared" si="169"/>
        <v>94.9</v>
      </c>
      <c r="AI143" s="47">
        <f t="shared" si="170"/>
        <v>32.799999999999997</v>
      </c>
    </row>
    <row r="144" spans="1:35" x14ac:dyDescent="0.25">
      <c r="A144" s="135" t="s">
        <v>166</v>
      </c>
      <c r="B144" s="132">
        <v>4.5</v>
      </c>
      <c r="C144" s="132">
        <v>18</v>
      </c>
      <c r="D144" s="132">
        <v>18</v>
      </c>
      <c r="E144" s="132">
        <v>18</v>
      </c>
      <c r="F144" s="132">
        <v>18</v>
      </c>
      <c r="G144" s="132">
        <v>31.4</v>
      </c>
      <c r="H144" s="137">
        <v>9.1999999999999993</v>
      </c>
      <c r="I144" s="137">
        <v>-24.4</v>
      </c>
      <c r="J144" s="137">
        <v>-31.6</v>
      </c>
      <c r="K144" s="137">
        <v>-36.299999999999997</v>
      </c>
      <c r="L144" s="137">
        <v>-39.5</v>
      </c>
      <c r="M144" s="137">
        <v>1.5</v>
      </c>
      <c r="N144" s="137">
        <v>1.5</v>
      </c>
      <c r="O144" s="137">
        <v>3.8</v>
      </c>
      <c r="P144" s="137">
        <v>6.3</v>
      </c>
      <c r="Q144" s="137">
        <v>7</v>
      </c>
      <c r="R144" s="137">
        <v>5.7</v>
      </c>
      <c r="S144" s="137">
        <v>5.7</v>
      </c>
      <c r="T144" s="137">
        <v>-1.1000000000000001</v>
      </c>
      <c r="U144" s="137">
        <v>6</v>
      </c>
      <c r="V144" s="137">
        <v>6</v>
      </c>
      <c r="W144" s="137">
        <v>6</v>
      </c>
      <c r="X144" s="137">
        <v>-41</v>
      </c>
      <c r="Y144" s="137">
        <v>-41</v>
      </c>
      <c r="Z144" s="137">
        <v>-41</v>
      </c>
      <c r="AA144" s="137">
        <v>-41</v>
      </c>
      <c r="AB144" s="137">
        <v>-44.1</v>
      </c>
      <c r="AC144" s="137">
        <v>-44.1</v>
      </c>
      <c r="AD144" s="137">
        <v>-32.4</v>
      </c>
      <c r="AE144" s="137">
        <v>-26.2</v>
      </c>
      <c r="AF144" s="137">
        <v>-21.5</v>
      </c>
      <c r="AG144" s="138"/>
      <c r="AH144" s="46">
        <f t="shared" si="169"/>
        <v>31.4</v>
      </c>
      <c r="AI144" s="47">
        <f t="shared" si="170"/>
        <v>-44.1</v>
      </c>
    </row>
    <row r="145" spans="1:37" x14ac:dyDescent="0.25">
      <c r="A145" s="135" t="s">
        <v>167</v>
      </c>
      <c r="B145" s="132">
        <v>-28.1</v>
      </c>
      <c r="C145" s="132">
        <v>-92.8</v>
      </c>
      <c r="D145" s="132">
        <v>-92.8</v>
      </c>
      <c r="E145" s="132">
        <v>-92.8</v>
      </c>
      <c r="F145" s="132">
        <v>-92.8</v>
      </c>
      <c r="G145" s="132">
        <v>-80.2</v>
      </c>
      <c r="H145" s="137">
        <v>-72.3</v>
      </c>
      <c r="I145" s="137">
        <v>-104</v>
      </c>
      <c r="J145" s="137">
        <v>-91</v>
      </c>
      <c r="K145" s="137">
        <v>-120</v>
      </c>
      <c r="L145" s="137">
        <v>-88.3</v>
      </c>
      <c r="M145" s="137">
        <v>-91</v>
      </c>
      <c r="N145" s="137">
        <v>-101.4</v>
      </c>
      <c r="O145" s="137">
        <v>-98.6</v>
      </c>
      <c r="P145" s="137">
        <v>-101.9</v>
      </c>
      <c r="Q145" s="137">
        <v>-51.5</v>
      </c>
      <c r="R145" s="137">
        <v>-82.5</v>
      </c>
      <c r="S145" s="137">
        <v>-82.5</v>
      </c>
      <c r="T145" s="137">
        <v>-173.8</v>
      </c>
      <c r="U145" s="137">
        <v>-159.80000000000001</v>
      </c>
      <c r="V145" s="137">
        <v>-159.80000000000001</v>
      </c>
      <c r="W145" s="137">
        <v>-159.80000000000001</v>
      </c>
      <c r="X145" s="137">
        <v>-34</v>
      </c>
      <c r="Y145" s="137">
        <v>-34</v>
      </c>
      <c r="Z145" s="137">
        <v>-34</v>
      </c>
      <c r="AA145" s="137">
        <v>-34</v>
      </c>
      <c r="AB145" s="137">
        <v>-14.1</v>
      </c>
      <c r="AC145" s="137">
        <v>-14.1</v>
      </c>
      <c r="AD145" s="137">
        <v>-42.8</v>
      </c>
      <c r="AE145" s="137">
        <v>118.6</v>
      </c>
      <c r="AF145" s="137">
        <v>155.9</v>
      </c>
      <c r="AG145" s="138"/>
      <c r="AH145" s="46">
        <f t="shared" si="169"/>
        <v>155.9</v>
      </c>
      <c r="AI145" s="47">
        <f t="shared" si="170"/>
        <v>-173.8</v>
      </c>
    </row>
    <row r="146" spans="1:37" x14ac:dyDescent="0.25">
      <c r="A146" s="135" t="s">
        <v>168</v>
      </c>
      <c r="B146" s="132">
        <v>-66</v>
      </c>
      <c r="C146" s="132">
        <v>-28.5</v>
      </c>
      <c r="D146" s="132">
        <v>-28.5</v>
      </c>
      <c r="E146" s="132">
        <v>-28.5</v>
      </c>
      <c r="F146" s="132">
        <v>-28.5</v>
      </c>
      <c r="G146" s="132">
        <v>-66</v>
      </c>
      <c r="H146" s="137">
        <v>-69.599999999999994</v>
      </c>
      <c r="I146" s="137">
        <v>-115.1</v>
      </c>
      <c r="J146" s="137">
        <v>-112.8</v>
      </c>
      <c r="K146" s="137">
        <v>-173.9</v>
      </c>
      <c r="L146" s="137">
        <v>-167.6</v>
      </c>
      <c r="M146" s="137">
        <v>-154.30000000000001</v>
      </c>
      <c r="N146" s="137">
        <v>-144</v>
      </c>
      <c r="O146" s="137">
        <v>-90.4</v>
      </c>
      <c r="P146" s="137">
        <v>-3.4</v>
      </c>
      <c r="Q146" s="137">
        <v>5.9</v>
      </c>
      <c r="R146" s="137">
        <v>3.2</v>
      </c>
      <c r="S146" s="137">
        <v>3.2</v>
      </c>
      <c r="T146" s="137">
        <v>-1.6</v>
      </c>
      <c r="U146" s="137">
        <v>-0.8</v>
      </c>
      <c r="V146" s="137">
        <v>-0.8</v>
      </c>
      <c r="W146" s="137">
        <v>-0.8</v>
      </c>
      <c r="X146" s="137">
        <v>-13.1</v>
      </c>
      <c r="Y146" s="137">
        <v>-13.1</v>
      </c>
      <c r="Z146" s="137">
        <v>-13.1</v>
      </c>
      <c r="AA146" s="137">
        <v>-13.1</v>
      </c>
      <c r="AB146" s="137">
        <v>-149.19999999999999</v>
      </c>
      <c r="AC146" s="137">
        <v>-149.19999999999999</v>
      </c>
      <c r="AD146" s="137">
        <v>-61.1</v>
      </c>
      <c r="AE146" s="137">
        <v>-159.6</v>
      </c>
      <c r="AF146" s="137">
        <v>-119</v>
      </c>
      <c r="AG146" s="138"/>
      <c r="AH146" s="46">
        <f t="shared" ref="AH146:AH158" si="171">MAX(B146:AF146)</f>
        <v>5.9</v>
      </c>
      <c r="AI146" s="47">
        <f t="shared" ref="AI146:AI158" si="172">MIN(B146:AF146)</f>
        <v>-173.9</v>
      </c>
    </row>
    <row r="147" spans="1:37" x14ac:dyDescent="0.25">
      <c r="A147" s="135" t="s">
        <v>169</v>
      </c>
      <c r="B147" s="132">
        <v>0</v>
      </c>
      <c r="C147" s="132">
        <v>0</v>
      </c>
      <c r="D147" s="132">
        <v>0</v>
      </c>
      <c r="E147" s="132">
        <v>0</v>
      </c>
      <c r="F147" s="132">
        <v>0</v>
      </c>
      <c r="G147" s="132">
        <v>0</v>
      </c>
      <c r="H147" s="137"/>
      <c r="I147" s="137"/>
      <c r="J147" s="137"/>
      <c r="K147" s="137"/>
      <c r="L147" s="137"/>
      <c r="M147" s="137">
        <v>0</v>
      </c>
      <c r="N147" s="137">
        <v>0</v>
      </c>
      <c r="O147" s="137">
        <v>0</v>
      </c>
      <c r="P147" s="137">
        <v>0</v>
      </c>
      <c r="Q147" s="137">
        <v>0</v>
      </c>
      <c r="R147" s="137">
        <v>0</v>
      </c>
      <c r="S147" s="137">
        <v>0</v>
      </c>
      <c r="T147" s="137">
        <v>0</v>
      </c>
      <c r="U147" s="137">
        <v>0</v>
      </c>
      <c r="V147" s="137">
        <v>0</v>
      </c>
      <c r="W147" s="137">
        <v>0</v>
      </c>
      <c r="X147" s="137">
        <v>0</v>
      </c>
      <c r="Y147" s="137">
        <v>0</v>
      </c>
      <c r="Z147" s="137">
        <v>0</v>
      </c>
      <c r="AA147" s="137">
        <v>0</v>
      </c>
      <c r="AB147" s="137">
        <v>0</v>
      </c>
      <c r="AC147" s="137">
        <v>0</v>
      </c>
      <c r="AD147" s="137">
        <v>0</v>
      </c>
      <c r="AE147" s="137">
        <v>0</v>
      </c>
      <c r="AF147" s="137">
        <v>0</v>
      </c>
      <c r="AG147" s="138"/>
      <c r="AH147" s="46">
        <f t="shared" si="171"/>
        <v>0</v>
      </c>
      <c r="AI147" s="47">
        <f t="shared" si="172"/>
        <v>0</v>
      </c>
    </row>
    <row r="148" spans="1:37" x14ac:dyDescent="0.25">
      <c r="A148" s="135" t="s">
        <v>170</v>
      </c>
      <c r="B148" s="132">
        <v>12.5</v>
      </c>
      <c r="C148" s="132">
        <v>8.3000000000000007</v>
      </c>
      <c r="D148" s="132">
        <v>8.3000000000000007</v>
      </c>
      <c r="E148" s="132">
        <v>8.3000000000000007</v>
      </c>
      <c r="F148" s="132">
        <v>8.3000000000000007</v>
      </c>
      <c r="G148" s="132">
        <v>13.77</v>
      </c>
      <c r="H148" s="137">
        <v>13.7</v>
      </c>
      <c r="I148" s="137">
        <v>13.2</v>
      </c>
      <c r="J148" s="137">
        <v>14</v>
      </c>
      <c r="K148" s="137">
        <v>13.8</v>
      </c>
      <c r="L148" s="137">
        <v>14</v>
      </c>
      <c r="M148" s="137">
        <v>13.6</v>
      </c>
      <c r="N148" s="137">
        <v>12.3</v>
      </c>
      <c r="O148" s="137">
        <v>17.899999999999999</v>
      </c>
      <c r="P148" s="137">
        <v>12</v>
      </c>
      <c r="Q148" s="137">
        <v>9.4</v>
      </c>
      <c r="R148" s="137">
        <v>13.1</v>
      </c>
      <c r="S148" s="137">
        <v>13.1</v>
      </c>
      <c r="T148" s="137">
        <v>19.5</v>
      </c>
      <c r="U148" s="137">
        <v>19.3</v>
      </c>
      <c r="V148" s="137">
        <v>19.3</v>
      </c>
      <c r="W148" s="137">
        <v>19.3</v>
      </c>
      <c r="X148" s="137">
        <v>22</v>
      </c>
      <c r="Y148" s="137">
        <v>22</v>
      </c>
      <c r="Z148" s="137">
        <v>22</v>
      </c>
      <c r="AA148" s="137">
        <v>22</v>
      </c>
      <c r="AB148" s="137">
        <v>25.4</v>
      </c>
      <c r="AC148" s="137">
        <v>25.4</v>
      </c>
      <c r="AD148" s="137">
        <v>21.5</v>
      </c>
      <c r="AE148" s="137">
        <v>22.7</v>
      </c>
      <c r="AF148" s="137">
        <v>21.5</v>
      </c>
      <c r="AG148" s="134"/>
      <c r="AH148" s="46">
        <f t="shared" si="171"/>
        <v>25.4</v>
      </c>
      <c r="AI148" s="47">
        <f t="shared" si="172"/>
        <v>8.3000000000000007</v>
      </c>
    </row>
    <row r="149" spans="1:37" x14ac:dyDescent="0.25">
      <c r="A149" s="135" t="s">
        <v>171</v>
      </c>
      <c r="B149" s="132">
        <v>130.9</v>
      </c>
      <c r="C149" s="132">
        <v>129.1</v>
      </c>
      <c r="D149" s="132">
        <v>129.1</v>
      </c>
      <c r="E149" s="132">
        <v>129.1</v>
      </c>
      <c r="F149" s="132">
        <v>129.1</v>
      </c>
      <c r="G149" s="132">
        <v>115.77</v>
      </c>
      <c r="H149" s="122">
        <v>126.7</v>
      </c>
      <c r="I149" s="122">
        <v>125.7</v>
      </c>
      <c r="J149" s="122">
        <v>120.9</v>
      </c>
      <c r="K149" s="122">
        <v>115.3</v>
      </c>
      <c r="L149" s="122">
        <v>125.8</v>
      </c>
      <c r="M149" s="122">
        <v>112</v>
      </c>
      <c r="N149" s="122">
        <v>122</v>
      </c>
      <c r="O149" s="122">
        <v>125</v>
      </c>
      <c r="P149" s="122">
        <v>120</v>
      </c>
      <c r="Q149" s="122">
        <v>111.8</v>
      </c>
      <c r="R149" s="122">
        <v>119.5</v>
      </c>
      <c r="S149" s="122">
        <v>119.5</v>
      </c>
      <c r="T149" s="122">
        <f>61.7+60.7</f>
        <v>122.4</v>
      </c>
      <c r="U149" s="122">
        <v>113.5</v>
      </c>
      <c r="V149" s="122">
        <v>113.5</v>
      </c>
      <c r="W149" s="122">
        <v>113.5</v>
      </c>
      <c r="X149" s="122">
        <v>48.4</v>
      </c>
      <c r="Y149" s="122">
        <v>48.4</v>
      </c>
      <c r="Z149" s="122">
        <v>48.4</v>
      </c>
      <c r="AA149" s="122">
        <v>48.4</v>
      </c>
      <c r="AB149" s="122">
        <v>126.9</v>
      </c>
      <c r="AC149" s="122">
        <v>126.9</v>
      </c>
      <c r="AD149" s="122">
        <v>106.8</v>
      </c>
      <c r="AE149" s="122">
        <v>136.9</v>
      </c>
      <c r="AF149" s="122">
        <v>140.1</v>
      </c>
      <c r="AG149" s="134"/>
      <c r="AH149" s="46">
        <f t="shared" si="171"/>
        <v>140.1</v>
      </c>
      <c r="AI149" s="47">
        <f t="shared" si="172"/>
        <v>48.4</v>
      </c>
    </row>
    <row r="150" spans="1:37" x14ac:dyDescent="0.25">
      <c r="A150" s="135" t="s">
        <v>172</v>
      </c>
      <c r="B150" s="132">
        <v>23.8</v>
      </c>
      <c r="C150" s="132">
        <v>21.8</v>
      </c>
      <c r="D150" s="132">
        <v>21.8</v>
      </c>
      <c r="E150" s="132">
        <v>21.8</v>
      </c>
      <c r="F150" s="132">
        <v>21.8</v>
      </c>
      <c r="G150" s="132">
        <v>21.7</v>
      </c>
      <c r="H150" s="122">
        <v>21.4</v>
      </c>
      <c r="I150" s="122">
        <v>20.9</v>
      </c>
      <c r="J150" s="122">
        <v>20.6</v>
      </c>
      <c r="K150" s="122">
        <v>20.7</v>
      </c>
      <c r="L150" s="122">
        <v>20.6</v>
      </c>
      <c r="M150" s="122">
        <v>9.8000000000000007</v>
      </c>
      <c r="N150" s="122">
        <v>9.8000000000000007</v>
      </c>
      <c r="O150" s="122">
        <v>10.9</v>
      </c>
      <c r="P150" s="122">
        <v>11.4</v>
      </c>
      <c r="Q150" s="122">
        <v>11.4</v>
      </c>
      <c r="R150" s="122">
        <v>10.199999999999999</v>
      </c>
      <c r="S150" s="122">
        <v>10.199999999999999</v>
      </c>
      <c r="T150" s="122">
        <v>22.4</v>
      </c>
      <c r="U150" s="122">
        <v>22.2</v>
      </c>
      <c r="V150" s="122">
        <v>22.2</v>
      </c>
      <c r="W150" s="122">
        <v>22.2</v>
      </c>
      <c r="X150" s="122">
        <v>25.6</v>
      </c>
      <c r="Y150" s="122">
        <v>25.6</v>
      </c>
      <c r="Z150" s="122">
        <v>25.6</v>
      </c>
      <c r="AA150" s="122">
        <v>25.6</v>
      </c>
      <c r="AB150" s="122">
        <v>25.8</v>
      </c>
      <c r="AC150" s="122">
        <v>25.8</v>
      </c>
      <c r="AD150" s="122">
        <v>26.8</v>
      </c>
      <c r="AE150" s="122">
        <v>27.2</v>
      </c>
      <c r="AF150" s="122">
        <v>288.10000000000002</v>
      </c>
      <c r="AG150" s="134"/>
      <c r="AH150" s="46">
        <f t="shared" si="171"/>
        <v>288.10000000000002</v>
      </c>
      <c r="AI150" s="47">
        <f t="shared" si="172"/>
        <v>9.8000000000000007</v>
      </c>
    </row>
    <row r="151" spans="1:37" ht="15.75" thickBot="1" x14ac:dyDescent="0.3">
      <c r="A151" s="139" t="s">
        <v>173</v>
      </c>
      <c r="B151" s="132">
        <v>5.7</v>
      </c>
      <c r="C151" s="132">
        <v>6.3</v>
      </c>
      <c r="D151" s="132">
        <v>6.3</v>
      </c>
      <c r="E151" s="132">
        <v>6.3</v>
      </c>
      <c r="F151" s="132">
        <v>6.3</v>
      </c>
      <c r="G151" s="132">
        <v>6.9</v>
      </c>
      <c r="H151" s="122">
        <v>5.8</v>
      </c>
      <c r="I151" s="122">
        <v>4.8</v>
      </c>
      <c r="J151" s="122">
        <v>5.5</v>
      </c>
      <c r="K151" s="122">
        <v>2</v>
      </c>
      <c r="L151" s="122">
        <v>5.0999999999999996</v>
      </c>
      <c r="M151" s="122">
        <v>3.5</v>
      </c>
      <c r="N151" s="122">
        <v>3.5</v>
      </c>
      <c r="O151" s="122">
        <v>10</v>
      </c>
      <c r="P151" s="122">
        <v>7.8</v>
      </c>
      <c r="Q151" s="122">
        <v>6</v>
      </c>
      <c r="R151" s="122">
        <v>5.9</v>
      </c>
      <c r="S151" s="122">
        <v>5.9</v>
      </c>
      <c r="T151" s="122">
        <v>3.9</v>
      </c>
      <c r="U151" s="122">
        <v>3.4</v>
      </c>
      <c r="V151" s="122">
        <v>3.4</v>
      </c>
      <c r="W151" s="122">
        <v>3.4</v>
      </c>
      <c r="X151" s="122">
        <v>1.6</v>
      </c>
      <c r="Y151" s="122">
        <v>1.6</v>
      </c>
      <c r="Z151" s="122">
        <v>1.6</v>
      </c>
      <c r="AA151" s="122">
        <v>1.6</v>
      </c>
      <c r="AB151" s="122">
        <v>2.5</v>
      </c>
      <c r="AC151" s="122">
        <v>2.5</v>
      </c>
      <c r="AD151" s="122">
        <v>7.4</v>
      </c>
      <c r="AE151" s="122">
        <v>6.1</v>
      </c>
      <c r="AF151" s="122">
        <v>6.1</v>
      </c>
      <c r="AG151" s="134"/>
      <c r="AH151" s="46">
        <f t="shared" si="171"/>
        <v>10</v>
      </c>
      <c r="AI151" s="47">
        <f t="shared" si="172"/>
        <v>1.6</v>
      </c>
    </row>
    <row r="152" spans="1:37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71"/>
        <v>0</v>
      </c>
      <c r="AI152" s="47">
        <f t="shared" si="172"/>
        <v>0</v>
      </c>
    </row>
    <row r="153" spans="1:37" x14ac:dyDescent="0.25">
      <c r="A153" s="144" t="s">
        <v>175</v>
      </c>
      <c r="B153" s="145">
        <v>1984.5</v>
      </c>
      <c r="C153" s="146">
        <v>1985</v>
      </c>
      <c r="D153" s="146"/>
      <c r="E153" s="146"/>
      <c r="F153" s="146">
        <v>1986</v>
      </c>
      <c r="G153" s="146">
        <v>1986.2</v>
      </c>
      <c r="H153" s="146"/>
      <c r="I153" s="146" t="s">
        <v>189</v>
      </c>
      <c r="J153" s="146"/>
      <c r="K153" s="146"/>
      <c r="L153" s="146"/>
      <c r="M153" s="136">
        <v>1984.86</v>
      </c>
      <c r="N153" s="136"/>
      <c r="O153" s="136"/>
      <c r="P153" s="136"/>
      <c r="Q153" s="136"/>
      <c r="R153" s="136"/>
      <c r="S153" s="146">
        <v>1984.1</v>
      </c>
      <c r="T153" s="146"/>
      <c r="U153" s="146"/>
      <c r="V153" s="146"/>
      <c r="W153" s="146"/>
      <c r="X153" s="146"/>
      <c r="Y153" s="146"/>
      <c r="Z153" s="146"/>
      <c r="AA153" s="146"/>
      <c r="AB153" s="146">
        <v>1984.4</v>
      </c>
      <c r="AC153" s="146">
        <v>1984.4</v>
      </c>
      <c r="AD153" s="146">
        <v>1984.4</v>
      </c>
      <c r="AE153" s="146"/>
      <c r="AF153" s="147">
        <v>1984.36</v>
      </c>
      <c r="AG153" s="148"/>
      <c r="AH153" s="46">
        <f t="shared" si="171"/>
        <v>1986.2</v>
      </c>
      <c r="AI153" s="47">
        <f t="shared" si="172"/>
        <v>1984.1</v>
      </c>
    </row>
    <row r="154" spans="1:37" x14ac:dyDescent="0.25">
      <c r="A154" s="135" t="s">
        <v>176</v>
      </c>
      <c r="B154" s="149">
        <v>521.30999999999995</v>
      </c>
      <c r="C154" s="150">
        <v>521.6</v>
      </c>
      <c r="D154" s="150">
        <v>521.85</v>
      </c>
      <c r="E154" s="150">
        <v>522.08000000000004</v>
      </c>
      <c r="F154" s="150">
        <v>522.33000000000004</v>
      </c>
      <c r="G154" s="150">
        <v>522.52</v>
      </c>
      <c r="H154" s="150"/>
      <c r="I154" s="150"/>
      <c r="J154" s="150"/>
      <c r="K154" s="150"/>
      <c r="L154" s="150"/>
      <c r="M154" s="137">
        <v>521.9</v>
      </c>
      <c r="N154" s="137"/>
      <c r="O154" s="137"/>
      <c r="P154" s="137"/>
      <c r="Q154" s="137"/>
      <c r="R154" s="137"/>
      <c r="S154" s="150">
        <v>520.99</v>
      </c>
      <c r="T154" s="150"/>
      <c r="U154" s="150"/>
      <c r="V154" s="150"/>
      <c r="W154" s="150"/>
      <c r="X154" s="150"/>
      <c r="Y154" s="150"/>
      <c r="Z154" s="150"/>
      <c r="AA154" s="150"/>
      <c r="AB154" s="150">
        <v>521.74</v>
      </c>
      <c r="AC154" s="150">
        <v>521.74</v>
      </c>
      <c r="AD154" s="150">
        <v>521.74</v>
      </c>
      <c r="AE154" s="150"/>
      <c r="AF154" s="151"/>
      <c r="AG154" s="148"/>
      <c r="AH154" s="46">
        <f t="shared" si="171"/>
        <v>522.52</v>
      </c>
      <c r="AI154" s="47">
        <f t="shared" si="172"/>
        <v>520.99</v>
      </c>
      <c r="AK154" s="49"/>
    </row>
    <row r="155" spans="1:37" x14ac:dyDescent="0.25">
      <c r="A155" s="135" t="s">
        <v>177</v>
      </c>
      <c r="B155" s="149">
        <v>623.47</v>
      </c>
      <c r="C155" s="150">
        <v>623.80999999999995</v>
      </c>
      <c r="D155" s="150"/>
      <c r="E155" s="150"/>
      <c r="F155" s="150">
        <v>625.03</v>
      </c>
      <c r="G155" s="150">
        <v>625.16</v>
      </c>
      <c r="H155" s="150"/>
      <c r="I155" s="150"/>
      <c r="J155" s="150"/>
      <c r="K155" s="150"/>
      <c r="L155" s="150"/>
      <c r="M155" s="136">
        <v>624.41</v>
      </c>
      <c r="N155" s="136"/>
      <c r="O155" s="136"/>
      <c r="P155" s="136"/>
      <c r="Q155" s="136"/>
      <c r="R155" s="136"/>
      <c r="S155" s="150">
        <v>623.70000000000005</v>
      </c>
      <c r="T155" s="150"/>
      <c r="U155" s="150"/>
      <c r="V155" s="150"/>
      <c r="W155" s="150"/>
      <c r="X155" s="150"/>
      <c r="Y155" s="150"/>
      <c r="Z155" s="150"/>
      <c r="AA155" s="150"/>
      <c r="AB155" s="150">
        <v>624.26</v>
      </c>
      <c r="AC155" s="150">
        <v>624.26</v>
      </c>
      <c r="AD155" s="150">
        <v>624.26</v>
      </c>
      <c r="AE155" s="150"/>
      <c r="AF155" s="151"/>
      <c r="AG155" s="148"/>
      <c r="AH155" s="46">
        <f t="shared" si="171"/>
        <v>625.16</v>
      </c>
      <c r="AI155" s="47">
        <f t="shared" si="172"/>
        <v>623.47</v>
      </c>
      <c r="AK155" s="49"/>
    </row>
    <row r="156" spans="1:37" x14ac:dyDescent="0.25">
      <c r="A156" s="135" t="s">
        <v>178</v>
      </c>
      <c r="B156" s="149">
        <v>335.62</v>
      </c>
      <c r="C156" s="150">
        <v>335.3</v>
      </c>
      <c r="D156" s="150"/>
      <c r="E156" s="150">
        <v>335.86</v>
      </c>
      <c r="F156" s="150">
        <v>336.03</v>
      </c>
      <c r="G156" s="150">
        <v>336.29</v>
      </c>
      <c r="H156" s="150"/>
      <c r="I156" s="150"/>
      <c r="J156" s="150"/>
      <c r="K156" s="150"/>
      <c r="L156" s="150"/>
      <c r="M156" s="137">
        <v>336.32</v>
      </c>
      <c r="N156" s="137"/>
      <c r="O156" s="137"/>
      <c r="P156" s="137"/>
      <c r="Q156" s="137"/>
      <c r="R156" s="137"/>
      <c r="S156" s="150">
        <v>336.01</v>
      </c>
      <c r="T156" s="150"/>
      <c r="U156" s="150"/>
      <c r="V156" s="150"/>
      <c r="W156" s="150"/>
      <c r="X156" s="150"/>
      <c r="Y156" s="150"/>
      <c r="Z156" s="150"/>
      <c r="AA156" s="150"/>
      <c r="AB156" s="150">
        <v>336.48</v>
      </c>
      <c r="AC156" s="150">
        <v>336.48</v>
      </c>
      <c r="AD156" s="150">
        <v>336.48</v>
      </c>
      <c r="AE156" s="150"/>
      <c r="AF156" s="151"/>
      <c r="AG156" s="148"/>
      <c r="AH156" s="46">
        <f t="shared" si="171"/>
        <v>336.48</v>
      </c>
      <c r="AI156" s="47">
        <f t="shared" si="172"/>
        <v>335.3</v>
      </c>
      <c r="AK156" s="49"/>
    </row>
    <row r="157" spans="1:37" x14ac:dyDescent="0.25">
      <c r="A157" s="135" t="s">
        <v>179</v>
      </c>
      <c r="B157" s="149">
        <v>884.3</v>
      </c>
      <c r="C157" s="150">
        <v>885.3</v>
      </c>
      <c r="D157" s="150"/>
      <c r="E157" s="150"/>
      <c r="F157" s="150">
        <v>887.1</v>
      </c>
      <c r="G157" s="150">
        <v>887.5</v>
      </c>
      <c r="H157" s="150"/>
      <c r="I157" s="150"/>
      <c r="J157" s="150"/>
      <c r="K157" s="150"/>
      <c r="L157" s="150"/>
      <c r="M157" s="137">
        <v>887</v>
      </c>
      <c r="N157" s="137"/>
      <c r="O157" s="137"/>
      <c r="P157" s="137"/>
      <c r="Q157" s="137"/>
      <c r="R157" s="137"/>
      <c r="S157" s="150">
        <v>885.61</v>
      </c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171"/>
        <v>887.5</v>
      </c>
      <c r="AI157" s="47">
        <f t="shared" si="172"/>
        <v>884.3</v>
      </c>
      <c r="AK157" s="49"/>
    </row>
    <row r="158" spans="1:37" x14ac:dyDescent="0.25">
      <c r="A158" s="152" t="s">
        <v>180</v>
      </c>
      <c r="B158" s="153">
        <v>1523.97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171"/>
        <v>1523.97</v>
      </c>
      <c r="AI158" s="47">
        <f t="shared" si="172"/>
        <v>1523.97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R166" si="173">B161</f>
        <v>0.3</v>
      </c>
      <c r="D161" s="161">
        <f t="shared" si="173"/>
        <v>0.3</v>
      </c>
      <c r="E161" s="161">
        <f t="shared" si="173"/>
        <v>0.3</v>
      </c>
      <c r="F161" s="161">
        <f t="shared" si="173"/>
        <v>0.3</v>
      </c>
      <c r="G161" s="161">
        <f t="shared" si="173"/>
        <v>0.3</v>
      </c>
      <c r="H161" s="161">
        <f t="shared" si="173"/>
        <v>0.3</v>
      </c>
      <c r="I161" s="161">
        <f t="shared" si="173"/>
        <v>0.3</v>
      </c>
      <c r="J161" s="161">
        <f t="shared" si="173"/>
        <v>0.3</v>
      </c>
      <c r="K161" s="161">
        <f t="shared" si="173"/>
        <v>0.3</v>
      </c>
      <c r="L161" s="161">
        <f t="shared" si="173"/>
        <v>0.3</v>
      </c>
      <c r="M161" s="161">
        <f t="shared" si="173"/>
        <v>0.3</v>
      </c>
      <c r="N161" s="161">
        <f t="shared" si="173"/>
        <v>0.3</v>
      </c>
      <c r="O161" s="161">
        <f t="shared" si="173"/>
        <v>0.3</v>
      </c>
      <c r="P161" s="161">
        <f t="shared" si="173"/>
        <v>0.3</v>
      </c>
      <c r="Q161" s="161">
        <f t="shared" si="173"/>
        <v>0.3</v>
      </c>
      <c r="R161" s="161">
        <f t="shared" si="173"/>
        <v>0.3</v>
      </c>
      <c r="S161" s="161">
        <f t="shared" ref="S161:AF166" si="174">R161</f>
        <v>0.3</v>
      </c>
      <c r="T161" s="161">
        <f t="shared" si="174"/>
        <v>0.3</v>
      </c>
      <c r="U161" s="161">
        <f t="shared" si="174"/>
        <v>0.3</v>
      </c>
      <c r="V161" s="161">
        <f t="shared" si="174"/>
        <v>0.3</v>
      </c>
      <c r="W161" s="161">
        <f t="shared" si="174"/>
        <v>0.3</v>
      </c>
      <c r="X161" s="161">
        <f t="shared" si="174"/>
        <v>0.3</v>
      </c>
      <c r="Y161" s="161">
        <f t="shared" si="174"/>
        <v>0.3</v>
      </c>
      <c r="Z161" s="161">
        <f t="shared" si="174"/>
        <v>0.3</v>
      </c>
      <c r="AA161" s="161">
        <f t="shared" si="174"/>
        <v>0.3</v>
      </c>
      <c r="AB161" s="161">
        <f t="shared" si="174"/>
        <v>0.3</v>
      </c>
      <c r="AC161" s="161">
        <f t="shared" ref="AC161:AC166" si="175">AB161</f>
        <v>0.3</v>
      </c>
      <c r="AD161" s="161">
        <f t="shared" ref="AD161:AD166" si="176">AC161</f>
        <v>0.3</v>
      </c>
      <c r="AE161" s="161">
        <f t="shared" si="174"/>
        <v>0.3</v>
      </c>
      <c r="AF161" s="161">
        <f t="shared" si="174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173"/>
        <v>0.4</v>
      </c>
      <c r="D162" s="163">
        <f t="shared" si="173"/>
        <v>0.4</v>
      </c>
      <c r="E162" s="163">
        <f t="shared" si="173"/>
        <v>0.4</v>
      </c>
      <c r="F162" s="163">
        <f t="shared" si="173"/>
        <v>0.4</v>
      </c>
      <c r="G162" s="163">
        <f t="shared" si="173"/>
        <v>0.4</v>
      </c>
      <c r="H162" s="163">
        <f t="shared" si="173"/>
        <v>0.4</v>
      </c>
      <c r="I162" s="163">
        <f t="shared" si="173"/>
        <v>0.4</v>
      </c>
      <c r="J162" s="163">
        <f t="shared" si="173"/>
        <v>0.4</v>
      </c>
      <c r="K162" s="163">
        <f t="shared" si="173"/>
        <v>0.4</v>
      </c>
      <c r="L162" s="163">
        <f t="shared" si="173"/>
        <v>0.4</v>
      </c>
      <c r="M162" s="163">
        <f t="shared" si="173"/>
        <v>0.4</v>
      </c>
      <c r="N162" s="163">
        <f t="shared" si="173"/>
        <v>0.4</v>
      </c>
      <c r="O162" s="163">
        <f t="shared" si="173"/>
        <v>0.4</v>
      </c>
      <c r="P162" s="163">
        <f t="shared" si="173"/>
        <v>0.4</v>
      </c>
      <c r="Q162" s="163">
        <f t="shared" si="173"/>
        <v>0.4</v>
      </c>
      <c r="R162" s="163">
        <f t="shared" si="173"/>
        <v>0.4</v>
      </c>
      <c r="S162" s="163">
        <f t="shared" si="174"/>
        <v>0.4</v>
      </c>
      <c r="T162" s="163">
        <f t="shared" si="174"/>
        <v>0.4</v>
      </c>
      <c r="U162" s="163">
        <f t="shared" si="174"/>
        <v>0.4</v>
      </c>
      <c r="V162" s="163">
        <f t="shared" si="174"/>
        <v>0.4</v>
      </c>
      <c r="W162" s="163">
        <f t="shared" si="174"/>
        <v>0.4</v>
      </c>
      <c r="X162" s="163">
        <f t="shared" si="174"/>
        <v>0.4</v>
      </c>
      <c r="Y162" s="163">
        <f t="shared" si="174"/>
        <v>0.4</v>
      </c>
      <c r="Z162" s="163">
        <f t="shared" si="174"/>
        <v>0.4</v>
      </c>
      <c r="AA162" s="163">
        <f t="shared" si="174"/>
        <v>0.4</v>
      </c>
      <c r="AB162" s="163">
        <f t="shared" si="174"/>
        <v>0.4</v>
      </c>
      <c r="AC162" s="163">
        <f t="shared" si="175"/>
        <v>0.4</v>
      </c>
      <c r="AD162" s="163">
        <f t="shared" si="176"/>
        <v>0.4</v>
      </c>
      <c r="AE162" s="163">
        <f t="shared" si="174"/>
        <v>0.4</v>
      </c>
      <c r="AF162" s="163">
        <f t="shared" si="174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173"/>
        <v>1.5</v>
      </c>
      <c r="D163" s="163">
        <f t="shared" si="173"/>
        <v>1.5</v>
      </c>
      <c r="E163" s="163">
        <f t="shared" si="173"/>
        <v>1.5</v>
      </c>
      <c r="F163" s="163">
        <f t="shared" si="173"/>
        <v>1.5</v>
      </c>
      <c r="G163" s="163">
        <f t="shared" si="173"/>
        <v>1.5</v>
      </c>
      <c r="H163" s="163">
        <f t="shared" si="173"/>
        <v>1.5</v>
      </c>
      <c r="I163" s="163">
        <f t="shared" si="173"/>
        <v>1.5</v>
      </c>
      <c r="J163" s="163">
        <f t="shared" si="173"/>
        <v>1.5</v>
      </c>
      <c r="K163" s="163">
        <f t="shared" si="173"/>
        <v>1.5</v>
      </c>
      <c r="L163" s="163">
        <f t="shared" si="173"/>
        <v>1.5</v>
      </c>
      <c r="M163" s="163">
        <f t="shared" si="173"/>
        <v>1.5</v>
      </c>
      <c r="N163" s="163">
        <f t="shared" si="173"/>
        <v>1.5</v>
      </c>
      <c r="O163" s="163">
        <f t="shared" si="173"/>
        <v>1.5</v>
      </c>
      <c r="P163" s="163">
        <f t="shared" si="173"/>
        <v>1.5</v>
      </c>
      <c r="Q163" s="163">
        <f t="shared" si="173"/>
        <v>1.5</v>
      </c>
      <c r="R163" s="163">
        <f t="shared" si="173"/>
        <v>1.5</v>
      </c>
      <c r="S163" s="163">
        <f t="shared" si="174"/>
        <v>1.5</v>
      </c>
      <c r="T163" s="163">
        <f t="shared" si="174"/>
        <v>1.5</v>
      </c>
      <c r="U163" s="163">
        <f t="shared" si="174"/>
        <v>1.5</v>
      </c>
      <c r="V163" s="163">
        <f t="shared" si="174"/>
        <v>1.5</v>
      </c>
      <c r="W163" s="163">
        <f t="shared" si="174"/>
        <v>1.5</v>
      </c>
      <c r="X163" s="163">
        <f t="shared" si="174"/>
        <v>1.5</v>
      </c>
      <c r="Y163" s="163">
        <f t="shared" si="174"/>
        <v>1.5</v>
      </c>
      <c r="Z163" s="163">
        <f t="shared" si="174"/>
        <v>1.5</v>
      </c>
      <c r="AA163" s="163">
        <f t="shared" si="174"/>
        <v>1.5</v>
      </c>
      <c r="AB163" s="163">
        <f t="shared" si="174"/>
        <v>1.5</v>
      </c>
      <c r="AC163" s="163">
        <f t="shared" si="175"/>
        <v>1.5</v>
      </c>
      <c r="AD163" s="163">
        <f t="shared" si="176"/>
        <v>1.5</v>
      </c>
      <c r="AE163" s="163">
        <f t="shared" si="174"/>
        <v>1.5</v>
      </c>
      <c r="AF163" s="163">
        <f t="shared" si="174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173"/>
        <v>0.3</v>
      </c>
      <c r="D164" s="163">
        <f t="shared" si="173"/>
        <v>0.3</v>
      </c>
      <c r="E164" s="163">
        <f t="shared" si="173"/>
        <v>0.3</v>
      </c>
      <c r="F164" s="163">
        <f t="shared" si="173"/>
        <v>0.3</v>
      </c>
      <c r="G164" s="163">
        <f t="shared" si="173"/>
        <v>0.3</v>
      </c>
      <c r="H164" s="163">
        <f t="shared" si="173"/>
        <v>0.3</v>
      </c>
      <c r="I164" s="163">
        <f t="shared" si="173"/>
        <v>0.3</v>
      </c>
      <c r="J164" s="163">
        <f t="shared" si="173"/>
        <v>0.3</v>
      </c>
      <c r="K164" s="163">
        <f t="shared" si="173"/>
        <v>0.3</v>
      </c>
      <c r="L164" s="163">
        <f t="shared" si="173"/>
        <v>0.3</v>
      </c>
      <c r="M164" s="163">
        <f t="shared" si="173"/>
        <v>0.3</v>
      </c>
      <c r="N164" s="163">
        <f t="shared" si="173"/>
        <v>0.3</v>
      </c>
      <c r="O164" s="163">
        <f t="shared" si="173"/>
        <v>0.3</v>
      </c>
      <c r="P164" s="163">
        <f t="shared" si="173"/>
        <v>0.3</v>
      </c>
      <c r="Q164" s="163">
        <f t="shared" si="173"/>
        <v>0.3</v>
      </c>
      <c r="R164" s="163">
        <f t="shared" si="173"/>
        <v>0.3</v>
      </c>
      <c r="S164" s="163">
        <f t="shared" si="174"/>
        <v>0.3</v>
      </c>
      <c r="T164" s="163">
        <f t="shared" si="174"/>
        <v>0.3</v>
      </c>
      <c r="U164" s="163">
        <f t="shared" si="174"/>
        <v>0.3</v>
      </c>
      <c r="V164" s="163">
        <f t="shared" si="174"/>
        <v>0.3</v>
      </c>
      <c r="W164" s="163">
        <f t="shared" si="174"/>
        <v>0.3</v>
      </c>
      <c r="X164" s="163">
        <f t="shared" si="174"/>
        <v>0.3</v>
      </c>
      <c r="Y164" s="163">
        <f t="shared" si="174"/>
        <v>0.3</v>
      </c>
      <c r="Z164" s="163">
        <f t="shared" si="174"/>
        <v>0.3</v>
      </c>
      <c r="AA164" s="163">
        <f t="shared" si="174"/>
        <v>0.3</v>
      </c>
      <c r="AB164" s="163">
        <f t="shared" si="174"/>
        <v>0.3</v>
      </c>
      <c r="AC164" s="163">
        <f t="shared" si="175"/>
        <v>0.3</v>
      </c>
      <c r="AD164" s="163">
        <f t="shared" si="176"/>
        <v>0.3</v>
      </c>
      <c r="AE164" s="163">
        <f t="shared" si="174"/>
        <v>0.3</v>
      </c>
      <c r="AF164" s="163">
        <f t="shared" si="174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173"/>
        <v>0.4</v>
      </c>
      <c r="D165" s="163">
        <f t="shared" si="173"/>
        <v>0.4</v>
      </c>
      <c r="E165" s="163">
        <f t="shared" si="173"/>
        <v>0.4</v>
      </c>
      <c r="F165" s="163">
        <f t="shared" si="173"/>
        <v>0.4</v>
      </c>
      <c r="G165" s="163">
        <f t="shared" si="173"/>
        <v>0.4</v>
      </c>
      <c r="H165" s="163">
        <f t="shared" si="173"/>
        <v>0.4</v>
      </c>
      <c r="I165" s="163">
        <f t="shared" si="173"/>
        <v>0.4</v>
      </c>
      <c r="J165" s="163">
        <f t="shared" si="173"/>
        <v>0.4</v>
      </c>
      <c r="K165" s="163">
        <f t="shared" si="173"/>
        <v>0.4</v>
      </c>
      <c r="L165" s="163">
        <f t="shared" si="173"/>
        <v>0.4</v>
      </c>
      <c r="M165" s="163">
        <f t="shared" si="173"/>
        <v>0.4</v>
      </c>
      <c r="N165" s="163">
        <f t="shared" si="173"/>
        <v>0.4</v>
      </c>
      <c r="O165" s="163">
        <f t="shared" si="173"/>
        <v>0.4</v>
      </c>
      <c r="P165" s="163">
        <f t="shared" si="173"/>
        <v>0.4</v>
      </c>
      <c r="Q165" s="163">
        <f t="shared" si="173"/>
        <v>0.4</v>
      </c>
      <c r="R165" s="163">
        <f t="shared" si="173"/>
        <v>0.4</v>
      </c>
      <c r="S165" s="163">
        <f t="shared" si="174"/>
        <v>0.4</v>
      </c>
      <c r="T165" s="163">
        <f t="shared" si="174"/>
        <v>0.4</v>
      </c>
      <c r="U165" s="163">
        <f t="shared" si="174"/>
        <v>0.4</v>
      </c>
      <c r="V165" s="163">
        <f t="shared" si="174"/>
        <v>0.4</v>
      </c>
      <c r="W165" s="163">
        <f t="shared" si="174"/>
        <v>0.4</v>
      </c>
      <c r="X165" s="163">
        <f t="shared" si="174"/>
        <v>0.4</v>
      </c>
      <c r="Y165" s="163">
        <f t="shared" si="174"/>
        <v>0.4</v>
      </c>
      <c r="Z165" s="163">
        <f t="shared" si="174"/>
        <v>0.4</v>
      </c>
      <c r="AA165" s="163">
        <f t="shared" si="174"/>
        <v>0.4</v>
      </c>
      <c r="AB165" s="163">
        <f t="shared" si="174"/>
        <v>0.4</v>
      </c>
      <c r="AC165" s="163">
        <f t="shared" si="175"/>
        <v>0.4</v>
      </c>
      <c r="AD165" s="163">
        <f t="shared" si="176"/>
        <v>0.4</v>
      </c>
      <c r="AE165" s="163">
        <f t="shared" si="174"/>
        <v>0.4</v>
      </c>
      <c r="AF165" s="163">
        <f t="shared" si="174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173"/>
        <v>0.64</v>
      </c>
      <c r="D166" s="166">
        <f t="shared" si="173"/>
        <v>0.64</v>
      </c>
      <c r="E166" s="166">
        <f t="shared" si="173"/>
        <v>0.64</v>
      </c>
      <c r="F166" s="166">
        <f t="shared" si="173"/>
        <v>0.64</v>
      </c>
      <c r="G166" s="166">
        <f t="shared" si="173"/>
        <v>0.64</v>
      </c>
      <c r="H166" s="166">
        <f t="shared" si="173"/>
        <v>0.64</v>
      </c>
      <c r="I166" s="166">
        <f t="shared" si="173"/>
        <v>0.64</v>
      </c>
      <c r="J166" s="166">
        <f t="shared" si="173"/>
        <v>0.64</v>
      </c>
      <c r="K166" s="166">
        <f t="shared" si="173"/>
        <v>0.64</v>
      </c>
      <c r="L166" s="166">
        <f t="shared" si="173"/>
        <v>0.64</v>
      </c>
      <c r="M166" s="166">
        <f t="shared" si="173"/>
        <v>0.64</v>
      </c>
      <c r="N166" s="166">
        <f t="shared" si="173"/>
        <v>0.64</v>
      </c>
      <c r="O166" s="166">
        <f t="shared" si="173"/>
        <v>0.64</v>
      </c>
      <c r="P166" s="166">
        <f t="shared" si="173"/>
        <v>0.64</v>
      </c>
      <c r="Q166" s="166">
        <f t="shared" si="173"/>
        <v>0.64</v>
      </c>
      <c r="R166" s="166">
        <f t="shared" si="173"/>
        <v>0.64</v>
      </c>
      <c r="S166" s="166">
        <f t="shared" si="174"/>
        <v>0.64</v>
      </c>
      <c r="T166" s="166">
        <f t="shared" si="174"/>
        <v>0.64</v>
      </c>
      <c r="U166" s="166">
        <f t="shared" si="174"/>
        <v>0.64</v>
      </c>
      <c r="V166" s="166">
        <f t="shared" si="174"/>
        <v>0.64</v>
      </c>
      <c r="W166" s="166">
        <f t="shared" si="174"/>
        <v>0.64</v>
      </c>
      <c r="X166" s="166">
        <f t="shared" si="174"/>
        <v>0.64</v>
      </c>
      <c r="Y166" s="166">
        <f t="shared" si="174"/>
        <v>0.64</v>
      </c>
      <c r="Z166" s="166">
        <f t="shared" si="174"/>
        <v>0.64</v>
      </c>
      <c r="AA166" s="166">
        <f t="shared" si="174"/>
        <v>0.64</v>
      </c>
      <c r="AB166" s="166">
        <f t="shared" si="174"/>
        <v>0.64</v>
      </c>
      <c r="AC166" s="166">
        <f t="shared" si="175"/>
        <v>0.64</v>
      </c>
      <c r="AD166" s="166">
        <f t="shared" si="176"/>
        <v>0.64</v>
      </c>
      <c r="AE166" s="166">
        <f t="shared" si="174"/>
        <v>0.64</v>
      </c>
      <c r="AF166" s="166">
        <f t="shared" si="174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177">SUM(C161:C166)</f>
        <v>3.54</v>
      </c>
      <c r="D167" s="169">
        <f t="shared" si="177"/>
        <v>3.54</v>
      </c>
      <c r="E167" s="169">
        <f t="shared" si="177"/>
        <v>3.54</v>
      </c>
      <c r="F167" s="169">
        <f t="shared" si="177"/>
        <v>3.54</v>
      </c>
      <c r="G167" s="169">
        <f t="shared" si="177"/>
        <v>3.54</v>
      </c>
      <c r="H167" s="169">
        <f t="shared" si="177"/>
        <v>3.54</v>
      </c>
      <c r="I167" s="169">
        <f t="shared" si="177"/>
        <v>3.54</v>
      </c>
      <c r="J167" s="169">
        <f t="shared" si="177"/>
        <v>3.54</v>
      </c>
      <c r="K167" s="169">
        <f t="shared" si="177"/>
        <v>3.54</v>
      </c>
      <c r="L167" s="169">
        <f t="shared" si="177"/>
        <v>3.54</v>
      </c>
      <c r="M167" s="169">
        <f t="shared" ref="M167:N167" si="178">SUM(M161:M166)</f>
        <v>3.54</v>
      </c>
      <c r="N167" s="169">
        <f t="shared" si="178"/>
        <v>3.54</v>
      </c>
      <c r="O167" s="169">
        <f t="shared" ref="O167:P167" si="179">SUM(O161:O166)</f>
        <v>3.54</v>
      </c>
      <c r="P167" s="169">
        <f t="shared" si="179"/>
        <v>3.54</v>
      </c>
      <c r="Q167" s="169">
        <f t="shared" ref="Q167:R167" si="180">SUM(Q161:Q166)</f>
        <v>3.54</v>
      </c>
      <c r="R167" s="169">
        <f t="shared" si="180"/>
        <v>3.54</v>
      </c>
      <c r="S167" s="169">
        <f t="shared" si="177"/>
        <v>3.54</v>
      </c>
      <c r="T167" s="169">
        <f t="shared" si="177"/>
        <v>3.54</v>
      </c>
      <c r="U167" s="169">
        <f t="shared" si="177"/>
        <v>3.54</v>
      </c>
      <c r="V167" s="169">
        <f t="shared" si="177"/>
        <v>3.54</v>
      </c>
      <c r="W167" s="169">
        <f t="shared" si="177"/>
        <v>3.54</v>
      </c>
      <c r="X167" s="169">
        <f t="shared" si="177"/>
        <v>3.54</v>
      </c>
      <c r="Y167" s="169">
        <f t="shared" si="177"/>
        <v>3.54</v>
      </c>
      <c r="Z167" s="169">
        <f t="shared" si="177"/>
        <v>3.54</v>
      </c>
      <c r="AA167" s="169">
        <f t="shared" si="177"/>
        <v>3.54</v>
      </c>
      <c r="AB167" s="169">
        <f t="shared" si="177"/>
        <v>3.54</v>
      </c>
      <c r="AC167" s="169">
        <f t="shared" ref="AC167:AD167" si="181">SUM(AC161:AC166)</f>
        <v>3.54</v>
      </c>
      <c r="AD167" s="169">
        <f t="shared" si="181"/>
        <v>3.54</v>
      </c>
      <c r="AE167" s="169">
        <f t="shared" si="177"/>
        <v>3.54</v>
      </c>
      <c r="AF167" s="169">
        <f t="shared" si="177"/>
        <v>3.54</v>
      </c>
      <c r="AG167" s="170">
        <f t="shared" si="177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L184" si="182">B169</f>
        <v>0</v>
      </c>
      <c r="D169" s="161">
        <f t="shared" si="182"/>
        <v>0</v>
      </c>
      <c r="E169" s="161">
        <f t="shared" si="182"/>
        <v>0</v>
      </c>
      <c r="F169" s="161">
        <f t="shared" si="182"/>
        <v>0</v>
      </c>
      <c r="G169" s="161">
        <f t="shared" si="182"/>
        <v>0</v>
      </c>
      <c r="H169" s="161">
        <f t="shared" si="182"/>
        <v>0</v>
      </c>
      <c r="I169" s="161">
        <f t="shared" si="182"/>
        <v>0</v>
      </c>
      <c r="J169" s="161">
        <f t="shared" si="182"/>
        <v>0</v>
      </c>
      <c r="K169" s="161">
        <f t="shared" si="182"/>
        <v>0</v>
      </c>
      <c r="L169" s="161">
        <f t="shared" si="182"/>
        <v>0</v>
      </c>
      <c r="M169" s="161">
        <f t="shared" ref="M169:P232" si="183">L169</f>
        <v>0</v>
      </c>
      <c r="N169" s="161">
        <f t="shared" si="183"/>
        <v>0</v>
      </c>
      <c r="O169" s="161">
        <f t="shared" si="183"/>
        <v>0</v>
      </c>
      <c r="P169" s="161">
        <f t="shared" si="183"/>
        <v>0</v>
      </c>
      <c r="Q169" s="161">
        <f t="shared" ref="Q169:R231" si="184">P169</f>
        <v>0</v>
      </c>
      <c r="R169" s="161">
        <f t="shared" si="184"/>
        <v>0</v>
      </c>
      <c r="S169" s="161">
        <f t="shared" ref="S169:AF184" si="185">R169</f>
        <v>0</v>
      </c>
      <c r="T169" s="161">
        <f t="shared" si="185"/>
        <v>0</v>
      </c>
      <c r="U169" s="161">
        <f t="shared" si="185"/>
        <v>0</v>
      </c>
      <c r="V169" s="161">
        <f t="shared" si="185"/>
        <v>0</v>
      </c>
      <c r="W169" s="161">
        <f t="shared" si="185"/>
        <v>0</v>
      </c>
      <c r="X169" s="161">
        <f t="shared" si="185"/>
        <v>0</v>
      </c>
      <c r="Y169" s="161">
        <f t="shared" si="185"/>
        <v>0</v>
      </c>
      <c r="Z169" s="161">
        <f t="shared" si="185"/>
        <v>0</v>
      </c>
      <c r="AA169" s="161">
        <f t="shared" si="185"/>
        <v>0</v>
      </c>
      <c r="AB169" s="161">
        <f t="shared" si="185"/>
        <v>0</v>
      </c>
      <c r="AC169" s="161">
        <f t="shared" ref="AC169:AC232" si="186">AB169</f>
        <v>0</v>
      </c>
      <c r="AD169" s="161">
        <f t="shared" ref="AD169:AD232" si="187">AC169</f>
        <v>0</v>
      </c>
      <c r="AE169" s="161">
        <f t="shared" si="185"/>
        <v>0</v>
      </c>
      <c r="AF169" s="174">
        <f t="shared" si="185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182"/>
        <v>0</v>
      </c>
      <c r="D170" s="163">
        <f t="shared" si="182"/>
        <v>0</v>
      </c>
      <c r="E170" s="163">
        <f t="shared" si="182"/>
        <v>0</v>
      </c>
      <c r="F170" s="163">
        <f t="shared" si="182"/>
        <v>0</v>
      </c>
      <c r="G170" s="163">
        <f t="shared" si="182"/>
        <v>0</v>
      </c>
      <c r="H170" s="163">
        <f t="shared" si="182"/>
        <v>0</v>
      </c>
      <c r="I170" s="163">
        <f t="shared" si="182"/>
        <v>0</v>
      </c>
      <c r="J170" s="163">
        <f t="shared" si="182"/>
        <v>0</v>
      </c>
      <c r="K170" s="163">
        <f t="shared" si="182"/>
        <v>0</v>
      </c>
      <c r="L170" s="163">
        <f t="shared" si="182"/>
        <v>0</v>
      </c>
      <c r="M170" s="163">
        <f t="shared" si="183"/>
        <v>0</v>
      </c>
      <c r="N170" s="163">
        <f t="shared" si="183"/>
        <v>0</v>
      </c>
      <c r="O170" s="163">
        <f t="shared" si="183"/>
        <v>0</v>
      </c>
      <c r="P170" s="163">
        <f t="shared" si="183"/>
        <v>0</v>
      </c>
      <c r="Q170" s="163">
        <f t="shared" si="184"/>
        <v>0</v>
      </c>
      <c r="R170" s="163">
        <f t="shared" si="184"/>
        <v>0</v>
      </c>
      <c r="S170" s="163">
        <f t="shared" si="185"/>
        <v>0</v>
      </c>
      <c r="T170" s="163">
        <f t="shared" si="185"/>
        <v>0</v>
      </c>
      <c r="U170" s="163">
        <f t="shared" si="185"/>
        <v>0</v>
      </c>
      <c r="V170" s="163">
        <f t="shared" si="185"/>
        <v>0</v>
      </c>
      <c r="W170" s="163">
        <f t="shared" si="185"/>
        <v>0</v>
      </c>
      <c r="X170" s="163">
        <f t="shared" si="185"/>
        <v>0</v>
      </c>
      <c r="Y170" s="163">
        <f t="shared" si="185"/>
        <v>0</v>
      </c>
      <c r="Z170" s="163">
        <f t="shared" si="185"/>
        <v>0</v>
      </c>
      <c r="AA170" s="163">
        <f t="shared" si="185"/>
        <v>0</v>
      </c>
      <c r="AB170" s="163">
        <f t="shared" si="185"/>
        <v>0</v>
      </c>
      <c r="AC170" s="163">
        <f t="shared" si="186"/>
        <v>0</v>
      </c>
      <c r="AD170" s="163">
        <f t="shared" si="187"/>
        <v>0</v>
      </c>
      <c r="AE170" s="163">
        <f t="shared" si="185"/>
        <v>0</v>
      </c>
      <c r="AF170" s="176">
        <f t="shared" si="185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182"/>
        <v>0</v>
      </c>
      <c r="D171" s="163">
        <f t="shared" si="182"/>
        <v>0</v>
      </c>
      <c r="E171" s="163">
        <f t="shared" si="182"/>
        <v>0</v>
      </c>
      <c r="F171" s="163">
        <f t="shared" si="182"/>
        <v>0</v>
      </c>
      <c r="G171" s="163">
        <f t="shared" si="182"/>
        <v>0</v>
      </c>
      <c r="H171" s="163">
        <f t="shared" si="182"/>
        <v>0</v>
      </c>
      <c r="I171" s="163">
        <f t="shared" si="182"/>
        <v>0</v>
      </c>
      <c r="J171" s="163">
        <f t="shared" si="182"/>
        <v>0</v>
      </c>
      <c r="K171" s="163">
        <f t="shared" si="182"/>
        <v>0</v>
      </c>
      <c r="L171" s="163">
        <f t="shared" si="182"/>
        <v>0</v>
      </c>
      <c r="M171" s="163">
        <f t="shared" si="183"/>
        <v>0</v>
      </c>
      <c r="N171" s="163">
        <f t="shared" si="183"/>
        <v>0</v>
      </c>
      <c r="O171" s="163">
        <f t="shared" si="183"/>
        <v>0</v>
      </c>
      <c r="P171" s="163">
        <f t="shared" si="183"/>
        <v>0</v>
      </c>
      <c r="Q171" s="163">
        <f t="shared" si="184"/>
        <v>0</v>
      </c>
      <c r="R171" s="163">
        <f t="shared" si="184"/>
        <v>0</v>
      </c>
      <c r="S171" s="163">
        <f t="shared" si="185"/>
        <v>0</v>
      </c>
      <c r="T171" s="163">
        <f t="shared" si="185"/>
        <v>0</v>
      </c>
      <c r="U171" s="163">
        <f t="shared" si="185"/>
        <v>0</v>
      </c>
      <c r="V171" s="163">
        <f t="shared" si="185"/>
        <v>0</v>
      </c>
      <c r="W171" s="163">
        <f t="shared" si="185"/>
        <v>0</v>
      </c>
      <c r="X171" s="163">
        <f t="shared" si="185"/>
        <v>0</v>
      </c>
      <c r="Y171" s="163">
        <f t="shared" si="185"/>
        <v>0</v>
      </c>
      <c r="Z171" s="163">
        <f t="shared" si="185"/>
        <v>0</v>
      </c>
      <c r="AA171" s="163">
        <f t="shared" si="185"/>
        <v>0</v>
      </c>
      <c r="AB171" s="163">
        <f t="shared" si="185"/>
        <v>0</v>
      </c>
      <c r="AC171" s="163">
        <f t="shared" si="186"/>
        <v>0</v>
      </c>
      <c r="AD171" s="163">
        <f t="shared" si="187"/>
        <v>0</v>
      </c>
      <c r="AE171" s="163">
        <f t="shared" si="185"/>
        <v>0</v>
      </c>
      <c r="AF171" s="176">
        <f t="shared" si="185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182"/>
        <v>0</v>
      </c>
      <c r="D172" s="163">
        <f t="shared" si="182"/>
        <v>0</v>
      </c>
      <c r="E172" s="163">
        <f t="shared" si="182"/>
        <v>0</v>
      </c>
      <c r="F172" s="163">
        <f t="shared" si="182"/>
        <v>0</v>
      </c>
      <c r="G172" s="163">
        <f t="shared" si="182"/>
        <v>0</v>
      </c>
      <c r="H172" s="163">
        <f t="shared" si="182"/>
        <v>0</v>
      </c>
      <c r="I172" s="163">
        <f t="shared" si="182"/>
        <v>0</v>
      </c>
      <c r="J172" s="163">
        <f t="shared" si="182"/>
        <v>0</v>
      </c>
      <c r="K172" s="163">
        <f t="shared" si="182"/>
        <v>0</v>
      </c>
      <c r="L172" s="163">
        <f t="shared" si="182"/>
        <v>0</v>
      </c>
      <c r="M172" s="163">
        <f t="shared" si="183"/>
        <v>0</v>
      </c>
      <c r="N172" s="163">
        <f t="shared" si="183"/>
        <v>0</v>
      </c>
      <c r="O172" s="163">
        <f t="shared" si="183"/>
        <v>0</v>
      </c>
      <c r="P172" s="163">
        <f t="shared" si="183"/>
        <v>0</v>
      </c>
      <c r="Q172" s="163">
        <f t="shared" si="184"/>
        <v>0</v>
      </c>
      <c r="R172" s="163">
        <f t="shared" si="184"/>
        <v>0</v>
      </c>
      <c r="S172" s="163">
        <f t="shared" si="185"/>
        <v>0</v>
      </c>
      <c r="T172" s="163">
        <f t="shared" si="185"/>
        <v>0</v>
      </c>
      <c r="U172" s="163">
        <f t="shared" si="185"/>
        <v>0</v>
      </c>
      <c r="V172" s="163">
        <f t="shared" si="185"/>
        <v>0</v>
      </c>
      <c r="W172" s="163">
        <f t="shared" si="185"/>
        <v>0</v>
      </c>
      <c r="X172" s="163">
        <f t="shared" si="185"/>
        <v>0</v>
      </c>
      <c r="Y172" s="163">
        <f t="shared" si="185"/>
        <v>0</v>
      </c>
      <c r="Z172" s="163">
        <f t="shared" si="185"/>
        <v>0</v>
      </c>
      <c r="AA172" s="163">
        <f t="shared" si="185"/>
        <v>0</v>
      </c>
      <c r="AB172" s="163">
        <f t="shared" si="185"/>
        <v>0</v>
      </c>
      <c r="AC172" s="163">
        <f t="shared" si="186"/>
        <v>0</v>
      </c>
      <c r="AD172" s="163">
        <f t="shared" si="187"/>
        <v>0</v>
      </c>
      <c r="AE172" s="163">
        <f t="shared" si="185"/>
        <v>0</v>
      </c>
      <c r="AF172" s="176">
        <f t="shared" si="185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182"/>
        <v>0</v>
      </c>
      <c r="D173" s="163">
        <f t="shared" si="182"/>
        <v>0</v>
      </c>
      <c r="E173" s="163">
        <f t="shared" si="182"/>
        <v>0</v>
      </c>
      <c r="F173" s="163">
        <f t="shared" si="182"/>
        <v>0</v>
      </c>
      <c r="G173" s="163">
        <f t="shared" si="182"/>
        <v>0</v>
      </c>
      <c r="H173" s="163">
        <f t="shared" si="182"/>
        <v>0</v>
      </c>
      <c r="I173" s="163">
        <f t="shared" si="182"/>
        <v>0</v>
      </c>
      <c r="J173" s="163">
        <f t="shared" si="182"/>
        <v>0</v>
      </c>
      <c r="K173" s="163">
        <f t="shared" si="182"/>
        <v>0</v>
      </c>
      <c r="L173" s="163">
        <f t="shared" si="182"/>
        <v>0</v>
      </c>
      <c r="M173" s="163">
        <f t="shared" si="183"/>
        <v>0</v>
      </c>
      <c r="N173" s="163">
        <f t="shared" si="183"/>
        <v>0</v>
      </c>
      <c r="O173" s="163">
        <f t="shared" si="183"/>
        <v>0</v>
      </c>
      <c r="P173" s="163">
        <f t="shared" si="183"/>
        <v>0</v>
      </c>
      <c r="Q173" s="163">
        <f t="shared" si="184"/>
        <v>0</v>
      </c>
      <c r="R173" s="163">
        <f t="shared" si="184"/>
        <v>0</v>
      </c>
      <c r="S173" s="163">
        <f t="shared" si="185"/>
        <v>0</v>
      </c>
      <c r="T173" s="163">
        <f t="shared" si="185"/>
        <v>0</v>
      </c>
      <c r="U173" s="163">
        <f t="shared" si="185"/>
        <v>0</v>
      </c>
      <c r="V173" s="163">
        <f t="shared" si="185"/>
        <v>0</v>
      </c>
      <c r="W173" s="163">
        <f t="shared" si="185"/>
        <v>0</v>
      </c>
      <c r="X173" s="163">
        <f t="shared" si="185"/>
        <v>0</v>
      </c>
      <c r="Y173" s="163">
        <f t="shared" si="185"/>
        <v>0</v>
      </c>
      <c r="Z173" s="163">
        <f t="shared" si="185"/>
        <v>0</v>
      </c>
      <c r="AA173" s="163">
        <f t="shared" si="185"/>
        <v>0</v>
      </c>
      <c r="AB173" s="163">
        <f t="shared" si="185"/>
        <v>0</v>
      </c>
      <c r="AC173" s="163">
        <f t="shared" si="186"/>
        <v>0</v>
      </c>
      <c r="AD173" s="163">
        <f t="shared" si="187"/>
        <v>0</v>
      </c>
      <c r="AE173" s="163">
        <f t="shared" si="185"/>
        <v>0</v>
      </c>
      <c r="AF173" s="176">
        <f t="shared" si="185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182"/>
        <v>0</v>
      </c>
      <c r="D174" s="163">
        <f t="shared" si="182"/>
        <v>0</v>
      </c>
      <c r="E174" s="163">
        <f t="shared" si="182"/>
        <v>0</v>
      </c>
      <c r="F174" s="163">
        <f t="shared" si="182"/>
        <v>0</v>
      </c>
      <c r="G174" s="163">
        <f t="shared" si="182"/>
        <v>0</v>
      </c>
      <c r="H174" s="163">
        <f t="shared" si="182"/>
        <v>0</v>
      </c>
      <c r="I174" s="163">
        <f t="shared" si="182"/>
        <v>0</v>
      </c>
      <c r="J174" s="163">
        <f t="shared" si="182"/>
        <v>0</v>
      </c>
      <c r="K174" s="163">
        <f t="shared" si="182"/>
        <v>0</v>
      </c>
      <c r="L174" s="163">
        <f t="shared" si="182"/>
        <v>0</v>
      </c>
      <c r="M174" s="163">
        <f t="shared" si="183"/>
        <v>0</v>
      </c>
      <c r="N174" s="163">
        <f t="shared" si="183"/>
        <v>0</v>
      </c>
      <c r="O174" s="163">
        <f t="shared" si="183"/>
        <v>0</v>
      </c>
      <c r="P174" s="163">
        <f t="shared" si="183"/>
        <v>0</v>
      </c>
      <c r="Q174" s="163">
        <f t="shared" si="184"/>
        <v>0</v>
      </c>
      <c r="R174" s="163">
        <f t="shared" si="184"/>
        <v>0</v>
      </c>
      <c r="S174" s="163">
        <f t="shared" si="185"/>
        <v>0</v>
      </c>
      <c r="T174" s="163">
        <f t="shared" si="185"/>
        <v>0</v>
      </c>
      <c r="U174" s="163">
        <f t="shared" si="185"/>
        <v>0</v>
      </c>
      <c r="V174" s="163">
        <f t="shared" si="185"/>
        <v>0</v>
      </c>
      <c r="W174" s="163">
        <f t="shared" si="185"/>
        <v>0</v>
      </c>
      <c r="X174" s="163">
        <f t="shared" si="185"/>
        <v>0</v>
      </c>
      <c r="Y174" s="163">
        <f t="shared" si="185"/>
        <v>0</v>
      </c>
      <c r="Z174" s="163">
        <f t="shared" si="185"/>
        <v>0</v>
      </c>
      <c r="AA174" s="163">
        <f t="shared" si="185"/>
        <v>0</v>
      </c>
      <c r="AB174" s="163">
        <f t="shared" si="185"/>
        <v>0</v>
      </c>
      <c r="AC174" s="163">
        <f t="shared" si="186"/>
        <v>0</v>
      </c>
      <c r="AD174" s="163">
        <f t="shared" si="187"/>
        <v>0</v>
      </c>
      <c r="AE174" s="163">
        <f t="shared" si="185"/>
        <v>0</v>
      </c>
      <c r="AF174" s="176">
        <f t="shared" si="185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182"/>
        <v>0</v>
      </c>
      <c r="D175" s="163">
        <f t="shared" si="182"/>
        <v>0</v>
      </c>
      <c r="E175" s="163">
        <f t="shared" si="182"/>
        <v>0</v>
      </c>
      <c r="F175" s="163">
        <f t="shared" si="182"/>
        <v>0</v>
      </c>
      <c r="G175" s="163">
        <f t="shared" si="182"/>
        <v>0</v>
      </c>
      <c r="H175" s="163">
        <f t="shared" si="182"/>
        <v>0</v>
      </c>
      <c r="I175" s="163">
        <f t="shared" si="182"/>
        <v>0</v>
      </c>
      <c r="J175" s="163">
        <f t="shared" si="182"/>
        <v>0</v>
      </c>
      <c r="K175" s="163">
        <f t="shared" si="182"/>
        <v>0</v>
      </c>
      <c r="L175" s="163">
        <f t="shared" si="182"/>
        <v>0</v>
      </c>
      <c r="M175" s="163">
        <f t="shared" si="183"/>
        <v>0</v>
      </c>
      <c r="N175" s="163">
        <f t="shared" si="183"/>
        <v>0</v>
      </c>
      <c r="O175" s="163">
        <f t="shared" si="183"/>
        <v>0</v>
      </c>
      <c r="P175" s="163">
        <f t="shared" si="183"/>
        <v>0</v>
      </c>
      <c r="Q175" s="163">
        <f t="shared" si="184"/>
        <v>0</v>
      </c>
      <c r="R175" s="163">
        <f t="shared" si="184"/>
        <v>0</v>
      </c>
      <c r="S175" s="163">
        <f t="shared" si="185"/>
        <v>0</v>
      </c>
      <c r="T175" s="163">
        <f t="shared" si="185"/>
        <v>0</v>
      </c>
      <c r="U175" s="163">
        <f t="shared" si="185"/>
        <v>0</v>
      </c>
      <c r="V175" s="163">
        <f t="shared" si="185"/>
        <v>0</v>
      </c>
      <c r="W175" s="163">
        <f t="shared" si="185"/>
        <v>0</v>
      </c>
      <c r="X175" s="163">
        <f t="shared" si="185"/>
        <v>0</v>
      </c>
      <c r="Y175" s="163">
        <f t="shared" si="185"/>
        <v>0</v>
      </c>
      <c r="Z175" s="163">
        <f t="shared" si="185"/>
        <v>0</v>
      </c>
      <c r="AA175" s="163">
        <f t="shared" si="185"/>
        <v>0</v>
      </c>
      <c r="AB175" s="163">
        <f t="shared" si="185"/>
        <v>0</v>
      </c>
      <c r="AC175" s="163">
        <f t="shared" si="186"/>
        <v>0</v>
      </c>
      <c r="AD175" s="163">
        <f t="shared" si="187"/>
        <v>0</v>
      </c>
      <c r="AE175" s="163">
        <f t="shared" si="185"/>
        <v>0</v>
      </c>
      <c r="AF175" s="176">
        <f t="shared" si="185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182"/>
        <v>0</v>
      </c>
      <c r="D176" s="163">
        <f t="shared" si="182"/>
        <v>0</v>
      </c>
      <c r="E176" s="163">
        <f t="shared" si="182"/>
        <v>0</v>
      </c>
      <c r="F176" s="163">
        <f t="shared" si="182"/>
        <v>0</v>
      </c>
      <c r="G176" s="163">
        <f t="shared" si="182"/>
        <v>0</v>
      </c>
      <c r="H176" s="163">
        <f t="shared" si="182"/>
        <v>0</v>
      </c>
      <c r="I176" s="163">
        <f t="shared" si="182"/>
        <v>0</v>
      </c>
      <c r="J176" s="163">
        <f t="shared" si="182"/>
        <v>0</v>
      </c>
      <c r="K176" s="163">
        <f t="shared" si="182"/>
        <v>0</v>
      </c>
      <c r="L176" s="163">
        <f t="shared" si="182"/>
        <v>0</v>
      </c>
      <c r="M176" s="163">
        <f t="shared" si="183"/>
        <v>0</v>
      </c>
      <c r="N176" s="163">
        <f t="shared" si="183"/>
        <v>0</v>
      </c>
      <c r="O176" s="163">
        <f t="shared" si="183"/>
        <v>0</v>
      </c>
      <c r="P176" s="163">
        <f t="shared" si="183"/>
        <v>0</v>
      </c>
      <c r="Q176" s="163">
        <f t="shared" si="184"/>
        <v>0</v>
      </c>
      <c r="R176" s="163">
        <f t="shared" si="184"/>
        <v>0</v>
      </c>
      <c r="S176" s="163">
        <f t="shared" si="185"/>
        <v>0</v>
      </c>
      <c r="T176" s="163">
        <f t="shared" si="185"/>
        <v>0</v>
      </c>
      <c r="U176" s="163">
        <f t="shared" si="185"/>
        <v>0</v>
      </c>
      <c r="V176" s="163">
        <f t="shared" si="185"/>
        <v>0</v>
      </c>
      <c r="W176" s="163">
        <f t="shared" si="185"/>
        <v>0</v>
      </c>
      <c r="X176" s="163">
        <f t="shared" si="185"/>
        <v>0</v>
      </c>
      <c r="Y176" s="163">
        <f t="shared" si="185"/>
        <v>0</v>
      </c>
      <c r="Z176" s="163">
        <f t="shared" si="185"/>
        <v>0</v>
      </c>
      <c r="AA176" s="163">
        <f t="shared" si="185"/>
        <v>0</v>
      </c>
      <c r="AB176" s="163">
        <f t="shared" si="185"/>
        <v>0</v>
      </c>
      <c r="AC176" s="163">
        <f t="shared" si="186"/>
        <v>0</v>
      </c>
      <c r="AD176" s="163">
        <f t="shared" si="187"/>
        <v>0</v>
      </c>
      <c r="AE176" s="163">
        <f t="shared" si="185"/>
        <v>0</v>
      </c>
      <c r="AF176" s="176">
        <f t="shared" si="185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182"/>
        <v>0</v>
      </c>
      <c r="D177" s="163">
        <f t="shared" si="182"/>
        <v>0</v>
      </c>
      <c r="E177" s="163">
        <f t="shared" si="182"/>
        <v>0</v>
      </c>
      <c r="F177" s="163">
        <f t="shared" si="182"/>
        <v>0</v>
      </c>
      <c r="G177" s="163">
        <f t="shared" si="182"/>
        <v>0</v>
      </c>
      <c r="H177" s="163">
        <f t="shared" si="182"/>
        <v>0</v>
      </c>
      <c r="I177" s="163">
        <f t="shared" si="182"/>
        <v>0</v>
      </c>
      <c r="J177" s="163">
        <f t="shared" si="182"/>
        <v>0</v>
      </c>
      <c r="K177" s="163">
        <f t="shared" si="182"/>
        <v>0</v>
      </c>
      <c r="L177" s="163">
        <f t="shared" si="182"/>
        <v>0</v>
      </c>
      <c r="M177" s="163">
        <f t="shared" si="183"/>
        <v>0</v>
      </c>
      <c r="N177" s="163">
        <f t="shared" si="183"/>
        <v>0</v>
      </c>
      <c r="O177" s="163">
        <f t="shared" si="183"/>
        <v>0</v>
      </c>
      <c r="P177" s="163">
        <f t="shared" si="183"/>
        <v>0</v>
      </c>
      <c r="Q177" s="163">
        <f t="shared" si="184"/>
        <v>0</v>
      </c>
      <c r="R177" s="163">
        <f t="shared" si="184"/>
        <v>0</v>
      </c>
      <c r="S177" s="163">
        <f t="shared" si="185"/>
        <v>0</v>
      </c>
      <c r="T177" s="163">
        <f t="shared" si="185"/>
        <v>0</v>
      </c>
      <c r="U177" s="163">
        <f t="shared" si="185"/>
        <v>0</v>
      </c>
      <c r="V177" s="163">
        <f t="shared" si="185"/>
        <v>0</v>
      </c>
      <c r="W177" s="163">
        <f t="shared" si="185"/>
        <v>0</v>
      </c>
      <c r="X177" s="163">
        <f t="shared" si="185"/>
        <v>0</v>
      </c>
      <c r="Y177" s="163">
        <f t="shared" si="185"/>
        <v>0</v>
      </c>
      <c r="Z177" s="163">
        <f t="shared" si="185"/>
        <v>0</v>
      </c>
      <c r="AA177" s="163">
        <f t="shared" si="185"/>
        <v>0</v>
      </c>
      <c r="AB177" s="163">
        <f t="shared" si="185"/>
        <v>0</v>
      </c>
      <c r="AC177" s="163">
        <f t="shared" si="186"/>
        <v>0</v>
      </c>
      <c r="AD177" s="163">
        <f t="shared" si="187"/>
        <v>0</v>
      </c>
      <c r="AE177" s="163">
        <f t="shared" si="185"/>
        <v>0</v>
      </c>
      <c r="AF177" s="176">
        <f t="shared" si="185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182"/>
        <v>0</v>
      </c>
      <c r="D178" s="163">
        <f t="shared" si="182"/>
        <v>0</v>
      </c>
      <c r="E178" s="163">
        <f t="shared" si="182"/>
        <v>0</v>
      </c>
      <c r="F178" s="163">
        <f t="shared" si="182"/>
        <v>0</v>
      </c>
      <c r="G178" s="163">
        <f t="shared" si="182"/>
        <v>0</v>
      </c>
      <c r="H178" s="163">
        <f t="shared" si="182"/>
        <v>0</v>
      </c>
      <c r="I178" s="163">
        <f t="shared" si="182"/>
        <v>0</v>
      </c>
      <c r="J178" s="163">
        <f t="shared" si="182"/>
        <v>0</v>
      </c>
      <c r="K178" s="163">
        <f t="shared" si="182"/>
        <v>0</v>
      </c>
      <c r="L178" s="163">
        <f t="shared" si="182"/>
        <v>0</v>
      </c>
      <c r="M178" s="163">
        <f t="shared" si="183"/>
        <v>0</v>
      </c>
      <c r="N178" s="163">
        <f t="shared" si="183"/>
        <v>0</v>
      </c>
      <c r="O178" s="163">
        <f t="shared" si="183"/>
        <v>0</v>
      </c>
      <c r="P178" s="163">
        <f t="shared" si="183"/>
        <v>0</v>
      </c>
      <c r="Q178" s="163">
        <f t="shared" si="184"/>
        <v>0</v>
      </c>
      <c r="R178" s="163">
        <f t="shared" si="184"/>
        <v>0</v>
      </c>
      <c r="S178" s="163">
        <f t="shared" si="185"/>
        <v>0</v>
      </c>
      <c r="T178" s="163">
        <f t="shared" si="185"/>
        <v>0</v>
      </c>
      <c r="U178" s="163">
        <f t="shared" si="185"/>
        <v>0</v>
      </c>
      <c r="V178" s="163">
        <f t="shared" si="185"/>
        <v>0</v>
      </c>
      <c r="W178" s="163">
        <f t="shared" si="185"/>
        <v>0</v>
      </c>
      <c r="X178" s="163">
        <f t="shared" si="185"/>
        <v>0</v>
      </c>
      <c r="Y178" s="163">
        <f t="shared" si="185"/>
        <v>0</v>
      </c>
      <c r="Z178" s="163">
        <f t="shared" si="185"/>
        <v>0</v>
      </c>
      <c r="AA178" s="163">
        <f t="shared" si="185"/>
        <v>0</v>
      </c>
      <c r="AB178" s="163">
        <f t="shared" si="185"/>
        <v>0</v>
      </c>
      <c r="AC178" s="163">
        <f t="shared" si="186"/>
        <v>0</v>
      </c>
      <c r="AD178" s="163">
        <f t="shared" si="187"/>
        <v>0</v>
      </c>
      <c r="AE178" s="163">
        <f t="shared" si="185"/>
        <v>0</v>
      </c>
      <c r="AF178" s="176">
        <f t="shared" si="185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182"/>
        <v>0</v>
      </c>
      <c r="D179" s="163">
        <f t="shared" si="182"/>
        <v>0</v>
      </c>
      <c r="E179" s="163">
        <f t="shared" si="182"/>
        <v>0</v>
      </c>
      <c r="F179" s="163">
        <f t="shared" si="182"/>
        <v>0</v>
      </c>
      <c r="G179" s="163">
        <f t="shared" si="182"/>
        <v>0</v>
      </c>
      <c r="H179" s="163">
        <f t="shared" si="182"/>
        <v>0</v>
      </c>
      <c r="I179" s="163">
        <f t="shared" si="182"/>
        <v>0</v>
      </c>
      <c r="J179" s="163">
        <f t="shared" si="182"/>
        <v>0</v>
      </c>
      <c r="K179" s="163">
        <f t="shared" si="182"/>
        <v>0</v>
      </c>
      <c r="L179" s="163">
        <f t="shared" si="182"/>
        <v>0</v>
      </c>
      <c r="M179" s="163">
        <f t="shared" si="183"/>
        <v>0</v>
      </c>
      <c r="N179" s="163">
        <f t="shared" si="183"/>
        <v>0</v>
      </c>
      <c r="O179" s="163">
        <f t="shared" si="183"/>
        <v>0</v>
      </c>
      <c r="P179" s="163">
        <f t="shared" si="183"/>
        <v>0</v>
      </c>
      <c r="Q179" s="163">
        <f t="shared" si="184"/>
        <v>0</v>
      </c>
      <c r="R179" s="163">
        <f t="shared" si="184"/>
        <v>0</v>
      </c>
      <c r="S179" s="163">
        <f t="shared" si="185"/>
        <v>0</v>
      </c>
      <c r="T179" s="163">
        <f t="shared" si="185"/>
        <v>0</v>
      </c>
      <c r="U179" s="163">
        <f t="shared" si="185"/>
        <v>0</v>
      </c>
      <c r="V179" s="163">
        <f t="shared" si="185"/>
        <v>0</v>
      </c>
      <c r="W179" s="163">
        <f t="shared" si="185"/>
        <v>0</v>
      </c>
      <c r="X179" s="163">
        <f t="shared" si="185"/>
        <v>0</v>
      </c>
      <c r="Y179" s="163">
        <f t="shared" si="185"/>
        <v>0</v>
      </c>
      <c r="Z179" s="163">
        <f t="shared" si="185"/>
        <v>0</v>
      </c>
      <c r="AA179" s="163">
        <f t="shared" si="185"/>
        <v>0</v>
      </c>
      <c r="AB179" s="163">
        <f t="shared" si="185"/>
        <v>0</v>
      </c>
      <c r="AC179" s="163">
        <f t="shared" si="186"/>
        <v>0</v>
      </c>
      <c r="AD179" s="163">
        <f t="shared" si="187"/>
        <v>0</v>
      </c>
      <c r="AE179" s="163">
        <f t="shared" si="185"/>
        <v>0</v>
      </c>
      <c r="AF179" s="176">
        <f t="shared" si="185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182"/>
        <v>0</v>
      </c>
      <c r="D180" s="163">
        <f t="shared" si="182"/>
        <v>0</v>
      </c>
      <c r="E180" s="163">
        <f t="shared" si="182"/>
        <v>0</v>
      </c>
      <c r="F180" s="163">
        <f t="shared" si="182"/>
        <v>0</v>
      </c>
      <c r="G180" s="163">
        <f t="shared" si="182"/>
        <v>0</v>
      </c>
      <c r="H180" s="163">
        <f t="shared" si="182"/>
        <v>0</v>
      </c>
      <c r="I180" s="163">
        <f t="shared" si="182"/>
        <v>0</v>
      </c>
      <c r="J180" s="163">
        <f t="shared" si="182"/>
        <v>0</v>
      </c>
      <c r="K180" s="163">
        <f t="shared" si="182"/>
        <v>0</v>
      </c>
      <c r="L180" s="163">
        <f t="shared" si="182"/>
        <v>0</v>
      </c>
      <c r="M180" s="163">
        <f t="shared" si="183"/>
        <v>0</v>
      </c>
      <c r="N180" s="163">
        <f t="shared" si="183"/>
        <v>0</v>
      </c>
      <c r="O180" s="163">
        <f t="shared" si="183"/>
        <v>0</v>
      </c>
      <c r="P180" s="163">
        <f t="shared" si="183"/>
        <v>0</v>
      </c>
      <c r="Q180" s="163">
        <f t="shared" si="184"/>
        <v>0</v>
      </c>
      <c r="R180" s="163">
        <f t="shared" si="184"/>
        <v>0</v>
      </c>
      <c r="S180" s="163">
        <f t="shared" si="185"/>
        <v>0</v>
      </c>
      <c r="T180" s="163">
        <f t="shared" si="185"/>
        <v>0</v>
      </c>
      <c r="U180" s="163">
        <f t="shared" si="185"/>
        <v>0</v>
      </c>
      <c r="V180" s="163">
        <f t="shared" si="185"/>
        <v>0</v>
      </c>
      <c r="W180" s="163">
        <f t="shared" si="185"/>
        <v>0</v>
      </c>
      <c r="X180" s="163">
        <f t="shared" si="185"/>
        <v>0</v>
      </c>
      <c r="Y180" s="163">
        <f t="shared" si="185"/>
        <v>0</v>
      </c>
      <c r="Z180" s="163">
        <f t="shared" si="185"/>
        <v>0</v>
      </c>
      <c r="AA180" s="163">
        <f t="shared" si="185"/>
        <v>0</v>
      </c>
      <c r="AB180" s="163">
        <f t="shared" si="185"/>
        <v>0</v>
      </c>
      <c r="AC180" s="163">
        <f t="shared" si="186"/>
        <v>0</v>
      </c>
      <c r="AD180" s="163">
        <f t="shared" si="187"/>
        <v>0</v>
      </c>
      <c r="AE180" s="163">
        <f t="shared" si="185"/>
        <v>0</v>
      </c>
      <c r="AF180" s="176">
        <f t="shared" si="185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182"/>
        <v>0</v>
      </c>
      <c r="D181" s="163">
        <f t="shared" si="182"/>
        <v>0</v>
      </c>
      <c r="E181" s="163">
        <f t="shared" si="182"/>
        <v>0</v>
      </c>
      <c r="F181" s="163">
        <f t="shared" si="182"/>
        <v>0</v>
      </c>
      <c r="G181" s="163">
        <f t="shared" si="182"/>
        <v>0</v>
      </c>
      <c r="H181" s="163">
        <f t="shared" si="182"/>
        <v>0</v>
      </c>
      <c r="I181" s="163">
        <f t="shared" si="182"/>
        <v>0</v>
      </c>
      <c r="J181" s="163">
        <f t="shared" si="182"/>
        <v>0</v>
      </c>
      <c r="K181" s="163">
        <f t="shared" si="182"/>
        <v>0</v>
      </c>
      <c r="L181" s="163">
        <f t="shared" si="182"/>
        <v>0</v>
      </c>
      <c r="M181" s="163">
        <f t="shared" si="183"/>
        <v>0</v>
      </c>
      <c r="N181" s="163">
        <f t="shared" si="183"/>
        <v>0</v>
      </c>
      <c r="O181" s="163">
        <f t="shared" si="183"/>
        <v>0</v>
      </c>
      <c r="P181" s="163">
        <f t="shared" si="183"/>
        <v>0</v>
      </c>
      <c r="Q181" s="163">
        <f t="shared" si="184"/>
        <v>0</v>
      </c>
      <c r="R181" s="163">
        <f t="shared" si="184"/>
        <v>0</v>
      </c>
      <c r="S181" s="163">
        <f t="shared" si="185"/>
        <v>0</v>
      </c>
      <c r="T181" s="163">
        <f t="shared" si="185"/>
        <v>0</v>
      </c>
      <c r="U181" s="163">
        <f t="shared" si="185"/>
        <v>0</v>
      </c>
      <c r="V181" s="163">
        <f t="shared" si="185"/>
        <v>0</v>
      </c>
      <c r="W181" s="163">
        <f t="shared" si="185"/>
        <v>0</v>
      </c>
      <c r="X181" s="163">
        <f t="shared" si="185"/>
        <v>0</v>
      </c>
      <c r="Y181" s="163">
        <f t="shared" si="185"/>
        <v>0</v>
      </c>
      <c r="Z181" s="163">
        <f t="shared" si="185"/>
        <v>0</v>
      </c>
      <c r="AA181" s="163">
        <f t="shared" si="185"/>
        <v>0</v>
      </c>
      <c r="AB181" s="163">
        <f t="shared" si="185"/>
        <v>0</v>
      </c>
      <c r="AC181" s="163">
        <f t="shared" si="186"/>
        <v>0</v>
      </c>
      <c r="AD181" s="163">
        <f t="shared" si="187"/>
        <v>0</v>
      </c>
      <c r="AE181" s="163">
        <f t="shared" si="185"/>
        <v>0</v>
      </c>
      <c r="AF181" s="176">
        <f t="shared" si="185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182"/>
        <v>0</v>
      </c>
      <c r="D182" s="163">
        <f t="shared" si="182"/>
        <v>0</v>
      </c>
      <c r="E182" s="163">
        <f t="shared" si="182"/>
        <v>0</v>
      </c>
      <c r="F182" s="163">
        <f t="shared" si="182"/>
        <v>0</v>
      </c>
      <c r="G182" s="163">
        <f t="shared" si="182"/>
        <v>0</v>
      </c>
      <c r="H182" s="163">
        <f t="shared" si="182"/>
        <v>0</v>
      </c>
      <c r="I182" s="163">
        <f t="shared" si="182"/>
        <v>0</v>
      </c>
      <c r="J182" s="163">
        <f t="shared" si="182"/>
        <v>0</v>
      </c>
      <c r="K182" s="163">
        <f t="shared" si="182"/>
        <v>0</v>
      </c>
      <c r="L182" s="163">
        <f t="shared" si="182"/>
        <v>0</v>
      </c>
      <c r="M182" s="163">
        <f t="shared" si="183"/>
        <v>0</v>
      </c>
      <c r="N182" s="163">
        <f t="shared" si="183"/>
        <v>0</v>
      </c>
      <c r="O182" s="163">
        <f t="shared" si="183"/>
        <v>0</v>
      </c>
      <c r="P182" s="163">
        <f t="shared" si="183"/>
        <v>0</v>
      </c>
      <c r="Q182" s="163">
        <f t="shared" si="184"/>
        <v>0</v>
      </c>
      <c r="R182" s="163">
        <f t="shared" si="184"/>
        <v>0</v>
      </c>
      <c r="S182" s="163">
        <f t="shared" si="185"/>
        <v>0</v>
      </c>
      <c r="T182" s="163">
        <f t="shared" si="185"/>
        <v>0</v>
      </c>
      <c r="U182" s="163">
        <f t="shared" si="185"/>
        <v>0</v>
      </c>
      <c r="V182" s="163">
        <f t="shared" si="185"/>
        <v>0</v>
      </c>
      <c r="W182" s="163">
        <f t="shared" si="185"/>
        <v>0</v>
      </c>
      <c r="X182" s="163">
        <f t="shared" si="185"/>
        <v>0</v>
      </c>
      <c r="Y182" s="163">
        <f t="shared" si="185"/>
        <v>0</v>
      </c>
      <c r="Z182" s="163">
        <f t="shared" si="185"/>
        <v>0</v>
      </c>
      <c r="AA182" s="163">
        <f t="shared" si="185"/>
        <v>0</v>
      </c>
      <c r="AB182" s="163">
        <f t="shared" si="185"/>
        <v>0</v>
      </c>
      <c r="AC182" s="163">
        <f t="shared" si="186"/>
        <v>0</v>
      </c>
      <c r="AD182" s="163">
        <f t="shared" si="187"/>
        <v>0</v>
      </c>
      <c r="AE182" s="163">
        <f t="shared" si="185"/>
        <v>0</v>
      </c>
      <c r="AF182" s="176">
        <f t="shared" si="185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182"/>
        <v>0</v>
      </c>
      <c r="D183" s="163">
        <f t="shared" si="182"/>
        <v>0</v>
      </c>
      <c r="E183" s="163">
        <f t="shared" si="182"/>
        <v>0</v>
      </c>
      <c r="F183" s="163">
        <f t="shared" si="182"/>
        <v>0</v>
      </c>
      <c r="G183" s="163">
        <f t="shared" si="182"/>
        <v>0</v>
      </c>
      <c r="H183" s="163">
        <f t="shared" si="182"/>
        <v>0</v>
      </c>
      <c r="I183" s="163">
        <f t="shared" si="182"/>
        <v>0</v>
      </c>
      <c r="J183" s="163">
        <f t="shared" si="182"/>
        <v>0</v>
      </c>
      <c r="K183" s="163">
        <f t="shared" si="182"/>
        <v>0</v>
      </c>
      <c r="L183" s="163">
        <f t="shared" si="182"/>
        <v>0</v>
      </c>
      <c r="M183" s="163">
        <f t="shared" si="183"/>
        <v>0</v>
      </c>
      <c r="N183" s="163">
        <f t="shared" si="183"/>
        <v>0</v>
      </c>
      <c r="O183" s="163">
        <f t="shared" si="183"/>
        <v>0</v>
      </c>
      <c r="P183" s="163">
        <f t="shared" si="183"/>
        <v>0</v>
      </c>
      <c r="Q183" s="163">
        <f t="shared" si="184"/>
        <v>0</v>
      </c>
      <c r="R183" s="163">
        <f t="shared" si="184"/>
        <v>0</v>
      </c>
      <c r="S183" s="163">
        <f t="shared" si="185"/>
        <v>0</v>
      </c>
      <c r="T183" s="163">
        <f t="shared" si="185"/>
        <v>0</v>
      </c>
      <c r="U183" s="163">
        <f t="shared" si="185"/>
        <v>0</v>
      </c>
      <c r="V183" s="163">
        <f t="shared" si="185"/>
        <v>0</v>
      </c>
      <c r="W183" s="163">
        <f t="shared" si="185"/>
        <v>0</v>
      </c>
      <c r="X183" s="163">
        <f t="shared" si="185"/>
        <v>0</v>
      </c>
      <c r="Y183" s="163">
        <f t="shared" si="185"/>
        <v>0</v>
      </c>
      <c r="Z183" s="163">
        <f t="shared" si="185"/>
        <v>0</v>
      </c>
      <c r="AA183" s="163">
        <f t="shared" si="185"/>
        <v>0</v>
      </c>
      <c r="AB183" s="163">
        <f t="shared" si="185"/>
        <v>0</v>
      </c>
      <c r="AC183" s="163">
        <f t="shared" si="186"/>
        <v>0</v>
      </c>
      <c r="AD183" s="163">
        <f t="shared" si="187"/>
        <v>0</v>
      </c>
      <c r="AE183" s="163">
        <f t="shared" si="185"/>
        <v>0</v>
      </c>
      <c r="AF183" s="176">
        <f t="shared" si="185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182"/>
        <v>0</v>
      </c>
      <c r="D184" s="163">
        <f t="shared" si="182"/>
        <v>0</v>
      </c>
      <c r="E184" s="163">
        <f t="shared" si="182"/>
        <v>0</v>
      </c>
      <c r="F184" s="163">
        <f t="shared" si="182"/>
        <v>0</v>
      </c>
      <c r="G184" s="163">
        <f t="shared" si="182"/>
        <v>0</v>
      </c>
      <c r="H184" s="163">
        <f t="shared" si="182"/>
        <v>0</v>
      </c>
      <c r="I184" s="163">
        <f t="shared" si="182"/>
        <v>0</v>
      </c>
      <c r="J184" s="163">
        <f t="shared" si="182"/>
        <v>0</v>
      </c>
      <c r="K184" s="163">
        <f t="shared" si="182"/>
        <v>0</v>
      </c>
      <c r="L184" s="163">
        <f t="shared" si="182"/>
        <v>0</v>
      </c>
      <c r="M184" s="163">
        <f t="shared" si="183"/>
        <v>0</v>
      </c>
      <c r="N184" s="163">
        <f t="shared" si="183"/>
        <v>0</v>
      </c>
      <c r="O184" s="163">
        <f t="shared" si="183"/>
        <v>0</v>
      </c>
      <c r="P184" s="163">
        <f t="shared" si="183"/>
        <v>0</v>
      </c>
      <c r="Q184" s="163">
        <f t="shared" si="184"/>
        <v>0</v>
      </c>
      <c r="R184" s="163">
        <f t="shared" si="184"/>
        <v>0</v>
      </c>
      <c r="S184" s="163">
        <f t="shared" ref="S184:AF199" si="188">R184</f>
        <v>0</v>
      </c>
      <c r="T184" s="163">
        <f t="shared" si="188"/>
        <v>0</v>
      </c>
      <c r="U184" s="163">
        <f t="shared" si="188"/>
        <v>0</v>
      </c>
      <c r="V184" s="163">
        <f t="shared" si="188"/>
        <v>0</v>
      </c>
      <c r="W184" s="163">
        <f t="shared" si="188"/>
        <v>0</v>
      </c>
      <c r="X184" s="163">
        <f t="shared" si="188"/>
        <v>0</v>
      </c>
      <c r="Y184" s="163">
        <f t="shared" si="188"/>
        <v>0</v>
      </c>
      <c r="Z184" s="163">
        <f t="shared" si="188"/>
        <v>0</v>
      </c>
      <c r="AA184" s="163">
        <f t="shared" si="188"/>
        <v>0</v>
      </c>
      <c r="AB184" s="163">
        <f t="shared" si="185"/>
        <v>0</v>
      </c>
      <c r="AC184" s="163">
        <f t="shared" si="186"/>
        <v>0</v>
      </c>
      <c r="AD184" s="163">
        <f t="shared" si="187"/>
        <v>0</v>
      </c>
      <c r="AE184" s="163">
        <f t="shared" si="188"/>
        <v>0</v>
      </c>
      <c r="AF184" s="176">
        <f t="shared" si="188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L200" si="189">B185</f>
        <v>0</v>
      </c>
      <c r="D185" s="163">
        <f t="shared" si="189"/>
        <v>0</v>
      </c>
      <c r="E185" s="163">
        <f t="shared" si="189"/>
        <v>0</v>
      </c>
      <c r="F185" s="163">
        <f t="shared" si="189"/>
        <v>0</v>
      </c>
      <c r="G185" s="163">
        <f t="shared" si="189"/>
        <v>0</v>
      </c>
      <c r="H185" s="163">
        <f t="shared" si="189"/>
        <v>0</v>
      </c>
      <c r="I185" s="163">
        <f t="shared" si="189"/>
        <v>0</v>
      </c>
      <c r="J185" s="163">
        <f t="shared" si="189"/>
        <v>0</v>
      </c>
      <c r="K185" s="163">
        <f t="shared" si="189"/>
        <v>0</v>
      </c>
      <c r="L185" s="163">
        <f t="shared" si="189"/>
        <v>0</v>
      </c>
      <c r="M185" s="163">
        <f t="shared" si="183"/>
        <v>0</v>
      </c>
      <c r="N185" s="163">
        <f t="shared" si="183"/>
        <v>0</v>
      </c>
      <c r="O185" s="163">
        <f t="shared" si="183"/>
        <v>0</v>
      </c>
      <c r="P185" s="163">
        <f t="shared" si="183"/>
        <v>0</v>
      </c>
      <c r="Q185" s="163">
        <f t="shared" si="184"/>
        <v>0</v>
      </c>
      <c r="R185" s="163">
        <f t="shared" si="184"/>
        <v>0</v>
      </c>
      <c r="S185" s="163">
        <f t="shared" si="188"/>
        <v>0</v>
      </c>
      <c r="T185" s="163">
        <f t="shared" si="188"/>
        <v>0</v>
      </c>
      <c r="U185" s="163">
        <f t="shared" si="188"/>
        <v>0</v>
      </c>
      <c r="V185" s="163">
        <f t="shared" si="188"/>
        <v>0</v>
      </c>
      <c r="W185" s="163">
        <f t="shared" si="188"/>
        <v>0</v>
      </c>
      <c r="X185" s="163">
        <f t="shared" si="188"/>
        <v>0</v>
      </c>
      <c r="Y185" s="163">
        <f t="shared" si="188"/>
        <v>0</v>
      </c>
      <c r="Z185" s="163">
        <f t="shared" si="188"/>
        <v>0</v>
      </c>
      <c r="AA185" s="163">
        <f t="shared" si="188"/>
        <v>0</v>
      </c>
      <c r="AB185" s="163">
        <f t="shared" si="188"/>
        <v>0</v>
      </c>
      <c r="AC185" s="163">
        <f t="shared" si="186"/>
        <v>0</v>
      </c>
      <c r="AD185" s="163">
        <f t="shared" si="187"/>
        <v>0</v>
      </c>
      <c r="AE185" s="163">
        <f t="shared" si="188"/>
        <v>0</v>
      </c>
      <c r="AF185" s="176">
        <f t="shared" si="188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189"/>
        <v>0</v>
      </c>
      <c r="D186" s="163">
        <f t="shared" si="189"/>
        <v>0</v>
      </c>
      <c r="E186" s="163">
        <f t="shared" si="189"/>
        <v>0</v>
      </c>
      <c r="F186" s="163">
        <f t="shared" si="189"/>
        <v>0</v>
      </c>
      <c r="G186" s="163">
        <f t="shared" si="189"/>
        <v>0</v>
      </c>
      <c r="H186" s="163">
        <f t="shared" si="189"/>
        <v>0</v>
      </c>
      <c r="I186" s="163">
        <f t="shared" si="189"/>
        <v>0</v>
      </c>
      <c r="J186" s="163">
        <f t="shared" si="189"/>
        <v>0</v>
      </c>
      <c r="K186" s="163">
        <f t="shared" si="189"/>
        <v>0</v>
      </c>
      <c r="L186" s="163">
        <f t="shared" si="189"/>
        <v>0</v>
      </c>
      <c r="M186" s="163">
        <f t="shared" si="183"/>
        <v>0</v>
      </c>
      <c r="N186" s="163">
        <f t="shared" si="183"/>
        <v>0</v>
      </c>
      <c r="O186" s="163">
        <f t="shared" si="183"/>
        <v>0</v>
      </c>
      <c r="P186" s="163">
        <f t="shared" si="183"/>
        <v>0</v>
      </c>
      <c r="Q186" s="163">
        <f t="shared" si="184"/>
        <v>0</v>
      </c>
      <c r="R186" s="163">
        <f t="shared" si="184"/>
        <v>0</v>
      </c>
      <c r="S186" s="163">
        <f t="shared" si="188"/>
        <v>0</v>
      </c>
      <c r="T186" s="163">
        <f t="shared" si="188"/>
        <v>0</v>
      </c>
      <c r="U186" s="163">
        <f t="shared" si="188"/>
        <v>0</v>
      </c>
      <c r="V186" s="163">
        <f t="shared" si="188"/>
        <v>0</v>
      </c>
      <c r="W186" s="163">
        <f t="shared" si="188"/>
        <v>0</v>
      </c>
      <c r="X186" s="163">
        <f t="shared" si="188"/>
        <v>0</v>
      </c>
      <c r="Y186" s="163">
        <f t="shared" si="188"/>
        <v>0</v>
      </c>
      <c r="Z186" s="163">
        <f t="shared" si="188"/>
        <v>0</v>
      </c>
      <c r="AA186" s="163">
        <f t="shared" si="188"/>
        <v>0</v>
      </c>
      <c r="AB186" s="163">
        <f t="shared" si="188"/>
        <v>0</v>
      </c>
      <c r="AC186" s="163">
        <f t="shared" si="186"/>
        <v>0</v>
      </c>
      <c r="AD186" s="163">
        <f t="shared" si="187"/>
        <v>0</v>
      </c>
      <c r="AE186" s="163">
        <f t="shared" si="188"/>
        <v>0</v>
      </c>
      <c r="AF186" s="176">
        <f t="shared" si="188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189"/>
        <v>0</v>
      </c>
      <c r="D187" s="163">
        <f t="shared" si="189"/>
        <v>0</v>
      </c>
      <c r="E187" s="163">
        <f t="shared" si="189"/>
        <v>0</v>
      </c>
      <c r="F187" s="163">
        <f t="shared" si="189"/>
        <v>0</v>
      </c>
      <c r="G187" s="163">
        <f t="shared" si="189"/>
        <v>0</v>
      </c>
      <c r="H187" s="163">
        <f t="shared" si="189"/>
        <v>0</v>
      </c>
      <c r="I187" s="163">
        <f t="shared" si="189"/>
        <v>0</v>
      </c>
      <c r="J187" s="163">
        <f t="shared" si="189"/>
        <v>0</v>
      </c>
      <c r="K187" s="163">
        <f t="shared" si="189"/>
        <v>0</v>
      </c>
      <c r="L187" s="163">
        <f t="shared" si="189"/>
        <v>0</v>
      </c>
      <c r="M187" s="163">
        <f t="shared" si="183"/>
        <v>0</v>
      </c>
      <c r="N187" s="163">
        <f t="shared" si="183"/>
        <v>0</v>
      </c>
      <c r="O187" s="163">
        <f t="shared" si="183"/>
        <v>0</v>
      </c>
      <c r="P187" s="163">
        <f t="shared" si="183"/>
        <v>0</v>
      </c>
      <c r="Q187" s="163">
        <f t="shared" si="184"/>
        <v>0</v>
      </c>
      <c r="R187" s="163">
        <f t="shared" si="184"/>
        <v>0</v>
      </c>
      <c r="S187" s="163">
        <f t="shared" si="188"/>
        <v>0</v>
      </c>
      <c r="T187" s="163">
        <f t="shared" si="188"/>
        <v>0</v>
      </c>
      <c r="U187" s="163">
        <f t="shared" si="188"/>
        <v>0</v>
      </c>
      <c r="V187" s="163">
        <f t="shared" si="188"/>
        <v>0</v>
      </c>
      <c r="W187" s="163">
        <f t="shared" si="188"/>
        <v>0</v>
      </c>
      <c r="X187" s="163">
        <f t="shared" si="188"/>
        <v>0</v>
      </c>
      <c r="Y187" s="163">
        <f t="shared" si="188"/>
        <v>0</v>
      </c>
      <c r="Z187" s="163">
        <f t="shared" si="188"/>
        <v>0</v>
      </c>
      <c r="AA187" s="163">
        <f t="shared" si="188"/>
        <v>0</v>
      </c>
      <c r="AB187" s="163">
        <f t="shared" si="188"/>
        <v>0</v>
      </c>
      <c r="AC187" s="163">
        <f t="shared" si="186"/>
        <v>0</v>
      </c>
      <c r="AD187" s="163">
        <f t="shared" si="187"/>
        <v>0</v>
      </c>
      <c r="AE187" s="163">
        <f t="shared" si="188"/>
        <v>0</v>
      </c>
      <c r="AF187" s="176">
        <f t="shared" si="188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189"/>
        <v>0</v>
      </c>
      <c r="D188" s="163">
        <f t="shared" si="189"/>
        <v>0</v>
      </c>
      <c r="E188" s="163">
        <f t="shared" si="189"/>
        <v>0</v>
      </c>
      <c r="F188" s="163">
        <f t="shared" si="189"/>
        <v>0</v>
      </c>
      <c r="G188" s="163">
        <f t="shared" si="189"/>
        <v>0</v>
      </c>
      <c r="H188" s="163">
        <f t="shared" si="189"/>
        <v>0</v>
      </c>
      <c r="I188" s="163">
        <f t="shared" si="189"/>
        <v>0</v>
      </c>
      <c r="J188" s="163">
        <f t="shared" si="189"/>
        <v>0</v>
      </c>
      <c r="K188" s="163">
        <f t="shared" si="189"/>
        <v>0</v>
      </c>
      <c r="L188" s="163">
        <f t="shared" si="189"/>
        <v>0</v>
      </c>
      <c r="M188" s="163">
        <f t="shared" si="183"/>
        <v>0</v>
      </c>
      <c r="N188" s="163">
        <f t="shared" si="183"/>
        <v>0</v>
      </c>
      <c r="O188" s="163">
        <f t="shared" si="183"/>
        <v>0</v>
      </c>
      <c r="P188" s="163">
        <f t="shared" si="183"/>
        <v>0</v>
      </c>
      <c r="Q188" s="163">
        <f t="shared" si="184"/>
        <v>0</v>
      </c>
      <c r="R188" s="163">
        <f t="shared" si="184"/>
        <v>0</v>
      </c>
      <c r="S188" s="163">
        <f t="shared" si="188"/>
        <v>0</v>
      </c>
      <c r="T188" s="163">
        <f t="shared" si="188"/>
        <v>0</v>
      </c>
      <c r="U188" s="163">
        <f t="shared" si="188"/>
        <v>0</v>
      </c>
      <c r="V188" s="163">
        <f t="shared" si="188"/>
        <v>0</v>
      </c>
      <c r="W188" s="163">
        <f t="shared" si="188"/>
        <v>0</v>
      </c>
      <c r="X188" s="163">
        <f t="shared" si="188"/>
        <v>0</v>
      </c>
      <c r="Y188" s="163">
        <f t="shared" si="188"/>
        <v>0</v>
      </c>
      <c r="Z188" s="163">
        <f t="shared" si="188"/>
        <v>0</v>
      </c>
      <c r="AA188" s="163">
        <f t="shared" si="188"/>
        <v>0</v>
      </c>
      <c r="AB188" s="163">
        <f t="shared" si="188"/>
        <v>0</v>
      </c>
      <c r="AC188" s="163">
        <f t="shared" si="186"/>
        <v>0</v>
      </c>
      <c r="AD188" s="163">
        <f t="shared" si="187"/>
        <v>0</v>
      </c>
      <c r="AE188" s="163">
        <f t="shared" si="188"/>
        <v>0</v>
      </c>
      <c r="AF188" s="176">
        <f t="shared" si="188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189"/>
        <v>0</v>
      </c>
      <c r="D189" s="163">
        <f t="shared" si="189"/>
        <v>0</v>
      </c>
      <c r="E189" s="163">
        <f t="shared" si="189"/>
        <v>0</v>
      </c>
      <c r="F189" s="163">
        <f t="shared" si="189"/>
        <v>0</v>
      </c>
      <c r="G189" s="163">
        <f t="shared" si="189"/>
        <v>0</v>
      </c>
      <c r="H189" s="163">
        <f t="shared" si="189"/>
        <v>0</v>
      </c>
      <c r="I189" s="163">
        <f t="shared" si="189"/>
        <v>0</v>
      </c>
      <c r="J189" s="163">
        <f t="shared" si="189"/>
        <v>0</v>
      </c>
      <c r="K189" s="163">
        <f t="shared" si="189"/>
        <v>0</v>
      </c>
      <c r="L189" s="163">
        <f t="shared" si="189"/>
        <v>0</v>
      </c>
      <c r="M189" s="163">
        <f t="shared" si="183"/>
        <v>0</v>
      </c>
      <c r="N189" s="163">
        <f t="shared" si="183"/>
        <v>0</v>
      </c>
      <c r="O189" s="163">
        <f t="shared" si="183"/>
        <v>0</v>
      </c>
      <c r="P189" s="163">
        <f t="shared" si="183"/>
        <v>0</v>
      </c>
      <c r="Q189" s="163">
        <f t="shared" si="184"/>
        <v>0</v>
      </c>
      <c r="R189" s="163">
        <f t="shared" si="184"/>
        <v>0</v>
      </c>
      <c r="S189" s="163">
        <f t="shared" si="188"/>
        <v>0</v>
      </c>
      <c r="T189" s="163">
        <f t="shared" si="188"/>
        <v>0</v>
      </c>
      <c r="U189" s="163">
        <f t="shared" si="188"/>
        <v>0</v>
      </c>
      <c r="V189" s="163">
        <f t="shared" si="188"/>
        <v>0</v>
      </c>
      <c r="W189" s="163">
        <f t="shared" si="188"/>
        <v>0</v>
      </c>
      <c r="X189" s="163">
        <f t="shared" si="188"/>
        <v>0</v>
      </c>
      <c r="Y189" s="163">
        <f t="shared" si="188"/>
        <v>0</v>
      </c>
      <c r="Z189" s="163">
        <f t="shared" si="188"/>
        <v>0</v>
      </c>
      <c r="AA189" s="163">
        <f t="shared" si="188"/>
        <v>0</v>
      </c>
      <c r="AB189" s="163">
        <f t="shared" si="188"/>
        <v>0</v>
      </c>
      <c r="AC189" s="163">
        <f t="shared" si="186"/>
        <v>0</v>
      </c>
      <c r="AD189" s="163">
        <f t="shared" si="187"/>
        <v>0</v>
      </c>
      <c r="AE189" s="163">
        <f t="shared" si="188"/>
        <v>0</v>
      </c>
      <c r="AF189" s="176">
        <f t="shared" si="188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189"/>
        <v>0</v>
      </c>
      <c r="D190" s="163">
        <f t="shared" si="189"/>
        <v>0</v>
      </c>
      <c r="E190" s="163">
        <f t="shared" si="189"/>
        <v>0</v>
      </c>
      <c r="F190" s="163">
        <f t="shared" si="189"/>
        <v>0</v>
      </c>
      <c r="G190" s="163">
        <f t="shared" si="189"/>
        <v>0</v>
      </c>
      <c r="H190" s="163">
        <f t="shared" si="189"/>
        <v>0</v>
      </c>
      <c r="I190" s="163">
        <f t="shared" si="189"/>
        <v>0</v>
      </c>
      <c r="J190" s="163">
        <f t="shared" si="189"/>
        <v>0</v>
      </c>
      <c r="K190" s="163">
        <f t="shared" si="189"/>
        <v>0</v>
      </c>
      <c r="L190" s="163">
        <f t="shared" si="189"/>
        <v>0</v>
      </c>
      <c r="M190" s="163">
        <f t="shared" si="183"/>
        <v>0</v>
      </c>
      <c r="N190" s="163">
        <f t="shared" si="183"/>
        <v>0</v>
      </c>
      <c r="O190" s="163">
        <f t="shared" si="183"/>
        <v>0</v>
      </c>
      <c r="P190" s="163">
        <f t="shared" si="183"/>
        <v>0</v>
      </c>
      <c r="Q190" s="163">
        <f t="shared" si="184"/>
        <v>0</v>
      </c>
      <c r="R190" s="163">
        <f t="shared" si="184"/>
        <v>0</v>
      </c>
      <c r="S190" s="163">
        <f t="shared" si="188"/>
        <v>0</v>
      </c>
      <c r="T190" s="163">
        <f t="shared" si="188"/>
        <v>0</v>
      </c>
      <c r="U190" s="163">
        <f t="shared" si="188"/>
        <v>0</v>
      </c>
      <c r="V190" s="163">
        <f t="shared" si="188"/>
        <v>0</v>
      </c>
      <c r="W190" s="163">
        <f t="shared" si="188"/>
        <v>0</v>
      </c>
      <c r="X190" s="163">
        <f t="shared" si="188"/>
        <v>0</v>
      </c>
      <c r="Y190" s="163">
        <f t="shared" si="188"/>
        <v>0</v>
      </c>
      <c r="Z190" s="163">
        <f t="shared" si="188"/>
        <v>0</v>
      </c>
      <c r="AA190" s="163">
        <f t="shared" si="188"/>
        <v>0</v>
      </c>
      <c r="AB190" s="163">
        <f t="shared" si="188"/>
        <v>0</v>
      </c>
      <c r="AC190" s="163">
        <f t="shared" si="186"/>
        <v>0</v>
      </c>
      <c r="AD190" s="163">
        <f t="shared" si="187"/>
        <v>0</v>
      </c>
      <c r="AE190" s="163">
        <f t="shared" si="188"/>
        <v>0</v>
      </c>
      <c r="AF190" s="176">
        <f t="shared" si="188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189"/>
        <v>0</v>
      </c>
      <c r="D191" s="163">
        <f t="shared" si="189"/>
        <v>0</v>
      </c>
      <c r="E191" s="163">
        <f t="shared" si="189"/>
        <v>0</v>
      </c>
      <c r="F191" s="163">
        <f t="shared" si="189"/>
        <v>0</v>
      </c>
      <c r="G191" s="163">
        <f t="shared" si="189"/>
        <v>0</v>
      </c>
      <c r="H191" s="163">
        <f t="shared" si="189"/>
        <v>0</v>
      </c>
      <c r="I191" s="163">
        <f t="shared" si="189"/>
        <v>0</v>
      </c>
      <c r="J191" s="163">
        <f t="shared" si="189"/>
        <v>0</v>
      </c>
      <c r="K191" s="163">
        <f t="shared" si="189"/>
        <v>0</v>
      </c>
      <c r="L191" s="163">
        <f t="shared" si="189"/>
        <v>0</v>
      </c>
      <c r="M191" s="163">
        <f t="shared" si="183"/>
        <v>0</v>
      </c>
      <c r="N191" s="163">
        <f t="shared" si="183"/>
        <v>0</v>
      </c>
      <c r="O191" s="163">
        <f t="shared" si="183"/>
        <v>0</v>
      </c>
      <c r="P191" s="163">
        <f t="shared" si="183"/>
        <v>0</v>
      </c>
      <c r="Q191" s="163">
        <f t="shared" si="184"/>
        <v>0</v>
      </c>
      <c r="R191" s="163">
        <f t="shared" si="184"/>
        <v>0</v>
      </c>
      <c r="S191" s="163">
        <f t="shared" si="188"/>
        <v>0</v>
      </c>
      <c r="T191" s="163">
        <f t="shared" si="188"/>
        <v>0</v>
      </c>
      <c r="U191" s="163">
        <f t="shared" si="188"/>
        <v>0</v>
      </c>
      <c r="V191" s="163">
        <f t="shared" si="188"/>
        <v>0</v>
      </c>
      <c r="W191" s="163">
        <f t="shared" si="188"/>
        <v>0</v>
      </c>
      <c r="X191" s="163">
        <f t="shared" si="188"/>
        <v>0</v>
      </c>
      <c r="Y191" s="163">
        <f t="shared" si="188"/>
        <v>0</v>
      </c>
      <c r="Z191" s="163">
        <f t="shared" si="188"/>
        <v>0</v>
      </c>
      <c r="AA191" s="163">
        <f t="shared" si="188"/>
        <v>0</v>
      </c>
      <c r="AB191" s="163">
        <f t="shared" si="188"/>
        <v>0</v>
      </c>
      <c r="AC191" s="163">
        <f t="shared" si="186"/>
        <v>0</v>
      </c>
      <c r="AD191" s="163">
        <f t="shared" si="187"/>
        <v>0</v>
      </c>
      <c r="AE191" s="163">
        <f t="shared" si="188"/>
        <v>0</v>
      </c>
      <c r="AF191" s="176">
        <f t="shared" si="188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189"/>
        <v>0</v>
      </c>
      <c r="D192" s="163">
        <f t="shared" si="189"/>
        <v>0</v>
      </c>
      <c r="E192" s="163">
        <f t="shared" si="189"/>
        <v>0</v>
      </c>
      <c r="F192" s="163">
        <f t="shared" si="189"/>
        <v>0</v>
      </c>
      <c r="G192" s="163">
        <f t="shared" si="189"/>
        <v>0</v>
      </c>
      <c r="H192" s="163">
        <f t="shared" si="189"/>
        <v>0</v>
      </c>
      <c r="I192" s="163">
        <f t="shared" si="189"/>
        <v>0</v>
      </c>
      <c r="J192" s="163">
        <f t="shared" si="189"/>
        <v>0</v>
      </c>
      <c r="K192" s="163">
        <f t="shared" si="189"/>
        <v>0</v>
      </c>
      <c r="L192" s="163">
        <f t="shared" si="189"/>
        <v>0</v>
      </c>
      <c r="M192" s="163">
        <f t="shared" si="183"/>
        <v>0</v>
      </c>
      <c r="N192" s="163">
        <f t="shared" si="183"/>
        <v>0</v>
      </c>
      <c r="O192" s="163">
        <f t="shared" si="183"/>
        <v>0</v>
      </c>
      <c r="P192" s="163">
        <f t="shared" si="183"/>
        <v>0</v>
      </c>
      <c r="Q192" s="163">
        <f t="shared" si="184"/>
        <v>0</v>
      </c>
      <c r="R192" s="163">
        <f t="shared" si="184"/>
        <v>0</v>
      </c>
      <c r="S192" s="163">
        <f t="shared" si="188"/>
        <v>0</v>
      </c>
      <c r="T192" s="163">
        <f t="shared" si="188"/>
        <v>0</v>
      </c>
      <c r="U192" s="163">
        <f t="shared" si="188"/>
        <v>0</v>
      </c>
      <c r="V192" s="163">
        <f t="shared" si="188"/>
        <v>0</v>
      </c>
      <c r="W192" s="163">
        <f t="shared" si="188"/>
        <v>0</v>
      </c>
      <c r="X192" s="163">
        <f t="shared" si="188"/>
        <v>0</v>
      </c>
      <c r="Y192" s="163">
        <f t="shared" si="188"/>
        <v>0</v>
      </c>
      <c r="Z192" s="163">
        <f t="shared" si="188"/>
        <v>0</v>
      </c>
      <c r="AA192" s="163">
        <f t="shared" si="188"/>
        <v>0</v>
      </c>
      <c r="AB192" s="163">
        <f t="shared" si="188"/>
        <v>0</v>
      </c>
      <c r="AC192" s="163">
        <f t="shared" si="186"/>
        <v>0</v>
      </c>
      <c r="AD192" s="163">
        <f t="shared" si="187"/>
        <v>0</v>
      </c>
      <c r="AE192" s="163">
        <f t="shared" si="188"/>
        <v>0</v>
      </c>
      <c r="AF192" s="176">
        <f t="shared" si="188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189"/>
        <v>0</v>
      </c>
      <c r="D193" s="163">
        <f t="shared" si="189"/>
        <v>0</v>
      </c>
      <c r="E193" s="163">
        <f t="shared" si="189"/>
        <v>0</v>
      </c>
      <c r="F193" s="163">
        <f t="shared" si="189"/>
        <v>0</v>
      </c>
      <c r="G193" s="163">
        <f t="shared" si="189"/>
        <v>0</v>
      </c>
      <c r="H193" s="163">
        <f t="shared" si="189"/>
        <v>0</v>
      </c>
      <c r="I193" s="163">
        <f t="shared" si="189"/>
        <v>0</v>
      </c>
      <c r="J193" s="163">
        <f t="shared" si="189"/>
        <v>0</v>
      </c>
      <c r="K193" s="163">
        <f t="shared" si="189"/>
        <v>0</v>
      </c>
      <c r="L193" s="163">
        <f t="shared" si="189"/>
        <v>0</v>
      </c>
      <c r="M193" s="163">
        <f t="shared" si="183"/>
        <v>0</v>
      </c>
      <c r="N193" s="163">
        <f t="shared" si="183"/>
        <v>0</v>
      </c>
      <c r="O193" s="163">
        <f t="shared" si="183"/>
        <v>0</v>
      </c>
      <c r="P193" s="163">
        <f t="shared" si="183"/>
        <v>0</v>
      </c>
      <c r="Q193" s="163">
        <f t="shared" si="184"/>
        <v>0</v>
      </c>
      <c r="R193" s="163">
        <f t="shared" si="184"/>
        <v>0</v>
      </c>
      <c r="S193" s="163">
        <f t="shared" si="188"/>
        <v>0</v>
      </c>
      <c r="T193" s="163">
        <f t="shared" si="188"/>
        <v>0</v>
      </c>
      <c r="U193" s="163">
        <f t="shared" si="188"/>
        <v>0</v>
      </c>
      <c r="V193" s="163">
        <f t="shared" si="188"/>
        <v>0</v>
      </c>
      <c r="W193" s="163">
        <f t="shared" si="188"/>
        <v>0</v>
      </c>
      <c r="X193" s="163">
        <f t="shared" si="188"/>
        <v>0</v>
      </c>
      <c r="Y193" s="163">
        <f t="shared" si="188"/>
        <v>0</v>
      </c>
      <c r="Z193" s="163">
        <f t="shared" si="188"/>
        <v>0</v>
      </c>
      <c r="AA193" s="163">
        <f t="shared" si="188"/>
        <v>0</v>
      </c>
      <c r="AB193" s="163">
        <f t="shared" si="188"/>
        <v>0</v>
      </c>
      <c r="AC193" s="163">
        <f t="shared" si="186"/>
        <v>0</v>
      </c>
      <c r="AD193" s="163">
        <f t="shared" si="187"/>
        <v>0</v>
      </c>
      <c r="AE193" s="163">
        <f t="shared" si="188"/>
        <v>0</v>
      </c>
      <c r="AF193" s="176">
        <f t="shared" si="188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189"/>
        <v>0</v>
      </c>
      <c r="D194" s="163">
        <f t="shared" si="189"/>
        <v>0</v>
      </c>
      <c r="E194" s="163">
        <f t="shared" si="189"/>
        <v>0</v>
      </c>
      <c r="F194" s="163">
        <f t="shared" si="189"/>
        <v>0</v>
      </c>
      <c r="G194" s="163">
        <f t="shared" si="189"/>
        <v>0</v>
      </c>
      <c r="H194" s="163">
        <f t="shared" si="189"/>
        <v>0</v>
      </c>
      <c r="I194" s="163">
        <f t="shared" si="189"/>
        <v>0</v>
      </c>
      <c r="J194" s="163">
        <f t="shared" si="189"/>
        <v>0</v>
      </c>
      <c r="K194" s="163">
        <f t="shared" si="189"/>
        <v>0</v>
      </c>
      <c r="L194" s="163">
        <f t="shared" si="189"/>
        <v>0</v>
      </c>
      <c r="M194" s="163">
        <f t="shared" si="183"/>
        <v>0</v>
      </c>
      <c r="N194" s="163">
        <f t="shared" si="183"/>
        <v>0</v>
      </c>
      <c r="O194" s="163">
        <f t="shared" si="183"/>
        <v>0</v>
      </c>
      <c r="P194" s="163">
        <f t="shared" si="183"/>
        <v>0</v>
      </c>
      <c r="Q194" s="163">
        <f t="shared" si="184"/>
        <v>0</v>
      </c>
      <c r="R194" s="163">
        <f t="shared" si="184"/>
        <v>0</v>
      </c>
      <c r="S194" s="163">
        <f t="shared" si="188"/>
        <v>0</v>
      </c>
      <c r="T194" s="163">
        <f t="shared" si="188"/>
        <v>0</v>
      </c>
      <c r="U194" s="163">
        <f t="shared" si="188"/>
        <v>0</v>
      </c>
      <c r="V194" s="163">
        <f t="shared" si="188"/>
        <v>0</v>
      </c>
      <c r="W194" s="163">
        <f t="shared" si="188"/>
        <v>0</v>
      </c>
      <c r="X194" s="163">
        <f t="shared" si="188"/>
        <v>0</v>
      </c>
      <c r="Y194" s="163">
        <f t="shared" si="188"/>
        <v>0</v>
      </c>
      <c r="Z194" s="163">
        <f t="shared" si="188"/>
        <v>0</v>
      </c>
      <c r="AA194" s="163">
        <f t="shared" si="188"/>
        <v>0</v>
      </c>
      <c r="AB194" s="163">
        <f t="shared" si="188"/>
        <v>0</v>
      </c>
      <c r="AC194" s="163">
        <f t="shared" si="186"/>
        <v>0</v>
      </c>
      <c r="AD194" s="163">
        <f t="shared" si="187"/>
        <v>0</v>
      </c>
      <c r="AE194" s="163">
        <f t="shared" si="188"/>
        <v>0</v>
      </c>
      <c r="AF194" s="176">
        <f t="shared" si="188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189"/>
        <v>0</v>
      </c>
      <c r="D195" s="163">
        <f t="shared" si="189"/>
        <v>0</v>
      </c>
      <c r="E195" s="163">
        <f t="shared" si="189"/>
        <v>0</v>
      </c>
      <c r="F195" s="163">
        <f t="shared" si="189"/>
        <v>0</v>
      </c>
      <c r="G195" s="163">
        <f t="shared" si="189"/>
        <v>0</v>
      </c>
      <c r="H195" s="163">
        <f t="shared" si="189"/>
        <v>0</v>
      </c>
      <c r="I195" s="163">
        <f t="shared" si="189"/>
        <v>0</v>
      </c>
      <c r="J195" s="163">
        <f t="shared" si="189"/>
        <v>0</v>
      </c>
      <c r="K195" s="163">
        <f t="shared" si="189"/>
        <v>0</v>
      </c>
      <c r="L195" s="163">
        <f t="shared" si="189"/>
        <v>0</v>
      </c>
      <c r="M195" s="163">
        <f t="shared" si="183"/>
        <v>0</v>
      </c>
      <c r="N195" s="163">
        <f t="shared" si="183"/>
        <v>0</v>
      </c>
      <c r="O195" s="163">
        <f t="shared" si="183"/>
        <v>0</v>
      </c>
      <c r="P195" s="163">
        <f t="shared" si="183"/>
        <v>0</v>
      </c>
      <c r="Q195" s="163">
        <f t="shared" si="184"/>
        <v>0</v>
      </c>
      <c r="R195" s="163">
        <f t="shared" si="184"/>
        <v>0</v>
      </c>
      <c r="S195" s="163">
        <f t="shared" si="188"/>
        <v>0</v>
      </c>
      <c r="T195" s="163">
        <f t="shared" si="188"/>
        <v>0</v>
      </c>
      <c r="U195" s="163">
        <f t="shared" si="188"/>
        <v>0</v>
      </c>
      <c r="V195" s="163">
        <f t="shared" si="188"/>
        <v>0</v>
      </c>
      <c r="W195" s="163">
        <f t="shared" si="188"/>
        <v>0</v>
      </c>
      <c r="X195" s="163">
        <f t="shared" si="188"/>
        <v>0</v>
      </c>
      <c r="Y195" s="163">
        <f t="shared" si="188"/>
        <v>0</v>
      </c>
      <c r="Z195" s="163">
        <f t="shared" si="188"/>
        <v>0</v>
      </c>
      <c r="AA195" s="163">
        <f t="shared" si="188"/>
        <v>0</v>
      </c>
      <c r="AB195" s="163">
        <f t="shared" si="188"/>
        <v>0</v>
      </c>
      <c r="AC195" s="163">
        <f t="shared" si="186"/>
        <v>0</v>
      </c>
      <c r="AD195" s="163">
        <f t="shared" si="187"/>
        <v>0</v>
      </c>
      <c r="AE195" s="163">
        <f t="shared" si="188"/>
        <v>0</v>
      </c>
      <c r="AF195" s="176">
        <f t="shared" si="188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189"/>
        <v>0</v>
      </c>
      <c r="D196" s="163">
        <f t="shared" si="189"/>
        <v>0</v>
      </c>
      <c r="E196" s="163">
        <f t="shared" si="189"/>
        <v>0</v>
      </c>
      <c r="F196" s="163">
        <f t="shared" si="189"/>
        <v>0</v>
      </c>
      <c r="G196" s="163">
        <f t="shared" si="189"/>
        <v>0</v>
      </c>
      <c r="H196" s="163">
        <f t="shared" si="189"/>
        <v>0</v>
      </c>
      <c r="I196" s="163">
        <f t="shared" si="189"/>
        <v>0</v>
      </c>
      <c r="J196" s="163">
        <f t="shared" si="189"/>
        <v>0</v>
      </c>
      <c r="K196" s="163">
        <f t="shared" si="189"/>
        <v>0</v>
      </c>
      <c r="L196" s="163">
        <f t="shared" si="189"/>
        <v>0</v>
      </c>
      <c r="M196" s="163">
        <f t="shared" si="183"/>
        <v>0</v>
      </c>
      <c r="N196" s="163">
        <f t="shared" si="183"/>
        <v>0</v>
      </c>
      <c r="O196" s="163">
        <f t="shared" si="183"/>
        <v>0</v>
      </c>
      <c r="P196" s="163">
        <f t="shared" si="183"/>
        <v>0</v>
      </c>
      <c r="Q196" s="163">
        <f t="shared" si="184"/>
        <v>0</v>
      </c>
      <c r="R196" s="163">
        <f t="shared" si="184"/>
        <v>0</v>
      </c>
      <c r="S196" s="163">
        <f t="shared" si="188"/>
        <v>0</v>
      </c>
      <c r="T196" s="163">
        <f t="shared" si="188"/>
        <v>0</v>
      </c>
      <c r="U196" s="163">
        <f t="shared" si="188"/>
        <v>0</v>
      </c>
      <c r="V196" s="163">
        <f t="shared" si="188"/>
        <v>0</v>
      </c>
      <c r="W196" s="163">
        <f t="shared" si="188"/>
        <v>0</v>
      </c>
      <c r="X196" s="163">
        <f t="shared" si="188"/>
        <v>0</v>
      </c>
      <c r="Y196" s="163">
        <f t="shared" si="188"/>
        <v>0</v>
      </c>
      <c r="Z196" s="163">
        <f t="shared" si="188"/>
        <v>0</v>
      </c>
      <c r="AA196" s="163">
        <f t="shared" si="188"/>
        <v>0</v>
      </c>
      <c r="AB196" s="163">
        <f t="shared" si="188"/>
        <v>0</v>
      </c>
      <c r="AC196" s="163">
        <f t="shared" si="186"/>
        <v>0</v>
      </c>
      <c r="AD196" s="163">
        <f t="shared" si="187"/>
        <v>0</v>
      </c>
      <c r="AE196" s="163">
        <f t="shared" si="188"/>
        <v>0</v>
      </c>
      <c r="AF196" s="176">
        <f t="shared" si="188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189"/>
        <v>0</v>
      </c>
      <c r="D197" s="163">
        <f t="shared" si="189"/>
        <v>0</v>
      </c>
      <c r="E197" s="163">
        <f t="shared" si="189"/>
        <v>0</v>
      </c>
      <c r="F197" s="163">
        <f t="shared" si="189"/>
        <v>0</v>
      </c>
      <c r="G197" s="163">
        <f t="shared" si="189"/>
        <v>0</v>
      </c>
      <c r="H197" s="163">
        <f t="shared" si="189"/>
        <v>0</v>
      </c>
      <c r="I197" s="163">
        <f t="shared" si="189"/>
        <v>0</v>
      </c>
      <c r="J197" s="163">
        <f t="shared" si="189"/>
        <v>0</v>
      </c>
      <c r="K197" s="163">
        <f t="shared" si="189"/>
        <v>0</v>
      </c>
      <c r="L197" s="163">
        <f t="shared" si="189"/>
        <v>0</v>
      </c>
      <c r="M197" s="163">
        <f t="shared" si="183"/>
        <v>0</v>
      </c>
      <c r="N197" s="163">
        <f t="shared" si="183"/>
        <v>0</v>
      </c>
      <c r="O197" s="163">
        <f t="shared" si="183"/>
        <v>0</v>
      </c>
      <c r="P197" s="163">
        <f t="shared" si="183"/>
        <v>0</v>
      </c>
      <c r="Q197" s="163">
        <f t="shared" si="184"/>
        <v>0</v>
      </c>
      <c r="R197" s="163">
        <f t="shared" si="184"/>
        <v>0</v>
      </c>
      <c r="S197" s="163">
        <f t="shared" si="188"/>
        <v>0</v>
      </c>
      <c r="T197" s="163">
        <f t="shared" si="188"/>
        <v>0</v>
      </c>
      <c r="U197" s="163">
        <f t="shared" si="188"/>
        <v>0</v>
      </c>
      <c r="V197" s="163">
        <f t="shared" si="188"/>
        <v>0</v>
      </c>
      <c r="W197" s="163">
        <f t="shared" si="188"/>
        <v>0</v>
      </c>
      <c r="X197" s="163">
        <f t="shared" si="188"/>
        <v>0</v>
      </c>
      <c r="Y197" s="163">
        <f t="shared" si="188"/>
        <v>0</v>
      </c>
      <c r="Z197" s="163">
        <f t="shared" si="188"/>
        <v>0</v>
      </c>
      <c r="AA197" s="163">
        <f t="shared" si="188"/>
        <v>0</v>
      </c>
      <c r="AB197" s="163">
        <f t="shared" si="188"/>
        <v>0</v>
      </c>
      <c r="AC197" s="163">
        <f t="shared" si="186"/>
        <v>0</v>
      </c>
      <c r="AD197" s="163">
        <f t="shared" si="187"/>
        <v>0</v>
      </c>
      <c r="AE197" s="163">
        <f t="shared" si="188"/>
        <v>0</v>
      </c>
      <c r="AF197" s="176">
        <f t="shared" si="188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189"/>
        <v>0</v>
      </c>
      <c r="D198" s="163">
        <f t="shared" si="189"/>
        <v>0</v>
      </c>
      <c r="E198" s="163">
        <f t="shared" si="189"/>
        <v>0</v>
      </c>
      <c r="F198" s="163">
        <f t="shared" si="189"/>
        <v>0</v>
      </c>
      <c r="G198" s="163">
        <f t="shared" si="189"/>
        <v>0</v>
      </c>
      <c r="H198" s="163">
        <f t="shared" si="189"/>
        <v>0</v>
      </c>
      <c r="I198" s="163">
        <f t="shared" si="189"/>
        <v>0</v>
      </c>
      <c r="J198" s="163">
        <f t="shared" si="189"/>
        <v>0</v>
      </c>
      <c r="K198" s="163">
        <f t="shared" si="189"/>
        <v>0</v>
      </c>
      <c r="L198" s="163">
        <f t="shared" si="189"/>
        <v>0</v>
      </c>
      <c r="M198" s="163">
        <f t="shared" si="183"/>
        <v>0</v>
      </c>
      <c r="N198" s="163">
        <f t="shared" si="183"/>
        <v>0</v>
      </c>
      <c r="O198" s="163">
        <f t="shared" si="183"/>
        <v>0</v>
      </c>
      <c r="P198" s="163">
        <f t="shared" si="183"/>
        <v>0</v>
      </c>
      <c r="Q198" s="163">
        <f t="shared" si="184"/>
        <v>0</v>
      </c>
      <c r="R198" s="163">
        <f t="shared" si="184"/>
        <v>0</v>
      </c>
      <c r="S198" s="163">
        <f t="shared" si="188"/>
        <v>0</v>
      </c>
      <c r="T198" s="163">
        <f t="shared" si="188"/>
        <v>0</v>
      </c>
      <c r="U198" s="163">
        <f t="shared" si="188"/>
        <v>0</v>
      </c>
      <c r="V198" s="163">
        <f t="shared" si="188"/>
        <v>0</v>
      </c>
      <c r="W198" s="163">
        <f t="shared" si="188"/>
        <v>0</v>
      </c>
      <c r="X198" s="163">
        <f t="shared" si="188"/>
        <v>0</v>
      </c>
      <c r="Y198" s="163">
        <f t="shared" si="188"/>
        <v>0</v>
      </c>
      <c r="Z198" s="163">
        <f t="shared" si="188"/>
        <v>0</v>
      </c>
      <c r="AA198" s="163">
        <f t="shared" si="188"/>
        <v>0</v>
      </c>
      <c r="AB198" s="163">
        <f t="shared" si="188"/>
        <v>0</v>
      </c>
      <c r="AC198" s="163">
        <f t="shared" si="186"/>
        <v>0</v>
      </c>
      <c r="AD198" s="163">
        <f t="shared" si="187"/>
        <v>0</v>
      </c>
      <c r="AE198" s="163">
        <f t="shared" si="188"/>
        <v>0</v>
      </c>
      <c r="AF198" s="176">
        <f t="shared" si="188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189"/>
        <v>0</v>
      </c>
      <c r="D199" s="163">
        <f t="shared" si="189"/>
        <v>0</v>
      </c>
      <c r="E199" s="163">
        <f t="shared" si="189"/>
        <v>0</v>
      </c>
      <c r="F199" s="163">
        <f t="shared" si="189"/>
        <v>0</v>
      </c>
      <c r="G199" s="163">
        <f t="shared" si="189"/>
        <v>0</v>
      </c>
      <c r="H199" s="163">
        <f t="shared" si="189"/>
        <v>0</v>
      </c>
      <c r="I199" s="163">
        <f t="shared" si="189"/>
        <v>0</v>
      </c>
      <c r="J199" s="163">
        <f t="shared" si="189"/>
        <v>0</v>
      </c>
      <c r="K199" s="163">
        <f t="shared" si="189"/>
        <v>0</v>
      </c>
      <c r="L199" s="163">
        <f t="shared" si="189"/>
        <v>0</v>
      </c>
      <c r="M199" s="163">
        <f t="shared" si="183"/>
        <v>0</v>
      </c>
      <c r="N199" s="163">
        <f t="shared" si="183"/>
        <v>0</v>
      </c>
      <c r="O199" s="163">
        <f t="shared" si="183"/>
        <v>0</v>
      </c>
      <c r="P199" s="163">
        <f t="shared" si="183"/>
        <v>0</v>
      </c>
      <c r="Q199" s="163">
        <f t="shared" si="184"/>
        <v>0</v>
      </c>
      <c r="R199" s="163">
        <f t="shared" si="184"/>
        <v>0</v>
      </c>
      <c r="S199" s="163">
        <f t="shared" si="188"/>
        <v>0</v>
      </c>
      <c r="T199" s="163">
        <f t="shared" si="188"/>
        <v>0</v>
      </c>
      <c r="U199" s="163">
        <f t="shared" si="188"/>
        <v>0</v>
      </c>
      <c r="V199" s="163">
        <f t="shared" si="188"/>
        <v>0</v>
      </c>
      <c r="W199" s="163">
        <f t="shared" si="188"/>
        <v>0</v>
      </c>
      <c r="X199" s="163">
        <f t="shared" si="188"/>
        <v>0</v>
      </c>
      <c r="Y199" s="163">
        <f t="shared" si="188"/>
        <v>0</v>
      </c>
      <c r="Z199" s="163">
        <f t="shared" si="188"/>
        <v>0</v>
      </c>
      <c r="AA199" s="163">
        <f t="shared" si="188"/>
        <v>0</v>
      </c>
      <c r="AB199" s="163">
        <f t="shared" si="188"/>
        <v>0</v>
      </c>
      <c r="AC199" s="163">
        <f t="shared" si="186"/>
        <v>0</v>
      </c>
      <c r="AD199" s="163">
        <f t="shared" si="187"/>
        <v>0</v>
      </c>
      <c r="AE199" s="163">
        <f t="shared" si="188"/>
        <v>0</v>
      </c>
      <c r="AF199" s="176">
        <f t="shared" si="188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189"/>
        <v>0</v>
      </c>
      <c r="D200" s="163">
        <f t="shared" si="189"/>
        <v>0</v>
      </c>
      <c r="E200" s="163">
        <f t="shared" si="189"/>
        <v>0</v>
      </c>
      <c r="F200" s="163">
        <f t="shared" si="189"/>
        <v>0</v>
      </c>
      <c r="G200" s="163">
        <f t="shared" si="189"/>
        <v>0</v>
      </c>
      <c r="H200" s="163">
        <f t="shared" si="189"/>
        <v>0</v>
      </c>
      <c r="I200" s="163">
        <f t="shared" si="189"/>
        <v>0</v>
      </c>
      <c r="J200" s="163">
        <f t="shared" si="189"/>
        <v>0</v>
      </c>
      <c r="K200" s="163">
        <f t="shared" si="189"/>
        <v>0</v>
      </c>
      <c r="L200" s="163">
        <f t="shared" si="189"/>
        <v>0</v>
      </c>
      <c r="M200" s="163">
        <f t="shared" si="183"/>
        <v>0</v>
      </c>
      <c r="N200" s="163">
        <f t="shared" si="183"/>
        <v>0</v>
      </c>
      <c r="O200" s="163">
        <f t="shared" si="183"/>
        <v>0</v>
      </c>
      <c r="P200" s="163">
        <f t="shared" si="183"/>
        <v>0</v>
      </c>
      <c r="Q200" s="163">
        <f t="shared" si="184"/>
        <v>0</v>
      </c>
      <c r="R200" s="163">
        <f t="shared" si="184"/>
        <v>0</v>
      </c>
      <c r="S200" s="163">
        <f t="shared" ref="S200:AF215" si="190">R200</f>
        <v>0</v>
      </c>
      <c r="T200" s="163">
        <f t="shared" si="190"/>
        <v>0</v>
      </c>
      <c r="U200" s="163">
        <f t="shared" si="190"/>
        <v>0</v>
      </c>
      <c r="V200" s="163">
        <f t="shared" si="190"/>
        <v>0</v>
      </c>
      <c r="W200" s="163">
        <f t="shared" si="190"/>
        <v>0</v>
      </c>
      <c r="X200" s="163">
        <f t="shared" si="190"/>
        <v>0</v>
      </c>
      <c r="Y200" s="163">
        <f t="shared" si="190"/>
        <v>0</v>
      </c>
      <c r="Z200" s="163">
        <f t="shared" si="190"/>
        <v>0</v>
      </c>
      <c r="AA200" s="163">
        <f t="shared" si="190"/>
        <v>0</v>
      </c>
      <c r="AB200" s="163">
        <f t="shared" si="190"/>
        <v>0</v>
      </c>
      <c r="AC200" s="163">
        <f t="shared" si="186"/>
        <v>0</v>
      </c>
      <c r="AD200" s="163">
        <f t="shared" si="187"/>
        <v>0</v>
      </c>
      <c r="AE200" s="163">
        <f t="shared" si="190"/>
        <v>0</v>
      </c>
      <c r="AF200" s="176">
        <f t="shared" si="190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L216" si="191">B201</f>
        <v>0</v>
      </c>
      <c r="D201" s="163">
        <f t="shared" si="191"/>
        <v>0</v>
      </c>
      <c r="E201" s="163">
        <f t="shared" si="191"/>
        <v>0</v>
      </c>
      <c r="F201" s="163">
        <f t="shared" si="191"/>
        <v>0</v>
      </c>
      <c r="G201" s="163">
        <f t="shared" si="191"/>
        <v>0</v>
      </c>
      <c r="H201" s="163">
        <f t="shared" si="191"/>
        <v>0</v>
      </c>
      <c r="I201" s="163">
        <f t="shared" si="191"/>
        <v>0</v>
      </c>
      <c r="J201" s="163">
        <f t="shared" si="191"/>
        <v>0</v>
      </c>
      <c r="K201" s="163">
        <f t="shared" si="191"/>
        <v>0</v>
      </c>
      <c r="L201" s="163">
        <f t="shared" si="191"/>
        <v>0</v>
      </c>
      <c r="M201" s="163">
        <f t="shared" si="183"/>
        <v>0</v>
      </c>
      <c r="N201" s="163">
        <f t="shared" si="183"/>
        <v>0</v>
      </c>
      <c r="O201" s="163">
        <f t="shared" si="183"/>
        <v>0</v>
      </c>
      <c r="P201" s="163">
        <f t="shared" si="183"/>
        <v>0</v>
      </c>
      <c r="Q201" s="163">
        <f t="shared" si="184"/>
        <v>0</v>
      </c>
      <c r="R201" s="163">
        <f t="shared" si="184"/>
        <v>0</v>
      </c>
      <c r="S201" s="163">
        <f t="shared" si="190"/>
        <v>0</v>
      </c>
      <c r="T201" s="163">
        <f t="shared" si="190"/>
        <v>0</v>
      </c>
      <c r="U201" s="163">
        <f t="shared" si="190"/>
        <v>0</v>
      </c>
      <c r="V201" s="163">
        <f t="shared" si="190"/>
        <v>0</v>
      </c>
      <c r="W201" s="163">
        <f t="shared" si="190"/>
        <v>0</v>
      </c>
      <c r="X201" s="163">
        <f t="shared" si="190"/>
        <v>0</v>
      </c>
      <c r="Y201" s="163">
        <f t="shared" si="190"/>
        <v>0</v>
      </c>
      <c r="Z201" s="163">
        <f t="shared" si="190"/>
        <v>0</v>
      </c>
      <c r="AA201" s="163">
        <f t="shared" si="190"/>
        <v>0</v>
      </c>
      <c r="AB201" s="163">
        <f t="shared" si="190"/>
        <v>0</v>
      </c>
      <c r="AC201" s="163">
        <f t="shared" si="186"/>
        <v>0</v>
      </c>
      <c r="AD201" s="163">
        <f t="shared" si="187"/>
        <v>0</v>
      </c>
      <c r="AE201" s="163">
        <f t="shared" si="190"/>
        <v>0</v>
      </c>
      <c r="AF201" s="176">
        <f t="shared" si="190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191"/>
        <v>0</v>
      </c>
      <c r="D202" s="163">
        <f t="shared" si="191"/>
        <v>0</v>
      </c>
      <c r="E202" s="163">
        <f t="shared" si="191"/>
        <v>0</v>
      </c>
      <c r="F202" s="163">
        <f t="shared" si="191"/>
        <v>0</v>
      </c>
      <c r="G202" s="163">
        <f t="shared" si="191"/>
        <v>0</v>
      </c>
      <c r="H202" s="163">
        <f t="shared" si="191"/>
        <v>0</v>
      </c>
      <c r="I202" s="163">
        <f t="shared" si="191"/>
        <v>0</v>
      </c>
      <c r="J202" s="163">
        <f t="shared" si="191"/>
        <v>0</v>
      </c>
      <c r="K202" s="163">
        <f t="shared" si="191"/>
        <v>0</v>
      </c>
      <c r="L202" s="163">
        <f t="shared" si="191"/>
        <v>0</v>
      </c>
      <c r="M202" s="163">
        <f t="shared" si="183"/>
        <v>0</v>
      </c>
      <c r="N202" s="163">
        <f t="shared" si="183"/>
        <v>0</v>
      </c>
      <c r="O202" s="163">
        <f t="shared" si="183"/>
        <v>0</v>
      </c>
      <c r="P202" s="163">
        <f t="shared" si="183"/>
        <v>0</v>
      </c>
      <c r="Q202" s="163">
        <f t="shared" si="184"/>
        <v>0</v>
      </c>
      <c r="R202" s="163">
        <f t="shared" si="184"/>
        <v>0</v>
      </c>
      <c r="S202" s="163">
        <f t="shared" si="190"/>
        <v>0</v>
      </c>
      <c r="T202" s="163">
        <f t="shared" si="190"/>
        <v>0</v>
      </c>
      <c r="U202" s="163">
        <f t="shared" si="190"/>
        <v>0</v>
      </c>
      <c r="V202" s="163">
        <f t="shared" si="190"/>
        <v>0</v>
      </c>
      <c r="W202" s="163">
        <f t="shared" si="190"/>
        <v>0</v>
      </c>
      <c r="X202" s="163">
        <f t="shared" si="190"/>
        <v>0</v>
      </c>
      <c r="Y202" s="163">
        <f t="shared" si="190"/>
        <v>0</v>
      </c>
      <c r="Z202" s="163">
        <f t="shared" si="190"/>
        <v>0</v>
      </c>
      <c r="AA202" s="163">
        <f t="shared" si="190"/>
        <v>0</v>
      </c>
      <c r="AB202" s="163">
        <f t="shared" si="190"/>
        <v>0</v>
      </c>
      <c r="AC202" s="163">
        <f t="shared" si="186"/>
        <v>0</v>
      </c>
      <c r="AD202" s="163">
        <f t="shared" si="187"/>
        <v>0</v>
      </c>
      <c r="AE202" s="163">
        <f t="shared" si="190"/>
        <v>0</v>
      </c>
      <c r="AF202" s="176">
        <f t="shared" si="190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191"/>
        <v>0</v>
      </c>
      <c r="D203" s="163">
        <f t="shared" si="191"/>
        <v>0</v>
      </c>
      <c r="E203" s="163">
        <f t="shared" si="191"/>
        <v>0</v>
      </c>
      <c r="F203" s="163">
        <f t="shared" si="191"/>
        <v>0</v>
      </c>
      <c r="G203" s="163">
        <f t="shared" si="191"/>
        <v>0</v>
      </c>
      <c r="H203" s="163">
        <f t="shared" si="191"/>
        <v>0</v>
      </c>
      <c r="I203" s="163">
        <f t="shared" si="191"/>
        <v>0</v>
      </c>
      <c r="J203" s="163">
        <f t="shared" si="191"/>
        <v>0</v>
      </c>
      <c r="K203" s="163">
        <f t="shared" si="191"/>
        <v>0</v>
      </c>
      <c r="L203" s="163">
        <f t="shared" si="191"/>
        <v>0</v>
      </c>
      <c r="M203" s="163">
        <f t="shared" si="183"/>
        <v>0</v>
      </c>
      <c r="N203" s="163">
        <f t="shared" si="183"/>
        <v>0</v>
      </c>
      <c r="O203" s="163">
        <f t="shared" si="183"/>
        <v>0</v>
      </c>
      <c r="P203" s="163">
        <f t="shared" si="183"/>
        <v>0</v>
      </c>
      <c r="Q203" s="163">
        <f t="shared" si="184"/>
        <v>0</v>
      </c>
      <c r="R203" s="163">
        <f t="shared" si="184"/>
        <v>0</v>
      </c>
      <c r="S203" s="163">
        <f t="shared" si="190"/>
        <v>0</v>
      </c>
      <c r="T203" s="163">
        <f t="shared" si="190"/>
        <v>0</v>
      </c>
      <c r="U203" s="163">
        <f t="shared" si="190"/>
        <v>0</v>
      </c>
      <c r="V203" s="163">
        <f t="shared" si="190"/>
        <v>0</v>
      </c>
      <c r="W203" s="163">
        <f t="shared" si="190"/>
        <v>0</v>
      </c>
      <c r="X203" s="163">
        <f t="shared" si="190"/>
        <v>0</v>
      </c>
      <c r="Y203" s="163">
        <f t="shared" si="190"/>
        <v>0</v>
      </c>
      <c r="Z203" s="163">
        <f t="shared" si="190"/>
        <v>0</v>
      </c>
      <c r="AA203" s="163">
        <f t="shared" si="190"/>
        <v>0</v>
      </c>
      <c r="AB203" s="163">
        <f t="shared" si="190"/>
        <v>0</v>
      </c>
      <c r="AC203" s="163">
        <f t="shared" si="186"/>
        <v>0</v>
      </c>
      <c r="AD203" s="163">
        <f t="shared" si="187"/>
        <v>0</v>
      </c>
      <c r="AE203" s="163">
        <f t="shared" si="190"/>
        <v>0</v>
      </c>
      <c r="AF203" s="176">
        <f t="shared" si="190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191"/>
        <v>0</v>
      </c>
      <c r="D204" s="163">
        <f t="shared" si="191"/>
        <v>0</v>
      </c>
      <c r="E204" s="163">
        <f t="shared" si="191"/>
        <v>0</v>
      </c>
      <c r="F204" s="163">
        <f t="shared" si="191"/>
        <v>0</v>
      </c>
      <c r="G204" s="163">
        <f t="shared" si="191"/>
        <v>0</v>
      </c>
      <c r="H204" s="163">
        <f t="shared" si="191"/>
        <v>0</v>
      </c>
      <c r="I204" s="163">
        <f t="shared" si="191"/>
        <v>0</v>
      </c>
      <c r="J204" s="163">
        <f t="shared" si="191"/>
        <v>0</v>
      </c>
      <c r="K204" s="163">
        <f t="shared" si="191"/>
        <v>0</v>
      </c>
      <c r="L204" s="163">
        <f t="shared" si="191"/>
        <v>0</v>
      </c>
      <c r="M204" s="163">
        <f t="shared" si="183"/>
        <v>0</v>
      </c>
      <c r="N204" s="163">
        <f t="shared" si="183"/>
        <v>0</v>
      </c>
      <c r="O204" s="163">
        <f t="shared" si="183"/>
        <v>0</v>
      </c>
      <c r="P204" s="163">
        <f t="shared" si="183"/>
        <v>0</v>
      </c>
      <c r="Q204" s="163">
        <f t="shared" si="184"/>
        <v>0</v>
      </c>
      <c r="R204" s="163">
        <f t="shared" si="184"/>
        <v>0</v>
      </c>
      <c r="S204" s="163">
        <f t="shared" si="190"/>
        <v>0</v>
      </c>
      <c r="T204" s="163">
        <f t="shared" si="190"/>
        <v>0</v>
      </c>
      <c r="U204" s="163">
        <f t="shared" si="190"/>
        <v>0</v>
      </c>
      <c r="V204" s="163">
        <f t="shared" si="190"/>
        <v>0</v>
      </c>
      <c r="W204" s="163">
        <f t="shared" si="190"/>
        <v>0</v>
      </c>
      <c r="X204" s="163">
        <f t="shared" si="190"/>
        <v>0</v>
      </c>
      <c r="Y204" s="163">
        <f t="shared" si="190"/>
        <v>0</v>
      </c>
      <c r="Z204" s="163">
        <f t="shared" si="190"/>
        <v>0</v>
      </c>
      <c r="AA204" s="163">
        <f t="shared" si="190"/>
        <v>0</v>
      </c>
      <c r="AB204" s="163">
        <f t="shared" si="190"/>
        <v>0</v>
      </c>
      <c r="AC204" s="163">
        <f t="shared" si="186"/>
        <v>0</v>
      </c>
      <c r="AD204" s="163">
        <f t="shared" si="187"/>
        <v>0</v>
      </c>
      <c r="AE204" s="163">
        <f t="shared" si="190"/>
        <v>0</v>
      </c>
      <c r="AF204" s="176">
        <f t="shared" si="190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191"/>
        <v>0</v>
      </c>
      <c r="D205" s="163">
        <f t="shared" si="191"/>
        <v>0</v>
      </c>
      <c r="E205" s="163">
        <f t="shared" si="191"/>
        <v>0</v>
      </c>
      <c r="F205" s="163">
        <f t="shared" si="191"/>
        <v>0</v>
      </c>
      <c r="G205" s="163">
        <f t="shared" si="191"/>
        <v>0</v>
      </c>
      <c r="H205" s="163">
        <f t="shared" si="191"/>
        <v>0</v>
      </c>
      <c r="I205" s="163">
        <f t="shared" si="191"/>
        <v>0</v>
      </c>
      <c r="J205" s="163">
        <f t="shared" si="191"/>
        <v>0</v>
      </c>
      <c r="K205" s="163">
        <f t="shared" si="191"/>
        <v>0</v>
      </c>
      <c r="L205" s="163">
        <f t="shared" si="191"/>
        <v>0</v>
      </c>
      <c r="M205" s="163">
        <f t="shared" si="183"/>
        <v>0</v>
      </c>
      <c r="N205" s="163">
        <f t="shared" si="183"/>
        <v>0</v>
      </c>
      <c r="O205" s="163">
        <f t="shared" si="183"/>
        <v>0</v>
      </c>
      <c r="P205" s="163">
        <f t="shared" si="183"/>
        <v>0</v>
      </c>
      <c r="Q205" s="163">
        <f t="shared" si="184"/>
        <v>0</v>
      </c>
      <c r="R205" s="163">
        <f t="shared" si="184"/>
        <v>0</v>
      </c>
      <c r="S205" s="163">
        <f t="shared" si="190"/>
        <v>0</v>
      </c>
      <c r="T205" s="163">
        <f t="shared" si="190"/>
        <v>0</v>
      </c>
      <c r="U205" s="163">
        <f t="shared" si="190"/>
        <v>0</v>
      </c>
      <c r="V205" s="163">
        <f t="shared" si="190"/>
        <v>0</v>
      </c>
      <c r="W205" s="163">
        <f t="shared" si="190"/>
        <v>0</v>
      </c>
      <c r="X205" s="163">
        <f t="shared" si="190"/>
        <v>0</v>
      </c>
      <c r="Y205" s="163">
        <f t="shared" si="190"/>
        <v>0</v>
      </c>
      <c r="Z205" s="163">
        <f t="shared" si="190"/>
        <v>0</v>
      </c>
      <c r="AA205" s="163">
        <f t="shared" si="190"/>
        <v>0</v>
      </c>
      <c r="AB205" s="163">
        <f t="shared" si="190"/>
        <v>0</v>
      </c>
      <c r="AC205" s="163">
        <f t="shared" si="186"/>
        <v>0</v>
      </c>
      <c r="AD205" s="163">
        <f t="shared" si="187"/>
        <v>0</v>
      </c>
      <c r="AE205" s="163">
        <f t="shared" si="190"/>
        <v>0</v>
      </c>
      <c r="AF205" s="176">
        <f t="shared" si="190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191"/>
        <v>0</v>
      </c>
      <c r="D206" s="163">
        <f t="shared" si="191"/>
        <v>0</v>
      </c>
      <c r="E206" s="163">
        <f t="shared" si="191"/>
        <v>0</v>
      </c>
      <c r="F206" s="163">
        <f t="shared" si="191"/>
        <v>0</v>
      </c>
      <c r="G206" s="163">
        <f t="shared" si="191"/>
        <v>0</v>
      </c>
      <c r="H206" s="163">
        <f t="shared" si="191"/>
        <v>0</v>
      </c>
      <c r="I206" s="163">
        <f t="shared" si="191"/>
        <v>0</v>
      </c>
      <c r="J206" s="163">
        <f t="shared" si="191"/>
        <v>0</v>
      </c>
      <c r="K206" s="163">
        <f t="shared" si="191"/>
        <v>0</v>
      </c>
      <c r="L206" s="163">
        <f t="shared" si="191"/>
        <v>0</v>
      </c>
      <c r="M206" s="163">
        <f t="shared" si="183"/>
        <v>0</v>
      </c>
      <c r="N206" s="163">
        <f t="shared" si="183"/>
        <v>0</v>
      </c>
      <c r="O206" s="163">
        <f t="shared" si="183"/>
        <v>0</v>
      </c>
      <c r="P206" s="163">
        <f t="shared" si="183"/>
        <v>0</v>
      </c>
      <c r="Q206" s="163">
        <f t="shared" si="184"/>
        <v>0</v>
      </c>
      <c r="R206" s="163">
        <f t="shared" si="184"/>
        <v>0</v>
      </c>
      <c r="S206" s="163">
        <f t="shared" si="190"/>
        <v>0</v>
      </c>
      <c r="T206" s="163">
        <f t="shared" si="190"/>
        <v>0</v>
      </c>
      <c r="U206" s="163">
        <f t="shared" si="190"/>
        <v>0</v>
      </c>
      <c r="V206" s="163">
        <f t="shared" si="190"/>
        <v>0</v>
      </c>
      <c r="W206" s="163">
        <f t="shared" si="190"/>
        <v>0</v>
      </c>
      <c r="X206" s="163">
        <f t="shared" si="190"/>
        <v>0</v>
      </c>
      <c r="Y206" s="163">
        <f t="shared" si="190"/>
        <v>0</v>
      </c>
      <c r="Z206" s="163">
        <f t="shared" si="190"/>
        <v>0</v>
      </c>
      <c r="AA206" s="163">
        <f t="shared" si="190"/>
        <v>0</v>
      </c>
      <c r="AB206" s="163">
        <f t="shared" si="190"/>
        <v>0</v>
      </c>
      <c r="AC206" s="163">
        <f t="shared" si="186"/>
        <v>0</v>
      </c>
      <c r="AD206" s="163">
        <f t="shared" si="187"/>
        <v>0</v>
      </c>
      <c r="AE206" s="163">
        <f t="shared" si="190"/>
        <v>0</v>
      </c>
      <c r="AF206" s="176">
        <f t="shared" si="190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191"/>
        <v>0</v>
      </c>
      <c r="D207" s="163">
        <f t="shared" si="191"/>
        <v>0</v>
      </c>
      <c r="E207" s="163">
        <f t="shared" si="191"/>
        <v>0</v>
      </c>
      <c r="F207" s="163">
        <f t="shared" si="191"/>
        <v>0</v>
      </c>
      <c r="G207" s="163">
        <f t="shared" si="191"/>
        <v>0</v>
      </c>
      <c r="H207" s="163">
        <f t="shared" si="191"/>
        <v>0</v>
      </c>
      <c r="I207" s="163">
        <f t="shared" si="191"/>
        <v>0</v>
      </c>
      <c r="J207" s="163">
        <f t="shared" si="191"/>
        <v>0</v>
      </c>
      <c r="K207" s="163">
        <f t="shared" si="191"/>
        <v>0</v>
      </c>
      <c r="L207" s="163">
        <f t="shared" si="191"/>
        <v>0</v>
      </c>
      <c r="M207" s="163">
        <f t="shared" si="183"/>
        <v>0</v>
      </c>
      <c r="N207" s="163">
        <f t="shared" si="183"/>
        <v>0</v>
      </c>
      <c r="O207" s="163">
        <f t="shared" si="183"/>
        <v>0</v>
      </c>
      <c r="P207" s="163">
        <f t="shared" si="183"/>
        <v>0</v>
      </c>
      <c r="Q207" s="163">
        <f t="shared" si="184"/>
        <v>0</v>
      </c>
      <c r="R207" s="163">
        <f t="shared" si="184"/>
        <v>0</v>
      </c>
      <c r="S207" s="163">
        <f t="shared" si="190"/>
        <v>0</v>
      </c>
      <c r="T207" s="163">
        <f t="shared" si="190"/>
        <v>0</v>
      </c>
      <c r="U207" s="163">
        <f t="shared" si="190"/>
        <v>0</v>
      </c>
      <c r="V207" s="163">
        <f t="shared" si="190"/>
        <v>0</v>
      </c>
      <c r="W207" s="163">
        <f t="shared" si="190"/>
        <v>0</v>
      </c>
      <c r="X207" s="163">
        <f t="shared" si="190"/>
        <v>0</v>
      </c>
      <c r="Y207" s="163">
        <f t="shared" si="190"/>
        <v>0</v>
      </c>
      <c r="Z207" s="163">
        <f t="shared" si="190"/>
        <v>0</v>
      </c>
      <c r="AA207" s="163">
        <f t="shared" si="190"/>
        <v>0</v>
      </c>
      <c r="AB207" s="163">
        <f t="shared" si="190"/>
        <v>0</v>
      </c>
      <c r="AC207" s="163">
        <f t="shared" si="186"/>
        <v>0</v>
      </c>
      <c r="AD207" s="163">
        <f t="shared" si="187"/>
        <v>0</v>
      </c>
      <c r="AE207" s="163">
        <f t="shared" si="190"/>
        <v>0</v>
      </c>
      <c r="AF207" s="176">
        <f t="shared" si="190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191"/>
        <v>0</v>
      </c>
      <c r="D208" s="163">
        <f t="shared" si="191"/>
        <v>0</v>
      </c>
      <c r="E208" s="163">
        <f t="shared" si="191"/>
        <v>0</v>
      </c>
      <c r="F208" s="163">
        <f t="shared" si="191"/>
        <v>0</v>
      </c>
      <c r="G208" s="163">
        <f t="shared" si="191"/>
        <v>0</v>
      </c>
      <c r="H208" s="163">
        <f t="shared" si="191"/>
        <v>0</v>
      </c>
      <c r="I208" s="163">
        <f t="shared" si="191"/>
        <v>0</v>
      </c>
      <c r="J208" s="163">
        <f t="shared" si="191"/>
        <v>0</v>
      </c>
      <c r="K208" s="163">
        <f t="shared" si="191"/>
        <v>0</v>
      </c>
      <c r="L208" s="163">
        <f t="shared" si="191"/>
        <v>0</v>
      </c>
      <c r="M208" s="163">
        <f t="shared" si="183"/>
        <v>0</v>
      </c>
      <c r="N208" s="163">
        <f t="shared" si="183"/>
        <v>0</v>
      </c>
      <c r="O208" s="163">
        <f t="shared" si="183"/>
        <v>0</v>
      </c>
      <c r="P208" s="163">
        <f t="shared" si="183"/>
        <v>0</v>
      </c>
      <c r="Q208" s="163">
        <f t="shared" si="184"/>
        <v>0</v>
      </c>
      <c r="R208" s="163">
        <f t="shared" si="184"/>
        <v>0</v>
      </c>
      <c r="S208" s="163">
        <f t="shared" si="190"/>
        <v>0</v>
      </c>
      <c r="T208" s="163">
        <f t="shared" si="190"/>
        <v>0</v>
      </c>
      <c r="U208" s="163">
        <f t="shared" si="190"/>
        <v>0</v>
      </c>
      <c r="V208" s="163">
        <f t="shared" si="190"/>
        <v>0</v>
      </c>
      <c r="W208" s="163">
        <f t="shared" si="190"/>
        <v>0</v>
      </c>
      <c r="X208" s="163">
        <f t="shared" si="190"/>
        <v>0</v>
      </c>
      <c r="Y208" s="163">
        <f t="shared" si="190"/>
        <v>0</v>
      </c>
      <c r="Z208" s="163">
        <f t="shared" si="190"/>
        <v>0</v>
      </c>
      <c r="AA208" s="163">
        <f t="shared" si="190"/>
        <v>0</v>
      </c>
      <c r="AB208" s="163">
        <f t="shared" si="190"/>
        <v>0</v>
      </c>
      <c r="AC208" s="163">
        <f t="shared" si="186"/>
        <v>0</v>
      </c>
      <c r="AD208" s="163">
        <f t="shared" si="187"/>
        <v>0</v>
      </c>
      <c r="AE208" s="163">
        <f t="shared" si="190"/>
        <v>0</v>
      </c>
      <c r="AF208" s="176">
        <f t="shared" si="190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191"/>
        <v>0</v>
      </c>
      <c r="D209" s="163">
        <f t="shared" si="191"/>
        <v>0</v>
      </c>
      <c r="E209" s="163">
        <f t="shared" si="191"/>
        <v>0</v>
      </c>
      <c r="F209" s="163">
        <f t="shared" si="191"/>
        <v>0</v>
      </c>
      <c r="G209" s="163">
        <f t="shared" si="191"/>
        <v>0</v>
      </c>
      <c r="H209" s="163">
        <f t="shared" si="191"/>
        <v>0</v>
      </c>
      <c r="I209" s="163">
        <f t="shared" si="191"/>
        <v>0</v>
      </c>
      <c r="J209" s="163">
        <f t="shared" si="191"/>
        <v>0</v>
      </c>
      <c r="K209" s="163">
        <f t="shared" si="191"/>
        <v>0</v>
      </c>
      <c r="L209" s="163">
        <f t="shared" si="191"/>
        <v>0</v>
      </c>
      <c r="M209" s="163">
        <f t="shared" si="183"/>
        <v>0</v>
      </c>
      <c r="N209" s="163">
        <f t="shared" si="183"/>
        <v>0</v>
      </c>
      <c r="O209" s="163">
        <f t="shared" si="183"/>
        <v>0</v>
      </c>
      <c r="P209" s="163">
        <f t="shared" si="183"/>
        <v>0</v>
      </c>
      <c r="Q209" s="163">
        <f t="shared" si="184"/>
        <v>0</v>
      </c>
      <c r="R209" s="163">
        <f t="shared" si="184"/>
        <v>0</v>
      </c>
      <c r="S209" s="163">
        <f t="shared" si="190"/>
        <v>0</v>
      </c>
      <c r="T209" s="163">
        <f t="shared" si="190"/>
        <v>0</v>
      </c>
      <c r="U209" s="163">
        <f t="shared" si="190"/>
        <v>0</v>
      </c>
      <c r="V209" s="163">
        <f t="shared" si="190"/>
        <v>0</v>
      </c>
      <c r="W209" s="163">
        <f t="shared" si="190"/>
        <v>0</v>
      </c>
      <c r="X209" s="163">
        <f t="shared" si="190"/>
        <v>0</v>
      </c>
      <c r="Y209" s="163">
        <f t="shared" si="190"/>
        <v>0</v>
      </c>
      <c r="Z209" s="163">
        <f t="shared" si="190"/>
        <v>0</v>
      </c>
      <c r="AA209" s="163">
        <f t="shared" si="190"/>
        <v>0</v>
      </c>
      <c r="AB209" s="163">
        <f t="shared" si="190"/>
        <v>0</v>
      </c>
      <c r="AC209" s="163">
        <f t="shared" si="186"/>
        <v>0</v>
      </c>
      <c r="AD209" s="163">
        <f t="shared" si="187"/>
        <v>0</v>
      </c>
      <c r="AE209" s="163">
        <f t="shared" si="190"/>
        <v>0</v>
      </c>
      <c r="AF209" s="176">
        <f t="shared" si="190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191"/>
        <v>0</v>
      </c>
      <c r="D210" s="163">
        <f t="shared" si="191"/>
        <v>0</v>
      </c>
      <c r="E210" s="163">
        <f t="shared" si="191"/>
        <v>0</v>
      </c>
      <c r="F210" s="163">
        <f t="shared" si="191"/>
        <v>0</v>
      </c>
      <c r="G210" s="163">
        <f t="shared" si="191"/>
        <v>0</v>
      </c>
      <c r="H210" s="163">
        <f t="shared" si="191"/>
        <v>0</v>
      </c>
      <c r="I210" s="163">
        <f t="shared" si="191"/>
        <v>0</v>
      </c>
      <c r="J210" s="163">
        <f t="shared" si="191"/>
        <v>0</v>
      </c>
      <c r="K210" s="163">
        <f t="shared" si="191"/>
        <v>0</v>
      </c>
      <c r="L210" s="163">
        <f t="shared" si="191"/>
        <v>0</v>
      </c>
      <c r="M210" s="163">
        <f t="shared" si="183"/>
        <v>0</v>
      </c>
      <c r="N210" s="163">
        <f t="shared" si="183"/>
        <v>0</v>
      </c>
      <c r="O210" s="163">
        <f t="shared" si="183"/>
        <v>0</v>
      </c>
      <c r="P210" s="163">
        <f t="shared" si="183"/>
        <v>0</v>
      </c>
      <c r="Q210" s="163">
        <f t="shared" si="184"/>
        <v>0</v>
      </c>
      <c r="R210" s="163">
        <f t="shared" si="184"/>
        <v>0</v>
      </c>
      <c r="S210" s="163">
        <f t="shared" si="190"/>
        <v>0</v>
      </c>
      <c r="T210" s="163">
        <f t="shared" si="190"/>
        <v>0</v>
      </c>
      <c r="U210" s="163">
        <f t="shared" si="190"/>
        <v>0</v>
      </c>
      <c r="V210" s="163">
        <f t="shared" si="190"/>
        <v>0</v>
      </c>
      <c r="W210" s="163">
        <f t="shared" si="190"/>
        <v>0</v>
      </c>
      <c r="X210" s="163">
        <f t="shared" si="190"/>
        <v>0</v>
      </c>
      <c r="Y210" s="163">
        <f t="shared" si="190"/>
        <v>0</v>
      </c>
      <c r="Z210" s="163">
        <f t="shared" si="190"/>
        <v>0</v>
      </c>
      <c r="AA210" s="163">
        <f t="shared" si="190"/>
        <v>0</v>
      </c>
      <c r="AB210" s="163">
        <f t="shared" si="190"/>
        <v>0</v>
      </c>
      <c r="AC210" s="163">
        <f t="shared" si="186"/>
        <v>0</v>
      </c>
      <c r="AD210" s="163">
        <f t="shared" si="187"/>
        <v>0</v>
      </c>
      <c r="AE210" s="163">
        <f t="shared" si="190"/>
        <v>0</v>
      </c>
      <c r="AF210" s="176">
        <f t="shared" si="190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191"/>
        <v>0</v>
      </c>
      <c r="D211" s="163">
        <f t="shared" si="191"/>
        <v>0</v>
      </c>
      <c r="E211" s="163">
        <f t="shared" si="191"/>
        <v>0</v>
      </c>
      <c r="F211" s="163">
        <f t="shared" si="191"/>
        <v>0</v>
      </c>
      <c r="G211" s="163">
        <f t="shared" si="191"/>
        <v>0</v>
      </c>
      <c r="H211" s="163">
        <f t="shared" si="191"/>
        <v>0</v>
      </c>
      <c r="I211" s="163">
        <f t="shared" si="191"/>
        <v>0</v>
      </c>
      <c r="J211" s="163">
        <f t="shared" si="191"/>
        <v>0</v>
      </c>
      <c r="K211" s="163">
        <f t="shared" si="191"/>
        <v>0</v>
      </c>
      <c r="L211" s="163">
        <f t="shared" si="191"/>
        <v>0</v>
      </c>
      <c r="M211" s="163">
        <f t="shared" si="183"/>
        <v>0</v>
      </c>
      <c r="N211" s="163">
        <f t="shared" si="183"/>
        <v>0</v>
      </c>
      <c r="O211" s="163">
        <f t="shared" si="183"/>
        <v>0</v>
      </c>
      <c r="P211" s="163">
        <f t="shared" si="183"/>
        <v>0</v>
      </c>
      <c r="Q211" s="163">
        <f t="shared" si="184"/>
        <v>0</v>
      </c>
      <c r="R211" s="163">
        <f t="shared" si="184"/>
        <v>0</v>
      </c>
      <c r="S211" s="163">
        <f t="shared" si="190"/>
        <v>0</v>
      </c>
      <c r="T211" s="163">
        <f t="shared" si="190"/>
        <v>0</v>
      </c>
      <c r="U211" s="163">
        <f t="shared" si="190"/>
        <v>0</v>
      </c>
      <c r="V211" s="163">
        <f t="shared" si="190"/>
        <v>0</v>
      </c>
      <c r="W211" s="163">
        <f t="shared" si="190"/>
        <v>0</v>
      </c>
      <c r="X211" s="163">
        <f t="shared" si="190"/>
        <v>0</v>
      </c>
      <c r="Y211" s="163">
        <f t="shared" si="190"/>
        <v>0</v>
      </c>
      <c r="Z211" s="163">
        <f t="shared" si="190"/>
        <v>0</v>
      </c>
      <c r="AA211" s="163">
        <f t="shared" si="190"/>
        <v>0</v>
      </c>
      <c r="AB211" s="163">
        <f t="shared" si="190"/>
        <v>0</v>
      </c>
      <c r="AC211" s="163">
        <f t="shared" si="186"/>
        <v>0</v>
      </c>
      <c r="AD211" s="163">
        <f t="shared" si="187"/>
        <v>0</v>
      </c>
      <c r="AE211" s="163">
        <f t="shared" si="190"/>
        <v>0</v>
      </c>
      <c r="AF211" s="176">
        <f t="shared" si="190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191"/>
        <v>0</v>
      </c>
      <c r="D212" s="163">
        <f t="shared" si="191"/>
        <v>0</v>
      </c>
      <c r="E212" s="163">
        <f t="shared" si="191"/>
        <v>0</v>
      </c>
      <c r="F212" s="163">
        <f t="shared" si="191"/>
        <v>0</v>
      </c>
      <c r="G212" s="163">
        <f t="shared" si="191"/>
        <v>0</v>
      </c>
      <c r="H212" s="163">
        <f t="shared" si="191"/>
        <v>0</v>
      </c>
      <c r="I212" s="163">
        <f t="shared" si="191"/>
        <v>0</v>
      </c>
      <c r="J212" s="163">
        <f t="shared" si="191"/>
        <v>0</v>
      </c>
      <c r="K212" s="163">
        <f t="shared" si="191"/>
        <v>0</v>
      </c>
      <c r="L212" s="163">
        <f t="shared" si="191"/>
        <v>0</v>
      </c>
      <c r="M212" s="163">
        <f t="shared" si="183"/>
        <v>0</v>
      </c>
      <c r="N212" s="163">
        <f t="shared" si="183"/>
        <v>0</v>
      </c>
      <c r="O212" s="163">
        <f t="shared" si="183"/>
        <v>0</v>
      </c>
      <c r="P212" s="163">
        <f t="shared" si="183"/>
        <v>0</v>
      </c>
      <c r="Q212" s="163">
        <f t="shared" si="184"/>
        <v>0</v>
      </c>
      <c r="R212" s="163">
        <f t="shared" si="184"/>
        <v>0</v>
      </c>
      <c r="S212" s="163">
        <f t="shared" si="190"/>
        <v>0</v>
      </c>
      <c r="T212" s="163">
        <f t="shared" si="190"/>
        <v>0</v>
      </c>
      <c r="U212" s="163">
        <f t="shared" si="190"/>
        <v>0</v>
      </c>
      <c r="V212" s="163">
        <f t="shared" si="190"/>
        <v>0</v>
      </c>
      <c r="W212" s="163">
        <f t="shared" si="190"/>
        <v>0</v>
      </c>
      <c r="X212" s="163">
        <f t="shared" si="190"/>
        <v>0</v>
      </c>
      <c r="Y212" s="163">
        <f t="shared" si="190"/>
        <v>0</v>
      </c>
      <c r="Z212" s="163">
        <f t="shared" si="190"/>
        <v>0</v>
      </c>
      <c r="AA212" s="163">
        <f t="shared" si="190"/>
        <v>0</v>
      </c>
      <c r="AB212" s="163">
        <f t="shared" si="190"/>
        <v>0</v>
      </c>
      <c r="AC212" s="163">
        <f t="shared" si="186"/>
        <v>0</v>
      </c>
      <c r="AD212" s="163">
        <f t="shared" si="187"/>
        <v>0</v>
      </c>
      <c r="AE212" s="163">
        <f t="shared" si="190"/>
        <v>0</v>
      </c>
      <c r="AF212" s="176">
        <f t="shared" si="190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191"/>
        <v>0</v>
      </c>
      <c r="D213" s="163">
        <f t="shared" si="191"/>
        <v>0</v>
      </c>
      <c r="E213" s="163">
        <f t="shared" si="191"/>
        <v>0</v>
      </c>
      <c r="F213" s="163">
        <f t="shared" si="191"/>
        <v>0</v>
      </c>
      <c r="G213" s="163">
        <f t="shared" si="191"/>
        <v>0</v>
      </c>
      <c r="H213" s="163">
        <f t="shared" si="191"/>
        <v>0</v>
      </c>
      <c r="I213" s="163">
        <f t="shared" si="191"/>
        <v>0</v>
      </c>
      <c r="J213" s="163">
        <f t="shared" si="191"/>
        <v>0</v>
      </c>
      <c r="K213" s="163">
        <f t="shared" si="191"/>
        <v>0</v>
      </c>
      <c r="L213" s="163">
        <f t="shared" si="191"/>
        <v>0</v>
      </c>
      <c r="M213" s="163">
        <f t="shared" si="183"/>
        <v>0</v>
      </c>
      <c r="N213" s="163">
        <f t="shared" si="183"/>
        <v>0</v>
      </c>
      <c r="O213" s="163">
        <f t="shared" si="183"/>
        <v>0</v>
      </c>
      <c r="P213" s="163">
        <f t="shared" si="183"/>
        <v>0</v>
      </c>
      <c r="Q213" s="163">
        <f t="shared" si="184"/>
        <v>0</v>
      </c>
      <c r="R213" s="163">
        <f t="shared" si="184"/>
        <v>0</v>
      </c>
      <c r="S213" s="163">
        <f t="shared" si="190"/>
        <v>0</v>
      </c>
      <c r="T213" s="163">
        <f t="shared" si="190"/>
        <v>0</v>
      </c>
      <c r="U213" s="163">
        <f t="shared" si="190"/>
        <v>0</v>
      </c>
      <c r="V213" s="163">
        <f t="shared" si="190"/>
        <v>0</v>
      </c>
      <c r="W213" s="163">
        <f t="shared" si="190"/>
        <v>0</v>
      </c>
      <c r="X213" s="163">
        <f t="shared" si="190"/>
        <v>0</v>
      </c>
      <c r="Y213" s="163">
        <f t="shared" si="190"/>
        <v>0</v>
      </c>
      <c r="Z213" s="163">
        <f t="shared" si="190"/>
        <v>0</v>
      </c>
      <c r="AA213" s="163">
        <f t="shared" si="190"/>
        <v>0</v>
      </c>
      <c r="AB213" s="163">
        <f t="shared" si="190"/>
        <v>0</v>
      </c>
      <c r="AC213" s="163">
        <f t="shared" si="186"/>
        <v>0</v>
      </c>
      <c r="AD213" s="163">
        <f t="shared" si="187"/>
        <v>0</v>
      </c>
      <c r="AE213" s="163">
        <f t="shared" si="190"/>
        <v>0</v>
      </c>
      <c r="AF213" s="176">
        <f t="shared" si="190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191"/>
        <v>0</v>
      </c>
      <c r="D214" s="163">
        <f t="shared" si="191"/>
        <v>0</v>
      </c>
      <c r="E214" s="163">
        <f t="shared" si="191"/>
        <v>0</v>
      </c>
      <c r="F214" s="163">
        <f t="shared" si="191"/>
        <v>0</v>
      </c>
      <c r="G214" s="163">
        <f t="shared" si="191"/>
        <v>0</v>
      </c>
      <c r="H214" s="163">
        <f t="shared" si="191"/>
        <v>0</v>
      </c>
      <c r="I214" s="163">
        <f t="shared" si="191"/>
        <v>0</v>
      </c>
      <c r="J214" s="163">
        <f t="shared" si="191"/>
        <v>0</v>
      </c>
      <c r="K214" s="163">
        <f t="shared" si="191"/>
        <v>0</v>
      </c>
      <c r="L214" s="163">
        <f t="shared" si="191"/>
        <v>0</v>
      </c>
      <c r="M214" s="163">
        <f t="shared" si="183"/>
        <v>0</v>
      </c>
      <c r="N214" s="163">
        <f t="shared" si="183"/>
        <v>0</v>
      </c>
      <c r="O214" s="163">
        <f t="shared" si="183"/>
        <v>0</v>
      </c>
      <c r="P214" s="163">
        <f t="shared" si="183"/>
        <v>0</v>
      </c>
      <c r="Q214" s="163">
        <f t="shared" si="184"/>
        <v>0</v>
      </c>
      <c r="R214" s="163">
        <f t="shared" si="184"/>
        <v>0</v>
      </c>
      <c r="S214" s="163">
        <f t="shared" si="190"/>
        <v>0</v>
      </c>
      <c r="T214" s="163">
        <f t="shared" si="190"/>
        <v>0</v>
      </c>
      <c r="U214" s="163">
        <f t="shared" si="190"/>
        <v>0</v>
      </c>
      <c r="V214" s="163">
        <f t="shared" si="190"/>
        <v>0</v>
      </c>
      <c r="W214" s="163">
        <f t="shared" si="190"/>
        <v>0</v>
      </c>
      <c r="X214" s="163">
        <f t="shared" si="190"/>
        <v>0</v>
      </c>
      <c r="Y214" s="163">
        <f t="shared" si="190"/>
        <v>0</v>
      </c>
      <c r="Z214" s="163">
        <f t="shared" si="190"/>
        <v>0</v>
      </c>
      <c r="AA214" s="163">
        <f t="shared" si="190"/>
        <v>0</v>
      </c>
      <c r="AB214" s="163">
        <f t="shared" si="190"/>
        <v>0</v>
      </c>
      <c r="AC214" s="163">
        <f t="shared" si="186"/>
        <v>0</v>
      </c>
      <c r="AD214" s="163">
        <f t="shared" si="187"/>
        <v>0</v>
      </c>
      <c r="AE214" s="163">
        <f t="shared" si="190"/>
        <v>0</v>
      </c>
      <c r="AF214" s="176">
        <f t="shared" si="190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191"/>
        <v>0</v>
      </c>
      <c r="D215" s="163">
        <f t="shared" si="191"/>
        <v>0</v>
      </c>
      <c r="E215" s="163">
        <f t="shared" si="191"/>
        <v>0</v>
      </c>
      <c r="F215" s="163">
        <f t="shared" si="191"/>
        <v>0</v>
      </c>
      <c r="G215" s="163">
        <f t="shared" si="191"/>
        <v>0</v>
      </c>
      <c r="H215" s="163">
        <f t="shared" si="191"/>
        <v>0</v>
      </c>
      <c r="I215" s="163">
        <f t="shared" si="191"/>
        <v>0</v>
      </c>
      <c r="J215" s="163">
        <f t="shared" si="191"/>
        <v>0</v>
      </c>
      <c r="K215" s="163">
        <f t="shared" si="191"/>
        <v>0</v>
      </c>
      <c r="L215" s="163">
        <f t="shared" si="191"/>
        <v>0</v>
      </c>
      <c r="M215" s="163">
        <f t="shared" si="183"/>
        <v>0</v>
      </c>
      <c r="N215" s="163">
        <f t="shared" si="183"/>
        <v>0</v>
      </c>
      <c r="O215" s="163">
        <f t="shared" si="183"/>
        <v>0</v>
      </c>
      <c r="P215" s="163">
        <f t="shared" si="183"/>
        <v>0</v>
      </c>
      <c r="Q215" s="163">
        <f t="shared" si="184"/>
        <v>0</v>
      </c>
      <c r="R215" s="163">
        <f t="shared" si="184"/>
        <v>0</v>
      </c>
      <c r="S215" s="163">
        <f t="shared" si="190"/>
        <v>0</v>
      </c>
      <c r="T215" s="163">
        <f t="shared" si="190"/>
        <v>0</v>
      </c>
      <c r="U215" s="163">
        <f t="shared" si="190"/>
        <v>0</v>
      </c>
      <c r="V215" s="163">
        <f t="shared" si="190"/>
        <v>0</v>
      </c>
      <c r="W215" s="163">
        <f t="shared" si="190"/>
        <v>0</v>
      </c>
      <c r="X215" s="163">
        <f t="shared" si="190"/>
        <v>0</v>
      </c>
      <c r="Y215" s="163">
        <f t="shared" si="190"/>
        <v>0</v>
      </c>
      <c r="Z215" s="163">
        <f t="shared" si="190"/>
        <v>0</v>
      </c>
      <c r="AA215" s="163">
        <f t="shared" si="190"/>
        <v>0</v>
      </c>
      <c r="AB215" s="163">
        <f t="shared" si="190"/>
        <v>0</v>
      </c>
      <c r="AC215" s="163">
        <f t="shared" si="186"/>
        <v>0</v>
      </c>
      <c r="AD215" s="163">
        <f t="shared" si="187"/>
        <v>0</v>
      </c>
      <c r="AE215" s="163">
        <f t="shared" si="190"/>
        <v>0</v>
      </c>
      <c r="AF215" s="176">
        <f t="shared" si="190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191"/>
        <v>0</v>
      </c>
      <c r="D216" s="163">
        <f t="shared" si="191"/>
        <v>0</v>
      </c>
      <c r="E216" s="163">
        <f t="shared" si="191"/>
        <v>0</v>
      </c>
      <c r="F216" s="163">
        <f t="shared" si="191"/>
        <v>0</v>
      </c>
      <c r="G216" s="163">
        <f t="shared" si="191"/>
        <v>0</v>
      </c>
      <c r="H216" s="163">
        <f t="shared" si="191"/>
        <v>0</v>
      </c>
      <c r="I216" s="163">
        <f t="shared" si="191"/>
        <v>0</v>
      </c>
      <c r="J216" s="163">
        <f t="shared" si="191"/>
        <v>0</v>
      </c>
      <c r="K216" s="163">
        <f t="shared" si="191"/>
        <v>0</v>
      </c>
      <c r="L216" s="163">
        <f t="shared" si="191"/>
        <v>0</v>
      </c>
      <c r="M216" s="163">
        <f t="shared" si="183"/>
        <v>0</v>
      </c>
      <c r="N216" s="163">
        <f t="shared" si="183"/>
        <v>0</v>
      </c>
      <c r="O216" s="163">
        <f t="shared" si="183"/>
        <v>0</v>
      </c>
      <c r="P216" s="163">
        <f t="shared" si="183"/>
        <v>0</v>
      </c>
      <c r="Q216" s="163">
        <f t="shared" si="184"/>
        <v>0</v>
      </c>
      <c r="R216" s="163">
        <f t="shared" si="184"/>
        <v>0</v>
      </c>
      <c r="S216" s="163">
        <f t="shared" ref="S216:AF231" si="192">R216</f>
        <v>0</v>
      </c>
      <c r="T216" s="163">
        <f t="shared" si="192"/>
        <v>0</v>
      </c>
      <c r="U216" s="163">
        <f t="shared" si="192"/>
        <v>0</v>
      </c>
      <c r="V216" s="163">
        <f t="shared" si="192"/>
        <v>0</v>
      </c>
      <c r="W216" s="163">
        <f t="shared" si="192"/>
        <v>0</v>
      </c>
      <c r="X216" s="163">
        <f t="shared" si="192"/>
        <v>0</v>
      </c>
      <c r="Y216" s="163">
        <f t="shared" si="192"/>
        <v>0</v>
      </c>
      <c r="Z216" s="163">
        <f t="shared" si="192"/>
        <v>0</v>
      </c>
      <c r="AA216" s="163">
        <f t="shared" si="192"/>
        <v>0</v>
      </c>
      <c r="AB216" s="163">
        <f t="shared" si="192"/>
        <v>0</v>
      </c>
      <c r="AC216" s="163">
        <f t="shared" si="186"/>
        <v>0</v>
      </c>
      <c r="AD216" s="163">
        <f t="shared" si="187"/>
        <v>0</v>
      </c>
      <c r="AE216" s="163">
        <f t="shared" si="192"/>
        <v>0</v>
      </c>
      <c r="AF216" s="176">
        <f t="shared" si="192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L232" si="193">B217</f>
        <v>0</v>
      </c>
      <c r="D217" s="163">
        <f t="shared" si="193"/>
        <v>0</v>
      </c>
      <c r="E217" s="163">
        <f t="shared" si="193"/>
        <v>0</v>
      </c>
      <c r="F217" s="163">
        <f t="shared" si="193"/>
        <v>0</v>
      </c>
      <c r="G217" s="163">
        <f t="shared" si="193"/>
        <v>0</v>
      </c>
      <c r="H217" s="163">
        <f t="shared" si="193"/>
        <v>0</v>
      </c>
      <c r="I217" s="163">
        <f t="shared" si="193"/>
        <v>0</v>
      </c>
      <c r="J217" s="163">
        <f t="shared" si="193"/>
        <v>0</v>
      </c>
      <c r="K217" s="163">
        <f t="shared" si="193"/>
        <v>0</v>
      </c>
      <c r="L217" s="163">
        <f t="shared" si="193"/>
        <v>0</v>
      </c>
      <c r="M217" s="163">
        <f t="shared" si="183"/>
        <v>0</v>
      </c>
      <c r="N217" s="163">
        <f t="shared" si="183"/>
        <v>0</v>
      </c>
      <c r="O217" s="163">
        <f t="shared" si="183"/>
        <v>0</v>
      </c>
      <c r="P217" s="163">
        <f t="shared" si="183"/>
        <v>0</v>
      </c>
      <c r="Q217" s="163">
        <f t="shared" si="184"/>
        <v>0</v>
      </c>
      <c r="R217" s="163">
        <f t="shared" si="184"/>
        <v>0</v>
      </c>
      <c r="S217" s="163">
        <f t="shared" si="192"/>
        <v>0</v>
      </c>
      <c r="T217" s="163">
        <f t="shared" si="192"/>
        <v>0</v>
      </c>
      <c r="U217" s="163">
        <f t="shared" si="192"/>
        <v>0</v>
      </c>
      <c r="V217" s="163">
        <f t="shared" si="192"/>
        <v>0</v>
      </c>
      <c r="W217" s="163">
        <f t="shared" si="192"/>
        <v>0</v>
      </c>
      <c r="X217" s="163">
        <f t="shared" si="192"/>
        <v>0</v>
      </c>
      <c r="Y217" s="163">
        <f t="shared" si="192"/>
        <v>0</v>
      </c>
      <c r="Z217" s="163">
        <f t="shared" si="192"/>
        <v>0</v>
      </c>
      <c r="AA217" s="163">
        <f t="shared" si="192"/>
        <v>0</v>
      </c>
      <c r="AB217" s="163">
        <f t="shared" si="192"/>
        <v>0</v>
      </c>
      <c r="AC217" s="163">
        <f t="shared" si="186"/>
        <v>0</v>
      </c>
      <c r="AD217" s="163">
        <f t="shared" si="187"/>
        <v>0</v>
      </c>
      <c r="AE217" s="163">
        <f t="shared" si="192"/>
        <v>0</v>
      </c>
      <c r="AF217" s="176">
        <f t="shared" si="192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193"/>
        <v>0</v>
      </c>
      <c r="D218" s="163">
        <f t="shared" si="193"/>
        <v>0</v>
      </c>
      <c r="E218" s="163">
        <f t="shared" si="193"/>
        <v>0</v>
      </c>
      <c r="F218" s="163">
        <f t="shared" si="193"/>
        <v>0</v>
      </c>
      <c r="G218" s="163">
        <f t="shared" si="193"/>
        <v>0</v>
      </c>
      <c r="H218" s="163">
        <f t="shared" si="193"/>
        <v>0</v>
      </c>
      <c r="I218" s="163">
        <f t="shared" si="193"/>
        <v>0</v>
      </c>
      <c r="J218" s="163">
        <f t="shared" si="193"/>
        <v>0</v>
      </c>
      <c r="K218" s="163">
        <f t="shared" si="193"/>
        <v>0</v>
      </c>
      <c r="L218" s="163">
        <f t="shared" si="193"/>
        <v>0</v>
      </c>
      <c r="M218" s="163">
        <f t="shared" si="183"/>
        <v>0</v>
      </c>
      <c r="N218" s="163">
        <f t="shared" si="183"/>
        <v>0</v>
      </c>
      <c r="O218" s="163">
        <f t="shared" si="183"/>
        <v>0</v>
      </c>
      <c r="P218" s="163">
        <f t="shared" si="183"/>
        <v>0</v>
      </c>
      <c r="Q218" s="163">
        <f t="shared" si="184"/>
        <v>0</v>
      </c>
      <c r="R218" s="163">
        <f t="shared" si="184"/>
        <v>0</v>
      </c>
      <c r="S218" s="163">
        <f t="shared" si="192"/>
        <v>0</v>
      </c>
      <c r="T218" s="163">
        <f t="shared" si="192"/>
        <v>0</v>
      </c>
      <c r="U218" s="163">
        <f t="shared" si="192"/>
        <v>0</v>
      </c>
      <c r="V218" s="163">
        <f t="shared" si="192"/>
        <v>0</v>
      </c>
      <c r="W218" s="163">
        <f t="shared" si="192"/>
        <v>0</v>
      </c>
      <c r="X218" s="163">
        <f t="shared" si="192"/>
        <v>0</v>
      </c>
      <c r="Y218" s="163">
        <f t="shared" si="192"/>
        <v>0</v>
      </c>
      <c r="Z218" s="163">
        <f t="shared" si="192"/>
        <v>0</v>
      </c>
      <c r="AA218" s="163">
        <f t="shared" si="192"/>
        <v>0</v>
      </c>
      <c r="AB218" s="163">
        <f t="shared" si="192"/>
        <v>0</v>
      </c>
      <c r="AC218" s="163">
        <f t="shared" si="186"/>
        <v>0</v>
      </c>
      <c r="AD218" s="163">
        <f t="shared" si="187"/>
        <v>0</v>
      </c>
      <c r="AE218" s="163">
        <f t="shared" si="192"/>
        <v>0</v>
      </c>
      <c r="AF218" s="176">
        <f t="shared" si="192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193"/>
        <v>0</v>
      </c>
      <c r="D219" s="163">
        <f t="shared" si="193"/>
        <v>0</v>
      </c>
      <c r="E219" s="163">
        <f t="shared" si="193"/>
        <v>0</v>
      </c>
      <c r="F219" s="163">
        <f t="shared" si="193"/>
        <v>0</v>
      </c>
      <c r="G219" s="163">
        <f t="shared" si="193"/>
        <v>0</v>
      </c>
      <c r="H219" s="163">
        <f t="shared" si="193"/>
        <v>0</v>
      </c>
      <c r="I219" s="163">
        <f t="shared" si="193"/>
        <v>0</v>
      </c>
      <c r="J219" s="163">
        <f t="shared" si="193"/>
        <v>0</v>
      </c>
      <c r="K219" s="163">
        <f t="shared" si="193"/>
        <v>0</v>
      </c>
      <c r="L219" s="163">
        <f t="shared" si="193"/>
        <v>0</v>
      </c>
      <c r="M219" s="163">
        <f t="shared" si="183"/>
        <v>0</v>
      </c>
      <c r="N219" s="163">
        <f t="shared" si="183"/>
        <v>0</v>
      </c>
      <c r="O219" s="163">
        <f t="shared" si="183"/>
        <v>0</v>
      </c>
      <c r="P219" s="163">
        <f t="shared" si="183"/>
        <v>0</v>
      </c>
      <c r="Q219" s="163">
        <f t="shared" si="184"/>
        <v>0</v>
      </c>
      <c r="R219" s="163">
        <f t="shared" si="184"/>
        <v>0</v>
      </c>
      <c r="S219" s="163">
        <f t="shared" si="192"/>
        <v>0</v>
      </c>
      <c r="T219" s="163">
        <f t="shared" si="192"/>
        <v>0</v>
      </c>
      <c r="U219" s="163">
        <f t="shared" si="192"/>
        <v>0</v>
      </c>
      <c r="V219" s="163">
        <f t="shared" si="192"/>
        <v>0</v>
      </c>
      <c r="W219" s="163">
        <f t="shared" si="192"/>
        <v>0</v>
      </c>
      <c r="X219" s="163">
        <f t="shared" si="192"/>
        <v>0</v>
      </c>
      <c r="Y219" s="163">
        <f t="shared" si="192"/>
        <v>0</v>
      </c>
      <c r="Z219" s="163">
        <f t="shared" si="192"/>
        <v>0</v>
      </c>
      <c r="AA219" s="163">
        <f t="shared" si="192"/>
        <v>0</v>
      </c>
      <c r="AB219" s="163">
        <f t="shared" si="192"/>
        <v>0</v>
      </c>
      <c r="AC219" s="163">
        <f t="shared" si="186"/>
        <v>0</v>
      </c>
      <c r="AD219" s="163">
        <f t="shared" si="187"/>
        <v>0</v>
      </c>
      <c r="AE219" s="163">
        <f t="shared" si="192"/>
        <v>0</v>
      </c>
      <c r="AF219" s="176">
        <f t="shared" si="192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193"/>
        <v>0</v>
      </c>
      <c r="D220" s="163">
        <f t="shared" si="193"/>
        <v>0</v>
      </c>
      <c r="E220" s="163">
        <f t="shared" si="193"/>
        <v>0</v>
      </c>
      <c r="F220" s="163">
        <f t="shared" si="193"/>
        <v>0</v>
      </c>
      <c r="G220" s="163">
        <f t="shared" si="193"/>
        <v>0</v>
      </c>
      <c r="H220" s="163">
        <f t="shared" si="193"/>
        <v>0</v>
      </c>
      <c r="I220" s="163">
        <f t="shared" si="193"/>
        <v>0</v>
      </c>
      <c r="J220" s="163">
        <f t="shared" si="193"/>
        <v>0</v>
      </c>
      <c r="K220" s="163">
        <f t="shared" si="193"/>
        <v>0</v>
      </c>
      <c r="L220" s="163">
        <f t="shared" si="193"/>
        <v>0</v>
      </c>
      <c r="M220" s="163">
        <f t="shared" si="183"/>
        <v>0</v>
      </c>
      <c r="N220" s="163">
        <f t="shared" si="183"/>
        <v>0</v>
      </c>
      <c r="O220" s="163">
        <f t="shared" si="183"/>
        <v>0</v>
      </c>
      <c r="P220" s="163">
        <f t="shared" si="183"/>
        <v>0</v>
      </c>
      <c r="Q220" s="163">
        <f t="shared" si="184"/>
        <v>0</v>
      </c>
      <c r="R220" s="163">
        <f t="shared" si="184"/>
        <v>0</v>
      </c>
      <c r="S220" s="163">
        <f t="shared" si="192"/>
        <v>0</v>
      </c>
      <c r="T220" s="163">
        <f t="shared" si="192"/>
        <v>0</v>
      </c>
      <c r="U220" s="163">
        <f t="shared" si="192"/>
        <v>0</v>
      </c>
      <c r="V220" s="163">
        <f t="shared" si="192"/>
        <v>0</v>
      </c>
      <c r="W220" s="163">
        <f t="shared" si="192"/>
        <v>0</v>
      </c>
      <c r="X220" s="163">
        <f t="shared" si="192"/>
        <v>0</v>
      </c>
      <c r="Y220" s="163">
        <f t="shared" si="192"/>
        <v>0</v>
      </c>
      <c r="Z220" s="163">
        <f t="shared" si="192"/>
        <v>0</v>
      </c>
      <c r="AA220" s="163">
        <f t="shared" si="192"/>
        <v>0</v>
      </c>
      <c r="AB220" s="163">
        <f t="shared" si="192"/>
        <v>0</v>
      </c>
      <c r="AC220" s="163">
        <f t="shared" si="186"/>
        <v>0</v>
      </c>
      <c r="AD220" s="163">
        <f t="shared" si="187"/>
        <v>0</v>
      </c>
      <c r="AE220" s="163">
        <f t="shared" si="192"/>
        <v>0</v>
      </c>
      <c r="AF220" s="176">
        <f t="shared" si="192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193"/>
        <v>0</v>
      </c>
      <c r="D221" s="163">
        <f t="shared" si="193"/>
        <v>0</v>
      </c>
      <c r="E221" s="163">
        <f t="shared" si="193"/>
        <v>0</v>
      </c>
      <c r="F221" s="163">
        <f t="shared" si="193"/>
        <v>0</v>
      </c>
      <c r="G221" s="163">
        <f t="shared" si="193"/>
        <v>0</v>
      </c>
      <c r="H221" s="163">
        <f t="shared" si="193"/>
        <v>0</v>
      </c>
      <c r="I221" s="163">
        <f t="shared" si="193"/>
        <v>0</v>
      </c>
      <c r="J221" s="163">
        <f t="shared" si="193"/>
        <v>0</v>
      </c>
      <c r="K221" s="163">
        <f t="shared" si="193"/>
        <v>0</v>
      </c>
      <c r="L221" s="163">
        <f t="shared" si="193"/>
        <v>0</v>
      </c>
      <c r="M221" s="163">
        <f t="shared" si="183"/>
        <v>0</v>
      </c>
      <c r="N221" s="163">
        <f t="shared" si="183"/>
        <v>0</v>
      </c>
      <c r="O221" s="163">
        <f t="shared" si="183"/>
        <v>0</v>
      </c>
      <c r="P221" s="163">
        <f t="shared" si="183"/>
        <v>0</v>
      </c>
      <c r="Q221" s="163">
        <f t="shared" si="184"/>
        <v>0</v>
      </c>
      <c r="R221" s="163">
        <f t="shared" si="184"/>
        <v>0</v>
      </c>
      <c r="S221" s="163">
        <f t="shared" si="192"/>
        <v>0</v>
      </c>
      <c r="T221" s="163">
        <f t="shared" si="192"/>
        <v>0</v>
      </c>
      <c r="U221" s="163">
        <f t="shared" si="192"/>
        <v>0</v>
      </c>
      <c r="V221" s="163">
        <f t="shared" si="192"/>
        <v>0</v>
      </c>
      <c r="W221" s="163">
        <f t="shared" si="192"/>
        <v>0</v>
      </c>
      <c r="X221" s="163">
        <f t="shared" si="192"/>
        <v>0</v>
      </c>
      <c r="Y221" s="163">
        <f t="shared" si="192"/>
        <v>0</v>
      </c>
      <c r="Z221" s="163">
        <f t="shared" si="192"/>
        <v>0</v>
      </c>
      <c r="AA221" s="163">
        <f t="shared" si="192"/>
        <v>0</v>
      </c>
      <c r="AB221" s="163">
        <f t="shared" si="192"/>
        <v>0</v>
      </c>
      <c r="AC221" s="163">
        <f t="shared" si="186"/>
        <v>0</v>
      </c>
      <c r="AD221" s="163">
        <f t="shared" si="187"/>
        <v>0</v>
      </c>
      <c r="AE221" s="163">
        <f t="shared" si="192"/>
        <v>0</v>
      </c>
      <c r="AF221" s="176">
        <f t="shared" si="192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193"/>
        <v>0</v>
      </c>
      <c r="D222" s="163">
        <f t="shared" si="193"/>
        <v>0</v>
      </c>
      <c r="E222" s="163">
        <f t="shared" si="193"/>
        <v>0</v>
      </c>
      <c r="F222" s="163">
        <f t="shared" si="193"/>
        <v>0</v>
      </c>
      <c r="G222" s="163">
        <f t="shared" si="193"/>
        <v>0</v>
      </c>
      <c r="H222" s="163">
        <f t="shared" si="193"/>
        <v>0</v>
      </c>
      <c r="I222" s="163">
        <f t="shared" si="193"/>
        <v>0</v>
      </c>
      <c r="J222" s="163">
        <f t="shared" si="193"/>
        <v>0</v>
      </c>
      <c r="K222" s="163">
        <f t="shared" si="193"/>
        <v>0</v>
      </c>
      <c r="L222" s="163">
        <f t="shared" si="193"/>
        <v>0</v>
      </c>
      <c r="M222" s="163">
        <f t="shared" si="183"/>
        <v>0</v>
      </c>
      <c r="N222" s="163">
        <f t="shared" si="183"/>
        <v>0</v>
      </c>
      <c r="O222" s="163">
        <f t="shared" si="183"/>
        <v>0</v>
      </c>
      <c r="P222" s="163">
        <f t="shared" si="183"/>
        <v>0</v>
      </c>
      <c r="Q222" s="163">
        <f t="shared" si="184"/>
        <v>0</v>
      </c>
      <c r="R222" s="163">
        <f t="shared" si="184"/>
        <v>0</v>
      </c>
      <c r="S222" s="163">
        <f t="shared" si="192"/>
        <v>0</v>
      </c>
      <c r="T222" s="163">
        <f t="shared" si="192"/>
        <v>0</v>
      </c>
      <c r="U222" s="163">
        <f t="shared" si="192"/>
        <v>0</v>
      </c>
      <c r="V222" s="163">
        <f t="shared" si="192"/>
        <v>0</v>
      </c>
      <c r="W222" s="163">
        <f t="shared" si="192"/>
        <v>0</v>
      </c>
      <c r="X222" s="163">
        <f t="shared" si="192"/>
        <v>0</v>
      </c>
      <c r="Y222" s="163">
        <f t="shared" si="192"/>
        <v>0</v>
      </c>
      <c r="Z222" s="163">
        <f t="shared" si="192"/>
        <v>0</v>
      </c>
      <c r="AA222" s="163">
        <f t="shared" si="192"/>
        <v>0</v>
      </c>
      <c r="AB222" s="163">
        <f t="shared" si="192"/>
        <v>0</v>
      </c>
      <c r="AC222" s="163">
        <f t="shared" si="186"/>
        <v>0</v>
      </c>
      <c r="AD222" s="163">
        <f t="shared" si="187"/>
        <v>0</v>
      </c>
      <c r="AE222" s="163">
        <f t="shared" si="192"/>
        <v>0</v>
      </c>
      <c r="AF222" s="176">
        <f t="shared" si="192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193"/>
        <v>0</v>
      </c>
      <c r="D223" s="163">
        <f t="shared" si="193"/>
        <v>0</v>
      </c>
      <c r="E223" s="163">
        <f t="shared" si="193"/>
        <v>0</v>
      </c>
      <c r="F223" s="163">
        <f t="shared" si="193"/>
        <v>0</v>
      </c>
      <c r="G223" s="163">
        <f t="shared" si="193"/>
        <v>0</v>
      </c>
      <c r="H223" s="163">
        <f t="shared" si="193"/>
        <v>0</v>
      </c>
      <c r="I223" s="163">
        <f t="shared" si="193"/>
        <v>0</v>
      </c>
      <c r="J223" s="163">
        <f t="shared" si="193"/>
        <v>0</v>
      </c>
      <c r="K223" s="163">
        <f t="shared" si="193"/>
        <v>0</v>
      </c>
      <c r="L223" s="163">
        <f t="shared" si="193"/>
        <v>0</v>
      </c>
      <c r="M223" s="163">
        <f t="shared" si="183"/>
        <v>0</v>
      </c>
      <c r="N223" s="163">
        <f t="shared" si="183"/>
        <v>0</v>
      </c>
      <c r="O223" s="163">
        <f t="shared" si="183"/>
        <v>0</v>
      </c>
      <c r="P223" s="163">
        <f t="shared" si="183"/>
        <v>0</v>
      </c>
      <c r="Q223" s="163">
        <f t="shared" si="184"/>
        <v>0</v>
      </c>
      <c r="R223" s="163">
        <f t="shared" si="184"/>
        <v>0</v>
      </c>
      <c r="S223" s="163">
        <f t="shared" si="192"/>
        <v>0</v>
      </c>
      <c r="T223" s="163">
        <f t="shared" si="192"/>
        <v>0</v>
      </c>
      <c r="U223" s="163">
        <f t="shared" si="192"/>
        <v>0</v>
      </c>
      <c r="V223" s="163">
        <f t="shared" si="192"/>
        <v>0</v>
      </c>
      <c r="W223" s="163">
        <f t="shared" si="192"/>
        <v>0</v>
      </c>
      <c r="X223" s="163">
        <f t="shared" si="192"/>
        <v>0</v>
      </c>
      <c r="Y223" s="163">
        <f t="shared" si="192"/>
        <v>0</v>
      </c>
      <c r="Z223" s="163">
        <f t="shared" si="192"/>
        <v>0</v>
      </c>
      <c r="AA223" s="163">
        <f t="shared" si="192"/>
        <v>0</v>
      </c>
      <c r="AB223" s="163">
        <f t="shared" si="192"/>
        <v>0</v>
      </c>
      <c r="AC223" s="163">
        <f t="shared" si="186"/>
        <v>0</v>
      </c>
      <c r="AD223" s="163">
        <f t="shared" si="187"/>
        <v>0</v>
      </c>
      <c r="AE223" s="163">
        <f t="shared" si="192"/>
        <v>0</v>
      </c>
      <c r="AF223" s="176">
        <f t="shared" si="192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193"/>
        <v>0</v>
      </c>
      <c r="D224" s="163">
        <f t="shared" si="193"/>
        <v>0</v>
      </c>
      <c r="E224" s="163">
        <f t="shared" si="193"/>
        <v>0</v>
      </c>
      <c r="F224" s="163">
        <f t="shared" si="193"/>
        <v>0</v>
      </c>
      <c r="G224" s="163">
        <f t="shared" si="193"/>
        <v>0</v>
      </c>
      <c r="H224" s="163">
        <f t="shared" si="193"/>
        <v>0</v>
      </c>
      <c r="I224" s="163">
        <f t="shared" si="193"/>
        <v>0</v>
      </c>
      <c r="J224" s="163">
        <f t="shared" si="193"/>
        <v>0</v>
      </c>
      <c r="K224" s="163">
        <f t="shared" si="193"/>
        <v>0</v>
      </c>
      <c r="L224" s="163">
        <f t="shared" si="193"/>
        <v>0</v>
      </c>
      <c r="M224" s="163">
        <f t="shared" si="183"/>
        <v>0</v>
      </c>
      <c r="N224" s="163">
        <f t="shared" si="183"/>
        <v>0</v>
      </c>
      <c r="O224" s="163">
        <f t="shared" si="183"/>
        <v>0</v>
      </c>
      <c r="P224" s="163">
        <f t="shared" si="183"/>
        <v>0</v>
      </c>
      <c r="Q224" s="163">
        <f t="shared" si="184"/>
        <v>0</v>
      </c>
      <c r="R224" s="163">
        <f t="shared" si="184"/>
        <v>0</v>
      </c>
      <c r="S224" s="163">
        <f t="shared" si="192"/>
        <v>0</v>
      </c>
      <c r="T224" s="163">
        <f t="shared" si="192"/>
        <v>0</v>
      </c>
      <c r="U224" s="163">
        <f t="shared" si="192"/>
        <v>0</v>
      </c>
      <c r="V224" s="163">
        <f t="shared" si="192"/>
        <v>0</v>
      </c>
      <c r="W224" s="163">
        <f t="shared" si="192"/>
        <v>0</v>
      </c>
      <c r="X224" s="163">
        <f t="shared" si="192"/>
        <v>0</v>
      </c>
      <c r="Y224" s="163">
        <f t="shared" si="192"/>
        <v>0</v>
      </c>
      <c r="Z224" s="163">
        <f t="shared" si="192"/>
        <v>0</v>
      </c>
      <c r="AA224" s="163">
        <f t="shared" si="192"/>
        <v>0</v>
      </c>
      <c r="AB224" s="163">
        <f t="shared" si="192"/>
        <v>0</v>
      </c>
      <c r="AC224" s="163">
        <f t="shared" si="186"/>
        <v>0</v>
      </c>
      <c r="AD224" s="163">
        <f t="shared" si="187"/>
        <v>0</v>
      </c>
      <c r="AE224" s="163">
        <f t="shared" si="192"/>
        <v>0</v>
      </c>
      <c r="AF224" s="176">
        <f t="shared" si="192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193"/>
        <v>0</v>
      </c>
      <c r="D225" s="163">
        <f t="shared" si="193"/>
        <v>0</v>
      </c>
      <c r="E225" s="163">
        <f t="shared" si="193"/>
        <v>0</v>
      </c>
      <c r="F225" s="163">
        <f t="shared" si="193"/>
        <v>0</v>
      </c>
      <c r="G225" s="163">
        <f t="shared" si="193"/>
        <v>0</v>
      </c>
      <c r="H225" s="163">
        <f t="shared" si="193"/>
        <v>0</v>
      </c>
      <c r="I225" s="163">
        <f t="shared" si="193"/>
        <v>0</v>
      </c>
      <c r="J225" s="163">
        <f t="shared" si="193"/>
        <v>0</v>
      </c>
      <c r="K225" s="163">
        <f t="shared" si="193"/>
        <v>0</v>
      </c>
      <c r="L225" s="163">
        <f t="shared" si="193"/>
        <v>0</v>
      </c>
      <c r="M225" s="163">
        <f t="shared" si="183"/>
        <v>0</v>
      </c>
      <c r="N225" s="163">
        <f t="shared" si="183"/>
        <v>0</v>
      </c>
      <c r="O225" s="163">
        <f t="shared" si="183"/>
        <v>0</v>
      </c>
      <c r="P225" s="163">
        <f t="shared" si="183"/>
        <v>0</v>
      </c>
      <c r="Q225" s="163">
        <f t="shared" si="184"/>
        <v>0</v>
      </c>
      <c r="R225" s="163">
        <f t="shared" si="184"/>
        <v>0</v>
      </c>
      <c r="S225" s="163">
        <f t="shared" si="192"/>
        <v>0</v>
      </c>
      <c r="T225" s="163">
        <f t="shared" si="192"/>
        <v>0</v>
      </c>
      <c r="U225" s="163">
        <f t="shared" si="192"/>
        <v>0</v>
      </c>
      <c r="V225" s="163">
        <f t="shared" si="192"/>
        <v>0</v>
      </c>
      <c r="W225" s="163">
        <f t="shared" si="192"/>
        <v>0</v>
      </c>
      <c r="X225" s="163">
        <f t="shared" si="192"/>
        <v>0</v>
      </c>
      <c r="Y225" s="163">
        <f t="shared" si="192"/>
        <v>0</v>
      </c>
      <c r="Z225" s="163">
        <f t="shared" si="192"/>
        <v>0</v>
      </c>
      <c r="AA225" s="163">
        <f t="shared" si="192"/>
        <v>0</v>
      </c>
      <c r="AB225" s="163">
        <f t="shared" si="192"/>
        <v>0</v>
      </c>
      <c r="AC225" s="163">
        <f t="shared" si="186"/>
        <v>0</v>
      </c>
      <c r="AD225" s="163">
        <f t="shared" si="187"/>
        <v>0</v>
      </c>
      <c r="AE225" s="163">
        <f t="shared" si="192"/>
        <v>0</v>
      </c>
      <c r="AF225" s="176">
        <f t="shared" si="192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193"/>
        <v>0</v>
      </c>
      <c r="D226" s="163">
        <f t="shared" si="193"/>
        <v>0</v>
      </c>
      <c r="E226" s="163">
        <f t="shared" si="193"/>
        <v>0</v>
      </c>
      <c r="F226" s="163">
        <f t="shared" si="193"/>
        <v>0</v>
      </c>
      <c r="G226" s="163">
        <f t="shared" si="193"/>
        <v>0</v>
      </c>
      <c r="H226" s="163">
        <f t="shared" si="193"/>
        <v>0</v>
      </c>
      <c r="I226" s="163">
        <f t="shared" si="193"/>
        <v>0</v>
      </c>
      <c r="J226" s="163">
        <f t="shared" si="193"/>
        <v>0</v>
      </c>
      <c r="K226" s="163">
        <f t="shared" si="193"/>
        <v>0</v>
      </c>
      <c r="L226" s="163">
        <f t="shared" si="193"/>
        <v>0</v>
      </c>
      <c r="M226" s="163">
        <f t="shared" si="183"/>
        <v>0</v>
      </c>
      <c r="N226" s="163">
        <f t="shared" si="183"/>
        <v>0</v>
      </c>
      <c r="O226" s="163">
        <f t="shared" si="183"/>
        <v>0</v>
      </c>
      <c r="P226" s="163">
        <f t="shared" si="183"/>
        <v>0</v>
      </c>
      <c r="Q226" s="163">
        <f t="shared" si="184"/>
        <v>0</v>
      </c>
      <c r="R226" s="163">
        <f t="shared" si="184"/>
        <v>0</v>
      </c>
      <c r="S226" s="163">
        <f t="shared" si="192"/>
        <v>0</v>
      </c>
      <c r="T226" s="163">
        <f t="shared" si="192"/>
        <v>0</v>
      </c>
      <c r="U226" s="163">
        <f t="shared" si="192"/>
        <v>0</v>
      </c>
      <c r="V226" s="163">
        <f t="shared" si="192"/>
        <v>0</v>
      </c>
      <c r="W226" s="163">
        <f t="shared" si="192"/>
        <v>0</v>
      </c>
      <c r="X226" s="163">
        <f t="shared" si="192"/>
        <v>0</v>
      </c>
      <c r="Y226" s="163">
        <f t="shared" si="192"/>
        <v>0</v>
      </c>
      <c r="Z226" s="163">
        <f t="shared" si="192"/>
        <v>0</v>
      </c>
      <c r="AA226" s="163">
        <f t="shared" si="192"/>
        <v>0</v>
      </c>
      <c r="AB226" s="163">
        <f t="shared" si="192"/>
        <v>0</v>
      </c>
      <c r="AC226" s="163">
        <f t="shared" si="186"/>
        <v>0</v>
      </c>
      <c r="AD226" s="163">
        <f t="shared" si="187"/>
        <v>0</v>
      </c>
      <c r="AE226" s="163">
        <f t="shared" si="192"/>
        <v>0</v>
      </c>
      <c r="AF226" s="176">
        <f t="shared" si="192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193"/>
        <v>0</v>
      </c>
      <c r="D227" s="163">
        <f t="shared" si="193"/>
        <v>0</v>
      </c>
      <c r="E227" s="163">
        <f t="shared" si="193"/>
        <v>0</v>
      </c>
      <c r="F227" s="163">
        <f t="shared" si="193"/>
        <v>0</v>
      </c>
      <c r="G227" s="163">
        <f t="shared" si="193"/>
        <v>0</v>
      </c>
      <c r="H227" s="163">
        <f t="shared" si="193"/>
        <v>0</v>
      </c>
      <c r="I227" s="163">
        <f t="shared" si="193"/>
        <v>0</v>
      </c>
      <c r="J227" s="163">
        <f t="shared" si="193"/>
        <v>0</v>
      </c>
      <c r="K227" s="163">
        <f t="shared" si="193"/>
        <v>0</v>
      </c>
      <c r="L227" s="163">
        <f t="shared" si="193"/>
        <v>0</v>
      </c>
      <c r="M227" s="163">
        <f t="shared" si="183"/>
        <v>0</v>
      </c>
      <c r="N227" s="163">
        <f t="shared" si="183"/>
        <v>0</v>
      </c>
      <c r="O227" s="163">
        <f t="shared" si="183"/>
        <v>0</v>
      </c>
      <c r="P227" s="163">
        <f t="shared" si="183"/>
        <v>0</v>
      </c>
      <c r="Q227" s="163">
        <f t="shared" si="184"/>
        <v>0</v>
      </c>
      <c r="R227" s="163">
        <f t="shared" si="184"/>
        <v>0</v>
      </c>
      <c r="S227" s="163">
        <f t="shared" si="192"/>
        <v>0</v>
      </c>
      <c r="T227" s="163">
        <f t="shared" si="192"/>
        <v>0</v>
      </c>
      <c r="U227" s="163">
        <f t="shared" si="192"/>
        <v>0</v>
      </c>
      <c r="V227" s="163">
        <f t="shared" si="192"/>
        <v>0</v>
      </c>
      <c r="W227" s="163">
        <f t="shared" si="192"/>
        <v>0</v>
      </c>
      <c r="X227" s="163">
        <f t="shared" si="192"/>
        <v>0</v>
      </c>
      <c r="Y227" s="163">
        <f t="shared" si="192"/>
        <v>0</v>
      </c>
      <c r="Z227" s="163">
        <f t="shared" si="192"/>
        <v>0</v>
      </c>
      <c r="AA227" s="163">
        <f t="shared" si="192"/>
        <v>0</v>
      </c>
      <c r="AB227" s="163">
        <f t="shared" si="192"/>
        <v>0</v>
      </c>
      <c r="AC227" s="163">
        <f t="shared" si="186"/>
        <v>0</v>
      </c>
      <c r="AD227" s="163">
        <f t="shared" si="187"/>
        <v>0</v>
      </c>
      <c r="AE227" s="163">
        <f t="shared" si="192"/>
        <v>0</v>
      </c>
      <c r="AF227" s="176">
        <f t="shared" si="192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193"/>
        <v>0</v>
      </c>
      <c r="D228" s="163">
        <f t="shared" si="193"/>
        <v>0</v>
      </c>
      <c r="E228" s="163">
        <f t="shared" si="193"/>
        <v>0</v>
      </c>
      <c r="F228" s="163">
        <f t="shared" si="193"/>
        <v>0</v>
      </c>
      <c r="G228" s="163">
        <f t="shared" si="193"/>
        <v>0</v>
      </c>
      <c r="H228" s="163">
        <f t="shared" si="193"/>
        <v>0</v>
      </c>
      <c r="I228" s="163">
        <f t="shared" si="193"/>
        <v>0</v>
      </c>
      <c r="J228" s="163">
        <f t="shared" si="193"/>
        <v>0</v>
      </c>
      <c r="K228" s="163">
        <f t="shared" si="193"/>
        <v>0</v>
      </c>
      <c r="L228" s="163">
        <f t="shared" si="193"/>
        <v>0</v>
      </c>
      <c r="M228" s="163">
        <f t="shared" si="183"/>
        <v>0</v>
      </c>
      <c r="N228" s="163">
        <f t="shared" si="183"/>
        <v>0</v>
      </c>
      <c r="O228" s="163">
        <f t="shared" si="183"/>
        <v>0</v>
      </c>
      <c r="P228" s="163">
        <f t="shared" si="183"/>
        <v>0</v>
      </c>
      <c r="Q228" s="163">
        <f t="shared" si="184"/>
        <v>0</v>
      </c>
      <c r="R228" s="163">
        <f t="shared" si="184"/>
        <v>0</v>
      </c>
      <c r="S228" s="163">
        <f t="shared" si="192"/>
        <v>0</v>
      </c>
      <c r="T228" s="163">
        <f t="shared" si="192"/>
        <v>0</v>
      </c>
      <c r="U228" s="163">
        <f t="shared" si="192"/>
        <v>0</v>
      </c>
      <c r="V228" s="163">
        <f t="shared" si="192"/>
        <v>0</v>
      </c>
      <c r="W228" s="163">
        <f t="shared" si="192"/>
        <v>0</v>
      </c>
      <c r="X228" s="163">
        <f t="shared" si="192"/>
        <v>0</v>
      </c>
      <c r="Y228" s="163">
        <f t="shared" si="192"/>
        <v>0</v>
      </c>
      <c r="Z228" s="163">
        <f t="shared" si="192"/>
        <v>0</v>
      </c>
      <c r="AA228" s="163">
        <f t="shared" si="192"/>
        <v>0</v>
      </c>
      <c r="AB228" s="163">
        <f t="shared" si="192"/>
        <v>0</v>
      </c>
      <c r="AC228" s="163">
        <f t="shared" si="186"/>
        <v>0</v>
      </c>
      <c r="AD228" s="163">
        <f t="shared" si="187"/>
        <v>0</v>
      </c>
      <c r="AE228" s="163">
        <f t="shared" si="192"/>
        <v>0</v>
      </c>
      <c r="AF228" s="176">
        <f t="shared" si="192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193"/>
        <v>0</v>
      </c>
      <c r="D229" s="163">
        <f t="shared" si="193"/>
        <v>0</v>
      </c>
      <c r="E229" s="163">
        <f t="shared" si="193"/>
        <v>0</v>
      </c>
      <c r="F229" s="163">
        <f t="shared" si="193"/>
        <v>0</v>
      </c>
      <c r="G229" s="163">
        <f t="shared" si="193"/>
        <v>0</v>
      </c>
      <c r="H229" s="163">
        <f t="shared" si="193"/>
        <v>0</v>
      </c>
      <c r="I229" s="163">
        <f t="shared" si="193"/>
        <v>0</v>
      </c>
      <c r="J229" s="163">
        <f t="shared" si="193"/>
        <v>0</v>
      </c>
      <c r="K229" s="163">
        <f t="shared" si="193"/>
        <v>0</v>
      </c>
      <c r="L229" s="163">
        <f t="shared" si="193"/>
        <v>0</v>
      </c>
      <c r="M229" s="163">
        <f t="shared" si="183"/>
        <v>0</v>
      </c>
      <c r="N229" s="163">
        <f t="shared" si="183"/>
        <v>0</v>
      </c>
      <c r="O229" s="163">
        <f t="shared" si="183"/>
        <v>0</v>
      </c>
      <c r="P229" s="163">
        <f t="shared" si="183"/>
        <v>0</v>
      </c>
      <c r="Q229" s="163">
        <f t="shared" si="184"/>
        <v>0</v>
      </c>
      <c r="R229" s="163">
        <f t="shared" si="184"/>
        <v>0</v>
      </c>
      <c r="S229" s="163">
        <f t="shared" si="192"/>
        <v>0</v>
      </c>
      <c r="T229" s="163">
        <f t="shared" si="192"/>
        <v>0</v>
      </c>
      <c r="U229" s="163">
        <f t="shared" si="192"/>
        <v>0</v>
      </c>
      <c r="V229" s="163">
        <f t="shared" si="192"/>
        <v>0</v>
      </c>
      <c r="W229" s="163">
        <f t="shared" si="192"/>
        <v>0</v>
      </c>
      <c r="X229" s="163">
        <f t="shared" si="192"/>
        <v>0</v>
      </c>
      <c r="Y229" s="163">
        <f t="shared" si="192"/>
        <v>0</v>
      </c>
      <c r="Z229" s="163">
        <f t="shared" si="192"/>
        <v>0</v>
      </c>
      <c r="AA229" s="163">
        <f t="shared" si="192"/>
        <v>0</v>
      </c>
      <c r="AB229" s="163">
        <f t="shared" si="192"/>
        <v>0</v>
      </c>
      <c r="AC229" s="163">
        <f t="shared" si="186"/>
        <v>0</v>
      </c>
      <c r="AD229" s="163">
        <f t="shared" si="187"/>
        <v>0</v>
      </c>
      <c r="AE229" s="163">
        <f t="shared" si="192"/>
        <v>0</v>
      </c>
      <c r="AF229" s="176">
        <f t="shared" si="192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193"/>
        <v>0</v>
      </c>
      <c r="D230" s="163">
        <f t="shared" si="193"/>
        <v>0</v>
      </c>
      <c r="E230" s="163">
        <f t="shared" si="193"/>
        <v>0</v>
      </c>
      <c r="F230" s="163">
        <f t="shared" si="193"/>
        <v>0</v>
      </c>
      <c r="G230" s="163">
        <f t="shared" si="193"/>
        <v>0</v>
      </c>
      <c r="H230" s="163">
        <f t="shared" si="193"/>
        <v>0</v>
      </c>
      <c r="I230" s="163">
        <f t="shared" si="193"/>
        <v>0</v>
      </c>
      <c r="J230" s="163">
        <f t="shared" si="193"/>
        <v>0</v>
      </c>
      <c r="K230" s="163">
        <f t="shared" si="193"/>
        <v>0</v>
      </c>
      <c r="L230" s="163">
        <f t="shared" si="193"/>
        <v>0</v>
      </c>
      <c r="M230" s="163">
        <f t="shared" si="183"/>
        <v>0</v>
      </c>
      <c r="N230" s="163">
        <f t="shared" si="183"/>
        <v>0</v>
      </c>
      <c r="O230" s="163">
        <f t="shared" si="183"/>
        <v>0</v>
      </c>
      <c r="P230" s="163">
        <f t="shared" si="183"/>
        <v>0</v>
      </c>
      <c r="Q230" s="163">
        <f t="shared" si="184"/>
        <v>0</v>
      </c>
      <c r="R230" s="163">
        <f t="shared" si="184"/>
        <v>0</v>
      </c>
      <c r="S230" s="163">
        <f t="shared" si="192"/>
        <v>0</v>
      </c>
      <c r="T230" s="163">
        <f t="shared" si="192"/>
        <v>0</v>
      </c>
      <c r="U230" s="163">
        <f t="shared" si="192"/>
        <v>0</v>
      </c>
      <c r="V230" s="163">
        <f t="shared" si="192"/>
        <v>0</v>
      </c>
      <c r="W230" s="163">
        <f t="shared" si="192"/>
        <v>0</v>
      </c>
      <c r="X230" s="163">
        <f t="shared" si="192"/>
        <v>0</v>
      </c>
      <c r="Y230" s="163">
        <f t="shared" si="192"/>
        <v>0</v>
      </c>
      <c r="Z230" s="163">
        <f t="shared" si="192"/>
        <v>0</v>
      </c>
      <c r="AA230" s="163">
        <f t="shared" si="192"/>
        <v>0</v>
      </c>
      <c r="AB230" s="163">
        <f t="shared" si="192"/>
        <v>0</v>
      </c>
      <c r="AC230" s="163">
        <f t="shared" si="186"/>
        <v>0</v>
      </c>
      <c r="AD230" s="163">
        <f t="shared" si="187"/>
        <v>0</v>
      </c>
      <c r="AE230" s="163">
        <f t="shared" si="192"/>
        <v>0</v>
      </c>
      <c r="AF230" s="176">
        <f t="shared" si="192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193"/>
        <v>0</v>
      </c>
      <c r="D231" s="163">
        <f t="shared" si="193"/>
        <v>0</v>
      </c>
      <c r="E231" s="163">
        <f t="shared" si="193"/>
        <v>0</v>
      </c>
      <c r="F231" s="163">
        <f t="shared" si="193"/>
        <v>0</v>
      </c>
      <c r="G231" s="163">
        <f t="shared" si="193"/>
        <v>0</v>
      </c>
      <c r="H231" s="163">
        <f t="shared" si="193"/>
        <v>0</v>
      </c>
      <c r="I231" s="163">
        <f t="shared" si="193"/>
        <v>0</v>
      </c>
      <c r="J231" s="163">
        <f t="shared" si="193"/>
        <v>0</v>
      </c>
      <c r="K231" s="163">
        <f t="shared" si="193"/>
        <v>0</v>
      </c>
      <c r="L231" s="163">
        <f t="shared" si="193"/>
        <v>0</v>
      </c>
      <c r="M231" s="163">
        <f t="shared" si="183"/>
        <v>0</v>
      </c>
      <c r="N231" s="163">
        <f t="shared" si="183"/>
        <v>0</v>
      </c>
      <c r="O231" s="163">
        <f t="shared" si="183"/>
        <v>0</v>
      </c>
      <c r="P231" s="163">
        <f t="shared" si="183"/>
        <v>0</v>
      </c>
      <c r="Q231" s="163">
        <f t="shared" si="184"/>
        <v>0</v>
      </c>
      <c r="R231" s="163">
        <f t="shared" si="184"/>
        <v>0</v>
      </c>
      <c r="S231" s="163">
        <f t="shared" si="192"/>
        <v>0</v>
      </c>
      <c r="T231" s="163">
        <f t="shared" si="192"/>
        <v>0</v>
      </c>
      <c r="U231" s="163">
        <f t="shared" si="192"/>
        <v>0</v>
      </c>
      <c r="V231" s="163">
        <f t="shared" si="192"/>
        <v>0</v>
      </c>
      <c r="W231" s="163">
        <f t="shared" si="192"/>
        <v>0</v>
      </c>
      <c r="X231" s="163">
        <f t="shared" si="192"/>
        <v>0</v>
      </c>
      <c r="Y231" s="163">
        <f t="shared" si="192"/>
        <v>0</v>
      </c>
      <c r="Z231" s="163">
        <f t="shared" si="192"/>
        <v>0</v>
      </c>
      <c r="AA231" s="163">
        <f t="shared" si="192"/>
        <v>0</v>
      </c>
      <c r="AB231" s="163">
        <f t="shared" si="192"/>
        <v>0</v>
      </c>
      <c r="AC231" s="163">
        <f t="shared" si="186"/>
        <v>0</v>
      </c>
      <c r="AD231" s="163">
        <f t="shared" si="187"/>
        <v>0</v>
      </c>
      <c r="AE231" s="163">
        <f t="shared" si="192"/>
        <v>0</v>
      </c>
      <c r="AF231" s="176">
        <f t="shared" si="192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193"/>
        <v>0</v>
      </c>
      <c r="D232" s="163">
        <f t="shared" si="193"/>
        <v>0</v>
      </c>
      <c r="E232" s="163">
        <f t="shared" si="193"/>
        <v>0</v>
      </c>
      <c r="F232" s="163">
        <f t="shared" si="193"/>
        <v>0</v>
      </c>
      <c r="G232" s="163">
        <f t="shared" si="193"/>
        <v>0</v>
      </c>
      <c r="H232" s="163">
        <f t="shared" si="193"/>
        <v>0</v>
      </c>
      <c r="I232" s="163">
        <f t="shared" si="193"/>
        <v>0</v>
      </c>
      <c r="J232" s="163">
        <f t="shared" si="193"/>
        <v>0</v>
      </c>
      <c r="K232" s="163">
        <f t="shared" si="193"/>
        <v>0</v>
      </c>
      <c r="L232" s="163">
        <f t="shared" si="193"/>
        <v>0</v>
      </c>
      <c r="M232" s="163">
        <f t="shared" si="183"/>
        <v>0</v>
      </c>
      <c r="N232" s="163">
        <f t="shared" si="183"/>
        <v>0</v>
      </c>
      <c r="O232" s="163">
        <f t="shared" si="183"/>
        <v>0</v>
      </c>
      <c r="P232" s="163">
        <f t="shared" ref="P232:R232" si="194">O232</f>
        <v>0</v>
      </c>
      <c r="Q232" s="163">
        <f t="shared" si="194"/>
        <v>0</v>
      </c>
      <c r="R232" s="163">
        <f t="shared" si="194"/>
        <v>0</v>
      </c>
      <c r="S232" s="163">
        <f t="shared" ref="S232:AF247" si="195">R232</f>
        <v>0</v>
      </c>
      <c r="T232" s="163">
        <f t="shared" si="195"/>
        <v>0</v>
      </c>
      <c r="U232" s="163">
        <f t="shared" si="195"/>
        <v>0</v>
      </c>
      <c r="V232" s="163">
        <f t="shared" si="195"/>
        <v>0</v>
      </c>
      <c r="W232" s="163">
        <f t="shared" si="195"/>
        <v>0</v>
      </c>
      <c r="X232" s="163">
        <f t="shared" si="195"/>
        <v>0</v>
      </c>
      <c r="Y232" s="163">
        <f t="shared" si="195"/>
        <v>0</v>
      </c>
      <c r="Z232" s="163">
        <f t="shared" si="195"/>
        <v>0</v>
      </c>
      <c r="AA232" s="163">
        <f t="shared" si="195"/>
        <v>0</v>
      </c>
      <c r="AB232" s="163">
        <f t="shared" si="195"/>
        <v>0</v>
      </c>
      <c r="AC232" s="163">
        <f t="shared" si="186"/>
        <v>0</v>
      </c>
      <c r="AD232" s="163">
        <f t="shared" si="187"/>
        <v>0</v>
      </c>
      <c r="AE232" s="163">
        <f t="shared" si="195"/>
        <v>0</v>
      </c>
      <c r="AF232" s="176">
        <f t="shared" si="195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L248" si="196">B233</f>
        <v>0</v>
      </c>
      <c r="D233" s="163">
        <f t="shared" si="196"/>
        <v>0</v>
      </c>
      <c r="E233" s="163">
        <f t="shared" si="196"/>
        <v>0</v>
      </c>
      <c r="F233" s="163">
        <f t="shared" si="196"/>
        <v>0</v>
      </c>
      <c r="G233" s="163">
        <f t="shared" si="196"/>
        <v>0</v>
      </c>
      <c r="H233" s="163">
        <f t="shared" si="196"/>
        <v>0</v>
      </c>
      <c r="I233" s="163">
        <f t="shared" si="196"/>
        <v>0</v>
      </c>
      <c r="J233" s="163">
        <f t="shared" si="196"/>
        <v>0</v>
      </c>
      <c r="K233" s="163">
        <f t="shared" si="196"/>
        <v>0</v>
      </c>
      <c r="L233" s="163">
        <f t="shared" si="196"/>
        <v>0</v>
      </c>
      <c r="M233" s="163">
        <f t="shared" ref="M233:R264" si="197">L233</f>
        <v>0</v>
      </c>
      <c r="N233" s="163">
        <f t="shared" si="197"/>
        <v>0</v>
      </c>
      <c r="O233" s="163">
        <f t="shared" si="197"/>
        <v>0</v>
      </c>
      <c r="P233" s="163">
        <f t="shared" si="197"/>
        <v>0</v>
      </c>
      <c r="Q233" s="163">
        <f t="shared" si="197"/>
        <v>0</v>
      </c>
      <c r="R233" s="163">
        <f t="shared" si="197"/>
        <v>0</v>
      </c>
      <c r="S233" s="163">
        <f t="shared" si="195"/>
        <v>0</v>
      </c>
      <c r="T233" s="163">
        <f t="shared" si="195"/>
        <v>0</v>
      </c>
      <c r="U233" s="163">
        <f t="shared" si="195"/>
        <v>0</v>
      </c>
      <c r="V233" s="163">
        <f t="shared" si="195"/>
        <v>0</v>
      </c>
      <c r="W233" s="163">
        <f t="shared" si="195"/>
        <v>0</v>
      </c>
      <c r="X233" s="163">
        <f t="shared" si="195"/>
        <v>0</v>
      </c>
      <c r="Y233" s="163">
        <f t="shared" si="195"/>
        <v>0</v>
      </c>
      <c r="Z233" s="163">
        <f t="shared" si="195"/>
        <v>0</v>
      </c>
      <c r="AA233" s="163">
        <f t="shared" si="195"/>
        <v>0</v>
      </c>
      <c r="AB233" s="163">
        <f t="shared" si="195"/>
        <v>0</v>
      </c>
      <c r="AC233" s="163">
        <f t="shared" ref="AC233:AC273" si="198">AB233</f>
        <v>0</v>
      </c>
      <c r="AD233" s="163">
        <f t="shared" ref="AD233:AD273" si="199">AC233</f>
        <v>0</v>
      </c>
      <c r="AE233" s="163">
        <f t="shared" si="195"/>
        <v>0</v>
      </c>
      <c r="AF233" s="176">
        <f t="shared" si="195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196"/>
        <v>0</v>
      </c>
      <c r="D234" s="163">
        <f t="shared" si="196"/>
        <v>0</v>
      </c>
      <c r="E234" s="163">
        <f t="shared" si="196"/>
        <v>0</v>
      </c>
      <c r="F234" s="163">
        <f t="shared" si="196"/>
        <v>0</v>
      </c>
      <c r="G234" s="163">
        <f t="shared" si="196"/>
        <v>0</v>
      </c>
      <c r="H234" s="163">
        <f t="shared" si="196"/>
        <v>0</v>
      </c>
      <c r="I234" s="163">
        <f t="shared" si="196"/>
        <v>0</v>
      </c>
      <c r="J234" s="163">
        <f t="shared" si="196"/>
        <v>0</v>
      </c>
      <c r="K234" s="163">
        <f t="shared" si="196"/>
        <v>0</v>
      </c>
      <c r="L234" s="163">
        <f t="shared" si="196"/>
        <v>0</v>
      </c>
      <c r="M234" s="163">
        <f t="shared" si="197"/>
        <v>0</v>
      </c>
      <c r="N234" s="163">
        <f t="shared" si="197"/>
        <v>0</v>
      </c>
      <c r="O234" s="163">
        <f t="shared" si="197"/>
        <v>0</v>
      </c>
      <c r="P234" s="163">
        <f t="shared" si="197"/>
        <v>0</v>
      </c>
      <c r="Q234" s="163">
        <f t="shared" si="197"/>
        <v>0</v>
      </c>
      <c r="R234" s="163">
        <f t="shared" si="197"/>
        <v>0</v>
      </c>
      <c r="S234" s="163">
        <f t="shared" si="195"/>
        <v>0</v>
      </c>
      <c r="T234" s="163">
        <f t="shared" si="195"/>
        <v>0</v>
      </c>
      <c r="U234" s="163">
        <f t="shared" si="195"/>
        <v>0</v>
      </c>
      <c r="V234" s="163">
        <f t="shared" si="195"/>
        <v>0</v>
      </c>
      <c r="W234" s="163">
        <f t="shared" si="195"/>
        <v>0</v>
      </c>
      <c r="X234" s="163">
        <f t="shared" si="195"/>
        <v>0</v>
      </c>
      <c r="Y234" s="163">
        <f t="shared" si="195"/>
        <v>0</v>
      </c>
      <c r="Z234" s="163">
        <f t="shared" si="195"/>
        <v>0</v>
      </c>
      <c r="AA234" s="163">
        <f t="shared" si="195"/>
        <v>0</v>
      </c>
      <c r="AB234" s="163">
        <f t="shared" si="195"/>
        <v>0</v>
      </c>
      <c r="AC234" s="163">
        <f t="shared" si="198"/>
        <v>0</v>
      </c>
      <c r="AD234" s="163">
        <f t="shared" si="199"/>
        <v>0</v>
      </c>
      <c r="AE234" s="163">
        <f t="shared" si="195"/>
        <v>0</v>
      </c>
      <c r="AF234" s="176">
        <f t="shared" si="195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196"/>
        <v>0</v>
      </c>
      <c r="D235" s="163">
        <f t="shared" si="196"/>
        <v>0</v>
      </c>
      <c r="E235" s="163">
        <f t="shared" si="196"/>
        <v>0</v>
      </c>
      <c r="F235" s="163">
        <f t="shared" si="196"/>
        <v>0</v>
      </c>
      <c r="G235" s="163">
        <f t="shared" si="196"/>
        <v>0</v>
      </c>
      <c r="H235" s="163">
        <f t="shared" si="196"/>
        <v>0</v>
      </c>
      <c r="I235" s="163">
        <f t="shared" si="196"/>
        <v>0</v>
      </c>
      <c r="J235" s="163">
        <f t="shared" si="196"/>
        <v>0</v>
      </c>
      <c r="K235" s="163">
        <f t="shared" si="196"/>
        <v>0</v>
      </c>
      <c r="L235" s="163">
        <f t="shared" si="196"/>
        <v>0</v>
      </c>
      <c r="M235" s="163">
        <f t="shared" si="197"/>
        <v>0</v>
      </c>
      <c r="N235" s="163">
        <f t="shared" si="197"/>
        <v>0</v>
      </c>
      <c r="O235" s="163">
        <f t="shared" si="197"/>
        <v>0</v>
      </c>
      <c r="P235" s="163">
        <f t="shared" si="197"/>
        <v>0</v>
      </c>
      <c r="Q235" s="163">
        <f t="shared" si="197"/>
        <v>0</v>
      </c>
      <c r="R235" s="163">
        <f t="shared" si="197"/>
        <v>0</v>
      </c>
      <c r="S235" s="163">
        <f t="shared" si="195"/>
        <v>0</v>
      </c>
      <c r="T235" s="163">
        <f t="shared" si="195"/>
        <v>0</v>
      </c>
      <c r="U235" s="163">
        <f t="shared" si="195"/>
        <v>0</v>
      </c>
      <c r="V235" s="163">
        <f t="shared" si="195"/>
        <v>0</v>
      </c>
      <c r="W235" s="163">
        <f t="shared" si="195"/>
        <v>0</v>
      </c>
      <c r="X235" s="163">
        <f t="shared" si="195"/>
        <v>0</v>
      </c>
      <c r="Y235" s="163">
        <f t="shared" si="195"/>
        <v>0</v>
      </c>
      <c r="Z235" s="163">
        <f t="shared" si="195"/>
        <v>0</v>
      </c>
      <c r="AA235" s="163">
        <f t="shared" si="195"/>
        <v>0</v>
      </c>
      <c r="AB235" s="163">
        <f t="shared" si="195"/>
        <v>0</v>
      </c>
      <c r="AC235" s="163">
        <f t="shared" si="198"/>
        <v>0</v>
      </c>
      <c r="AD235" s="163">
        <f t="shared" si="199"/>
        <v>0</v>
      </c>
      <c r="AE235" s="163">
        <f t="shared" si="195"/>
        <v>0</v>
      </c>
      <c r="AF235" s="176">
        <f t="shared" si="195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196"/>
        <v>0</v>
      </c>
      <c r="D236" s="163">
        <f t="shared" si="196"/>
        <v>0</v>
      </c>
      <c r="E236" s="163">
        <f t="shared" si="196"/>
        <v>0</v>
      </c>
      <c r="F236" s="163">
        <f t="shared" si="196"/>
        <v>0</v>
      </c>
      <c r="G236" s="163">
        <f t="shared" si="196"/>
        <v>0</v>
      </c>
      <c r="H236" s="163">
        <f t="shared" si="196"/>
        <v>0</v>
      </c>
      <c r="I236" s="163">
        <f t="shared" si="196"/>
        <v>0</v>
      </c>
      <c r="J236" s="163">
        <f t="shared" si="196"/>
        <v>0</v>
      </c>
      <c r="K236" s="163">
        <f t="shared" si="196"/>
        <v>0</v>
      </c>
      <c r="L236" s="163">
        <f t="shared" si="196"/>
        <v>0</v>
      </c>
      <c r="M236" s="163">
        <f t="shared" si="197"/>
        <v>0</v>
      </c>
      <c r="N236" s="163">
        <f t="shared" si="197"/>
        <v>0</v>
      </c>
      <c r="O236" s="163">
        <f t="shared" si="197"/>
        <v>0</v>
      </c>
      <c r="P236" s="163">
        <f t="shared" si="197"/>
        <v>0</v>
      </c>
      <c r="Q236" s="163">
        <f t="shared" si="197"/>
        <v>0</v>
      </c>
      <c r="R236" s="163">
        <f t="shared" si="197"/>
        <v>0</v>
      </c>
      <c r="S236" s="163">
        <f t="shared" si="195"/>
        <v>0</v>
      </c>
      <c r="T236" s="163">
        <f t="shared" si="195"/>
        <v>0</v>
      </c>
      <c r="U236" s="163">
        <f t="shared" si="195"/>
        <v>0</v>
      </c>
      <c r="V236" s="163">
        <f t="shared" si="195"/>
        <v>0</v>
      </c>
      <c r="W236" s="163">
        <f t="shared" si="195"/>
        <v>0</v>
      </c>
      <c r="X236" s="163">
        <f t="shared" si="195"/>
        <v>0</v>
      </c>
      <c r="Y236" s="163">
        <f t="shared" si="195"/>
        <v>0</v>
      </c>
      <c r="Z236" s="163">
        <f t="shared" si="195"/>
        <v>0</v>
      </c>
      <c r="AA236" s="163">
        <f t="shared" si="195"/>
        <v>0</v>
      </c>
      <c r="AB236" s="163">
        <f t="shared" si="195"/>
        <v>0</v>
      </c>
      <c r="AC236" s="163">
        <f t="shared" si="198"/>
        <v>0</v>
      </c>
      <c r="AD236" s="163">
        <f t="shared" si="199"/>
        <v>0</v>
      </c>
      <c r="AE236" s="163">
        <f t="shared" si="195"/>
        <v>0</v>
      </c>
      <c r="AF236" s="176">
        <f t="shared" si="195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196"/>
        <v>0</v>
      </c>
      <c r="D237" s="163">
        <f t="shared" si="196"/>
        <v>0</v>
      </c>
      <c r="E237" s="163">
        <f t="shared" si="196"/>
        <v>0</v>
      </c>
      <c r="F237" s="163">
        <f t="shared" si="196"/>
        <v>0</v>
      </c>
      <c r="G237" s="163">
        <f t="shared" si="196"/>
        <v>0</v>
      </c>
      <c r="H237" s="163">
        <f t="shared" si="196"/>
        <v>0</v>
      </c>
      <c r="I237" s="163">
        <f t="shared" si="196"/>
        <v>0</v>
      </c>
      <c r="J237" s="163">
        <f t="shared" si="196"/>
        <v>0</v>
      </c>
      <c r="K237" s="163">
        <f t="shared" si="196"/>
        <v>0</v>
      </c>
      <c r="L237" s="163">
        <f t="shared" si="196"/>
        <v>0</v>
      </c>
      <c r="M237" s="163">
        <f t="shared" si="197"/>
        <v>0</v>
      </c>
      <c r="N237" s="163">
        <f t="shared" si="197"/>
        <v>0</v>
      </c>
      <c r="O237" s="163">
        <f t="shared" si="197"/>
        <v>0</v>
      </c>
      <c r="P237" s="163">
        <f t="shared" si="197"/>
        <v>0</v>
      </c>
      <c r="Q237" s="163">
        <f t="shared" si="197"/>
        <v>0</v>
      </c>
      <c r="R237" s="163">
        <f t="shared" si="197"/>
        <v>0</v>
      </c>
      <c r="S237" s="163">
        <f t="shared" si="195"/>
        <v>0</v>
      </c>
      <c r="T237" s="163">
        <f t="shared" si="195"/>
        <v>0</v>
      </c>
      <c r="U237" s="163">
        <f t="shared" si="195"/>
        <v>0</v>
      </c>
      <c r="V237" s="163">
        <f t="shared" si="195"/>
        <v>0</v>
      </c>
      <c r="W237" s="163">
        <f t="shared" si="195"/>
        <v>0</v>
      </c>
      <c r="X237" s="163">
        <f t="shared" si="195"/>
        <v>0</v>
      </c>
      <c r="Y237" s="163">
        <f t="shared" si="195"/>
        <v>0</v>
      </c>
      <c r="Z237" s="163">
        <f t="shared" si="195"/>
        <v>0</v>
      </c>
      <c r="AA237" s="163">
        <f t="shared" si="195"/>
        <v>0</v>
      </c>
      <c r="AB237" s="163">
        <f t="shared" si="195"/>
        <v>0</v>
      </c>
      <c r="AC237" s="163">
        <f t="shared" si="198"/>
        <v>0</v>
      </c>
      <c r="AD237" s="163">
        <f t="shared" si="199"/>
        <v>0</v>
      </c>
      <c r="AE237" s="163">
        <f t="shared" si="195"/>
        <v>0</v>
      </c>
      <c r="AF237" s="176">
        <f t="shared" si="195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196"/>
        <v>0</v>
      </c>
      <c r="D238" s="163">
        <f t="shared" si="196"/>
        <v>0</v>
      </c>
      <c r="E238" s="163">
        <f t="shared" si="196"/>
        <v>0</v>
      </c>
      <c r="F238" s="163">
        <f t="shared" si="196"/>
        <v>0</v>
      </c>
      <c r="G238" s="163">
        <f t="shared" si="196"/>
        <v>0</v>
      </c>
      <c r="H238" s="163">
        <f t="shared" si="196"/>
        <v>0</v>
      </c>
      <c r="I238" s="163">
        <f t="shared" si="196"/>
        <v>0</v>
      </c>
      <c r="J238" s="163">
        <f t="shared" si="196"/>
        <v>0</v>
      </c>
      <c r="K238" s="163">
        <f t="shared" si="196"/>
        <v>0</v>
      </c>
      <c r="L238" s="163">
        <f t="shared" si="196"/>
        <v>0</v>
      </c>
      <c r="M238" s="163">
        <f t="shared" si="197"/>
        <v>0</v>
      </c>
      <c r="N238" s="163">
        <f t="shared" si="197"/>
        <v>0</v>
      </c>
      <c r="O238" s="163">
        <f t="shared" si="197"/>
        <v>0</v>
      </c>
      <c r="P238" s="163">
        <f t="shared" si="197"/>
        <v>0</v>
      </c>
      <c r="Q238" s="163">
        <f t="shared" si="197"/>
        <v>0</v>
      </c>
      <c r="R238" s="163">
        <f t="shared" si="197"/>
        <v>0</v>
      </c>
      <c r="S238" s="163">
        <f t="shared" si="195"/>
        <v>0</v>
      </c>
      <c r="T238" s="163">
        <f t="shared" si="195"/>
        <v>0</v>
      </c>
      <c r="U238" s="163">
        <f t="shared" si="195"/>
        <v>0</v>
      </c>
      <c r="V238" s="163">
        <f t="shared" si="195"/>
        <v>0</v>
      </c>
      <c r="W238" s="163">
        <f t="shared" si="195"/>
        <v>0</v>
      </c>
      <c r="X238" s="163">
        <f t="shared" si="195"/>
        <v>0</v>
      </c>
      <c r="Y238" s="163">
        <f t="shared" si="195"/>
        <v>0</v>
      </c>
      <c r="Z238" s="163">
        <f t="shared" si="195"/>
        <v>0</v>
      </c>
      <c r="AA238" s="163">
        <f t="shared" si="195"/>
        <v>0</v>
      </c>
      <c r="AB238" s="163">
        <f t="shared" si="195"/>
        <v>0</v>
      </c>
      <c r="AC238" s="163">
        <f t="shared" si="198"/>
        <v>0</v>
      </c>
      <c r="AD238" s="163">
        <f t="shared" si="199"/>
        <v>0</v>
      </c>
      <c r="AE238" s="163">
        <f t="shared" si="195"/>
        <v>0</v>
      </c>
      <c r="AF238" s="176">
        <f t="shared" si="195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196"/>
        <v>0</v>
      </c>
      <c r="D239" s="163">
        <f t="shared" si="196"/>
        <v>0</v>
      </c>
      <c r="E239" s="163">
        <f t="shared" si="196"/>
        <v>0</v>
      </c>
      <c r="F239" s="163">
        <f t="shared" si="196"/>
        <v>0</v>
      </c>
      <c r="G239" s="163">
        <f t="shared" si="196"/>
        <v>0</v>
      </c>
      <c r="H239" s="163">
        <f t="shared" si="196"/>
        <v>0</v>
      </c>
      <c r="I239" s="163">
        <f t="shared" si="196"/>
        <v>0</v>
      </c>
      <c r="J239" s="163">
        <f t="shared" si="196"/>
        <v>0</v>
      </c>
      <c r="K239" s="163">
        <f t="shared" si="196"/>
        <v>0</v>
      </c>
      <c r="L239" s="163">
        <f t="shared" si="196"/>
        <v>0</v>
      </c>
      <c r="M239" s="163">
        <f t="shared" si="197"/>
        <v>0</v>
      </c>
      <c r="N239" s="163">
        <f t="shared" si="197"/>
        <v>0</v>
      </c>
      <c r="O239" s="163">
        <f t="shared" si="197"/>
        <v>0</v>
      </c>
      <c r="P239" s="163">
        <f t="shared" si="197"/>
        <v>0</v>
      </c>
      <c r="Q239" s="163">
        <f t="shared" si="197"/>
        <v>0</v>
      </c>
      <c r="R239" s="163">
        <f t="shared" si="197"/>
        <v>0</v>
      </c>
      <c r="S239" s="163">
        <f t="shared" si="195"/>
        <v>0</v>
      </c>
      <c r="T239" s="163">
        <f t="shared" si="195"/>
        <v>0</v>
      </c>
      <c r="U239" s="163">
        <f t="shared" si="195"/>
        <v>0</v>
      </c>
      <c r="V239" s="163">
        <f t="shared" si="195"/>
        <v>0</v>
      </c>
      <c r="W239" s="163">
        <f t="shared" si="195"/>
        <v>0</v>
      </c>
      <c r="X239" s="163">
        <f t="shared" si="195"/>
        <v>0</v>
      </c>
      <c r="Y239" s="163">
        <f t="shared" si="195"/>
        <v>0</v>
      </c>
      <c r="Z239" s="163">
        <f t="shared" si="195"/>
        <v>0</v>
      </c>
      <c r="AA239" s="163">
        <f t="shared" si="195"/>
        <v>0</v>
      </c>
      <c r="AB239" s="163">
        <f t="shared" si="195"/>
        <v>0</v>
      </c>
      <c r="AC239" s="163">
        <f t="shared" si="198"/>
        <v>0</v>
      </c>
      <c r="AD239" s="163">
        <f t="shared" si="199"/>
        <v>0</v>
      </c>
      <c r="AE239" s="163">
        <f t="shared" si="195"/>
        <v>0</v>
      </c>
      <c r="AF239" s="176">
        <f t="shared" si="195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196"/>
        <v>0</v>
      </c>
      <c r="D240" s="163">
        <f t="shared" si="196"/>
        <v>0</v>
      </c>
      <c r="E240" s="163">
        <f t="shared" si="196"/>
        <v>0</v>
      </c>
      <c r="F240" s="163">
        <f t="shared" si="196"/>
        <v>0</v>
      </c>
      <c r="G240" s="163">
        <f t="shared" si="196"/>
        <v>0</v>
      </c>
      <c r="H240" s="163">
        <f t="shared" si="196"/>
        <v>0</v>
      </c>
      <c r="I240" s="163">
        <f t="shared" si="196"/>
        <v>0</v>
      </c>
      <c r="J240" s="163">
        <f t="shared" si="196"/>
        <v>0</v>
      </c>
      <c r="K240" s="163">
        <f t="shared" si="196"/>
        <v>0</v>
      </c>
      <c r="L240" s="163">
        <f t="shared" si="196"/>
        <v>0</v>
      </c>
      <c r="M240" s="163">
        <f t="shared" si="197"/>
        <v>0</v>
      </c>
      <c r="N240" s="163">
        <f t="shared" si="197"/>
        <v>0</v>
      </c>
      <c r="O240" s="163">
        <f t="shared" si="197"/>
        <v>0</v>
      </c>
      <c r="P240" s="163">
        <f t="shared" si="197"/>
        <v>0</v>
      </c>
      <c r="Q240" s="163">
        <f t="shared" si="197"/>
        <v>0</v>
      </c>
      <c r="R240" s="163">
        <f t="shared" si="197"/>
        <v>0</v>
      </c>
      <c r="S240" s="163">
        <f t="shared" si="195"/>
        <v>0</v>
      </c>
      <c r="T240" s="163">
        <f t="shared" si="195"/>
        <v>0</v>
      </c>
      <c r="U240" s="163">
        <f t="shared" si="195"/>
        <v>0</v>
      </c>
      <c r="V240" s="163">
        <f t="shared" si="195"/>
        <v>0</v>
      </c>
      <c r="W240" s="163">
        <f t="shared" si="195"/>
        <v>0</v>
      </c>
      <c r="X240" s="163">
        <f t="shared" si="195"/>
        <v>0</v>
      </c>
      <c r="Y240" s="163">
        <f t="shared" si="195"/>
        <v>0</v>
      </c>
      <c r="Z240" s="163">
        <f t="shared" si="195"/>
        <v>0</v>
      </c>
      <c r="AA240" s="163">
        <f t="shared" si="195"/>
        <v>0</v>
      </c>
      <c r="AB240" s="163">
        <f t="shared" si="195"/>
        <v>0</v>
      </c>
      <c r="AC240" s="163">
        <f t="shared" si="198"/>
        <v>0</v>
      </c>
      <c r="AD240" s="163">
        <f t="shared" si="199"/>
        <v>0</v>
      </c>
      <c r="AE240" s="163">
        <f t="shared" si="195"/>
        <v>0</v>
      </c>
      <c r="AF240" s="176">
        <f t="shared" si="195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196"/>
        <v>0</v>
      </c>
      <c r="D241" s="163">
        <f t="shared" si="196"/>
        <v>0</v>
      </c>
      <c r="E241" s="163">
        <f t="shared" si="196"/>
        <v>0</v>
      </c>
      <c r="F241" s="163">
        <f t="shared" si="196"/>
        <v>0</v>
      </c>
      <c r="G241" s="163">
        <f t="shared" si="196"/>
        <v>0</v>
      </c>
      <c r="H241" s="163">
        <f t="shared" si="196"/>
        <v>0</v>
      </c>
      <c r="I241" s="163">
        <f t="shared" si="196"/>
        <v>0</v>
      </c>
      <c r="J241" s="163">
        <f t="shared" si="196"/>
        <v>0</v>
      </c>
      <c r="K241" s="163">
        <f t="shared" si="196"/>
        <v>0</v>
      </c>
      <c r="L241" s="163">
        <f t="shared" si="196"/>
        <v>0</v>
      </c>
      <c r="M241" s="163">
        <f t="shared" si="197"/>
        <v>0</v>
      </c>
      <c r="N241" s="163">
        <f t="shared" si="197"/>
        <v>0</v>
      </c>
      <c r="O241" s="163">
        <f t="shared" si="197"/>
        <v>0</v>
      </c>
      <c r="P241" s="163">
        <f t="shared" si="197"/>
        <v>0</v>
      </c>
      <c r="Q241" s="163">
        <f t="shared" si="197"/>
        <v>0</v>
      </c>
      <c r="R241" s="163">
        <f t="shared" si="197"/>
        <v>0</v>
      </c>
      <c r="S241" s="163">
        <f t="shared" si="195"/>
        <v>0</v>
      </c>
      <c r="T241" s="163">
        <f t="shared" si="195"/>
        <v>0</v>
      </c>
      <c r="U241" s="163">
        <f t="shared" si="195"/>
        <v>0</v>
      </c>
      <c r="V241" s="163">
        <f t="shared" si="195"/>
        <v>0</v>
      </c>
      <c r="W241" s="163">
        <f t="shared" si="195"/>
        <v>0</v>
      </c>
      <c r="X241" s="163">
        <f t="shared" si="195"/>
        <v>0</v>
      </c>
      <c r="Y241" s="163">
        <f t="shared" si="195"/>
        <v>0</v>
      </c>
      <c r="Z241" s="163">
        <f t="shared" si="195"/>
        <v>0</v>
      </c>
      <c r="AA241" s="163">
        <f t="shared" si="195"/>
        <v>0</v>
      </c>
      <c r="AB241" s="163">
        <f t="shared" si="195"/>
        <v>0</v>
      </c>
      <c r="AC241" s="163">
        <f t="shared" si="198"/>
        <v>0</v>
      </c>
      <c r="AD241" s="163">
        <f t="shared" si="199"/>
        <v>0</v>
      </c>
      <c r="AE241" s="163">
        <f t="shared" si="195"/>
        <v>0</v>
      </c>
      <c r="AF241" s="176">
        <f t="shared" si="195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196"/>
        <v>0</v>
      </c>
      <c r="D242" s="163">
        <f t="shared" si="196"/>
        <v>0</v>
      </c>
      <c r="E242" s="163">
        <f t="shared" si="196"/>
        <v>0</v>
      </c>
      <c r="F242" s="163">
        <f t="shared" si="196"/>
        <v>0</v>
      </c>
      <c r="G242" s="163">
        <f t="shared" si="196"/>
        <v>0</v>
      </c>
      <c r="H242" s="163">
        <f t="shared" si="196"/>
        <v>0</v>
      </c>
      <c r="I242" s="163">
        <f t="shared" si="196"/>
        <v>0</v>
      </c>
      <c r="J242" s="163">
        <f t="shared" si="196"/>
        <v>0</v>
      </c>
      <c r="K242" s="163">
        <f t="shared" si="196"/>
        <v>0</v>
      </c>
      <c r="L242" s="163">
        <f t="shared" si="196"/>
        <v>0</v>
      </c>
      <c r="M242" s="163">
        <f t="shared" si="197"/>
        <v>0</v>
      </c>
      <c r="N242" s="163">
        <f t="shared" si="197"/>
        <v>0</v>
      </c>
      <c r="O242" s="163">
        <f t="shared" si="197"/>
        <v>0</v>
      </c>
      <c r="P242" s="163">
        <f t="shared" si="197"/>
        <v>0</v>
      </c>
      <c r="Q242" s="163">
        <f t="shared" si="197"/>
        <v>0</v>
      </c>
      <c r="R242" s="163">
        <f t="shared" si="197"/>
        <v>0</v>
      </c>
      <c r="S242" s="163">
        <f t="shared" si="195"/>
        <v>0</v>
      </c>
      <c r="T242" s="163">
        <f t="shared" si="195"/>
        <v>0</v>
      </c>
      <c r="U242" s="163">
        <f t="shared" si="195"/>
        <v>0</v>
      </c>
      <c r="V242" s="163">
        <f t="shared" si="195"/>
        <v>0</v>
      </c>
      <c r="W242" s="163">
        <f t="shared" si="195"/>
        <v>0</v>
      </c>
      <c r="X242" s="163">
        <f t="shared" si="195"/>
        <v>0</v>
      </c>
      <c r="Y242" s="163">
        <f t="shared" si="195"/>
        <v>0</v>
      </c>
      <c r="Z242" s="163">
        <f t="shared" si="195"/>
        <v>0</v>
      </c>
      <c r="AA242" s="163">
        <f t="shared" si="195"/>
        <v>0</v>
      </c>
      <c r="AB242" s="163">
        <f t="shared" si="195"/>
        <v>0</v>
      </c>
      <c r="AC242" s="163">
        <f t="shared" si="198"/>
        <v>0</v>
      </c>
      <c r="AD242" s="163">
        <f t="shared" si="199"/>
        <v>0</v>
      </c>
      <c r="AE242" s="163">
        <f t="shared" si="195"/>
        <v>0</v>
      </c>
      <c r="AF242" s="176">
        <f t="shared" si="195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196"/>
        <v>0</v>
      </c>
      <c r="D243" s="163">
        <f t="shared" si="196"/>
        <v>0</v>
      </c>
      <c r="E243" s="163">
        <f t="shared" si="196"/>
        <v>0</v>
      </c>
      <c r="F243" s="163">
        <f t="shared" si="196"/>
        <v>0</v>
      </c>
      <c r="G243" s="163">
        <f t="shared" si="196"/>
        <v>0</v>
      </c>
      <c r="H243" s="163">
        <f t="shared" si="196"/>
        <v>0</v>
      </c>
      <c r="I243" s="163">
        <f t="shared" si="196"/>
        <v>0</v>
      </c>
      <c r="J243" s="163">
        <f t="shared" si="196"/>
        <v>0</v>
      </c>
      <c r="K243" s="163">
        <f t="shared" si="196"/>
        <v>0</v>
      </c>
      <c r="L243" s="163">
        <f t="shared" si="196"/>
        <v>0</v>
      </c>
      <c r="M243" s="163">
        <f t="shared" si="197"/>
        <v>0</v>
      </c>
      <c r="N243" s="163">
        <f t="shared" si="197"/>
        <v>0</v>
      </c>
      <c r="O243" s="163">
        <f t="shared" si="197"/>
        <v>0</v>
      </c>
      <c r="P243" s="163">
        <f t="shared" si="197"/>
        <v>0</v>
      </c>
      <c r="Q243" s="163">
        <f t="shared" si="197"/>
        <v>0</v>
      </c>
      <c r="R243" s="163">
        <f t="shared" si="197"/>
        <v>0</v>
      </c>
      <c r="S243" s="163">
        <f t="shared" si="195"/>
        <v>0</v>
      </c>
      <c r="T243" s="163">
        <f t="shared" si="195"/>
        <v>0</v>
      </c>
      <c r="U243" s="163">
        <f t="shared" si="195"/>
        <v>0</v>
      </c>
      <c r="V243" s="163">
        <f t="shared" si="195"/>
        <v>0</v>
      </c>
      <c r="W243" s="163">
        <f t="shared" si="195"/>
        <v>0</v>
      </c>
      <c r="X243" s="163">
        <f t="shared" si="195"/>
        <v>0</v>
      </c>
      <c r="Y243" s="163">
        <f t="shared" si="195"/>
        <v>0</v>
      </c>
      <c r="Z243" s="163">
        <f t="shared" si="195"/>
        <v>0</v>
      </c>
      <c r="AA243" s="163">
        <f t="shared" si="195"/>
        <v>0</v>
      </c>
      <c r="AB243" s="163">
        <f t="shared" si="195"/>
        <v>0</v>
      </c>
      <c r="AC243" s="163">
        <f t="shared" si="198"/>
        <v>0</v>
      </c>
      <c r="AD243" s="163">
        <f t="shared" si="199"/>
        <v>0</v>
      </c>
      <c r="AE243" s="163">
        <f t="shared" si="195"/>
        <v>0</v>
      </c>
      <c r="AF243" s="176">
        <f t="shared" si="195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196"/>
        <v>0</v>
      </c>
      <c r="D244" s="163">
        <f t="shared" si="196"/>
        <v>0</v>
      </c>
      <c r="E244" s="163">
        <f t="shared" si="196"/>
        <v>0</v>
      </c>
      <c r="F244" s="163">
        <f t="shared" si="196"/>
        <v>0</v>
      </c>
      <c r="G244" s="163">
        <f t="shared" si="196"/>
        <v>0</v>
      </c>
      <c r="H244" s="163">
        <f t="shared" si="196"/>
        <v>0</v>
      </c>
      <c r="I244" s="163">
        <f t="shared" si="196"/>
        <v>0</v>
      </c>
      <c r="J244" s="163">
        <f t="shared" si="196"/>
        <v>0</v>
      </c>
      <c r="K244" s="163">
        <f t="shared" si="196"/>
        <v>0</v>
      </c>
      <c r="L244" s="163">
        <f t="shared" si="196"/>
        <v>0</v>
      </c>
      <c r="M244" s="163">
        <f t="shared" si="197"/>
        <v>0</v>
      </c>
      <c r="N244" s="163">
        <f t="shared" si="197"/>
        <v>0</v>
      </c>
      <c r="O244" s="163">
        <f t="shared" si="197"/>
        <v>0</v>
      </c>
      <c r="P244" s="163">
        <f t="shared" si="197"/>
        <v>0</v>
      </c>
      <c r="Q244" s="163">
        <f t="shared" si="197"/>
        <v>0</v>
      </c>
      <c r="R244" s="163">
        <f t="shared" si="197"/>
        <v>0</v>
      </c>
      <c r="S244" s="163">
        <f t="shared" si="195"/>
        <v>0</v>
      </c>
      <c r="T244" s="163">
        <f t="shared" si="195"/>
        <v>0</v>
      </c>
      <c r="U244" s="163">
        <f t="shared" si="195"/>
        <v>0</v>
      </c>
      <c r="V244" s="163">
        <f t="shared" si="195"/>
        <v>0</v>
      </c>
      <c r="W244" s="163">
        <f t="shared" si="195"/>
        <v>0</v>
      </c>
      <c r="X244" s="163">
        <f t="shared" si="195"/>
        <v>0</v>
      </c>
      <c r="Y244" s="163">
        <f t="shared" si="195"/>
        <v>0</v>
      </c>
      <c r="Z244" s="163">
        <f t="shared" si="195"/>
        <v>0</v>
      </c>
      <c r="AA244" s="163">
        <f t="shared" si="195"/>
        <v>0</v>
      </c>
      <c r="AB244" s="163">
        <f t="shared" si="195"/>
        <v>0</v>
      </c>
      <c r="AC244" s="163">
        <f t="shared" si="198"/>
        <v>0</v>
      </c>
      <c r="AD244" s="163">
        <f t="shared" si="199"/>
        <v>0</v>
      </c>
      <c r="AE244" s="163">
        <f t="shared" si="195"/>
        <v>0</v>
      </c>
      <c r="AF244" s="176">
        <f t="shared" si="195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196"/>
        <v>0</v>
      </c>
      <c r="D245" s="163">
        <f t="shared" si="196"/>
        <v>0</v>
      </c>
      <c r="E245" s="163">
        <f t="shared" si="196"/>
        <v>0</v>
      </c>
      <c r="F245" s="163">
        <f t="shared" si="196"/>
        <v>0</v>
      </c>
      <c r="G245" s="163">
        <f t="shared" si="196"/>
        <v>0</v>
      </c>
      <c r="H245" s="163">
        <f t="shared" si="196"/>
        <v>0</v>
      </c>
      <c r="I245" s="163">
        <f t="shared" si="196"/>
        <v>0</v>
      </c>
      <c r="J245" s="163">
        <f t="shared" si="196"/>
        <v>0</v>
      </c>
      <c r="K245" s="163">
        <f t="shared" si="196"/>
        <v>0</v>
      </c>
      <c r="L245" s="163">
        <f t="shared" si="196"/>
        <v>0</v>
      </c>
      <c r="M245" s="163">
        <f t="shared" si="197"/>
        <v>0</v>
      </c>
      <c r="N245" s="163">
        <f t="shared" si="197"/>
        <v>0</v>
      </c>
      <c r="O245" s="163">
        <f t="shared" si="197"/>
        <v>0</v>
      </c>
      <c r="P245" s="163">
        <f t="shared" si="197"/>
        <v>0</v>
      </c>
      <c r="Q245" s="163">
        <f t="shared" si="197"/>
        <v>0</v>
      </c>
      <c r="R245" s="163">
        <f t="shared" si="197"/>
        <v>0</v>
      </c>
      <c r="S245" s="163">
        <f t="shared" si="195"/>
        <v>0</v>
      </c>
      <c r="T245" s="163">
        <f t="shared" si="195"/>
        <v>0</v>
      </c>
      <c r="U245" s="163">
        <f t="shared" si="195"/>
        <v>0</v>
      </c>
      <c r="V245" s="163">
        <f t="shared" si="195"/>
        <v>0</v>
      </c>
      <c r="W245" s="163">
        <f t="shared" si="195"/>
        <v>0</v>
      </c>
      <c r="X245" s="163">
        <f t="shared" si="195"/>
        <v>0</v>
      </c>
      <c r="Y245" s="163">
        <f t="shared" si="195"/>
        <v>0</v>
      </c>
      <c r="Z245" s="163">
        <f t="shared" si="195"/>
        <v>0</v>
      </c>
      <c r="AA245" s="163">
        <f t="shared" si="195"/>
        <v>0</v>
      </c>
      <c r="AB245" s="163">
        <f t="shared" si="195"/>
        <v>0</v>
      </c>
      <c r="AC245" s="163">
        <f t="shared" si="198"/>
        <v>0</v>
      </c>
      <c r="AD245" s="163">
        <f t="shared" si="199"/>
        <v>0</v>
      </c>
      <c r="AE245" s="163">
        <f t="shared" si="195"/>
        <v>0</v>
      </c>
      <c r="AF245" s="176">
        <f t="shared" si="195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196"/>
        <v>0</v>
      </c>
      <c r="D246" s="163">
        <f t="shared" si="196"/>
        <v>0</v>
      </c>
      <c r="E246" s="163">
        <f t="shared" si="196"/>
        <v>0</v>
      </c>
      <c r="F246" s="163">
        <f t="shared" si="196"/>
        <v>0</v>
      </c>
      <c r="G246" s="163">
        <f t="shared" si="196"/>
        <v>0</v>
      </c>
      <c r="H246" s="163">
        <f t="shared" si="196"/>
        <v>0</v>
      </c>
      <c r="I246" s="163">
        <f t="shared" si="196"/>
        <v>0</v>
      </c>
      <c r="J246" s="163">
        <f t="shared" si="196"/>
        <v>0</v>
      </c>
      <c r="K246" s="163">
        <f t="shared" si="196"/>
        <v>0</v>
      </c>
      <c r="L246" s="163">
        <f t="shared" si="196"/>
        <v>0</v>
      </c>
      <c r="M246" s="163">
        <f t="shared" si="197"/>
        <v>0</v>
      </c>
      <c r="N246" s="163">
        <f t="shared" si="197"/>
        <v>0</v>
      </c>
      <c r="O246" s="163">
        <f t="shared" si="197"/>
        <v>0</v>
      </c>
      <c r="P246" s="163">
        <f t="shared" si="197"/>
        <v>0</v>
      </c>
      <c r="Q246" s="163">
        <f t="shared" si="197"/>
        <v>0</v>
      </c>
      <c r="R246" s="163">
        <f t="shared" si="197"/>
        <v>0</v>
      </c>
      <c r="S246" s="163">
        <f t="shared" si="195"/>
        <v>0</v>
      </c>
      <c r="T246" s="163">
        <f t="shared" si="195"/>
        <v>0</v>
      </c>
      <c r="U246" s="163">
        <f t="shared" si="195"/>
        <v>0</v>
      </c>
      <c r="V246" s="163">
        <f t="shared" si="195"/>
        <v>0</v>
      </c>
      <c r="W246" s="163">
        <f t="shared" si="195"/>
        <v>0</v>
      </c>
      <c r="X246" s="163">
        <f t="shared" si="195"/>
        <v>0</v>
      </c>
      <c r="Y246" s="163">
        <f t="shared" si="195"/>
        <v>0</v>
      </c>
      <c r="Z246" s="163">
        <f t="shared" si="195"/>
        <v>0</v>
      </c>
      <c r="AA246" s="163">
        <f t="shared" si="195"/>
        <v>0</v>
      </c>
      <c r="AB246" s="163">
        <f t="shared" si="195"/>
        <v>0</v>
      </c>
      <c r="AC246" s="163">
        <f t="shared" si="198"/>
        <v>0</v>
      </c>
      <c r="AD246" s="163">
        <f t="shared" si="199"/>
        <v>0</v>
      </c>
      <c r="AE246" s="163">
        <f t="shared" si="195"/>
        <v>0</v>
      </c>
      <c r="AF246" s="176">
        <f t="shared" si="195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196"/>
        <v>0</v>
      </c>
      <c r="D247" s="163">
        <f t="shared" si="196"/>
        <v>0</v>
      </c>
      <c r="E247" s="163">
        <f t="shared" si="196"/>
        <v>0</v>
      </c>
      <c r="F247" s="163">
        <f t="shared" si="196"/>
        <v>0</v>
      </c>
      <c r="G247" s="163">
        <f t="shared" si="196"/>
        <v>0</v>
      </c>
      <c r="H247" s="163">
        <f t="shared" si="196"/>
        <v>0</v>
      </c>
      <c r="I247" s="163">
        <f t="shared" si="196"/>
        <v>0</v>
      </c>
      <c r="J247" s="163">
        <f t="shared" si="196"/>
        <v>0</v>
      </c>
      <c r="K247" s="163">
        <f t="shared" si="196"/>
        <v>0</v>
      </c>
      <c r="L247" s="163">
        <f t="shared" si="196"/>
        <v>0</v>
      </c>
      <c r="M247" s="163">
        <f t="shared" si="197"/>
        <v>0</v>
      </c>
      <c r="N247" s="163">
        <f t="shared" si="197"/>
        <v>0</v>
      </c>
      <c r="O247" s="163">
        <f t="shared" si="197"/>
        <v>0</v>
      </c>
      <c r="P247" s="163">
        <f t="shared" si="197"/>
        <v>0</v>
      </c>
      <c r="Q247" s="163">
        <f t="shared" si="197"/>
        <v>0</v>
      </c>
      <c r="R247" s="163">
        <f t="shared" si="197"/>
        <v>0</v>
      </c>
      <c r="S247" s="163">
        <f t="shared" si="195"/>
        <v>0</v>
      </c>
      <c r="T247" s="163">
        <f t="shared" si="195"/>
        <v>0</v>
      </c>
      <c r="U247" s="163">
        <f t="shared" si="195"/>
        <v>0</v>
      </c>
      <c r="V247" s="163">
        <f t="shared" si="195"/>
        <v>0</v>
      </c>
      <c r="W247" s="163">
        <f t="shared" si="195"/>
        <v>0</v>
      </c>
      <c r="X247" s="163">
        <f t="shared" si="195"/>
        <v>0</v>
      </c>
      <c r="Y247" s="163">
        <f t="shared" si="195"/>
        <v>0</v>
      </c>
      <c r="Z247" s="163">
        <f t="shared" si="195"/>
        <v>0</v>
      </c>
      <c r="AA247" s="163">
        <f t="shared" si="195"/>
        <v>0</v>
      </c>
      <c r="AB247" s="163">
        <f t="shared" si="195"/>
        <v>0</v>
      </c>
      <c r="AC247" s="163">
        <f t="shared" si="198"/>
        <v>0</v>
      </c>
      <c r="AD247" s="163">
        <f t="shared" si="199"/>
        <v>0</v>
      </c>
      <c r="AE247" s="163">
        <f t="shared" si="195"/>
        <v>0</v>
      </c>
      <c r="AF247" s="176">
        <f t="shared" si="195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196"/>
        <v>0</v>
      </c>
      <c r="D248" s="163">
        <f t="shared" si="196"/>
        <v>0</v>
      </c>
      <c r="E248" s="163">
        <f t="shared" si="196"/>
        <v>0</v>
      </c>
      <c r="F248" s="163">
        <f t="shared" si="196"/>
        <v>0</v>
      </c>
      <c r="G248" s="163">
        <f t="shared" si="196"/>
        <v>0</v>
      </c>
      <c r="H248" s="163">
        <f t="shared" si="196"/>
        <v>0</v>
      </c>
      <c r="I248" s="163">
        <f t="shared" si="196"/>
        <v>0</v>
      </c>
      <c r="J248" s="163">
        <f t="shared" si="196"/>
        <v>0</v>
      </c>
      <c r="K248" s="163">
        <f t="shared" si="196"/>
        <v>0</v>
      </c>
      <c r="L248" s="163">
        <f t="shared" si="196"/>
        <v>0</v>
      </c>
      <c r="M248" s="163">
        <f t="shared" si="197"/>
        <v>0</v>
      </c>
      <c r="N248" s="163">
        <f t="shared" si="197"/>
        <v>0</v>
      </c>
      <c r="O248" s="163">
        <f t="shared" si="197"/>
        <v>0</v>
      </c>
      <c r="P248" s="163">
        <f t="shared" si="197"/>
        <v>0</v>
      </c>
      <c r="Q248" s="163">
        <f t="shared" si="197"/>
        <v>0</v>
      </c>
      <c r="R248" s="163">
        <f t="shared" si="197"/>
        <v>0</v>
      </c>
      <c r="S248" s="163">
        <f t="shared" ref="S248:AF263" si="200">R248</f>
        <v>0</v>
      </c>
      <c r="T248" s="163">
        <f t="shared" si="200"/>
        <v>0</v>
      </c>
      <c r="U248" s="163">
        <f t="shared" si="200"/>
        <v>0</v>
      </c>
      <c r="V248" s="163">
        <f t="shared" si="200"/>
        <v>0</v>
      </c>
      <c r="W248" s="163">
        <f t="shared" si="200"/>
        <v>0</v>
      </c>
      <c r="X248" s="163">
        <f t="shared" si="200"/>
        <v>0</v>
      </c>
      <c r="Y248" s="163">
        <f t="shared" si="200"/>
        <v>0</v>
      </c>
      <c r="Z248" s="163">
        <f t="shared" si="200"/>
        <v>0</v>
      </c>
      <c r="AA248" s="163">
        <f t="shared" si="200"/>
        <v>0</v>
      </c>
      <c r="AB248" s="163">
        <f t="shared" si="200"/>
        <v>0</v>
      </c>
      <c r="AC248" s="163">
        <f t="shared" si="198"/>
        <v>0</v>
      </c>
      <c r="AD248" s="163">
        <f t="shared" si="199"/>
        <v>0</v>
      </c>
      <c r="AE248" s="163">
        <f t="shared" si="200"/>
        <v>0</v>
      </c>
      <c r="AF248" s="176">
        <f t="shared" si="200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L264" si="201">B249</f>
        <v>0</v>
      </c>
      <c r="D249" s="163">
        <f t="shared" si="201"/>
        <v>0</v>
      </c>
      <c r="E249" s="163">
        <f t="shared" si="201"/>
        <v>0</v>
      </c>
      <c r="F249" s="163">
        <f t="shared" si="201"/>
        <v>0</v>
      </c>
      <c r="G249" s="163">
        <f t="shared" si="201"/>
        <v>0</v>
      </c>
      <c r="H249" s="163">
        <f t="shared" si="201"/>
        <v>0</v>
      </c>
      <c r="I249" s="163">
        <f t="shared" si="201"/>
        <v>0</v>
      </c>
      <c r="J249" s="163">
        <f t="shared" si="201"/>
        <v>0</v>
      </c>
      <c r="K249" s="163">
        <f t="shared" si="201"/>
        <v>0</v>
      </c>
      <c r="L249" s="163">
        <f t="shared" si="201"/>
        <v>0</v>
      </c>
      <c r="M249" s="163">
        <f t="shared" si="197"/>
        <v>0</v>
      </c>
      <c r="N249" s="163">
        <f t="shared" si="197"/>
        <v>0</v>
      </c>
      <c r="O249" s="163">
        <f t="shared" si="197"/>
        <v>0</v>
      </c>
      <c r="P249" s="163">
        <f t="shared" si="197"/>
        <v>0</v>
      </c>
      <c r="Q249" s="163">
        <f t="shared" si="197"/>
        <v>0</v>
      </c>
      <c r="R249" s="163">
        <f t="shared" si="197"/>
        <v>0</v>
      </c>
      <c r="S249" s="163">
        <f t="shared" si="200"/>
        <v>0</v>
      </c>
      <c r="T249" s="163">
        <f t="shared" si="200"/>
        <v>0</v>
      </c>
      <c r="U249" s="163">
        <f t="shared" si="200"/>
        <v>0</v>
      </c>
      <c r="V249" s="163">
        <f t="shared" si="200"/>
        <v>0</v>
      </c>
      <c r="W249" s="163">
        <f t="shared" si="200"/>
        <v>0</v>
      </c>
      <c r="X249" s="163">
        <f t="shared" si="200"/>
        <v>0</v>
      </c>
      <c r="Y249" s="163">
        <f t="shared" si="200"/>
        <v>0</v>
      </c>
      <c r="Z249" s="163">
        <f t="shared" si="200"/>
        <v>0</v>
      </c>
      <c r="AA249" s="163">
        <f t="shared" si="200"/>
        <v>0</v>
      </c>
      <c r="AB249" s="163">
        <f t="shared" si="200"/>
        <v>0</v>
      </c>
      <c r="AC249" s="163">
        <f t="shared" si="198"/>
        <v>0</v>
      </c>
      <c r="AD249" s="163">
        <f t="shared" si="199"/>
        <v>0</v>
      </c>
      <c r="AE249" s="163">
        <f t="shared" si="200"/>
        <v>0</v>
      </c>
      <c r="AF249" s="176">
        <f t="shared" si="200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201"/>
        <v>0</v>
      </c>
      <c r="D250" s="163">
        <f t="shared" si="201"/>
        <v>0</v>
      </c>
      <c r="E250" s="163">
        <f t="shared" si="201"/>
        <v>0</v>
      </c>
      <c r="F250" s="163">
        <f t="shared" si="201"/>
        <v>0</v>
      </c>
      <c r="G250" s="163">
        <f t="shared" si="201"/>
        <v>0</v>
      </c>
      <c r="H250" s="163">
        <f t="shared" si="201"/>
        <v>0</v>
      </c>
      <c r="I250" s="163">
        <f t="shared" si="201"/>
        <v>0</v>
      </c>
      <c r="J250" s="163">
        <f t="shared" si="201"/>
        <v>0</v>
      </c>
      <c r="K250" s="163">
        <f t="shared" si="201"/>
        <v>0</v>
      </c>
      <c r="L250" s="163">
        <f t="shared" si="201"/>
        <v>0</v>
      </c>
      <c r="M250" s="163">
        <f t="shared" si="197"/>
        <v>0</v>
      </c>
      <c r="N250" s="163">
        <f t="shared" si="197"/>
        <v>0</v>
      </c>
      <c r="O250" s="163">
        <f t="shared" si="197"/>
        <v>0</v>
      </c>
      <c r="P250" s="163">
        <f t="shared" si="197"/>
        <v>0</v>
      </c>
      <c r="Q250" s="163">
        <f t="shared" si="197"/>
        <v>0</v>
      </c>
      <c r="R250" s="163">
        <f t="shared" si="197"/>
        <v>0</v>
      </c>
      <c r="S250" s="163">
        <f t="shared" si="200"/>
        <v>0</v>
      </c>
      <c r="T250" s="163">
        <f t="shared" si="200"/>
        <v>0</v>
      </c>
      <c r="U250" s="163">
        <f t="shared" si="200"/>
        <v>0</v>
      </c>
      <c r="V250" s="163">
        <f t="shared" si="200"/>
        <v>0</v>
      </c>
      <c r="W250" s="163">
        <f t="shared" si="200"/>
        <v>0</v>
      </c>
      <c r="X250" s="163">
        <f t="shared" si="200"/>
        <v>0</v>
      </c>
      <c r="Y250" s="163">
        <f t="shared" si="200"/>
        <v>0</v>
      </c>
      <c r="Z250" s="163">
        <f t="shared" si="200"/>
        <v>0</v>
      </c>
      <c r="AA250" s="163">
        <f t="shared" si="200"/>
        <v>0</v>
      </c>
      <c r="AB250" s="163">
        <f t="shared" si="200"/>
        <v>0</v>
      </c>
      <c r="AC250" s="163">
        <f t="shared" si="198"/>
        <v>0</v>
      </c>
      <c r="AD250" s="163">
        <f t="shared" si="199"/>
        <v>0</v>
      </c>
      <c r="AE250" s="163">
        <f t="shared" si="200"/>
        <v>0</v>
      </c>
      <c r="AF250" s="176">
        <f t="shared" si="200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201"/>
        <v>0</v>
      </c>
      <c r="D251" s="163">
        <f t="shared" si="201"/>
        <v>0</v>
      </c>
      <c r="E251" s="163">
        <f t="shared" si="201"/>
        <v>0</v>
      </c>
      <c r="F251" s="163">
        <f t="shared" si="201"/>
        <v>0</v>
      </c>
      <c r="G251" s="163">
        <f t="shared" si="201"/>
        <v>0</v>
      </c>
      <c r="H251" s="163">
        <f t="shared" si="201"/>
        <v>0</v>
      </c>
      <c r="I251" s="163">
        <f t="shared" si="201"/>
        <v>0</v>
      </c>
      <c r="J251" s="163">
        <f t="shared" si="201"/>
        <v>0</v>
      </c>
      <c r="K251" s="163">
        <f t="shared" si="201"/>
        <v>0</v>
      </c>
      <c r="L251" s="163">
        <f t="shared" si="201"/>
        <v>0</v>
      </c>
      <c r="M251" s="163">
        <f t="shared" si="197"/>
        <v>0</v>
      </c>
      <c r="N251" s="163">
        <f t="shared" si="197"/>
        <v>0</v>
      </c>
      <c r="O251" s="163">
        <f t="shared" si="197"/>
        <v>0</v>
      </c>
      <c r="P251" s="163">
        <f t="shared" si="197"/>
        <v>0</v>
      </c>
      <c r="Q251" s="163">
        <f t="shared" si="197"/>
        <v>0</v>
      </c>
      <c r="R251" s="163">
        <f t="shared" si="197"/>
        <v>0</v>
      </c>
      <c r="S251" s="163">
        <f t="shared" si="200"/>
        <v>0</v>
      </c>
      <c r="T251" s="163">
        <f t="shared" si="200"/>
        <v>0</v>
      </c>
      <c r="U251" s="163">
        <f t="shared" si="200"/>
        <v>0</v>
      </c>
      <c r="V251" s="163">
        <f t="shared" si="200"/>
        <v>0</v>
      </c>
      <c r="W251" s="163">
        <f t="shared" si="200"/>
        <v>0</v>
      </c>
      <c r="X251" s="163">
        <f t="shared" si="200"/>
        <v>0</v>
      </c>
      <c r="Y251" s="163">
        <f t="shared" si="200"/>
        <v>0</v>
      </c>
      <c r="Z251" s="163">
        <f t="shared" si="200"/>
        <v>0</v>
      </c>
      <c r="AA251" s="163">
        <f t="shared" si="200"/>
        <v>0</v>
      </c>
      <c r="AB251" s="163">
        <f t="shared" si="200"/>
        <v>0</v>
      </c>
      <c r="AC251" s="163">
        <f t="shared" si="198"/>
        <v>0</v>
      </c>
      <c r="AD251" s="163">
        <f t="shared" si="199"/>
        <v>0</v>
      </c>
      <c r="AE251" s="163">
        <f t="shared" si="200"/>
        <v>0</v>
      </c>
      <c r="AF251" s="176">
        <f t="shared" si="200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201"/>
        <v>0</v>
      </c>
      <c r="D252" s="163">
        <f t="shared" si="201"/>
        <v>0</v>
      </c>
      <c r="E252" s="163">
        <f t="shared" si="201"/>
        <v>0</v>
      </c>
      <c r="F252" s="163">
        <f t="shared" si="201"/>
        <v>0</v>
      </c>
      <c r="G252" s="163">
        <f t="shared" si="201"/>
        <v>0</v>
      </c>
      <c r="H252" s="163">
        <f t="shared" si="201"/>
        <v>0</v>
      </c>
      <c r="I252" s="163">
        <f t="shared" si="201"/>
        <v>0</v>
      </c>
      <c r="J252" s="163">
        <f t="shared" si="201"/>
        <v>0</v>
      </c>
      <c r="K252" s="163">
        <f t="shared" si="201"/>
        <v>0</v>
      </c>
      <c r="L252" s="163">
        <f t="shared" si="201"/>
        <v>0</v>
      </c>
      <c r="M252" s="163">
        <f t="shared" si="197"/>
        <v>0</v>
      </c>
      <c r="N252" s="163">
        <f t="shared" si="197"/>
        <v>0</v>
      </c>
      <c r="O252" s="163">
        <f t="shared" si="197"/>
        <v>0</v>
      </c>
      <c r="P252" s="163">
        <f t="shared" si="197"/>
        <v>0</v>
      </c>
      <c r="Q252" s="163">
        <f t="shared" si="197"/>
        <v>0</v>
      </c>
      <c r="R252" s="163">
        <f t="shared" si="197"/>
        <v>0</v>
      </c>
      <c r="S252" s="163">
        <f t="shared" si="200"/>
        <v>0</v>
      </c>
      <c r="T252" s="163">
        <f t="shared" si="200"/>
        <v>0</v>
      </c>
      <c r="U252" s="163">
        <f t="shared" si="200"/>
        <v>0</v>
      </c>
      <c r="V252" s="163">
        <f t="shared" si="200"/>
        <v>0</v>
      </c>
      <c r="W252" s="163">
        <f t="shared" si="200"/>
        <v>0</v>
      </c>
      <c r="X252" s="163">
        <f t="shared" si="200"/>
        <v>0</v>
      </c>
      <c r="Y252" s="163">
        <f t="shared" si="200"/>
        <v>0</v>
      </c>
      <c r="Z252" s="163">
        <f t="shared" si="200"/>
        <v>0</v>
      </c>
      <c r="AA252" s="163">
        <f t="shared" si="200"/>
        <v>0</v>
      </c>
      <c r="AB252" s="163">
        <f t="shared" si="200"/>
        <v>0</v>
      </c>
      <c r="AC252" s="163">
        <f t="shared" si="198"/>
        <v>0</v>
      </c>
      <c r="AD252" s="163">
        <f t="shared" si="199"/>
        <v>0</v>
      </c>
      <c r="AE252" s="163">
        <f t="shared" si="200"/>
        <v>0</v>
      </c>
      <c r="AF252" s="176">
        <f t="shared" si="200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201"/>
        <v>0</v>
      </c>
      <c r="D253" s="163">
        <f t="shared" si="201"/>
        <v>0</v>
      </c>
      <c r="E253" s="163">
        <f t="shared" si="201"/>
        <v>0</v>
      </c>
      <c r="F253" s="163">
        <f t="shared" si="201"/>
        <v>0</v>
      </c>
      <c r="G253" s="163">
        <f t="shared" si="201"/>
        <v>0</v>
      </c>
      <c r="H253" s="163">
        <f t="shared" si="201"/>
        <v>0</v>
      </c>
      <c r="I253" s="163">
        <f t="shared" si="201"/>
        <v>0</v>
      </c>
      <c r="J253" s="163">
        <f t="shared" si="201"/>
        <v>0</v>
      </c>
      <c r="K253" s="163">
        <f t="shared" si="201"/>
        <v>0</v>
      </c>
      <c r="L253" s="163">
        <f t="shared" si="201"/>
        <v>0</v>
      </c>
      <c r="M253" s="163">
        <f t="shared" si="197"/>
        <v>0</v>
      </c>
      <c r="N253" s="163">
        <f t="shared" si="197"/>
        <v>0</v>
      </c>
      <c r="O253" s="163">
        <f t="shared" si="197"/>
        <v>0</v>
      </c>
      <c r="P253" s="163">
        <f t="shared" si="197"/>
        <v>0</v>
      </c>
      <c r="Q253" s="163">
        <f t="shared" si="197"/>
        <v>0</v>
      </c>
      <c r="R253" s="163">
        <f t="shared" si="197"/>
        <v>0</v>
      </c>
      <c r="S253" s="163">
        <f t="shared" si="200"/>
        <v>0</v>
      </c>
      <c r="T253" s="163">
        <f t="shared" si="200"/>
        <v>0</v>
      </c>
      <c r="U253" s="163">
        <f t="shared" si="200"/>
        <v>0</v>
      </c>
      <c r="V253" s="163">
        <f t="shared" si="200"/>
        <v>0</v>
      </c>
      <c r="W253" s="163">
        <f t="shared" si="200"/>
        <v>0</v>
      </c>
      <c r="X253" s="163">
        <f t="shared" si="200"/>
        <v>0</v>
      </c>
      <c r="Y253" s="163">
        <f t="shared" si="200"/>
        <v>0</v>
      </c>
      <c r="Z253" s="163">
        <f t="shared" si="200"/>
        <v>0</v>
      </c>
      <c r="AA253" s="163">
        <f t="shared" si="200"/>
        <v>0</v>
      </c>
      <c r="AB253" s="163">
        <f t="shared" si="200"/>
        <v>0</v>
      </c>
      <c r="AC253" s="163">
        <f t="shared" si="198"/>
        <v>0</v>
      </c>
      <c r="AD253" s="163">
        <f t="shared" si="199"/>
        <v>0</v>
      </c>
      <c r="AE253" s="163">
        <f t="shared" si="200"/>
        <v>0</v>
      </c>
      <c r="AF253" s="176">
        <f t="shared" si="200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201"/>
        <v>0</v>
      </c>
      <c r="D254" s="163">
        <f t="shared" si="201"/>
        <v>0</v>
      </c>
      <c r="E254" s="163">
        <f t="shared" si="201"/>
        <v>0</v>
      </c>
      <c r="F254" s="163">
        <f t="shared" si="201"/>
        <v>0</v>
      </c>
      <c r="G254" s="163">
        <f t="shared" si="201"/>
        <v>0</v>
      </c>
      <c r="H254" s="163">
        <f t="shared" si="201"/>
        <v>0</v>
      </c>
      <c r="I254" s="163">
        <f t="shared" si="201"/>
        <v>0</v>
      </c>
      <c r="J254" s="163">
        <f t="shared" si="201"/>
        <v>0</v>
      </c>
      <c r="K254" s="163">
        <f t="shared" si="201"/>
        <v>0</v>
      </c>
      <c r="L254" s="163">
        <f t="shared" si="201"/>
        <v>0</v>
      </c>
      <c r="M254" s="163">
        <f t="shared" si="197"/>
        <v>0</v>
      </c>
      <c r="N254" s="163">
        <f t="shared" si="197"/>
        <v>0</v>
      </c>
      <c r="O254" s="163">
        <f t="shared" si="197"/>
        <v>0</v>
      </c>
      <c r="P254" s="163">
        <f t="shared" si="197"/>
        <v>0</v>
      </c>
      <c r="Q254" s="163">
        <f t="shared" si="197"/>
        <v>0</v>
      </c>
      <c r="R254" s="163">
        <f t="shared" si="197"/>
        <v>0</v>
      </c>
      <c r="S254" s="163">
        <f t="shared" si="200"/>
        <v>0</v>
      </c>
      <c r="T254" s="163">
        <f t="shared" si="200"/>
        <v>0</v>
      </c>
      <c r="U254" s="163">
        <f t="shared" si="200"/>
        <v>0</v>
      </c>
      <c r="V254" s="163">
        <f t="shared" si="200"/>
        <v>0</v>
      </c>
      <c r="W254" s="163">
        <f t="shared" si="200"/>
        <v>0</v>
      </c>
      <c r="X254" s="163">
        <f t="shared" si="200"/>
        <v>0</v>
      </c>
      <c r="Y254" s="163">
        <f t="shared" si="200"/>
        <v>0</v>
      </c>
      <c r="Z254" s="163">
        <f t="shared" si="200"/>
        <v>0</v>
      </c>
      <c r="AA254" s="163">
        <f t="shared" si="200"/>
        <v>0</v>
      </c>
      <c r="AB254" s="163">
        <f t="shared" si="200"/>
        <v>0</v>
      </c>
      <c r="AC254" s="163">
        <f t="shared" si="198"/>
        <v>0</v>
      </c>
      <c r="AD254" s="163">
        <f t="shared" si="199"/>
        <v>0</v>
      </c>
      <c r="AE254" s="163">
        <f t="shared" si="200"/>
        <v>0</v>
      </c>
      <c r="AF254" s="176">
        <f t="shared" si="200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201"/>
        <v>0</v>
      </c>
      <c r="D255" s="163">
        <f t="shared" si="201"/>
        <v>0</v>
      </c>
      <c r="E255" s="163">
        <f t="shared" si="201"/>
        <v>0</v>
      </c>
      <c r="F255" s="163">
        <f t="shared" si="201"/>
        <v>0</v>
      </c>
      <c r="G255" s="163">
        <f t="shared" si="201"/>
        <v>0</v>
      </c>
      <c r="H255" s="163">
        <f t="shared" si="201"/>
        <v>0</v>
      </c>
      <c r="I255" s="163">
        <f t="shared" si="201"/>
        <v>0</v>
      </c>
      <c r="J255" s="163">
        <f t="shared" si="201"/>
        <v>0</v>
      </c>
      <c r="K255" s="163">
        <f t="shared" si="201"/>
        <v>0</v>
      </c>
      <c r="L255" s="163">
        <f t="shared" si="201"/>
        <v>0</v>
      </c>
      <c r="M255" s="163">
        <f t="shared" si="197"/>
        <v>0</v>
      </c>
      <c r="N255" s="163">
        <f t="shared" si="197"/>
        <v>0</v>
      </c>
      <c r="O255" s="163">
        <f t="shared" si="197"/>
        <v>0</v>
      </c>
      <c r="P255" s="163">
        <f t="shared" si="197"/>
        <v>0</v>
      </c>
      <c r="Q255" s="163">
        <f t="shared" si="197"/>
        <v>0</v>
      </c>
      <c r="R255" s="163">
        <f t="shared" si="197"/>
        <v>0</v>
      </c>
      <c r="S255" s="163">
        <f t="shared" si="200"/>
        <v>0</v>
      </c>
      <c r="T255" s="163">
        <f t="shared" si="200"/>
        <v>0</v>
      </c>
      <c r="U255" s="163">
        <f t="shared" si="200"/>
        <v>0</v>
      </c>
      <c r="V255" s="163">
        <f t="shared" si="200"/>
        <v>0</v>
      </c>
      <c r="W255" s="163">
        <f t="shared" si="200"/>
        <v>0</v>
      </c>
      <c r="X255" s="163">
        <f t="shared" si="200"/>
        <v>0</v>
      </c>
      <c r="Y255" s="163">
        <f t="shared" si="200"/>
        <v>0</v>
      </c>
      <c r="Z255" s="163">
        <f t="shared" si="200"/>
        <v>0</v>
      </c>
      <c r="AA255" s="163">
        <f t="shared" si="200"/>
        <v>0</v>
      </c>
      <c r="AB255" s="163">
        <f t="shared" si="200"/>
        <v>0</v>
      </c>
      <c r="AC255" s="163">
        <f t="shared" si="198"/>
        <v>0</v>
      </c>
      <c r="AD255" s="163">
        <f t="shared" si="199"/>
        <v>0</v>
      </c>
      <c r="AE255" s="163">
        <f t="shared" si="200"/>
        <v>0</v>
      </c>
      <c r="AF255" s="176">
        <f t="shared" si="200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201"/>
        <v>0</v>
      </c>
      <c r="D256" s="163">
        <f t="shared" si="201"/>
        <v>0</v>
      </c>
      <c r="E256" s="163">
        <f t="shared" si="201"/>
        <v>0</v>
      </c>
      <c r="F256" s="163">
        <f t="shared" si="201"/>
        <v>0</v>
      </c>
      <c r="G256" s="163">
        <f t="shared" si="201"/>
        <v>0</v>
      </c>
      <c r="H256" s="163">
        <f t="shared" si="201"/>
        <v>0</v>
      </c>
      <c r="I256" s="163">
        <f t="shared" si="201"/>
        <v>0</v>
      </c>
      <c r="J256" s="163">
        <f t="shared" si="201"/>
        <v>0</v>
      </c>
      <c r="K256" s="163">
        <f t="shared" si="201"/>
        <v>0</v>
      </c>
      <c r="L256" s="163">
        <f t="shared" si="201"/>
        <v>0</v>
      </c>
      <c r="M256" s="163">
        <f t="shared" si="197"/>
        <v>0</v>
      </c>
      <c r="N256" s="163">
        <f t="shared" si="197"/>
        <v>0</v>
      </c>
      <c r="O256" s="163">
        <f t="shared" si="197"/>
        <v>0</v>
      </c>
      <c r="P256" s="163">
        <f t="shared" si="197"/>
        <v>0</v>
      </c>
      <c r="Q256" s="163">
        <f t="shared" si="197"/>
        <v>0</v>
      </c>
      <c r="R256" s="163">
        <f t="shared" si="197"/>
        <v>0</v>
      </c>
      <c r="S256" s="163">
        <f t="shared" si="200"/>
        <v>0</v>
      </c>
      <c r="T256" s="163">
        <f t="shared" si="200"/>
        <v>0</v>
      </c>
      <c r="U256" s="163">
        <f t="shared" si="200"/>
        <v>0</v>
      </c>
      <c r="V256" s="163">
        <f t="shared" si="200"/>
        <v>0</v>
      </c>
      <c r="W256" s="163">
        <f t="shared" si="200"/>
        <v>0</v>
      </c>
      <c r="X256" s="163">
        <f t="shared" si="200"/>
        <v>0</v>
      </c>
      <c r="Y256" s="163">
        <f t="shared" si="200"/>
        <v>0</v>
      </c>
      <c r="Z256" s="163">
        <f t="shared" si="200"/>
        <v>0</v>
      </c>
      <c r="AA256" s="163">
        <f t="shared" si="200"/>
        <v>0</v>
      </c>
      <c r="AB256" s="163">
        <f t="shared" si="200"/>
        <v>0</v>
      </c>
      <c r="AC256" s="163">
        <f t="shared" si="198"/>
        <v>0</v>
      </c>
      <c r="AD256" s="163">
        <f t="shared" si="199"/>
        <v>0</v>
      </c>
      <c r="AE256" s="163">
        <f t="shared" si="200"/>
        <v>0</v>
      </c>
      <c r="AF256" s="176">
        <f t="shared" si="200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201"/>
        <v>0</v>
      </c>
      <c r="D257" s="163">
        <f t="shared" si="201"/>
        <v>0</v>
      </c>
      <c r="E257" s="163">
        <f t="shared" si="201"/>
        <v>0</v>
      </c>
      <c r="F257" s="163">
        <f t="shared" si="201"/>
        <v>0</v>
      </c>
      <c r="G257" s="163">
        <f t="shared" si="201"/>
        <v>0</v>
      </c>
      <c r="H257" s="163">
        <f t="shared" si="201"/>
        <v>0</v>
      </c>
      <c r="I257" s="163">
        <f t="shared" si="201"/>
        <v>0</v>
      </c>
      <c r="J257" s="163">
        <f t="shared" si="201"/>
        <v>0</v>
      </c>
      <c r="K257" s="163">
        <f t="shared" si="201"/>
        <v>0</v>
      </c>
      <c r="L257" s="163">
        <f t="shared" si="201"/>
        <v>0</v>
      </c>
      <c r="M257" s="163">
        <f t="shared" si="197"/>
        <v>0</v>
      </c>
      <c r="N257" s="163">
        <f t="shared" si="197"/>
        <v>0</v>
      </c>
      <c r="O257" s="163">
        <f t="shared" si="197"/>
        <v>0</v>
      </c>
      <c r="P257" s="163">
        <f t="shared" si="197"/>
        <v>0</v>
      </c>
      <c r="Q257" s="163">
        <f t="shared" si="197"/>
        <v>0</v>
      </c>
      <c r="R257" s="163">
        <f t="shared" si="197"/>
        <v>0</v>
      </c>
      <c r="S257" s="163">
        <f t="shared" si="200"/>
        <v>0</v>
      </c>
      <c r="T257" s="163">
        <f t="shared" si="200"/>
        <v>0</v>
      </c>
      <c r="U257" s="163">
        <f t="shared" si="200"/>
        <v>0</v>
      </c>
      <c r="V257" s="163">
        <f t="shared" si="200"/>
        <v>0</v>
      </c>
      <c r="W257" s="163">
        <f t="shared" si="200"/>
        <v>0</v>
      </c>
      <c r="X257" s="163">
        <f t="shared" si="200"/>
        <v>0</v>
      </c>
      <c r="Y257" s="163">
        <f t="shared" si="200"/>
        <v>0</v>
      </c>
      <c r="Z257" s="163">
        <f t="shared" si="200"/>
        <v>0</v>
      </c>
      <c r="AA257" s="163">
        <f t="shared" si="200"/>
        <v>0</v>
      </c>
      <c r="AB257" s="163">
        <f t="shared" si="200"/>
        <v>0</v>
      </c>
      <c r="AC257" s="163">
        <f t="shared" si="198"/>
        <v>0</v>
      </c>
      <c r="AD257" s="163">
        <f t="shared" si="199"/>
        <v>0</v>
      </c>
      <c r="AE257" s="163">
        <f t="shared" si="200"/>
        <v>0</v>
      </c>
      <c r="AF257" s="176">
        <f t="shared" si="200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201"/>
        <v>0</v>
      </c>
      <c r="D258" s="163">
        <f t="shared" si="201"/>
        <v>0</v>
      </c>
      <c r="E258" s="163">
        <f t="shared" si="201"/>
        <v>0</v>
      </c>
      <c r="F258" s="163">
        <f t="shared" si="201"/>
        <v>0</v>
      </c>
      <c r="G258" s="163">
        <f t="shared" si="201"/>
        <v>0</v>
      </c>
      <c r="H258" s="163">
        <f t="shared" si="201"/>
        <v>0</v>
      </c>
      <c r="I258" s="163">
        <f t="shared" si="201"/>
        <v>0</v>
      </c>
      <c r="J258" s="163">
        <f t="shared" si="201"/>
        <v>0</v>
      </c>
      <c r="K258" s="163">
        <f t="shared" si="201"/>
        <v>0</v>
      </c>
      <c r="L258" s="163">
        <f t="shared" si="201"/>
        <v>0</v>
      </c>
      <c r="M258" s="163">
        <f t="shared" si="197"/>
        <v>0</v>
      </c>
      <c r="N258" s="163">
        <f t="shared" si="197"/>
        <v>0</v>
      </c>
      <c r="O258" s="163">
        <f t="shared" si="197"/>
        <v>0</v>
      </c>
      <c r="P258" s="163">
        <f t="shared" si="197"/>
        <v>0</v>
      </c>
      <c r="Q258" s="163">
        <f t="shared" si="197"/>
        <v>0</v>
      </c>
      <c r="R258" s="163">
        <f t="shared" si="197"/>
        <v>0</v>
      </c>
      <c r="S258" s="163">
        <f t="shared" si="200"/>
        <v>0</v>
      </c>
      <c r="T258" s="163">
        <f t="shared" si="200"/>
        <v>0</v>
      </c>
      <c r="U258" s="163">
        <f t="shared" si="200"/>
        <v>0</v>
      </c>
      <c r="V258" s="163">
        <f t="shared" si="200"/>
        <v>0</v>
      </c>
      <c r="W258" s="163">
        <f t="shared" si="200"/>
        <v>0</v>
      </c>
      <c r="X258" s="163">
        <f t="shared" si="200"/>
        <v>0</v>
      </c>
      <c r="Y258" s="163">
        <f t="shared" si="200"/>
        <v>0</v>
      </c>
      <c r="Z258" s="163">
        <f t="shared" si="200"/>
        <v>0</v>
      </c>
      <c r="AA258" s="163">
        <f t="shared" si="200"/>
        <v>0</v>
      </c>
      <c r="AB258" s="163">
        <f t="shared" si="200"/>
        <v>0</v>
      </c>
      <c r="AC258" s="163">
        <f t="shared" si="198"/>
        <v>0</v>
      </c>
      <c r="AD258" s="163">
        <f t="shared" si="199"/>
        <v>0</v>
      </c>
      <c r="AE258" s="163">
        <f t="shared" si="200"/>
        <v>0</v>
      </c>
      <c r="AF258" s="176">
        <f t="shared" si="200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201"/>
        <v>0</v>
      </c>
      <c r="D259" s="163">
        <f t="shared" si="201"/>
        <v>0</v>
      </c>
      <c r="E259" s="163">
        <f t="shared" si="201"/>
        <v>0</v>
      </c>
      <c r="F259" s="163">
        <f t="shared" si="201"/>
        <v>0</v>
      </c>
      <c r="G259" s="163">
        <f t="shared" si="201"/>
        <v>0</v>
      </c>
      <c r="H259" s="163">
        <f t="shared" si="201"/>
        <v>0</v>
      </c>
      <c r="I259" s="163">
        <f t="shared" si="201"/>
        <v>0</v>
      </c>
      <c r="J259" s="163">
        <f t="shared" si="201"/>
        <v>0</v>
      </c>
      <c r="K259" s="163">
        <f t="shared" si="201"/>
        <v>0</v>
      </c>
      <c r="L259" s="163">
        <f t="shared" si="201"/>
        <v>0</v>
      </c>
      <c r="M259" s="163">
        <f t="shared" si="197"/>
        <v>0</v>
      </c>
      <c r="N259" s="163">
        <f t="shared" si="197"/>
        <v>0</v>
      </c>
      <c r="O259" s="163">
        <f t="shared" si="197"/>
        <v>0</v>
      </c>
      <c r="P259" s="163">
        <f t="shared" si="197"/>
        <v>0</v>
      </c>
      <c r="Q259" s="163">
        <f t="shared" si="197"/>
        <v>0</v>
      </c>
      <c r="R259" s="163">
        <f t="shared" si="197"/>
        <v>0</v>
      </c>
      <c r="S259" s="163">
        <f t="shared" si="200"/>
        <v>0</v>
      </c>
      <c r="T259" s="163">
        <f t="shared" si="200"/>
        <v>0</v>
      </c>
      <c r="U259" s="163">
        <f t="shared" si="200"/>
        <v>0</v>
      </c>
      <c r="V259" s="163">
        <f t="shared" si="200"/>
        <v>0</v>
      </c>
      <c r="W259" s="163">
        <f t="shared" si="200"/>
        <v>0</v>
      </c>
      <c r="X259" s="163">
        <f t="shared" si="200"/>
        <v>0</v>
      </c>
      <c r="Y259" s="163">
        <f t="shared" si="200"/>
        <v>0</v>
      </c>
      <c r="Z259" s="163">
        <f t="shared" si="200"/>
        <v>0</v>
      </c>
      <c r="AA259" s="163">
        <f t="shared" si="200"/>
        <v>0</v>
      </c>
      <c r="AB259" s="163">
        <f t="shared" si="200"/>
        <v>0</v>
      </c>
      <c r="AC259" s="163">
        <f t="shared" si="198"/>
        <v>0</v>
      </c>
      <c r="AD259" s="163">
        <f t="shared" si="199"/>
        <v>0</v>
      </c>
      <c r="AE259" s="163">
        <f t="shared" si="200"/>
        <v>0</v>
      </c>
      <c r="AF259" s="176">
        <f t="shared" si="200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201"/>
        <v>0</v>
      </c>
      <c r="D260" s="163">
        <f t="shared" si="201"/>
        <v>0</v>
      </c>
      <c r="E260" s="163">
        <f t="shared" si="201"/>
        <v>0</v>
      </c>
      <c r="F260" s="163">
        <f t="shared" si="201"/>
        <v>0</v>
      </c>
      <c r="G260" s="163">
        <f t="shared" si="201"/>
        <v>0</v>
      </c>
      <c r="H260" s="163">
        <f t="shared" si="201"/>
        <v>0</v>
      </c>
      <c r="I260" s="163">
        <f t="shared" si="201"/>
        <v>0</v>
      </c>
      <c r="J260" s="163">
        <f t="shared" si="201"/>
        <v>0</v>
      </c>
      <c r="K260" s="163">
        <f t="shared" si="201"/>
        <v>0</v>
      </c>
      <c r="L260" s="163">
        <f t="shared" si="201"/>
        <v>0</v>
      </c>
      <c r="M260" s="163">
        <f t="shared" si="197"/>
        <v>0</v>
      </c>
      <c r="N260" s="163">
        <f t="shared" si="197"/>
        <v>0</v>
      </c>
      <c r="O260" s="163">
        <f t="shared" si="197"/>
        <v>0</v>
      </c>
      <c r="P260" s="163">
        <f t="shared" si="197"/>
        <v>0</v>
      </c>
      <c r="Q260" s="163">
        <f t="shared" si="197"/>
        <v>0</v>
      </c>
      <c r="R260" s="163">
        <f t="shared" si="197"/>
        <v>0</v>
      </c>
      <c r="S260" s="163">
        <f t="shared" si="200"/>
        <v>0</v>
      </c>
      <c r="T260" s="163">
        <f t="shared" si="200"/>
        <v>0</v>
      </c>
      <c r="U260" s="163">
        <f t="shared" si="200"/>
        <v>0</v>
      </c>
      <c r="V260" s="163">
        <f t="shared" si="200"/>
        <v>0</v>
      </c>
      <c r="W260" s="163">
        <f t="shared" si="200"/>
        <v>0</v>
      </c>
      <c r="X260" s="163">
        <f t="shared" si="200"/>
        <v>0</v>
      </c>
      <c r="Y260" s="163">
        <f t="shared" si="200"/>
        <v>0</v>
      </c>
      <c r="Z260" s="163">
        <f t="shared" si="200"/>
        <v>0</v>
      </c>
      <c r="AA260" s="163">
        <f t="shared" si="200"/>
        <v>0</v>
      </c>
      <c r="AB260" s="163">
        <f t="shared" si="200"/>
        <v>0</v>
      </c>
      <c r="AC260" s="163">
        <f t="shared" si="198"/>
        <v>0</v>
      </c>
      <c r="AD260" s="163">
        <f t="shared" si="199"/>
        <v>0</v>
      </c>
      <c r="AE260" s="163">
        <f t="shared" si="200"/>
        <v>0</v>
      </c>
      <c r="AF260" s="176">
        <f t="shared" si="200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201"/>
        <v>0</v>
      </c>
      <c r="D261" s="163">
        <f t="shared" si="201"/>
        <v>0</v>
      </c>
      <c r="E261" s="163">
        <f t="shared" si="201"/>
        <v>0</v>
      </c>
      <c r="F261" s="163">
        <f t="shared" si="201"/>
        <v>0</v>
      </c>
      <c r="G261" s="163">
        <f t="shared" si="201"/>
        <v>0</v>
      </c>
      <c r="H261" s="163">
        <f t="shared" si="201"/>
        <v>0</v>
      </c>
      <c r="I261" s="163">
        <f t="shared" si="201"/>
        <v>0</v>
      </c>
      <c r="J261" s="163">
        <f t="shared" si="201"/>
        <v>0</v>
      </c>
      <c r="K261" s="163">
        <f t="shared" si="201"/>
        <v>0</v>
      </c>
      <c r="L261" s="163">
        <f t="shared" si="201"/>
        <v>0</v>
      </c>
      <c r="M261" s="163">
        <f t="shared" si="197"/>
        <v>0</v>
      </c>
      <c r="N261" s="163">
        <f t="shared" si="197"/>
        <v>0</v>
      </c>
      <c r="O261" s="163">
        <f t="shared" si="197"/>
        <v>0</v>
      </c>
      <c r="P261" s="163">
        <f t="shared" si="197"/>
        <v>0</v>
      </c>
      <c r="Q261" s="163">
        <f t="shared" si="197"/>
        <v>0</v>
      </c>
      <c r="R261" s="163">
        <f t="shared" si="197"/>
        <v>0</v>
      </c>
      <c r="S261" s="163">
        <f t="shared" si="200"/>
        <v>0</v>
      </c>
      <c r="T261" s="163">
        <f t="shared" si="200"/>
        <v>0</v>
      </c>
      <c r="U261" s="163">
        <f t="shared" si="200"/>
        <v>0</v>
      </c>
      <c r="V261" s="163">
        <f t="shared" si="200"/>
        <v>0</v>
      </c>
      <c r="W261" s="163">
        <f t="shared" si="200"/>
        <v>0</v>
      </c>
      <c r="X261" s="163">
        <f t="shared" si="200"/>
        <v>0</v>
      </c>
      <c r="Y261" s="163">
        <f t="shared" si="200"/>
        <v>0</v>
      </c>
      <c r="Z261" s="163">
        <f t="shared" si="200"/>
        <v>0</v>
      </c>
      <c r="AA261" s="163">
        <f t="shared" si="200"/>
        <v>0</v>
      </c>
      <c r="AB261" s="163">
        <f t="shared" si="200"/>
        <v>0</v>
      </c>
      <c r="AC261" s="163">
        <f t="shared" si="198"/>
        <v>0</v>
      </c>
      <c r="AD261" s="163">
        <f t="shared" si="199"/>
        <v>0</v>
      </c>
      <c r="AE261" s="163">
        <f t="shared" si="200"/>
        <v>0</v>
      </c>
      <c r="AF261" s="176">
        <f t="shared" si="200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201"/>
        <v>0</v>
      </c>
      <c r="D262" s="163">
        <f t="shared" si="201"/>
        <v>0</v>
      </c>
      <c r="E262" s="163">
        <f t="shared" si="201"/>
        <v>0</v>
      </c>
      <c r="F262" s="163">
        <f t="shared" si="201"/>
        <v>0</v>
      </c>
      <c r="G262" s="163">
        <f t="shared" si="201"/>
        <v>0</v>
      </c>
      <c r="H262" s="163">
        <f t="shared" si="201"/>
        <v>0</v>
      </c>
      <c r="I262" s="163">
        <f t="shared" si="201"/>
        <v>0</v>
      </c>
      <c r="J262" s="163">
        <f t="shared" si="201"/>
        <v>0</v>
      </c>
      <c r="K262" s="163">
        <f t="shared" si="201"/>
        <v>0</v>
      </c>
      <c r="L262" s="163">
        <f t="shared" si="201"/>
        <v>0</v>
      </c>
      <c r="M262" s="163">
        <f t="shared" si="197"/>
        <v>0</v>
      </c>
      <c r="N262" s="163">
        <f t="shared" si="197"/>
        <v>0</v>
      </c>
      <c r="O262" s="163">
        <f t="shared" si="197"/>
        <v>0</v>
      </c>
      <c r="P262" s="163">
        <f t="shared" si="197"/>
        <v>0</v>
      </c>
      <c r="Q262" s="163">
        <f t="shared" si="197"/>
        <v>0</v>
      </c>
      <c r="R262" s="163">
        <f t="shared" si="197"/>
        <v>0</v>
      </c>
      <c r="S262" s="163">
        <f t="shared" si="200"/>
        <v>0</v>
      </c>
      <c r="T262" s="163">
        <f t="shared" si="200"/>
        <v>0</v>
      </c>
      <c r="U262" s="163">
        <f t="shared" si="200"/>
        <v>0</v>
      </c>
      <c r="V262" s="163">
        <f t="shared" si="200"/>
        <v>0</v>
      </c>
      <c r="W262" s="163">
        <f t="shared" si="200"/>
        <v>0</v>
      </c>
      <c r="X262" s="163">
        <f t="shared" si="200"/>
        <v>0</v>
      </c>
      <c r="Y262" s="163">
        <f t="shared" si="200"/>
        <v>0</v>
      </c>
      <c r="Z262" s="163">
        <f t="shared" si="200"/>
        <v>0</v>
      </c>
      <c r="AA262" s="163">
        <f t="shared" si="200"/>
        <v>0</v>
      </c>
      <c r="AB262" s="163">
        <f t="shared" si="200"/>
        <v>0</v>
      </c>
      <c r="AC262" s="163">
        <f t="shared" si="198"/>
        <v>0</v>
      </c>
      <c r="AD262" s="163">
        <f t="shared" si="199"/>
        <v>0</v>
      </c>
      <c r="AE262" s="163">
        <f t="shared" si="200"/>
        <v>0</v>
      </c>
      <c r="AF262" s="176">
        <f t="shared" si="200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201"/>
        <v>0</v>
      </c>
      <c r="D263" s="163">
        <f t="shared" si="201"/>
        <v>0</v>
      </c>
      <c r="E263" s="163">
        <f t="shared" si="201"/>
        <v>0</v>
      </c>
      <c r="F263" s="163">
        <f t="shared" si="201"/>
        <v>0</v>
      </c>
      <c r="G263" s="163">
        <f t="shared" si="201"/>
        <v>0</v>
      </c>
      <c r="H263" s="163">
        <f t="shared" si="201"/>
        <v>0</v>
      </c>
      <c r="I263" s="163">
        <f t="shared" si="201"/>
        <v>0</v>
      </c>
      <c r="J263" s="163">
        <f t="shared" si="201"/>
        <v>0</v>
      </c>
      <c r="K263" s="163">
        <f t="shared" si="201"/>
        <v>0</v>
      </c>
      <c r="L263" s="163">
        <f t="shared" si="201"/>
        <v>0</v>
      </c>
      <c r="M263" s="163">
        <f t="shared" si="197"/>
        <v>0</v>
      </c>
      <c r="N263" s="163">
        <f t="shared" si="197"/>
        <v>0</v>
      </c>
      <c r="O263" s="163">
        <f t="shared" si="197"/>
        <v>0</v>
      </c>
      <c r="P263" s="163">
        <f t="shared" si="197"/>
        <v>0</v>
      </c>
      <c r="Q263" s="163">
        <f t="shared" si="197"/>
        <v>0</v>
      </c>
      <c r="R263" s="163">
        <f t="shared" si="197"/>
        <v>0</v>
      </c>
      <c r="S263" s="163">
        <f t="shared" si="200"/>
        <v>0</v>
      </c>
      <c r="T263" s="163">
        <f t="shared" si="200"/>
        <v>0</v>
      </c>
      <c r="U263" s="163">
        <f t="shared" si="200"/>
        <v>0</v>
      </c>
      <c r="V263" s="163">
        <f t="shared" si="200"/>
        <v>0</v>
      </c>
      <c r="W263" s="163">
        <f t="shared" si="200"/>
        <v>0</v>
      </c>
      <c r="X263" s="163">
        <f t="shared" si="200"/>
        <v>0</v>
      </c>
      <c r="Y263" s="163">
        <f t="shared" si="200"/>
        <v>0</v>
      </c>
      <c r="Z263" s="163">
        <f t="shared" si="200"/>
        <v>0</v>
      </c>
      <c r="AA263" s="163">
        <f t="shared" si="200"/>
        <v>0</v>
      </c>
      <c r="AB263" s="163">
        <f t="shared" si="200"/>
        <v>0</v>
      </c>
      <c r="AC263" s="163">
        <f t="shared" si="198"/>
        <v>0</v>
      </c>
      <c r="AD263" s="163">
        <f t="shared" si="199"/>
        <v>0</v>
      </c>
      <c r="AE263" s="163">
        <f t="shared" si="200"/>
        <v>0</v>
      </c>
      <c r="AF263" s="176">
        <f t="shared" si="200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201"/>
        <v>0</v>
      </c>
      <c r="D264" s="163">
        <f t="shared" si="201"/>
        <v>0</v>
      </c>
      <c r="E264" s="163">
        <f t="shared" si="201"/>
        <v>0</v>
      </c>
      <c r="F264" s="163">
        <f t="shared" si="201"/>
        <v>0</v>
      </c>
      <c r="G264" s="163">
        <f t="shared" si="201"/>
        <v>0</v>
      </c>
      <c r="H264" s="163">
        <f t="shared" si="201"/>
        <v>0</v>
      </c>
      <c r="I264" s="163">
        <f t="shared" si="201"/>
        <v>0</v>
      </c>
      <c r="J264" s="163">
        <f t="shared" si="201"/>
        <v>0</v>
      </c>
      <c r="K264" s="163">
        <f t="shared" si="201"/>
        <v>0</v>
      </c>
      <c r="L264" s="163">
        <f t="shared" si="201"/>
        <v>0</v>
      </c>
      <c r="M264" s="163">
        <f t="shared" si="197"/>
        <v>0</v>
      </c>
      <c r="N264" s="163">
        <f t="shared" si="197"/>
        <v>0</v>
      </c>
      <c r="O264" s="163">
        <f t="shared" si="197"/>
        <v>0</v>
      </c>
      <c r="P264" s="163">
        <f t="shared" si="197"/>
        <v>0</v>
      </c>
      <c r="Q264" s="163">
        <f t="shared" si="197"/>
        <v>0</v>
      </c>
      <c r="R264" s="163">
        <f t="shared" si="197"/>
        <v>0</v>
      </c>
      <c r="S264" s="163">
        <f t="shared" ref="S264:AF273" si="202">R264</f>
        <v>0</v>
      </c>
      <c r="T264" s="163">
        <f t="shared" si="202"/>
        <v>0</v>
      </c>
      <c r="U264" s="163">
        <f t="shared" si="202"/>
        <v>0</v>
      </c>
      <c r="V264" s="163">
        <f t="shared" si="202"/>
        <v>0</v>
      </c>
      <c r="W264" s="163">
        <f t="shared" si="202"/>
        <v>0</v>
      </c>
      <c r="X264" s="163">
        <f t="shared" si="202"/>
        <v>0</v>
      </c>
      <c r="Y264" s="163">
        <f t="shared" si="202"/>
        <v>0</v>
      </c>
      <c r="Z264" s="163">
        <f t="shared" si="202"/>
        <v>0</v>
      </c>
      <c r="AA264" s="163">
        <f t="shared" si="202"/>
        <v>0</v>
      </c>
      <c r="AB264" s="163">
        <f t="shared" si="202"/>
        <v>0</v>
      </c>
      <c r="AC264" s="163">
        <f t="shared" si="198"/>
        <v>0</v>
      </c>
      <c r="AD264" s="163">
        <f t="shared" si="199"/>
        <v>0</v>
      </c>
      <c r="AE264" s="163">
        <f t="shared" si="202"/>
        <v>0</v>
      </c>
      <c r="AF264" s="176">
        <f t="shared" si="202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R273" si="203">B265</f>
        <v>0</v>
      </c>
      <c r="D265" s="163">
        <f t="shared" si="203"/>
        <v>0</v>
      </c>
      <c r="E265" s="163">
        <f t="shared" si="203"/>
        <v>0</v>
      </c>
      <c r="F265" s="163">
        <f t="shared" si="203"/>
        <v>0</v>
      </c>
      <c r="G265" s="163">
        <f t="shared" si="203"/>
        <v>0</v>
      </c>
      <c r="H265" s="163">
        <f t="shared" si="203"/>
        <v>0</v>
      </c>
      <c r="I265" s="163">
        <f t="shared" si="203"/>
        <v>0</v>
      </c>
      <c r="J265" s="163">
        <f t="shared" si="203"/>
        <v>0</v>
      </c>
      <c r="K265" s="163">
        <f t="shared" si="203"/>
        <v>0</v>
      </c>
      <c r="L265" s="163">
        <f t="shared" si="203"/>
        <v>0</v>
      </c>
      <c r="M265" s="163">
        <f t="shared" si="203"/>
        <v>0</v>
      </c>
      <c r="N265" s="163">
        <f t="shared" si="203"/>
        <v>0</v>
      </c>
      <c r="O265" s="163">
        <f t="shared" si="203"/>
        <v>0</v>
      </c>
      <c r="P265" s="163">
        <f t="shared" si="203"/>
        <v>0</v>
      </c>
      <c r="Q265" s="163">
        <f t="shared" si="203"/>
        <v>0</v>
      </c>
      <c r="R265" s="163">
        <f t="shared" si="203"/>
        <v>0</v>
      </c>
      <c r="S265" s="163">
        <f t="shared" si="202"/>
        <v>0</v>
      </c>
      <c r="T265" s="163">
        <f t="shared" si="202"/>
        <v>0</v>
      </c>
      <c r="U265" s="163">
        <f t="shared" si="202"/>
        <v>0</v>
      </c>
      <c r="V265" s="163">
        <f t="shared" si="202"/>
        <v>0</v>
      </c>
      <c r="W265" s="163">
        <f t="shared" si="202"/>
        <v>0</v>
      </c>
      <c r="X265" s="163">
        <f t="shared" si="202"/>
        <v>0</v>
      </c>
      <c r="Y265" s="163">
        <f t="shared" si="202"/>
        <v>0</v>
      </c>
      <c r="Z265" s="163">
        <f t="shared" si="202"/>
        <v>0</v>
      </c>
      <c r="AA265" s="163">
        <f t="shared" si="202"/>
        <v>0</v>
      </c>
      <c r="AB265" s="163">
        <f t="shared" si="202"/>
        <v>0</v>
      </c>
      <c r="AC265" s="163">
        <f t="shared" si="198"/>
        <v>0</v>
      </c>
      <c r="AD265" s="163">
        <f t="shared" si="199"/>
        <v>0</v>
      </c>
      <c r="AE265" s="163">
        <f t="shared" si="202"/>
        <v>0</v>
      </c>
      <c r="AF265" s="176">
        <f t="shared" si="202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203"/>
        <v>0</v>
      </c>
      <c r="D266" s="163">
        <f t="shared" si="203"/>
        <v>0</v>
      </c>
      <c r="E266" s="163">
        <f t="shared" si="203"/>
        <v>0</v>
      </c>
      <c r="F266" s="163">
        <f t="shared" si="203"/>
        <v>0</v>
      </c>
      <c r="G266" s="163">
        <f t="shared" si="203"/>
        <v>0</v>
      </c>
      <c r="H266" s="163">
        <f t="shared" si="203"/>
        <v>0</v>
      </c>
      <c r="I266" s="163">
        <f t="shared" si="203"/>
        <v>0</v>
      </c>
      <c r="J266" s="163">
        <f t="shared" si="203"/>
        <v>0</v>
      </c>
      <c r="K266" s="163">
        <f t="shared" si="203"/>
        <v>0</v>
      </c>
      <c r="L266" s="163">
        <f t="shared" si="203"/>
        <v>0</v>
      </c>
      <c r="M266" s="163">
        <f t="shared" si="203"/>
        <v>0</v>
      </c>
      <c r="N266" s="163">
        <f t="shared" si="203"/>
        <v>0</v>
      </c>
      <c r="O266" s="163">
        <f t="shared" si="203"/>
        <v>0</v>
      </c>
      <c r="P266" s="163">
        <f t="shared" si="203"/>
        <v>0</v>
      </c>
      <c r="Q266" s="163">
        <f t="shared" si="203"/>
        <v>0</v>
      </c>
      <c r="R266" s="163">
        <f t="shared" si="203"/>
        <v>0</v>
      </c>
      <c r="S266" s="163">
        <f t="shared" si="202"/>
        <v>0</v>
      </c>
      <c r="T266" s="163">
        <f t="shared" si="202"/>
        <v>0</v>
      </c>
      <c r="U266" s="163">
        <f t="shared" si="202"/>
        <v>0</v>
      </c>
      <c r="V266" s="163">
        <f t="shared" si="202"/>
        <v>0</v>
      </c>
      <c r="W266" s="163">
        <f t="shared" si="202"/>
        <v>0</v>
      </c>
      <c r="X266" s="163">
        <f t="shared" si="202"/>
        <v>0</v>
      </c>
      <c r="Y266" s="163">
        <f t="shared" si="202"/>
        <v>0</v>
      </c>
      <c r="Z266" s="163">
        <f t="shared" si="202"/>
        <v>0</v>
      </c>
      <c r="AA266" s="163">
        <f t="shared" si="202"/>
        <v>0</v>
      </c>
      <c r="AB266" s="163">
        <f t="shared" si="202"/>
        <v>0</v>
      </c>
      <c r="AC266" s="163">
        <f t="shared" si="198"/>
        <v>0</v>
      </c>
      <c r="AD266" s="163">
        <f t="shared" si="199"/>
        <v>0</v>
      </c>
      <c r="AE266" s="163">
        <f t="shared" si="202"/>
        <v>0</v>
      </c>
      <c r="AF266" s="176">
        <f t="shared" si="202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203"/>
        <v>0</v>
      </c>
      <c r="D267" s="163">
        <f t="shared" si="203"/>
        <v>0</v>
      </c>
      <c r="E267" s="163">
        <f t="shared" si="203"/>
        <v>0</v>
      </c>
      <c r="F267" s="163">
        <f t="shared" si="203"/>
        <v>0</v>
      </c>
      <c r="G267" s="163">
        <f t="shared" si="203"/>
        <v>0</v>
      </c>
      <c r="H267" s="163">
        <f t="shared" si="203"/>
        <v>0</v>
      </c>
      <c r="I267" s="163">
        <f t="shared" si="203"/>
        <v>0</v>
      </c>
      <c r="J267" s="163">
        <f t="shared" si="203"/>
        <v>0</v>
      </c>
      <c r="K267" s="163">
        <f t="shared" si="203"/>
        <v>0</v>
      </c>
      <c r="L267" s="163">
        <f t="shared" si="203"/>
        <v>0</v>
      </c>
      <c r="M267" s="163">
        <f t="shared" si="203"/>
        <v>0</v>
      </c>
      <c r="N267" s="163">
        <f t="shared" si="203"/>
        <v>0</v>
      </c>
      <c r="O267" s="163">
        <f t="shared" si="203"/>
        <v>0</v>
      </c>
      <c r="P267" s="163">
        <f t="shared" si="203"/>
        <v>0</v>
      </c>
      <c r="Q267" s="163">
        <f t="shared" si="203"/>
        <v>0</v>
      </c>
      <c r="R267" s="163">
        <f t="shared" si="203"/>
        <v>0</v>
      </c>
      <c r="S267" s="163">
        <f t="shared" si="202"/>
        <v>0</v>
      </c>
      <c r="T267" s="163">
        <f t="shared" si="202"/>
        <v>0</v>
      </c>
      <c r="U267" s="163">
        <f t="shared" si="202"/>
        <v>0</v>
      </c>
      <c r="V267" s="163">
        <f t="shared" si="202"/>
        <v>0</v>
      </c>
      <c r="W267" s="163">
        <f t="shared" si="202"/>
        <v>0</v>
      </c>
      <c r="X267" s="163">
        <f t="shared" si="202"/>
        <v>0</v>
      </c>
      <c r="Y267" s="163">
        <f t="shared" si="202"/>
        <v>0</v>
      </c>
      <c r="Z267" s="163">
        <f t="shared" si="202"/>
        <v>0</v>
      </c>
      <c r="AA267" s="163">
        <f t="shared" si="202"/>
        <v>0</v>
      </c>
      <c r="AB267" s="163">
        <f t="shared" si="202"/>
        <v>0</v>
      </c>
      <c r="AC267" s="163">
        <f t="shared" si="198"/>
        <v>0</v>
      </c>
      <c r="AD267" s="163">
        <f t="shared" si="199"/>
        <v>0</v>
      </c>
      <c r="AE267" s="163">
        <f t="shared" si="202"/>
        <v>0</v>
      </c>
      <c r="AF267" s="176">
        <f t="shared" si="202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203"/>
        <v>0</v>
      </c>
      <c r="D268" s="163">
        <f t="shared" si="203"/>
        <v>0</v>
      </c>
      <c r="E268" s="163">
        <f t="shared" si="203"/>
        <v>0</v>
      </c>
      <c r="F268" s="163">
        <f t="shared" si="203"/>
        <v>0</v>
      </c>
      <c r="G268" s="163">
        <f t="shared" si="203"/>
        <v>0</v>
      </c>
      <c r="H268" s="163">
        <f t="shared" si="203"/>
        <v>0</v>
      </c>
      <c r="I268" s="163">
        <f t="shared" si="203"/>
        <v>0</v>
      </c>
      <c r="J268" s="163">
        <f t="shared" si="203"/>
        <v>0</v>
      </c>
      <c r="K268" s="163">
        <f t="shared" si="203"/>
        <v>0</v>
      </c>
      <c r="L268" s="163">
        <f t="shared" si="203"/>
        <v>0</v>
      </c>
      <c r="M268" s="163">
        <f t="shared" si="203"/>
        <v>0</v>
      </c>
      <c r="N268" s="163">
        <f t="shared" si="203"/>
        <v>0</v>
      </c>
      <c r="O268" s="163">
        <f t="shared" si="203"/>
        <v>0</v>
      </c>
      <c r="P268" s="163">
        <f t="shared" si="203"/>
        <v>0</v>
      </c>
      <c r="Q268" s="163">
        <f t="shared" si="203"/>
        <v>0</v>
      </c>
      <c r="R268" s="163">
        <f t="shared" si="203"/>
        <v>0</v>
      </c>
      <c r="S268" s="163">
        <f t="shared" si="202"/>
        <v>0</v>
      </c>
      <c r="T268" s="163">
        <f t="shared" si="202"/>
        <v>0</v>
      </c>
      <c r="U268" s="163">
        <f t="shared" si="202"/>
        <v>0</v>
      </c>
      <c r="V268" s="163">
        <f t="shared" si="202"/>
        <v>0</v>
      </c>
      <c r="W268" s="163">
        <f t="shared" si="202"/>
        <v>0</v>
      </c>
      <c r="X268" s="163">
        <f t="shared" si="202"/>
        <v>0</v>
      </c>
      <c r="Y268" s="163">
        <f t="shared" si="202"/>
        <v>0</v>
      </c>
      <c r="Z268" s="163">
        <f t="shared" si="202"/>
        <v>0</v>
      </c>
      <c r="AA268" s="163">
        <f t="shared" si="202"/>
        <v>0</v>
      </c>
      <c r="AB268" s="163">
        <f t="shared" si="202"/>
        <v>0</v>
      </c>
      <c r="AC268" s="163">
        <f t="shared" si="198"/>
        <v>0</v>
      </c>
      <c r="AD268" s="163">
        <f t="shared" si="199"/>
        <v>0</v>
      </c>
      <c r="AE268" s="163">
        <f t="shared" si="202"/>
        <v>0</v>
      </c>
      <c r="AF268" s="176">
        <f t="shared" si="202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203"/>
        <v>0</v>
      </c>
      <c r="D269" s="163">
        <f t="shared" si="203"/>
        <v>0</v>
      </c>
      <c r="E269" s="163">
        <f t="shared" si="203"/>
        <v>0</v>
      </c>
      <c r="F269" s="163">
        <f t="shared" si="203"/>
        <v>0</v>
      </c>
      <c r="G269" s="163">
        <f t="shared" si="203"/>
        <v>0</v>
      </c>
      <c r="H269" s="163">
        <f t="shared" si="203"/>
        <v>0</v>
      </c>
      <c r="I269" s="163">
        <f t="shared" si="203"/>
        <v>0</v>
      </c>
      <c r="J269" s="163">
        <f t="shared" si="203"/>
        <v>0</v>
      </c>
      <c r="K269" s="163">
        <f t="shared" si="203"/>
        <v>0</v>
      </c>
      <c r="L269" s="163">
        <f t="shared" si="203"/>
        <v>0</v>
      </c>
      <c r="M269" s="163">
        <f t="shared" si="203"/>
        <v>0</v>
      </c>
      <c r="N269" s="163">
        <f t="shared" si="203"/>
        <v>0</v>
      </c>
      <c r="O269" s="163">
        <f t="shared" si="203"/>
        <v>0</v>
      </c>
      <c r="P269" s="163">
        <f t="shared" si="203"/>
        <v>0</v>
      </c>
      <c r="Q269" s="163">
        <f t="shared" si="203"/>
        <v>0</v>
      </c>
      <c r="R269" s="163">
        <f t="shared" si="203"/>
        <v>0</v>
      </c>
      <c r="S269" s="163">
        <f t="shared" si="202"/>
        <v>0</v>
      </c>
      <c r="T269" s="163">
        <f t="shared" si="202"/>
        <v>0</v>
      </c>
      <c r="U269" s="163">
        <f t="shared" si="202"/>
        <v>0</v>
      </c>
      <c r="V269" s="163">
        <f t="shared" si="202"/>
        <v>0</v>
      </c>
      <c r="W269" s="163">
        <f t="shared" si="202"/>
        <v>0</v>
      </c>
      <c r="X269" s="163">
        <f t="shared" si="202"/>
        <v>0</v>
      </c>
      <c r="Y269" s="163">
        <f t="shared" si="202"/>
        <v>0</v>
      </c>
      <c r="Z269" s="163">
        <f t="shared" si="202"/>
        <v>0</v>
      </c>
      <c r="AA269" s="163">
        <f t="shared" si="202"/>
        <v>0</v>
      </c>
      <c r="AB269" s="163">
        <f t="shared" si="202"/>
        <v>0</v>
      </c>
      <c r="AC269" s="163">
        <f t="shared" si="198"/>
        <v>0</v>
      </c>
      <c r="AD269" s="163">
        <f t="shared" si="199"/>
        <v>0</v>
      </c>
      <c r="AE269" s="163">
        <f t="shared" si="202"/>
        <v>0</v>
      </c>
      <c r="AF269" s="176">
        <f t="shared" si="202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203"/>
        <v>0</v>
      </c>
      <c r="D270" s="163">
        <f t="shared" si="203"/>
        <v>0</v>
      </c>
      <c r="E270" s="163">
        <f t="shared" si="203"/>
        <v>0</v>
      </c>
      <c r="F270" s="163">
        <f t="shared" si="203"/>
        <v>0</v>
      </c>
      <c r="G270" s="163">
        <f t="shared" si="203"/>
        <v>0</v>
      </c>
      <c r="H270" s="163">
        <f t="shared" si="203"/>
        <v>0</v>
      </c>
      <c r="I270" s="163">
        <f t="shared" si="203"/>
        <v>0</v>
      </c>
      <c r="J270" s="163">
        <f t="shared" si="203"/>
        <v>0</v>
      </c>
      <c r="K270" s="163">
        <f t="shared" si="203"/>
        <v>0</v>
      </c>
      <c r="L270" s="163">
        <f t="shared" si="203"/>
        <v>0</v>
      </c>
      <c r="M270" s="163">
        <f t="shared" si="203"/>
        <v>0</v>
      </c>
      <c r="N270" s="163">
        <f t="shared" si="203"/>
        <v>0</v>
      </c>
      <c r="O270" s="163">
        <f t="shared" si="203"/>
        <v>0</v>
      </c>
      <c r="P270" s="163">
        <f t="shared" si="203"/>
        <v>0</v>
      </c>
      <c r="Q270" s="163">
        <f t="shared" si="203"/>
        <v>0</v>
      </c>
      <c r="R270" s="163">
        <f t="shared" si="203"/>
        <v>0</v>
      </c>
      <c r="S270" s="163">
        <f t="shared" si="202"/>
        <v>0</v>
      </c>
      <c r="T270" s="163">
        <f t="shared" si="202"/>
        <v>0</v>
      </c>
      <c r="U270" s="163">
        <f t="shared" si="202"/>
        <v>0</v>
      </c>
      <c r="V270" s="163">
        <f t="shared" si="202"/>
        <v>0</v>
      </c>
      <c r="W270" s="163">
        <f t="shared" si="202"/>
        <v>0</v>
      </c>
      <c r="X270" s="163">
        <f t="shared" si="202"/>
        <v>0</v>
      </c>
      <c r="Y270" s="163">
        <f t="shared" si="202"/>
        <v>0</v>
      </c>
      <c r="Z270" s="163">
        <f t="shared" si="202"/>
        <v>0</v>
      </c>
      <c r="AA270" s="163">
        <f t="shared" si="202"/>
        <v>0</v>
      </c>
      <c r="AB270" s="163">
        <f t="shared" si="202"/>
        <v>0</v>
      </c>
      <c r="AC270" s="163">
        <f t="shared" si="198"/>
        <v>0</v>
      </c>
      <c r="AD270" s="163">
        <f t="shared" si="199"/>
        <v>0</v>
      </c>
      <c r="AE270" s="163">
        <f t="shared" si="202"/>
        <v>0</v>
      </c>
      <c r="AF270" s="176">
        <f t="shared" si="202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203"/>
        <v>0</v>
      </c>
      <c r="D271" s="163">
        <f t="shared" si="203"/>
        <v>0</v>
      </c>
      <c r="E271" s="163">
        <f t="shared" si="203"/>
        <v>0</v>
      </c>
      <c r="F271" s="163">
        <f t="shared" si="203"/>
        <v>0</v>
      </c>
      <c r="G271" s="163">
        <f t="shared" si="203"/>
        <v>0</v>
      </c>
      <c r="H271" s="163">
        <f t="shared" si="203"/>
        <v>0</v>
      </c>
      <c r="I271" s="163">
        <f t="shared" si="203"/>
        <v>0</v>
      </c>
      <c r="J271" s="163">
        <f t="shared" si="203"/>
        <v>0</v>
      </c>
      <c r="K271" s="163">
        <f t="shared" si="203"/>
        <v>0</v>
      </c>
      <c r="L271" s="163">
        <f t="shared" si="203"/>
        <v>0</v>
      </c>
      <c r="M271" s="163">
        <f t="shared" si="203"/>
        <v>0</v>
      </c>
      <c r="N271" s="163">
        <f t="shared" si="203"/>
        <v>0</v>
      </c>
      <c r="O271" s="163">
        <f t="shared" si="203"/>
        <v>0</v>
      </c>
      <c r="P271" s="163">
        <f t="shared" si="203"/>
        <v>0</v>
      </c>
      <c r="Q271" s="163">
        <f t="shared" si="203"/>
        <v>0</v>
      </c>
      <c r="R271" s="163">
        <f t="shared" si="203"/>
        <v>0</v>
      </c>
      <c r="S271" s="163">
        <f t="shared" si="202"/>
        <v>0</v>
      </c>
      <c r="T271" s="163">
        <f t="shared" si="202"/>
        <v>0</v>
      </c>
      <c r="U271" s="163">
        <f t="shared" si="202"/>
        <v>0</v>
      </c>
      <c r="V271" s="163">
        <f t="shared" si="202"/>
        <v>0</v>
      </c>
      <c r="W271" s="163">
        <f t="shared" si="202"/>
        <v>0</v>
      </c>
      <c r="X271" s="163">
        <f t="shared" si="202"/>
        <v>0</v>
      </c>
      <c r="Y271" s="163">
        <f t="shared" si="202"/>
        <v>0</v>
      </c>
      <c r="Z271" s="163">
        <f t="shared" si="202"/>
        <v>0</v>
      </c>
      <c r="AA271" s="163">
        <f t="shared" si="202"/>
        <v>0</v>
      </c>
      <c r="AB271" s="163">
        <f t="shared" si="202"/>
        <v>0</v>
      </c>
      <c r="AC271" s="163">
        <f t="shared" si="198"/>
        <v>0</v>
      </c>
      <c r="AD271" s="163">
        <f t="shared" si="199"/>
        <v>0</v>
      </c>
      <c r="AE271" s="163">
        <f t="shared" si="202"/>
        <v>0</v>
      </c>
      <c r="AF271" s="176">
        <f t="shared" si="202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203"/>
        <v>0</v>
      </c>
      <c r="D272" s="163">
        <f t="shared" si="203"/>
        <v>0</v>
      </c>
      <c r="E272" s="163">
        <f t="shared" si="203"/>
        <v>0</v>
      </c>
      <c r="F272" s="163">
        <f t="shared" si="203"/>
        <v>0</v>
      </c>
      <c r="G272" s="163">
        <f t="shared" si="203"/>
        <v>0</v>
      </c>
      <c r="H272" s="163">
        <f t="shared" si="203"/>
        <v>0</v>
      </c>
      <c r="I272" s="163">
        <f t="shared" si="203"/>
        <v>0</v>
      </c>
      <c r="J272" s="163">
        <f t="shared" si="203"/>
        <v>0</v>
      </c>
      <c r="K272" s="163">
        <f t="shared" si="203"/>
        <v>0</v>
      </c>
      <c r="L272" s="163">
        <f t="shared" si="203"/>
        <v>0</v>
      </c>
      <c r="M272" s="163">
        <f t="shared" si="203"/>
        <v>0</v>
      </c>
      <c r="N272" s="163">
        <f t="shared" si="203"/>
        <v>0</v>
      </c>
      <c r="O272" s="163">
        <f t="shared" si="203"/>
        <v>0</v>
      </c>
      <c r="P272" s="163">
        <f t="shared" si="203"/>
        <v>0</v>
      </c>
      <c r="Q272" s="163">
        <f t="shared" si="203"/>
        <v>0</v>
      </c>
      <c r="R272" s="163">
        <f t="shared" si="203"/>
        <v>0</v>
      </c>
      <c r="S272" s="163">
        <f t="shared" si="202"/>
        <v>0</v>
      </c>
      <c r="T272" s="163">
        <f t="shared" si="202"/>
        <v>0</v>
      </c>
      <c r="U272" s="163">
        <f t="shared" si="202"/>
        <v>0</v>
      </c>
      <c r="V272" s="163">
        <f t="shared" si="202"/>
        <v>0</v>
      </c>
      <c r="W272" s="163">
        <f t="shared" si="202"/>
        <v>0</v>
      </c>
      <c r="X272" s="163">
        <f t="shared" si="202"/>
        <v>0</v>
      </c>
      <c r="Y272" s="163">
        <f t="shared" si="202"/>
        <v>0</v>
      </c>
      <c r="Z272" s="163">
        <f t="shared" si="202"/>
        <v>0</v>
      </c>
      <c r="AA272" s="163">
        <f t="shared" si="202"/>
        <v>0</v>
      </c>
      <c r="AB272" s="163">
        <f t="shared" si="202"/>
        <v>0</v>
      </c>
      <c r="AC272" s="163">
        <f t="shared" si="198"/>
        <v>0</v>
      </c>
      <c r="AD272" s="163">
        <f t="shared" si="199"/>
        <v>0</v>
      </c>
      <c r="AE272" s="163">
        <f t="shared" si="202"/>
        <v>0</v>
      </c>
      <c r="AF272" s="176">
        <f t="shared" si="202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203"/>
        <v>0</v>
      </c>
      <c r="D273" s="179">
        <f t="shared" si="203"/>
        <v>0</v>
      </c>
      <c r="E273" s="179">
        <f t="shared" si="203"/>
        <v>0</v>
      </c>
      <c r="F273" s="179">
        <f t="shared" si="203"/>
        <v>0</v>
      </c>
      <c r="G273" s="179">
        <f t="shared" si="203"/>
        <v>0</v>
      </c>
      <c r="H273" s="179">
        <f t="shared" si="203"/>
        <v>0</v>
      </c>
      <c r="I273" s="179">
        <f t="shared" si="203"/>
        <v>0</v>
      </c>
      <c r="J273" s="179">
        <f t="shared" si="203"/>
        <v>0</v>
      </c>
      <c r="K273" s="179">
        <f t="shared" si="203"/>
        <v>0</v>
      </c>
      <c r="L273" s="179">
        <f t="shared" si="203"/>
        <v>0</v>
      </c>
      <c r="M273" s="179">
        <f t="shared" si="203"/>
        <v>0</v>
      </c>
      <c r="N273" s="179">
        <f t="shared" si="203"/>
        <v>0</v>
      </c>
      <c r="O273" s="179">
        <f t="shared" si="203"/>
        <v>0</v>
      </c>
      <c r="P273" s="179">
        <f t="shared" si="203"/>
        <v>0</v>
      </c>
      <c r="Q273" s="179">
        <f t="shared" si="203"/>
        <v>0</v>
      </c>
      <c r="R273" s="179">
        <f t="shared" si="203"/>
        <v>0</v>
      </c>
      <c r="S273" s="179">
        <f t="shared" si="202"/>
        <v>0</v>
      </c>
      <c r="T273" s="179">
        <f t="shared" si="202"/>
        <v>0</v>
      </c>
      <c r="U273" s="179">
        <f t="shared" si="202"/>
        <v>0</v>
      </c>
      <c r="V273" s="179">
        <f t="shared" si="202"/>
        <v>0</v>
      </c>
      <c r="W273" s="179">
        <f t="shared" si="202"/>
        <v>0</v>
      </c>
      <c r="X273" s="179">
        <f t="shared" si="202"/>
        <v>0</v>
      </c>
      <c r="Y273" s="179">
        <f t="shared" si="202"/>
        <v>0</v>
      </c>
      <c r="Z273" s="179">
        <f t="shared" si="202"/>
        <v>0</v>
      </c>
      <c r="AA273" s="179">
        <f t="shared" si="202"/>
        <v>0</v>
      </c>
      <c r="AB273" s="179">
        <f t="shared" si="202"/>
        <v>0</v>
      </c>
      <c r="AC273" s="179">
        <f t="shared" si="198"/>
        <v>0</v>
      </c>
      <c r="AD273" s="179">
        <f t="shared" si="199"/>
        <v>0</v>
      </c>
      <c r="AE273" s="179">
        <f t="shared" si="202"/>
        <v>0</v>
      </c>
      <c r="AF273" s="180">
        <f t="shared" si="202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204">SUM(B169:B273)</f>
        <v>0</v>
      </c>
      <c r="C274" s="182">
        <f t="shared" si="204"/>
        <v>0</v>
      </c>
      <c r="D274" s="182">
        <f t="shared" si="204"/>
        <v>0</v>
      </c>
      <c r="E274" s="182">
        <f t="shared" si="204"/>
        <v>0</v>
      </c>
      <c r="F274" s="182">
        <f t="shared" si="204"/>
        <v>0</v>
      </c>
      <c r="G274" s="182">
        <f t="shared" si="204"/>
        <v>0</v>
      </c>
      <c r="H274" s="182">
        <f t="shared" si="204"/>
        <v>0</v>
      </c>
      <c r="I274" s="182">
        <f t="shared" si="204"/>
        <v>0</v>
      </c>
      <c r="J274" s="182">
        <f t="shared" si="204"/>
        <v>0</v>
      </c>
      <c r="K274" s="182">
        <f t="shared" si="204"/>
        <v>0</v>
      </c>
      <c r="L274" s="182">
        <f t="shared" si="204"/>
        <v>0</v>
      </c>
      <c r="M274" s="182">
        <f t="shared" ref="M274:N274" si="205">SUM(M169:M273)</f>
        <v>0</v>
      </c>
      <c r="N274" s="182">
        <f t="shared" si="205"/>
        <v>0</v>
      </c>
      <c r="O274" s="182">
        <f t="shared" ref="O274:P274" si="206">SUM(O169:O273)</f>
        <v>0</v>
      </c>
      <c r="P274" s="182">
        <f t="shared" si="206"/>
        <v>0</v>
      </c>
      <c r="Q274" s="182">
        <f t="shared" ref="Q274:R274" si="207">SUM(Q169:Q273)</f>
        <v>0</v>
      </c>
      <c r="R274" s="182">
        <f t="shared" si="207"/>
        <v>0</v>
      </c>
      <c r="S274" s="182">
        <f t="shared" si="204"/>
        <v>0</v>
      </c>
      <c r="T274" s="182">
        <f t="shared" si="204"/>
        <v>0</v>
      </c>
      <c r="U274" s="182">
        <f t="shared" si="204"/>
        <v>0</v>
      </c>
      <c r="V274" s="182">
        <f t="shared" si="204"/>
        <v>0</v>
      </c>
      <c r="W274" s="182">
        <f t="shared" si="204"/>
        <v>0</v>
      </c>
      <c r="X274" s="182">
        <f t="shared" si="204"/>
        <v>0</v>
      </c>
      <c r="Y274" s="182">
        <f t="shared" si="204"/>
        <v>0</v>
      </c>
      <c r="Z274" s="182">
        <f t="shared" si="204"/>
        <v>0</v>
      </c>
      <c r="AA274" s="182">
        <f t="shared" si="204"/>
        <v>0</v>
      </c>
      <c r="AB274" s="182">
        <f t="shared" si="204"/>
        <v>0</v>
      </c>
      <c r="AC274" s="182">
        <f t="shared" ref="AC274:AD274" si="208">SUM(AC169:AC273)</f>
        <v>0</v>
      </c>
      <c r="AD274" s="182">
        <f t="shared" si="208"/>
        <v>0</v>
      </c>
      <c r="AE274" s="182">
        <f t="shared" si="204"/>
        <v>0</v>
      </c>
      <c r="AF274" s="183">
        <f t="shared" si="204"/>
        <v>0</v>
      </c>
      <c r="AG274" s="184">
        <f t="shared" si="20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61" priority="54">
      <formula>$AH11=0</formula>
    </cfRule>
  </conditionalFormatting>
  <conditionalFormatting sqref="A101:A102">
    <cfRule type="expression" dxfId="560" priority="222">
      <formula>$AH106=0</formula>
    </cfRule>
  </conditionalFormatting>
  <conditionalFormatting sqref="A103:A107">
    <cfRule type="expression" dxfId="559" priority="170">
      <formula>$AH102=0</formula>
    </cfRule>
  </conditionalFormatting>
  <conditionalFormatting sqref="A160:A167">
    <cfRule type="expression" dxfId="558" priority="223">
      <formula>$AH267=0</formula>
    </cfRule>
  </conditionalFormatting>
  <conditionalFormatting sqref="A168:A275">
    <cfRule type="expression" dxfId="557" priority="93">
      <formula>$AH168=0</formula>
    </cfRule>
  </conditionalFormatting>
  <conditionalFormatting sqref="B8">
    <cfRule type="expression" dxfId="556" priority="218">
      <formula>AND(C$9&gt;=14/24,C$9&lt;20/24)</formula>
    </cfRule>
    <cfRule type="expression" dxfId="555" priority="219">
      <formula>AND(C$9&gt;=8/24,C$9&lt;14/24)</formula>
    </cfRule>
    <cfRule type="expression" dxfId="554" priority="220">
      <formula>C$9&lt;8/24</formula>
    </cfRule>
    <cfRule type="expression" dxfId="553" priority="221">
      <formula>C$9&gt;=20/24</formula>
    </cfRule>
  </conditionalFormatting>
  <conditionalFormatting sqref="C109:C115 B9:AF10 B93:C108 B79:G90 B72:I72 H82:I90 H84:T90 D93:AF115 B76:AF78 U85:AF90 C117:AF134 C137:AF159">
    <cfRule type="expression" dxfId="552" priority="135">
      <formula>B$9&gt;=20/24</formula>
    </cfRule>
  </conditionalFormatting>
  <conditionalFormatting sqref="B9:AF10 C109:C115 B93:C108 B79:G90 B72:I72 H82:I90 H84:T90 D93:AF115 B76:AF78 U85:AF90 C117:AF134 C137:AF159">
    <cfRule type="expression" dxfId="551" priority="136">
      <formula>AND(B$9&gt;=14/24,B$9&lt;20/24)</formula>
    </cfRule>
    <cfRule type="expression" dxfId="550" priority="137">
      <formula>AND(B$9&gt;=8/24,B$9&lt;14/24)</formula>
    </cfRule>
    <cfRule type="expression" dxfId="549" priority="138">
      <formula>B$9&lt;8/24</formula>
    </cfRule>
  </conditionalFormatting>
  <conditionalFormatting sqref="B69:R70">
    <cfRule type="expression" dxfId="548" priority="68">
      <formula>B$9&gt;=20/24</formula>
    </cfRule>
    <cfRule type="expression" dxfId="547" priority="69">
      <formula>AND(B$9&gt;=14/24,B$9&lt;20/24)</formula>
    </cfRule>
    <cfRule type="expression" dxfId="546" priority="70">
      <formula>AND(B$9&gt;=8/24,B$9&lt;14/24)</formula>
    </cfRule>
  </conditionalFormatting>
  <conditionalFormatting sqref="B69:R70">
    <cfRule type="expression" dxfId="545" priority="143">
      <formula>B$9&lt;8/24</formula>
    </cfRule>
  </conditionalFormatting>
  <conditionalFormatting sqref="B72:AF75">
    <cfRule type="expression" dxfId="544" priority="59">
      <formula>B72&gt;$AG72*1</formula>
    </cfRule>
  </conditionalFormatting>
  <conditionalFormatting sqref="B73:AF75">
    <cfRule type="expression" dxfId="543" priority="60">
      <formula>B$9&gt;=20/24</formula>
    </cfRule>
    <cfRule type="expression" dxfId="542" priority="61">
      <formula>AND(B$9&gt;=14/24,B$9&lt;20/24)</formula>
    </cfRule>
    <cfRule type="expression" dxfId="541" priority="62">
      <formula>AND(B$9&gt;=8/24,B$9&lt;14/24)</formula>
    </cfRule>
    <cfRule type="expression" dxfId="540" priority="63">
      <formula>B$9&lt;8/24</formula>
    </cfRule>
  </conditionalFormatting>
  <conditionalFormatting sqref="C161:AF167">
    <cfRule type="expression" dxfId="539" priority="94">
      <formula>C$9&gt;=20/24</formula>
    </cfRule>
    <cfRule type="expression" dxfId="538" priority="95">
      <formula>AND(C$9&gt;=14/24,C$9&lt;20/24)</formula>
    </cfRule>
    <cfRule type="expression" dxfId="537" priority="96">
      <formula>AND(C$9&gt;=8/24,C$9&lt;14/24)</formula>
    </cfRule>
    <cfRule type="expression" dxfId="536" priority="97">
      <formula>C$9&lt;8/24</formula>
    </cfRule>
  </conditionalFormatting>
  <conditionalFormatting sqref="C169:AF274">
    <cfRule type="expression" dxfId="535" priority="55">
      <formula>C$9&gt;=20/24</formula>
    </cfRule>
    <cfRule type="expression" dxfId="534" priority="56">
      <formula>AND(C$9&gt;=14/24,C$9&lt;20/24)</formula>
    </cfRule>
    <cfRule type="expression" dxfId="533" priority="57">
      <formula>AND(C$9&gt;=8/24,C$9&lt;14/24)</formula>
    </cfRule>
    <cfRule type="expression" dxfId="532" priority="58">
      <formula>C$9&lt;8/24</formula>
    </cfRule>
  </conditionalFormatting>
  <conditionalFormatting sqref="B69:R69 AG78 AG96 B71:AG71 B76:AF96">
    <cfRule type="expression" dxfId="531" priority="134">
      <formula>B69&gt;$AG69*1</formula>
    </cfRule>
  </conditionalFormatting>
  <conditionalFormatting sqref="J80:J83 H79:I83 K82:T83">
    <cfRule type="expression" dxfId="530" priority="144">
      <formula>H$9&gt;=20/24</formula>
    </cfRule>
    <cfRule type="expression" dxfId="529" priority="145">
      <formula>AND(H$9&gt;=14/24,H$9&lt;20/24)</formula>
    </cfRule>
    <cfRule type="expression" dxfId="528" priority="146">
      <formula>AND(H$9&gt;=8/24,H$9&lt;14/24)</formula>
    </cfRule>
    <cfRule type="expression" dxfId="527" priority="147">
      <formula>H$9&lt;8/24</formula>
    </cfRule>
  </conditionalFormatting>
  <conditionalFormatting sqref="H84:T84">
    <cfRule type="expression" dxfId="526" priority="139">
      <formula>H$9&gt;=20/24</formula>
    </cfRule>
    <cfRule type="expression" dxfId="525" priority="140">
      <formula>AND(H$9&gt;=14/24,H$9&lt;20/24)</formula>
    </cfRule>
    <cfRule type="expression" dxfId="524" priority="141">
      <formula>AND(H$9&gt;=8/24,H$9&lt;14/24)</formula>
    </cfRule>
    <cfRule type="expression" dxfId="523" priority="142">
      <formula>H$9&lt;8/24</formula>
    </cfRule>
  </conditionalFormatting>
  <conditionalFormatting sqref="J72:AF72">
    <cfRule type="expression" dxfId="522" priority="154">
      <formula>J$9&gt;=20/24</formula>
    </cfRule>
    <cfRule type="expression" dxfId="521" priority="155">
      <formula>AND(J$9&gt;=14/24,J$9&lt;20/24)</formula>
    </cfRule>
    <cfRule type="expression" dxfId="520" priority="156">
      <formula>AND(J$9&gt;=8/24,J$9&lt;14/24)</formula>
    </cfRule>
    <cfRule type="expression" dxfId="519" priority="157">
      <formula>J$9&lt;8/24</formula>
    </cfRule>
  </conditionalFormatting>
  <conditionalFormatting sqref="H79:T81">
    <cfRule type="expression" dxfId="518" priority="162">
      <formula>H$9&gt;=20/24</formula>
    </cfRule>
    <cfRule type="expression" dxfId="517" priority="163">
      <formula>AND(H$9&gt;=14/24,H$9&lt;20/24)</formula>
    </cfRule>
    <cfRule type="expression" dxfId="516" priority="164">
      <formula>AND(H$9&gt;=8/24,H$9&lt;14/24)</formula>
    </cfRule>
    <cfRule type="expression" dxfId="515" priority="165">
      <formula>H$9&lt;8/24</formula>
    </cfRule>
  </conditionalFormatting>
  <conditionalFormatting sqref="AB83:AC84 L84:AF84">
    <cfRule type="expression" dxfId="514" priority="158">
      <formula>L$9&gt;=20/24</formula>
    </cfRule>
    <cfRule type="expression" dxfId="513" priority="159">
      <formula>AND(L$9&gt;=14/24,L$9&lt;20/24)</formula>
    </cfRule>
    <cfRule type="expression" dxfId="512" priority="160">
      <formula>AND(L$9&gt;=8/24,L$9&lt;14/24)</formula>
    </cfRule>
    <cfRule type="expression" dxfId="511" priority="161">
      <formula>L$9&lt;8/24</formula>
    </cfRule>
  </conditionalFormatting>
  <conditionalFormatting sqref="M8 S8 AB8">
    <cfRule type="expression" dxfId="510" priority="211">
      <formula>AND(N$9&gt;=14/24,N$9&lt;20/24)</formula>
    </cfRule>
    <cfRule type="expression" dxfId="509" priority="212">
      <formula>AND(N$9&gt;=8/24,N$9&lt;14/24)</formula>
    </cfRule>
    <cfRule type="expression" dxfId="508" priority="213">
      <formula>N$9&lt;8/24</formula>
    </cfRule>
  </conditionalFormatting>
  <conditionalFormatting sqref="S79:AF83">
    <cfRule type="expression" dxfId="507" priority="166">
      <formula>S$9&gt;=20/24</formula>
    </cfRule>
    <cfRule type="expression" dxfId="506" priority="167">
      <formula>AND(S$9&gt;=14/24,S$9&lt;20/24)</formula>
    </cfRule>
    <cfRule type="expression" dxfId="505" priority="168">
      <formula>AND(S$9&gt;=8/24,S$9&lt;14/24)</formula>
    </cfRule>
    <cfRule type="expression" dxfId="504" priority="169">
      <formula>S$9&lt;8/24</formula>
    </cfRule>
  </conditionalFormatting>
  <conditionalFormatting sqref="O3:P3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03" priority="210">
      <formula>N$9&gt;=20/24</formula>
    </cfRule>
  </conditionalFormatting>
  <conditionalFormatting sqref="S8">
    <cfRule type="expression" dxfId="502" priority="201">
      <formula>U$9&gt;=20/24</formula>
    </cfRule>
    <cfRule type="expression" dxfId="501" priority="202">
      <formula>AND(U$9&gt;=14/24,U$9&lt;20/24)</formula>
    </cfRule>
    <cfRule type="expression" dxfId="500" priority="203">
      <formula>AND(U$9&gt;=8/24,U$9&lt;14/24)</formula>
    </cfRule>
    <cfRule type="expression" dxfId="499" priority="204">
      <formula>U$9&lt;8/24</formula>
    </cfRule>
  </conditionalFormatting>
  <conditionalFormatting sqref="U79:AF84">
    <cfRule type="expression" dxfId="498" priority="88">
      <formula>U$9&gt;=20/24</formula>
    </cfRule>
    <cfRule type="expression" dxfId="497" priority="89">
      <formula>AND(U$9&gt;=14/24,U$9&lt;20/24)</formula>
    </cfRule>
    <cfRule type="expression" dxfId="496" priority="90">
      <formula>AND(U$9&gt;=8/24,U$9&lt;14/24)</formula>
    </cfRule>
    <cfRule type="expression" dxfId="495" priority="91">
      <formula>U$9&lt;8/24</formula>
    </cfRule>
  </conditionalFormatting>
  <conditionalFormatting sqref="V3 AB3">
    <cfRule type="iconSet" priority="209">
      <iconSet iconSet="3TrafficLights2" reverse="1">
        <cfvo type="percent" val="0"/>
        <cfvo type="num" val="1"/>
        <cfvo type="num" val="1"/>
      </iconSet>
    </cfRule>
  </conditionalFormatting>
  <conditionalFormatting sqref="B69:R70">
    <cfRule type="expression" dxfId="494" priority="148">
      <formula>B69&gt;$AG69</formula>
    </cfRule>
  </conditionalFormatting>
  <conditionalFormatting sqref="AB8">
    <cfRule type="expression" dxfId="493" priority="197">
      <formula>AD$9&gt;=20/24</formula>
    </cfRule>
    <cfRule type="expression" dxfId="492" priority="198">
      <formula>AND(AD$9&gt;=14/24,AD$9&lt;20/24)</formula>
    </cfRule>
    <cfRule type="expression" dxfId="491" priority="199">
      <formula>AND(AD$9&gt;=8/24,AD$9&lt;14/24)</formula>
    </cfRule>
    <cfRule type="expression" dxfId="490" priority="200">
      <formula>AD$9&lt;8/24</formula>
    </cfRule>
  </conditionalFormatting>
  <conditionalFormatting sqref="AG78">
    <cfRule type="expression" dxfId="489" priority="176">
      <formula>AG$9&gt;=20/24</formula>
    </cfRule>
    <cfRule type="expression" dxfId="488" priority="177">
      <formula>AND(AG$9&gt;=14/24,AG$9&lt;20/24)</formula>
    </cfRule>
    <cfRule type="expression" dxfId="487" priority="178">
      <formula>AND(AG$9&gt;=8/24,AG$9&lt;14/24)</formula>
    </cfRule>
    <cfRule type="expression" dxfId="486" priority="179">
      <formula>AG$9&lt;8/24</formula>
    </cfRule>
  </conditionalFormatting>
  <conditionalFormatting sqref="AG91:AG92">
    <cfRule type="expression" dxfId="485" priority="171">
      <formula>AG91&gt;$AG91</formula>
    </cfRule>
  </conditionalFormatting>
  <conditionalFormatting sqref="AG96">
    <cfRule type="expression" dxfId="484" priority="172">
      <formula>AG$9&gt;=20/24</formula>
    </cfRule>
    <cfRule type="expression" dxfId="483" priority="173">
      <formula>AND(AG$9&gt;=14/24,AG$9&lt;20/24)</formula>
    </cfRule>
    <cfRule type="expression" dxfId="482" priority="174">
      <formula>AND(AG$9&gt;=8/24,AG$9&lt;14/24)</formula>
    </cfRule>
    <cfRule type="expression" dxfId="481" priority="175">
      <formula>AG$9&lt;8/24</formula>
    </cfRule>
  </conditionalFormatting>
  <conditionalFormatting sqref="AG113">
    <cfRule type="expression" dxfId="480" priority="193">
      <formula>AG$9&gt;=20/24</formula>
    </cfRule>
    <cfRule type="expression" dxfId="479" priority="194">
      <formula>AND(AG$9&gt;=14/24,AG$9&lt;20/24)</formula>
    </cfRule>
    <cfRule type="expression" dxfId="478" priority="195">
      <formula>AND(AG$9&gt;=8/24,AG$9&lt;14/24)</formula>
    </cfRule>
    <cfRule type="expression" dxfId="477" priority="196">
      <formula>AG$9&lt;8/24</formula>
    </cfRule>
  </conditionalFormatting>
  <conditionalFormatting sqref="AH8:AI10">
    <cfRule type="expression" dxfId="476" priority="84">
      <formula>AH$9&gt;=20/24</formula>
    </cfRule>
    <cfRule type="expression" dxfId="475" priority="85">
      <formula>AND(AH$9&gt;=14/24,AH$9&lt;20/24)</formula>
    </cfRule>
    <cfRule type="expression" dxfId="474" priority="86">
      <formula>AND(AH$9&gt;=8/24,AH$9&lt;14/24)</formula>
    </cfRule>
    <cfRule type="expression" dxfId="473" priority="87">
      <formula>AH$9&lt;8/24</formula>
    </cfRule>
  </conditionalFormatting>
  <conditionalFormatting sqref="AL4:AL6">
    <cfRule type="iconSet" priority="207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83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25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06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92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7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05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72" priority="214">
      <formula>AJ$9&gt;=20/24</formula>
    </cfRule>
    <cfRule type="expression" dxfId="471" priority="215">
      <formula>AND(AJ$9&gt;=14/24,AJ$9&lt;20/24)</formula>
    </cfRule>
    <cfRule type="expression" dxfId="470" priority="216">
      <formula>AND(AJ$9&gt;=8/24,AJ$9&lt;14/24)</formula>
    </cfRule>
    <cfRule type="expression" dxfId="469" priority="217">
      <formula>AJ$9&lt;8/24</formula>
    </cfRule>
  </conditionalFormatting>
  <conditionalFormatting sqref="AL99:AN99 AL105:AN105">
    <cfRule type="expression" dxfId="468" priority="186">
      <formula>AL$9&gt;=20/24</formula>
    </cfRule>
    <cfRule type="expression" dxfId="467" priority="187">
      <formula>AND(AL$9&gt;=14/24,AL$9&lt;20/24)</formula>
    </cfRule>
    <cfRule type="expression" dxfId="466" priority="188">
      <formula>AND(AL$9&gt;=8/24,AL$9&lt;14/24)</formula>
    </cfRule>
    <cfRule type="expression" dxfId="465" priority="189">
      <formula>AL$9&lt;8/24</formula>
    </cfRule>
  </conditionalFormatting>
  <conditionalFormatting sqref="AM15:AM21 AN16:AR21">
    <cfRule type="expression" dxfId="464" priority="110">
      <formula>AX$9&gt;=20/24</formula>
    </cfRule>
    <cfRule type="expression" dxfId="463" priority="111">
      <formula>AND(AX$9&gt;=14/24,AX$9&lt;20/24)</formula>
    </cfRule>
    <cfRule type="expression" dxfId="462" priority="112">
      <formula>AND(AX$9&gt;=8/24,AX$9&lt;14/24)</formula>
    </cfRule>
    <cfRule type="expression" dxfId="461" priority="113">
      <formula>AX$9&lt;8/24</formula>
    </cfRule>
  </conditionalFormatting>
  <conditionalFormatting sqref="AN100:AN103">
    <cfRule type="expression" dxfId="460" priority="182">
      <formula>AN$9&gt;=20/24</formula>
    </cfRule>
    <cfRule type="expression" dxfId="459" priority="183">
      <formula>AND(AN$9&gt;=14/24,AN$9&lt;20/24)</formula>
    </cfRule>
    <cfRule type="expression" dxfId="458" priority="184">
      <formula>AND(AN$9&gt;=8/24,AN$9&lt;14/24)</formula>
    </cfRule>
    <cfRule type="expression" dxfId="457" priority="185">
      <formula>AN$9&lt;8/24</formula>
    </cfRule>
  </conditionalFormatting>
  <conditionalFormatting sqref="AN15:AR15">
    <cfRule type="expression" dxfId="456" priority="98">
      <formula>U$9&gt;=20/24</formula>
    </cfRule>
    <cfRule type="expression" dxfId="455" priority="99">
      <formula>AND(U$9&gt;=14/24,U$9&lt;20/24)</formula>
    </cfRule>
    <cfRule type="expression" dxfId="454" priority="100">
      <formula>AND(U$9&gt;=8/24,U$9&lt;14/24)</formula>
    </cfRule>
    <cfRule type="expression" dxfId="453" priority="101">
      <formula>U$9&lt;8/24</formula>
    </cfRule>
  </conditionalFormatting>
  <conditionalFormatting sqref="AS15">
    <cfRule type="expression" dxfId="452" priority="106">
      <formula>AA$9&gt;=20/24</formula>
    </cfRule>
    <cfRule type="expression" dxfId="451" priority="107">
      <formula>AND(AA$9&gt;=14/24,AA$9&lt;20/24)</formula>
    </cfRule>
    <cfRule type="expression" dxfId="450" priority="108">
      <formula>AND(AA$9&gt;=8/24,AA$9&lt;14/24)</formula>
    </cfRule>
    <cfRule type="expression" dxfId="449" priority="109">
      <formula>AA$9&lt;8/24</formula>
    </cfRule>
  </conditionalFormatting>
  <conditionalFormatting sqref="AS16:AS21">
    <cfRule type="expression" dxfId="448" priority="114">
      <formula>BE$9&gt;=20/24</formula>
    </cfRule>
    <cfRule type="expression" dxfId="447" priority="115">
      <formula>AND(BE$9&gt;=14/24,BE$9&lt;20/24)</formula>
    </cfRule>
    <cfRule type="expression" dxfId="446" priority="116">
      <formula>AND(BE$9&gt;=8/24,BE$9&lt;14/24)</formula>
    </cfRule>
    <cfRule type="expression" dxfId="445" priority="117">
      <formula>BE$9&lt;8/24</formula>
    </cfRule>
  </conditionalFormatting>
  <conditionalFormatting sqref="AT15 AX15:BJ15">
    <cfRule type="expression" dxfId="444" priority="118">
      <formula>AC$9&gt;=20/24</formula>
    </cfRule>
    <cfRule type="expression" dxfId="443" priority="119">
      <formula>AND(AC$9&gt;=14/24,AC$9&lt;20/24)</formula>
    </cfRule>
    <cfRule type="expression" dxfId="442" priority="120">
      <formula>AND(AC$9&gt;=8/24,AC$9&lt;14/24)</formula>
    </cfRule>
    <cfRule type="expression" dxfId="441" priority="121">
      <formula>AC$9&lt;8/24</formula>
    </cfRule>
  </conditionalFormatting>
  <conditionalFormatting sqref="AT16:AT21">
    <cfRule type="expression" dxfId="440" priority="122">
      <formula>BG$9&gt;=20/24</formula>
    </cfRule>
    <cfRule type="expression" dxfId="439" priority="123">
      <formula>AND(BG$9&gt;=14/24,BG$9&lt;20/24)</formula>
    </cfRule>
    <cfRule type="expression" dxfId="438" priority="124">
      <formula>AND(BG$9&gt;=8/24,BG$9&lt;14/24)</formula>
    </cfRule>
    <cfRule type="expression" dxfId="437" priority="125">
      <formula>BG$9&lt;8/24</formula>
    </cfRule>
  </conditionalFormatting>
  <conditionalFormatting sqref="AU15:AV15">
    <cfRule type="expression" dxfId="436" priority="126">
      <formula>AE$9&gt;=20/24</formula>
    </cfRule>
    <cfRule type="expression" dxfId="435" priority="127">
      <formula>AND(AE$9&gt;=14/24,AE$9&lt;20/24)</formula>
    </cfRule>
    <cfRule type="expression" dxfId="434" priority="128">
      <formula>AND(AE$9&gt;=8/24,AE$9&lt;14/24)</formula>
    </cfRule>
    <cfRule type="expression" dxfId="433" priority="129">
      <formula>AE$9&lt;8/24</formula>
    </cfRule>
  </conditionalFormatting>
  <conditionalFormatting sqref="AU16:BJ21">
    <cfRule type="expression" dxfId="432" priority="130">
      <formula>BI$9&gt;=20/24</formula>
    </cfRule>
    <cfRule type="expression" dxfId="431" priority="131">
      <formula>AND(BI$9&gt;=14/24,BI$9&lt;20/24)</formula>
    </cfRule>
    <cfRule type="expression" dxfId="430" priority="132">
      <formula>AND(BI$9&gt;=8/24,BI$9&lt;14/24)</formula>
    </cfRule>
    <cfRule type="expression" dxfId="429" priority="133">
      <formula>BI$9&lt;8/24</formula>
    </cfRule>
  </conditionalFormatting>
  <conditionalFormatting sqref="AW15">
    <cfRule type="expression" dxfId="428" priority="102">
      <formula>B$9&gt;=20/24</formula>
    </cfRule>
    <cfRule type="expression" dxfId="427" priority="103">
      <formula>AND(B$9&gt;=14/24,B$9&lt;20/24)</formula>
    </cfRule>
    <cfRule type="expression" dxfId="426" priority="104">
      <formula>AND(B$9&gt;=8/24,B$9&lt;14/24)</formula>
    </cfRule>
    <cfRule type="expression" dxfId="425" priority="105">
      <formula>B$9&lt;8/24</formula>
    </cfRule>
  </conditionalFormatting>
  <conditionalFormatting sqref="A73">
    <cfRule type="expression" dxfId="424" priority="53">
      <formula>$AH73=0</formula>
    </cfRule>
  </conditionalFormatting>
  <conditionalFormatting sqref="B109:B115 B137:B159 B117:B134 B11:R13">
    <cfRule type="expression" dxfId="423" priority="47">
      <formula>B$9&gt;=20/24</formula>
    </cfRule>
  </conditionalFormatting>
  <conditionalFormatting sqref="B109:B115 B137:B159 B117:B134 B11:R13">
    <cfRule type="expression" dxfId="422" priority="48">
      <formula>AND(B$9&gt;=14/24,B$9&lt;20/24)</formula>
    </cfRule>
    <cfRule type="expression" dxfId="421" priority="49">
      <formula>AND(B$9&gt;=8/24,B$9&lt;14/24)</formula>
    </cfRule>
    <cfRule type="expression" dxfId="420" priority="50">
      <formula>B$9&lt;8/24</formula>
    </cfRule>
  </conditionalFormatting>
  <conditionalFormatting sqref="B14:R53">
    <cfRule type="expression" dxfId="419" priority="37">
      <formula>B14&gt;$AG14*1</formula>
    </cfRule>
    <cfRule type="expression" dxfId="418" priority="38">
      <formula>B$9&gt;=20/24</formula>
    </cfRule>
    <cfRule type="expression" dxfId="417" priority="39">
      <formula>AND(B$9&gt;=14/24,B$9&lt;20/24)</formula>
    </cfRule>
    <cfRule type="expression" dxfId="416" priority="40">
      <formula>AND(B$9&gt;=8/24,B$9&lt;14/24)</formula>
    </cfRule>
    <cfRule type="expression" dxfId="415" priority="41">
      <formula>B$9&lt;8/24</formula>
    </cfRule>
  </conditionalFormatting>
  <conditionalFormatting sqref="B54:R68">
    <cfRule type="expression" dxfId="414" priority="35">
      <formula>B$9&lt;8/24</formula>
    </cfRule>
  </conditionalFormatting>
  <conditionalFormatting sqref="B54:R68">
    <cfRule type="expression" dxfId="413" priority="32">
      <formula>B$9&gt;=20/24</formula>
    </cfRule>
    <cfRule type="expression" dxfId="412" priority="33">
      <formula>AND(B$9&gt;=14/24,B$9&lt;20/24)</formula>
    </cfRule>
    <cfRule type="expression" dxfId="411" priority="34">
      <formula>AND(B$9&gt;=8/24,B$9&lt;14/24)</formula>
    </cfRule>
  </conditionalFormatting>
  <conditionalFormatting sqref="B63:R65">
    <cfRule type="expression" dxfId="410" priority="36">
      <formula>B63&gt;$AG63</formula>
    </cfRule>
  </conditionalFormatting>
  <conditionalFormatting sqref="B161:B167">
    <cfRule type="expression" dxfId="409" priority="42">
      <formula>B$9&gt;=20/24</formula>
    </cfRule>
    <cfRule type="expression" dxfId="408" priority="43">
      <formula>AND(B$9&gt;=14/24,B$9&lt;20/24)</formula>
    </cfRule>
    <cfRule type="expression" dxfId="407" priority="44">
      <formula>AND(B$9&gt;=8/24,B$9&lt;14/24)</formula>
    </cfRule>
    <cfRule type="expression" dxfId="406" priority="45">
      <formula>B$9&lt;8/24</formula>
    </cfRule>
  </conditionalFormatting>
  <conditionalFormatting sqref="B169:B274">
    <cfRule type="expression" dxfId="405" priority="23">
      <formula>B$9&gt;=20/24</formula>
    </cfRule>
    <cfRule type="expression" dxfId="404" priority="24">
      <formula>AND(B$9&gt;=14/24,B$9&lt;20/24)</formula>
    </cfRule>
    <cfRule type="expression" dxfId="403" priority="25">
      <formula>AND(B$9&gt;=8/24,B$9&lt;14/24)</formula>
    </cfRule>
    <cfRule type="expression" dxfId="402" priority="26">
      <formula>B$9&lt;8/24</formula>
    </cfRule>
  </conditionalFormatting>
  <conditionalFormatting sqref="B11:R13">
    <cfRule type="expression" dxfId="401" priority="46">
      <formula>B11&gt;$AG11*1</formula>
    </cfRule>
  </conditionalFormatting>
  <conditionalFormatting sqref="B66:R68 B54:R62">
    <cfRule type="expression" dxfId="400" priority="52">
      <formula>B54&gt;$AG54</formula>
    </cfRule>
  </conditionalFormatting>
  <conditionalFormatting sqref="S69:AF70">
    <cfRule type="expression" dxfId="399" priority="17">
      <formula>S$9&gt;=20/24</formula>
    </cfRule>
    <cfRule type="expression" dxfId="398" priority="18">
      <formula>AND(S$9&gt;=14/24,S$9&lt;20/24)</formula>
    </cfRule>
    <cfRule type="expression" dxfId="397" priority="19">
      <formula>AND(S$9&gt;=8/24,S$9&lt;14/24)</formula>
    </cfRule>
  </conditionalFormatting>
  <conditionalFormatting sqref="S69:AF70">
    <cfRule type="expression" dxfId="396" priority="21">
      <formula>S$9&lt;8/24</formula>
    </cfRule>
  </conditionalFormatting>
  <conditionalFormatting sqref="S69:AF69">
    <cfRule type="expression" dxfId="395" priority="20">
      <formula>S69&gt;$AG69*1</formula>
    </cfRule>
  </conditionalFormatting>
  <conditionalFormatting sqref="S69:AF70">
    <cfRule type="expression" dxfId="394" priority="22">
      <formula>S69&gt;$AG69</formula>
    </cfRule>
  </conditionalFormatting>
  <conditionalFormatting sqref="S11:AF13">
    <cfRule type="expression" dxfId="393" priority="12">
      <formula>S$9&gt;=20/24</formula>
    </cfRule>
  </conditionalFormatting>
  <conditionalFormatting sqref="S11:AF13">
    <cfRule type="expression" dxfId="392" priority="13">
      <formula>AND(S$9&gt;=14/24,S$9&lt;20/24)</formula>
    </cfRule>
    <cfRule type="expression" dxfId="391" priority="14">
      <formula>AND(S$9&gt;=8/24,S$9&lt;14/24)</formula>
    </cfRule>
    <cfRule type="expression" dxfId="390" priority="15">
      <formula>S$9&lt;8/24</formula>
    </cfRule>
  </conditionalFormatting>
  <conditionalFormatting sqref="S14:AF53">
    <cfRule type="expression" dxfId="389" priority="6">
      <formula>S14&gt;$AG14*1</formula>
    </cfRule>
    <cfRule type="expression" dxfId="388" priority="7">
      <formula>S$9&gt;=20/24</formula>
    </cfRule>
    <cfRule type="expression" dxfId="387" priority="8">
      <formula>AND(S$9&gt;=14/24,S$9&lt;20/24)</formula>
    </cfRule>
    <cfRule type="expression" dxfId="386" priority="9">
      <formula>AND(S$9&gt;=8/24,S$9&lt;14/24)</formula>
    </cfRule>
    <cfRule type="expression" dxfId="385" priority="10">
      <formula>S$9&lt;8/24</formula>
    </cfRule>
  </conditionalFormatting>
  <conditionalFormatting sqref="S54:AF68">
    <cfRule type="expression" dxfId="384" priority="4">
      <formula>S$9&lt;8/24</formula>
    </cfRule>
  </conditionalFormatting>
  <conditionalFormatting sqref="S54:AF68">
    <cfRule type="expression" dxfId="383" priority="1">
      <formula>S$9&gt;=20/24</formula>
    </cfRule>
    <cfRule type="expression" dxfId="382" priority="2">
      <formula>AND(S$9&gt;=14/24,S$9&lt;20/24)</formula>
    </cfRule>
    <cfRule type="expression" dxfId="381" priority="3">
      <formula>AND(S$9&gt;=8/24,S$9&lt;14/24)</formula>
    </cfRule>
  </conditionalFormatting>
  <conditionalFormatting sqref="S63:AF65">
    <cfRule type="expression" dxfId="380" priority="5">
      <formula>S63&gt;$AG63</formula>
    </cfRule>
  </conditionalFormatting>
  <conditionalFormatting sqref="S11:AF13">
    <cfRule type="expression" dxfId="379" priority="11">
      <formula>S11&gt;$AG11*1</formula>
    </cfRule>
  </conditionalFormatting>
  <conditionalFormatting sqref="S66:AF68 S54:AF62">
    <cfRule type="expression" dxfId="378" priority="16">
      <formula>S54&gt;$AG54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06" zoomScaleNormal="106" workbookViewId="0">
      <pane xSplit="1" ySplit="10" topLeftCell="B11" activePane="bottomRight" state="frozen"/>
      <selection activeCell="C158" sqref="C158"/>
      <selection pane="topRight" activeCell="C158" sqref="C158"/>
      <selection pane="bottomLeft" activeCell="C158" sqref="C158"/>
      <selection pane="bottomRight" activeCell="C152" sqref="C152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str">
        <f ca="1">"2080/"&amp;"10/"&amp;INT(MID(CELL("filename",D6),FIND("]",CELL("filename",D6))+1,200))</f>
        <v>2080/10/26</v>
      </c>
      <c r="C4" s="222"/>
      <c r="D4" s="222"/>
      <c r="E4" s="223" t="str">
        <f ca="1">"2080/"&amp;"10/"&amp;INT(MID(CELL("filename",G6),FIND("]",CELL("filename",G6))+1,200))</f>
        <v>2080/10/26</v>
      </c>
      <c r="F4" s="223"/>
      <c r="G4" s="223"/>
      <c r="H4" s="223" t="str">
        <f ca="1">TEXT(E4,"dddd")</f>
        <v>Saturday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212.7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210.9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1231.3399999999999</v>
      </c>
      <c r="C7" s="35">
        <f t="shared" si="1"/>
        <v>1345.2099999999998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1437.14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1345.21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38</v>
      </c>
      <c r="C11" s="43">
        <v>38</v>
      </c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38</v>
      </c>
      <c r="AI11" s="47">
        <f t="shared" ref="AI11:AI74" si="3">MIN(B11:AF11)</f>
        <v>38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</v>
      </c>
      <c r="C12" s="43">
        <v>28</v>
      </c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</v>
      </c>
      <c r="AI12" s="47">
        <f t="shared" si="3"/>
        <v>28</v>
      </c>
      <c r="AK12" s="49"/>
      <c r="AL12" s="50" t="str">
        <f ca="1">MID(CELL("filename",C7),FIND("]",CELL("filename",C7))+1,600)</f>
        <v>26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19.3</v>
      </c>
      <c r="C13" s="43">
        <v>19.3</v>
      </c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19.3</v>
      </c>
      <c r="AI13" s="47">
        <f t="shared" si="3"/>
        <v>19.3</v>
      </c>
      <c r="AK13" s="49"/>
      <c r="AL13" s="50" t="str">
        <f ca="1">"Daily Load Curve(Excluding of Export) of Nepal ("&amp;A4&amp;" "&amp;B4&amp;")"</f>
        <v>Daily Load Curve(Excluding of Export) of Nepal (Nepali Date: 2080/10/26)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18</v>
      </c>
      <c r="C14" s="43">
        <v>18</v>
      </c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18</v>
      </c>
      <c r="AI14" s="47">
        <f t="shared" si="3"/>
        <v>18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26</v>
      </c>
      <c r="C15" s="43">
        <v>26</v>
      </c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26</v>
      </c>
      <c r="AI15" s="47">
        <f t="shared" si="3"/>
        <v>26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11.3</v>
      </c>
      <c r="C16" s="43">
        <v>11.3</v>
      </c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11.3</v>
      </c>
      <c r="AI16" s="47">
        <f t="shared" si="3"/>
        <v>11.3</v>
      </c>
      <c r="AK16" s="49"/>
      <c r="AL16" s="52" t="s">
        <v>7</v>
      </c>
      <c r="AM16" s="57">
        <f t="shared" ref="AM16:AR16" si="4">B71</f>
        <v>746.93999999999983</v>
      </c>
      <c r="AN16" s="57">
        <f t="shared" si="4"/>
        <v>746.93999999999983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19</v>
      </c>
      <c r="C17" s="44">
        <v>19</v>
      </c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19</v>
      </c>
      <c r="AI17" s="47">
        <f t="shared" si="3"/>
        <v>19</v>
      </c>
      <c r="AK17" s="49"/>
      <c r="AL17" s="52" t="s">
        <v>29</v>
      </c>
      <c r="AM17" s="57">
        <f t="shared" ref="AM17:AR17" si="6">B78</f>
        <v>161.29999999999998</v>
      </c>
      <c r="AN17" s="57">
        <f t="shared" si="6"/>
        <v>113.57000000000001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11.2</v>
      </c>
      <c r="C18" s="44">
        <v>11.2</v>
      </c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11.2</v>
      </c>
      <c r="AI18" s="47">
        <f t="shared" si="3"/>
        <v>11.2</v>
      </c>
      <c r="AK18" s="49"/>
      <c r="AL18" s="52" t="s">
        <v>31</v>
      </c>
      <c r="AM18" s="57">
        <f t="shared" ref="AM18:AR18" si="8">B92</f>
        <v>318</v>
      </c>
      <c r="AN18" s="57">
        <f t="shared" si="8"/>
        <v>271.99999999999994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13.6</v>
      </c>
      <c r="C19" s="44">
        <v>13.6</v>
      </c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13.6</v>
      </c>
      <c r="AI19" s="47">
        <f t="shared" si="3"/>
        <v>13.6</v>
      </c>
      <c r="AK19" s="49"/>
      <c r="AL19" s="52" t="s">
        <v>33</v>
      </c>
      <c r="AM19" s="57">
        <f t="shared" ref="AM19:AR19" si="10">B108</f>
        <v>210.9</v>
      </c>
      <c r="AN19" s="57">
        <f t="shared" si="10"/>
        <v>212.7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24</v>
      </c>
      <c r="C20" s="44">
        <v>24</v>
      </c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24</v>
      </c>
      <c r="AI20" s="47">
        <f t="shared" si="3"/>
        <v>24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24.1</v>
      </c>
      <c r="C21" s="44">
        <v>24.1</v>
      </c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24.1</v>
      </c>
      <c r="AI21" s="47">
        <f t="shared" si="3"/>
        <v>24.1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20</v>
      </c>
      <c r="C22" s="44">
        <v>20</v>
      </c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20</v>
      </c>
      <c r="AI22" s="47">
        <f t="shared" si="3"/>
        <v>20</v>
      </c>
      <c r="AK22" s="49"/>
      <c r="AL22" s="59" t="s">
        <v>39</v>
      </c>
      <c r="AM22" s="60">
        <f t="shared" ref="AM22:BJ22" si="16">SUM(AM16:AM21)</f>
        <v>1437.1399999999999</v>
      </c>
      <c r="AN22" s="60">
        <f t="shared" si="16"/>
        <v>1345.2099999999998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12</v>
      </c>
      <c r="C23" s="44">
        <v>12</v>
      </c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12</v>
      </c>
      <c r="AI23" s="47">
        <f t="shared" si="3"/>
        <v>12</v>
      </c>
      <c r="AK23" s="49"/>
      <c r="AL23" s="59" t="s">
        <v>41</v>
      </c>
      <c r="AM23" s="60">
        <f t="shared" ref="AM23:AR23" si="17">B123*-1</f>
        <v>-205.8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15</v>
      </c>
      <c r="C24" s="44">
        <v>15</v>
      </c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15</v>
      </c>
      <c r="AI24" s="47">
        <f t="shared" si="3"/>
        <v>15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13</v>
      </c>
      <c r="C25" s="44">
        <v>13</v>
      </c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13</v>
      </c>
      <c r="AI25" s="47">
        <f t="shared" si="3"/>
        <v>13</v>
      </c>
      <c r="AK25" s="49"/>
      <c r="AL25" s="59" t="s">
        <v>44</v>
      </c>
      <c r="AM25" s="60">
        <f t="shared" ref="AM25:BJ25" si="19">AM22+AM23</f>
        <v>1231.3399999999999</v>
      </c>
      <c r="AN25" s="60">
        <f t="shared" si="19"/>
        <v>1345.2099999999998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5.7</v>
      </c>
      <c r="C26" s="44">
        <v>5.7</v>
      </c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5.7</v>
      </c>
      <c r="AI26" s="47">
        <f t="shared" si="3"/>
        <v>5.7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31.5</v>
      </c>
      <c r="C27" s="44">
        <v>31.5</v>
      </c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31.5</v>
      </c>
      <c r="AI27" s="47">
        <f t="shared" si="3"/>
        <v>31.5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15.8</v>
      </c>
      <c r="C28" s="44">
        <v>15.8</v>
      </c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15.8</v>
      </c>
      <c r="AI28" s="47">
        <f t="shared" si="3"/>
        <v>15.8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</v>
      </c>
      <c r="C29" s="44">
        <v>11</v>
      </c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</v>
      </c>
      <c r="AI29" s="47">
        <f t="shared" si="3"/>
        <v>11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11.4</v>
      </c>
      <c r="C30" s="44">
        <v>11.4</v>
      </c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11.4</v>
      </c>
      <c r="AI30" s="47">
        <f t="shared" si="3"/>
        <v>11.4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8.6999999999999993</v>
      </c>
      <c r="C31" s="44">
        <v>8.6999999999999993</v>
      </c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8.6999999999999993</v>
      </c>
      <c r="AI31" s="47">
        <f t="shared" si="3"/>
        <v>8.6999999999999993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9.6999999999999993</v>
      </c>
      <c r="C32" s="44">
        <v>9.6999999999999993</v>
      </c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9.6999999999999993</v>
      </c>
      <c r="AI32" s="47">
        <f t="shared" si="3"/>
        <v>9.6999999999999993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9.6</v>
      </c>
      <c r="C33" s="44">
        <v>9.6</v>
      </c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9.6</v>
      </c>
      <c r="AI33" s="47">
        <f t="shared" si="3"/>
        <v>9.6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4.5</v>
      </c>
      <c r="C34" s="44">
        <v>4.5</v>
      </c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4.5</v>
      </c>
      <c r="AI34" s="47">
        <f t="shared" si="3"/>
        <v>4.5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11.7</v>
      </c>
      <c r="C35" s="44">
        <v>11.7</v>
      </c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11.7</v>
      </c>
      <c r="AI35" s="47">
        <f t="shared" si="3"/>
        <v>11.7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6.2</v>
      </c>
      <c r="C36" s="44">
        <v>6.2</v>
      </c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6.2</v>
      </c>
      <c r="AI36" s="47">
        <f t="shared" si="3"/>
        <v>6.2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12.3</v>
      </c>
      <c r="C37" s="44">
        <v>12.3</v>
      </c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12.3</v>
      </c>
      <c r="AI37" s="47">
        <f t="shared" si="3"/>
        <v>12.3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10.5</v>
      </c>
      <c r="C38" s="44">
        <v>10.5</v>
      </c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10.5</v>
      </c>
      <c r="AI38" s="47">
        <f t="shared" si="3"/>
        <v>10.5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9.1</v>
      </c>
      <c r="C39" s="44">
        <v>9.1</v>
      </c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9.1</v>
      </c>
      <c r="AI39" s="47">
        <f t="shared" si="3"/>
        <v>9.1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3.87</v>
      </c>
      <c r="C40" s="44">
        <v>3.87</v>
      </c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3.87</v>
      </c>
      <c r="AI40" s="47">
        <f t="shared" si="3"/>
        <v>3.87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4.5</v>
      </c>
      <c r="C41" s="44">
        <v>4.5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4.5</v>
      </c>
      <c r="AI41" s="47">
        <f t="shared" si="3"/>
        <v>4.5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24</v>
      </c>
      <c r="C42" s="44">
        <v>24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24</v>
      </c>
      <c r="AI42" s="47">
        <f t="shared" si="3"/>
        <v>24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5.8</v>
      </c>
      <c r="C43" s="44">
        <v>5.8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5.8</v>
      </c>
      <c r="AI43" s="47">
        <f t="shared" si="3"/>
        <v>5.8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9</v>
      </c>
      <c r="C44" s="44">
        <v>9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9</v>
      </c>
      <c r="AI44" s="47">
        <f t="shared" si="3"/>
        <v>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9.4</v>
      </c>
      <c r="C45" s="44">
        <v>9.4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9.4</v>
      </c>
      <c r="AI45" s="47">
        <f t="shared" si="3"/>
        <v>9.4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8</v>
      </c>
      <c r="C46" s="44">
        <v>8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8</v>
      </c>
      <c r="AI46" s="47">
        <f t="shared" si="3"/>
        <v>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9.1</v>
      </c>
      <c r="C47" s="44">
        <v>9.1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9.1</v>
      </c>
      <c r="AI47" s="47">
        <f t="shared" si="3"/>
        <v>9.1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6.6</v>
      </c>
      <c r="C49" s="44">
        <v>6.6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6.6</v>
      </c>
      <c r="AI49" s="47">
        <f t="shared" si="3"/>
        <v>6.6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2</v>
      </c>
      <c r="C50" s="44">
        <v>2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2</v>
      </c>
      <c r="AI50" s="47">
        <f t="shared" si="3"/>
        <v>2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3.2</v>
      </c>
      <c r="C51" s="44">
        <v>3.2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3.2</v>
      </c>
      <c r="AI51" s="47">
        <f t="shared" si="3"/>
        <v>3.2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5.8</v>
      </c>
      <c r="C52" s="44">
        <v>5.8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5.8</v>
      </c>
      <c r="AI52" s="47">
        <f t="shared" si="3"/>
        <v>5.8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3.54</v>
      </c>
      <c r="C53" s="44">
        <v>3.54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3.54</v>
      </c>
      <c r="AI53" s="47">
        <f t="shared" si="3"/>
        <v>3.54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0</v>
      </c>
      <c r="C54" s="44">
        <v>0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4.8</v>
      </c>
      <c r="C55" s="44">
        <v>4.8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4.8</v>
      </c>
      <c r="AI55" s="47">
        <f t="shared" si="3"/>
        <v>4.8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3.5</v>
      </c>
      <c r="C56" s="44">
        <v>3.5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3.5</v>
      </c>
      <c r="AI56" s="47">
        <f t="shared" si="3"/>
        <v>3.5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4.4000000000000004</v>
      </c>
      <c r="C57" s="44">
        <v>4.4000000000000004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4.4000000000000004</v>
      </c>
      <c r="AI57" s="47">
        <f t="shared" si="3"/>
        <v>4.4000000000000004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3.3</v>
      </c>
      <c r="C58" s="44">
        <v>3.3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3.3</v>
      </c>
      <c r="AI58" s="47">
        <f t="shared" si="3"/>
        <v>3.3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5.8</v>
      </c>
      <c r="C59" s="44">
        <v>5.8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5.8</v>
      </c>
      <c r="AI59" s="47">
        <f t="shared" si="3"/>
        <v>5.8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4.8</v>
      </c>
      <c r="C60" s="44">
        <v>4.8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4.8</v>
      </c>
      <c r="AI60" s="47">
        <f t="shared" si="3"/>
        <v>4.8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2.5</v>
      </c>
      <c r="C61" s="44">
        <v>2.5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2.5</v>
      </c>
      <c r="AI61" s="47">
        <f t="shared" si="3"/>
        <v>2.5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3.2</v>
      </c>
      <c r="C62" s="44">
        <v>3.2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3.2</v>
      </c>
      <c r="AI62" s="47">
        <f t="shared" si="3"/>
        <v>3.2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0</v>
      </c>
      <c r="C63" s="44">
        <v>0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2.13</v>
      </c>
      <c r="C64" s="44">
        <v>2.13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2.13</v>
      </c>
      <c r="AI64" s="47">
        <f>MIN(B64:AF64)</f>
        <v>2.13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2.9</v>
      </c>
      <c r="C65" s="44">
        <v>2.9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2.9</v>
      </c>
      <c r="AI65" s="47">
        <f t="shared" si="3"/>
        <v>2.9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2.5</v>
      </c>
      <c r="C66" s="44">
        <v>2.5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2.5</v>
      </c>
      <c r="AI66" s="47">
        <f t="shared" si="3"/>
        <v>2.5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5</v>
      </c>
      <c r="C68" s="44">
        <v>5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5</v>
      </c>
      <c r="AI68" s="47">
        <f t="shared" si="3"/>
        <v>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148</v>
      </c>
      <c r="C69" s="66">
        <v>148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148</v>
      </c>
      <c r="AK69" s="49"/>
    </row>
    <row r="70" spans="1:88" ht="15.75" thickBot="1" x14ac:dyDescent="0.3">
      <c r="A70" s="67" t="s">
        <v>89</v>
      </c>
      <c r="B70" s="66">
        <f t="shared" ref="B70:C70" si="20">38.8+14.8</f>
        <v>53.599999999999994</v>
      </c>
      <c r="C70" s="66">
        <f t="shared" si="20"/>
        <v>53.599999999999994</v>
      </c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53.599999999999994</v>
      </c>
      <c r="AI70" s="47">
        <f t="shared" si="3"/>
        <v>53.599999999999994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746.93999999999983</v>
      </c>
      <c r="C71" s="70">
        <f t="shared" si="21"/>
        <v>746.93999999999983</v>
      </c>
      <c r="D71" s="70">
        <f t="shared" ref="D71:AG71" si="22">SUM(D11:D69)</f>
        <v>150</v>
      </c>
      <c r="E71" s="70">
        <f t="shared" si="22"/>
        <v>150</v>
      </c>
      <c r="F71" s="70">
        <f t="shared" si="22"/>
        <v>150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746.93999999999983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50.9</v>
      </c>
      <c r="C72" s="44">
        <v>0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50.9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49</v>
      </c>
      <c r="C73" s="43">
        <v>47.77</v>
      </c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49</v>
      </c>
      <c r="AI73" s="47">
        <f t="shared" si="3"/>
        <v>47.77</v>
      </c>
      <c r="AK73" s="49"/>
    </row>
    <row r="74" spans="1:88" x14ac:dyDescent="0.25">
      <c r="A74" s="73" t="s">
        <v>93</v>
      </c>
      <c r="B74" s="43">
        <v>31</v>
      </c>
      <c r="C74" s="43">
        <v>33</v>
      </c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33</v>
      </c>
      <c r="AI74" s="47">
        <f t="shared" si="3"/>
        <v>31</v>
      </c>
      <c r="AK74" s="49"/>
    </row>
    <row r="75" spans="1:88" x14ac:dyDescent="0.25">
      <c r="A75" s="74" t="s">
        <v>94</v>
      </c>
      <c r="B75" s="43">
        <v>14.2</v>
      </c>
      <c r="C75" s="43">
        <v>14.5</v>
      </c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14.5</v>
      </c>
      <c r="AI75" s="47">
        <f t="shared" ref="AI75:AI138" si="24">MIN(B75:AF75)</f>
        <v>14.2</v>
      </c>
      <c r="AK75" s="49"/>
    </row>
    <row r="76" spans="1:88" x14ac:dyDescent="0.25">
      <c r="A76" s="74" t="s">
        <v>95</v>
      </c>
      <c r="B76" s="43">
        <v>12.2</v>
      </c>
      <c r="C76" s="43">
        <v>14.2</v>
      </c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14.2</v>
      </c>
      <c r="AI76" s="47">
        <f t="shared" si="24"/>
        <v>12.2</v>
      </c>
      <c r="AK76" s="49"/>
    </row>
    <row r="77" spans="1:88" ht="15.75" thickBot="1" x14ac:dyDescent="0.3">
      <c r="A77" s="76" t="s">
        <v>96</v>
      </c>
      <c r="B77" s="77">
        <v>4</v>
      </c>
      <c r="C77" s="77">
        <v>4.0999999999999996</v>
      </c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4.0999999999999996</v>
      </c>
      <c r="AI77" s="47">
        <f t="shared" si="24"/>
        <v>4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161.29999999999998</v>
      </c>
      <c r="C78" s="70">
        <f t="shared" si="25"/>
        <v>113.57000000000001</v>
      </c>
      <c r="D78" s="70">
        <f t="shared" ref="D78:AG78" si="26">SUM(D72:D77)</f>
        <v>0</v>
      </c>
      <c r="E78" s="70">
        <f t="shared" si="26"/>
        <v>0</v>
      </c>
      <c r="F78" s="70">
        <f t="shared" si="26"/>
        <v>0</v>
      </c>
      <c r="G78" s="70">
        <f t="shared" si="26"/>
        <v>0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161.29999999999998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95.7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</v>
      </c>
      <c r="AI79" s="47">
        <f t="shared" si="24"/>
        <v>95.7</v>
      </c>
      <c r="AK79" s="49"/>
      <c r="AY79" s="1" t="s">
        <v>99</v>
      </c>
      <c r="AZ79" s="82">
        <f>ROUND(C97,0)</f>
        <v>59</v>
      </c>
      <c r="BA79" s="81">
        <f t="shared" ref="BA79:BD83" si="27">D97</f>
        <v>0</v>
      </c>
      <c r="BB79" s="81">
        <f t="shared" si="27"/>
        <v>0</v>
      </c>
      <c r="BC79" s="81">
        <f t="shared" si="27"/>
        <v>0</v>
      </c>
      <c r="BD79" s="81">
        <f t="shared" si="27"/>
        <v>0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-205.8</v>
      </c>
    </row>
    <row r="80" spans="1:88" x14ac:dyDescent="0.25">
      <c r="A80" s="63" t="s">
        <v>100</v>
      </c>
      <c r="B80" s="43">
        <v>59.2</v>
      </c>
      <c r="C80" s="43">
        <v>34.4</v>
      </c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59.2</v>
      </c>
      <c r="AI80" s="47">
        <f t="shared" si="24"/>
        <v>34.4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68.7</v>
      </c>
      <c r="C81" s="43">
        <v>45.3</v>
      </c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68.7</v>
      </c>
      <c r="AI81" s="47">
        <f t="shared" si="24"/>
        <v>45.3</v>
      </c>
      <c r="AK81" s="49"/>
      <c r="AL81" s="83"/>
      <c r="AO81" s="83"/>
      <c r="AY81" s="1" t="s">
        <v>103</v>
      </c>
      <c r="AZ81" s="82">
        <f>ROUND(C99,0)</f>
        <v>122</v>
      </c>
      <c r="BA81" s="81">
        <f t="shared" si="27"/>
        <v>0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117</v>
      </c>
    </row>
    <row r="82" spans="1:75" s="83" customFormat="1" x14ac:dyDescent="0.25">
      <c r="A82" s="63" t="s">
        <v>104</v>
      </c>
      <c r="B82" s="43">
        <v>57.1</v>
      </c>
      <c r="C82" s="43">
        <v>56.3</v>
      </c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57.1</v>
      </c>
      <c r="AI82" s="47">
        <f t="shared" si="24"/>
        <v>56.3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0</v>
      </c>
    </row>
    <row r="83" spans="1:75" x14ac:dyDescent="0.25">
      <c r="A83" s="63" t="s">
        <v>106</v>
      </c>
      <c r="B83" s="44">
        <v>0</v>
      </c>
      <c r="C83" s="44">
        <v>0</v>
      </c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0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54</v>
      </c>
    </row>
    <row r="84" spans="1:75" x14ac:dyDescent="0.25">
      <c r="A84" s="63" t="s">
        <v>108</v>
      </c>
      <c r="B84" s="44">
        <v>0</v>
      </c>
      <c r="C84" s="44">
        <v>0</v>
      </c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</v>
      </c>
      <c r="C85" s="43">
        <v>11.5</v>
      </c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11.5</v>
      </c>
      <c r="AI85" s="47">
        <f t="shared" si="24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59</v>
      </c>
      <c r="BA86" s="82">
        <f t="shared" si="31"/>
        <v>0</v>
      </c>
      <c r="BB86" s="82">
        <f t="shared" si="31"/>
        <v>0</v>
      </c>
      <c r="BC86" s="82">
        <f t="shared" si="31"/>
        <v>0</v>
      </c>
      <c r="BD86" s="82">
        <f t="shared" si="31"/>
        <v>0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-205.8</v>
      </c>
    </row>
    <row r="87" spans="1:75" x14ac:dyDescent="0.25">
      <c r="A87" s="63" t="s">
        <v>112</v>
      </c>
      <c r="B87" s="43">
        <v>8.6</v>
      </c>
      <c r="C87" s="43">
        <v>10.199999999999999</v>
      </c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10.199999999999999</v>
      </c>
      <c r="AI87" s="47">
        <f t="shared" si="24"/>
        <v>8.6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5.2</v>
      </c>
      <c r="C88" s="43">
        <v>6.4</v>
      </c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6.4</v>
      </c>
      <c r="AI88" s="47">
        <f t="shared" si="24"/>
        <v>5.2</v>
      </c>
      <c r="AK88" s="49"/>
      <c r="AZ88" s="82">
        <f t="shared" si="31"/>
        <v>122</v>
      </c>
      <c r="BA88" s="82">
        <f t="shared" si="31"/>
        <v>0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117</v>
      </c>
    </row>
    <row r="89" spans="1:75" x14ac:dyDescent="0.25">
      <c r="A89" s="63" t="s">
        <v>114</v>
      </c>
      <c r="B89" s="43">
        <v>6</v>
      </c>
      <c r="C89" s="43">
        <v>6</v>
      </c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6</v>
      </c>
      <c r="AI89" s="47">
        <f t="shared" si="24"/>
        <v>6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0</v>
      </c>
    </row>
    <row r="90" spans="1:75" x14ac:dyDescent="0.25">
      <c r="A90" s="63" t="s">
        <v>115</v>
      </c>
      <c r="B90" s="43">
        <v>4.2</v>
      </c>
      <c r="C90" s="43">
        <v>4.2</v>
      </c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4.2</v>
      </c>
      <c r="AI90" s="47">
        <f t="shared" si="24"/>
        <v>4.2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54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:C92" si="32">SUM(B79:B91)</f>
        <v>318</v>
      </c>
      <c r="C92" s="70">
        <f t="shared" si="32"/>
        <v>271.99999999999994</v>
      </c>
      <c r="D92" s="70">
        <f t="shared" ref="D92:AG92" si="33">SUM(D79:D91)</f>
        <v>2</v>
      </c>
      <c r="E92" s="70">
        <f t="shared" si="33"/>
        <v>2</v>
      </c>
      <c r="F92" s="70">
        <f t="shared" si="33"/>
        <v>2</v>
      </c>
      <c r="G92" s="70">
        <f t="shared" si="33"/>
        <v>2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318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59</v>
      </c>
      <c r="BH95" s="82">
        <v>0</v>
      </c>
      <c r="BI95" s="82">
        <v>122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4">B93+B94+B95</f>
        <v>0</v>
      </c>
      <c r="C96" s="70">
        <f t="shared" si="34"/>
        <v>0</v>
      </c>
      <c r="D96" s="70">
        <f t="shared" ref="D96:AF96" si="35">D93+D94+D95</f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-205.8</v>
      </c>
      <c r="C97" s="44">
        <f>--58.6</f>
        <v>58.6</v>
      </c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58.6</v>
      </c>
      <c r="AI97" s="47">
        <f t="shared" si="24"/>
        <v>-205.8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117</v>
      </c>
      <c r="C99" s="43">
        <v>122</v>
      </c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122</v>
      </c>
      <c r="AI99" s="47">
        <f t="shared" si="24"/>
        <v>117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0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54</v>
      </c>
      <c r="C101" s="44">
        <v>0</v>
      </c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54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32.1</v>
      </c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39.9</v>
      </c>
      <c r="AI102" s="47">
        <f t="shared" si="24"/>
        <v>32.1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4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5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36">SUMIF(B97:B107,"&gt;0")</f>
        <v>210.9</v>
      </c>
      <c r="C108" s="70">
        <f t="shared" si="36"/>
        <v>212.7</v>
      </c>
      <c r="D108" s="70">
        <f t="shared" ref="D108:AF108" si="37">SUMIF(D97:D107,"&gt;0")</f>
        <v>0</v>
      </c>
      <c r="E108" s="70">
        <f t="shared" si="37"/>
        <v>0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212.7</v>
      </c>
      <c r="AI108" s="47">
        <f t="shared" si="24"/>
        <v>0</v>
      </c>
      <c r="AJ108" s="105">
        <f t="array" ref="AJ108">MIN(IF(B108:AF108&lt;&gt;0,B108:AF108))</f>
        <v>210.9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38">B71+B78+B96+B92+B108+B112</f>
        <v>1437.1399999999999</v>
      </c>
      <c r="C113" s="108">
        <f t="shared" si="38"/>
        <v>1345.2099999999998</v>
      </c>
      <c r="D113" s="108">
        <f t="shared" ref="D113:AG113" si="39">D71+D78+D96+D92+D108+D112</f>
        <v>152</v>
      </c>
      <c r="E113" s="108">
        <f t="shared" si="39"/>
        <v>152</v>
      </c>
      <c r="F113" s="108">
        <f t="shared" si="39"/>
        <v>152</v>
      </c>
      <c r="G113" s="108">
        <f t="shared" si="39"/>
        <v>152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1437.1399999999999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0">B113+B114</f>
        <v>1437.1399999999999</v>
      </c>
      <c r="C115" s="108">
        <f t="shared" si="40"/>
        <v>1345.2099999999998</v>
      </c>
      <c r="D115" s="108">
        <f t="shared" ref="D115:AF115" si="41">D113+D114</f>
        <v>152</v>
      </c>
      <c r="E115" s="108">
        <f t="shared" si="41"/>
        <v>152</v>
      </c>
      <c r="F115" s="108">
        <f t="shared" si="41"/>
        <v>152</v>
      </c>
      <c r="G115" s="108">
        <f t="shared" si="41"/>
        <v>152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1437.1399999999999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2">B115-(B123)</f>
        <v>1231.3399999999999</v>
      </c>
      <c r="C116" s="108">
        <f t="shared" si="42"/>
        <v>1345.2099999999998</v>
      </c>
      <c r="D116" s="108">
        <f t="shared" ref="D116:AF116" si="43">D115-(D123)</f>
        <v>152</v>
      </c>
      <c r="E116" s="108">
        <f t="shared" si="43"/>
        <v>152</v>
      </c>
      <c r="F116" s="108">
        <f t="shared" si="43"/>
        <v>152</v>
      </c>
      <c r="G116" s="108">
        <f t="shared" si="43"/>
        <v>152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1345.2099999999998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4">IF(B97&lt;0,B97*-1,0)</f>
        <v>205.8</v>
      </c>
      <c r="C117" s="93">
        <f t="shared" si="44"/>
        <v>0</v>
      </c>
      <c r="D117" s="93">
        <f t="shared" ref="D117:AF122" si="45">IF(D97&lt;0,D97*-1,0)</f>
        <v>0</v>
      </c>
      <c r="E117" s="93">
        <f t="shared" si="45"/>
        <v>0</v>
      </c>
      <c r="F117" s="93">
        <f t="shared" si="45"/>
        <v>0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205.8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4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-205.8</v>
      </c>
      <c r="BH118" s="82">
        <v>0</v>
      </c>
      <c r="BI118" s="82">
        <v>117</v>
      </c>
      <c r="BJ118" s="82">
        <v>0</v>
      </c>
      <c r="BK118" s="82">
        <v>54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4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4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4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4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:C123" si="46">SUM(B117:B122)</f>
        <v>205.8</v>
      </c>
      <c r="C123" s="70">
        <f t="shared" si="46"/>
        <v>0</v>
      </c>
      <c r="D123" s="70">
        <f t="shared" ref="D123:AF123" si="47">SUM(D117:D122)</f>
        <v>0</v>
      </c>
      <c r="E123" s="70">
        <f t="shared" si="47"/>
        <v>0</v>
      </c>
      <c r="F123" s="70">
        <f t="shared" si="47"/>
        <v>0</v>
      </c>
      <c r="G123" s="70">
        <f t="shared" si="47"/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205.8</v>
      </c>
      <c r="AI123" s="47">
        <f t="shared" si="24"/>
        <v>0</v>
      </c>
      <c r="AJ123" s="105">
        <f t="array" ref="AJ123">MIN(IF(B123:AF123&lt;&gt;0,B123:AF123))</f>
        <v>205.8</v>
      </c>
    </row>
    <row r="124" spans="1:64" ht="15.75" thickBot="1" x14ac:dyDescent="0.3">
      <c r="A124" s="87" t="s">
        <v>146</v>
      </c>
      <c r="B124" s="70">
        <f t="shared" ref="B124:C124" si="48">B108-B123</f>
        <v>5.0999999999999943</v>
      </c>
      <c r="C124" s="70">
        <f t="shared" si="48"/>
        <v>212.7</v>
      </c>
      <c r="D124" s="70">
        <f t="shared" ref="D124:AF124" si="49">D108-D123</f>
        <v>0</v>
      </c>
      <c r="E124" s="70">
        <f t="shared" si="49"/>
        <v>0</v>
      </c>
      <c r="F124" s="70">
        <f t="shared" si="49"/>
        <v>0</v>
      </c>
      <c r="G124" s="70">
        <f t="shared" si="49"/>
        <v>0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212.7</v>
      </c>
      <c r="AI124" s="47">
        <f t="shared" si="24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</v>
      </c>
      <c r="C126" s="117">
        <v>49.996000000000002</v>
      </c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</v>
      </c>
      <c r="AI126" s="47">
        <f t="shared" si="24"/>
        <v>49.996000000000002</v>
      </c>
    </row>
    <row r="127" spans="1:64" x14ac:dyDescent="0.25">
      <c r="A127" s="119" t="s">
        <v>149</v>
      </c>
      <c r="B127" s="43">
        <v>133.1</v>
      </c>
      <c r="C127" s="43">
        <v>13.4</v>
      </c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133.1</v>
      </c>
      <c r="AI127" s="47">
        <f t="shared" si="24"/>
        <v>13.4</v>
      </c>
    </row>
    <row r="128" spans="1:64" x14ac:dyDescent="0.25">
      <c r="A128" s="119" t="s">
        <v>150</v>
      </c>
      <c r="B128" s="43">
        <v>130.9</v>
      </c>
      <c r="C128" s="43">
        <v>131.77000000000001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131.77000000000001</v>
      </c>
      <c r="AI128" s="47">
        <f t="shared" si="24"/>
        <v>130.9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133.69999999999999</v>
      </c>
      <c r="C130" s="43">
        <v>138.6</v>
      </c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138.6</v>
      </c>
      <c r="AI130" s="47">
        <f t="shared" si="24"/>
        <v>133.69999999999999</v>
      </c>
    </row>
    <row r="131" spans="1:35" x14ac:dyDescent="0.25">
      <c r="A131" s="121" t="s">
        <v>153</v>
      </c>
      <c r="B131" s="122">
        <v>133.4</v>
      </c>
      <c r="C131" s="122">
        <v>133.77000000000001</v>
      </c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133.77000000000001</v>
      </c>
      <c r="AI131" s="47">
        <f t="shared" si="24"/>
        <v>133.4</v>
      </c>
    </row>
    <row r="132" spans="1:35" x14ac:dyDescent="0.25">
      <c r="A132" s="119" t="s">
        <v>154</v>
      </c>
      <c r="B132" s="43">
        <v>131.19999999999999</v>
      </c>
      <c r="C132" s="43">
        <v>136.9</v>
      </c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136.9</v>
      </c>
      <c r="AI132" s="47">
        <f t="shared" si="24"/>
        <v>131.19999999999999</v>
      </c>
    </row>
    <row r="133" spans="1:35" ht="15.75" thickBot="1" x14ac:dyDescent="0.3">
      <c r="A133" s="119" t="s">
        <v>155</v>
      </c>
      <c r="B133" s="101">
        <v>67.599999999999994</v>
      </c>
      <c r="C133" s="101">
        <v>69.599999999999994</v>
      </c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69.599999999999994</v>
      </c>
      <c r="AI133" s="47">
        <f t="shared" si="24"/>
        <v>67.599999999999994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0">SUM(B26,B32,B45:B46,B82,B84:B85,B87,B89,B137:B142,B177,B183,B189,B198,B200,B212,B219,B222:B223,B230,B232,B234,B238:B240,B242:B244,B249,B255:B256,B258:B260,B161,B166)</f>
        <v>243.24</v>
      </c>
      <c r="C135" s="114">
        <v>167.1</v>
      </c>
      <c r="D135" s="114">
        <f t="shared" ref="D135:O135" si="51">SUM(D26,D32,D45:D46,D82,D84:D85,D87,D89,D137:D142,D177,D183,D189,D198,D200,D212,D219,D222:D223,D230,D232,D234,D238:D240,D242:D244,D249,D255:D256,D258:D260,D161,D166)</f>
        <v>0.94</v>
      </c>
      <c r="E135" s="114">
        <f t="shared" si="51"/>
        <v>0.94</v>
      </c>
      <c r="F135" s="114">
        <f t="shared" si="51"/>
        <v>0.94</v>
      </c>
      <c r="G135" s="114">
        <f t="shared" si="51"/>
        <v>0.94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243.24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58.5</v>
      </c>
      <c r="C137" s="132">
        <v>43.3</v>
      </c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58.5</v>
      </c>
      <c r="AI137" s="47">
        <f t="shared" si="24"/>
        <v>43.3</v>
      </c>
    </row>
    <row r="138" spans="1:35" x14ac:dyDescent="0.25">
      <c r="A138" s="135" t="s">
        <v>160</v>
      </c>
      <c r="B138" s="132">
        <v>60</v>
      </c>
      <c r="C138" s="132">
        <v>25.8</v>
      </c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60</v>
      </c>
      <c r="AI138" s="47">
        <f t="shared" si="24"/>
        <v>25.8</v>
      </c>
    </row>
    <row r="139" spans="1:35" x14ac:dyDescent="0.25">
      <c r="A139" s="135" t="s">
        <v>161</v>
      </c>
      <c r="B139" s="132">
        <v>80.3</v>
      </c>
      <c r="C139" s="132">
        <v>-62.3</v>
      </c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80.3</v>
      </c>
      <c r="AI139" s="47">
        <f>MIN(B139:AF139)</f>
        <v>-62.3</v>
      </c>
    </row>
    <row r="140" spans="1:35" x14ac:dyDescent="0.25">
      <c r="A140" s="135" t="s">
        <v>162</v>
      </c>
      <c r="B140" s="132">
        <v>-77</v>
      </c>
      <c r="C140" s="132">
        <v>59.2</v>
      </c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59.2</v>
      </c>
      <c r="AI140" s="47">
        <f>MIN(B140:AF140)</f>
        <v>-77</v>
      </c>
    </row>
    <row r="141" spans="1:35" x14ac:dyDescent="0.25">
      <c r="A141" s="135" t="s">
        <v>163</v>
      </c>
      <c r="B141" s="132">
        <v>6.2</v>
      </c>
      <c r="C141" s="132">
        <v>1.9</v>
      </c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6.2</v>
      </c>
      <c r="AI141" s="47">
        <f>MIN(B141:AF141)</f>
        <v>1.9</v>
      </c>
    </row>
    <row r="142" spans="1:35" x14ac:dyDescent="0.25">
      <c r="A142" s="135" t="s">
        <v>164</v>
      </c>
      <c r="B142" s="132">
        <v>-1.2</v>
      </c>
      <c r="C142" s="132">
        <v>-12.77</v>
      </c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-1.2</v>
      </c>
      <c r="AI142" s="47">
        <f>MIN(B142:AF142)</f>
        <v>-12.77</v>
      </c>
    </row>
    <row r="143" spans="1:35" x14ac:dyDescent="0.25">
      <c r="A143" s="135" t="s">
        <v>165</v>
      </c>
      <c r="B143" s="132">
        <v>36.9</v>
      </c>
      <c r="C143" s="132">
        <v>30.1</v>
      </c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-21.5</v>
      </c>
      <c r="C144" s="132">
        <v>6</v>
      </c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7" x14ac:dyDescent="0.25">
      <c r="A145" s="135" t="s">
        <v>167</v>
      </c>
      <c r="B145" s="132">
        <v>155.9</v>
      </c>
      <c r="C145" s="132">
        <v>-92.6</v>
      </c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7" x14ac:dyDescent="0.25">
      <c r="A146" s="135" t="s">
        <v>168</v>
      </c>
      <c r="B146" s="132">
        <v>-119</v>
      </c>
      <c r="C146" s="132">
        <v>-158.5</v>
      </c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-119</v>
      </c>
      <c r="AI146" s="47">
        <f t="shared" ref="AI146:AI158" si="55">MIN(B146:AF146)</f>
        <v>-158.5</v>
      </c>
    </row>
    <row r="147" spans="1:37" x14ac:dyDescent="0.25">
      <c r="A147" s="135" t="s">
        <v>169</v>
      </c>
      <c r="B147" s="132">
        <v>0</v>
      </c>
      <c r="C147" s="132">
        <v>0</v>
      </c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0</v>
      </c>
      <c r="AI147" s="47">
        <f t="shared" si="55"/>
        <v>0</v>
      </c>
    </row>
    <row r="148" spans="1:37" x14ac:dyDescent="0.25">
      <c r="A148" s="135" t="s">
        <v>170</v>
      </c>
      <c r="B148" s="132">
        <v>21.5</v>
      </c>
      <c r="C148" s="132">
        <v>19.8</v>
      </c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21.5</v>
      </c>
      <c r="AI148" s="47">
        <f t="shared" si="55"/>
        <v>19.8</v>
      </c>
    </row>
    <row r="149" spans="1:37" x14ac:dyDescent="0.25">
      <c r="A149" s="135" t="s">
        <v>171</v>
      </c>
      <c r="B149" s="132">
        <v>140.1</v>
      </c>
      <c r="C149" s="132">
        <v>139.69999999999999</v>
      </c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140.1</v>
      </c>
      <c r="AI149" s="47">
        <f t="shared" si="55"/>
        <v>139.69999999999999</v>
      </c>
    </row>
    <row r="150" spans="1:37" x14ac:dyDescent="0.25">
      <c r="A150" s="135" t="s">
        <v>172</v>
      </c>
      <c r="B150" s="132">
        <v>28.1</v>
      </c>
      <c r="C150" s="132">
        <v>25.5</v>
      </c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28.1</v>
      </c>
      <c r="AI150" s="47">
        <f t="shared" si="55"/>
        <v>25.5</v>
      </c>
    </row>
    <row r="151" spans="1:37" ht="15.75" thickBot="1" x14ac:dyDescent="0.3">
      <c r="A151" s="139" t="s">
        <v>173</v>
      </c>
      <c r="B151" s="132">
        <v>6.1</v>
      </c>
      <c r="C151" s="132">
        <v>6.6</v>
      </c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6.6</v>
      </c>
      <c r="AI151" s="47">
        <f t="shared" si="55"/>
        <v>6.1</v>
      </c>
    </row>
    <row r="152" spans="1:37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</row>
    <row r="153" spans="1:37" x14ac:dyDescent="0.25">
      <c r="A153" s="144" t="s">
        <v>175</v>
      </c>
      <c r="B153" s="145"/>
      <c r="C153" s="145"/>
      <c r="D153" s="146"/>
      <c r="E153" s="146"/>
      <c r="F153" s="146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54"/>
        <v>0</v>
      </c>
      <c r="AI153" s="47">
        <f t="shared" si="55"/>
        <v>0</v>
      </c>
    </row>
    <row r="154" spans="1:37" x14ac:dyDescent="0.25">
      <c r="A154" s="135" t="s">
        <v>176</v>
      </c>
      <c r="B154" s="149"/>
      <c r="C154" s="149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54"/>
        <v>0</v>
      </c>
      <c r="AI154" s="47">
        <f t="shared" si="55"/>
        <v>0</v>
      </c>
      <c r="AK154" s="49"/>
    </row>
    <row r="155" spans="1:37" x14ac:dyDescent="0.25">
      <c r="A155" s="135" t="s">
        <v>177</v>
      </c>
      <c r="B155" s="149"/>
      <c r="C155" s="149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54"/>
        <v>0</v>
      </c>
      <c r="AI155" s="47">
        <f t="shared" si="55"/>
        <v>0</v>
      </c>
      <c r="AK155" s="49"/>
    </row>
    <row r="156" spans="1:37" x14ac:dyDescent="0.25">
      <c r="A156" s="135" t="s">
        <v>178</v>
      </c>
      <c r="B156" s="149"/>
      <c r="C156" s="149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54"/>
        <v>0</v>
      </c>
      <c r="AI156" s="47">
        <f t="shared" si="55"/>
        <v>0</v>
      </c>
      <c r="AK156" s="49"/>
    </row>
    <row r="157" spans="1:37" x14ac:dyDescent="0.25">
      <c r="A157" s="135" t="s">
        <v>179</v>
      </c>
      <c r="B157" s="149"/>
      <c r="C157" s="149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54"/>
        <v>0</v>
      </c>
      <c r="AI157" s="47">
        <f t="shared" si="55"/>
        <v>0</v>
      </c>
      <c r="AK157" s="49"/>
    </row>
    <row r="158" spans="1:37" x14ac:dyDescent="0.25">
      <c r="A158" s="152" t="s">
        <v>180</v>
      </c>
      <c r="B158" s="153"/>
      <c r="C158" s="153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54"/>
        <v>0</v>
      </c>
      <c r="AI158" s="47">
        <f t="shared" si="55"/>
        <v>0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v>0.3</v>
      </c>
      <c r="D161" s="161">
        <f t="shared" ref="D161:R166" si="56">C161</f>
        <v>0.3</v>
      </c>
      <c r="E161" s="161">
        <f t="shared" si="56"/>
        <v>0.3</v>
      </c>
      <c r="F161" s="161">
        <f t="shared" si="56"/>
        <v>0.3</v>
      </c>
      <c r="G161" s="161">
        <f t="shared" si="56"/>
        <v>0.3</v>
      </c>
      <c r="H161" s="161">
        <f t="shared" si="56"/>
        <v>0.3</v>
      </c>
      <c r="I161" s="161">
        <f t="shared" si="56"/>
        <v>0.3</v>
      </c>
      <c r="J161" s="161">
        <f t="shared" si="56"/>
        <v>0.3</v>
      </c>
      <c r="K161" s="161">
        <f t="shared" si="56"/>
        <v>0.3</v>
      </c>
      <c r="L161" s="161">
        <f t="shared" si="56"/>
        <v>0.3</v>
      </c>
      <c r="M161" s="161">
        <f t="shared" si="56"/>
        <v>0.3</v>
      </c>
      <c r="N161" s="161">
        <f t="shared" si="56"/>
        <v>0.3</v>
      </c>
      <c r="O161" s="161">
        <f t="shared" si="56"/>
        <v>0.3</v>
      </c>
      <c r="P161" s="161">
        <f t="shared" si="56"/>
        <v>0.3</v>
      </c>
      <c r="Q161" s="161">
        <f t="shared" si="56"/>
        <v>0.3</v>
      </c>
      <c r="R161" s="161">
        <f t="shared" si="56"/>
        <v>0.3</v>
      </c>
      <c r="S161" s="161">
        <f t="shared" ref="S161:AF166" si="57">R161</f>
        <v>0.3</v>
      </c>
      <c r="T161" s="161">
        <f t="shared" si="57"/>
        <v>0.3</v>
      </c>
      <c r="U161" s="161">
        <f t="shared" si="57"/>
        <v>0.3</v>
      </c>
      <c r="V161" s="161">
        <f t="shared" si="57"/>
        <v>0.3</v>
      </c>
      <c r="W161" s="161">
        <f t="shared" si="57"/>
        <v>0.3</v>
      </c>
      <c r="X161" s="161">
        <f t="shared" si="57"/>
        <v>0.3</v>
      </c>
      <c r="Y161" s="161">
        <f t="shared" si="57"/>
        <v>0.3</v>
      </c>
      <c r="Z161" s="161">
        <f t="shared" si="57"/>
        <v>0.3</v>
      </c>
      <c r="AA161" s="161">
        <f t="shared" si="57"/>
        <v>0.3</v>
      </c>
      <c r="AB161" s="161">
        <f t="shared" si="57"/>
        <v>0.3</v>
      </c>
      <c r="AC161" s="161">
        <f t="shared" si="57"/>
        <v>0.3</v>
      </c>
      <c r="AD161" s="161">
        <f t="shared" si="57"/>
        <v>0.3</v>
      </c>
      <c r="AE161" s="161">
        <f t="shared" si="57"/>
        <v>0.3</v>
      </c>
      <c r="AF161" s="161">
        <f t="shared" si="57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v>0.4</v>
      </c>
      <c r="D162" s="163">
        <f t="shared" si="56"/>
        <v>0.4</v>
      </c>
      <c r="E162" s="163">
        <f t="shared" si="56"/>
        <v>0.4</v>
      </c>
      <c r="F162" s="163">
        <f t="shared" si="56"/>
        <v>0.4</v>
      </c>
      <c r="G162" s="163">
        <f t="shared" si="56"/>
        <v>0.4</v>
      </c>
      <c r="H162" s="163">
        <f t="shared" si="56"/>
        <v>0.4</v>
      </c>
      <c r="I162" s="163">
        <f t="shared" si="56"/>
        <v>0.4</v>
      </c>
      <c r="J162" s="163">
        <f t="shared" si="56"/>
        <v>0.4</v>
      </c>
      <c r="K162" s="163">
        <f t="shared" si="56"/>
        <v>0.4</v>
      </c>
      <c r="L162" s="163">
        <f t="shared" si="56"/>
        <v>0.4</v>
      </c>
      <c r="M162" s="163">
        <f t="shared" si="56"/>
        <v>0.4</v>
      </c>
      <c r="N162" s="163">
        <f t="shared" si="56"/>
        <v>0.4</v>
      </c>
      <c r="O162" s="163">
        <f t="shared" si="56"/>
        <v>0.4</v>
      </c>
      <c r="P162" s="163">
        <f t="shared" si="56"/>
        <v>0.4</v>
      </c>
      <c r="Q162" s="163">
        <f t="shared" si="56"/>
        <v>0.4</v>
      </c>
      <c r="R162" s="163">
        <f t="shared" si="56"/>
        <v>0.4</v>
      </c>
      <c r="S162" s="163">
        <f t="shared" si="57"/>
        <v>0.4</v>
      </c>
      <c r="T162" s="163">
        <f t="shared" si="57"/>
        <v>0.4</v>
      </c>
      <c r="U162" s="163">
        <f t="shared" si="57"/>
        <v>0.4</v>
      </c>
      <c r="V162" s="163">
        <f t="shared" si="57"/>
        <v>0.4</v>
      </c>
      <c r="W162" s="163">
        <f t="shared" si="57"/>
        <v>0.4</v>
      </c>
      <c r="X162" s="163">
        <f t="shared" si="57"/>
        <v>0.4</v>
      </c>
      <c r="Y162" s="163">
        <f t="shared" si="57"/>
        <v>0.4</v>
      </c>
      <c r="Z162" s="163">
        <f t="shared" si="57"/>
        <v>0.4</v>
      </c>
      <c r="AA162" s="163">
        <f t="shared" si="57"/>
        <v>0.4</v>
      </c>
      <c r="AB162" s="163">
        <f t="shared" si="57"/>
        <v>0.4</v>
      </c>
      <c r="AC162" s="163">
        <f t="shared" si="57"/>
        <v>0.4</v>
      </c>
      <c r="AD162" s="163">
        <f t="shared" si="57"/>
        <v>0.4</v>
      </c>
      <c r="AE162" s="163">
        <f t="shared" si="57"/>
        <v>0.4</v>
      </c>
      <c r="AF162" s="163">
        <f t="shared" si="57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v>1.5</v>
      </c>
      <c r="D163" s="163">
        <f t="shared" si="56"/>
        <v>1.5</v>
      </c>
      <c r="E163" s="163">
        <f t="shared" si="56"/>
        <v>1.5</v>
      </c>
      <c r="F163" s="163">
        <f t="shared" si="56"/>
        <v>1.5</v>
      </c>
      <c r="G163" s="163">
        <f t="shared" si="56"/>
        <v>1.5</v>
      </c>
      <c r="H163" s="163">
        <f t="shared" si="56"/>
        <v>1.5</v>
      </c>
      <c r="I163" s="163">
        <f t="shared" si="56"/>
        <v>1.5</v>
      </c>
      <c r="J163" s="163">
        <f t="shared" si="56"/>
        <v>1.5</v>
      </c>
      <c r="K163" s="163">
        <f t="shared" si="56"/>
        <v>1.5</v>
      </c>
      <c r="L163" s="163">
        <f t="shared" si="56"/>
        <v>1.5</v>
      </c>
      <c r="M163" s="163">
        <f t="shared" si="56"/>
        <v>1.5</v>
      </c>
      <c r="N163" s="163">
        <f t="shared" si="56"/>
        <v>1.5</v>
      </c>
      <c r="O163" s="163">
        <f t="shared" si="56"/>
        <v>1.5</v>
      </c>
      <c r="P163" s="163">
        <f t="shared" si="56"/>
        <v>1.5</v>
      </c>
      <c r="Q163" s="163">
        <f t="shared" si="56"/>
        <v>1.5</v>
      </c>
      <c r="R163" s="163">
        <f t="shared" si="56"/>
        <v>1.5</v>
      </c>
      <c r="S163" s="163">
        <f t="shared" si="57"/>
        <v>1.5</v>
      </c>
      <c r="T163" s="163">
        <f t="shared" si="57"/>
        <v>1.5</v>
      </c>
      <c r="U163" s="163">
        <f t="shared" si="57"/>
        <v>1.5</v>
      </c>
      <c r="V163" s="163">
        <f t="shared" si="57"/>
        <v>1.5</v>
      </c>
      <c r="W163" s="163">
        <f t="shared" si="57"/>
        <v>1.5</v>
      </c>
      <c r="X163" s="163">
        <f t="shared" si="57"/>
        <v>1.5</v>
      </c>
      <c r="Y163" s="163">
        <f t="shared" si="57"/>
        <v>1.5</v>
      </c>
      <c r="Z163" s="163">
        <f t="shared" si="57"/>
        <v>1.5</v>
      </c>
      <c r="AA163" s="163">
        <f t="shared" si="57"/>
        <v>1.5</v>
      </c>
      <c r="AB163" s="163">
        <f t="shared" si="57"/>
        <v>1.5</v>
      </c>
      <c r="AC163" s="163">
        <f t="shared" si="57"/>
        <v>1.5</v>
      </c>
      <c r="AD163" s="163">
        <f t="shared" si="57"/>
        <v>1.5</v>
      </c>
      <c r="AE163" s="163">
        <f t="shared" si="57"/>
        <v>1.5</v>
      </c>
      <c r="AF163" s="163">
        <f t="shared" si="57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v>0.3</v>
      </c>
      <c r="D164" s="163">
        <f t="shared" si="56"/>
        <v>0.3</v>
      </c>
      <c r="E164" s="163">
        <f t="shared" si="56"/>
        <v>0.3</v>
      </c>
      <c r="F164" s="163">
        <f t="shared" si="56"/>
        <v>0.3</v>
      </c>
      <c r="G164" s="163">
        <f t="shared" si="56"/>
        <v>0.3</v>
      </c>
      <c r="H164" s="163">
        <f t="shared" si="56"/>
        <v>0.3</v>
      </c>
      <c r="I164" s="163">
        <f t="shared" si="56"/>
        <v>0.3</v>
      </c>
      <c r="J164" s="163">
        <f t="shared" si="56"/>
        <v>0.3</v>
      </c>
      <c r="K164" s="163">
        <f t="shared" si="56"/>
        <v>0.3</v>
      </c>
      <c r="L164" s="163">
        <f t="shared" si="56"/>
        <v>0.3</v>
      </c>
      <c r="M164" s="163">
        <f t="shared" si="56"/>
        <v>0.3</v>
      </c>
      <c r="N164" s="163">
        <f t="shared" si="56"/>
        <v>0.3</v>
      </c>
      <c r="O164" s="163">
        <f t="shared" si="56"/>
        <v>0.3</v>
      </c>
      <c r="P164" s="163">
        <f t="shared" si="56"/>
        <v>0.3</v>
      </c>
      <c r="Q164" s="163">
        <f t="shared" si="56"/>
        <v>0.3</v>
      </c>
      <c r="R164" s="163">
        <f t="shared" si="56"/>
        <v>0.3</v>
      </c>
      <c r="S164" s="163">
        <f t="shared" si="57"/>
        <v>0.3</v>
      </c>
      <c r="T164" s="163">
        <f t="shared" si="57"/>
        <v>0.3</v>
      </c>
      <c r="U164" s="163">
        <f t="shared" si="57"/>
        <v>0.3</v>
      </c>
      <c r="V164" s="163">
        <f t="shared" si="57"/>
        <v>0.3</v>
      </c>
      <c r="W164" s="163">
        <f t="shared" si="57"/>
        <v>0.3</v>
      </c>
      <c r="X164" s="163">
        <f t="shared" si="57"/>
        <v>0.3</v>
      </c>
      <c r="Y164" s="163">
        <f t="shared" si="57"/>
        <v>0.3</v>
      </c>
      <c r="Z164" s="163">
        <f t="shared" si="57"/>
        <v>0.3</v>
      </c>
      <c r="AA164" s="163">
        <f t="shared" si="57"/>
        <v>0.3</v>
      </c>
      <c r="AB164" s="163">
        <f t="shared" si="57"/>
        <v>0.3</v>
      </c>
      <c r="AC164" s="163">
        <f t="shared" si="57"/>
        <v>0.3</v>
      </c>
      <c r="AD164" s="163">
        <f t="shared" si="57"/>
        <v>0.3</v>
      </c>
      <c r="AE164" s="163">
        <f t="shared" si="57"/>
        <v>0.3</v>
      </c>
      <c r="AF164" s="163">
        <f t="shared" si="57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v>0.4</v>
      </c>
      <c r="D165" s="163">
        <f t="shared" si="56"/>
        <v>0.4</v>
      </c>
      <c r="E165" s="163">
        <f t="shared" si="56"/>
        <v>0.4</v>
      </c>
      <c r="F165" s="163">
        <f t="shared" si="56"/>
        <v>0.4</v>
      </c>
      <c r="G165" s="163">
        <f t="shared" si="56"/>
        <v>0.4</v>
      </c>
      <c r="H165" s="163">
        <f t="shared" si="56"/>
        <v>0.4</v>
      </c>
      <c r="I165" s="163">
        <f t="shared" si="56"/>
        <v>0.4</v>
      </c>
      <c r="J165" s="163">
        <f t="shared" si="56"/>
        <v>0.4</v>
      </c>
      <c r="K165" s="163">
        <f t="shared" si="56"/>
        <v>0.4</v>
      </c>
      <c r="L165" s="163">
        <f t="shared" si="56"/>
        <v>0.4</v>
      </c>
      <c r="M165" s="163">
        <f t="shared" si="56"/>
        <v>0.4</v>
      </c>
      <c r="N165" s="163">
        <f t="shared" si="56"/>
        <v>0.4</v>
      </c>
      <c r="O165" s="163">
        <f t="shared" si="56"/>
        <v>0.4</v>
      </c>
      <c r="P165" s="163">
        <f t="shared" si="56"/>
        <v>0.4</v>
      </c>
      <c r="Q165" s="163">
        <f t="shared" si="56"/>
        <v>0.4</v>
      </c>
      <c r="R165" s="163">
        <f t="shared" si="56"/>
        <v>0.4</v>
      </c>
      <c r="S165" s="163">
        <f t="shared" si="57"/>
        <v>0.4</v>
      </c>
      <c r="T165" s="163">
        <f t="shared" si="57"/>
        <v>0.4</v>
      </c>
      <c r="U165" s="163">
        <f t="shared" si="57"/>
        <v>0.4</v>
      </c>
      <c r="V165" s="163">
        <f t="shared" si="57"/>
        <v>0.4</v>
      </c>
      <c r="W165" s="163">
        <f t="shared" si="57"/>
        <v>0.4</v>
      </c>
      <c r="X165" s="163">
        <f t="shared" si="57"/>
        <v>0.4</v>
      </c>
      <c r="Y165" s="163">
        <f t="shared" si="57"/>
        <v>0.4</v>
      </c>
      <c r="Z165" s="163">
        <f t="shared" si="57"/>
        <v>0.4</v>
      </c>
      <c r="AA165" s="163">
        <f t="shared" si="57"/>
        <v>0.4</v>
      </c>
      <c r="AB165" s="163">
        <f t="shared" si="57"/>
        <v>0.4</v>
      </c>
      <c r="AC165" s="163">
        <f t="shared" si="57"/>
        <v>0.4</v>
      </c>
      <c r="AD165" s="163">
        <f t="shared" si="57"/>
        <v>0.4</v>
      </c>
      <c r="AE165" s="163">
        <f t="shared" si="57"/>
        <v>0.4</v>
      </c>
      <c r="AF165" s="163">
        <f t="shared" si="57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v>0.64</v>
      </c>
      <c r="D166" s="166">
        <f t="shared" si="56"/>
        <v>0.64</v>
      </c>
      <c r="E166" s="166">
        <f t="shared" si="56"/>
        <v>0.64</v>
      </c>
      <c r="F166" s="166">
        <f t="shared" si="56"/>
        <v>0.64</v>
      </c>
      <c r="G166" s="166">
        <f t="shared" si="56"/>
        <v>0.64</v>
      </c>
      <c r="H166" s="166">
        <f t="shared" si="56"/>
        <v>0.64</v>
      </c>
      <c r="I166" s="166">
        <f t="shared" si="56"/>
        <v>0.64</v>
      </c>
      <c r="J166" s="166">
        <f t="shared" si="56"/>
        <v>0.64</v>
      </c>
      <c r="K166" s="166">
        <f t="shared" si="56"/>
        <v>0.64</v>
      </c>
      <c r="L166" s="166">
        <f t="shared" si="56"/>
        <v>0.64</v>
      </c>
      <c r="M166" s="166">
        <f t="shared" si="56"/>
        <v>0.64</v>
      </c>
      <c r="N166" s="166">
        <f t="shared" si="56"/>
        <v>0.64</v>
      </c>
      <c r="O166" s="166">
        <f t="shared" si="56"/>
        <v>0.64</v>
      </c>
      <c r="P166" s="166">
        <f t="shared" si="56"/>
        <v>0.64</v>
      </c>
      <c r="Q166" s="166">
        <f t="shared" si="56"/>
        <v>0.64</v>
      </c>
      <c r="R166" s="166">
        <f t="shared" si="56"/>
        <v>0.64</v>
      </c>
      <c r="S166" s="166">
        <f t="shared" si="57"/>
        <v>0.64</v>
      </c>
      <c r="T166" s="166">
        <f t="shared" si="57"/>
        <v>0.64</v>
      </c>
      <c r="U166" s="166">
        <f t="shared" si="57"/>
        <v>0.64</v>
      </c>
      <c r="V166" s="166">
        <f t="shared" si="57"/>
        <v>0.64</v>
      </c>
      <c r="W166" s="166">
        <f t="shared" si="57"/>
        <v>0.64</v>
      </c>
      <c r="X166" s="166">
        <f t="shared" si="57"/>
        <v>0.64</v>
      </c>
      <c r="Y166" s="166">
        <f t="shared" si="57"/>
        <v>0.64</v>
      </c>
      <c r="Z166" s="166">
        <f t="shared" si="57"/>
        <v>0.64</v>
      </c>
      <c r="AA166" s="166">
        <f t="shared" si="57"/>
        <v>0.64</v>
      </c>
      <c r="AB166" s="166">
        <f t="shared" si="57"/>
        <v>0.64</v>
      </c>
      <c r="AC166" s="166">
        <f t="shared" si="57"/>
        <v>0.64</v>
      </c>
      <c r="AD166" s="166">
        <f t="shared" si="57"/>
        <v>0.64</v>
      </c>
      <c r="AE166" s="166">
        <f t="shared" si="57"/>
        <v>0.64</v>
      </c>
      <c r="AF166" s="166">
        <f t="shared" si="57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v>3.54</v>
      </c>
      <c r="D167" s="169">
        <f t="shared" ref="D167:AG167" si="58">SUM(D161:D166)</f>
        <v>3.54</v>
      </c>
      <c r="E167" s="169">
        <f t="shared" si="58"/>
        <v>3.54</v>
      </c>
      <c r="F167" s="169">
        <f t="shared" si="58"/>
        <v>3.54</v>
      </c>
      <c r="G167" s="169">
        <f t="shared" si="58"/>
        <v>3.54</v>
      </c>
      <c r="H167" s="169">
        <f t="shared" si="58"/>
        <v>3.54</v>
      </c>
      <c r="I167" s="169">
        <f t="shared" si="58"/>
        <v>3.54</v>
      </c>
      <c r="J167" s="169">
        <f t="shared" si="58"/>
        <v>3.54</v>
      </c>
      <c r="K167" s="169">
        <f t="shared" si="58"/>
        <v>3.54</v>
      </c>
      <c r="L167" s="169">
        <f t="shared" si="58"/>
        <v>3.54</v>
      </c>
      <c r="M167" s="169">
        <f t="shared" si="58"/>
        <v>3.54</v>
      </c>
      <c r="N167" s="169">
        <f t="shared" si="58"/>
        <v>3.54</v>
      </c>
      <c r="O167" s="169">
        <f t="shared" si="58"/>
        <v>3.54</v>
      </c>
      <c r="P167" s="169">
        <f t="shared" si="58"/>
        <v>3.54</v>
      </c>
      <c r="Q167" s="169">
        <f t="shared" si="58"/>
        <v>3.54</v>
      </c>
      <c r="R167" s="169">
        <f t="shared" si="58"/>
        <v>3.54</v>
      </c>
      <c r="S167" s="169">
        <f t="shared" si="58"/>
        <v>3.54</v>
      </c>
      <c r="T167" s="169">
        <f t="shared" si="58"/>
        <v>3.54</v>
      </c>
      <c r="U167" s="169">
        <f t="shared" si="58"/>
        <v>3.54</v>
      </c>
      <c r="V167" s="169">
        <f t="shared" si="58"/>
        <v>3.54</v>
      </c>
      <c r="W167" s="169">
        <f t="shared" si="58"/>
        <v>3.54</v>
      </c>
      <c r="X167" s="169">
        <f t="shared" si="58"/>
        <v>3.54</v>
      </c>
      <c r="Y167" s="169">
        <f t="shared" si="58"/>
        <v>3.54</v>
      </c>
      <c r="Z167" s="169">
        <f t="shared" si="58"/>
        <v>3.54</v>
      </c>
      <c r="AA167" s="169">
        <f t="shared" si="58"/>
        <v>3.54</v>
      </c>
      <c r="AB167" s="169">
        <f t="shared" si="58"/>
        <v>3.54</v>
      </c>
      <c r="AC167" s="169">
        <f t="shared" si="58"/>
        <v>3.54</v>
      </c>
      <c r="AD167" s="169">
        <f t="shared" si="58"/>
        <v>3.54</v>
      </c>
      <c r="AE167" s="169">
        <f t="shared" si="58"/>
        <v>3.54</v>
      </c>
      <c r="AF167" s="169">
        <f t="shared" si="58"/>
        <v>3.54</v>
      </c>
      <c r="AG167" s="170">
        <f t="shared" si="58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v>0</v>
      </c>
      <c r="D169" s="161">
        <f t="shared" ref="D169:R184" si="59">C169</f>
        <v>0</v>
      </c>
      <c r="E169" s="161">
        <f t="shared" si="59"/>
        <v>0</v>
      </c>
      <c r="F169" s="161">
        <f t="shared" si="59"/>
        <v>0</v>
      </c>
      <c r="G169" s="161">
        <f t="shared" si="59"/>
        <v>0</v>
      </c>
      <c r="H169" s="161">
        <f t="shared" si="59"/>
        <v>0</v>
      </c>
      <c r="I169" s="161">
        <f t="shared" si="59"/>
        <v>0</v>
      </c>
      <c r="J169" s="161">
        <f t="shared" si="59"/>
        <v>0</v>
      </c>
      <c r="K169" s="161">
        <f t="shared" si="59"/>
        <v>0</v>
      </c>
      <c r="L169" s="161">
        <f t="shared" si="59"/>
        <v>0</v>
      </c>
      <c r="M169" s="161">
        <f t="shared" si="59"/>
        <v>0</v>
      </c>
      <c r="N169" s="161">
        <f t="shared" si="59"/>
        <v>0</v>
      </c>
      <c r="O169" s="161">
        <f t="shared" si="59"/>
        <v>0</v>
      </c>
      <c r="P169" s="161">
        <f t="shared" si="59"/>
        <v>0</v>
      </c>
      <c r="Q169" s="161">
        <f t="shared" si="59"/>
        <v>0</v>
      </c>
      <c r="R169" s="161">
        <f t="shared" si="59"/>
        <v>0</v>
      </c>
      <c r="S169" s="161">
        <f t="shared" ref="S169:AF184" si="60">R169</f>
        <v>0</v>
      </c>
      <c r="T169" s="161">
        <f t="shared" si="60"/>
        <v>0</v>
      </c>
      <c r="U169" s="161">
        <f t="shared" si="60"/>
        <v>0</v>
      </c>
      <c r="V169" s="161">
        <f t="shared" si="60"/>
        <v>0</v>
      </c>
      <c r="W169" s="161">
        <f t="shared" si="60"/>
        <v>0</v>
      </c>
      <c r="X169" s="161">
        <f t="shared" si="60"/>
        <v>0</v>
      </c>
      <c r="Y169" s="161">
        <f t="shared" si="60"/>
        <v>0</v>
      </c>
      <c r="Z169" s="161">
        <f t="shared" si="60"/>
        <v>0</v>
      </c>
      <c r="AA169" s="161">
        <f t="shared" si="60"/>
        <v>0</v>
      </c>
      <c r="AB169" s="161">
        <f t="shared" si="60"/>
        <v>0</v>
      </c>
      <c r="AC169" s="161">
        <f t="shared" si="60"/>
        <v>0</v>
      </c>
      <c r="AD169" s="161">
        <f t="shared" si="60"/>
        <v>0</v>
      </c>
      <c r="AE169" s="161">
        <f t="shared" si="60"/>
        <v>0</v>
      </c>
      <c r="AF169" s="174">
        <f t="shared" si="60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v>0</v>
      </c>
      <c r="D170" s="163">
        <f t="shared" si="59"/>
        <v>0</v>
      </c>
      <c r="E170" s="163">
        <f t="shared" si="59"/>
        <v>0</v>
      </c>
      <c r="F170" s="163">
        <f t="shared" si="59"/>
        <v>0</v>
      </c>
      <c r="G170" s="163">
        <f t="shared" si="59"/>
        <v>0</v>
      </c>
      <c r="H170" s="163">
        <f t="shared" si="59"/>
        <v>0</v>
      </c>
      <c r="I170" s="163">
        <f t="shared" si="59"/>
        <v>0</v>
      </c>
      <c r="J170" s="163">
        <f t="shared" si="59"/>
        <v>0</v>
      </c>
      <c r="K170" s="163">
        <f t="shared" si="59"/>
        <v>0</v>
      </c>
      <c r="L170" s="163">
        <f t="shared" si="59"/>
        <v>0</v>
      </c>
      <c r="M170" s="163">
        <f t="shared" si="59"/>
        <v>0</v>
      </c>
      <c r="N170" s="163">
        <f t="shared" si="59"/>
        <v>0</v>
      </c>
      <c r="O170" s="163">
        <f t="shared" si="59"/>
        <v>0</v>
      </c>
      <c r="P170" s="163">
        <f t="shared" si="59"/>
        <v>0</v>
      </c>
      <c r="Q170" s="163">
        <f t="shared" si="59"/>
        <v>0</v>
      </c>
      <c r="R170" s="163">
        <f t="shared" si="59"/>
        <v>0</v>
      </c>
      <c r="S170" s="163">
        <f t="shared" si="60"/>
        <v>0</v>
      </c>
      <c r="T170" s="163">
        <f t="shared" si="60"/>
        <v>0</v>
      </c>
      <c r="U170" s="163">
        <f t="shared" si="60"/>
        <v>0</v>
      </c>
      <c r="V170" s="163">
        <f t="shared" si="60"/>
        <v>0</v>
      </c>
      <c r="W170" s="163">
        <f t="shared" si="60"/>
        <v>0</v>
      </c>
      <c r="X170" s="163">
        <f t="shared" si="60"/>
        <v>0</v>
      </c>
      <c r="Y170" s="163">
        <f t="shared" si="60"/>
        <v>0</v>
      </c>
      <c r="Z170" s="163">
        <f t="shared" si="60"/>
        <v>0</v>
      </c>
      <c r="AA170" s="163">
        <f t="shared" si="60"/>
        <v>0</v>
      </c>
      <c r="AB170" s="163">
        <f t="shared" si="60"/>
        <v>0</v>
      </c>
      <c r="AC170" s="163">
        <f t="shared" si="60"/>
        <v>0</v>
      </c>
      <c r="AD170" s="163">
        <f t="shared" si="60"/>
        <v>0</v>
      </c>
      <c r="AE170" s="163">
        <f t="shared" si="60"/>
        <v>0</v>
      </c>
      <c r="AF170" s="176">
        <f t="shared" si="60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v>0</v>
      </c>
      <c r="D171" s="163">
        <f t="shared" si="59"/>
        <v>0</v>
      </c>
      <c r="E171" s="163">
        <f t="shared" si="59"/>
        <v>0</v>
      </c>
      <c r="F171" s="163">
        <f t="shared" si="59"/>
        <v>0</v>
      </c>
      <c r="G171" s="163">
        <f t="shared" si="59"/>
        <v>0</v>
      </c>
      <c r="H171" s="163">
        <f t="shared" si="59"/>
        <v>0</v>
      </c>
      <c r="I171" s="163">
        <f t="shared" si="59"/>
        <v>0</v>
      </c>
      <c r="J171" s="163">
        <f t="shared" si="59"/>
        <v>0</v>
      </c>
      <c r="K171" s="163">
        <f t="shared" si="59"/>
        <v>0</v>
      </c>
      <c r="L171" s="163">
        <f t="shared" si="59"/>
        <v>0</v>
      </c>
      <c r="M171" s="163">
        <f t="shared" si="59"/>
        <v>0</v>
      </c>
      <c r="N171" s="163">
        <f t="shared" si="59"/>
        <v>0</v>
      </c>
      <c r="O171" s="163">
        <f t="shared" si="59"/>
        <v>0</v>
      </c>
      <c r="P171" s="163">
        <f t="shared" si="59"/>
        <v>0</v>
      </c>
      <c r="Q171" s="163">
        <f t="shared" si="59"/>
        <v>0</v>
      </c>
      <c r="R171" s="163">
        <f t="shared" si="59"/>
        <v>0</v>
      </c>
      <c r="S171" s="163">
        <f t="shared" si="60"/>
        <v>0</v>
      </c>
      <c r="T171" s="163">
        <f t="shared" si="60"/>
        <v>0</v>
      </c>
      <c r="U171" s="163">
        <f t="shared" si="60"/>
        <v>0</v>
      </c>
      <c r="V171" s="163">
        <f t="shared" si="60"/>
        <v>0</v>
      </c>
      <c r="W171" s="163">
        <f t="shared" si="60"/>
        <v>0</v>
      </c>
      <c r="X171" s="163">
        <f t="shared" si="60"/>
        <v>0</v>
      </c>
      <c r="Y171" s="163">
        <f t="shared" si="60"/>
        <v>0</v>
      </c>
      <c r="Z171" s="163">
        <f t="shared" si="60"/>
        <v>0</v>
      </c>
      <c r="AA171" s="163">
        <f t="shared" si="60"/>
        <v>0</v>
      </c>
      <c r="AB171" s="163">
        <f t="shared" si="60"/>
        <v>0</v>
      </c>
      <c r="AC171" s="163">
        <f t="shared" si="60"/>
        <v>0</v>
      </c>
      <c r="AD171" s="163">
        <f t="shared" si="60"/>
        <v>0</v>
      </c>
      <c r="AE171" s="163">
        <f t="shared" si="60"/>
        <v>0</v>
      </c>
      <c r="AF171" s="176">
        <f t="shared" si="60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v>0</v>
      </c>
      <c r="D172" s="163">
        <f t="shared" si="59"/>
        <v>0</v>
      </c>
      <c r="E172" s="163">
        <f t="shared" si="59"/>
        <v>0</v>
      </c>
      <c r="F172" s="163">
        <f t="shared" si="59"/>
        <v>0</v>
      </c>
      <c r="G172" s="163">
        <f t="shared" si="59"/>
        <v>0</v>
      </c>
      <c r="H172" s="163">
        <f t="shared" si="59"/>
        <v>0</v>
      </c>
      <c r="I172" s="163">
        <f t="shared" si="59"/>
        <v>0</v>
      </c>
      <c r="J172" s="163">
        <f t="shared" si="59"/>
        <v>0</v>
      </c>
      <c r="K172" s="163">
        <f t="shared" si="59"/>
        <v>0</v>
      </c>
      <c r="L172" s="163">
        <f t="shared" si="59"/>
        <v>0</v>
      </c>
      <c r="M172" s="163">
        <f t="shared" si="59"/>
        <v>0</v>
      </c>
      <c r="N172" s="163">
        <f t="shared" si="59"/>
        <v>0</v>
      </c>
      <c r="O172" s="163">
        <f t="shared" si="59"/>
        <v>0</v>
      </c>
      <c r="P172" s="163">
        <f t="shared" si="59"/>
        <v>0</v>
      </c>
      <c r="Q172" s="163">
        <f t="shared" si="59"/>
        <v>0</v>
      </c>
      <c r="R172" s="163">
        <f t="shared" si="59"/>
        <v>0</v>
      </c>
      <c r="S172" s="163">
        <f t="shared" si="60"/>
        <v>0</v>
      </c>
      <c r="T172" s="163">
        <f t="shared" si="60"/>
        <v>0</v>
      </c>
      <c r="U172" s="163">
        <f t="shared" si="60"/>
        <v>0</v>
      </c>
      <c r="V172" s="163">
        <f t="shared" si="60"/>
        <v>0</v>
      </c>
      <c r="W172" s="163">
        <f t="shared" si="60"/>
        <v>0</v>
      </c>
      <c r="X172" s="163">
        <f t="shared" si="60"/>
        <v>0</v>
      </c>
      <c r="Y172" s="163">
        <f t="shared" si="60"/>
        <v>0</v>
      </c>
      <c r="Z172" s="163">
        <f t="shared" si="60"/>
        <v>0</v>
      </c>
      <c r="AA172" s="163">
        <f t="shared" si="60"/>
        <v>0</v>
      </c>
      <c r="AB172" s="163">
        <f t="shared" si="60"/>
        <v>0</v>
      </c>
      <c r="AC172" s="163">
        <f t="shared" si="60"/>
        <v>0</v>
      </c>
      <c r="AD172" s="163">
        <f t="shared" si="60"/>
        <v>0</v>
      </c>
      <c r="AE172" s="163">
        <f t="shared" si="60"/>
        <v>0</v>
      </c>
      <c r="AF172" s="176">
        <f t="shared" si="60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v>0</v>
      </c>
      <c r="D173" s="163">
        <f t="shared" si="59"/>
        <v>0</v>
      </c>
      <c r="E173" s="163">
        <f t="shared" si="59"/>
        <v>0</v>
      </c>
      <c r="F173" s="163">
        <f t="shared" si="59"/>
        <v>0</v>
      </c>
      <c r="G173" s="163">
        <f t="shared" si="59"/>
        <v>0</v>
      </c>
      <c r="H173" s="163">
        <f t="shared" si="59"/>
        <v>0</v>
      </c>
      <c r="I173" s="163">
        <f t="shared" si="59"/>
        <v>0</v>
      </c>
      <c r="J173" s="163">
        <f t="shared" si="59"/>
        <v>0</v>
      </c>
      <c r="K173" s="163">
        <f t="shared" si="59"/>
        <v>0</v>
      </c>
      <c r="L173" s="163">
        <f t="shared" si="59"/>
        <v>0</v>
      </c>
      <c r="M173" s="163">
        <f t="shared" si="59"/>
        <v>0</v>
      </c>
      <c r="N173" s="163">
        <f t="shared" si="59"/>
        <v>0</v>
      </c>
      <c r="O173" s="163">
        <f t="shared" si="59"/>
        <v>0</v>
      </c>
      <c r="P173" s="163">
        <f t="shared" si="59"/>
        <v>0</v>
      </c>
      <c r="Q173" s="163">
        <f t="shared" si="59"/>
        <v>0</v>
      </c>
      <c r="R173" s="163">
        <f t="shared" si="59"/>
        <v>0</v>
      </c>
      <c r="S173" s="163">
        <f t="shared" si="60"/>
        <v>0</v>
      </c>
      <c r="T173" s="163">
        <f t="shared" si="60"/>
        <v>0</v>
      </c>
      <c r="U173" s="163">
        <f t="shared" si="60"/>
        <v>0</v>
      </c>
      <c r="V173" s="163">
        <f t="shared" si="60"/>
        <v>0</v>
      </c>
      <c r="W173" s="163">
        <f t="shared" si="60"/>
        <v>0</v>
      </c>
      <c r="X173" s="163">
        <f t="shared" si="60"/>
        <v>0</v>
      </c>
      <c r="Y173" s="163">
        <f t="shared" si="60"/>
        <v>0</v>
      </c>
      <c r="Z173" s="163">
        <f t="shared" si="60"/>
        <v>0</v>
      </c>
      <c r="AA173" s="163">
        <f t="shared" si="60"/>
        <v>0</v>
      </c>
      <c r="AB173" s="163">
        <f t="shared" si="60"/>
        <v>0</v>
      </c>
      <c r="AC173" s="163">
        <f t="shared" si="60"/>
        <v>0</v>
      </c>
      <c r="AD173" s="163">
        <f t="shared" si="60"/>
        <v>0</v>
      </c>
      <c r="AE173" s="163">
        <f t="shared" si="60"/>
        <v>0</v>
      </c>
      <c r="AF173" s="176">
        <f t="shared" si="60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v>0</v>
      </c>
      <c r="D174" s="163">
        <f t="shared" si="59"/>
        <v>0</v>
      </c>
      <c r="E174" s="163">
        <f t="shared" si="59"/>
        <v>0</v>
      </c>
      <c r="F174" s="163">
        <f t="shared" si="59"/>
        <v>0</v>
      </c>
      <c r="G174" s="163">
        <f t="shared" si="59"/>
        <v>0</v>
      </c>
      <c r="H174" s="163">
        <f t="shared" si="59"/>
        <v>0</v>
      </c>
      <c r="I174" s="163">
        <f t="shared" si="59"/>
        <v>0</v>
      </c>
      <c r="J174" s="163">
        <f t="shared" si="59"/>
        <v>0</v>
      </c>
      <c r="K174" s="163">
        <f t="shared" si="59"/>
        <v>0</v>
      </c>
      <c r="L174" s="163">
        <f t="shared" si="59"/>
        <v>0</v>
      </c>
      <c r="M174" s="163">
        <f t="shared" si="59"/>
        <v>0</v>
      </c>
      <c r="N174" s="163">
        <f t="shared" si="59"/>
        <v>0</v>
      </c>
      <c r="O174" s="163">
        <f t="shared" si="59"/>
        <v>0</v>
      </c>
      <c r="P174" s="163">
        <f t="shared" si="59"/>
        <v>0</v>
      </c>
      <c r="Q174" s="163">
        <f t="shared" si="59"/>
        <v>0</v>
      </c>
      <c r="R174" s="163">
        <f t="shared" si="59"/>
        <v>0</v>
      </c>
      <c r="S174" s="163">
        <f t="shared" si="60"/>
        <v>0</v>
      </c>
      <c r="T174" s="163">
        <f t="shared" si="60"/>
        <v>0</v>
      </c>
      <c r="U174" s="163">
        <f t="shared" si="60"/>
        <v>0</v>
      </c>
      <c r="V174" s="163">
        <f t="shared" si="60"/>
        <v>0</v>
      </c>
      <c r="W174" s="163">
        <f t="shared" si="60"/>
        <v>0</v>
      </c>
      <c r="X174" s="163">
        <f t="shared" si="60"/>
        <v>0</v>
      </c>
      <c r="Y174" s="163">
        <f t="shared" si="60"/>
        <v>0</v>
      </c>
      <c r="Z174" s="163">
        <f t="shared" si="60"/>
        <v>0</v>
      </c>
      <c r="AA174" s="163">
        <f t="shared" si="60"/>
        <v>0</v>
      </c>
      <c r="AB174" s="163">
        <f t="shared" si="60"/>
        <v>0</v>
      </c>
      <c r="AC174" s="163">
        <f t="shared" si="60"/>
        <v>0</v>
      </c>
      <c r="AD174" s="163">
        <f t="shared" si="60"/>
        <v>0</v>
      </c>
      <c r="AE174" s="163">
        <f t="shared" si="60"/>
        <v>0</v>
      </c>
      <c r="AF174" s="176">
        <f t="shared" si="60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v>0</v>
      </c>
      <c r="D175" s="163">
        <f t="shared" si="59"/>
        <v>0</v>
      </c>
      <c r="E175" s="163">
        <f t="shared" si="59"/>
        <v>0</v>
      </c>
      <c r="F175" s="163">
        <f t="shared" si="59"/>
        <v>0</v>
      </c>
      <c r="G175" s="163">
        <f t="shared" si="59"/>
        <v>0</v>
      </c>
      <c r="H175" s="163">
        <f t="shared" si="59"/>
        <v>0</v>
      </c>
      <c r="I175" s="163">
        <f t="shared" si="59"/>
        <v>0</v>
      </c>
      <c r="J175" s="163">
        <f t="shared" si="59"/>
        <v>0</v>
      </c>
      <c r="K175" s="163">
        <f t="shared" si="59"/>
        <v>0</v>
      </c>
      <c r="L175" s="163">
        <f t="shared" si="59"/>
        <v>0</v>
      </c>
      <c r="M175" s="163">
        <f t="shared" si="59"/>
        <v>0</v>
      </c>
      <c r="N175" s="163">
        <f t="shared" si="59"/>
        <v>0</v>
      </c>
      <c r="O175" s="163">
        <f t="shared" si="59"/>
        <v>0</v>
      </c>
      <c r="P175" s="163">
        <f t="shared" si="59"/>
        <v>0</v>
      </c>
      <c r="Q175" s="163">
        <f t="shared" si="59"/>
        <v>0</v>
      </c>
      <c r="R175" s="163">
        <f t="shared" si="59"/>
        <v>0</v>
      </c>
      <c r="S175" s="163">
        <f t="shared" si="60"/>
        <v>0</v>
      </c>
      <c r="T175" s="163">
        <f t="shared" si="60"/>
        <v>0</v>
      </c>
      <c r="U175" s="163">
        <f t="shared" si="60"/>
        <v>0</v>
      </c>
      <c r="V175" s="163">
        <f t="shared" si="60"/>
        <v>0</v>
      </c>
      <c r="W175" s="163">
        <f t="shared" si="60"/>
        <v>0</v>
      </c>
      <c r="X175" s="163">
        <f t="shared" si="60"/>
        <v>0</v>
      </c>
      <c r="Y175" s="163">
        <f t="shared" si="60"/>
        <v>0</v>
      </c>
      <c r="Z175" s="163">
        <f t="shared" si="60"/>
        <v>0</v>
      </c>
      <c r="AA175" s="163">
        <f t="shared" si="60"/>
        <v>0</v>
      </c>
      <c r="AB175" s="163">
        <f t="shared" si="60"/>
        <v>0</v>
      </c>
      <c r="AC175" s="163">
        <f t="shared" si="60"/>
        <v>0</v>
      </c>
      <c r="AD175" s="163">
        <f t="shared" si="60"/>
        <v>0</v>
      </c>
      <c r="AE175" s="163">
        <f t="shared" si="60"/>
        <v>0</v>
      </c>
      <c r="AF175" s="176">
        <f t="shared" si="60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v>0</v>
      </c>
      <c r="D176" s="163">
        <f t="shared" si="59"/>
        <v>0</v>
      </c>
      <c r="E176" s="163">
        <f t="shared" si="59"/>
        <v>0</v>
      </c>
      <c r="F176" s="163">
        <f t="shared" si="59"/>
        <v>0</v>
      </c>
      <c r="G176" s="163">
        <f t="shared" si="59"/>
        <v>0</v>
      </c>
      <c r="H176" s="163">
        <f t="shared" si="59"/>
        <v>0</v>
      </c>
      <c r="I176" s="163">
        <f t="shared" si="59"/>
        <v>0</v>
      </c>
      <c r="J176" s="163">
        <f t="shared" si="59"/>
        <v>0</v>
      </c>
      <c r="K176" s="163">
        <f t="shared" si="59"/>
        <v>0</v>
      </c>
      <c r="L176" s="163">
        <f t="shared" si="59"/>
        <v>0</v>
      </c>
      <c r="M176" s="163">
        <f t="shared" si="59"/>
        <v>0</v>
      </c>
      <c r="N176" s="163">
        <f t="shared" si="59"/>
        <v>0</v>
      </c>
      <c r="O176" s="163">
        <f t="shared" si="59"/>
        <v>0</v>
      </c>
      <c r="P176" s="163">
        <f t="shared" si="59"/>
        <v>0</v>
      </c>
      <c r="Q176" s="163">
        <f t="shared" si="59"/>
        <v>0</v>
      </c>
      <c r="R176" s="163">
        <f t="shared" si="59"/>
        <v>0</v>
      </c>
      <c r="S176" s="163">
        <f t="shared" si="60"/>
        <v>0</v>
      </c>
      <c r="T176" s="163">
        <f t="shared" si="60"/>
        <v>0</v>
      </c>
      <c r="U176" s="163">
        <f t="shared" si="60"/>
        <v>0</v>
      </c>
      <c r="V176" s="163">
        <f t="shared" si="60"/>
        <v>0</v>
      </c>
      <c r="W176" s="163">
        <f t="shared" si="60"/>
        <v>0</v>
      </c>
      <c r="X176" s="163">
        <f t="shared" si="60"/>
        <v>0</v>
      </c>
      <c r="Y176" s="163">
        <f t="shared" si="60"/>
        <v>0</v>
      </c>
      <c r="Z176" s="163">
        <f t="shared" si="60"/>
        <v>0</v>
      </c>
      <c r="AA176" s="163">
        <f t="shared" si="60"/>
        <v>0</v>
      </c>
      <c r="AB176" s="163">
        <f t="shared" si="60"/>
        <v>0</v>
      </c>
      <c r="AC176" s="163">
        <f t="shared" si="60"/>
        <v>0</v>
      </c>
      <c r="AD176" s="163">
        <f t="shared" si="60"/>
        <v>0</v>
      </c>
      <c r="AE176" s="163">
        <f t="shared" si="60"/>
        <v>0</v>
      </c>
      <c r="AF176" s="176">
        <f t="shared" si="60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v>0</v>
      </c>
      <c r="D177" s="163">
        <f t="shared" si="59"/>
        <v>0</v>
      </c>
      <c r="E177" s="163">
        <f t="shared" si="59"/>
        <v>0</v>
      </c>
      <c r="F177" s="163">
        <f t="shared" si="59"/>
        <v>0</v>
      </c>
      <c r="G177" s="163">
        <f t="shared" si="59"/>
        <v>0</v>
      </c>
      <c r="H177" s="163">
        <f t="shared" si="59"/>
        <v>0</v>
      </c>
      <c r="I177" s="163">
        <f t="shared" si="59"/>
        <v>0</v>
      </c>
      <c r="J177" s="163">
        <f t="shared" si="59"/>
        <v>0</v>
      </c>
      <c r="K177" s="163">
        <f t="shared" si="59"/>
        <v>0</v>
      </c>
      <c r="L177" s="163">
        <f t="shared" si="59"/>
        <v>0</v>
      </c>
      <c r="M177" s="163">
        <f t="shared" si="59"/>
        <v>0</v>
      </c>
      <c r="N177" s="163">
        <f t="shared" si="59"/>
        <v>0</v>
      </c>
      <c r="O177" s="163">
        <f t="shared" si="59"/>
        <v>0</v>
      </c>
      <c r="P177" s="163">
        <f t="shared" si="59"/>
        <v>0</v>
      </c>
      <c r="Q177" s="163">
        <f t="shared" si="59"/>
        <v>0</v>
      </c>
      <c r="R177" s="163">
        <f t="shared" si="59"/>
        <v>0</v>
      </c>
      <c r="S177" s="163">
        <f t="shared" si="60"/>
        <v>0</v>
      </c>
      <c r="T177" s="163">
        <f t="shared" si="60"/>
        <v>0</v>
      </c>
      <c r="U177" s="163">
        <f t="shared" si="60"/>
        <v>0</v>
      </c>
      <c r="V177" s="163">
        <f t="shared" si="60"/>
        <v>0</v>
      </c>
      <c r="W177" s="163">
        <f t="shared" si="60"/>
        <v>0</v>
      </c>
      <c r="X177" s="163">
        <f t="shared" si="60"/>
        <v>0</v>
      </c>
      <c r="Y177" s="163">
        <f t="shared" si="60"/>
        <v>0</v>
      </c>
      <c r="Z177" s="163">
        <f t="shared" si="60"/>
        <v>0</v>
      </c>
      <c r="AA177" s="163">
        <f t="shared" si="60"/>
        <v>0</v>
      </c>
      <c r="AB177" s="163">
        <f t="shared" si="60"/>
        <v>0</v>
      </c>
      <c r="AC177" s="163">
        <f t="shared" si="60"/>
        <v>0</v>
      </c>
      <c r="AD177" s="163">
        <f t="shared" si="60"/>
        <v>0</v>
      </c>
      <c r="AE177" s="163">
        <f t="shared" si="60"/>
        <v>0</v>
      </c>
      <c r="AF177" s="176">
        <f t="shared" si="60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v>0</v>
      </c>
      <c r="D178" s="163">
        <f t="shared" si="59"/>
        <v>0</v>
      </c>
      <c r="E178" s="163">
        <f t="shared" si="59"/>
        <v>0</v>
      </c>
      <c r="F178" s="163">
        <f t="shared" si="59"/>
        <v>0</v>
      </c>
      <c r="G178" s="163">
        <f t="shared" si="59"/>
        <v>0</v>
      </c>
      <c r="H178" s="163">
        <f t="shared" si="59"/>
        <v>0</v>
      </c>
      <c r="I178" s="163">
        <f t="shared" si="59"/>
        <v>0</v>
      </c>
      <c r="J178" s="163">
        <f t="shared" si="59"/>
        <v>0</v>
      </c>
      <c r="K178" s="163">
        <f t="shared" si="59"/>
        <v>0</v>
      </c>
      <c r="L178" s="163">
        <f t="shared" si="59"/>
        <v>0</v>
      </c>
      <c r="M178" s="163">
        <f t="shared" si="59"/>
        <v>0</v>
      </c>
      <c r="N178" s="163">
        <f t="shared" si="59"/>
        <v>0</v>
      </c>
      <c r="O178" s="163">
        <f t="shared" si="59"/>
        <v>0</v>
      </c>
      <c r="P178" s="163">
        <f t="shared" si="59"/>
        <v>0</v>
      </c>
      <c r="Q178" s="163">
        <f t="shared" si="59"/>
        <v>0</v>
      </c>
      <c r="R178" s="163">
        <f t="shared" si="59"/>
        <v>0</v>
      </c>
      <c r="S178" s="163">
        <f t="shared" si="60"/>
        <v>0</v>
      </c>
      <c r="T178" s="163">
        <f t="shared" si="60"/>
        <v>0</v>
      </c>
      <c r="U178" s="163">
        <f t="shared" si="60"/>
        <v>0</v>
      </c>
      <c r="V178" s="163">
        <f t="shared" si="60"/>
        <v>0</v>
      </c>
      <c r="W178" s="163">
        <f t="shared" si="60"/>
        <v>0</v>
      </c>
      <c r="X178" s="163">
        <f t="shared" si="60"/>
        <v>0</v>
      </c>
      <c r="Y178" s="163">
        <f t="shared" si="60"/>
        <v>0</v>
      </c>
      <c r="Z178" s="163">
        <f t="shared" si="60"/>
        <v>0</v>
      </c>
      <c r="AA178" s="163">
        <f t="shared" si="60"/>
        <v>0</v>
      </c>
      <c r="AB178" s="163">
        <f t="shared" si="60"/>
        <v>0</v>
      </c>
      <c r="AC178" s="163">
        <f t="shared" si="60"/>
        <v>0</v>
      </c>
      <c r="AD178" s="163">
        <f t="shared" si="60"/>
        <v>0</v>
      </c>
      <c r="AE178" s="163">
        <f t="shared" si="60"/>
        <v>0</v>
      </c>
      <c r="AF178" s="176">
        <f t="shared" si="60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v>0</v>
      </c>
      <c r="D179" s="163">
        <f t="shared" si="59"/>
        <v>0</v>
      </c>
      <c r="E179" s="163">
        <f t="shared" si="59"/>
        <v>0</v>
      </c>
      <c r="F179" s="163">
        <f t="shared" si="59"/>
        <v>0</v>
      </c>
      <c r="G179" s="163">
        <f t="shared" si="59"/>
        <v>0</v>
      </c>
      <c r="H179" s="163">
        <f t="shared" si="59"/>
        <v>0</v>
      </c>
      <c r="I179" s="163">
        <f t="shared" si="59"/>
        <v>0</v>
      </c>
      <c r="J179" s="163">
        <f t="shared" si="59"/>
        <v>0</v>
      </c>
      <c r="K179" s="163">
        <f t="shared" si="59"/>
        <v>0</v>
      </c>
      <c r="L179" s="163">
        <f t="shared" si="59"/>
        <v>0</v>
      </c>
      <c r="M179" s="163">
        <f t="shared" si="59"/>
        <v>0</v>
      </c>
      <c r="N179" s="163">
        <f t="shared" si="59"/>
        <v>0</v>
      </c>
      <c r="O179" s="163">
        <f t="shared" si="59"/>
        <v>0</v>
      </c>
      <c r="P179" s="163">
        <f t="shared" si="59"/>
        <v>0</v>
      </c>
      <c r="Q179" s="163">
        <f t="shared" si="59"/>
        <v>0</v>
      </c>
      <c r="R179" s="163">
        <f t="shared" si="59"/>
        <v>0</v>
      </c>
      <c r="S179" s="163">
        <f t="shared" si="60"/>
        <v>0</v>
      </c>
      <c r="T179" s="163">
        <f t="shared" si="60"/>
        <v>0</v>
      </c>
      <c r="U179" s="163">
        <f t="shared" si="60"/>
        <v>0</v>
      </c>
      <c r="V179" s="163">
        <f t="shared" si="60"/>
        <v>0</v>
      </c>
      <c r="W179" s="163">
        <f t="shared" si="60"/>
        <v>0</v>
      </c>
      <c r="X179" s="163">
        <f t="shared" si="60"/>
        <v>0</v>
      </c>
      <c r="Y179" s="163">
        <f t="shared" si="60"/>
        <v>0</v>
      </c>
      <c r="Z179" s="163">
        <f t="shared" si="60"/>
        <v>0</v>
      </c>
      <c r="AA179" s="163">
        <f t="shared" si="60"/>
        <v>0</v>
      </c>
      <c r="AB179" s="163">
        <f t="shared" si="60"/>
        <v>0</v>
      </c>
      <c r="AC179" s="163">
        <f t="shared" si="60"/>
        <v>0</v>
      </c>
      <c r="AD179" s="163">
        <f t="shared" si="60"/>
        <v>0</v>
      </c>
      <c r="AE179" s="163">
        <f t="shared" si="60"/>
        <v>0</v>
      </c>
      <c r="AF179" s="176">
        <f t="shared" si="60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v>0</v>
      </c>
      <c r="D180" s="163">
        <f t="shared" si="59"/>
        <v>0</v>
      </c>
      <c r="E180" s="163">
        <f t="shared" si="59"/>
        <v>0</v>
      </c>
      <c r="F180" s="163">
        <f t="shared" si="59"/>
        <v>0</v>
      </c>
      <c r="G180" s="163">
        <f t="shared" si="59"/>
        <v>0</v>
      </c>
      <c r="H180" s="163">
        <f t="shared" si="59"/>
        <v>0</v>
      </c>
      <c r="I180" s="163">
        <f t="shared" si="59"/>
        <v>0</v>
      </c>
      <c r="J180" s="163">
        <f t="shared" si="59"/>
        <v>0</v>
      </c>
      <c r="K180" s="163">
        <f t="shared" si="59"/>
        <v>0</v>
      </c>
      <c r="L180" s="163">
        <f t="shared" si="59"/>
        <v>0</v>
      </c>
      <c r="M180" s="163">
        <f t="shared" si="59"/>
        <v>0</v>
      </c>
      <c r="N180" s="163">
        <f t="shared" si="59"/>
        <v>0</v>
      </c>
      <c r="O180" s="163">
        <f t="shared" si="59"/>
        <v>0</v>
      </c>
      <c r="P180" s="163">
        <f t="shared" si="59"/>
        <v>0</v>
      </c>
      <c r="Q180" s="163">
        <f t="shared" si="59"/>
        <v>0</v>
      </c>
      <c r="R180" s="163">
        <f t="shared" si="59"/>
        <v>0</v>
      </c>
      <c r="S180" s="163">
        <f t="shared" si="60"/>
        <v>0</v>
      </c>
      <c r="T180" s="163">
        <f t="shared" si="60"/>
        <v>0</v>
      </c>
      <c r="U180" s="163">
        <f t="shared" si="60"/>
        <v>0</v>
      </c>
      <c r="V180" s="163">
        <f t="shared" si="60"/>
        <v>0</v>
      </c>
      <c r="W180" s="163">
        <f t="shared" si="60"/>
        <v>0</v>
      </c>
      <c r="X180" s="163">
        <f t="shared" si="60"/>
        <v>0</v>
      </c>
      <c r="Y180" s="163">
        <f t="shared" si="60"/>
        <v>0</v>
      </c>
      <c r="Z180" s="163">
        <f t="shared" si="60"/>
        <v>0</v>
      </c>
      <c r="AA180" s="163">
        <f t="shared" si="60"/>
        <v>0</v>
      </c>
      <c r="AB180" s="163">
        <f t="shared" si="60"/>
        <v>0</v>
      </c>
      <c r="AC180" s="163">
        <f t="shared" si="60"/>
        <v>0</v>
      </c>
      <c r="AD180" s="163">
        <f t="shared" si="60"/>
        <v>0</v>
      </c>
      <c r="AE180" s="163">
        <f t="shared" si="60"/>
        <v>0</v>
      </c>
      <c r="AF180" s="176">
        <f t="shared" si="60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v>0</v>
      </c>
      <c r="D181" s="163">
        <f t="shared" si="59"/>
        <v>0</v>
      </c>
      <c r="E181" s="163">
        <f t="shared" si="59"/>
        <v>0</v>
      </c>
      <c r="F181" s="163">
        <f t="shared" si="59"/>
        <v>0</v>
      </c>
      <c r="G181" s="163">
        <f t="shared" si="59"/>
        <v>0</v>
      </c>
      <c r="H181" s="163">
        <f t="shared" si="59"/>
        <v>0</v>
      </c>
      <c r="I181" s="163">
        <f t="shared" si="59"/>
        <v>0</v>
      </c>
      <c r="J181" s="163">
        <f t="shared" si="59"/>
        <v>0</v>
      </c>
      <c r="K181" s="163">
        <f t="shared" si="59"/>
        <v>0</v>
      </c>
      <c r="L181" s="163">
        <f t="shared" si="59"/>
        <v>0</v>
      </c>
      <c r="M181" s="163">
        <f t="shared" si="59"/>
        <v>0</v>
      </c>
      <c r="N181" s="163">
        <f t="shared" si="59"/>
        <v>0</v>
      </c>
      <c r="O181" s="163">
        <f t="shared" si="59"/>
        <v>0</v>
      </c>
      <c r="P181" s="163">
        <f t="shared" si="59"/>
        <v>0</v>
      </c>
      <c r="Q181" s="163">
        <f t="shared" si="59"/>
        <v>0</v>
      </c>
      <c r="R181" s="163">
        <f t="shared" si="59"/>
        <v>0</v>
      </c>
      <c r="S181" s="163">
        <f t="shared" si="60"/>
        <v>0</v>
      </c>
      <c r="T181" s="163">
        <f t="shared" si="60"/>
        <v>0</v>
      </c>
      <c r="U181" s="163">
        <f t="shared" si="60"/>
        <v>0</v>
      </c>
      <c r="V181" s="163">
        <f t="shared" si="60"/>
        <v>0</v>
      </c>
      <c r="W181" s="163">
        <f t="shared" si="60"/>
        <v>0</v>
      </c>
      <c r="X181" s="163">
        <f t="shared" si="60"/>
        <v>0</v>
      </c>
      <c r="Y181" s="163">
        <f t="shared" si="60"/>
        <v>0</v>
      </c>
      <c r="Z181" s="163">
        <f t="shared" si="60"/>
        <v>0</v>
      </c>
      <c r="AA181" s="163">
        <f t="shared" si="60"/>
        <v>0</v>
      </c>
      <c r="AB181" s="163">
        <f t="shared" si="60"/>
        <v>0</v>
      </c>
      <c r="AC181" s="163">
        <f t="shared" si="60"/>
        <v>0</v>
      </c>
      <c r="AD181" s="163">
        <f t="shared" si="60"/>
        <v>0</v>
      </c>
      <c r="AE181" s="163">
        <f t="shared" si="60"/>
        <v>0</v>
      </c>
      <c r="AF181" s="176">
        <f t="shared" si="60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v>0</v>
      </c>
      <c r="D182" s="163">
        <f t="shared" si="59"/>
        <v>0</v>
      </c>
      <c r="E182" s="163">
        <f t="shared" si="59"/>
        <v>0</v>
      </c>
      <c r="F182" s="163">
        <f t="shared" si="59"/>
        <v>0</v>
      </c>
      <c r="G182" s="163">
        <f t="shared" si="59"/>
        <v>0</v>
      </c>
      <c r="H182" s="163">
        <f t="shared" si="59"/>
        <v>0</v>
      </c>
      <c r="I182" s="163">
        <f t="shared" si="59"/>
        <v>0</v>
      </c>
      <c r="J182" s="163">
        <f t="shared" si="59"/>
        <v>0</v>
      </c>
      <c r="K182" s="163">
        <f t="shared" si="59"/>
        <v>0</v>
      </c>
      <c r="L182" s="163">
        <f t="shared" si="59"/>
        <v>0</v>
      </c>
      <c r="M182" s="163">
        <f t="shared" si="59"/>
        <v>0</v>
      </c>
      <c r="N182" s="163">
        <f t="shared" si="59"/>
        <v>0</v>
      </c>
      <c r="O182" s="163">
        <f t="shared" si="59"/>
        <v>0</v>
      </c>
      <c r="P182" s="163">
        <f t="shared" si="59"/>
        <v>0</v>
      </c>
      <c r="Q182" s="163">
        <f t="shared" si="59"/>
        <v>0</v>
      </c>
      <c r="R182" s="163">
        <f t="shared" si="59"/>
        <v>0</v>
      </c>
      <c r="S182" s="163">
        <f t="shared" si="60"/>
        <v>0</v>
      </c>
      <c r="T182" s="163">
        <f t="shared" si="60"/>
        <v>0</v>
      </c>
      <c r="U182" s="163">
        <f t="shared" si="60"/>
        <v>0</v>
      </c>
      <c r="V182" s="163">
        <f t="shared" si="60"/>
        <v>0</v>
      </c>
      <c r="W182" s="163">
        <f t="shared" si="60"/>
        <v>0</v>
      </c>
      <c r="X182" s="163">
        <f t="shared" si="60"/>
        <v>0</v>
      </c>
      <c r="Y182" s="163">
        <f t="shared" si="60"/>
        <v>0</v>
      </c>
      <c r="Z182" s="163">
        <f t="shared" si="60"/>
        <v>0</v>
      </c>
      <c r="AA182" s="163">
        <f t="shared" si="60"/>
        <v>0</v>
      </c>
      <c r="AB182" s="163">
        <f t="shared" si="60"/>
        <v>0</v>
      </c>
      <c r="AC182" s="163">
        <f t="shared" si="60"/>
        <v>0</v>
      </c>
      <c r="AD182" s="163">
        <f t="shared" si="60"/>
        <v>0</v>
      </c>
      <c r="AE182" s="163">
        <f t="shared" si="60"/>
        <v>0</v>
      </c>
      <c r="AF182" s="176">
        <f t="shared" si="60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v>0</v>
      </c>
      <c r="D183" s="163">
        <f t="shared" si="59"/>
        <v>0</v>
      </c>
      <c r="E183" s="163">
        <f t="shared" si="59"/>
        <v>0</v>
      </c>
      <c r="F183" s="163">
        <f t="shared" si="59"/>
        <v>0</v>
      </c>
      <c r="G183" s="163">
        <f t="shared" si="59"/>
        <v>0</v>
      </c>
      <c r="H183" s="163">
        <f t="shared" si="59"/>
        <v>0</v>
      </c>
      <c r="I183" s="163">
        <f t="shared" si="59"/>
        <v>0</v>
      </c>
      <c r="J183" s="163">
        <f t="shared" si="59"/>
        <v>0</v>
      </c>
      <c r="K183" s="163">
        <f t="shared" si="59"/>
        <v>0</v>
      </c>
      <c r="L183" s="163">
        <f t="shared" si="59"/>
        <v>0</v>
      </c>
      <c r="M183" s="163">
        <f t="shared" si="59"/>
        <v>0</v>
      </c>
      <c r="N183" s="163">
        <f t="shared" si="59"/>
        <v>0</v>
      </c>
      <c r="O183" s="163">
        <f t="shared" si="59"/>
        <v>0</v>
      </c>
      <c r="P183" s="163">
        <f t="shared" si="59"/>
        <v>0</v>
      </c>
      <c r="Q183" s="163">
        <f t="shared" si="59"/>
        <v>0</v>
      </c>
      <c r="R183" s="163">
        <f t="shared" si="59"/>
        <v>0</v>
      </c>
      <c r="S183" s="163">
        <f t="shared" si="60"/>
        <v>0</v>
      </c>
      <c r="T183" s="163">
        <f t="shared" si="60"/>
        <v>0</v>
      </c>
      <c r="U183" s="163">
        <f t="shared" si="60"/>
        <v>0</v>
      </c>
      <c r="V183" s="163">
        <f t="shared" si="60"/>
        <v>0</v>
      </c>
      <c r="W183" s="163">
        <f t="shared" si="60"/>
        <v>0</v>
      </c>
      <c r="X183" s="163">
        <f t="shared" si="60"/>
        <v>0</v>
      </c>
      <c r="Y183" s="163">
        <f t="shared" si="60"/>
        <v>0</v>
      </c>
      <c r="Z183" s="163">
        <f t="shared" si="60"/>
        <v>0</v>
      </c>
      <c r="AA183" s="163">
        <f t="shared" si="60"/>
        <v>0</v>
      </c>
      <c r="AB183" s="163">
        <f t="shared" si="60"/>
        <v>0</v>
      </c>
      <c r="AC183" s="163">
        <f t="shared" si="60"/>
        <v>0</v>
      </c>
      <c r="AD183" s="163">
        <f t="shared" si="60"/>
        <v>0</v>
      </c>
      <c r="AE183" s="163">
        <f t="shared" si="60"/>
        <v>0</v>
      </c>
      <c r="AF183" s="176">
        <f t="shared" si="60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v>0</v>
      </c>
      <c r="D184" s="163">
        <f t="shared" si="59"/>
        <v>0</v>
      </c>
      <c r="E184" s="163">
        <f t="shared" si="59"/>
        <v>0</v>
      </c>
      <c r="F184" s="163">
        <f t="shared" si="59"/>
        <v>0</v>
      </c>
      <c r="G184" s="163">
        <f t="shared" si="59"/>
        <v>0</v>
      </c>
      <c r="H184" s="163">
        <f t="shared" si="59"/>
        <v>0</v>
      </c>
      <c r="I184" s="163">
        <f t="shared" si="59"/>
        <v>0</v>
      </c>
      <c r="J184" s="163">
        <f t="shared" si="59"/>
        <v>0</v>
      </c>
      <c r="K184" s="163">
        <f t="shared" si="59"/>
        <v>0</v>
      </c>
      <c r="L184" s="163">
        <f t="shared" si="59"/>
        <v>0</v>
      </c>
      <c r="M184" s="163">
        <f t="shared" si="59"/>
        <v>0</v>
      </c>
      <c r="N184" s="163">
        <f t="shared" si="59"/>
        <v>0</v>
      </c>
      <c r="O184" s="163">
        <f t="shared" si="59"/>
        <v>0</v>
      </c>
      <c r="P184" s="163">
        <f t="shared" si="59"/>
        <v>0</v>
      </c>
      <c r="Q184" s="163">
        <f t="shared" si="59"/>
        <v>0</v>
      </c>
      <c r="R184" s="163">
        <f t="shared" ref="R184:AF199" si="61">Q184</f>
        <v>0</v>
      </c>
      <c r="S184" s="163">
        <f t="shared" si="61"/>
        <v>0</v>
      </c>
      <c r="T184" s="163">
        <f t="shared" si="61"/>
        <v>0</v>
      </c>
      <c r="U184" s="163">
        <f t="shared" si="61"/>
        <v>0</v>
      </c>
      <c r="V184" s="163">
        <f t="shared" si="61"/>
        <v>0</v>
      </c>
      <c r="W184" s="163">
        <f t="shared" si="61"/>
        <v>0</v>
      </c>
      <c r="X184" s="163">
        <f t="shared" si="61"/>
        <v>0</v>
      </c>
      <c r="Y184" s="163">
        <f t="shared" si="61"/>
        <v>0</v>
      </c>
      <c r="Z184" s="163">
        <f t="shared" si="61"/>
        <v>0</v>
      </c>
      <c r="AA184" s="163">
        <f t="shared" si="61"/>
        <v>0</v>
      </c>
      <c r="AB184" s="163">
        <f t="shared" si="60"/>
        <v>0</v>
      </c>
      <c r="AC184" s="163">
        <f t="shared" si="60"/>
        <v>0</v>
      </c>
      <c r="AD184" s="163">
        <f t="shared" si="61"/>
        <v>0</v>
      </c>
      <c r="AE184" s="163">
        <f t="shared" si="61"/>
        <v>0</v>
      </c>
      <c r="AF184" s="176">
        <f t="shared" si="61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v>0</v>
      </c>
      <c r="D185" s="163">
        <f t="shared" ref="D185:R200" si="62">C185</f>
        <v>0</v>
      </c>
      <c r="E185" s="163">
        <f t="shared" si="62"/>
        <v>0</v>
      </c>
      <c r="F185" s="163">
        <f t="shared" si="62"/>
        <v>0</v>
      </c>
      <c r="G185" s="163">
        <f t="shared" si="62"/>
        <v>0</v>
      </c>
      <c r="H185" s="163">
        <f t="shared" si="62"/>
        <v>0</v>
      </c>
      <c r="I185" s="163">
        <f t="shared" si="62"/>
        <v>0</v>
      </c>
      <c r="J185" s="163">
        <f t="shared" si="62"/>
        <v>0</v>
      </c>
      <c r="K185" s="163">
        <f t="shared" si="62"/>
        <v>0</v>
      </c>
      <c r="L185" s="163">
        <f t="shared" si="62"/>
        <v>0</v>
      </c>
      <c r="M185" s="163">
        <f t="shared" si="62"/>
        <v>0</v>
      </c>
      <c r="N185" s="163">
        <f t="shared" si="62"/>
        <v>0</v>
      </c>
      <c r="O185" s="163">
        <f t="shared" si="62"/>
        <v>0</v>
      </c>
      <c r="P185" s="163">
        <f t="shared" si="62"/>
        <v>0</v>
      </c>
      <c r="Q185" s="163">
        <f t="shared" si="62"/>
        <v>0</v>
      </c>
      <c r="R185" s="163">
        <f t="shared" si="62"/>
        <v>0</v>
      </c>
      <c r="S185" s="163">
        <f t="shared" si="61"/>
        <v>0</v>
      </c>
      <c r="T185" s="163">
        <f t="shared" si="61"/>
        <v>0</v>
      </c>
      <c r="U185" s="163">
        <f t="shared" si="61"/>
        <v>0</v>
      </c>
      <c r="V185" s="163">
        <f t="shared" si="61"/>
        <v>0</v>
      </c>
      <c r="W185" s="163">
        <f t="shared" si="61"/>
        <v>0</v>
      </c>
      <c r="X185" s="163">
        <f t="shared" si="61"/>
        <v>0</v>
      </c>
      <c r="Y185" s="163">
        <f t="shared" si="61"/>
        <v>0</v>
      </c>
      <c r="Z185" s="163">
        <f t="shared" si="61"/>
        <v>0</v>
      </c>
      <c r="AA185" s="163">
        <f t="shared" si="61"/>
        <v>0</v>
      </c>
      <c r="AB185" s="163">
        <f t="shared" si="61"/>
        <v>0</v>
      </c>
      <c r="AC185" s="163">
        <f t="shared" si="61"/>
        <v>0</v>
      </c>
      <c r="AD185" s="163">
        <f t="shared" si="61"/>
        <v>0</v>
      </c>
      <c r="AE185" s="163">
        <f t="shared" si="61"/>
        <v>0</v>
      </c>
      <c r="AF185" s="176">
        <f t="shared" si="61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v>0</v>
      </c>
      <c r="D186" s="163">
        <f t="shared" si="62"/>
        <v>0</v>
      </c>
      <c r="E186" s="163">
        <f t="shared" si="62"/>
        <v>0</v>
      </c>
      <c r="F186" s="163">
        <f t="shared" si="62"/>
        <v>0</v>
      </c>
      <c r="G186" s="163">
        <f t="shared" si="62"/>
        <v>0</v>
      </c>
      <c r="H186" s="163">
        <f t="shared" si="62"/>
        <v>0</v>
      </c>
      <c r="I186" s="163">
        <f t="shared" si="62"/>
        <v>0</v>
      </c>
      <c r="J186" s="163">
        <f t="shared" si="62"/>
        <v>0</v>
      </c>
      <c r="K186" s="163">
        <f t="shared" si="62"/>
        <v>0</v>
      </c>
      <c r="L186" s="163">
        <f t="shared" si="62"/>
        <v>0</v>
      </c>
      <c r="M186" s="163">
        <f t="shared" si="62"/>
        <v>0</v>
      </c>
      <c r="N186" s="163">
        <f t="shared" si="62"/>
        <v>0</v>
      </c>
      <c r="O186" s="163">
        <f t="shared" si="62"/>
        <v>0</v>
      </c>
      <c r="P186" s="163">
        <f t="shared" si="62"/>
        <v>0</v>
      </c>
      <c r="Q186" s="163">
        <f t="shared" si="62"/>
        <v>0</v>
      </c>
      <c r="R186" s="163">
        <f t="shared" si="62"/>
        <v>0</v>
      </c>
      <c r="S186" s="163">
        <f t="shared" si="61"/>
        <v>0</v>
      </c>
      <c r="T186" s="163">
        <f t="shared" si="61"/>
        <v>0</v>
      </c>
      <c r="U186" s="163">
        <f t="shared" si="61"/>
        <v>0</v>
      </c>
      <c r="V186" s="163">
        <f t="shared" si="61"/>
        <v>0</v>
      </c>
      <c r="W186" s="163">
        <f t="shared" si="61"/>
        <v>0</v>
      </c>
      <c r="X186" s="163">
        <f t="shared" si="61"/>
        <v>0</v>
      </c>
      <c r="Y186" s="163">
        <f t="shared" si="61"/>
        <v>0</v>
      </c>
      <c r="Z186" s="163">
        <f t="shared" si="61"/>
        <v>0</v>
      </c>
      <c r="AA186" s="163">
        <f t="shared" si="61"/>
        <v>0</v>
      </c>
      <c r="AB186" s="163">
        <f t="shared" si="61"/>
        <v>0</v>
      </c>
      <c r="AC186" s="163">
        <f t="shared" si="61"/>
        <v>0</v>
      </c>
      <c r="AD186" s="163">
        <f t="shared" si="61"/>
        <v>0</v>
      </c>
      <c r="AE186" s="163">
        <f t="shared" si="61"/>
        <v>0</v>
      </c>
      <c r="AF186" s="176">
        <f t="shared" si="61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v>0</v>
      </c>
      <c r="D187" s="163">
        <f t="shared" si="62"/>
        <v>0</v>
      </c>
      <c r="E187" s="163">
        <f t="shared" si="62"/>
        <v>0</v>
      </c>
      <c r="F187" s="163">
        <f t="shared" si="62"/>
        <v>0</v>
      </c>
      <c r="G187" s="163">
        <f t="shared" si="62"/>
        <v>0</v>
      </c>
      <c r="H187" s="163">
        <f t="shared" si="62"/>
        <v>0</v>
      </c>
      <c r="I187" s="163">
        <f t="shared" si="62"/>
        <v>0</v>
      </c>
      <c r="J187" s="163">
        <f t="shared" si="62"/>
        <v>0</v>
      </c>
      <c r="K187" s="163">
        <f t="shared" si="62"/>
        <v>0</v>
      </c>
      <c r="L187" s="163">
        <f t="shared" si="62"/>
        <v>0</v>
      </c>
      <c r="M187" s="163">
        <f t="shared" si="62"/>
        <v>0</v>
      </c>
      <c r="N187" s="163">
        <f t="shared" si="62"/>
        <v>0</v>
      </c>
      <c r="O187" s="163">
        <f t="shared" si="62"/>
        <v>0</v>
      </c>
      <c r="P187" s="163">
        <f t="shared" si="62"/>
        <v>0</v>
      </c>
      <c r="Q187" s="163">
        <f t="shared" si="62"/>
        <v>0</v>
      </c>
      <c r="R187" s="163">
        <f t="shared" si="62"/>
        <v>0</v>
      </c>
      <c r="S187" s="163">
        <f t="shared" si="61"/>
        <v>0</v>
      </c>
      <c r="T187" s="163">
        <f t="shared" si="61"/>
        <v>0</v>
      </c>
      <c r="U187" s="163">
        <f t="shared" si="61"/>
        <v>0</v>
      </c>
      <c r="V187" s="163">
        <f t="shared" si="61"/>
        <v>0</v>
      </c>
      <c r="W187" s="163">
        <f t="shared" si="61"/>
        <v>0</v>
      </c>
      <c r="X187" s="163">
        <f t="shared" si="61"/>
        <v>0</v>
      </c>
      <c r="Y187" s="163">
        <f t="shared" si="61"/>
        <v>0</v>
      </c>
      <c r="Z187" s="163">
        <f t="shared" si="61"/>
        <v>0</v>
      </c>
      <c r="AA187" s="163">
        <f t="shared" si="61"/>
        <v>0</v>
      </c>
      <c r="AB187" s="163">
        <f t="shared" si="61"/>
        <v>0</v>
      </c>
      <c r="AC187" s="163">
        <f t="shared" si="61"/>
        <v>0</v>
      </c>
      <c r="AD187" s="163">
        <f t="shared" si="61"/>
        <v>0</v>
      </c>
      <c r="AE187" s="163">
        <f t="shared" si="61"/>
        <v>0</v>
      </c>
      <c r="AF187" s="176">
        <f t="shared" si="61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v>0</v>
      </c>
      <c r="D188" s="163">
        <f t="shared" si="62"/>
        <v>0</v>
      </c>
      <c r="E188" s="163">
        <f t="shared" si="62"/>
        <v>0</v>
      </c>
      <c r="F188" s="163">
        <f t="shared" si="62"/>
        <v>0</v>
      </c>
      <c r="G188" s="163">
        <f t="shared" si="62"/>
        <v>0</v>
      </c>
      <c r="H188" s="163">
        <f t="shared" si="62"/>
        <v>0</v>
      </c>
      <c r="I188" s="163">
        <f t="shared" si="62"/>
        <v>0</v>
      </c>
      <c r="J188" s="163">
        <f t="shared" si="62"/>
        <v>0</v>
      </c>
      <c r="K188" s="163">
        <f t="shared" si="62"/>
        <v>0</v>
      </c>
      <c r="L188" s="163">
        <f t="shared" si="62"/>
        <v>0</v>
      </c>
      <c r="M188" s="163">
        <f t="shared" si="62"/>
        <v>0</v>
      </c>
      <c r="N188" s="163">
        <f t="shared" si="62"/>
        <v>0</v>
      </c>
      <c r="O188" s="163">
        <f t="shared" si="62"/>
        <v>0</v>
      </c>
      <c r="P188" s="163">
        <f t="shared" si="62"/>
        <v>0</v>
      </c>
      <c r="Q188" s="163">
        <f t="shared" si="62"/>
        <v>0</v>
      </c>
      <c r="R188" s="163">
        <f t="shared" si="62"/>
        <v>0</v>
      </c>
      <c r="S188" s="163">
        <f t="shared" si="61"/>
        <v>0</v>
      </c>
      <c r="T188" s="163">
        <f t="shared" si="61"/>
        <v>0</v>
      </c>
      <c r="U188" s="163">
        <f t="shared" si="61"/>
        <v>0</v>
      </c>
      <c r="V188" s="163">
        <f t="shared" si="61"/>
        <v>0</v>
      </c>
      <c r="W188" s="163">
        <f t="shared" si="61"/>
        <v>0</v>
      </c>
      <c r="X188" s="163">
        <f t="shared" si="61"/>
        <v>0</v>
      </c>
      <c r="Y188" s="163">
        <f t="shared" si="61"/>
        <v>0</v>
      </c>
      <c r="Z188" s="163">
        <f t="shared" si="61"/>
        <v>0</v>
      </c>
      <c r="AA188" s="163">
        <f t="shared" si="61"/>
        <v>0</v>
      </c>
      <c r="AB188" s="163">
        <f t="shared" si="61"/>
        <v>0</v>
      </c>
      <c r="AC188" s="163">
        <f t="shared" si="61"/>
        <v>0</v>
      </c>
      <c r="AD188" s="163">
        <f t="shared" si="61"/>
        <v>0</v>
      </c>
      <c r="AE188" s="163">
        <f t="shared" si="61"/>
        <v>0</v>
      </c>
      <c r="AF188" s="176">
        <f t="shared" si="61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v>0</v>
      </c>
      <c r="D189" s="163">
        <f t="shared" si="62"/>
        <v>0</v>
      </c>
      <c r="E189" s="163">
        <f t="shared" si="62"/>
        <v>0</v>
      </c>
      <c r="F189" s="163">
        <f t="shared" si="62"/>
        <v>0</v>
      </c>
      <c r="G189" s="163">
        <f t="shared" si="62"/>
        <v>0</v>
      </c>
      <c r="H189" s="163">
        <f t="shared" si="62"/>
        <v>0</v>
      </c>
      <c r="I189" s="163">
        <f t="shared" si="62"/>
        <v>0</v>
      </c>
      <c r="J189" s="163">
        <f t="shared" si="62"/>
        <v>0</v>
      </c>
      <c r="K189" s="163">
        <f t="shared" si="62"/>
        <v>0</v>
      </c>
      <c r="L189" s="163">
        <f t="shared" si="62"/>
        <v>0</v>
      </c>
      <c r="M189" s="163">
        <f t="shared" si="62"/>
        <v>0</v>
      </c>
      <c r="N189" s="163">
        <f t="shared" si="62"/>
        <v>0</v>
      </c>
      <c r="O189" s="163">
        <f t="shared" si="62"/>
        <v>0</v>
      </c>
      <c r="P189" s="163">
        <f t="shared" si="62"/>
        <v>0</v>
      </c>
      <c r="Q189" s="163">
        <f t="shared" si="62"/>
        <v>0</v>
      </c>
      <c r="R189" s="163">
        <f t="shared" si="62"/>
        <v>0</v>
      </c>
      <c r="S189" s="163">
        <f t="shared" si="61"/>
        <v>0</v>
      </c>
      <c r="T189" s="163">
        <f t="shared" si="61"/>
        <v>0</v>
      </c>
      <c r="U189" s="163">
        <f t="shared" si="61"/>
        <v>0</v>
      </c>
      <c r="V189" s="163">
        <f t="shared" si="61"/>
        <v>0</v>
      </c>
      <c r="W189" s="163">
        <f t="shared" si="61"/>
        <v>0</v>
      </c>
      <c r="X189" s="163">
        <f t="shared" si="61"/>
        <v>0</v>
      </c>
      <c r="Y189" s="163">
        <f t="shared" si="61"/>
        <v>0</v>
      </c>
      <c r="Z189" s="163">
        <f t="shared" si="61"/>
        <v>0</v>
      </c>
      <c r="AA189" s="163">
        <f t="shared" si="61"/>
        <v>0</v>
      </c>
      <c r="AB189" s="163">
        <f t="shared" si="61"/>
        <v>0</v>
      </c>
      <c r="AC189" s="163">
        <f t="shared" si="61"/>
        <v>0</v>
      </c>
      <c r="AD189" s="163">
        <f t="shared" si="61"/>
        <v>0</v>
      </c>
      <c r="AE189" s="163">
        <f t="shared" si="61"/>
        <v>0</v>
      </c>
      <c r="AF189" s="176">
        <f t="shared" si="61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v>0</v>
      </c>
      <c r="D190" s="163">
        <f t="shared" si="62"/>
        <v>0</v>
      </c>
      <c r="E190" s="163">
        <f t="shared" si="62"/>
        <v>0</v>
      </c>
      <c r="F190" s="163">
        <f t="shared" si="62"/>
        <v>0</v>
      </c>
      <c r="G190" s="163">
        <f t="shared" si="62"/>
        <v>0</v>
      </c>
      <c r="H190" s="163">
        <f t="shared" si="62"/>
        <v>0</v>
      </c>
      <c r="I190" s="163">
        <f t="shared" si="62"/>
        <v>0</v>
      </c>
      <c r="J190" s="163">
        <f t="shared" si="62"/>
        <v>0</v>
      </c>
      <c r="K190" s="163">
        <f t="shared" si="62"/>
        <v>0</v>
      </c>
      <c r="L190" s="163">
        <f t="shared" si="62"/>
        <v>0</v>
      </c>
      <c r="M190" s="163">
        <f t="shared" si="62"/>
        <v>0</v>
      </c>
      <c r="N190" s="163">
        <f t="shared" si="62"/>
        <v>0</v>
      </c>
      <c r="O190" s="163">
        <f t="shared" si="62"/>
        <v>0</v>
      </c>
      <c r="P190" s="163">
        <f t="shared" si="62"/>
        <v>0</v>
      </c>
      <c r="Q190" s="163">
        <f t="shared" si="62"/>
        <v>0</v>
      </c>
      <c r="R190" s="163">
        <f t="shared" si="62"/>
        <v>0</v>
      </c>
      <c r="S190" s="163">
        <f t="shared" si="61"/>
        <v>0</v>
      </c>
      <c r="T190" s="163">
        <f t="shared" si="61"/>
        <v>0</v>
      </c>
      <c r="U190" s="163">
        <f t="shared" si="61"/>
        <v>0</v>
      </c>
      <c r="V190" s="163">
        <f t="shared" si="61"/>
        <v>0</v>
      </c>
      <c r="W190" s="163">
        <f t="shared" si="61"/>
        <v>0</v>
      </c>
      <c r="X190" s="163">
        <f t="shared" si="61"/>
        <v>0</v>
      </c>
      <c r="Y190" s="163">
        <f t="shared" si="61"/>
        <v>0</v>
      </c>
      <c r="Z190" s="163">
        <f t="shared" si="61"/>
        <v>0</v>
      </c>
      <c r="AA190" s="163">
        <f t="shared" si="61"/>
        <v>0</v>
      </c>
      <c r="AB190" s="163">
        <f t="shared" si="61"/>
        <v>0</v>
      </c>
      <c r="AC190" s="163">
        <f t="shared" si="61"/>
        <v>0</v>
      </c>
      <c r="AD190" s="163">
        <f t="shared" si="61"/>
        <v>0</v>
      </c>
      <c r="AE190" s="163">
        <f t="shared" si="61"/>
        <v>0</v>
      </c>
      <c r="AF190" s="176">
        <f t="shared" si="61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v>0</v>
      </c>
      <c r="D191" s="163">
        <f t="shared" si="62"/>
        <v>0</v>
      </c>
      <c r="E191" s="163">
        <f t="shared" si="62"/>
        <v>0</v>
      </c>
      <c r="F191" s="163">
        <f t="shared" si="62"/>
        <v>0</v>
      </c>
      <c r="G191" s="163">
        <f t="shared" si="62"/>
        <v>0</v>
      </c>
      <c r="H191" s="163">
        <f t="shared" si="62"/>
        <v>0</v>
      </c>
      <c r="I191" s="163">
        <f t="shared" si="62"/>
        <v>0</v>
      </c>
      <c r="J191" s="163">
        <f t="shared" si="62"/>
        <v>0</v>
      </c>
      <c r="K191" s="163">
        <f t="shared" si="62"/>
        <v>0</v>
      </c>
      <c r="L191" s="163">
        <f t="shared" si="62"/>
        <v>0</v>
      </c>
      <c r="M191" s="163">
        <f t="shared" si="62"/>
        <v>0</v>
      </c>
      <c r="N191" s="163">
        <f t="shared" si="62"/>
        <v>0</v>
      </c>
      <c r="O191" s="163">
        <f t="shared" si="62"/>
        <v>0</v>
      </c>
      <c r="P191" s="163">
        <f t="shared" si="62"/>
        <v>0</v>
      </c>
      <c r="Q191" s="163">
        <f t="shared" si="62"/>
        <v>0</v>
      </c>
      <c r="R191" s="163">
        <f t="shared" si="62"/>
        <v>0</v>
      </c>
      <c r="S191" s="163">
        <f t="shared" si="61"/>
        <v>0</v>
      </c>
      <c r="T191" s="163">
        <f t="shared" si="61"/>
        <v>0</v>
      </c>
      <c r="U191" s="163">
        <f t="shared" si="61"/>
        <v>0</v>
      </c>
      <c r="V191" s="163">
        <f t="shared" si="61"/>
        <v>0</v>
      </c>
      <c r="W191" s="163">
        <f t="shared" si="61"/>
        <v>0</v>
      </c>
      <c r="X191" s="163">
        <f t="shared" si="61"/>
        <v>0</v>
      </c>
      <c r="Y191" s="163">
        <f t="shared" si="61"/>
        <v>0</v>
      </c>
      <c r="Z191" s="163">
        <f t="shared" si="61"/>
        <v>0</v>
      </c>
      <c r="AA191" s="163">
        <f t="shared" si="61"/>
        <v>0</v>
      </c>
      <c r="AB191" s="163">
        <f t="shared" si="61"/>
        <v>0</v>
      </c>
      <c r="AC191" s="163">
        <f t="shared" si="61"/>
        <v>0</v>
      </c>
      <c r="AD191" s="163">
        <f t="shared" si="61"/>
        <v>0</v>
      </c>
      <c r="AE191" s="163">
        <f t="shared" si="61"/>
        <v>0</v>
      </c>
      <c r="AF191" s="176">
        <f t="shared" si="61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v>0</v>
      </c>
      <c r="D192" s="163">
        <f t="shared" si="62"/>
        <v>0</v>
      </c>
      <c r="E192" s="163">
        <f t="shared" si="62"/>
        <v>0</v>
      </c>
      <c r="F192" s="163">
        <f t="shared" si="62"/>
        <v>0</v>
      </c>
      <c r="G192" s="163">
        <f t="shared" si="62"/>
        <v>0</v>
      </c>
      <c r="H192" s="163">
        <f t="shared" si="62"/>
        <v>0</v>
      </c>
      <c r="I192" s="163">
        <f t="shared" si="62"/>
        <v>0</v>
      </c>
      <c r="J192" s="163">
        <f t="shared" si="62"/>
        <v>0</v>
      </c>
      <c r="K192" s="163">
        <f t="shared" si="62"/>
        <v>0</v>
      </c>
      <c r="L192" s="163">
        <f t="shared" si="62"/>
        <v>0</v>
      </c>
      <c r="M192" s="163">
        <f t="shared" si="62"/>
        <v>0</v>
      </c>
      <c r="N192" s="163">
        <f t="shared" si="62"/>
        <v>0</v>
      </c>
      <c r="O192" s="163">
        <f t="shared" si="62"/>
        <v>0</v>
      </c>
      <c r="P192" s="163">
        <f t="shared" si="62"/>
        <v>0</v>
      </c>
      <c r="Q192" s="163">
        <f t="shared" si="62"/>
        <v>0</v>
      </c>
      <c r="R192" s="163">
        <f t="shared" si="62"/>
        <v>0</v>
      </c>
      <c r="S192" s="163">
        <f t="shared" si="61"/>
        <v>0</v>
      </c>
      <c r="T192" s="163">
        <f t="shared" si="61"/>
        <v>0</v>
      </c>
      <c r="U192" s="163">
        <f t="shared" si="61"/>
        <v>0</v>
      </c>
      <c r="V192" s="163">
        <f t="shared" si="61"/>
        <v>0</v>
      </c>
      <c r="W192" s="163">
        <f t="shared" si="61"/>
        <v>0</v>
      </c>
      <c r="X192" s="163">
        <f t="shared" si="61"/>
        <v>0</v>
      </c>
      <c r="Y192" s="163">
        <f t="shared" si="61"/>
        <v>0</v>
      </c>
      <c r="Z192" s="163">
        <f t="shared" si="61"/>
        <v>0</v>
      </c>
      <c r="AA192" s="163">
        <f t="shared" si="61"/>
        <v>0</v>
      </c>
      <c r="AB192" s="163">
        <f t="shared" si="61"/>
        <v>0</v>
      </c>
      <c r="AC192" s="163">
        <f t="shared" si="61"/>
        <v>0</v>
      </c>
      <c r="AD192" s="163">
        <f t="shared" si="61"/>
        <v>0</v>
      </c>
      <c r="AE192" s="163">
        <f t="shared" si="61"/>
        <v>0</v>
      </c>
      <c r="AF192" s="176">
        <f t="shared" si="61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v>0</v>
      </c>
      <c r="D193" s="163">
        <f t="shared" si="62"/>
        <v>0</v>
      </c>
      <c r="E193" s="163">
        <f t="shared" si="62"/>
        <v>0</v>
      </c>
      <c r="F193" s="163">
        <f t="shared" si="62"/>
        <v>0</v>
      </c>
      <c r="G193" s="163">
        <f t="shared" si="62"/>
        <v>0</v>
      </c>
      <c r="H193" s="163">
        <f t="shared" si="62"/>
        <v>0</v>
      </c>
      <c r="I193" s="163">
        <f t="shared" si="62"/>
        <v>0</v>
      </c>
      <c r="J193" s="163">
        <f t="shared" si="62"/>
        <v>0</v>
      </c>
      <c r="K193" s="163">
        <f t="shared" si="62"/>
        <v>0</v>
      </c>
      <c r="L193" s="163">
        <f t="shared" si="62"/>
        <v>0</v>
      </c>
      <c r="M193" s="163">
        <f t="shared" si="62"/>
        <v>0</v>
      </c>
      <c r="N193" s="163">
        <f t="shared" si="62"/>
        <v>0</v>
      </c>
      <c r="O193" s="163">
        <f t="shared" si="62"/>
        <v>0</v>
      </c>
      <c r="P193" s="163">
        <f t="shared" si="62"/>
        <v>0</v>
      </c>
      <c r="Q193" s="163">
        <f t="shared" si="62"/>
        <v>0</v>
      </c>
      <c r="R193" s="163">
        <f t="shared" si="62"/>
        <v>0</v>
      </c>
      <c r="S193" s="163">
        <f t="shared" si="61"/>
        <v>0</v>
      </c>
      <c r="T193" s="163">
        <f t="shared" si="61"/>
        <v>0</v>
      </c>
      <c r="U193" s="163">
        <f t="shared" si="61"/>
        <v>0</v>
      </c>
      <c r="V193" s="163">
        <f t="shared" si="61"/>
        <v>0</v>
      </c>
      <c r="W193" s="163">
        <f t="shared" si="61"/>
        <v>0</v>
      </c>
      <c r="X193" s="163">
        <f t="shared" si="61"/>
        <v>0</v>
      </c>
      <c r="Y193" s="163">
        <f t="shared" si="61"/>
        <v>0</v>
      </c>
      <c r="Z193" s="163">
        <f t="shared" si="61"/>
        <v>0</v>
      </c>
      <c r="AA193" s="163">
        <f t="shared" si="61"/>
        <v>0</v>
      </c>
      <c r="AB193" s="163">
        <f t="shared" si="61"/>
        <v>0</v>
      </c>
      <c r="AC193" s="163">
        <f t="shared" si="61"/>
        <v>0</v>
      </c>
      <c r="AD193" s="163">
        <f t="shared" si="61"/>
        <v>0</v>
      </c>
      <c r="AE193" s="163">
        <f t="shared" si="61"/>
        <v>0</v>
      </c>
      <c r="AF193" s="176">
        <f t="shared" si="61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v>0</v>
      </c>
      <c r="D194" s="163">
        <f t="shared" si="62"/>
        <v>0</v>
      </c>
      <c r="E194" s="163">
        <f t="shared" si="62"/>
        <v>0</v>
      </c>
      <c r="F194" s="163">
        <f t="shared" si="62"/>
        <v>0</v>
      </c>
      <c r="G194" s="163">
        <f t="shared" si="62"/>
        <v>0</v>
      </c>
      <c r="H194" s="163">
        <f t="shared" si="62"/>
        <v>0</v>
      </c>
      <c r="I194" s="163">
        <f t="shared" si="62"/>
        <v>0</v>
      </c>
      <c r="J194" s="163">
        <f t="shared" si="62"/>
        <v>0</v>
      </c>
      <c r="K194" s="163">
        <f t="shared" si="62"/>
        <v>0</v>
      </c>
      <c r="L194" s="163">
        <f t="shared" si="62"/>
        <v>0</v>
      </c>
      <c r="M194" s="163">
        <f t="shared" si="62"/>
        <v>0</v>
      </c>
      <c r="N194" s="163">
        <f t="shared" si="62"/>
        <v>0</v>
      </c>
      <c r="O194" s="163">
        <f t="shared" si="62"/>
        <v>0</v>
      </c>
      <c r="P194" s="163">
        <f t="shared" si="62"/>
        <v>0</v>
      </c>
      <c r="Q194" s="163">
        <f t="shared" si="62"/>
        <v>0</v>
      </c>
      <c r="R194" s="163">
        <f t="shared" si="62"/>
        <v>0</v>
      </c>
      <c r="S194" s="163">
        <f t="shared" si="61"/>
        <v>0</v>
      </c>
      <c r="T194" s="163">
        <f t="shared" si="61"/>
        <v>0</v>
      </c>
      <c r="U194" s="163">
        <f t="shared" si="61"/>
        <v>0</v>
      </c>
      <c r="V194" s="163">
        <f t="shared" si="61"/>
        <v>0</v>
      </c>
      <c r="W194" s="163">
        <f t="shared" si="61"/>
        <v>0</v>
      </c>
      <c r="X194" s="163">
        <f t="shared" si="61"/>
        <v>0</v>
      </c>
      <c r="Y194" s="163">
        <f t="shared" si="61"/>
        <v>0</v>
      </c>
      <c r="Z194" s="163">
        <f t="shared" si="61"/>
        <v>0</v>
      </c>
      <c r="AA194" s="163">
        <f t="shared" si="61"/>
        <v>0</v>
      </c>
      <c r="AB194" s="163">
        <f t="shared" si="61"/>
        <v>0</v>
      </c>
      <c r="AC194" s="163">
        <f t="shared" si="61"/>
        <v>0</v>
      </c>
      <c r="AD194" s="163">
        <f t="shared" si="61"/>
        <v>0</v>
      </c>
      <c r="AE194" s="163">
        <f t="shared" si="61"/>
        <v>0</v>
      </c>
      <c r="AF194" s="176">
        <f t="shared" si="61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v>0</v>
      </c>
      <c r="D195" s="163">
        <f t="shared" si="62"/>
        <v>0</v>
      </c>
      <c r="E195" s="163">
        <f t="shared" si="62"/>
        <v>0</v>
      </c>
      <c r="F195" s="163">
        <f t="shared" si="62"/>
        <v>0</v>
      </c>
      <c r="G195" s="163">
        <f t="shared" si="62"/>
        <v>0</v>
      </c>
      <c r="H195" s="163">
        <f t="shared" si="62"/>
        <v>0</v>
      </c>
      <c r="I195" s="163">
        <f t="shared" si="62"/>
        <v>0</v>
      </c>
      <c r="J195" s="163">
        <f t="shared" si="62"/>
        <v>0</v>
      </c>
      <c r="K195" s="163">
        <f t="shared" si="62"/>
        <v>0</v>
      </c>
      <c r="L195" s="163">
        <f t="shared" si="62"/>
        <v>0</v>
      </c>
      <c r="M195" s="163">
        <f t="shared" si="62"/>
        <v>0</v>
      </c>
      <c r="N195" s="163">
        <f t="shared" si="62"/>
        <v>0</v>
      </c>
      <c r="O195" s="163">
        <f t="shared" si="62"/>
        <v>0</v>
      </c>
      <c r="P195" s="163">
        <f t="shared" si="62"/>
        <v>0</v>
      </c>
      <c r="Q195" s="163">
        <f t="shared" si="62"/>
        <v>0</v>
      </c>
      <c r="R195" s="163">
        <f t="shared" si="62"/>
        <v>0</v>
      </c>
      <c r="S195" s="163">
        <f t="shared" si="61"/>
        <v>0</v>
      </c>
      <c r="T195" s="163">
        <f t="shared" si="61"/>
        <v>0</v>
      </c>
      <c r="U195" s="163">
        <f t="shared" si="61"/>
        <v>0</v>
      </c>
      <c r="V195" s="163">
        <f t="shared" si="61"/>
        <v>0</v>
      </c>
      <c r="W195" s="163">
        <f t="shared" si="61"/>
        <v>0</v>
      </c>
      <c r="X195" s="163">
        <f t="shared" si="61"/>
        <v>0</v>
      </c>
      <c r="Y195" s="163">
        <f t="shared" si="61"/>
        <v>0</v>
      </c>
      <c r="Z195" s="163">
        <f t="shared" si="61"/>
        <v>0</v>
      </c>
      <c r="AA195" s="163">
        <f t="shared" si="61"/>
        <v>0</v>
      </c>
      <c r="AB195" s="163">
        <f t="shared" si="61"/>
        <v>0</v>
      </c>
      <c r="AC195" s="163">
        <f t="shared" si="61"/>
        <v>0</v>
      </c>
      <c r="AD195" s="163">
        <f t="shared" si="61"/>
        <v>0</v>
      </c>
      <c r="AE195" s="163">
        <f t="shared" si="61"/>
        <v>0</v>
      </c>
      <c r="AF195" s="176">
        <f t="shared" si="61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v>0</v>
      </c>
      <c r="D196" s="163">
        <f t="shared" si="62"/>
        <v>0</v>
      </c>
      <c r="E196" s="163">
        <f t="shared" si="62"/>
        <v>0</v>
      </c>
      <c r="F196" s="163">
        <f t="shared" si="62"/>
        <v>0</v>
      </c>
      <c r="G196" s="163">
        <f t="shared" si="62"/>
        <v>0</v>
      </c>
      <c r="H196" s="163">
        <f t="shared" si="62"/>
        <v>0</v>
      </c>
      <c r="I196" s="163">
        <f t="shared" si="62"/>
        <v>0</v>
      </c>
      <c r="J196" s="163">
        <f t="shared" si="62"/>
        <v>0</v>
      </c>
      <c r="K196" s="163">
        <f t="shared" si="62"/>
        <v>0</v>
      </c>
      <c r="L196" s="163">
        <f t="shared" si="62"/>
        <v>0</v>
      </c>
      <c r="M196" s="163">
        <f t="shared" si="62"/>
        <v>0</v>
      </c>
      <c r="N196" s="163">
        <f t="shared" si="62"/>
        <v>0</v>
      </c>
      <c r="O196" s="163">
        <f t="shared" si="62"/>
        <v>0</v>
      </c>
      <c r="P196" s="163">
        <f t="shared" si="62"/>
        <v>0</v>
      </c>
      <c r="Q196" s="163">
        <f t="shared" si="62"/>
        <v>0</v>
      </c>
      <c r="R196" s="163">
        <f t="shared" si="62"/>
        <v>0</v>
      </c>
      <c r="S196" s="163">
        <f t="shared" si="61"/>
        <v>0</v>
      </c>
      <c r="T196" s="163">
        <f t="shared" si="61"/>
        <v>0</v>
      </c>
      <c r="U196" s="163">
        <f t="shared" si="61"/>
        <v>0</v>
      </c>
      <c r="V196" s="163">
        <f t="shared" si="61"/>
        <v>0</v>
      </c>
      <c r="W196" s="163">
        <f t="shared" si="61"/>
        <v>0</v>
      </c>
      <c r="X196" s="163">
        <f t="shared" si="61"/>
        <v>0</v>
      </c>
      <c r="Y196" s="163">
        <f t="shared" si="61"/>
        <v>0</v>
      </c>
      <c r="Z196" s="163">
        <f t="shared" si="61"/>
        <v>0</v>
      </c>
      <c r="AA196" s="163">
        <f t="shared" si="61"/>
        <v>0</v>
      </c>
      <c r="AB196" s="163">
        <f t="shared" si="61"/>
        <v>0</v>
      </c>
      <c r="AC196" s="163">
        <f t="shared" si="61"/>
        <v>0</v>
      </c>
      <c r="AD196" s="163">
        <f t="shared" si="61"/>
        <v>0</v>
      </c>
      <c r="AE196" s="163">
        <f t="shared" si="61"/>
        <v>0</v>
      </c>
      <c r="AF196" s="176">
        <f t="shared" si="61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v>0</v>
      </c>
      <c r="D197" s="163">
        <f t="shared" si="62"/>
        <v>0</v>
      </c>
      <c r="E197" s="163">
        <f t="shared" si="62"/>
        <v>0</v>
      </c>
      <c r="F197" s="163">
        <f t="shared" si="62"/>
        <v>0</v>
      </c>
      <c r="G197" s="163">
        <f t="shared" si="62"/>
        <v>0</v>
      </c>
      <c r="H197" s="163">
        <f t="shared" si="62"/>
        <v>0</v>
      </c>
      <c r="I197" s="163">
        <f t="shared" si="62"/>
        <v>0</v>
      </c>
      <c r="J197" s="163">
        <f t="shared" si="62"/>
        <v>0</v>
      </c>
      <c r="K197" s="163">
        <f t="shared" si="62"/>
        <v>0</v>
      </c>
      <c r="L197" s="163">
        <f t="shared" si="62"/>
        <v>0</v>
      </c>
      <c r="M197" s="163">
        <f t="shared" si="62"/>
        <v>0</v>
      </c>
      <c r="N197" s="163">
        <f t="shared" si="62"/>
        <v>0</v>
      </c>
      <c r="O197" s="163">
        <f t="shared" si="62"/>
        <v>0</v>
      </c>
      <c r="P197" s="163">
        <f t="shared" si="62"/>
        <v>0</v>
      </c>
      <c r="Q197" s="163">
        <f t="shared" si="62"/>
        <v>0</v>
      </c>
      <c r="R197" s="163">
        <f t="shared" si="62"/>
        <v>0</v>
      </c>
      <c r="S197" s="163">
        <f t="shared" si="61"/>
        <v>0</v>
      </c>
      <c r="T197" s="163">
        <f t="shared" si="61"/>
        <v>0</v>
      </c>
      <c r="U197" s="163">
        <f t="shared" si="61"/>
        <v>0</v>
      </c>
      <c r="V197" s="163">
        <f t="shared" si="61"/>
        <v>0</v>
      </c>
      <c r="W197" s="163">
        <f t="shared" si="61"/>
        <v>0</v>
      </c>
      <c r="X197" s="163">
        <f t="shared" si="61"/>
        <v>0</v>
      </c>
      <c r="Y197" s="163">
        <f t="shared" si="61"/>
        <v>0</v>
      </c>
      <c r="Z197" s="163">
        <f t="shared" si="61"/>
        <v>0</v>
      </c>
      <c r="AA197" s="163">
        <f t="shared" si="61"/>
        <v>0</v>
      </c>
      <c r="AB197" s="163">
        <f t="shared" si="61"/>
        <v>0</v>
      </c>
      <c r="AC197" s="163">
        <f t="shared" si="61"/>
        <v>0</v>
      </c>
      <c r="AD197" s="163">
        <f t="shared" si="61"/>
        <v>0</v>
      </c>
      <c r="AE197" s="163">
        <f t="shared" si="61"/>
        <v>0</v>
      </c>
      <c r="AF197" s="176">
        <f t="shared" si="61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v>0</v>
      </c>
      <c r="D198" s="163">
        <f t="shared" si="62"/>
        <v>0</v>
      </c>
      <c r="E198" s="163">
        <f t="shared" si="62"/>
        <v>0</v>
      </c>
      <c r="F198" s="163">
        <f t="shared" si="62"/>
        <v>0</v>
      </c>
      <c r="G198" s="163">
        <f t="shared" si="62"/>
        <v>0</v>
      </c>
      <c r="H198" s="163">
        <f t="shared" si="62"/>
        <v>0</v>
      </c>
      <c r="I198" s="163">
        <f t="shared" si="62"/>
        <v>0</v>
      </c>
      <c r="J198" s="163">
        <f t="shared" si="62"/>
        <v>0</v>
      </c>
      <c r="K198" s="163">
        <f t="shared" si="62"/>
        <v>0</v>
      </c>
      <c r="L198" s="163">
        <f t="shared" si="62"/>
        <v>0</v>
      </c>
      <c r="M198" s="163">
        <f t="shared" si="62"/>
        <v>0</v>
      </c>
      <c r="N198" s="163">
        <f t="shared" si="62"/>
        <v>0</v>
      </c>
      <c r="O198" s="163">
        <f t="shared" si="62"/>
        <v>0</v>
      </c>
      <c r="P198" s="163">
        <f t="shared" si="62"/>
        <v>0</v>
      </c>
      <c r="Q198" s="163">
        <f t="shared" si="62"/>
        <v>0</v>
      </c>
      <c r="R198" s="163">
        <f t="shared" si="62"/>
        <v>0</v>
      </c>
      <c r="S198" s="163">
        <f t="shared" si="61"/>
        <v>0</v>
      </c>
      <c r="T198" s="163">
        <f t="shared" si="61"/>
        <v>0</v>
      </c>
      <c r="U198" s="163">
        <f t="shared" si="61"/>
        <v>0</v>
      </c>
      <c r="V198" s="163">
        <f t="shared" si="61"/>
        <v>0</v>
      </c>
      <c r="W198" s="163">
        <f t="shared" si="61"/>
        <v>0</v>
      </c>
      <c r="X198" s="163">
        <f t="shared" si="61"/>
        <v>0</v>
      </c>
      <c r="Y198" s="163">
        <f t="shared" si="61"/>
        <v>0</v>
      </c>
      <c r="Z198" s="163">
        <f t="shared" si="61"/>
        <v>0</v>
      </c>
      <c r="AA198" s="163">
        <f t="shared" si="61"/>
        <v>0</v>
      </c>
      <c r="AB198" s="163">
        <f t="shared" si="61"/>
        <v>0</v>
      </c>
      <c r="AC198" s="163">
        <f t="shared" si="61"/>
        <v>0</v>
      </c>
      <c r="AD198" s="163">
        <f t="shared" si="61"/>
        <v>0</v>
      </c>
      <c r="AE198" s="163">
        <f t="shared" si="61"/>
        <v>0</v>
      </c>
      <c r="AF198" s="176">
        <f t="shared" si="61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v>0</v>
      </c>
      <c r="D199" s="163">
        <f t="shared" si="62"/>
        <v>0</v>
      </c>
      <c r="E199" s="163">
        <f t="shared" si="62"/>
        <v>0</v>
      </c>
      <c r="F199" s="163">
        <f t="shared" si="62"/>
        <v>0</v>
      </c>
      <c r="G199" s="163">
        <f t="shared" si="62"/>
        <v>0</v>
      </c>
      <c r="H199" s="163">
        <f t="shared" si="62"/>
        <v>0</v>
      </c>
      <c r="I199" s="163">
        <f t="shared" si="62"/>
        <v>0</v>
      </c>
      <c r="J199" s="163">
        <f t="shared" si="62"/>
        <v>0</v>
      </c>
      <c r="K199" s="163">
        <f t="shared" si="62"/>
        <v>0</v>
      </c>
      <c r="L199" s="163">
        <f t="shared" si="62"/>
        <v>0</v>
      </c>
      <c r="M199" s="163">
        <f t="shared" si="62"/>
        <v>0</v>
      </c>
      <c r="N199" s="163">
        <f t="shared" si="62"/>
        <v>0</v>
      </c>
      <c r="O199" s="163">
        <f t="shared" si="62"/>
        <v>0</v>
      </c>
      <c r="P199" s="163">
        <f t="shared" si="62"/>
        <v>0</v>
      </c>
      <c r="Q199" s="163">
        <f t="shared" si="62"/>
        <v>0</v>
      </c>
      <c r="R199" s="163">
        <f t="shared" si="62"/>
        <v>0</v>
      </c>
      <c r="S199" s="163">
        <f t="shared" si="61"/>
        <v>0</v>
      </c>
      <c r="T199" s="163">
        <f t="shared" si="61"/>
        <v>0</v>
      </c>
      <c r="U199" s="163">
        <f t="shared" si="61"/>
        <v>0</v>
      </c>
      <c r="V199" s="163">
        <f t="shared" si="61"/>
        <v>0</v>
      </c>
      <c r="W199" s="163">
        <f t="shared" si="61"/>
        <v>0</v>
      </c>
      <c r="X199" s="163">
        <f t="shared" si="61"/>
        <v>0</v>
      </c>
      <c r="Y199" s="163">
        <f t="shared" si="61"/>
        <v>0</v>
      </c>
      <c r="Z199" s="163">
        <f t="shared" si="61"/>
        <v>0</v>
      </c>
      <c r="AA199" s="163">
        <f t="shared" si="61"/>
        <v>0</v>
      </c>
      <c r="AB199" s="163">
        <f t="shared" si="61"/>
        <v>0</v>
      </c>
      <c r="AC199" s="163">
        <f t="shared" si="61"/>
        <v>0</v>
      </c>
      <c r="AD199" s="163">
        <f t="shared" si="61"/>
        <v>0</v>
      </c>
      <c r="AE199" s="163">
        <f t="shared" si="61"/>
        <v>0</v>
      </c>
      <c r="AF199" s="176">
        <f t="shared" si="61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v>0</v>
      </c>
      <c r="D200" s="163">
        <f t="shared" si="62"/>
        <v>0</v>
      </c>
      <c r="E200" s="163">
        <f t="shared" si="62"/>
        <v>0</v>
      </c>
      <c r="F200" s="163">
        <f t="shared" si="62"/>
        <v>0</v>
      </c>
      <c r="G200" s="163">
        <f t="shared" si="62"/>
        <v>0</v>
      </c>
      <c r="H200" s="163">
        <f t="shared" si="62"/>
        <v>0</v>
      </c>
      <c r="I200" s="163">
        <f t="shared" si="62"/>
        <v>0</v>
      </c>
      <c r="J200" s="163">
        <f t="shared" si="62"/>
        <v>0</v>
      </c>
      <c r="K200" s="163">
        <f t="shared" si="62"/>
        <v>0</v>
      </c>
      <c r="L200" s="163">
        <f t="shared" si="62"/>
        <v>0</v>
      </c>
      <c r="M200" s="163">
        <f t="shared" si="62"/>
        <v>0</v>
      </c>
      <c r="N200" s="163">
        <f t="shared" si="62"/>
        <v>0</v>
      </c>
      <c r="O200" s="163">
        <f t="shared" si="62"/>
        <v>0</v>
      </c>
      <c r="P200" s="163">
        <f t="shared" si="62"/>
        <v>0</v>
      </c>
      <c r="Q200" s="163">
        <f t="shared" si="62"/>
        <v>0</v>
      </c>
      <c r="R200" s="163">
        <f t="shared" ref="R200:AF215" si="63">Q200</f>
        <v>0</v>
      </c>
      <c r="S200" s="163">
        <f t="shared" si="63"/>
        <v>0</v>
      </c>
      <c r="T200" s="163">
        <f t="shared" si="63"/>
        <v>0</v>
      </c>
      <c r="U200" s="163">
        <f t="shared" si="63"/>
        <v>0</v>
      </c>
      <c r="V200" s="163">
        <f t="shared" si="63"/>
        <v>0</v>
      </c>
      <c r="W200" s="163">
        <f t="shared" si="63"/>
        <v>0</v>
      </c>
      <c r="X200" s="163">
        <f t="shared" si="63"/>
        <v>0</v>
      </c>
      <c r="Y200" s="163">
        <f t="shared" si="63"/>
        <v>0</v>
      </c>
      <c r="Z200" s="163">
        <f t="shared" si="63"/>
        <v>0</v>
      </c>
      <c r="AA200" s="163">
        <f t="shared" si="63"/>
        <v>0</v>
      </c>
      <c r="AB200" s="163">
        <f t="shared" si="63"/>
        <v>0</v>
      </c>
      <c r="AC200" s="163">
        <f t="shared" si="63"/>
        <v>0</v>
      </c>
      <c r="AD200" s="163">
        <f t="shared" si="63"/>
        <v>0</v>
      </c>
      <c r="AE200" s="163">
        <f t="shared" si="63"/>
        <v>0</v>
      </c>
      <c r="AF200" s="176">
        <f t="shared" si="63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v>0</v>
      </c>
      <c r="D201" s="163">
        <f t="shared" ref="D201:R216" si="64">C201</f>
        <v>0</v>
      </c>
      <c r="E201" s="163">
        <f t="shared" si="64"/>
        <v>0</v>
      </c>
      <c r="F201" s="163">
        <f t="shared" si="64"/>
        <v>0</v>
      </c>
      <c r="G201" s="163">
        <f t="shared" si="64"/>
        <v>0</v>
      </c>
      <c r="H201" s="163">
        <f t="shared" si="64"/>
        <v>0</v>
      </c>
      <c r="I201" s="163">
        <f t="shared" si="64"/>
        <v>0</v>
      </c>
      <c r="J201" s="163">
        <f t="shared" si="64"/>
        <v>0</v>
      </c>
      <c r="K201" s="163">
        <f t="shared" si="64"/>
        <v>0</v>
      </c>
      <c r="L201" s="163">
        <f t="shared" si="64"/>
        <v>0</v>
      </c>
      <c r="M201" s="163">
        <f t="shared" si="64"/>
        <v>0</v>
      </c>
      <c r="N201" s="163">
        <f t="shared" si="64"/>
        <v>0</v>
      </c>
      <c r="O201" s="163">
        <f t="shared" si="64"/>
        <v>0</v>
      </c>
      <c r="P201" s="163">
        <f t="shared" si="64"/>
        <v>0</v>
      </c>
      <c r="Q201" s="163">
        <f t="shared" si="64"/>
        <v>0</v>
      </c>
      <c r="R201" s="163">
        <f t="shared" si="64"/>
        <v>0</v>
      </c>
      <c r="S201" s="163">
        <f t="shared" si="63"/>
        <v>0</v>
      </c>
      <c r="T201" s="163">
        <f t="shared" si="63"/>
        <v>0</v>
      </c>
      <c r="U201" s="163">
        <f t="shared" si="63"/>
        <v>0</v>
      </c>
      <c r="V201" s="163">
        <f t="shared" si="63"/>
        <v>0</v>
      </c>
      <c r="W201" s="163">
        <f t="shared" si="63"/>
        <v>0</v>
      </c>
      <c r="X201" s="163">
        <f t="shared" si="63"/>
        <v>0</v>
      </c>
      <c r="Y201" s="163">
        <f t="shared" si="63"/>
        <v>0</v>
      </c>
      <c r="Z201" s="163">
        <f t="shared" si="63"/>
        <v>0</v>
      </c>
      <c r="AA201" s="163">
        <f t="shared" si="63"/>
        <v>0</v>
      </c>
      <c r="AB201" s="163">
        <f t="shared" si="63"/>
        <v>0</v>
      </c>
      <c r="AC201" s="163">
        <f t="shared" si="63"/>
        <v>0</v>
      </c>
      <c r="AD201" s="163">
        <f t="shared" si="63"/>
        <v>0</v>
      </c>
      <c r="AE201" s="163">
        <f t="shared" si="63"/>
        <v>0</v>
      </c>
      <c r="AF201" s="176">
        <f t="shared" si="63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v>0</v>
      </c>
      <c r="D202" s="163">
        <f t="shared" si="64"/>
        <v>0</v>
      </c>
      <c r="E202" s="163">
        <f t="shared" si="64"/>
        <v>0</v>
      </c>
      <c r="F202" s="163">
        <f t="shared" si="64"/>
        <v>0</v>
      </c>
      <c r="G202" s="163">
        <f t="shared" si="64"/>
        <v>0</v>
      </c>
      <c r="H202" s="163">
        <f t="shared" si="64"/>
        <v>0</v>
      </c>
      <c r="I202" s="163">
        <f t="shared" si="64"/>
        <v>0</v>
      </c>
      <c r="J202" s="163">
        <f t="shared" si="64"/>
        <v>0</v>
      </c>
      <c r="K202" s="163">
        <f t="shared" si="64"/>
        <v>0</v>
      </c>
      <c r="L202" s="163">
        <f t="shared" si="64"/>
        <v>0</v>
      </c>
      <c r="M202" s="163">
        <f t="shared" si="64"/>
        <v>0</v>
      </c>
      <c r="N202" s="163">
        <f t="shared" si="64"/>
        <v>0</v>
      </c>
      <c r="O202" s="163">
        <f t="shared" si="64"/>
        <v>0</v>
      </c>
      <c r="P202" s="163">
        <f t="shared" si="64"/>
        <v>0</v>
      </c>
      <c r="Q202" s="163">
        <f t="shared" si="64"/>
        <v>0</v>
      </c>
      <c r="R202" s="163">
        <f t="shared" si="64"/>
        <v>0</v>
      </c>
      <c r="S202" s="163">
        <f t="shared" si="63"/>
        <v>0</v>
      </c>
      <c r="T202" s="163">
        <f t="shared" si="63"/>
        <v>0</v>
      </c>
      <c r="U202" s="163">
        <f t="shared" si="63"/>
        <v>0</v>
      </c>
      <c r="V202" s="163">
        <f t="shared" si="63"/>
        <v>0</v>
      </c>
      <c r="W202" s="163">
        <f t="shared" si="63"/>
        <v>0</v>
      </c>
      <c r="X202" s="163">
        <f t="shared" si="63"/>
        <v>0</v>
      </c>
      <c r="Y202" s="163">
        <f t="shared" si="63"/>
        <v>0</v>
      </c>
      <c r="Z202" s="163">
        <f t="shared" si="63"/>
        <v>0</v>
      </c>
      <c r="AA202" s="163">
        <f t="shared" si="63"/>
        <v>0</v>
      </c>
      <c r="AB202" s="163">
        <f t="shared" si="63"/>
        <v>0</v>
      </c>
      <c r="AC202" s="163">
        <f t="shared" si="63"/>
        <v>0</v>
      </c>
      <c r="AD202" s="163">
        <f t="shared" si="63"/>
        <v>0</v>
      </c>
      <c r="AE202" s="163">
        <f t="shared" si="63"/>
        <v>0</v>
      </c>
      <c r="AF202" s="176">
        <f t="shared" si="63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v>0</v>
      </c>
      <c r="D203" s="163">
        <f t="shared" si="64"/>
        <v>0</v>
      </c>
      <c r="E203" s="163">
        <f t="shared" si="64"/>
        <v>0</v>
      </c>
      <c r="F203" s="163">
        <f t="shared" si="64"/>
        <v>0</v>
      </c>
      <c r="G203" s="163">
        <f t="shared" si="64"/>
        <v>0</v>
      </c>
      <c r="H203" s="163">
        <f t="shared" si="64"/>
        <v>0</v>
      </c>
      <c r="I203" s="163">
        <f t="shared" si="64"/>
        <v>0</v>
      </c>
      <c r="J203" s="163">
        <f t="shared" si="64"/>
        <v>0</v>
      </c>
      <c r="K203" s="163">
        <f t="shared" si="64"/>
        <v>0</v>
      </c>
      <c r="L203" s="163">
        <f t="shared" si="64"/>
        <v>0</v>
      </c>
      <c r="M203" s="163">
        <f t="shared" si="64"/>
        <v>0</v>
      </c>
      <c r="N203" s="163">
        <f t="shared" si="64"/>
        <v>0</v>
      </c>
      <c r="O203" s="163">
        <f t="shared" si="64"/>
        <v>0</v>
      </c>
      <c r="P203" s="163">
        <f t="shared" si="64"/>
        <v>0</v>
      </c>
      <c r="Q203" s="163">
        <f t="shared" si="64"/>
        <v>0</v>
      </c>
      <c r="R203" s="163">
        <f t="shared" si="64"/>
        <v>0</v>
      </c>
      <c r="S203" s="163">
        <f t="shared" si="63"/>
        <v>0</v>
      </c>
      <c r="T203" s="163">
        <f t="shared" si="63"/>
        <v>0</v>
      </c>
      <c r="U203" s="163">
        <f t="shared" si="63"/>
        <v>0</v>
      </c>
      <c r="V203" s="163">
        <f t="shared" si="63"/>
        <v>0</v>
      </c>
      <c r="W203" s="163">
        <f t="shared" si="63"/>
        <v>0</v>
      </c>
      <c r="X203" s="163">
        <f t="shared" si="63"/>
        <v>0</v>
      </c>
      <c r="Y203" s="163">
        <f t="shared" si="63"/>
        <v>0</v>
      </c>
      <c r="Z203" s="163">
        <f t="shared" si="63"/>
        <v>0</v>
      </c>
      <c r="AA203" s="163">
        <f t="shared" si="63"/>
        <v>0</v>
      </c>
      <c r="AB203" s="163">
        <f t="shared" si="63"/>
        <v>0</v>
      </c>
      <c r="AC203" s="163">
        <f t="shared" si="63"/>
        <v>0</v>
      </c>
      <c r="AD203" s="163">
        <f t="shared" si="63"/>
        <v>0</v>
      </c>
      <c r="AE203" s="163">
        <f t="shared" si="63"/>
        <v>0</v>
      </c>
      <c r="AF203" s="176">
        <f t="shared" si="63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v>0</v>
      </c>
      <c r="D204" s="163">
        <f t="shared" si="64"/>
        <v>0</v>
      </c>
      <c r="E204" s="163">
        <f t="shared" si="64"/>
        <v>0</v>
      </c>
      <c r="F204" s="163">
        <f t="shared" si="64"/>
        <v>0</v>
      </c>
      <c r="G204" s="163">
        <f t="shared" si="64"/>
        <v>0</v>
      </c>
      <c r="H204" s="163">
        <f t="shared" si="64"/>
        <v>0</v>
      </c>
      <c r="I204" s="163">
        <f t="shared" si="64"/>
        <v>0</v>
      </c>
      <c r="J204" s="163">
        <f t="shared" si="64"/>
        <v>0</v>
      </c>
      <c r="K204" s="163">
        <f t="shared" si="64"/>
        <v>0</v>
      </c>
      <c r="L204" s="163">
        <f t="shared" si="64"/>
        <v>0</v>
      </c>
      <c r="M204" s="163">
        <f t="shared" si="64"/>
        <v>0</v>
      </c>
      <c r="N204" s="163">
        <f t="shared" si="64"/>
        <v>0</v>
      </c>
      <c r="O204" s="163">
        <f t="shared" si="64"/>
        <v>0</v>
      </c>
      <c r="P204" s="163">
        <f t="shared" si="64"/>
        <v>0</v>
      </c>
      <c r="Q204" s="163">
        <f t="shared" si="64"/>
        <v>0</v>
      </c>
      <c r="R204" s="163">
        <f t="shared" si="64"/>
        <v>0</v>
      </c>
      <c r="S204" s="163">
        <f t="shared" si="63"/>
        <v>0</v>
      </c>
      <c r="T204" s="163">
        <f t="shared" si="63"/>
        <v>0</v>
      </c>
      <c r="U204" s="163">
        <f t="shared" si="63"/>
        <v>0</v>
      </c>
      <c r="V204" s="163">
        <f t="shared" si="63"/>
        <v>0</v>
      </c>
      <c r="W204" s="163">
        <f t="shared" si="63"/>
        <v>0</v>
      </c>
      <c r="X204" s="163">
        <f t="shared" si="63"/>
        <v>0</v>
      </c>
      <c r="Y204" s="163">
        <f t="shared" si="63"/>
        <v>0</v>
      </c>
      <c r="Z204" s="163">
        <f t="shared" si="63"/>
        <v>0</v>
      </c>
      <c r="AA204" s="163">
        <f t="shared" si="63"/>
        <v>0</v>
      </c>
      <c r="AB204" s="163">
        <f t="shared" si="63"/>
        <v>0</v>
      </c>
      <c r="AC204" s="163">
        <f t="shared" si="63"/>
        <v>0</v>
      </c>
      <c r="AD204" s="163">
        <f t="shared" si="63"/>
        <v>0</v>
      </c>
      <c r="AE204" s="163">
        <f t="shared" si="63"/>
        <v>0</v>
      </c>
      <c r="AF204" s="176">
        <f t="shared" si="63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v>0</v>
      </c>
      <c r="D205" s="163">
        <f t="shared" si="64"/>
        <v>0</v>
      </c>
      <c r="E205" s="163">
        <f t="shared" si="64"/>
        <v>0</v>
      </c>
      <c r="F205" s="163">
        <f t="shared" si="64"/>
        <v>0</v>
      </c>
      <c r="G205" s="163">
        <f t="shared" si="64"/>
        <v>0</v>
      </c>
      <c r="H205" s="163">
        <f t="shared" si="64"/>
        <v>0</v>
      </c>
      <c r="I205" s="163">
        <f t="shared" si="64"/>
        <v>0</v>
      </c>
      <c r="J205" s="163">
        <f t="shared" si="64"/>
        <v>0</v>
      </c>
      <c r="K205" s="163">
        <f t="shared" si="64"/>
        <v>0</v>
      </c>
      <c r="L205" s="163">
        <f t="shared" si="64"/>
        <v>0</v>
      </c>
      <c r="M205" s="163">
        <f t="shared" si="64"/>
        <v>0</v>
      </c>
      <c r="N205" s="163">
        <f t="shared" si="64"/>
        <v>0</v>
      </c>
      <c r="O205" s="163">
        <f t="shared" si="64"/>
        <v>0</v>
      </c>
      <c r="P205" s="163">
        <f t="shared" si="64"/>
        <v>0</v>
      </c>
      <c r="Q205" s="163">
        <f t="shared" si="64"/>
        <v>0</v>
      </c>
      <c r="R205" s="163">
        <f t="shared" si="64"/>
        <v>0</v>
      </c>
      <c r="S205" s="163">
        <f t="shared" si="63"/>
        <v>0</v>
      </c>
      <c r="T205" s="163">
        <f t="shared" si="63"/>
        <v>0</v>
      </c>
      <c r="U205" s="163">
        <f t="shared" si="63"/>
        <v>0</v>
      </c>
      <c r="V205" s="163">
        <f t="shared" si="63"/>
        <v>0</v>
      </c>
      <c r="W205" s="163">
        <f t="shared" si="63"/>
        <v>0</v>
      </c>
      <c r="X205" s="163">
        <f t="shared" si="63"/>
        <v>0</v>
      </c>
      <c r="Y205" s="163">
        <f t="shared" si="63"/>
        <v>0</v>
      </c>
      <c r="Z205" s="163">
        <f t="shared" si="63"/>
        <v>0</v>
      </c>
      <c r="AA205" s="163">
        <f t="shared" si="63"/>
        <v>0</v>
      </c>
      <c r="AB205" s="163">
        <f t="shared" si="63"/>
        <v>0</v>
      </c>
      <c r="AC205" s="163">
        <f t="shared" si="63"/>
        <v>0</v>
      </c>
      <c r="AD205" s="163">
        <f t="shared" si="63"/>
        <v>0</v>
      </c>
      <c r="AE205" s="163">
        <f t="shared" si="63"/>
        <v>0</v>
      </c>
      <c r="AF205" s="176">
        <f t="shared" si="63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v>0</v>
      </c>
      <c r="D206" s="163">
        <f t="shared" si="64"/>
        <v>0</v>
      </c>
      <c r="E206" s="163">
        <f t="shared" si="64"/>
        <v>0</v>
      </c>
      <c r="F206" s="163">
        <f t="shared" si="64"/>
        <v>0</v>
      </c>
      <c r="G206" s="163">
        <f t="shared" si="64"/>
        <v>0</v>
      </c>
      <c r="H206" s="163">
        <f t="shared" si="64"/>
        <v>0</v>
      </c>
      <c r="I206" s="163">
        <f t="shared" si="64"/>
        <v>0</v>
      </c>
      <c r="J206" s="163">
        <f t="shared" si="64"/>
        <v>0</v>
      </c>
      <c r="K206" s="163">
        <f t="shared" si="64"/>
        <v>0</v>
      </c>
      <c r="L206" s="163">
        <f t="shared" si="64"/>
        <v>0</v>
      </c>
      <c r="M206" s="163">
        <f t="shared" si="64"/>
        <v>0</v>
      </c>
      <c r="N206" s="163">
        <f t="shared" si="64"/>
        <v>0</v>
      </c>
      <c r="O206" s="163">
        <f t="shared" si="64"/>
        <v>0</v>
      </c>
      <c r="P206" s="163">
        <f t="shared" si="64"/>
        <v>0</v>
      </c>
      <c r="Q206" s="163">
        <f t="shared" si="64"/>
        <v>0</v>
      </c>
      <c r="R206" s="163">
        <f t="shared" si="64"/>
        <v>0</v>
      </c>
      <c r="S206" s="163">
        <f t="shared" si="63"/>
        <v>0</v>
      </c>
      <c r="T206" s="163">
        <f t="shared" si="63"/>
        <v>0</v>
      </c>
      <c r="U206" s="163">
        <f t="shared" si="63"/>
        <v>0</v>
      </c>
      <c r="V206" s="163">
        <f t="shared" si="63"/>
        <v>0</v>
      </c>
      <c r="W206" s="163">
        <f t="shared" si="63"/>
        <v>0</v>
      </c>
      <c r="X206" s="163">
        <f t="shared" si="63"/>
        <v>0</v>
      </c>
      <c r="Y206" s="163">
        <f t="shared" si="63"/>
        <v>0</v>
      </c>
      <c r="Z206" s="163">
        <f t="shared" si="63"/>
        <v>0</v>
      </c>
      <c r="AA206" s="163">
        <f t="shared" si="63"/>
        <v>0</v>
      </c>
      <c r="AB206" s="163">
        <f t="shared" si="63"/>
        <v>0</v>
      </c>
      <c r="AC206" s="163">
        <f t="shared" si="63"/>
        <v>0</v>
      </c>
      <c r="AD206" s="163">
        <f t="shared" si="63"/>
        <v>0</v>
      </c>
      <c r="AE206" s="163">
        <f t="shared" si="63"/>
        <v>0</v>
      </c>
      <c r="AF206" s="176">
        <f t="shared" si="63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v>0</v>
      </c>
      <c r="D207" s="163">
        <f t="shared" si="64"/>
        <v>0</v>
      </c>
      <c r="E207" s="163">
        <f t="shared" si="64"/>
        <v>0</v>
      </c>
      <c r="F207" s="163">
        <f t="shared" si="64"/>
        <v>0</v>
      </c>
      <c r="G207" s="163">
        <f t="shared" si="64"/>
        <v>0</v>
      </c>
      <c r="H207" s="163">
        <f t="shared" si="64"/>
        <v>0</v>
      </c>
      <c r="I207" s="163">
        <f t="shared" si="64"/>
        <v>0</v>
      </c>
      <c r="J207" s="163">
        <f t="shared" si="64"/>
        <v>0</v>
      </c>
      <c r="K207" s="163">
        <f t="shared" si="64"/>
        <v>0</v>
      </c>
      <c r="L207" s="163">
        <f t="shared" si="64"/>
        <v>0</v>
      </c>
      <c r="M207" s="163">
        <f t="shared" si="64"/>
        <v>0</v>
      </c>
      <c r="N207" s="163">
        <f t="shared" si="64"/>
        <v>0</v>
      </c>
      <c r="O207" s="163">
        <f t="shared" si="64"/>
        <v>0</v>
      </c>
      <c r="P207" s="163">
        <f t="shared" si="64"/>
        <v>0</v>
      </c>
      <c r="Q207" s="163">
        <f t="shared" si="64"/>
        <v>0</v>
      </c>
      <c r="R207" s="163">
        <f t="shared" si="64"/>
        <v>0</v>
      </c>
      <c r="S207" s="163">
        <f t="shared" si="63"/>
        <v>0</v>
      </c>
      <c r="T207" s="163">
        <f t="shared" si="63"/>
        <v>0</v>
      </c>
      <c r="U207" s="163">
        <f t="shared" si="63"/>
        <v>0</v>
      </c>
      <c r="V207" s="163">
        <f t="shared" si="63"/>
        <v>0</v>
      </c>
      <c r="W207" s="163">
        <f t="shared" si="63"/>
        <v>0</v>
      </c>
      <c r="X207" s="163">
        <f t="shared" si="63"/>
        <v>0</v>
      </c>
      <c r="Y207" s="163">
        <f t="shared" si="63"/>
        <v>0</v>
      </c>
      <c r="Z207" s="163">
        <f t="shared" si="63"/>
        <v>0</v>
      </c>
      <c r="AA207" s="163">
        <f t="shared" si="63"/>
        <v>0</v>
      </c>
      <c r="AB207" s="163">
        <f t="shared" si="63"/>
        <v>0</v>
      </c>
      <c r="AC207" s="163">
        <f t="shared" si="63"/>
        <v>0</v>
      </c>
      <c r="AD207" s="163">
        <f t="shared" si="63"/>
        <v>0</v>
      </c>
      <c r="AE207" s="163">
        <f t="shared" si="63"/>
        <v>0</v>
      </c>
      <c r="AF207" s="176">
        <f t="shared" si="63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v>0</v>
      </c>
      <c r="D208" s="163">
        <f t="shared" si="64"/>
        <v>0</v>
      </c>
      <c r="E208" s="163">
        <f t="shared" si="64"/>
        <v>0</v>
      </c>
      <c r="F208" s="163">
        <f t="shared" si="64"/>
        <v>0</v>
      </c>
      <c r="G208" s="163">
        <f t="shared" si="64"/>
        <v>0</v>
      </c>
      <c r="H208" s="163">
        <f t="shared" si="64"/>
        <v>0</v>
      </c>
      <c r="I208" s="163">
        <f t="shared" si="64"/>
        <v>0</v>
      </c>
      <c r="J208" s="163">
        <f t="shared" si="64"/>
        <v>0</v>
      </c>
      <c r="K208" s="163">
        <f t="shared" si="64"/>
        <v>0</v>
      </c>
      <c r="L208" s="163">
        <f t="shared" si="64"/>
        <v>0</v>
      </c>
      <c r="M208" s="163">
        <f t="shared" si="64"/>
        <v>0</v>
      </c>
      <c r="N208" s="163">
        <f t="shared" si="64"/>
        <v>0</v>
      </c>
      <c r="O208" s="163">
        <f t="shared" si="64"/>
        <v>0</v>
      </c>
      <c r="P208" s="163">
        <f t="shared" si="64"/>
        <v>0</v>
      </c>
      <c r="Q208" s="163">
        <f t="shared" si="64"/>
        <v>0</v>
      </c>
      <c r="R208" s="163">
        <f t="shared" si="64"/>
        <v>0</v>
      </c>
      <c r="S208" s="163">
        <f t="shared" si="63"/>
        <v>0</v>
      </c>
      <c r="T208" s="163">
        <f t="shared" si="63"/>
        <v>0</v>
      </c>
      <c r="U208" s="163">
        <f t="shared" si="63"/>
        <v>0</v>
      </c>
      <c r="V208" s="163">
        <f t="shared" si="63"/>
        <v>0</v>
      </c>
      <c r="W208" s="163">
        <f t="shared" si="63"/>
        <v>0</v>
      </c>
      <c r="X208" s="163">
        <f t="shared" si="63"/>
        <v>0</v>
      </c>
      <c r="Y208" s="163">
        <f t="shared" si="63"/>
        <v>0</v>
      </c>
      <c r="Z208" s="163">
        <f t="shared" si="63"/>
        <v>0</v>
      </c>
      <c r="AA208" s="163">
        <f t="shared" si="63"/>
        <v>0</v>
      </c>
      <c r="AB208" s="163">
        <f t="shared" si="63"/>
        <v>0</v>
      </c>
      <c r="AC208" s="163">
        <f t="shared" si="63"/>
        <v>0</v>
      </c>
      <c r="AD208" s="163">
        <f t="shared" si="63"/>
        <v>0</v>
      </c>
      <c r="AE208" s="163">
        <f t="shared" si="63"/>
        <v>0</v>
      </c>
      <c r="AF208" s="176">
        <f t="shared" si="63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v>0</v>
      </c>
      <c r="D209" s="163">
        <f t="shared" si="64"/>
        <v>0</v>
      </c>
      <c r="E209" s="163">
        <f t="shared" si="64"/>
        <v>0</v>
      </c>
      <c r="F209" s="163">
        <f t="shared" si="64"/>
        <v>0</v>
      </c>
      <c r="G209" s="163">
        <f t="shared" si="64"/>
        <v>0</v>
      </c>
      <c r="H209" s="163">
        <f t="shared" si="64"/>
        <v>0</v>
      </c>
      <c r="I209" s="163">
        <f t="shared" si="64"/>
        <v>0</v>
      </c>
      <c r="J209" s="163">
        <f t="shared" si="64"/>
        <v>0</v>
      </c>
      <c r="K209" s="163">
        <f t="shared" si="64"/>
        <v>0</v>
      </c>
      <c r="L209" s="163">
        <f t="shared" si="64"/>
        <v>0</v>
      </c>
      <c r="M209" s="163">
        <f t="shared" si="64"/>
        <v>0</v>
      </c>
      <c r="N209" s="163">
        <f t="shared" si="64"/>
        <v>0</v>
      </c>
      <c r="O209" s="163">
        <f t="shared" si="64"/>
        <v>0</v>
      </c>
      <c r="P209" s="163">
        <f t="shared" si="64"/>
        <v>0</v>
      </c>
      <c r="Q209" s="163">
        <f t="shared" si="64"/>
        <v>0</v>
      </c>
      <c r="R209" s="163">
        <f t="shared" si="64"/>
        <v>0</v>
      </c>
      <c r="S209" s="163">
        <f t="shared" si="63"/>
        <v>0</v>
      </c>
      <c r="T209" s="163">
        <f t="shared" si="63"/>
        <v>0</v>
      </c>
      <c r="U209" s="163">
        <f t="shared" si="63"/>
        <v>0</v>
      </c>
      <c r="V209" s="163">
        <f t="shared" si="63"/>
        <v>0</v>
      </c>
      <c r="W209" s="163">
        <f t="shared" si="63"/>
        <v>0</v>
      </c>
      <c r="X209" s="163">
        <f t="shared" si="63"/>
        <v>0</v>
      </c>
      <c r="Y209" s="163">
        <f t="shared" si="63"/>
        <v>0</v>
      </c>
      <c r="Z209" s="163">
        <f t="shared" si="63"/>
        <v>0</v>
      </c>
      <c r="AA209" s="163">
        <f t="shared" si="63"/>
        <v>0</v>
      </c>
      <c r="AB209" s="163">
        <f t="shared" si="63"/>
        <v>0</v>
      </c>
      <c r="AC209" s="163">
        <f t="shared" si="63"/>
        <v>0</v>
      </c>
      <c r="AD209" s="163">
        <f t="shared" si="63"/>
        <v>0</v>
      </c>
      <c r="AE209" s="163">
        <f t="shared" si="63"/>
        <v>0</v>
      </c>
      <c r="AF209" s="176">
        <f t="shared" si="63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v>0</v>
      </c>
      <c r="D210" s="163">
        <f t="shared" si="64"/>
        <v>0</v>
      </c>
      <c r="E210" s="163">
        <f t="shared" si="64"/>
        <v>0</v>
      </c>
      <c r="F210" s="163">
        <f t="shared" si="64"/>
        <v>0</v>
      </c>
      <c r="G210" s="163">
        <f t="shared" si="64"/>
        <v>0</v>
      </c>
      <c r="H210" s="163">
        <f t="shared" si="64"/>
        <v>0</v>
      </c>
      <c r="I210" s="163">
        <f t="shared" si="64"/>
        <v>0</v>
      </c>
      <c r="J210" s="163">
        <f t="shared" si="64"/>
        <v>0</v>
      </c>
      <c r="K210" s="163">
        <f t="shared" si="64"/>
        <v>0</v>
      </c>
      <c r="L210" s="163">
        <f t="shared" si="64"/>
        <v>0</v>
      </c>
      <c r="M210" s="163">
        <f t="shared" si="64"/>
        <v>0</v>
      </c>
      <c r="N210" s="163">
        <f t="shared" si="64"/>
        <v>0</v>
      </c>
      <c r="O210" s="163">
        <f t="shared" si="64"/>
        <v>0</v>
      </c>
      <c r="P210" s="163">
        <f t="shared" si="64"/>
        <v>0</v>
      </c>
      <c r="Q210" s="163">
        <f t="shared" si="64"/>
        <v>0</v>
      </c>
      <c r="R210" s="163">
        <f t="shared" si="64"/>
        <v>0</v>
      </c>
      <c r="S210" s="163">
        <f t="shared" si="63"/>
        <v>0</v>
      </c>
      <c r="T210" s="163">
        <f t="shared" si="63"/>
        <v>0</v>
      </c>
      <c r="U210" s="163">
        <f t="shared" si="63"/>
        <v>0</v>
      </c>
      <c r="V210" s="163">
        <f t="shared" si="63"/>
        <v>0</v>
      </c>
      <c r="W210" s="163">
        <f t="shared" si="63"/>
        <v>0</v>
      </c>
      <c r="X210" s="163">
        <f t="shared" si="63"/>
        <v>0</v>
      </c>
      <c r="Y210" s="163">
        <f t="shared" si="63"/>
        <v>0</v>
      </c>
      <c r="Z210" s="163">
        <f t="shared" si="63"/>
        <v>0</v>
      </c>
      <c r="AA210" s="163">
        <f t="shared" si="63"/>
        <v>0</v>
      </c>
      <c r="AB210" s="163">
        <f t="shared" si="63"/>
        <v>0</v>
      </c>
      <c r="AC210" s="163">
        <f t="shared" si="63"/>
        <v>0</v>
      </c>
      <c r="AD210" s="163">
        <f t="shared" si="63"/>
        <v>0</v>
      </c>
      <c r="AE210" s="163">
        <f t="shared" si="63"/>
        <v>0</v>
      </c>
      <c r="AF210" s="176">
        <f t="shared" si="63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v>0</v>
      </c>
      <c r="D211" s="163">
        <f t="shared" si="64"/>
        <v>0</v>
      </c>
      <c r="E211" s="163">
        <f t="shared" si="64"/>
        <v>0</v>
      </c>
      <c r="F211" s="163">
        <f t="shared" si="64"/>
        <v>0</v>
      </c>
      <c r="G211" s="163">
        <f t="shared" si="64"/>
        <v>0</v>
      </c>
      <c r="H211" s="163">
        <f t="shared" si="64"/>
        <v>0</v>
      </c>
      <c r="I211" s="163">
        <f t="shared" si="64"/>
        <v>0</v>
      </c>
      <c r="J211" s="163">
        <f t="shared" si="64"/>
        <v>0</v>
      </c>
      <c r="K211" s="163">
        <f t="shared" si="64"/>
        <v>0</v>
      </c>
      <c r="L211" s="163">
        <f t="shared" si="64"/>
        <v>0</v>
      </c>
      <c r="M211" s="163">
        <f t="shared" si="64"/>
        <v>0</v>
      </c>
      <c r="N211" s="163">
        <f t="shared" si="64"/>
        <v>0</v>
      </c>
      <c r="O211" s="163">
        <f t="shared" si="64"/>
        <v>0</v>
      </c>
      <c r="P211" s="163">
        <f t="shared" si="64"/>
        <v>0</v>
      </c>
      <c r="Q211" s="163">
        <f t="shared" si="64"/>
        <v>0</v>
      </c>
      <c r="R211" s="163">
        <f t="shared" si="64"/>
        <v>0</v>
      </c>
      <c r="S211" s="163">
        <f t="shared" si="63"/>
        <v>0</v>
      </c>
      <c r="T211" s="163">
        <f t="shared" si="63"/>
        <v>0</v>
      </c>
      <c r="U211" s="163">
        <f t="shared" si="63"/>
        <v>0</v>
      </c>
      <c r="V211" s="163">
        <f t="shared" si="63"/>
        <v>0</v>
      </c>
      <c r="W211" s="163">
        <f t="shared" si="63"/>
        <v>0</v>
      </c>
      <c r="X211" s="163">
        <f t="shared" si="63"/>
        <v>0</v>
      </c>
      <c r="Y211" s="163">
        <f t="shared" si="63"/>
        <v>0</v>
      </c>
      <c r="Z211" s="163">
        <f t="shared" si="63"/>
        <v>0</v>
      </c>
      <c r="AA211" s="163">
        <f t="shared" si="63"/>
        <v>0</v>
      </c>
      <c r="AB211" s="163">
        <f t="shared" si="63"/>
        <v>0</v>
      </c>
      <c r="AC211" s="163">
        <f t="shared" si="63"/>
        <v>0</v>
      </c>
      <c r="AD211" s="163">
        <f t="shared" si="63"/>
        <v>0</v>
      </c>
      <c r="AE211" s="163">
        <f t="shared" si="63"/>
        <v>0</v>
      </c>
      <c r="AF211" s="176">
        <f t="shared" si="63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v>0</v>
      </c>
      <c r="D212" s="163">
        <f t="shared" si="64"/>
        <v>0</v>
      </c>
      <c r="E212" s="163">
        <f t="shared" si="64"/>
        <v>0</v>
      </c>
      <c r="F212" s="163">
        <f t="shared" si="64"/>
        <v>0</v>
      </c>
      <c r="G212" s="163">
        <f t="shared" si="64"/>
        <v>0</v>
      </c>
      <c r="H212" s="163">
        <f t="shared" si="64"/>
        <v>0</v>
      </c>
      <c r="I212" s="163">
        <f t="shared" si="64"/>
        <v>0</v>
      </c>
      <c r="J212" s="163">
        <f t="shared" si="64"/>
        <v>0</v>
      </c>
      <c r="K212" s="163">
        <f t="shared" si="64"/>
        <v>0</v>
      </c>
      <c r="L212" s="163">
        <f t="shared" si="64"/>
        <v>0</v>
      </c>
      <c r="M212" s="163">
        <f t="shared" si="64"/>
        <v>0</v>
      </c>
      <c r="N212" s="163">
        <f t="shared" si="64"/>
        <v>0</v>
      </c>
      <c r="O212" s="163">
        <f t="shared" si="64"/>
        <v>0</v>
      </c>
      <c r="P212" s="163">
        <f t="shared" si="64"/>
        <v>0</v>
      </c>
      <c r="Q212" s="163">
        <f t="shared" si="64"/>
        <v>0</v>
      </c>
      <c r="R212" s="163">
        <f t="shared" si="64"/>
        <v>0</v>
      </c>
      <c r="S212" s="163">
        <f t="shared" si="63"/>
        <v>0</v>
      </c>
      <c r="T212" s="163">
        <f t="shared" si="63"/>
        <v>0</v>
      </c>
      <c r="U212" s="163">
        <f t="shared" si="63"/>
        <v>0</v>
      </c>
      <c r="V212" s="163">
        <f t="shared" si="63"/>
        <v>0</v>
      </c>
      <c r="W212" s="163">
        <f t="shared" si="63"/>
        <v>0</v>
      </c>
      <c r="X212" s="163">
        <f t="shared" si="63"/>
        <v>0</v>
      </c>
      <c r="Y212" s="163">
        <f t="shared" si="63"/>
        <v>0</v>
      </c>
      <c r="Z212" s="163">
        <f t="shared" si="63"/>
        <v>0</v>
      </c>
      <c r="AA212" s="163">
        <f t="shared" si="63"/>
        <v>0</v>
      </c>
      <c r="AB212" s="163">
        <f t="shared" si="63"/>
        <v>0</v>
      </c>
      <c r="AC212" s="163">
        <f t="shared" si="63"/>
        <v>0</v>
      </c>
      <c r="AD212" s="163">
        <f t="shared" si="63"/>
        <v>0</v>
      </c>
      <c r="AE212" s="163">
        <f t="shared" si="63"/>
        <v>0</v>
      </c>
      <c r="AF212" s="176">
        <f t="shared" si="63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v>0</v>
      </c>
      <c r="D213" s="163">
        <f t="shared" si="64"/>
        <v>0</v>
      </c>
      <c r="E213" s="163">
        <f t="shared" si="64"/>
        <v>0</v>
      </c>
      <c r="F213" s="163">
        <f t="shared" si="64"/>
        <v>0</v>
      </c>
      <c r="G213" s="163">
        <f t="shared" si="64"/>
        <v>0</v>
      </c>
      <c r="H213" s="163">
        <f t="shared" si="64"/>
        <v>0</v>
      </c>
      <c r="I213" s="163">
        <f t="shared" si="64"/>
        <v>0</v>
      </c>
      <c r="J213" s="163">
        <f t="shared" si="64"/>
        <v>0</v>
      </c>
      <c r="K213" s="163">
        <f t="shared" si="64"/>
        <v>0</v>
      </c>
      <c r="L213" s="163">
        <f t="shared" si="64"/>
        <v>0</v>
      </c>
      <c r="M213" s="163">
        <f t="shared" si="64"/>
        <v>0</v>
      </c>
      <c r="N213" s="163">
        <f t="shared" si="64"/>
        <v>0</v>
      </c>
      <c r="O213" s="163">
        <f t="shared" si="64"/>
        <v>0</v>
      </c>
      <c r="P213" s="163">
        <f t="shared" si="64"/>
        <v>0</v>
      </c>
      <c r="Q213" s="163">
        <f t="shared" si="64"/>
        <v>0</v>
      </c>
      <c r="R213" s="163">
        <f t="shared" si="64"/>
        <v>0</v>
      </c>
      <c r="S213" s="163">
        <f t="shared" si="63"/>
        <v>0</v>
      </c>
      <c r="T213" s="163">
        <f t="shared" si="63"/>
        <v>0</v>
      </c>
      <c r="U213" s="163">
        <f t="shared" si="63"/>
        <v>0</v>
      </c>
      <c r="V213" s="163">
        <f t="shared" si="63"/>
        <v>0</v>
      </c>
      <c r="W213" s="163">
        <f t="shared" si="63"/>
        <v>0</v>
      </c>
      <c r="X213" s="163">
        <f t="shared" si="63"/>
        <v>0</v>
      </c>
      <c r="Y213" s="163">
        <f t="shared" si="63"/>
        <v>0</v>
      </c>
      <c r="Z213" s="163">
        <f t="shared" si="63"/>
        <v>0</v>
      </c>
      <c r="AA213" s="163">
        <f t="shared" si="63"/>
        <v>0</v>
      </c>
      <c r="AB213" s="163">
        <f t="shared" si="63"/>
        <v>0</v>
      </c>
      <c r="AC213" s="163">
        <f t="shared" si="63"/>
        <v>0</v>
      </c>
      <c r="AD213" s="163">
        <f t="shared" si="63"/>
        <v>0</v>
      </c>
      <c r="AE213" s="163">
        <f t="shared" si="63"/>
        <v>0</v>
      </c>
      <c r="AF213" s="176">
        <f t="shared" si="63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v>0</v>
      </c>
      <c r="D214" s="163">
        <f t="shared" si="64"/>
        <v>0</v>
      </c>
      <c r="E214" s="163">
        <f t="shared" si="64"/>
        <v>0</v>
      </c>
      <c r="F214" s="163">
        <f t="shared" si="64"/>
        <v>0</v>
      </c>
      <c r="G214" s="163">
        <f t="shared" si="64"/>
        <v>0</v>
      </c>
      <c r="H214" s="163">
        <f t="shared" si="64"/>
        <v>0</v>
      </c>
      <c r="I214" s="163">
        <f t="shared" si="64"/>
        <v>0</v>
      </c>
      <c r="J214" s="163">
        <f t="shared" si="64"/>
        <v>0</v>
      </c>
      <c r="K214" s="163">
        <f t="shared" si="64"/>
        <v>0</v>
      </c>
      <c r="L214" s="163">
        <f t="shared" si="64"/>
        <v>0</v>
      </c>
      <c r="M214" s="163">
        <f t="shared" si="64"/>
        <v>0</v>
      </c>
      <c r="N214" s="163">
        <f t="shared" si="64"/>
        <v>0</v>
      </c>
      <c r="O214" s="163">
        <f t="shared" si="64"/>
        <v>0</v>
      </c>
      <c r="P214" s="163">
        <f t="shared" si="64"/>
        <v>0</v>
      </c>
      <c r="Q214" s="163">
        <f t="shared" si="64"/>
        <v>0</v>
      </c>
      <c r="R214" s="163">
        <f t="shared" si="64"/>
        <v>0</v>
      </c>
      <c r="S214" s="163">
        <f t="shared" si="63"/>
        <v>0</v>
      </c>
      <c r="T214" s="163">
        <f t="shared" si="63"/>
        <v>0</v>
      </c>
      <c r="U214" s="163">
        <f t="shared" si="63"/>
        <v>0</v>
      </c>
      <c r="V214" s="163">
        <f t="shared" si="63"/>
        <v>0</v>
      </c>
      <c r="W214" s="163">
        <f t="shared" si="63"/>
        <v>0</v>
      </c>
      <c r="X214" s="163">
        <f t="shared" si="63"/>
        <v>0</v>
      </c>
      <c r="Y214" s="163">
        <f t="shared" si="63"/>
        <v>0</v>
      </c>
      <c r="Z214" s="163">
        <f t="shared" si="63"/>
        <v>0</v>
      </c>
      <c r="AA214" s="163">
        <f t="shared" si="63"/>
        <v>0</v>
      </c>
      <c r="AB214" s="163">
        <f t="shared" si="63"/>
        <v>0</v>
      </c>
      <c r="AC214" s="163">
        <f t="shared" si="63"/>
        <v>0</v>
      </c>
      <c r="AD214" s="163">
        <f t="shared" si="63"/>
        <v>0</v>
      </c>
      <c r="AE214" s="163">
        <f t="shared" si="63"/>
        <v>0</v>
      </c>
      <c r="AF214" s="176">
        <f t="shared" si="63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v>0</v>
      </c>
      <c r="D215" s="163">
        <f t="shared" si="64"/>
        <v>0</v>
      </c>
      <c r="E215" s="163">
        <f t="shared" si="64"/>
        <v>0</v>
      </c>
      <c r="F215" s="163">
        <f t="shared" si="64"/>
        <v>0</v>
      </c>
      <c r="G215" s="163">
        <f t="shared" si="64"/>
        <v>0</v>
      </c>
      <c r="H215" s="163">
        <f t="shared" si="64"/>
        <v>0</v>
      </c>
      <c r="I215" s="163">
        <f t="shared" si="64"/>
        <v>0</v>
      </c>
      <c r="J215" s="163">
        <f t="shared" si="64"/>
        <v>0</v>
      </c>
      <c r="K215" s="163">
        <f t="shared" si="64"/>
        <v>0</v>
      </c>
      <c r="L215" s="163">
        <f t="shared" si="64"/>
        <v>0</v>
      </c>
      <c r="M215" s="163">
        <f t="shared" si="64"/>
        <v>0</v>
      </c>
      <c r="N215" s="163">
        <f t="shared" si="64"/>
        <v>0</v>
      </c>
      <c r="O215" s="163">
        <f t="shared" si="64"/>
        <v>0</v>
      </c>
      <c r="P215" s="163">
        <f t="shared" si="64"/>
        <v>0</v>
      </c>
      <c r="Q215" s="163">
        <f t="shared" si="64"/>
        <v>0</v>
      </c>
      <c r="R215" s="163">
        <f t="shared" si="64"/>
        <v>0</v>
      </c>
      <c r="S215" s="163">
        <f t="shared" si="63"/>
        <v>0</v>
      </c>
      <c r="T215" s="163">
        <f t="shared" si="63"/>
        <v>0</v>
      </c>
      <c r="U215" s="163">
        <f t="shared" si="63"/>
        <v>0</v>
      </c>
      <c r="V215" s="163">
        <f t="shared" si="63"/>
        <v>0</v>
      </c>
      <c r="W215" s="163">
        <f t="shared" si="63"/>
        <v>0</v>
      </c>
      <c r="X215" s="163">
        <f t="shared" si="63"/>
        <v>0</v>
      </c>
      <c r="Y215" s="163">
        <f t="shared" si="63"/>
        <v>0</v>
      </c>
      <c r="Z215" s="163">
        <f t="shared" si="63"/>
        <v>0</v>
      </c>
      <c r="AA215" s="163">
        <f t="shared" si="63"/>
        <v>0</v>
      </c>
      <c r="AB215" s="163">
        <f t="shared" si="63"/>
        <v>0</v>
      </c>
      <c r="AC215" s="163">
        <f t="shared" si="63"/>
        <v>0</v>
      </c>
      <c r="AD215" s="163">
        <f t="shared" si="63"/>
        <v>0</v>
      </c>
      <c r="AE215" s="163">
        <f t="shared" si="63"/>
        <v>0</v>
      </c>
      <c r="AF215" s="176">
        <f t="shared" si="63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v>0</v>
      </c>
      <c r="D216" s="163">
        <f t="shared" si="64"/>
        <v>0</v>
      </c>
      <c r="E216" s="163">
        <f t="shared" si="64"/>
        <v>0</v>
      </c>
      <c r="F216" s="163">
        <f t="shared" si="64"/>
        <v>0</v>
      </c>
      <c r="G216" s="163">
        <f t="shared" si="64"/>
        <v>0</v>
      </c>
      <c r="H216" s="163">
        <f t="shared" si="64"/>
        <v>0</v>
      </c>
      <c r="I216" s="163">
        <f t="shared" si="64"/>
        <v>0</v>
      </c>
      <c r="J216" s="163">
        <f t="shared" si="64"/>
        <v>0</v>
      </c>
      <c r="K216" s="163">
        <f t="shared" si="64"/>
        <v>0</v>
      </c>
      <c r="L216" s="163">
        <f t="shared" si="64"/>
        <v>0</v>
      </c>
      <c r="M216" s="163">
        <f t="shared" si="64"/>
        <v>0</v>
      </c>
      <c r="N216" s="163">
        <f t="shared" si="64"/>
        <v>0</v>
      </c>
      <c r="O216" s="163">
        <f t="shared" si="64"/>
        <v>0</v>
      </c>
      <c r="P216" s="163">
        <f t="shared" si="64"/>
        <v>0</v>
      </c>
      <c r="Q216" s="163">
        <f t="shared" si="64"/>
        <v>0</v>
      </c>
      <c r="R216" s="163">
        <f t="shared" ref="R216:AF231" si="65">Q216</f>
        <v>0</v>
      </c>
      <c r="S216" s="163">
        <f t="shared" si="65"/>
        <v>0</v>
      </c>
      <c r="T216" s="163">
        <f t="shared" si="65"/>
        <v>0</v>
      </c>
      <c r="U216" s="163">
        <f t="shared" si="65"/>
        <v>0</v>
      </c>
      <c r="V216" s="163">
        <f t="shared" si="65"/>
        <v>0</v>
      </c>
      <c r="W216" s="163">
        <f t="shared" si="65"/>
        <v>0</v>
      </c>
      <c r="X216" s="163">
        <f t="shared" si="65"/>
        <v>0</v>
      </c>
      <c r="Y216" s="163">
        <f t="shared" si="65"/>
        <v>0</v>
      </c>
      <c r="Z216" s="163">
        <f t="shared" si="65"/>
        <v>0</v>
      </c>
      <c r="AA216" s="163">
        <f t="shared" si="65"/>
        <v>0</v>
      </c>
      <c r="AB216" s="163">
        <f t="shared" si="65"/>
        <v>0</v>
      </c>
      <c r="AC216" s="163">
        <f t="shared" si="65"/>
        <v>0</v>
      </c>
      <c r="AD216" s="163">
        <f t="shared" si="65"/>
        <v>0</v>
      </c>
      <c r="AE216" s="163">
        <f t="shared" si="65"/>
        <v>0</v>
      </c>
      <c r="AF216" s="176">
        <f t="shared" si="65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v>0</v>
      </c>
      <c r="D217" s="163">
        <f t="shared" ref="D217:R232" si="66">C217</f>
        <v>0</v>
      </c>
      <c r="E217" s="163">
        <f t="shared" si="66"/>
        <v>0</v>
      </c>
      <c r="F217" s="163">
        <f t="shared" si="66"/>
        <v>0</v>
      </c>
      <c r="G217" s="163">
        <f t="shared" si="66"/>
        <v>0</v>
      </c>
      <c r="H217" s="163">
        <f t="shared" si="66"/>
        <v>0</v>
      </c>
      <c r="I217" s="163">
        <f t="shared" si="66"/>
        <v>0</v>
      </c>
      <c r="J217" s="163">
        <f t="shared" si="66"/>
        <v>0</v>
      </c>
      <c r="K217" s="163">
        <f t="shared" si="66"/>
        <v>0</v>
      </c>
      <c r="L217" s="163">
        <f t="shared" si="66"/>
        <v>0</v>
      </c>
      <c r="M217" s="163">
        <f t="shared" si="66"/>
        <v>0</v>
      </c>
      <c r="N217" s="163">
        <f t="shared" si="66"/>
        <v>0</v>
      </c>
      <c r="O217" s="163">
        <f t="shared" si="66"/>
        <v>0</v>
      </c>
      <c r="P217" s="163">
        <f t="shared" si="66"/>
        <v>0</v>
      </c>
      <c r="Q217" s="163">
        <f t="shared" si="66"/>
        <v>0</v>
      </c>
      <c r="R217" s="163">
        <f t="shared" si="66"/>
        <v>0</v>
      </c>
      <c r="S217" s="163">
        <f t="shared" si="65"/>
        <v>0</v>
      </c>
      <c r="T217" s="163">
        <f t="shared" si="65"/>
        <v>0</v>
      </c>
      <c r="U217" s="163">
        <f t="shared" si="65"/>
        <v>0</v>
      </c>
      <c r="V217" s="163">
        <f t="shared" si="65"/>
        <v>0</v>
      </c>
      <c r="W217" s="163">
        <f t="shared" si="65"/>
        <v>0</v>
      </c>
      <c r="X217" s="163">
        <f t="shared" si="65"/>
        <v>0</v>
      </c>
      <c r="Y217" s="163">
        <f t="shared" si="65"/>
        <v>0</v>
      </c>
      <c r="Z217" s="163">
        <f t="shared" si="65"/>
        <v>0</v>
      </c>
      <c r="AA217" s="163">
        <f t="shared" si="65"/>
        <v>0</v>
      </c>
      <c r="AB217" s="163">
        <f t="shared" si="65"/>
        <v>0</v>
      </c>
      <c r="AC217" s="163">
        <f t="shared" si="65"/>
        <v>0</v>
      </c>
      <c r="AD217" s="163">
        <f t="shared" si="65"/>
        <v>0</v>
      </c>
      <c r="AE217" s="163">
        <f t="shared" si="65"/>
        <v>0</v>
      </c>
      <c r="AF217" s="176">
        <f t="shared" si="65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v>0</v>
      </c>
      <c r="D218" s="163">
        <f t="shared" si="66"/>
        <v>0</v>
      </c>
      <c r="E218" s="163">
        <f t="shared" si="66"/>
        <v>0</v>
      </c>
      <c r="F218" s="163">
        <f t="shared" si="66"/>
        <v>0</v>
      </c>
      <c r="G218" s="163">
        <f t="shared" si="66"/>
        <v>0</v>
      </c>
      <c r="H218" s="163">
        <f t="shared" si="66"/>
        <v>0</v>
      </c>
      <c r="I218" s="163">
        <f t="shared" si="66"/>
        <v>0</v>
      </c>
      <c r="J218" s="163">
        <f t="shared" si="66"/>
        <v>0</v>
      </c>
      <c r="K218" s="163">
        <f t="shared" si="66"/>
        <v>0</v>
      </c>
      <c r="L218" s="163">
        <f t="shared" si="66"/>
        <v>0</v>
      </c>
      <c r="M218" s="163">
        <f t="shared" si="66"/>
        <v>0</v>
      </c>
      <c r="N218" s="163">
        <f t="shared" si="66"/>
        <v>0</v>
      </c>
      <c r="O218" s="163">
        <f t="shared" si="66"/>
        <v>0</v>
      </c>
      <c r="P218" s="163">
        <f t="shared" si="66"/>
        <v>0</v>
      </c>
      <c r="Q218" s="163">
        <f t="shared" si="66"/>
        <v>0</v>
      </c>
      <c r="R218" s="163">
        <f t="shared" si="66"/>
        <v>0</v>
      </c>
      <c r="S218" s="163">
        <f t="shared" si="65"/>
        <v>0</v>
      </c>
      <c r="T218" s="163">
        <f t="shared" si="65"/>
        <v>0</v>
      </c>
      <c r="U218" s="163">
        <f t="shared" si="65"/>
        <v>0</v>
      </c>
      <c r="V218" s="163">
        <f t="shared" si="65"/>
        <v>0</v>
      </c>
      <c r="W218" s="163">
        <f t="shared" si="65"/>
        <v>0</v>
      </c>
      <c r="X218" s="163">
        <f t="shared" si="65"/>
        <v>0</v>
      </c>
      <c r="Y218" s="163">
        <f t="shared" si="65"/>
        <v>0</v>
      </c>
      <c r="Z218" s="163">
        <f t="shared" si="65"/>
        <v>0</v>
      </c>
      <c r="AA218" s="163">
        <f t="shared" si="65"/>
        <v>0</v>
      </c>
      <c r="AB218" s="163">
        <f t="shared" si="65"/>
        <v>0</v>
      </c>
      <c r="AC218" s="163">
        <f t="shared" si="65"/>
        <v>0</v>
      </c>
      <c r="AD218" s="163">
        <f t="shared" si="65"/>
        <v>0</v>
      </c>
      <c r="AE218" s="163">
        <f t="shared" si="65"/>
        <v>0</v>
      </c>
      <c r="AF218" s="176">
        <f t="shared" si="65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v>0</v>
      </c>
      <c r="D219" s="163">
        <f t="shared" si="66"/>
        <v>0</v>
      </c>
      <c r="E219" s="163">
        <f t="shared" si="66"/>
        <v>0</v>
      </c>
      <c r="F219" s="163">
        <f t="shared" si="66"/>
        <v>0</v>
      </c>
      <c r="G219" s="163">
        <f t="shared" si="66"/>
        <v>0</v>
      </c>
      <c r="H219" s="163">
        <f t="shared" si="66"/>
        <v>0</v>
      </c>
      <c r="I219" s="163">
        <f t="shared" si="66"/>
        <v>0</v>
      </c>
      <c r="J219" s="163">
        <f t="shared" si="66"/>
        <v>0</v>
      </c>
      <c r="K219" s="163">
        <f t="shared" si="66"/>
        <v>0</v>
      </c>
      <c r="L219" s="163">
        <f t="shared" si="66"/>
        <v>0</v>
      </c>
      <c r="M219" s="163">
        <f t="shared" si="66"/>
        <v>0</v>
      </c>
      <c r="N219" s="163">
        <f t="shared" si="66"/>
        <v>0</v>
      </c>
      <c r="O219" s="163">
        <f t="shared" si="66"/>
        <v>0</v>
      </c>
      <c r="P219" s="163">
        <f t="shared" si="66"/>
        <v>0</v>
      </c>
      <c r="Q219" s="163">
        <f t="shared" si="66"/>
        <v>0</v>
      </c>
      <c r="R219" s="163">
        <f t="shared" si="66"/>
        <v>0</v>
      </c>
      <c r="S219" s="163">
        <f t="shared" si="65"/>
        <v>0</v>
      </c>
      <c r="T219" s="163">
        <f t="shared" si="65"/>
        <v>0</v>
      </c>
      <c r="U219" s="163">
        <f t="shared" si="65"/>
        <v>0</v>
      </c>
      <c r="V219" s="163">
        <f t="shared" si="65"/>
        <v>0</v>
      </c>
      <c r="W219" s="163">
        <f t="shared" si="65"/>
        <v>0</v>
      </c>
      <c r="X219" s="163">
        <f t="shared" si="65"/>
        <v>0</v>
      </c>
      <c r="Y219" s="163">
        <f t="shared" si="65"/>
        <v>0</v>
      </c>
      <c r="Z219" s="163">
        <f t="shared" si="65"/>
        <v>0</v>
      </c>
      <c r="AA219" s="163">
        <f t="shared" si="65"/>
        <v>0</v>
      </c>
      <c r="AB219" s="163">
        <f t="shared" si="65"/>
        <v>0</v>
      </c>
      <c r="AC219" s="163">
        <f t="shared" si="65"/>
        <v>0</v>
      </c>
      <c r="AD219" s="163">
        <f t="shared" si="65"/>
        <v>0</v>
      </c>
      <c r="AE219" s="163">
        <f t="shared" si="65"/>
        <v>0</v>
      </c>
      <c r="AF219" s="176">
        <f t="shared" si="65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v>0</v>
      </c>
      <c r="D220" s="163">
        <f t="shared" si="66"/>
        <v>0</v>
      </c>
      <c r="E220" s="163">
        <f t="shared" si="66"/>
        <v>0</v>
      </c>
      <c r="F220" s="163">
        <f t="shared" si="66"/>
        <v>0</v>
      </c>
      <c r="G220" s="163">
        <f t="shared" si="66"/>
        <v>0</v>
      </c>
      <c r="H220" s="163">
        <f t="shared" si="66"/>
        <v>0</v>
      </c>
      <c r="I220" s="163">
        <f t="shared" si="66"/>
        <v>0</v>
      </c>
      <c r="J220" s="163">
        <f t="shared" si="66"/>
        <v>0</v>
      </c>
      <c r="K220" s="163">
        <f t="shared" si="66"/>
        <v>0</v>
      </c>
      <c r="L220" s="163">
        <f t="shared" si="66"/>
        <v>0</v>
      </c>
      <c r="M220" s="163">
        <f t="shared" si="66"/>
        <v>0</v>
      </c>
      <c r="N220" s="163">
        <f t="shared" si="66"/>
        <v>0</v>
      </c>
      <c r="O220" s="163">
        <f t="shared" si="66"/>
        <v>0</v>
      </c>
      <c r="P220" s="163">
        <f t="shared" si="66"/>
        <v>0</v>
      </c>
      <c r="Q220" s="163">
        <f t="shared" si="66"/>
        <v>0</v>
      </c>
      <c r="R220" s="163">
        <f t="shared" si="66"/>
        <v>0</v>
      </c>
      <c r="S220" s="163">
        <f t="shared" si="65"/>
        <v>0</v>
      </c>
      <c r="T220" s="163">
        <f t="shared" si="65"/>
        <v>0</v>
      </c>
      <c r="U220" s="163">
        <f t="shared" si="65"/>
        <v>0</v>
      </c>
      <c r="V220" s="163">
        <f t="shared" si="65"/>
        <v>0</v>
      </c>
      <c r="W220" s="163">
        <f t="shared" si="65"/>
        <v>0</v>
      </c>
      <c r="X220" s="163">
        <f t="shared" si="65"/>
        <v>0</v>
      </c>
      <c r="Y220" s="163">
        <f t="shared" si="65"/>
        <v>0</v>
      </c>
      <c r="Z220" s="163">
        <f t="shared" si="65"/>
        <v>0</v>
      </c>
      <c r="AA220" s="163">
        <f t="shared" si="65"/>
        <v>0</v>
      </c>
      <c r="AB220" s="163">
        <f t="shared" si="65"/>
        <v>0</v>
      </c>
      <c r="AC220" s="163">
        <f t="shared" si="65"/>
        <v>0</v>
      </c>
      <c r="AD220" s="163">
        <f t="shared" si="65"/>
        <v>0</v>
      </c>
      <c r="AE220" s="163">
        <f t="shared" si="65"/>
        <v>0</v>
      </c>
      <c r="AF220" s="176">
        <f t="shared" si="65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v>0</v>
      </c>
      <c r="D221" s="163">
        <f t="shared" si="66"/>
        <v>0</v>
      </c>
      <c r="E221" s="163">
        <f t="shared" si="66"/>
        <v>0</v>
      </c>
      <c r="F221" s="163">
        <f t="shared" si="66"/>
        <v>0</v>
      </c>
      <c r="G221" s="163">
        <f t="shared" si="66"/>
        <v>0</v>
      </c>
      <c r="H221" s="163">
        <f t="shared" si="66"/>
        <v>0</v>
      </c>
      <c r="I221" s="163">
        <f t="shared" si="66"/>
        <v>0</v>
      </c>
      <c r="J221" s="163">
        <f t="shared" si="66"/>
        <v>0</v>
      </c>
      <c r="K221" s="163">
        <f t="shared" si="66"/>
        <v>0</v>
      </c>
      <c r="L221" s="163">
        <f t="shared" si="66"/>
        <v>0</v>
      </c>
      <c r="M221" s="163">
        <f t="shared" si="66"/>
        <v>0</v>
      </c>
      <c r="N221" s="163">
        <f t="shared" si="66"/>
        <v>0</v>
      </c>
      <c r="O221" s="163">
        <f t="shared" si="66"/>
        <v>0</v>
      </c>
      <c r="P221" s="163">
        <f t="shared" si="66"/>
        <v>0</v>
      </c>
      <c r="Q221" s="163">
        <f t="shared" si="66"/>
        <v>0</v>
      </c>
      <c r="R221" s="163">
        <f t="shared" si="66"/>
        <v>0</v>
      </c>
      <c r="S221" s="163">
        <f t="shared" si="65"/>
        <v>0</v>
      </c>
      <c r="T221" s="163">
        <f t="shared" si="65"/>
        <v>0</v>
      </c>
      <c r="U221" s="163">
        <f t="shared" si="65"/>
        <v>0</v>
      </c>
      <c r="V221" s="163">
        <f t="shared" si="65"/>
        <v>0</v>
      </c>
      <c r="W221" s="163">
        <f t="shared" si="65"/>
        <v>0</v>
      </c>
      <c r="X221" s="163">
        <f t="shared" si="65"/>
        <v>0</v>
      </c>
      <c r="Y221" s="163">
        <f t="shared" si="65"/>
        <v>0</v>
      </c>
      <c r="Z221" s="163">
        <f t="shared" si="65"/>
        <v>0</v>
      </c>
      <c r="AA221" s="163">
        <f t="shared" si="65"/>
        <v>0</v>
      </c>
      <c r="AB221" s="163">
        <f t="shared" si="65"/>
        <v>0</v>
      </c>
      <c r="AC221" s="163">
        <f t="shared" si="65"/>
        <v>0</v>
      </c>
      <c r="AD221" s="163">
        <f t="shared" si="65"/>
        <v>0</v>
      </c>
      <c r="AE221" s="163">
        <f t="shared" si="65"/>
        <v>0</v>
      </c>
      <c r="AF221" s="176">
        <f t="shared" si="65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v>0</v>
      </c>
      <c r="D222" s="163">
        <f t="shared" si="66"/>
        <v>0</v>
      </c>
      <c r="E222" s="163">
        <f t="shared" si="66"/>
        <v>0</v>
      </c>
      <c r="F222" s="163">
        <f t="shared" si="66"/>
        <v>0</v>
      </c>
      <c r="G222" s="163">
        <f t="shared" si="66"/>
        <v>0</v>
      </c>
      <c r="H222" s="163">
        <f t="shared" si="66"/>
        <v>0</v>
      </c>
      <c r="I222" s="163">
        <f t="shared" si="66"/>
        <v>0</v>
      </c>
      <c r="J222" s="163">
        <f t="shared" si="66"/>
        <v>0</v>
      </c>
      <c r="K222" s="163">
        <f t="shared" si="66"/>
        <v>0</v>
      </c>
      <c r="L222" s="163">
        <f t="shared" si="66"/>
        <v>0</v>
      </c>
      <c r="M222" s="163">
        <f t="shared" si="66"/>
        <v>0</v>
      </c>
      <c r="N222" s="163">
        <f t="shared" si="66"/>
        <v>0</v>
      </c>
      <c r="O222" s="163">
        <f t="shared" si="66"/>
        <v>0</v>
      </c>
      <c r="P222" s="163">
        <f t="shared" si="66"/>
        <v>0</v>
      </c>
      <c r="Q222" s="163">
        <f t="shared" si="66"/>
        <v>0</v>
      </c>
      <c r="R222" s="163">
        <f t="shared" si="66"/>
        <v>0</v>
      </c>
      <c r="S222" s="163">
        <f t="shared" si="65"/>
        <v>0</v>
      </c>
      <c r="T222" s="163">
        <f t="shared" si="65"/>
        <v>0</v>
      </c>
      <c r="U222" s="163">
        <f t="shared" si="65"/>
        <v>0</v>
      </c>
      <c r="V222" s="163">
        <f t="shared" si="65"/>
        <v>0</v>
      </c>
      <c r="W222" s="163">
        <f t="shared" si="65"/>
        <v>0</v>
      </c>
      <c r="X222" s="163">
        <f t="shared" si="65"/>
        <v>0</v>
      </c>
      <c r="Y222" s="163">
        <f t="shared" si="65"/>
        <v>0</v>
      </c>
      <c r="Z222" s="163">
        <f t="shared" si="65"/>
        <v>0</v>
      </c>
      <c r="AA222" s="163">
        <f t="shared" si="65"/>
        <v>0</v>
      </c>
      <c r="AB222" s="163">
        <f t="shared" si="65"/>
        <v>0</v>
      </c>
      <c r="AC222" s="163">
        <f t="shared" si="65"/>
        <v>0</v>
      </c>
      <c r="AD222" s="163">
        <f t="shared" si="65"/>
        <v>0</v>
      </c>
      <c r="AE222" s="163">
        <f t="shared" si="65"/>
        <v>0</v>
      </c>
      <c r="AF222" s="176">
        <f t="shared" si="65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v>0</v>
      </c>
      <c r="D223" s="163">
        <f t="shared" si="66"/>
        <v>0</v>
      </c>
      <c r="E223" s="163">
        <f t="shared" si="66"/>
        <v>0</v>
      </c>
      <c r="F223" s="163">
        <f t="shared" si="66"/>
        <v>0</v>
      </c>
      <c r="G223" s="163">
        <f t="shared" si="66"/>
        <v>0</v>
      </c>
      <c r="H223" s="163">
        <f t="shared" si="66"/>
        <v>0</v>
      </c>
      <c r="I223" s="163">
        <f t="shared" si="66"/>
        <v>0</v>
      </c>
      <c r="J223" s="163">
        <f t="shared" si="66"/>
        <v>0</v>
      </c>
      <c r="K223" s="163">
        <f t="shared" si="66"/>
        <v>0</v>
      </c>
      <c r="L223" s="163">
        <f t="shared" si="66"/>
        <v>0</v>
      </c>
      <c r="M223" s="163">
        <f t="shared" si="66"/>
        <v>0</v>
      </c>
      <c r="N223" s="163">
        <f t="shared" si="66"/>
        <v>0</v>
      </c>
      <c r="O223" s="163">
        <f t="shared" si="66"/>
        <v>0</v>
      </c>
      <c r="P223" s="163">
        <f t="shared" si="66"/>
        <v>0</v>
      </c>
      <c r="Q223" s="163">
        <f t="shared" si="66"/>
        <v>0</v>
      </c>
      <c r="R223" s="163">
        <f t="shared" si="66"/>
        <v>0</v>
      </c>
      <c r="S223" s="163">
        <f t="shared" si="65"/>
        <v>0</v>
      </c>
      <c r="T223" s="163">
        <f t="shared" si="65"/>
        <v>0</v>
      </c>
      <c r="U223" s="163">
        <f t="shared" si="65"/>
        <v>0</v>
      </c>
      <c r="V223" s="163">
        <f t="shared" si="65"/>
        <v>0</v>
      </c>
      <c r="W223" s="163">
        <f t="shared" si="65"/>
        <v>0</v>
      </c>
      <c r="X223" s="163">
        <f t="shared" si="65"/>
        <v>0</v>
      </c>
      <c r="Y223" s="163">
        <f t="shared" si="65"/>
        <v>0</v>
      </c>
      <c r="Z223" s="163">
        <f t="shared" si="65"/>
        <v>0</v>
      </c>
      <c r="AA223" s="163">
        <f t="shared" si="65"/>
        <v>0</v>
      </c>
      <c r="AB223" s="163">
        <f t="shared" si="65"/>
        <v>0</v>
      </c>
      <c r="AC223" s="163">
        <f t="shared" si="65"/>
        <v>0</v>
      </c>
      <c r="AD223" s="163">
        <f t="shared" si="65"/>
        <v>0</v>
      </c>
      <c r="AE223" s="163">
        <f t="shared" si="65"/>
        <v>0</v>
      </c>
      <c r="AF223" s="176">
        <f t="shared" si="65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v>0</v>
      </c>
      <c r="D224" s="163">
        <f t="shared" si="66"/>
        <v>0</v>
      </c>
      <c r="E224" s="163">
        <f t="shared" si="66"/>
        <v>0</v>
      </c>
      <c r="F224" s="163">
        <f t="shared" si="66"/>
        <v>0</v>
      </c>
      <c r="G224" s="163">
        <f t="shared" si="66"/>
        <v>0</v>
      </c>
      <c r="H224" s="163">
        <f t="shared" si="66"/>
        <v>0</v>
      </c>
      <c r="I224" s="163">
        <f t="shared" si="66"/>
        <v>0</v>
      </c>
      <c r="J224" s="163">
        <f t="shared" si="66"/>
        <v>0</v>
      </c>
      <c r="K224" s="163">
        <f t="shared" si="66"/>
        <v>0</v>
      </c>
      <c r="L224" s="163">
        <f t="shared" si="66"/>
        <v>0</v>
      </c>
      <c r="M224" s="163">
        <f t="shared" si="66"/>
        <v>0</v>
      </c>
      <c r="N224" s="163">
        <f t="shared" si="66"/>
        <v>0</v>
      </c>
      <c r="O224" s="163">
        <f t="shared" si="66"/>
        <v>0</v>
      </c>
      <c r="P224" s="163">
        <f t="shared" si="66"/>
        <v>0</v>
      </c>
      <c r="Q224" s="163">
        <f t="shared" si="66"/>
        <v>0</v>
      </c>
      <c r="R224" s="163">
        <f t="shared" si="66"/>
        <v>0</v>
      </c>
      <c r="S224" s="163">
        <f t="shared" si="65"/>
        <v>0</v>
      </c>
      <c r="T224" s="163">
        <f t="shared" si="65"/>
        <v>0</v>
      </c>
      <c r="U224" s="163">
        <f t="shared" si="65"/>
        <v>0</v>
      </c>
      <c r="V224" s="163">
        <f t="shared" si="65"/>
        <v>0</v>
      </c>
      <c r="W224" s="163">
        <f t="shared" si="65"/>
        <v>0</v>
      </c>
      <c r="X224" s="163">
        <f t="shared" si="65"/>
        <v>0</v>
      </c>
      <c r="Y224" s="163">
        <f t="shared" si="65"/>
        <v>0</v>
      </c>
      <c r="Z224" s="163">
        <f t="shared" si="65"/>
        <v>0</v>
      </c>
      <c r="AA224" s="163">
        <f t="shared" si="65"/>
        <v>0</v>
      </c>
      <c r="AB224" s="163">
        <f t="shared" si="65"/>
        <v>0</v>
      </c>
      <c r="AC224" s="163">
        <f t="shared" si="65"/>
        <v>0</v>
      </c>
      <c r="AD224" s="163">
        <f t="shared" si="65"/>
        <v>0</v>
      </c>
      <c r="AE224" s="163">
        <f t="shared" si="65"/>
        <v>0</v>
      </c>
      <c r="AF224" s="176">
        <f t="shared" si="65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v>0</v>
      </c>
      <c r="D225" s="163">
        <f t="shared" si="66"/>
        <v>0</v>
      </c>
      <c r="E225" s="163">
        <f t="shared" si="66"/>
        <v>0</v>
      </c>
      <c r="F225" s="163">
        <f t="shared" si="66"/>
        <v>0</v>
      </c>
      <c r="G225" s="163">
        <f t="shared" si="66"/>
        <v>0</v>
      </c>
      <c r="H225" s="163">
        <f t="shared" si="66"/>
        <v>0</v>
      </c>
      <c r="I225" s="163">
        <f t="shared" si="66"/>
        <v>0</v>
      </c>
      <c r="J225" s="163">
        <f t="shared" si="66"/>
        <v>0</v>
      </c>
      <c r="K225" s="163">
        <f t="shared" si="66"/>
        <v>0</v>
      </c>
      <c r="L225" s="163">
        <f t="shared" si="66"/>
        <v>0</v>
      </c>
      <c r="M225" s="163">
        <f t="shared" si="66"/>
        <v>0</v>
      </c>
      <c r="N225" s="163">
        <f t="shared" si="66"/>
        <v>0</v>
      </c>
      <c r="O225" s="163">
        <f t="shared" si="66"/>
        <v>0</v>
      </c>
      <c r="P225" s="163">
        <f t="shared" si="66"/>
        <v>0</v>
      </c>
      <c r="Q225" s="163">
        <f t="shared" si="66"/>
        <v>0</v>
      </c>
      <c r="R225" s="163">
        <f t="shared" si="66"/>
        <v>0</v>
      </c>
      <c r="S225" s="163">
        <f t="shared" si="65"/>
        <v>0</v>
      </c>
      <c r="T225" s="163">
        <f t="shared" si="65"/>
        <v>0</v>
      </c>
      <c r="U225" s="163">
        <f t="shared" si="65"/>
        <v>0</v>
      </c>
      <c r="V225" s="163">
        <f t="shared" si="65"/>
        <v>0</v>
      </c>
      <c r="W225" s="163">
        <f t="shared" si="65"/>
        <v>0</v>
      </c>
      <c r="X225" s="163">
        <f t="shared" si="65"/>
        <v>0</v>
      </c>
      <c r="Y225" s="163">
        <f t="shared" si="65"/>
        <v>0</v>
      </c>
      <c r="Z225" s="163">
        <f t="shared" si="65"/>
        <v>0</v>
      </c>
      <c r="AA225" s="163">
        <f t="shared" si="65"/>
        <v>0</v>
      </c>
      <c r="AB225" s="163">
        <f t="shared" si="65"/>
        <v>0</v>
      </c>
      <c r="AC225" s="163">
        <f t="shared" si="65"/>
        <v>0</v>
      </c>
      <c r="AD225" s="163">
        <f t="shared" si="65"/>
        <v>0</v>
      </c>
      <c r="AE225" s="163">
        <f t="shared" si="65"/>
        <v>0</v>
      </c>
      <c r="AF225" s="176">
        <f t="shared" si="65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v>0</v>
      </c>
      <c r="D226" s="163">
        <f t="shared" si="66"/>
        <v>0</v>
      </c>
      <c r="E226" s="163">
        <f t="shared" si="66"/>
        <v>0</v>
      </c>
      <c r="F226" s="163">
        <f t="shared" si="66"/>
        <v>0</v>
      </c>
      <c r="G226" s="163">
        <f t="shared" si="66"/>
        <v>0</v>
      </c>
      <c r="H226" s="163">
        <f t="shared" si="66"/>
        <v>0</v>
      </c>
      <c r="I226" s="163">
        <f t="shared" si="66"/>
        <v>0</v>
      </c>
      <c r="J226" s="163">
        <f t="shared" si="66"/>
        <v>0</v>
      </c>
      <c r="K226" s="163">
        <f t="shared" si="66"/>
        <v>0</v>
      </c>
      <c r="L226" s="163">
        <f t="shared" si="66"/>
        <v>0</v>
      </c>
      <c r="M226" s="163">
        <f t="shared" si="66"/>
        <v>0</v>
      </c>
      <c r="N226" s="163">
        <f t="shared" si="66"/>
        <v>0</v>
      </c>
      <c r="O226" s="163">
        <f t="shared" si="66"/>
        <v>0</v>
      </c>
      <c r="P226" s="163">
        <f t="shared" si="66"/>
        <v>0</v>
      </c>
      <c r="Q226" s="163">
        <f t="shared" si="66"/>
        <v>0</v>
      </c>
      <c r="R226" s="163">
        <f t="shared" si="66"/>
        <v>0</v>
      </c>
      <c r="S226" s="163">
        <f t="shared" si="65"/>
        <v>0</v>
      </c>
      <c r="T226" s="163">
        <f t="shared" si="65"/>
        <v>0</v>
      </c>
      <c r="U226" s="163">
        <f t="shared" si="65"/>
        <v>0</v>
      </c>
      <c r="V226" s="163">
        <f t="shared" si="65"/>
        <v>0</v>
      </c>
      <c r="W226" s="163">
        <f t="shared" si="65"/>
        <v>0</v>
      </c>
      <c r="X226" s="163">
        <f t="shared" si="65"/>
        <v>0</v>
      </c>
      <c r="Y226" s="163">
        <f t="shared" si="65"/>
        <v>0</v>
      </c>
      <c r="Z226" s="163">
        <f t="shared" si="65"/>
        <v>0</v>
      </c>
      <c r="AA226" s="163">
        <f t="shared" si="65"/>
        <v>0</v>
      </c>
      <c r="AB226" s="163">
        <f t="shared" si="65"/>
        <v>0</v>
      </c>
      <c r="AC226" s="163">
        <f t="shared" si="65"/>
        <v>0</v>
      </c>
      <c r="AD226" s="163">
        <f t="shared" si="65"/>
        <v>0</v>
      </c>
      <c r="AE226" s="163">
        <f t="shared" si="65"/>
        <v>0</v>
      </c>
      <c r="AF226" s="176">
        <f t="shared" si="65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v>0</v>
      </c>
      <c r="D227" s="163">
        <f t="shared" si="66"/>
        <v>0</v>
      </c>
      <c r="E227" s="163">
        <f t="shared" si="66"/>
        <v>0</v>
      </c>
      <c r="F227" s="163">
        <f t="shared" si="66"/>
        <v>0</v>
      </c>
      <c r="G227" s="163">
        <f t="shared" si="66"/>
        <v>0</v>
      </c>
      <c r="H227" s="163">
        <f t="shared" si="66"/>
        <v>0</v>
      </c>
      <c r="I227" s="163">
        <f t="shared" si="66"/>
        <v>0</v>
      </c>
      <c r="J227" s="163">
        <f t="shared" si="66"/>
        <v>0</v>
      </c>
      <c r="K227" s="163">
        <f t="shared" si="66"/>
        <v>0</v>
      </c>
      <c r="L227" s="163">
        <f t="shared" si="66"/>
        <v>0</v>
      </c>
      <c r="M227" s="163">
        <f t="shared" si="66"/>
        <v>0</v>
      </c>
      <c r="N227" s="163">
        <f t="shared" si="66"/>
        <v>0</v>
      </c>
      <c r="O227" s="163">
        <f t="shared" si="66"/>
        <v>0</v>
      </c>
      <c r="P227" s="163">
        <f t="shared" si="66"/>
        <v>0</v>
      </c>
      <c r="Q227" s="163">
        <f t="shared" si="66"/>
        <v>0</v>
      </c>
      <c r="R227" s="163">
        <f t="shared" si="66"/>
        <v>0</v>
      </c>
      <c r="S227" s="163">
        <f t="shared" si="65"/>
        <v>0</v>
      </c>
      <c r="T227" s="163">
        <f t="shared" si="65"/>
        <v>0</v>
      </c>
      <c r="U227" s="163">
        <f t="shared" si="65"/>
        <v>0</v>
      </c>
      <c r="V227" s="163">
        <f t="shared" si="65"/>
        <v>0</v>
      </c>
      <c r="W227" s="163">
        <f t="shared" si="65"/>
        <v>0</v>
      </c>
      <c r="X227" s="163">
        <f t="shared" si="65"/>
        <v>0</v>
      </c>
      <c r="Y227" s="163">
        <f t="shared" si="65"/>
        <v>0</v>
      </c>
      <c r="Z227" s="163">
        <f t="shared" si="65"/>
        <v>0</v>
      </c>
      <c r="AA227" s="163">
        <f t="shared" si="65"/>
        <v>0</v>
      </c>
      <c r="AB227" s="163">
        <f t="shared" si="65"/>
        <v>0</v>
      </c>
      <c r="AC227" s="163">
        <f t="shared" si="65"/>
        <v>0</v>
      </c>
      <c r="AD227" s="163">
        <f t="shared" si="65"/>
        <v>0</v>
      </c>
      <c r="AE227" s="163">
        <f t="shared" si="65"/>
        <v>0</v>
      </c>
      <c r="AF227" s="176">
        <f t="shared" si="65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v>0</v>
      </c>
      <c r="D228" s="163">
        <f t="shared" si="66"/>
        <v>0</v>
      </c>
      <c r="E228" s="163">
        <f t="shared" si="66"/>
        <v>0</v>
      </c>
      <c r="F228" s="163">
        <f t="shared" si="66"/>
        <v>0</v>
      </c>
      <c r="G228" s="163">
        <f t="shared" si="66"/>
        <v>0</v>
      </c>
      <c r="H228" s="163">
        <f t="shared" si="66"/>
        <v>0</v>
      </c>
      <c r="I228" s="163">
        <f t="shared" si="66"/>
        <v>0</v>
      </c>
      <c r="J228" s="163">
        <f t="shared" si="66"/>
        <v>0</v>
      </c>
      <c r="K228" s="163">
        <f t="shared" si="66"/>
        <v>0</v>
      </c>
      <c r="L228" s="163">
        <f t="shared" si="66"/>
        <v>0</v>
      </c>
      <c r="M228" s="163">
        <f t="shared" si="66"/>
        <v>0</v>
      </c>
      <c r="N228" s="163">
        <f t="shared" si="66"/>
        <v>0</v>
      </c>
      <c r="O228" s="163">
        <f t="shared" si="66"/>
        <v>0</v>
      </c>
      <c r="P228" s="163">
        <f t="shared" si="66"/>
        <v>0</v>
      </c>
      <c r="Q228" s="163">
        <f t="shared" si="66"/>
        <v>0</v>
      </c>
      <c r="R228" s="163">
        <f t="shared" si="66"/>
        <v>0</v>
      </c>
      <c r="S228" s="163">
        <f t="shared" si="65"/>
        <v>0</v>
      </c>
      <c r="T228" s="163">
        <f t="shared" si="65"/>
        <v>0</v>
      </c>
      <c r="U228" s="163">
        <f t="shared" si="65"/>
        <v>0</v>
      </c>
      <c r="V228" s="163">
        <f t="shared" si="65"/>
        <v>0</v>
      </c>
      <c r="W228" s="163">
        <f t="shared" si="65"/>
        <v>0</v>
      </c>
      <c r="X228" s="163">
        <f t="shared" si="65"/>
        <v>0</v>
      </c>
      <c r="Y228" s="163">
        <f t="shared" si="65"/>
        <v>0</v>
      </c>
      <c r="Z228" s="163">
        <f t="shared" si="65"/>
        <v>0</v>
      </c>
      <c r="AA228" s="163">
        <f t="shared" si="65"/>
        <v>0</v>
      </c>
      <c r="AB228" s="163">
        <f t="shared" si="65"/>
        <v>0</v>
      </c>
      <c r="AC228" s="163">
        <f t="shared" si="65"/>
        <v>0</v>
      </c>
      <c r="AD228" s="163">
        <f t="shared" si="65"/>
        <v>0</v>
      </c>
      <c r="AE228" s="163">
        <f t="shared" si="65"/>
        <v>0</v>
      </c>
      <c r="AF228" s="176">
        <f t="shared" si="65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v>0</v>
      </c>
      <c r="D229" s="163">
        <f t="shared" si="66"/>
        <v>0</v>
      </c>
      <c r="E229" s="163">
        <f t="shared" si="66"/>
        <v>0</v>
      </c>
      <c r="F229" s="163">
        <f t="shared" si="66"/>
        <v>0</v>
      </c>
      <c r="G229" s="163">
        <f t="shared" si="66"/>
        <v>0</v>
      </c>
      <c r="H229" s="163">
        <f t="shared" si="66"/>
        <v>0</v>
      </c>
      <c r="I229" s="163">
        <f t="shared" si="66"/>
        <v>0</v>
      </c>
      <c r="J229" s="163">
        <f t="shared" si="66"/>
        <v>0</v>
      </c>
      <c r="K229" s="163">
        <f t="shared" si="66"/>
        <v>0</v>
      </c>
      <c r="L229" s="163">
        <f t="shared" si="66"/>
        <v>0</v>
      </c>
      <c r="M229" s="163">
        <f t="shared" si="66"/>
        <v>0</v>
      </c>
      <c r="N229" s="163">
        <f t="shared" si="66"/>
        <v>0</v>
      </c>
      <c r="O229" s="163">
        <f t="shared" si="66"/>
        <v>0</v>
      </c>
      <c r="P229" s="163">
        <f t="shared" si="66"/>
        <v>0</v>
      </c>
      <c r="Q229" s="163">
        <f t="shared" si="66"/>
        <v>0</v>
      </c>
      <c r="R229" s="163">
        <f t="shared" si="66"/>
        <v>0</v>
      </c>
      <c r="S229" s="163">
        <f t="shared" si="65"/>
        <v>0</v>
      </c>
      <c r="T229" s="163">
        <f t="shared" si="65"/>
        <v>0</v>
      </c>
      <c r="U229" s="163">
        <f t="shared" si="65"/>
        <v>0</v>
      </c>
      <c r="V229" s="163">
        <f t="shared" si="65"/>
        <v>0</v>
      </c>
      <c r="W229" s="163">
        <f t="shared" si="65"/>
        <v>0</v>
      </c>
      <c r="X229" s="163">
        <f t="shared" si="65"/>
        <v>0</v>
      </c>
      <c r="Y229" s="163">
        <f t="shared" si="65"/>
        <v>0</v>
      </c>
      <c r="Z229" s="163">
        <f t="shared" si="65"/>
        <v>0</v>
      </c>
      <c r="AA229" s="163">
        <f t="shared" si="65"/>
        <v>0</v>
      </c>
      <c r="AB229" s="163">
        <f t="shared" si="65"/>
        <v>0</v>
      </c>
      <c r="AC229" s="163">
        <f t="shared" si="65"/>
        <v>0</v>
      </c>
      <c r="AD229" s="163">
        <f t="shared" si="65"/>
        <v>0</v>
      </c>
      <c r="AE229" s="163">
        <f t="shared" si="65"/>
        <v>0</v>
      </c>
      <c r="AF229" s="176">
        <f t="shared" si="65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v>0</v>
      </c>
      <c r="D230" s="163">
        <f t="shared" si="66"/>
        <v>0</v>
      </c>
      <c r="E230" s="163">
        <f t="shared" si="66"/>
        <v>0</v>
      </c>
      <c r="F230" s="163">
        <f t="shared" si="66"/>
        <v>0</v>
      </c>
      <c r="G230" s="163">
        <f t="shared" si="66"/>
        <v>0</v>
      </c>
      <c r="H230" s="163">
        <f t="shared" si="66"/>
        <v>0</v>
      </c>
      <c r="I230" s="163">
        <f t="shared" si="66"/>
        <v>0</v>
      </c>
      <c r="J230" s="163">
        <f t="shared" si="66"/>
        <v>0</v>
      </c>
      <c r="K230" s="163">
        <f t="shared" si="66"/>
        <v>0</v>
      </c>
      <c r="L230" s="163">
        <f t="shared" si="66"/>
        <v>0</v>
      </c>
      <c r="M230" s="163">
        <f t="shared" si="66"/>
        <v>0</v>
      </c>
      <c r="N230" s="163">
        <f t="shared" si="66"/>
        <v>0</v>
      </c>
      <c r="O230" s="163">
        <f t="shared" si="66"/>
        <v>0</v>
      </c>
      <c r="P230" s="163">
        <f t="shared" si="66"/>
        <v>0</v>
      </c>
      <c r="Q230" s="163">
        <f t="shared" si="66"/>
        <v>0</v>
      </c>
      <c r="R230" s="163">
        <f t="shared" si="66"/>
        <v>0</v>
      </c>
      <c r="S230" s="163">
        <f t="shared" si="65"/>
        <v>0</v>
      </c>
      <c r="T230" s="163">
        <f t="shared" si="65"/>
        <v>0</v>
      </c>
      <c r="U230" s="163">
        <f t="shared" si="65"/>
        <v>0</v>
      </c>
      <c r="V230" s="163">
        <f t="shared" si="65"/>
        <v>0</v>
      </c>
      <c r="W230" s="163">
        <f t="shared" si="65"/>
        <v>0</v>
      </c>
      <c r="X230" s="163">
        <f t="shared" si="65"/>
        <v>0</v>
      </c>
      <c r="Y230" s="163">
        <f t="shared" si="65"/>
        <v>0</v>
      </c>
      <c r="Z230" s="163">
        <f t="shared" si="65"/>
        <v>0</v>
      </c>
      <c r="AA230" s="163">
        <f t="shared" si="65"/>
        <v>0</v>
      </c>
      <c r="AB230" s="163">
        <f t="shared" si="65"/>
        <v>0</v>
      </c>
      <c r="AC230" s="163">
        <f t="shared" si="65"/>
        <v>0</v>
      </c>
      <c r="AD230" s="163">
        <f t="shared" si="65"/>
        <v>0</v>
      </c>
      <c r="AE230" s="163">
        <f t="shared" si="65"/>
        <v>0</v>
      </c>
      <c r="AF230" s="176">
        <f t="shared" si="65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v>0</v>
      </c>
      <c r="D231" s="163">
        <f t="shared" si="66"/>
        <v>0</v>
      </c>
      <c r="E231" s="163">
        <f t="shared" si="66"/>
        <v>0</v>
      </c>
      <c r="F231" s="163">
        <f t="shared" si="66"/>
        <v>0</v>
      </c>
      <c r="G231" s="163">
        <f t="shared" si="66"/>
        <v>0</v>
      </c>
      <c r="H231" s="163">
        <f t="shared" si="66"/>
        <v>0</v>
      </c>
      <c r="I231" s="163">
        <f t="shared" si="66"/>
        <v>0</v>
      </c>
      <c r="J231" s="163">
        <f t="shared" si="66"/>
        <v>0</v>
      </c>
      <c r="K231" s="163">
        <f t="shared" si="66"/>
        <v>0</v>
      </c>
      <c r="L231" s="163">
        <f t="shared" si="66"/>
        <v>0</v>
      </c>
      <c r="M231" s="163">
        <f t="shared" si="66"/>
        <v>0</v>
      </c>
      <c r="N231" s="163">
        <f t="shared" si="66"/>
        <v>0</v>
      </c>
      <c r="O231" s="163">
        <f t="shared" si="66"/>
        <v>0</v>
      </c>
      <c r="P231" s="163">
        <f t="shared" si="66"/>
        <v>0</v>
      </c>
      <c r="Q231" s="163">
        <f t="shared" si="66"/>
        <v>0</v>
      </c>
      <c r="R231" s="163">
        <f t="shared" si="66"/>
        <v>0</v>
      </c>
      <c r="S231" s="163">
        <f t="shared" si="65"/>
        <v>0</v>
      </c>
      <c r="T231" s="163">
        <f t="shared" si="65"/>
        <v>0</v>
      </c>
      <c r="U231" s="163">
        <f t="shared" si="65"/>
        <v>0</v>
      </c>
      <c r="V231" s="163">
        <f t="shared" si="65"/>
        <v>0</v>
      </c>
      <c r="W231" s="163">
        <f t="shared" si="65"/>
        <v>0</v>
      </c>
      <c r="X231" s="163">
        <f t="shared" si="65"/>
        <v>0</v>
      </c>
      <c r="Y231" s="163">
        <f t="shared" si="65"/>
        <v>0</v>
      </c>
      <c r="Z231" s="163">
        <f t="shared" si="65"/>
        <v>0</v>
      </c>
      <c r="AA231" s="163">
        <f t="shared" si="65"/>
        <v>0</v>
      </c>
      <c r="AB231" s="163">
        <f t="shared" si="65"/>
        <v>0</v>
      </c>
      <c r="AC231" s="163">
        <f t="shared" si="65"/>
        <v>0</v>
      </c>
      <c r="AD231" s="163">
        <f t="shared" si="65"/>
        <v>0</v>
      </c>
      <c r="AE231" s="163">
        <f t="shared" si="65"/>
        <v>0</v>
      </c>
      <c r="AF231" s="176">
        <f t="shared" si="65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v>0</v>
      </c>
      <c r="D232" s="163">
        <f t="shared" si="66"/>
        <v>0</v>
      </c>
      <c r="E232" s="163">
        <f t="shared" si="66"/>
        <v>0</v>
      </c>
      <c r="F232" s="163">
        <f t="shared" si="66"/>
        <v>0</v>
      </c>
      <c r="G232" s="163">
        <f t="shared" si="66"/>
        <v>0</v>
      </c>
      <c r="H232" s="163">
        <f t="shared" si="66"/>
        <v>0</v>
      </c>
      <c r="I232" s="163">
        <f t="shared" si="66"/>
        <v>0</v>
      </c>
      <c r="J232" s="163">
        <f t="shared" si="66"/>
        <v>0</v>
      </c>
      <c r="K232" s="163">
        <f t="shared" si="66"/>
        <v>0</v>
      </c>
      <c r="L232" s="163">
        <f t="shared" si="66"/>
        <v>0</v>
      </c>
      <c r="M232" s="163">
        <f t="shared" si="66"/>
        <v>0</v>
      </c>
      <c r="N232" s="163">
        <f t="shared" si="66"/>
        <v>0</v>
      </c>
      <c r="O232" s="163">
        <f t="shared" si="66"/>
        <v>0</v>
      </c>
      <c r="P232" s="163">
        <f t="shared" si="66"/>
        <v>0</v>
      </c>
      <c r="Q232" s="163">
        <f t="shared" si="66"/>
        <v>0</v>
      </c>
      <c r="R232" s="163">
        <f t="shared" ref="R232:AF247" si="67">Q232</f>
        <v>0</v>
      </c>
      <c r="S232" s="163">
        <f t="shared" si="67"/>
        <v>0</v>
      </c>
      <c r="T232" s="163">
        <f t="shared" si="67"/>
        <v>0</v>
      </c>
      <c r="U232" s="163">
        <f t="shared" si="67"/>
        <v>0</v>
      </c>
      <c r="V232" s="163">
        <f t="shared" si="67"/>
        <v>0</v>
      </c>
      <c r="W232" s="163">
        <f t="shared" si="67"/>
        <v>0</v>
      </c>
      <c r="X232" s="163">
        <f t="shared" si="67"/>
        <v>0</v>
      </c>
      <c r="Y232" s="163">
        <f t="shared" si="67"/>
        <v>0</v>
      </c>
      <c r="Z232" s="163">
        <f t="shared" si="67"/>
        <v>0</v>
      </c>
      <c r="AA232" s="163">
        <f t="shared" si="67"/>
        <v>0</v>
      </c>
      <c r="AB232" s="163">
        <f t="shared" si="67"/>
        <v>0</v>
      </c>
      <c r="AC232" s="163">
        <f t="shared" si="67"/>
        <v>0</v>
      </c>
      <c r="AD232" s="163">
        <f t="shared" si="67"/>
        <v>0</v>
      </c>
      <c r="AE232" s="163">
        <f t="shared" si="67"/>
        <v>0</v>
      </c>
      <c r="AF232" s="176">
        <f t="shared" si="67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v>0</v>
      </c>
      <c r="D233" s="163">
        <f t="shared" ref="D233:R248" si="68">C233</f>
        <v>0</v>
      </c>
      <c r="E233" s="163">
        <f t="shared" si="68"/>
        <v>0</v>
      </c>
      <c r="F233" s="163">
        <f t="shared" si="68"/>
        <v>0</v>
      </c>
      <c r="G233" s="163">
        <f t="shared" si="68"/>
        <v>0</v>
      </c>
      <c r="H233" s="163">
        <f t="shared" si="68"/>
        <v>0</v>
      </c>
      <c r="I233" s="163">
        <f t="shared" si="68"/>
        <v>0</v>
      </c>
      <c r="J233" s="163">
        <f t="shared" si="68"/>
        <v>0</v>
      </c>
      <c r="K233" s="163">
        <f t="shared" si="68"/>
        <v>0</v>
      </c>
      <c r="L233" s="163">
        <f t="shared" si="68"/>
        <v>0</v>
      </c>
      <c r="M233" s="163">
        <f t="shared" si="68"/>
        <v>0</v>
      </c>
      <c r="N233" s="163">
        <f t="shared" si="68"/>
        <v>0</v>
      </c>
      <c r="O233" s="163">
        <f t="shared" si="68"/>
        <v>0</v>
      </c>
      <c r="P233" s="163">
        <f t="shared" si="68"/>
        <v>0</v>
      </c>
      <c r="Q233" s="163">
        <f t="shared" si="68"/>
        <v>0</v>
      </c>
      <c r="R233" s="163">
        <f t="shared" si="68"/>
        <v>0</v>
      </c>
      <c r="S233" s="163">
        <f t="shared" si="67"/>
        <v>0</v>
      </c>
      <c r="T233" s="163">
        <f t="shared" si="67"/>
        <v>0</v>
      </c>
      <c r="U233" s="163">
        <f t="shared" si="67"/>
        <v>0</v>
      </c>
      <c r="V233" s="163">
        <f t="shared" si="67"/>
        <v>0</v>
      </c>
      <c r="W233" s="163">
        <f t="shared" si="67"/>
        <v>0</v>
      </c>
      <c r="X233" s="163">
        <f t="shared" si="67"/>
        <v>0</v>
      </c>
      <c r="Y233" s="163">
        <f t="shared" si="67"/>
        <v>0</v>
      </c>
      <c r="Z233" s="163">
        <f t="shared" si="67"/>
        <v>0</v>
      </c>
      <c r="AA233" s="163">
        <f t="shared" si="67"/>
        <v>0</v>
      </c>
      <c r="AB233" s="163">
        <f t="shared" si="67"/>
        <v>0</v>
      </c>
      <c r="AC233" s="163">
        <f t="shared" si="67"/>
        <v>0</v>
      </c>
      <c r="AD233" s="163">
        <f t="shared" si="67"/>
        <v>0</v>
      </c>
      <c r="AE233" s="163">
        <f t="shared" si="67"/>
        <v>0</v>
      </c>
      <c r="AF233" s="176">
        <f t="shared" si="67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v>0</v>
      </c>
      <c r="D234" s="163">
        <f t="shared" si="68"/>
        <v>0</v>
      </c>
      <c r="E234" s="163">
        <f t="shared" si="68"/>
        <v>0</v>
      </c>
      <c r="F234" s="163">
        <f t="shared" si="68"/>
        <v>0</v>
      </c>
      <c r="G234" s="163">
        <f t="shared" si="68"/>
        <v>0</v>
      </c>
      <c r="H234" s="163">
        <f t="shared" si="68"/>
        <v>0</v>
      </c>
      <c r="I234" s="163">
        <f t="shared" si="68"/>
        <v>0</v>
      </c>
      <c r="J234" s="163">
        <f t="shared" si="68"/>
        <v>0</v>
      </c>
      <c r="K234" s="163">
        <f t="shared" si="68"/>
        <v>0</v>
      </c>
      <c r="L234" s="163">
        <f t="shared" si="68"/>
        <v>0</v>
      </c>
      <c r="M234" s="163">
        <f t="shared" si="68"/>
        <v>0</v>
      </c>
      <c r="N234" s="163">
        <f t="shared" si="68"/>
        <v>0</v>
      </c>
      <c r="O234" s="163">
        <f t="shared" si="68"/>
        <v>0</v>
      </c>
      <c r="P234" s="163">
        <f t="shared" si="68"/>
        <v>0</v>
      </c>
      <c r="Q234" s="163">
        <f t="shared" si="68"/>
        <v>0</v>
      </c>
      <c r="R234" s="163">
        <f t="shared" si="68"/>
        <v>0</v>
      </c>
      <c r="S234" s="163">
        <f t="shared" si="67"/>
        <v>0</v>
      </c>
      <c r="T234" s="163">
        <f t="shared" si="67"/>
        <v>0</v>
      </c>
      <c r="U234" s="163">
        <f t="shared" si="67"/>
        <v>0</v>
      </c>
      <c r="V234" s="163">
        <f t="shared" si="67"/>
        <v>0</v>
      </c>
      <c r="W234" s="163">
        <f t="shared" si="67"/>
        <v>0</v>
      </c>
      <c r="X234" s="163">
        <f t="shared" si="67"/>
        <v>0</v>
      </c>
      <c r="Y234" s="163">
        <f t="shared" si="67"/>
        <v>0</v>
      </c>
      <c r="Z234" s="163">
        <f t="shared" si="67"/>
        <v>0</v>
      </c>
      <c r="AA234" s="163">
        <f t="shared" si="67"/>
        <v>0</v>
      </c>
      <c r="AB234" s="163">
        <f t="shared" si="67"/>
        <v>0</v>
      </c>
      <c r="AC234" s="163">
        <f t="shared" si="67"/>
        <v>0</v>
      </c>
      <c r="AD234" s="163">
        <f t="shared" si="67"/>
        <v>0</v>
      </c>
      <c r="AE234" s="163">
        <f t="shared" si="67"/>
        <v>0</v>
      </c>
      <c r="AF234" s="176">
        <f t="shared" si="67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v>0</v>
      </c>
      <c r="D235" s="163">
        <f t="shared" si="68"/>
        <v>0</v>
      </c>
      <c r="E235" s="163">
        <f t="shared" si="68"/>
        <v>0</v>
      </c>
      <c r="F235" s="163">
        <f t="shared" si="68"/>
        <v>0</v>
      </c>
      <c r="G235" s="163">
        <f t="shared" si="68"/>
        <v>0</v>
      </c>
      <c r="H235" s="163">
        <f t="shared" si="68"/>
        <v>0</v>
      </c>
      <c r="I235" s="163">
        <f t="shared" si="68"/>
        <v>0</v>
      </c>
      <c r="J235" s="163">
        <f t="shared" si="68"/>
        <v>0</v>
      </c>
      <c r="K235" s="163">
        <f t="shared" si="68"/>
        <v>0</v>
      </c>
      <c r="L235" s="163">
        <f t="shared" si="68"/>
        <v>0</v>
      </c>
      <c r="M235" s="163">
        <f t="shared" si="68"/>
        <v>0</v>
      </c>
      <c r="N235" s="163">
        <f t="shared" si="68"/>
        <v>0</v>
      </c>
      <c r="O235" s="163">
        <f t="shared" si="68"/>
        <v>0</v>
      </c>
      <c r="P235" s="163">
        <f t="shared" si="68"/>
        <v>0</v>
      </c>
      <c r="Q235" s="163">
        <f t="shared" si="68"/>
        <v>0</v>
      </c>
      <c r="R235" s="163">
        <f t="shared" si="68"/>
        <v>0</v>
      </c>
      <c r="S235" s="163">
        <f t="shared" si="67"/>
        <v>0</v>
      </c>
      <c r="T235" s="163">
        <f t="shared" si="67"/>
        <v>0</v>
      </c>
      <c r="U235" s="163">
        <f t="shared" si="67"/>
        <v>0</v>
      </c>
      <c r="V235" s="163">
        <f t="shared" si="67"/>
        <v>0</v>
      </c>
      <c r="W235" s="163">
        <f t="shared" si="67"/>
        <v>0</v>
      </c>
      <c r="X235" s="163">
        <f t="shared" si="67"/>
        <v>0</v>
      </c>
      <c r="Y235" s="163">
        <f t="shared" si="67"/>
        <v>0</v>
      </c>
      <c r="Z235" s="163">
        <f t="shared" si="67"/>
        <v>0</v>
      </c>
      <c r="AA235" s="163">
        <f t="shared" si="67"/>
        <v>0</v>
      </c>
      <c r="AB235" s="163">
        <f t="shared" si="67"/>
        <v>0</v>
      </c>
      <c r="AC235" s="163">
        <f t="shared" si="67"/>
        <v>0</v>
      </c>
      <c r="AD235" s="163">
        <f t="shared" si="67"/>
        <v>0</v>
      </c>
      <c r="AE235" s="163">
        <f t="shared" si="67"/>
        <v>0</v>
      </c>
      <c r="AF235" s="176">
        <f t="shared" si="67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v>0</v>
      </c>
      <c r="D236" s="163">
        <f t="shared" si="68"/>
        <v>0</v>
      </c>
      <c r="E236" s="163">
        <f t="shared" si="68"/>
        <v>0</v>
      </c>
      <c r="F236" s="163">
        <f t="shared" si="68"/>
        <v>0</v>
      </c>
      <c r="G236" s="163">
        <f t="shared" si="68"/>
        <v>0</v>
      </c>
      <c r="H236" s="163">
        <f t="shared" si="68"/>
        <v>0</v>
      </c>
      <c r="I236" s="163">
        <f t="shared" si="68"/>
        <v>0</v>
      </c>
      <c r="J236" s="163">
        <f t="shared" si="68"/>
        <v>0</v>
      </c>
      <c r="K236" s="163">
        <f t="shared" si="68"/>
        <v>0</v>
      </c>
      <c r="L236" s="163">
        <f t="shared" si="68"/>
        <v>0</v>
      </c>
      <c r="M236" s="163">
        <f t="shared" si="68"/>
        <v>0</v>
      </c>
      <c r="N236" s="163">
        <f t="shared" si="68"/>
        <v>0</v>
      </c>
      <c r="O236" s="163">
        <f t="shared" si="68"/>
        <v>0</v>
      </c>
      <c r="P236" s="163">
        <f t="shared" si="68"/>
        <v>0</v>
      </c>
      <c r="Q236" s="163">
        <f t="shared" si="68"/>
        <v>0</v>
      </c>
      <c r="R236" s="163">
        <f t="shared" si="68"/>
        <v>0</v>
      </c>
      <c r="S236" s="163">
        <f t="shared" si="67"/>
        <v>0</v>
      </c>
      <c r="T236" s="163">
        <f t="shared" si="67"/>
        <v>0</v>
      </c>
      <c r="U236" s="163">
        <f t="shared" si="67"/>
        <v>0</v>
      </c>
      <c r="V236" s="163">
        <f t="shared" si="67"/>
        <v>0</v>
      </c>
      <c r="W236" s="163">
        <f t="shared" si="67"/>
        <v>0</v>
      </c>
      <c r="X236" s="163">
        <f t="shared" si="67"/>
        <v>0</v>
      </c>
      <c r="Y236" s="163">
        <f t="shared" si="67"/>
        <v>0</v>
      </c>
      <c r="Z236" s="163">
        <f t="shared" si="67"/>
        <v>0</v>
      </c>
      <c r="AA236" s="163">
        <f t="shared" si="67"/>
        <v>0</v>
      </c>
      <c r="AB236" s="163">
        <f t="shared" si="67"/>
        <v>0</v>
      </c>
      <c r="AC236" s="163">
        <f t="shared" si="67"/>
        <v>0</v>
      </c>
      <c r="AD236" s="163">
        <f t="shared" si="67"/>
        <v>0</v>
      </c>
      <c r="AE236" s="163">
        <f t="shared" si="67"/>
        <v>0</v>
      </c>
      <c r="AF236" s="176">
        <f t="shared" si="67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v>0</v>
      </c>
      <c r="D237" s="163">
        <f t="shared" si="68"/>
        <v>0</v>
      </c>
      <c r="E237" s="163">
        <f t="shared" si="68"/>
        <v>0</v>
      </c>
      <c r="F237" s="163">
        <f t="shared" si="68"/>
        <v>0</v>
      </c>
      <c r="G237" s="163">
        <f t="shared" si="68"/>
        <v>0</v>
      </c>
      <c r="H237" s="163">
        <f t="shared" si="68"/>
        <v>0</v>
      </c>
      <c r="I237" s="163">
        <f t="shared" si="68"/>
        <v>0</v>
      </c>
      <c r="J237" s="163">
        <f t="shared" si="68"/>
        <v>0</v>
      </c>
      <c r="K237" s="163">
        <f t="shared" si="68"/>
        <v>0</v>
      </c>
      <c r="L237" s="163">
        <f t="shared" si="68"/>
        <v>0</v>
      </c>
      <c r="M237" s="163">
        <f t="shared" si="68"/>
        <v>0</v>
      </c>
      <c r="N237" s="163">
        <f t="shared" si="68"/>
        <v>0</v>
      </c>
      <c r="O237" s="163">
        <f t="shared" si="68"/>
        <v>0</v>
      </c>
      <c r="P237" s="163">
        <f t="shared" si="68"/>
        <v>0</v>
      </c>
      <c r="Q237" s="163">
        <f t="shared" si="68"/>
        <v>0</v>
      </c>
      <c r="R237" s="163">
        <f t="shared" si="68"/>
        <v>0</v>
      </c>
      <c r="S237" s="163">
        <f t="shared" si="67"/>
        <v>0</v>
      </c>
      <c r="T237" s="163">
        <f t="shared" si="67"/>
        <v>0</v>
      </c>
      <c r="U237" s="163">
        <f t="shared" si="67"/>
        <v>0</v>
      </c>
      <c r="V237" s="163">
        <f t="shared" si="67"/>
        <v>0</v>
      </c>
      <c r="W237" s="163">
        <f t="shared" si="67"/>
        <v>0</v>
      </c>
      <c r="X237" s="163">
        <f t="shared" si="67"/>
        <v>0</v>
      </c>
      <c r="Y237" s="163">
        <f t="shared" si="67"/>
        <v>0</v>
      </c>
      <c r="Z237" s="163">
        <f t="shared" si="67"/>
        <v>0</v>
      </c>
      <c r="AA237" s="163">
        <f t="shared" si="67"/>
        <v>0</v>
      </c>
      <c r="AB237" s="163">
        <f t="shared" si="67"/>
        <v>0</v>
      </c>
      <c r="AC237" s="163">
        <f t="shared" si="67"/>
        <v>0</v>
      </c>
      <c r="AD237" s="163">
        <f t="shared" si="67"/>
        <v>0</v>
      </c>
      <c r="AE237" s="163">
        <f t="shared" si="67"/>
        <v>0</v>
      </c>
      <c r="AF237" s="176">
        <f t="shared" si="67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v>0</v>
      </c>
      <c r="D238" s="163">
        <f t="shared" si="68"/>
        <v>0</v>
      </c>
      <c r="E238" s="163">
        <f t="shared" si="68"/>
        <v>0</v>
      </c>
      <c r="F238" s="163">
        <f t="shared" si="68"/>
        <v>0</v>
      </c>
      <c r="G238" s="163">
        <f t="shared" si="68"/>
        <v>0</v>
      </c>
      <c r="H238" s="163">
        <f t="shared" si="68"/>
        <v>0</v>
      </c>
      <c r="I238" s="163">
        <f t="shared" si="68"/>
        <v>0</v>
      </c>
      <c r="J238" s="163">
        <f t="shared" si="68"/>
        <v>0</v>
      </c>
      <c r="K238" s="163">
        <f t="shared" si="68"/>
        <v>0</v>
      </c>
      <c r="L238" s="163">
        <f t="shared" si="68"/>
        <v>0</v>
      </c>
      <c r="M238" s="163">
        <f t="shared" si="68"/>
        <v>0</v>
      </c>
      <c r="N238" s="163">
        <f t="shared" si="68"/>
        <v>0</v>
      </c>
      <c r="O238" s="163">
        <f t="shared" si="68"/>
        <v>0</v>
      </c>
      <c r="P238" s="163">
        <f t="shared" si="68"/>
        <v>0</v>
      </c>
      <c r="Q238" s="163">
        <f t="shared" si="68"/>
        <v>0</v>
      </c>
      <c r="R238" s="163">
        <f t="shared" si="68"/>
        <v>0</v>
      </c>
      <c r="S238" s="163">
        <f t="shared" si="67"/>
        <v>0</v>
      </c>
      <c r="T238" s="163">
        <f t="shared" si="67"/>
        <v>0</v>
      </c>
      <c r="U238" s="163">
        <f t="shared" si="67"/>
        <v>0</v>
      </c>
      <c r="V238" s="163">
        <f t="shared" si="67"/>
        <v>0</v>
      </c>
      <c r="W238" s="163">
        <f t="shared" si="67"/>
        <v>0</v>
      </c>
      <c r="X238" s="163">
        <f t="shared" si="67"/>
        <v>0</v>
      </c>
      <c r="Y238" s="163">
        <f t="shared" si="67"/>
        <v>0</v>
      </c>
      <c r="Z238" s="163">
        <f t="shared" si="67"/>
        <v>0</v>
      </c>
      <c r="AA238" s="163">
        <f t="shared" si="67"/>
        <v>0</v>
      </c>
      <c r="AB238" s="163">
        <f t="shared" si="67"/>
        <v>0</v>
      </c>
      <c r="AC238" s="163">
        <f t="shared" si="67"/>
        <v>0</v>
      </c>
      <c r="AD238" s="163">
        <f t="shared" si="67"/>
        <v>0</v>
      </c>
      <c r="AE238" s="163">
        <f t="shared" si="67"/>
        <v>0</v>
      </c>
      <c r="AF238" s="176">
        <f t="shared" si="67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v>0</v>
      </c>
      <c r="D239" s="163">
        <f t="shared" si="68"/>
        <v>0</v>
      </c>
      <c r="E239" s="163">
        <f t="shared" si="68"/>
        <v>0</v>
      </c>
      <c r="F239" s="163">
        <f t="shared" si="68"/>
        <v>0</v>
      </c>
      <c r="G239" s="163">
        <f t="shared" si="68"/>
        <v>0</v>
      </c>
      <c r="H239" s="163">
        <f t="shared" si="68"/>
        <v>0</v>
      </c>
      <c r="I239" s="163">
        <f t="shared" si="68"/>
        <v>0</v>
      </c>
      <c r="J239" s="163">
        <f t="shared" si="68"/>
        <v>0</v>
      </c>
      <c r="K239" s="163">
        <f t="shared" si="68"/>
        <v>0</v>
      </c>
      <c r="L239" s="163">
        <f t="shared" si="68"/>
        <v>0</v>
      </c>
      <c r="M239" s="163">
        <f t="shared" si="68"/>
        <v>0</v>
      </c>
      <c r="N239" s="163">
        <f t="shared" si="68"/>
        <v>0</v>
      </c>
      <c r="O239" s="163">
        <f t="shared" si="68"/>
        <v>0</v>
      </c>
      <c r="P239" s="163">
        <f t="shared" si="68"/>
        <v>0</v>
      </c>
      <c r="Q239" s="163">
        <f t="shared" si="68"/>
        <v>0</v>
      </c>
      <c r="R239" s="163">
        <f t="shared" si="68"/>
        <v>0</v>
      </c>
      <c r="S239" s="163">
        <f t="shared" si="67"/>
        <v>0</v>
      </c>
      <c r="T239" s="163">
        <f t="shared" si="67"/>
        <v>0</v>
      </c>
      <c r="U239" s="163">
        <f t="shared" si="67"/>
        <v>0</v>
      </c>
      <c r="V239" s="163">
        <f t="shared" si="67"/>
        <v>0</v>
      </c>
      <c r="W239" s="163">
        <f t="shared" si="67"/>
        <v>0</v>
      </c>
      <c r="X239" s="163">
        <f t="shared" si="67"/>
        <v>0</v>
      </c>
      <c r="Y239" s="163">
        <f t="shared" si="67"/>
        <v>0</v>
      </c>
      <c r="Z239" s="163">
        <f t="shared" si="67"/>
        <v>0</v>
      </c>
      <c r="AA239" s="163">
        <f t="shared" si="67"/>
        <v>0</v>
      </c>
      <c r="AB239" s="163">
        <f t="shared" si="67"/>
        <v>0</v>
      </c>
      <c r="AC239" s="163">
        <f t="shared" si="67"/>
        <v>0</v>
      </c>
      <c r="AD239" s="163">
        <f t="shared" si="67"/>
        <v>0</v>
      </c>
      <c r="AE239" s="163">
        <f t="shared" si="67"/>
        <v>0</v>
      </c>
      <c r="AF239" s="176">
        <f t="shared" si="67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v>0</v>
      </c>
      <c r="D240" s="163">
        <f t="shared" si="68"/>
        <v>0</v>
      </c>
      <c r="E240" s="163">
        <f t="shared" si="68"/>
        <v>0</v>
      </c>
      <c r="F240" s="163">
        <f t="shared" si="68"/>
        <v>0</v>
      </c>
      <c r="G240" s="163">
        <f t="shared" si="68"/>
        <v>0</v>
      </c>
      <c r="H240" s="163">
        <f t="shared" si="68"/>
        <v>0</v>
      </c>
      <c r="I240" s="163">
        <f t="shared" si="68"/>
        <v>0</v>
      </c>
      <c r="J240" s="163">
        <f t="shared" si="68"/>
        <v>0</v>
      </c>
      <c r="K240" s="163">
        <f t="shared" si="68"/>
        <v>0</v>
      </c>
      <c r="L240" s="163">
        <f t="shared" si="68"/>
        <v>0</v>
      </c>
      <c r="M240" s="163">
        <f t="shared" si="68"/>
        <v>0</v>
      </c>
      <c r="N240" s="163">
        <f t="shared" si="68"/>
        <v>0</v>
      </c>
      <c r="O240" s="163">
        <f t="shared" si="68"/>
        <v>0</v>
      </c>
      <c r="P240" s="163">
        <f t="shared" si="68"/>
        <v>0</v>
      </c>
      <c r="Q240" s="163">
        <f t="shared" si="68"/>
        <v>0</v>
      </c>
      <c r="R240" s="163">
        <f t="shared" si="68"/>
        <v>0</v>
      </c>
      <c r="S240" s="163">
        <f t="shared" si="67"/>
        <v>0</v>
      </c>
      <c r="T240" s="163">
        <f t="shared" si="67"/>
        <v>0</v>
      </c>
      <c r="U240" s="163">
        <f t="shared" si="67"/>
        <v>0</v>
      </c>
      <c r="V240" s="163">
        <f t="shared" si="67"/>
        <v>0</v>
      </c>
      <c r="W240" s="163">
        <f t="shared" si="67"/>
        <v>0</v>
      </c>
      <c r="X240" s="163">
        <f t="shared" si="67"/>
        <v>0</v>
      </c>
      <c r="Y240" s="163">
        <f t="shared" si="67"/>
        <v>0</v>
      </c>
      <c r="Z240" s="163">
        <f t="shared" si="67"/>
        <v>0</v>
      </c>
      <c r="AA240" s="163">
        <f t="shared" si="67"/>
        <v>0</v>
      </c>
      <c r="AB240" s="163">
        <f t="shared" si="67"/>
        <v>0</v>
      </c>
      <c r="AC240" s="163">
        <f t="shared" si="67"/>
        <v>0</v>
      </c>
      <c r="AD240" s="163">
        <f t="shared" si="67"/>
        <v>0</v>
      </c>
      <c r="AE240" s="163">
        <f t="shared" si="67"/>
        <v>0</v>
      </c>
      <c r="AF240" s="176">
        <f t="shared" si="67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v>0</v>
      </c>
      <c r="D241" s="163">
        <f t="shared" si="68"/>
        <v>0</v>
      </c>
      <c r="E241" s="163">
        <f t="shared" si="68"/>
        <v>0</v>
      </c>
      <c r="F241" s="163">
        <f t="shared" si="68"/>
        <v>0</v>
      </c>
      <c r="G241" s="163">
        <f t="shared" si="68"/>
        <v>0</v>
      </c>
      <c r="H241" s="163">
        <f t="shared" si="68"/>
        <v>0</v>
      </c>
      <c r="I241" s="163">
        <f t="shared" si="68"/>
        <v>0</v>
      </c>
      <c r="J241" s="163">
        <f t="shared" si="68"/>
        <v>0</v>
      </c>
      <c r="K241" s="163">
        <f t="shared" si="68"/>
        <v>0</v>
      </c>
      <c r="L241" s="163">
        <f t="shared" si="68"/>
        <v>0</v>
      </c>
      <c r="M241" s="163">
        <f t="shared" si="68"/>
        <v>0</v>
      </c>
      <c r="N241" s="163">
        <f t="shared" si="68"/>
        <v>0</v>
      </c>
      <c r="O241" s="163">
        <f t="shared" si="68"/>
        <v>0</v>
      </c>
      <c r="P241" s="163">
        <f t="shared" si="68"/>
        <v>0</v>
      </c>
      <c r="Q241" s="163">
        <f t="shared" si="68"/>
        <v>0</v>
      </c>
      <c r="R241" s="163">
        <f t="shared" si="68"/>
        <v>0</v>
      </c>
      <c r="S241" s="163">
        <f t="shared" si="67"/>
        <v>0</v>
      </c>
      <c r="T241" s="163">
        <f t="shared" si="67"/>
        <v>0</v>
      </c>
      <c r="U241" s="163">
        <f t="shared" si="67"/>
        <v>0</v>
      </c>
      <c r="V241" s="163">
        <f t="shared" si="67"/>
        <v>0</v>
      </c>
      <c r="W241" s="163">
        <f t="shared" si="67"/>
        <v>0</v>
      </c>
      <c r="X241" s="163">
        <f t="shared" si="67"/>
        <v>0</v>
      </c>
      <c r="Y241" s="163">
        <f t="shared" si="67"/>
        <v>0</v>
      </c>
      <c r="Z241" s="163">
        <f t="shared" si="67"/>
        <v>0</v>
      </c>
      <c r="AA241" s="163">
        <f t="shared" si="67"/>
        <v>0</v>
      </c>
      <c r="AB241" s="163">
        <f t="shared" si="67"/>
        <v>0</v>
      </c>
      <c r="AC241" s="163">
        <f t="shared" si="67"/>
        <v>0</v>
      </c>
      <c r="AD241" s="163">
        <f t="shared" si="67"/>
        <v>0</v>
      </c>
      <c r="AE241" s="163">
        <f t="shared" si="67"/>
        <v>0</v>
      </c>
      <c r="AF241" s="176">
        <f t="shared" si="67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v>0</v>
      </c>
      <c r="D242" s="163">
        <f t="shared" si="68"/>
        <v>0</v>
      </c>
      <c r="E242" s="163">
        <f t="shared" si="68"/>
        <v>0</v>
      </c>
      <c r="F242" s="163">
        <f t="shared" si="68"/>
        <v>0</v>
      </c>
      <c r="G242" s="163">
        <f t="shared" si="68"/>
        <v>0</v>
      </c>
      <c r="H242" s="163">
        <f t="shared" si="68"/>
        <v>0</v>
      </c>
      <c r="I242" s="163">
        <f t="shared" si="68"/>
        <v>0</v>
      </c>
      <c r="J242" s="163">
        <f t="shared" si="68"/>
        <v>0</v>
      </c>
      <c r="K242" s="163">
        <f t="shared" si="68"/>
        <v>0</v>
      </c>
      <c r="L242" s="163">
        <f t="shared" si="68"/>
        <v>0</v>
      </c>
      <c r="M242" s="163">
        <f t="shared" si="68"/>
        <v>0</v>
      </c>
      <c r="N242" s="163">
        <f t="shared" si="68"/>
        <v>0</v>
      </c>
      <c r="O242" s="163">
        <f t="shared" si="68"/>
        <v>0</v>
      </c>
      <c r="P242" s="163">
        <f t="shared" si="68"/>
        <v>0</v>
      </c>
      <c r="Q242" s="163">
        <f t="shared" si="68"/>
        <v>0</v>
      </c>
      <c r="R242" s="163">
        <f t="shared" si="68"/>
        <v>0</v>
      </c>
      <c r="S242" s="163">
        <f t="shared" si="67"/>
        <v>0</v>
      </c>
      <c r="T242" s="163">
        <f t="shared" si="67"/>
        <v>0</v>
      </c>
      <c r="U242" s="163">
        <f t="shared" si="67"/>
        <v>0</v>
      </c>
      <c r="V242" s="163">
        <f t="shared" si="67"/>
        <v>0</v>
      </c>
      <c r="W242" s="163">
        <f t="shared" si="67"/>
        <v>0</v>
      </c>
      <c r="X242" s="163">
        <f t="shared" si="67"/>
        <v>0</v>
      </c>
      <c r="Y242" s="163">
        <f t="shared" si="67"/>
        <v>0</v>
      </c>
      <c r="Z242" s="163">
        <f t="shared" si="67"/>
        <v>0</v>
      </c>
      <c r="AA242" s="163">
        <f t="shared" si="67"/>
        <v>0</v>
      </c>
      <c r="AB242" s="163">
        <f t="shared" si="67"/>
        <v>0</v>
      </c>
      <c r="AC242" s="163">
        <f t="shared" si="67"/>
        <v>0</v>
      </c>
      <c r="AD242" s="163">
        <f t="shared" si="67"/>
        <v>0</v>
      </c>
      <c r="AE242" s="163">
        <f t="shared" si="67"/>
        <v>0</v>
      </c>
      <c r="AF242" s="176">
        <f t="shared" si="67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v>0</v>
      </c>
      <c r="D243" s="163">
        <f t="shared" si="68"/>
        <v>0</v>
      </c>
      <c r="E243" s="163">
        <f t="shared" si="68"/>
        <v>0</v>
      </c>
      <c r="F243" s="163">
        <f t="shared" si="68"/>
        <v>0</v>
      </c>
      <c r="G243" s="163">
        <f t="shared" si="68"/>
        <v>0</v>
      </c>
      <c r="H243" s="163">
        <f t="shared" si="68"/>
        <v>0</v>
      </c>
      <c r="I243" s="163">
        <f t="shared" si="68"/>
        <v>0</v>
      </c>
      <c r="J243" s="163">
        <f t="shared" si="68"/>
        <v>0</v>
      </c>
      <c r="K243" s="163">
        <f t="shared" si="68"/>
        <v>0</v>
      </c>
      <c r="L243" s="163">
        <f t="shared" si="68"/>
        <v>0</v>
      </c>
      <c r="M243" s="163">
        <f t="shared" si="68"/>
        <v>0</v>
      </c>
      <c r="N243" s="163">
        <f t="shared" si="68"/>
        <v>0</v>
      </c>
      <c r="O243" s="163">
        <f t="shared" si="68"/>
        <v>0</v>
      </c>
      <c r="P243" s="163">
        <f t="shared" si="68"/>
        <v>0</v>
      </c>
      <c r="Q243" s="163">
        <f t="shared" si="68"/>
        <v>0</v>
      </c>
      <c r="R243" s="163">
        <f t="shared" si="68"/>
        <v>0</v>
      </c>
      <c r="S243" s="163">
        <f t="shared" si="67"/>
        <v>0</v>
      </c>
      <c r="T243" s="163">
        <f t="shared" si="67"/>
        <v>0</v>
      </c>
      <c r="U243" s="163">
        <f t="shared" si="67"/>
        <v>0</v>
      </c>
      <c r="V243" s="163">
        <f t="shared" si="67"/>
        <v>0</v>
      </c>
      <c r="W243" s="163">
        <f t="shared" si="67"/>
        <v>0</v>
      </c>
      <c r="X243" s="163">
        <f t="shared" si="67"/>
        <v>0</v>
      </c>
      <c r="Y243" s="163">
        <f t="shared" si="67"/>
        <v>0</v>
      </c>
      <c r="Z243" s="163">
        <f t="shared" si="67"/>
        <v>0</v>
      </c>
      <c r="AA243" s="163">
        <f t="shared" si="67"/>
        <v>0</v>
      </c>
      <c r="AB243" s="163">
        <f t="shared" si="67"/>
        <v>0</v>
      </c>
      <c r="AC243" s="163">
        <f t="shared" si="67"/>
        <v>0</v>
      </c>
      <c r="AD243" s="163">
        <f t="shared" si="67"/>
        <v>0</v>
      </c>
      <c r="AE243" s="163">
        <f t="shared" si="67"/>
        <v>0</v>
      </c>
      <c r="AF243" s="176">
        <f t="shared" si="67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v>0</v>
      </c>
      <c r="D244" s="163">
        <f t="shared" si="68"/>
        <v>0</v>
      </c>
      <c r="E244" s="163">
        <f t="shared" si="68"/>
        <v>0</v>
      </c>
      <c r="F244" s="163">
        <f t="shared" si="68"/>
        <v>0</v>
      </c>
      <c r="G244" s="163">
        <f t="shared" si="68"/>
        <v>0</v>
      </c>
      <c r="H244" s="163">
        <f t="shared" si="68"/>
        <v>0</v>
      </c>
      <c r="I244" s="163">
        <f t="shared" si="68"/>
        <v>0</v>
      </c>
      <c r="J244" s="163">
        <f t="shared" si="68"/>
        <v>0</v>
      </c>
      <c r="K244" s="163">
        <f t="shared" si="68"/>
        <v>0</v>
      </c>
      <c r="L244" s="163">
        <f t="shared" si="68"/>
        <v>0</v>
      </c>
      <c r="M244" s="163">
        <f t="shared" si="68"/>
        <v>0</v>
      </c>
      <c r="N244" s="163">
        <f t="shared" si="68"/>
        <v>0</v>
      </c>
      <c r="O244" s="163">
        <f t="shared" si="68"/>
        <v>0</v>
      </c>
      <c r="P244" s="163">
        <f t="shared" si="68"/>
        <v>0</v>
      </c>
      <c r="Q244" s="163">
        <f t="shared" si="68"/>
        <v>0</v>
      </c>
      <c r="R244" s="163">
        <f t="shared" si="68"/>
        <v>0</v>
      </c>
      <c r="S244" s="163">
        <f t="shared" si="67"/>
        <v>0</v>
      </c>
      <c r="T244" s="163">
        <f t="shared" si="67"/>
        <v>0</v>
      </c>
      <c r="U244" s="163">
        <f t="shared" si="67"/>
        <v>0</v>
      </c>
      <c r="V244" s="163">
        <f t="shared" si="67"/>
        <v>0</v>
      </c>
      <c r="W244" s="163">
        <f t="shared" si="67"/>
        <v>0</v>
      </c>
      <c r="X244" s="163">
        <f t="shared" si="67"/>
        <v>0</v>
      </c>
      <c r="Y244" s="163">
        <f t="shared" si="67"/>
        <v>0</v>
      </c>
      <c r="Z244" s="163">
        <f t="shared" si="67"/>
        <v>0</v>
      </c>
      <c r="AA244" s="163">
        <f t="shared" si="67"/>
        <v>0</v>
      </c>
      <c r="AB244" s="163">
        <f t="shared" si="67"/>
        <v>0</v>
      </c>
      <c r="AC244" s="163">
        <f t="shared" si="67"/>
        <v>0</v>
      </c>
      <c r="AD244" s="163">
        <f t="shared" si="67"/>
        <v>0</v>
      </c>
      <c r="AE244" s="163">
        <f t="shared" si="67"/>
        <v>0</v>
      </c>
      <c r="AF244" s="176">
        <f t="shared" si="67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v>0</v>
      </c>
      <c r="D245" s="163">
        <f t="shared" si="68"/>
        <v>0</v>
      </c>
      <c r="E245" s="163">
        <f t="shared" si="68"/>
        <v>0</v>
      </c>
      <c r="F245" s="163">
        <f t="shared" si="68"/>
        <v>0</v>
      </c>
      <c r="G245" s="163">
        <f t="shared" si="68"/>
        <v>0</v>
      </c>
      <c r="H245" s="163">
        <f t="shared" si="68"/>
        <v>0</v>
      </c>
      <c r="I245" s="163">
        <f t="shared" si="68"/>
        <v>0</v>
      </c>
      <c r="J245" s="163">
        <f t="shared" si="68"/>
        <v>0</v>
      </c>
      <c r="K245" s="163">
        <f t="shared" si="68"/>
        <v>0</v>
      </c>
      <c r="L245" s="163">
        <f t="shared" si="68"/>
        <v>0</v>
      </c>
      <c r="M245" s="163">
        <f t="shared" si="68"/>
        <v>0</v>
      </c>
      <c r="N245" s="163">
        <f t="shared" si="68"/>
        <v>0</v>
      </c>
      <c r="O245" s="163">
        <f t="shared" si="68"/>
        <v>0</v>
      </c>
      <c r="P245" s="163">
        <f t="shared" si="68"/>
        <v>0</v>
      </c>
      <c r="Q245" s="163">
        <f t="shared" si="68"/>
        <v>0</v>
      </c>
      <c r="R245" s="163">
        <f t="shared" si="68"/>
        <v>0</v>
      </c>
      <c r="S245" s="163">
        <f t="shared" si="67"/>
        <v>0</v>
      </c>
      <c r="T245" s="163">
        <f t="shared" si="67"/>
        <v>0</v>
      </c>
      <c r="U245" s="163">
        <f t="shared" si="67"/>
        <v>0</v>
      </c>
      <c r="V245" s="163">
        <f t="shared" si="67"/>
        <v>0</v>
      </c>
      <c r="W245" s="163">
        <f t="shared" si="67"/>
        <v>0</v>
      </c>
      <c r="X245" s="163">
        <f t="shared" si="67"/>
        <v>0</v>
      </c>
      <c r="Y245" s="163">
        <f t="shared" si="67"/>
        <v>0</v>
      </c>
      <c r="Z245" s="163">
        <f t="shared" si="67"/>
        <v>0</v>
      </c>
      <c r="AA245" s="163">
        <f t="shared" si="67"/>
        <v>0</v>
      </c>
      <c r="AB245" s="163">
        <f t="shared" si="67"/>
        <v>0</v>
      </c>
      <c r="AC245" s="163">
        <f t="shared" si="67"/>
        <v>0</v>
      </c>
      <c r="AD245" s="163">
        <f t="shared" si="67"/>
        <v>0</v>
      </c>
      <c r="AE245" s="163">
        <f t="shared" si="67"/>
        <v>0</v>
      </c>
      <c r="AF245" s="176">
        <f t="shared" si="67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v>0</v>
      </c>
      <c r="D246" s="163">
        <f t="shared" si="68"/>
        <v>0</v>
      </c>
      <c r="E246" s="163">
        <f t="shared" si="68"/>
        <v>0</v>
      </c>
      <c r="F246" s="163">
        <f t="shared" si="68"/>
        <v>0</v>
      </c>
      <c r="G246" s="163">
        <f t="shared" si="68"/>
        <v>0</v>
      </c>
      <c r="H246" s="163">
        <f t="shared" si="68"/>
        <v>0</v>
      </c>
      <c r="I246" s="163">
        <f t="shared" si="68"/>
        <v>0</v>
      </c>
      <c r="J246" s="163">
        <f t="shared" si="68"/>
        <v>0</v>
      </c>
      <c r="K246" s="163">
        <f t="shared" si="68"/>
        <v>0</v>
      </c>
      <c r="L246" s="163">
        <f t="shared" si="68"/>
        <v>0</v>
      </c>
      <c r="M246" s="163">
        <f t="shared" si="68"/>
        <v>0</v>
      </c>
      <c r="N246" s="163">
        <f t="shared" si="68"/>
        <v>0</v>
      </c>
      <c r="O246" s="163">
        <f t="shared" si="68"/>
        <v>0</v>
      </c>
      <c r="P246" s="163">
        <f t="shared" si="68"/>
        <v>0</v>
      </c>
      <c r="Q246" s="163">
        <f t="shared" si="68"/>
        <v>0</v>
      </c>
      <c r="R246" s="163">
        <f t="shared" si="68"/>
        <v>0</v>
      </c>
      <c r="S246" s="163">
        <f t="shared" si="67"/>
        <v>0</v>
      </c>
      <c r="T246" s="163">
        <f t="shared" si="67"/>
        <v>0</v>
      </c>
      <c r="U246" s="163">
        <f t="shared" si="67"/>
        <v>0</v>
      </c>
      <c r="V246" s="163">
        <f t="shared" si="67"/>
        <v>0</v>
      </c>
      <c r="W246" s="163">
        <f t="shared" si="67"/>
        <v>0</v>
      </c>
      <c r="X246" s="163">
        <f t="shared" si="67"/>
        <v>0</v>
      </c>
      <c r="Y246" s="163">
        <f t="shared" si="67"/>
        <v>0</v>
      </c>
      <c r="Z246" s="163">
        <f t="shared" si="67"/>
        <v>0</v>
      </c>
      <c r="AA246" s="163">
        <f t="shared" si="67"/>
        <v>0</v>
      </c>
      <c r="AB246" s="163">
        <f t="shared" si="67"/>
        <v>0</v>
      </c>
      <c r="AC246" s="163">
        <f t="shared" si="67"/>
        <v>0</v>
      </c>
      <c r="AD246" s="163">
        <f t="shared" si="67"/>
        <v>0</v>
      </c>
      <c r="AE246" s="163">
        <f t="shared" si="67"/>
        <v>0</v>
      </c>
      <c r="AF246" s="176">
        <f t="shared" si="67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v>0</v>
      </c>
      <c r="D247" s="163">
        <f t="shared" si="68"/>
        <v>0</v>
      </c>
      <c r="E247" s="163">
        <f t="shared" si="68"/>
        <v>0</v>
      </c>
      <c r="F247" s="163">
        <f t="shared" si="68"/>
        <v>0</v>
      </c>
      <c r="G247" s="163">
        <f t="shared" si="68"/>
        <v>0</v>
      </c>
      <c r="H247" s="163">
        <f t="shared" si="68"/>
        <v>0</v>
      </c>
      <c r="I247" s="163">
        <f t="shared" si="68"/>
        <v>0</v>
      </c>
      <c r="J247" s="163">
        <f t="shared" si="68"/>
        <v>0</v>
      </c>
      <c r="K247" s="163">
        <f t="shared" si="68"/>
        <v>0</v>
      </c>
      <c r="L247" s="163">
        <f t="shared" si="68"/>
        <v>0</v>
      </c>
      <c r="M247" s="163">
        <f t="shared" si="68"/>
        <v>0</v>
      </c>
      <c r="N247" s="163">
        <f t="shared" si="68"/>
        <v>0</v>
      </c>
      <c r="O247" s="163">
        <f t="shared" si="68"/>
        <v>0</v>
      </c>
      <c r="P247" s="163">
        <f t="shared" si="68"/>
        <v>0</v>
      </c>
      <c r="Q247" s="163">
        <f t="shared" si="68"/>
        <v>0</v>
      </c>
      <c r="R247" s="163">
        <f t="shared" si="68"/>
        <v>0</v>
      </c>
      <c r="S247" s="163">
        <f t="shared" si="67"/>
        <v>0</v>
      </c>
      <c r="T247" s="163">
        <f t="shared" si="67"/>
        <v>0</v>
      </c>
      <c r="U247" s="163">
        <f t="shared" si="67"/>
        <v>0</v>
      </c>
      <c r="V247" s="163">
        <f t="shared" si="67"/>
        <v>0</v>
      </c>
      <c r="W247" s="163">
        <f t="shared" si="67"/>
        <v>0</v>
      </c>
      <c r="X247" s="163">
        <f t="shared" si="67"/>
        <v>0</v>
      </c>
      <c r="Y247" s="163">
        <f t="shared" si="67"/>
        <v>0</v>
      </c>
      <c r="Z247" s="163">
        <f t="shared" si="67"/>
        <v>0</v>
      </c>
      <c r="AA247" s="163">
        <f t="shared" si="67"/>
        <v>0</v>
      </c>
      <c r="AB247" s="163">
        <f t="shared" si="67"/>
        <v>0</v>
      </c>
      <c r="AC247" s="163">
        <f t="shared" si="67"/>
        <v>0</v>
      </c>
      <c r="AD247" s="163">
        <f t="shared" si="67"/>
        <v>0</v>
      </c>
      <c r="AE247" s="163">
        <f t="shared" si="67"/>
        <v>0</v>
      </c>
      <c r="AF247" s="176">
        <f t="shared" si="67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v>0</v>
      </c>
      <c r="D248" s="163">
        <f t="shared" si="68"/>
        <v>0</v>
      </c>
      <c r="E248" s="163">
        <f t="shared" si="68"/>
        <v>0</v>
      </c>
      <c r="F248" s="163">
        <f t="shared" si="68"/>
        <v>0</v>
      </c>
      <c r="G248" s="163">
        <f t="shared" si="68"/>
        <v>0</v>
      </c>
      <c r="H248" s="163">
        <f t="shared" si="68"/>
        <v>0</v>
      </c>
      <c r="I248" s="163">
        <f t="shared" si="68"/>
        <v>0</v>
      </c>
      <c r="J248" s="163">
        <f t="shared" si="68"/>
        <v>0</v>
      </c>
      <c r="K248" s="163">
        <f t="shared" si="68"/>
        <v>0</v>
      </c>
      <c r="L248" s="163">
        <f t="shared" si="68"/>
        <v>0</v>
      </c>
      <c r="M248" s="163">
        <f t="shared" si="68"/>
        <v>0</v>
      </c>
      <c r="N248" s="163">
        <f t="shared" si="68"/>
        <v>0</v>
      </c>
      <c r="O248" s="163">
        <f t="shared" si="68"/>
        <v>0</v>
      </c>
      <c r="P248" s="163">
        <f t="shared" si="68"/>
        <v>0</v>
      </c>
      <c r="Q248" s="163">
        <f t="shared" si="68"/>
        <v>0</v>
      </c>
      <c r="R248" s="163">
        <f t="shared" ref="R248:AF263" si="69">Q248</f>
        <v>0</v>
      </c>
      <c r="S248" s="163">
        <f t="shared" si="69"/>
        <v>0</v>
      </c>
      <c r="T248" s="163">
        <f t="shared" si="69"/>
        <v>0</v>
      </c>
      <c r="U248" s="163">
        <f t="shared" si="69"/>
        <v>0</v>
      </c>
      <c r="V248" s="163">
        <f t="shared" si="69"/>
        <v>0</v>
      </c>
      <c r="W248" s="163">
        <f t="shared" si="69"/>
        <v>0</v>
      </c>
      <c r="X248" s="163">
        <f t="shared" si="69"/>
        <v>0</v>
      </c>
      <c r="Y248" s="163">
        <f t="shared" si="69"/>
        <v>0</v>
      </c>
      <c r="Z248" s="163">
        <f t="shared" si="69"/>
        <v>0</v>
      </c>
      <c r="AA248" s="163">
        <f t="shared" si="69"/>
        <v>0</v>
      </c>
      <c r="AB248" s="163">
        <f t="shared" si="69"/>
        <v>0</v>
      </c>
      <c r="AC248" s="163">
        <f t="shared" si="69"/>
        <v>0</v>
      </c>
      <c r="AD248" s="163">
        <f t="shared" si="69"/>
        <v>0</v>
      </c>
      <c r="AE248" s="163">
        <f t="shared" si="69"/>
        <v>0</v>
      </c>
      <c r="AF248" s="176">
        <f t="shared" si="69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v>0</v>
      </c>
      <c r="D249" s="163">
        <f t="shared" ref="D249:R264" si="70">C249</f>
        <v>0</v>
      </c>
      <c r="E249" s="163">
        <f t="shared" si="70"/>
        <v>0</v>
      </c>
      <c r="F249" s="163">
        <f t="shared" si="70"/>
        <v>0</v>
      </c>
      <c r="G249" s="163">
        <f t="shared" si="70"/>
        <v>0</v>
      </c>
      <c r="H249" s="163">
        <f t="shared" si="70"/>
        <v>0</v>
      </c>
      <c r="I249" s="163">
        <f t="shared" si="70"/>
        <v>0</v>
      </c>
      <c r="J249" s="163">
        <f t="shared" si="70"/>
        <v>0</v>
      </c>
      <c r="K249" s="163">
        <f t="shared" si="70"/>
        <v>0</v>
      </c>
      <c r="L249" s="163">
        <f t="shared" si="70"/>
        <v>0</v>
      </c>
      <c r="M249" s="163">
        <f t="shared" si="70"/>
        <v>0</v>
      </c>
      <c r="N249" s="163">
        <f t="shared" si="70"/>
        <v>0</v>
      </c>
      <c r="O249" s="163">
        <f t="shared" si="70"/>
        <v>0</v>
      </c>
      <c r="P249" s="163">
        <f t="shared" si="70"/>
        <v>0</v>
      </c>
      <c r="Q249" s="163">
        <f t="shared" si="70"/>
        <v>0</v>
      </c>
      <c r="R249" s="163">
        <f t="shared" si="69"/>
        <v>0</v>
      </c>
      <c r="S249" s="163">
        <f t="shared" si="69"/>
        <v>0</v>
      </c>
      <c r="T249" s="163">
        <f t="shared" si="69"/>
        <v>0</v>
      </c>
      <c r="U249" s="163">
        <f t="shared" si="69"/>
        <v>0</v>
      </c>
      <c r="V249" s="163">
        <f t="shared" si="69"/>
        <v>0</v>
      </c>
      <c r="W249" s="163">
        <f t="shared" si="69"/>
        <v>0</v>
      </c>
      <c r="X249" s="163">
        <f t="shared" si="69"/>
        <v>0</v>
      </c>
      <c r="Y249" s="163">
        <f t="shared" si="69"/>
        <v>0</v>
      </c>
      <c r="Z249" s="163">
        <f t="shared" si="69"/>
        <v>0</v>
      </c>
      <c r="AA249" s="163">
        <f t="shared" si="69"/>
        <v>0</v>
      </c>
      <c r="AB249" s="163">
        <f t="shared" si="69"/>
        <v>0</v>
      </c>
      <c r="AC249" s="163">
        <f t="shared" si="69"/>
        <v>0</v>
      </c>
      <c r="AD249" s="163">
        <f t="shared" si="69"/>
        <v>0</v>
      </c>
      <c r="AE249" s="163">
        <f t="shared" si="69"/>
        <v>0</v>
      </c>
      <c r="AF249" s="176">
        <f t="shared" si="69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v>0</v>
      </c>
      <c r="D250" s="163">
        <f t="shared" si="70"/>
        <v>0</v>
      </c>
      <c r="E250" s="163">
        <f t="shared" si="70"/>
        <v>0</v>
      </c>
      <c r="F250" s="163">
        <f t="shared" si="70"/>
        <v>0</v>
      </c>
      <c r="G250" s="163">
        <f t="shared" si="70"/>
        <v>0</v>
      </c>
      <c r="H250" s="163">
        <f t="shared" si="70"/>
        <v>0</v>
      </c>
      <c r="I250" s="163">
        <f t="shared" si="70"/>
        <v>0</v>
      </c>
      <c r="J250" s="163">
        <f t="shared" si="70"/>
        <v>0</v>
      </c>
      <c r="K250" s="163">
        <f t="shared" si="70"/>
        <v>0</v>
      </c>
      <c r="L250" s="163">
        <f t="shared" si="70"/>
        <v>0</v>
      </c>
      <c r="M250" s="163">
        <f t="shared" si="70"/>
        <v>0</v>
      </c>
      <c r="N250" s="163">
        <f t="shared" si="70"/>
        <v>0</v>
      </c>
      <c r="O250" s="163">
        <f t="shared" si="70"/>
        <v>0</v>
      </c>
      <c r="P250" s="163">
        <f t="shared" si="70"/>
        <v>0</v>
      </c>
      <c r="Q250" s="163">
        <f t="shared" si="70"/>
        <v>0</v>
      </c>
      <c r="R250" s="163">
        <f t="shared" si="70"/>
        <v>0</v>
      </c>
      <c r="S250" s="163">
        <f t="shared" si="69"/>
        <v>0</v>
      </c>
      <c r="T250" s="163">
        <f t="shared" si="69"/>
        <v>0</v>
      </c>
      <c r="U250" s="163">
        <f t="shared" si="69"/>
        <v>0</v>
      </c>
      <c r="V250" s="163">
        <f t="shared" si="69"/>
        <v>0</v>
      </c>
      <c r="W250" s="163">
        <f t="shared" si="69"/>
        <v>0</v>
      </c>
      <c r="X250" s="163">
        <f t="shared" si="69"/>
        <v>0</v>
      </c>
      <c r="Y250" s="163">
        <f t="shared" si="69"/>
        <v>0</v>
      </c>
      <c r="Z250" s="163">
        <f t="shared" si="69"/>
        <v>0</v>
      </c>
      <c r="AA250" s="163">
        <f t="shared" si="69"/>
        <v>0</v>
      </c>
      <c r="AB250" s="163">
        <f t="shared" si="69"/>
        <v>0</v>
      </c>
      <c r="AC250" s="163">
        <f t="shared" si="69"/>
        <v>0</v>
      </c>
      <c r="AD250" s="163">
        <f t="shared" si="69"/>
        <v>0</v>
      </c>
      <c r="AE250" s="163">
        <f t="shared" si="69"/>
        <v>0</v>
      </c>
      <c r="AF250" s="176">
        <f t="shared" si="69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v>0</v>
      </c>
      <c r="D251" s="163">
        <f t="shared" si="70"/>
        <v>0</v>
      </c>
      <c r="E251" s="163">
        <f t="shared" si="70"/>
        <v>0</v>
      </c>
      <c r="F251" s="163">
        <f t="shared" si="70"/>
        <v>0</v>
      </c>
      <c r="G251" s="163">
        <f t="shared" si="70"/>
        <v>0</v>
      </c>
      <c r="H251" s="163">
        <f t="shared" si="70"/>
        <v>0</v>
      </c>
      <c r="I251" s="163">
        <f t="shared" si="70"/>
        <v>0</v>
      </c>
      <c r="J251" s="163">
        <f t="shared" si="70"/>
        <v>0</v>
      </c>
      <c r="K251" s="163">
        <f t="shared" si="70"/>
        <v>0</v>
      </c>
      <c r="L251" s="163">
        <f t="shared" si="70"/>
        <v>0</v>
      </c>
      <c r="M251" s="163">
        <f t="shared" si="70"/>
        <v>0</v>
      </c>
      <c r="N251" s="163">
        <f t="shared" si="70"/>
        <v>0</v>
      </c>
      <c r="O251" s="163">
        <f t="shared" si="70"/>
        <v>0</v>
      </c>
      <c r="P251" s="163">
        <f t="shared" si="70"/>
        <v>0</v>
      </c>
      <c r="Q251" s="163">
        <f t="shared" si="70"/>
        <v>0</v>
      </c>
      <c r="R251" s="163">
        <f t="shared" si="70"/>
        <v>0</v>
      </c>
      <c r="S251" s="163">
        <f t="shared" si="69"/>
        <v>0</v>
      </c>
      <c r="T251" s="163">
        <f t="shared" si="69"/>
        <v>0</v>
      </c>
      <c r="U251" s="163">
        <f t="shared" si="69"/>
        <v>0</v>
      </c>
      <c r="V251" s="163">
        <f t="shared" si="69"/>
        <v>0</v>
      </c>
      <c r="W251" s="163">
        <f t="shared" si="69"/>
        <v>0</v>
      </c>
      <c r="X251" s="163">
        <f t="shared" si="69"/>
        <v>0</v>
      </c>
      <c r="Y251" s="163">
        <f t="shared" si="69"/>
        <v>0</v>
      </c>
      <c r="Z251" s="163">
        <f t="shared" si="69"/>
        <v>0</v>
      </c>
      <c r="AA251" s="163">
        <f t="shared" si="69"/>
        <v>0</v>
      </c>
      <c r="AB251" s="163">
        <f t="shared" si="69"/>
        <v>0</v>
      </c>
      <c r="AC251" s="163">
        <f t="shared" si="69"/>
        <v>0</v>
      </c>
      <c r="AD251" s="163">
        <f t="shared" si="69"/>
        <v>0</v>
      </c>
      <c r="AE251" s="163">
        <f t="shared" si="69"/>
        <v>0</v>
      </c>
      <c r="AF251" s="176">
        <f t="shared" si="69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v>0</v>
      </c>
      <c r="D252" s="163">
        <f t="shared" si="70"/>
        <v>0</v>
      </c>
      <c r="E252" s="163">
        <f t="shared" si="70"/>
        <v>0</v>
      </c>
      <c r="F252" s="163">
        <f t="shared" si="70"/>
        <v>0</v>
      </c>
      <c r="G252" s="163">
        <f t="shared" si="70"/>
        <v>0</v>
      </c>
      <c r="H252" s="163">
        <f t="shared" si="70"/>
        <v>0</v>
      </c>
      <c r="I252" s="163">
        <f t="shared" si="70"/>
        <v>0</v>
      </c>
      <c r="J252" s="163">
        <f t="shared" si="70"/>
        <v>0</v>
      </c>
      <c r="K252" s="163">
        <f t="shared" si="70"/>
        <v>0</v>
      </c>
      <c r="L252" s="163">
        <f t="shared" si="70"/>
        <v>0</v>
      </c>
      <c r="M252" s="163">
        <f t="shared" si="70"/>
        <v>0</v>
      </c>
      <c r="N252" s="163">
        <f t="shared" si="70"/>
        <v>0</v>
      </c>
      <c r="O252" s="163">
        <f t="shared" si="70"/>
        <v>0</v>
      </c>
      <c r="P252" s="163">
        <f t="shared" si="70"/>
        <v>0</v>
      </c>
      <c r="Q252" s="163">
        <f t="shared" si="70"/>
        <v>0</v>
      </c>
      <c r="R252" s="163">
        <f t="shared" si="70"/>
        <v>0</v>
      </c>
      <c r="S252" s="163">
        <f t="shared" si="69"/>
        <v>0</v>
      </c>
      <c r="T252" s="163">
        <f t="shared" si="69"/>
        <v>0</v>
      </c>
      <c r="U252" s="163">
        <f t="shared" si="69"/>
        <v>0</v>
      </c>
      <c r="V252" s="163">
        <f t="shared" si="69"/>
        <v>0</v>
      </c>
      <c r="W252" s="163">
        <f t="shared" si="69"/>
        <v>0</v>
      </c>
      <c r="X252" s="163">
        <f t="shared" si="69"/>
        <v>0</v>
      </c>
      <c r="Y252" s="163">
        <f t="shared" si="69"/>
        <v>0</v>
      </c>
      <c r="Z252" s="163">
        <f t="shared" si="69"/>
        <v>0</v>
      </c>
      <c r="AA252" s="163">
        <f t="shared" si="69"/>
        <v>0</v>
      </c>
      <c r="AB252" s="163">
        <f t="shared" si="69"/>
        <v>0</v>
      </c>
      <c r="AC252" s="163">
        <f t="shared" si="69"/>
        <v>0</v>
      </c>
      <c r="AD252" s="163">
        <f t="shared" si="69"/>
        <v>0</v>
      </c>
      <c r="AE252" s="163">
        <f t="shared" si="69"/>
        <v>0</v>
      </c>
      <c r="AF252" s="176">
        <f t="shared" si="69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v>0</v>
      </c>
      <c r="D253" s="163">
        <f t="shared" si="70"/>
        <v>0</v>
      </c>
      <c r="E253" s="163">
        <f t="shared" si="70"/>
        <v>0</v>
      </c>
      <c r="F253" s="163">
        <f t="shared" si="70"/>
        <v>0</v>
      </c>
      <c r="G253" s="163">
        <f t="shared" si="70"/>
        <v>0</v>
      </c>
      <c r="H253" s="163">
        <f t="shared" si="70"/>
        <v>0</v>
      </c>
      <c r="I253" s="163">
        <f t="shared" si="70"/>
        <v>0</v>
      </c>
      <c r="J253" s="163">
        <f t="shared" si="70"/>
        <v>0</v>
      </c>
      <c r="K253" s="163">
        <f t="shared" si="70"/>
        <v>0</v>
      </c>
      <c r="L253" s="163">
        <f t="shared" si="70"/>
        <v>0</v>
      </c>
      <c r="M253" s="163">
        <f t="shared" si="70"/>
        <v>0</v>
      </c>
      <c r="N253" s="163">
        <f t="shared" si="70"/>
        <v>0</v>
      </c>
      <c r="O253" s="163">
        <f t="shared" si="70"/>
        <v>0</v>
      </c>
      <c r="P253" s="163">
        <f t="shared" si="70"/>
        <v>0</v>
      </c>
      <c r="Q253" s="163">
        <f t="shared" si="70"/>
        <v>0</v>
      </c>
      <c r="R253" s="163">
        <f t="shared" si="70"/>
        <v>0</v>
      </c>
      <c r="S253" s="163">
        <f t="shared" si="69"/>
        <v>0</v>
      </c>
      <c r="T253" s="163">
        <f t="shared" si="69"/>
        <v>0</v>
      </c>
      <c r="U253" s="163">
        <f t="shared" si="69"/>
        <v>0</v>
      </c>
      <c r="V253" s="163">
        <f t="shared" si="69"/>
        <v>0</v>
      </c>
      <c r="W253" s="163">
        <f t="shared" si="69"/>
        <v>0</v>
      </c>
      <c r="X253" s="163">
        <f t="shared" si="69"/>
        <v>0</v>
      </c>
      <c r="Y253" s="163">
        <f t="shared" si="69"/>
        <v>0</v>
      </c>
      <c r="Z253" s="163">
        <f t="shared" si="69"/>
        <v>0</v>
      </c>
      <c r="AA253" s="163">
        <f t="shared" si="69"/>
        <v>0</v>
      </c>
      <c r="AB253" s="163">
        <f t="shared" si="69"/>
        <v>0</v>
      </c>
      <c r="AC253" s="163">
        <f t="shared" si="69"/>
        <v>0</v>
      </c>
      <c r="AD253" s="163">
        <f t="shared" si="69"/>
        <v>0</v>
      </c>
      <c r="AE253" s="163">
        <f t="shared" si="69"/>
        <v>0</v>
      </c>
      <c r="AF253" s="176">
        <f t="shared" si="69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v>0</v>
      </c>
      <c r="D254" s="163">
        <f t="shared" si="70"/>
        <v>0</v>
      </c>
      <c r="E254" s="163">
        <f t="shared" si="70"/>
        <v>0</v>
      </c>
      <c r="F254" s="163">
        <f t="shared" si="70"/>
        <v>0</v>
      </c>
      <c r="G254" s="163">
        <f t="shared" si="70"/>
        <v>0</v>
      </c>
      <c r="H254" s="163">
        <f t="shared" si="70"/>
        <v>0</v>
      </c>
      <c r="I254" s="163">
        <f t="shared" si="70"/>
        <v>0</v>
      </c>
      <c r="J254" s="163">
        <f t="shared" si="70"/>
        <v>0</v>
      </c>
      <c r="K254" s="163">
        <f t="shared" si="70"/>
        <v>0</v>
      </c>
      <c r="L254" s="163">
        <f t="shared" si="70"/>
        <v>0</v>
      </c>
      <c r="M254" s="163">
        <f t="shared" si="70"/>
        <v>0</v>
      </c>
      <c r="N254" s="163">
        <f t="shared" si="70"/>
        <v>0</v>
      </c>
      <c r="O254" s="163">
        <f t="shared" si="70"/>
        <v>0</v>
      </c>
      <c r="P254" s="163">
        <f t="shared" si="70"/>
        <v>0</v>
      </c>
      <c r="Q254" s="163">
        <f t="shared" si="70"/>
        <v>0</v>
      </c>
      <c r="R254" s="163">
        <f t="shared" si="70"/>
        <v>0</v>
      </c>
      <c r="S254" s="163">
        <f t="shared" si="69"/>
        <v>0</v>
      </c>
      <c r="T254" s="163">
        <f t="shared" si="69"/>
        <v>0</v>
      </c>
      <c r="U254" s="163">
        <f t="shared" si="69"/>
        <v>0</v>
      </c>
      <c r="V254" s="163">
        <f t="shared" si="69"/>
        <v>0</v>
      </c>
      <c r="W254" s="163">
        <f t="shared" si="69"/>
        <v>0</v>
      </c>
      <c r="X254" s="163">
        <f t="shared" si="69"/>
        <v>0</v>
      </c>
      <c r="Y254" s="163">
        <f t="shared" si="69"/>
        <v>0</v>
      </c>
      <c r="Z254" s="163">
        <f t="shared" si="69"/>
        <v>0</v>
      </c>
      <c r="AA254" s="163">
        <f t="shared" si="69"/>
        <v>0</v>
      </c>
      <c r="AB254" s="163">
        <f t="shared" si="69"/>
        <v>0</v>
      </c>
      <c r="AC254" s="163">
        <f t="shared" si="69"/>
        <v>0</v>
      </c>
      <c r="AD254" s="163">
        <f t="shared" si="69"/>
        <v>0</v>
      </c>
      <c r="AE254" s="163">
        <f t="shared" si="69"/>
        <v>0</v>
      </c>
      <c r="AF254" s="176">
        <f t="shared" si="69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v>0</v>
      </c>
      <c r="D255" s="163">
        <f t="shared" si="70"/>
        <v>0</v>
      </c>
      <c r="E255" s="163">
        <f t="shared" si="70"/>
        <v>0</v>
      </c>
      <c r="F255" s="163">
        <f t="shared" si="70"/>
        <v>0</v>
      </c>
      <c r="G255" s="163">
        <f t="shared" si="70"/>
        <v>0</v>
      </c>
      <c r="H255" s="163">
        <f t="shared" si="70"/>
        <v>0</v>
      </c>
      <c r="I255" s="163">
        <f t="shared" si="70"/>
        <v>0</v>
      </c>
      <c r="J255" s="163">
        <f t="shared" si="70"/>
        <v>0</v>
      </c>
      <c r="K255" s="163">
        <f t="shared" si="70"/>
        <v>0</v>
      </c>
      <c r="L255" s="163">
        <f t="shared" si="70"/>
        <v>0</v>
      </c>
      <c r="M255" s="163">
        <f t="shared" si="70"/>
        <v>0</v>
      </c>
      <c r="N255" s="163">
        <f t="shared" si="70"/>
        <v>0</v>
      </c>
      <c r="O255" s="163">
        <f t="shared" si="70"/>
        <v>0</v>
      </c>
      <c r="P255" s="163">
        <f t="shared" si="70"/>
        <v>0</v>
      </c>
      <c r="Q255" s="163">
        <f t="shared" si="70"/>
        <v>0</v>
      </c>
      <c r="R255" s="163">
        <f t="shared" si="70"/>
        <v>0</v>
      </c>
      <c r="S255" s="163">
        <f t="shared" si="69"/>
        <v>0</v>
      </c>
      <c r="T255" s="163">
        <f t="shared" si="69"/>
        <v>0</v>
      </c>
      <c r="U255" s="163">
        <f t="shared" si="69"/>
        <v>0</v>
      </c>
      <c r="V255" s="163">
        <f t="shared" si="69"/>
        <v>0</v>
      </c>
      <c r="W255" s="163">
        <f t="shared" si="69"/>
        <v>0</v>
      </c>
      <c r="X255" s="163">
        <f t="shared" si="69"/>
        <v>0</v>
      </c>
      <c r="Y255" s="163">
        <f t="shared" si="69"/>
        <v>0</v>
      </c>
      <c r="Z255" s="163">
        <f t="shared" si="69"/>
        <v>0</v>
      </c>
      <c r="AA255" s="163">
        <f t="shared" si="69"/>
        <v>0</v>
      </c>
      <c r="AB255" s="163">
        <f t="shared" si="69"/>
        <v>0</v>
      </c>
      <c r="AC255" s="163">
        <f t="shared" si="69"/>
        <v>0</v>
      </c>
      <c r="AD255" s="163">
        <f t="shared" si="69"/>
        <v>0</v>
      </c>
      <c r="AE255" s="163">
        <f t="shared" si="69"/>
        <v>0</v>
      </c>
      <c r="AF255" s="176">
        <f t="shared" si="69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v>0</v>
      </c>
      <c r="D256" s="163">
        <f t="shared" si="70"/>
        <v>0</v>
      </c>
      <c r="E256" s="163">
        <f t="shared" si="70"/>
        <v>0</v>
      </c>
      <c r="F256" s="163">
        <f t="shared" si="70"/>
        <v>0</v>
      </c>
      <c r="G256" s="163">
        <f t="shared" si="70"/>
        <v>0</v>
      </c>
      <c r="H256" s="163">
        <f t="shared" si="70"/>
        <v>0</v>
      </c>
      <c r="I256" s="163">
        <f t="shared" si="70"/>
        <v>0</v>
      </c>
      <c r="J256" s="163">
        <f t="shared" si="70"/>
        <v>0</v>
      </c>
      <c r="K256" s="163">
        <f t="shared" si="70"/>
        <v>0</v>
      </c>
      <c r="L256" s="163">
        <f t="shared" si="70"/>
        <v>0</v>
      </c>
      <c r="M256" s="163">
        <f t="shared" si="70"/>
        <v>0</v>
      </c>
      <c r="N256" s="163">
        <f t="shared" si="70"/>
        <v>0</v>
      </c>
      <c r="O256" s="163">
        <f t="shared" si="70"/>
        <v>0</v>
      </c>
      <c r="P256" s="163">
        <f t="shared" si="70"/>
        <v>0</v>
      </c>
      <c r="Q256" s="163">
        <f t="shared" si="70"/>
        <v>0</v>
      </c>
      <c r="R256" s="163">
        <f t="shared" si="70"/>
        <v>0</v>
      </c>
      <c r="S256" s="163">
        <f t="shared" si="69"/>
        <v>0</v>
      </c>
      <c r="T256" s="163">
        <f t="shared" si="69"/>
        <v>0</v>
      </c>
      <c r="U256" s="163">
        <f t="shared" si="69"/>
        <v>0</v>
      </c>
      <c r="V256" s="163">
        <f t="shared" si="69"/>
        <v>0</v>
      </c>
      <c r="W256" s="163">
        <f t="shared" si="69"/>
        <v>0</v>
      </c>
      <c r="X256" s="163">
        <f t="shared" si="69"/>
        <v>0</v>
      </c>
      <c r="Y256" s="163">
        <f t="shared" si="69"/>
        <v>0</v>
      </c>
      <c r="Z256" s="163">
        <f t="shared" si="69"/>
        <v>0</v>
      </c>
      <c r="AA256" s="163">
        <f t="shared" si="69"/>
        <v>0</v>
      </c>
      <c r="AB256" s="163">
        <f t="shared" si="69"/>
        <v>0</v>
      </c>
      <c r="AC256" s="163">
        <f t="shared" si="69"/>
        <v>0</v>
      </c>
      <c r="AD256" s="163">
        <f t="shared" si="69"/>
        <v>0</v>
      </c>
      <c r="AE256" s="163">
        <f t="shared" si="69"/>
        <v>0</v>
      </c>
      <c r="AF256" s="176">
        <f t="shared" si="69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v>0</v>
      </c>
      <c r="D257" s="163">
        <f t="shared" si="70"/>
        <v>0</v>
      </c>
      <c r="E257" s="163">
        <f t="shared" si="70"/>
        <v>0</v>
      </c>
      <c r="F257" s="163">
        <f t="shared" si="70"/>
        <v>0</v>
      </c>
      <c r="G257" s="163">
        <f t="shared" si="70"/>
        <v>0</v>
      </c>
      <c r="H257" s="163">
        <f t="shared" si="70"/>
        <v>0</v>
      </c>
      <c r="I257" s="163">
        <f t="shared" si="70"/>
        <v>0</v>
      </c>
      <c r="J257" s="163">
        <f t="shared" si="70"/>
        <v>0</v>
      </c>
      <c r="K257" s="163">
        <f t="shared" si="70"/>
        <v>0</v>
      </c>
      <c r="L257" s="163">
        <f t="shared" si="70"/>
        <v>0</v>
      </c>
      <c r="M257" s="163">
        <f t="shared" si="70"/>
        <v>0</v>
      </c>
      <c r="N257" s="163">
        <f t="shared" si="70"/>
        <v>0</v>
      </c>
      <c r="O257" s="163">
        <f t="shared" si="70"/>
        <v>0</v>
      </c>
      <c r="P257" s="163">
        <f t="shared" si="70"/>
        <v>0</v>
      </c>
      <c r="Q257" s="163">
        <f t="shared" si="70"/>
        <v>0</v>
      </c>
      <c r="R257" s="163">
        <f t="shared" si="70"/>
        <v>0</v>
      </c>
      <c r="S257" s="163">
        <f t="shared" si="69"/>
        <v>0</v>
      </c>
      <c r="T257" s="163">
        <f t="shared" si="69"/>
        <v>0</v>
      </c>
      <c r="U257" s="163">
        <f t="shared" si="69"/>
        <v>0</v>
      </c>
      <c r="V257" s="163">
        <f t="shared" si="69"/>
        <v>0</v>
      </c>
      <c r="W257" s="163">
        <f t="shared" si="69"/>
        <v>0</v>
      </c>
      <c r="X257" s="163">
        <f t="shared" si="69"/>
        <v>0</v>
      </c>
      <c r="Y257" s="163">
        <f t="shared" si="69"/>
        <v>0</v>
      </c>
      <c r="Z257" s="163">
        <f t="shared" si="69"/>
        <v>0</v>
      </c>
      <c r="AA257" s="163">
        <f t="shared" si="69"/>
        <v>0</v>
      </c>
      <c r="AB257" s="163">
        <f t="shared" si="69"/>
        <v>0</v>
      </c>
      <c r="AC257" s="163">
        <f t="shared" si="69"/>
        <v>0</v>
      </c>
      <c r="AD257" s="163">
        <f t="shared" si="69"/>
        <v>0</v>
      </c>
      <c r="AE257" s="163">
        <f t="shared" si="69"/>
        <v>0</v>
      </c>
      <c r="AF257" s="176">
        <f t="shared" si="69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v>0</v>
      </c>
      <c r="D258" s="163">
        <f t="shared" si="70"/>
        <v>0</v>
      </c>
      <c r="E258" s="163">
        <f t="shared" si="70"/>
        <v>0</v>
      </c>
      <c r="F258" s="163">
        <f t="shared" si="70"/>
        <v>0</v>
      </c>
      <c r="G258" s="163">
        <f t="shared" si="70"/>
        <v>0</v>
      </c>
      <c r="H258" s="163">
        <f t="shared" si="70"/>
        <v>0</v>
      </c>
      <c r="I258" s="163">
        <f t="shared" si="70"/>
        <v>0</v>
      </c>
      <c r="J258" s="163">
        <f t="shared" si="70"/>
        <v>0</v>
      </c>
      <c r="K258" s="163">
        <f t="shared" si="70"/>
        <v>0</v>
      </c>
      <c r="L258" s="163">
        <f t="shared" si="70"/>
        <v>0</v>
      </c>
      <c r="M258" s="163">
        <f t="shared" si="70"/>
        <v>0</v>
      </c>
      <c r="N258" s="163">
        <f t="shared" si="70"/>
        <v>0</v>
      </c>
      <c r="O258" s="163">
        <f t="shared" si="70"/>
        <v>0</v>
      </c>
      <c r="P258" s="163">
        <f t="shared" si="70"/>
        <v>0</v>
      </c>
      <c r="Q258" s="163">
        <f t="shared" si="70"/>
        <v>0</v>
      </c>
      <c r="R258" s="163">
        <f t="shared" si="70"/>
        <v>0</v>
      </c>
      <c r="S258" s="163">
        <f t="shared" si="69"/>
        <v>0</v>
      </c>
      <c r="T258" s="163">
        <f t="shared" si="69"/>
        <v>0</v>
      </c>
      <c r="U258" s="163">
        <f t="shared" si="69"/>
        <v>0</v>
      </c>
      <c r="V258" s="163">
        <f t="shared" si="69"/>
        <v>0</v>
      </c>
      <c r="W258" s="163">
        <f t="shared" si="69"/>
        <v>0</v>
      </c>
      <c r="X258" s="163">
        <f t="shared" si="69"/>
        <v>0</v>
      </c>
      <c r="Y258" s="163">
        <f t="shared" si="69"/>
        <v>0</v>
      </c>
      <c r="Z258" s="163">
        <f t="shared" si="69"/>
        <v>0</v>
      </c>
      <c r="AA258" s="163">
        <f t="shared" si="69"/>
        <v>0</v>
      </c>
      <c r="AB258" s="163">
        <f t="shared" si="69"/>
        <v>0</v>
      </c>
      <c r="AC258" s="163">
        <f t="shared" si="69"/>
        <v>0</v>
      </c>
      <c r="AD258" s="163">
        <f t="shared" si="69"/>
        <v>0</v>
      </c>
      <c r="AE258" s="163">
        <f t="shared" si="69"/>
        <v>0</v>
      </c>
      <c r="AF258" s="176">
        <f t="shared" si="69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v>0</v>
      </c>
      <c r="D259" s="163">
        <f t="shared" si="70"/>
        <v>0</v>
      </c>
      <c r="E259" s="163">
        <f t="shared" si="70"/>
        <v>0</v>
      </c>
      <c r="F259" s="163">
        <f t="shared" si="70"/>
        <v>0</v>
      </c>
      <c r="G259" s="163">
        <f t="shared" si="70"/>
        <v>0</v>
      </c>
      <c r="H259" s="163">
        <f t="shared" si="70"/>
        <v>0</v>
      </c>
      <c r="I259" s="163">
        <f t="shared" si="70"/>
        <v>0</v>
      </c>
      <c r="J259" s="163">
        <f t="shared" si="70"/>
        <v>0</v>
      </c>
      <c r="K259" s="163">
        <f t="shared" si="70"/>
        <v>0</v>
      </c>
      <c r="L259" s="163">
        <f t="shared" si="70"/>
        <v>0</v>
      </c>
      <c r="M259" s="163">
        <f t="shared" si="70"/>
        <v>0</v>
      </c>
      <c r="N259" s="163">
        <f t="shared" si="70"/>
        <v>0</v>
      </c>
      <c r="O259" s="163">
        <f t="shared" si="70"/>
        <v>0</v>
      </c>
      <c r="P259" s="163">
        <f t="shared" si="70"/>
        <v>0</v>
      </c>
      <c r="Q259" s="163">
        <f t="shared" si="70"/>
        <v>0</v>
      </c>
      <c r="R259" s="163">
        <f t="shared" si="70"/>
        <v>0</v>
      </c>
      <c r="S259" s="163">
        <f t="shared" si="69"/>
        <v>0</v>
      </c>
      <c r="T259" s="163">
        <f t="shared" si="69"/>
        <v>0</v>
      </c>
      <c r="U259" s="163">
        <f t="shared" si="69"/>
        <v>0</v>
      </c>
      <c r="V259" s="163">
        <f t="shared" si="69"/>
        <v>0</v>
      </c>
      <c r="W259" s="163">
        <f t="shared" si="69"/>
        <v>0</v>
      </c>
      <c r="X259" s="163">
        <f t="shared" si="69"/>
        <v>0</v>
      </c>
      <c r="Y259" s="163">
        <f t="shared" si="69"/>
        <v>0</v>
      </c>
      <c r="Z259" s="163">
        <f t="shared" si="69"/>
        <v>0</v>
      </c>
      <c r="AA259" s="163">
        <f t="shared" si="69"/>
        <v>0</v>
      </c>
      <c r="AB259" s="163">
        <f t="shared" si="69"/>
        <v>0</v>
      </c>
      <c r="AC259" s="163">
        <f t="shared" si="69"/>
        <v>0</v>
      </c>
      <c r="AD259" s="163">
        <f t="shared" si="69"/>
        <v>0</v>
      </c>
      <c r="AE259" s="163">
        <f t="shared" si="69"/>
        <v>0</v>
      </c>
      <c r="AF259" s="176">
        <f t="shared" si="69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v>0</v>
      </c>
      <c r="D260" s="163">
        <f t="shared" si="70"/>
        <v>0</v>
      </c>
      <c r="E260" s="163">
        <f t="shared" si="70"/>
        <v>0</v>
      </c>
      <c r="F260" s="163">
        <f t="shared" si="70"/>
        <v>0</v>
      </c>
      <c r="G260" s="163">
        <f t="shared" si="70"/>
        <v>0</v>
      </c>
      <c r="H260" s="163">
        <f t="shared" si="70"/>
        <v>0</v>
      </c>
      <c r="I260" s="163">
        <f t="shared" si="70"/>
        <v>0</v>
      </c>
      <c r="J260" s="163">
        <f t="shared" si="70"/>
        <v>0</v>
      </c>
      <c r="K260" s="163">
        <f t="shared" si="70"/>
        <v>0</v>
      </c>
      <c r="L260" s="163">
        <f t="shared" si="70"/>
        <v>0</v>
      </c>
      <c r="M260" s="163">
        <f t="shared" si="70"/>
        <v>0</v>
      </c>
      <c r="N260" s="163">
        <f t="shared" si="70"/>
        <v>0</v>
      </c>
      <c r="O260" s="163">
        <f t="shared" si="70"/>
        <v>0</v>
      </c>
      <c r="P260" s="163">
        <f t="shared" si="70"/>
        <v>0</v>
      </c>
      <c r="Q260" s="163">
        <f t="shared" si="70"/>
        <v>0</v>
      </c>
      <c r="R260" s="163">
        <f t="shared" si="70"/>
        <v>0</v>
      </c>
      <c r="S260" s="163">
        <f t="shared" si="69"/>
        <v>0</v>
      </c>
      <c r="T260" s="163">
        <f t="shared" si="69"/>
        <v>0</v>
      </c>
      <c r="U260" s="163">
        <f t="shared" si="69"/>
        <v>0</v>
      </c>
      <c r="V260" s="163">
        <f t="shared" si="69"/>
        <v>0</v>
      </c>
      <c r="W260" s="163">
        <f t="shared" si="69"/>
        <v>0</v>
      </c>
      <c r="X260" s="163">
        <f t="shared" si="69"/>
        <v>0</v>
      </c>
      <c r="Y260" s="163">
        <f t="shared" si="69"/>
        <v>0</v>
      </c>
      <c r="Z260" s="163">
        <f t="shared" si="69"/>
        <v>0</v>
      </c>
      <c r="AA260" s="163">
        <f t="shared" si="69"/>
        <v>0</v>
      </c>
      <c r="AB260" s="163">
        <f t="shared" si="69"/>
        <v>0</v>
      </c>
      <c r="AC260" s="163">
        <f t="shared" si="69"/>
        <v>0</v>
      </c>
      <c r="AD260" s="163">
        <f t="shared" si="69"/>
        <v>0</v>
      </c>
      <c r="AE260" s="163">
        <f t="shared" si="69"/>
        <v>0</v>
      </c>
      <c r="AF260" s="176">
        <f t="shared" si="69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v>0</v>
      </c>
      <c r="D261" s="163">
        <f t="shared" si="70"/>
        <v>0</v>
      </c>
      <c r="E261" s="163">
        <f t="shared" si="70"/>
        <v>0</v>
      </c>
      <c r="F261" s="163">
        <f t="shared" si="70"/>
        <v>0</v>
      </c>
      <c r="G261" s="163">
        <f t="shared" si="70"/>
        <v>0</v>
      </c>
      <c r="H261" s="163">
        <f t="shared" si="70"/>
        <v>0</v>
      </c>
      <c r="I261" s="163">
        <f t="shared" si="70"/>
        <v>0</v>
      </c>
      <c r="J261" s="163">
        <f t="shared" si="70"/>
        <v>0</v>
      </c>
      <c r="K261" s="163">
        <f t="shared" si="70"/>
        <v>0</v>
      </c>
      <c r="L261" s="163">
        <f t="shared" si="70"/>
        <v>0</v>
      </c>
      <c r="M261" s="163">
        <f t="shared" si="70"/>
        <v>0</v>
      </c>
      <c r="N261" s="163">
        <f t="shared" si="70"/>
        <v>0</v>
      </c>
      <c r="O261" s="163">
        <f t="shared" si="70"/>
        <v>0</v>
      </c>
      <c r="P261" s="163">
        <f t="shared" si="70"/>
        <v>0</v>
      </c>
      <c r="Q261" s="163">
        <f t="shared" si="70"/>
        <v>0</v>
      </c>
      <c r="R261" s="163">
        <f t="shared" si="70"/>
        <v>0</v>
      </c>
      <c r="S261" s="163">
        <f t="shared" si="69"/>
        <v>0</v>
      </c>
      <c r="T261" s="163">
        <f t="shared" si="69"/>
        <v>0</v>
      </c>
      <c r="U261" s="163">
        <f t="shared" si="69"/>
        <v>0</v>
      </c>
      <c r="V261" s="163">
        <f t="shared" si="69"/>
        <v>0</v>
      </c>
      <c r="W261" s="163">
        <f t="shared" si="69"/>
        <v>0</v>
      </c>
      <c r="X261" s="163">
        <f t="shared" si="69"/>
        <v>0</v>
      </c>
      <c r="Y261" s="163">
        <f t="shared" si="69"/>
        <v>0</v>
      </c>
      <c r="Z261" s="163">
        <f t="shared" si="69"/>
        <v>0</v>
      </c>
      <c r="AA261" s="163">
        <f t="shared" si="69"/>
        <v>0</v>
      </c>
      <c r="AB261" s="163">
        <f t="shared" si="69"/>
        <v>0</v>
      </c>
      <c r="AC261" s="163">
        <f t="shared" si="69"/>
        <v>0</v>
      </c>
      <c r="AD261" s="163">
        <f t="shared" si="69"/>
        <v>0</v>
      </c>
      <c r="AE261" s="163">
        <f t="shared" si="69"/>
        <v>0</v>
      </c>
      <c r="AF261" s="176">
        <f t="shared" si="69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v>0</v>
      </c>
      <c r="D262" s="163">
        <f t="shared" si="70"/>
        <v>0</v>
      </c>
      <c r="E262" s="163">
        <f t="shared" si="70"/>
        <v>0</v>
      </c>
      <c r="F262" s="163">
        <f t="shared" si="70"/>
        <v>0</v>
      </c>
      <c r="G262" s="163">
        <f t="shared" si="70"/>
        <v>0</v>
      </c>
      <c r="H262" s="163">
        <f t="shared" si="70"/>
        <v>0</v>
      </c>
      <c r="I262" s="163">
        <f t="shared" si="70"/>
        <v>0</v>
      </c>
      <c r="J262" s="163">
        <f t="shared" si="70"/>
        <v>0</v>
      </c>
      <c r="K262" s="163">
        <f t="shared" si="70"/>
        <v>0</v>
      </c>
      <c r="L262" s="163">
        <f t="shared" si="70"/>
        <v>0</v>
      </c>
      <c r="M262" s="163">
        <f t="shared" si="70"/>
        <v>0</v>
      </c>
      <c r="N262" s="163">
        <f t="shared" si="70"/>
        <v>0</v>
      </c>
      <c r="O262" s="163">
        <f t="shared" si="70"/>
        <v>0</v>
      </c>
      <c r="P262" s="163">
        <f t="shared" si="70"/>
        <v>0</v>
      </c>
      <c r="Q262" s="163">
        <f t="shared" si="70"/>
        <v>0</v>
      </c>
      <c r="R262" s="163">
        <f t="shared" si="70"/>
        <v>0</v>
      </c>
      <c r="S262" s="163">
        <f t="shared" si="69"/>
        <v>0</v>
      </c>
      <c r="T262" s="163">
        <f t="shared" si="69"/>
        <v>0</v>
      </c>
      <c r="U262" s="163">
        <f t="shared" si="69"/>
        <v>0</v>
      </c>
      <c r="V262" s="163">
        <f t="shared" si="69"/>
        <v>0</v>
      </c>
      <c r="W262" s="163">
        <f t="shared" si="69"/>
        <v>0</v>
      </c>
      <c r="X262" s="163">
        <f t="shared" si="69"/>
        <v>0</v>
      </c>
      <c r="Y262" s="163">
        <f t="shared" si="69"/>
        <v>0</v>
      </c>
      <c r="Z262" s="163">
        <f t="shared" si="69"/>
        <v>0</v>
      </c>
      <c r="AA262" s="163">
        <f t="shared" si="69"/>
        <v>0</v>
      </c>
      <c r="AB262" s="163">
        <f t="shared" si="69"/>
        <v>0</v>
      </c>
      <c r="AC262" s="163">
        <f t="shared" si="69"/>
        <v>0</v>
      </c>
      <c r="AD262" s="163">
        <f t="shared" si="69"/>
        <v>0</v>
      </c>
      <c r="AE262" s="163">
        <f t="shared" si="69"/>
        <v>0</v>
      </c>
      <c r="AF262" s="176">
        <f t="shared" si="69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v>0</v>
      </c>
      <c r="D263" s="163">
        <f t="shared" si="70"/>
        <v>0</v>
      </c>
      <c r="E263" s="163">
        <f t="shared" si="70"/>
        <v>0</v>
      </c>
      <c r="F263" s="163">
        <f t="shared" si="70"/>
        <v>0</v>
      </c>
      <c r="G263" s="163">
        <f t="shared" si="70"/>
        <v>0</v>
      </c>
      <c r="H263" s="163">
        <f t="shared" si="70"/>
        <v>0</v>
      </c>
      <c r="I263" s="163">
        <f t="shared" si="70"/>
        <v>0</v>
      </c>
      <c r="J263" s="163">
        <f t="shared" si="70"/>
        <v>0</v>
      </c>
      <c r="K263" s="163">
        <f t="shared" si="70"/>
        <v>0</v>
      </c>
      <c r="L263" s="163">
        <f t="shared" si="70"/>
        <v>0</v>
      </c>
      <c r="M263" s="163">
        <f t="shared" si="70"/>
        <v>0</v>
      </c>
      <c r="N263" s="163">
        <f t="shared" si="70"/>
        <v>0</v>
      </c>
      <c r="O263" s="163">
        <f t="shared" si="70"/>
        <v>0</v>
      </c>
      <c r="P263" s="163">
        <f t="shared" si="70"/>
        <v>0</v>
      </c>
      <c r="Q263" s="163">
        <f t="shared" si="70"/>
        <v>0</v>
      </c>
      <c r="R263" s="163">
        <f t="shared" si="70"/>
        <v>0</v>
      </c>
      <c r="S263" s="163">
        <f t="shared" si="69"/>
        <v>0</v>
      </c>
      <c r="T263" s="163">
        <f t="shared" si="69"/>
        <v>0</v>
      </c>
      <c r="U263" s="163">
        <f t="shared" si="69"/>
        <v>0</v>
      </c>
      <c r="V263" s="163">
        <f t="shared" si="69"/>
        <v>0</v>
      </c>
      <c r="W263" s="163">
        <f t="shared" si="69"/>
        <v>0</v>
      </c>
      <c r="X263" s="163">
        <f t="shared" si="69"/>
        <v>0</v>
      </c>
      <c r="Y263" s="163">
        <f t="shared" si="69"/>
        <v>0</v>
      </c>
      <c r="Z263" s="163">
        <f t="shared" si="69"/>
        <v>0</v>
      </c>
      <c r="AA263" s="163">
        <f t="shared" si="69"/>
        <v>0</v>
      </c>
      <c r="AB263" s="163">
        <f t="shared" si="69"/>
        <v>0</v>
      </c>
      <c r="AC263" s="163">
        <f t="shared" si="69"/>
        <v>0</v>
      </c>
      <c r="AD263" s="163">
        <f t="shared" si="69"/>
        <v>0</v>
      </c>
      <c r="AE263" s="163">
        <f t="shared" si="69"/>
        <v>0</v>
      </c>
      <c r="AF263" s="176">
        <f t="shared" si="69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v>0</v>
      </c>
      <c r="D264" s="163">
        <f t="shared" si="70"/>
        <v>0</v>
      </c>
      <c r="E264" s="163">
        <f t="shared" si="70"/>
        <v>0</v>
      </c>
      <c r="F264" s="163">
        <f t="shared" si="70"/>
        <v>0</v>
      </c>
      <c r="G264" s="163">
        <f t="shared" si="70"/>
        <v>0</v>
      </c>
      <c r="H264" s="163">
        <f t="shared" si="70"/>
        <v>0</v>
      </c>
      <c r="I264" s="163">
        <f t="shared" si="70"/>
        <v>0</v>
      </c>
      <c r="J264" s="163">
        <f t="shared" si="70"/>
        <v>0</v>
      </c>
      <c r="K264" s="163">
        <f t="shared" si="70"/>
        <v>0</v>
      </c>
      <c r="L264" s="163">
        <f t="shared" si="70"/>
        <v>0</v>
      </c>
      <c r="M264" s="163">
        <f t="shared" si="70"/>
        <v>0</v>
      </c>
      <c r="N264" s="163">
        <f t="shared" si="70"/>
        <v>0</v>
      </c>
      <c r="O264" s="163">
        <f t="shared" si="70"/>
        <v>0</v>
      </c>
      <c r="P264" s="163">
        <f t="shared" si="70"/>
        <v>0</v>
      </c>
      <c r="Q264" s="163">
        <f t="shared" si="70"/>
        <v>0</v>
      </c>
      <c r="R264" s="163">
        <f t="shared" si="70"/>
        <v>0</v>
      </c>
      <c r="S264" s="163">
        <f t="shared" ref="S264:AF273" si="71">R264</f>
        <v>0</v>
      </c>
      <c r="T264" s="163">
        <f t="shared" si="71"/>
        <v>0</v>
      </c>
      <c r="U264" s="163">
        <f t="shared" si="71"/>
        <v>0</v>
      </c>
      <c r="V264" s="163">
        <f t="shared" si="71"/>
        <v>0</v>
      </c>
      <c r="W264" s="163">
        <f t="shared" si="71"/>
        <v>0</v>
      </c>
      <c r="X264" s="163">
        <f t="shared" si="71"/>
        <v>0</v>
      </c>
      <c r="Y264" s="163">
        <f t="shared" si="71"/>
        <v>0</v>
      </c>
      <c r="Z264" s="163">
        <f t="shared" si="71"/>
        <v>0</v>
      </c>
      <c r="AA264" s="163">
        <f t="shared" si="71"/>
        <v>0</v>
      </c>
      <c r="AB264" s="163">
        <f t="shared" si="71"/>
        <v>0</v>
      </c>
      <c r="AC264" s="163">
        <f t="shared" si="71"/>
        <v>0</v>
      </c>
      <c r="AD264" s="163">
        <f t="shared" si="71"/>
        <v>0</v>
      </c>
      <c r="AE264" s="163">
        <f t="shared" si="71"/>
        <v>0</v>
      </c>
      <c r="AF264" s="176">
        <f t="shared" si="71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v>0</v>
      </c>
      <c r="D265" s="163">
        <f t="shared" ref="D265:R273" si="72">C265</f>
        <v>0</v>
      </c>
      <c r="E265" s="163">
        <f t="shared" si="72"/>
        <v>0</v>
      </c>
      <c r="F265" s="163">
        <f t="shared" si="72"/>
        <v>0</v>
      </c>
      <c r="G265" s="163">
        <f t="shared" si="72"/>
        <v>0</v>
      </c>
      <c r="H265" s="163">
        <f t="shared" si="72"/>
        <v>0</v>
      </c>
      <c r="I265" s="163">
        <f t="shared" si="72"/>
        <v>0</v>
      </c>
      <c r="J265" s="163">
        <f t="shared" si="72"/>
        <v>0</v>
      </c>
      <c r="K265" s="163">
        <f t="shared" si="72"/>
        <v>0</v>
      </c>
      <c r="L265" s="163">
        <f t="shared" si="72"/>
        <v>0</v>
      </c>
      <c r="M265" s="163">
        <f t="shared" si="72"/>
        <v>0</v>
      </c>
      <c r="N265" s="163">
        <f t="shared" si="72"/>
        <v>0</v>
      </c>
      <c r="O265" s="163">
        <f t="shared" si="72"/>
        <v>0</v>
      </c>
      <c r="P265" s="163">
        <f t="shared" si="72"/>
        <v>0</v>
      </c>
      <c r="Q265" s="163">
        <f t="shared" si="72"/>
        <v>0</v>
      </c>
      <c r="R265" s="163">
        <f t="shared" si="72"/>
        <v>0</v>
      </c>
      <c r="S265" s="163">
        <f t="shared" si="71"/>
        <v>0</v>
      </c>
      <c r="T265" s="163">
        <f t="shared" si="71"/>
        <v>0</v>
      </c>
      <c r="U265" s="163">
        <f t="shared" si="71"/>
        <v>0</v>
      </c>
      <c r="V265" s="163">
        <f t="shared" si="71"/>
        <v>0</v>
      </c>
      <c r="W265" s="163">
        <f t="shared" si="71"/>
        <v>0</v>
      </c>
      <c r="X265" s="163">
        <f t="shared" si="71"/>
        <v>0</v>
      </c>
      <c r="Y265" s="163">
        <f t="shared" si="71"/>
        <v>0</v>
      </c>
      <c r="Z265" s="163">
        <f t="shared" si="71"/>
        <v>0</v>
      </c>
      <c r="AA265" s="163">
        <f t="shared" si="71"/>
        <v>0</v>
      </c>
      <c r="AB265" s="163">
        <f t="shared" si="71"/>
        <v>0</v>
      </c>
      <c r="AC265" s="163">
        <f t="shared" si="71"/>
        <v>0</v>
      </c>
      <c r="AD265" s="163">
        <f t="shared" si="71"/>
        <v>0</v>
      </c>
      <c r="AE265" s="163">
        <f t="shared" si="71"/>
        <v>0</v>
      </c>
      <c r="AF265" s="176">
        <f t="shared" si="71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v>0</v>
      </c>
      <c r="D266" s="163">
        <f t="shared" si="72"/>
        <v>0</v>
      </c>
      <c r="E266" s="163">
        <f t="shared" si="72"/>
        <v>0</v>
      </c>
      <c r="F266" s="163">
        <f t="shared" si="72"/>
        <v>0</v>
      </c>
      <c r="G266" s="163">
        <f t="shared" si="72"/>
        <v>0</v>
      </c>
      <c r="H266" s="163">
        <f t="shared" si="72"/>
        <v>0</v>
      </c>
      <c r="I266" s="163">
        <f t="shared" si="72"/>
        <v>0</v>
      </c>
      <c r="J266" s="163">
        <f t="shared" si="72"/>
        <v>0</v>
      </c>
      <c r="K266" s="163">
        <f t="shared" si="72"/>
        <v>0</v>
      </c>
      <c r="L266" s="163">
        <f t="shared" si="72"/>
        <v>0</v>
      </c>
      <c r="M266" s="163">
        <f t="shared" si="72"/>
        <v>0</v>
      </c>
      <c r="N266" s="163">
        <f t="shared" si="72"/>
        <v>0</v>
      </c>
      <c r="O266" s="163">
        <f t="shared" si="72"/>
        <v>0</v>
      </c>
      <c r="P266" s="163">
        <f t="shared" si="72"/>
        <v>0</v>
      </c>
      <c r="Q266" s="163">
        <f t="shared" si="72"/>
        <v>0</v>
      </c>
      <c r="R266" s="163">
        <f t="shared" si="72"/>
        <v>0</v>
      </c>
      <c r="S266" s="163">
        <f t="shared" si="71"/>
        <v>0</v>
      </c>
      <c r="T266" s="163">
        <f t="shared" si="71"/>
        <v>0</v>
      </c>
      <c r="U266" s="163">
        <f t="shared" si="71"/>
        <v>0</v>
      </c>
      <c r="V266" s="163">
        <f t="shared" si="71"/>
        <v>0</v>
      </c>
      <c r="W266" s="163">
        <f t="shared" si="71"/>
        <v>0</v>
      </c>
      <c r="X266" s="163">
        <f t="shared" si="71"/>
        <v>0</v>
      </c>
      <c r="Y266" s="163">
        <f t="shared" si="71"/>
        <v>0</v>
      </c>
      <c r="Z266" s="163">
        <f t="shared" si="71"/>
        <v>0</v>
      </c>
      <c r="AA266" s="163">
        <f t="shared" si="71"/>
        <v>0</v>
      </c>
      <c r="AB266" s="163">
        <f t="shared" si="71"/>
        <v>0</v>
      </c>
      <c r="AC266" s="163">
        <f t="shared" si="71"/>
        <v>0</v>
      </c>
      <c r="AD266" s="163">
        <f t="shared" si="71"/>
        <v>0</v>
      </c>
      <c r="AE266" s="163">
        <f t="shared" si="71"/>
        <v>0</v>
      </c>
      <c r="AF266" s="176">
        <f t="shared" si="71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v>0</v>
      </c>
      <c r="D267" s="163">
        <f t="shared" si="72"/>
        <v>0</v>
      </c>
      <c r="E267" s="163">
        <f t="shared" si="72"/>
        <v>0</v>
      </c>
      <c r="F267" s="163">
        <f t="shared" si="72"/>
        <v>0</v>
      </c>
      <c r="G267" s="163">
        <f t="shared" si="72"/>
        <v>0</v>
      </c>
      <c r="H267" s="163">
        <f t="shared" si="72"/>
        <v>0</v>
      </c>
      <c r="I267" s="163">
        <f t="shared" si="72"/>
        <v>0</v>
      </c>
      <c r="J267" s="163">
        <f t="shared" si="72"/>
        <v>0</v>
      </c>
      <c r="K267" s="163">
        <f t="shared" si="72"/>
        <v>0</v>
      </c>
      <c r="L267" s="163">
        <f t="shared" si="72"/>
        <v>0</v>
      </c>
      <c r="M267" s="163">
        <f t="shared" si="72"/>
        <v>0</v>
      </c>
      <c r="N267" s="163">
        <f t="shared" si="72"/>
        <v>0</v>
      </c>
      <c r="O267" s="163">
        <f t="shared" si="72"/>
        <v>0</v>
      </c>
      <c r="P267" s="163">
        <f t="shared" si="72"/>
        <v>0</v>
      </c>
      <c r="Q267" s="163">
        <f t="shared" si="72"/>
        <v>0</v>
      </c>
      <c r="R267" s="163">
        <f t="shared" si="72"/>
        <v>0</v>
      </c>
      <c r="S267" s="163">
        <f t="shared" si="71"/>
        <v>0</v>
      </c>
      <c r="T267" s="163">
        <f t="shared" si="71"/>
        <v>0</v>
      </c>
      <c r="U267" s="163">
        <f t="shared" si="71"/>
        <v>0</v>
      </c>
      <c r="V267" s="163">
        <f t="shared" si="71"/>
        <v>0</v>
      </c>
      <c r="W267" s="163">
        <f t="shared" si="71"/>
        <v>0</v>
      </c>
      <c r="X267" s="163">
        <f t="shared" si="71"/>
        <v>0</v>
      </c>
      <c r="Y267" s="163">
        <f t="shared" si="71"/>
        <v>0</v>
      </c>
      <c r="Z267" s="163">
        <f t="shared" si="71"/>
        <v>0</v>
      </c>
      <c r="AA267" s="163">
        <f t="shared" si="71"/>
        <v>0</v>
      </c>
      <c r="AB267" s="163">
        <f t="shared" si="71"/>
        <v>0</v>
      </c>
      <c r="AC267" s="163">
        <f t="shared" si="71"/>
        <v>0</v>
      </c>
      <c r="AD267" s="163">
        <f t="shared" si="71"/>
        <v>0</v>
      </c>
      <c r="AE267" s="163">
        <f t="shared" si="71"/>
        <v>0</v>
      </c>
      <c r="AF267" s="176">
        <f t="shared" si="71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v>0</v>
      </c>
      <c r="D268" s="163">
        <f t="shared" si="72"/>
        <v>0</v>
      </c>
      <c r="E268" s="163">
        <f t="shared" si="72"/>
        <v>0</v>
      </c>
      <c r="F268" s="163">
        <f t="shared" si="72"/>
        <v>0</v>
      </c>
      <c r="G268" s="163">
        <f t="shared" si="72"/>
        <v>0</v>
      </c>
      <c r="H268" s="163">
        <f t="shared" si="72"/>
        <v>0</v>
      </c>
      <c r="I268" s="163">
        <f t="shared" si="72"/>
        <v>0</v>
      </c>
      <c r="J268" s="163">
        <f t="shared" si="72"/>
        <v>0</v>
      </c>
      <c r="K268" s="163">
        <f t="shared" si="72"/>
        <v>0</v>
      </c>
      <c r="L268" s="163">
        <f t="shared" si="72"/>
        <v>0</v>
      </c>
      <c r="M268" s="163">
        <f t="shared" si="72"/>
        <v>0</v>
      </c>
      <c r="N268" s="163">
        <f t="shared" si="72"/>
        <v>0</v>
      </c>
      <c r="O268" s="163">
        <f t="shared" si="72"/>
        <v>0</v>
      </c>
      <c r="P268" s="163">
        <f t="shared" si="72"/>
        <v>0</v>
      </c>
      <c r="Q268" s="163">
        <f t="shared" si="72"/>
        <v>0</v>
      </c>
      <c r="R268" s="163">
        <f t="shared" si="72"/>
        <v>0</v>
      </c>
      <c r="S268" s="163">
        <f t="shared" si="71"/>
        <v>0</v>
      </c>
      <c r="T268" s="163">
        <f t="shared" si="71"/>
        <v>0</v>
      </c>
      <c r="U268" s="163">
        <f t="shared" si="71"/>
        <v>0</v>
      </c>
      <c r="V268" s="163">
        <f t="shared" si="71"/>
        <v>0</v>
      </c>
      <c r="W268" s="163">
        <f t="shared" si="71"/>
        <v>0</v>
      </c>
      <c r="X268" s="163">
        <f t="shared" si="71"/>
        <v>0</v>
      </c>
      <c r="Y268" s="163">
        <f t="shared" si="71"/>
        <v>0</v>
      </c>
      <c r="Z268" s="163">
        <f t="shared" si="71"/>
        <v>0</v>
      </c>
      <c r="AA268" s="163">
        <f t="shared" si="71"/>
        <v>0</v>
      </c>
      <c r="AB268" s="163">
        <f t="shared" si="71"/>
        <v>0</v>
      </c>
      <c r="AC268" s="163">
        <f t="shared" si="71"/>
        <v>0</v>
      </c>
      <c r="AD268" s="163">
        <f t="shared" si="71"/>
        <v>0</v>
      </c>
      <c r="AE268" s="163">
        <f t="shared" si="71"/>
        <v>0</v>
      </c>
      <c r="AF268" s="176">
        <f t="shared" si="71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v>0</v>
      </c>
      <c r="D269" s="163">
        <f t="shared" si="72"/>
        <v>0</v>
      </c>
      <c r="E269" s="163">
        <f t="shared" si="72"/>
        <v>0</v>
      </c>
      <c r="F269" s="163">
        <f t="shared" si="72"/>
        <v>0</v>
      </c>
      <c r="G269" s="163">
        <f t="shared" si="72"/>
        <v>0</v>
      </c>
      <c r="H269" s="163">
        <f t="shared" si="72"/>
        <v>0</v>
      </c>
      <c r="I269" s="163">
        <f t="shared" si="72"/>
        <v>0</v>
      </c>
      <c r="J269" s="163">
        <f t="shared" si="72"/>
        <v>0</v>
      </c>
      <c r="K269" s="163">
        <f t="shared" si="72"/>
        <v>0</v>
      </c>
      <c r="L269" s="163">
        <f t="shared" si="72"/>
        <v>0</v>
      </c>
      <c r="M269" s="163">
        <f t="shared" si="72"/>
        <v>0</v>
      </c>
      <c r="N269" s="163">
        <f t="shared" si="72"/>
        <v>0</v>
      </c>
      <c r="O269" s="163">
        <f t="shared" si="72"/>
        <v>0</v>
      </c>
      <c r="P269" s="163">
        <f t="shared" si="72"/>
        <v>0</v>
      </c>
      <c r="Q269" s="163">
        <f t="shared" si="72"/>
        <v>0</v>
      </c>
      <c r="R269" s="163">
        <f t="shared" si="72"/>
        <v>0</v>
      </c>
      <c r="S269" s="163">
        <f t="shared" si="71"/>
        <v>0</v>
      </c>
      <c r="T269" s="163">
        <f t="shared" si="71"/>
        <v>0</v>
      </c>
      <c r="U269" s="163">
        <f t="shared" si="71"/>
        <v>0</v>
      </c>
      <c r="V269" s="163">
        <f t="shared" si="71"/>
        <v>0</v>
      </c>
      <c r="W269" s="163">
        <f t="shared" si="71"/>
        <v>0</v>
      </c>
      <c r="X269" s="163">
        <f t="shared" si="71"/>
        <v>0</v>
      </c>
      <c r="Y269" s="163">
        <f t="shared" si="71"/>
        <v>0</v>
      </c>
      <c r="Z269" s="163">
        <f t="shared" si="71"/>
        <v>0</v>
      </c>
      <c r="AA269" s="163">
        <f t="shared" si="71"/>
        <v>0</v>
      </c>
      <c r="AB269" s="163">
        <f t="shared" si="71"/>
        <v>0</v>
      </c>
      <c r="AC269" s="163">
        <f t="shared" si="71"/>
        <v>0</v>
      </c>
      <c r="AD269" s="163">
        <f t="shared" si="71"/>
        <v>0</v>
      </c>
      <c r="AE269" s="163">
        <f t="shared" si="71"/>
        <v>0</v>
      </c>
      <c r="AF269" s="176">
        <f t="shared" si="71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v>0</v>
      </c>
      <c r="D270" s="163">
        <f t="shared" si="72"/>
        <v>0</v>
      </c>
      <c r="E270" s="163">
        <f t="shared" si="72"/>
        <v>0</v>
      </c>
      <c r="F270" s="163">
        <f t="shared" si="72"/>
        <v>0</v>
      </c>
      <c r="G270" s="163">
        <f t="shared" si="72"/>
        <v>0</v>
      </c>
      <c r="H270" s="163">
        <f t="shared" si="72"/>
        <v>0</v>
      </c>
      <c r="I270" s="163">
        <f t="shared" si="72"/>
        <v>0</v>
      </c>
      <c r="J270" s="163">
        <f t="shared" si="72"/>
        <v>0</v>
      </c>
      <c r="K270" s="163">
        <f t="shared" si="72"/>
        <v>0</v>
      </c>
      <c r="L270" s="163">
        <f t="shared" si="72"/>
        <v>0</v>
      </c>
      <c r="M270" s="163">
        <f t="shared" si="72"/>
        <v>0</v>
      </c>
      <c r="N270" s="163">
        <f t="shared" si="72"/>
        <v>0</v>
      </c>
      <c r="O270" s="163">
        <f t="shared" si="72"/>
        <v>0</v>
      </c>
      <c r="P270" s="163">
        <f t="shared" si="72"/>
        <v>0</v>
      </c>
      <c r="Q270" s="163">
        <f t="shared" si="72"/>
        <v>0</v>
      </c>
      <c r="R270" s="163">
        <f t="shared" si="72"/>
        <v>0</v>
      </c>
      <c r="S270" s="163">
        <f t="shared" si="71"/>
        <v>0</v>
      </c>
      <c r="T270" s="163">
        <f t="shared" si="71"/>
        <v>0</v>
      </c>
      <c r="U270" s="163">
        <f t="shared" si="71"/>
        <v>0</v>
      </c>
      <c r="V270" s="163">
        <f t="shared" si="71"/>
        <v>0</v>
      </c>
      <c r="W270" s="163">
        <f t="shared" si="71"/>
        <v>0</v>
      </c>
      <c r="X270" s="163">
        <f t="shared" si="71"/>
        <v>0</v>
      </c>
      <c r="Y270" s="163">
        <f t="shared" si="71"/>
        <v>0</v>
      </c>
      <c r="Z270" s="163">
        <f t="shared" si="71"/>
        <v>0</v>
      </c>
      <c r="AA270" s="163">
        <f t="shared" si="71"/>
        <v>0</v>
      </c>
      <c r="AB270" s="163">
        <f t="shared" si="71"/>
        <v>0</v>
      </c>
      <c r="AC270" s="163">
        <f t="shared" si="71"/>
        <v>0</v>
      </c>
      <c r="AD270" s="163">
        <f t="shared" si="71"/>
        <v>0</v>
      </c>
      <c r="AE270" s="163">
        <f t="shared" si="71"/>
        <v>0</v>
      </c>
      <c r="AF270" s="176">
        <f t="shared" si="71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v>0</v>
      </c>
      <c r="D271" s="163">
        <f t="shared" si="72"/>
        <v>0</v>
      </c>
      <c r="E271" s="163">
        <f t="shared" si="72"/>
        <v>0</v>
      </c>
      <c r="F271" s="163">
        <f t="shared" si="72"/>
        <v>0</v>
      </c>
      <c r="G271" s="163">
        <f t="shared" si="72"/>
        <v>0</v>
      </c>
      <c r="H271" s="163">
        <f t="shared" si="72"/>
        <v>0</v>
      </c>
      <c r="I271" s="163">
        <f t="shared" si="72"/>
        <v>0</v>
      </c>
      <c r="J271" s="163">
        <f t="shared" si="72"/>
        <v>0</v>
      </c>
      <c r="K271" s="163">
        <f t="shared" si="72"/>
        <v>0</v>
      </c>
      <c r="L271" s="163">
        <f t="shared" si="72"/>
        <v>0</v>
      </c>
      <c r="M271" s="163">
        <f t="shared" si="72"/>
        <v>0</v>
      </c>
      <c r="N271" s="163">
        <f t="shared" si="72"/>
        <v>0</v>
      </c>
      <c r="O271" s="163">
        <f t="shared" si="72"/>
        <v>0</v>
      </c>
      <c r="P271" s="163">
        <f t="shared" si="72"/>
        <v>0</v>
      </c>
      <c r="Q271" s="163">
        <f t="shared" si="72"/>
        <v>0</v>
      </c>
      <c r="R271" s="163">
        <f t="shared" si="72"/>
        <v>0</v>
      </c>
      <c r="S271" s="163">
        <f t="shared" si="71"/>
        <v>0</v>
      </c>
      <c r="T271" s="163">
        <f t="shared" si="71"/>
        <v>0</v>
      </c>
      <c r="U271" s="163">
        <f t="shared" si="71"/>
        <v>0</v>
      </c>
      <c r="V271" s="163">
        <f t="shared" si="71"/>
        <v>0</v>
      </c>
      <c r="W271" s="163">
        <f t="shared" si="71"/>
        <v>0</v>
      </c>
      <c r="X271" s="163">
        <f t="shared" si="71"/>
        <v>0</v>
      </c>
      <c r="Y271" s="163">
        <f t="shared" si="71"/>
        <v>0</v>
      </c>
      <c r="Z271" s="163">
        <f t="shared" si="71"/>
        <v>0</v>
      </c>
      <c r="AA271" s="163">
        <f t="shared" si="71"/>
        <v>0</v>
      </c>
      <c r="AB271" s="163">
        <f t="shared" si="71"/>
        <v>0</v>
      </c>
      <c r="AC271" s="163">
        <f t="shared" si="71"/>
        <v>0</v>
      </c>
      <c r="AD271" s="163">
        <f t="shared" si="71"/>
        <v>0</v>
      </c>
      <c r="AE271" s="163">
        <f t="shared" si="71"/>
        <v>0</v>
      </c>
      <c r="AF271" s="176">
        <f t="shared" si="71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v>0</v>
      </c>
      <c r="D272" s="163">
        <f t="shared" si="72"/>
        <v>0</v>
      </c>
      <c r="E272" s="163">
        <f t="shared" si="72"/>
        <v>0</v>
      </c>
      <c r="F272" s="163">
        <f t="shared" si="72"/>
        <v>0</v>
      </c>
      <c r="G272" s="163">
        <f t="shared" si="72"/>
        <v>0</v>
      </c>
      <c r="H272" s="163">
        <f t="shared" si="72"/>
        <v>0</v>
      </c>
      <c r="I272" s="163">
        <f t="shared" si="72"/>
        <v>0</v>
      </c>
      <c r="J272" s="163">
        <f t="shared" si="72"/>
        <v>0</v>
      </c>
      <c r="K272" s="163">
        <f t="shared" si="72"/>
        <v>0</v>
      </c>
      <c r="L272" s="163">
        <f t="shared" si="72"/>
        <v>0</v>
      </c>
      <c r="M272" s="163">
        <f t="shared" si="72"/>
        <v>0</v>
      </c>
      <c r="N272" s="163">
        <f t="shared" si="72"/>
        <v>0</v>
      </c>
      <c r="O272" s="163">
        <f t="shared" si="72"/>
        <v>0</v>
      </c>
      <c r="P272" s="163">
        <f t="shared" si="72"/>
        <v>0</v>
      </c>
      <c r="Q272" s="163">
        <f t="shared" si="72"/>
        <v>0</v>
      </c>
      <c r="R272" s="163">
        <f t="shared" si="72"/>
        <v>0</v>
      </c>
      <c r="S272" s="163">
        <f t="shared" si="71"/>
        <v>0</v>
      </c>
      <c r="T272" s="163">
        <f t="shared" si="71"/>
        <v>0</v>
      </c>
      <c r="U272" s="163">
        <f t="shared" si="71"/>
        <v>0</v>
      </c>
      <c r="V272" s="163">
        <f t="shared" si="71"/>
        <v>0</v>
      </c>
      <c r="W272" s="163">
        <f t="shared" si="71"/>
        <v>0</v>
      </c>
      <c r="X272" s="163">
        <f t="shared" si="71"/>
        <v>0</v>
      </c>
      <c r="Y272" s="163">
        <f t="shared" si="71"/>
        <v>0</v>
      </c>
      <c r="Z272" s="163">
        <f t="shared" si="71"/>
        <v>0</v>
      </c>
      <c r="AA272" s="163">
        <f t="shared" si="71"/>
        <v>0</v>
      </c>
      <c r="AB272" s="163">
        <f t="shared" si="71"/>
        <v>0</v>
      </c>
      <c r="AC272" s="163">
        <f t="shared" si="71"/>
        <v>0</v>
      </c>
      <c r="AD272" s="163">
        <f t="shared" si="71"/>
        <v>0</v>
      </c>
      <c r="AE272" s="163">
        <f t="shared" si="71"/>
        <v>0</v>
      </c>
      <c r="AF272" s="176">
        <f t="shared" si="71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v>0</v>
      </c>
      <c r="D273" s="179">
        <f t="shared" si="72"/>
        <v>0</v>
      </c>
      <c r="E273" s="179">
        <f t="shared" si="72"/>
        <v>0</v>
      </c>
      <c r="F273" s="179">
        <f t="shared" si="72"/>
        <v>0</v>
      </c>
      <c r="G273" s="179">
        <f t="shared" si="72"/>
        <v>0</v>
      </c>
      <c r="H273" s="179">
        <f t="shared" si="72"/>
        <v>0</v>
      </c>
      <c r="I273" s="179">
        <f t="shared" si="72"/>
        <v>0</v>
      </c>
      <c r="J273" s="179">
        <f t="shared" si="72"/>
        <v>0</v>
      </c>
      <c r="K273" s="179">
        <f t="shared" si="72"/>
        <v>0</v>
      </c>
      <c r="L273" s="179">
        <f t="shared" si="72"/>
        <v>0</v>
      </c>
      <c r="M273" s="179">
        <f t="shared" si="72"/>
        <v>0</v>
      </c>
      <c r="N273" s="179">
        <f t="shared" si="72"/>
        <v>0</v>
      </c>
      <c r="O273" s="179">
        <f t="shared" si="72"/>
        <v>0</v>
      </c>
      <c r="P273" s="179">
        <f t="shared" si="72"/>
        <v>0</v>
      </c>
      <c r="Q273" s="179">
        <f t="shared" si="72"/>
        <v>0</v>
      </c>
      <c r="R273" s="179">
        <f t="shared" si="72"/>
        <v>0</v>
      </c>
      <c r="S273" s="179">
        <f t="shared" si="71"/>
        <v>0</v>
      </c>
      <c r="T273" s="179">
        <f t="shared" si="71"/>
        <v>0</v>
      </c>
      <c r="U273" s="179">
        <f t="shared" si="71"/>
        <v>0</v>
      </c>
      <c r="V273" s="179">
        <f t="shared" si="71"/>
        <v>0</v>
      </c>
      <c r="W273" s="179">
        <f t="shared" si="71"/>
        <v>0</v>
      </c>
      <c r="X273" s="179">
        <f t="shared" si="71"/>
        <v>0</v>
      </c>
      <c r="Y273" s="179">
        <f t="shared" si="71"/>
        <v>0</v>
      </c>
      <c r="Z273" s="179">
        <f t="shared" si="71"/>
        <v>0</v>
      </c>
      <c r="AA273" s="179">
        <f t="shared" si="71"/>
        <v>0</v>
      </c>
      <c r="AB273" s="179">
        <f t="shared" si="71"/>
        <v>0</v>
      </c>
      <c r="AC273" s="179">
        <f t="shared" si="71"/>
        <v>0</v>
      </c>
      <c r="AD273" s="179">
        <f t="shared" si="71"/>
        <v>0</v>
      </c>
      <c r="AE273" s="179">
        <f t="shared" si="71"/>
        <v>0</v>
      </c>
      <c r="AF273" s="180">
        <f t="shared" si="71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73">SUM(B169:B273)</f>
        <v>0</v>
      </c>
      <c r="C274" s="182">
        <f t="shared" ref="C274" si="74">SUM(C169:C273)</f>
        <v>0</v>
      </c>
      <c r="D274" s="182">
        <f t="shared" si="73"/>
        <v>0</v>
      </c>
      <c r="E274" s="182">
        <f t="shared" si="73"/>
        <v>0</v>
      </c>
      <c r="F274" s="182">
        <f t="shared" si="73"/>
        <v>0</v>
      </c>
      <c r="G274" s="182">
        <f t="shared" si="73"/>
        <v>0</v>
      </c>
      <c r="H274" s="182">
        <f t="shared" si="73"/>
        <v>0</v>
      </c>
      <c r="I274" s="182">
        <f t="shared" si="73"/>
        <v>0</v>
      </c>
      <c r="J274" s="182">
        <f t="shared" si="73"/>
        <v>0</v>
      </c>
      <c r="K274" s="182">
        <f t="shared" si="73"/>
        <v>0</v>
      </c>
      <c r="L274" s="182">
        <f t="shared" si="73"/>
        <v>0</v>
      </c>
      <c r="M274" s="182">
        <f t="shared" si="73"/>
        <v>0</v>
      </c>
      <c r="N274" s="182">
        <f t="shared" si="73"/>
        <v>0</v>
      </c>
      <c r="O274" s="182">
        <f t="shared" si="73"/>
        <v>0</v>
      </c>
      <c r="P274" s="182">
        <f t="shared" si="73"/>
        <v>0</v>
      </c>
      <c r="Q274" s="182">
        <f t="shared" si="73"/>
        <v>0</v>
      </c>
      <c r="R274" s="182">
        <f t="shared" si="73"/>
        <v>0</v>
      </c>
      <c r="S274" s="182">
        <f t="shared" si="73"/>
        <v>0</v>
      </c>
      <c r="T274" s="182">
        <f t="shared" si="73"/>
        <v>0</v>
      </c>
      <c r="U274" s="182">
        <f t="shared" si="73"/>
        <v>0</v>
      </c>
      <c r="V274" s="182">
        <f t="shared" si="73"/>
        <v>0</v>
      </c>
      <c r="W274" s="182">
        <f t="shared" si="73"/>
        <v>0</v>
      </c>
      <c r="X274" s="182">
        <f t="shared" si="73"/>
        <v>0</v>
      </c>
      <c r="Y274" s="182">
        <f t="shared" si="73"/>
        <v>0</v>
      </c>
      <c r="Z274" s="182">
        <f t="shared" si="73"/>
        <v>0</v>
      </c>
      <c r="AA274" s="182">
        <f t="shared" si="73"/>
        <v>0</v>
      </c>
      <c r="AB274" s="182">
        <f t="shared" si="73"/>
        <v>0</v>
      </c>
      <c r="AC274" s="182">
        <f t="shared" si="73"/>
        <v>0</v>
      </c>
      <c r="AD274" s="182">
        <f t="shared" si="73"/>
        <v>0</v>
      </c>
      <c r="AE274" s="182">
        <f t="shared" si="73"/>
        <v>0</v>
      </c>
      <c r="AF274" s="183">
        <f t="shared" si="73"/>
        <v>0</v>
      </c>
      <c r="AG274" s="184">
        <f t="shared" si="7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377" priority="32">
      <formula>$AH11=0</formula>
    </cfRule>
  </conditionalFormatting>
  <conditionalFormatting sqref="A101:A102">
    <cfRule type="expression" dxfId="376" priority="200">
      <formula>$AH106=0</formula>
    </cfRule>
  </conditionalFormatting>
  <conditionalFormatting sqref="A103:A107">
    <cfRule type="expression" dxfId="375" priority="148">
      <formula>$AH102=0</formula>
    </cfRule>
  </conditionalFormatting>
  <conditionalFormatting sqref="A160:A167">
    <cfRule type="expression" dxfId="374" priority="201">
      <formula>$AH267=0</formula>
    </cfRule>
  </conditionalFormatting>
  <conditionalFormatting sqref="A168:A275">
    <cfRule type="expression" dxfId="373" priority="71">
      <formula>$AH168=0</formula>
    </cfRule>
  </conditionalFormatting>
  <conditionalFormatting sqref="B8">
    <cfRule type="expression" dxfId="372" priority="196">
      <formula>AND(C$9&gt;=14/24,C$9&lt;20/24)</formula>
    </cfRule>
    <cfRule type="expression" dxfId="371" priority="197">
      <formula>AND(C$9&gt;=8/24,C$9&lt;14/24)</formula>
    </cfRule>
    <cfRule type="expression" dxfId="370" priority="198">
      <formula>C$9&lt;8/24</formula>
    </cfRule>
    <cfRule type="expression" dxfId="369" priority="199">
      <formula>C$9&gt;=20/24</formula>
    </cfRule>
  </conditionalFormatting>
  <conditionalFormatting sqref="D11:AA13 AB12:AF13 E76:AF77 D76:D90 E80:E90 F82:G90 H84:J90 K85:AF90 D93:AF115 D72:F72 B9:AF10 D117:AF134 D137:AF159">
    <cfRule type="expression" dxfId="368" priority="113">
      <formula>B$9&gt;=20/24</formula>
    </cfRule>
  </conditionalFormatting>
  <conditionalFormatting sqref="B9:AF10 D11:AA13 AB12:AF13 D72:F72 E76:AF77 D76:D90 E80:E90 F82:G90 H84:J90 K85:AF90 D93:AF115 D117:AF134 D137:AF159">
    <cfRule type="expression" dxfId="367" priority="114">
      <formula>AND(B$9&gt;=14/24,B$9&lt;20/24)</formula>
    </cfRule>
    <cfRule type="expression" dxfId="366" priority="115">
      <formula>AND(B$9&gt;=8/24,B$9&lt;14/24)</formula>
    </cfRule>
    <cfRule type="expression" dxfId="365" priority="116">
      <formula>B$9&lt;8/24</formula>
    </cfRule>
  </conditionalFormatting>
  <conditionalFormatting sqref="D14:AF53">
    <cfRule type="expression" dxfId="364" priority="56">
      <formula>D14&gt;$AG14*1</formula>
    </cfRule>
    <cfRule type="expression" dxfId="363" priority="57">
      <formula>D$9&gt;=20/24</formula>
    </cfRule>
    <cfRule type="expression" dxfId="362" priority="58">
      <formula>AND(D$9&gt;=14/24,D$9&lt;20/24)</formula>
    </cfRule>
    <cfRule type="expression" dxfId="361" priority="59">
      <formula>AND(D$9&gt;=8/24,D$9&lt;14/24)</formula>
    </cfRule>
    <cfRule type="expression" dxfId="360" priority="60">
      <formula>D$9&lt;8/24</formula>
    </cfRule>
  </conditionalFormatting>
  <conditionalFormatting sqref="D54:AF68">
    <cfRule type="expression" dxfId="359" priority="49">
      <formula>D$9&lt;8/24</formula>
    </cfRule>
  </conditionalFormatting>
  <conditionalFormatting sqref="D54:AF70">
    <cfRule type="expression" dxfId="358" priority="46">
      <formula>D$9&gt;=20/24</formula>
    </cfRule>
    <cfRule type="expression" dxfId="357" priority="47">
      <formula>AND(D$9&gt;=14/24,D$9&lt;20/24)</formula>
    </cfRule>
    <cfRule type="expression" dxfId="356" priority="48">
      <formula>AND(D$9&gt;=8/24,D$9&lt;14/24)</formula>
    </cfRule>
  </conditionalFormatting>
  <conditionalFormatting sqref="D63:AF65">
    <cfRule type="expression" dxfId="355" priority="50">
      <formula>D63&gt;$AG63</formula>
    </cfRule>
  </conditionalFormatting>
  <conditionalFormatting sqref="D69:AF70">
    <cfRule type="expression" dxfId="354" priority="121">
      <formula>D$9&lt;8/24</formula>
    </cfRule>
  </conditionalFormatting>
  <conditionalFormatting sqref="D72:AF75">
    <cfRule type="expression" dxfId="353" priority="37">
      <formula>D72&gt;$AG72*1</formula>
    </cfRule>
  </conditionalFormatting>
  <conditionalFormatting sqref="D73:AF75">
    <cfRule type="expression" dxfId="352" priority="38">
      <formula>D$9&gt;=20/24</formula>
    </cfRule>
    <cfRule type="expression" dxfId="351" priority="39">
      <formula>AND(D$9&gt;=14/24,D$9&lt;20/24)</formula>
    </cfRule>
    <cfRule type="expression" dxfId="350" priority="40">
      <formula>AND(D$9&gt;=8/24,D$9&lt;14/24)</formula>
    </cfRule>
    <cfRule type="expression" dxfId="349" priority="41">
      <formula>D$9&lt;8/24</formula>
    </cfRule>
  </conditionalFormatting>
  <conditionalFormatting sqref="D161:AF167">
    <cfRule type="expression" dxfId="348" priority="72">
      <formula>D$9&gt;=20/24</formula>
    </cfRule>
    <cfRule type="expression" dxfId="347" priority="73">
      <formula>AND(D$9&gt;=14/24,D$9&lt;20/24)</formula>
    </cfRule>
    <cfRule type="expression" dxfId="346" priority="74">
      <formula>AND(D$9&gt;=8/24,D$9&lt;14/24)</formula>
    </cfRule>
    <cfRule type="expression" dxfId="345" priority="75">
      <formula>D$9&lt;8/24</formula>
    </cfRule>
  </conditionalFormatting>
  <conditionalFormatting sqref="D169:AF274">
    <cfRule type="expression" dxfId="344" priority="33">
      <formula>D$9&gt;=20/24</formula>
    </cfRule>
    <cfRule type="expression" dxfId="343" priority="34">
      <formula>AND(D$9&gt;=14/24,D$9&lt;20/24)</formula>
    </cfRule>
    <cfRule type="expression" dxfId="342" priority="35">
      <formula>AND(D$9&gt;=8/24,D$9&lt;14/24)</formula>
    </cfRule>
    <cfRule type="expression" dxfId="341" priority="36">
      <formula>D$9&lt;8/24</formula>
    </cfRule>
  </conditionalFormatting>
  <conditionalFormatting sqref="D79:AC90 AD80:AF90 AB69:AF70 AA70 D11:AA13 AB12:AF13 D71:AG71 D76:AF78 AG78 D91:AF91 AF92:AF95 D92:AE96 AF96:AG96 D69:AA69">
    <cfRule type="expression" dxfId="340" priority="112">
      <formula>D11&gt;$AG11*1</formula>
    </cfRule>
  </conditionalFormatting>
  <conditionalFormatting sqref="E79:I83 J80:J83 K83:O83">
    <cfRule type="expression" dxfId="339" priority="122">
      <formula>E$9&gt;=20/24</formula>
    </cfRule>
    <cfRule type="expression" dxfId="338" priority="123">
      <formula>AND(E$9&gt;=14/24,E$9&lt;20/24)</formula>
    </cfRule>
    <cfRule type="expression" dxfId="337" priority="124">
      <formula>AND(E$9&gt;=8/24,E$9&lt;14/24)</formula>
    </cfRule>
    <cfRule type="expression" dxfId="336" priority="125">
      <formula>E$9&lt;8/24</formula>
    </cfRule>
  </conditionalFormatting>
  <conditionalFormatting sqref="E84:O84">
    <cfRule type="expression" dxfId="335" priority="117">
      <formula>E$9&gt;=20/24</formula>
    </cfRule>
    <cfRule type="expression" dxfId="334" priority="118">
      <formula>AND(E$9&gt;=14/24,E$9&lt;20/24)</formula>
    </cfRule>
    <cfRule type="expression" dxfId="333" priority="119">
      <formula>AND(E$9&gt;=8/24,E$9&lt;14/24)</formula>
    </cfRule>
    <cfRule type="expression" dxfId="332" priority="120">
      <formula>E$9&lt;8/24</formula>
    </cfRule>
  </conditionalFormatting>
  <conditionalFormatting sqref="E72:AF72 E76:AF78">
    <cfRule type="expression" dxfId="331" priority="132">
      <formula>E$9&gt;=20/24</formula>
    </cfRule>
    <cfRule type="expression" dxfId="330" priority="133">
      <formula>AND(E$9&gt;=14/24,E$9&lt;20/24)</formula>
    </cfRule>
    <cfRule type="expression" dxfId="329" priority="134">
      <formula>AND(E$9&gt;=8/24,E$9&lt;14/24)</formula>
    </cfRule>
    <cfRule type="expression" dxfId="328" priority="135">
      <formula>E$9&lt;8/24</formula>
    </cfRule>
  </conditionalFormatting>
  <conditionalFormatting sqref="E73:AF75">
    <cfRule type="expression" dxfId="327" priority="42">
      <formula>E$9&gt;=20/24</formula>
    </cfRule>
    <cfRule type="expression" dxfId="326" priority="43">
      <formula>AND(E$9&gt;=14/24,E$9&lt;20/24)</formula>
    </cfRule>
    <cfRule type="expression" dxfId="325" priority="44">
      <formula>AND(E$9&gt;=8/24,E$9&lt;14/24)</formula>
    </cfRule>
    <cfRule type="expression" dxfId="324" priority="45">
      <formula>E$9&lt;8/24</formula>
    </cfRule>
  </conditionalFormatting>
  <conditionalFormatting sqref="F79:O81">
    <cfRule type="expression" dxfId="323" priority="140">
      <formula>F$9&gt;=20/24</formula>
    </cfRule>
    <cfRule type="expression" dxfId="322" priority="141">
      <formula>AND(F$9&gt;=14/24,F$9&lt;20/24)</formula>
    </cfRule>
    <cfRule type="expression" dxfId="321" priority="142">
      <formula>AND(F$9&gt;=8/24,F$9&lt;14/24)</formula>
    </cfRule>
    <cfRule type="expression" dxfId="320" priority="143">
      <formula>F$9&lt;8/24</formula>
    </cfRule>
  </conditionalFormatting>
  <conditionalFormatting sqref="L84:AF84">
    <cfRule type="expression" dxfId="319" priority="136">
      <formula>L$9&gt;=20/24</formula>
    </cfRule>
    <cfRule type="expression" dxfId="318" priority="137">
      <formula>AND(L$9&gt;=14/24,L$9&lt;20/24)</formula>
    </cfRule>
    <cfRule type="expression" dxfId="317" priority="138">
      <formula>AND(L$9&gt;=8/24,L$9&lt;14/24)</formula>
    </cfRule>
    <cfRule type="expression" dxfId="316" priority="139">
      <formula>L$9&lt;8/24</formula>
    </cfRule>
  </conditionalFormatting>
  <conditionalFormatting sqref="M8 S8 AB8">
    <cfRule type="expression" dxfId="315" priority="189">
      <formula>AND(N$9&gt;=14/24,N$9&lt;20/24)</formula>
    </cfRule>
    <cfRule type="expression" dxfId="314" priority="190">
      <formula>AND(N$9&gt;=8/24,N$9&lt;14/24)</formula>
    </cfRule>
    <cfRule type="expression" dxfId="313" priority="191">
      <formula>N$9&lt;8/24</formula>
    </cfRule>
  </conditionalFormatting>
  <conditionalFormatting sqref="M79:Y83 Z80:AA83">
    <cfRule type="expression" dxfId="312" priority="144">
      <formula>M$9&gt;=20/24</formula>
    </cfRule>
    <cfRule type="expression" dxfId="311" priority="145">
      <formula>AND(M$9&gt;=14/24,M$9&lt;20/24)</formula>
    </cfRule>
    <cfRule type="expression" dxfId="310" priority="146">
      <formula>AND(M$9&gt;=8/24,M$9&lt;14/24)</formula>
    </cfRule>
    <cfRule type="expression" dxfId="309" priority="147">
      <formula>M$9&lt;8/24</formula>
    </cfRule>
  </conditionalFormatting>
  <conditionalFormatting sqref="O3:P3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08" priority="188">
      <formula>N$9&gt;=20/24</formula>
    </cfRule>
  </conditionalFormatting>
  <conditionalFormatting sqref="S8">
    <cfRule type="expression" dxfId="307" priority="179">
      <formula>U$9&gt;=20/24</formula>
    </cfRule>
    <cfRule type="expression" dxfId="306" priority="180">
      <formula>AND(U$9&gt;=14/24,U$9&lt;20/24)</formula>
    </cfRule>
    <cfRule type="expression" dxfId="305" priority="181">
      <formula>AND(U$9&gt;=8/24,U$9&lt;14/24)</formula>
    </cfRule>
    <cfRule type="expression" dxfId="304" priority="182">
      <formula>U$9&lt;8/24</formula>
    </cfRule>
  </conditionalFormatting>
  <conditionalFormatting sqref="T79:AF84">
    <cfRule type="expression" dxfId="303" priority="66">
      <formula>T$9&gt;=20/24</formula>
    </cfRule>
    <cfRule type="expression" dxfId="302" priority="67">
      <formula>AND(T$9&gt;=14/24,T$9&lt;20/24)</formula>
    </cfRule>
    <cfRule type="expression" dxfId="301" priority="68">
      <formula>AND(T$9&gt;=8/24,T$9&lt;14/24)</formula>
    </cfRule>
    <cfRule type="expression" dxfId="300" priority="69">
      <formula>T$9&lt;8/24</formula>
    </cfRule>
  </conditionalFormatting>
  <conditionalFormatting sqref="V3 AB3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99" priority="51">
      <formula>Y$9&gt;=20/24</formula>
    </cfRule>
    <cfRule type="expression" dxfId="298" priority="52">
      <formula>AND(Y$9&gt;=14/24,Y$9&lt;20/24)</formula>
    </cfRule>
    <cfRule type="expression" dxfId="297" priority="53">
      <formula>AND(Y$9&gt;=8/24,Y$9&lt;14/24)</formula>
    </cfRule>
    <cfRule type="expression" dxfId="296" priority="54">
      <formula>Y$9&lt;8/24</formula>
    </cfRule>
  </conditionalFormatting>
  <conditionalFormatting sqref="Z69:Z70">
    <cfRule type="expression" dxfId="295" priority="131">
      <formula>Z69&gt;$AG69</formula>
    </cfRule>
  </conditionalFormatting>
  <conditionalFormatting sqref="Z66:AF69 D66:Y70 D54:AF62 AB11:AF11">
    <cfRule type="expression" dxfId="294" priority="126">
      <formula>D11&gt;$AG11</formula>
    </cfRule>
  </conditionalFormatting>
  <conditionalFormatting sqref="AB8">
    <cfRule type="expression" dxfId="293" priority="175">
      <formula>AD$9&gt;=20/24</formula>
    </cfRule>
    <cfRule type="expression" dxfId="292" priority="176">
      <formula>AND(AD$9&gt;=14/24,AD$9&lt;20/24)</formula>
    </cfRule>
    <cfRule type="expression" dxfId="291" priority="177">
      <formula>AND(AD$9&gt;=8/24,AD$9&lt;14/24)</formula>
    </cfRule>
    <cfRule type="expression" dxfId="290" priority="178">
      <formula>AD$9&lt;8/24</formula>
    </cfRule>
  </conditionalFormatting>
  <conditionalFormatting sqref="AB11:AF11">
    <cfRule type="expression" dxfId="289" priority="127">
      <formula>AB$9&gt;=20/24</formula>
    </cfRule>
    <cfRule type="expression" dxfId="288" priority="128">
      <formula>AND(AB$9&gt;=14/24,AB$9&lt;20/24)</formula>
    </cfRule>
    <cfRule type="expression" dxfId="287" priority="129">
      <formula>AND(AB$9&gt;=8/24,AB$9&lt;14/24)</formula>
    </cfRule>
    <cfRule type="expression" dxfId="286" priority="130">
      <formula>AB$9&lt;8/24</formula>
    </cfRule>
  </conditionalFormatting>
  <conditionalFormatting sqref="AD79:AF79">
    <cfRule type="expression" dxfId="285" priority="202">
      <formula>AD79&gt;$AG80*1</formula>
    </cfRule>
  </conditionalFormatting>
  <conditionalFormatting sqref="AG78">
    <cfRule type="expression" dxfId="284" priority="154">
      <formula>AG$9&gt;=20/24</formula>
    </cfRule>
    <cfRule type="expression" dxfId="283" priority="155">
      <formula>AND(AG$9&gt;=14/24,AG$9&lt;20/24)</formula>
    </cfRule>
    <cfRule type="expression" dxfId="282" priority="156">
      <formula>AND(AG$9&gt;=8/24,AG$9&lt;14/24)</formula>
    </cfRule>
    <cfRule type="expression" dxfId="281" priority="157">
      <formula>AG$9&lt;8/24</formula>
    </cfRule>
  </conditionalFormatting>
  <conditionalFormatting sqref="AG91:AG92">
    <cfRule type="expression" dxfId="280" priority="149">
      <formula>AG91&gt;$AG91</formula>
    </cfRule>
  </conditionalFormatting>
  <conditionalFormatting sqref="AG96">
    <cfRule type="expression" dxfId="279" priority="150">
      <formula>AG$9&gt;=20/24</formula>
    </cfRule>
    <cfRule type="expression" dxfId="278" priority="151">
      <formula>AND(AG$9&gt;=14/24,AG$9&lt;20/24)</formula>
    </cfRule>
    <cfRule type="expression" dxfId="277" priority="152">
      <formula>AND(AG$9&gt;=8/24,AG$9&lt;14/24)</formula>
    </cfRule>
    <cfRule type="expression" dxfId="276" priority="153">
      <formula>AG$9&lt;8/24</formula>
    </cfRule>
  </conditionalFormatting>
  <conditionalFormatting sqref="AG113">
    <cfRule type="expression" dxfId="275" priority="171">
      <formula>AG$9&gt;=20/24</formula>
    </cfRule>
    <cfRule type="expression" dxfId="274" priority="172">
      <formula>AND(AG$9&gt;=14/24,AG$9&lt;20/24)</formula>
    </cfRule>
    <cfRule type="expression" dxfId="273" priority="173">
      <formula>AND(AG$9&gt;=8/24,AG$9&lt;14/24)</formula>
    </cfRule>
    <cfRule type="expression" dxfId="272" priority="174">
      <formula>AG$9&lt;8/24</formula>
    </cfRule>
  </conditionalFormatting>
  <conditionalFormatting sqref="AH8:AI10">
    <cfRule type="expression" dxfId="271" priority="62">
      <formula>AH$9&gt;=20/24</formula>
    </cfRule>
    <cfRule type="expression" dxfId="270" priority="63">
      <formula>AND(AH$9&gt;=14/24,AH$9&lt;20/24)</formula>
    </cfRule>
    <cfRule type="expression" dxfId="269" priority="64">
      <formula>AND(AH$9&gt;=8/24,AH$9&lt;14/24)</formula>
    </cfRule>
    <cfRule type="expression" dxfId="268" priority="65">
      <formula>AH$9&lt;8/24</formula>
    </cfRule>
  </conditionalFormatting>
  <conditionalFormatting sqref="AL4:AL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67" priority="192">
      <formula>AJ$9&gt;=20/24</formula>
    </cfRule>
    <cfRule type="expression" dxfId="266" priority="193">
      <formula>AND(AJ$9&gt;=14/24,AJ$9&lt;20/24)</formula>
    </cfRule>
    <cfRule type="expression" dxfId="265" priority="194">
      <formula>AND(AJ$9&gt;=8/24,AJ$9&lt;14/24)</formula>
    </cfRule>
    <cfRule type="expression" dxfId="264" priority="195">
      <formula>AJ$9&lt;8/24</formula>
    </cfRule>
  </conditionalFormatting>
  <conditionalFormatting sqref="AL99:AN99 AL105:AN105">
    <cfRule type="expression" dxfId="263" priority="164">
      <formula>AL$9&gt;=20/24</formula>
    </cfRule>
    <cfRule type="expression" dxfId="262" priority="165">
      <formula>AND(AL$9&gt;=14/24,AL$9&lt;20/24)</formula>
    </cfRule>
    <cfRule type="expression" dxfId="261" priority="166">
      <formula>AND(AL$9&gt;=8/24,AL$9&lt;14/24)</formula>
    </cfRule>
    <cfRule type="expression" dxfId="260" priority="167">
      <formula>AL$9&lt;8/24</formula>
    </cfRule>
  </conditionalFormatting>
  <conditionalFormatting sqref="AM15:AM21 AN16:AR21">
    <cfRule type="expression" dxfId="259" priority="88">
      <formula>AX$9&gt;=20/24</formula>
    </cfRule>
    <cfRule type="expression" dxfId="258" priority="89">
      <formula>AND(AX$9&gt;=14/24,AX$9&lt;20/24)</formula>
    </cfRule>
    <cfRule type="expression" dxfId="257" priority="90">
      <formula>AND(AX$9&gt;=8/24,AX$9&lt;14/24)</formula>
    </cfRule>
    <cfRule type="expression" dxfId="256" priority="91">
      <formula>AX$9&lt;8/24</formula>
    </cfRule>
  </conditionalFormatting>
  <conditionalFormatting sqref="AN100:AN103">
    <cfRule type="expression" dxfId="255" priority="160">
      <formula>AN$9&gt;=20/24</formula>
    </cfRule>
    <cfRule type="expression" dxfId="254" priority="161">
      <formula>AND(AN$9&gt;=14/24,AN$9&lt;20/24)</formula>
    </cfRule>
    <cfRule type="expression" dxfId="253" priority="162">
      <formula>AND(AN$9&gt;=8/24,AN$9&lt;14/24)</formula>
    </cfRule>
    <cfRule type="expression" dxfId="252" priority="163">
      <formula>AN$9&lt;8/24</formula>
    </cfRule>
  </conditionalFormatting>
  <conditionalFormatting sqref="AN15:AR15">
    <cfRule type="expression" dxfId="251" priority="76">
      <formula>U$9&gt;=20/24</formula>
    </cfRule>
    <cfRule type="expression" dxfId="250" priority="77">
      <formula>AND(U$9&gt;=14/24,U$9&lt;20/24)</formula>
    </cfRule>
    <cfRule type="expression" dxfId="249" priority="78">
      <formula>AND(U$9&gt;=8/24,U$9&lt;14/24)</formula>
    </cfRule>
    <cfRule type="expression" dxfId="248" priority="79">
      <formula>U$9&lt;8/24</formula>
    </cfRule>
  </conditionalFormatting>
  <conditionalFormatting sqref="AS15">
    <cfRule type="expression" dxfId="247" priority="84">
      <formula>AA$9&gt;=20/24</formula>
    </cfRule>
    <cfRule type="expression" dxfId="246" priority="85">
      <formula>AND(AA$9&gt;=14/24,AA$9&lt;20/24)</formula>
    </cfRule>
    <cfRule type="expression" dxfId="245" priority="86">
      <formula>AND(AA$9&gt;=8/24,AA$9&lt;14/24)</formula>
    </cfRule>
    <cfRule type="expression" dxfId="244" priority="87">
      <formula>AA$9&lt;8/24</formula>
    </cfRule>
  </conditionalFormatting>
  <conditionalFormatting sqref="AS16:AS21">
    <cfRule type="expression" dxfId="243" priority="92">
      <formula>BE$9&gt;=20/24</formula>
    </cfRule>
    <cfRule type="expression" dxfId="242" priority="93">
      <formula>AND(BE$9&gt;=14/24,BE$9&lt;20/24)</formula>
    </cfRule>
    <cfRule type="expression" dxfId="241" priority="94">
      <formula>AND(BE$9&gt;=8/24,BE$9&lt;14/24)</formula>
    </cfRule>
    <cfRule type="expression" dxfId="240" priority="95">
      <formula>BE$9&lt;8/24</formula>
    </cfRule>
  </conditionalFormatting>
  <conditionalFormatting sqref="AT15 AX15:BJ15">
    <cfRule type="expression" dxfId="239" priority="96">
      <formula>AC$9&gt;=20/24</formula>
    </cfRule>
    <cfRule type="expression" dxfId="238" priority="97">
      <formula>AND(AC$9&gt;=14/24,AC$9&lt;20/24)</formula>
    </cfRule>
    <cfRule type="expression" dxfId="237" priority="98">
      <formula>AND(AC$9&gt;=8/24,AC$9&lt;14/24)</formula>
    </cfRule>
    <cfRule type="expression" dxfId="236" priority="99">
      <formula>AC$9&lt;8/24</formula>
    </cfRule>
  </conditionalFormatting>
  <conditionalFormatting sqref="AT16:AT21">
    <cfRule type="expression" dxfId="235" priority="100">
      <formula>BG$9&gt;=20/24</formula>
    </cfRule>
    <cfRule type="expression" dxfId="234" priority="101">
      <formula>AND(BG$9&gt;=14/24,BG$9&lt;20/24)</formula>
    </cfRule>
    <cfRule type="expression" dxfId="233" priority="102">
      <formula>AND(BG$9&gt;=8/24,BG$9&lt;14/24)</formula>
    </cfRule>
    <cfRule type="expression" dxfId="232" priority="103">
      <formula>BG$9&lt;8/24</formula>
    </cfRule>
  </conditionalFormatting>
  <conditionalFormatting sqref="AU15:AV15">
    <cfRule type="expression" dxfId="231" priority="104">
      <formula>AE$9&gt;=20/24</formula>
    </cfRule>
    <cfRule type="expression" dxfId="230" priority="105">
      <formula>AND(AE$9&gt;=14/24,AE$9&lt;20/24)</formula>
    </cfRule>
    <cfRule type="expression" dxfId="229" priority="106">
      <formula>AND(AE$9&gt;=8/24,AE$9&lt;14/24)</formula>
    </cfRule>
    <cfRule type="expression" dxfId="228" priority="107">
      <formula>AE$9&lt;8/24</formula>
    </cfRule>
  </conditionalFormatting>
  <conditionalFormatting sqref="AU16:BJ21">
    <cfRule type="expression" dxfId="227" priority="108">
      <formula>BI$9&gt;=20/24</formula>
    </cfRule>
    <cfRule type="expression" dxfId="226" priority="109">
      <formula>AND(BI$9&gt;=14/24,BI$9&lt;20/24)</formula>
    </cfRule>
    <cfRule type="expression" dxfId="225" priority="110">
      <formula>AND(BI$9&gt;=8/24,BI$9&lt;14/24)</formula>
    </cfRule>
    <cfRule type="expression" dxfId="224" priority="111">
      <formula>BI$9&lt;8/24</formula>
    </cfRule>
  </conditionalFormatting>
  <conditionalFormatting sqref="AW15">
    <cfRule type="expression" dxfId="223" priority="80">
      <formula>B$9&gt;=20/24</formula>
    </cfRule>
    <cfRule type="expression" dxfId="222" priority="81">
      <formula>AND(B$9&gt;=14/24,B$9&lt;20/24)</formula>
    </cfRule>
    <cfRule type="expression" dxfId="221" priority="82">
      <formula>AND(B$9&gt;=8/24,B$9&lt;14/24)</formula>
    </cfRule>
    <cfRule type="expression" dxfId="220" priority="83">
      <formula>B$9&lt;8/24</formula>
    </cfRule>
  </conditionalFormatting>
  <conditionalFormatting sqref="A73">
    <cfRule type="expression" dxfId="219" priority="31">
      <formula>$AH73=0</formula>
    </cfRule>
  </conditionalFormatting>
  <conditionalFormatting sqref="B11:C13 B76:C90 B72:C72 B93:C115 B137:C159 B117:C134">
    <cfRule type="expression" dxfId="218" priority="25">
      <formula>B$9&gt;=20/24</formula>
    </cfRule>
  </conditionalFormatting>
  <conditionalFormatting sqref="B11:C13 B76:C90 B72:C72 B93:C115 B137:C159 B117:C134">
    <cfRule type="expression" dxfId="217" priority="26">
      <formula>AND(B$9&gt;=14/24,B$9&lt;20/24)</formula>
    </cfRule>
    <cfRule type="expression" dxfId="216" priority="27">
      <formula>AND(B$9&gt;=8/24,B$9&lt;14/24)</formula>
    </cfRule>
    <cfRule type="expression" dxfId="215" priority="28">
      <formula>B$9&lt;8/24</formula>
    </cfRule>
  </conditionalFormatting>
  <conditionalFormatting sqref="B14:C53">
    <cfRule type="expression" dxfId="214" priority="15">
      <formula>B14&gt;$AG14*1</formula>
    </cfRule>
    <cfRule type="expression" dxfId="213" priority="16">
      <formula>B$9&gt;=20/24</formula>
    </cfRule>
    <cfRule type="expression" dxfId="212" priority="17">
      <formula>AND(B$9&gt;=14/24,B$9&lt;20/24)</formula>
    </cfRule>
    <cfRule type="expression" dxfId="211" priority="18">
      <formula>AND(B$9&gt;=8/24,B$9&lt;14/24)</formula>
    </cfRule>
    <cfRule type="expression" dxfId="210" priority="19">
      <formula>B$9&lt;8/24</formula>
    </cfRule>
  </conditionalFormatting>
  <conditionalFormatting sqref="B54:C68">
    <cfRule type="expression" dxfId="209" priority="13">
      <formula>B$9&lt;8/24</formula>
    </cfRule>
  </conditionalFormatting>
  <conditionalFormatting sqref="B54:C70">
    <cfRule type="expression" dxfId="208" priority="10">
      <formula>B$9&gt;=20/24</formula>
    </cfRule>
    <cfRule type="expression" dxfId="207" priority="11">
      <formula>AND(B$9&gt;=14/24,B$9&lt;20/24)</formula>
    </cfRule>
    <cfRule type="expression" dxfId="206" priority="12">
      <formula>AND(B$9&gt;=8/24,B$9&lt;14/24)</formula>
    </cfRule>
  </conditionalFormatting>
  <conditionalFormatting sqref="B63:C65">
    <cfRule type="expression" dxfId="205" priority="14">
      <formula>B63&gt;$AG63</formula>
    </cfRule>
  </conditionalFormatting>
  <conditionalFormatting sqref="B69:C70">
    <cfRule type="expression" dxfId="204" priority="29">
      <formula>B$9&lt;8/24</formula>
    </cfRule>
  </conditionalFormatting>
  <conditionalFormatting sqref="B72:C75">
    <cfRule type="expression" dxfId="203" priority="5">
      <formula>B72&gt;$AG72*1</formula>
    </cfRule>
  </conditionalFormatting>
  <conditionalFormatting sqref="B73:C75">
    <cfRule type="expression" dxfId="202" priority="6">
      <formula>B$9&gt;=20/24</formula>
    </cfRule>
    <cfRule type="expression" dxfId="201" priority="7">
      <formula>AND(B$9&gt;=14/24,B$9&lt;20/24)</formula>
    </cfRule>
    <cfRule type="expression" dxfId="200" priority="8">
      <formula>AND(B$9&gt;=8/24,B$9&lt;14/24)</formula>
    </cfRule>
    <cfRule type="expression" dxfId="199" priority="9">
      <formula>B$9&lt;8/24</formula>
    </cfRule>
  </conditionalFormatting>
  <conditionalFormatting sqref="B161:C167">
    <cfRule type="expression" dxfId="198" priority="20">
      <formula>B$9&gt;=20/24</formula>
    </cfRule>
    <cfRule type="expression" dxfId="197" priority="21">
      <formula>AND(B$9&gt;=14/24,B$9&lt;20/24)</formula>
    </cfRule>
    <cfRule type="expression" dxfId="196" priority="22">
      <formula>AND(B$9&gt;=8/24,B$9&lt;14/24)</formula>
    </cfRule>
    <cfRule type="expression" dxfId="195" priority="23">
      <formula>B$9&lt;8/24</formula>
    </cfRule>
  </conditionalFormatting>
  <conditionalFormatting sqref="B169:C274">
    <cfRule type="expression" dxfId="194" priority="1">
      <formula>B$9&gt;=20/24</formula>
    </cfRule>
    <cfRule type="expression" dxfId="193" priority="2">
      <formula>AND(B$9&gt;=14/24,B$9&lt;20/24)</formula>
    </cfRule>
    <cfRule type="expression" dxfId="192" priority="3">
      <formula>AND(B$9&gt;=8/24,B$9&lt;14/24)</formula>
    </cfRule>
    <cfRule type="expression" dxfId="191" priority="4">
      <formula>B$9&lt;8/24</formula>
    </cfRule>
  </conditionalFormatting>
  <conditionalFormatting sqref="B11:C13 B71:C71 B69:C69 B76:C96">
    <cfRule type="expression" dxfId="190" priority="24">
      <formula>B11&gt;$AG11*1</formula>
    </cfRule>
  </conditionalFormatting>
  <conditionalFormatting sqref="B54:C62 B66:C70">
    <cfRule type="expression" dxfId="189" priority="30">
      <formula>B54&gt;$AG54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06" zoomScaleNormal="106" workbookViewId="0">
      <pane xSplit="1" ySplit="10" topLeftCell="B11" activePane="bottomRight" state="frozen"/>
      <selection activeCell="C158" sqref="C158"/>
      <selection pane="topRight" activeCell="C158" sqref="C158"/>
      <selection pane="bottomLeft" activeCell="C158" sqref="C158"/>
      <selection pane="bottomRight" activeCell="J33" sqref="J33"/>
    </sheetView>
  </sheetViews>
  <sheetFormatPr defaultColWidth="10.42578125" defaultRowHeight="15" x14ac:dyDescent="0.2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x14ac:dyDescent="0.25">
      <c r="A1" s="213" t="s">
        <v>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4" t="s">
        <v>1</v>
      </c>
      <c r="AH1" s="214"/>
      <c r="AI1" s="214"/>
      <c r="AL1" s="2"/>
    </row>
    <row r="2" spans="1:88" ht="20.25" hidden="1" x14ac:dyDescent="0.25">
      <c r="A2" s="3"/>
      <c r="B2" s="215" t="s">
        <v>2</v>
      </c>
      <c r="C2" s="4"/>
      <c r="D2" s="217" t="s">
        <v>3</v>
      </c>
      <c r="E2" s="4"/>
      <c r="F2" s="217" t="s">
        <v>4</v>
      </c>
      <c r="G2" s="4"/>
      <c r="H2" s="217" t="s">
        <v>5</v>
      </c>
      <c r="I2" s="5"/>
      <c r="J2" s="219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16"/>
      <c r="C3" s="16"/>
      <c r="D3" s="218"/>
      <c r="E3" s="16"/>
      <c r="F3" s="218"/>
      <c r="G3" s="16"/>
      <c r="H3" s="218"/>
      <c r="I3" s="17"/>
      <c r="J3" s="219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22" t="e">
        <f ca="1">"2080/"&amp;"10/"&amp;INT(MID(CELL("filename",D6),FIND("]",CELL("filename",D6))+1,200))</f>
        <v>#VALUE!</v>
      </c>
      <c r="C4" s="222"/>
      <c r="D4" s="222"/>
      <c r="E4" s="223" t="e">
        <f ca="1">"2080/"&amp;"10/"&amp;INT(MID(CELL("filename",G6),FIND("]",CELL("filename",G6))+1,200))</f>
        <v>#VALUE!</v>
      </c>
      <c r="F4" s="223"/>
      <c r="G4" s="223"/>
      <c r="H4" s="223" t="e">
        <f ca="1">TEXT(E4,"dddd")</f>
        <v>#VALUE!</v>
      </c>
      <c r="I4" s="22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271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</v>
      </c>
      <c r="B7" s="35">
        <f t="shared" ref="B7:AF7" si="1">B116</f>
        <v>1214.4699999999998</v>
      </c>
      <c r="C7" s="35">
        <f t="shared" si="1"/>
        <v>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24" t="s">
        <v>14</v>
      </c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10" t="s">
        <v>15</v>
      </c>
      <c r="N8" s="211"/>
      <c r="O8" s="211"/>
      <c r="P8" s="211"/>
      <c r="Q8" s="211"/>
      <c r="R8" s="212"/>
      <c r="S8" s="210" t="s">
        <v>16</v>
      </c>
      <c r="T8" s="211"/>
      <c r="U8" s="211"/>
      <c r="V8" s="211"/>
      <c r="W8" s="211"/>
      <c r="X8" s="211"/>
      <c r="Y8" s="211"/>
      <c r="Z8" s="211"/>
      <c r="AA8" s="212"/>
      <c r="AB8" s="210" t="s">
        <v>17</v>
      </c>
      <c r="AC8" s="211"/>
      <c r="AD8" s="211"/>
      <c r="AE8" s="211"/>
      <c r="AF8" s="212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405.8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8" t="s">
        <v>18</v>
      </c>
      <c r="B9" s="220">
        <v>0</v>
      </c>
      <c r="C9" s="220">
        <v>4.1666666666666699E-2</v>
      </c>
      <c r="D9" s="220">
        <v>8.3333333333333301E-2</v>
      </c>
      <c r="E9" s="220">
        <v>0.125</v>
      </c>
      <c r="F9" s="220">
        <v>0.16666666666666699</v>
      </c>
      <c r="G9" s="220">
        <v>0.20833333333333301</v>
      </c>
      <c r="H9" s="220">
        <v>0.22916666666666699</v>
      </c>
      <c r="I9" s="220">
        <v>0.25</v>
      </c>
      <c r="J9" s="220">
        <v>0.27083333333333298</v>
      </c>
      <c r="K9" s="220">
        <v>0.29166666666666702</v>
      </c>
      <c r="L9" s="220">
        <v>0.3125</v>
      </c>
      <c r="M9" s="230">
        <v>0.33333333333333298</v>
      </c>
      <c r="N9" s="230">
        <v>0.375</v>
      </c>
      <c r="O9" s="230">
        <v>0.41666666666666702</v>
      </c>
      <c r="P9" s="230">
        <v>0.45833333333333298</v>
      </c>
      <c r="Q9" s="230">
        <v>0.5</v>
      </c>
      <c r="R9" s="230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2" t="s">
        <v>1</v>
      </c>
      <c r="AH9" s="221"/>
      <c r="AI9" s="22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405.8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9"/>
      <c r="B10" s="220"/>
      <c r="C10" s="220"/>
      <c r="D10" s="220"/>
      <c r="E10" s="220"/>
      <c r="F10" s="220"/>
      <c r="G10" s="220"/>
      <c r="H10" s="221"/>
      <c r="I10" s="221"/>
      <c r="J10" s="221"/>
      <c r="K10" s="221"/>
      <c r="L10" s="221"/>
      <c r="M10" s="231"/>
      <c r="N10" s="231"/>
      <c r="O10" s="231"/>
      <c r="P10" s="231"/>
      <c r="Q10" s="231"/>
      <c r="R10" s="23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33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0</v>
      </c>
      <c r="AN16" s="57">
        <f t="shared" si="4"/>
        <v>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134.79999999999998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271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405.79999999999995</v>
      </c>
      <c r="AN22" s="60">
        <f t="shared" si="16"/>
        <v>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405.79999999999995</v>
      </c>
      <c r="AN25" s="60">
        <f t="shared" si="19"/>
        <v>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/>
      <c r="C69" s="66"/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/>
      <c r="C71" s="70"/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/>
      <c r="C78" s="70"/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v>134.79999999999998</v>
      </c>
      <c r="C92" s="70">
        <f t="shared" ref="C92:AG92" si="29">SUM(C79:C91)</f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134.79999999999998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v>0</v>
      </c>
      <c r="C96" s="70">
        <f t="shared" ref="C96:AF96" si="30">C93+C94+C95</f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4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5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v>271</v>
      </c>
      <c r="C108" s="70">
        <f t="shared" ref="C108:AF108" si="31">SUMIF(C97:C107,"&gt;0")</f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271</v>
      </c>
      <c r="AI108" s="47">
        <f t="shared" si="22"/>
        <v>0</v>
      </c>
      <c r="AJ108" s="105">
        <f t="array" ref="AJ108">MIN(IF(B108:AF108&lt;&gt;0,B108:AF108))</f>
        <v>271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v>1214.4699999999998</v>
      </c>
      <c r="C113" s="108">
        <f t="shared" ref="C113:AG113" si="32">C71+C78+C96+C92+C108+C112</f>
        <v>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1214.4699999999998</v>
      </c>
      <c r="AI113" s="47">
        <f t="shared" si="22"/>
        <v>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v>1214.4699999999998</v>
      </c>
      <c r="C115" s="108">
        <f t="shared" ref="C115:AF115" si="33">C113+C114</f>
        <v>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1214.4699999999998</v>
      </c>
      <c r="AI115" s="47">
        <f t="shared" si="22"/>
        <v>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v>1214.4699999999998</v>
      </c>
      <c r="C116" s="108">
        <f t="shared" ref="C116:AF116" si="34">C115-(C123)</f>
        <v>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1214.4699999999998</v>
      </c>
      <c r="AI116" s="47">
        <f t="shared" si="22"/>
        <v>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0</v>
      </c>
      <c r="C117" s="93">
        <f t="shared" ref="C117:AF122" si="35">IF(C97&lt;0,C97*-1,0)</f>
        <v>0</v>
      </c>
      <c r="D117" s="93">
        <f t="shared" si="35"/>
        <v>0</v>
      </c>
      <c r="E117" s="93">
        <f t="shared" si="35"/>
        <v>0</v>
      </c>
      <c r="F117" s="93">
        <f t="shared" si="35"/>
        <v>0</v>
      </c>
      <c r="G117" s="93">
        <f t="shared" si="35"/>
        <v>0</v>
      </c>
      <c r="H117" s="93">
        <f t="shared" si="35"/>
        <v>0</v>
      </c>
      <c r="I117" s="93">
        <f t="shared" si="35"/>
        <v>0</v>
      </c>
      <c r="J117" s="93">
        <f t="shared" si="35"/>
        <v>0</v>
      </c>
      <c r="K117" s="93">
        <f t="shared" si="35"/>
        <v>0</v>
      </c>
      <c r="L117" s="93">
        <f t="shared" si="35"/>
        <v>0</v>
      </c>
      <c r="M117" s="93">
        <f t="shared" si="35"/>
        <v>0</v>
      </c>
      <c r="N117" s="93">
        <f t="shared" si="35"/>
        <v>0</v>
      </c>
      <c r="O117" s="93">
        <f t="shared" si="35"/>
        <v>0</v>
      </c>
      <c r="P117" s="93">
        <f t="shared" si="35"/>
        <v>0</v>
      </c>
      <c r="Q117" s="93">
        <f t="shared" si="35"/>
        <v>0</v>
      </c>
      <c r="R117" s="93">
        <f t="shared" si="35"/>
        <v>0</v>
      </c>
      <c r="S117" s="93">
        <f t="shared" si="35"/>
        <v>0</v>
      </c>
      <c r="T117" s="93">
        <f t="shared" si="35"/>
        <v>0</v>
      </c>
      <c r="U117" s="93">
        <f t="shared" si="35"/>
        <v>0</v>
      </c>
      <c r="V117" s="93">
        <f t="shared" si="35"/>
        <v>0</v>
      </c>
      <c r="W117" s="93">
        <f t="shared" si="35"/>
        <v>0</v>
      </c>
      <c r="X117" s="93">
        <f t="shared" si="35"/>
        <v>0</v>
      </c>
      <c r="Y117" s="93">
        <f t="shared" si="35"/>
        <v>0</v>
      </c>
      <c r="Z117" s="93">
        <f t="shared" si="35"/>
        <v>0</v>
      </c>
      <c r="AA117" s="93">
        <f t="shared" si="35"/>
        <v>0</v>
      </c>
      <c r="AB117" s="93">
        <f t="shared" si="35"/>
        <v>0</v>
      </c>
      <c r="AC117" s="93">
        <f t="shared" si="35"/>
        <v>0</v>
      </c>
      <c r="AD117" s="93">
        <f t="shared" si="35"/>
        <v>0</v>
      </c>
      <c r="AE117" s="93">
        <f t="shared" si="35"/>
        <v>0</v>
      </c>
      <c r="AF117" s="93">
        <f t="shared" si="35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35"/>
        <v>0</v>
      </c>
      <c r="D118" s="93">
        <f t="shared" si="35"/>
        <v>0</v>
      </c>
      <c r="E118" s="93">
        <f t="shared" si="35"/>
        <v>0</v>
      </c>
      <c r="F118" s="93">
        <f t="shared" si="35"/>
        <v>0</v>
      </c>
      <c r="G118" s="93">
        <f t="shared" si="35"/>
        <v>0</v>
      </c>
      <c r="H118" s="93">
        <f t="shared" si="35"/>
        <v>0</v>
      </c>
      <c r="I118" s="93">
        <f t="shared" si="35"/>
        <v>0</v>
      </c>
      <c r="J118" s="93">
        <f t="shared" si="35"/>
        <v>0</v>
      </c>
      <c r="K118" s="93">
        <f t="shared" si="35"/>
        <v>0</v>
      </c>
      <c r="L118" s="93">
        <f t="shared" si="35"/>
        <v>0</v>
      </c>
      <c r="M118" s="93">
        <f t="shared" si="35"/>
        <v>0</v>
      </c>
      <c r="N118" s="93">
        <f t="shared" si="35"/>
        <v>0</v>
      </c>
      <c r="O118" s="93">
        <f t="shared" si="35"/>
        <v>0</v>
      </c>
      <c r="P118" s="93">
        <f t="shared" si="35"/>
        <v>0</v>
      </c>
      <c r="Q118" s="93">
        <f t="shared" si="35"/>
        <v>0</v>
      </c>
      <c r="R118" s="93">
        <f t="shared" si="35"/>
        <v>0</v>
      </c>
      <c r="S118" s="93">
        <f t="shared" si="35"/>
        <v>0</v>
      </c>
      <c r="T118" s="93">
        <f t="shared" si="35"/>
        <v>0</v>
      </c>
      <c r="U118" s="93">
        <f t="shared" si="35"/>
        <v>0</v>
      </c>
      <c r="V118" s="93">
        <f t="shared" si="35"/>
        <v>0</v>
      </c>
      <c r="W118" s="93">
        <f t="shared" si="35"/>
        <v>0</v>
      </c>
      <c r="X118" s="93">
        <f t="shared" si="35"/>
        <v>0</v>
      </c>
      <c r="Y118" s="93">
        <f t="shared" si="35"/>
        <v>0</v>
      </c>
      <c r="Z118" s="93">
        <f t="shared" si="35"/>
        <v>0</v>
      </c>
      <c r="AA118" s="93">
        <f t="shared" si="35"/>
        <v>0</v>
      </c>
      <c r="AB118" s="93">
        <f t="shared" si="35"/>
        <v>0</v>
      </c>
      <c r="AC118" s="93">
        <f t="shared" si="35"/>
        <v>0</v>
      </c>
      <c r="AD118" s="93">
        <f t="shared" si="35"/>
        <v>0</v>
      </c>
      <c r="AE118" s="93">
        <f t="shared" si="35"/>
        <v>0</v>
      </c>
      <c r="AF118" s="93">
        <f t="shared" si="35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35"/>
        <v>0</v>
      </c>
      <c r="D119" s="93">
        <f t="shared" si="35"/>
        <v>0</v>
      </c>
      <c r="E119" s="93">
        <f t="shared" si="35"/>
        <v>0</v>
      </c>
      <c r="F119" s="93">
        <f t="shared" si="35"/>
        <v>0</v>
      </c>
      <c r="G119" s="93">
        <f t="shared" si="35"/>
        <v>0</v>
      </c>
      <c r="H119" s="93">
        <f t="shared" si="35"/>
        <v>0</v>
      </c>
      <c r="I119" s="93">
        <f t="shared" si="35"/>
        <v>0</v>
      </c>
      <c r="J119" s="93">
        <f t="shared" si="35"/>
        <v>0</v>
      </c>
      <c r="K119" s="93">
        <f t="shared" si="35"/>
        <v>0</v>
      </c>
      <c r="L119" s="93">
        <f t="shared" si="35"/>
        <v>0</v>
      </c>
      <c r="M119" s="93">
        <f t="shared" si="35"/>
        <v>0</v>
      </c>
      <c r="N119" s="93">
        <f t="shared" si="35"/>
        <v>0</v>
      </c>
      <c r="O119" s="93">
        <f t="shared" si="35"/>
        <v>0</v>
      </c>
      <c r="P119" s="93">
        <f t="shared" si="35"/>
        <v>0</v>
      </c>
      <c r="Q119" s="93">
        <f t="shared" si="35"/>
        <v>0</v>
      </c>
      <c r="R119" s="93">
        <f t="shared" si="35"/>
        <v>0</v>
      </c>
      <c r="S119" s="93">
        <f t="shared" si="35"/>
        <v>0</v>
      </c>
      <c r="T119" s="93">
        <f t="shared" si="35"/>
        <v>0</v>
      </c>
      <c r="U119" s="93">
        <f t="shared" si="35"/>
        <v>0</v>
      </c>
      <c r="V119" s="93">
        <f t="shared" si="35"/>
        <v>0</v>
      </c>
      <c r="W119" s="93">
        <f t="shared" si="35"/>
        <v>0</v>
      </c>
      <c r="X119" s="93">
        <f t="shared" si="35"/>
        <v>0</v>
      </c>
      <c r="Y119" s="93">
        <f t="shared" si="35"/>
        <v>0</v>
      </c>
      <c r="Z119" s="93">
        <f t="shared" si="35"/>
        <v>0</v>
      </c>
      <c r="AA119" s="93">
        <f t="shared" si="35"/>
        <v>0</v>
      </c>
      <c r="AB119" s="93">
        <f t="shared" si="35"/>
        <v>0</v>
      </c>
      <c r="AC119" s="93">
        <f t="shared" si="35"/>
        <v>0</v>
      </c>
      <c r="AD119" s="93">
        <f t="shared" si="35"/>
        <v>0</v>
      </c>
      <c r="AE119" s="93">
        <f t="shared" si="35"/>
        <v>0</v>
      </c>
      <c r="AF119" s="93">
        <f t="shared" si="35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v>0</v>
      </c>
      <c r="C120" s="93">
        <f t="shared" si="35"/>
        <v>0</v>
      </c>
      <c r="D120" s="93">
        <f t="shared" si="35"/>
        <v>0</v>
      </c>
      <c r="E120" s="93">
        <f t="shared" si="35"/>
        <v>0</v>
      </c>
      <c r="F120" s="93">
        <f t="shared" si="35"/>
        <v>0</v>
      </c>
      <c r="G120" s="93">
        <f t="shared" si="35"/>
        <v>0</v>
      </c>
      <c r="H120" s="93">
        <f t="shared" si="35"/>
        <v>0</v>
      </c>
      <c r="I120" s="93">
        <f t="shared" si="35"/>
        <v>0</v>
      </c>
      <c r="J120" s="93">
        <f t="shared" si="35"/>
        <v>0</v>
      </c>
      <c r="K120" s="93">
        <f t="shared" si="35"/>
        <v>0</v>
      </c>
      <c r="L120" s="93">
        <f t="shared" si="35"/>
        <v>0</v>
      </c>
      <c r="M120" s="93">
        <f t="shared" si="35"/>
        <v>0</v>
      </c>
      <c r="N120" s="93">
        <f t="shared" si="35"/>
        <v>0</v>
      </c>
      <c r="O120" s="93">
        <f t="shared" si="35"/>
        <v>0</v>
      </c>
      <c r="P120" s="93">
        <f t="shared" si="35"/>
        <v>0</v>
      </c>
      <c r="Q120" s="93">
        <f t="shared" si="35"/>
        <v>0</v>
      </c>
      <c r="R120" s="93">
        <f t="shared" si="35"/>
        <v>0</v>
      </c>
      <c r="S120" s="93">
        <f t="shared" si="35"/>
        <v>0</v>
      </c>
      <c r="T120" s="93">
        <f t="shared" si="35"/>
        <v>0</v>
      </c>
      <c r="U120" s="93">
        <f t="shared" si="35"/>
        <v>0</v>
      </c>
      <c r="V120" s="93">
        <f t="shared" si="35"/>
        <v>0</v>
      </c>
      <c r="W120" s="93">
        <f t="shared" si="35"/>
        <v>0</v>
      </c>
      <c r="X120" s="93">
        <f t="shared" si="35"/>
        <v>0</v>
      </c>
      <c r="Y120" s="93">
        <f t="shared" si="35"/>
        <v>0</v>
      </c>
      <c r="Z120" s="93">
        <f t="shared" si="35"/>
        <v>0</v>
      </c>
      <c r="AA120" s="93">
        <f t="shared" si="35"/>
        <v>0</v>
      </c>
      <c r="AB120" s="93">
        <f t="shared" si="35"/>
        <v>0</v>
      </c>
      <c r="AC120" s="93">
        <f t="shared" si="35"/>
        <v>0</v>
      </c>
      <c r="AD120" s="93">
        <f t="shared" si="35"/>
        <v>0</v>
      </c>
      <c r="AE120" s="93">
        <f t="shared" si="35"/>
        <v>0</v>
      </c>
      <c r="AF120" s="93">
        <f t="shared" si="35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v>0</v>
      </c>
      <c r="C121" s="93">
        <f t="shared" si="35"/>
        <v>0</v>
      </c>
      <c r="D121" s="93">
        <f t="shared" si="35"/>
        <v>0</v>
      </c>
      <c r="E121" s="93">
        <f t="shared" si="35"/>
        <v>0</v>
      </c>
      <c r="F121" s="93">
        <f t="shared" si="35"/>
        <v>0</v>
      </c>
      <c r="G121" s="93">
        <f t="shared" si="35"/>
        <v>0</v>
      </c>
      <c r="H121" s="93">
        <f t="shared" si="35"/>
        <v>0</v>
      </c>
      <c r="I121" s="93">
        <f t="shared" si="35"/>
        <v>0</v>
      </c>
      <c r="J121" s="93">
        <f t="shared" si="35"/>
        <v>0</v>
      </c>
      <c r="K121" s="93">
        <f t="shared" si="35"/>
        <v>0</v>
      </c>
      <c r="L121" s="93">
        <f t="shared" si="35"/>
        <v>0</v>
      </c>
      <c r="M121" s="93">
        <f t="shared" si="35"/>
        <v>0</v>
      </c>
      <c r="N121" s="93">
        <f t="shared" si="35"/>
        <v>0</v>
      </c>
      <c r="O121" s="93">
        <f t="shared" si="35"/>
        <v>0</v>
      </c>
      <c r="P121" s="93">
        <f t="shared" si="35"/>
        <v>0</v>
      </c>
      <c r="Q121" s="93">
        <f t="shared" si="35"/>
        <v>0</v>
      </c>
      <c r="R121" s="93">
        <f t="shared" si="35"/>
        <v>0</v>
      </c>
      <c r="S121" s="93">
        <f t="shared" si="35"/>
        <v>0</v>
      </c>
      <c r="T121" s="93">
        <f t="shared" si="35"/>
        <v>0</v>
      </c>
      <c r="U121" s="93">
        <f t="shared" si="35"/>
        <v>0</v>
      </c>
      <c r="V121" s="93">
        <f t="shared" si="35"/>
        <v>0</v>
      </c>
      <c r="W121" s="93">
        <f t="shared" si="35"/>
        <v>0</v>
      </c>
      <c r="X121" s="93">
        <f t="shared" si="35"/>
        <v>0</v>
      </c>
      <c r="Y121" s="93">
        <f t="shared" si="35"/>
        <v>0</v>
      </c>
      <c r="Z121" s="93">
        <f t="shared" si="35"/>
        <v>0</v>
      </c>
      <c r="AA121" s="93">
        <f t="shared" si="35"/>
        <v>0</v>
      </c>
      <c r="AB121" s="93">
        <f t="shared" si="35"/>
        <v>0</v>
      </c>
      <c r="AC121" s="93">
        <f t="shared" si="35"/>
        <v>0</v>
      </c>
      <c r="AD121" s="93">
        <f t="shared" si="35"/>
        <v>0</v>
      </c>
      <c r="AE121" s="93">
        <f t="shared" si="35"/>
        <v>0</v>
      </c>
      <c r="AF121" s="93">
        <f t="shared" si="35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35"/>
        <v>0</v>
      </c>
      <c r="D122" s="93">
        <f t="shared" si="35"/>
        <v>0</v>
      </c>
      <c r="E122" s="93">
        <f t="shared" si="35"/>
        <v>0</v>
      </c>
      <c r="F122" s="93">
        <f t="shared" si="35"/>
        <v>0</v>
      </c>
      <c r="G122" s="93">
        <f t="shared" si="35"/>
        <v>0</v>
      </c>
      <c r="H122" s="93">
        <f t="shared" si="35"/>
        <v>0</v>
      </c>
      <c r="I122" s="93">
        <f t="shared" si="35"/>
        <v>0</v>
      </c>
      <c r="J122" s="93">
        <f t="shared" si="35"/>
        <v>0</v>
      </c>
      <c r="K122" s="93">
        <f t="shared" si="35"/>
        <v>0</v>
      </c>
      <c r="L122" s="93">
        <f t="shared" si="35"/>
        <v>0</v>
      </c>
      <c r="M122" s="93">
        <f t="shared" si="35"/>
        <v>0</v>
      </c>
      <c r="N122" s="93">
        <f t="shared" si="35"/>
        <v>0</v>
      </c>
      <c r="O122" s="93">
        <f t="shared" si="35"/>
        <v>0</v>
      </c>
      <c r="P122" s="93">
        <f t="shared" si="35"/>
        <v>0</v>
      </c>
      <c r="Q122" s="93">
        <f t="shared" si="35"/>
        <v>0</v>
      </c>
      <c r="R122" s="93">
        <f t="shared" si="35"/>
        <v>0</v>
      </c>
      <c r="S122" s="93">
        <f t="shared" si="35"/>
        <v>0</v>
      </c>
      <c r="T122" s="93">
        <f t="shared" si="35"/>
        <v>0</v>
      </c>
      <c r="U122" s="93">
        <f t="shared" si="35"/>
        <v>0</v>
      </c>
      <c r="V122" s="93">
        <f t="shared" si="35"/>
        <v>0</v>
      </c>
      <c r="W122" s="93">
        <f t="shared" si="35"/>
        <v>0</v>
      </c>
      <c r="X122" s="93">
        <f t="shared" si="35"/>
        <v>0</v>
      </c>
      <c r="Y122" s="93">
        <f t="shared" si="35"/>
        <v>0</v>
      </c>
      <c r="Z122" s="93">
        <f t="shared" si="35"/>
        <v>0</v>
      </c>
      <c r="AA122" s="93">
        <f t="shared" si="35"/>
        <v>0</v>
      </c>
      <c r="AB122" s="93">
        <f t="shared" si="35"/>
        <v>0</v>
      </c>
      <c r="AC122" s="93">
        <f t="shared" si="35"/>
        <v>0</v>
      </c>
      <c r="AD122" s="93">
        <f t="shared" si="35"/>
        <v>0</v>
      </c>
      <c r="AE122" s="93">
        <f t="shared" si="35"/>
        <v>0</v>
      </c>
      <c r="AF122" s="93">
        <f t="shared" si="35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v>0</v>
      </c>
      <c r="C123" s="70">
        <f t="shared" ref="C123:AF123" si="36">SUM(C117:C122)</f>
        <v>0</v>
      </c>
      <c r="D123" s="70">
        <f t="shared" si="36"/>
        <v>0</v>
      </c>
      <c r="E123" s="70">
        <f t="shared" si="36"/>
        <v>0</v>
      </c>
      <c r="F123" s="70">
        <f t="shared" si="36"/>
        <v>0</v>
      </c>
      <c r="G123" s="70">
        <f t="shared" si="36"/>
        <v>0</v>
      </c>
      <c r="H123" s="70">
        <f t="shared" si="36"/>
        <v>0</v>
      </c>
      <c r="I123" s="70">
        <f t="shared" si="36"/>
        <v>0</v>
      </c>
      <c r="J123" s="70">
        <f t="shared" si="36"/>
        <v>0</v>
      </c>
      <c r="K123" s="70">
        <f t="shared" si="36"/>
        <v>0</v>
      </c>
      <c r="L123" s="70">
        <f t="shared" si="36"/>
        <v>0</v>
      </c>
      <c r="M123" s="70">
        <f t="shared" si="36"/>
        <v>0</v>
      </c>
      <c r="N123" s="70">
        <f t="shared" si="36"/>
        <v>0</v>
      </c>
      <c r="O123" s="70">
        <f t="shared" si="36"/>
        <v>0</v>
      </c>
      <c r="P123" s="70">
        <f t="shared" si="36"/>
        <v>0</v>
      </c>
      <c r="Q123" s="70">
        <f t="shared" si="36"/>
        <v>0</v>
      </c>
      <c r="R123" s="70">
        <f t="shared" si="36"/>
        <v>0</v>
      </c>
      <c r="S123" s="70">
        <f t="shared" si="36"/>
        <v>0</v>
      </c>
      <c r="T123" s="70">
        <f t="shared" si="36"/>
        <v>0</v>
      </c>
      <c r="U123" s="70">
        <f t="shared" si="36"/>
        <v>0</v>
      </c>
      <c r="V123" s="70">
        <f t="shared" si="36"/>
        <v>0</v>
      </c>
      <c r="W123" s="70">
        <f t="shared" si="36"/>
        <v>0</v>
      </c>
      <c r="X123" s="70">
        <f t="shared" si="36"/>
        <v>0</v>
      </c>
      <c r="Y123" s="70">
        <f t="shared" si="36"/>
        <v>0</v>
      </c>
      <c r="Z123" s="70">
        <f t="shared" si="36"/>
        <v>0</v>
      </c>
      <c r="AA123" s="70">
        <f t="shared" si="36"/>
        <v>0</v>
      </c>
      <c r="AB123" s="70">
        <f t="shared" si="36"/>
        <v>0</v>
      </c>
      <c r="AC123" s="70">
        <f t="shared" si="36"/>
        <v>0</v>
      </c>
      <c r="AD123" s="70">
        <f t="shared" si="36"/>
        <v>0</v>
      </c>
      <c r="AE123" s="70">
        <f t="shared" si="36"/>
        <v>0</v>
      </c>
      <c r="AF123" s="70">
        <f t="shared" si="36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v>271</v>
      </c>
      <c r="C124" s="70">
        <f t="shared" ref="C124:AF124" si="37">C108-C123</f>
        <v>0</v>
      </c>
      <c r="D124" s="70">
        <f t="shared" si="37"/>
        <v>0</v>
      </c>
      <c r="E124" s="70">
        <f t="shared" si="37"/>
        <v>0</v>
      </c>
      <c r="F124" s="70">
        <f t="shared" si="37"/>
        <v>0</v>
      </c>
      <c r="G124" s="70">
        <f t="shared" si="37"/>
        <v>0</v>
      </c>
      <c r="H124" s="70">
        <f t="shared" si="37"/>
        <v>0</v>
      </c>
      <c r="I124" s="70">
        <f t="shared" si="37"/>
        <v>0</v>
      </c>
      <c r="J124" s="70">
        <f t="shared" si="37"/>
        <v>0</v>
      </c>
      <c r="K124" s="70">
        <f t="shared" si="37"/>
        <v>0</v>
      </c>
      <c r="L124" s="70">
        <f t="shared" si="37"/>
        <v>0</v>
      </c>
      <c r="M124" s="70">
        <f t="shared" si="37"/>
        <v>0</v>
      </c>
      <c r="N124" s="70">
        <f t="shared" si="37"/>
        <v>0</v>
      </c>
      <c r="O124" s="70">
        <f t="shared" si="37"/>
        <v>0</v>
      </c>
      <c r="P124" s="70">
        <f t="shared" si="37"/>
        <v>0</v>
      </c>
      <c r="Q124" s="70">
        <f t="shared" si="37"/>
        <v>0</v>
      </c>
      <c r="R124" s="70">
        <f t="shared" si="37"/>
        <v>0</v>
      </c>
      <c r="S124" s="70">
        <f t="shared" si="37"/>
        <v>0</v>
      </c>
      <c r="T124" s="70">
        <f t="shared" si="37"/>
        <v>0</v>
      </c>
      <c r="U124" s="70">
        <f t="shared" si="37"/>
        <v>0</v>
      </c>
      <c r="V124" s="70">
        <f t="shared" si="37"/>
        <v>0</v>
      </c>
      <c r="W124" s="70">
        <f t="shared" si="37"/>
        <v>0</v>
      </c>
      <c r="X124" s="70">
        <f t="shared" si="37"/>
        <v>0</v>
      </c>
      <c r="Y124" s="70">
        <f t="shared" si="37"/>
        <v>0</v>
      </c>
      <c r="Z124" s="70">
        <f t="shared" si="37"/>
        <v>0</v>
      </c>
      <c r="AA124" s="70">
        <f t="shared" si="37"/>
        <v>0</v>
      </c>
      <c r="AB124" s="70">
        <f t="shared" si="37"/>
        <v>0</v>
      </c>
      <c r="AC124" s="70">
        <f t="shared" si="37"/>
        <v>0</v>
      </c>
      <c r="AD124" s="70">
        <f t="shared" si="37"/>
        <v>0</v>
      </c>
      <c r="AE124" s="70">
        <f t="shared" si="37"/>
        <v>0</v>
      </c>
      <c r="AF124" s="70">
        <f t="shared" si="37"/>
        <v>0</v>
      </c>
      <c r="AG124" s="104"/>
      <c r="AH124" s="46">
        <f t="shared" si="21"/>
        <v>271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8">SUM(C26,C32,C45:C46,C82,C84:C85,C87,C89,C137:C142,C177,C183,C189,C198,C200,C212,C219,C222:C223,C230,C232,C234,C238:C240,C242:C244,C249,C255:C256,C258:C260,C161,C166)</f>
        <v>0.94</v>
      </c>
      <c r="D135" s="114">
        <f t="shared" si="38"/>
        <v>0.94</v>
      </c>
      <c r="E135" s="114">
        <f t="shared" si="38"/>
        <v>0.94</v>
      </c>
      <c r="F135" s="114">
        <f t="shared" si="38"/>
        <v>0.94</v>
      </c>
      <c r="G135" s="114">
        <f t="shared" si="38"/>
        <v>0.94</v>
      </c>
      <c r="H135" s="114">
        <f t="shared" si="38"/>
        <v>0.94</v>
      </c>
      <c r="I135" s="114">
        <f t="shared" si="38"/>
        <v>0.94</v>
      </c>
      <c r="J135" s="114">
        <f t="shared" si="38"/>
        <v>0.94</v>
      </c>
      <c r="K135" s="114">
        <f t="shared" si="38"/>
        <v>0.94</v>
      </c>
      <c r="L135" s="114">
        <f t="shared" si="38"/>
        <v>0.94</v>
      </c>
      <c r="M135" s="114">
        <f t="shared" si="38"/>
        <v>0.94</v>
      </c>
      <c r="N135" s="114">
        <f t="shared" si="38"/>
        <v>0.94</v>
      </c>
      <c r="O135" s="114">
        <f t="shared" si="38"/>
        <v>0.94</v>
      </c>
      <c r="P135" s="114">
        <v>42</v>
      </c>
      <c r="Q135" s="114">
        <f t="shared" ref="Q135:X135" si="39">SUM(Q26,Q32,Q45:Q46,Q82,Q84:Q85,Q87,Q89,Q137:Q142,Q177,Q183,Q189,Q198,Q200,Q212,Q219,Q222:Q223,Q230,Q232,Q234,Q238:Q240,Q242:Q244,Q249,Q255:Q256,Q258:Q260,Q161,Q166)</f>
        <v>0.94</v>
      </c>
      <c r="R135" s="114">
        <f t="shared" si="39"/>
        <v>0.94</v>
      </c>
      <c r="S135" s="114">
        <f t="shared" si="39"/>
        <v>0.94</v>
      </c>
      <c r="T135" s="114">
        <f t="shared" si="39"/>
        <v>0.94</v>
      </c>
      <c r="U135" s="114">
        <f t="shared" si="39"/>
        <v>0.94</v>
      </c>
      <c r="V135" s="114">
        <f t="shared" si="39"/>
        <v>0.94</v>
      </c>
      <c r="W135" s="114">
        <f t="shared" si="39"/>
        <v>0.94</v>
      </c>
      <c r="X135" s="114">
        <f t="shared" si="39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0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0"/>
        <v>0.94</v>
      </c>
      <c r="AC135" s="114">
        <f t="shared" si="40"/>
        <v>0.94</v>
      </c>
      <c r="AD135" s="114">
        <f t="shared" si="40"/>
        <v>0.94</v>
      </c>
      <c r="AE135" s="114">
        <f t="shared" si="40"/>
        <v>0.94</v>
      </c>
      <c r="AF135" s="114">
        <f t="shared" si="40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7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7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1">MAX(B146:AF146)</f>
        <v>0</v>
      </c>
      <c r="AI146" s="47">
        <f t="shared" ref="AI146:AI158" si="42">MIN(B146:AF146)</f>
        <v>0</v>
      </c>
    </row>
    <row r="147" spans="1:37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1"/>
        <v>0</v>
      </c>
      <c r="AI147" s="47">
        <f t="shared" si="42"/>
        <v>0</v>
      </c>
    </row>
    <row r="148" spans="1:37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1"/>
        <v>0</v>
      </c>
      <c r="AI148" s="47">
        <f t="shared" si="42"/>
        <v>0</v>
      </c>
    </row>
    <row r="149" spans="1:37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1"/>
        <v>0</v>
      </c>
      <c r="AI149" s="47">
        <f t="shared" si="42"/>
        <v>0</v>
      </c>
    </row>
    <row r="150" spans="1:37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1"/>
        <v>0</v>
      </c>
      <c r="AI150" s="47">
        <f t="shared" si="42"/>
        <v>0</v>
      </c>
    </row>
    <row r="151" spans="1:37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1"/>
        <v>0</v>
      </c>
      <c r="AI151" s="47">
        <f t="shared" si="42"/>
        <v>0</v>
      </c>
    </row>
    <row r="152" spans="1:37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1"/>
        <v>0</v>
      </c>
      <c r="AI152" s="47">
        <f t="shared" si="42"/>
        <v>0</v>
      </c>
    </row>
    <row r="153" spans="1:37" x14ac:dyDescent="0.25">
      <c r="A153" s="144" t="s">
        <v>175</v>
      </c>
      <c r="B153" s="145"/>
      <c r="C153" s="146"/>
      <c r="D153" s="146"/>
      <c r="E153" s="146"/>
      <c r="F153" s="146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41"/>
        <v>0</v>
      </c>
      <c r="AI153" s="47">
        <f t="shared" si="42"/>
        <v>0</v>
      </c>
    </row>
    <row r="154" spans="1:37" x14ac:dyDescent="0.25">
      <c r="A154" s="135" t="s">
        <v>176</v>
      </c>
      <c r="B154" s="149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41"/>
        <v>0</v>
      </c>
      <c r="AI154" s="47">
        <f t="shared" si="42"/>
        <v>0</v>
      </c>
      <c r="AK154" s="49"/>
    </row>
    <row r="155" spans="1:37" x14ac:dyDescent="0.25">
      <c r="A155" s="135" t="s">
        <v>177</v>
      </c>
      <c r="B155" s="149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41"/>
        <v>0</v>
      </c>
      <c r="AI155" s="47">
        <f t="shared" si="42"/>
        <v>0</v>
      </c>
      <c r="AK155" s="49"/>
    </row>
    <row r="156" spans="1:37" x14ac:dyDescent="0.25">
      <c r="A156" s="135" t="s">
        <v>178</v>
      </c>
      <c r="B156" s="149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41"/>
        <v>0</v>
      </c>
      <c r="AI156" s="47">
        <f t="shared" si="42"/>
        <v>0</v>
      </c>
      <c r="AK156" s="49"/>
    </row>
    <row r="157" spans="1:37" x14ac:dyDescent="0.25">
      <c r="A157" s="135" t="s">
        <v>179</v>
      </c>
      <c r="B157" s="149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41"/>
        <v>0</v>
      </c>
      <c r="AI157" s="47">
        <f t="shared" si="42"/>
        <v>0</v>
      </c>
      <c r="AK157" s="49"/>
    </row>
    <row r="158" spans="1:37" x14ac:dyDescent="0.25">
      <c r="A158" s="152" t="s">
        <v>180</v>
      </c>
      <c r="B158" s="153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41"/>
        <v>0</v>
      </c>
      <c r="AI158" s="47">
        <f t="shared" si="42"/>
        <v>0</v>
      </c>
      <c r="AK158" s="49"/>
    </row>
    <row r="159" spans="1:37" x14ac:dyDescent="0.25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 x14ac:dyDescent="0.3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 x14ac:dyDescent="0.25">
      <c r="A161" s="116" t="s">
        <v>182</v>
      </c>
      <c r="B161" s="161">
        <v>0.3</v>
      </c>
      <c r="C161" s="161">
        <f t="shared" ref="C161:R166" si="43">B161</f>
        <v>0.3</v>
      </c>
      <c r="D161" s="161">
        <f t="shared" si="43"/>
        <v>0.3</v>
      </c>
      <c r="E161" s="161">
        <f t="shared" si="43"/>
        <v>0.3</v>
      </c>
      <c r="F161" s="161">
        <f t="shared" si="43"/>
        <v>0.3</v>
      </c>
      <c r="G161" s="161">
        <f t="shared" si="43"/>
        <v>0.3</v>
      </c>
      <c r="H161" s="161">
        <f t="shared" si="43"/>
        <v>0.3</v>
      </c>
      <c r="I161" s="161">
        <f t="shared" si="43"/>
        <v>0.3</v>
      </c>
      <c r="J161" s="161">
        <f t="shared" si="43"/>
        <v>0.3</v>
      </c>
      <c r="K161" s="161">
        <f t="shared" si="43"/>
        <v>0.3</v>
      </c>
      <c r="L161" s="161">
        <f t="shared" si="43"/>
        <v>0.3</v>
      </c>
      <c r="M161" s="161">
        <f t="shared" si="43"/>
        <v>0.3</v>
      </c>
      <c r="N161" s="161">
        <f t="shared" si="43"/>
        <v>0.3</v>
      </c>
      <c r="O161" s="161">
        <f t="shared" si="43"/>
        <v>0.3</v>
      </c>
      <c r="P161" s="161">
        <f t="shared" si="43"/>
        <v>0.3</v>
      </c>
      <c r="Q161" s="161">
        <f t="shared" si="43"/>
        <v>0.3</v>
      </c>
      <c r="R161" s="161">
        <f t="shared" si="43"/>
        <v>0.3</v>
      </c>
      <c r="S161" s="161">
        <f t="shared" ref="S161:AF166" si="44">R161</f>
        <v>0.3</v>
      </c>
      <c r="T161" s="161">
        <f t="shared" si="44"/>
        <v>0.3</v>
      </c>
      <c r="U161" s="161">
        <f t="shared" si="44"/>
        <v>0.3</v>
      </c>
      <c r="V161" s="161">
        <f t="shared" si="44"/>
        <v>0.3</v>
      </c>
      <c r="W161" s="161">
        <f t="shared" si="44"/>
        <v>0.3</v>
      </c>
      <c r="X161" s="161">
        <f t="shared" si="44"/>
        <v>0.3</v>
      </c>
      <c r="Y161" s="161">
        <f t="shared" si="44"/>
        <v>0.3</v>
      </c>
      <c r="Z161" s="161">
        <f t="shared" si="44"/>
        <v>0.3</v>
      </c>
      <c r="AA161" s="161">
        <f t="shared" si="44"/>
        <v>0.3</v>
      </c>
      <c r="AB161" s="161">
        <f t="shared" si="44"/>
        <v>0.3</v>
      </c>
      <c r="AC161" s="161">
        <f t="shared" si="44"/>
        <v>0.3</v>
      </c>
      <c r="AD161" s="161">
        <f t="shared" si="44"/>
        <v>0.3</v>
      </c>
      <c r="AE161" s="161">
        <f t="shared" si="44"/>
        <v>0.3</v>
      </c>
      <c r="AF161" s="161">
        <f t="shared" si="44"/>
        <v>0.3</v>
      </c>
      <c r="AG161" s="162">
        <v>2.4</v>
      </c>
      <c r="AH161" s="46"/>
      <c r="AI161" s="47"/>
      <c r="AK161" s="49"/>
    </row>
    <row r="162" spans="1:37" x14ac:dyDescent="0.25">
      <c r="A162" s="119" t="s">
        <v>183</v>
      </c>
      <c r="B162" s="163">
        <v>0.4</v>
      </c>
      <c r="C162" s="163">
        <f t="shared" si="43"/>
        <v>0.4</v>
      </c>
      <c r="D162" s="163">
        <f t="shared" si="43"/>
        <v>0.4</v>
      </c>
      <c r="E162" s="163">
        <f t="shared" si="43"/>
        <v>0.4</v>
      </c>
      <c r="F162" s="163">
        <f t="shared" si="43"/>
        <v>0.4</v>
      </c>
      <c r="G162" s="163">
        <f t="shared" si="43"/>
        <v>0.4</v>
      </c>
      <c r="H162" s="163">
        <f t="shared" si="43"/>
        <v>0.4</v>
      </c>
      <c r="I162" s="163">
        <f t="shared" si="43"/>
        <v>0.4</v>
      </c>
      <c r="J162" s="163">
        <f t="shared" si="43"/>
        <v>0.4</v>
      </c>
      <c r="K162" s="163">
        <f t="shared" si="43"/>
        <v>0.4</v>
      </c>
      <c r="L162" s="163">
        <f t="shared" si="43"/>
        <v>0.4</v>
      </c>
      <c r="M162" s="163">
        <f t="shared" si="43"/>
        <v>0.4</v>
      </c>
      <c r="N162" s="163">
        <f t="shared" si="43"/>
        <v>0.4</v>
      </c>
      <c r="O162" s="163">
        <f t="shared" si="43"/>
        <v>0.4</v>
      </c>
      <c r="P162" s="163">
        <f t="shared" si="43"/>
        <v>0.4</v>
      </c>
      <c r="Q162" s="163">
        <f t="shared" si="43"/>
        <v>0.4</v>
      </c>
      <c r="R162" s="163">
        <f t="shared" si="43"/>
        <v>0.4</v>
      </c>
      <c r="S162" s="163">
        <f t="shared" si="44"/>
        <v>0.4</v>
      </c>
      <c r="T162" s="163">
        <f t="shared" si="44"/>
        <v>0.4</v>
      </c>
      <c r="U162" s="163">
        <f t="shared" si="44"/>
        <v>0.4</v>
      </c>
      <c r="V162" s="163">
        <f t="shared" si="44"/>
        <v>0.4</v>
      </c>
      <c r="W162" s="163">
        <f t="shared" si="44"/>
        <v>0.4</v>
      </c>
      <c r="X162" s="163">
        <f t="shared" si="44"/>
        <v>0.4</v>
      </c>
      <c r="Y162" s="163">
        <f t="shared" si="44"/>
        <v>0.4</v>
      </c>
      <c r="Z162" s="163">
        <f t="shared" si="44"/>
        <v>0.4</v>
      </c>
      <c r="AA162" s="163">
        <f t="shared" si="44"/>
        <v>0.4</v>
      </c>
      <c r="AB162" s="163">
        <f t="shared" si="44"/>
        <v>0.4</v>
      </c>
      <c r="AC162" s="163">
        <f t="shared" si="44"/>
        <v>0.4</v>
      </c>
      <c r="AD162" s="163">
        <f t="shared" si="44"/>
        <v>0.4</v>
      </c>
      <c r="AE162" s="163">
        <f t="shared" si="44"/>
        <v>0.4</v>
      </c>
      <c r="AF162" s="163">
        <f t="shared" si="44"/>
        <v>0.4</v>
      </c>
      <c r="AG162" s="164">
        <v>2</v>
      </c>
      <c r="AH162" s="46"/>
      <c r="AI162" s="47"/>
      <c r="AK162" s="49"/>
    </row>
    <row r="163" spans="1:37" x14ac:dyDescent="0.25">
      <c r="A163" s="119" t="s">
        <v>184</v>
      </c>
      <c r="B163" s="163">
        <v>1.5</v>
      </c>
      <c r="C163" s="163">
        <f t="shared" si="43"/>
        <v>1.5</v>
      </c>
      <c r="D163" s="163">
        <f t="shared" si="43"/>
        <v>1.5</v>
      </c>
      <c r="E163" s="163">
        <f t="shared" si="43"/>
        <v>1.5</v>
      </c>
      <c r="F163" s="163">
        <f t="shared" si="43"/>
        <v>1.5</v>
      </c>
      <c r="G163" s="163">
        <f t="shared" si="43"/>
        <v>1.5</v>
      </c>
      <c r="H163" s="163">
        <f t="shared" si="43"/>
        <v>1.5</v>
      </c>
      <c r="I163" s="163">
        <f t="shared" si="43"/>
        <v>1.5</v>
      </c>
      <c r="J163" s="163">
        <f t="shared" si="43"/>
        <v>1.5</v>
      </c>
      <c r="K163" s="163">
        <f t="shared" si="43"/>
        <v>1.5</v>
      </c>
      <c r="L163" s="163">
        <f t="shared" si="43"/>
        <v>1.5</v>
      </c>
      <c r="M163" s="163">
        <f t="shared" si="43"/>
        <v>1.5</v>
      </c>
      <c r="N163" s="163">
        <f t="shared" si="43"/>
        <v>1.5</v>
      </c>
      <c r="O163" s="163">
        <f t="shared" si="43"/>
        <v>1.5</v>
      </c>
      <c r="P163" s="163">
        <f t="shared" si="43"/>
        <v>1.5</v>
      </c>
      <c r="Q163" s="163">
        <f t="shared" si="43"/>
        <v>1.5</v>
      </c>
      <c r="R163" s="163">
        <f t="shared" si="43"/>
        <v>1.5</v>
      </c>
      <c r="S163" s="163">
        <f t="shared" si="44"/>
        <v>1.5</v>
      </c>
      <c r="T163" s="163">
        <f t="shared" si="44"/>
        <v>1.5</v>
      </c>
      <c r="U163" s="163">
        <f t="shared" si="44"/>
        <v>1.5</v>
      </c>
      <c r="V163" s="163">
        <f t="shared" si="44"/>
        <v>1.5</v>
      </c>
      <c r="W163" s="163">
        <f t="shared" si="44"/>
        <v>1.5</v>
      </c>
      <c r="X163" s="163">
        <f t="shared" si="44"/>
        <v>1.5</v>
      </c>
      <c r="Y163" s="163">
        <f t="shared" si="44"/>
        <v>1.5</v>
      </c>
      <c r="Z163" s="163">
        <f t="shared" si="44"/>
        <v>1.5</v>
      </c>
      <c r="AA163" s="163">
        <f t="shared" si="44"/>
        <v>1.5</v>
      </c>
      <c r="AB163" s="163">
        <f t="shared" si="44"/>
        <v>1.5</v>
      </c>
      <c r="AC163" s="163">
        <f t="shared" si="44"/>
        <v>1.5</v>
      </c>
      <c r="AD163" s="163">
        <f t="shared" si="44"/>
        <v>1.5</v>
      </c>
      <c r="AE163" s="163">
        <f t="shared" si="44"/>
        <v>1.5</v>
      </c>
      <c r="AF163" s="163">
        <f t="shared" si="44"/>
        <v>1.5</v>
      </c>
      <c r="AG163" s="164">
        <v>1.5</v>
      </c>
      <c r="AH163" s="46"/>
      <c r="AI163" s="47"/>
      <c r="AK163" s="49"/>
    </row>
    <row r="164" spans="1:37" x14ac:dyDescent="0.25">
      <c r="A164" s="119" t="s">
        <v>185</v>
      </c>
      <c r="B164" s="163">
        <v>0.3</v>
      </c>
      <c r="C164" s="163">
        <f t="shared" si="43"/>
        <v>0.3</v>
      </c>
      <c r="D164" s="163">
        <f t="shared" si="43"/>
        <v>0.3</v>
      </c>
      <c r="E164" s="163">
        <f t="shared" si="43"/>
        <v>0.3</v>
      </c>
      <c r="F164" s="163">
        <f t="shared" si="43"/>
        <v>0.3</v>
      </c>
      <c r="G164" s="163">
        <f t="shared" si="43"/>
        <v>0.3</v>
      </c>
      <c r="H164" s="163">
        <f t="shared" si="43"/>
        <v>0.3</v>
      </c>
      <c r="I164" s="163">
        <f t="shared" si="43"/>
        <v>0.3</v>
      </c>
      <c r="J164" s="163">
        <f t="shared" si="43"/>
        <v>0.3</v>
      </c>
      <c r="K164" s="163">
        <f t="shared" si="43"/>
        <v>0.3</v>
      </c>
      <c r="L164" s="163">
        <f t="shared" si="43"/>
        <v>0.3</v>
      </c>
      <c r="M164" s="163">
        <f t="shared" si="43"/>
        <v>0.3</v>
      </c>
      <c r="N164" s="163">
        <f t="shared" si="43"/>
        <v>0.3</v>
      </c>
      <c r="O164" s="163">
        <f t="shared" si="43"/>
        <v>0.3</v>
      </c>
      <c r="P164" s="163">
        <f t="shared" si="43"/>
        <v>0.3</v>
      </c>
      <c r="Q164" s="163">
        <f t="shared" si="43"/>
        <v>0.3</v>
      </c>
      <c r="R164" s="163">
        <f t="shared" si="43"/>
        <v>0.3</v>
      </c>
      <c r="S164" s="163">
        <f t="shared" si="44"/>
        <v>0.3</v>
      </c>
      <c r="T164" s="163">
        <f t="shared" si="44"/>
        <v>0.3</v>
      </c>
      <c r="U164" s="163">
        <f t="shared" si="44"/>
        <v>0.3</v>
      </c>
      <c r="V164" s="163">
        <f t="shared" si="44"/>
        <v>0.3</v>
      </c>
      <c r="W164" s="163">
        <f t="shared" si="44"/>
        <v>0.3</v>
      </c>
      <c r="X164" s="163">
        <f t="shared" si="44"/>
        <v>0.3</v>
      </c>
      <c r="Y164" s="163">
        <f t="shared" si="44"/>
        <v>0.3</v>
      </c>
      <c r="Z164" s="163">
        <f t="shared" si="44"/>
        <v>0.3</v>
      </c>
      <c r="AA164" s="163">
        <f t="shared" si="44"/>
        <v>0.3</v>
      </c>
      <c r="AB164" s="163">
        <f t="shared" si="44"/>
        <v>0.3</v>
      </c>
      <c r="AC164" s="163">
        <f t="shared" si="44"/>
        <v>0.3</v>
      </c>
      <c r="AD164" s="163">
        <f t="shared" si="44"/>
        <v>0.3</v>
      </c>
      <c r="AE164" s="163">
        <f t="shared" si="44"/>
        <v>0.3</v>
      </c>
      <c r="AF164" s="163">
        <f t="shared" si="44"/>
        <v>0.3</v>
      </c>
      <c r="AG164" s="164">
        <v>1</v>
      </c>
      <c r="AH164" s="46"/>
      <c r="AI164" s="47"/>
      <c r="AK164" s="49"/>
    </row>
    <row r="165" spans="1:37" x14ac:dyDescent="0.25">
      <c r="A165" s="119" t="s">
        <v>186</v>
      </c>
      <c r="B165" s="163">
        <v>0.4</v>
      </c>
      <c r="C165" s="163">
        <f t="shared" si="43"/>
        <v>0.4</v>
      </c>
      <c r="D165" s="163">
        <f t="shared" si="43"/>
        <v>0.4</v>
      </c>
      <c r="E165" s="163">
        <f t="shared" si="43"/>
        <v>0.4</v>
      </c>
      <c r="F165" s="163">
        <f t="shared" si="43"/>
        <v>0.4</v>
      </c>
      <c r="G165" s="163">
        <f t="shared" si="43"/>
        <v>0.4</v>
      </c>
      <c r="H165" s="163">
        <f t="shared" si="43"/>
        <v>0.4</v>
      </c>
      <c r="I165" s="163">
        <f t="shared" si="43"/>
        <v>0.4</v>
      </c>
      <c r="J165" s="163">
        <f t="shared" si="43"/>
        <v>0.4</v>
      </c>
      <c r="K165" s="163">
        <f t="shared" si="43"/>
        <v>0.4</v>
      </c>
      <c r="L165" s="163">
        <f t="shared" si="43"/>
        <v>0.4</v>
      </c>
      <c r="M165" s="163">
        <f t="shared" si="43"/>
        <v>0.4</v>
      </c>
      <c r="N165" s="163">
        <f t="shared" si="43"/>
        <v>0.4</v>
      </c>
      <c r="O165" s="163">
        <f t="shared" si="43"/>
        <v>0.4</v>
      </c>
      <c r="P165" s="163">
        <f t="shared" si="43"/>
        <v>0.4</v>
      </c>
      <c r="Q165" s="163">
        <f t="shared" si="43"/>
        <v>0.4</v>
      </c>
      <c r="R165" s="163">
        <f t="shared" si="43"/>
        <v>0.4</v>
      </c>
      <c r="S165" s="163">
        <f t="shared" si="44"/>
        <v>0.4</v>
      </c>
      <c r="T165" s="163">
        <f t="shared" si="44"/>
        <v>0.4</v>
      </c>
      <c r="U165" s="163">
        <f t="shared" si="44"/>
        <v>0.4</v>
      </c>
      <c r="V165" s="163">
        <f t="shared" si="44"/>
        <v>0.4</v>
      </c>
      <c r="W165" s="163">
        <f t="shared" si="44"/>
        <v>0.4</v>
      </c>
      <c r="X165" s="163">
        <f t="shared" si="44"/>
        <v>0.4</v>
      </c>
      <c r="Y165" s="163">
        <f t="shared" si="44"/>
        <v>0.4</v>
      </c>
      <c r="Z165" s="163">
        <f t="shared" si="44"/>
        <v>0.4</v>
      </c>
      <c r="AA165" s="163">
        <f t="shared" si="44"/>
        <v>0.4</v>
      </c>
      <c r="AB165" s="163">
        <f t="shared" si="44"/>
        <v>0.4</v>
      </c>
      <c r="AC165" s="163">
        <f t="shared" si="44"/>
        <v>0.4</v>
      </c>
      <c r="AD165" s="163">
        <f t="shared" si="44"/>
        <v>0.4</v>
      </c>
      <c r="AE165" s="163">
        <f t="shared" si="44"/>
        <v>0.4</v>
      </c>
      <c r="AF165" s="163">
        <f t="shared" si="44"/>
        <v>0.4</v>
      </c>
      <c r="AG165" s="164">
        <v>1</v>
      </c>
      <c r="AH165" s="46"/>
      <c r="AI165" s="47"/>
      <c r="AK165" s="49"/>
    </row>
    <row r="166" spans="1:37" ht="15.75" thickBot="1" x14ac:dyDescent="0.3">
      <c r="A166" s="165" t="s">
        <v>187</v>
      </c>
      <c r="B166" s="166">
        <v>0.64</v>
      </c>
      <c r="C166" s="166">
        <f t="shared" si="43"/>
        <v>0.64</v>
      </c>
      <c r="D166" s="166">
        <f t="shared" si="43"/>
        <v>0.64</v>
      </c>
      <c r="E166" s="166">
        <f t="shared" si="43"/>
        <v>0.64</v>
      </c>
      <c r="F166" s="166">
        <f t="shared" si="43"/>
        <v>0.64</v>
      </c>
      <c r="G166" s="166">
        <f t="shared" si="43"/>
        <v>0.64</v>
      </c>
      <c r="H166" s="166">
        <f t="shared" si="43"/>
        <v>0.64</v>
      </c>
      <c r="I166" s="166">
        <f t="shared" si="43"/>
        <v>0.64</v>
      </c>
      <c r="J166" s="166">
        <f t="shared" si="43"/>
        <v>0.64</v>
      </c>
      <c r="K166" s="166">
        <f t="shared" si="43"/>
        <v>0.64</v>
      </c>
      <c r="L166" s="166">
        <f t="shared" si="43"/>
        <v>0.64</v>
      </c>
      <c r="M166" s="166">
        <f t="shared" si="43"/>
        <v>0.64</v>
      </c>
      <c r="N166" s="166">
        <f t="shared" si="43"/>
        <v>0.64</v>
      </c>
      <c r="O166" s="166">
        <f t="shared" si="43"/>
        <v>0.64</v>
      </c>
      <c r="P166" s="166">
        <f t="shared" si="43"/>
        <v>0.64</v>
      </c>
      <c r="Q166" s="166">
        <f t="shared" si="43"/>
        <v>0.64</v>
      </c>
      <c r="R166" s="166">
        <f t="shared" si="43"/>
        <v>0.64</v>
      </c>
      <c r="S166" s="166">
        <f t="shared" si="44"/>
        <v>0.64</v>
      </c>
      <c r="T166" s="166">
        <f t="shared" si="44"/>
        <v>0.64</v>
      </c>
      <c r="U166" s="166">
        <f t="shared" si="44"/>
        <v>0.64</v>
      </c>
      <c r="V166" s="166">
        <f t="shared" si="44"/>
        <v>0.64</v>
      </c>
      <c r="W166" s="166">
        <f t="shared" si="44"/>
        <v>0.64</v>
      </c>
      <c r="X166" s="166">
        <f t="shared" si="44"/>
        <v>0.64</v>
      </c>
      <c r="Y166" s="166">
        <f t="shared" si="44"/>
        <v>0.64</v>
      </c>
      <c r="Z166" s="166">
        <f t="shared" si="44"/>
        <v>0.64</v>
      </c>
      <c r="AA166" s="166">
        <f t="shared" si="44"/>
        <v>0.64</v>
      </c>
      <c r="AB166" s="166">
        <f t="shared" si="44"/>
        <v>0.64</v>
      </c>
      <c r="AC166" s="166">
        <f t="shared" si="44"/>
        <v>0.64</v>
      </c>
      <c r="AD166" s="166">
        <f t="shared" si="44"/>
        <v>0.64</v>
      </c>
      <c r="AE166" s="166">
        <f t="shared" si="44"/>
        <v>0.64</v>
      </c>
      <c r="AF166" s="166">
        <f t="shared" si="44"/>
        <v>0.64</v>
      </c>
      <c r="AG166" s="167">
        <v>0.66</v>
      </c>
      <c r="AH166" s="46"/>
      <c r="AI166" s="47"/>
      <c r="AK166" s="49"/>
    </row>
    <row r="167" spans="1:37" ht="15.75" thickBot="1" x14ac:dyDescent="0.3">
      <c r="A167" s="168" t="s">
        <v>116</v>
      </c>
      <c r="B167" s="169">
        <v>3.54</v>
      </c>
      <c r="C167" s="169">
        <f t="shared" ref="C167:AG167" si="45">SUM(C161:C166)</f>
        <v>3.54</v>
      </c>
      <c r="D167" s="169">
        <f t="shared" si="45"/>
        <v>3.54</v>
      </c>
      <c r="E167" s="169">
        <f t="shared" si="45"/>
        <v>3.54</v>
      </c>
      <c r="F167" s="169">
        <f t="shared" si="45"/>
        <v>3.54</v>
      </c>
      <c r="G167" s="169">
        <f t="shared" si="45"/>
        <v>3.54</v>
      </c>
      <c r="H167" s="169">
        <f t="shared" si="45"/>
        <v>3.54</v>
      </c>
      <c r="I167" s="169">
        <f t="shared" si="45"/>
        <v>3.54</v>
      </c>
      <c r="J167" s="169">
        <f t="shared" si="45"/>
        <v>3.54</v>
      </c>
      <c r="K167" s="169">
        <f t="shared" si="45"/>
        <v>3.54</v>
      </c>
      <c r="L167" s="169">
        <f t="shared" si="45"/>
        <v>3.54</v>
      </c>
      <c r="M167" s="169">
        <f t="shared" si="45"/>
        <v>3.54</v>
      </c>
      <c r="N167" s="169">
        <f t="shared" si="45"/>
        <v>3.54</v>
      </c>
      <c r="O167" s="169">
        <f t="shared" si="45"/>
        <v>3.54</v>
      </c>
      <c r="P167" s="169">
        <f t="shared" si="45"/>
        <v>3.54</v>
      </c>
      <c r="Q167" s="169">
        <f t="shared" si="45"/>
        <v>3.54</v>
      </c>
      <c r="R167" s="169">
        <f t="shared" si="45"/>
        <v>3.54</v>
      </c>
      <c r="S167" s="169">
        <f t="shared" si="45"/>
        <v>3.54</v>
      </c>
      <c r="T167" s="169">
        <f t="shared" si="45"/>
        <v>3.54</v>
      </c>
      <c r="U167" s="169">
        <f t="shared" si="45"/>
        <v>3.54</v>
      </c>
      <c r="V167" s="169">
        <f t="shared" si="45"/>
        <v>3.54</v>
      </c>
      <c r="W167" s="169">
        <f t="shared" si="45"/>
        <v>3.54</v>
      </c>
      <c r="X167" s="169">
        <f t="shared" si="45"/>
        <v>3.54</v>
      </c>
      <c r="Y167" s="169">
        <f t="shared" si="45"/>
        <v>3.54</v>
      </c>
      <c r="Z167" s="169">
        <f t="shared" si="45"/>
        <v>3.54</v>
      </c>
      <c r="AA167" s="169">
        <f t="shared" si="45"/>
        <v>3.54</v>
      </c>
      <c r="AB167" s="169">
        <f t="shared" si="45"/>
        <v>3.54</v>
      </c>
      <c r="AC167" s="169">
        <f t="shared" si="45"/>
        <v>3.54</v>
      </c>
      <c r="AD167" s="169">
        <f t="shared" si="45"/>
        <v>3.54</v>
      </c>
      <c r="AE167" s="169">
        <f t="shared" si="45"/>
        <v>3.54</v>
      </c>
      <c r="AF167" s="169">
        <f t="shared" si="45"/>
        <v>3.54</v>
      </c>
      <c r="AG167" s="170">
        <f t="shared" si="45"/>
        <v>8.56</v>
      </c>
      <c r="AH167" s="46"/>
      <c r="AI167" s="47"/>
      <c r="AK167" s="49"/>
    </row>
    <row r="168" spans="1:37" ht="15.75" thickBot="1" x14ac:dyDescent="0.3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 x14ac:dyDescent="0.25">
      <c r="A169" s="173" t="s">
        <v>190</v>
      </c>
      <c r="B169" s="161">
        <v>0</v>
      </c>
      <c r="C169" s="161">
        <f t="shared" ref="C169:R184" si="46">B169</f>
        <v>0</v>
      </c>
      <c r="D169" s="161">
        <f t="shared" si="46"/>
        <v>0</v>
      </c>
      <c r="E169" s="161">
        <f t="shared" si="46"/>
        <v>0</v>
      </c>
      <c r="F169" s="161">
        <f t="shared" si="46"/>
        <v>0</v>
      </c>
      <c r="G169" s="161">
        <f t="shared" si="46"/>
        <v>0</v>
      </c>
      <c r="H169" s="161">
        <f t="shared" si="46"/>
        <v>0</v>
      </c>
      <c r="I169" s="161">
        <f t="shared" si="46"/>
        <v>0</v>
      </c>
      <c r="J169" s="161">
        <f t="shared" si="46"/>
        <v>0</v>
      </c>
      <c r="K169" s="161">
        <f t="shared" si="46"/>
        <v>0</v>
      </c>
      <c r="L169" s="161">
        <f t="shared" si="46"/>
        <v>0</v>
      </c>
      <c r="M169" s="161">
        <f t="shared" si="46"/>
        <v>0</v>
      </c>
      <c r="N169" s="161">
        <f t="shared" si="46"/>
        <v>0</v>
      </c>
      <c r="O169" s="161">
        <f t="shared" si="46"/>
        <v>0</v>
      </c>
      <c r="P169" s="161">
        <f t="shared" si="46"/>
        <v>0</v>
      </c>
      <c r="Q169" s="161">
        <f t="shared" si="46"/>
        <v>0</v>
      </c>
      <c r="R169" s="161">
        <f t="shared" si="46"/>
        <v>0</v>
      </c>
      <c r="S169" s="161">
        <f t="shared" ref="S169:AF184" si="47">R169</f>
        <v>0</v>
      </c>
      <c r="T169" s="161">
        <f t="shared" si="47"/>
        <v>0</v>
      </c>
      <c r="U169" s="161">
        <f t="shared" si="47"/>
        <v>0</v>
      </c>
      <c r="V169" s="161">
        <f t="shared" si="47"/>
        <v>0</v>
      </c>
      <c r="W169" s="161">
        <f t="shared" si="47"/>
        <v>0</v>
      </c>
      <c r="X169" s="161">
        <f t="shared" si="47"/>
        <v>0</v>
      </c>
      <c r="Y169" s="161">
        <f t="shared" si="47"/>
        <v>0</v>
      </c>
      <c r="Z169" s="161">
        <f t="shared" si="47"/>
        <v>0</v>
      </c>
      <c r="AA169" s="161">
        <f t="shared" si="47"/>
        <v>0</v>
      </c>
      <c r="AB169" s="161">
        <f t="shared" si="47"/>
        <v>0</v>
      </c>
      <c r="AC169" s="161">
        <f t="shared" si="47"/>
        <v>0</v>
      </c>
      <c r="AD169" s="161">
        <f t="shared" si="47"/>
        <v>0</v>
      </c>
      <c r="AE169" s="161">
        <f t="shared" si="47"/>
        <v>0</v>
      </c>
      <c r="AF169" s="174">
        <f t="shared" si="47"/>
        <v>0</v>
      </c>
      <c r="AG169" s="175">
        <v>9.94</v>
      </c>
      <c r="AH169" s="46"/>
      <c r="AI169" s="47"/>
      <c r="AK169" s="49"/>
    </row>
    <row r="170" spans="1:37" x14ac:dyDescent="0.25">
      <c r="A170" s="121" t="s">
        <v>191</v>
      </c>
      <c r="B170" s="163">
        <v>0</v>
      </c>
      <c r="C170" s="163">
        <f t="shared" si="46"/>
        <v>0</v>
      </c>
      <c r="D170" s="163">
        <f t="shared" si="46"/>
        <v>0</v>
      </c>
      <c r="E170" s="163">
        <f t="shared" si="46"/>
        <v>0</v>
      </c>
      <c r="F170" s="163">
        <f t="shared" si="46"/>
        <v>0</v>
      </c>
      <c r="G170" s="163">
        <f t="shared" si="46"/>
        <v>0</v>
      </c>
      <c r="H170" s="163">
        <f t="shared" si="46"/>
        <v>0</v>
      </c>
      <c r="I170" s="163">
        <f t="shared" si="46"/>
        <v>0</v>
      </c>
      <c r="J170" s="163">
        <f t="shared" si="46"/>
        <v>0</v>
      </c>
      <c r="K170" s="163">
        <f t="shared" si="46"/>
        <v>0</v>
      </c>
      <c r="L170" s="163">
        <f t="shared" si="46"/>
        <v>0</v>
      </c>
      <c r="M170" s="163">
        <f t="shared" si="46"/>
        <v>0</v>
      </c>
      <c r="N170" s="163">
        <f t="shared" si="46"/>
        <v>0</v>
      </c>
      <c r="O170" s="163">
        <f t="shared" si="46"/>
        <v>0</v>
      </c>
      <c r="P170" s="163">
        <f t="shared" si="46"/>
        <v>0</v>
      </c>
      <c r="Q170" s="163">
        <f t="shared" si="46"/>
        <v>0</v>
      </c>
      <c r="R170" s="163">
        <f t="shared" si="46"/>
        <v>0</v>
      </c>
      <c r="S170" s="163">
        <f t="shared" si="47"/>
        <v>0</v>
      </c>
      <c r="T170" s="163">
        <f t="shared" si="47"/>
        <v>0</v>
      </c>
      <c r="U170" s="163">
        <f t="shared" si="47"/>
        <v>0</v>
      </c>
      <c r="V170" s="163">
        <f t="shared" si="47"/>
        <v>0</v>
      </c>
      <c r="W170" s="163">
        <f t="shared" si="47"/>
        <v>0</v>
      </c>
      <c r="X170" s="163">
        <f t="shared" si="47"/>
        <v>0</v>
      </c>
      <c r="Y170" s="163">
        <f t="shared" si="47"/>
        <v>0</v>
      </c>
      <c r="Z170" s="163">
        <f t="shared" si="47"/>
        <v>0</v>
      </c>
      <c r="AA170" s="163">
        <f t="shared" si="47"/>
        <v>0</v>
      </c>
      <c r="AB170" s="163">
        <f t="shared" si="47"/>
        <v>0</v>
      </c>
      <c r="AC170" s="163">
        <f t="shared" si="47"/>
        <v>0</v>
      </c>
      <c r="AD170" s="163">
        <f t="shared" si="47"/>
        <v>0</v>
      </c>
      <c r="AE170" s="163">
        <f t="shared" si="47"/>
        <v>0</v>
      </c>
      <c r="AF170" s="176">
        <f t="shared" si="47"/>
        <v>0</v>
      </c>
      <c r="AG170" s="175"/>
      <c r="AH170" s="46"/>
      <c r="AI170" s="47"/>
      <c r="AK170" s="49"/>
    </row>
    <row r="171" spans="1:37" x14ac:dyDescent="0.25">
      <c r="A171" s="121" t="s">
        <v>192</v>
      </c>
      <c r="B171" s="163">
        <v>0</v>
      </c>
      <c r="C171" s="163">
        <f t="shared" si="46"/>
        <v>0</v>
      </c>
      <c r="D171" s="163">
        <f t="shared" si="46"/>
        <v>0</v>
      </c>
      <c r="E171" s="163">
        <f t="shared" si="46"/>
        <v>0</v>
      </c>
      <c r="F171" s="163">
        <f t="shared" si="46"/>
        <v>0</v>
      </c>
      <c r="G171" s="163">
        <f t="shared" si="46"/>
        <v>0</v>
      </c>
      <c r="H171" s="163">
        <f t="shared" si="46"/>
        <v>0</v>
      </c>
      <c r="I171" s="163">
        <f t="shared" si="46"/>
        <v>0</v>
      </c>
      <c r="J171" s="163">
        <f t="shared" si="46"/>
        <v>0</v>
      </c>
      <c r="K171" s="163">
        <f t="shared" si="46"/>
        <v>0</v>
      </c>
      <c r="L171" s="163">
        <f t="shared" si="46"/>
        <v>0</v>
      </c>
      <c r="M171" s="163">
        <f t="shared" si="46"/>
        <v>0</v>
      </c>
      <c r="N171" s="163">
        <f t="shared" si="46"/>
        <v>0</v>
      </c>
      <c r="O171" s="163">
        <f t="shared" si="46"/>
        <v>0</v>
      </c>
      <c r="P171" s="163">
        <f t="shared" si="46"/>
        <v>0</v>
      </c>
      <c r="Q171" s="163">
        <f t="shared" si="46"/>
        <v>0</v>
      </c>
      <c r="R171" s="163">
        <f t="shared" si="46"/>
        <v>0</v>
      </c>
      <c r="S171" s="163">
        <f t="shared" si="47"/>
        <v>0</v>
      </c>
      <c r="T171" s="163">
        <f t="shared" si="47"/>
        <v>0</v>
      </c>
      <c r="U171" s="163">
        <f t="shared" si="47"/>
        <v>0</v>
      </c>
      <c r="V171" s="163">
        <f t="shared" si="47"/>
        <v>0</v>
      </c>
      <c r="W171" s="163">
        <f t="shared" si="47"/>
        <v>0</v>
      </c>
      <c r="X171" s="163">
        <f t="shared" si="47"/>
        <v>0</v>
      </c>
      <c r="Y171" s="163">
        <f t="shared" si="47"/>
        <v>0</v>
      </c>
      <c r="Z171" s="163">
        <f t="shared" si="47"/>
        <v>0</v>
      </c>
      <c r="AA171" s="163">
        <f t="shared" si="47"/>
        <v>0</v>
      </c>
      <c r="AB171" s="163">
        <f t="shared" si="47"/>
        <v>0</v>
      </c>
      <c r="AC171" s="163">
        <f t="shared" si="47"/>
        <v>0</v>
      </c>
      <c r="AD171" s="163">
        <f t="shared" si="47"/>
        <v>0</v>
      </c>
      <c r="AE171" s="163">
        <f t="shared" si="47"/>
        <v>0</v>
      </c>
      <c r="AF171" s="176">
        <f t="shared" si="47"/>
        <v>0</v>
      </c>
      <c r="AG171" s="175"/>
      <c r="AH171" s="46"/>
      <c r="AI171" s="47"/>
      <c r="AK171" s="49"/>
    </row>
    <row r="172" spans="1:37" x14ac:dyDescent="0.25">
      <c r="A172" s="121" t="s">
        <v>193</v>
      </c>
      <c r="B172" s="163">
        <v>0</v>
      </c>
      <c r="C172" s="163">
        <f t="shared" si="46"/>
        <v>0</v>
      </c>
      <c r="D172" s="163">
        <f t="shared" si="46"/>
        <v>0</v>
      </c>
      <c r="E172" s="163">
        <f t="shared" si="46"/>
        <v>0</v>
      </c>
      <c r="F172" s="163">
        <f t="shared" si="46"/>
        <v>0</v>
      </c>
      <c r="G172" s="163">
        <f t="shared" si="46"/>
        <v>0</v>
      </c>
      <c r="H172" s="163">
        <f t="shared" si="46"/>
        <v>0</v>
      </c>
      <c r="I172" s="163">
        <f t="shared" si="46"/>
        <v>0</v>
      </c>
      <c r="J172" s="163">
        <f t="shared" si="46"/>
        <v>0</v>
      </c>
      <c r="K172" s="163">
        <f t="shared" si="46"/>
        <v>0</v>
      </c>
      <c r="L172" s="163">
        <f t="shared" si="46"/>
        <v>0</v>
      </c>
      <c r="M172" s="163">
        <f t="shared" si="46"/>
        <v>0</v>
      </c>
      <c r="N172" s="163">
        <f t="shared" si="46"/>
        <v>0</v>
      </c>
      <c r="O172" s="163">
        <f t="shared" si="46"/>
        <v>0</v>
      </c>
      <c r="P172" s="163">
        <f t="shared" si="46"/>
        <v>0</v>
      </c>
      <c r="Q172" s="163">
        <f t="shared" si="46"/>
        <v>0</v>
      </c>
      <c r="R172" s="163">
        <f t="shared" si="46"/>
        <v>0</v>
      </c>
      <c r="S172" s="163">
        <f t="shared" si="47"/>
        <v>0</v>
      </c>
      <c r="T172" s="163">
        <f t="shared" si="47"/>
        <v>0</v>
      </c>
      <c r="U172" s="163">
        <f t="shared" si="47"/>
        <v>0</v>
      </c>
      <c r="V172" s="163">
        <f t="shared" si="47"/>
        <v>0</v>
      </c>
      <c r="W172" s="163">
        <f t="shared" si="47"/>
        <v>0</v>
      </c>
      <c r="X172" s="163">
        <f t="shared" si="47"/>
        <v>0</v>
      </c>
      <c r="Y172" s="163">
        <f t="shared" si="47"/>
        <v>0</v>
      </c>
      <c r="Z172" s="163">
        <f t="shared" si="47"/>
        <v>0</v>
      </c>
      <c r="AA172" s="163">
        <f t="shared" si="47"/>
        <v>0</v>
      </c>
      <c r="AB172" s="163">
        <f t="shared" si="47"/>
        <v>0</v>
      </c>
      <c r="AC172" s="163">
        <f t="shared" si="47"/>
        <v>0</v>
      </c>
      <c r="AD172" s="163">
        <f t="shared" si="47"/>
        <v>0</v>
      </c>
      <c r="AE172" s="163">
        <f t="shared" si="47"/>
        <v>0</v>
      </c>
      <c r="AF172" s="176">
        <f t="shared" si="47"/>
        <v>0</v>
      </c>
      <c r="AG172" s="175"/>
      <c r="AH172" s="46"/>
      <c r="AI172" s="47"/>
      <c r="AK172" s="49"/>
    </row>
    <row r="173" spans="1:37" x14ac:dyDescent="0.25">
      <c r="A173" s="121" t="s">
        <v>194</v>
      </c>
      <c r="B173" s="163">
        <v>0</v>
      </c>
      <c r="C173" s="163">
        <f t="shared" si="46"/>
        <v>0</v>
      </c>
      <c r="D173" s="163">
        <f t="shared" si="46"/>
        <v>0</v>
      </c>
      <c r="E173" s="163">
        <f t="shared" si="46"/>
        <v>0</v>
      </c>
      <c r="F173" s="163">
        <f t="shared" si="46"/>
        <v>0</v>
      </c>
      <c r="G173" s="163">
        <f t="shared" si="46"/>
        <v>0</v>
      </c>
      <c r="H173" s="163">
        <f t="shared" si="46"/>
        <v>0</v>
      </c>
      <c r="I173" s="163">
        <f t="shared" si="46"/>
        <v>0</v>
      </c>
      <c r="J173" s="163">
        <f t="shared" si="46"/>
        <v>0</v>
      </c>
      <c r="K173" s="163">
        <f t="shared" si="46"/>
        <v>0</v>
      </c>
      <c r="L173" s="163">
        <f t="shared" si="46"/>
        <v>0</v>
      </c>
      <c r="M173" s="163">
        <f t="shared" si="46"/>
        <v>0</v>
      </c>
      <c r="N173" s="163">
        <f t="shared" si="46"/>
        <v>0</v>
      </c>
      <c r="O173" s="163">
        <f t="shared" si="46"/>
        <v>0</v>
      </c>
      <c r="P173" s="163">
        <f t="shared" si="46"/>
        <v>0</v>
      </c>
      <c r="Q173" s="163">
        <f t="shared" si="46"/>
        <v>0</v>
      </c>
      <c r="R173" s="163">
        <f t="shared" si="46"/>
        <v>0</v>
      </c>
      <c r="S173" s="163">
        <f t="shared" si="47"/>
        <v>0</v>
      </c>
      <c r="T173" s="163">
        <f t="shared" si="47"/>
        <v>0</v>
      </c>
      <c r="U173" s="163">
        <f t="shared" si="47"/>
        <v>0</v>
      </c>
      <c r="V173" s="163">
        <f t="shared" si="47"/>
        <v>0</v>
      </c>
      <c r="W173" s="163">
        <f t="shared" si="47"/>
        <v>0</v>
      </c>
      <c r="X173" s="163">
        <f t="shared" si="47"/>
        <v>0</v>
      </c>
      <c r="Y173" s="163">
        <f t="shared" si="47"/>
        <v>0</v>
      </c>
      <c r="Z173" s="163">
        <f t="shared" si="47"/>
        <v>0</v>
      </c>
      <c r="AA173" s="163">
        <f t="shared" si="47"/>
        <v>0</v>
      </c>
      <c r="AB173" s="163">
        <f t="shared" si="47"/>
        <v>0</v>
      </c>
      <c r="AC173" s="163">
        <f t="shared" si="47"/>
        <v>0</v>
      </c>
      <c r="AD173" s="163">
        <f t="shared" si="47"/>
        <v>0</v>
      </c>
      <c r="AE173" s="163">
        <f t="shared" si="47"/>
        <v>0</v>
      </c>
      <c r="AF173" s="176">
        <f t="shared" si="47"/>
        <v>0</v>
      </c>
      <c r="AG173" s="175"/>
      <c r="AH173" s="46"/>
      <c r="AI173" s="47"/>
      <c r="AK173" s="49"/>
    </row>
    <row r="174" spans="1:37" x14ac:dyDescent="0.25">
      <c r="A174" s="121" t="s">
        <v>195</v>
      </c>
      <c r="B174" s="163">
        <v>0</v>
      </c>
      <c r="C174" s="163">
        <f t="shared" si="46"/>
        <v>0</v>
      </c>
      <c r="D174" s="163">
        <f t="shared" si="46"/>
        <v>0</v>
      </c>
      <c r="E174" s="163">
        <f t="shared" si="46"/>
        <v>0</v>
      </c>
      <c r="F174" s="163">
        <f t="shared" si="46"/>
        <v>0</v>
      </c>
      <c r="G174" s="163">
        <f t="shared" si="46"/>
        <v>0</v>
      </c>
      <c r="H174" s="163">
        <f t="shared" si="46"/>
        <v>0</v>
      </c>
      <c r="I174" s="163">
        <f t="shared" si="46"/>
        <v>0</v>
      </c>
      <c r="J174" s="163">
        <f t="shared" si="46"/>
        <v>0</v>
      </c>
      <c r="K174" s="163">
        <f t="shared" si="46"/>
        <v>0</v>
      </c>
      <c r="L174" s="163">
        <f t="shared" si="46"/>
        <v>0</v>
      </c>
      <c r="M174" s="163">
        <f t="shared" si="46"/>
        <v>0</v>
      </c>
      <c r="N174" s="163">
        <f t="shared" si="46"/>
        <v>0</v>
      </c>
      <c r="O174" s="163">
        <f t="shared" si="46"/>
        <v>0</v>
      </c>
      <c r="P174" s="163">
        <f t="shared" si="46"/>
        <v>0</v>
      </c>
      <c r="Q174" s="163">
        <f t="shared" si="46"/>
        <v>0</v>
      </c>
      <c r="R174" s="163">
        <f t="shared" si="46"/>
        <v>0</v>
      </c>
      <c r="S174" s="163">
        <f t="shared" si="47"/>
        <v>0</v>
      </c>
      <c r="T174" s="163">
        <f t="shared" si="47"/>
        <v>0</v>
      </c>
      <c r="U174" s="163">
        <f t="shared" si="47"/>
        <v>0</v>
      </c>
      <c r="V174" s="163">
        <f t="shared" si="47"/>
        <v>0</v>
      </c>
      <c r="W174" s="163">
        <f t="shared" si="47"/>
        <v>0</v>
      </c>
      <c r="X174" s="163">
        <f t="shared" si="47"/>
        <v>0</v>
      </c>
      <c r="Y174" s="163">
        <f t="shared" si="47"/>
        <v>0</v>
      </c>
      <c r="Z174" s="163">
        <f t="shared" si="47"/>
        <v>0</v>
      </c>
      <c r="AA174" s="163">
        <f t="shared" si="47"/>
        <v>0</v>
      </c>
      <c r="AB174" s="163">
        <f t="shared" si="47"/>
        <v>0</v>
      </c>
      <c r="AC174" s="163">
        <f t="shared" si="47"/>
        <v>0</v>
      </c>
      <c r="AD174" s="163">
        <f t="shared" si="47"/>
        <v>0</v>
      </c>
      <c r="AE174" s="163">
        <f t="shared" si="47"/>
        <v>0</v>
      </c>
      <c r="AF174" s="176">
        <f t="shared" si="47"/>
        <v>0</v>
      </c>
      <c r="AG174" s="175"/>
      <c r="AH174" s="46"/>
      <c r="AI174" s="47"/>
      <c r="AK174" s="49"/>
    </row>
    <row r="175" spans="1:37" x14ac:dyDescent="0.25">
      <c r="A175" s="121" t="s">
        <v>196</v>
      </c>
      <c r="B175" s="163">
        <v>0</v>
      </c>
      <c r="C175" s="163">
        <f t="shared" si="46"/>
        <v>0</v>
      </c>
      <c r="D175" s="163">
        <f t="shared" si="46"/>
        <v>0</v>
      </c>
      <c r="E175" s="163">
        <f t="shared" si="46"/>
        <v>0</v>
      </c>
      <c r="F175" s="163">
        <f t="shared" si="46"/>
        <v>0</v>
      </c>
      <c r="G175" s="163">
        <f t="shared" si="46"/>
        <v>0</v>
      </c>
      <c r="H175" s="163">
        <f t="shared" si="46"/>
        <v>0</v>
      </c>
      <c r="I175" s="163">
        <f t="shared" si="46"/>
        <v>0</v>
      </c>
      <c r="J175" s="163">
        <f t="shared" si="46"/>
        <v>0</v>
      </c>
      <c r="K175" s="163">
        <f t="shared" si="46"/>
        <v>0</v>
      </c>
      <c r="L175" s="163">
        <f t="shared" si="46"/>
        <v>0</v>
      </c>
      <c r="M175" s="163">
        <f t="shared" si="46"/>
        <v>0</v>
      </c>
      <c r="N175" s="163">
        <f t="shared" si="46"/>
        <v>0</v>
      </c>
      <c r="O175" s="163">
        <f t="shared" si="46"/>
        <v>0</v>
      </c>
      <c r="P175" s="163">
        <f t="shared" si="46"/>
        <v>0</v>
      </c>
      <c r="Q175" s="163">
        <f t="shared" si="46"/>
        <v>0</v>
      </c>
      <c r="R175" s="163">
        <f t="shared" si="46"/>
        <v>0</v>
      </c>
      <c r="S175" s="163">
        <f t="shared" si="47"/>
        <v>0</v>
      </c>
      <c r="T175" s="163">
        <f t="shared" si="47"/>
        <v>0</v>
      </c>
      <c r="U175" s="163">
        <f t="shared" si="47"/>
        <v>0</v>
      </c>
      <c r="V175" s="163">
        <f t="shared" si="47"/>
        <v>0</v>
      </c>
      <c r="W175" s="163">
        <f t="shared" si="47"/>
        <v>0</v>
      </c>
      <c r="X175" s="163">
        <f t="shared" si="47"/>
        <v>0</v>
      </c>
      <c r="Y175" s="163">
        <f t="shared" si="47"/>
        <v>0</v>
      </c>
      <c r="Z175" s="163">
        <f t="shared" si="47"/>
        <v>0</v>
      </c>
      <c r="AA175" s="163">
        <f t="shared" si="47"/>
        <v>0</v>
      </c>
      <c r="AB175" s="163">
        <f t="shared" si="47"/>
        <v>0</v>
      </c>
      <c r="AC175" s="163">
        <f t="shared" si="47"/>
        <v>0</v>
      </c>
      <c r="AD175" s="163">
        <f t="shared" si="47"/>
        <v>0</v>
      </c>
      <c r="AE175" s="163">
        <f t="shared" si="47"/>
        <v>0</v>
      </c>
      <c r="AF175" s="176">
        <f t="shared" si="47"/>
        <v>0</v>
      </c>
      <c r="AG175" s="175"/>
      <c r="AH175" s="46"/>
      <c r="AI175" s="47"/>
      <c r="AK175" s="49"/>
    </row>
    <row r="176" spans="1:37" x14ac:dyDescent="0.25">
      <c r="A176" s="121" t="s">
        <v>197</v>
      </c>
      <c r="B176" s="163">
        <v>0</v>
      </c>
      <c r="C176" s="163">
        <f t="shared" si="46"/>
        <v>0</v>
      </c>
      <c r="D176" s="163">
        <f t="shared" si="46"/>
        <v>0</v>
      </c>
      <c r="E176" s="163">
        <f t="shared" si="46"/>
        <v>0</v>
      </c>
      <c r="F176" s="163">
        <f t="shared" si="46"/>
        <v>0</v>
      </c>
      <c r="G176" s="163">
        <f t="shared" si="46"/>
        <v>0</v>
      </c>
      <c r="H176" s="163">
        <f t="shared" si="46"/>
        <v>0</v>
      </c>
      <c r="I176" s="163">
        <f t="shared" si="46"/>
        <v>0</v>
      </c>
      <c r="J176" s="163">
        <f t="shared" si="46"/>
        <v>0</v>
      </c>
      <c r="K176" s="163">
        <f t="shared" si="46"/>
        <v>0</v>
      </c>
      <c r="L176" s="163">
        <f t="shared" si="46"/>
        <v>0</v>
      </c>
      <c r="M176" s="163">
        <f t="shared" si="46"/>
        <v>0</v>
      </c>
      <c r="N176" s="163">
        <f t="shared" si="46"/>
        <v>0</v>
      </c>
      <c r="O176" s="163">
        <f t="shared" si="46"/>
        <v>0</v>
      </c>
      <c r="P176" s="163">
        <f t="shared" si="46"/>
        <v>0</v>
      </c>
      <c r="Q176" s="163">
        <f t="shared" si="46"/>
        <v>0</v>
      </c>
      <c r="R176" s="163">
        <f t="shared" si="46"/>
        <v>0</v>
      </c>
      <c r="S176" s="163">
        <f t="shared" si="47"/>
        <v>0</v>
      </c>
      <c r="T176" s="163">
        <f t="shared" si="47"/>
        <v>0</v>
      </c>
      <c r="U176" s="163">
        <f t="shared" si="47"/>
        <v>0</v>
      </c>
      <c r="V176" s="163">
        <f t="shared" si="47"/>
        <v>0</v>
      </c>
      <c r="W176" s="163">
        <f t="shared" si="47"/>
        <v>0</v>
      </c>
      <c r="X176" s="163">
        <f t="shared" si="47"/>
        <v>0</v>
      </c>
      <c r="Y176" s="163">
        <f t="shared" si="47"/>
        <v>0</v>
      </c>
      <c r="Z176" s="163">
        <f t="shared" si="47"/>
        <v>0</v>
      </c>
      <c r="AA176" s="163">
        <f t="shared" si="47"/>
        <v>0</v>
      </c>
      <c r="AB176" s="163">
        <f t="shared" si="47"/>
        <v>0</v>
      </c>
      <c r="AC176" s="163">
        <f t="shared" si="47"/>
        <v>0</v>
      </c>
      <c r="AD176" s="163">
        <f t="shared" si="47"/>
        <v>0</v>
      </c>
      <c r="AE176" s="163">
        <f t="shared" si="47"/>
        <v>0</v>
      </c>
      <c r="AF176" s="176">
        <f t="shared" si="47"/>
        <v>0</v>
      </c>
      <c r="AG176" s="175"/>
      <c r="AH176" s="46"/>
      <c r="AI176" s="47"/>
      <c r="AK176" s="49"/>
    </row>
    <row r="177" spans="1:37" x14ac:dyDescent="0.25">
      <c r="A177" s="121" t="s">
        <v>198</v>
      </c>
      <c r="B177" s="163">
        <v>0</v>
      </c>
      <c r="C177" s="163">
        <f t="shared" si="46"/>
        <v>0</v>
      </c>
      <c r="D177" s="163">
        <f t="shared" si="46"/>
        <v>0</v>
      </c>
      <c r="E177" s="163">
        <f t="shared" si="46"/>
        <v>0</v>
      </c>
      <c r="F177" s="163">
        <f t="shared" si="46"/>
        <v>0</v>
      </c>
      <c r="G177" s="163">
        <f t="shared" si="46"/>
        <v>0</v>
      </c>
      <c r="H177" s="163">
        <f t="shared" si="46"/>
        <v>0</v>
      </c>
      <c r="I177" s="163">
        <f t="shared" si="46"/>
        <v>0</v>
      </c>
      <c r="J177" s="163">
        <f t="shared" si="46"/>
        <v>0</v>
      </c>
      <c r="K177" s="163">
        <f t="shared" si="46"/>
        <v>0</v>
      </c>
      <c r="L177" s="163">
        <f t="shared" si="46"/>
        <v>0</v>
      </c>
      <c r="M177" s="163">
        <f t="shared" si="46"/>
        <v>0</v>
      </c>
      <c r="N177" s="163">
        <f t="shared" si="46"/>
        <v>0</v>
      </c>
      <c r="O177" s="163">
        <f t="shared" si="46"/>
        <v>0</v>
      </c>
      <c r="P177" s="163">
        <f t="shared" si="46"/>
        <v>0</v>
      </c>
      <c r="Q177" s="163">
        <f t="shared" si="46"/>
        <v>0</v>
      </c>
      <c r="R177" s="163">
        <f t="shared" si="46"/>
        <v>0</v>
      </c>
      <c r="S177" s="163">
        <f t="shared" si="47"/>
        <v>0</v>
      </c>
      <c r="T177" s="163">
        <f t="shared" si="47"/>
        <v>0</v>
      </c>
      <c r="U177" s="163">
        <f t="shared" si="47"/>
        <v>0</v>
      </c>
      <c r="V177" s="163">
        <f t="shared" si="47"/>
        <v>0</v>
      </c>
      <c r="W177" s="163">
        <f t="shared" si="47"/>
        <v>0</v>
      </c>
      <c r="X177" s="163">
        <f t="shared" si="47"/>
        <v>0</v>
      </c>
      <c r="Y177" s="163">
        <f t="shared" si="47"/>
        <v>0</v>
      </c>
      <c r="Z177" s="163">
        <f t="shared" si="47"/>
        <v>0</v>
      </c>
      <c r="AA177" s="163">
        <f t="shared" si="47"/>
        <v>0</v>
      </c>
      <c r="AB177" s="163">
        <f t="shared" si="47"/>
        <v>0</v>
      </c>
      <c r="AC177" s="163">
        <f t="shared" si="47"/>
        <v>0</v>
      </c>
      <c r="AD177" s="163">
        <f t="shared" si="47"/>
        <v>0</v>
      </c>
      <c r="AE177" s="163">
        <f t="shared" si="47"/>
        <v>0</v>
      </c>
      <c r="AF177" s="176">
        <f t="shared" si="47"/>
        <v>0</v>
      </c>
      <c r="AG177" s="175"/>
      <c r="AH177" s="46"/>
      <c r="AI177" s="47"/>
      <c r="AK177" s="49"/>
    </row>
    <row r="178" spans="1:37" x14ac:dyDescent="0.25">
      <c r="A178" s="121" t="s">
        <v>199</v>
      </c>
      <c r="B178" s="163">
        <v>0</v>
      </c>
      <c r="C178" s="163">
        <f t="shared" si="46"/>
        <v>0</v>
      </c>
      <c r="D178" s="163">
        <f t="shared" si="46"/>
        <v>0</v>
      </c>
      <c r="E178" s="163">
        <f t="shared" si="46"/>
        <v>0</v>
      </c>
      <c r="F178" s="163">
        <f t="shared" si="46"/>
        <v>0</v>
      </c>
      <c r="G178" s="163">
        <f t="shared" si="46"/>
        <v>0</v>
      </c>
      <c r="H178" s="163">
        <f t="shared" si="46"/>
        <v>0</v>
      </c>
      <c r="I178" s="163">
        <f t="shared" si="46"/>
        <v>0</v>
      </c>
      <c r="J178" s="163">
        <f t="shared" si="46"/>
        <v>0</v>
      </c>
      <c r="K178" s="163">
        <f t="shared" si="46"/>
        <v>0</v>
      </c>
      <c r="L178" s="163">
        <f t="shared" si="46"/>
        <v>0</v>
      </c>
      <c r="M178" s="163">
        <f t="shared" si="46"/>
        <v>0</v>
      </c>
      <c r="N178" s="163">
        <f t="shared" si="46"/>
        <v>0</v>
      </c>
      <c r="O178" s="163">
        <f t="shared" si="46"/>
        <v>0</v>
      </c>
      <c r="P178" s="163">
        <f t="shared" si="46"/>
        <v>0</v>
      </c>
      <c r="Q178" s="163">
        <f t="shared" si="46"/>
        <v>0</v>
      </c>
      <c r="R178" s="163">
        <f t="shared" si="46"/>
        <v>0</v>
      </c>
      <c r="S178" s="163">
        <f t="shared" si="47"/>
        <v>0</v>
      </c>
      <c r="T178" s="163">
        <f t="shared" si="47"/>
        <v>0</v>
      </c>
      <c r="U178" s="163">
        <f t="shared" si="47"/>
        <v>0</v>
      </c>
      <c r="V178" s="163">
        <f t="shared" si="47"/>
        <v>0</v>
      </c>
      <c r="W178" s="163">
        <f t="shared" si="47"/>
        <v>0</v>
      </c>
      <c r="X178" s="163">
        <f t="shared" si="47"/>
        <v>0</v>
      </c>
      <c r="Y178" s="163">
        <f t="shared" si="47"/>
        <v>0</v>
      </c>
      <c r="Z178" s="163">
        <f t="shared" si="47"/>
        <v>0</v>
      </c>
      <c r="AA178" s="163">
        <f t="shared" si="47"/>
        <v>0</v>
      </c>
      <c r="AB178" s="163">
        <f t="shared" si="47"/>
        <v>0</v>
      </c>
      <c r="AC178" s="163">
        <f t="shared" si="47"/>
        <v>0</v>
      </c>
      <c r="AD178" s="163">
        <f t="shared" si="47"/>
        <v>0</v>
      </c>
      <c r="AE178" s="163">
        <f t="shared" si="47"/>
        <v>0</v>
      </c>
      <c r="AF178" s="176">
        <f t="shared" si="47"/>
        <v>0</v>
      </c>
      <c r="AG178" s="175"/>
      <c r="AH178" s="46"/>
      <c r="AI178" s="47"/>
      <c r="AK178" s="49"/>
    </row>
    <row r="179" spans="1:37" x14ac:dyDescent="0.25">
      <c r="A179" s="121" t="s">
        <v>200</v>
      </c>
      <c r="B179" s="163">
        <v>0</v>
      </c>
      <c r="C179" s="163">
        <f t="shared" si="46"/>
        <v>0</v>
      </c>
      <c r="D179" s="163">
        <f t="shared" si="46"/>
        <v>0</v>
      </c>
      <c r="E179" s="163">
        <f t="shared" si="46"/>
        <v>0</v>
      </c>
      <c r="F179" s="163">
        <f t="shared" si="46"/>
        <v>0</v>
      </c>
      <c r="G179" s="163">
        <f t="shared" si="46"/>
        <v>0</v>
      </c>
      <c r="H179" s="163">
        <f t="shared" si="46"/>
        <v>0</v>
      </c>
      <c r="I179" s="163">
        <f t="shared" si="46"/>
        <v>0</v>
      </c>
      <c r="J179" s="163">
        <f t="shared" si="46"/>
        <v>0</v>
      </c>
      <c r="K179" s="163">
        <f t="shared" si="46"/>
        <v>0</v>
      </c>
      <c r="L179" s="163">
        <f t="shared" si="46"/>
        <v>0</v>
      </c>
      <c r="M179" s="163">
        <f t="shared" si="46"/>
        <v>0</v>
      </c>
      <c r="N179" s="163">
        <f t="shared" si="46"/>
        <v>0</v>
      </c>
      <c r="O179" s="163">
        <f t="shared" si="46"/>
        <v>0</v>
      </c>
      <c r="P179" s="163">
        <f t="shared" si="46"/>
        <v>0</v>
      </c>
      <c r="Q179" s="163">
        <f t="shared" si="46"/>
        <v>0</v>
      </c>
      <c r="R179" s="163">
        <f t="shared" si="46"/>
        <v>0</v>
      </c>
      <c r="S179" s="163">
        <f t="shared" si="47"/>
        <v>0</v>
      </c>
      <c r="T179" s="163">
        <f t="shared" si="47"/>
        <v>0</v>
      </c>
      <c r="U179" s="163">
        <f t="shared" si="47"/>
        <v>0</v>
      </c>
      <c r="V179" s="163">
        <f t="shared" si="47"/>
        <v>0</v>
      </c>
      <c r="W179" s="163">
        <f t="shared" si="47"/>
        <v>0</v>
      </c>
      <c r="X179" s="163">
        <f t="shared" si="47"/>
        <v>0</v>
      </c>
      <c r="Y179" s="163">
        <f t="shared" si="47"/>
        <v>0</v>
      </c>
      <c r="Z179" s="163">
        <f t="shared" si="47"/>
        <v>0</v>
      </c>
      <c r="AA179" s="163">
        <f t="shared" si="47"/>
        <v>0</v>
      </c>
      <c r="AB179" s="163">
        <f t="shared" si="47"/>
        <v>0</v>
      </c>
      <c r="AC179" s="163">
        <f t="shared" si="47"/>
        <v>0</v>
      </c>
      <c r="AD179" s="163">
        <f t="shared" si="47"/>
        <v>0</v>
      </c>
      <c r="AE179" s="163">
        <f t="shared" si="47"/>
        <v>0</v>
      </c>
      <c r="AF179" s="176">
        <f t="shared" si="47"/>
        <v>0</v>
      </c>
      <c r="AG179" s="175"/>
      <c r="AH179" s="46"/>
      <c r="AI179" s="47"/>
      <c r="AK179" s="49"/>
    </row>
    <row r="180" spans="1:37" x14ac:dyDescent="0.25">
      <c r="A180" s="121" t="s">
        <v>201</v>
      </c>
      <c r="B180" s="163">
        <v>0</v>
      </c>
      <c r="C180" s="163">
        <f t="shared" si="46"/>
        <v>0</v>
      </c>
      <c r="D180" s="163">
        <f t="shared" si="46"/>
        <v>0</v>
      </c>
      <c r="E180" s="163">
        <f t="shared" si="46"/>
        <v>0</v>
      </c>
      <c r="F180" s="163">
        <f t="shared" si="46"/>
        <v>0</v>
      </c>
      <c r="G180" s="163">
        <f t="shared" si="46"/>
        <v>0</v>
      </c>
      <c r="H180" s="163">
        <f t="shared" si="46"/>
        <v>0</v>
      </c>
      <c r="I180" s="163">
        <f t="shared" si="46"/>
        <v>0</v>
      </c>
      <c r="J180" s="163">
        <f t="shared" si="46"/>
        <v>0</v>
      </c>
      <c r="K180" s="163">
        <f t="shared" si="46"/>
        <v>0</v>
      </c>
      <c r="L180" s="163">
        <f t="shared" si="46"/>
        <v>0</v>
      </c>
      <c r="M180" s="163">
        <f t="shared" si="46"/>
        <v>0</v>
      </c>
      <c r="N180" s="163">
        <f t="shared" si="46"/>
        <v>0</v>
      </c>
      <c r="O180" s="163">
        <f t="shared" si="46"/>
        <v>0</v>
      </c>
      <c r="P180" s="163">
        <f t="shared" si="46"/>
        <v>0</v>
      </c>
      <c r="Q180" s="163">
        <f t="shared" si="46"/>
        <v>0</v>
      </c>
      <c r="R180" s="163">
        <f t="shared" si="46"/>
        <v>0</v>
      </c>
      <c r="S180" s="163">
        <f t="shared" si="47"/>
        <v>0</v>
      </c>
      <c r="T180" s="163">
        <f t="shared" si="47"/>
        <v>0</v>
      </c>
      <c r="U180" s="163">
        <f t="shared" si="47"/>
        <v>0</v>
      </c>
      <c r="V180" s="163">
        <f t="shared" si="47"/>
        <v>0</v>
      </c>
      <c r="W180" s="163">
        <f t="shared" si="47"/>
        <v>0</v>
      </c>
      <c r="X180" s="163">
        <f t="shared" si="47"/>
        <v>0</v>
      </c>
      <c r="Y180" s="163">
        <f t="shared" si="47"/>
        <v>0</v>
      </c>
      <c r="Z180" s="163">
        <f t="shared" si="47"/>
        <v>0</v>
      </c>
      <c r="AA180" s="163">
        <f t="shared" si="47"/>
        <v>0</v>
      </c>
      <c r="AB180" s="163">
        <f t="shared" si="47"/>
        <v>0</v>
      </c>
      <c r="AC180" s="163">
        <f t="shared" si="47"/>
        <v>0</v>
      </c>
      <c r="AD180" s="163">
        <f t="shared" si="47"/>
        <v>0</v>
      </c>
      <c r="AE180" s="163">
        <f t="shared" si="47"/>
        <v>0</v>
      </c>
      <c r="AF180" s="176">
        <f t="shared" si="47"/>
        <v>0</v>
      </c>
      <c r="AG180" s="175"/>
      <c r="AH180" s="46"/>
      <c r="AI180" s="47"/>
      <c r="AK180" s="49"/>
    </row>
    <row r="181" spans="1:37" ht="13.5" customHeight="1" x14ac:dyDescent="0.25">
      <c r="A181" s="121" t="s">
        <v>202</v>
      </c>
      <c r="B181" s="163">
        <v>0</v>
      </c>
      <c r="C181" s="163">
        <f t="shared" si="46"/>
        <v>0</v>
      </c>
      <c r="D181" s="163">
        <f t="shared" si="46"/>
        <v>0</v>
      </c>
      <c r="E181" s="163">
        <f t="shared" si="46"/>
        <v>0</v>
      </c>
      <c r="F181" s="163">
        <f t="shared" si="46"/>
        <v>0</v>
      </c>
      <c r="G181" s="163">
        <f t="shared" si="46"/>
        <v>0</v>
      </c>
      <c r="H181" s="163">
        <f t="shared" si="46"/>
        <v>0</v>
      </c>
      <c r="I181" s="163">
        <f t="shared" si="46"/>
        <v>0</v>
      </c>
      <c r="J181" s="163">
        <f t="shared" si="46"/>
        <v>0</v>
      </c>
      <c r="K181" s="163">
        <f t="shared" si="46"/>
        <v>0</v>
      </c>
      <c r="L181" s="163">
        <f t="shared" si="46"/>
        <v>0</v>
      </c>
      <c r="M181" s="163">
        <f t="shared" si="46"/>
        <v>0</v>
      </c>
      <c r="N181" s="163">
        <f t="shared" si="46"/>
        <v>0</v>
      </c>
      <c r="O181" s="163">
        <f t="shared" si="46"/>
        <v>0</v>
      </c>
      <c r="P181" s="163">
        <f t="shared" si="46"/>
        <v>0</v>
      </c>
      <c r="Q181" s="163">
        <f t="shared" si="46"/>
        <v>0</v>
      </c>
      <c r="R181" s="163">
        <f t="shared" si="46"/>
        <v>0</v>
      </c>
      <c r="S181" s="163">
        <f t="shared" si="47"/>
        <v>0</v>
      </c>
      <c r="T181" s="163">
        <f t="shared" si="47"/>
        <v>0</v>
      </c>
      <c r="U181" s="163">
        <f t="shared" si="47"/>
        <v>0</v>
      </c>
      <c r="V181" s="163">
        <f t="shared" si="47"/>
        <v>0</v>
      </c>
      <c r="W181" s="163">
        <f t="shared" si="47"/>
        <v>0</v>
      </c>
      <c r="X181" s="163">
        <f t="shared" si="47"/>
        <v>0</v>
      </c>
      <c r="Y181" s="163">
        <f t="shared" si="47"/>
        <v>0</v>
      </c>
      <c r="Z181" s="163">
        <f t="shared" si="47"/>
        <v>0</v>
      </c>
      <c r="AA181" s="163">
        <f t="shared" si="47"/>
        <v>0</v>
      </c>
      <c r="AB181" s="163">
        <f t="shared" si="47"/>
        <v>0</v>
      </c>
      <c r="AC181" s="163">
        <f t="shared" si="47"/>
        <v>0</v>
      </c>
      <c r="AD181" s="163">
        <f t="shared" si="47"/>
        <v>0</v>
      </c>
      <c r="AE181" s="163">
        <f t="shared" si="47"/>
        <v>0</v>
      </c>
      <c r="AF181" s="176">
        <f t="shared" si="47"/>
        <v>0</v>
      </c>
      <c r="AG181" s="175"/>
      <c r="AH181" s="46"/>
      <c r="AI181" s="47"/>
      <c r="AK181" s="49"/>
    </row>
    <row r="182" spans="1:37" x14ac:dyDescent="0.25">
      <c r="A182" s="121" t="s">
        <v>203</v>
      </c>
      <c r="B182" s="163">
        <v>0</v>
      </c>
      <c r="C182" s="163">
        <f t="shared" si="46"/>
        <v>0</v>
      </c>
      <c r="D182" s="163">
        <f t="shared" si="46"/>
        <v>0</v>
      </c>
      <c r="E182" s="163">
        <f t="shared" si="46"/>
        <v>0</v>
      </c>
      <c r="F182" s="163">
        <f t="shared" si="46"/>
        <v>0</v>
      </c>
      <c r="G182" s="163">
        <f t="shared" si="46"/>
        <v>0</v>
      </c>
      <c r="H182" s="163">
        <f t="shared" si="46"/>
        <v>0</v>
      </c>
      <c r="I182" s="163">
        <f t="shared" si="46"/>
        <v>0</v>
      </c>
      <c r="J182" s="163">
        <f t="shared" si="46"/>
        <v>0</v>
      </c>
      <c r="K182" s="163">
        <f t="shared" si="46"/>
        <v>0</v>
      </c>
      <c r="L182" s="163">
        <f t="shared" si="46"/>
        <v>0</v>
      </c>
      <c r="M182" s="163">
        <f t="shared" si="46"/>
        <v>0</v>
      </c>
      <c r="N182" s="163">
        <f t="shared" si="46"/>
        <v>0</v>
      </c>
      <c r="O182" s="163">
        <f t="shared" si="46"/>
        <v>0</v>
      </c>
      <c r="P182" s="163">
        <f t="shared" si="46"/>
        <v>0</v>
      </c>
      <c r="Q182" s="163">
        <f t="shared" si="46"/>
        <v>0</v>
      </c>
      <c r="R182" s="163">
        <f t="shared" si="46"/>
        <v>0</v>
      </c>
      <c r="S182" s="163">
        <f t="shared" si="47"/>
        <v>0</v>
      </c>
      <c r="T182" s="163">
        <f t="shared" si="47"/>
        <v>0</v>
      </c>
      <c r="U182" s="163">
        <f t="shared" si="47"/>
        <v>0</v>
      </c>
      <c r="V182" s="163">
        <f t="shared" si="47"/>
        <v>0</v>
      </c>
      <c r="W182" s="163">
        <f t="shared" si="47"/>
        <v>0</v>
      </c>
      <c r="X182" s="163">
        <f t="shared" si="47"/>
        <v>0</v>
      </c>
      <c r="Y182" s="163">
        <f t="shared" si="47"/>
        <v>0</v>
      </c>
      <c r="Z182" s="163">
        <f t="shared" si="47"/>
        <v>0</v>
      </c>
      <c r="AA182" s="163">
        <f t="shared" si="47"/>
        <v>0</v>
      </c>
      <c r="AB182" s="163">
        <f t="shared" si="47"/>
        <v>0</v>
      </c>
      <c r="AC182" s="163">
        <f t="shared" si="47"/>
        <v>0</v>
      </c>
      <c r="AD182" s="163">
        <f t="shared" si="47"/>
        <v>0</v>
      </c>
      <c r="AE182" s="163">
        <f t="shared" si="47"/>
        <v>0</v>
      </c>
      <c r="AF182" s="176">
        <f t="shared" si="47"/>
        <v>0</v>
      </c>
      <c r="AG182" s="175"/>
      <c r="AH182" s="46"/>
      <c r="AI182" s="47"/>
      <c r="AK182" s="49"/>
    </row>
    <row r="183" spans="1:37" x14ac:dyDescent="0.25">
      <c r="A183" s="121" t="s">
        <v>204</v>
      </c>
      <c r="B183" s="163">
        <v>0</v>
      </c>
      <c r="C183" s="163">
        <f t="shared" si="46"/>
        <v>0</v>
      </c>
      <c r="D183" s="163">
        <f t="shared" si="46"/>
        <v>0</v>
      </c>
      <c r="E183" s="163">
        <f t="shared" si="46"/>
        <v>0</v>
      </c>
      <c r="F183" s="163">
        <f t="shared" si="46"/>
        <v>0</v>
      </c>
      <c r="G183" s="163">
        <f t="shared" si="46"/>
        <v>0</v>
      </c>
      <c r="H183" s="163">
        <f t="shared" si="46"/>
        <v>0</v>
      </c>
      <c r="I183" s="163">
        <f t="shared" si="46"/>
        <v>0</v>
      </c>
      <c r="J183" s="163">
        <f t="shared" si="46"/>
        <v>0</v>
      </c>
      <c r="K183" s="163">
        <f t="shared" si="46"/>
        <v>0</v>
      </c>
      <c r="L183" s="163">
        <f t="shared" si="46"/>
        <v>0</v>
      </c>
      <c r="M183" s="163">
        <f t="shared" si="46"/>
        <v>0</v>
      </c>
      <c r="N183" s="163">
        <f t="shared" si="46"/>
        <v>0</v>
      </c>
      <c r="O183" s="163">
        <f t="shared" si="46"/>
        <v>0</v>
      </c>
      <c r="P183" s="163">
        <f t="shared" si="46"/>
        <v>0</v>
      </c>
      <c r="Q183" s="163">
        <f t="shared" si="46"/>
        <v>0</v>
      </c>
      <c r="R183" s="163">
        <f t="shared" si="46"/>
        <v>0</v>
      </c>
      <c r="S183" s="163">
        <f t="shared" si="47"/>
        <v>0</v>
      </c>
      <c r="T183" s="163">
        <f t="shared" si="47"/>
        <v>0</v>
      </c>
      <c r="U183" s="163">
        <f t="shared" si="47"/>
        <v>0</v>
      </c>
      <c r="V183" s="163">
        <f t="shared" si="47"/>
        <v>0</v>
      </c>
      <c r="W183" s="163">
        <f t="shared" si="47"/>
        <v>0</v>
      </c>
      <c r="X183" s="163">
        <f t="shared" si="47"/>
        <v>0</v>
      </c>
      <c r="Y183" s="163">
        <f t="shared" si="47"/>
        <v>0</v>
      </c>
      <c r="Z183" s="163">
        <f t="shared" si="47"/>
        <v>0</v>
      </c>
      <c r="AA183" s="163">
        <f t="shared" si="47"/>
        <v>0</v>
      </c>
      <c r="AB183" s="163">
        <f t="shared" si="47"/>
        <v>0</v>
      </c>
      <c r="AC183" s="163">
        <f t="shared" si="47"/>
        <v>0</v>
      </c>
      <c r="AD183" s="163">
        <f t="shared" si="47"/>
        <v>0</v>
      </c>
      <c r="AE183" s="163">
        <f t="shared" si="47"/>
        <v>0</v>
      </c>
      <c r="AF183" s="176">
        <f t="shared" si="47"/>
        <v>0</v>
      </c>
      <c r="AG183" s="175"/>
      <c r="AH183" s="46"/>
      <c r="AI183" s="47"/>
      <c r="AK183" s="49"/>
    </row>
    <row r="184" spans="1:37" x14ac:dyDescent="0.25">
      <c r="A184" s="121" t="s">
        <v>205</v>
      </c>
      <c r="B184" s="163">
        <v>0</v>
      </c>
      <c r="C184" s="163">
        <f t="shared" si="46"/>
        <v>0</v>
      </c>
      <c r="D184" s="163">
        <f t="shared" si="46"/>
        <v>0</v>
      </c>
      <c r="E184" s="163">
        <f t="shared" si="46"/>
        <v>0</v>
      </c>
      <c r="F184" s="163">
        <f t="shared" si="46"/>
        <v>0</v>
      </c>
      <c r="G184" s="163">
        <f t="shared" si="46"/>
        <v>0</v>
      </c>
      <c r="H184" s="163">
        <f t="shared" si="46"/>
        <v>0</v>
      </c>
      <c r="I184" s="163">
        <f t="shared" si="46"/>
        <v>0</v>
      </c>
      <c r="J184" s="163">
        <f t="shared" si="46"/>
        <v>0</v>
      </c>
      <c r="K184" s="163">
        <f t="shared" si="46"/>
        <v>0</v>
      </c>
      <c r="L184" s="163">
        <f t="shared" si="46"/>
        <v>0</v>
      </c>
      <c r="M184" s="163">
        <f t="shared" si="46"/>
        <v>0</v>
      </c>
      <c r="N184" s="163">
        <f t="shared" si="46"/>
        <v>0</v>
      </c>
      <c r="O184" s="163">
        <f t="shared" si="46"/>
        <v>0</v>
      </c>
      <c r="P184" s="163">
        <f t="shared" si="46"/>
        <v>0</v>
      </c>
      <c r="Q184" s="163">
        <f t="shared" si="46"/>
        <v>0</v>
      </c>
      <c r="R184" s="163">
        <f t="shared" ref="R184:AF199" si="48">Q184</f>
        <v>0</v>
      </c>
      <c r="S184" s="163">
        <f t="shared" si="48"/>
        <v>0</v>
      </c>
      <c r="T184" s="163">
        <f t="shared" si="48"/>
        <v>0</v>
      </c>
      <c r="U184" s="163">
        <f t="shared" si="48"/>
        <v>0</v>
      </c>
      <c r="V184" s="163">
        <f t="shared" si="48"/>
        <v>0</v>
      </c>
      <c r="W184" s="163">
        <f t="shared" si="48"/>
        <v>0</v>
      </c>
      <c r="X184" s="163">
        <f t="shared" si="48"/>
        <v>0</v>
      </c>
      <c r="Y184" s="163">
        <f t="shared" si="48"/>
        <v>0</v>
      </c>
      <c r="Z184" s="163">
        <f t="shared" si="48"/>
        <v>0</v>
      </c>
      <c r="AA184" s="163">
        <f t="shared" si="48"/>
        <v>0</v>
      </c>
      <c r="AB184" s="163">
        <f t="shared" si="47"/>
        <v>0</v>
      </c>
      <c r="AC184" s="163">
        <f t="shared" si="47"/>
        <v>0</v>
      </c>
      <c r="AD184" s="163">
        <f t="shared" si="48"/>
        <v>0</v>
      </c>
      <c r="AE184" s="163">
        <f t="shared" si="48"/>
        <v>0</v>
      </c>
      <c r="AF184" s="176">
        <f t="shared" si="48"/>
        <v>0</v>
      </c>
      <c r="AG184" s="175"/>
      <c r="AH184" s="46"/>
      <c r="AI184" s="47"/>
      <c r="AK184" s="49"/>
    </row>
    <row r="185" spans="1:37" x14ac:dyDescent="0.25">
      <c r="A185" s="121" t="s">
        <v>206</v>
      </c>
      <c r="B185" s="163">
        <v>0</v>
      </c>
      <c r="C185" s="163">
        <f t="shared" ref="C185:R200" si="49">B185</f>
        <v>0</v>
      </c>
      <c r="D185" s="163">
        <f t="shared" si="49"/>
        <v>0</v>
      </c>
      <c r="E185" s="163">
        <f t="shared" si="49"/>
        <v>0</v>
      </c>
      <c r="F185" s="163">
        <f t="shared" si="49"/>
        <v>0</v>
      </c>
      <c r="G185" s="163">
        <f t="shared" si="49"/>
        <v>0</v>
      </c>
      <c r="H185" s="163">
        <f t="shared" si="49"/>
        <v>0</v>
      </c>
      <c r="I185" s="163">
        <f t="shared" si="49"/>
        <v>0</v>
      </c>
      <c r="J185" s="163">
        <f t="shared" si="49"/>
        <v>0</v>
      </c>
      <c r="K185" s="163">
        <f t="shared" si="49"/>
        <v>0</v>
      </c>
      <c r="L185" s="163">
        <f t="shared" si="49"/>
        <v>0</v>
      </c>
      <c r="M185" s="163">
        <f t="shared" si="49"/>
        <v>0</v>
      </c>
      <c r="N185" s="163">
        <f t="shared" si="49"/>
        <v>0</v>
      </c>
      <c r="O185" s="163">
        <f t="shared" si="49"/>
        <v>0</v>
      </c>
      <c r="P185" s="163">
        <f t="shared" si="49"/>
        <v>0</v>
      </c>
      <c r="Q185" s="163">
        <f t="shared" si="49"/>
        <v>0</v>
      </c>
      <c r="R185" s="163">
        <f t="shared" si="49"/>
        <v>0</v>
      </c>
      <c r="S185" s="163">
        <f t="shared" si="48"/>
        <v>0</v>
      </c>
      <c r="T185" s="163">
        <f t="shared" si="48"/>
        <v>0</v>
      </c>
      <c r="U185" s="163">
        <f t="shared" si="48"/>
        <v>0</v>
      </c>
      <c r="V185" s="163">
        <f t="shared" si="48"/>
        <v>0</v>
      </c>
      <c r="W185" s="163">
        <f t="shared" si="48"/>
        <v>0</v>
      </c>
      <c r="X185" s="163">
        <f t="shared" si="48"/>
        <v>0</v>
      </c>
      <c r="Y185" s="163">
        <f t="shared" si="48"/>
        <v>0</v>
      </c>
      <c r="Z185" s="163">
        <f t="shared" si="48"/>
        <v>0</v>
      </c>
      <c r="AA185" s="163">
        <f t="shared" si="48"/>
        <v>0</v>
      </c>
      <c r="AB185" s="163">
        <f t="shared" si="48"/>
        <v>0</v>
      </c>
      <c r="AC185" s="163">
        <f t="shared" si="48"/>
        <v>0</v>
      </c>
      <c r="AD185" s="163">
        <f t="shared" si="48"/>
        <v>0</v>
      </c>
      <c r="AE185" s="163">
        <f t="shared" si="48"/>
        <v>0</v>
      </c>
      <c r="AF185" s="176">
        <f t="shared" si="48"/>
        <v>0</v>
      </c>
      <c r="AG185" s="177">
        <v>9.9</v>
      </c>
      <c r="AH185" s="46"/>
      <c r="AI185" s="47"/>
      <c r="AK185" s="49"/>
    </row>
    <row r="186" spans="1:37" x14ac:dyDescent="0.25">
      <c r="A186" s="74" t="s">
        <v>207</v>
      </c>
      <c r="B186" s="163">
        <v>0</v>
      </c>
      <c r="C186" s="163">
        <f t="shared" si="49"/>
        <v>0</v>
      </c>
      <c r="D186" s="163">
        <f t="shared" si="49"/>
        <v>0</v>
      </c>
      <c r="E186" s="163">
        <f t="shared" si="49"/>
        <v>0</v>
      </c>
      <c r="F186" s="163">
        <f t="shared" si="49"/>
        <v>0</v>
      </c>
      <c r="G186" s="163">
        <f t="shared" si="49"/>
        <v>0</v>
      </c>
      <c r="H186" s="163">
        <f t="shared" si="49"/>
        <v>0</v>
      </c>
      <c r="I186" s="163">
        <f t="shared" si="49"/>
        <v>0</v>
      </c>
      <c r="J186" s="163">
        <f t="shared" si="49"/>
        <v>0</v>
      </c>
      <c r="K186" s="163">
        <f t="shared" si="49"/>
        <v>0</v>
      </c>
      <c r="L186" s="163">
        <f t="shared" si="49"/>
        <v>0</v>
      </c>
      <c r="M186" s="163">
        <f t="shared" si="49"/>
        <v>0</v>
      </c>
      <c r="N186" s="163">
        <f t="shared" si="49"/>
        <v>0</v>
      </c>
      <c r="O186" s="163">
        <f t="shared" si="49"/>
        <v>0</v>
      </c>
      <c r="P186" s="163">
        <f t="shared" si="49"/>
        <v>0</v>
      </c>
      <c r="Q186" s="163">
        <f t="shared" si="49"/>
        <v>0</v>
      </c>
      <c r="R186" s="163">
        <f t="shared" si="49"/>
        <v>0</v>
      </c>
      <c r="S186" s="163">
        <f t="shared" si="48"/>
        <v>0</v>
      </c>
      <c r="T186" s="163">
        <f t="shared" si="48"/>
        <v>0</v>
      </c>
      <c r="U186" s="163">
        <f t="shared" si="48"/>
        <v>0</v>
      </c>
      <c r="V186" s="163">
        <f t="shared" si="48"/>
        <v>0</v>
      </c>
      <c r="W186" s="163">
        <f t="shared" si="48"/>
        <v>0</v>
      </c>
      <c r="X186" s="163">
        <f t="shared" si="48"/>
        <v>0</v>
      </c>
      <c r="Y186" s="163">
        <f t="shared" si="48"/>
        <v>0</v>
      </c>
      <c r="Z186" s="163">
        <f t="shared" si="48"/>
        <v>0</v>
      </c>
      <c r="AA186" s="163">
        <f t="shared" si="48"/>
        <v>0</v>
      </c>
      <c r="AB186" s="163">
        <f t="shared" si="48"/>
        <v>0</v>
      </c>
      <c r="AC186" s="163">
        <f t="shared" si="48"/>
        <v>0</v>
      </c>
      <c r="AD186" s="163">
        <f t="shared" si="48"/>
        <v>0</v>
      </c>
      <c r="AE186" s="163">
        <f t="shared" si="48"/>
        <v>0</v>
      </c>
      <c r="AF186" s="176">
        <f t="shared" si="48"/>
        <v>0</v>
      </c>
      <c r="AG186" s="178">
        <v>9.6579999999999995</v>
      </c>
      <c r="AH186" s="46"/>
      <c r="AI186" s="47"/>
      <c r="AK186" s="49"/>
    </row>
    <row r="187" spans="1:37" x14ac:dyDescent="0.25">
      <c r="A187" s="74" t="s">
        <v>208</v>
      </c>
      <c r="B187" s="163">
        <v>0</v>
      </c>
      <c r="C187" s="163">
        <f t="shared" si="49"/>
        <v>0</v>
      </c>
      <c r="D187" s="163">
        <f t="shared" si="49"/>
        <v>0</v>
      </c>
      <c r="E187" s="163">
        <f t="shared" si="49"/>
        <v>0</v>
      </c>
      <c r="F187" s="163">
        <f t="shared" si="49"/>
        <v>0</v>
      </c>
      <c r="G187" s="163">
        <f t="shared" si="49"/>
        <v>0</v>
      </c>
      <c r="H187" s="163">
        <f t="shared" si="49"/>
        <v>0</v>
      </c>
      <c r="I187" s="163">
        <f t="shared" si="49"/>
        <v>0</v>
      </c>
      <c r="J187" s="163">
        <f t="shared" si="49"/>
        <v>0</v>
      </c>
      <c r="K187" s="163">
        <f t="shared" si="49"/>
        <v>0</v>
      </c>
      <c r="L187" s="163">
        <f t="shared" si="49"/>
        <v>0</v>
      </c>
      <c r="M187" s="163">
        <f t="shared" si="49"/>
        <v>0</v>
      </c>
      <c r="N187" s="163">
        <f t="shared" si="49"/>
        <v>0</v>
      </c>
      <c r="O187" s="163">
        <f t="shared" si="49"/>
        <v>0</v>
      </c>
      <c r="P187" s="163">
        <f t="shared" si="49"/>
        <v>0</v>
      </c>
      <c r="Q187" s="163">
        <f t="shared" si="49"/>
        <v>0</v>
      </c>
      <c r="R187" s="163">
        <f t="shared" si="49"/>
        <v>0</v>
      </c>
      <c r="S187" s="163">
        <f t="shared" si="48"/>
        <v>0</v>
      </c>
      <c r="T187" s="163">
        <f t="shared" si="48"/>
        <v>0</v>
      </c>
      <c r="U187" s="163">
        <f t="shared" si="48"/>
        <v>0</v>
      </c>
      <c r="V187" s="163">
        <f t="shared" si="48"/>
        <v>0</v>
      </c>
      <c r="W187" s="163">
        <f t="shared" si="48"/>
        <v>0</v>
      </c>
      <c r="X187" s="163">
        <f t="shared" si="48"/>
        <v>0</v>
      </c>
      <c r="Y187" s="163">
        <f t="shared" si="48"/>
        <v>0</v>
      </c>
      <c r="Z187" s="163">
        <f t="shared" si="48"/>
        <v>0</v>
      </c>
      <c r="AA187" s="163">
        <f t="shared" si="48"/>
        <v>0</v>
      </c>
      <c r="AB187" s="163">
        <f t="shared" si="48"/>
        <v>0</v>
      </c>
      <c r="AC187" s="163">
        <f t="shared" si="48"/>
        <v>0</v>
      </c>
      <c r="AD187" s="163">
        <f t="shared" si="48"/>
        <v>0</v>
      </c>
      <c r="AE187" s="163">
        <f t="shared" si="48"/>
        <v>0</v>
      </c>
      <c r="AF187" s="176">
        <f t="shared" si="48"/>
        <v>0</v>
      </c>
      <c r="AG187" s="178">
        <v>9.6</v>
      </c>
      <c r="AH187" s="46"/>
      <c r="AI187" s="47"/>
      <c r="AK187" s="49"/>
    </row>
    <row r="188" spans="1:37" x14ac:dyDescent="0.25">
      <c r="A188" s="74" t="s">
        <v>209</v>
      </c>
      <c r="B188" s="163">
        <v>0</v>
      </c>
      <c r="C188" s="163">
        <f t="shared" si="49"/>
        <v>0</v>
      </c>
      <c r="D188" s="163">
        <f t="shared" si="49"/>
        <v>0</v>
      </c>
      <c r="E188" s="163">
        <f t="shared" si="49"/>
        <v>0</v>
      </c>
      <c r="F188" s="163">
        <f t="shared" si="49"/>
        <v>0</v>
      </c>
      <c r="G188" s="163">
        <f t="shared" si="49"/>
        <v>0</v>
      </c>
      <c r="H188" s="163">
        <f t="shared" si="49"/>
        <v>0</v>
      </c>
      <c r="I188" s="163">
        <f t="shared" si="49"/>
        <v>0</v>
      </c>
      <c r="J188" s="163">
        <f t="shared" si="49"/>
        <v>0</v>
      </c>
      <c r="K188" s="163">
        <f t="shared" si="49"/>
        <v>0</v>
      </c>
      <c r="L188" s="163">
        <f t="shared" si="49"/>
        <v>0</v>
      </c>
      <c r="M188" s="163">
        <f t="shared" si="49"/>
        <v>0</v>
      </c>
      <c r="N188" s="163">
        <f t="shared" si="49"/>
        <v>0</v>
      </c>
      <c r="O188" s="163">
        <f t="shared" si="49"/>
        <v>0</v>
      </c>
      <c r="P188" s="163">
        <f t="shared" si="49"/>
        <v>0</v>
      </c>
      <c r="Q188" s="163">
        <f t="shared" si="49"/>
        <v>0</v>
      </c>
      <c r="R188" s="163">
        <f t="shared" si="49"/>
        <v>0</v>
      </c>
      <c r="S188" s="163">
        <f t="shared" si="48"/>
        <v>0</v>
      </c>
      <c r="T188" s="163">
        <f t="shared" si="48"/>
        <v>0</v>
      </c>
      <c r="U188" s="163">
        <f t="shared" si="48"/>
        <v>0</v>
      </c>
      <c r="V188" s="163">
        <f t="shared" si="48"/>
        <v>0</v>
      </c>
      <c r="W188" s="163">
        <f t="shared" si="48"/>
        <v>0</v>
      </c>
      <c r="X188" s="163">
        <f t="shared" si="48"/>
        <v>0</v>
      </c>
      <c r="Y188" s="163">
        <f t="shared" si="48"/>
        <v>0</v>
      </c>
      <c r="Z188" s="163">
        <f t="shared" si="48"/>
        <v>0</v>
      </c>
      <c r="AA188" s="163">
        <f t="shared" si="48"/>
        <v>0</v>
      </c>
      <c r="AB188" s="163">
        <f t="shared" si="48"/>
        <v>0</v>
      </c>
      <c r="AC188" s="163">
        <f t="shared" si="48"/>
        <v>0</v>
      </c>
      <c r="AD188" s="163">
        <f t="shared" si="48"/>
        <v>0</v>
      </c>
      <c r="AE188" s="163">
        <f t="shared" si="48"/>
        <v>0</v>
      </c>
      <c r="AF188" s="176">
        <f t="shared" si="48"/>
        <v>0</v>
      </c>
      <c r="AG188" s="178">
        <v>9.51</v>
      </c>
      <c r="AH188" s="46"/>
      <c r="AI188" s="47"/>
      <c r="AK188" s="49"/>
    </row>
    <row r="189" spans="1:37" x14ac:dyDescent="0.25">
      <c r="A189" s="74" t="s">
        <v>210</v>
      </c>
      <c r="B189" s="163">
        <v>0</v>
      </c>
      <c r="C189" s="163">
        <f t="shared" si="49"/>
        <v>0</v>
      </c>
      <c r="D189" s="163">
        <f t="shared" si="49"/>
        <v>0</v>
      </c>
      <c r="E189" s="163">
        <f t="shared" si="49"/>
        <v>0</v>
      </c>
      <c r="F189" s="163">
        <f t="shared" si="49"/>
        <v>0</v>
      </c>
      <c r="G189" s="163">
        <f t="shared" si="49"/>
        <v>0</v>
      </c>
      <c r="H189" s="163">
        <f t="shared" si="49"/>
        <v>0</v>
      </c>
      <c r="I189" s="163">
        <f t="shared" si="49"/>
        <v>0</v>
      </c>
      <c r="J189" s="163">
        <f t="shared" si="49"/>
        <v>0</v>
      </c>
      <c r="K189" s="163">
        <f t="shared" si="49"/>
        <v>0</v>
      </c>
      <c r="L189" s="163">
        <f t="shared" si="49"/>
        <v>0</v>
      </c>
      <c r="M189" s="163">
        <f t="shared" si="49"/>
        <v>0</v>
      </c>
      <c r="N189" s="163">
        <f t="shared" si="49"/>
        <v>0</v>
      </c>
      <c r="O189" s="163">
        <f t="shared" si="49"/>
        <v>0</v>
      </c>
      <c r="P189" s="163">
        <f t="shared" si="49"/>
        <v>0</v>
      </c>
      <c r="Q189" s="163">
        <f t="shared" si="49"/>
        <v>0</v>
      </c>
      <c r="R189" s="163">
        <f t="shared" si="49"/>
        <v>0</v>
      </c>
      <c r="S189" s="163">
        <f t="shared" si="48"/>
        <v>0</v>
      </c>
      <c r="T189" s="163">
        <f t="shared" si="48"/>
        <v>0</v>
      </c>
      <c r="U189" s="163">
        <f t="shared" si="48"/>
        <v>0</v>
      </c>
      <c r="V189" s="163">
        <f t="shared" si="48"/>
        <v>0</v>
      </c>
      <c r="W189" s="163">
        <f t="shared" si="48"/>
        <v>0</v>
      </c>
      <c r="X189" s="163">
        <f t="shared" si="48"/>
        <v>0</v>
      </c>
      <c r="Y189" s="163">
        <f t="shared" si="48"/>
        <v>0</v>
      </c>
      <c r="Z189" s="163">
        <f t="shared" si="48"/>
        <v>0</v>
      </c>
      <c r="AA189" s="163">
        <f t="shared" si="48"/>
        <v>0</v>
      </c>
      <c r="AB189" s="163">
        <f t="shared" si="48"/>
        <v>0</v>
      </c>
      <c r="AC189" s="163">
        <f t="shared" si="48"/>
        <v>0</v>
      </c>
      <c r="AD189" s="163">
        <f t="shared" si="48"/>
        <v>0</v>
      </c>
      <c r="AE189" s="163">
        <f t="shared" si="48"/>
        <v>0</v>
      </c>
      <c r="AF189" s="176">
        <f t="shared" si="48"/>
        <v>0</v>
      </c>
      <c r="AG189" s="178">
        <v>9.4</v>
      </c>
      <c r="AH189" s="46"/>
      <c r="AI189" s="47"/>
      <c r="AK189" s="49"/>
    </row>
    <row r="190" spans="1:37" x14ac:dyDescent="0.25">
      <c r="A190" s="74" t="s">
        <v>211</v>
      </c>
      <c r="B190" s="163">
        <v>0</v>
      </c>
      <c r="C190" s="163">
        <f t="shared" si="49"/>
        <v>0</v>
      </c>
      <c r="D190" s="163">
        <f t="shared" si="49"/>
        <v>0</v>
      </c>
      <c r="E190" s="163">
        <f t="shared" si="49"/>
        <v>0</v>
      </c>
      <c r="F190" s="163">
        <f t="shared" si="49"/>
        <v>0</v>
      </c>
      <c r="G190" s="163">
        <f t="shared" si="49"/>
        <v>0</v>
      </c>
      <c r="H190" s="163">
        <f t="shared" si="49"/>
        <v>0</v>
      </c>
      <c r="I190" s="163">
        <f t="shared" si="49"/>
        <v>0</v>
      </c>
      <c r="J190" s="163">
        <f t="shared" si="49"/>
        <v>0</v>
      </c>
      <c r="K190" s="163">
        <f t="shared" si="49"/>
        <v>0</v>
      </c>
      <c r="L190" s="163">
        <f t="shared" si="49"/>
        <v>0</v>
      </c>
      <c r="M190" s="163">
        <f t="shared" si="49"/>
        <v>0</v>
      </c>
      <c r="N190" s="163">
        <f t="shared" si="49"/>
        <v>0</v>
      </c>
      <c r="O190" s="163">
        <f t="shared" si="49"/>
        <v>0</v>
      </c>
      <c r="P190" s="163">
        <f t="shared" si="49"/>
        <v>0</v>
      </c>
      <c r="Q190" s="163">
        <f t="shared" si="49"/>
        <v>0</v>
      </c>
      <c r="R190" s="163">
        <f t="shared" si="49"/>
        <v>0</v>
      </c>
      <c r="S190" s="163">
        <f t="shared" si="48"/>
        <v>0</v>
      </c>
      <c r="T190" s="163">
        <f t="shared" si="48"/>
        <v>0</v>
      </c>
      <c r="U190" s="163">
        <f t="shared" si="48"/>
        <v>0</v>
      </c>
      <c r="V190" s="163">
        <f t="shared" si="48"/>
        <v>0</v>
      </c>
      <c r="W190" s="163">
        <f t="shared" si="48"/>
        <v>0</v>
      </c>
      <c r="X190" s="163">
        <f t="shared" si="48"/>
        <v>0</v>
      </c>
      <c r="Y190" s="163">
        <f t="shared" si="48"/>
        <v>0</v>
      </c>
      <c r="Z190" s="163">
        <f t="shared" si="48"/>
        <v>0</v>
      </c>
      <c r="AA190" s="163">
        <f t="shared" si="48"/>
        <v>0</v>
      </c>
      <c r="AB190" s="163">
        <f t="shared" si="48"/>
        <v>0</v>
      </c>
      <c r="AC190" s="163">
        <f t="shared" si="48"/>
        <v>0</v>
      </c>
      <c r="AD190" s="163">
        <f t="shared" si="48"/>
        <v>0</v>
      </c>
      <c r="AE190" s="163">
        <f t="shared" si="48"/>
        <v>0</v>
      </c>
      <c r="AF190" s="176">
        <f t="shared" si="48"/>
        <v>0</v>
      </c>
      <c r="AG190" s="178">
        <v>8.8000000000000007</v>
      </c>
      <c r="AH190" s="46"/>
      <c r="AI190" s="47"/>
      <c r="AK190" s="49"/>
    </row>
    <row r="191" spans="1:37" x14ac:dyDescent="0.25">
      <c r="A191" s="74" t="s">
        <v>212</v>
      </c>
      <c r="B191" s="163">
        <v>0</v>
      </c>
      <c r="C191" s="163">
        <f t="shared" si="49"/>
        <v>0</v>
      </c>
      <c r="D191" s="163">
        <f t="shared" si="49"/>
        <v>0</v>
      </c>
      <c r="E191" s="163">
        <f t="shared" si="49"/>
        <v>0</v>
      </c>
      <c r="F191" s="163">
        <f t="shared" si="49"/>
        <v>0</v>
      </c>
      <c r="G191" s="163">
        <f t="shared" si="49"/>
        <v>0</v>
      </c>
      <c r="H191" s="163">
        <f t="shared" si="49"/>
        <v>0</v>
      </c>
      <c r="I191" s="163">
        <f t="shared" si="49"/>
        <v>0</v>
      </c>
      <c r="J191" s="163">
        <f t="shared" si="49"/>
        <v>0</v>
      </c>
      <c r="K191" s="163">
        <f t="shared" si="49"/>
        <v>0</v>
      </c>
      <c r="L191" s="163">
        <f t="shared" si="49"/>
        <v>0</v>
      </c>
      <c r="M191" s="163">
        <f t="shared" si="49"/>
        <v>0</v>
      </c>
      <c r="N191" s="163">
        <f t="shared" si="49"/>
        <v>0</v>
      </c>
      <c r="O191" s="163">
        <f t="shared" si="49"/>
        <v>0</v>
      </c>
      <c r="P191" s="163">
        <f t="shared" si="49"/>
        <v>0</v>
      </c>
      <c r="Q191" s="163">
        <f t="shared" si="49"/>
        <v>0</v>
      </c>
      <c r="R191" s="163">
        <f t="shared" si="49"/>
        <v>0</v>
      </c>
      <c r="S191" s="163">
        <f t="shared" si="48"/>
        <v>0</v>
      </c>
      <c r="T191" s="163">
        <f t="shared" si="48"/>
        <v>0</v>
      </c>
      <c r="U191" s="163">
        <f t="shared" si="48"/>
        <v>0</v>
      </c>
      <c r="V191" s="163">
        <f t="shared" si="48"/>
        <v>0</v>
      </c>
      <c r="W191" s="163">
        <f t="shared" si="48"/>
        <v>0</v>
      </c>
      <c r="X191" s="163">
        <f t="shared" si="48"/>
        <v>0</v>
      </c>
      <c r="Y191" s="163">
        <f t="shared" si="48"/>
        <v>0</v>
      </c>
      <c r="Z191" s="163">
        <f t="shared" si="48"/>
        <v>0</v>
      </c>
      <c r="AA191" s="163">
        <f t="shared" si="48"/>
        <v>0</v>
      </c>
      <c r="AB191" s="163">
        <f t="shared" si="48"/>
        <v>0</v>
      </c>
      <c r="AC191" s="163">
        <f t="shared" si="48"/>
        <v>0</v>
      </c>
      <c r="AD191" s="163">
        <f t="shared" si="48"/>
        <v>0</v>
      </c>
      <c r="AE191" s="163">
        <f t="shared" si="48"/>
        <v>0</v>
      </c>
      <c r="AF191" s="176">
        <f t="shared" si="48"/>
        <v>0</v>
      </c>
      <c r="AG191" s="178">
        <v>8.5</v>
      </c>
      <c r="AH191" s="46"/>
      <c r="AI191" s="47"/>
      <c r="AK191" s="49"/>
    </row>
    <row r="192" spans="1:37" x14ac:dyDescent="0.25">
      <c r="A192" s="74" t="s">
        <v>213</v>
      </c>
      <c r="B192" s="163">
        <v>0</v>
      </c>
      <c r="C192" s="163">
        <f t="shared" si="49"/>
        <v>0</v>
      </c>
      <c r="D192" s="163">
        <f t="shared" si="49"/>
        <v>0</v>
      </c>
      <c r="E192" s="163">
        <f t="shared" si="49"/>
        <v>0</v>
      </c>
      <c r="F192" s="163">
        <f t="shared" si="49"/>
        <v>0</v>
      </c>
      <c r="G192" s="163">
        <f t="shared" si="49"/>
        <v>0</v>
      </c>
      <c r="H192" s="163">
        <f t="shared" si="49"/>
        <v>0</v>
      </c>
      <c r="I192" s="163">
        <f t="shared" si="49"/>
        <v>0</v>
      </c>
      <c r="J192" s="163">
        <f t="shared" si="49"/>
        <v>0</v>
      </c>
      <c r="K192" s="163">
        <f t="shared" si="49"/>
        <v>0</v>
      </c>
      <c r="L192" s="163">
        <f t="shared" si="49"/>
        <v>0</v>
      </c>
      <c r="M192" s="163">
        <f t="shared" si="49"/>
        <v>0</v>
      </c>
      <c r="N192" s="163">
        <f t="shared" si="49"/>
        <v>0</v>
      </c>
      <c r="O192" s="163">
        <f t="shared" si="49"/>
        <v>0</v>
      </c>
      <c r="P192" s="163">
        <f t="shared" si="49"/>
        <v>0</v>
      </c>
      <c r="Q192" s="163">
        <f t="shared" si="49"/>
        <v>0</v>
      </c>
      <c r="R192" s="163">
        <f t="shared" si="49"/>
        <v>0</v>
      </c>
      <c r="S192" s="163">
        <f t="shared" si="48"/>
        <v>0</v>
      </c>
      <c r="T192" s="163">
        <f t="shared" si="48"/>
        <v>0</v>
      </c>
      <c r="U192" s="163">
        <f t="shared" si="48"/>
        <v>0</v>
      </c>
      <c r="V192" s="163">
        <f t="shared" si="48"/>
        <v>0</v>
      </c>
      <c r="W192" s="163">
        <f t="shared" si="48"/>
        <v>0</v>
      </c>
      <c r="X192" s="163">
        <f t="shared" si="48"/>
        <v>0</v>
      </c>
      <c r="Y192" s="163">
        <f t="shared" si="48"/>
        <v>0</v>
      </c>
      <c r="Z192" s="163">
        <f t="shared" si="48"/>
        <v>0</v>
      </c>
      <c r="AA192" s="163">
        <f t="shared" si="48"/>
        <v>0</v>
      </c>
      <c r="AB192" s="163">
        <f t="shared" si="48"/>
        <v>0</v>
      </c>
      <c r="AC192" s="163">
        <f t="shared" si="48"/>
        <v>0</v>
      </c>
      <c r="AD192" s="163">
        <f t="shared" si="48"/>
        <v>0</v>
      </c>
      <c r="AE192" s="163">
        <f t="shared" si="48"/>
        <v>0</v>
      </c>
      <c r="AF192" s="176">
        <f t="shared" si="48"/>
        <v>0</v>
      </c>
      <c r="AG192" s="178">
        <v>8.5</v>
      </c>
      <c r="AH192" s="46"/>
      <c r="AI192" s="47"/>
      <c r="AK192" s="49"/>
    </row>
    <row r="193" spans="1:37" x14ac:dyDescent="0.25">
      <c r="A193" s="74" t="s">
        <v>214</v>
      </c>
      <c r="B193" s="163">
        <v>0</v>
      </c>
      <c r="C193" s="163">
        <f t="shared" si="49"/>
        <v>0</v>
      </c>
      <c r="D193" s="163">
        <f t="shared" si="49"/>
        <v>0</v>
      </c>
      <c r="E193" s="163">
        <f t="shared" si="49"/>
        <v>0</v>
      </c>
      <c r="F193" s="163">
        <f t="shared" si="49"/>
        <v>0</v>
      </c>
      <c r="G193" s="163">
        <f t="shared" si="49"/>
        <v>0</v>
      </c>
      <c r="H193" s="163">
        <f t="shared" si="49"/>
        <v>0</v>
      </c>
      <c r="I193" s="163">
        <f t="shared" si="49"/>
        <v>0</v>
      </c>
      <c r="J193" s="163">
        <f t="shared" si="49"/>
        <v>0</v>
      </c>
      <c r="K193" s="163">
        <f t="shared" si="49"/>
        <v>0</v>
      </c>
      <c r="L193" s="163">
        <f t="shared" si="49"/>
        <v>0</v>
      </c>
      <c r="M193" s="163">
        <f t="shared" si="49"/>
        <v>0</v>
      </c>
      <c r="N193" s="163">
        <f t="shared" si="49"/>
        <v>0</v>
      </c>
      <c r="O193" s="163">
        <f t="shared" si="49"/>
        <v>0</v>
      </c>
      <c r="P193" s="163">
        <f t="shared" si="49"/>
        <v>0</v>
      </c>
      <c r="Q193" s="163">
        <f t="shared" si="49"/>
        <v>0</v>
      </c>
      <c r="R193" s="163">
        <f t="shared" si="49"/>
        <v>0</v>
      </c>
      <c r="S193" s="163">
        <f t="shared" si="48"/>
        <v>0</v>
      </c>
      <c r="T193" s="163">
        <f t="shared" si="48"/>
        <v>0</v>
      </c>
      <c r="U193" s="163">
        <f t="shared" si="48"/>
        <v>0</v>
      </c>
      <c r="V193" s="163">
        <f t="shared" si="48"/>
        <v>0</v>
      </c>
      <c r="W193" s="163">
        <f t="shared" si="48"/>
        <v>0</v>
      </c>
      <c r="X193" s="163">
        <f t="shared" si="48"/>
        <v>0</v>
      </c>
      <c r="Y193" s="163">
        <f t="shared" si="48"/>
        <v>0</v>
      </c>
      <c r="Z193" s="163">
        <f t="shared" si="48"/>
        <v>0</v>
      </c>
      <c r="AA193" s="163">
        <f t="shared" si="48"/>
        <v>0</v>
      </c>
      <c r="AB193" s="163">
        <f t="shared" si="48"/>
        <v>0</v>
      </c>
      <c r="AC193" s="163">
        <f t="shared" si="48"/>
        <v>0</v>
      </c>
      <c r="AD193" s="163">
        <f t="shared" si="48"/>
        <v>0</v>
      </c>
      <c r="AE193" s="163">
        <f t="shared" si="48"/>
        <v>0</v>
      </c>
      <c r="AF193" s="176">
        <f t="shared" si="48"/>
        <v>0</v>
      </c>
      <c r="AG193" s="178">
        <v>8.4</v>
      </c>
      <c r="AH193" s="46"/>
      <c r="AI193" s="47"/>
      <c r="AK193" s="49"/>
    </row>
    <row r="194" spans="1:37" x14ac:dyDescent="0.25">
      <c r="A194" s="74" t="s">
        <v>215</v>
      </c>
      <c r="B194" s="163">
        <v>0</v>
      </c>
      <c r="C194" s="163">
        <f t="shared" si="49"/>
        <v>0</v>
      </c>
      <c r="D194" s="163">
        <f t="shared" si="49"/>
        <v>0</v>
      </c>
      <c r="E194" s="163">
        <f t="shared" si="49"/>
        <v>0</v>
      </c>
      <c r="F194" s="163">
        <f t="shared" si="49"/>
        <v>0</v>
      </c>
      <c r="G194" s="163">
        <f t="shared" si="49"/>
        <v>0</v>
      </c>
      <c r="H194" s="163">
        <f t="shared" si="49"/>
        <v>0</v>
      </c>
      <c r="I194" s="163">
        <f t="shared" si="49"/>
        <v>0</v>
      </c>
      <c r="J194" s="163">
        <f t="shared" si="49"/>
        <v>0</v>
      </c>
      <c r="K194" s="163">
        <f t="shared" si="49"/>
        <v>0</v>
      </c>
      <c r="L194" s="163">
        <f t="shared" si="49"/>
        <v>0</v>
      </c>
      <c r="M194" s="163">
        <f t="shared" si="49"/>
        <v>0</v>
      </c>
      <c r="N194" s="163">
        <f t="shared" si="49"/>
        <v>0</v>
      </c>
      <c r="O194" s="163">
        <f t="shared" si="49"/>
        <v>0</v>
      </c>
      <c r="P194" s="163">
        <f t="shared" si="49"/>
        <v>0</v>
      </c>
      <c r="Q194" s="163">
        <f t="shared" si="49"/>
        <v>0</v>
      </c>
      <c r="R194" s="163">
        <f t="shared" si="49"/>
        <v>0</v>
      </c>
      <c r="S194" s="163">
        <f t="shared" si="48"/>
        <v>0</v>
      </c>
      <c r="T194" s="163">
        <f t="shared" si="48"/>
        <v>0</v>
      </c>
      <c r="U194" s="163">
        <f t="shared" si="48"/>
        <v>0</v>
      </c>
      <c r="V194" s="163">
        <f t="shared" si="48"/>
        <v>0</v>
      </c>
      <c r="W194" s="163">
        <f t="shared" si="48"/>
        <v>0</v>
      </c>
      <c r="X194" s="163">
        <f t="shared" si="48"/>
        <v>0</v>
      </c>
      <c r="Y194" s="163">
        <f t="shared" si="48"/>
        <v>0</v>
      </c>
      <c r="Z194" s="163">
        <f t="shared" si="48"/>
        <v>0</v>
      </c>
      <c r="AA194" s="163">
        <f t="shared" si="48"/>
        <v>0</v>
      </c>
      <c r="AB194" s="163">
        <f t="shared" si="48"/>
        <v>0</v>
      </c>
      <c r="AC194" s="163">
        <f t="shared" si="48"/>
        <v>0</v>
      </c>
      <c r="AD194" s="163">
        <f t="shared" si="48"/>
        <v>0</v>
      </c>
      <c r="AE194" s="163">
        <f t="shared" si="48"/>
        <v>0</v>
      </c>
      <c r="AF194" s="176">
        <f t="shared" si="48"/>
        <v>0</v>
      </c>
      <c r="AG194" s="178">
        <v>8</v>
      </c>
      <c r="AH194" s="46"/>
      <c r="AI194" s="47"/>
      <c r="AK194" s="49"/>
    </row>
    <row r="195" spans="1:37" x14ac:dyDescent="0.25">
      <c r="A195" s="74" t="s">
        <v>216</v>
      </c>
      <c r="B195" s="163">
        <v>0</v>
      </c>
      <c r="C195" s="163">
        <f t="shared" si="49"/>
        <v>0</v>
      </c>
      <c r="D195" s="163">
        <f t="shared" si="49"/>
        <v>0</v>
      </c>
      <c r="E195" s="163">
        <f t="shared" si="49"/>
        <v>0</v>
      </c>
      <c r="F195" s="163">
        <f t="shared" si="49"/>
        <v>0</v>
      </c>
      <c r="G195" s="163">
        <f t="shared" si="49"/>
        <v>0</v>
      </c>
      <c r="H195" s="163">
        <f t="shared" si="49"/>
        <v>0</v>
      </c>
      <c r="I195" s="163">
        <f t="shared" si="49"/>
        <v>0</v>
      </c>
      <c r="J195" s="163">
        <f t="shared" si="49"/>
        <v>0</v>
      </c>
      <c r="K195" s="163">
        <f t="shared" si="49"/>
        <v>0</v>
      </c>
      <c r="L195" s="163">
        <f t="shared" si="49"/>
        <v>0</v>
      </c>
      <c r="M195" s="163">
        <f t="shared" si="49"/>
        <v>0</v>
      </c>
      <c r="N195" s="163">
        <f t="shared" si="49"/>
        <v>0</v>
      </c>
      <c r="O195" s="163">
        <f t="shared" si="49"/>
        <v>0</v>
      </c>
      <c r="P195" s="163">
        <f t="shared" si="49"/>
        <v>0</v>
      </c>
      <c r="Q195" s="163">
        <f t="shared" si="49"/>
        <v>0</v>
      </c>
      <c r="R195" s="163">
        <f t="shared" si="49"/>
        <v>0</v>
      </c>
      <c r="S195" s="163">
        <f t="shared" si="48"/>
        <v>0</v>
      </c>
      <c r="T195" s="163">
        <f t="shared" si="48"/>
        <v>0</v>
      </c>
      <c r="U195" s="163">
        <f t="shared" si="48"/>
        <v>0</v>
      </c>
      <c r="V195" s="163">
        <f t="shared" si="48"/>
        <v>0</v>
      </c>
      <c r="W195" s="163">
        <f t="shared" si="48"/>
        <v>0</v>
      </c>
      <c r="X195" s="163">
        <f t="shared" si="48"/>
        <v>0</v>
      </c>
      <c r="Y195" s="163">
        <f t="shared" si="48"/>
        <v>0</v>
      </c>
      <c r="Z195" s="163">
        <f t="shared" si="48"/>
        <v>0</v>
      </c>
      <c r="AA195" s="163">
        <f t="shared" si="48"/>
        <v>0</v>
      </c>
      <c r="AB195" s="163">
        <f t="shared" si="48"/>
        <v>0</v>
      </c>
      <c r="AC195" s="163">
        <f t="shared" si="48"/>
        <v>0</v>
      </c>
      <c r="AD195" s="163">
        <f t="shared" si="48"/>
        <v>0</v>
      </c>
      <c r="AE195" s="163">
        <f t="shared" si="48"/>
        <v>0</v>
      </c>
      <c r="AF195" s="176">
        <f t="shared" si="48"/>
        <v>0</v>
      </c>
      <c r="AG195" s="178">
        <v>8</v>
      </c>
      <c r="AH195" s="46"/>
      <c r="AI195" s="47"/>
      <c r="AK195" s="49"/>
    </row>
    <row r="196" spans="1:37" x14ac:dyDescent="0.25">
      <c r="A196" s="74" t="s">
        <v>217</v>
      </c>
      <c r="B196" s="163">
        <v>0</v>
      </c>
      <c r="C196" s="163">
        <f t="shared" si="49"/>
        <v>0</v>
      </c>
      <c r="D196" s="163">
        <f t="shared" si="49"/>
        <v>0</v>
      </c>
      <c r="E196" s="163">
        <f t="shared" si="49"/>
        <v>0</v>
      </c>
      <c r="F196" s="163">
        <f t="shared" si="49"/>
        <v>0</v>
      </c>
      <c r="G196" s="163">
        <f t="shared" si="49"/>
        <v>0</v>
      </c>
      <c r="H196" s="163">
        <f t="shared" si="49"/>
        <v>0</v>
      </c>
      <c r="I196" s="163">
        <f t="shared" si="49"/>
        <v>0</v>
      </c>
      <c r="J196" s="163">
        <f t="shared" si="49"/>
        <v>0</v>
      </c>
      <c r="K196" s="163">
        <f t="shared" si="49"/>
        <v>0</v>
      </c>
      <c r="L196" s="163">
        <f t="shared" si="49"/>
        <v>0</v>
      </c>
      <c r="M196" s="163">
        <f t="shared" si="49"/>
        <v>0</v>
      </c>
      <c r="N196" s="163">
        <f t="shared" si="49"/>
        <v>0</v>
      </c>
      <c r="O196" s="163">
        <f t="shared" si="49"/>
        <v>0</v>
      </c>
      <c r="P196" s="163">
        <f t="shared" si="49"/>
        <v>0</v>
      </c>
      <c r="Q196" s="163">
        <f t="shared" si="49"/>
        <v>0</v>
      </c>
      <c r="R196" s="163">
        <f t="shared" si="49"/>
        <v>0</v>
      </c>
      <c r="S196" s="163">
        <f t="shared" si="48"/>
        <v>0</v>
      </c>
      <c r="T196" s="163">
        <f t="shared" si="48"/>
        <v>0</v>
      </c>
      <c r="U196" s="163">
        <f t="shared" si="48"/>
        <v>0</v>
      </c>
      <c r="V196" s="163">
        <f t="shared" si="48"/>
        <v>0</v>
      </c>
      <c r="W196" s="163">
        <f t="shared" si="48"/>
        <v>0</v>
      </c>
      <c r="X196" s="163">
        <f t="shared" si="48"/>
        <v>0</v>
      </c>
      <c r="Y196" s="163">
        <f t="shared" si="48"/>
        <v>0</v>
      </c>
      <c r="Z196" s="163">
        <f t="shared" si="48"/>
        <v>0</v>
      </c>
      <c r="AA196" s="163">
        <f t="shared" si="48"/>
        <v>0</v>
      </c>
      <c r="AB196" s="163">
        <f t="shared" si="48"/>
        <v>0</v>
      </c>
      <c r="AC196" s="163">
        <f t="shared" si="48"/>
        <v>0</v>
      </c>
      <c r="AD196" s="163">
        <f t="shared" si="48"/>
        <v>0</v>
      </c>
      <c r="AE196" s="163">
        <f t="shared" si="48"/>
        <v>0</v>
      </c>
      <c r="AF196" s="176">
        <f t="shared" si="48"/>
        <v>0</v>
      </c>
      <c r="AG196" s="178">
        <v>8</v>
      </c>
      <c r="AH196" s="46"/>
      <c r="AI196" s="47"/>
      <c r="AK196" s="49"/>
    </row>
    <row r="197" spans="1:37" x14ac:dyDescent="0.25">
      <c r="A197" s="74" t="s">
        <v>218</v>
      </c>
      <c r="B197" s="163">
        <v>0</v>
      </c>
      <c r="C197" s="163">
        <f t="shared" si="49"/>
        <v>0</v>
      </c>
      <c r="D197" s="163">
        <f t="shared" si="49"/>
        <v>0</v>
      </c>
      <c r="E197" s="163">
        <f t="shared" si="49"/>
        <v>0</v>
      </c>
      <c r="F197" s="163">
        <f t="shared" si="49"/>
        <v>0</v>
      </c>
      <c r="G197" s="163">
        <f t="shared" si="49"/>
        <v>0</v>
      </c>
      <c r="H197" s="163">
        <f t="shared" si="49"/>
        <v>0</v>
      </c>
      <c r="I197" s="163">
        <f t="shared" si="49"/>
        <v>0</v>
      </c>
      <c r="J197" s="163">
        <f t="shared" si="49"/>
        <v>0</v>
      </c>
      <c r="K197" s="163">
        <f t="shared" si="49"/>
        <v>0</v>
      </c>
      <c r="L197" s="163">
        <f t="shared" si="49"/>
        <v>0</v>
      </c>
      <c r="M197" s="163">
        <f t="shared" si="49"/>
        <v>0</v>
      </c>
      <c r="N197" s="163">
        <f t="shared" si="49"/>
        <v>0</v>
      </c>
      <c r="O197" s="163">
        <f t="shared" si="49"/>
        <v>0</v>
      </c>
      <c r="P197" s="163">
        <f t="shared" si="49"/>
        <v>0</v>
      </c>
      <c r="Q197" s="163">
        <f t="shared" si="49"/>
        <v>0</v>
      </c>
      <c r="R197" s="163">
        <f t="shared" si="49"/>
        <v>0</v>
      </c>
      <c r="S197" s="163">
        <f t="shared" si="48"/>
        <v>0</v>
      </c>
      <c r="T197" s="163">
        <f t="shared" si="48"/>
        <v>0</v>
      </c>
      <c r="U197" s="163">
        <f t="shared" si="48"/>
        <v>0</v>
      </c>
      <c r="V197" s="163">
        <f t="shared" si="48"/>
        <v>0</v>
      </c>
      <c r="W197" s="163">
        <f t="shared" si="48"/>
        <v>0</v>
      </c>
      <c r="X197" s="163">
        <f t="shared" si="48"/>
        <v>0</v>
      </c>
      <c r="Y197" s="163">
        <f t="shared" si="48"/>
        <v>0</v>
      </c>
      <c r="Z197" s="163">
        <f t="shared" si="48"/>
        <v>0</v>
      </c>
      <c r="AA197" s="163">
        <f t="shared" si="48"/>
        <v>0</v>
      </c>
      <c r="AB197" s="163">
        <f t="shared" si="48"/>
        <v>0</v>
      </c>
      <c r="AC197" s="163">
        <f t="shared" si="48"/>
        <v>0</v>
      </c>
      <c r="AD197" s="163">
        <f t="shared" si="48"/>
        <v>0</v>
      </c>
      <c r="AE197" s="163">
        <f t="shared" si="48"/>
        <v>0</v>
      </c>
      <c r="AF197" s="176">
        <f t="shared" si="48"/>
        <v>0</v>
      </c>
      <c r="AG197" s="178">
        <v>7.8</v>
      </c>
      <c r="AH197" s="46"/>
      <c r="AI197" s="47"/>
      <c r="AK197" s="49"/>
    </row>
    <row r="198" spans="1:37" x14ac:dyDescent="0.25">
      <c r="A198" s="74" t="s">
        <v>219</v>
      </c>
      <c r="B198" s="163">
        <v>0</v>
      </c>
      <c r="C198" s="163">
        <f t="shared" si="49"/>
        <v>0</v>
      </c>
      <c r="D198" s="163">
        <f t="shared" si="49"/>
        <v>0</v>
      </c>
      <c r="E198" s="163">
        <f t="shared" si="49"/>
        <v>0</v>
      </c>
      <c r="F198" s="163">
        <f t="shared" si="49"/>
        <v>0</v>
      </c>
      <c r="G198" s="163">
        <f t="shared" si="49"/>
        <v>0</v>
      </c>
      <c r="H198" s="163">
        <f t="shared" si="49"/>
        <v>0</v>
      </c>
      <c r="I198" s="163">
        <f t="shared" si="49"/>
        <v>0</v>
      </c>
      <c r="J198" s="163">
        <f t="shared" si="49"/>
        <v>0</v>
      </c>
      <c r="K198" s="163">
        <f t="shared" si="49"/>
        <v>0</v>
      </c>
      <c r="L198" s="163">
        <f t="shared" si="49"/>
        <v>0</v>
      </c>
      <c r="M198" s="163">
        <f t="shared" si="49"/>
        <v>0</v>
      </c>
      <c r="N198" s="163">
        <f t="shared" si="49"/>
        <v>0</v>
      </c>
      <c r="O198" s="163">
        <f t="shared" si="49"/>
        <v>0</v>
      </c>
      <c r="P198" s="163">
        <f t="shared" si="49"/>
        <v>0</v>
      </c>
      <c r="Q198" s="163">
        <f t="shared" si="49"/>
        <v>0</v>
      </c>
      <c r="R198" s="163">
        <f t="shared" si="49"/>
        <v>0</v>
      </c>
      <c r="S198" s="163">
        <f t="shared" si="48"/>
        <v>0</v>
      </c>
      <c r="T198" s="163">
        <f t="shared" si="48"/>
        <v>0</v>
      </c>
      <c r="U198" s="163">
        <f t="shared" si="48"/>
        <v>0</v>
      </c>
      <c r="V198" s="163">
        <f t="shared" si="48"/>
        <v>0</v>
      </c>
      <c r="W198" s="163">
        <f t="shared" si="48"/>
        <v>0</v>
      </c>
      <c r="X198" s="163">
        <f t="shared" si="48"/>
        <v>0</v>
      </c>
      <c r="Y198" s="163">
        <f t="shared" si="48"/>
        <v>0</v>
      </c>
      <c r="Z198" s="163">
        <f t="shared" si="48"/>
        <v>0</v>
      </c>
      <c r="AA198" s="163">
        <f t="shared" si="48"/>
        <v>0</v>
      </c>
      <c r="AB198" s="163">
        <f t="shared" si="48"/>
        <v>0</v>
      </c>
      <c r="AC198" s="163">
        <f t="shared" si="48"/>
        <v>0</v>
      </c>
      <c r="AD198" s="163">
        <f t="shared" si="48"/>
        <v>0</v>
      </c>
      <c r="AE198" s="163">
        <f t="shared" si="48"/>
        <v>0</v>
      </c>
      <c r="AF198" s="176">
        <f t="shared" si="48"/>
        <v>0</v>
      </c>
      <c r="AG198" s="178">
        <v>7.6</v>
      </c>
      <c r="AH198" s="46"/>
      <c r="AI198" s="47"/>
      <c r="AK198" s="49"/>
    </row>
    <row r="199" spans="1:37" x14ac:dyDescent="0.25">
      <c r="A199" s="74" t="s">
        <v>220</v>
      </c>
      <c r="B199" s="163">
        <v>0</v>
      </c>
      <c r="C199" s="163">
        <f t="shared" si="49"/>
        <v>0</v>
      </c>
      <c r="D199" s="163">
        <f t="shared" si="49"/>
        <v>0</v>
      </c>
      <c r="E199" s="163">
        <f t="shared" si="49"/>
        <v>0</v>
      </c>
      <c r="F199" s="163">
        <f t="shared" si="49"/>
        <v>0</v>
      </c>
      <c r="G199" s="163">
        <f t="shared" si="49"/>
        <v>0</v>
      </c>
      <c r="H199" s="163">
        <f t="shared" si="49"/>
        <v>0</v>
      </c>
      <c r="I199" s="163">
        <f t="shared" si="49"/>
        <v>0</v>
      </c>
      <c r="J199" s="163">
        <f t="shared" si="49"/>
        <v>0</v>
      </c>
      <c r="K199" s="163">
        <f t="shared" si="49"/>
        <v>0</v>
      </c>
      <c r="L199" s="163">
        <f t="shared" si="49"/>
        <v>0</v>
      </c>
      <c r="M199" s="163">
        <f t="shared" si="49"/>
        <v>0</v>
      </c>
      <c r="N199" s="163">
        <f t="shared" si="49"/>
        <v>0</v>
      </c>
      <c r="O199" s="163">
        <f t="shared" si="49"/>
        <v>0</v>
      </c>
      <c r="P199" s="163">
        <f t="shared" si="49"/>
        <v>0</v>
      </c>
      <c r="Q199" s="163">
        <f t="shared" si="49"/>
        <v>0</v>
      </c>
      <c r="R199" s="163">
        <f t="shared" si="49"/>
        <v>0</v>
      </c>
      <c r="S199" s="163">
        <f t="shared" si="48"/>
        <v>0</v>
      </c>
      <c r="T199" s="163">
        <f t="shared" si="48"/>
        <v>0</v>
      </c>
      <c r="U199" s="163">
        <f t="shared" si="48"/>
        <v>0</v>
      </c>
      <c r="V199" s="163">
        <f t="shared" si="48"/>
        <v>0</v>
      </c>
      <c r="W199" s="163">
        <f t="shared" si="48"/>
        <v>0</v>
      </c>
      <c r="X199" s="163">
        <f t="shared" si="48"/>
        <v>0</v>
      </c>
      <c r="Y199" s="163">
        <f t="shared" si="48"/>
        <v>0</v>
      </c>
      <c r="Z199" s="163">
        <f t="shared" si="48"/>
        <v>0</v>
      </c>
      <c r="AA199" s="163">
        <f t="shared" si="48"/>
        <v>0</v>
      </c>
      <c r="AB199" s="163">
        <f t="shared" si="48"/>
        <v>0</v>
      </c>
      <c r="AC199" s="163">
        <f t="shared" si="48"/>
        <v>0</v>
      </c>
      <c r="AD199" s="163">
        <f t="shared" si="48"/>
        <v>0</v>
      </c>
      <c r="AE199" s="163">
        <f t="shared" si="48"/>
        <v>0</v>
      </c>
      <c r="AF199" s="176">
        <f t="shared" si="48"/>
        <v>0</v>
      </c>
      <c r="AG199" s="178">
        <v>7.5</v>
      </c>
      <c r="AH199" s="46"/>
      <c r="AI199" s="47"/>
      <c r="AK199" s="49"/>
    </row>
    <row r="200" spans="1:37" x14ac:dyDescent="0.25">
      <c r="A200" s="74" t="s">
        <v>221</v>
      </c>
      <c r="B200" s="163">
        <v>0</v>
      </c>
      <c r="C200" s="163">
        <f t="shared" si="49"/>
        <v>0</v>
      </c>
      <c r="D200" s="163">
        <f t="shared" si="49"/>
        <v>0</v>
      </c>
      <c r="E200" s="163">
        <f t="shared" si="49"/>
        <v>0</v>
      </c>
      <c r="F200" s="163">
        <f t="shared" si="49"/>
        <v>0</v>
      </c>
      <c r="G200" s="163">
        <f t="shared" si="49"/>
        <v>0</v>
      </c>
      <c r="H200" s="163">
        <f t="shared" si="49"/>
        <v>0</v>
      </c>
      <c r="I200" s="163">
        <f t="shared" si="49"/>
        <v>0</v>
      </c>
      <c r="J200" s="163">
        <f t="shared" si="49"/>
        <v>0</v>
      </c>
      <c r="K200" s="163">
        <f t="shared" si="49"/>
        <v>0</v>
      </c>
      <c r="L200" s="163">
        <f t="shared" si="49"/>
        <v>0</v>
      </c>
      <c r="M200" s="163">
        <f t="shared" si="49"/>
        <v>0</v>
      </c>
      <c r="N200" s="163">
        <f t="shared" si="49"/>
        <v>0</v>
      </c>
      <c r="O200" s="163">
        <f t="shared" si="49"/>
        <v>0</v>
      </c>
      <c r="P200" s="163">
        <f t="shared" si="49"/>
        <v>0</v>
      </c>
      <c r="Q200" s="163">
        <f t="shared" si="49"/>
        <v>0</v>
      </c>
      <c r="R200" s="163">
        <f t="shared" ref="R200:AF215" si="50">Q200</f>
        <v>0</v>
      </c>
      <c r="S200" s="163">
        <f t="shared" si="50"/>
        <v>0</v>
      </c>
      <c r="T200" s="163">
        <f t="shared" si="50"/>
        <v>0</v>
      </c>
      <c r="U200" s="163">
        <f t="shared" si="50"/>
        <v>0</v>
      </c>
      <c r="V200" s="163">
        <f t="shared" si="50"/>
        <v>0</v>
      </c>
      <c r="W200" s="163">
        <f t="shared" si="50"/>
        <v>0</v>
      </c>
      <c r="X200" s="163">
        <f t="shared" si="50"/>
        <v>0</v>
      </c>
      <c r="Y200" s="163">
        <f t="shared" si="50"/>
        <v>0</v>
      </c>
      <c r="Z200" s="163">
        <f t="shared" si="50"/>
        <v>0</v>
      </c>
      <c r="AA200" s="163">
        <f t="shared" si="50"/>
        <v>0</v>
      </c>
      <c r="AB200" s="163">
        <f t="shared" si="50"/>
        <v>0</v>
      </c>
      <c r="AC200" s="163">
        <f t="shared" si="50"/>
        <v>0</v>
      </c>
      <c r="AD200" s="163">
        <f t="shared" si="50"/>
        <v>0</v>
      </c>
      <c r="AE200" s="163">
        <f t="shared" si="50"/>
        <v>0</v>
      </c>
      <c r="AF200" s="176">
        <f t="shared" si="50"/>
        <v>0</v>
      </c>
      <c r="AG200" s="178">
        <v>7.5</v>
      </c>
      <c r="AH200" s="46"/>
      <c r="AI200" s="47"/>
      <c r="AK200" s="49"/>
    </row>
    <row r="201" spans="1:37" x14ac:dyDescent="0.25">
      <c r="A201" s="74" t="s">
        <v>222</v>
      </c>
      <c r="B201" s="163">
        <v>0</v>
      </c>
      <c r="C201" s="163">
        <f t="shared" ref="C201:R216" si="51">B201</f>
        <v>0</v>
      </c>
      <c r="D201" s="163">
        <f t="shared" si="51"/>
        <v>0</v>
      </c>
      <c r="E201" s="163">
        <f t="shared" si="51"/>
        <v>0</v>
      </c>
      <c r="F201" s="163">
        <f t="shared" si="51"/>
        <v>0</v>
      </c>
      <c r="G201" s="163">
        <f t="shared" si="51"/>
        <v>0</v>
      </c>
      <c r="H201" s="163">
        <f t="shared" si="51"/>
        <v>0</v>
      </c>
      <c r="I201" s="163">
        <f t="shared" si="51"/>
        <v>0</v>
      </c>
      <c r="J201" s="163">
        <f t="shared" si="51"/>
        <v>0</v>
      </c>
      <c r="K201" s="163">
        <f t="shared" si="51"/>
        <v>0</v>
      </c>
      <c r="L201" s="163">
        <f t="shared" si="51"/>
        <v>0</v>
      </c>
      <c r="M201" s="163">
        <f t="shared" si="51"/>
        <v>0</v>
      </c>
      <c r="N201" s="163">
        <f t="shared" si="51"/>
        <v>0</v>
      </c>
      <c r="O201" s="163">
        <f t="shared" si="51"/>
        <v>0</v>
      </c>
      <c r="P201" s="163">
        <f t="shared" si="51"/>
        <v>0</v>
      </c>
      <c r="Q201" s="163">
        <f t="shared" si="51"/>
        <v>0</v>
      </c>
      <c r="R201" s="163">
        <f t="shared" si="51"/>
        <v>0</v>
      </c>
      <c r="S201" s="163">
        <f t="shared" si="50"/>
        <v>0</v>
      </c>
      <c r="T201" s="163">
        <f t="shared" si="50"/>
        <v>0</v>
      </c>
      <c r="U201" s="163">
        <f t="shared" si="50"/>
        <v>0</v>
      </c>
      <c r="V201" s="163">
        <f t="shared" si="50"/>
        <v>0</v>
      </c>
      <c r="W201" s="163">
        <f t="shared" si="50"/>
        <v>0</v>
      </c>
      <c r="X201" s="163">
        <f t="shared" si="50"/>
        <v>0</v>
      </c>
      <c r="Y201" s="163">
        <f t="shared" si="50"/>
        <v>0</v>
      </c>
      <c r="Z201" s="163">
        <f t="shared" si="50"/>
        <v>0</v>
      </c>
      <c r="AA201" s="163">
        <f t="shared" si="50"/>
        <v>0</v>
      </c>
      <c r="AB201" s="163">
        <f t="shared" si="50"/>
        <v>0</v>
      </c>
      <c r="AC201" s="163">
        <f t="shared" si="50"/>
        <v>0</v>
      </c>
      <c r="AD201" s="163">
        <f t="shared" si="50"/>
        <v>0</v>
      </c>
      <c r="AE201" s="163">
        <f t="shared" si="50"/>
        <v>0</v>
      </c>
      <c r="AF201" s="176">
        <f t="shared" si="50"/>
        <v>0</v>
      </c>
      <c r="AG201" s="178">
        <v>7</v>
      </c>
      <c r="AH201" s="46"/>
      <c r="AI201" s="47"/>
      <c r="AK201" s="49"/>
    </row>
    <row r="202" spans="1:37" x14ac:dyDescent="0.25">
      <c r="A202" s="74" t="s">
        <v>223</v>
      </c>
      <c r="B202" s="163">
        <v>0</v>
      </c>
      <c r="C202" s="163">
        <f t="shared" si="51"/>
        <v>0</v>
      </c>
      <c r="D202" s="163">
        <f t="shared" si="51"/>
        <v>0</v>
      </c>
      <c r="E202" s="163">
        <f t="shared" si="51"/>
        <v>0</v>
      </c>
      <c r="F202" s="163">
        <f t="shared" si="51"/>
        <v>0</v>
      </c>
      <c r="G202" s="163">
        <f t="shared" si="51"/>
        <v>0</v>
      </c>
      <c r="H202" s="163">
        <f t="shared" si="51"/>
        <v>0</v>
      </c>
      <c r="I202" s="163">
        <f t="shared" si="51"/>
        <v>0</v>
      </c>
      <c r="J202" s="163">
        <f t="shared" si="51"/>
        <v>0</v>
      </c>
      <c r="K202" s="163">
        <f t="shared" si="51"/>
        <v>0</v>
      </c>
      <c r="L202" s="163">
        <f t="shared" si="51"/>
        <v>0</v>
      </c>
      <c r="M202" s="163">
        <f t="shared" si="51"/>
        <v>0</v>
      </c>
      <c r="N202" s="163">
        <f t="shared" si="51"/>
        <v>0</v>
      </c>
      <c r="O202" s="163">
        <f t="shared" si="51"/>
        <v>0</v>
      </c>
      <c r="P202" s="163">
        <f t="shared" si="51"/>
        <v>0</v>
      </c>
      <c r="Q202" s="163">
        <f t="shared" si="51"/>
        <v>0</v>
      </c>
      <c r="R202" s="163">
        <f t="shared" si="51"/>
        <v>0</v>
      </c>
      <c r="S202" s="163">
        <f t="shared" si="50"/>
        <v>0</v>
      </c>
      <c r="T202" s="163">
        <f t="shared" si="50"/>
        <v>0</v>
      </c>
      <c r="U202" s="163">
        <f t="shared" si="50"/>
        <v>0</v>
      </c>
      <c r="V202" s="163">
        <f t="shared" si="50"/>
        <v>0</v>
      </c>
      <c r="W202" s="163">
        <f t="shared" si="50"/>
        <v>0</v>
      </c>
      <c r="X202" s="163">
        <f t="shared" si="50"/>
        <v>0</v>
      </c>
      <c r="Y202" s="163">
        <f t="shared" si="50"/>
        <v>0</v>
      </c>
      <c r="Z202" s="163">
        <f t="shared" si="50"/>
        <v>0</v>
      </c>
      <c r="AA202" s="163">
        <f t="shared" si="50"/>
        <v>0</v>
      </c>
      <c r="AB202" s="163">
        <f t="shared" si="50"/>
        <v>0</v>
      </c>
      <c r="AC202" s="163">
        <f t="shared" si="50"/>
        <v>0</v>
      </c>
      <c r="AD202" s="163">
        <f t="shared" si="50"/>
        <v>0</v>
      </c>
      <c r="AE202" s="163">
        <f t="shared" si="50"/>
        <v>0</v>
      </c>
      <c r="AF202" s="176">
        <f t="shared" si="50"/>
        <v>0</v>
      </c>
      <c r="AG202" s="178">
        <v>7</v>
      </c>
      <c r="AH202" s="46"/>
      <c r="AI202" s="47"/>
      <c r="AK202" s="49"/>
    </row>
    <row r="203" spans="1:37" x14ac:dyDescent="0.25">
      <c r="A203" s="74" t="s">
        <v>224</v>
      </c>
      <c r="B203" s="163">
        <v>0</v>
      </c>
      <c r="C203" s="163">
        <f t="shared" si="51"/>
        <v>0</v>
      </c>
      <c r="D203" s="163">
        <f t="shared" si="51"/>
        <v>0</v>
      </c>
      <c r="E203" s="163">
        <f t="shared" si="51"/>
        <v>0</v>
      </c>
      <c r="F203" s="163">
        <f t="shared" si="51"/>
        <v>0</v>
      </c>
      <c r="G203" s="163">
        <f t="shared" si="51"/>
        <v>0</v>
      </c>
      <c r="H203" s="163">
        <f t="shared" si="51"/>
        <v>0</v>
      </c>
      <c r="I203" s="163">
        <f t="shared" si="51"/>
        <v>0</v>
      </c>
      <c r="J203" s="163">
        <f t="shared" si="51"/>
        <v>0</v>
      </c>
      <c r="K203" s="163">
        <f t="shared" si="51"/>
        <v>0</v>
      </c>
      <c r="L203" s="163">
        <f t="shared" si="51"/>
        <v>0</v>
      </c>
      <c r="M203" s="163">
        <f t="shared" si="51"/>
        <v>0</v>
      </c>
      <c r="N203" s="163">
        <f t="shared" si="51"/>
        <v>0</v>
      </c>
      <c r="O203" s="163">
        <f t="shared" si="51"/>
        <v>0</v>
      </c>
      <c r="P203" s="163">
        <f t="shared" si="51"/>
        <v>0</v>
      </c>
      <c r="Q203" s="163">
        <f t="shared" si="51"/>
        <v>0</v>
      </c>
      <c r="R203" s="163">
        <f t="shared" si="51"/>
        <v>0</v>
      </c>
      <c r="S203" s="163">
        <f t="shared" si="50"/>
        <v>0</v>
      </c>
      <c r="T203" s="163">
        <f t="shared" si="50"/>
        <v>0</v>
      </c>
      <c r="U203" s="163">
        <f t="shared" si="50"/>
        <v>0</v>
      </c>
      <c r="V203" s="163">
        <f t="shared" si="50"/>
        <v>0</v>
      </c>
      <c r="W203" s="163">
        <f t="shared" si="50"/>
        <v>0</v>
      </c>
      <c r="X203" s="163">
        <f t="shared" si="50"/>
        <v>0</v>
      </c>
      <c r="Y203" s="163">
        <f t="shared" si="50"/>
        <v>0</v>
      </c>
      <c r="Z203" s="163">
        <f t="shared" si="50"/>
        <v>0</v>
      </c>
      <c r="AA203" s="163">
        <f t="shared" si="50"/>
        <v>0</v>
      </c>
      <c r="AB203" s="163">
        <f t="shared" si="50"/>
        <v>0</v>
      </c>
      <c r="AC203" s="163">
        <f t="shared" si="50"/>
        <v>0</v>
      </c>
      <c r="AD203" s="163">
        <f t="shared" si="50"/>
        <v>0</v>
      </c>
      <c r="AE203" s="163">
        <f t="shared" si="50"/>
        <v>0</v>
      </c>
      <c r="AF203" s="176">
        <f t="shared" si="50"/>
        <v>0</v>
      </c>
      <c r="AG203" s="178">
        <v>7</v>
      </c>
      <c r="AH203" s="46"/>
      <c r="AI203" s="47"/>
      <c r="AK203" s="49"/>
    </row>
    <row r="204" spans="1:37" x14ac:dyDescent="0.25">
      <c r="A204" s="74" t="s">
        <v>225</v>
      </c>
      <c r="B204" s="163">
        <v>0</v>
      </c>
      <c r="C204" s="163">
        <f t="shared" si="51"/>
        <v>0</v>
      </c>
      <c r="D204" s="163">
        <f t="shared" si="51"/>
        <v>0</v>
      </c>
      <c r="E204" s="163">
        <f t="shared" si="51"/>
        <v>0</v>
      </c>
      <c r="F204" s="163">
        <f t="shared" si="51"/>
        <v>0</v>
      </c>
      <c r="G204" s="163">
        <f t="shared" si="51"/>
        <v>0</v>
      </c>
      <c r="H204" s="163">
        <f t="shared" si="51"/>
        <v>0</v>
      </c>
      <c r="I204" s="163">
        <f t="shared" si="51"/>
        <v>0</v>
      </c>
      <c r="J204" s="163">
        <f t="shared" si="51"/>
        <v>0</v>
      </c>
      <c r="K204" s="163">
        <f t="shared" si="51"/>
        <v>0</v>
      </c>
      <c r="L204" s="163">
        <f t="shared" si="51"/>
        <v>0</v>
      </c>
      <c r="M204" s="163">
        <f t="shared" si="51"/>
        <v>0</v>
      </c>
      <c r="N204" s="163">
        <f t="shared" si="51"/>
        <v>0</v>
      </c>
      <c r="O204" s="163">
        <f t="shared" si="51"/>
        <v>0</v>
      </c>
      <c r="P204" s="163">
        <f t="shared" si="51"/>
        <v>0</v>
      </c>
      <c r="Q204" s="163">
        <f t="shared" si="51"/>
        <v>0</v>
      </c>
      <c r="R204" s="163">
        <f t="shared" si="51"/>
        <v>0</v>
      </c>
      <c r="S204" s="163">
        <f t="shared" si="50"/>
        <v>0</v>
      </c>
      <c r="T204" s="163">
        <f t="shared" si="50"/>
        <v>0</v>
      </c>
      <c r="U204" s="163">
        <f t="shared" si="50"/>
        <v>0</v>
      </c>
      <c r="V204" s="163">
        <f t="shared" si="50"/>
        <v>0</v>
      </c>
      <c r="W204" s="163">
        <f t="shared" si="50"/>
        <v>0</v>
      </c>
      <c r="X204" s="163">
        <f t="shared" si="50"/>
        <v>0</v>
      </c>
      <c r="Y204" s="163">
        <f t="shared" si="50"/>
        <v>0</v>
      </c>
      <c r="Z204" s="163">
        <f t="shared" si="50"/>
        <v>0</v>
      </c>
      <c r="AA204" s="163">
        <f t="shared" si="50"/>
        <v>0</v>
      </c>
      <c r="AB204" s="163">
        <f t="shared" si="50"/>
        <v>0</v>
      </c>
      <c r="AC204" s="163">
        <f t="shared" si="50"/>
        <v>0</v>
      </c>
      <c r="AD204" s="163">
        <f t="shared" si="50"/>
        <v>0</v>
      </c>
      <c r="AE204" s="163">
        <f t="shared" si="50"/>
        <v>0</v>
      </c>
      <c r="AF204" s="176">
        <f t="shared" si="50"/>
        <v>0</v>
      </c>
      <c r="AG204" s="178">
        <v>7</v>
      </c>
      <c r="AH204" s="46"/>
      <c r="AI204" s="47"/>
      <c r="AK204" s="49"/>
    </row>
    <row r="205" spans="1:37" x14ac:dyDescent="0.25">
      <c r="A205" s="74" t="s">
        <v>226</v>
      </c>
      <c r="B205" s="163">
        <v>0</v>
      </c>
      <c r="C205" s="163">
        <f t="shared" si="51"/>
        <v>0</v>
      </c>
      <c r="D205" s="163">
        <f t="shared" si="51"/>
        <v>0</v>
      </c>
      <c r="E205" s="163">
        <f t="shared" si="51"/>
        <v>0</v>
      </c>
      <c r="F205" s="163">
        <f t="shared" si="51"/>
        <v>0</v>
      </c>
      <c r="G205" s="163">
        <f t="shared" si="51"/>
        <v>0</v>
      </c>
      <c r="H205" s="163">
        <f t="shared" si="51"/>
        <v>0</v>
      </c>
      <c r="I205" s="163">
        <f t="shared" si="51"/>
        <v>0</v>
      </c>
      <c r="J205" s="163">
        <f t="shared" si="51"/>
        <v>0</v>
      </c>
      <c r="K205" s="163">
        <f t="shared" si="51"/>
        <v>0</v>
      </c>
      <c r="L205" s="163">
        <f t="shared" si="51"/>
        <v>0</v>
      </c>
      <c r="M205" s="163">
        <f t="shared" si="51"/>
        <v>0</v>
      </c>
      <c r="N205" s="163">
        <f t="shared" si="51"/>
        <v>0</v>
      </c>
      <c r="O205" s="163">
        <f t="shared" si="51"/>
        <v>0</v>
      </c>
      <c r="P205" s="163">
        <f t="shared" si="51"/>
        <v>0</v>
      </c>
      <c r="Q205" s="163">
        <f t="shared" si="51"/>
        <v>0</v>
      </c>
      <c r="R205" s="163">
        <f t="shared" si="51"/>
        <v>0</v>
      </c>
      <c r="S205" s="163">
        <f t="shared" si="50"/>
        <v>0</v>
      </c>
      <c r="T205" s="163">
        <f t="shared" si="50"/>
        <v>0</v>
      </c>
      <c r="U205" s="163">
        <f t="shared" si="50"/>
        <v>0</v>
      </c>
      <c r="V205" s="163">
        <f t="shared" si="50"/>
        <v>0</v>
      </c>
      <c r="W205" s="163">
        <f t="shared" si="50"/>
        <v>0</v>
      </c>
      <c r="X205" s="163">
        <f t="shared" si="50"/>
        <v>0</v>
      </c>
      <c r="Y205" s="163">
        <f t="shared" si="50"/>
        <v>0</v>
      </c>
      <c r="Z205" s="163">
        <f t="shared" si="50"/>
        <v>0</v>
      </c>
      <c r="AA205" s="163">
        <f t="shared" si="50"/>
        <v>0</v>
      </c>
      <c r="AB205" s="163">
        <f t="shared" si="50"/>
        <v>0</v>
      </c>
      <c r="AC205" s="163">
        <f t="shared" si="50"/>
        <v>0</v>
      </c>
      <c r="AD205" s="163">
        <f t="shared" si="50"/>
        <v>0</v>
      </c>
      <c r="AE205" s="163">
        <f t="shared" si="50"/>
        <v>0</v>
      </c>
      <c r="AF205" s="176">
        <f t="shared" si="50"/>
        <v>0</v>
      </c>
      <c r="AG205" s="178">
        <v>6.6</v>
      </c>
      <c r="AH205" s="46"/>
      <c r="AI205" s="47"/>
      <c r="AK205" s="49"/>
    </row>
    <row r="206" spans="1:37" x14ac:dyDescent="0.25">
      <c r="A206" s="74" t="s">
        <v>227</v>
      </c>
      <c r="B206" s="163">
        <v>0</v>
      </c>
      <c r="C206" s="163">
        <f t="shared" si="51"/>
        <v>0</v>
      </c>
      <c r="D206" s="163">
        <f t="shared" si="51"/>
        <v>0</v>
      </c>
      <c r="E206" s="163">
        <f t="shared" si="51"/>
        <v>0</v>
      </c>
      <c r="F206" s="163">
        <f t="shared" si="51"/>
        <v>0</v>
      </c>
      <c r="G206" s="163">
        <f t="shared" si="51"/>
        <v>0</v>
      </c>
      <c r="H206" s="163">
        <f t="shared" si="51"/>
        <v>0</v>
      </c>
      <c r="I206" s="163">
        <f t="shared" si="51"/>
        <v>0</v>
      </c>
      <c r="J206" s="163">
        <f t="shared" si="51"/>
        <v>0</v>
      </c>
      <c r="K206" s="163">
        <f t="shared" si="51"/>
        <v>0</v>
      </c>
      <c r="L206" s="163">
        <f t="shared" si="51"/>
        <v>0</v>
      </c>
      <c r="M206" s="163">
        <f t="shared" si="51"/>
        <v>0</v>
      </c>
      <c r="N206" s="163">
        <f t="shared" si="51"/>
        <v>0</v>
      </c>
      <c r="O206" s="163">
        <f t="shared" si="51"/>
        <v>0</v>
      </c>
      <c r="P206" s="163">
        <f t="shared" si="51"/>
        <v>0</v>
      </c>
      <c r="Q206" s="163">
        <f t="shared" si="51"/>
        <v>0</v>
      </c>
      <c r="R206" s="163">
        <f t="shared" si="51"/>
        <v>0</v>
      </c>
      <c r="S206" s="163">
        <f t="shared" si="50"/>
        <v>0</v>
      </c>
      <c r="T206" s="163">
        <f t="shared" si="50"/>
        <v>0</v>
      </c>
      <c r="U206" s="163">
        <f t="shared" si="50"/>
        <v>0</v>
      </c>
      <c r="V206" s="163">
        <f t="shared" si="50"/>
        <v>0</v>
      </c>
      <c r="W206" s="163">
        <f t="shared" si="50"/>
        <v>0</v>
      </c>
      <c r="X206" s="163">
        <f t="shared" si="50"/>
        <v>0</v>
      </c>
      <c r="Y206" s="163">
        <f t="shared" si="50"/>
        <v>0</v>
      </c>
      <c r="Z206" s="163">
        <f t="shared" si="50"/>
        <v>0</v>
      </c>
      <c r="AA206" s="163">
        <f t="shared" si="50"/>
        <v>0</v>
      </c>
      <c r="AB206" s="163">
        <f t="shared" si="50"/>
        <v>0</v>
      </c>
      <c r="AC206" s="163">
        <f t="shared" si="50"/>
        <v>0</v>
      </c>
      <c r="AD206" s="163">
        <f t="shared" si="50"/>
        <v>0</v>
      </c>
      <c r="AE206" s="163">
        <f t="shared" si="50"/>
        <v>0</v>
      </c>
      <c r="AF206" s="176">
        <f t="shared" si="50"/>
        <v>0</v>
      </c>
      <c r="AG206" s="178">
        <v>6.6</v>
      </c>
      <c r="AH206" s="46"/>
      <c r="AI206" s="47"/>
      <c r="AK206" s="49"/>
    </row>
    <row r="207" spans="1:37" x14ac:dyDescent="0.25">
      <c r="A207" s="74" t="s">
        <v>228</v>
      </c>
      <c r="B207" s="163">
        <v>0</v>
      </c>
      <c r="C207" s="163">
        <f t="shared" si="51"/>
        <v>0</v>
      </c>
      <c r="D207" s="163">
        <f t="shared" si="51"/>
        <v>0</v>
      </c>
      <c r="E207" s="163">
        <f t="shared" si="51"/>
        <v>0</v>
      </c>
      <c r="F207" s="163">
        <f t="shared" si="51"/>
        <v>0</v>
      </c>
      <c r="G207" s="163">
        <f t="shared" si="51"/>
        <v>0</v>
      </c>
      <c r="H207" s="163">
        <f t="shared" si="51"/>
        <v>0</v>
      </c>
      <c r="I207" s="163">
        <f t="shared" si="51"/>
        <v>0</v>
      </c>
      <c r="J207" s="163">
        <f t="shared" si="51"/>
        <v>0</v>
      </c>
      <c r="K207" s="163">
        <f t="shared" si="51"/>
        <v>0</v>
      </c>
      <c r="L207" s="163">
        <f t="shared" si="51"/>
        <v>0</v>
      </c>
      <c r="M207" s="163">
        <f t="shared" si="51"/>
        <v>0</v>
      </c>
      <c r="N207" s="163">
        <f t="shared" si="51"/>
        <v>0</v>
      </c>
      <c r="O207" s="163">
        <f t="shared" si="51"/>
        <v>0</v>
      </c>
      <c r="P207" s="163">
        <f t="shared" si="51"/>
        <v>0</v>
      </c>
      <c r="Q207" s="163">
        <f t="shared" si="51"/>
        <v>0</v>
      </c>
      <c r="R207" s="163">
        <f t="shared" si="51"/>
        <v>0</v>
      </c>
      <c r="S207" s="163">
        <f t="shared" si="50"/>
        <v>0</v>
      </c>
      <c r="T207" s="163">
        <f t="shared" si="50"/>
        <v>0</v>
      </c>
      <c r="U207" s="163">
        <f t="shared" si="50"/>
        <v>0</v>
      </c>
      <c r="V207" s="163">
        <f t="shared" si="50"/>
        <v>0</v>
      </c>
      <c r="W207" s="163">
        <f t="shared" si="50"/>
        <v>0</v>
      </c>
      <c r="X207" s="163">
        <f t="shared" si="50"/>
        <v>0</v>
      </c>
      <c r="Y207" s="163">
        <f t="shared" si="50"/>
        <v>0</v>
      </c>
      <c r="Z207" s="163">
        <f t="shared" si="50"/>
        <v>0</v>
      </c>
      <c r="AA207" s="163">
        <f t="shared" si="50"/>
        <v>0</v>
      </c>
      <c r="AB207" s="163">
        <f t="shared" si="50"/>
        <v>0</v>
      </c>
      <c r="AC207" s="163">
        <f t="shared" si="50"/>
        <v>0</v>
      </c>
      <c r="AD207" s="163">
        <f t="shared" si="50"/>
        <v>0</v>
      </c>
      <c r="AE207" s="163">
        <f t="shared" si="50"/>
        <v>0</v>
      </c>
      <c r="AF207" s="176">
        <f t="shared" si="50"/>
        <v>0</v>
      </c>
      <c r="AG207" s="178">
        <v>6.4</v>
      </c>
      <c r="AH207" s="46"/>
      <c r="AI207" s="47"/>
      <c r="AK207" s="49"/>
    </row>
    <row r="208" spans="1:37" x14ac:dyDescent="0.25">
      <c r="A208" s="74" t="s">
        <v>229</v>
      </c>
      <c r="B208" s="163">
        <v>0</v>
      </c>
      <c r="C208" s="163">
        <f t="shared" si="51"/>
        <v>0</v>
      </c>
      <c r="D208" s="163">
        <f t="shared" si="51"/>
        <v>0</v>
      </c>
      <c r="E208" s="163">
        <f t="shared" si="51"/>
        <v>0</v>
      </c>
      <c r="F208" s="163">
        <f t="shared" si="51"/>
        <v>0</v>
      </c>
      <c r="G208" s="163">
        <f t="shared" si="51"/>
        <v>0</v>
      </c>
      <c r="H208" s="163">
        <f t="shared" si="51"/>
        <v>0</v>
      </c>
      <c r="I208" s="163">
        <f t="shared" si="51"/>
        <v>0</v>
      </c>
      <c r="J208" s="163">
        <f t="shared" si="51"/>
        <v>0</v>
      </c>
      <c r="K208" s="163">
        <f t="shared" si="51"/>
        <v>0</v>
      </c>
      <c r="L208" s="163">
        <f t="shared" si="51"/>
        <v>0</v>
      </c>
      <c r="M208" s="163">
        <f t="shared" si="51"/>
        <v>0</v>
      </c>
      <c r="N208" s="163">
        <f t="shared" si="51"/>
        <v>0</v>
      </c>
      <c r="O208" s="163">
        <f t="shared" si="51"/>
        <v>0</v>
      </c>
      <c r="P208" s="163">
        <f t="shared" si="51"/>
        <v>0</v>
      </c>
      <c r="Q208" s="163">
        <f t="shared" si="51"/>
        <v>0</v>
      </c>
      <c r="R208" s="163">
        <f t="shared" si="51"/>
        <v>0</v>
      </c>
      <c r="S208" s="163">
        <f t="shared" si="50"/>
        <v>0</v>
      </c>
      <c r="T208" s="163">
        <f t="shared" si="50"/>
        <v>0</v>
      </c>
      <c r="U208" s="163">
        <f t="shared" si="50"/>
        <v>0</v>
      </c>
      <c r="V208" s="163">
        <f t="shared" si="50"/>
        <v>0</v>
      </c>
      <c r="W208" s="163">
        <f t="shared" si="50"/>
        <v>0</v>
      </c>
      <c r="X208" s="163">
        <f t="shared" si="50"/>
        <v>0</v>
      </c>
      <c r="Y208" s="163">
        <f t="shared" si="50"/>
        <v>0</v>
      </c>
      <c r="Z208" s="163">
        <f t="shared" si="50"/>
        <v>0</v>
      </c>
      <c r="AA208" s="163">
        <f t="shared" si="50"/>
        <v>0</v>
      </c>
      <c r="AB208" s="163">
        <f t="shared" si="50"/>
        <v>0</v>
      </c>
      <c r="AC208" s="163">
        <f t="shared" si="50"/>
        <v>0</v>
      </c>
      <c r="AD208" s="163">
        <f t="shared" si="50"/>
        <v>0</v>
      </c>
      <c r="AE208" s="163">
        <f t="shared" si="50"/>
        <v>0</v>
      </c>
      <c r="AF208" s="176">
        <f t="shared" si="50"/>
        <v>0</v>
      </c>
      <c r="AG208" s="178">
        <v>6</v>
      </c>
      <c r="AH208" s="46"/>
      <c r="AI208" s="47"/>
      <c r="AK208" s="49"/>
    </row>
    <row r="209" spans="1:37" x14ac:dyDescent="0.25">
      <c r="A209" s="74" t="s">
        <v>230</v>
      </c>
      <c r="B209" s="163">
        <v>0</v>
      </c>
      <c r="C209" s="163">
        <f t="shared" si="51"/>
        <v>0</v>
      </c>
      <c r="D209" s="163">
        <f t="shared" si="51"/>
        <v>0</v>
      </c>
      <c r="E209" s="163">
        <f t="shared" si="51"/>
        <v>0</v>
      </c>
      <c r="F209" s="163">
        <f t="shared" si="51"/>
        <v>0</v>
      </c>
      <c r="G209" s="163">
        <f t="shared" si="51"/>
        <v>0</v>
      </c>
      <c r="H209" s="163">
        <f t="shared" si="51"/>
        <v>0</v>
      </c>
      <c r="I209" s="163">
        <f t="shared" si="51"/>
        <v>0</v>
      </c>
      <c r="J209" s="163">
        <f t="shared" si="51"/>
        <v>0</v>
      </c>
      <c r="K209" s="163">
        <f t="shared" si="51"/>
        <v>0</v>
      </c>
      <c r="L209" s="163">
        <f t="shared" si="51"/>
        <v>0</v>
      </c>
      <c r="M209" s="163">
        <f t="shared" si="51"/>
        <v>0</v>
      </c>
      <c r="N209" s="163">
        <f t="shared" si="51"/>
        <v>0</v>
      </c>
      <c r="O209" s="163">
        <f t="shared" si="51"/>
        <v>0</v>
      </c>
      <c r="P209" s="163">
        <f t="shared" si="51"/>
        <v>0</v>
      </c>
      <c r="Q209" s="163">
        <f t="shared" si="51"/>
        <v>0</v>
      </c>
      <c r="R209" s="163">
        <f t="shared" si="51"/>
        <v>0</v>
      </c>
      <c r="S209" s="163">
        <f t="shared" si="50"/>
        <v>0</v>
      </c>
      <c r="T209" s="163">
        <f t="shared" si="50"/>
        <v>0</v>
      </c>
      <c r="U209" s="163">
        <f t="shared" si="50"/>
        <v>0</v>
      </c>
      <c r="V209" s="163">
        <f t="shared" si="50"/>
        <v>0</v>
      </c>
      <c r="W209" s="163">
        <f t="shared" si="50"/>
        <v>0</v>
      </c>
      <c r="X209" s="163">
        <f t="shared" si="50"/>
        <v>0</v>
      </c>
      <c r="Y209" s="163">
        <f t="shared" si="50"/>
        <v>0</v>
      </c>
      <c r="Z209" s="163">
        <f t="shared" si="50"/>
        <v>0</v>
      </c>
      <c r="AA209" s="163">
        <f t="shared" si="50"/>
        <v>0</v>
      </c>
      <c r="AB209" s="163">
        <f t="shared" si="50"/>
        <v>0</v>
      </c>
      <c r="AC209" s="163">
        <f t="shared" si="50"/>
        <v>0</v>
      </c>
      <c r="AD209" s="163">
        <f t="shared" si="50"/>
        <v>0</v>
      </c>
      <c r="AE209" s="163">
        <f t="shared" si="50"/>
        <v>0</v>
      </c>
      <c r="AF209" s="176">
        <f t="shared" si="50"/>
        <v>0</v>
      </c>
      <c r="AG209" s="178">
        <v>5.0999999999999996</v>
      </c>
      <c r="AH209" s="46"/>
      <c r="AI209" s="47"/>
      <c r="AK209" s="49"/>
    </row>
    <row r="210" spans="1:37" x14ac:dyDescent="0.25">
      <c r="A210" s="74" t="s">
        <v>231</v>
      </c>
      <c r="B210" s="163">
        <v>0</v>
      </c>
      <c r="C210" s="163">
        <f t="shared" si="51"/>
        <v>0</v>
      </c>
      <c r="D210" s="163">
        <f t="shared" si="51"/>
        <v>0</v>
      </c>
      <c r="E210" s="163">
        <f t="shared" si="51"/>
        <v>0</v>
      </c>
      <c r="F210" s="163">
        <f t="shared" si="51"/>
        <v>0</v>
      </c>
      <c r="G210" s="163">
        <f t="shared" si="51"/>
        <v>0</v>
      </c>
      <c r="H210" s="163">
        <f t="shared" si="51"/>
        <v>0</v>
      </c>
      <c r="I210" s="163">
        <f t="shared" si="51"/>
        <v>0</v>
      </c>
      <c r="J210" s="163">
        <f t="shared" si="51"/>
        <v>0</v>
      </c>
      <c r="K210" s="163">
        <f t="shared" si="51"/>
        <v>0</v>
      </c>
      <c r="L210" s="163">
        <f t="shared" si="51"/>
        <v>0</v>
      </c>
      <c r="M210" s="163">
        <f t="shared" si="51"/>
        <v>0</v>
      </c>
      <c r="N210" s="163">
        <f t="shared" si="51"/>
        <v>0</v>
      </c>
      <c r="O210" s="163">
        <f t="shared" si="51"/>
        <v>0</v>
      </c>
      <c r="P210" s="163">
        <f t="shared" si="51"/>
        <v>0</v>
      </c>
      <c r="Q210" s="163">
        <f t="shared" si="51"/>
        <v>0</v>
      </c>
      <c r="R210" s="163">
        <f t="shared" si="51"/>
        <v>0</v>
      </c>
      <c r="S210" s="163">
        <f t="shared" si="50"/>
        <v>0</v>
      </c>
      <c r="T210" s="163">
        <f t="shared" si="50"/>
        <v>0</v>
      </c>
      <c r="U210" s="163">
        <f t="shared" si="50"/>
        <v>0</v>
      </c>
      <c r="V210" s="163">
        <f t="shared" si="50"/>
        <v>0</v>
      </c>
      <c r="W210" s="163">
        <f t="shared" si="50"/>
        <v>0</v>
      </c>
      <c r="X210" s="163">
        <f t="shared" si="50"/>
        <v>0</v>
      </c>
      <c r="Y210" s="163">
        <f t="shared" si="50"/>
        <v>0</v>
      </c>
      <c r="Z210" s="163">
        <f t="shared" si="50"/>
        <v>0</v>
      </c>
      <c r="AA210" s="163">
        <f t="shared" si="50"/>
        <v>0</v>
      </c>
      <c r="AB210" s="163">
        <f t="shared" si="50"/>
        <v>0</v>
      </c>
      <c r="AC210" s="163">
        <f t="shared" si="50"/>
        <v>0</v>
      </c>
      <c r="AD210" s="163">
        <f t="shared" si="50"/>
        <v>0</v>
      </c>
      <c r="AE210" s="163">
        <f t="shared" si="50"/>
        <v>0</v>
      </c>
      <c r="AF210" s="176">
        <f t="shared" si="50"/>
        <v>0</v>
      </c>
      <c r="AG210" s="178">
        <v>5</v>
      </c>
      <c r="AH210" s="46"/>
      <c r="AI210" s="47"/>
      <c r="AK210" s="49"/>
    </row>
    <row r="211" spans="1:37" x14ac:dyDescent="0.25">
      <c r="A211" s="121" t="s">
        <v>232</v>
      </c>
      <c r="B211" s="163">
        <v>0</v>
      </c>
      <c r="C211" s="163">
        <f t="shared" si="51"/>
        <v>0</v>
      </c>
      <c r="D211" s="163">
        <f t="shared" si="51"/>
        <v>0</v>
      </c>
      <c r="E211" s="163">
        <f t="shared" si="51"/>
        <v>0</v>
      </c>
      <c r="F211" s="163">
        <f t="shared" si="51"/>
        <v>0</v>
      </c>
      <c r="G211" s="163">
        <f t="shared" si="51"/>
        <v>0</v>
      </c>
      <c r="H211" s="163">
        <f t="shared" si="51"/>
        <v>0</v>
      </c>
      <c r="I211" s="163">
        <f t="shared" si="51"/>
        <v>0</v>
      </c>
      <c r="J211" s="163">
        <f t="shared" si="51"/>
        <v>0</v>
      </c>
      <c r="K211" s="163">
        <f t="shared" si="51"/>
        <v>0</v>
      </c>
      <c r="L211" s="163">
        <f t="shared" si="51"/>
        <v>0</v>
      </c>
      <c r="M211" s="163">
        <f t="shared" si="51"/>
        <v>0</v>
      </c>
      <c r="N211" s="163">
        <f t="shared" si="51"/>
        <v>0</v>
      </c>
      <c r="O211" s="163">
        <f t="shared" si="51"/>
        <v>0</v>
      </c>
      <c r="P211" s="163">
        <f t="shared" si="51"/>
        <v>0</v>
      </c>
      <c r="Q211" s="163">
        <f t="shared" si="51"/>
        <v>0</v>
      </c>
      <c r="R211" s="163">
        <f t="shared" si="51"/>
        <v>0</v>
      </c>
      <c r="S211" s="163">
        <f t="shared" si="50"/>
        <v>0</v>
      </c>
      <c r="T211" s="163">
        <f t="shared" si="50"/>
        <v>0</v>
      </c>
      <c r="U211" s="163">
        <f t="shared" si="50"/>
        <v>0</v>
      </c>
      <c r="V211" s="163">
        <f t="shared" si="50"/>
        <v>0</v>
      </c>
      <c r="W211" s="163">
        <f t="shared" si="50"/>
        <v>0</v>
      </c>
      <c r="X211" s="163">
        <f t="shared" si="50"/>
        <v>0</v>
      </c>
      <c r="Y211" s="163">
        <f t="shared" si="50"/>
        <v>0</v>
      </c>
      <c r="Z211" s="163">
        <f t="shared" si="50"/>
        <v>0</v>
      </c>
      <c r="AA211" s="163">
        <f t="shared" si="50"/>
        <v>0</v>
      </c>
      <c r="AB211" s="163">
        <f t="shared" si="50"/>
        <v>0</v>
      </c>
      <c r="AC211" s="163">
        <f t="shared" si="50"/>
        <v>0</v>
      </c>
      <c r="AD211" s="163">
        <f t="shared" si="50"/>
        <v>0</v>
      </c>
      <c r="AE211" s="163">
        <f t="shared" si="50"/>
        <v>0</v>
      </c>
      <c r="AF211" s="176">
        <f t="shared" si="50"/>
        <v>0</v>
      </c>
      <c r="AG211" s="177">
        <v>5</v>
      </c>
      <c r="AH211" s="46"/>
      <c r="AI211" s="47"/>
      <c r="AK211" s="49"/>
    </row>
    <row r="212" spans="1:37" x14ac:dyDescent="0.25">
      <c r="A212" s="74" t="s">
        <v>233</v>
      </c>
      <c r="B212" s="163">
        <v>0</v>
      </c>
      <c r="C212" s="163">
        <f t="shared" si="51"/>
        <v>0</v>
      </c>
      <c r="D212" s="163">
        <f t="shared" si="51"/>
        <v>0</v>
      </c>
      <c r="E212" s="163">
        <f t="shared" si="51"/>
        <v>0</v>
      </c>
      <c r="F212" s="163">
        <f t="shared" si="51"/>
        <v>0</v>
      </c>
      <c r="G212" s="163">
        <f t="shared" si="51"/>
        <v>0</v>
      </c>
      <c r="H212" s="163">
        <f t="shared" si="51"/>
        <v>0</v>
      </c>
      <c r="I212" s="163">
        <f t="shared" si="51"/>
        <v>0</v>
      </c>
      <c r="J212" s="163">
        <f t="shared" si="51"/>
        <v>0</v>
      </c>
      <c r="K212" s="163">
        <f t="shared" si="51"/>
        <v>0</v>
      </c>
      <c r="L212" s="163">
        <f t="shared" si="51"/>
        <v>0</v>
      </c>
      <c r="M212" s="163">
        <f t="shared" si="51"/>
        <v>0</v>
      </c>
      <c r="N212" s="163">
        <f t="shared" si="51"/>
        <v>0</v>
      </c>
      <c r="O212" s="163">
        <f t="shared" si="51"/>
        <v>0</v>
      </c>
      <c r="P212" s="163">
        <f t="shared" si="51"/>
        <v>0</v>
      </c>
      <c r="Q212" s="163">
        <f t="shared" si="51"/>
        <v>0</v>
      </c>
      <c r="R212" s="163">
        <f t="shared" si="51"/>
        <v>0</v>
      </c>
      <c r="S212" s="163">
        <f t="shared" si="50"/>
        <v>0</v>
      </c>
      <c r="T212" s="163">
        <f t="shared" si="50"/>
        <v>0</v>
      </c>
      <c r="U212" s="163">
        <f t="shared" si="50"/>
        <v>0</v>
      </c>
      <c r="V212" s="163">
        <f t="shared" si="50"/>
        <v>0</v>
      </c>
      <c r="W212" s="163">
        <f t="shared" si="50"/>
        <v>0</v>
      </c>
      <c r="X212" s="163">
        <f t="shared" si="50"/>
        <v>0</v>
      </c>
      <c r="Y212" s="163">
        <f t="shared" si="50"/>
        <v>0</v>
      </c>
      <c r="Z212" s="163">
        <f t="shared" si="50"/>
        <v>0</v>
      </c>
      <c r="AA212" s="163">
        <f t="shared" si="50"/>
        <v>0</v>
      </c>
      <c r="AB212" s="163">
        <f t="shared" si="50"/>
        <v>0</v>
      </c>
      <c r="AC212" s="163">
        <f t="shared" si="50"/>
        <v>0</v>
      </c>
      <c r="AD212" s="163">
        <f t="shared" si="50"/>
        <v>0</v>
      </c>
      <c r="AE212" s="163">
        <f t="shared" si="50"/>
        <v>0</v>
      </c>
      <c r="AF212" s="176">
        <f t="shared" si="50"/>
        <v>0</v>
      </c>
      <c r="AG212" s="178">
        <v>5</v>
      </c>
      <c r="AH212" s="46"/>
      <c r="AI212" s="47"/>
      <c r="AK212" s="49"/>
    </row>
    <row r="213" spans="1:37" x14ac:dyDescent="0.25">
      <c r="A213" s="74" t="s">
        <v>234</v>
      </c>
      <c r="B213" s="163">
        <v>0</v>
      </c>
      <c r="C213" s="163">
        <f t="shared" si="51"/>
        <v>0</v>
      </c>
      <c r="D213" s="163">
        <f t="shared" si="51"/>
        <v>0</v>
      </c>
      <c r="E213" s="163">
        <f t="shared" si="51"/>
        <v>0</v>
      </c>
      <c r="F213" s="163">
        <f t="shared" si="51"/>
        <v>0</v>
      </c>
      <c r="G213" s="163">
        <f t="shared" si="51"/>
        <v>0</v>
      </c>
      <c r="H213" s="163">
        <f t="shared" si="51"/>
        <v>0</v>
      </c>
      <c r="I213" s="163">
        <f t="shared" si="51"/>
        <v>0</v>
      </c>
      <c r="J213" s="163">
        <f t="shared" si="51"/>
        <v>0</v>
      </c>
      <c r="K213" s="163">
        <f t="shared" si="51"/>
        <v>0</v>
      </c>
      <c r="L213" s="163">
        <f t="shared" si="51"/>
        <v>0</v>
      </c>
      <c r="M213" s="163">
        <f t="shared" si="51"/>
        <v>0</v>
      </c>
      <c r="N213" s="163">
        <f t="shared" si="51"/>
        <v>0</v>
      </c>
      <c r="O213" s="163">
        <f t="shared" si="51"/>
        <v>0</v>
      </c>
      <c r="P213" s="163">
        <f t="shared" si="51"/>
        <v>0</v>
      </c>
      <c r="Q213" s="163">
        <f t="shared" si="51"/>
        <v>0</v>
      </c>
      <c r="R213" s="163">
        <f t="shared" si="51"/>
        <v>0</v>
      </c>
      <c r="S213" s="163">
        <f t="shared" si="50"/>
        <v>0</v>
      </c>
      <c r="T213" s="163">
        <f t="shared" si="50"/>
        <v>0</v>
      </c>
      <c r="U213" s="163">
        <f t="shared" si="50"/>
        <v>0</v>
      </c>
      <c r="V213" s="163">
        <f t="shared" si="50"/>
        <v>0</v>
      </c>
      <c r="W213" s="163">
        <f t="shared" si="50"/>
        <v>0</v>
      </c>
      <c r="X213" s="163">
        <f t="shared" si="50"/>
        <v>0</v>
      </c>
      <c r="Y213" s="163">
        <f t="shared" si="50"/>
        <v>0</v>
      </c>
      <c r="Z213" s="163">
        <f t="shared" si="50"/>
        <v>0</v>
      </c>
      <c r="AA213" s="163">
        <f t="shared" si="50"/>
        <v>0</v>
      </c>
      <c r="AB213" s="163">
        <f t="shared" si="50"/>
        <v>0</v>
      </c>
      <c r="AC213" s="163">
        <f t="shared" si="50"/>
        <v>0</v>
      </c>
      <c r="AD213" s="163">
        <f t="shared" si="50"/>
        <v>0</v>
      </c>
      <c r="AE213" s="163">
        <f t="shared" si="50"/>
        <v>0</v>
      </c>
      <c r="AF213" s="176">
        <f t="shared" si="50"/>
        <v>0</v>
      </c>
      <c r="AG213" s="178">
        <v>5</v>
      </c>
      <c r="AH213" s="46"/>
      <c r="AI213" s="47"/>
      <c r="AK213" s="49"/>
    </row>
    <row r="214" spans="1:37" x14ac:dyDescent="0.25">
      <c r="A214" s="74" t="s">
        <v>235</v>
      </c>
      <c r="B214" s="163">
        <v>0</v>
      </c>
      <c r="C214" s="163">
        <f t="shared" si="51"/>
        <v>0</v>
      </c>
      <c r="D214" s="163">
        <f t="shared" si="51"/>
        <v>0</v>
      </c>
      <c r="E214" s="163">
        <f t="shared" si="51"/>
        <v>0</v>
      </c>
      <c r="F214" s="163">
        <f t="shared" si="51"/>
        <v>0</v>
      </c>
      <c r="G214" s="163">
        <f t="shared" si="51"/>
        <v>0</v>
      </c>
      <c r="H214" s="163">
        <f t="shared" si="51"/>
        <v>0</v>
      </c>
      <c r="I214" s="163">
        <f t="shared" si="51"/>
        <v>0</v>
      </c>
      <c r="J214" s="163">
        <f t="shared" si="51"/>
        <v>0</v>
      </c>
      <c r="K214" s="163">
        <f t="shared" si="51"/>
        <v>0</v>
      </c>
      <c r="L214" s="163">
        <f t="shared" si="51"/>
        <v>0</v>
      </c>
      <c r="M214" s="163">
        <f t="shared" si="51"/>
        <v>0</v>
      </c>
      <c r="N214" s="163">
        <f t="shared" si="51"/>
        <v>0</v>
      </c>
      <c r="O214" s="163">
        <f t="shared" si="51"/>
        <v>0</v>
      </c>
      <c r="P214" s="163">
        <f t="shared" si="51"/>
        <v>0</v>
      </c>
      <c r="Q214" s="163">
        <f t="shared" si="51"/>
        <v>0</v>
      </c>
      <c r="R214" s="163">
        <f t="shared" si="51"/>
        <v>0</v>
      </c>
      <c r="S214" s="163">
        <f t="shared" si="50"/>
        <v>0</v>
      </c>
      <c r="T214" s="163">
        <f t="shared" si="50"/>
        <v>0</v>
      </c>
      <c r="U214" s="163">
        <f t="shared" si="50"/>
        <v>0</v>
      </c>
      <c r="V214" s="163">
        <f t="shared" si="50"/>
        <v>0</v>
      </c>
      <c r="W214" s="163">
        <f t="shared" si="50"/>
        <v>0</v>
      </c>
      <c r="X214" s="163">
        <f t="shared" si="50"/>
        <v>0</v>
      </c>
      <c r="Y214" s="163">
        <f t="shared" si="50"/>
        <v>0</v>
      </c>
      <c r="Z214" s="163">
        <f t="shared" si="50"/>
        <v>0</v>
      </c>
      <c r="AA214" s="163">
        <f t="shared" si="50"/>
        <v>0</v>
      </c>
      <c r="AB214" s="163">
        <f t="shared" si="50"/>
        <v>0</v>
      </c>
      <c r="AC214" s="163">
        <f t="shared" si="50"/>
        <v>0</v>
      </c>
      <c r="AD214" s="163">
        <f t="shared" si="50"/>
        <v>0</v>
      </c>
      <c r="AE214" s="163">
        <f t="shared" si="50"/>
        <v>0</v>
      </c>
      <c r="AF214" s="176">
        <f t="shared" si="50"/>
        <v>0</v>
      </c>
      <c r="AG214" s="178">
        <v>5</v>
      </c>
      <c r="AH214" s="46"/>
      <c r="AI214" s="47"/>
      <c r="AK214" s="49"/>
    </row>
    <row r="215" spans="1:37" x14ac:dyDescent="0.25">
      <c r="A215" s="74" t="s">
        <v>236</v>
      </c>
      <c r="B215" s="163">
        <v>0</v>
      </c>
      <c r="C215" s="163">
        <f t="shared" si="51"/>
        <v>0</v>
      </c>
      <c r="D215" s="163">
        <f t="shared" si="51"/>
        <v>0</v>
      </c>
      <c r="E215" s="163">
        <f t="shared" si="51"/>
        <v>0</v>
      </c>
      <c r="F215" s="163">
        <f t="shared" si="51"/>
        <v>0</v>
      </c>
      <c r="G215" s="163">
        <f t="shared" si="51"/>
        <v>0</v>
      </c>
      <c r="H215" s="163">
        <f t="shared" si="51"/>
        <v>0</v>
      </c>
      <c r="I215" s="163">
        <f t="shared" si="51"/>
        <v>0</v>
      </c>
      <c r="J215" s="163">
        <f t="shared" si="51"/>
        <v>0</v>
      </c>
      <c r="K215" s="163">
        <f t="shared" si="51"/>
        <v>0</v>
      </c>
      <c r="L215" s="163">
        <f t="shared" si="51"/>
        <v>0</v>
      </c>
      <c r="M215" s="163">
        <f t="shared" si="51"/>
        <v>0</v>
      </c>
      <c r="N215" s="163">
        <f t="shared" si="51"/>
        <v>0</v>
      </c>
      <c r="O215" s="163">
        <f t="shared" si="51"/>
        <v>0</v>
      </c>
      <c r="P215" s="163">
        <f t="shared" si="51"/>
        <v>0</v>
      </c>
      <c r="Q215" s="163">
        <f t="shared" si="51"/>
        <v>0</v>
      </c>
      <c r="R215" s="163">
        <f t="shared" si="51"/>
        <v>0</v>
      </c>
      <c r="S215" s="163">
        <f t="shared" si="50"/>
        <v>0</v>
      </c>
      <c r="T215" s="163">
        <f t="shared" si="50"/>
        <v>0</v>
      </c>
      <c r="U215" s="163">
        <f t="shared" si="50"/>
        <v>0</v>
      </c>
      <c r="V215" s="163">
        <f t="shared" si="50"/>
        <v>0</v>
      </c>
      <c r="W215" s="163">
        <f t="shared" si="50"/>
        <v>0</v>
      </c>
      <c r="X215" s="163">
        <f t="shared" si="50"/>
        <v>0</v>
      </c>
      <c r="Y215" s="163">
        <f t="shared" si="50"/>
        <v>0</v>
      </c>
      <c r="Z215" s="163">
        <f t="shared" si="50"/>
        <v>0</v>
      </c>
      <c r="AA215" s="163">
        <f t="shared" si="50"/>
        <v>0</v>
      </c>
      <c r="AB215" s="163">
        <f t="shared" si="50"/>
        <v>0</v>
      </c>
      <c r="AC215" s="163">
        <f t="shared" si="50"/>
        <v>0</v>
      </c>
      <c r="AD215" s="163">
        <f t="shared" si="50"/>
        <v>0</v>
      </c>
      <c r="AE215" s="163">
        <f t="shared" si="50"/>
        <v>0</v>
      </c>
      <c r="AF215" s="176">
        <f t="shared" si="50"/>
        <v>0</v>
      </c>
      <c r="AG215" s="178">
        <v>5</v>
      </c>
      <c r="AH215" s="46"/>
      <c r="AI215" s="47"/>
      <c r="AK215" s="49"/>
    </row>
    <row r="216" spans="1:37" x14ac:dyDescent="0.25">
      <c r="A216" s="74" t="s">
        <v>237</v>
      </c>
      <c r="B216" s="163">
        <v>0</v>
      </c>
      <c r="C216" s="163">
        <f t="shared" si="51"/>
        <v>0</v>
      </c>
      <c r="D216" s="163">
        <f t="shared" si="51"/>
        <v>0</v>
      </c>
      <c r="E216" s="163">
        <f t="shared" si="51"/>
        <v>0</v>
      </c>
      <c r="F216" s="163">
        <f t="shared" si="51"/>
        <v>0</v>
      </c>
      <c r="G216" s="163">
        <f t="shared" si="51"/>
        <v>0</v>
      </c>
      <c r="H216" s="163">
        <f t="shared" si="51"/>
        <v>0</v>
      </c>
      <c r="I216" s="163">
        <f t="shared" si="51"/>
        <v>0</v>
      </c>
      <c r="J216" s="163">
        <f t="shared" si="51"/>
        <v>0</v>
      </c>
      <c r="K216" s="163">
        <f t="shared" si="51"/>
        <v>0</v>
      </c>
      <c r="L216" s="163">
        <f t="shared" si="51"/>
        <v>0</v>
      </c>
      <c r="M216" s="163">
        <f t="shared" si="51"/>
        <v>0</v>
      </c>
      <c r="N216" s="163">
        <f t="shared" si="51"/>
        <v>0</v>
      </c>
      <c r="O216" s="163">
        <f t="shared" si="51"/>
        <v>0</v>
      </c>
      <c r="P216" s="163">
        <f t="shared" si="51"/>
        <v>0</v>
      </c>
      <c r="Q216" s="163">
        <f t="shared" si="51"/>
        <v>0</v>
      </c>
      <c r="R216" s="163">
        <f t="shared" ref="R216:AF231" si="52">Q216</f>
        <v>0</v>
      </c>
      <c r="S216" s="163">
        <f t="shared" si="52"/>
        <v>0</v>
      </c>
      <c r="T216" s="163">
        <f t="shared" si="52"/>
        <v>0</v>
      </c>
      <c r="U216" s="163">
        <f t="shared" si="52"/>
        <v>0</v>
      </c>
      <c r="V216" s="163">
        <f t="shared" si="52"/>
        <v>0</v>
      </c>
      <c r="W216" s="163">
        <f t="shared" si="52"/>
        <v>0</v>
      </c>
      <c r="X216" s="163">
        <f t="shared" si="52"/>
        <v>0</v>
      </c>
      <c r="Y216" s="163">
        <f t="shared" si="52"/>
        <v>0</v>
      </c>
      <c r="Z216" s="163">
        <f t="shared" si="52"/>
        <v>0</v>
      </c>
      <c r="AA216" s="163">
        <f t="shared" si="52"/>
        <v>0</v>
      </c>
      <c r="AB216" s="163">
        <f t="shared" si="52"/>
        <v>0</v>
      </c>
      <c r="AC216" s="163">
        <f t="shared" si="52"/>
        <v>0</v>
      </c>
      <c r="AD216" s="163">
        <f t="shared" si="52"/>
        <v>0</v>
      </c>
      <c r="AE216" s="163">
        <f t="shared" si="52"/>
        <v>0</v>
      </c>
      <c r="AF216" s="176">
        <f t="shared" si="52"/>
        <v>0</v>
      </c>
      <c r="AG216" s="178">
        <v>5</v>
      </c>
      <c r="AH216" s="46"/>
      <c r="AI216" s="47"/>
      <c r="AK216" s="49"/>
    </row>
    <row r="217" spans="1:37" x14ac:dyDescent="0.25">
      <c r="A217" s="74" t="s">
        <v>238</v>
      </c>
      <c r="B217" s="163">
        <v>0</v>
      </c>
      <c r="C217" s="163">
        <f t="shared" ref="C217:R232" si="53">B217</f>
        <v>0</v>
      </c>
      <c r="D217" s="163">
        <f t="shared" si="53"/>
        <v>0</v>
      </c>
      <c r="E217" s="163">
        <f t="shared" si="53"/>
        <v>0</v>
      </c>
      <c r="F217" s="163">
        <f t="shared" si="53"/>
        <v>0</v>
      </c>
      <c r="G217" s="163">
        <f t="shared" si="53"/>
        <v>0</v>
      </c>
      <c r="H217" s="163">
        <f t="shared" si="53"/>
        <v>0</v>
      </c>
      <c r="I217" s="163">
        <f t="shared" si="53"/>
        <v>0</v>
      </c>
      <c r="J217" s="163">
        <f t="shared" si="53"/>
        <v>0</v>
      </c>
      <c r="K217" s="163">
        <f t="shared" si="53"/>
        <v>0</v>
      </c>
      <c r="L217" s="163">
        <f t="shared" si="53"/>
        <v>0</v>
      </c>
      <c r="M217" s="163">
        <f t="shared" si="53"/>
        <v>0</v>
      </c>
      <c r="N217" s="163">
        <f t="shared" si="53"/>
        <v>0</v>
      </c>
      <c r="O217" s="163">
        <f t="shared" si="53"/>
        <v>0</v>
      </c>
      <c r="P217" s="163">
        <f t="shared" si="53"/>
        <v>0</v>
      </c>
      <c r="Q217" s="163">
        <f t="shared" si="53"/>
        <v>0</v>
      </c>
      <c r="R217" s="163">
        <f t="shared" si="53"/>
        <v>0</v>
      </c>
      <c r="S217" s="163">
        <f t="shared" si="52"/>
        <v>0</v>
      </c>
      <c r="T217" s="163">
        <f t="shared" si="52"/>
        <v>0</v>
      </c>
      <c r="U217" s="163">
        <f t="shared" si="52"/>
        <v>0</v>
      </c>
      <c r="V217" s="163">
        <f t="shared" si="52"/>
        <v>0</v>
      </c>
      <c r="W217" s="163">
        <f t="shared" si="52"/>
        <v>0</v>
      </c>
      <c r="X217" s="163">
        <f t="shared" si="52"/>
        <v>0</v>
      </c>
      <c r="Y217" s="163">
        <f t="shared" si="52"/>
        <v>0</v>
      </c>
      <c r="Z217" s="163">
        <f t="shared" si="52"/>
        <v>0</v>
      </c>
      <c r="AA217" s="163">
        <f t="shared" si="52"/>
        <v>0</v>
      </c>
      <c r="AB217" s="163">
        <f t="shared" si="52"/>
        <v>0</v>
      </c>
      <c r="AC217" s="163">
        <f t="shared" si="52"/>
        <v>0</v>
      </c>
      <c r="AD217" s="163">
        <f t="shared" si="52"/>
        <v>0</v>
      </c>
      <c r="AE217" s="163">
        <f t="shared" si="52"/>
        <v>0</v>
      </c>
      <c r="AF217" s="176">
        <f t="shared" si="52"/>
        <v>0</v>
      </c>
      <c r="AG217" s="178">
        <v>4.9930000000000003</v>
      </c>
      <c r="AH217" s="46"/>
      <c r="AI217" s="47"/>
      <c r="AK217" s="49"/>
    </row>
    <row r="218" spans="1:37" x14ac:dyDescent="0.25">
      <c r="A218" s="74" t="s">
        <v>239</v>
      </c>
      <c r="B218" s="163">
        <v>0</v>
      </c>
      <c r="C218" s="163">
        <f t="shared" si="53"/>
        <v>0</v>
      </c>
      <c r="D218" s="163">
        <f t="shared" si="53"/>
        <v>0</v>
      </c>
      <c r="E218" s="163">
        <f t="shared" si="53"/>
        <v>0</v>
      </c>
      <c r="F218" s="163">
        <f t="shared" si="53"/>
        <v>0</v>
      </c>
      <c r="G218" s="163">
        <f t="shared" si="53"/>
        <v>0</v>
      </c>
      <c r="H218" s="163">
        <f t="shared" si="53"/>
        <v>0</v>
      </c>
      <c r="I218" s="163">
        <f t="shared" si="53"/>
        <v>0</v>
      </c>
      <c r="J218" s="163">
        <f t="shared" si="53"/>
        <v>0</v>
      </c>
      <c r="K218" s="163">
        <f t="shared" si="53"/>
        <v>0</v>
      </c>
      <c r="L218" s="163">
        <f t="shared" si="53"/>
        <v>0</v>
      </c>
      <c r="M218" s="163">
        <f t="shared" si="53"/>
        <v>0</v>
      </c>
      <c r="N218" s="163">
        <f t="shared" si="53"/>
        <v>0</v>
      </c>
      <c r="O218" s="163">
        <f t="shared" si="53"/>
        <v>0</v>
      </c>
      <c r="P218" s="163">
        <f t="shared" si="53"/>
        <v>0</v>
      </c>
      <c r="Q218" s="163">
        <f t="shared" si="53"/>
        <v>0</v>
      </c>
      <c r="R218" s="163">
        <f t="shared" si="53"/>
        <v>0</v>
      </c>
      <c r="S218" s="163">
        <f t="shared" si="52"/>
        <v>0</v>
      </c>
      <c r="T218" s="163">
        <f t="shared" si="52"/>
        <v>0</v>
      </c>
      <c r="U218" s="163">
        <f t="shared" si="52"/>
        <v>0</v>
      </c>
      <c r="V218" s="163">
        <f t="shared" si="52"/>
        <v>0</v>
      </c>
      <c r="W218" s="163">
        <f t="shared" si="52"/>
        <v>0</v>
      </c>
      <c r="X218" s="163">
        <f t="shared" si="52"/>
        <v>0</v>
      </c>
      <c r="Y218" s="163">
        <f t="shared" si="52"/>
        <v>0</v>
      </c>
      <c r="Z218" s="163">
        <f t="shared" si="52"/>
        <v>0</v>
      </c>
      <c r="AA218" s="163">
        <f t="shared" si="52"/>
        <v>0</v>
      </c>
      <c r="AB218" s="163">
        <f t="shared" si="52"/>
        <v>0</v>
      </c>
      <c r="AC218" s="163">
        <f t="shared" si="52"/>
        <v>0</v>
      </c>
      <c r="AD218" s="163">
        <f t="shared" si="52"/>
        <v>0</v>
      </c>
      <c r="AE218" s="163">
        <f t="shared" si="52"/>
        <v>0</v>
      </c>
      <c r="AF218" s="176">
        <f t="shared" si="52"/>
        <v>0</v>
      </c>
      <c r="AG218" s="178">
        <v>4.9800000000000004</v>
      </c>
      <c r="AH218" s="46"/>
      <c r="AI218" s="47"/>
      <c r="AK218" s="49"/>
    </row>
    <row r="219" spans="1:37" x14ac:dyDescent="0.25">
      <c r="A219" s="74" t="s">
        <v>240</v>
      </c>
      <c r="B219" s="163">
        <v>0</v>
      </c>
      <c r="C219" s="163">
        <f t="shared" si="53"/>
        <v>0</v>
      </c>
      <c r="D219" s="163">
        <f t="shared" si="53"/>
        <v>0</v>
      </c>
      <c r="E219" s="163">
        <f t="shared" si="53"/>
        <v>0</v>
      </c>
      <c r="F219" s="163">
        <f t="shared" si="53"/>
        <v>0</v>
      </c>
      <c r="G219" s="163">
        <f t="shared" si="53"/>
        <v>0</v>
      </c>
      <c r="H219" s="163">
        <f t="shared" si="53"/>
        <v>0</v>
      </c>
      <c r="I219" s="163">
        <f t="shared" si="53"/>
        <v>0</v>
      </c>
      <c r="J219" s="163">
        <f t="shared" si="53"/>
        <v>0</v>
      </c>
      <c r="K219" s="163">
        <f t="shared" si="53"/>
        <v>0</v>
      </c>
      <c r="L219" s="163">
        <f t="shared" si="53"/>
        <v>0</v>
      </c>
      <c r="M219" s="163">
        <f t="shared" si="53"/>
        <v>0</v>
      </c>
      <c r="N219" s="163">
        <f t="shared" si="53"/>
        <v>0</v>
      </c>
      <c r="O219" s="163">
        <f t="shared" si="53"/>
        <v>0</v>
      </c>
      <c r="P219" s="163">
        <f t="shared" si="53"/>
        <v>0</v>
      </c>
      <c r="Q219" s="163">
        <f t="shared" si="53"/>
        <v>0</v>
      </c>
      <c r="R219" s="163">
        <f t="shared" si="53"/>
        <v>0</v>
      </c>
      <c r="S219" s="163">
        <f t="shared" si="52"/>
        <v>0</v>
      </c>
      <c r="T219" s="163">
        <f t="shared" si="52"/>
        <v>0</v>
      </c>
      <c r="U219" s="163">
        <f t="shared" si="52"/>
        <v>0</v>
      </c>
      <c r="V219" s="163">
        <f t="shared" si="52"/>
        <v>0</v>
      </c>
      <c r="W219" s="163">
        <f t="shared" si="52"/>
        <v>0</v>
      </c>
      <c r="X219" s="163">
        <f t="shared" si="52"/>
        <v>0</v>
      </c>
      <c r="Y219" s="163">
        <f t="shared" si="52"/>
        <v>0</v>
      </c>
      <c r="Z219" s="163">
        <f t="shared" si="52"/>
        <v>0</v>
      </c>
      <c r="AA219" s="163">
        <f t="shared" si="52"/>
        <v>0</v>
      </c>
      <c r="AB219" s="163">
        <f t="shared" si="52"/>
        <v>0</v>
      </c>
      <c r="AC219" s="163">
        <f t="shared" si="52"/>
        <v>0</v>
      </c>
      <c r="AD219" s="163">
        <f t="shared" si="52"/>
        <v>0</v>
      </c>
      <c r="AE219" s="163">
        <f t="shared" si="52"/>
        <v>0</v>
      </c>
      <c r="AF219" s="176">
        <f t="shared" si="52"/>
        <v>0</v>
      </c>
      <c r="AG219" s="178">
        <v>4.95</v>
      </c>
      <c r="AH219" s="46"/>
      <c r="AI219" s="47"/>
      <c r="AK219" s="49"/>
    </row>
    <row r="220" spans="1:37" x14ac:dyDescent="0.25">
      <c r="A220" s="74" t="s">
        <v>241</v>
      </c>
      <c r="B220" s="163">
        <v>0</v>
      </c>
      <c r="C220" s="163">
        <f t="shared" si="53"/>
        <v>0</v>
      </c>
      <c r="D220" s="163">
        <f t="shared" si="53"/>
        <v>0</v>
      </c>
      <c r="E220" s="163">
        <f t="shared" si="53"/>
        <v>0</v>
      </c>
      <c r="F220" s="163">
        <f t="shared" si="53"/>
        <v>0</v>
      </c>
      <c r="G220" s="163">
        <f t="shared" si="53"/>
        <v>0</v>
      </c>
      <c r="H220" s="163">
        <f t="shared" si="53"/>
        <v>0</v>
      </c>
      <c r="I220" s="163">
        <f t="shared" si="53"/>
        <v>0</v>
      </c>
      <c r="J220" s="163">
        <f t="shared" si="53"/>
        <v>0</v>
      </c>
      <c r="K220" s="163">
        <f t="shared" si="53"/>
        <v>0</v>
      </c>
      <c r="L220" s="163">
        <f t="shared" si="53"/>
        <v>0</v>
      </c>
      <c r="M220" s="163">
        <f t="shared" si="53"/>
        <v>0</v>
      </c>
      <c r="N220" s="163">
        <f t="shared" si="53"/>
        <v>0</v>
      </c>
      <c r="O220" s="163">
        <f t="shared" si="53"/>
        <v>0</v>
      </c>
      <c r="P220" s="163">
        <f t="shared" si="53"/>
        <v>0</v>
      </c>
      <c r="Q220" s="163">
        <f t="shared" si="53"/>
        <v>0</v>
      </c>
      <c r="R220" s="163">
        <f t="shared" si="53"/>
        <v>0</v>
      </c>
      <c r="S220" s="163">
        <f t="shared" si="52"/>
        <v>0</v>
      </c>
      <c r="T220" s="163">
        <f t="shared" si="52"/>
        <v>0</v>
      </c>
      <c r="U220" s="163">
        <f t="shared" si="52"/>
        <v>0</v>
      </c>
      <c r="V220" s="163">
        <f t="shared" si="52"/>
        <v>0</v>
      </c>
      <c r="W220" s="163">
        <f t="shared" si="52"/>
        <v>0</v>
      </c>
      <c r="X220" s="163">
        <f t="shared" si="52"/>
        <v>0</v>
      </c>
      <c r="Y220" s="163">
        <f t="shared" si="52"/>
        <v>0</v>
      </c>
      <c r="Z220" s="163">
        <f t="shared" si="52"/>
        <v>0</v>
      </c>
      <c r="AA220" s="163">
        <f t="shared" si="52"/>
        <v>0</v>
      </c>
      <c r="AB220" s="163">
        <f t="shared" si="52"/>
        <v>0</v>
      </c>
      <c r="AC220" s="163">
        <f t="shared" si="52"/>
        <v>0</v>
      </c>
      <c r="AD220" s="163">
        <f t="shared" si="52"/>
        <v>0</v>
      </c>
      <c r="AE220" s="163">
        <f t="shared" si="52"/>
        <v>0</v>
      </c>
      <c r="AF220" s="176">
        <f t="shared" si="52"/>
        <v>0</v>
      </c>
      <c r="AG220" s="178">
        <v>4.95</v>
      </c>
      <c r="AH220" s="46"/>
      <c r="AI220" s="47"/>
      <c r="AK220" s="49"/>
    </row>
    <row r="221" spans="1:37" x14ac:dyDescent="0.25">
      <c r="A221" s="74" t="s">
        <v>242</v>
      </c>
      <c r="B221" s="163">
        <v>0</v>
      </c>
      <c r="C221" s="163">
        <f t="shared" si="53"/>
        <v>0</v>
      </c>
      <c r="D221" s="163">
        <f t="shared" si="53"/>
        <v>0</v>
      </c>
      <c r="E221" s="163">
        <f t="shared" si="53"/>
        <v>0</v>
      </c>
      <c r="F221" s="163">
        <f t="shared" si="53"/>
        <v>0</v>
      </c>
      <c r="G221" s="163">
        <f t="shared" si="53"/>
        <v>0</v>
      </c>
      <c r="H221" s="163">
        <f t="shared" si="53"/>
        <v>0</v>
      </c>
      <c r="I221" s="163">
        <f t="shared" si="53"/>
        <v>0</v>
      </c>
      <c r="J221" s="163">
        <f t="shared" si="53"/>
        <v>0</v>
      </c>
      <c r="K221" s="163">
        <f t="shared" si="53"/>
        <v>0</v>
      </c>
      <c r="L221" s="163">
        <f t="shared" si="53"/>
        <v>0</v>
      </c>
      <c r="M221" s="163">
        <f t="shared" si="53"/>
        <v>0</v>
      </c>
      <c r="N221" s="163">
        <f t="shared" si="53"/>
        <v>0</v>
      </c>
      <c r="O221" s="163">
        <f t="shared" si="53"/>
        <v>0</v>
      </c>
      <c r="P221" s="163">
        <f t="shared" si="53"/>
        <v>0</v>
      </c>
      <c r="Q221" s="163">
        <f t="shared" si="53"/>
        <v>0</v>
      </c>
      <c r="R221" s="163">
        <f t="shared" si="53"/>
        <v>0</v>
      </c>
      <c r="S221" s="163">
        <f t="shared" si="52"/>
        <v>0</v>
      </c>
      <c r="T221" s="163">
        <f t="shared" si="52"/>
        <v>0</v>
      </c>
      <c r="U221" s="163">
        <f t="shared" si="52"/>
        <v>0</v>
      </c>
      <c r="V221" s="163">
        <f t="shared" si="52"/>
        <v>0</v>
      </c>
      <c r="W221" s="163">
        <f t="shared" si="52"/>
        <v>0</v>
      </c>
      <c r="X221" s="163">
        <f t="shared" si="52"/>
        <v>0</v>
      </c>
      <c r="Y221" s="163">
        <f t="shared" si="52"/>
        <v>0</v>
      </c>
      <c r="Z221" s="163">
        <f t="shared" si="52"/>
        <v>0</v>
      </c>
      <c r="AA221" s="163">
        <f t="shared" si="52"/>
        <v>0</v>
      </c>
      <c r="AB221" s="163">
        <f t="shared" si="52"/>
        <v>0</v>
      </c>
      <c r="AC221" s="163">
        <f t="shared" si="52"/>
        <v>0</v>
      </c>
      <c r="AD221" s="163">
        <f t="shared" si="52"/>
        <v>0</v>
      </c>
      <c r="AE221" s="163">
        <f t="shared" si="52"/>
        <v>0</v>
      </c>
      <c r="AF221" s="176">
        <f t="shared" si="52"/>
        <v>0</v>
      </c>
      <c r="AG221" s="178">
        <v>4.8</v>
      </c>
      <c r="AH221" s="46"/>
      <c r="AI221" s="47"/>
      <c r="AK221" s="49"/>
    </row>
    <row r="222" spans="1:37" x14ac:dyDescent="0.25">
      <c r="A222" s="74" t="s">
        <v>243</v>
      </c>
      <c r="B222" s="163">
        <v>0</v>
      </c>
      <c r="C222" s="163">
        <f t="shared" si="53"/>
        <v>0</v>
      </c>
      <c r="D222" s="163">
        <f t="shared" si="53"/>
        <v>0</v>
      </c>
      <c r="E222" s="163">
        <f t="shared" si="53"/>
        <v>0</v>
      </c>
      <c r="F222" s="163">
        <f t="shared" si="53"/>
        <v>0</v>
      </c>
      <c r="G222" s="163">
        <f t="shared" si="53"/>
        <v>0</v>
      </c>
      <c r="H222" s="163">
        <f t="shared" si="53"/>
        <v>0</v>
      </c>
      <c r="I222" s="163">
        <f t="shared" si="53"/>
        <v>0</v>
      </c>
      <c r="J222" s="163">
        <f t="shared" si="53"/>
        <v>0</v>
      </c>
      <c r="K222" s="163">
        <f t="shared" si="53"/>
        <v>0</v>
      </c>
      <c r="L222" s="163">
        <f t="shared" si="53"/>
        <v>0</v>
      </c>
      <c r="M222" s="163">
        <f t="shared" si="53"/>
        <v>0</v>
      </c>
      <c r="N222" s="163">
        <f t="shared" si="53"/>
        <v>0</v>
      </c>
      <c r="O222" s="163">
        <f t="shared" si="53"/>
        <v>0</v>
      </c>
      <c r="P222" s="163">
        <f t="shared" si="53"/>
        <v>0</v>
      </c>
      <c r="Q222" s="163">
        <f t="shared" si="53"/>
        <v>0</v>
      </c>
      <c r="R222" s="163">
        <f t="shared" si="53"/>
        <v>0</v>
      </c>
      <c r="S222" s="163">
        <f t="shared" si="52"/>
        <v>0</v>
      </c>
      <c r="T222" s="163">
        <f t="shared" si="52"/>
        <v>0</v>
      </c>
      <c r="U222" s="163">
        <f t="shared" si="52"/>
        <v>0</v>
      </c>
      <c r="V222" s="163">
        <f t="shared" si="52"/>
        <v>0</v>
      </c>
      <c r="W222" s="163">
        <f t="shared" si="52"/>
        <v>0</v>
      </c>
      <c r="X222" s="163">
        <f t="shared" si="52"/>
        <v>0</v>
      </c>
      <c r="Y222" s="163">
        <f t="shared" si="52"/>
        <v>0</v>
      </c>
      <c r="Z222" s="163">
        <f t="shared" si="52"/>
        <v>0</v>
      </c>
      <c r="AA222" s="163">
        <f t="shared" si="52"/>
        <v>0</v>
      </c>
      <c r="AB222" s="163">
        <f t="shared" si="52"/>
        <v>0</v>
      </c>
      <c r="AC222" s="163">
        <f t="shared" si="52"/>
        <v>0</v>
      </c>
      <c r="AD222" s="163">
        <f t="shared" si="52"/>
        <v>0</v>
      </c>
      <c r="AE222" s="163">
        <f t="shared" si="52"/>
        <v>0</v>
      </c>
      <c r="AF222" s="176">
        <f t="shared" si="52"/>
        <v>0</v>
      </c>
      <c r="AG222" s="178">
        <v>4.8</v>
      </c>
      <c r="AH222" s="46"/>
      <c r="AI222" s="47"/>
      <c r="AK222" s="49"/>
    </row>
    <row r="223" spans="1:37" x14ac:dyDescent="0.25">
      <c r="A223" s="74" t="s">
        <v>244</v>
      </c>
      <c r="B223" s="163">
        <v>0</v>
      </c>
      <c r="C223" s="163">
        <f t="shared" si="53"/>
        <v>0</v>
      </c>
      <c r="D223" s="163">
        <f t="shared" si="53"/>
        <v>0</v>
      </c>
      <c r="E223" s="163">
        <f t="shared" si="53"/>
        <v>0</v>
      </c>
      <c r="F223" s="163">
        <f t="shared" si="53"/>
        <v>0</v>
      </c>
      <c r="G223" s="163">
        <f t="shared" si="53"/>
        <v>0</v>
      </c>
      <c r="H223" s="163">
        <f t="shared" si="53"/>
        <v>0</v>
      </c>
      <c r="I223" s="163">
        <f t="shared" si="53"/>
        <v>0</v>
      </c>
      <c r="J223" s="163">
        <f t="shared" si="53"/>
        <v>0</v>
      </c>
      <c r="K223" s="163">
        <f t="shared" si="53"/>
        <v>0</v>
      </c>
      <c r="L223" s="163">
        <f t="shared" si="53"/>
        <v>0</v>
      </c>
      <c r="M223" s="163">
        <f t="shared" si="53"/>
        <v>0</v>
      </c>
      <c r="N223" s="163">
        <f t="shared" si="53"/>
        <v>0</v>
      </c>
      <c r="O223" s="163">
        <f t="shared" si="53"/>
        <v>0</v>
      </c>
      <c r="P223" s="163">
        <f t="shared" si="53"/>
        <v>0</v>
      </c>
      <c r="Q223" s="163">
        <f t="shared" si="53"/>
        <v>0</v>
      </c>
      <c r="R223" s="163">
        <f t="shared" si="53"/>
        <v>0</v>
      </c>
      <c r="S223" s="163">
        <f t="shared" si="52"/>
        <v>0</v>
      </c>
      <c r="T223" s="163">
        <f t="shared" si="52"/>
        <v>0</v>
      </c>
      <c r="U223" s="163">
        <f t="shared" si="52"/>
        <v>0</v>
      </c>
      <c r="V223" s="163">
        <f t="shared" si="52"/>
        <v>0</v>
      </c>
      <c r="W223" s="163">
        <f t="shared" si="52"/>
        <v>0</v>
      </c>
      <c r="X223" s="163">
        <f t="shared" si="52"/>
        <v>0</v>
      </c>
      <c r="Y223" s="163">
        <f t="shared" si="52"/>
        <v>0</v>
      </c>
      <c r="Z223" s="163">
        <f t="shared" si="52"/>
        <v>0</v>
      </c>
      <c r="AA223" s="163">
        <f t="shared" si="52"/>
        <v>0</v>
      </c>
      <c r="AB223" s="163">
        <f t="shared" si="52"/>
        <v>0</v>
      </c>
      <c r="AC223" s="163">
        <f t="shared" si="52"/>
        <v>0</v>
      </c>
      <c r="AD223" s="163">
        <f t="shared" si="52"/>
        <v>0</v>
      </c>
      <c r="AE223" s="163">
        <f t="shared" si="52"/>
        <v>0</v>
      </c>
      <c r="AF223" s="176">
        <f t="shared" si="52"/>
        <v>0</v>
      </c>
      <c r="AG223" s="178">
        <v>4.8</v>
      </c>
      <c r="AH223" s="46"/>
      <c r="AI223" s="47"/>
      <c r="AK223" s="49"/>
    </row>
    <row r="224" spans="1:37" x14ac:dyDescent="0.25">
      <c r="A224" s="74" t="s">
        <v>245</v>
      </c>
      <c r="B224" s="163">
        <v>0</v>
      </c>
      <c r="C224" s="163">
        <f t="shared" si="53"/>
        <v>0</v>
      </c>
      <c r="D224" s="163">
        <f t="shared" si="53"/>
        <v>0</v>
      </c>
      <c r="E224" s="163">
        <f t="shared" si="53"/>
        <v>0</v>
      </c>
      <c r="F224" s="163">
        <f t="shared" si="53"/>
        <v>0</v>
      </c>
      <c r="G224" s="163">
        <f t="shared" si="53"/>
        <v>0</v>
      </c>
      <c r="H224" s="163">
        <f t="shared" si="53"/>
        <v>0</v>
      </c>
      <c r="I224" s="163">
        <f t="shared" si="53"/>
        <v>0</v>
      </c>
      <c r="J224" s="163">
        <f t="shared" si="53"/>
        <v>0</v>
      </c>
      <c r="K224" s="163">
        <f t="shared" si="53"/>
        <v>0</v>
      </c>
      <c r="L224" s="163">
        <f t="shared" si="53"/>
        <v>0</v>
      </c>
      <c r="M224" s="163">
        <f t="shared" si="53"/>
        <v>0</v>
      </c>
      <c r="N224" s="163">
        <f t="shared" si="53"/>
        <v>0</v>
      </c>
      <c r="O224" s="163">
        <f t="shared" si="53"/>
        <v>0</v>
      </c>
      <c r="P224" s="163">
        <f t="shared" si="53"/>
        <v>0</v>
      </c>
      <c r="Q224" s="163">
        <f t="shared" si="53"/>
        <v>0</v>
      </c>
      <c r="R224" s="163">
        <f t="shared" si="53"/>
        <v>0</v>
      </c>
      <c r="S224" s="163">
        <f t="shared" si="52"/>
        <v>0</v>
      </c>
      <c r="T224" s="163">
        <f t="shared" si="52"/>
        <v>0</v>
      </c>
      <c r="U224" s="163">
        <f t="shared" si="52"/>
        <v>0</v>
      </c>
      <c r="V224" s="163">
        <f t="shared" si="52"/>
        <v>0</v>
      </c>
      <c r="W224" s="163">
        <f t="shared" si="52"/>
        <v>0</v>
      </c>
      <c r="X224" s="163">
        <f t="shared" si="52"/>
        <v>0</v>
      </c>
      <c r="Y224" s="163">
        <f t="shared" si="52"/>
        <v>0</v>
      </c>
      <c r="Z224" s="163">
        <f t="shared" si="52"/>
        <v>0</v>
      </c>
      <c r="AA224" s="163">
        <f t="shared" si="52"/>
        <v>0</v>
      </c>
      <c r="AB224" s="163">
        <f t="shared" si="52"/>
        <v>0</v>
      </c>
      <c r="AC224" s="163">
        <f t="shared" si="52"/>
        <v>0</v>
      </c>
      <c r="AD224" s="163">
        <f t="shared" si="52"/>
        <v>0</v>
      </c>
      <c r="AE224" s="163">
        <f t="shared" si="52"/>
        <v>0</v>
      </c>
      <c r="AF224" s="176">
        <f t="shared" si="52"/>
        <v>0</v>
      </c>
      <c r="AG224" s="178">
        <v>4.5</v>
      </c>
      <c r="AH224" s="46"/>
      <c r="AI224" s="47"/>
      <c r="AK224" s="49"/>
    </row>
    <row r="225" spans="1:37" x14ac:dyDescent="0.25">
      <c r="A225" s="74" t="s">
        <v>246</v>
      </c>
      <c r="B225" s="163">
        <v>0</v>
      </c>
      <c r="C225" s="163">
        <f t="shared" si="53"/>
        <v>0</v>
      </c>
      <c r="D225" s="163">
        <f t="shared" si="53"/>
        <v>0</v>
      </c>
      <c r="E225" s="163">
        <f t="shared" si="53"/>
        <v>0</v>
      </c>
      <c r="F225" s="163">
        <f t="shared" si="53"/>
        <v>0</v>
      </c>
      <c r="G225" s="163">
        <f t="shared" si="53"/>
        <v>0</v>
      </c>
      <c r="H225" s="163">
        <f t="shared" si="53"/>
        <v>0</v>
      </c>
      <c r="I225" s="163">
        <f t="shared" si="53"/>
        <v>0</v>
      </c>
      <c r="J225" s="163">
        <f t="shared" si="53"/>
        <v>0</v>
      </c>
      <c r="K225" s="163">
        <f t="shared" si="53"/>
        <v>0</v>
      </c>
      <c r="L225" s="163">
        <f t="shared" si="53"/>
        <v>0</v>
      </c>
      <c r="M225" s="163">
        <f t="shared" si="53"/>
        <v>0</v>
      </c>
      <c r="N225" s="163">
        <f t="shared" si="53"/>
        <v>0</v>
      </c>
      <c r="O225" s="163">
        <f t="shared" si="53"/>
        <v>0</v>
      </c>
      <c r="P225" s="163">
        <f t="shared" si="53"/>
        <v>0</v>
      </c>
      <c r="Q225" s="163">
        <f t="shared" si="53"/>
        <v>0</v>
      </c>
      <c r="R225" s="163">
        <f t="shared" si="53"/>
        <v>0</v>
      </c>
      <c r="S225" s="163">
        <f t="shared" si="52"/>
        <v>0</v>
      </c>
      <c r="T225" s="163">
        <f t="shared" si="52"/>
        <v>0</v>
      </c>
      <c r="U225" s="163">
        <f t="shared" si="52"/>
        <v>0</v>
      </c>
      <c r="V225" s="163">
        <f t="shared" si="52"/>
        <v>0</v>
      </c>
      <c r="W225" s="163">
        <f t="shared" si="52"/>
        <v>0</v>
      </c>
      <c r="X225" s="163">
        <f t="shared" si="52"/>
        <v>0</v>
      </c>
      <c r="Y225" s="163">
        <f t="shared" si="52"/>
        <v>0</v>
      </c>
      <c r="Z225" s="163">
        <f t="shared" si="52"/>
        <v>0</v>
      </c>
      <c r="AA225" s="163">
        <f t="shared" si="52"/>
        <v>0</v>
      </c>
      <c r="AB225" s="163">
        <f t="shared" si="52"/>
        <v>0</v>
      </c>
      <c r="AC225" s="163">
        <f t="shared" si="52"/>
        <v>0</v>
      </c>
      <c r="AD225" s="163">
        <f t="shared" si="52"/>
        <v>0</v>
      </c>
      <c r="AE225" s="163">
        <f t="shared" si="52"/>
        <v>0</v>
      </c>
      <c r="AF225" s="176">
        <f t="shared" si="52"/>
        <v>0</v>
      </c>
      <c r="AG225" s="178">
        <v>4.5</v>
      </c>
      <c r="AH225" s="46"/>
      <c r="AI225" s="47"/>
      <c r="AK225" s="49"/>
    </row>
    <row r="226" spans="1:37" x14ac:dyDescent="0.25">
      <c r="A226" s="74" t="s">
        <v>247</v>
      </c>
      <c r="B226" s="163">
        <v>0</v>
      </c>
      <c r="C226" s="163">
        <f t="shared" si="53"/>
        <v>0</v>
      </c>
      <c r="D226" s="163">
        <f t="shared" si="53"/>
        <v>0</v>
      </c>
      <c r="E226" s="163">
        <f t="shared" si="53"/>
        <v>0</v>
      </c>
      <c r="F226" s="163">
        <f t="shared" si="53"/>
        <v>0</v>
      </c>
      <c r="G226" s="163">
        <f t="shared" si="53"/>
        <v>0</v>
      </c>
      <c r="H226" s="163">
        <f t="shared" si="53"/>
        <v>0</v>
      </c>
      <c r="I226" s="163">
        <f t="shared" si="53"/>
        <v>0</v>
      </c>
      <c r="J226" s="163">
        <f t="shared" si="53"/>
        <v>0</v>
      </c>
      <c r="K226" s="163">
        <f t="shared" si="53"/>
        <v>0</v>
      </c>
      <c r="L226" s="163">
        <f t="shared" si="53"/>
        <v>0</v>
      </c>
      <c r="M226" s="163">
        <f t="shared" si="53"/>
        <v>0</v>
      </c>
      <c r="N226" s="163">
        <f t="shared" si="53"/>
        <v>0</v>
      </c>
      <c r="O226" s="163">
        <f t="shared" si="53"/>
        <v>0</v>
      </c>
      <c r="P226" s="163">
        <f t="shared" si="53"/>
        <v>0</v>
      </c>
      <c r="Q226" s="163">
        <f t="shared" si="53"/>
        <v>0</v>
      </c>
      <c r="R226" s="163">
        <f t="shared" si="53"/>
        <v>0</v>
      </c>
      <c r="S226" s="163">
        <f t="shared" si="52"/>
        <v>0</v>
      </c>
      <c r="T226" s="163">
        <f t="shared" si="52"/>
        <v>0</v>
      </c>
      <c r="U226" s="163">
        <f t="shared" si="52"/>
        <v>0</v>
      </c>
      <c r="V226" s="163">
        <f t="shared" si="52"/>
        <v>0</v>
      </c>
      <c r="W226" s="163">
        <f t="shared" si="52"/>
        <v>0</v>
      </c>
      <c r="X226" s="163">
        <f t="shared" si="52"/>
        <v>0</v>
      </c>
      <c r="Y226" s="163">
        <f t="shared" si="52"/>
        <v>0</v>
      </c>
      <c r="Z226" s="163">
        <f t="shared" si="52"/>
        <v>0</v>
      </c>
      <c r="AA226" s="163">
        <f t="shared" si="52"/>
        <v>0</v>
      </c>
      <c r="AB226" s="163">
        <f t="shared" si="52"/>
        <v>0</v>
      </c>
      <c r="AC226" s="163">
        <f t="shared" si="52"/>
        <v>0</v>
      </c>
      <c r="AD226" s="163">
        <f t="shared" si="52"/>
        <v>0</v>
      </c>
      <c r="AE226" s="163">
        <f t="shared" si="52"/>
        <v>0</v>
      </c>
      <c r="AF226" s="176">
        <f t="shared" si="52"/>
        <v>0</v>
      </c>
      <c r="AG226" s="178">
        <v>4.4550000000000001</v>
      </c>
      <c r="AH226" s="46"/>
      <c r="AI226" s="47"/>
      <c r="AK226" s="49"/>
    </row>
    <row r="227" spans="1:37" x14ac:dyDescent="0.25">
      <c r="A227" s="74" t="s">
        <v>248</v>
      </c>
      <c r="B227" s="163">
        <v>0</v>
      </c>
      <c r="C227" s="163">
        <f t="shared" si="53"/>
        <v>0</v>
      </c>
      <c r="D227" s="163">
        <f t="shared" si="53"/>
        <v>0</v>
      </c>
      <c r="E227" s="163">
        <f t="shared" si="53"/>
        <v>0</v>
      </c>
      <c r="F227" s="163">
        <f t="shared" si="53"/>
        <v>0</v>
      </c>
      <c r="G227" s="163">
        <f t="shared" si="53"/>
        <v>0</v>
      </c>
      <c r="H227" s="163">
        <f t="shared" si="53"/>
        <v>0</v>
      </c>
      <c r="I227" s="163">
        <f t="shared" si="53"/>
        <v>0</v>
      </c>
      <c r="J227" s="163">
        <f t="shared" si="53"/>
        <v>0</v>
      </c>
      <c r="K227" s="163">
        <f t="shared" si="53"/>
        <v>0</v>
      </c>
      <c r="L227" s="163">
        <f t="shared" si="53"/>
        <v>0</v>
      </c>
      <c r="M227" s="163">
        <f t="shared" si="53"/>
        <v>0</v>
      </c>
      <c r="N227" s="163">
        <f t="shared" si="53"/>
        <v>0</v>
      </c>
      <c r="O227" s="163">
        <f t="shared" si="53"/>
        <v>0</v>
      </c>
      <c r="P227" s="163">
        <f t="shared" si="53"/>
        <v>0</v>
      </c>
      <c r="Q227" s="163">
        <f t="shared" si="53"/>
        <v>0</v>
      </c>
      <c r="R227" s="163">
        <f t="shared" si="53"/>
        <v>0</v>
      </c>
      <c r="S227" s="163">
        <f t="shared" si="52"/>
        <v>0</v>
      </c>
      <c r="T227" s="163">
        <f t="shared" si="52"/>
        <v>0</v>
      </c>
      <c r="U227" s="163">
        <f t="shared" si="52"/>
        <v>0</v>
      </c>
      <c r="V227" s="163">
        <f t="shared" si="52"/>
        <v>0</v>
      </c>
      <c r="W227" s="163">
        <f t="shared" si="52"/>
        <v>0</v>
      </c>
      <c r="X227" s="163">
        <f t="shared" si="52"/>
        <v>0</v>
      </c>
      <c r="Y227" s="163">
        <f t="shared" si="52"/>
        <v>0</v>
      </c>
      <c r="Z227" s="163">
        <f t="shared" si="52"/>
        <v>0</v>
      </c>
      <c r="AA227" s="163">
        <f t="shared" si="52"/>
        <v>0</v>
      </c>
      <c r="AB227" s="163">
        <f t="shared" si="52"/>
        <v>0</v>
      </c>
      <c r="AC227" s="163">
        <f t="shared" si="52"/>
        <v>0</v>
      </c>
      <c r="AD227" s="163">
        <f t="shared" si="52"/>
        <v>0</v>
      </c>
      <c r="AE227" s="163">
        <f t="shared" si="52"/>
        <v>0</v>
      </c>
      <c r="AF227" s="176">
        <f t="shared" si="52"/>
        <v>0</v>
      </c>
      <c r="AG227" s="178">
        <v>4.41</v>
      </c>
      <c r="AH227" s="46"/>
      <c r="AI227" s="47"/>
      <c r="AK227" s="49"/>
    </row>
    <row r="228" spans="1:37" x14ac:dyDescent="0.25">
      <c r="A228" s="74" t="s">
        <v>249</v>
      </c>
      <c r="B228" s="163">
        <v>0</v>
      </c>
      <c r="C228" s="163">
        <f t="shared" si="53"/>
        <v>0</v>
      </c>
      <c r="D228" s="163">
        <f t="shared" si="53"/>
        <v>0</v>
      </c>
      <c r="E228" s="163">
        <f t="shared" si="53"/>
        <v>0</v>
      </c>
      <c r="F228" s="163">
        <f t="shared" si="53"/>
        <v>0</v>
      </c>
      <c r="G228" s="163">
        <f t="shared" si="53"/>
        <v>0</v>
      </c>
      <c r="H228" s="163">
        <f t="shared" si="53"/>
        <v>0</v>
      </c>
      <c r="I228" s="163">
        <f t="shared" si="53"/>
        <v>0</v>
      </c>
      <c r="J228" s="163">
        <f t="shared" si="53"/>
        <v>0</v>
      </c>
      <c r="K228" s="163">
        <f t="shared" si="53"/>
        <v>0</v>
      </c>
      <c r="L228" s="163">
        <f t="shared" si="53"/>
        <v>0</v>
      </c>
      <c r="M228" s="163">
        <f t="shared" si="53"/>
        <v>0</v>
      </c>
      <c r="N228" s="163">
        <f t="shared" si="53"/>
        <v>0</v>
      </c>
      <c r="O228" s="163">
        <f t="shared" si="53"/>
        <v>0</v>
      </c>
      <c r="P228" s="163">
        <f t="shared" si="53"/>
        <v>0</v>
      </c>
      <c r="Q228" s="163">
        <f t="shared" si="53"/>
        <v>0</v>
      </c>
      <c r="R228" s="163">
        <f t="shared" si="53"/>
        <v>0</v>
      </c>
      <c r="S228" s="163">
        <f t="shared" si="52"/>
        <v>0</v>
      </c>
      <c r="T228" s="163">
        <f t="shared" si="52"/>
        <v>0</v>
      </c>
      <c r="U228" s="163">
        <f t="shared" si="52"/>
        <v>0</v>
      </c>
      <c r="V228" s="163">
        <f t="shared" si="52"/>
        <v>0</v>
      </c>
      <c r="W228" s="163">
        <f t="shared" si="52"/>
        <v>0</v>
      </c>
      <c r="X228" s="163">
        <f t="shared" si="52"/>
        <v>0</v>
      </c>
      <c r="Y228" s="163">
        <f t="shared" si="52"/>
        <v>0</v>
      </c>
      <c r="Z228" s="163">
        <f t="shared" si="52"/>
        <v>0</v>
      </c>
      <c r="AA228" s="163">
        <f t="shared" si="52"/>
        <v>0</v>
      </c>
      <c r="AB228" s="163">
        <f t="shared" si="52"/>
        <v>0</v>
      </c>
      <c r="AC228" s="163">
        <f t="shared" si="52"/>
        <v>0</v>
      </c>
      <c r="AD228" s="163">
        <f t="shared" si="52"/>
        <v>0</v>
      </c>
      <c r="AE228" s="163">
        <f t="shared" si="52"/>
        <v>0</v>
      </c>
      <c r="AF228" s="176">
        <f t="shared" si="52"/>
        <v>0</v>
      </c>
      <c r="AG228" s="178">
        <v>4.4000000000000004</v>
      </c>
      <c r="AH228" s="46"/>
      <c r="AI228" s="47"/>
      <c r="AK228" s="49"/>
    </row>
    <row r="229" spans="1:37" x14ac:dyDescent="0.25">
      <c r="A229" s="74" t="s">
        <v>250</v>
      </c>
      <c r="B229" s="163">
        <v>0</v>
      </c>
      <c r="C229" s="163">
        <f t="shared" si="53"/>
        <v>0</v>
      </c>
      <c r="D229" s="163">
        <f t="shared" si="53"/>
        <v>0</v>
      </c>
      <c r="E229" s="163">
        <f t="shared" si="53"/>
        <v>0</v>
      </c>
      <c r="F229" s="163">
        <f t="shared" si="53"/>
        <v>0</v>
      </c>
      <c r="G229" s="163">
        <f t="shared" si="53"/>
        <v>0</v>
      </c>
      <c r="H229" s="163">
        <f t="shared" si="53"/>
        <v>0</v>
      </c>
      <c r="I229" s="163">
        <f t="shared" si="53"/>
        <v>0</v>
      </c>
      <c r="J229" s="163">
        <f t="shared" si="53"/>
        <v>0</v>
      </c>
      <c r="K229" s="163">
        <f t="shared" si="53"/>
        <v>0</v>
      </c>
      <c r="L229" s="163">
        <f t="shared" si="53"/>
        <v>0</v>
      </c>
      <c r="M229" s="163">
        <f t="shared" si="53"/>
        <v>0</v>
      </c>
      <c r="N229" s="163">
        <f t="shared" si="53"/>
        <v>0</v>
      </c>
      <c r="O229" s="163">
        <f t="shared" si="53"/>
        <v>0</v>
      </c>
      <c r="P229" s="163">
        <f t="shared" si="53"/>
        <v>0</v>
      </c>
      <c r="Q229" s="163">
        <f t="shared" si="53"/>
        <v>0</v>
      </c>
      <c r="R229" s="163">
        <f t="shared" si="53"/>
        <v>0</v>
      </c>
      <c r="S229" s="163">
        <f t="shared" si="52"/>
        <v>0</v>
      </c>
      <c r="T229" s="163">
        <f t="shared" si="52"/>
        <v>0</v>
      </c>
      <c r="U229" s="163">
        <f t="shared" si="52"/>
        <v>0</v>
      </c>
      <c r="V229" s="163">
        <f t="shared" si="52"/>
        <v>0</v>
      </c>
      <c r="W229" s="163">
        <f t="shared" si="52"/>
        <v>0</v>
      </c>
      <c r="X229" s="163">
        <f t="shared" si="52"/>
        <v>0</v>
      </c>
      <c r="Y229" s="163">
        <f t="shared" si="52"/>
        <v>0</v>
      </c>
      <c r="Z229" s="163">
        <f t="shared" si="52"/>
        <v>0</v>
      </c>
      <c r="AA229" s="163">
        <f t="shared" si="52"/>
        <v>0</v>
      </c>
      <c r="AB229" s="163">
        <f t="shared" si="52"/>
        <v>0</v>
      </c>
      <c r="AC229" s="163">
        <f t="shared" si="52"/>
        <v>0</v>
      </c>
      <c r="AD229" s="163">
        <f t="shared" si="52"/>
        <v>0</v>
      </c>
      <c r="AE229" s="163">
        <f t="shared" si="52"/>
        <v>0</v>
      </c>
      <c r="AF229" s="176">
        <f t="shared" si="52"/>
        <v>0</v>
      </c>
      <c r="AG229" s="178">
        <v>4.3600000000000003</v>
      </c>
      <c r="AH229" s="46"/>
      <c r="AI229" s="47"/>
      <c r="AK229" s="49"/>
    </row>
    <row r="230" spans="1:37" x14ac:dyDescent="0.25">
      <c r="A230" s="74" t="s">
        <v>251</v>
      </c>
      <c r="B230" s="163">
        <v>0</v>
      </c>
      <c r="C230" s="163">
        <f t="shared" si="53"/>
        <v>0</v>
      </c>
      <c r="D230" s="163">
        <f t="shared" si="53"/>
        <v>0</v>
      </c>
      <c r="E230" s="163">
        <f t="shared" si="53"/>
        <v>0</v>
      </c>
      <c r="F230" s="163">
        <f t="shared" si="53"/>
        <v>0</v>
      </c>
      <c r="G230" s="163">
        <f t="shared" si="53"/>
        <v>0</v>
      </c>
      <c r="H230" s="163">
        <f t="shared" si="53"/>
        <v>0</v>
      </c>
      <c r="I230" s="163">
        <f t="shared" si="53"/>
        <v>0</v>
      </c>
      <c r="J230" s="163">
        <f t="shared" si="53"/>
        <v>0</v>
      </c>
      <c r="K230" s="163">
        <f t="shared" si="53"/>
        <v>0</v>
      </c>
      <c r="L230" s="163">
        <f t="shared" si="53"/>
        <v>0</v>
      </c>
      <c r="M230" s="163">
        <f t="shared" si="53"/>
        <v>0</v>
      </c>
      <c r="N230" s="163">
        <f t="shared" si="53"/>
        <v>0</v>
      </c>
      <c r="O230" s="163">
        <f t="shared" si="53"/>
        <v>0</v>
      </c>
      <c r="P230" s="163">
        <f t="shared" si="53"/>
        <v>0</v>
      </c>
      <c r="Q230" s="163">
        <f t="shared" si="53"/>
        <v>0</v>
      </c>
      <c r="R230" s="163">
        <f t="shared" si="53"/>
        <v>0</v>
      </c>
      <c r="S230" s="163">
        <f t="shared" si="52"/>
        <v>0</v>
      </c>
      <c r="T230" s="163">
        <f t="shared" si="52"/>
        <v>0</v>
      </c>
      <c r="U230" s="163">
        <f t="shared" si="52"/>
        <v>0</v>
      </c>
      <c r="V230" s="163">
        <f t="shared" si="52"/>
        <v>0</v>
      </c>
      <c r="W230" s="163">
        <f t="shared" si="52"/>
        <v>0</v>
      </c>
      <c r="X230" s="163">
        <f t="shared" si="52"/>
        <v>0</v>
      </c>
      <c r="Y230" s="163">
        <f t="shared" si="52"/>
        <v>0</v>
      </c>
      <c r="Z230" s="163">
        <f t="shared" si="52"/>
        <v>0</v>
      </c>
      <c r="AA230" s="163">
        <f t="shared" si="52"/>
        <v>0</v>
      </c>
      <c r="AB230" s="163">
        <f t="shared" si="52"/>
        <v>0</v>
      </c>
      <c r="AC230" s="163">
        <f t="shared" si="52"/>
        <v>0</v>
      </c>
      <c r="AD230" s="163">
        <f t="shared" si="52"/>
        <v>0</v>
      </c>
      <c r="AE230" s="163">
        <f t="shared" si="52"/>
        <v>0</v>
      </c>
      <c r="AF230" s="176">
        <f t="shared" si="52"/>
        <v>0</v>
      </c>
      <c r="AG230" s="178">
        <v>4.2</v>
      </c>
      <c r="AH230" s="46"/>
      <c r="AI230" s="47"/>
      <c r="AK230" s="49"/>
    </row>
    <row r="231" spans="1:37" x14ac:dyDescent="0.25">
      <c r="A231" s="74" t="s">
        <v>252</v>
      </c>
      <c r="B231" s="163">
        <v>0</v>
      </c>
      <c r="C231" s="163">
        <f t="shared" si="53"/>
        <v>0</v>
      </c>
      <c r="D231" s="163">
        <f t="shared" si="53"/>
        <v>0</v>
      </c>
      <c r="E231" s="163">
        <f t="shared" si="53"/>
        <v>0</v>
      </c>
      <c r="F231" s="163">
        <f t="shared" si="53"/>
        <v>0</v>
      </c>
      <c r="G231" s="163">
        <f t="shared" si="53"/>
        <v>0</v>
      </c>
      <c r="H231" s="163">
        <f t="shared" si="53"/>
        <v>0</v>
      </c>
      <c r="I231" s="163">
        <f t="shared" si="53"/>
        <v>0</v>
      </c>
      <c r="J231" s="163">
        <f t="shared" si="53"/>
        <v>0</v>
      </c>
      <c r="K231" s="163">
        <f t="shared" si="53"/>
        <v>0</v>
      </c>
      <c r="L231" s="163">
        <f t="shared" si="53"/>
        <v>0</v>
      </c>
      <c r="M231" s="163">
        <f t="shared" si="53"/>
        <v>0</v>
      </c>
      <c r="N231" s="163">
        <f t="shared" si="53"/>
        <v>0</v>
      </c>
      <c r="O231" s="163">
        <f t="shared" si="53"/>
        <v>0</v>
      </c>
      <c r="P231" s="163">
        <f t="shared" si="53"/>
        <v>0</v>
      </c>
      <c r="Q231" s="163">
        <f t="shared" si="53"/>
        <v>0</v>
      </c>
      <c r="R231" s="163">
        <f t="shared" si="53"/>
        <v>0</v>
      </c>
      <c r="S231" s="163">
        <f t="shared" si="52"/>
        <v>0</v>
      </c>
      <c r="T231" s="163">
        <f t="shared" si="52"/>
        <v>0</v>
      </c>
      <c r="U231" s="163">
        <f t="shared" si="52"/>
        <v>0</v>
      </c>
      <c r="V231" s="163">
        <f t="shared" si="52"/>
        <v>0</v>
      </c>
      <c r="W231" s="163">
        <f t="shared" si="52"/>
        <v>0</v>
      </c>
      <c r="X231" s="163">
        <f t="shared" si="52"/>
        <v>0</v>
      </c>
      <c r="Y231" s="163">
        <f t="shared" si="52"/>
        <v>0</v>
      </c>
      <c r="Z231" s="163">
        <f t="shared" si="52"/>
        <v>0</v>
      </c>
      <c r="AA231" s="163">
        <f t="shared" si="52"/>
        <v>0</v>
      </c>
      <c r="AB231" s="163">
        <f t="shared" si="52"/>
        <v>0</v>
      </c>
      <c r="AC231" s="163">
        <f t="shared" si="52"/>
        <v>0</v>
      </c>
      <c r="AD231" s="163">
        <f t="shared" si="52"/>
        <v>0</v>
      </c>
      <c r="AE231" s="163">
        <f t="shared" si="52"/>
        <v>0</v>
      </c>
      <c r="AF231" s="176">
        <f t="shared" si="52"/>
        <v>0</v>
      </c>
      <c r="AG231" s="178">
        <v>4</v>
      </c>
      <c r="AH231" s="46"/>
      <c r="AI231" s="47"/>
      <c r="AK231" s="49"/>
    </row>
    <row r="232" spans="1:37" x14ac:dyDescent="0.25">
      <c r="A232" s="74" t="s">
        <v>253</v>
      </c>
      <c r="B232" s="163">
        <v>0</v>
      </c>
      <c r="C232" s="163">
        <f t="shared" si="53"/>
        <v>0</v>
      </c>
      <c r="D232" s="163">
        <f t="shared" si="53"/>
        <v>0</v>
      </c>
      <c r="E232" s="163">
        <f t="shared" si="53"/>
        <v>0</v>
      </c>
      <c r="F232" s="163">
        <f t="shared" si="53"/>
        <v>0</v>
      </c>
      <c r="G232" s="163">
        <f t="shared" si="53"/>
        <v>0</v>
      </c>
      <c r="H232" s="163">
        <f t="shared" si="53"/>
        <v>0</v>
      </c>
      <c r="I232" s="163">
        <f t="shared" si="53"/>
        <v>0</v>
      </c>
      <c r="J232" s="163">
        <f t="shared" si="53"/>
        <v>0</v>
      </c>
      <c r="K232" s="163">
        <f t="shared" si="53"/>
        <v>0</v>
      </c>
      <c r="L232" s="163">
        <f t="shared" si="53"/>
        <v>0</v>
      </c>
      <c r="M232" s="163">
        <f t="shared" si="53"/>
        <v>0</v>
      </c>
      <c r="N232" s="163">
        <f t="shared" si="53"/>
        <v>0</v>
      </c>
      <c r="O232" s="163">
        <f t="shared" si="53"/>
        <v>0</v>
      </c>
      <c r="P232" s="163">
        <f t="shared" si="53"/>
        <v>0</v>
      </c>
      <c r="Q232" s="163">
        <f t="shared" si="53"/>
        <v>0</v>
      </c>
      <c r="R232" s="163">
        <f t="shared" ref="R232:AF247" si="54">Q232</f>
        <v>0</v>
      </c>
      <c r="S232" s="163">
        <f t="shared" si="54"/>
        <v>0</v>
      </c>
      <c r="T232" s="163">
        <f t="shared" si="54"/>
        <v>0</v>
      </c>
      <c r="U232" s="163">
        <f t="shared" si="54"/>
        <v>0</v>
      </c>
      <c r="V232" s="163">
        <f t="shared" si="54"/>
        <v>0</v>
      </c>
      <c r="W232" s="163">
        <f t="shared" si="54"/>
        <v>0</v>
      </c>
      <c r="X232" s="163">
        <f t="shared" si="54"/>
        <v>0</v>
      </c>
      <c r="Y232" s="163">
        <f t="shared" si="54"/>
        <v>0</v>
      </c>
      <c r="Z232" s="163">
        <f t="shared" si="54"/>
        <v>0</v>
      </c>
      <c r="AA232" s="163">
        <f t="shared" si="54"/>
        <v>0</v>
      </c>
      <c r="AB232" s="163">
        <f t="shared" si="54"/>
        <v>0</v>
      </c>
      <c r="AC232" s="163">
        <f t="shared" si="54"/>
        <v>0</v>
      </c>
      <c r="AD232" s="163">
        <f t="shared" si="54"/>
        <v>0</v>
      </c>
      <c r="AE232" s="163">
        <f t="shared" si="54"/>
        <v>0</v>
      </c>
      <c r="AF232" s="176">
        <f t="shared" si="54"/>
        <v>0</v>
      </c>
      <c r="AG232" s="178">
        <v>4</v>
      </c>
      <c r="AH232" s="46"/>
      <c r="AI232" s="47"/>
      <c r="AK232" s="49"/>
    </row>
    <row r="233" spans="1:37" x14ac:dyDescent="0.25">
      <c r="A233" s="74" t="s">
        <v>254</v>
      </c>
      <c r="B233" s="163">
        <v>0</v>
      </c>
      <c r="C233" s="163">
        <f t="shared" ref="C233:R248" si="55">B233</f>
        <v>0</v>
      </c>
      <c r="D233" s="163">
        <f t="shared" si="55"/>
        <v>0</v>
      </c>
      <c r="E233" s="163">
        <f t="shared" si="55"/>
        <v>0</v>
      </c>
      <c r="F233" s="163">
        <f t="shared" si="55"/>
        <v>0</v>
      </c>
      <c r="G233" s="163">
        <f t="shared" si="55"/>
        <v>0</v>
      </c>
      <c r="H233" s="163">
        <f t="shared" si="55"/>
        <v>0</v>
      </c>
      <c r="I233" s="163">
        <f t="shared" si="55"/>
        <v>0</v>
      </c>
      <c r="J233" s="163">
        <f t="shared" si="55"/>
        <v>0</v>
      </c>
      <c r="K233" s="163">
        <f t="shared" si="55"/>
        <v>0</v>
      </c>
      <c r="L233" s="163">
        <f t="shared" si="55"/>
        <v>0</v>
      </c>
      <c r="M233" s="163">
        <f t="shared" si="55"/>
        <v>0</v>
      </c>
      <c r="N233" s="163">
        <f t="shared" si="55"/>
        <v>0</v>
      </c>
      <c r="O233" s="163">
        <f t="shared" si="55"/>
        <v>0</v>
      </c>
      <c r="P233" s="163">
        <f t="shared" si="55"/>
        <v>0</v>
      </c>
      <c r="Q233" s="163">
        <f t="shared" si="55"/>
        <v>0</v>
      </c>
      <c r="R233" s="163">
        <f t="shared" si="55"/>
        <v>0</v>
      </c>
      <c r="S233" s="163">
        <f t="shared" si="54"/>
        <v>0</v>
      </c>
      <c r="T233" s="163">
        <f t="shared" si="54"/>
        <v>0</v>
      </c>
      <c r="U233" s="163">
        <f t="shared" si="54"/>
        <v>0</v>
      </c>
      <c r="V233" s="163">
        <f t="shared" si="54"/>
        <v>0</v>
      </c>
      <c r="W233" s="163">
        <f t="shared" si="54"/>
        <v>0</v>
      </c>
      <c r="X233" s="163">
        <f t="shared" si="54"/>
        <v>0</v>
      </c>
      <c r="Y233" s="163">
        <f t="shared" si="54"/>
        <v>0</v>
      </c>
      <c r="Z233" s="163">
        <f t="shared" si="54"/>
        <v>0</v>
      </c>
      <c r="AA233" s="163">
        <f t="shared" si="54"/>
        <v>0</v>
      </c>
      <c r="AB233" s="163">
        <f t="shared" si="54"/>
        <v>0</v>
      </c>
      <c r="AC233" s="163">
        <f t="shared" si="54"/>
        <v>0</v>
      </c>
      <c r="AD233" s="163">
        <f t="shared" si="54"/>
        <v>0</v>
      </c>
      <c r="AE233" s="163">
        <f t="shared" si="54"/>
        <v>0</v>
      </c>
      <c r="AF233" s="176">
        <f t="shared" si="54"/>
        <v>0</v>
      </c>
      <c r="AG233" s="178">
        <v>4</v>
      </c>
      <c r="AH233" s="46"/>
      <c r="AI233" s="47"/>
      <c r="AK233" s="49"/>
    </row>
    <row r="234" spans="1:37" x14ac:dyDescent="0.25">
      <c r="A234" s="74" t="s">
        <v>255</v>
      </c>
      <c r="B234" s="163">
        <v>0</v>
      </c>
      <c r="C234" s="163">
        <f t="shared" si="55"/>
        <v>0</v>
      </c>
      <c r="D234" s="163">
        <f t="shared" si="55"/>
        <v>0</v>
      </c>
      <c r="E234" s="163">
        <f t="shared" si="55"/>
        <v>0</v>
      </c>
      <c r="F234" s="163">
        <f t="shared" si="55"/>
        <v>0</v>
      </c>
      <c r="G234" s="163">
        <f t="shared" si="55"/>
        <v>0</v>
      </c>
      <c r="H234" s="163">
        <f t="shared" si="55"/>
        <v>0</v>
      </c>
      <c r="I234" s="163">
        <f t="shared" si="55"/>
        <v>0</v>
      </c>
      <c r="J234" s="163">
        <f t="shared" si="55"/>
        <v>0</v>
      </c>
      <c r="K234" s="163">
        <f t="shared" si="55"/>
        <v>0</v>
      </c>
      <c r="L234" s="163">
        <f t="shared" si="55"/>
        <v>0</v>
      </c>
      <c r="M234" s="163">
        <f t="shared" si="55"/>
        <v>0</v>
      </c>
      <c r="N234" s="163">
        <f t="shared" si="55"/>
        <v>0</v>
      </c>
      <c r="O234" s="163">
        <f t="shared" si="55"/>
        <v>0</v>
      </c>
      <c r="P234" s="163">
        <f t="shared" si="55"/>
        <v>0</v>
      </c>
      <c r="Q234" s="163">
        <f t="shared" si="55"/>
        <v>0</v>
      </c>
      <c r="R234" s="163">
        <f t="shared" si="55"/>
        <v>0</v>
      </c>
      <c r="S234" s="163">
        <f t="shared" si="54"/>
        <v>0</v>
      </c>
      <c r="T234" s="163">
        <f t="shared" si="54"/>
        <v>0</v>
      </c>
      <c r="U234" s="163">
        <f t="shared" si="54"/>
        <v>0</v>
      </c>
      <c r="V234" s="163">
        <f t="shared" si="54"/>
        <v>0</v>
      </c>
      <c r="W234" s="163">
        <f t="shared" si="54"/>
        <v>0</v>
      </c>
      <c r="X234" s="163">
        <f t="shared" si="54"/>
        <v>0</v>
      </c>
      <c r="Y234" s="163">
        <f t="shared" si="54"/>
        <v>0</v>
      </c>
      <c r="Z234" s="163">
        <f t="shared" si="54"/>
        <v>0</v>
      </c>
      <c r="AA234" s="163">
        <f t="shared" si="54"/>
        <v>0</v>
      </c>
      <c r="AB234" s="163">
        <f t="shared" si="54"/>
        <v>0</v>
      </c>
      <c r="AC234" s="163">
        <f t="shared" si="54"/>
        <v>0</v>
      </c>
      <c r="AD234" s="163">
        <f t="shared" si="54"/>
        <v>0</v>
      </c>
      <c r="AE234" s="163">
        <f t="shared" si="54"/>
        <v>0</v>
      </c>
      <c r="AF234" s="176">
        <f t="shared" si="54"/>
        <v>0</v>
      </c>
      <c r="AG234" s="178">
        <v>4</v>
      </c>
      <c r="AH234" s="46"/>
      <c r="AI234" s="47"/>
      <c r="AK234" s="49"/>
    </row>
    <row r="235" spans="1:37" x14ac:dyDescent="0.25">
      <c r="A235" s="74" t="s">
        <v>256</v>
      </c>
      <c r="B235" s="163">
        <v>0</v>
      </c>
      <c r="C235" s="163">
        <f t="shared" si="55"/>
        <v>0</v>
      </c>
      <c r="D235" s="163">
        <f t="shared" si="55"/>
        <v>0</v>
      </c>
      <c r="E235" s="163">
        <f t="shared" si="55"/>
        <v>0</v>
      </c>
      <c r="F235" s="163">
        <f t="shared" si="55"/>
        <v>0</v>
      </c>
      <c r="G235" s="163">
        <f t="shared" si="55"/>
        <v>0</v>
      </c>
      <c r="H235" s="163">
        <f t="shared" si="55"/>
        <v>0</v>
      </c>
      <c r="I235" s="163">
        <f t="shared" si="55"/>
        <v>0</v>
      </c>
      <c r="J235" s="163">
        <f t="shared" si="55"/>
        <v>0</v>
      </c>
      <c r="K235" s="163">
        <f t="shared" si="55"/>
        <v>0</v>
      </c>
      <c r="L235" s="163">
        <f t="shared" si="55"/>
        <v>0</v>
      </c>
      <c r="M235" s="163">
        <f t="shared" si="55"/>
        <v>0</v>
      </c>
      <c r="N235" s="163">
        <f t="shared" si="55"/>
        <v>0</v>
      </c>
      <c r="O235" s="163">
        <f t="shared" si="55"/>
        <v>0</v>
      </c>
      <c r="P235" s="163">
        <f t="shared" si="55"/>
        <v>0</v>
      </c>
      <c r="Q235" s="163">
        <f t="shared" si="55"/>
        <v>0</v>
      </c>
      <c r="R235" s="163">
        <f t="shared" si="55"/>
        <v>0</v>
      </c>
      <c r="S235" s="163">
        <f t="shared" si="54"/>
        <v>0</v>
      </c>
      <c r="T235" s="163">
        <f t="shared" si="54"/>
        <v>0</v>
      </c>
      <c r="U235" s="163">
        <f t="shared" si="54"/>
        <v>0</v>
      </c>
      <c r="V235" s="163">
        <f t="shared" si="54"/>
        <v>0</v>
      </c>
      <c r="W235" s="163">
        <f t="shared" si="54"/>
        <v>0</v>
      </c>
      <c r="X235" s="163">
        <f t="shared" si="54"/>
        <v>0</v>
      </c>
      <c r="Y235" s="163">
        <f t="shared" si="54"/>
        <v>0</v>
      </c>
      <c r="Z235" s="163">
        <f t="shared" si="54"/>
        <v>0</v>
      </c>
      <c r="AA235" s="163">
        <f t="shared" si="54"/>
        <v>0</v>
      </c>
      <c r="AB235" s="163">
        <f t="shared" si="54"/>
        <v>0</v>
      </c>
      <c r="AC235" s="163">
        <f t="shared" si="54"/>
        <v>0</v>
      </c>
      <c r="AD235" s="163">
        <f t="shared" si="54"/>
        <v>0</v>
      </c>
      <c r="AE235" s="163">
        <f t="shared" si="54"/>
        <v>0</v>
      </c>
      <c r="AF235" s="176">
        <f t="shared" si="54"/>
        <v>0</v>
      </c>
      <c r="AG235" s="178">
        <v>4</v>
      </c>
      <c r="AH235" s="46"/>
      <c r="AI235" s="47"/>
      <c r="AK235" s="49"/>
    </row>
    <row r="236" spans="1:37" x14ac:dyDescent="0.25">
      <c r="A236" s="74" t="s">
        <v>257</v>
      </c>
      <c r="B236" s="163">
        <v>0</v>
      </c>
      <c r="C236" s="163">
        <f t="shared" si="55"/>
        <v>0</v>
      </c>
      <c r="D236" s="163">
        <f t="shared" si="55"/>
        <v>0</v>
      </c>
      <c r="E236" s="163">
        <f t="shared" si="55"/>
        <v>0</v>
      </c>
      <c r="F236" s="163">
        <f t="shared" si="55"/>
        <v>0</v>
      </c>
      <c r="G236" s="163">
        <f t="shared" si="55"/>
        <v>0</v>
      </c>
      <c r="H236" s="163">
        <f t="shared" si="55"/>
        <v>0</v>
      </c>
      <c r="I236" s="163">
        <f t="shared" si="55"/>
        <v>0</v>
      </c>
      <c r="J236" s="163">
        <f t="shared" si="55"/>
        <v>0</v>
      </c>
      <c r="K236" s="163">
        <f t="shared" si="55"/>
        <v>0</v>
      </c>
      <c r="L236" s="163">
        <f t="shared" si="55"/>
        <v>0</v>
      </c>
      <c r="M236" s="163">
        <f t="shared" si="55"/>
        <v>0</v>
      </c>
      <c r="N236" s="163">
        <f t="shared" si="55"/>
        <v>0</v>
      </c>
      <c r="O236" s="163">
        <f t="shared" si="55"/>
        <v>0</v>
      </c>
      <c r="P236" s="163">
        <f t="shared" si="55"/>
        <v>0</v>
      </c>
      <c r="Q236" s="163">
        <f t="shared" si="55"/>
        <v>0</v>
      </c>
      <c r="R236" s="163">
        <f t="shared" si="55"/>
        <v>0</v>
      </c>
      <c r="S236" s="163">
        <f t="shared" si="54"/>
        <v>0</v>
      </c>
      <c r="T236" s="163">
        <f t="shared" si="54"/>
        <v>0</v>
      </c>
      <c r="U236" s="163">
        <f t="shared" si="54"/>
        <v>0</v>
      </c>
      <c r="V236" s="163">
        <f t="shared" si="54"/>
        <v>0</v>
      </c>
      <c r="W236" s="163">
        <f t="shared" si="54"/>
        <v>0</v>
      </c>
      <c r="X236" s="163">
        <f t="shared" si="54"/>
        <v>0</v>
      </c>
      <c r="Y236" s="163">
        <f t="shared" si="54"/>
        <v>0</v>
      </c>
      <c r="Z236" s="163">
        <f t="shared" si="54"/>
        <v>0</v>
      </c>
      <c r="AA236" s="163">
        <f t="shared" si="54"/>
        <v>0</v>
      </c>
      <c r="AB236" s="163">
        <f t="shared" si="54"/>
        <v>0</v>
      </c>
      <c r="AC236" s="163">
        <f t="shared" si="54"/>
        <v>0</v>
      </c>
      <c r="AD236" s="163">
        <f t="shared" si="54"/>
        <v>0</v>
      </c>
      <c r="AE236" s="163">
        <f t="shared" si="54"/>
        <v>0</v>
      </c>
      <c r="AF236" s="176">
        <f t="shared" si="54"/>
        <v>0</v>
      </c>
      <c r="AG236" s="178">
        <v>4</v>
      </c>
      <c r="AH236" s="46"/>
      <c r="AI236" s="47"/>
      <c r="AK236" s="49"/>
    </row>
    <row r="237" spans="1:37" x14ac:dyDescent="0.25">
      <c r="A237" s="74" t="s">
        <v>258</v>
      </c>
      <c r="B237" s="163">
        <v>0</v>
      </c>
      <c r="C237" s="163">
        <f t="shared" si="55"/>
        <v>0</v>
      </c>
      <c r="D237" s="163">
        <f t="shared" si="55"/>
        <v>0</v>
      </c>
      <c r="E237" s="163">
        <f t="shared" si="55"/>
        <v>0</v>
      </c>
      <c r="F237" s="163">
        <f t="shared" si="55"/>
        <v>0</v>
      </c>
      <c r="G237" s="163">
        <f t="shared" si="55"/>
        <v>0</v>
      </c>
      <c r="H237" s="163">
        <f t="shared" si="55"/>
        <v>0</v>
      </c>
      <c r="I237" s="163">
        <f t="shared" si="55"/>
        <v>0</v>
      </c>
      <c r="J237" s="163">
        <f t="shared" si="55"/>
        <v>0</v>
      </c>
      <c r="K237" s="163">
        <f t="shared" si="55"/>
        <v>0</v>
      </c>
      <c r="L237" s="163">
        <f t="shared" si="55"/>
        <v>0</v>
      </c>
      <c r="M237" s="163">
        <f t="shared" si="55"/>
        <v>0</v>
      </c>
      <c r="N237" s="163">
        <f t="shared" si="55"/>
        <v>0</v>
      </c>
      <c r="O237" s="163">
        <f t="shared" si="55"/>
        <v>0</v>
      </c>
      <c r="P237" s="163">
        <f t="shared" si="55"/>
        <v>0</v>
      </c>
      <c r="Q237" s="163">
        <f t="shared" si="55"/>
        <v>0</v>
      </c>
      <c r="R237" s="163">
        <f t="shared" si="55"/>
        <v>0</v>
      </c>
      <c r="S237" s="163">
        <f t="shared" si="54"/>
        <v>0</v>
      </c>
      <c r="T237" s="163">
        <f t="shared" si="54"/>
        <v>0</v>
      </c>
      <c r="U237" s="163">
        <f t="shared" si="54"/>
        <v>0</v>
      </c>
      <c r="V237" s="163">
        <f t="shared" si="54"/>
        <v>0</v>
      </c>
      <c r="W237" s="163">
        <f t="shared" si="54"/>
        <v>0</v>
      </c>
      <c r="X237" s="163">
        <f t="shared" si="54"/>
        <v>0</v>
      </c>
      <c r="Y237" s="163">
        <f t="shared" si="54"/>
        <v>0</v>
      </c>
      <c r="Z237" s="163">
        <f t="shared" si="54"/>
        <v>0</v>
      </c>
      <c r="AA237" s="163">
        <f t="shared" si="54"/>
        <v>0</v>
      </c>
      <c r="AB237" s="163">
        <f t="shared" si="54"/>
        <v>0</v>
      </c>
      <c r="AC237" s="163">
        <f t="shared" si="54"/>
        <v>0</v>
      </c>
      <c r="AD237" s="163">
        <f t="shared" si="54"/>
        <v>0</v>
      </c>
      <c r="AE237" s="163">
        <f t="shared" si="54"/>
        <v>0</v>
      </c>
      <c r="AF237" s="176">
        <f t="shared" si="54"/>
        <v>0</v>
      </c>
      <c r="AG237" s="178">
        <v>4</v>
      </c>
      <c r="AH237" s="46"/>
      <c r="AI237" s="47"/>
      <c r="AK237" s="49"/>
    </row>
    <row r="238" spans="1:37" x14ac:dyDescent="0.25">
      <c r="A238" s="74" t="s">
        <v>259</v>
      </c>
      <c r="B238" s="163">
        <v>0</v>
      </c>
      <c r="C238" s="163">
        <f t="shared" si="55"/>
        <v>0</v>
      </c>
      <c r="D238" s="163">
        <f t="shared" si="55"/>
        <v>0</v>
      </c>
      <c r="E238" s="163">
        <f t="shared" si="55"/>
        <v>0</v>
      </c>
      <c r="F238" s="163">
        <f t="shared" si="55"/>
        <v>0</v>
      </c>
      <c r="G238" s="163">
        <f t="shared" si="55"/>
        <v>0</v>
      </c>
      <c r="H238" s="163">
        <f t="shared" si="55"/>
        <v>0</v>
      </c>
      <c r="I238" s="163">
        <f t="shared" si="55"/>
        <v>0</v>
      </c>
      <c r="J238" s="163">
        <f t="shared" si="55"/>
        <v>0</v>
      </c>
      <c r="K238" s="163">
        <f t="shared" si="55"/>
        <v>0</v>
      </c>
      <c r="L238" s="163">
        <f t="shared" si="55"/>
        <v>0</v>
      </c>
      <c r="M238" s="163">
        <f t="shared" si="55"/>
        <v>0</v>
      </c>
      <c r="N238" s="163">
        <f t="shared" si="55"/>
        <v>0</v>
      </c>
      <c r="O238" s="163">
        <f t="shared" si="55"/>
        <v>0</v>
      </c>
      <c r="P238" s="163">
        <f t="shared" si="55"/>
        <v>0</v>
      </c>
      <c r="Q238" s="163">
        <f t="shared" si="55"/>
        <v>0</v>
      </c>
      <c r="R238" s="163">
        <f t="shared" si="55"/>
        <v>0</v>
      </c>
      <c r="S238" s="163">
        <f t="shared" si="54"/>
        <v>0</v>
      </c>
      <c r="T238" s="163">
        <f t="shared" si="54"/>
        <v>0</v>
      </c>
      <c r="U238" s="163">
        <f t="shared" si="54"/>
        <v>0</v>
      </c>
      <c r="V238" s="163">
        <f t="shared" si="54"/>
        <v>0</v>
      </c>
      <c r="W238" s="163">
        <f t="shared" si="54"/>
        <v>0</v>
      </c>
      <c r="X238" s="163">
        <f t="shared" si="54"/>
        <v>0</v>
      </c>
      <c r="Y238" s="163">
        <f t="shared" si="54"/>
        <v>0</v>
      </c>
      <c r="Z238" s="163">
        <f t="shared" si="54"/>
        <v>0</v>
      </c>
      <c r="AA238" s="163">
        <f t="shared" si="54"/>
        <v>0</v>
      </c>
      <c r="AB238" s="163">
        <f t="shared" si="54"/>
        <v>0</v>
      </c>
      <c r="AC238" s="163">
        <f t="shared" si="54"/>
        <v>0</v>
      </c>
      <c r="AD238" s="163">
        <f t="shared" si="54"/>
        <v>0</v>
      </c>
      <c r="AE238" s="163">
        <f t="shared" si="54"/>
        <v>0</v>
      </c>
      <c r="AF238" s="176">
        <f t="shared" si="54"/>
        <v>0</v>
      </c>
      <c r="AG238" s="178">
        <v>4</v>
      </c>
      <c r="AH238" s="46"/>
      <c r="AI238" s="47"/>
      <c r="AK238" s="49"/>
    </row>
    <row r="239" spans="1:37" x14ac:dyDescent="0.25">
      <c r="A239" s="74" t="s">
        <v>260</v>
      </c>
      <c r="B239" s="163">
        <v>0</v>
      </c>
      <c r="C239" s="163">
        <f t="shared" si="55"/>
        <v>0</v>
      </c>
      <c r="D239" s="163">
        <f t="shared" si="55"/>
        <v>0</v>
      </c>
      <c r="E239" s="163">
        <f t="shared" si="55"/>
        <v>0</v>
      </c>
      <c r="F239" s="163">
        <f t="shared" si="55"/>
        <v>0</v>
      </c>
      <c r="G239" s="163">
        <f t="shared" si="55"/>
        <v>0</v>
      </c>
      <c r="H239" s="163">
        <f t="shared" si="55"/>
        <v>0</v>
      </c>
      <c r="I239" s="163">
        <f t="shared" si="55"/>
        <v>0</v>
      </c>
      <c r="J239" s="163">
        <f t="shared" si="55"/>
        <v>0</v>
      </c>
      <c r="K239" s="163">
        <f t="shared" si="55"/>
        <v>0</v>
      </c>
      <c r="L239" s="163">
        <f t="shared" si="55"/>
        <v>0</v>
      </c>
      <c r="M239" s="163">
        <f t="shared" si="55"/>
        <v>0</v>
      </c>
      <c r="N239" s="163">
        <f t="shared" si="55"/>
        <v>0</v>
      </c>
      <c r="O239" s="163">
        <f t="shared" si="55"/>
        <v>0</v>
      </c>
      <c r="P239" s="163">
        <f t="shared" si="55"/>
        <v>0</v>
      </c>
      <c r="Q239" s="163">
        <f t="shared" si="55"/>
        <v>0</v>
      </c>
      <c r="R239" s="163">
        <f t="shared" si="55"/>
        <v>0</v>
      </c>
      <c r="S239" s="163">
        <f t="shared" si="54"/>
        <v>0</v>
      </c>
      <c r="T239" s="163">
        <f t="shared" si="54"/>
        <v>0</v>
      </c>
      <c r="U239" s="163">
        <f t="shared" si="54"/>
        <v>0</v>
      </c>
      <c r="V239" s="163">
        <f t="shared" si="54"/>
        <v>0</v>
      </c>
      <c r="W239" s="163">
        <f t="shared" si="54"/>
        <v>0</v>
      </c>
      <c r="X239" s="163">
        <f t="shared" si="54"/>
        <v>0</v>
      </c>
      <c r="Y239" s="163">
        <f t="shared" si="54"/>
        <v>0</v>
      </c>
      <c r="Z239" s="163">
        <f t="shared" si="54"/>
        <v>0</v>
      </c>
      <c r="AA239" s="163">
        <f t="shared" si="54"/>
        <v>0</v>
      </c>
      <c r="AB239" s="163">
        <f t="shared" si="54"/>
        <v>0</v>
      </c>
      <c r="AC239" s="163">
        <f t="shared" si="54"/>
        <v>0</v>
      </c>
      <c r="AD239" s="163">
        <f t="shared" si="54"/>
        <v>0</v>
      </c>
      <c r="AE239" s="163">
        <f t="shared" si="54"/>
        <v>0</v>
      </c>
      <c r="AF239" s="176">
        <f t="shared" si="54"/>
        <v>0</v>
      </c>
      <c r="AG239" s="178">
        <v>3.75</v>
      </c>
      <c r="AH239" s="46"/>
      <c r="AI239" s="47"/>
      <c r="AK239" s="49"/>
    </row>
    <row r="240" spans="1:37" x14ac:dyDescent="0.25">
      <c r="A240" s="74" t="s">
        <v>261</v>
      </c>
      <c r="B240" s="163">
        <v>0</v>
      </c>
      <c r="C240" s="163">
        <f t="shared" si="55"/>
        <v>0</v>
      </c>
      <c r="D240" s="163">
        <f t="shared" si="55"/>
        <v>0</v>
      </c>
      <c r="E240" s="163">
        <f t="shared" si="55"/>
        <v>0</v>
      </c>
      <c r="F240" s="163">
        <f t="shared" si="55"/>
        <v>0</v>
      </c>
      <c r="G240" s="163">
        <f t="shared" si="55"/>
        <v>0</v>
      </c>
      <c r="H240" s="163">
        <f t="shared" si="55"/>
        <v>0</v>
      </c>
      <c r="I240" s="163">
        <f t="shared" si="55"/>
        <v>0</v>
      </c>
      <c r="J240" s="163">
        <f t="shared" si="55"/>
        <v>0</v>
      </c>
      <c r="K240" s="163">
        <f t="shared" si="55"/>
        <v>0</v>
      </c>
      <c r="L240" s="163">
        <f t="shared" si="55"/>
        <v>0</v>
      </c>
      <c r="M240" s="163">
        <f t="shared" si="55"/>
        <v>0</v>
      </c>
      <c r="N240" s="163">
        <f t="shared" si="55"/>
        <v>0</v>
      </c>
      <c r="O240" s="163">
        <f t="shared" si="55"/>
        <v>0</v>
      </c>
      <c r="P240" s="163">
        <f t="shared" si="55"/>
        <v>0</v>
      </c>
      <c r="Q240" s="163">
        <f t="shared" si="55"/>
        <v>0</v>
      </c>
      <c r="R240" s="163">
        <f t="shared" si="55"/>
        <v>0</v>
      </c>
      <c r="S240" s="163">
        <f t="shared" si="54"/>
        <v>0</v>
      </c>
      <c r="T240" s="163">
        <f t="shared" si="54"/>
        <v>0</v>
      </c>
      <c r="U240" s="163">
        <f t="shared" si="54"/>
        <v>0</v>
      </c>
      <c r="V240" s="163">
        <f t="shared" si="54"/>
        <v>0</v>
      </c>
      <c r="W240" s="163">
        <f t="shared" si="54"/>
        <v>0</v>
      </c>
      <c r="X240" s="163">
        <f t="shared" si="54"/>
        <v>0</v>
      </c>
      <c r="Y240" s="163">
        <f t="shared" si="54"/>
        <v>0</v>
      </c>
      <c r="Z240" s="163">
        <f t="shared" si="54"/>
        <v>0</v>
      </c>
      <c r="AA240" s="163">
        <f t="shared" si="54"/>
        <v>0</v>
      </c>
      <c r="AB240" s="163">
        <f t="shared" si="54"/>
        <v>0</v>
      </c>
      <c r="AC240" s="163">
        <f t="shared" si="54"/>
        <v>0</v>
      </c>
      <c r="AD240" s="163">
        <f t="shared" si="54"/>
        <v>0</v>
      </c>
      <c r="AE240" s="163">
        <f t="shared" si="54"/>
        <v>0</v>
      </c>
      <c r="AF240" s="176">
        <f t="shared" si="54"/>
        <v>0</v>
      </c>
      <c r="AG240" s="178">
        <v>3.52</v>
      </c>
      <c r="AH240" s="46"/>
      <c r="AI240" s="47"/>
      <c r="AK240" s="49"/>
    </row>
    <row r="241" spans="1:37" x14ac:dyDescent="0.25">
      <c r="A241" s="74" t="s">
        <v>262</v>
      </c>
      <c r="B241" s="163">
        <v>0</v>
      </c>
      <c r="C241" s="163">
        <f t="shared" si="55"/>
        <v>0</v>
      </c>
      <c r="D241" s="163">
        <f t="shared" si="55"/>
        <v>0</v>
      </c>
      <c r="E241" s="163">
        <f t="shared" si="55"/>
        <v>0</v>
      </c>
      <c r="F241" s="163">
        <f t="shared" si="55"/>
        <v>0</v>
      </c>
      <c r="G241" s="163">
        <f t="shared" si="55"/>
        <v>0</v>
      </c>
      <c r="H241" s="163">
        <f t="shared" si="55"/>
        <v>0</v>
      </c>
      <c r="I241" s="163">
        <f t="shared" si="55"/>
        <v>0</v>
      </c>
      <c r="J241" s="163">
        <f t="shared" si="55"/>
        <v>0</v>
      </c>
      <c r="K241" s="163">
        <f t="shared" si="55"/>
        <v>0</v>
      </c>
      <c r="L241" s="163">
        <f t="shared" si="55"/>
        <v>0</v>
      </c>
      <c r="M241" s="163">
        <f t="shared" si="55"/>
        <v>0</v>
      </c>
      <c r="N241" s="163">
        <f t="shared" si="55"/>
        <v>0</v>
      </c>
      <c r="O241" s="163">
        <f t="shared" si="55"/>
        <v>0</v>
      </c>
      <c r="P241" s="163">
        <f t="shared" si="55"/>
        <v>0</v>
      </c>
      <c r="Q241" s="163">
        <f t="shared" si="55"/>
        <v>0</v>
      </c>
      <c r="R241" s="163">
        <f t="shared" si="55"/>
        <v>0</v>
      </c>
      <c r="S241" s="163">
        <f t="shared" si="54"/>
        <v>0</v>
      </c>
      <c r="T241" s="163">
        <f t="shared" si="54"/>
        <v>0</v>
      </c>
      <c r="U241" s="163">
        <f t="shared" si="54"/>
        <v>0</v>
      </c>
      <c r="V241" s="163">
        <f t="shared" si="54"/>
        <v>0</v>
      </c>
      <c r="W241" s="163">
        <f t="shared" si="54"/>
        <v>0</v>
      </c>
      <c r="X241" s="163">
        <f t="shared" si="54"/>
        <v>0</v>
      </c>
      <c r="Y241" s="163">
        <f t="shared" si="54"/>
        <v>0</v>
      </c>
      <c r="Z241" s="163">
        <f t="shared" si="54"/>
        <v>0</v>
      </c>
      <c r="AA241" s="163">
        <f t="shared" si="54"/>
        <v>0</v>
      </c>
      <c r="AB241" s="163">
        <f t="shared" si="54"/>
        <v>0</v>
      </c>
      <c r="AC241" s="163">
        <f t="shared" si="54"/>
        <v>0</v>
      </c>
      <c r="AD241" s="163">
        <f t="shared" si="54"/>
        <v>0</v>
      </c>
      <c r="AE241" s="163">
        <f t="shared" si="54"/>
        <v>0</v>
      </c>
      <c r="AF241" s="176">
        <f t="shared" si="54"/>
        <v>0</v>
      </c>
      <c r="AG241" s="178">
        <v>3.33</v>
      </c>
      <c r="AH241" s="46"/>
      <c r="AI241" s="47"/>
      <c r="AK241" s="49"/>
    </row>
    <row r="242" spans="1:37" x14ac:dyDescent="0.25">
      <c r="A242" s="74" t="s">
        <v>263</v>
      </c>
      <c r="B242" s="163">
        <v>0</v>
      </c>
      <c r="C242" s="163">
        <f t="shared" si="55"/>
        <v>0</v>
      </c>
      <c r="D242" s="163">
        <f t="shared" si="55"/>
        <v>0</v>
      </c>
      <c r="E242" s="163">
        <f t="shared" si="55"/>
        <v>0</v>
      </c>
      <c r="F242" s="163">
        <f t="shared" si="55"/>
        <v>0</v>
      </c>
      <c r="G242" s="163">
        <f t="shared" si="55"/>
        <v>0</v>
      </c>
      <c r="H242" s="163">
        <f t="shared" si="55"/>
        <v>0</v>
      </c>
      <c r="I242" s="163">
        <f t="shared" si="55"/>
        <v>0</v>
      </c>
      <c r="J242" s="163">
        <f t="shared" si="55"/>
        <v>0</v>
      </c>
      <c r="K242" s="163">
        <f t="shared" si="55"/>
        <v>0</v>
      </c>
      <c r="L242" s="163">
        <f t="shared" si="55"/>
        <v>0</v>
      </c>
      <c r="M242" s="163">
        <f t="shared" si="55"/>
        <v>0</v>
      </c>
      <c r="N242" s="163">
        <f t="shared" si="55"/>
        <v>0</v>
      </c>
      <c r="O242" s="163">
        <f t="shared" si="55"/>
        <v>0</v>
      </c>
      <c r="P242" s="163">
        <f t="shared" si="55"/>
        <v>0</v>
      </c>
      <c r="Q242" s="163">
        <f t="shared" si="55"/>
        <v>0</v>
      </c>
      <c r="R242" s="163">
        <f t="shared" si="55"/>
        <v>0</v>
      </c>
      <c r="S242" s="163">
        <f t="shared" si="54"/>
        <v>0</v>
      </c>
      <c r="T242" s="163">
        <f t="shared" si="54"/>
        <v>0</v>
      </c>
      <c r="U242" s="163">
        <f t="shared" si="54"/>
        <v>0</v>
      </c>
      <c r="V242" s="163">
        <f t="shared" si="54"/>
        <v>0</v>
      </c>
      <c r="W242" s="163">
        <f t="shared" si="54"/>
        <v>0</v>
      </c>
      <c r="X242" s="163">
        <f t="shared" si="54"/>
        <v>0</v>
      </c>
      <c r="Y242" s="163">
        <f t="shared" si="54"/>
        <v>0</v>
      </c>
      <c r="Z242" s="163">
        <f t="shared" si="54"/>
        <v>0</v>
      </c>
      <c r="AA242" s="163">
        <f t="shared" si="54"/>
        <v>0</v>
      </c>
      <c r="AB242" s="163">
        <f t="shared" si="54"/>
        <v>0</v>
      </c>
      <c r="AC242" s="163">
        <f t="shared" si="54"/>
        <v>0</v>
      </c>
      <c r="AD242" s="163">
        <f t="shared" si="54"/>
        <v>0</v>
      </c>
      <c r="AE242" s="163">
        <f t="shared" si="54"/>
        <v>0</v>
      </c>
      <c r="AF242" s="176">
        <f t="shared" si="54"/>
        <v>0</v>
      </c>
      <c r="AG242" s="178">
        <v>3.2</v>
      </c>
      <c r="AH242" s="46"/>
      <c r="AI242" s="47"/>
      <c r="AK242" s="49"/>
    </row>
    <row r="243" spans="1:37" x14ac:dyDescent="0.25">
      <c r="A243" s="74" t="s">
        <v>264</v>
      </c>
      <c r="B243" s="163">
        <v>0</v>
      </c>
      <c r="C243" s="163">
        <f t="shared" si="55"/>
        <v>0</v>
      </c>
      <c r="D243" s="163">
        <f t="shared" si="55"/>
        <v>0</v>
      </c>
      <c r="E243" s="163">
        <f t="shared" si="55"/>
        <v>0</v>
      </c>
      <c r="F243" s="163">
        <f t="shared" si="55"/>
        <v>0</v>
      </c>
      <c r="G243" s="163">
        <f t="shared" si="55"/>
        <v>0</v>
      </c>
      <c r="H243" s="163">
        <f t="shared" si="55"/>
        <v>0</v>
      </c>
      <c r="I243" s="163">
        <f t="shared" si="55"/>
        <v>0</v>
      </c>
      <c r="J243" s="163">
        <f t="shared" si="55"/>
        <v>0</v>
      </c>
      <c r="K243" s="163">
        <f t="shared" si="55"/>
        <v>0</v>
      </c>
      <c r="L243" s="163">
        <f t="shared" si="55"/>
        <v>0</v>
      </c>
      <c r="M243" s="163">
        <f t="shared" si="55"/>
        <v>0</v>
      </c>
      <c r="N243" s="163">
        <f t="shared" si="55"/>
        <v>0</v>
      </c>
      <c r="O243" s="163">
        <f t="shared" si="55"/>
        <v>0</v>
      </c>
      <c r="P243" s="163">
        <f t="shared" si="55"/>
        <v>0</v>
      </c>
      <c r="Q243" s="163">
        <f t="shared" si="55"/>
        <v>0</v>
      </c>
      <c r="R243" s="163">
        <f t="shared" si="55"/>
        <v>0</v>
      </c>
      <c r="S243" s="163">
        <f t="shared" si="54"/>
        <v>0</v>
      </c>
      <c r="T243" s="163">
        <f t="shared" si="54"/>
        <v>0</v>
      </c>
      <c r="U243" s="163">
        <f t="shared" si="54"/>
        <v>0</v>
      </c>
      <c r="V243" s="163">
        <f t="shared" si="54"/>
        <v>0</v>
      </c>
      <c r="W243" s="163">
        <f t="shared" si="54"/>
        <v>0</v>
      </c>
      <c r="X243" s="163">
        <f t="shared" si="54"/>
        <v>0</v>
      </c>
      <c r="Y243" s="163">
        <f t="shared" si="54"/>
        <v>0</v>
      </c>
      <c r="Z243" s="163">
        <f t="shared" si="54"/>
        <v>0</v>
      </c>
      <c r="AA243" s="163">
        <f t="shared" si="54"/>
        <v>0</v>
      </c>
      <c r="AB243" s="163">
        <f t="shared" si="54"/>
        <v>0</v>
      </c>
      <c r="AC243" s="163">
        <f t="shared" si="54"/>
        <v>0</v>
      </c>
      <c r="AD243" s="163">
        <f t="shared" si="54"/>
        <v>0</v>
      </c>
      <c r="AE243" s="163">
        <f t="shared" si="54"/>
        <v>0</v>
      </c>
      <c r="AF243" s="176">
        <f t="shared" si="54"/>
        <v>0</v>
      </c>
      <c r="AG243" s="178">
        <v>3</v>
      </c>
      <c r="AH243" s="46"/>
      <c r="AI243" s="47"/>
      <c r="AK243" s="49"/>
    </row>
    <row r="244" spans="1:37" x14ac:dyDescent="0.25">
      <c r="A244" s="74" t="s">
        <v>265</v>
      </c>
      <c r="B244" s="163">
        <v>0</v>
      </c>
      <c r="C244" s="163">
        <f t="shared" si="55"/>
        <v>0</v>
      </c>
      <c r="D244" s="163">
        <f t="shared" si="55"/>
        <v>0</v>
      </c>
      <c r="E244" s="163">
        <f t="shared" si="55"/>
        <v>0</v>
      </c>
      <c r="F244" s="163">
        <f t="shared" si="55"/>
        <v>0</v>
      </c>
      <c r="G244" s="163">
        <f t="shared" si="55"/>
        <v>0</v>
      </c>
      <c r="H244" s="163">
        <f t="shared" si="55"/>
        <v>0</v>
      </c>
      <c r="I244" s="163">
        <f t="shared" si="55"/>
        <v>0</v>
      </c>
      <c r="J244" s="163">
        <f t="shared" si="55"/>
        <v>0</v>
      </c>
      <c r="K244" s="163">
        <f t="shared" si="55"/>
        <v>0</v>
      </c>
      <c r="L244" s="163">
        <f t="shared" si="55"/>
        <v>0</v>
      </c>
      <c r="M244" s="163">
        <f t="shared" si="55"/>
        <v>0</v>
      </c>
      <c r="N244" s="163">
        <f t="shared" si="55"/>
        <v>0</v>
      </c>
      <c r="O244" s="163">
        <f t="shared" si="55"/>
        <v>0</v>
      </c>
      <c r="P244" s="163">
        <f t="shared" si="55"/>
        <v>0</v>
      </c>
      <c r="Q244" s="163">
        <f t="shared" si="55"/>
        <v>0</v>
      </c>
      <c r="R244" s="163">
        <f t="shared" si="55"/>
        <v>0</v>
      </c>
      <c r="S244" s="163">
        <f t="shared" si="54"/>
        <v>0</v>
      </c>
      <c r="T244" s="163">
        <f t="shared" si="54"/>
        <v>0</v>
      </c>
      <c r="U244" s="163">
        <f t="shared" si="54"/>
        <v>0</v>
      </c>
      <c r="V244" s="163">
        <f t="shared" si="54"/>
        <v>0</v>
      </c>
      <c r="W244" s="163">
        <f t="shared" si="54"/>
        <v>0</v>
      </c>
      <c r="X244" s="163">
        <f t="shared" si="54"/>
        <v>0</v>
      </c>
      <c r="Y244" s="163">
        <f t="shared" si="54"/>
        <v>0</v>
      </c>
      <c r="Z244" s="163">
        <f t="shared" si="54"/>
        <v>0</v>
      </c>
      <c r="AA244" s="163">
        <f t="shared" si="54"/>
        <v>0</v>
      </c>
      <c r="AB244" s="163">
        <f t="shared" si="54"/>
        <v>0</v>
      </c>
      <c r="AC244" s="163">
        <f t="shared" si="54"/>
        <v>0</v>
      </c>
      <c r="AD244" s="163">
        <f t="shared" si="54"/>
        <v>0</v>
      </c>
      <c r="AE244" s="163">
        <f t="shared" si="54"/>
        <v>0</v>
      </c>
      <c r="AF244" s="176">
        <f t="shared" si="54"/>
        <v>0</v>
      </c>
      <c r="AG244" s="178">
        <v>3</v>
      </c>
      <c r="AH244" s="46"/>
      <c r="AI244" s="47"/>
      <c r="AK244" s="49"/>
    </row>
    <row r="245" spans="1:37" x14ac:dyDescent="0.25">
      <c r="A245" s="74" t="s">
        <v>266</v>
      </c>
      <c r="B245" s="163">
        <v>0</v>
      </c>
      <c r="C245" s="163">
        <f t="shared" si="55"/>
        <v>0</v>
      </c>
      <c r="D245" s="163">
        <f t="shared" si="55"/>
        <v>0</v>
      </c>
      <c r="E245" s="163">
        <f t="shared" si="55"/>
        <v>0</v>
      </c>
      <c r="F245" s="163">
        <f t="shared" si="55"/>
        <v>0</v>
      </c>
      <c r="G245" s="163">
        <f t="shared" si="55"/>
        <v>0</v>
      </c>
      <c r="H245" s="163">
        <f t="shared" si="55"/>
        <v>0</v>
      </c>
      <c r="I245" s="163">
        <f t="shared" si="55"/>
        <v>0</v>
      </c>
      <c r="J245" s="163">
        <f t="shared" si="55"/>
        <v>0</v>
      </c>
      <c r="K245" s="163">
        <f t="shared" si="55"/>
        <v>0</v>
      </c>
      <c r="L245" s="163">
        <f t="shared" si="55"/>
        <v>0</v>
      </c>
      <c r="M245" s="163">
        <f t="shared" si="55"/>
        <v>0</v>
      </c>
      <c r="N245" s="163">
        <f t="shared" si="55"/>
        <v>0</v>
      </c>
      <c r="O245" s="163">
        <f t="shared" si="55"/>
        <v>0</v>
      </c>
      <c r="P245" s="163">
        <f t="shared" si="55"/>
        <v>0</v>
      </c>
      <c r="Q245" s="163">
        <f t="shared" si="55"/>
        <v>0</v>
      </c>
      <c r="R245" s="163">
        <f t="shared" si="55"/>
        <v>0</v>
      </c>
      <c r="S245" s="163">
        <f t="shared" si="54"/>
        <v>0</v>
      </c>
      <c r="T245" s="163">
        <f t="shared" si="54"/>
        <v>0</v>
      </c>
      <c r="U245" s="163">
        <f t="shared" si="54"/>
        <v>0</v>
      </c>
      <c r="V245" s="163">
        <f t="shared" si="54"/>
        <v>0</v>
      </c>
      <c r="W245" s="163">
        <f t="shared" si="54"/>
        <v>0</v>
      </c>
      <c r="X245" s="163">
        <f t="shared" si="54"/>
        <v>0</v>
      </c>
      <c r="Y245" s="163">
        <f t="shared" si="54"/>
        <v>0</v>
      </c>
      <c r="Z245" s="163">
        <f t="shared" si="54"/>
        <v>0</v>
      </c>
      <c r="AA245" s="163">
        <f t="shared" si="54"/>
        <v>0</v>
      </c>
      <c r="AB245" s="163">
        <f t="shared" si="54"/>
        <v>0</v>
      </c>
      <c r="AC245" s="163">
        <f t="shared" si="54"/>
        <v>0</v>
      </c>
      <c r="AD245" s="163">
        <f t="shared" si="54"/>
        <v>0</v>
      </c>
      <c r="AE245" s="163">
        <f t="shared" si="54"/>
        <v>0</v>
      </c>
      <c r="AF245" s="176">
        <f t="shared" si="54"/>
        <v>0</v>
      </c>
      <c r="AG245" s="178">
        <v>3</v>
      </c>
      <c r="AH245" s="46"/>
      <c r="AI245" s="47"/>
      <c r="AK245" s="49"/>
    </row>
    <row r="246" spans="1:37" x14ac:dyDescent="0.25">
      <c r="A246" s="74" t="s">
        <v>267</v>
      </c>
      <c r="B246" s="163">
        <v>0</v>
      </c>
      <c r="C246" s="163">
        <f t="shared" si="55"/>
        <v>0</v>
      </c>
      <c r="D246" s="163">
        <f t="shared" si="55"/>
        <v>0</v>
      </c>
      <c r="E246" s="163">
        <f t="shared" si="55"/>
        <v>0</v>
      </c>
      <c r="F246" s="163">
        <f t="shared" si="55"/>
        <v>0</v>
      </c>
      <c r="G246" s="163">
        <f t="shared" si="55"/>
        <v>0</v>
      </c>
      <c r="H246" s="163">
        <f t="shared" si="55"/>
        <v>0</v>
      </c>
      <c r="I246" s="163">
        <f t="shared" si="55"/>
        <v>0</v>
      </c>
      <c r="J246" s="163">
        <f t="shared" si="55"/>
        <v>0</v>
      </c>
      <c r="K246" s="163">
        <f t="shared" si="55"/>
        <v>0</v>
      </c>
      <c r="L246" s="163">
        <f t="shared" si="55"/>
        <v>0</v>
      </c>
      <c r="M246" s="163">
        <f t="shared" si="55"/>
        <v>0</v>
      </c>
      <c r="N246" s="163">
        <f t="shared" si="55"/>
        <v>0</v>
      </c>
      <c r="O246" s="163">
        <f t="shared" si="55"/>
        <v>0</v>
      </c>
      <c r="P246" s="163">
        <f t="shared" si="55"/>
        <v>0</v>
      </c>
      <c r="Q246" s="163">
        <f t="shared" si="55"/>
        <v>0</v>
      </c>
      <c r="R246" s="163">
        <f t="shared" si="55"/>
        <v>0</v>
      </c>
      <c r="S246" s="163">
        <f t="shared" si="54"/>
        <v>0</v>
      </c>
      <c r="T246" s="163">
        <f t="shared" si="54"/>
        <v>0</v>
      </c>
      <c r="U246" s="163">
        <f t="shared" si="54"/>
        <v>0</v>
      </c>
      <c r="V246" s="163">
        <f t="shared" si="54"/>
        <v>0</v>
      </c>
      <c r="W246" s="163">
        <f t="shared" si="54"/>
        <v>0</v>
      </c>
      <c r="X246" s="163">
        <f t="shared" si="54"/>
        <v>0</v>
      </c>
      <c r="Y246" s="163">
        <f t="shared" si="54"/>
        <v>0</v>
      </c>
      <c r="Z246" s="163">
        <f t="shared" si="54"/>
        <v>0</v>
      </c>
      <c r="AA246" s="163">
        <f t="shared" si="54"/>
        <v>0</v>
      </c>
      <c r="AB246" s="163">
        <f t="shared" si="54"/>
        <v>0</v>
      </c>
      <c r="AC246" s="163">
        <f t="shared" si="54"/>
        <v>0</v>
      </c>
      <c r="AD246" s="163">
        <f t="shared" si="54"/>
        <v>0</v>
      </c>
      <c r="AE246" s="163">
        <f t="shared" si="54"/>
        <v>0</v>
      </c>
      <c r="AF246" s="176">
        <f t="shared" si="54"/>
        <v>0</v>
      </c>
      <c r="AG246" s="178">
        <v>3</v>
      </c>
      <c r="AH246" s="46"/>
      <c r="AI246" s="47"/>
      <c r="AK246" s="49"/>
    </row>
    <row r="247" spans="1:37" x14ac:dyDescent="0.25">
      <c r="A247" s="74" t="s">
        <v>268</v>
      </c>
      <c r="B247" s="163">
        <v>0</v>
      </c>
      <c r="C247" s="163">
        <f t="shared" si="55"/>
        <v>0</v>
      </c>
      <c r="D247" s="163">
        <f t="shared" si="55"/>
        <v>0</v>
      </c>
      <c r="E247" s="163">
        <f t="shared" si="55"/>
        <v>0</v>
      </c>
      <c r="F247" s="163">
        <f t="shared" si="55"/>
        <v>0</v>
      </c>
      <c r="G247" s="163">
        <f t="shared" si="55"/>
        <v>0</v>
      </c>
      <c r="H247" s="163">
        <f t="shared" si="55"/>
        <v>0</v>
      </c>
      <c r="I247" s="163">
        <f t="shared" si="55"/>
        <v>0</v>
      </c>
      <c r="J247" s="163">
        <f t="shared" si="55"/>
        <v>0</v>
      </c>
      <c r="K247" s="163">
        <f t="shared" si="55"/>
        <v>0</v>
      </c>
      <c r="L247" s="163">
        <f t="shared" si="55"/>
        <v>0</v>
      </c>
      <c r="M247" s="163">
        <f t="shared" si="55"/>
        <v>0</v>
      </c>
      <c r="N247" s="163">
        <f t="shared" si="55"/>
        <v>0</v>
      </c>
      <c r="O247" s="163">
        <f t="shared" si="55"/>
        <v>0</v>
      </c>
      <c r="P247" s="163">
        <f t="shared" si="55"/>
        <v>0</v>
      </c>
      <c r="Q247" s="163">
        <f t="shared" si="55"/>
        <v>0</v>
      </c>
      <c r="R247" s="163">
        <f t="shared" si="55"/>
        <v>0</v>
      </c>
      <c r="S247" s="163">
        <f t="shared" si="54"/>
        <v>0</v>
      </c>
      <c r="T247" s="163">
        <f t="shared" si="54"/>
        <v>0</v>
      </c>
      <c r="U247" s="163">
        <f t="shared" si="54"/>
        <v>0</v>
      </c>
      <c r="V247" s="163">
        <f t="shared" si="54"/>
        <v>0</v>
      </c>
      <c r="W247" s="163">
        <f t="shared" si="54"/>
        <v>0</v>
      </c>
      <c r="X247" s="163">
        <f t="shared" si="54"/>
        <v>0</v>
      </c>
      <c r="Y247" s="163">
        <f t="shared" si="54"/>
        <v>0</v>
      </c>
      <c r="Z247" s="163">
        <f t="shared" si="54"/>
        <v>0</v>
      </c>
      <c r="AA247" s="163">
        <f t="shared" si="54"/>
        <v>0</v>
      </c>
      <c r="AB247" s="163">
        <f t="shared" si="54"/>
        <v>0</v>
      </c>
      <c r="AC247" s="163">
        <f t="shared" si="54"/>
        <v>0</v>
      </c>
      <c r="AD247" s="163">
        <f t="shared" si="54"/>
        <v>0</v>
      </c>
      <c r="AE247" s="163">
        <f t="shared" si="54"/>
        <v>0</v>
      </c>
      <c r="AF247" s="176">
        <f t="shared" si="54"/>
        <v>0</v>
      </c>
      <c r="AG247" s="178">
        <v>3</v>
      </c>
      <c r="AH247" s="46"/>
      <c r="AI247" s="47"/>
      <c r="AK247" s="49"/>
    </row>
    <row r="248" spans="1:37" x14ac:dyDescent="0.25">
      <c r="A248" s="74" t="s">
        <v>269</v>
      </c>
      <c r="B248" s="163">
        <v>0</v>
      </c>
      <c r="C248" s="163">
        <f t="shared" si="55"/>
        <v>0</v>
      </c>
      <c r="D248" s="163">
        <f t="shared" si="55"/>
        <v>0</v>
      </c>
      <c r="E248" s="163">
        <f t="shared" si="55"/>
        <v>0</v>
      </c>
      <c r="F248" s="163">
        <f t="shared" si="55"/>
        <v>0</v>
      </c>
      <c r="G248" s="163">
        <f t="shared" si="55"/>
        <v>0</v>
      </c>
      <c r="H248" s="163">
        <f t="shared" si="55"/>
        <v>0</v>
      </c>
      <c r="I248" s="163">
        <f t="shared" si="55"/>
        <v>0</v>
      </c>
      <c r="J248" s="163">
        <f t="shared" si="55"/>
        <v>0</v>
      </c>
      <c r="K248" s="163">
        <f t="shared" si="55"/>
        <v>0</v>
      </c>
      <c r="L248" s="163">
        <f t="shared" si="55"/>
        <v>0</v>
      </c>
      <c r="M248" s="163">
        <f t="shared" si="55"/>
        <v>0</v>
      </c>
      <c r="N248" s="163">
        <f t="shared" si="55"/>
        <v>0</v>
      </c>
      <c r="O248" s="163">
        <f t="shared" si="55"/>
        <v>0</v>
      </c>
      <c r="P248" s="163">
        <f t="shared" si="55"/>
        <v>0</v>
      </c>
      <c r="Q248" s="163">
        <f t="shared" si="55"/>
        <v>0</v>
      </c>
      <c r="R248" s="163">
        <f t="shared" ref="R248:AF263" si="56">Q248</f>
        <v>0</v>
      </c>
      <c r="S248" s="163">
        <f t="shared" si="56"/>
        <v>0</v>
      </c>
      <c r="T248" s="163">
        <f t="shared" si="56"/>
        <v>0</v>
      </c>
      <c r="U248" s="163">
        <f t="shared" si="56"/>
        <v>0</v>
      </c>
      <c r="V248" s="163">
        <f t="shared" si="56"/>
        <v>0</v>
      </c>
      <c r="W248" s="163">
        <f t="shared" si="56"/>
        <v>0</v>
      </c>
      <c r="X248" s="163">
        <f t="shared" si="56"/>
        <v>0</v>
      </c>
      <c r="Y248" s="163">
        <f t="shared" si="56"/>
        <v>0</v>
      </c>
      <c r="Z248" s="163">
        <f t="shared" si="56"/>
        <v>0</v>
      </c>
      <c r="AA248" s="163">
        <f t="shared" si="56"/>
        <v>0</v>
      </c>
      <c r="AB248" s="163">
        <f t="shared" si="56"/>
        <v>0</v>
      </c>
      <c r="AC248" s="163">
        <f t="shared" si="56"/>
        <v>0</v>
      </c>
      <c r="AD248" s="163">
        <f t="shared" si="56"/>
        <v>0</v>
      </c>
      <c r="AE248" s="163">
        <f t="shared" si="56"/>
        <v>0</v>
      </c>
      <c r="AF248" s="176">
        <f t="shared" si="56"/>
        <v>0</v>
      </c>
      <c r="AG248" s="178">
        <v>3</v>
      </c>
      <c r="AH248" s="46"/>
      <c r="AI248" s="47"/>
      <c r="AK248" s="49"/>
    </row>
    <row r="249" spans="1:37" x14ac:dyDescent="0.25">
      <c r="A249" s="74" t="s">
        <v>270</v>
      </c>
      <c r="B249" s="163">
        <v>0</v>
      </c>
      <c r="C249" s="163">
        <f t="shared" ref="C249:R264" si="57">B249</f>
        <v>0</v>
      </c>
      <c r="D249" s="163">
        <f t="shared" si="57"/>
        <v>0</v>
      </c>
      <c r="E249" s="163">
        <f t="shared" si="57"/>
        <v>0</v>
      </c>
      <c r="F249" s="163">
        <f t="shared" si="57"/>
        <v>0</v>
      </c>
      <c r="G249" s="163">
        <f t="shared" si="57"/>
        <v>0</v>
      </c>
      <c r="H249" s="163">
        <f t="shared" si="57"/>
        <v>0</v>
      </c>
      <c r="I249" s="163">
        <f t="shared" si="57"/>
        <v>0</v>
      </c>
      <c r="J249" s="163">
        <f t="shared" si="57"/>
        <v>0</v>
      </c>
      <c r="K249" s="163">
        <f t="shared" si="57"/>
        <v>0</v>
      </c>
      <c r="L249" s="163">
        <f t="shared" si="57"/>
        <v>0</v>
      </c>
      <c r="M249" s="163">
        <f t="shared" si="57"/>
        <v>0</v>
      </c>
      <c r="N249" s="163">
        <f t="shared" si="57"/>
        <v>0</v>
      </c>
      <c r="O249" s="163">
        <f t="shared" si="57"/>
        <v>0</v>
      </c>
      <c r="P249" s="163">
        <f t="shared" si="57"/>
        <v>0</v>
      </c>
      <c r="Q249" s="163">
        <f t="shared" si="57"/>
        <v>0</v>
      </c>
      <c r="R249" s="163">
        <f t="shared" si="56"/>
        <v>0</v>
      </c>
      <c r="S249" s="163">
        <f t="shared" si="56"/>
        <v>0</v>
      </c>
      <c r="T249" s="163">
        <f t="shared" si="56"/>
        <v>0</v>
      </c>
      <c r="U249" s="163">
        <f t="shared" si="56"/>
        <v>0</v>
      </c>
      <c r="V249" s="163">
        <f t="shared" si="56"/>
        <v>0</v>
      </c>
      <c r="W249" s="163">
        <f t="shared" si="56"/>
        <v>0</v>
      </c>
      <c r="X249" s="163">
        <f t="shared" si="56"/>
        <v>0</v>
      </c>
      <c r="Y249" s="163">
        <f t="shared" si="56"/>
        <v>0</v>
      </c>
      <c r="Z249" s="163">
        <f t="shared" si="56"/>
        <v>0</v>
      </c>
      <c r="AA249" s="163">
        <f t="shared" si="56"/>
        <v>0</v>
      </c>
      <c r="AB249" s="163">
        <f t="shared" si="56"/>
        <v>0</v>
      </c>
      <c r="AC249" s="163">
        <f t="shared" si="56"/>
        <v>0</v>
      </c>
      <c r="AD249" s="163">
        <f t="shared" si="56"/>
        <v>0</v>
      </c>
      <c r="AE249" s="163">
        <f t="shared" si="56"/>
        <v>0</v>
      </c>
      <c r="AF249" s="176">
        <f t="shared" si="56"/>
        <v>0</v>
      </c>
      <c r="AG249" s="178">
        <v>3</v>
      </c>
      <c r="AH249" s="46"/>
      <c r="AI249" s="47"/>
      <c r="AK249" s="49"/>
    </row>
    <row r="250" spans="1:37" x14ac:dyDescent="0.25">
      <c r="A250" s="74" t="s">
        <v>271</v>
      </c>
      <c r="B250" s="163">
        <v>0</v>
      </c>
      <c r="C250" s="163">
        <f t="shared" si="57"/>
        <v>0</v>
      </c>
      <c r="D250" s="163">
        <f t="shared" si="57"/>
        <v>0</v>
      </c>
      <c r="E250" s="163">
        <f t="shared" si="57"/>
        <v>0</v>
      </c>
      <c r="F250" s="163">
        <f t="shared" si="57"/>
        <v>0</v>
      </c>
      <c r="G250" s="163">
        <f t="shared" si="57"/>
        <v>0</v>
      </c>
      <c r="H250" s="163">
        <f t="shared" si="57"/>
        <v>0</v>
      </c>
      <c r="I250" s="163">
        <f t="shared" si="57"/>
        <v>0</v>
      </c>
      <c r="J250" s="163">
        <f t="shared" si="57"/>
        <v>0</v>
      </c>
      <c r="K250" s="163">
        <f t="shared" si="57"/>
        <v>0</v>
      </c>
      <c r="L250" s="163">
        <f t="shared" si="57"/>
        <v>0</v>
      </c>
      <c r="M250" s="163">
        <f t="shared" si="57"/>
        <v>0</v>
      </c>
      <c r="N250" s="163">
        <f t="shared" si="57"/>
        <v>0</v>
      </c>
      <c r="O250" s="163">
        <f t="shared" si="57"/>
        <v>0</v>
      </c>
      <c r="P250" s="163">
        <f t="shared" si="57"/>
        <v>0</v>
      </c>
      <c r="Q250" s="163">
        <f t="shared" si="57"/>
        <v>0</v>
      </c>
      <c r="R250" s="163">
        <f t="shared" si="57"/>
        <v>0</v>
      </c>
      <c r="S250" s="163">
        <f t="shared" si="56"/>
        <v>0</v>
      </c>
      <c r="T250" s="163">
        <f t="shared" si="56"/>
        <v>0</v>
      </c>
      <c r="U250" s="163">
        <f t="shared" si="56"/>
        <v>0</v>
      </c>
      <c r="V250" s="163">
        <f t="shared" si="56"/>
        <v>0</v>
      </c>
      <c r="W250" s="163">
        <f t="shared" si="56"/>
        <v>0</v>
      </c>
      <c r="X250" s="163">
        <f t="shared" si="56"/>
        <v>0</v>
      </c>
      <c r="Y250" s="163">
        <f t="shared" si="56"/>
        <v>0</v>
      </c>
      <c r="Z250" s="163">
        <f t="shared" si="56"/>
        <v>0</v>
      </c>
      <c r="AA250" s="163">
        <f t="shared" si="56"/>
        <v>0</v>
      </c>
      <c r="AB250" s="163">
        <f t="shared" si="56"/>
        <v>0</v>
      </c>
      <c r="AC250" s="163">
        <f t="shared" si="56"/>
        <v>0</v>
      </c>
      <c r="AD250" s="163">
        <f t="shared" si="56"/>
        <v>0</v>
      </c>
      <c r="AE250" s="163">
        <f t="shared" si="56"/>
        <v>0</v>
      </c>
      <c r="AF250" s="176">
        <f t="shared" si="56"/>
        <v>0</v>
      </c>
      <c r="AG250" s="178">
        <v>3</v>
      </c>
      <c r="AH250" s="46"/>
      <c r="AI250" s="47"/>
      <c r="AK250" s="49"/>
    </row>
    <row r="251" spans="1:37" x14ac:dyDescent="0.25">
      <c r="A251" s="74" t="s">
        <v>272</v>
      </c>
      <c r="B251" s="163">
        <v>0</v>
      </c>
      <c r="C251" s="163">
        <f t="shared" si="57"/>
        <v>0</v>
      </c>
      <c r="D251" s="163">
        <f t="shared" si="57"/>
        <v>0</v>
      </c>
      <c r="E251" s="163">
        <f t="shared" si="57"/>
        <v>0</v>
      </c>
      <c r="F251" s="163">
        <f t="shared" si="57"/>
        <v>0</v>
      </c>
      <c r="G251" s="163">
        <f t="shared" si="57"/>
        <v>0</v>
      </c>
      <c r="H251" s="163">
        <f t="shared" si="57"/>
        <v>0</v>
      </c>
      <c r="I251" s="163">
        <f t="shared" si="57"/>
        <v>0</v>
      </c>
      <c r="J251" s="163">
        <f t="shared" si="57"/>
        <v>0</v>
      </c>
      <c r="K251" s="163">
        <f t="shared" si="57"/>
        <v>0</v>
      </c>
      <c r="L251" s="163">
        <f t="shared" si="57"/>
        <v>0</v>
      </c>
      <c r="M251" s="163">
        <f t="shared" si="57"/>
        <v>0</v>
      </c>
      <c r="N251" s="163">
        <f t="shared" si="57"/>
        <v>0</v>
      </c>
      <c r="O251" s="163">
        <f t="shared" si="57"/>
        <v>0</v>
      </c>
      <c r="P251" s="163">
        <f t="shared" si="57"/>
        <v>0</v>
      </c>
      <c r="Q251" s="163">
        <f t="shared" si="57"/>
        <v>0</v>
      </c>
      <c r="R251" s="163">
        <f t="shared" si="57"/>
        <v>0</v>
      </c>
      <c r="S251" s="163">
        <f t="shared" si="56"/>
        <v>0</v>
      </c>
      <c r="T251" s="163">
        <f t="shared" si="56"/>
        <v>0</v>
      </c>
      <c r="U251" s="163">
        <f t="shared" si="56"/>
        <v>0</v>
      </c>
      <c r="V251" s="163">
        <f t="shared" si="56"/>
        <v>0</v>
      </c>
      <c r="W251" s="163">
        <f t="shared" si="56"/>
        <v>0</v>
      </c>
      <c r="X251" s="163">
        <f t="shared" si="56"/>
        <v>0</v>
      </c>
      <c r="Y251" s="163">
        <f t="shared" si="56"/>
        <v>0</v>
      </c>
      <c r="Z251" s="163">
        <f t="shared" si="56"/>
        <v>0</v>
      </c>
      <c r="AA251" s="163">
        <f t="shared" si="56"/>
        <v>0</v>
      </c>
      <c r="AB251" s="163">
        <f t="shared" si="56"/>
        <v>0</v>
      </c>
      <c r="AC251" s="163">
        <f t="shared" si="56"/>
        <v>0</v>
      </c>
      <c r="AD251" s="163">
        <f t="shared" si="56"/>
        <v>0</v>
      </c>
      <c r="AE251" s="163">
        <f t="shared" si="56"/>
        <v>0</v>
      </c>
      <c r="AF251" s="176">
        <f t="shared" si="56"/>
        <v>0</v>
      </c>
      <c r="AG251" s="178">
        <v>2.83</v>
      </c>
      <c r="AH251" s="46"/>
      <c r="AI251" s="47"/>
      <c r="AK251" s="49"/>
    </row>
    <row r="252" spans="1:37" x14ac:dyDescent="0.25">
      <c r="A252" s="74" t="s">
        <v>273</v>
      </c>
      <c r="B252" s="163">
        <v>0</v>
      </c>
      <c r="C252" s="163">
        <f t="shared" si="57"/>
        <v>0</v>
      </c>
      <c r="D252" s="163">
        <f t="shared" si="57"/>
        <v>0</v>
      </c>
      <c r="E252" s="163">
        <f t="shared" si="57"/>
        <v>0</v>
      </c>
      <c r="F252" s="163">
        <f t="shared" si="57"/>
        <v>0</v>
      </c>
      <c r="G252" s="163">
        <f t="shared" si="57"/>
        <v>0</v>
      </c>
      <c r="H252" s="163">
        <f t="shared" si="57"/>
        <v>0</v>
      </c>
      <c r="I252" s="163">
        <f t="shared" si="57"/>
        <v>0</v>
      </c>
      <c r="J252" s="163">
        <f t="shared" si="57"/>
        <v>0</v>
      </c>
      <c r="K252" s="163">
        <f t="shared" si="57"/>
        <v>0</v>
      </c>
      <c r="L252" s="163">
        <f t="shared" si="57"/>
        <v>0</v>
      </c>
      <c r="M252" s="163">
        <f t="shared" si="57"/>
        <v>0</v>
      </c>
      <c r="N252" s="163">
        <f t="shared" si="57"/>
        <v>0</v>
      </c>
      <c r="O252" s="163">
        <f t="shared" si="57"/>
        <v>0</v>
      </c>
      <c r="P252" s="163">
        <f t="shared" si="57"/>
        <v>0</v>
      </c>
      <c r="Q252" s="163">
        <f t="shared" si="57"/>
        <v>0</v>
      </c>
      <c r="R252" s="163">
        <f t="shared" si="57"/>
        <v>0</v>
      </c>
      <c r="S252" s="163">
        <f t="shared" si="56"/>
        <v>0</v>
      </c>
      <c r="T252" s="163">
        <f t="shared" si="56"/>
        <v>0</v>
      </c>
      <c r="U252" s="163">
        <f t="shared" si="56"/>
        <v>0</v>
      </c>
      <c r="V252" s="163">
        <f t="shared" si="56"/>
        <v>0</v>
      </c>
      <c r="W252" s="163">
        <f t="shared" si="56"/>
        <v>0</v>
      </c>
      <c r="X252" s="163">
        <f t="shared" si="56"/>
        <v>0</v>
      </c>
      <c r="Y252" s="163">
        <f t="shared" si="56"/>
        <v>0</v>
      </c>
      <c r="Z252" s="163">
        <f t="shared" si="56"/>
        <v>0</v>
      </c>
      <c r="AA252" s="163">
        <f t="shared" si="56"/>
        <v>0</v>
      </c>
      <c r="AB252" s="163">
        <f t="shared" si="56"/>
        <v>0</v>
      </c>
      <c r="AC252" s="163">
        <f t="shared" si="56"/>
        <v>0</v>
      </c>
      <c r="AD252" s="163">
        <f t="shared" si="56"/>
        <v>0</v>
      </c>
      <c r="AE252" s="163">
        <f t="shared" si="56"/>
        <v>0</v>
      </c>
      <c r="AF252" s="176">
        <f t="shared" si="56"/>
        <v>0</v>
      </c>
      <c r="AG252" s="178">
        <v>2.5</v>
      </c>
      <c r="AH252" s="46"/>
      <c r="AI252" s="47"/>
      <c r="AK252" s="49"/>
    </row>
    <row r="253" spans="1:37" x14ac:dyDescent="0.25">
      <c r="A253" s="74" t="s">
        <v>274</v>
      </c>
      <c r="B253" s="163">
        <v>0</v>
      </c>
      <c r="C253" s="163">
        <f t="shared" si="57"/>
        <v>0</v>
      </c>
      <c r="D253" s="163">
        <f t="shared" si="57"/>
        <v>0</v>
      </c>
      <c r="E253" s="163">
        <f t="shared" si="57"/>
        <v>0</v>
      </c>
      <c r="F253" s="163">
        <f t="shared" si="57"/>
        <v>0</v>
      </c>
      <c r="G253" s="163">
        <f t="shared" si="57"/>
        <v>0</v>
      </c>
      <c r="H253" s="163">
        <f t="shared" si="57"/>
        <v>0</v>
      </c>
      <c r="I253" s="163">
        <f t="shared" si="57"/>
        <v>0</v>
      </c>
      <c r="J253" s="163">
        <f t="shared" si="57"/>
        <v>0</v>
      </c>
      <c r="K253" s="163">
        <f t="shared" si="57"/>
        <v>0</v>
      </c>
      <c r="L253" s="163">
        <f t="shared" si="57"/>
        <v>0</v>
      </c>
      <c r="M253" s="163">
        <f t="shared" si="57"/>
        <v>0</v>
      </c>
      <c r="N253" s="163">
        <f t="shared" si="57"/>
        <v>0</v>
      </c>
      <c r="O253" s="163">
        <f t="shared" si="57"/>
        <v>0</v>
      </c>
      <c r="P253" s="163">
        <f t="shared" si="57"/>
        <v>0</v>
      </c>
      <c r="Q253" s="163">
        <f t="shared" si="57"/>
        <v>0</v>
      </c>
      <c r="R253" s="163">
        <f t="shared" si="57"/>
        <v>0</v>
      </c>
      <c r="S253" s="163">
        <f t="shared" si="56"/>
        <v>0</v>
      </c>
      <c r="T253" s="163">
        <f t="shared" si="56"/>
        <v>0</v>
      </c>
      <c r="U253" s="163">
        <f t="shared" si="56"/>
        <v>0</v>
      </c>
      <c r="V253" s="163">
        <f t="shared" si="56"/>
        <v>0</v>
      </c>
      <c r="W253" s="163">
        <f t="shared" si="56"/>
        <v>0</v>
      </c>
      <c r="X253" s="163">
        <f t="shared" si="56"/>
        <v>0</v>
      </c>
      <c r="Y253" s="163">
        <f t="shared" si="56"/>
        <v>0</v>
      </c>
      <c r="Z253" s="163">
        <f t="shared" si="56"/>
        <v>0</v>
      </c>
      <c r="AA253" s="163">
        <f t="shared" si="56"/>
        <v>0</v>
      </c>
      <c r="AB253" s="163">
        <f t="shared" si="56"/>
        <v>0</v>
      </c>
      <c r="AC253" s="163">
        <f t="shared" si="56"/>
        <v>0</v>
      </c>
      <c r="AD253" s="163">
        <f t="shared" si="56"/>
        <v>0</v>
      </c>
      <c r="AE253" s="163">
        <f t="shared" si="56"/>
        <v>0</v>
      </c>
      <c r="AF253" s="176">
        <f t="shared" si="56"/>
        <v>0</v>
      </c>
      <c r="AG253" s="178">
        <v>2.5</v>
      </c>
      <c r="AH253" s="46"/>
      <c r="AI253" s="47"/>
      <c r="AK253" s="49"/>
    </row>
    <row r="254" spans="1:37" x14ac:dyDescent="0.25">
      <c r="A254" s="74" t="s">
        <v>275</v>
      </c>
      <c r="B254" s="163">
        <v>0</v>
      </c>
      <c r="C254" s="163">
        <f t="shared" si="57"/>
        <v>0</v>
      </c>
      <c r="D254" s="163">
        <f t="shared" si="57"/>
        <v>0</v>
      </c>
      <c r="E254" s="163">
        <f t="shared" si="57"/>
        <v>0</v>
      </c>
      <c r="F254" s="163">
        <f t="shared" si="57"/>
        <v>0</v>
      </c>
      <c r="G254" s="163">
        <f t="shared" si="57"/>
        <v>0</v>
      </c>
      <c r="H254" s="163">
        <f t="shared" si="57"/>
        <v>0</v>
      </c>
      <c r="I254" s="163">
        <f t="shared" si="57"/>
        <v>0</v>
      </c>
      <c r="J254" s="163">
        <f t="shared" si="57"/>
        <v>0</v>
      </c>
      <c r="K254" s="163">
        <f t="shared" si="57"/>
        <v>0</v>
      </c>
      <c r="L254" s="163">
        <f t="shared" si="57"/>
        <v>0</v>
      </c>
      <c r="M254" s="163">
        <f t="shared" si="57"/>
        <v>0</v>
      </c>
      <c r="N254" s="163">
        <f t="shared" si="57"/>
        <v>0</v>
      </c>
      <c r="O254" s="163">
        <f t="shared" si="57"/>
        <v>0</v>
      </c>
      <c r="P254" s="163">
        <f t="shared" si="57"/>
        <v>0</v>
      </c>
      <c r="Q254" s="163">
        <f t="shared" si="57"/>
        <v>0</v>
      </c>
      <c r="R254" s="163">
        <f t="shared" si="57"/>
        <v>0</v>
      </c>
      <c r="S254" s="163">
        <f t="shared" si="56"/>
        <v>0</v>
      </c>
      <c r="T254" s="163">
        <f t="shared" si="56"/>
        <v>0</v>
      </c>
      <c r="U254" s="163">
        <f t="shared" si="56"/>
        <v>0</v>
      </c>
      <c r="V254" s="163">
        <f t="shared" si="56"/>
        <v>0</v>
      </c>
      <c r="W254" s="163">
        <f t="shared" si="56"/>
        <v>0</v>
      </c>
      <c r="X254" s="163">
        <f t="shared" si="56"/>
        <v>0</v>
      </c>
      <c r="Y254" s="163">
        <f t="shared" si="56"/>
        <v>0</v>
      </c>
      <c r="Z254" s="163">
        <f t="shared" si="56"/>
        <v>0</v>
      </c>
      <c r="AA254" s="163">
        <f t="shared" si="56"/>
        <v>0</v>
      </c>
      <c r="AB254" s="163">
        <f t="shared" si="56"/>
        <v>0</v>
      </c>
      <c r="AC254" s="163">
        <f t="shared" si="56"/>
        <v>0</v>
      </c>
      <c r="AD254" s="163">
        <f t="shared" si="56"/>
        <v>0</v>
      </c>
      <c r="AE254" s="163">
        <f t="shared" si="56"/>
        <v>0</v>
      </c>
      <c r="AF254" s="176">
        <f t="shared" si="56"/>
        <v>0</v>
      </c>
      <c r="AG254" s="178">
        <v>2.4</v>
      </c>
      <c r="AH254" s="46"/>
      <c r="AI254" s="47"/>
      <c r="AK254" s="49"/>
    </row>
    <row r="255" spans="1:37" x14ac:dyDescent="0.25">
      <c r="A255" s="74" t="s">
        <v>276</v>
      </c>
      <c r="B255" s="163">
        <v>0</v>
      </c>
      <c r="C255" s="163">
        <f t="shared" si="57"/>
        <v>0</v>
      </c>
      <c r="D255" s="163">
        <f t="shared" si="57"/>
        <v>0</v>
      </c>
      <c r="E255" s="163">
        <f t="shared" si="57"/>
        <v>0</v>
      </c>
      <c r="F255" s="163">
        <f t="shared" si="57"/>
        <v>0</v>
      </c>
      <c r="G255" s="163">
        <f t="shared" si="57"/>
        <v>0</v>
      </c>
      <c r="H255" s="163">
        <f t="shared" si="57"/>
        <v>0</v>
      </c>
      <c r="I255" s="163">
        <f t="shared" si="57"/>
        <v>0</v>
      </c>
      <c r="J255" s="163">
        <f t="shared" si="57"/>
        <v>0</v>
      </c>
      <c r="K255" s="163">
        <f t="shared" si="57"/>
        <v>0</v>
      </c>
      <c r="L255" s="163">
        <f t="shared" si="57"/>
        <v>0</v>
      </c>
      <c r="M255" s="163">
        <f t="shared" si="57"/>
        <v>0</v>
      </c>
      <c r="N255" s="163">
        <f t="shared" si="57"/>
        <v>0</v>
      </c>
      <c r="O255" s="163">
        <f t="shared" si="57"/>
        <v>0</v>
      </c>
      <c r="P255" s="163">
        <f t="shared" si="57"/>
        <v>0</v>
      </c>
      <c r="Q255" s="163">
        <f t="shared" si="57"/>
        <v>0</v>
      </c>
      <c r="R255" s="163">
        <f t="shared" si="57"/>
        <v>0</v>
      </c>
      <c r="S255" s="163">
        <f t="shared" si="56"/>
        <v>0</v>
      </c>
      <c r="T255" s="163">
        <f t="shared" si="56"/>
        <v>0</v>
      </c>
      <c r="U255" s="163">
        <f t="shared" si="56"/>
        <v>0</v>
      </c>
      <c r="V255" s="163">
        <f t="shared" si="56"/>
        <v>0</v>
      </c>
      <c r="W255" s="163">
        <f t="shared" si="56"/>
        <v>0</v>
      </c>
      <c r="X255" s="163">
        <f t="shared" si="56"/>
        <v>0</v>
      </c>
      <c r="Y255" s="163">
        <f t="shared" si="56"/>
        <v>0</v>
      </c>
      <c r="Z255" s="163">
        <f t="shared" si="56"/>
        <v>0</v>
      </c>
      <c r="AA255" s="163">
        <f t="shared" si="56"/>
        <v>0</v>
      </c>
      <c r="AB255" s="163">
        <f t="shared" si="56"/>
        <v>0</v>
      </c>
      <c r="AC255" s="163">
        <f t="shared" si="56"/>
        <v>0</v>
      </c>
      <c r="AD255" s="163">
        <f t="shared" si="56"/>
        <v>0</v>
      </c>
      <c r="AE255" s="163">
        <f t="shared" si="56"/>
        <v>0</v>
      </c>
      <c r="AF255" s="176">
        <f t="shared" si="56"/>
        <v>0</v>
      </c>
      <c r="AG255" s="178">
        <v>2.4</v>
      </c>
      <c r="AH255" s="46"/>
      <c r="AI255" s="47"/>
      <c r="AK255" s="49"/>
    </row>
    <row r="256" spans="1:37" x14ac:dyDescent="0.25">
      <c r="A256" s="74" t="s">
        <v>277</v>
      </c>
      <c r="B256" s="163">
        <v>0</v>
      </c>
      <c r="C256" s="163">
        <f t="shared" si="57"/>
        <v>0</v>
      </c>
      <c r="D256" s="163">
        <f t="shared" si="57"/>
        <v>0</v>
      </c>
      <c r="E256" s="163">
        <f t="shared" si="57"/>
        <v>0</v>
      </c>
      <c r="F256" s="163">
        <f t="shared" si="57"/>
        <v>0</v>
      </c>
      <c r="G256" s="163">
        <f t="shared" si="57"/>
        <v>0</v>
      </c>
      <c r="H256" s="163">
        <f t="shared" si="57"/>
        <v>0</v>
      </c>
      <c r="I256" s="163">
        <f t="shared" si="57"/>
        <v>0</v>
      </c>
      <c r="J256" s="163">
        <f t="shared" si="57"/>
        <v>0</v>
      </c>
      <c r="K256" s="163">
        <f t="shared" si="57"/>
        <v>0</v>
      </c>
      <c r="L256" s="163">
        <f t="shared" si="57"/>
        <v>0</v>
      </c>
      <c r="M256" s="163">
        <f t="shared" si="57"/>
        <v>0</v>
      </c>
      <c r="N256" s="163">
        <f t="shared" si="57"/>
        <v>0</v>
      </c>
      <c r="O256" s="163">
        <f t="shared" si="57"/>
        <v>0</v>
      </c>
      <c r="P256" s="163">
        <f t="shared" si="57"/>
        <v>0</v>
      </c>
      <c r="Q256" s="163">
        <f t="shared" si="57"/>
        <v>0</v>
      </c>
      <c r="R256" s="163">
        <f t="shared" si="57"/>
        <v>0</v>
      </c>
      <c r="S256" s="163">
        <f t="shared" si="56"/>
        <v>0</v>
      </c>
      <c r="T256" s="163">
        <f t="shared" si="56"/>
        <v>0</v>
      </c>
      <c r="U256" s="163">
        <f t="shared" si="56"/>
        <v>0</v>
      </c>
      <c r="V256" s="163">
        <f t="shared" si="56"/>
        <v>0</v>
      </c>
      <c r="W256" s="163">
        <f t="shared" si="56"/>
        <v>0</v>
      </c>
      <c r="X256" s="163">
        <f t="shared" si="56"/>
        <v>0</v>
      </c>
      <c r="Y256" s="163">
        <f t="shared" si="56"/>
        <v>0</v>
      </c>
      <c r="Z256" s="163">
        <f t="shared" si="56"/>
        <v>0</v>
      </c>
      <c r="AA256" s="163">
        <f t="shared" si="56"/>
        <v>0</v>
      </c>
      <c r="AB256" s="163">
        <f t="shared" si="56"/>
        <v>0</v>
      </c>
      <c r="AC256" s="163">
        <f t="shared" si="56"/>
        <v>0</v>
      </c>
      <c r="AD256" s="163">
        <f t="shared" si="56"/>
        <v>0</v>
      </c>
      <c r="AE256" s="163">
        <f t="shared" si="56"/>
        <v>0</v>
      </c>
      <c r="AF256" s="176">
        <f t="shared" si="56"/>
        <v>0</v>
      </c>
      <c r="AG256" s="178">
        <v>2.2000000000000002</v>
      </c>
      <c r="AH256" s="46"/>
      <c r="AI256" s="47"/>
      <c r="AK256" s="49"/>
    </row>
    <row r="257" spans="1:37" x14ac:dyDescent="0.25">
      <c r="A257" s="74" t="s">
        <v>278</v>
      </c>
      <c r="B257" s="163">
        <v>0</v>
      </c>
      <c r="C257" s="163">
        <f t="shared" si="57"/>
        <v>0</v>
      </c>
      <c r="D257" s="163">
        <f t="shared" si="57"/>
        <v>0</v>
      </c>
      <c r="E257" s="163">
        <f t="shared" si="57"/>
        <v>0</v>
      </c>
      <c r="F257" s="163">
        <f t="shared" si="57"/>
        <v>0</v>
      </c>
      <c r="G257" s="163">
        <f t="shared" si="57"/>
        <v>0</v>
      </c>
      <c r="H257" s="163">
        <f t="shared" si="57"/>
        <v>0</v>
      </c>
      <c r="I257" s="163">
        <f t="shared" si="57"/>
        <v>0</v>
      </c>
      <c r="J257" s="163">
        <f t="shared" si="57"/>
        <v>0</v>
      </c>
      <c r="K257" s="163">
        <f t="shared" si="57"/>
        <v>0</v>
      </c>
      <c r="L257" s="163">
        <f t="shared" si="57"/>
        <v>0</v>
      </c>
      <c r="M257" s="163">
        <f t="shared" si="57"/>
        <v>0</v>
      </c>
      <c r="N257" s="163">
        <f t="shared" si="57"/>
        <v>0</v>
      </c>
      <c r="O257" s="163">
        <f t="shared" si="57"/>
        <v>0</v>
      </c>
      <c r="P257" s="163">
        <f t="shared" si="57"/>
        <v>0</v>
      </c>
      <c r="Q257" s="163">
        <f t="shared" si="57"/>
        <v>0</v>
      </c>
      <c r="R257" s="163">
        <f t="shared" si="57"/>
        <v>0</v>
      </c>
      <c r="S257" s="163">
        <f t="shared" si="56"/>
        <v>0</v>
      </c>
      <c r="T257" s="163">
        <f t="shared" si="56"/>
        <v>0</v>
      </c>
      <c r="U257" s="163">
        <f t="shared" si="56"/>
        <v>0</v>
      </c>
      <c r="V257" s="163">
        <f t="shared" si="56"/>
        <v>0</v>
      </c>
      <c r="W257" s="163">
        <f t="shared" si="56"/>
        <v>0</v>
      </c>
      <c r="X257" s="163">
        <f t="shared" si="56"/>
        <v>0</v>
      </c>
      <c r="Y257" s="163">
        <f t="shared" si="56"/>
        <v>0</v>
      </c>
      <c r="Z257" s="163">
        <f t="shared" si="56"/>
        <v>0</v>
      </c>
      <c r="AA257" s="163">
        <f t="shared" si="56"/>
        <v>0</v>
      </c>
      <c r="AB257" s="163">
        <f t="shared" si="56"/>
        <v>0</v>
      </c>
      <c r="AC257" s="163">
        <f t="shared" si="56"/>
        <v>0</v>
      </c>
      <c r="AD257" s="163">
        <f t="shared" si="56"/>
        <v>0</v>
      </c>
      <c r="AE257" s="163">
        <f t="shared" si="56"/>
        <v>0</v>
      </c>
      <c r="AF257" s="176">
        <f t="shared" si="56"/>
        <v>0</v>
      </c>
      <c r="AG257" s="178">
        <v>2</v>
      </c>
      <c r="AH257" s="46"/>
      <c r="AI257" s="47"/>
      <c r="AK257" s="49"/>
    </row>
    <row r="258" spans="1:37" x14ac:dyDescent="0.25">
      <c r="A258" s="74" t="s">
        <v>279</v>
      </c>
      <c r="B258" s="163">
        <v>0</v>
      </c>
      <c r="C258" s="163">
        <f t="shared" si="57"/>
        <v>0</v>
      </c>
      <c r="D258" s="163">
        <f t="shared" si="57"/>
        <v>0</v>
      </c>
      <c r="E258" s="163">
        <f t="shared" si="57"/>
        <v>0</v>
      </c>
      <c r="F258" s="163">
        <f t="shared" si="57"/>
        <v>0</v>
      </c>
      <c r="G258" s="163">
        <f t="shared" si="57"/>
        <v>0</v>
      </c>
      <c r="H258" s="163">
        <f t="shared" si="57"/>
        <v>0</v>
      </c>
      <c r="I258" s="163">
        <f t="shared" si="57"/>
        <v>0</v>
      </c>
      <c r="J258" s="163">
        <f t="shared" si="57"/>
        <v>0</v>
      </c>
      <c r="K258" s="163">
        <f t="shared" si="57"/>
        <v>0</v>
      </c>
      <c r="L258" s="163">
        <f t="shared" si="57"/>
        <v>0</v>
      </c>
      <c r="M258" s="163">
        <f t="shared" si="57"/>
        <v>0</v>
      </c>
      <c r="N258" s="163">
        <f t="shared" si="57"/>
        <v>0</v>
      </c>
      <c r="O258" s="163">
        <f t="shared" si="57"/>
        <v>0</v>
      </c>
      <c r="P258" s="163">
        <f t="shared" si="57"/>
        <v>0</v>
      </c>
      <c r="Q258" s="163">
        <f t="shared" si="57"/>
        <v>0</v>
      </c>
      <c r="R258" s="163">
        <f t="shared" si="57"/>
        <v>0</v>
      </c>
      <c r="S258" s="163">
        <f t="shared" si="56"/>
        <v>0</v>
      </c>
      <c r="T258" s="163">
        <f t="shared" si="56"/>
        <v>0</v>
      </c>
      <c r="U258" s="163">
        <f t="shared" si="56"/>
        <v>0</v>
      </c>
      <c r="V258" s="163">
        <f t="shared" si="56"/>
        <v>0</v>
      </c>
      <c r="W258" s="163">
        <f t="shared" si="56"/>
        <v>0</v>
      </c>
      <c r="X258" s="163">
        <f t="shared" si="56"/>
        <v>0</v>
      </c>
      <c r="Y258" s="163">
        <f t="shared" si="56"/>
        <v>0</v>
      </c>
      <c r="Z258" s="163">
        <f t="shared" si="56"/>
        <v>0</v>
      </c>
      <c r="AA258" s="163">
        <f t="shared" si="56"/>
        <v>0</v>
      </c>
      <c r="AB258" s="163">
        <f t="shared" si="56"/>
        <v>0</v>
      </c>
      <c r="AC258" s="163">
        <f t="shared" si="56"/>
        <v>0</v>
      </c>
      <c r="AD258" s="163">
        <f t="shared" si="56"/>
        <v>0</v>
      </c>
      <c r="AE258" s="163">
        <f t="shared" si="56"/>
        <v>0</v>
      </c>
      <c r="AF258" s="176">
        <f t="shared" si="56"/>
        <v>0</v>
      </c>
      <c r="AG258" s="178">
        <v>2</v>
      </c>
      <c r="AH258" s="46"/>
      <c r="AI258" s="47"/>
      <c r="AK258" s="49"/>
    </row>
    <row r="259" spans="1:37" x14ac:dyDescent="0.25">
      <c r="A259" s="74" t="s">
        <v>280</v>
      </c>
      <c r="B259" s="163">
        <v>0</v>
      </c>
      <c r="C259" s="163">
        <f t="shared" si="57"/>
        <v>0</v>
      </c>
      <c r="D259" s="163">
        <f t="shared" si="57"/>
        <v>0</v>
      </c>
      <c r="E259" s="163">
        <f t="shared" si="57"/>
        <v>0</v>
      </c>
      <c r="F259" s="163">
        <f t="shared" si="57"/>
        <v>0</v>
      </c>
      <c r="G259" s="163">
        <f t="shared" si="57"/>
        <v>0</v>
      </c>
      <c r="H259" s="163">
        <f t="shared" si="57"/>
        <v>0</v>
      </c>
      <c r="I259" s="163">
        <f t="shared" si="57"/>
        <v>0</v>
      </c>
      <c r="J259" s="163">
        <f t="shared" si="57"/>
        <v>0</v>
      </c>
      <c r="K259" s="163">
        <f t="shared" si="57"/>
        <v>0</v>
      </c>
      <c r="L259" s="163">
        <f t="shared" si="57"/>
        <v>0</v>
      </c>
      <c r="M259" s="163">
        <f t="shared" si="57"/>
        <v>0</v>
      </c>
      <c r="N259" s="163">
        <f t="shared" si="57"/>
        <v>0</v>
      </c>
      <c r="O259" s="163">
        <f t="shared" si="57"/>
        <v>0</v>
      </c>
      <c r="P259" s="163">
        <f t="shared" si="57"/>
        <v>0</v>
      </c>
      <c r="Q259" s="163">
        <f t="shared" si="57"/>
        <v>0</v>
      </c>
      <c r="R259" s="163">
        <f t="shared" si="57"/>
        <v>0</v>
      </c>
      <c r="S259" s="163">
        <f t="shared" si="56"/>
        <v>0</v>
      </c>
      <c r="T259" s="163">
        <f t="shared" si="56"/>
        <v>0</v>
      </c>
      <c r="U259" s="163">
        <f t="shared" si="56"/>
        <v>0</v>
      </c>
      <c r="V259" s="163">
        <f t="shared" si="56"/>
        <v>0</v>
      </c>
      <c r="W259" s="163">
        <f t="shared" si="56"/>
        <v>0</v>
      </c>
      <c r="X259" s="163">
        <f t="shared" si="56"/>
        <v>0</v>
      </c>
      <c r="Y259" s="163">
        <f t="shared" si="56"/>
        <v>0</v>
      </c>
      <c r="Z259" s="163">
        <f t="shared" si="56"/>
        <v>0</v>
      </c>
      <c r="AA259" s="163">
        <f t="shared" si="56"/>
        <v>0</v>
      </c>
      <c r="AB259" s="163">
        <f t="shared" si="56"/>
        <v>0</v>
      </c>
      <c r="AC259" s="163">
        <f t="shared" si="56"/>
        <v>0</v>
      </c>
      <c r="AD259" s="163">
        <f t="shared" si="56"/>
        <v>0</v>
      </c>
      <c r="AE259" s="163">
        <f t="shared" si="56"/>
        <v>0</v>
      </c>
      <c r="AF259" s="176">
        <f t="shared" si="56"/>
        <v>0</v>
      </c>
      <c r="AG259" s="178">
        <v>2</v>
      </c>
      <c r="AH259" s="46"/>
      <c r="AI259" s="47"/>
      <c r="AK259" s="49"/>
    </row>
    <row r="260" spans="1:37" x14ac:dyDescent="0.25">
      <c r="A260" s="74" t="s">
        <v>281</v>
      </c>
      <c r="B260" s="163">
        <v>0</v>
      </c>
      <c r="C260" s="163">
        <f t="shared" si="57"/>
        <v>0</v>
      </c>
      <c r="D260" s="163">
        <f t="shared" si="57"/>
        <v>0</v>
      </c>
      <c r="E260" s="163">
        <f t="shared" si="57"/>
        <v>0</v>
      </c>
      <c r="F260" s="163">
        <f t="shared" si="57"/>
        <v>0</v>
      </c>
      <c r="G260" s="163">
        <f t="shared" si="57"/>
        <v>0</v>
      </c>
      <c r="H260" s="163">
        <f t="shared" si="57"/>
        <v>0</v>
      </c>
      <c r="I260" s="163">
        <f t="shared" si="57"/>
        <v>0</v>
      </c>
      <c r="J260" s="163">
        <f t="shared" si="57"/>
        <v>0</v>
      </c>
      <c r="K260" s="163">
        <f t="shared" si="57"/>
        <v>0</v>
      </c>
      <c r="L260" s="163">
        <f t="shared" si="57"/>
        <v>0</v>
      </c>
      <c r="M260" s="163">
        <f t="shared" si="57"/>
        <v>0</v>
      </c>
      <c r="N260" s="163">
        <f t="shared" si="57"/>
        <v>0</v>
      </c>
      <c r="O260" s="163">
        <f t="shared" si="57"/>
        <v>0</v>
      </c>
      <c r="P260" s="163">
        <f t="shared" si="57"/>
        <v>0</v>
      </c>
      <c r="Q260" s="163">
        <f t="shared" si="57"/>
        <v>0</v>
      </c>
      <c r="R260" s="163">
        <f t="shared" si="57"/>
        <v>0</v>
      </c>
      <c r="S260" s="163">
        <f t="shared" si="56"/>
        <v>0</v>
      </c>
      <c r="T260" s="163">
        <f t="shared" si="56"/>
        <v>0</v>
      </c>
      <c r="U260" s="163">
        <f t="shared" si="56"/>
        <v>0</v>
      </c>
      <c r="V260" s="163">
        <f t="shared" si="56"/>
        <v>0</v>
      </c>
      <c r="W260" s="163">
        <f t="shared" si="56"/>
        <v>0</v>
      </c>
      <c r="X260" s="163">
        <f t="shared" si="56"/>
        <v>0</v>
      </c>
      <c r="Y260" s="163">
        <f t="shared" si="56"/>
        <v>0</v>
      </c>
      <c r="Z260" s="163">
        <f t="shared" si="56"/>
        <v>0</v>
      </c>
      <c r="AA260" s="163">
        <f t="shared" si="56"/>
        <v>0</v>
      </c>
      <c r="AB260" s="163">
        <f t="shared" si="56"/>
        <v>0</v>
      </c>
      <c r="AC260" s="163">
        <f t="shared" si="56"/>
        <v>0</v>
      </c>
      <c r="AD260" s="163">
        <f t="shared" si="56"/>
        <v>0</v>
      </c>
      <c r="AE260" s="163">
        <f t="shared" si="56"/>
        <v>0</v>
      </c>
      <c r="AF260" s="176">
        <f t="shared" si="56"/>
        <v>0</v>
      </c>
      <c r="AG260" s="178">
        <v>1.8</v>
      </c>
      <c r="AH260" s="46"/>
      <c r="AI260" s="47"/>
      <c r="AK260" s="49"/>
    </row>
    <row r="261" spans="1:37" x14ac:dyDescent="0.25">
      <c r="A261" s="74" t="s">
        <v>282</v>
      </c>
      <c r="B261" s="163">
        <v>0</v>
      </c>
      <c r="C261" s="163">
        <f t="shared" si="57"/>
        <v>0</v>
      </c>
      <c r="D261" s="163">
        <f t="shared" si="57"/>
        <v>0</v>
      </c>
      <c r="E261" s="163">
        <f t="shared" si="57"/>
        <v>0</v>
      </c>
      <c r="F261" s="163">
        <f t="shared" si="57"/>
        <v>0</v>
      </c>
      <c r="G261" s="163">
        <f t="shared" si="57"/>
        <v>0</v>
      </c>
      <c r="H261" s="163">
        <f t="shared" si="57"/>
        <v>0</v>
      </c>
      <c r="I261" s="163">
        <f t="shared" si="57"/>
        <v>0</v>
      </c>
      <c r="J261" s="163">
        <f t="shared" si="57"/>
        <v>0</v>
      </c>
      <c r="K261" s="163">
        <f t="shared" si="57"/>
        <v>0</v>
      </c>
      <c r="L261" s="163">
        <f t="shared" si="57"/>
        <v>0</v>
      </c>
      <c r="M261" s="163">
        <f t="shared" si="57"/>
        <v>0</v>
      </c>
      <c r="N261" s="163">
        <f t="shared" si="57"/>
        <v>0</v>
      </c>
      <c r="O261" s="163">
        <f t="shared" si="57"/>
        <v>0</v>
      </c>
      <c r="P261" s="163">
        <f t="shared" si="57"/>
        <v>0</v>
      </c>
      <c r="Q261" s="163">
        <f t="shared" si="57"/>
        <v>0</v>
      </c>
      <c r="R261" s="163">
        <f t="shared" si="57"/>
        <v>0</v>
      </c>
      <c r="S261" s="163">
        <f t="shared" si="56"/>
        <v>0</v>
      </c>
      <c r="T261" s="163">
        <f t="shared" si="56"/>
        <v>0</v>
      </c>
      <c r="U261" s="163">
        <f t="shared" si="56"/>
        <v>0</v>
      </c>
      <c r="V261" s="163">
        <f t="shared" si="56"/>
        <v>0</v>
      </c>
      <c r="W261" s="163">
        <f t="shared" si="56"/>
        <v>0</v>
      </c>
      <c r="X261" s="163">
        <f t="shared" si="56"/>
        <v>0</v>
      </c>
      <c r="Y261" s="163">
        <f t="shared" si="56"/>
        <v>0</v>
      </c>
      <c r="Z261" s="163">
        <f t="shared" si="56"/>
        <v>0</v>
      </c>
      <c r="AA261" s="163">
        <f t="shared" si="56"/>
        <v>0</v>
      </c>
      <c r="AB261" s="163">
        <f t="shared" si="56"/>
        <v>0</v>
      </c>
      <c r="AC261" s="163">
        <f t="shared" si="56"/>
        <v>0</v>
      </c>
      <c r="AD261" s="163">
        <f t="shared" si="56"/>
        <v>0</v>
      </c>
      <c r="AE261" s="163">
        <f t="shared" si="56"/>
        <v>0</v>
      </c>
      <c r="AF261" s="176">
        <f t="shared" si="56"/>
        <v>0</v>
      </c>
      <c r="AG261" s="178">
        <v>1.8</v>
      </c>
      <c r="AH261" s="46"/>
      <c r="AI261" s="47"/>
      <c r="AK261" s="49"/>
    </row>
    <row r="262" spans="1:37" x14ac:dyDescent="0.25">
      <c r="A262" s="74" t="s">
        <v>283</v>
      </c>
      <c r="B262" s="163">
        <v>0</v>
      </c>
      <c r="C262" s="163">
        <f t="shared" si="57"/>
        <v>0</v>
      </c>
      <c r="D262" s="163">
        <f t="shared" si="57"/>
        <v>0</v>
      </c>
      <c r="E262" s="163">
        <f t="shared" si="57"/>
        <v>0</v>
      </c>
      <c r="F262" s="163">
        <f t="shared" si="57"/>
        <v>0</v>
      </c>
      <c r="G262" s="163">
        <f t="shared" si="57"/>
        <v>0</v>
      </c>
      <c r="H262" s="163">
        <f t="shared" si="57"/>
        <v>0</v>
      </c>
      <c r="I262" s="163">
        <f t="shared" si="57"/>
        <v>0</v>
      </c>
      <c r="J262" s="163">
        <f t="shared" si="57"/>
        <v>0</v>
      </c>
      <c r="K262" s="163">
        <f t="shared" si="57"/>
        <v>0</v>
      </c>
      <c r="L262" s="163">
        <f t="shared" si="57"/>
        <v>0</v>
      </c>
      <c r="M262" s="163">
        <f t="shared" si="57"/>
        <v>0</v>
      </c>
      <c r="N262" s="163">
        <f t="shared" si="57"/>
        <v>0</v>
      </c>
      <c r="O262" s="163">
        <f t="shared" si="57"/>
        <v>0</v>
      </c>
      <c r="P262" s="163">
        <f t="shared" si="57"/>
        <v>0</v>
      </c>
      <c r="Q262" s="163">
        <f t="shared" si="57"/>
        <v>0</v>
      </c>
      <c r="R262" s="163">
        <f t="shared" si="57"/>
        <v>0</v>
      </c>
      <c r="S262" s="163">
        <f t="shared" si="56"/>
        <v>0</v>
      </c>
      <c r="T262" s="163">
        <f t="shared" si="56"/>
        <v>0</v>
      </c>
      <c r="U262" s="163">
        <f t="shared" si="56"/>
        <v>0</v>
      </c>
      <c r="V262" s="163">
        <f t="shared" si="56"/>
        <v>0</v>
      </c>
      <c r="W262" s="163">
        <f t="shared" si="56"/>
        <v>0</v>
      </c>
      <c r="X262" s="163">
        <f t="shared" si="56"/>
        <v>0</v>
      </c>
      <c r="Y262" s="163">
        <f t="shared" si="56"/>
        <v>0</v>
      </c>
      <c r="Z262" s="163">
        <f t="shared" si="56"/>
        <v>0</v>
      </c>
      <c r="AA262" s="163">
        <f t="shared" si="56"/>
        <v>0</v>
      </c>
      <c r="AB262" s="163">
        <f t="shared" si="56"/>
        <v>0</v>
      </c>
      <c r="AC262" s="163">
        <f t="shared" si="56"/>
        <v>0</v>
      </c>
      <c r="AD262" s="163">
        <f t="shared" si="56"/>
        <v>0</v>
      </c>
      <c r="AE262" s="163">
        <f t="shared" si="56"/>
        <v>0</v>
      </c>
      <c r="AF262" s="176">
        <f t="shared" si="56"/>
        <v>0</v>
      </c>
      <c r="AG262" s="178">
        <v>1.65</v>
      </c>
      <c r="AH262" s="46"/>
      <c r="AI262" s="47"/>
      <c r="AK262" s="49"/>
    </row>
    <row r="263" spans="1:37" x14ac:dyDescent="0.25">
      <c r="A263" s="74" t="s">
        <v>284</v>
      </c>
      <c r="B263" s="163">
        <v>0</v>
      </c>
      <c r="C263" s="163">
        <f t="shared" si="57"/>
        <v>0</v>
      </c>
      <c r="D263" s="163">
        <f t="shared" si="57"/>
        <v>0</v>
      </c>
      <c r="E263" s="163">
        <f t="shared" si="57"/>
        <v>0</v>
      </c>
      <c r="F263" s="163">
        <f t="shared" si="57"/>
        <v>0</v>
      </c>
      <c r="G263" s="163">
        <f t="shared" si="57"/>
        <v>0</v>
      </c>
      <c r="H263" s="163">
        <f t="shared" si="57"/>
        <v>0</v>
      </c>
      <c r="I263" s="163">
        <f t="shared" si="57"/>
        <v>0</v>
      </c>
      <c r="J263" s="163">
        <f t="shared" si="57"/>
        <v>0</v>
      </c>
      <c r="K263" s="163">
        <f t="shared" si="57"/>
        <v>0</v>
      </c>
      <c r="L263" s="163">
        <f t="shared" si="57"/>
        <v>0</v>
      </c>
      <c r="M263" s="163">
        <f t="shared" si="57"/>
        <v>0</v>
      </c>
      <c r="N263" s="163">
        <f t="shared" si="57"/>
        <v>0</v>
      </c>
      <c r="O263" s="163">
        <f t="shared" si="57"/>
        <v>0</v>
      </c>
      <c r="P263" s="163">
        <f t="shared" si="57"/>
        <v>0</v>
      </c>
      <c r="Q263" s="163">
        <f t="shared" si="57"/>
        <v>0</v>
      </c>
      <c r="R263" s="163">
        <f t="shared" si="57"/>
        <v>0</v>
      </c>
      <c r="S263" s="163">
        <f t="shared" si="56"/>
        <v>0</v>
      </c>
      <c r="T263" s="163">
        <f t="shared" si="56"/>
        <v>0</v>
      </c>
      <c r="U263" s="163">
        <f t="shared" si="56"/>
        <v>0</v>
      </c>
      <c r="V263" s="163">
        <f t="shared" si="56"/>
        <v>0</v>
      </c>
      <c r="W263" s="163">
        <f t="shared" si="56"/>
        <v>0</v>
      </c>
      <c r="X263" s="163">
        <f t="shared" si="56"/>
        <v>0</v>
      </c>
      <c r="Y263" s="163">
        <f t="shared" si="56"/>
        <v>0</v>
      </c>
      <c r="Z263" s="163">
        <f t="shared" si="56"/>
        <v>0</v>
      </c>
      <c r="AA263" s="163">
        <f t="shared" si="56"/>
        <v>0</v>
      </c>
      <c r="AB263" s="163">
        <f t="shared" si="56"/>
        <v>0</v>
      </c>
      <c r="AC263" s="163">
        <f t="shared" si="56"/>
        <v>0</v>
      </c>
      <c r="AD263" s="163">
        <f t="shared" si="56"/>
        <v>0</v>
      </c>
      <c r="AE263" s="163">
        <f t="shared" si="56"/>
        <v>0</v>
      </c>
      <c r="AF263" s="176">
        <f t="shared" si="56"/>
        <v>0</v>
      </c>
      <c r="AG263" s="178">
        <v>1.5</v>
      </c>
      <c r="AH263" s="46"/>
      <c r="AI263" s="47"/>
      <c r="AK263" s="49"/>
    </row>
    <row r="264" spans="1:37" x14ac:dyDescent="0.25">
      <c r="A264" s="74" t="s">
        <v>285</v>
      </c>
      <c r="B264" s="163">
        <v>0</v>
      </c>
      <c r="C264" s="163">
        <f t="shared" si="57"/>
        <v>0</v>
      </c>
      <c r="D264" s="163">
        <f t="shared" si="57"/>
        <v>0</v>
      </c>
      <c r="E264" s="163">
        <f t="shared" si="57"/>
        <v>0</v>
      </c>
      <c r="F264" s="163">
        <f t="shared" si="57"/>
        <v>0</v>
      </c>
      <c r="G264" s="163">
        <f t="shared" si="57"/>
        <v>0</v>
      </c>
      <c r="H264" s="163">
        <f t="shared" si="57"/>
        <v>0</v>
      </c>
      <c r="I264" s="163">
        <f t="shared" si="57"/>
        <v>0</v>
      </c>
      <c r="J264" s="163">
        <f t="shared" si="57"/>
        <v>0</v>
      </c>
      <c r="K264" s="163">
        <f t="shared" si="57"/>
        <v>0</v>
      </c>
      <c r="L264" s="163">
        <f t="shared" si="57"/>
        <v>0</v>
      </c>
      <c r="M264" s="163">
        <f t="shared" si="57"/>
        <v>0</v>
      </c>
      <c r="N264" s="163">
        <f t="shared" si="57"/>
        <v>0</v>
      </c>
      <c r="O264" s="163">
        <f t="shared" si="57"/>
        <v>0</v>
      </c>
      <c r="P264" s="163">
        <f t="shared" si="57"/>
        <v>0</v>
      </c>
      <c r="Q264" s="163">
        <f t="shared" si="57"/>
        <v>0</v>
      </c>
      <c r="R264" s="163">
        <f t="shared" si="57"/>
        <v>0</v>
      </c>
      <c r="S264" s="163">
        <f t="shared" ref="S264:AF273" si="58">R264</f>
        <v>0</v>
      </c>
      <c r="T264" s="163">
        <f t="shared" si="58"/>
        <v>0</v>
      </c>
      <c r="U264" s="163">
        <f t="shared" si="58"/>
        <v>0</v>
      </c>
      <c r="V264" s="163">
        <f t="shared" si="58"/>
        <v>0</v>
      </c>
      <c r="W264" s="163">
        <f t="shared" si="58"/>
        <v>0</v>
      </c>
      <c r="X264" s="163">
        <f t="shared" si="58"/>
        <v>0</v>
      </c>
      <c r="Y264" s="163">
        <f t="shared" si="58"/>
        <v>0</v>
      </c>
      <c r="Z264" s="163">
        <f t="shared" si="58"/>
        <v>0</v>
      </c>
      <c r="AA264" s="163">
        <f t="shared" si="58"/>
        <v>0</v>
      </c>
      <c r="AB264" s="163">
        <f t="shared" si="58"/>
        <v>0</v>
      </c>
      <c r="AC264" s="163">
        <f t="shared" si="58"/>
        <v>0</v>
      </c>
      <c r="AD264" s="163">
        <f t="shared" si="58"/>
        <v>0</v>
      </c>
      <c r="AE264" s="163">
        <f t="shared" si="58"/>
        <v>0</v>
      </c>
      <c r="AF264" s="176">
        <f t="shared" si="58"/>
        <v>0</v>
      </c>
      <c r="AG264" s="178">
        <v>0.998</v>
      </c>
      <c r="AH264" s="46"/>
      <c r="AI264" s="47"/>
      <c r="AK264" s="49"/>
    </row>
    <row r="265" spans="1:37" x14ac:dyDescent="0.25">
      <c r="A265" s="74" t="s">
        <v>286</v>
      </c>
      <c r="B265" s="163">
        <v>0</v>
      </c>
      <c r="C265" s="163">
        <f t="shared" ref="C265:R273" si="59">B265</f>
        <v>0</v>
      </c>
      <c r="D265" s="163">
        <f t="shared" si="59"/>
        <v>0</v>
      </c>
      <c r="E265" s="163">
        <f t="shared" si="59"/>
        <v>0</v>
      </c>
      <c r="F265" s="163">
        <f t="shared" si="59"/>
        <v>0</v>
      </c>
      <c r="G265" s="163">
        <f t="shared" si="59"/>
        <v>0</v>
      </c>
      <c r="H265" s="163">
        <f t="shared" si="59"/>
        <v>0</v>
      </c>
      <c r="I265" s="163">
        <f t="shared" si="59"/>
        <v>0</v>
      </c>
      <c r="J265" s="163">
        <f t="shared" si="59"/>
        <v>0</v>
      </c>
      <c r="K265" s="163">
        <f t="shared" si="59"/>
        <v>0</v>
      </c>
      <c r="L265" s="163">
        <f t="shared" si="59"/>
        <v>0</v>
      </c>
      <c r="M265" s="163">
        <f t="shared" si="59"/>
        <v>0</v>
      </c>
      <c r="N265" s="163">
        <f t="shared" si="59"/>
        <v>0</v>
      </c>
      <c r="O265" s="163">
        <f t="shared" si="59"/>
        <v>0</v>
      </c>
      <c r="P265" s="163">
        <f t="shared" si="59"/>
        <v>0</v>
      </c>
      <c r="Q265" s="163">
        <f t="shared" si="59"/>
        <v>0</v>
      </c>
      <c r="R265" s="163">
        <f t="shared" si="59"/>
        <v>0</v>
      </c>
      <c r="S265" s="163">
        <f t="shared" si="58"/>
        <v>0</v>
      </c>
      <c r="T265" s="163">
        <f t="shared" si="58"/>
        <v>0</v>
      </c>
      <c r="U265" s="163">
        <f t="shared" si="58"/>
        <v>0</v>
      </c>
      <c r="V265" s="163">
        <f t="shared" si="58"/>
        <v>0</v>
      </c>
      <c r="W265" s="163">
        <f t="shared" si="58"/>
        <v>0</v>
      </c>
      <c r="X265" s="163">
        <f t="shared" si="58"/>
        <v>0</v>
      </c>
      <c r="Y265" s="163">
        <f t="shared" si="58"/>
        <v>0</v>
      </c>
      <c r="Z265" s="163">
        <f t="shared" si="58"/>
        <v>0</v>
      </c>
      <c r="AA265" s="163">
        <f t="shared" si="58"/>
        <v>0</v>
      </c>
      <c r="AB265" s="163">
        <f t="shared" si="58"/>
        <v>0</v>
      </c>
      <c r="AC265" s="163">
        <f t="shared" si="58"/>
        <v>0</v>
      </c>
      <c r="AD265" s="163">
        <f t="shared" si="58"/>
        <v>0</v>
      </c>
      <c r="AE265" s="163">
        <f t="shared" si="58"/>
        <v>0</v>
      </c>
      <c r="AF265" s="176">
        <f t="shared" si="58"/>
        <v>0</v>
      </c>
      <c r="AG265" s="178">
        <v>0.997</v>
      </c>
      <c r="AH265" s="46"/>
      <c r="AI265" s="47"/>
      <c r="AK265" s="49"/>
    </row>
    <row r="266" spans="1:37" x14ac:dyDescent="0.25">
      <c r="A266" s="74" t="s">
        <v>287</v>
      </c>
      <c r="B266" s="163">
        <v>0</v>
      </c>
      <c r="C266" s="163">
        <f t="shared" si="59"/>
        <v>0</v>
      </c>
      <c r="D266" s="163">
        <f t="shared" si="59"/>
        <v>0</v>
      </c>
      <c r="E266" s="163">
        <f t="shared" si="59"/>
        <v>0</v>
      </c>
      <c r="F266" s="163">
        <f t="shared" si="59"/>
        <v>0</v>
      </c>
      <c r="G266" s="163">
        <f t="shared" si="59"/>
        <v>0</v>
      </c>
      <c r="H266" s="163">
        <f t="shared" si="59"/>
        <v>0</v>
      </c>
      <c r="I266" s="163">
        <f t="shared" si="59"/>
        <v>0</v>
      </c>
      <c r="J266" s="163">
        <f t="shared" si="59"/>
        <v>0</v>
      </c>
      <c r="K266" s="163">
        <f t="shared" si="59"/>
        <v>0</v>
      </c>
      <c r="L266" s="163">
        <f t="shared" si="59"/>
        <v>0</v>
      </c>
      <c r="M266" s="163">
        <f t="shared" si="59"/>
        <v>0</v>
      </c>
      <c r="N266" s="163">
        <f t="shared" si="59"/>
        <v>0</v>
      </c>
      <c r="O266" s="163">
        <f t="shared" si="59"/>
        <v>0</v>
      </c>
      <c r="P266" s="163">
        <f t="shared" si="59"/>
        <v>0</v>
      </c>
      <c r="Q266" s="163">
        <f t="shared" si="59"/>
        <v>0</v>
      </c>
      <c r="R266" s="163">
        <f t="shared" si="59"/>
        <v>0</v>
      </c>
      <c r="S266" s="163">
        <f t="shared" si="58"/>
        <v>0</v>
      </c>
      <c r="T266" s="163">
        <f t="shared" si="58"/>
        <v>0</v>
      </c>
      <c r="U266" s="163">
        <f t="shared" si="58"/>
        <v>0</v>
      </c>
      <c r="V266" s="163">
        <f t="shared" si="58"/>
        <v>0</v>
      </c>
      <c r="W266" s="163">
        <f t="shared" si="58"/>
        <v>0</v>
      </c>
      <c r="X266" s="163">
        <f t="shared" si="58"/>
        <v>0</v>
      </c>
      <c r="Y266" s="163">
        <f t="shared" si="58"/>
        <v>0</v>
      </c>
      <c r="Z266" s="163">
        <f t="shared" si="58"/>
        <v>0</v>
      </c>
      <c r="AA266" s="163">
        <f t="shared" si="58"/>
        <v>0</v>
      </c>
      <c r="AB266" s="163">
        <f t="shared" si="58"/>
        <v>0</v>
      </c>
      <c r="AC266" s="163">
        <f t="shared" si="58"/>
        <v>0</v>
      </c>
      <c r="AD266" s="163">
        <f t="shared" si="58"/>
        <v>0</v>
      </c>
      <c r="AE266" s="163">
        <f t="shared" si="58"/>
        <v>0</v>
      </c>
      <c r="AF266" s="176">
        <f t="shared" si="58"/>
        <v>0</v>
      </c>
      <c r="AG266" s="178">
        <v>0.997</v>
      </c>
      <c r="AH266" s="46"/>
      <c r="AI266" s="47"/>
      <c r="AK266" s="49"/>
    </row>
    <row r="267" spans="1:37" x14ac:dyDescent="0.25">
      <c r="A267" s="74" t="s">
        <v>288</v>
      </c>
      <c r="B267" s="163">
        <v>0</v>
      </c>
      <c r="C267" s="163">
        <f t="shared" si="59"/>
        <v>0</v>
      </c>
      <c r="D267" s="163">
        <f t="shared" si="59"/>
        <v>0</v>
      </c>
      <c r="E267" s="163">
        <f t="shared" si="59"/>
        <v>0</v>
      </c>
      <c r="F267" s="163">
        <f t="shared" si="59"/>
        <v>0</v>
      </c>
      <c r="G267" s="163">
        <f t="shared" si="59"/>
        <v>0</v>
      </c>
      <c r="H267" s="163">
        <f t="shared" si="59"/>
        <v>0</v>
      </c>
      <c r="I267" s="163">
        <f t="shared" si="59"/>
        <v>0</v>
      </c>
      <c r="J267" s="163">
        <f t="shared" si="59"/>
        <v>0</v>
      </c>
      <c r="K267" s="163">
        <f t="shared" si="59"/>
        <v>0</v>
      </c>
      <c r="L267" s="163">
        <f t="shared" si="59"/>
        <v>0</v>
      </c>
      <c r="M267" s="163">
        <f t="shared" si="59"/>
        <v>0</v>
      </c>
      <c r="N267" s="163">
        <f t="shared" si="59"/>
        <v>0</v>
      </c>
      <c r="O267" s="163">
        <f t="shared" si="59"/>
        <v>0</v>
      </c>
      <c r="P267" s="163">
        <f t="shared" si="59"/>
        <v>0</v>
      </c>
      <c r="Q267" s="163">
        <f t="shared" si="59"/>
        <v>0</v>
      </c>
      <c r="R267" s="163">
        <f t="shared" si="59"/>
        <v>0</v>
      </c>
      <c r="S267" s="163">
        <f t="shared" si="58"/>
        <v>0</v>
      </c>
      <c r="T267" s="163">
        <f t="shared" si="58"/>
        <v>0</v>
      </c>
      <c r="U267" s="163">
        <f t="shared" si="58"/>
        <v>0</v>
      </c>
      <c r="V267" s="163">
        <f t="shared" si="58"/>
        <v>0</v>
      </c>
      <c r="W267" s="163">
        <f t="shared" si="58"/>
        <v>0</v>
      </c>
      <c r="X267" s="163">
        <f t="shared" si="58"/>
        <v>0</v>
      </c>
      <c r="Y267" s="163">
        <f t="shared" si="58"/>
        <v>0</v>
      </c>
      <c r="Z267" s="163">
        <f t="shared" si="58"/>
        <v>0</v>
      </c>
      <c r="AA267" s="163">
        <f t="shared" si="58"/>
        <v>0</v>
      </c>
      <c r="AB267" s="163">
        <f t="shared" si="58"/>
        <v>0</v>
      </c>
      <c r="AC267" s="163">
        <f t="shared" si="58"/>
        <v>0</v>
      </c>
      <c r="AD267" s="163">
        <f t="shared" si="58"/>
        <v>0</v>
      </c>
      <c r="AE267" s="163">
        <f t="shared" si="58"/>
        <v>0</v>
      </c>
      <c r="AF267" s="176">
        <f t="shared" si="58"/>
        <v>0</v>
      </c>
      <c r="AG267" s="178">
        <v>0.996</v>
      </c>
      <c r="AH267" s="46"/>
      <c r="AI267" s="47"/>
      <c r="AK267" s="49"/>
    </row>
    <row r="268" spans="1:37" x14ac:dyDescent="0.25">
      <c r="A268" s="74" t="s">
        <v>289</v>
      </c>
      <c r="B268" s="163">
        <v>0</v>
      </c>
      <c r="C268" s="163">
        <f t="shared" si="59"/>
        <v>0</v>
      </c>
      <c r="D268" s="163">
        <f t="shared" si="59"/>
        <v>0</v>
      </c>
      <c r="E268" s="163">
        <f t="shared" si="59"/>
        <v>0</v>
      </c>
      <c r="F268" s="163">
        <f t="shared" si="59"/>
        <v>0</v>
      </c>
      <c r="G268" s="163">
        <f t="shared" si="59"/>
        <v>0</v>
      </c>
      <c r="H268" s="163">
        <f t="shared" si="59"/>
        <v>0</v>
      </c>
      <c r="I268" s="163">
        <f t="shared" si="59"/>
        <v>0</v>
      </c>
      <c r="J268" s="163">
        <f t="shared" si="59"/>
        <v>0</v>
      </c>
      <c r="K268" s="163">
        <f t="shared" si="59"/>
        <v>0</v>
      </c>
      <c r="L268" s="163">
        <f t="shared" si="59"/>
        <v>0</v>
      </c>
      <c r="M268" s="163">
        <f t="shared" si="59"/>
        <v>0</v>
      </c>
      <c r="N268" s="163">
        <f t="shared" si="59"/>
        <v>0</v>
      </c>
      <c r="O268" s="163">
        <f t="shared" si="59"/>
        <v>0</v>
      </c>
      <c r="P268" s="163">
        <f t="shared" si="59"/>
        <v>0</v>
      </c>
      <c r="Q268" s="163">
        <f t="shared" si="59"/>
        <v>0</v>
      </c>
      <c r="R268" s="163">
        <f t="shared" si="59"/>
        <v>0</v>
      </c>
      <c r="S268" s="163">
        <f t="shared" si="58"/>
        <v>0</v>
      </c>
      <c r="T268" s="163">
        <f t="shared" si="58"/>
        <v>0</v>
      </c>
      <c r="U268" s="163">
        <f t="shared" si="58"/>
        <v>0</v>
      </c>
      <c r="V268" s="163">
        <f t="shared" si="58"/>
        <v>0</v>
      </c>
      <c r="W268" s="163">
        <f t="shared" si="58"/>
        <v>0</v>
      </c>
      <c r="X268" s="163">
        <f t="shared" si="58"/>
        <v>0</v>
      </c>
      <c r="Y268" s="163">
        <f t="shared" si="58"/>
        <v>0</v>
      </c>
      <c r="Z268" s="163">
        <f t="shared" si="58"/>
        <v>0</v>
      </c>
      <c r="AA268" s="163">
        <f t="shared" si="58"/>
        <v>0</v>
      </c>
      <c r="AB268" s="163">
        <f t="shared" si="58"/>
        <v>0</v>
      </c>
      <c r="AC268" s="163">
        <f t="shared" si="58"/>
        <v>0</v>
      </c>
      <c r="AD268" s="163">
        <f t="shared" si="58"/>
        <v>0</v>
      </c>
      <c r="AE268" s="163">
        <f t="shared" si="58"/>
        <v>0</v>
      </c>
      <c r="AF268" s="176">
        <f t="shared" si="58"/>
        <v>0</v>
      </c>
      <c r="AG268" s="178">
        <v>0.996</v>
      </c>
      <c r="AH268" s="46"/>
      <c r="AI268" s="47"/>
    </row>
    <row r="269" spans="1:37" x14ac:dyDescent="0.25">
      <c r="A269" s="74" t="s">
        <v>290</v>
      </c>
      <c r="B269" s="163">
        <v>0</v>
      </c>
      <c r="C269" s="163">
        <f t="shared" si="59"/>
        <v>0</v>
      </c>
      <c r="D269" s="163">
        <f t="shared" si="59"/>
        <v>0</v>
      </c>
      <c r="E269" s="163">
        <f t="shared" si="59"/>
        <v>0</v>
      </c>
      <c r="F269" s="163">
        <f t="shared" si="59"/>
        <v>0</v>
      </c>
      <c r="G269" s="163">
        <f t="shared" si="59"/>
        <v>0</v>
      </c>
      <c r="H269" s="163">
        <f t="shared" si="59"/>
        <v>0</v>
      </c>
      <c r="I269" s="163">
        <f t="shared" si="59"/>
        <v>0</v>
      </c>
      <c r="J269" s="163">
        <f t="shared" si="59"/>
        <v>0</v>
      </c>
      <c r="K269" s="163">
        <f t="shared" si="59"/>
        <v>0</v>
      </c>
      <c r="L269" s="163">
        <f t="shared" si="59"/>
        <v>0</v>
      </c>
      <c r="M269" s="163">
        <f t="shared" si="59"/>
        <v>0</v>
      </c>
      <c r="N269" s="163">
        <f t="shared" si="59"/>
        <v>0</v>
      </c>
      <c r="O269" s="163">
        <f t="shared" si="59"/>
        <v>0</v>
      </c>
      <c r="P269" s="163">
        <f t="shared" si="59"/>
        <v>0</v>
      </c>
      <c r="Q269" s="163">
        <f t="shared" si="59"/>
        <v>0</v>
      </c>
      <c r="R269" s="163">
        <f t="shared" si="59"/>
        <v>0</v>
      </c>
      <c r="S269" s="163">
        <f t="shared" si="58"/>
        <v>0</v>
      </c>
      <c r="T269" s="163">
        <f t="shared" si="58"/>
        <v>0</v>
      </c>
      <c r="U269" s="163">
        <f t="shared" si="58"/>
        <v>0</v>
      </c>
      <c r="V269" s="163">
        <f t="shared" si="58"/>
        <v>0</v>
      </c>
      <c r="W269" s="163">
        <f t="shared" si="58"/>
        <v>0</v>
      </c>
      <c r="X269" s="163">
        <f t="shared" si="58"/>
        <v>0</v>
      </c>
      <c r="Y269" s="163">
        <f t="shared" si="58"/>
        <v>0</v>
      </c>
      <c r="Z269" s="163">
        <f t="shared" si="58"/>
        <v>0</v>
      </c>
      <c r="AA269" s="163">
        <f t="shared" si="58"/>
        <v>0</v>
      </c>
      <c r="AB269" s="163">
        <f t="shared" si="58"/>
        <v>0</v>
      </c>
      <c r="AC269" s="163">
        <f t="shared" si="58"/>
        <v>0</v>
      </c>
      <c r="AD269" s="163">
        <f t="shared" si="58"/>
        <v>0</v>
      </c>
      <c r="AE269" s="163">
        <f t="shared" si="58"/>
        <v>0</v>
      </c>
      <c r="AF269" s="176">
        <f t="shared" si="58"/>
        <v>0</v>
      </c>
      <c r="AG269" s="178">
        <v>0.996</v>
      </c>
      <c r="AH269" s="46"/>
      <c r="AI269" s="47"/>
    </row>
    <row r="270" spans="1:37" x14ac:dyDescent="0.25">
      <c r="A270" s="74" t="s">
        <v>291</v>
      </c>
      <c r="B270" s="163">
        <v>0</v>
      </c>
      <c r="C270" s="163">
        <f t="shared" si="59"/>
        <v>0</v>
      </c>
      <c r="D270" s="163">
        <f t="shared" si="59"/>
        <v>0</v>
      </c>
      <c r="E270" s="163">
        <f t="shared" si="59"/>
        <v>0</v>
      </c>
      <c r="F270" s="163">
        <f t="shared" si="59"/>
        <v>0</v>
      </c>
      <c r="G270" s="163">
        <f t="shared" si="59"/>
        <v>0</v>
      </c>
      <c r="H270" s="163">
        <f t="shared" si="59"/>
        <v>0</v>
      </c>
      <c r="I270" s="163">
        <f t="shared" si="59"/>
        <v>0</v>
      </c>
      <c r="J270" s="163">
        <f t="shared" si="59"/>
        <v>0</v>
      </c>
      <c r="K270" s="163">
        <f t="shared" si="59"/>
        <v>0</v>
      </c>
      <c r="L270" s="163">
        <f t="shared" si="59"/>
        <v>0</v>
      </c>
      <c r="M270" s="163">
        <f t="shared" si="59"/>
        <v>0</v>
      </c>
      <c r="N270" s="163">
        <f t="shared" si="59"/>
        <v>0</v>
      </c>
      <c r="O270" s="163">
        <f t="shared" si="59"/>
        <v>0</v>
      </c>
      <c r="P270" s="163">
        <f t="shared" si="59"/>
        <v>0</v>
      </c>
      <c r="Q270" s="163">
        <f t="shared" si="59"/>
        <v>0</v>
      </c>
      <c r="R270" s="163">
        <f t="shared" si="59"/>
        <v>0</v>
      </c>
      <c r="S270" s="163">
        <f t="shared" si="58"/>
        <v>0</v>
      </c>
      <c r="T270" s="163">
        <f t="shared" si="58"/>
        <v>0</v>
      </c>
      <c r="U270" s="163">
        <f t="shared" si="58"/>
        <v>0</v>
      </c>
      <c r="V270" s="163">
        <f t="shared" si="58"/>
        <v>0</v>
      </c>
      <c r="W270" s="163">
        <f t="shared" si="58"/>
        <v>0</v>
      </c>
      <c r="X270" s="163">
        <f t="shared" si="58"/>
        <v>0</v>
      </c>
      <c r="Y270" s="163">
        <f t="shared" si="58"/>
        <v>0</v>
      </c>
      <c r="Z270" s="163">
        <f t="shared" si="58"/>
        <v>0</v>
      </c>
      <c r="AA270" s="163">
        <f t="shared" si="58"/>
        <v>0</v>
      </c>
      <c r="AB270" s="163">
        <f t="shared" si="58"/>
        <v>0</v>
      </c>
      <c r="AC270" s="163">
        <f t="shared" si="58"/>
        <v>0</v>
      </c>
      <c r="AD270" s="163">
        <f t="shared" si="58"/>
        <v>0</v>
      </c>
      <c r="AE270" s="163">
        <f t="shared" si="58"/>
        <v>0</v>
      </c>
      <c r="AF270" s="176">
        <f t="shared" si="58"/>
        <v>0</v>
      </c>
      <c r="AG270" s="178">
        <v>0.995</v>
      </c>
      <c r="AH270" s="46"/>
      <c r="AI270" s="47"/>
    </row>
    <row r="271" spans="1:37" x14ac:dyDescent="0.25">
      <c r="A271" s="74" t="s">
        <v>292</v>
      </c>
      <c r="B271" s="163">
        <v>0</v>
      </c>
      <c r="C271" s="163">
        <f t="shared" si="59"/>
        <v>0</v>
      </c>
      <c r="D271" s="163">
        <f t="shared" si="59"/>
        <v>0</v>
      </c>
      <c r="E271" s="163">
        <f t="shared" si="59"/>
        <v>0</v>
      </c>
      <c r="F271" s="163">
        <f t="shared" si="59"/>
        <v>0</v>
      </c>
      <c r="G271" s="163">
        <f t="shared" si="59"/>
        <v>0</v>
      </c>
      <c r="H271" s="163">
        <f t="shared" si="59"/>
        <v>0</v>
      </c>
      <c r="I271" s="163">
        <f t="shared" si="59"/>
        <v>0</v>
      </c>
      <c r="J271" s="163">
        <f t="shared" si="59"/>
        <v>0</v>
      </c>
      <c r="K271" s="163">
        <f t="shared" si="59"/>
        <v>0</v>
      </c>
      <c r="L271" s="163">
        <f t="shared" si="59"/>
        <v>0</v>
      </c>
      <c r="M271" s="163">
        <f t="shared" si="59"/>
        <v>0</v>
      </c>
      <c r="N271" s="163">
        <f t="shared" si="59"/>
        <v>0</v>
      </c>
      <c r="O271" s="163">
        <f t="shared" si="59"/>
        <v>0</v>
      </c>
      <c r="P271" s="163">
        <f t="shared" si="59"/>
        <v>0</v>
      </c>
      <c r="Q271" s="163">
        <f t="shared" si="59"/>
        <v>0</v>
      </c>
      <c r="R271" s="163">
        <f t="shared" si="59"/>
        <v>0</v>
      </c>
      <c r="S271" s="163">
        <f t="shared" si="58"/>
        <v>0</v>
      </c>
      <c r="T271" s="163">
        <f t="shared" si="58"/>
        <v>0</v>
      </c>
      <c r="U271" s="163">
        <f t="shared" si="58"/>
        <v>0</v>
      </c>
      <c r="V271" s="163">
        <f t="shared" si="58"/>
        <v>0</v>
      </c>
      <c r="W271" s="163">
        <f t="shared" si="58"/>
        <v>0</v>
      </c>
      <c r="X271" s="163">
        <f t="shared" si="58"/>
        <v>0</v>
      </c>
      <c r="Y271" s="163">
        <f t="shared" si="58"/>
        <v>0</v>
      </c>
      <c r="Z271" s="163">
        <f t="shared" si="58"/>
        <v>0</v>
      </c>
      <c r="AA271" s="163">
        <f t="shared" si="58"/>
        <v>0</v>
      </c>
      <c r="AB271" s="163">
        <f t="shared" si="58"/>
        <v>0</v>
      </c>
      <c r="AC271" s="163">
        <f t="shared" si="58"/>
        <v>0</v>
      </c>
      <c r="AD271" s="163">
        <f t="shared" si="58"/>
        <v>0</v>
      </c>
      <c r="AE271" s="163">
        <f t="shared" si="58"/>
        <v>0</v>
      </c>
      <c r="AF271" s="176">
        <f t="shared" si="58"/>
        <v>0</v>
      </c>
      <c r="AG271" s="178">
        <v>0.99299999999999999</v>
      </c>
      <c r="AH271" s="46"/>
      <c r="AI271" s="47"/>
    </row>
    <row r="272" spans="1:37" x14ac:dyDescent="0.25">
      <c r="A272" s="74" t="s">
        <v>293</v>
      </c>
      <c r="B272" s="163">
        <v>0</v>
      </c>
      <c r="C272" s="163">
        <f t="shared" si="59"/>
        <v>0</v>
      </c>
      <c r="D272" s="163">
        <f t="shared" si="59"/>
        <v>0</v>
      </c>
      <c r="E272" s="163">
        <f t="shared" si="59"/>
        <v>0</v>
      </c>
      <c r="F272" s="163">
        <f t="shared" si="59"/>
        <v>0</v>
      </c>
      <c r="G272" s="163">
        <f t="shared" si="59"/>
        <v>0</v>
      </c>
      <c r="H272" s="163">
        <f t="shared" si="59"/>
        <v>0</v>
      </c>
      <c r="I272" s="163">
        <f t="shared" si="59"/>
        <v>0</v>
      </c>
      <c r="J272" s="163">
        <f t="shared" si="59"/>
        <v>0</v>
      </c>
      <c r="K272" s="163">
        <f t="shared" si="59"/>
        <v>0</v>
      </c>
      <c r="L272" s="163">
        <f t="shared" si="59"/>
        <v>0</v>
      </c>
      <c r="M272" s="163">
        <f t="shared" si="59"/>
        <v>0</v>
      </c>
      <c r="N272" s="163">
        <f t="shared" si="59"/>
        <v>0</v>
      </c>
      <c r="O272" s="163">
        <f t="shared" si="59"/>
        <v>0</v>
      </c>
      <c r="P272" s="163">
        <f t="shared" si="59"/>
        <v>0</v>
      </c>
      <c r="Q272" s="163">
        <f t="shared" si="59"/>
        <v>0</v>
      </c>
      <c r="R272" s="163">
        <f t="shared" si="59"/>
        <v>0</v>
      </c>
      <c r="S272" s="163">
        <f t="shared" si="58"/>
        <v>0</v>
      </c>
      <c r="T272" s="163">
        <f t="shared" si="58"/>
        <v>0</v>
      </c>
      <c r="U272" s="163">
        <f t="shared" si="58"/>
        <v>0</v>
      </c>
      <c r="V272" s="163">
        <f t="shared" si="58"/>
        <v>0</v>
      </c>
      <c r="W272" s="163">
        <f t="shared" si="58"/>
        <v>0</v>
      </c>
      <c r="X272" s="163">
        <f t="shared" si="58"/>
        <v>0</v>
      </c>
      <c r="Y272" s="163">
        <f t="shared" si="58"/>
        <v>0</v>
      </c>
      <c r="Z272" s="163">
        <f t="shared" si="58"/>
        <v>0</v>
      </c>
      <c r="AA272" s="163">
        <f t="shared" si="58"/>
        <v>0</v>
      </c>
      <c r="AB272" s="163">
        <f t="shared" si="58"/>
        <v>0</v>
      </c>
      <c r="AC272" s="163">
        <f t="shared" si="58"/>
        <v>0</v>
      </c>
      <c r="AD272" s="163">
        <f t="shared" si="58"/>
        <v>0</v>
      </c>
      <c r="AE272" s="163">
        <f t="shared" si="58"/>
        <v>0</v>
      </c>
      <c r="AF272" s="176">
        <f t="shared" si="58"/>
        <v>0</v>
      </c>
      <c r="AG272" s="178">
        <v>0.99</v>
      </c>
      <c r="AH272" s="46"/>
      <c r="AI272" s="47"/>
    </row>
    <row r="273" spans="1:35" ht="15.75" thickBot="1" x14ac:dyDescent="0.3">
      <c r="A273" s="74" t="s">
        <v>294</v>
      </c>
      <c r="B273" s="179">
        <v>0</v>
      </c>
      <c r="C273" s="179">
        <f t="shared" si="59"/>
        <v>0</v>
      </c>
      <c r="D273" s="179">
        <f t="shared" si="59"/>
        <v>0</v>
      </c>
      <c r="E273" s="179">
        <f t="shared" si="59"/>
        <v>0</v>
      </c>
      <c r="F273" s="179">
        <f t="shared" si="59"/>
        <v>0</v>
      </c>
      <c r="G273" s="179">
        <f t="shared" si="59"/>
        <v>0</v>
      </c>
      <c r="H273" s="179">
        <f t="shared" si="59"/>
        <v>0</v>
      </c>
      <c r="I273" s="179">
        <f t="shared" si="59"/>
        <v>0</v>
      </c>
      <c r="J273" s="179">
        <f t="shared" si="59"/>
        <v>0</v>
      </c>
      <c r="K273" s="179">
        <f t="shared" si="59"/>
        <v>0</v>
      </c>
      <c r="L273" s="179">
        <f t="shared" si="59"/>
        <v>0</v>
      </c>
      <c r="M273" s="179">
        <f t="shared" si="59"/>
        <v>0</v>
      </c>
      <c r="N273" s="179">
        <f t="shared" si="59"/>
        <v>0</v>
      </c>
      <c r="O273" s="179">
        <f t="shared" si="59"/>
        <v>0</v>
      </c>
      <c r="P273" s="179">
        <f t="shared" si="59"/>
        <v>0</v>
      </c>
      <c r="Q273" s="179">
        <f t="shared" si="59"/>
        <v>0</v>
      </c>
      <c r="R273" s="179">
        <f t="shared" si="59"/>
        <v>0</v>
      </c>
      <c r="S273" s="179">
        <f t="shared" si="58"/>
        <v>0</v>
      </c>
      <c r="T273" s="179">
        <f t="shared" si="58"/>
        <v>0</v>
      </c>
      <c r="U273" s="179">
        <f t="shared" si="58"/>
        <v>0</v>
      </c>
      <c r="V273" s="179">
        <f t="shared" si="58"/>
        <v>0</v>
      </c>
      <c r="W273" s="179">
        <f t="shared" si="58"/>
        <v>0</v>
      </c>
      <c r="X273" s="179">
        <f t="shared" si="58"/>
        <v>0</v>
      </c>
      <c r="Y273" s="179">
        <f t="shared" si="58"/>
        <v>0</v>
      </c>
      <c r="Z273" s="179">
        <f t="shared" si="58"/>
        <v>0</v>
      </c>
      <c r="AA273" s="179">
        <f t="shared" si="58"/>
        <v>0</v>
      </c>
      <c r="AB273" s="179">
        <f t="shared" si="58"/>
        <v>0</v>
      </c>
      <c r="AC273" s="179">
        <f t="shared" si="58"/>
        <v>0</v>
      </c>
      <c r="AD273" s="179">
        <f t="shared" si="58"/>
        <v>0</v>
      </c>
      <c r="AE273" s="179">
        <f t="shared" si="58"/>
        <v>0</v>
      </c>
      <c r="AF273" s="180">
        <f t="shared" si="58"/>
        <v>0</v>
      </c>
      <c r="AG273" s="178">
        <v>0.97899999999999998</v>
      </c>
      <c r="AH273" s="46"/>
      <c r="AI273" s="47"/>
    </row>
    <row r="274" spans="1:35" ht="15.75" thickBot="1" x14ac:dyDescent="0.3">
      <c r="A274" s="181" t="s">
        <v>295</v>
      </c>
      <c r="B274" s="182">
        <f t="shared" ref="B274:AG274" si="60">SUM(B169:B273)</f>
        <v>0</v>
      </c>
      <c r="C274" s="182">
        <f t="shared" si="60"/>
        <v>0</v>
      </c>
      <c r="D274" s="182">
        <f t="shared" si="60"/>
        <v>0</v>
      </c>
      <c r="E274" s="182">
        <f t="shared" si="60"/>
        <v>0</v>
      </c>
      <c r="F274" s="182">
        <f t="shared" si="60"/>
        <v>0</v>
      </c>
      <c r="G274" s="182">
        <f t="shared" si="60"/>
        <v>0</v>
      </c>
      <c r="H274" s="182">
        <f t="shared" si="60"/>
        <v>0</v>
      </c>
      <c r="I274" s="182">
        <f t="shared" si="60"/>
        <v>0</v>
      </c>
      <c r="J274" s="182">
        <f t="shared" si="60"/>
        <v>0</v>
      </c>
      <c r="K274" s="182">
        <f t="shared" si="60"/>
        <v>0</v>
      </c>
      <c r="L274" s="182">
        <f t="shared" si="60"/>
        <v>0</v>
      </c>
      <c r="M274" s="182">
        <f t="shared" si="60"/>
        <v>0</v>
      </c>
      <c r="N274" s="182">
        <f t="shared" si="60"/>
        <v>0</v>
      </c>
      <c r="O274" s="182">
        <f t="shared" si="60"/>
        <v>0</v>
      </c>
      <c r="P274" s="182">
        <f t="shared" si="60"/>
        <v>0</v>
      </c>
      <c r="Q274" s="182">
        <f t="shared" si="60"/>
        <v>0</v>
      </c>
      <c r="R274" s="182">
        <f t="shared" si="60"/>
        <v>0</v>
      </c>
      <c r="S274" s="182">
        <f t="shared" si="60"/>
        <v>0</v>
      </c>
      <c r="T274" s="182">
        <f t="shared" si="60"/>
        <v>0</v>
      </c>
      <c r="U274" s="182">
        <f t="shared" si="60"/>
        <v>0</v>
      </c>
      <c r="V274" s="182">
        <f t="shared" si="60"/>
        <v>0</v>
      </c>
      <c r="W274" s="182">
        <f t="shared" si="60"/>
        <v>0</v>
      </c>
      <c r="X274" s="182">
        <f t="shared" si="60"/>
        <v>0</v>
      </c>
      <c r="Y274" s="182">
        <f t="shared" si="60"/>
        <v>0</v>
      </c>
      <c r="Z274" s="182">
        <f t="shared" si="60"/>
        <v>0</v>
      </c>
      <c r="AA274" s="182">
        <f t="shared" si="60"/>
        <v>0</v>
      </c>
      <c r="AB274" s="182">
        <f t="shared" si="60"/>
        <v>0</v>
      </c>
      <c r="AC274" s="182">
        <f t="shared" si="60"/>
        <v>0</v>
      </c>
      <c r="AD274" s="182">
        <f t="shared" si="60"/>
        <v>0</v>
      </c>
      <c r="AE274" s="182">
        <f t="shared" si="60"/>
        <v>0</v>
      </c>
      <c r="AF274" s="183">
        <f t="shared" si="60"/>
        <v>0</v>
      </c>
      <c r="AG274" s="184">
        <f t="shared" si="6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8" priority="32">
      <formula>$AH11=0</formula>
    </cfRule>
  </conditionalFormatting>
  <conditionalFormatting sqref="A101:A102">
    <cfRule type="expression" dxfId="187" priority="200">
      <formula>$AH106=0</formula>
    </cfRule>
  </conditionalFormatting>
  <conditionalFormatting sqref="A103:A107">
    <cfRule type="expression" dxfId="186" priority="148">
      <formula>$AH102=0</formula>
    </cfRule>
  </conditionalFormatting>
  <conditionalFormatting sqref="A160:A167">
    <cfRule type="expression" dxfId="185" priority="201">
      <formula>$AH267=0</formula>
    </cfRule>
  </conditionalFormatting>
  <conditionalFormatting sqref="A168:A275">
    <cfRule type="expression" dxfId="184" priority="71">
      <formula>$AH168=0</formula>
    </cfRule>
  </conditionalFormatting>
  <conditionalFormatting sqref="B8">
    <cfRule type="expression" dxfId="183" priority="196">
      <formula>AND(C$9&gt;=14/24,C$9&lt;20/24)</formula>
    </cfRule>
    <cfRule type="expression" dxfId="182" priority="197">
      <formula>AND(C$9&gt;=8/24,C$9&lt;14/24)</formula>
    </cfRule>
    <cfRule type="expression" dxfId="181" priority="198">
      <formula>C$9&lt;8/24</formula>
    </cfRule>
    <cfRule type="expression" dxfId="180" priority="199">
      <formula>C$9&gt;=20/24</formula>
    </cfRule>
  </conditionalFormatting>
  <conditionalFormatting sqref="C11:AA13 AB12:AF13 E76:AF77 C76:D90 E80:E90 F82:G90 H84:J90 K85:AF90 C93:AF115 C72:F72 B9:AF10 C117:AF134 C137:AF159">
    <cfRule type="expression" dxfId="179" priority="113">
      <formula>B$9&gt;=20/24</formula>
    </cfRule>
  </conditionalFormatting>
  <conditionalFormatting sqref="B9:AF10 C11:AA13 AB12:AF13 C72:F72 E76:AF77 C76:D90 E80:E90 F82:G90 H84:J90 K85:AF90 C93:AF115 C117:AF134 C137:AF159">
    <cfRule type="expression" dxfId="178" priority="114">
      <formula>AND(B$9&gt;=14/24,B$9&lt;20/24)</formula>
    </cfRule>
    <cfRule type="expression" dxfId="177" priority="115">
      <formula>AND(B$9&gt;=8/24,B$9&lt;14/24)</formula>
    </cfRule>
    <cfRule type="expression" dxfId="176" priority="116">
      <formula>B$9&lt;8/24</formula>
    </cfRule>
  </conditionalFormatting>
  <conditionalFormatting sqref="C14:AF53">
    <cfRule type="expression" dxfId="175" priority="56">
      <formula>C14&gt;$AG14*1</formula>
    </cfRule>
    <cfRule type="expression" dxfId="174" priority="57">
      <formula>C$9&gt;=20/24</formula>
    </cfRule>
    <cfRule type="expression" dxfId="173" priority="58">
      <formula>AND(C$9&gt;=14/24,C$9&lt;20/24)</formula>
    </cfRule>
    <cfRule type="expression" dxfId="172" priority="59">
      <formula>AND(C$9&gt;=8/24,C$9&lt;14/24)</formula>
    </cfRule>
    <cfRule type="expression" dxfId="171" priority="60">
      <formula>C$9&lt;8/24</formula>
    </cfRule>
  </conditionalFormatting>
  <conditionalFormatting sqref="C54:AF68">
    <cfRule type="expression" dxfId="170" priority="49">
      <formula>C$9&lt;8/24</formula>
    </cfRule>
  </conditionalFormatting>
  <conditionalFormatting sqref="C54:AF70">
    <cfRule type="expression" dxfId="169" priority="46">
      <formula>C$9&gt;=20/24</formula>
    </cfRule>
    <cfRule type="expression" dxfId="168" priority="47">
      <formula>AND(C$9&gt;=14/24,C$9&lt;20/24)</formula>
    </cfRule>
    <cfRule type="expression" dxfId="167" priority="48">
      <formula>AND(C$9&gt;=8/24,C$9&lt;14/24)</formula>
    </cfRule>
  </conditionalFormatting>
  <conditionalFormatting sqref="C63:AF65">
    <cfRule type="expression" dxfId="166" priority="50">
      <formula>C63&gt;$AG63</formula>
    </cfRule>
  </conditionalFormatting>
  <conditionalFormatting sqref="C69:AF70">
    <cfRule type="expression" dxfId="165" priority="121">
      <formula>C$9&lt;8/24</formula>
    </cfRule>
  </conditionalFormatting>
  <conditionalFormatting sqref="C72:AF75">
    <cfRule type="expression" dxfId="164" priority="37">
      <formula>C72&gt;$AG72*1</formula>
    </cfRule>
  </conditionalFormatting>
  <conditionalFormatting sqref="C73:AF75">
    <cfRule type="expression" dxfId="163" priority="38">
      <formula>C$9&gt;=20/24</formula>
    </cfRule>
    <cfRule type="expression" dxfId="162" priority="39">
      <formula>AND(C$9&gt;=14/24,C$9&lt;20/24)</formula>
    </cfRule>
    <cfRule type="expression" dxfId="161" priority="40">
      <formula>AND(C$9&gt;=8/24,C$9&lt;14/24)</formula>
    </cfRule>
    <cfRule type="expression" dxfId="160" priority="41">
      <formula>C$9&lt;8/24</formula>
    </cfRule>
  </conditionalFormatting>
  <conditionalFormatting sqref="C161:AF167">
    <cfRule type="expression" dxfId="159" priority="72">
      <formula>C$9&gt;=20/24</formula>
    </cfRule>
    <cfRule type="expression" dxfId="158" priority="73">
      <formula>AND(C$9&gt;=14/24,C$9&lt;20/24)</formula>
    </cfRule>
    <cfRule type="expression" dxfId="157" priority="74">
      <formula>AND(C$9&gt;=8/24,C$9&lt;14/24)</formula>
    </cfRule>
    <cfRule type="expression" dxfId="156" priority="75">
      <formula>C$9&lt;8/24</formula>
    </cfRule>
  </conditionalFormatting>
  <conditionalFormatting sqref="C169:AF274">
    <cfRule type="expression" dxfId="155" priority="33">
      <formula>C$9&gt;=20/24</formula>
    </cfRule>
    <cfRule type="expression" dxfId="154" priority="34">
      <formula>AND(C$9&gt;=14/24,C$9&lt;20/24)</formula>
    </cfRule>
    <cfRule type="expression" dxfId="153" priority="35">
      <formula>AND(C$9&gt;=8/24,C$9&lt;14/24)</formula>
    </cfRule>
    <cfRule type="expression" dxfId="152" priority="36">
      <formula>C$9&lt;8/24</formula>
    </cfRule>
  </conditionalFormatting>
  <conditionalFormatting sqref="D79:AC90 AD80:AF90 AB69:AF70 AA70 C11:AA13 AB12:AF13 C71:AG71 D76:AF78 C76:C90 AG78 C91:AF91 AF92:AF95 C92:AE96 AF96:AG96 C69:AA69">
    <cfRule type="expression" dxfId="151" priority="112">
      <formula>C11&gt;$AG11*1</formula>
    </cfRule>
  </conditionalFormatting>
  <conditionalFormatting sqref="E79:I83 J80:J83 K83:O83">
    <cfRule type="expression" dxfId="150" priority="122">
      <formula>E$9&gt;=20/24</formula>
    </cfRule>
    <cfRule type="expression" dxfId="149" priority="123">
      <formula>AND(E$9&gt;=14/24,E$9&lt;20/24)</formula>
    </cfRule>
    <cfRule type="expression" dxfId="148" priority="124">
      <formula>AND(E$9&gt;=8/24,E$9&lt;14/24)</formula>
    </cfRule>
    <cfRule type="expression" dxfId="147" priority="125">
      <formula>E$9&lt;8/24</formula>
    </cfRule>
  </conditionalFormatting>
  <conditionalFormatting sqref="E84:O84">
    <cfRule type="expression" dxfId="146" priority="117">
      <formula>E$9&gt;=20/24</formula>
    </cfRule>
    <cfRule type="expression" dxfId="145" priority="118">
      <formula>AND(E$9&gt;=14/24,E$9&lt;20/24)</formula>
    </cfRule>
    <cfRule type="expression" dxfId="144" priority="119">
      <formula>AND(E$9&gt;=8/24,E$9&lt;14/24)</formula>
    </cfRule>
    <cfRule type="expression" dxfId="143" priority="120">
      <formula>E$9&lt;8/24</formula>
    </cfRule>
  </conditionalFormatting>
  <conditionalFormatting sqref="E72:AF72 E76:AF78">
    <cfRule type="expression" dxfId="142" priority="132">
      <formula>E$9&gt;=20/24</formula>
    </cfRule>
    <cfRule type="expression" dxfId="141" priority="133">
      <formula>AND(E$9&gt;=14/24,E$9&lt;20/24)</formula>
    </cfRule>
    <cfRule type="expression" dxfId="140" priority="134">
      <formula>AND(E$9&gt;=8/24,E$9&lt;14/24)</formula>
    </cfRule>
    <cfRule type="expression" dxfId="139" priority="135">
      <formula>E$9&lt;8/24</formula>
    </cfRule>
  </conditionalFormatting>
  <conditionalFormatting sqref="E73:AF75">
    <cfRule type="expression" dxfId="138" priority="42">
      <formula>E$9&gt;=20/24</formula>
    </cfRule>
    <cfRule type="expression" dxfId="137" priority="43">
      <formula>AND(E$9&gt;=14/24,E$9&lt;20/24)</formula>
    </cfRule>
    <cfRule type="expression" dxfId="136" priority="44">
      <formula>AND(E$9&gt;=8/24,E$9&lt;14/24)</formula>
    </cfRule>
    <cfRule type="expression" dxfId="135" priority="45">
      <formula>E$9&lt;8/24</formula>
    </cfRule>
  </conditionalFormatting>
  <conditionalFormatting sqref="F79:O81">
    <cfRule type="expression" dxfId="134" priority="140">
      <formula>F$9&gt;=20/24</formula>
    </cfRule>
    <cfRule type="expression" dxfId="133" priority="141">
      <formula>AND(F$9&gt;=14/24,F$9&lt;20/24)</formula>
    </cfRule>
    <cfRule type="expression" dxfId="132" priority="142">
      <formula>AND(F$9&gt;=8/24,F$9&lt;14/24)</formula>
    </cfRule>
    <cfRule type="expression" dxfId="131" priority="143">
      <formula>F$9&lt;8/24</formula>
    </cfRule>
  </conditionalFormatting>
  <conditionalFormatting sqref="L84:AF84">
    <cfRule type="expression" dxfId="130" priority="136">
      <formula>L$9&gt;=20/24</formula>
    </cfRule>
    <cfRule type="expression" dxfId="129" priority="137">
      <formula>AND(L$9&gt;=14/24,L$9&lt;20/24)</formula>
    </cfRule>
    <cfRule type="expression" dxfId="128" priority="138">
      <formula>AND(L$9&gt;=8/24,L$9&lt;14/24)</formula>
    </cfRule>
    <cfRule type="expression" dxfId="127" priority="139">
      <formula>L$9&lt;8/24</formula>
    </cfRule>
  </conditionalFormatting>
  <conditionalFormatting sqref="M8 S8 AB8">
    <cfRule type="expression" dxfId="126" priority="189">
      <formula>AND(N$9&gt;=14/24,N$9&lt;20/24)</formula>
    </cfRule>
    <cfRule type="expression" dxfId="125" priority="190">
      <formula>AND(N$9&gt;=8/24,N$9&lt;14/24)</formula>
    </cfRule>
    <cfRule type="expression" dxfId="124" priority="191">
      <formula>N$9&lt;8/24</formula>
    </cfRule>
  </conditionalFormatting>
  <conditionalFormatting sqref="M79:Y83 Z80:AA83">
    <cfRule type="expression" dxfId="123" priority="144">
      <formula>M$9&gt;=20/24</formula>
    </cfRule>
    <cfRule type="expression" dxfId="122" priority="145">
      <formula>AND(M$9&gt;=14/24,M$9&lt;20/24)</formula>
    </cfRule>
    <cfRule type="expression" dxfId="121" priority="146">
      <formula>AND(M$9&gt;=8/24,M$9&lt;14/24)</formula>
    </cfRule>
    <cfRule type="expression" dxfId="120" priority="147">
      <formula>M$9&lt;8/24</formula>
    </cfRule>
  </conditionalFormatting>
  <conditionalFormatting sqref="O3:P3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9" priority="188">
      <formula>N$9&gt;=20/24</formula>
    </cfRule>
  </conditionalFormatting>
  <conditionalFormatting sqref="S8">
    <cfRule type="expression" dxfId="118" priority="179">
      <formula>U$9&gt;=20/24</formula>
    </cfRule>
    <cfRule type="expression" dxfId="117" priority="180">
      <formula>AND(U$9&gt;=14/24,U$9&lt;20/24)</formula>
    </cfRule>
    <cfRule type="expression" dxfId="116" priority="181">
      <formula>AND(U$9&gt;=8/24,U$9&lt;14/24)</formula>
    </cfRule>
    <cfRule type="expression" dxfId="115" priority="182">
      <formula>U$9&lt;8/24</formula>
    </cfRule>
  </conditionalFormatting>
  <conditionalFormatting sqref="T79:AF84">
    <cfRule type="expression" dxfId="114" priority="66">
      <formula>T$9&gt;=20/24</formula>
    </cfRule>
    <cfRule type="expression" dxfId="113" priority="67">
      <formula>AND(T$9&gt;=14/24,T$9&lt;20/24)</formula>
    </cfRule>
    <cfRule type="expression" dxfId="112" priority="68">
      <formula>AND(T$9&gt;=8/24,T$9&lt;14/24)</formula>
    </cfRule>
    <cfRule type="expression" dxfId="111" priority="69">
      <formula>T$9&lt;8/24</formula>
    </cfRule>
  </conditionalFormatting>
  <conditionalFormatting sqref="V3 AB3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10" priority="51">
      <formula>Y$9&gt;=20/24</formula>
    </cfRule>
    <cfRule type="expression" dxfId="109" priority="52">
      <formula>AND(Y$9&gt;=14/24,Y$9&lt;20/24)</formula>
    </cfRule>
    <cfRule type="expression" dxfId="108" priority="53">
      <formula>AND(Y$9&gt;=8/24,Y$9&lt;14/24)</formula>
    </cfRule>
    <cfRule type="expression" dxfId="107" priority="54">
      <formula>Y$9&lt;8/24</formula>
    </cfRule>
  </conditionalFormatting>
  <conditionalFormatting sqref="Z69:Z70">
    <cfRule type="expression" dxfId="106" priority="131">
      <formula>Z69&gt;$AG69</formula>
    </cfRule>
  </conditionalFormatting>
  <conditionalFormatting sqref="Z66:AF69 C66:Y70 C54:AF62 AB11:AF11">
    <cfRule type="expression" dxfId="105" priority="126">
      <formula>C11&gt;$AG11</formula>
    </cfRule>
  </conditionalFormatting>
  <conditionalFormatting sqref="AB8">
    <cfRule type="expression" dxfId="104" priority="175">
      <formula>AD$9&gt;=20/24</formula>
    </cfRule>
    <cfRule type="expression" dxfId="103" priority="176">
      <formula>AND(AD$9&gt;=14/24,AD$9&lt;20/24)</formula>
    </cfRule>
    <cfRule type="expression" dxfId="102" priority="177">
      <formula>AND(AD$9&gt;=8/24,AD$9&lt;14/24)</formula>
    </cfRule>
    <cfRule type="expression" dxfId="101" priority="178">
      <formula>AD$9&lt;8/24</formula>
    </cfRule>
  </conditionalFormatting>
  <conditionalFormatting sqref="AB11:AF11">
    <cfRule type="expression" dxfId="100" priority="127">
      <formula>AB$9&gt;=20/24</formula>
    </cfRule>
    <cfRule type="expression" dxfId="99" priority="128">
      <formula>AND(AB$9&gt;=14/24,AB$9&lt;20/24)</formula>
    </cfRule>
    <cfRule type="expression" dxfId="98" priority="129">
      <formula>AND(AB$9&gt;=8/24,AB$9&lt;14/24)</formula>
    </cfRule>
    <cfRule type="expression" dxfId="97" priority="130">
      <formula>AB$9&lt;8/24</formula>
    </cfRule>
  </conditionalFormatting>
  <conditionalFormatting sqref="AD79:AF79">
    <cfRule type="expression" dxfId="96" priority="202">
      <formula>AD79&gt;$AG80*1</formula>
    </cfRule>
  </conditionalFormatting>
  <conditionalFormatting sqref="AG78">
    <cfRule type="expression" dxfId="95" priority="154">
      <formula>AG$9&gt;=20/24</formula>
    </cfRule>
    <cfRule type="expression" dxfId="94" priority="155">
      <formula>AND(AG$9&gt;=14/24,AG$9&lt;20/24)</formula>
    </cfRule>
    <cfRule type="expression" dxfId="93" priority="156">
      <formula>AND(AG$9&gt;=8/24,AG$9&lt;14/24)</formula>
    </cfRule>
    <cfRule type="expression" dxfId="92" priority="157">
      <formula>AG$9&lt;8/24</formula>
    </cfRule>
  </conditionalFormatting>
  <conditionalFormatting sqref="AG91:AG92">
    <cfRule type="expression" dxfId="91" priority="149">
      <formula>AG91&gt;$AG91</formula>
    </cfRule>
  </conditionalFormatting>
  <conditionalFormatting sqref="AG96">
    <cfRule type="expression" dxfId="90" priority="150">
      <formula>AG$9&gt;=20/24</formula>
    </cfRule>
    <cfRule type="expression" dxfId="89" priority="151">
      <formula>AND(AG$9&gt;=14/24,AG$9&lt;20/24)</formula>
    </cfRule>
    <cfRule type="expression" dxfId="88" priority="152">
      <formula>AND(AG$9&gt;=8/24,AG$9&lt;14/24)</formula>
    </cfRule>
    <cfRule type="expression" dxfId="87" priority="153">
      <formula>AG$9&lt;8/24</formula>
    </cfRule>
  </conditionalFormatting>
  <conditionalFormatting sqref="AG113">
    <cfRule type="expression" dxfId="86" priority="171">
      <formula>AG$9&gt;=20/24</formula>
    </cfRule>
    <cfRule type="expression" dxfId="85" priority="172">
      <formula>AND(AG$9&gt;=14/24,AG$9&lt;20/24)</formula>
    </cfRule>
    <cfRule type="expression" dxfId="84" priority="173">
      <formula>AND(AG$9&gt;=8/24,AG$9&lt;14/24)</formula>
    </cfRule>
    <cfRule type="expression" dxfId="83" priority="174">
      <formula>AG$9&lt;8/24</formula>
    </cfRule>
  </conditionalFormatting>
  <conditionalFormatting sqref="AH8:AI10">
    <cfRule type="expression" dxfId="82" priority="62">
      <formula>AH$9&gt;=20/24</formula>
    </cfRule>
    <cfRule type="expression" dxfId="81" priority="63">
      <formula>AND(AH$9&gt;=14/24,AH$9&lt;20/24)</formula>
    </cfRule>
    <cfRule type="expression" dxfId="80" priority="64">
      <formula>AND(AH$9&gt;=8/24,AH$9&lt;14/24)</formula>
    </cfRule>
    <cfRule type="expression" dxfId="79" priority="65">
      <formula>AH$9&lt;8/24</formula>
    </cfRule>
  </conditionalFormatting>
  <conditionalFormatting sqref="AL4:AL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" priority="192">
      <formula>AJ$9&gt;=20/24</formula>
    </cfRule>
    <cfRule type="expression" dxfId="77" priority="193">
      <formula>AND(AJ$9&gt;=14/24,AJ$9&lt;20/24)</formula>
    </cfRule>
    <cfRule type="expression" dxfId="76" priority="194">
      <formula>AND(AJ$9&gt;=8/24,AJ$9&lt;14/24)</formula>
    </cfRule>
    <cfRule type="expression" dxfId="75" priority="195">
      <formula>AJ$9&lt;8/24</formula>
    </cfRule>
  </conditionalFormatting>
  <conditionalFormatting sqref="AL99:AN99 AL105:AN105">
    <cfRule type="expression" dxfId="74" priority="164">
      <formula>AL$9&gt;=20/24</formula>
    </cfRule>
    <cfRule type="expression" dxfId="73" priority="165">
      <formula>AND(AL$9&gt;=14/24,AL$9&lt;20/24)</formula>
    </cfRule>
    <cfRule type="expression" dxfId="72" priority="166">
      <formula>AND(AL$9&gt;=8/24,AL$9&lt;14/24)</formula>
    </cfRule>
    <cfRule type="expression" dxfId="71" priority="167">
      <formula>AL$9&lt;8/24</formula>
    </cfRule>
  </conditionalFormatting>
  <conditionalFormatting sqref="AM15:AM21 AN16:AR21">
    <cfRule type="expression" dxfId="70" priority="88">
      <formula>AX$9&gt;=20/24</formula>
    </cfRule>
    <cfRule type="expression" dxfId="69" priority="89">
      <formula>AND(AX$9&gt;=14/24,AX$9&lt;20/24)</formula>
    </cfRule>
    <cfRule type="expression" dxfId="68" priority="90">
      <formula>AND(AX$9&gt;=8/24,AX$9&lt;14/24)</formula>
    </cfRule>
    <cfRule type="expression" dxfId="67" priority="91">
      <formula>AX$9&lt;8/24</formula>
    </cfRule>
  </conditionalFormatting>
  <conditionalFormatting sqref="AN100:AN103">
    <cfRule type="expression" dxfId="66" priority="160">
      <formula>AN$9&gt;=20/24</formula>
    </cfRule>
    <cfRule type="expression" dxfId="65" priority="161">
      <formula>AND(AN$9&gt;=14/24,AN$9&lt;20/24)</formula>
    </cfRule>
    <cfRule type="expression" dxfId="64" priority="162">
      <formula>AND(AN$9&gt;=8/24,AN$9&lt;14/24)</formula>
    </cfRule>
    <cfRule type="expression" dxfId="63" priority="163">
      <formula>AN$9&lt;8/24</formula>
    </cfRule>
  </conditionalFormatting>
  <conditionalFormatting sqref="AN15:AR15">
    <cfRule type="expression" dxfId="62" priority="76">
      <formula>U$9&gt;=20/24</formula>
    </cfRule>
    <cfRule type="expression" dxfId="61" priority="77">
      <formula>AND(U$9&gt;=14/24,U$9&lt;20/24)</formula>
    </cfRule>
    <cfRule type="expression" dxfId="60" priority="78">
      <formula>AND(U$9&gt;=8/24,U$9&lt;14/24)</formula>
    </cfRule>
    <cfRule type="expression" dxfId="59" priority="79">
      <formula>U$9&lt;8/24</formula>
    </cfRule>
  </conditionalFormatting>
  <conditionalFormatting sqref="AS15">
    <cfRule type="expression" dxfId="58" priority="84">
      <formula>AA$9&gt;=20/24</formula>
    </cfRule>
    <cfRule type="expression" dxfId="57" priority="85">
      <formula>AND(AA$9&gt;=14/24,AA$9&lt;20/24)</formula>
    </cfRule>
    <cfRule type="expression" dxfId="56" priority="86">
      <formula>AND(AA$9&gt;=8/24,AA$9&lt;14/24)</formula>
    </cfRule>
    <cfRule type="expression" dxfId="55" priority="87">
      <formula>AA$9&lt;8/24</formula>
    </cfRule>
  </conditionalFormatting>
  <conditionalFormatting sqref="AS16:AS21">
    <cfRule type="expression" dxfId="54" priority="92">
      <formula>BE$9&gt;=20/24</formula>
    </cfRule>
    <cfRule type="expression" dxfId="53" priority="93">
      <formula>AND(BE$9&gt;=14/24,BE$9&lt;20/24)</formula>
    </cfRule>
    <cfRule type="expression" dxfId="52" priority="94">
      <formula>AND(BE$9&gt;=8/24,BE$9&lt;14/24)</formula>
    </cfRule>
    <cfRule type="expression" dxfId="51" priority="95">
      <formula>BE$9&lt;8/24</formula>
    </cfRule>
  </conditionalFormatting>
  <conditionalFormatting sqref="AT15 AX15:BJ15">
    <cfRule type="expression" dxfId="50" priority="96">
      <formula>AC$9&gt;=20/24</formula>
    </cfRule>
    <cfRule type="expression" dxfId="49" priority="97">
      <formula>AND(AC$9&gt;=14/24,AC$9&lt;20/24)</formula>
    </cfRule>
    <cfRule type="expression" dxfId="48" priority="98">
      <formula>AND(AC$9&gt;=8/24,AC$9&lt;14/24)</formula>
    </cfRule>
    <cfRule type="expression" dxfId="47" priority="99">
      <formula>AC$9&lt;8/24</formula>
    </cfRule>
  </conditionalFormatting>
  <conditionalFormatting sqref="AT16:AT21">
    <cfRule type="expression" dxfId="46" priority="100">
      <formula>BG$9&gt;=20/24</formula>
    </cfRule>
    <cfRule type="expression" dxfId="45" priority="101">
      <formula>AND(BG$9&gt;=14/24,BG$9&lt;20/24)</formula>
    </cfRule>
    <cfRule type="expression" dxfId="44" priority="102">
      <formula>AND(BG$9&gt;=8/24,BG$9&lt;14/24)</formula>
    </cfRule>
    <cfRule type="expression" dxfId="43" priority="103">
      <formula>BG$9&lt;8/24</formula>
    </cfRule>
  </conditionalFormatting>
  <conditionalFormatting sqref="AU15:AV15">
    <cfRule type="expression" dxfId="42" priority="104">
      <formula>AE$9&gt;=20/24</formula>
    </cfRule>
    <cfRule type="expression" dxfId="41" priority="105">
      <formula>AND(AE$9&gt;=14/24,AE$9&lt;20/24)</formula>
    </cfRule>
    <cfRule type="expression" dxfId="40" priority="106">
      <formula>AND(AE$9&gt;=8/24,AE$9&lt;14/24)</formula>
    </cfRule>
    <cfRule type="expression" dxfId="39" priority="107">
      <formula>AE$9&lt;8/24</formula>
    </cfRule>
  </conditionalFormatting>
  <conditionalFormatting sqref="AU16:BJ21">
    <cfRule type="expression" dxfId="38" priority="108">
      <formula>BI$9&gt;=20/24</formula>
    </cfRule>
    <cfRule type="expression" dxfId="37" priority="109">
      <formula>AND(BI$9&gt;=14/24,BI$9&lt;20/24)</formula>
    </cfRule>
    <cfRule type="expression" dxfId="36" priority="110">
      <formula>AND(BI$9&gt;=8/24,BI$9&lt;14/24)</formula>
    </cfRule>
    <cfRule type="expression" dxfId="35" priority="111">
      <formula>BI$9&lt;8/24</formula>
    </cfRule>
  </conditionalFormatting>
  <conditionalFormatting sqref="AW15">
    <cfRule type="expression" dxfId="34" priority="80">
      <formula>B$9&gt;=20/24</formula>
    </cfRule>
    <cfRule type="expression" dxfId="33" priority="81">
      <formula>AND(B$9&gt;=14/24,B$9&lt;20/24)</formula>
    </cfRule>
    <cfRule type="expression" dxfId="32" priority="82">
      <formula>AND(B$9&gt;=8/24,B$9&lt;14/24)</formula>
    </cfRule>
    <cfRule type="expression" dxfId="31" priority="83">
      <formula>B$9&lt;8/24</formula>
    </cfRule>
  </conditionalFormatting>
  <conditionalFormatting sqref="A73">
    <cfRule type="expression" dxfId="30" priority="31">
      <formula>$AH73=0</formula>
    </cfRule>
  </conditionalFormatting>
  <conditionalFormatting sqref="B11:B13 B76:B90 B72 B93:B115 B137:B159 B117:B134">
    <cfRule type="expression" dxfId="29" priority="25">
      <formula>B$9&gt;=20/24</formula>
    </cfRule>
  </conditionalFormatting>
  <conditionalFormatting sqref="B11:B13 B76:B90 B72 B93:B115 B137:B159 B117:B134">
    <cfRule type="expression" dxfId="28" priority="26">
      <formula>AND(B$9&gt;=14/24,B$9&lt;20/24)</formula>
    </cfRule>
    <cfRule type="expression" dxfId="27" priority="27">
      <formula>AND(B$9&gt;=8/24,B$9&lt;14/24)</formula>
    </cfRule>
    <cfRule type="expression" dxfId="26" priority="28">
      <formula>B$9&lt;8/24</formula>
    </cfRule>
  </conditionalFormatting>
  <conditionalFormatting sqref="B14:B53">
    <cfRule type="expression" dxfId="25" priority="15">
      <formula>B14&gt;$AG14*1</formula>
    </cfRule>
    <cfRule type="expression" dxfId="24" priority="16">
      <formula>B$9&gt;=20/24</formula>
    </cfRule>
    <cfRule type="expression" dxfId="23" priority="17">
      <formula>AND(B$9&gt;=14/24,B$9&lt;20/24)</formula>
    </cfRule>
    <cfRule type="expression" dxfId="22" priority="18">
      <formula>AND(B$9&gt;=8/24,B$9&lt;14/24)</formula>
    </cfRule>
    <cfRule type="expression" dxfId="21" priority="19">
      <formula>B$9&lt;8/24</formula>
    </cfRule>
  </conditionalFormatting>
  <conditionalFormatting sqref="B54:B68">
    <cfRule type="expression" dxfId="20" priority="13">
      <formula>B$9&lt;8/24</formula>
    </cfRule>
  </conditionalFormatting>
  <conditionalFormatting sqref="B54:B70">
    <cfRule type="expression" dxfId="19" priority="10">
      <formula>B$9&gt;=20/24</formula>
    </cfRule>
    <cfRule type="expression" dxfId="18" priority="11">
      <formula>AND(B$9&gt;=14/24,B$9&lt;20/24)</formula>
    </cfRule>
    <cfRule type="expression" dxfId="17" priority="12">
      <formula>AND(B$9&gt;=8/24,B$9&lt;14/24)</formula>
    </cfRule>
  </conditionalFormatting>
  <conditionalFormatting sqref="B63:B65">
    <cfRule type="expression" dxfId="16" priority="14">
      <formula>B63&gt;$AG63</formula>
    </cfRule>
  </conditionalFormatting>
  <conditionalFormatting sqref="B69:B70">
    <cfRule type="expression" dxfId="15" priority="29">
      <formula>B$9&lt;8/24</formula>
    </cfRule>
  </conditionalFormatting>
  <conditionalFormatting sqref="B72:B75">
    <cfRule type="expression" dxfId="14" priority="5">
      <formula>B72&gt;$AG72*1</formula>
    </cfRule>
  </conditionalFormatting>
  <conditionalFormatting sqref="B73:B75">
    <cfRule type="expression" dxfId="13" priority="6">
      <formula>B$9&gt;=20/24</formula>
    </cfRule>
    <cfRule type="expression" dxfId="12" priority="7">
      <formula>AND(B$9&gt;=14/24,B$9&lt;20/24)</formula>
    </cfRule>
    <cfRule type="expression" dxfId="11" priority="8">
      <formula>AND(B$9&gt;=8/24,B$9&lt;14/24)</formula>
    </cfRule>
    <cfRule type="expression" dxfId="10" priority="9">
      <formula>B$9&lt;8/24</formula>
    </cfRule>
  </conditionalFormatting>
  <conditionalFormatting sqref="B161:B167">
    <cfRule type="expression" dxfId="9" priority="20">
      <formula>B$9&gt;=20/24</formula>
    </cfRule>
    <cfRule type="expression" dxfId="8" priority="21">
      <formula>AND(B$9&gt;=14/24,B$9&lt;20/24)</formula>
    </cfRule>
    <cfRule type="expression" dxfId="7" priority="22">
      <formula>AND(B$9&gt;=8/24,B$9&lt;14/24)</formula>
    </cfRule>
    <cfRule type="expression" dxfId="6" priority="23">
      <formula>B$9&lt;8/24</formula>
    </cfRule>
  </conditionalFormatting>
  <conditionalFormatting sqref="B169:B274">
    <cfRule type="expression" dxfId="5" priority="1">
      <formula>B$9&gt;=20/24</formula>
    </cfRule>
    <cfRule type="expression" dxfId="4" priority="2">
      <formula>AND(B$9&gt;=14/24,B$9&lt;20/24)</formula>
    </cfRule>
    <cfRule type="expression" dxfId="3" priority="3">
      <formula>AND(B$9&gt;=8/24,B$9&lt;14/24)</formula>
    </cfRule>
    <cfRule type="expression" dxfId="2" priority="4">
      <formula>B$9&lt;8/24</formula>
    </cfRule>
  </conditionalFormatting>
  <conditionalFormatting sqref="B11:B13 B71 B69 B76:B96">
    <cfRule type="expression" dxfId="1" priority="24">
      <formula>B11&gt;$AG11*1</formula>
    </cfRule>
  </conditionalFormatting>
  <conditionalFormatting sqref="B54:B62 B66:B70">
    <cfRule type="expression" dxfId="0" priority="30">
      <formula>B54&gt;$AG54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8"/>
  <sheetViews>
    <sheetView workbookViewId="0">
      <selection activeCell="W26" sqref="W26"/>
    </sheetView>
  </sheetViews>
  <sheetFormatPr defaultRowHeight="15" x14ac:dyDescent="0.25"/>
  <cols>
    <col min="12" max="12" width="10" bestFit="1" customWidth="1"/>
  </cols>
  <sheetData>
    <row r="1" spans="1:21" x14ac:dyDescent="0.25">
      <c r="A1" t="s">
        <v>297</v>
      </c>
    </row>
    <row r="11" spans="1:21" x14ac:dyDescent="0.25">
      <c r="G11">
        <v>400</v>
      </c>
      <c r="H11" t="s">
        <v>313</v>
      </c>
      <c r="K11">
        <v>220</v>
      </c>
      <c r="L11" t="s">
        <v>313</v>
      </c>
      <c r="O11">
        <v>132</v>
      </c>
      <c r="P11" t="s">
        <v>313</v>
      </c>
      <c r="T11">
        <v>66</v>
      </c>
      <c r="U11" t="s">
        <v>314</v>
      </c>
    </row>
    <row r="13" spans="1:21" x14ac:dyDescent="0.25">
      <c r="F13" s="194" t="s">
        <v>310</v>
      </c>
      <c r="G13" s="194" t="s">
        <v>311</v>
      </c>
      <c r="H13" s="194" t="s">
        <v>312</v>
      </c>
      <c r="J13" s="194" t="s">
        <v>310</v>
      </c>
      <c r="K13" s="194" t="s">
        <v>311</v>
      </c>
      <c r="L13" s="194" t="s">
        <v>312</v>
      </c>
      <c r="N13" s="194" t="s">
        <v>310</v>
      </c>
      <c r="O13" s="194" t="s">
        <v>311</v>
      </c>
      <c r="P13" s="194" t="s">
        <v>312</v>
      </c>
      <c r="S13" s="194" t="s">
        <v>310</v>
      </c>
      <c r="T13" s="194" t="s">
        <v>311</v>
      </c>
      <c r="U13" s="194" t="s">
        <v>312</v>
      </c>
    </row>
    <row r="14" spans="1:21" x14ac:dyDescent="0.25">
      <c r="F14" s="195">
        <v>173</v>
      </c>
      <c r="G14" s="195">
        <v>132</v>
      </c>
      <c r="H14" s="195">
        <v>32</v>
      </c>
      <c r="J14" s="195">
        <v>173</v>
      </c>
      <c r="K14" s="195">
        <v>132</v>
      </c>
      <c r="L14" s="195">
        <v>32</v>
      </c>
      <c r="N14" s="195">
        <v>173</v>
      </c>
      <c r="O14" s="195">
        <v>132</v>
      </c>
      <c r="P14" s="195">
        <v>115</v>
      </c>
      <c r="S14" s="195">
        <v>173</v>
      </c>
      <c r="T14" s="195">
        <v>132</v>
      </c>
      <c r="U14" s="195">
        <v>20</v>
      </c>
    </row>
    <row r="15" spans="1:21" x14ac:dyDescent="0.25">
      <c r="F15" s="195">
        <f>F14*1.732*400*0.95</f>
        <v>113861.68000000001</v>
      </c>
      <c r="G15" s="195">
        <f>G14*1.732*400*0.95</f>
        <v>86877.119999999981</v>
      </c>
      <c r="H15" s="195">
        <f>H14*1.732*400*0.95</f>
        <v>21061.119999999999</v>
      </c>
      <c r="J15" s="195">
        <f>J14*1.732*220*0.95</f>
        <v>62623.923999999992</v>
      </c>
      <c r="K15" s="195">
        <f>K14*1.732*220*0.95</f>
        <v>47782.415999999997</v>
      </c>
      <c r="L15" s="195">
        <f>L14*1.732*220*0.95</f>
        <v>11583.616</v>
      </c>
      <c r="N15" s="195">
        <f>N14*1.732*132*0.95</f>
        <v>37574.354400000004</v>
      </c>
      <c r="O15" s="195">
        <f>O14*1.732*132*0.95</f>
        <v>28669.449599999996</v>
      </c>
      <c r="P15" s="195">
        <f>P14*1.732*132*0.95</f>
        <v>24977.172000000002</v>
      </c>
      <c r="S15" s="195">
        <f>S14*1.732*66*0.95</f>
        <v>18787.177200000002</v>
      </c>
      <c r="T15" s="195">
        <f>T14*1.732*66*0.95</f>
        <v>14334.724799999998</v>
      </c>
      <c r="U15" s="195">
        <f>U14*1.732*66*0.95</f>
        <v>2171.9280000000003</v>
      </c>
    </row>
    <row r="16" spans="1:21" x14ac:dyDescent="0.25">
      <c r="F16" s="195">
        <f>F15/1000</f>
        <v>113.86168000000001</v>
      </c>
      <c r="G16" s="195">
        <f>G15/1000</f>
        <v>86.877119999999977</v>
      </c>
      <c r="H16" s="195">
        <f>H15/1000</f>
        <v>21.061119999999999</v>
      </c>
      <c r="J16" s="195">
        <f>J15/1000</f>
        <v>62.623923999999995</v>
      </c>
      <c r="K16" s="195">
        <f>K15/1000</f>
        <v>47.782415999999998</v>
      </c>
      <c r="L16" s="195">
        <f>L15/1000</f>
        <v>11.583615999999999</v>
      </c>
      <c r="N16" s="195">
        <f>N15/1000</f>
        <v>37.574354400000004</v>
      </c>
      <c r="O16" s="195">
        <f>O15/1000</f>
        <v>28.669449599999997</v>
      </c>
      <c r="P16" s="195">
        <f>P15/1000</f>
        <v>24.977172000000003</v>
      </c>
      <c r="S16" s="195">
        <f>S15/1000</f>
        <v>18.787177200000002</v>
      </c>
      <c r="T16" s="195">
        <f>T15/1000</f>
        <v>14.334724799999998</v>
      </c>
      <c r="U16" s="195">
        <f>U15/1000</f>
        <v>2.1719280000000003</v>
      </c>
    </row>
    <row r="22" spans="16:20" x14ac:dyDescent="0.25">
      <c r="P22">
        <v>140</v>
      </c>
      <c r="S22">
        <v>1415</v>
      </c>
      <c r="T22">
        <v>1750</v>
      </c>
    </row>
    <row r="23" spans="16:20" x14ac:dyDescent="0.25">
      <c r="P23">
        <v>80</v>
      </c>
      <c r="R23" t="s">
        <v>315</v>
      </c>
      <c r="S23">
        <v>100</v>
      </c>
    </row>
    <row r="24" spans="16:20" x14ac:dyDescent="0.25">
      <c r="P24">
        <v>50</v>
      </c>
      <c r="R24" t="s">
        <v>316</v>
      </c>
      <c r="S24">
        <v>20</v>
      </c>
    </row>
    <row r="25" spans="16:20" x14ac:dyDescent="0.25">
      <c r="P25">
        <f>P22+P23+P24</f>
        <v>270</v>
      </c>
      <c r="R25" t="s">
        <v>317</v>
      </c>
      <c r="S25">
        <v>40</v>
      </c>
    </row>
    <row r="26" spans="16:20" x14ac:dyDescent="0.25">
      <c r="P26">
        <f>P25-70</f>
        <v>200</v>
      </c>
      <c r="R26" t="s">
        <v>318</v>
      </c>
      <c r="S26">
        <v>20</v>
      </c>
    </row>
    <row r="27" spans="16:20" x14ac:dyDescent="0.25">
      <c r="S27">
        <f>SUM(S23:S26)</f>
        <v>180</v>
      </c>
      <c r="T27">
        <f>T22-S22</f>
        <v>335</v>
      </c>
    </row>
    <row r="28" spans="16:20" x14ac:dyDescent="0.25">
      <c r="T28">
        <f>T27-S27</f>
        <v>155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100"/>
  <sheetViews>
    <sheetView workbookViewId="0">
      <selection activeCell="E52" sqref="E52:E56"/>
    </sheetView>
  </sheetViews>
  <sheetFormatPr defaultRowHeight="15" x14ac:dyDescent="0.25"/>
  <cols>
    <col min="17" max="17" width="13.140625" customWidth="1"/>
  </cols>
  <sheetData>
    <row r="4" spans="3:18" ht="15.75" thickBot="1" x14ac:dyDescent="0.3">
      <c r="C4" t="s">
        <v>319</v>
      </c>
      <c r="E4">
        <v>176</v>
      </c>
      <c r="F4">
        <v>179</v>
      </c>
      <c r="G4">
        <v>180</v>
      </c>
      <c r="H4">
        <v>182</v>
      </c>
      <c r="I4">
        <v>204</v>
      </c>
      <c r="J4">
        <v>232</v>
      </c>
      <c r="K4">
        <v>265</v>
      </c>
      <c r="L4">
        <v>267</v>
      </c>
      <c r="M4" t="s">
        <v>416</v>
      </c>
      <c r="N4" t="s">
        <v>417</v>
      </c>
      <c r="P4">
        <v>212</v>
      </c>
      <c r="Q4" t="s">
        <v>418</v>
      </c>
      <c r="R4" t="s">
        <v>417</v>
      </c>
    </row>
    <row r="5" spans="3:18" ht="15.75" thickBot="1" x14ac:dyDescent="0.3">
      <c r="C5" s="196" t="s">
        <v>320</v>
      </c>
      <c r="D5" s="203" t="s">
        <v>321</v>
      </c>
      <c r="E5" s="199">
        <v>140</v>
      </c>
      <c r="F5" s="199">
        <v>67</v>
      </c>
      <c r="G5" s="199">
        <v>68</v>
      </c>
      <c r="H5" s="199">
        <v>51</v>
      </c>
      <c r="I5" s="199">
        <v>24</v>
      </c>
      <c r="J5" s="199">
        <v>30</v>
      </c>
      <c r="K5" s="199">
        <v>50</v>
      </c>
      <c r="L5" s="199">
        <v>80</v>
      </c>
      <c r="M5" s="202">
        <v>-70</v>
      </c>
      <c r="N5">
        <f>-(SUM(E5:M5))</f>
        <v>-440</v>
      </c>
      <c r="P5" s="199">
        <v>8</v>
      </c>
      <c r="Q5" s="202">
        <v>15</v>
      </c>
      <c r="R5">
        <f>Q5-P5</f>
        <v>7</v>
      </c>
    </row>
    <row r="6" spans="3:18" ht="15.75" thickBot="1" x14ac:dyDescent="0.3">
      <c r="C6" s="197" t="s">
        <v>321</v>
      </c>
      <c r="D6" s="204" t="s">
        <v>322</v>
      </c>
      <c r="E6" s="200">
        <v>140</v>
      </c>
      <c r="F6" s="200">
        <v>67</v>
      </c>
      <c r="G6" s="200">
        <v>68</v>
      </c>
      <c r="H6" s="199">
        <v>51</v>
      </c>
      <c r="I6" s="199">
        <v>24</v>
      </c>
      <c r="J6" s="199">
        <v>30</v>
      </c>
      <c r="K6" s="199">
        <v>50</v>
      </c>
      <c r="L6" s="199">
        <v>80</v>
      </c>
      <c r="M6" s="202">
        <v>-70</v>
      </c>
      <c r="N6">
        <f t="shared" ref="N6:N69" si="0">-(SUM(E6:M6))</f>
        <v>-440</v>
      </c>
      <c r="P6" s="199">
        <v>8</v>
      </c>
      <c r="Q6" s="202">
        <v>15</v>
      </c>
      <c r="R6">
        <f t="shared" ref="R6:R69" si="1">Q6-P6</f>
        <v>7</v>
      </c>
    </row>
    <row r="7" spans="3:18" ht="15.75" thickBot="1" x14ac:dyDescent="0.3">
      <c r="C7" s="197" t="s">
        <v>322</v>
      </c>
      <c r="D7" s="204" t="s">
        <v>323</v>
      </c>
      <c r="E7" s="200">
        <v>140</v>
      </c>
      <c r="F7" s="200">
        <v>67</v>
      </c>
      <c r="G7" s="200">
        <v>68</v>
      </c>
      <c r="H7" s="199">
        <v>51</v>
      </c>
      <c r="I7" s="199">
        <v>24</v>
      </c>
      <c r="J7" s="199">
        <v>30</v>
      </c>
      <c r="K7" s="199">
        <v>50</v>
      </c>
      <c r="L7" s="199">
        <v>80</v>
      </c>
      <c r="M7" s="202">
        <v>-70</v>
      </c>
      <c r="N7">
        <f t="shared" si="0"/>
        <v>-440</v>
      </c>
      <c r="P7" s="199">
        <v>20</v>
      </c>
      <c r="Q7" s="202">
        <v>15</v>
      </c>
      <c r="R7">
        <f t="shared" si="1"/>
        <v>-5</v>
      </c>
    </row>
    <row r="8" spans="3:18" ht="15.75" thickBot="1" x14ac:dyDescent="0.3">
      <c r="C8" s="197" t="s">
        <v>323</v>
      </c>
      <c r="D8" s="204" t="s">
        <v>324</v>
      </c>
      <c r="E8" s="200">
        <v>140</v>
      </c>
      <c r="F8" s="200">
        <v>67</v>
      </c>
      <c r="G8" s="200">
        <v>68</v>
      </c>
      <c r="H8" s="199">
        <v>51</v>
      </c>
      <c r="I8" s="199">
        <v>24</v>
      </c>
      <c r="J8" s="199">
        <v>30</v>
      </c>
      <c r="K8" s="199">
        <v>50</v>
      </c>
      <c r="L8" s="199">
        <v>80</v>
      </c>
      <c r="M8" s="202">
        <v>-70</v>
      </c>
      <c r="N8">
        <f t="shared" si="0"/>
        <v>-440</v>
      </c>
      <c r="P8" s="199">
        <v>20</v>
      </c>
      <c r="Q8" s="202">
        <v>15</v>
      </c>
      <c r="R8">
        <f t="shared" si="1"/>
        <v>-5</v>
      </c>
    </row>
    <row r="9" spans="3:18" ht="15.75" thickBot="1" x14ac:dyDescent="0.3">
      <c r="C9" s="197" t="s">
        <v>324</v>
      </c>
      <c r="D9" s="204" t="s">
        <v>325</v>
      </c>
      <c r="E9" s="200">
        <v>140</v>
      </c>
      <c r="F9" s="200">
        <v>67</v>
      </c>
      <c r="G9" s="200">
        <v>68</v>
      </c>
      <c r="H9" s="199">
        <v>51</v>
      </c>
      <c r="I9" s="199">
        <v>24</v>
      </c>
      <c r="J9" s="199">
        <v>30</v>
      </c>
      <c r="K9" s="199">
        <v>50</v>
      </c>
      <c r="L9" s="199">
        <v>80</v>
      </c>
      <c r="M9" s="202">
        <v>-70</v>
      </c>
      <c r="N9">
        <f t="shared" si="0"/>
        <v>-440</v>
      </c>
      <c r="P9" s="199">
        <v>20</v>
      </c>
      <c r="Q9" s="202">
        <v>15</v>
      </c>
      <c r="R9">
        <f t="shared" si="1"/>
        <v>-5</v>
      </c>
    </row>
    <row r="10" spans="3:18" ht="15.75" thickBot="1" x14ac:dyDescent="0.3">
      <c r="C10" s="197" t="s">
        <v>325</v>
      </c>
      <c r="D10" s="204" t="s">
        <v>326</v>
      </c>
      <c r="E10" s="200">
        <v>140</v>
      </c>
      <c r="F10" s="200">
        <v>67</v>
      </c>
      <c r="G10" s="200">
        <v>68</v>
      </c>
      <c r="H10" s="199">
        <v>51</v>
      </c>
      <c r="I10" s="199">
        <v>24</v>
      </c>
      <c r="J10" s="199">
        <v>30</v>
      </c>
      <c r="K10" s="199">
        <v>50</v>
      </c>
      <c r="L10" s="199">
        <v>80</v>
      </c>
      <c r="M10" s="202">
        <v>-70</v>
      </c>
      <c r="N10">
        <f t="shared" si="0"/>
        <v>-440</v>
      </c>
      <c r="P10" s="199">
        <v>20</v>
      </c>
      <c r="Q10" s="202">
        <v>15</v>
      </c>
      <c r="R10">
        <f t="shared" si="1"/>
        <v>-5</v>
      </c>
    </row>
    <row r="11" spans="3:18" ht="15.75" thickBot="1" x14ac:dyDescent="0.3">
      <c r="C11" s="197" t="s">
        <v>326</v>
      </c>
      <c r="D11" s="204" t="s">
        <v>327</v>
      </c>
      <c r="E11" s="200">
        <v>140</v>
      </c>
      <c r="F11" s="200">
        <v>67</v>
      </c>
      <c r="G11" s="200">
        <v>68</v>
      </c>
      <c r="H11" s="199">
        <v>51</v>
      </c>
      <c r="I11" s="199">
        <v>24</v>
      </c>
      <c r="J11" s="199">
        <v>30</v>
      </c>
      <c r="K11" s="199">
        <v>50</v>
      </c>
      <c r="L11" s="199">
        <v>80</v>
      </c>
      <c r="M11" s="202">
        <v>-70</v>
      </c>
      <c r="N11">
        <f t="shared" si="0"/>
        <v>-440</v>
      </c>
      <c r="P11" s="199">
        <v>20</v>
      </c>
      <c r="Q11" s="202">
        <v>15</v>
      </c>
      <c r="R11">
        <f t="shared" si="1"/>
        <v>-5</v>
      </c>
    </row>
    <row r="12" spans="3:18" ht="15.75" thickBot="1" x14ac:dyDescent="0.3">
      <c r="C12" s="197" t="s">
        <v>327</v>
      </c>
      <c r="D12" s="204" t="s">
        <v>328</v>
      </c>
      <c r="E12" s="200">
        <v>140</v>
      </c>
      <c r="F12" s="200">
        <v>67</v>
      </c>
      <c r="G12" s="200">
        <v>68</v>
      </c>
      <c r="H12" s="199">
        <v>51</v>
      </c>
      <c r="I12" s="199">
        <v>24</v>
      </c>
      <c r="J12" s="199">
        <v>30</v>
      </c>
      <c r="K12" s="199">
        <v>50</v>
      </c>
      <c r="L12" s="199">
        <v>80</v>
      </c>
      <c r="M12" s="202">
        <v>-70</v>
      </c>
      <c r="N12">
        <f t="shared" si="0"/>
        <v>-440</v>
      </c>
      <c r="P12" s="199">
        <v>10</v>
      </c>
      <c r="Q12" s="202">
        <v>15</v>
      </c>
      <c r="R12">
        <f t="shared" si="1"/>
        <v>5</v>
      </c>
    </row>
    <row r="13" spans="3:18" ht="15.75" thickBot="1" x14ac:dyDescent="0.3">
      <c r="C13" s="197" t="s">
        <v>328</v>
      </c>
      <c r="D13" s="204" t="s">
        <v>329</v>
      </c>
      <c r="E13" s="200">
        <v>140</v>
      </c>
      <c r="F13" s="200">
        <v>67</v>
      </c>
      <c r="G13" s="200">
        <v>68</v>
      </c>
      <c r="H13" s="199">
        <v>51</v>
      </c>
      <c r="I13" s="199">
        <v>24</v>
      </c>
      <c r="J13" s="199">
        <v>30</v>
      </c>
      <c r="K13" s="199">
        <v>50</v>
      </c>
      <c r="L13" s="199">
        <v>80</v>
      </c>
      <c r="M13" s="202">
        <v>-70</v>
      </c>
      <c r="N13">
        <f t="shared" si="0"/>
        <v>-440</v>
      </c>
      <c r="P13" s="199">
        <v>10</v>
      </c>
      <c r="Q13" s="202">
        <v>15</v>
      </c>
      <c r="R13">
        <f t="shared" si="1"/>
        <v>5</v>
      </c>
    </row>
    <row r="14" spans="3:18" ht="15.75" thickBot="1" x14ac:dyDescent="0.3">
      <c r="C14" s="197" t="s">
        <v>329</v>
      </c>
      <c r="D14" s="204" t="s">
        <v>330</v>
      </c>
      <c r="E14" s="200">
        <v>140</v>
      </c>
      <c r="F14" s="200">
        <v>67</v>
      </c>
      <c r="G14" s="200">
        <v>68</v>
      </c>
      <c r="H14" s="199">
        <v>51</v>
      </c>
      <c r="I14" s="199">
        <v>24</v>
      </c>
      <c r="J14" s="199">
        <v>30</v>
      </c>
      <c r="K14" s="199">
        <v>50</v>
      </c>
      <c r="L14" s="199">
        <v>80</v>
      </c>
      <c r="M14" s="202">
        <v>-70</v>
      </c>
      <c r="N14">
        <f t="shared" si="0"/>
        <v>-440</v>
      </c>
      <c r="P14" s="199">
        <v>10</v>
      </c>
      <c r="Q14" s="202">
        <v>15</v>
      </c>
      <c r="R14">
        <f t="shared" si="1"/>
        <v>5</v>
      </c>
    </row>
    <row r="15" spans="3:18" ht="15.75" thickBot="1" x14ac:dyDescent="0.3">
      <c r="C15" s="197" t="s">
        <v>330</v>
      </c>
      <c r="D15" s="204" t="s">
        <v>331</v>
      </c>
      <c r="E15" s="200">
        <v>140</v>
      </c>
      <c r="F15" s="200">
        <v>67</v>
      </c>
      <c r="G15" s="200">
        <v>68</v>
      </c>
      <c r="H15" s="199">
        <v>51</v>
      </c>
      <c r="I15" s="199">
        <v>24</v>
      </c>
      <c r="J15" s="199">
        <v>30</v>
      </c>
      <c r="K15" s="199">
        <v>50</v>
      </c>
      <c r="L15" s="199">
        <v>80</v>
      </c>
      <c r="M15" s="202">
        <v>-70</v>
      </c>
      <c r="N15">
        <f t="shared" si="0"/>
        <v>-440</v>
      </c>
      <c r="P15" s="199">
        <v>10</v>
      </c>
      <c r="Q15" s="202">
        <v>15</v>
      </c>
      <c r="R15">
        <f t="shared" si="1"/>
        <v>5</v>
      </c>
    </row>
    <row r="16" spans="3:18" ht="15.75" thickBot="1" x14ac:dyDescent="0.3">
      <c r="C16" s="197" t="s">
        <v>331</v>
      </c>
      <c r="D16" s="204" t="s">
        <v>332</v>
      </c>
      <c r="E16" s="200">
        <v>140</v>
      </c>
      <c r="F16" s="200">
        <v>67</v>
      </c>
      <c r="G16" s="200">
        <v>68</v>
      </c>
      <c r="H16" s="199">
        <v>51</v>
      </c>
      <c r="I16" s="199">
        <v>24</v>
      </c>
      <c r="J16" s="199">
        <v>30</v>
      </c>
      <c r="K16" s="199">
        <v>50</v>
      </c>
      <c r="L16" s="199">
        <v>80</v>
      </c>
      <c r="M16" s="202">
        <v>-70</v>
      </c>
      <c r="N16">
        <f t="shared" si="0"/>
        <v>-440</v>
      </c>
      <c r="P16" s="199">
        <v>10</v>
      </c>
      <c r="Q16" s="202">
        <v>15</v>
      </c>
      <c r="R16">
        <f t="shared" si="1"/>
        <v>5</v>
      </c>
    </row>
    <row r="17" spans="3:18" ht="15.75" thickBot="1" x14ac:dyDescent="0.3">
      <c r="C17" s="197" t="s">
        <v>332</v>
      </c>
      <c r="D17" s="204" t="s">
        <v>333</v>
      </c>
      <c r="E17" s="200">
        <v>140</v>
      </c>
      <c r="F17" s="200">
        <v>67</v>
      </c>
      <c r="G17" s="200">
        <v>68</v>
      </c>
      <c r="H17" s="199">
        <v>51</v>
      </c>
      <c r="I17" s="199">
        <v>24</v>
      </c>
      <c r="J17" s="199">
        <v>30</v>
      </c>
      <c r="K17" s="199">
        <v>50</v>
      </c>
      <c r="L17" s="199">
        <v>80</v>
      </c>
      <c r="M17" s="202">
        <v>-70</v>
      </c>
      <c r="N17">
        <f t="shared" si="0"/>
        <v>-440</v>
      </c>
      <c r="P17" s="199">
        <v>10</v>
      </c>
      <c r="Q17" s="202">
        <v>15</v>
      </c>
      <c r="R17">
        <f t="shared" si="1"/>
        <v>5</v>
      </c>
    </row>
    <row r="18" spans="3:18" ht="15.75" thickBot="1" x14ac:dyDescent="0.3">
      <c r="C18" s="197" t="s">
        <v>333</v>
      </c>
      <c r="D18" s="204" t="s">
        <v>334</v>
      </c>
      <c r="E18" s="200">
        <v>140</v>
      </c>
      <c r="F18" s="200">
        <v>67</v>
      </c>
      <c r="G18" s="200">
        <v>68</v>
      </c>
      <c r="H18" s="199">
        <v>51</v>
      </c>
      <c r="I18" s="199">
        <v>24</v>
      </c>
      <c r="J18" s="199">
        <v>30</v>
      </c>
      <c r="K18" s="199">
        <v>50</v>
      </c>
      <c r="L18" s="199">
        <v>80</v>
      </c>
      <c r="M18" s="202">
        <v>-70</v>
      </c>
      <c r="N18">
        <f t="shared" si="0"/>
        <v>-440</v>
      </c>
      <c r="P18" s="199">
        <v>10</v>
      </c>
      <c r="Q18" s="202">
        <v>15</v>
      </c>
      <c r="R18">
        <f t="shared" si="1"/>
        <v>5</v>
      </c>
    </row>
    <row r="19" spans="3:18" ht="15.75" thickBot="1" x14ac:dyDescent="0.3">
      <c r="C19" s="197" t="s">
        <v>334</v>
      </c>
      <c r="D19" s="204" t="s">
        <v>335</v>
      </c>
      <c r="E19" s="200">
        <v>140</v>
      </c>
      <c r="F19" s="200">
        <v>67</v>
      </c>
      <c r="G19" s="200">
        <v>68</v>
      </c>
      <c r="H19" s="199">
        <v>51</v>
      </c>
      <c r="I19" s="199">
        <v>24</v>
      </c>
      <c r="J19" s="199">
        <v>30</v>
      </c>
      <c r="K19" s="199">
        <v>50</v>
      </c>
      <c r="L19" s="199">
        <v>80</v>
      </c>
      <c r="M19" s="202">
        <v>-70</v>
      </c>
      <c r="N19">
        <f t="shared" si="0"/>
        <v>-440</v>
      </c>
      <c r="P19" s="199">
        <v>10</v>
      </c>
      <c r="Q19" s="202">
        <v>15</v>
      </c>
      <c r="R19">
        <f t="shared" si="1"/>
        <v>5</v>
      </c>
    </row>
    <row r="20" spans="3:18" ht="15.75" thickBot="1" x14ac:dyDescent="0.3">
      <c r="C20" s="197" t="s">
        <v>335</v>
      </c>
      <c r="D20" s="204" t="s">
        <v>336</v>
      </c>
      <c r="E20" s="200">
        <v>140</v>
      </c>
      <c r="F20" s="200">
        <v>67</v>
      </c>
      <c r="G20" s="200">
        <v>68</v>
      </c>
      <c r="H20" s="199">
        <v>51</v>
      </c>
      <c r="I20" s="199">
        <v>24</v>
      </c>
      <c r="J20" s="199">
        <v>30</v>
      </c>
      <c r="K20" s="199">
        <v>50</v>
      </c>
      <c r="L20" s="199">
        <v>80</v>
      </c>
      <c r="M20" s="202">
        <v>-70</v>
      </c>
      <c r="N20">
        <f t="shared" si="0"/>
        <v>-440</v>
      </c>
      <c r="P20" s="199">
        <v>10</v>
      </c>
      <c r="Q20" s="202">
        <v>15</v>
      </c>
      <c r="R20">
        <f t="shared" si="1"/>
        <v>5</v>
      </c>
    </row>
    <row r="21" spans="3:18" ht="15.75" thickBot="1" x14ac:dyDescent="0.3">
      <c r="C21" s="197" t="s">
        <v>336</v>
      </c>
      <c r="D21" s="204" t="s">
        <v>337</v>
      </c>
      <c r="E21" s="200">
        <v>140</v>
      </c>
      <c r="F21" s="200">
        <v>67</v>
      </c>
      <c r="G21" s="200">
        <v>68</v>
      </c>
      <c r="H21" s="199">
        <v>51</v>
      </c>
      <c r="I21" s="199">
        <v>24</v>
      </c>
      <c r="J21" s="199">
        <v>30</v>
      </c>
      <c r="K21" s="199">
        <v>50</v>
      </c>
      <c r="L21" s="199">
        <v>80</v>
      </c>
      <c r="M21" s="202">
        <v>-70</v>
      </c>
      <c r="N21">
        <f t="shared" si="0"/>
        <v>-440</v>
      </c>
      <c r="P21" s="199">
        <v>12</v>
      </c>
      <c r="Q21" s="202">
        <v>15</v>
      </c>
      <c r="R21">
        <f t="shared" si="1"/>
        <v>3</v>
      </c>
    </row>
    <row r="22" spans="3:18" ht="15.75" thickBot="1" x14ac:dyDescent="0.3">
      <c r="C22" s="197" t="s">
        <v>337</v>
      </c>
      <c r="D22" s="204" t="s">
        <v>338</v>
      </c>
      <c r="E22" s="200">
        <v>140</v>
      </c>
      <c r="F22" s="200">
        <v>67</v>
      </c>
      <c r="G22" s="200">
        <v>68</v>
      </c>
      <c r="H22" s="199">
        <v>51</v>
      </c>
      <c r="I22" s="199">
        <v>24</v>
      </c>
      <c r="J22" s="199">
        <v>30</v>
      </c>
      <c r="K22" s="199">
        <v>50</v>
      </c>
      <c r="L22" s="199">
        <v>80</v>
      </c>
      <c r="M22" s="202">
        <v>-70</v>
      </c>
      <c r="N22">
        <f t="shared" si="0"/>
        <v>-440</v>
      </c>
      <c r="P22" s="199">
        <v>12</v>
      </c>
      <c r="Q22" s="202">
        <v>15</v>
      </c>
      <c r="R22">
        <f t="shared" si="1"/>
        <v>3</v>
      </c>
    </row>
    <row r="23" spans="3:18" ht="15.75" thickBot="1" x14ac:dyDescent="0.3">
      <c r="C23" s="197" t="s">
        <v>338</v>
      </c>
      <c r="D23" s="204" t="s">
        <v>339</v>
      </c>
      <c r="E23" s="200">
        <v>140</v>
      </c>
      <c r="F23" s="200">
        <v>67</v>
      </c>
      <c r="G23" s="200">
        <v>68</v>
      </c>
      <c r="H23" s="199">
        <v>51</v>
      </c>
      <c r="I23" s="199">
        <v>24</v>
      </c>
      <c r="J23" s="199">
        <v>30</v>
      </c>
      <c r="K23" s="199">
        <v>50</v>
      </c>
      <c r="L23" s="199">
        <v>80</v>
      </c>
      <c r="M23" s="202">
        <v>-70</v>
      </c>
      <c r="N23">
        <f t="shared" si="0"/>
        <v>-440</v>
      </c>
      <c r="P23" s="199">
        <v>12</v>
      </c>
      <c r="Q23" s="202">
        <v>15</v>
      </c>
      <c r="R23">
        <f t="shared" si="1"/>
        <v>3</v>
      </c>
    </row>
    <row r="24" spans="3:18" ht="15.75" thickBot="1" x14ac:dyDescent="0.3">
      <c r="C24" s="197" t="s">
        <v>339</v>
      </c>
      <c r="D24" s="204" t="s">
        <v>340</v>
      </c>
      <c r="E24" s="200">
        <v>140</v>
      </c>
      <c r="F24" s="200">
        <v>67</v>
      </c>
      <c r="G24" s="200">
        <v>68</v>
      </c>
      <c r="H24" s="199">
        <v>51</v>
      </c>
      <c r="I24" s="199">
        <v>24</v>
      </c>
      <c r="J24" s="199">
        <v>30</v>
      </c>
      <c r="K24" s="199">
        <v>50</v>
      </c>
      <c r="L24" s="199">
        <v>80</v>
      </c>
      <c r="M24" s="202">
        <v>-70</v>
      </c>
      <c r="N24">
        <f t="shared" si="0"/>
        <v>-440</v>
      </c>
      <c r="P24" s="199">
        <v>12</v>
      </c>
      <c r="Q24" s="202">
        <v>15</v>
      </c>
      <c r="R24">
        <f t="shared" si="1"/>
        <v>3</v>
      </c>
    </row>
    <row r="25" spans="3:18" ht="15.75" thickBot="1" x14ac:dyDescent="0.3">
      <c r="C25" s="197" t="s">
        <v>340</v>
      </c>
      <c r="D25" s="204" t="s">
        <v>341</v>
      </c>
      <c r="E25" s="200">
        <v>140</v>
      </c>
      <c r="F25" s="200">
        <v>67</v>
      </c>
      <c r="G25" s="200">
        <v>68</v>
      </c>
      <c r="H25" s="199">
        <v>51</v>
      </c>
      <c r="I25" s="199">
        <v>24</v>
      </c>
      <c r="J25" s="199">
        <v>30</v>
      </c>
      <c r="K25" s="199">
        <v>50</v>
      </c>
      <c r="L25" s="199">
        <v>80</v>
      </c>
      <c r="M25" s="202">
        <v>-70</v>
      </c>
      <c r="N25">
        <f t="shared" si="0"/>
        <v>-440</v>
      </c>
      <c r="P25" s="199">
        <v>12</v>
      </c>
      <c r="Q25" s="202">
        <v>15</v>
      </c>
      <c r="R25">
        <f t="shared" si="1"/>
        <v>3</v>
      </c>
    </row>
    <row r="26" spans="3:18" ht="15.75" thickBot="1" x14ac:dyDescent="0.3">
      <c r="C26" s="197" t="s">
        <v>341</v>
      </c>
      <c r="D26" s="204" t="s">
        <v>342</v>
      </c>
      <c r="E26" s="200">
        <v>140</v>
      </c>
      <c r="F26" s="200">
        <v>67</v>
      </c>
      <c r="G26" s="200">
        <v>68</v>
      </c>
      <c r="H26" s="199">
        <v>51</v>
      </c>
      <c r="I26" s="199">
        <v>24</v>
      </c>
      <c r="J26" s="199">
        <v>30</v>
      </c>
      <c r="K26" s="199">
        <v>50</v>
      </c>
      <c r="L26" s="199">
        <v>80</v>
      </c>
      <c r="M26" s="202">
        <v>-70</v>
      </c>
      <c r="N26">
        <f t="shared" si="0"/>
        <v>-440</v>
      </c>
      <c r="P26" s="199">
        <v>12</v>
      </c>
      <c r="Q26" s="202">
        <v>15</v>
      </c>
      <c r="R26">
        <f t="shared" si="1"/>
        <v>3</v>
      </c>
    </row>
    <row r="27" spans="3:18" ht="15.75" thickBot="1" x14ac:dyDescent="0.3">
      <c r="C27" s="197" t="s">
        <v>342</v>
      </c>
      <c r="D27" s="204" t="s">
        <v>343</v>
      </c>
      <c r="E27" s="200">
        <v>140</v>
      </c>
      <c r="F27" s="200">
        <v>67</v>
      </c>
      <c r="G27" s="200">
        <v>68</v>
      </c>
      <c r="H27" s="199">
        <v>51</v>
      </c>
      <c r="I27" s="199">
        <v>24</v>
      </c>
      <c r="J27" s="199">
        <v>30</v>
      </c>
      <c r="K27" s="199">
        <v>50</v>
      </c>
      <c r="L27" s="199">
        <v>80</v>
      </c>
      <c r="M27" s="202">
        <v>-70</v>
      </c>
      <c r="N27">
        <f t="shared" si="0"/>
        <v>-440</v>
      </c>
      <c r="P27" s="199">
        <v>12</v>
      </c>
      <c r="Q27" s="202">
        <v>15</v>
      </c>
      <c r="R27">
        <f t="shared" si="1"/>
        <v>3</v>
      </c>
    </row>
    <row r="28" spans="3:18" ht="15.75" thickBot="1" x14ac:dyDescent="0.3">
      <c r="C28" s="197" t="s">
        <v>343</v>
      </c>
      <c r="D28" s="204" t="s">
        <v>344</v>
      </c>
      <c r="E28" s="200">
        <v>140</v>
      </c>
      <c r="F28" s="200">
        <v>67</v>
      </c>
      <c r="G28" s="200">
        <v>68</v>
      </c>
      <c r="H28" s="199">
        <v>51</v>
      </c>
      <c r="I28" s="199">
        <v>24</v>
      </c>
      <c r="J28" s="199">
        <v>30</v>
      </c>
      <c r="K28" s="199">
        <v>50</v>
      </c>
      <c r="L28" s="199">
        <v>80</v>
      </c>
      <c r="M28" s="202">
        <v>-70</v>
      </c>
      <c r="N28">
        <f t="shared" si="0"/>
        <v>-440</v>
      </c>
      <c r="P28" s="199">
        <v>10</v>
      </c>
      <c r="Q28" s="202">
        <v>15</v>
      </c>
      <c r="R28">
        <f t="shared" si="1"/>
        <v>5</v>
      </c>
    </row>
    <row r="29" spans="3:18" ht="15.75" thickBot="1" x14ac:dyDescent="0.3">
      <c r="C29" s="197" t="s">
        <v>344</v>
      </c>
      <c r="D29" s="204" t="s">
        <v>345</v>
      </c>
      <c r="E29" s="200">
        <v>130</v>
      </c>
      <c r="F29" s="200">
        <v>67</v>
      </c>
      <c r="G29" s="200">
        <v>68</v>
      </c>
      <c r="H29" s="199">
        <v>51</v>
      </c>
      <c r="I29" s="199">
        <v>24</v>
      </c>
      <c r="J29" s="199">
        <v>30</v>
      </c>
      <c r="K29" s="199">
        <v>40</v>
      </c>
      <c r="L29" s="199">
        <v>50</v>
      </c>
      <c r="M29" s="202">
        <v>-70</v>
      </c>
      <c r="N29">
        <f t="shared" si="0"/>
        <v>-390</v>
      </c>
      <c r="P29" s="199">
        <v>10</v>
      </c>
      <c r="Q29" s="202">
        <v>15</v>
      </c>
      <c r="R29">
        <f t="shared" si="1"/>
        <v>5</v>
      </c>
    </row>
    <row r="30" spans="3:18" ht="15.75" thickBot="1" x14ac:dyDescent="0.3">
      <c r="C30" s="197" t="s">
        <v>345</v>
      </c>
      <c r="D30" s="204" t="s">
        <v>346</v>
      </c>
      <c r="E30" s="200">
        <v>140</v>
      </c>
      <c r="F30" s="200">
        <v>67</v>
      </c>
      <c r="G30" s="200">
        <v>68</v>
      </c>
      <c r="H30" s="199">
        <v>51</v>
      </c>
      <c r="I30" s="199">
        <v>24</v>
      </c>
      <c r="J30" s="199">
        <v>30</v>
      </c>
      <c r="K30" s="199">
        <v>40</v>
      </c>
      <c r="L30" s="199">
        <v>40</v>
      </c>
      <c r="M30" s="202">
        <v>-70</v>
      </c>
      <c r="N30">
        <f t="shared" si="0"/>
        <v>-390</v>
      </c>
      <c r="P30" s="199">
        <v>5</v>
      </c>
      <c r="Q30" s="202">
        <v>15</v>
      </c>
      <c r="R30">
        <f t="shared" si="1"/>
        <v>10</v>
      </c>
    </row>
    <row r="31" spans="3:18" ht="15.75" thickBot="1" x14ac:dyDescent="0.3">
      <c r="C31" s="197" t="s">
        <v>346</v>
      </c>
      <c r="D31" s="204" t="s">
        <v>347</v>
      </c>
      <c r="E31" s="200">
        <v>140</v>
      </c>
      <c r="F31" s="200">
        <v>67</v>
      </c>
      <c r="G31" s="200">
        <v>68</v>
      </c>
      <c r="H31" s="199">
        <v>51</v>
      </c>
      <c r="I31" s="199">
        <v>24</v>
      </c>
      <c r="J31" s="199">
        <v>30</v>
      </c>
      <c r="K31" s="199">
        <v>40</v>
      </c>
      <c r="L31" s="199">
        <v>40</v>
      </c>
      <c r="M31" s="202">
        <v>-70</v>
      </c>
      <c r="N31">
        <f t="shared" si="0"/>
        <v>-390</v>
      </c>
      <c r="P31" s="199">
        <v>5</v>
      </c>
      <c r="Q31" s="202">
        <v>15</v>
      </c>
      <c r="R31">
        <f t="shared" si="1"/>
        <v>10</v>
      </c>
    </row>
    <row r="32" spans="3:18" ht="15.75" thickBot="1" x14ac:dyDescent="0.3">
      <c r="C32" s="197" t="s">
        <v>347</v>
      </c>
      <c r="D32" s="204" t="s">
        <v>348</v>
      </c>
      <c r="E32" s="200">
        <v>140</v>
      </c>
      <c r="F32" s="200">
        <v>67</v>
      </c>
      <c r="G32" s="200">
        <v>68</v>
      </c>
      <c r="H32" s="199">
        <v>51</v>
      </c>
      <c r="I32" s="199">
        <v>24</v>
      </c>
      <c r="J32" s="199">
        <v>30</v>
      </c>
      <c r="K32" s="199">
        <v>40</v>
      </c>
      <c r="L32" s="199">
        <v>40</v>
      </c>
      <c r="M32" s="202">
        <v>-70</v>
      </c>
      <c r="N32">
        <f t="shared" si="0"/>
        <v>-390</v>
      </c>
      <c r="P32" s="199">
        <v>5</v>
      </c>
      <c r="Q32" s="202">
        <v>15</v>
      </c>
      <c r="R32">
        <f t="shared" si="1"/>
        <v>10</v>
      </c>
    </row>
    <row r="33" spans="3:18" ht="15.75" thickBot="1" x14ac:dyDescent="0.3">
      <c r="C33" s="197" t="s">
        <v>348</v>
      </c>
      <c r="D33" s="204" t="s">
        <v>349</v>
      </c>
      <c r="E33" s="200">
        <v>140</v>
      </c>
      <c r="F33" s="200">
        <v>67</v>
      </c>
      <c r="G33" s="200">
        <v>68</v>
      </c>
      <c r="H33" s="199">
        <v>51</v>
      </c>
      <c r="I33" s="199">
        <v>24</v>
      </c>
      <c r="J33" s="199">
        <v>30</v>
      </c>
      <c r="K33" s="199">
        <v>30</v>
      </c>
      <c r="L33" s="199">
        <v>20</v>
      </c>
      <c r="M33" s="202">
        <v>-70</v>
      </c>
      <c r="N33">
        <f t="shared" si="0"/>
        <v>-360</v>
      </c>
      <c r="P33" s="199">
        <v>0</v>
      </c>
      <c r="Q33" s="202">
        <v>15</v>
      </c>
      <c r="R33">
        <f t="shared" si="1"/>
        <v>15</v>
      </c>
    </row>
    <row r="34" spans="3:18" ht="15.75" thickBot="1" x14ac:dyDescent="0.3">
      <c r="C34" s="197" t="s">
        <v>349</v>
      </c>
      <c r="D34" s="204" t="s">
        <v>350</v>
      </c>
      <c r="E34" s="200">
        <v>140</v>
      </c>
      <c r="F34" s="200">
        <v>67</v>
      </c>
      <c r="G34" s="200">
        <v>68</v>
      </c>
      <c r="H34" s="199">
        <v>51</v>
      </c>
      <c r="I34" s="199">
        <v>24</v>
      </c>
      <c r="J34" s="199">
        <v>30</v>
      </c>
      <c r="K34" s="199">
        <v>30</v>
      </c>
      <c r="L34" s="199">
        <v>20</v>
      </c>
      <c r="M34" s="202">
        <v>-70</v>
      </c>
      <c r="N34">
        <f t="shared" si="0"/>
        <v>-360</v>
      </c>
      <c r="P34" s="199">
        <v>0</v>
      </c>
      <c r="Q34" s="202">
        <v>15</v>
      </c>
      <c r="R34">
        <f t="shared" si="1"/>
        <v>15</v>
      </c>
    </row>
    <row r="35" spans="3:18" ht="15.75" thickBot="1" x14ac:dyDescent="0.3">
      <c r="C35" s="197" t="s">
        <v>350</v>
      </c>
      <c r="D35" s="204" t="s">
        <v>351</v>
      </c>
      <c r="E35" s="200">
        <v>140</v>
      </c>
      <c r="F35" s="200">
        <v>67</v>
      </c>
      <c r="G35" s="200">
        <v>68</v>
      </c>
      <c r="H35" s="199">
        <v>51</v>
      </c>
      <c r="I35" s="199">
        <v>24</v>
      </c>
      <c r="J35" s="199">
        <v>30</v>
      </c>
      <c r="K35" s="199">
        <v>30</v>
      </c>
      <c r="L35" s="199">
        <v>20</v>
      </c>
      <c r="M35" s="202">
        <v>-70</v>
      </c>
      <c r="N35">
        <f t="shared" si="0"/>
        <v>-360</v>
      </c>
      <c r="P35" s="199">
        <v>0</v>
      </c>
      <c r="Q35" s="202">
        <v>15</v>
      </c>
      <c r="R35">
        <f t="shared" si="1"/>
        <v>15</v>
      </c>
    </row>
    <row r="36" spans="3:18" ht="15.75" thickBot="1" x14ac:dyDescent="0.3">
      <c r="C36" s="197" t="s">
        <v>351</v>
      </c>
      <c r="D36" s="204" t="s">
        <v>352</v>
      </c>
      <c r="E36" s="200">
        <v>140</v>
      </c>
      <c r="F36" s="200">
        <v>67</v>
      </c>
      <c r="G36" s="200">
        <v>68</v>
      </c>
      <c r="H36" s="199">
        <v>51</v>
      </c>
      <c r="I36" s="199">
        <v>24</v>
      </c>
      <c r="J36" s="199">
        <v>30</v>
      </c>
      <c r="K36" s="199">
        <v>30</v>
      </c>
      <c r="L36" s="199">
        <v>20</v>
      </c>
      <c r="M36" s="202">
        <v>-70</v>
      </c>
      <c r="N36">
        <f t="shared" si="0"/>
        <v>-360</v>
      </c>
      <c r="P36" s="199">
        <v>0</v>
      </c>
      <c r="Q36" s="202">
        <v>15</v>
      </c>
      <c r="R36">
        <f t="shared" si="1"/>
        <v>15</v>
      </c>
    </row>
    <row r="37" spans="3:18" ht="15.75" thickBot="1" x14ac:dyDescent="0.3">
      <c r="C37" s="197" t="s">
        <v>352</v>
      </c>
      <c r="D37" s="204" t="s">
        <v>353</v>
      </c>
      <c r="E37" s="200">
        <v>140</v>
      </c>
      <c r="F37" s="200">
        <v>67</v>
      </c>
      <c r="G37" s="200">
        <v>68</v>
      </c>
      <c r="H37" s="199">
        <v>51</v>
      </c>
      <c r="I37" s="199">
        <v>24</v>
      </c>
      <c r="J37" s="199">
        <v>30</v>
      </c>
      <c r="K37" s="199">
        <v>30</v>
      </c>
      <c r="L37" s="199">
        <v>40</v>
      </c>
      <c r="M37" s="202">
        <v>-70</v>
      </c>
      <c r="N37">
        <f t="shared" si="0"/>
        <v>-380</v>
      </c>
      <c r="P37" s="199">
        <v>0</v>
      </c>
      <c r="Q37" s="202">
        <v>15</v>
      </c>
      <c r="R37">
        <f t="shared" si="1"/>
        <v>15</v>
      </c>
    </row>
    <row r="38" spans="3:18" ht="15.75" thickBot="1" x14ac:dyDescent="0.3">
      <c r="C38" s="197" t="s">
        <v>353</v>
      </c>
      <c r="D38" s="204" t="s">
        <v>354</v>
      </c>
      <c r="E38" s="200">
        <v>140</v>
      </c>
      <c r="F38" s="200">
        <v>67</v>
      </c>
      <c r="G38" s="200">
        <v>68</v>
      </c>
      <c r="H38" s="199">
        <v>51</v>
      </c>
      <c r="I38" s="199">
        <v>24</v>
      </c>
      <c r="J38" s="199">
        <v>30</v>
      </c>
      <c r="K38" s="199">
        <v>30</v>
      </c>
      <c r="L38" s="199">
        <v>40</v>
      </c>
      <c r="M38" s="202">
        <v>-70</v>
      </c>
      <c r="N38">
        <f t="shared" si="0"/>
        <v>-380</v>
      </c>
      <c r="P38" s="199">
        <v>0</v>
      </c>
      <c r="Q38" s="202">
        <v>15</v>
      </c>
      <c r="R38">
        <f t="shared" si="1"/>
        <v>15</v>
      </c>
    </row>
    <row r="39" spans="3:18" ht="15.75" thickBot="1" x14ac:dyDescent="0.3">
      <c r="C39" s="197" t="s">
        <v>354</v>
      </c>
      <c r="D39" s="204" t="s">
        <v>355</v>
      </c>
      <c r="E39" s="200">
        <v>140</v>
      </c>
      <c r="F39" s="200">
        <v>67</v>
      </c>
      <c r="G39" s="200">
        <v>68</v>
      </c>
      <c r="H39" s="199">
        <v>51</v>
      </c>
      <c r="I39" s="199">
        <v>24</v>
      </c>
      <c r="J39" s="199">
        <v>30</v>
      </c>
      <c r="K39" s="199">
        <v>20</v>
      </c>
      <c r="L39" s="199">
        <v>20</v>
      </c>
      <c r="M39" s="202">
        <v>-70</v>
      </c>
      <c r="N39">
        <f t="shared" si="0"/>
        <v>-350</v>
      </c>
      <c r="P39" s="199">
        <v>0</v>
      </c>
      <c r="Q39" s="202">
        <v>15</v>
      </c>
      <c r="R39">
        <f t="shared" si="1"/>
        <v>15</v>
      </c>
    </row>
    <row r="40" spans="3:18" ht="15.75" thickBot="1" x14ac:dyDescent="0.3">
      <c r="C40" s="197" t="s">
        <v>355</v>
      </c>
      <c r="D40" s="204" t="s">
        <v>356</v>
      </c>
      <c r="E40" s="200">
        <v>140</v>
      </c>
      <c r="F40" s="200">
        <v>67</v>
      </c>
      <c r="G40" s="200">
        <v>68</v>
      </c>
      <c r="H40" s="199">
        <v>51</v>
      </c>
      <c r="I40" s="199">
        <v>24</v>
      </c>
      <c r="J40" s="199">
        <v>30</v>
      </c>
      <c r="K40" s="199">
        <v>20</v>
      </c>
      <c r="L40" s="199">
        <v>20</v>
      </c>
      <c r="M40" s="202">
        <v>-70</v>
      </c>
      <c r="N40">
        <f t="shared" si="0"/>
        <v>-350</v>
      </c>
      <c r="P40" s="199">
        <v>0</v>
      </c>
      <c r="Q40" s="202">
        <v>15</v>
      </c>
      <c r="R40">
        <f t="shared" si="1"/>
        <v>15</v>
      </c>
    </row>
    <row r="41" spans="3:18" ht="15.75" thickBot="1" x14ac:dyDescent="0.3">
      <c r="C41" s="197" t="s">
        <v>356</v>
      </c>
      <c r="D41" s="204" t="s">
        <v>357</v>
      </c>
      <c r="E41" s="200">
        <v>140</v>
      </c>
      <c r="F41" s="200">
        <v>67</v>
      </c>
      <c r="G41" s="200">
        <v>68</v>
      </c>
      <c r="H41" s="199">
        <v>51</v>
      </c>
      <c r="I41" s="199">
        <v>24</v>
      </c>
      <c r="J41" s="199">
        <v>30</v>
      </c>
      <c r="K41" s="199">
        <v>10</v>
      </c>
      <c r="L41" s="199">
        <v>20</v>
      </c>
      <c r="M41" s="202">
        <v>-70</v>
      </c>
      <c r="N41">
        <f t="shared" si="0"/>
        <v>-340</v>
      </c>
      <c r="P41" s="199">
        <v>0</v>
      </c>
      <c r="Q41" s="202">
        <v>15</v>
      </c>
      <c r="R41">
        <f t="shared" si="1"/>
        <v>15</v>
      </c>
    </row>
    <row r="42" spans="3:18" ht="15.75" thickBot="1" x14ac:dyDescent="0.3">
      <c r="C42" s="197" t="s">
        <v>357</v>
      </c>
      <c r="D42" s="204" t="s">
        <v>358</v>
      </c>
      <c r="E42" s="200">
        <v>140</v>
      </c>
      <c r="F42" s="200">
        <v>67</v>
      </c>
      <c r="G42" s="200">
        <v>68</v>
      </c>
      <c r="H42" s="199">
        <v>51</v>
      </c>
      <c r="I42" s="199">
        <v>24</v>
      </c>
      <c r="J42" s="199">
        <v>30</v>
      </c>
      <c r="K42" s="199">
        <v>1</v>
      </c>
      <c r="L42" s="199">
        <v>20</v>
      </c>
      <c r="M42" s="202">
        <v>-70</v>
      </c>
      <c r="N42">
        <f t="shared" si="0"/>
        <v>-331</v>
      </c>
      <c r="P42" s="199">
        <v>0</v>
      </c>
      <c r="Q42" s="202">
        <v>15</v>
      </c>
      <c r="R42">
        <f t="shared" si="1"/>
        <v>15</v>
      </c>
    </row>
    <row r="43" spans="3:18" ht="15.75" thickBot="1" x14ac:dyDescent="0.3">
      <c r="C43" s="197" t="s">
        <v>358</v>
      </c>
      <c r="D43" s="204" t="s">
        <v>359</v>
      </c>
      <c r="E43" s="200">
        <v>140</v>
      </c>
      <c r="F43" s="200">
        <v>67</v>
      </c>
      <c r="G43" s="200">
        <v>68</v>
      </c>
      <c r="H43" s="199">
        <v>51</v>
      </c>
      <c r="I43" s="199">
        <v>24</v>
      </c>
      <c r="J43" s="199">
        <v>30</v>
      </c>
      <c r="K43" s="199">
        <v>1</v>
      </c>
      <c r="L43" s="199">
        <v>0</v>
      </c>
      <c r="M43" s="202">
        <v>-70</v>
      </c>
      <c r="N43">
        <f t="shared" si="0"/>
        <v>-311</v>
      </c>
      <c r="P43" s="199">
        <v>0</v>
      </c>
      <c r="Q43" s="202">
        <v>15</v>
      </c>
      <c r="R43">
        <f t="shared" si="1"/>
        <v>15</v>
      </c>
    </row>
    <row r="44" spans="3:18" ht="15.75" thickBot="1" x14ac:dyDescent="0.3">
      <c r="C44" s="197" t="s">
        <v>359</v>
      </c>
      <c r="D44" s="204" t="s">
        <v>360</v>
      </c>
      <c r="E44" s="200">
        <v>140</v>
      </c>
      <c r="F44" s="200">
        <v>67</v>
      </c>
      <c r="G44" s="200">
        <v>68</v>
      </c>
      <c r="H44" s="199">
        <v>51</v>
      </c>
      <c r="I44" s="199">
        <v>24</v>
      </c>
      <c r="J44" s="199">
        <v>30</v>
      </c>
      <c r="K44" s="199">
        <v>1</v>
      </c>
      <c r="L44" s="199">
        <v>0</v>
      </c>
      <c r="M44" s="202">
        <v>-70</v>
      </c>
      <c r="N44">
        <f t="shared" si="0"/>
        <v>-311</v>
      </c>
      <c r="P44" s="199">
        <v>0</v>
      </c>
      <c r="Q44" s="202">
        <v>15</v>
      </c>
      <c r="R44">
        <f t="shared" si="1"/>
        <v>15</v>
      </c>
    </row>
    <row r="45" spans="3:18" ht="15.75" thickBot="1" x14ac:dyDescent="0.3">
      <c r="C45" s="197" t="s">
        <v>360</v>
      </c>
      <c r="D45" s="204" t="s">
        <v>361</v>
      </c>
      <c r="E45" s="200">
        <v>140</v>
      </c>
      <c r="F45" s="200">
        <v>67</v>
      </c>
      <c r="G45" s="200">
        <v>68</v>
      </c>
      <c r="H45" s="199">
        <v>51</v>
      </c>
      <c r="I45" s="199">
        <v>24</v>
      </c>
      <c r="J45" s="199">
        <v>30</v>
      </c>
      <c r="K45" s="199">
        <v>1</v>
      </c>
      <c r="L45" s="199">
        <v>0</v>
      </c>
      <c r="M45" s="202">
        <v>-70</v>
      </c>
      <c r="N45">
        <f t="shared" si="0"/>
        <v>-311</v>
      </c>
      <c r="P45" s="199">
        <v>0</v>
      </c>
      <c r="Q45" s="202">
        <v>15</v>
      </c>
      <c r="R45">
        <f t="shared" si="1"/>
        <v>15</v>
      </c>
    </row>
    <row r="46" spans="3:18" ht="15.75" thickBot="1" x14ac:dyDescent="0.3">
      <c r="C46" s="197" t="s">
        <v>361</v>
      </c>
      <c r="D46" s="204" t="s">
        <v>362</v>
      </c>
      <c r="E46" s="200">
        <v>140</v>
      </c>
      <c r="F46" s="200">
        <v>67</v>
      </c>
      <c r="G46" s="200">
        <v>68</v>
      </c>
      <c r="H46" s="199">
        <v>51</v>
      </c>
      <c r="I46" s="199">
        <v>24</v>
      </c>
      <c r="J46" s="199">
        <v>30</v>
      </c>
      <c r="K46" s="199">
        <v>1</v>
      </c>
      <c r="L46" s="199">
        <v>0</v>
      </c>
      <c r="M46" s="202">
        <v>-70</v>
      </c>
      <c r="N46">
        <f t="shared" si="0"/>
        <v>-311</v>
      </c>
      <c r="P46" s="199">
        <v>0</v>
      </c>
      <c r="Q46" s="202">
        <v>15</v>
      </c>
      <c r="R46">
        <f t="shared" si="1"/>
        <v>15</v>
      </c>
    </row>
    <row r="47" spans="3:18" ht="15.75" thickBot="1" x14ac:dyDescent="0.3">
      <c r="C47" s="197" t="s">
        <v>362</v>
      </c>
      <c r="D47" s="204" t="s">
        <v>363</v>
      </c>
      <c r="E47" s="200">
        <v>140</v>
      </c>
      <c r="F47" s="200">
        <v>67</v>
      </c>
      <c r="G47" s="200">
        <v>68</v>
      </c>
      <c r="H47" s="199">
        <v>51</v>
      </c>
      <c r="I47" s="199">
        <v>24</v>
      </c>
      <c r="J47" s="199">
        <v>30</v>
      </c>
      <c r="K47" s="199">
        <v>1</v>
      </c>
      <c r="L47" s="199">
        <v>0</v>
      </c>
      <c r="M47" s="202">
        <v>-70</v>
      </c>
      <c r="N47">
        <f t="shared" si="0"/>
        <v>-311</v>
      </c>
      <c r="P47" s="199">
        <v>0</v>
      </c>
      <c r="Q47" s="202">
        <v>15</v>
      </c>
      <c r="R47">
        <f t="shared" si="1"/>
        <v>15</v>
      </c>
    </row>
    <row r="48" spans="3:18" ht="15.75" thickBot="1" x14ac:dyDescent="0.3">
      <c r="C48" s="197" t="s">
        <v>363</v>
      </c>
      <c r="D48" s="204" t="s">
        <v>364</v>
      </c>
      <c r="E48" s="200">
        <v>140</v>
      </c>
      <c r="F48" s="200">
        <v>67</v>
      </c>
      <c r="G48" s="200">
        <v>68</v>
      </c>
      <c r="H48" s="199">
        <v>51</v>
      </c>
      <c r="I48" s="199">
        <v>24</v>
      </c>
      <c r="J48" s="199">
        <v>30</v>
      </c>
      <c r="K48" s="199">
        <v>1</v>
      </c>
      <c r="L48" s="199">
        <v>0</v>
      </c>
      <c r="M48" s="202">
        <v>-70</v>
      </c>
      <c r="N48">
        <f t="shared" si="0"/>
        <v>-311</v>
      </c>
      <c r="P48" s="199">
        <v>0</v>
      </c>
      <c r="Q48" s="202">
        <v>15</v>
      </c>
      <c r="R48">
        <f t="shared" si="1"/>
        <v>15</v>
      </c>
    </row>
    <row r="49" spans="3:18" ht="15.75" thickBot="1" x14ac:dyDescent="0.3">
      <c r="C49" s="197" t="s">
        <v>364</v>
      </c>
      <c r="D49" s="204" t="s">
        <v>365</v>
      </c>
      <c r="E49" s="200">
        <v>140</v>
      </c>
      <c r="F49" s="200">
        <v>67</v>
      </c>
      <c r="G49" s="200">
        <v>68</v>
      </c>
      <c r="H49" s="199">
        <v>51</v>
      </c>
      <c r="I49" s="199">
        <v>24</v>
      </c>
      <c r="J49" s="199">
        <v>30</v>
      </c>
      <c r="K49" s="199">
        <v>1</v>
      </c>
      <c r="L49" s="199">
        <v>0</v>
      </c>
      <c r="M49" s="202">
        <v>-70</v>
      </c>
      <c r="N49">
        <f t="shared" si="0"/>
        <v>-311</v>
      </c>
      <c r="P49" s="199">
        <v>0</v>
      </c>
      <c r="Q49" s="202">
        <v>15</v>
      </c>
      <c r="R49">
        <f t="shared" si="1"/>
        <v>15</v>
      </c>
    </row>
    <row r="50" spans="3:18" ht="15.75" thickBot="1" x14ac:dyDescent="0.3">
      <c r="C50" s="197" t="s">
        <v>365</v>
      </c>
      <c r="D50" s="204" t="s">
        <v>366</v>
      </c>
      <c r="E50" s="200">
        <v>140</v>
      </c>
      <c r="F50" s="200">
        <v>67</v>
      </c>
      <c r="G50" s="200">
        <v>68</v>
      </c>
      <c r="H50" s="199">
        <v>51</v>
      </c>
      <c r="I50" s="199">
        <v>24</v>
      </c>
      <c r="J50" s="199">
        <v>30</v>
      </c>
      <c r="K50" s="199">
        <v>1</v>
      </c>
      <c r="L50" s="199">
        <v>0</v>
      </c>
      <c r="M50" s="202">
        <v>-70</v>
      </c>
      <c r="N50">
        <f t="shared" si="0"/>
        <v>-311</v>
      </c>
      <c r="P50" s="199">
        <v>0</v>
      </c>
      <c r="Q50" s="202">
        <v>15</v>
      </c>
      <c r="R50">
        <f t="shared" si="1"/>
        <v>15</v>
      </c>
    </row>
    <row r="51" spans="3:18" ht="15.75" thickBot="1" x14ac:dyDescent="0.3">
      <c r="C51" s="197" t="s">
        <v>366</v>
      </c>
      <c r="D51" s="204" t="s">
        <v>367</v>
      </c>
      <c r="E51" s="200">
        <v>140</v>
      </c>
      <c r="F51" s="200">
        <v>67</v>
      </c>
      <c r="G51" s="200">
        <v>68</v>
      </c>
      <c r="H51" s="199">
        <v>51</v>
      </c>
      <c r="I51" s="199">
        <v>24</v>
      </c>
      <c r="J51" s="199">
        <v>30</v>
      </c>
      <c r="K51" s="199">
        <v>1</v>
      </c>
      <c r="L51" s="199">
        <v>0</v>
      </c>
      <c r="M51" s="202">
        <v>-70</v>
      </c>
      <c r="N51">
        <f t="shared" si="0"/>
        <v>-311</v>
      </c>
      <c r="P51" s="199">
        <v>0</v>
      </c>
      <c r="Q51" s="202">
        <v>15</v>
      </c>
      <c r="R51">
        <f t="shared" si="1"/>
        <v>15</v>
      </c>
    </row>
    <row r="52" spans="3:18" ht="15.75" thickBot="1" x14ac:dyDescent="0.3">
      <c r="C52" s="197" t="s">
        <v>367</v>
      </c>
      <c r="D52" s="204" t="s">
        <v>368</v>
      </c>
      <c r="E52" s="200">
        <v>140</v>
      </c>
      <c r="F52" s="200">
        <v>67</v>
      </c>
      <c r="G52" s="200">
        <v>68</v>
      </c>
      <c r="H52" s="199">
        <v>51</v>
      </c>
      <c r="I52" s="199">
        <v>24</v>
      </c>
      <c r="J52" s="199">
        <v>30</v>
      </c>
      <c r="K52" s="199">
        <v>1</v>
      </c>
      <c r="L52" s="199">
        <v>0</v>
      </c>
      <c r="M52" s="202">
        <v>-70</v>
      </c>
      <c r="N52">
        <f t="shared" si="0"/>
        <v>-311</v>
      </c>
      <c r="P52" s="199">
        <v>0</v>
      </c>
      <c r="Q52" s="202">
        <v>15</v>
      </c>
      <c r="R52">
        <f t="shared" si="1"/>
        <v>15</v>
      </c>
    </row>
    <row r="53" spans="3:18" ht="15.75" thickBot="1" x14ac:dyDescent="0.3">
      <c r="C53" s="197" t="s">
        <v>368</v>
      </c>
      <c r="D53" s="204" t="s">
        <v>369</v>
      </c>
      <c r="E53" s="200">
        <v>140</v>
      </c>
      <c r="F53" s="200">
        <v>67</v>
      </c>
      <c r="G53" s="200">
        <v>68</v>
      </c>
      <c r="H53" s="199">
        <v>51</v>
      </c>
      <c r="I53" s="199">
        <v>24</v>
      </c>
      <c r="J53" s="199">
        <v>30</v>
      </c>
      <c r="K53" s="199">
        <v>1</v>
      </c>
      <c r="L53" s="199">
        <v>0</v>
      </c>
      <c r="M53" s="202">
        <v>-70</v>
      </c>
      <c r="N53">
        <f t="shared" si="0"/>
        <v>-311</v>
      </c>
      <c r="P53" s="199">
        <v>0</v>
      </c>
      <c r="Q53" s="202">
        <v>15</v>
      </c>
      <c r="R53">
        <f t="shared" si="1"/>
        <v>15</v>
      </c>
    </row>
    <row r="54" spans="3:18" ht="15.75" thickBot="1" x14ac:dyDescent="0.3">
      <c r="C54" s="197" t="s">
        <v>369</v>
      </c>
      <c r="D54" s="204" t="s">
        <v>370</v>
      </c>
      <c r="E54" s="200">
        <v>140</v>
      </c>
      <c r="F54" s="200">
        <v>67</v>
      </c>
      <c r="G54" s="200">
        <v>68</v>
      </c>
      <c r="H54" s="199">
        <v>51</v>
      </c>
      <c r="I54" s="199">
        <v>24</v>
      </c>
      <c r="J54" s="199">
        <v>30</v>
      </c>
      <c r="K54" s="199">
        <v>1</v>
      </c>
      <c r="L54" s="199">
        <v>0</v>
      </c>
      <c r="M54" s="202">
        <v>-70</v>
      </c>
      <c r="N54">
        <f t="shared" si="0"/>
        <v>-311</v>
      </c>
      <c r="P54" s="199">
        <v>0</v>
      </c>
      <c r="Q54" s="202">
        <v>15</v>
      </c>
      <c r="R54">
        <f t="shared" si="1"/>
        <v>15</v>
      </c>
    </row>
    <row r="55" spans="3:18" ht="15.75" thickBot="1" x14ac:dyDescent="0.3">
      <c r="C55" s="197" t="s">
        <v>370</v>
      </c>
      <c r="D55" s="204" t="s">
        <v>371</v>
      </c>
      <c r="E55" s="200">
        <v>140</v>
      </c>
      <c r="F55" s="200">
        <v>67</v>
      </c>
      <c r="G55" s="200">
        <v>68</v>
      </c>
      <c r="H55" s="199">
        <v>51</v>
      </c>
      <c r="I55" s="199">
        <v>24</v>
      </c>
      <c r="J55" s="199">
        <v>30</v>
      </c>
      <c r="K55" s="199">
        <v>1</v>
      </c>
      <c r="L55" s="199">
        <v>0</v>
      </c>
      <c r="M55" s="202">
        <v>-70</v>
      </c>
      <c r="N55">
        <f t="shared" si="0"/>
        <v>-311</v>
      </c>
      <c r="P55" s="199">
        <v>0</v>
      </c>
      <c r="Q55" s="202">
        <v>15</v>
      </c>
      <c r="R55">
        <f t="shared" si="1"/>
        <v>15</v>
      </c>
    </row>
    <row r="56" spans="3:18" ht="15.75" thickBot="1" x14ac:dyDescent="0.3">
      <c r="C56" s="197" t="s">
        <v>371</v>
      </c>
      <c r="D56" s="204" t="s">
        <v>372</v>
      </c>
      <c r="E56" s="200">
        <v>140</v>
      </c>
      <c r="F56" s="200">
        <v>67</v>
      </c>
      <c r="G56" s="200">
        <v>68</v>
      </c>
      <c r="H56" s="199">
        <v>51</v>
      </c>
      <c r="I56" s="199">
        <v>24</v>
      </c>
      <c r="J56" s="199">
        <v>30</v>
      </c>
      <c r="K56" s="199">
        <v>1</v>
      </c>
      <c r="L56" s="199">
        <v>0</v>
      </c>
      <c r="M56" s="202">
        <v>-70</v>
      </c>
      <c r="N56">
        <f t="shared" si="0"/>
        <v>-311</v>
      </c>
      <c r="P56" s="199">
        <v>0</v>
      </c>
      <c r="Q56" s="202">
        <v>15</v>
      </c>
      <c r="R56">
        <f t="shared" si="1"/>
        <v>15</v>
      </c>
    </row>
    <row r="57" spans="3:18" ht="15.75" thickBot="1" x14ac:dyDescent="0.3">
      <c r="C57" s="197" t="s">
        <v>372</v>
      </c>
      <c r="D57" s="204" t="s">
        <v>373</v>
      </c>
      <c r="E57" s="200">
        <v>140</v>
      </c>
      <c r="F57" s="200">
        <v>67</v>
      </c>
      <c r="G57" s="200">
        <v>68</v>
      </c>
      <c r="H57" s="199">
        <v>51</v>
      </c>
      <c r="I57" s="199">
        <v>24</v>
      </c>
      <c r="J57" s="199">
        <v>30</v>
      </c>
      <c r="K57" s="199">
        <v>1</v>
      </c>
      <c r="L57" s="199">
        <v>0</v>
      </c>
      <c r="M57" s="202">
        <v>-70</v>
      </c>
      <c r="N57">
        <f t="shared" si="0"/>
        <v>-311</v>
      </c>
      <c r="P57" s="199">
        <v>0</v>
      </c>
      <c r="Q57" s="202">
        <v>15</v>
      </c>
      <c r="R57">
        <f t="shared" si="1"/>
        <v>15</v>
      </c>
    </row>
    <row r="58" spans="3:18" ht="15.75" thickBot="1" x14ac:dyDescent="0.3">
      <c r="C58" s="197" t="s">
        <v>373</v>
      </c>
      <c r="D58" s="204" t="s">
        <v>374</v>
      </c>
      <c r="E58" s="200">
        <v>140</v>
      </c>
      <c r="F58" s="200">
        <v>67</v>
      </c>
      <c r="G58" s="200">
        <v>68</v>
      </c>
      <c r="H58" s="199">
        <v>51</v>
      </c>
      <c r="I58" s="199">
        <v>24</v>
      </c>
      <c r="J58" s="199">
        <v>30</v>
      </c>
      <c r="K58" s="199">
        <v>1</v>
      </c>
      <c r="L58" s="199">
        <v>0</v>
      </c>
      <c r="M58" s="202">
        <v>-70</v>
      </c>
      <c r="N58">
        <f t="shared" si="0"/>
        <v>-311</v>
      </c>
      <c r="P58" s="199">
        <v>0</v>
      </c>
      <c r="Q58" s="202">
        <v>15</v>
      </c>
      <c r="R58">
        <f t="shared" si="1"/>
        <v>15</v>
      </c>
    </row>
    <row r="59" spans="3:18" ht="15.75" thickBot="1" x14ac:dyDescent="0.3">
      <c r="C59" s="197" t="s">
        <v>374</v>
      </c>
      <c r="D59" s="204" t="s">
        <v>375</v>
      </c>
      <c r="E59" s="200">
        <v>140</v>
      </c>
      <c r="F59" s="200">
        <v>67</v>
      </c>
      <c r="G59" s="200">
        <v>68</v>
      </c>
      <c r="H59" s="199">
        <v>51</v>
      </c>
      <c r="I59" s="199">
        <v>24</v>
      </c>
      <c r="J59" s="199">
        <v>30</v>
      </c>
      <c r="K59" s="199">
        <v>1</v>
      </c>
      <c r="L59" s="199">
        <v>0</v>
      </c>
      <c r="M59" s="202">
        <v>-70</v>
      </c>
      <c r="N59">
        <f t="shared" si="0"/>
        <v>-311</v>
      </c>
      <c r="P59" s="199">
        <v>0</v>
      </c>
      <c r="Q59" s="202">
        <v>15</v>
      </c>
      <c r="R59">
        <f t="shared" si="1"/>
        <v>15</v>
      </c>
    </row>
    <row r="60" spans="3:18" ht="15.75" thickBot="1" x14ac:dyDescent="0.3">
      <c r="C60" s="197" t="s">
        <v>375</v>
      </c>
      <c r="D60" s="204" t="s">
        <v>376</v>
      </c>
      <c r="E60" s="200">
        <v>140</v>
      </c>
      <c r="F60" s="200">
        <v>67</v>
      </c>
      <c r="G60" s="200">
        <v>68</v>
      </c>
      <c r="H60" s="199">
        <v>51</v>
      </c>
      <c r="I60" s="199">
        <v>24</v>
      </c>
      <c r="J60" s="199">
        <v>30</v>
      </c>
      <c r="K60" s="199">
        <v>1</v>
      </c>
      <c r="L60" s="199">
        <v>0</v>
      </c>
      <c r="M60" s="202">
        <v>-70</v>
      </c>
      <c r="N60">
        <f t="shared" si="0"/>
        <v>-311</v>
      </c>
      <c r="P60" s="199">
        <v>0</v>
      </c>
      <c r="Q60" s="202">
        <v>15</v>
      </c>
      <c r="R60">
        <f t="shared" si="1"/>
        <v>15</v>
      </c>
    </row>
    <row r="61" spans="3:18" ht="15.75" thickBot="1" x14ac:dyDescent="0.3">
      <c r="C61" s="197" t="s">
        <v>376</v>
      </c>
      <c r="D61" s="204" t="s">
        <v>377</v>
      </c>
      <c r="E61" s="200">
        <v>140</v>
      </c>
      <c r="F61" s="200">
        <v>67</v>
      </c>
      <c r="G61" s="200">
        <v>68</v>
      </c>
      <c r="H61" s="199">
        <v>51</v>
      </c>
      <c r="I61" s="199">
        <v>24</v>
      </c>
      <c r="J61" s="199">
        <v>30</v>
      </c>
      <c r="K61" s="199">
        <v>1</v>
      </c>
      <c r="L61" s="199">
        <v>0</v>
      </c>
      <c r="M61" s="202">
        <v>-70</v>
      </c>
      <c r="N61">
        <f t="shared" si="0"/>
        <v>-311</v>
      </c>
      <c r="P61" s="199">
        <v>0</v>
      </c>
      <c r="Q61" s="202">
        <v>15</v>
      </c>
      <c r="R61">
        <f t="shared" si="1"/>
        <v>15</v>
      </c>
    </row>
    <row r="62" spans="3:18" ht="15.75" thickBot="1" x14ac:dyDescent="0.3">
      <c r="C62" s="197" t="s">
        <v>377</v>
      </c>
      <c r="D62" s="204" t="s">
        <v>378</v>
      </c>
      <c r="E62" s="200">
        <v>140</v>
      </c>
      <c r="F62" s="200">
        <v>67</v>
      </c>
      <c r="G62" s="200">
        <v>68</v>
      </c>
      <c r="H62" s="199">
        <v>51</v>
      </c>
      <c r="I62" s="199">
        <v>24</v>
      </c>
      <c r="J62" s="199">
        <v>30</v>
      </c>
      <c r="K62" s="199">
        <v>1</v>
      </c>
      <c r="L62" s="199">
        <v>0</v>
      </c>
      <c r="M62" s="202">
        <v>-70</v>
      </c>
      <c r="N62">
        <f t="shared" si="0"/>
        <v>-311</v>
      </c>
      <c r="P62" s="199">
        <v>0</v>
      </c>
      <c r="Q62" s="202">
        <v>15</v>
      </c>
      <c r="R62">
        <f t="shared" si="1"/>
        <v>15</v>
      </c>
    </row>
    <row r="63" spans="3:18" ht="15.75" thickBot="1" x14ac:dyDescent="0.3">
      <c r="C63" s="197" t="s">
        <v>378</v>
      </c>
      <c r="D63" s="204" t="s">
        <v>379</v>
      </c>
      <c r="E63" s="200">
        <v>140</v>
      </c>
      <c r="F63" s="200">
        <v>67</v>
      </c>
      <c r="G63" s="200">
        <v>68</v>
      </c>
      <c r="H63" s="199">
        <v>51</v>
      </c>
      <c r="I63" s="199">
        <v>24</v>
      </c>
      <c r="J63" s="199">
        <v>30</v>
      </c>
      <c r="K63" s="199">
        <v>1</v>
      </c>
      <c r="L63" s="199">
        <v>0</v>
      </c>
      <c r="M63" s="202">
        <v>-70</v>
      </c>
      <c r="N63">
        <f t="shared" si="0"/>
        <v>-311</v>
      </c>
      <c r="P63" s="199">
        <v>0</v>
      </c>
      <c r="Q63" s="202">
        <v>15</v>
      </c>
      <c r="R63">
        <f t="shared" si="1"/>
        <v>15</v>
      </c>
    </row>
    <row r="64" spans="3:18" ht="15.75" thickBot="1" x14ac:dyDescent="0.3">
      <c r="C64" s="197" t="s">
        <v>379</v>
      </c>
      <c r="D64" s="204" t="s">
        <v>380</v>
      </c>
      <c r="E64" s="200">
        <v>140</v>
      </c>
      <c r="F64" s="200">
        <v>67</v>
      </c>
      <c r="G64" s="200">
        <v>68</v>
      </c>
      <c r="H64" s="199">
        <v>51</v>
      </c>
      <c r="I64" s="199">
        <v>24</v>
      </c>
      <c r="J64" s="199">
        <v>30</v>
      </c>
      <c r="K64" s="199">
        <v>1</v>
      </c>
      <c r="L64" s="199">
        <v>0</v>
      </c>
      <c r="M64" s="202">
        <v>-70</v>
      </c>
      <c r="N64">
        <f t="shared" si="0"/>
        <v>-311</v>
      </c>
      <c r="P64" s="199">
        <v>0</v>
      </c>
      <c r="Q64" s="202">
        <v>15</v>
      </c>
      <c r="R64">
        <f t="shared" si="1"/>
        <v>15</v>
      </c>
    </row>
    <row r="65" spans="3:18" ht="15.75" thickBot="1" x14ac:dyDescent="0.3">
      <c r="C65" s="197" t="s">
        <v>380</v>
      </c>
      <c r="D65" s="204" t="s">
        <v>381</v>
      </c>
      <c r="E65" s="200">
        <v>140</v>
      </c>
      <c r="F65" s="200">
        <v>67</v>
      </c>
      <c r="G65" s="200">
        <v>68</v>
      </c>
      <c r="H65" s="199">
        <v>51</v>
      </c>
      <c r="I65" s="199">
        <v>24</v>
      </c>
      <c r="J65" s="199">
        <v>30</v>
      </c>
      <c r="K65" s="199">
        <v>1</v>
      </c>
      <c r="L65" s="199">
        <v>0</v>
      </c>
      <c r="M65" s="202">
        <v>-70</v>
      </c>
      <c r="N65">
        <f t="shared" si="0"/>
        <v>-311</v>
      </c>
      <c r="P65" s="199">
        <v>0</v>
      </c>
      <c r="Q65" s="202">
        <v>15</v>
      </c>
      <c r="R65">
        <f t="shared" si="1"/>
        <v>15</v>
      </c>
    </row>
    <row r="66" spans="3:18" ht="15.75" thickBot="1" x14ac:dyDescent="0.3">
      <c r="C66" s="197" t="s">
        <v>381</v>
      </c>
      <c r="D66" s="204" t="s">
        <v>382</v>
      </c>
      <c r="E66" s="200">
        <v>140</v>
      </c>
      <c r="F66" s="200">
        <v>67</v>
      </c>
      <c r="G66" s="200">
        <v>68</v>
      </c>
      <c r="H66" s="199">
        <v>51</v>
      </c>
      <c r="I66" s="199">
        <v>24</v>
      </c>
      <c r="J66" s="199">
        <v>30</v>
      </c>
      <c r="K66" s="199">
        <v>1</v>
      </c>
      <c r="L66" s="199">
        <v>0</v>
      </c>
      <c r="M66" s="202">
        <v>-70</v>
      </c>
      <c r="N66">
        <f t="shared" si="0"/>
        <v>-311</v>
      </c>
      <c r="P66" s="199">
        <v>0</v>
      </c>
      <c r="Q66" s="202">
        <v>15</v>
      </c>
      <c r="R66">
        <f t="shared" si="1"/>
        <v>15</v>
      </c>
    </row>
    <row r="67" spans="3:18" ht="15.75" thickBot="1" x14ac:dyDescent="0.3">
      <c r="C67" s="197" t="s">
        <v>382</v>
      </c>
      <c r="D67" s="204" t="s">
        <v>383</v>
      </c>
      <c r="E67" s="200">
        <v>140</v>
      </c>
      <c r="F67" s="200">
        <v>67</v>
      </c>
      <c r="G67" s="200">
        <v>68</v>
      </c>
      <c r="H67" s="199">
        <v>51</v>
      </c>
      <c r="I67" s="199">
        <v>24</v>
      </c>
      <c r="J67" s="199">
        <v>30</v>
      </c>
      <c r="K67" s="199">
        <v>1</v>
      </c>
      <c r="L67" s="199">
        <v>0</v>
      </c>
      <c r="M67" s="202">
        <v>-70</v>
      </c>
      <c r="N67">
        <f t="shared" si="0"/>
        <v>-311</v>
      </c>
      <c r="P67" s="199">
        <v>0</v>
      </c>
      <c r="Q67" s="202">
        <v>15</v>
      </c>
      <c r="R67">
        <f t="shared" si="1"/>
        <v>15</v>
      </c>
    </row>
    <row r="68" spans="3:18" ht="15.75" thickBot="1" x14ac:dyDescent="0.3">
      <c r="C68" s="197" t="s">
        <v>383</v>
      </c>
      <c r="D68" s="204" t="s">
        <v>384</v>
      </c>
      <c r="E68" s="200">
        <v>140</v>
      </c>
      <c r="F68" s="200">
        <v>67</v>
      </c>
      <c r="G68" s="200">
        <v>68</v>
      </c>
      <c r="H68" s="199">
        <v>51</v>
      </c>
      <c r="I68" s="199">
        <v>24</v>
      </c>
      <c r="J68" s="199">
        <v>30</v>
      </c>
      <c r="K68" s="199">
        <v>1</v>
      </c>
      <c r="L68" s="199">
        <v>0</v>
      </c>
      <c r="M68" s="202">
        <v>-70</v>
      </c>
      <c r="N68">
        <f t="shared" si="0"/>
        <v>-311</v>
      </c>
      <c r="P68" s="199">
        <v>0</v>
      </c>
      <c r="Q68" s="202">
        <v>15</v>
      </c>
      <c r="R68">
        <f t="shared" si="1"/>
        <v>15</v>
      </c>
    </row>
    <row r="69" spans="3:18" ht="15.75" thickBot="1" x14ac:dyDescent="0.3">
      <c r="C69" s="197" t="s">
        <v>384</v>
      </c>
      <c r="D69" s="204" t="s">
        <v>385</v>
      </c>
      <c r="E69" s="200">
        <v>140</v>
      </c>
      <c r="F69" s="200">
        <v>67</v>
      </c>
      <c r="G69" s="200">
        <v>68</v>
      </c>
      <c r="H69" s="199">
        <v>51</v>
      </c>
      <c r="I69" s="199">
        <v>24</v>
      </c>
      <c r="J69" s="199">
        <v>30</v>
      </c>
      <c r="K69" s="199">
        <v>1</v>
      </c>
      <c r="L69" s="199">
        <v>0</v>
      </c>
      <c r="M69" s="202">
        <v>-70</v>
      </c>
      <c r="N69">
        <f t="shared" si="0"/>
        <v>-311</v>
      </c>
      <c r="P69" s="199">
        <v>0</v>
      </c>
      <c r="Q69" s="202">
        <v>15</v>
      </c>
      <c r="R69">
        <f t="shared" si="1"/>
        <v>15</v>
      </c>
    </row>
    <row r="70" spans="3:18" ht="15.75" thickBot="1" x14ac:dyDescent="0.3">
      <c r="C70" s="197" t="s">
        <v>385</v>
      </c>
      <c r="D70" s="204" t="s">
        <v>386</v>
      </c>
      <c r="E70" s="200">
        <v>140</v>
      </c>
      <c r="F70" s="200">
        <v>67</v>
      </c>
      <c r="G70" s="200">
        <v>68</v>
      </c>
      <c r="H70" s="199">
        <v>51</v>
      </c>
      <c r="I70" s="199">
        <v>24</v>
      </c>
      <c r="J70" s="199">
        <v>30</v>
      </c>
      <c r="K70" s="199">
        <v>1</v>
      </c>
      <c r="L70" s="199">
        <v>0</v>
      </c>
      <c r="M70" s="202">
        <v>-70</v>
      </c>
      <c r="N70">
        <f t="shared" ref="N70:N100" si="2">-(SUM(E70:M70))</f>
        <v>-311</v>
      </c>
      <c r="P70" s="199">
        <v>0</v>
      </c>
      <c r="Q70" s="202">
        <v>15</v>
      </c>
      <c r="R70">
        <f t="shared" ref="R70:R100" si="3">Q70-P70</f>
        <v>15</v>
      </c>
    </row>
    <row r="71" spans="3:18" ht="15.75" thickBot="1" x14ac:dyDescent="0.3">
      <c r="C71" s="197" t="s">
        <v>386</v>
      </c>
      <c r="D71" s="204" t="s">
        <v>387</v>
      </c>
      <c r="E71" s="200">
        <v>140</v>
      </c>
      <c r="F71" s="200">
        <v>67</v>
      </c>
      <c r="G71" s="200">
        <v>68</v>
      </c>
      <c r="H71" s="199">
        <v>51</v>
      </c>
      <c r="I71" s="199">
        <v>24</v>
      </c>
      <c r="J71" s="199">
        <v>30</v>
      </c>
      <c r="K71" s="199">
        <v>1</v>
      </c>
      <c r="L71" s="199">
        <v>0</v>
      </c>
      <c r="M71" s="202">
        <v>-70</v>
      </c>
      <c r="N71">
        <f t="shared" si="2"/>
        <v>-311</v>
      </c>
      <c r="P71" s="199">
        <v>0</v>
      </c>
      <c r="Q71" s="202">
        <v>15</v>
      </c>
      <c r="R71">
        <f t="shared" si="3"/>
        <v>15</v>
      </c>
    </row>
    <row r="72" spans="3:18" ht="15.75" thickBot="1" x14ac:dyDescent="0.3">
      <c r="C72" s="197" t="s">
        <v>387</v>
      </c>
      <c r="D72" s="204" t="s">
        <v>388</v>
      </c>
      <c r="E72" s="200">
        <v>140</v>
      </c>
      <c r="F72" s="200">
        <v>67</v>
      </c>
      <c r="G72" s="200">
        <v>68</v>
      </c>
      <c r="H72" s="199">
        <v>51</v>
      </c>
      <c r="I72" s="199">
        <v>24</v>
      </c>
      <c r="J72" s="199">
        <v>30</v>
      </c>
      <c r="K72" s="199">
        <v>1</v>
      </c>
      <c r="L72" s="199">
        <v>0</v>
      </c>
      <c r="M72" s="202">
        <v>-70</v>
      </c>
      <c r="N72">
        <f t="shared" si="2"/>
        <v>-311</v>
      </c>
      <c r="P72" s="199">
        <v>0</v>
      </c>
      <c r="Q72" s="202">
        <v>15</v>
      </c>
      <c r="R72">
        <f t="shared" si="3"/>
        <v>15</v>
      </c>
    </row>
    <row r="73" spans="3:18" ht="15.75" thickBot="1" x14ac:dyDescent="0.3">
      <c r="C73" s="197" t="s">
        <v>388</v>
      </c>
      <c r="D73" s="204" t="s">
        <v>389</v>
      </c>
      <c r="E73" s="200">
        <v>140</v>
      </c>
      <c r="F73" s="200">
        <v>67</v>
      </c>
      <c r="G73" s="200">
        <v>68</v>
      </c>
      <c r="H73" s="199">
        <v>51</v>
      </c>
      <c r="I73" s="199">
        <v>24</v>
      </c>
      <c r="J73" s="199">
        <v>30</v>
      </c>
      <c r="K73" s="199">
        <v>1</v>
      </c>
      <c r="L73" s="199">
        <v>0</v>
      </c>
      <c r="M73" s="202">
        <v>-70</v>
      </c>
      <c r="N73">
        <f t="shared" si="2"/>
        <v>-311</v>
      </c>
      <c r="P73" s="199">
        <v>0</v>
      </c>
      <c r="Q73" s="202">
        <v>15</v>
      </c>
      <c r="R73">
        <f t="shared" si="3"/>
        <v>15</v>
      </c>
    </row>
    <row r="74" spans="3:18" ht="15.75" thickBot="1" x14ac:dyDescent="0.3">
      <c r="C74" s="197" t="s">
        <v>389</v>
      </c>
      <c r="D74" s="204" t="s">
        <v>390</v>
      </c>
      <c r="E74" s="200">
        <v>140</v>
      </c>
      <c r="F74" s="200">
        <v>67</v>
      </c>
      <c r="G74" s="200">
        <v>68</v>
      </c>
      <c r="H74" s="199">
        <v>51</v>
      </c>
      <c r="I74" s="199">
        <v>24</v>
      </c>
      <c r="J74" s="199">
        <v>30</v>
      </c>
      <c r="K74" s="199">
        <v>1</v>
      </c>
      <c r="L74" s="199">
        <v>0</v>
      </c>
      <c r="M74" s="202">
        <v>-70</v>
      </c>
      <c r="N74">
        <f t="shared" si="2"/>
        <v>-311</v>
      </c>
      <c r="P74" s="199">
        <v>0</v>
      </c>
      <c r="Q74" s="202">
        <v>15</v>
      </c>
      <c r="R74">
        <f t="shared" si="3"/>
        <v>15</v>
      </c>
    </row>
    <row r="75" spans="3:18" ht="15.75" thickBot="1" x14ac:dyDescent="0.3">
      <c r="C75" s="197" t="s">
        <v>390</v>
      </c>
      <c r="D75" s="204" t="s">
        <v>391</v>
      </c>
      <c r="E75" s="200">
        <v>140</v>
      </c>
      <c r="F75" s="200">
        <v>67</v>
      </c>
      <c r="G75" s="200">
        <v>68</v>
      </c>
      <c r="H75" s="199">
        <v>51</v>
      </c>
      <c r="I75" s="199">
        <v>24</v>
      </c>
      <c r="J75" s="199">
        <v>30</v>
      </c>
      <c r="K75" s="199">
        <v>1</v>
      </c>
      <c r="L75" s="199">
        <v>0</v>
      </c>
      <c r="M75" s="202">
        <v>-70</v>
      </c>
      <c r="N75">
        <f t="shared" si="2"/>
        <v>-311</v>
      </c>
      <c r="P75" s="199">
        <v>0</v>
      </c>
      <c r="Q75" s="202">
        <v>15</v>
      </c>
      <c r="R75">
        <f t="shared" si="3"/>
        <v>15</v>
      </c>
    </row>
    <row r="76" spans="3:18" ht="15.75" thickBot="1" x14ac:dyDescent="0.3">
      <c r="C76" s="197" t="s">
        <v>391</v>
      </c>
      <c r="D76" s="204" t="s">
        <v>392</v>
      </c>
      <c r="E76" s="200">
        <v>140</v>
      </c>
      <c r="F76" s="200">
        <v>67</v>
      </c>
      <c r="G76" s="200">
        <v>68</v>
      </c>
      <c r="H76" s="199">
        <v>51</v>
      </c>
      <c r="I76" s="199">
        <v>24</v>
      </c>
      <c r="J76" s="199">
        <v>30</v>
      </c>
      <c r="K76" s="199">
        <v>1</v>
      </c>
      <c r="L76" s="199">
        <v>0</v>
      </c>
      <c r="M76" s="202">
        <v>-70</v>
      </c>
      <c r="N76">
        <f t="shared" si="2"/>
        <v>-311</v>
      </c>
      <c r="P76" s="199">
        <v>0</v>
      </c>
      <c r="Q76" s="202">
        <v>15</v>
      </c>
      <c r="R76">
        <f t="shared" si="3"/>
        <v>15</v>
      </c>
    </row>
    <row r="77" spans="3:18" ht="15.75" thickBot="1" x14ac:dyDescent="0.3">
      <c r="C77" s="197" t="s">
        <v>392</v>
      </c>
      <c r="D77" s="204" t="s">
        <v>393</v>
      </c>
      <c r="E77" s="200">
        <v>140</v>
      </c>
      <c r="F77" s="200">
        <v>67</v>
      </c>
      <c r="G77" s="200">
        <v>68</v>
      </c>
      <c r="H77" s="199">
        <v>51</v>
      </c>
      <c r="I77" s="199">
        <v>24</v>
      </c>
      <c r="J77" s="199">
        <v>30</v>
      </c>
      <c r="K77" s="199">
        <v>1</v>
      </c>
      <c r="L77" s="199">
        <v>0</v>
      </c>
      <c r="M77" s="202">
        <v>-70</v>
      </c>
      <c r="N77">
        <f t="shared" si="2"/>
        <v>-311</v>
      </c>
      <c r="P77" s="199">
        <v>0</v>
      </c>
      <c r="Q77" s="202">
        <v>15</v>
      </c>
      <c r="R77">
        <f t="shared" si="3"/>
        <v>15</v>
      </c>
    </row>
    <row r="78" spans="3:18" ht="15.75" thickBot="1" x14ac:dyDescent="0.3">
      <c r="C78" s="197" t="s">
        <v>393</v>
      </c>
      <c r="D78" s="204" t="s">
        <v>394</v>
      </c>
      <c r="E78" s="200">
        <v>140</v>
      </c>
      <c r="F78" s="200">
        <v>67</v>
      </c>
      <c r="G78" s="200">
        <v>68</v>
      </c>
      <c r="H78" s="199">
        <v>51</v>
      </c>
      <c r="I78" s="199">
        <v>24</v>
      </c>
      <c r="J78" s="199">
        <v>30</v>
      </c>
      <c r="K78" s="199">
        <v>1</v>
      </c>
      <c r="L78" s="199">
        <v>0</v>
      </c>
      <c r="M78" s="202">
        <v>-70</v>
      </c>
      <c r="N78">
        <f t="shared" si="2"/>
        <v>-311</v>
      </c>
      <c r="P78" s="199">
        <v>0</v>
      </c>
      <c r="Q78" s="202">
        <v>15</v>
      </c>
      <c r="R78">
        <f t="shared" si="3"/>
        <v>15</v>
      </c>
    </row>
    <row r="79" spans="3:18" ht="15.75" thickBot="1" x14ac:dyDescent="0.3">
      <c r="C79" s="197" t="s">
        <v>394</v>
      </c>
      <c r="D79" s="204" t="s">
        <v>395</v>
      </c>
      <c r="E79" s="200">
        <v>140</v>
      </c>
      <c r="F79" s="200">
        <v>67</v>
      </c>
      <c r="G79" s="200">
        <v>68</v>
      </c>
      <c r="H79" s="199">
        <v>51</v>
      </c>
      <c r="I79" s="199">
        <v>24</v>
      </c>
      <c r="J79" s="199">
        <v>30</v>
      </c>
      <c r="K79" s="199">
        <v>1</v>
      </c>
      <c r="L79" s="199">
        <v>0</v>
      </c>
      <c r="M79" s="202">
        <v>-70</v>
      </c>
      <c r="N79">
        <f t="shared" si="2"/>
        <v>-311</v>
      </c>
      <c r="P79" s="199">
        <v>0</v>
      </c>
      <c r="Q79" s="202">
        <v>15</v>
      </c>
      <c r="R79">
        <f t="shared" si="3"/>
        <v>15</v>
      </c>
    </row>
    <row r="80" spans="3:18" ht="15.75" thickBot="1" x14ac:dyDescent="0.3">
      <c r="C80" s="197" t="s">
        <v>395</v>
      </c>
      <c r="D80" s="204" t="s">
        <v>396</v>
      </c>
      <c r="E80" s="200">
        <v>140</v>
      </c>
      <c r="F80" s="200">
        <v>67</v>
      </c>
      <c r="G80" s="200">
        <v>68</v>
      </c>
      <c r="H80" s="199">
        <v>51</v>
      </c>
      <c r="I80" s="199">
        <v>24</v>
      </c>
      <c r="J80" s="199">
        <v>30</v>
      </c>
      <c r="K80" s="199">
        <v>1</v>
      </c>
      <c r="L80" s="199">
        <v>0</v>
      </c>
      <c r="M80" s="202">
        <v>-70</v>
      </c>
      <c r="N80">
        <f t="shared" si="2"/>
        <v>-311</v>
      </c>
      <c r="P80" s="199">
        <v>0</v>
      </c>
      <c r="Q80" s="202">
        <v>15</v>
      </c>
      <c r="R80">
        <f t="shared" si="3"/>
        <v>15</v>
      </c>
    </row>
    <row r="81" spans="3:18" ht="15.75" thickBot="1" x14ac:dyDescent="0.3">
      <c r="C81" s="197" t="s">
        <v>396</v>
      </c>
      <c r="D81" s="204" t="s">
        <v>397</v>
      </c>
      <c r="E81" s="200">
        <v>140</v>
      </c>
      <c r="F81" s="200">
        <v>67</v>
      </c>
      <c r="G81" s="200">
        <v>68</v>
      </c>
      <c r="H81" s="199">
        <v>51</v>
      </c>
      <c r="I81" s="199">
        <v>24</v>
      </c>
      <c r="J81" s="199">
        <v>30</v>
      </c>
      <c r="K81" s="199">
        <v>1</v>
      </c>
      <c r="L81" s="199">
        <v>0</v>
      </c>
      <c r="M81" s="202">
        <v>-70</v>
      </c>
      <c r="N81">
        <f t="shared" si="2"/>
        <v>-311</v>
      </c>
      <c r="P81" s="199">
        <v>0</v>
      </c>
      <c r="Q81" s="202">
        <v>15</v>
      </c>
      <c r="R81">
        <f t="shared" si="3"/>
        <v>15</v>
      </c>
    </row>
    <row r="82" spans="3:18" ht="15.75" thickBot="1" x14ac:dyDescent="0.3">
      <c r="C82" s="197" t="s">
        <v>397</v>
      </c>
      <c r="D82" s="204" t="s">
        <v>398</v>
      </c>
      <c r="E82" s="200">
        <v>140</v>
      </c>
      <c r="F82" s="200">
        <v>67</v>
      </c>
      <c r="G82" s="200">
        <v>68</v>
      </c>
      <c r="H82" s="199">
        <v>51</v>
      </c>
      <c r="I82" s="199">
        <v>24</v>
      </c>
      <c r="J82" s="199">
        <v>30</v>
      </c>
      <c r="K82" s="199">
        <v>1</v>
      </c>
      <c r="L82" s="199">
        <v>0</v>
      </c>
      <c r="M82" s="202">
        <v>-70</v>
      </c>
      <c r="N82">
        <f t="shared" si="2"/>
        <v>-311</v>
      </c>
      <c r="P82" s="199">
        <v>0</v>
      </c>
      <c r="Q82" s="202">
        <v>15</v>
      </c>
      <c r="R82">
        <f t="shared" si="3"/>
        <v>15</v>
      </c>
    </row>
    <row r="83" spans="3:18" ht="15.75" thickBot="1" x14ac:dyDescent="0.3">
      <c r="C83" s="197" t="s">
        <v>398</v>
      </c>
      <c r="D83" s="204" t="s">
        <v>399</v>
      </c>
      <c r="E83" s="200">
        <v>140</v>
      </c>
      <c r="F83" s="200">
        <v>67</v>
      </c>
      <c r="G83" s="200">
        <v>68</v>
      </c>
      <c r="H83" s="199">
        <v>51</v>
      </c>
      <c r="I83" s="199">
        <v>24</v>
      </c>
      <c r="J83" s="199">
        <v>30</v>
      </c>
      <c r="K83" s="199">
        <v>1</v>
      </c>
      <c r="L83" s="199">
        <v>0</v>
      </c>
      <c r="M83" s="202">
        <v>-70</v>
      </c>
      <c r="N83">
        <f t="shared" si="2"/>
        <v>-311</v>
      </c>
      <c r="P83" s="199">
        <v>0</v>
      </c>
      <c r="Q83" s="202">
        <v>15</v>
      </c>
      <c r="R83">
        <f t="shared" si="3"/>
        <v>15</v>
      </c>
    </row>
    <row r="84" spans="3:18" ht="15.75" thickBot="1" x14ac:dyDescent="0.3">
      <c r="C84" s="197" t="s">
        <v>399</v>
      </c>
      <c r="D84" s="204" t="s">
        <v>400</v>
      </c>
      <c r="E84" s="200">
        <v>140</v>
      </c>
      <c r="F84" s="200">
        <v>67</v>
      </c>
      <c r="G84" s="200">
        <v>68</v>
      </c>
      <c r="H84" s="199">
        <v>51</v>
      </c>
      <c r="I84" s="199">
        <v>24</v>
      </c>
      <c r="J84" s="199">
        <v>30</v>
      </c>
      <c r="K84" s="199">
        <v>1</v>
      </c>
      <c r="L84" s="199">
        <v>0</v>
      </c>
      <c r="M84" s="202">
        <v>-70</v>
      </c>
      <c r="N84">
        <f t="shared" si="2"/>
        <v>-311</v>
      </c>
      <c r="P84" s="199">
        <v>0</v>
      </c>
      <c r="Q84" s="202">
        <v>15</v>
      </c>
      <c r="R84">
        <f t="shared" si="3"/>
        <v>15</v>
      </c>
    </row>
    <row r="85" spans="3:18" ht="15.75" thickBot="1" x14ac:dyDescent="0.3">
      <c r="C85" s="197" t="s">
        <v>400</v>
      </c>
      <c r="D85" s="204" t="s">
        <v>401</v>
      </c>
      <c r="E85" s="200">
        <v>140</v>
      </c>
      <c r="F85" s="200">
        <v>67</v>
      </c>
      <c r="G85" s="200">
        <v>68</v>
      </c>
      <c r="H85" s="199">
        <v>51</v>
      </c>
      <c r="I85" s="199">
        <v>24</v>
      </c>
      <c r="J85" s="199">
        <v>30</v>
      </c>
      <c r="K85" s="199">
        <v>1</v>
      </c>
      <c r="L85" s="199">
        <v>0</v>
      </c>
      <c r="M85" s="202">
        <v>-70</v>
      </c>
      <c r="N85">
        <f t="shared" si="2"/>
        <v>-311</v>
      </c>
      <c r="P85" s="199">
        <v>0</v>
      </c>
      <c r="Q85" s="202">
        <v>15</v>
      </c>
      <c r="R85">
        <f t="shared" si="3"/>
        <v>15</v>
      </c>
    </row>
    <row r="86" spans="3:18" ht="15.75" thickBot="1" x14ac:dyDescent="0.3">
      <c r="C86" s="197" t="s">
        <v>401</v>
      </c>
      <c r="D86" s="204" t="s">
        <v>402</v>
      </c>
      <c r="E86" s="200">
        <v>140</v>
      </c>
      <c r="F86" s="200">
        <v>67</v>
      </c>
      <c r="G86" s="200">
        <v>68</v>
      </c>
      <c r="H86" s="199">
        <v>51</v>
      </c>
      <c r="I86" s="199">
        <v>24</v>
      </c>
      <c r="J86" s="199">
        <v>30</v>
      </c>
      <c r="K86" s="199">
        <v>1</v>
      </c>
      <c r="L86" s="199">
        <v>0</v>
      </c>
      <c r="M86" s="202">
        <v>-70</v>
      </c>
      <c r="N86">
        <f t="shared" si="2"/>
        <v>-311</v>
      </c>
      <c r="P86" s="199">
        <v>0</v>
      </c>
      <c r="Q86" s="202">
        <v>15</v>
      </c>
      <c r="R86">
        <f t="shared" si="3"/>
        <v>15</v>
      </c>
    </row>
    <row r="87" spans="3:18" ht="15.75" thickBot="1" x14ac:dyDescent="0.3">
      <c r="C87" s="197" t="s">
        <v>402</v>
      </c>
      <c r="D87" s="204" t="s">
        <v>403</v>
      </c>
      <c r="E87" s="200">
        <v>140</v>
      </c>
      <c r="F87" s="200">
        <v>67</v>
      </c>
      <c r="G87" s="200">
        <v>68</v>
      </c>
      <c r="H87" s="199">
        <v>51</v>
      </c>
      <c r="I87" s="199">
        <v>24</v>
      </c>
      <c r="J87" s="199">
        <v>30</v>
      </c>
      <c r="K87" s="199">
        <v>1</v>
      </c>
      <c r="L87" s="199">
        <v>0</v>
      </c>
      <c r="M87" s="202">
        <v>-70</v>
      </c>
      <c r="N87">
        <f t="shared" si="2"/>
        <v>-311</v>
      </c>
      <c r="P87" s="199">
        <v>0</v>
      </c>
      <c r="Q87" s="202">
        <v>15</v>
      </c>
      <c r="R87">
        <f t="shared" si="3"/>
        <v>15</v>
      </c>
    </row>
    <row r="88" spans="3:18" ht="15.75" thickBot="1" x14ac:dyDescent="0.3">
      <c r="C88" s="197" t="s">
        <v>403</v>
      </c>
      <c r="D88" s="204" t="s">
        <v>404</v>
      </c>
      <c r="E88" s="200">
        <v>140</v>
      </c>
      <c r="F88" s="200">
        <v>67</v>
      </c>
      <c r="G88" s="200">
        <v>68</v>
      </c>
      <c r="H88" s="199">
        <v>51</v>
      </c>
      <c r="I88" s="199">
        <v>24</v>
      </c>
      <c r="J88" s="199">
        <v>30</v>
      </c>
      <c r="K88" s="199">
        <v>1</v>
      </c>
      <c r="L88" s="199">
        <v>0</v>
      </c>
      <c r="M88" s="202">
        <v>-70</v>
      </c>
      <c r="N88">
        <f t="shared" si="2"/>
        <v>-311</v>
      </c>
      <c r="P88" s="199">
        <v>0</v>
      </c>
      <c r="Q88" s="202">
        <v>15</v>
      </c>
      <c r="R88">
        <f t="shared" si="3"/>
        <v>15</v>
      </c>
    </row>
    <row r="89" spans="3:18" ht="15.75" thickBot="1" x14ac:dyDescent="0.3">
      <c r="C89" s="197" t="s">
        <v>404</v>
      </c>
      <c r="D89" s="204" t="s">
        <v>405</v>
      </c>
      <c r="E89" s="200">
        <v>140</v>
      </c>
      <c r="F89" s="200">
        <v>67</v>
      </c>
      <c r="G89" s="200">
        <v>68</v>
      </c>
      <c r="H89" s="199">
        <v>51</v>
      </c>
      <c r="I89" s="199">
        <v>24</v>
      </c>
      <c r="J89" s="199">
        <v>30</v>
      </c>
      <c r="K89" s="199">
        <v>1</v>
      </c>
      <c r="L89" s="199">
        <v>0</v>
      </c>
      <c r="M89" s="202">
        <v>-70</v>
      </c>
      <c r="N89">
        <f t="shared" si="2"/>
        <v>-311</v>
      </c>
      <c r="P89" s="199">
        <v>0</v>
      </c>
      <c r="Q89" s="202">
        <v>15</v>
      </c>
      <c r="R89">
        <f t="shared" si="3"/>
        <v>15</v>
      </c>
    </row>
    <row r="90" spans="3:18" ht="15.75" thickBot="1" x14ac:dyDescent="0.3">
      <c r="C90" s="197" t="s">
        <v>405</v>
      </c>
      <c r="D90" s="204" t="s">
        <v>406</v>
      </c>
      <c r="E90" s="200">
        <v>140</v>
      </c>
      <c r="F90" s="200">
        <v>67</v>
      </c>
      <c r="G90" s="200">
        <v>68</v>
      </c>
      <c r="H90" s="199">
        <v>51</v>
      </c>
      <c r="I90" s="199">
        <v>24</v>
      </c>
      <c r="J90" s="199">
        <v>30</v>
      </c>
      <c r="K90" s="199">
        <v>1</v>
      </c>
      <c r="L90" s="199">
        <v>0</v>
      </c>
      <c r="M90" s="202">
        <v>-70</v>
      </c>
      <c r="N90">
        <f t="shared" si="2"/>
        <v>-311</v>
      </c>
      <c r="P90" s="199">
        <v>0</v>
      </c>
      <c r="Q90" s="202">
        <v>15</v>
      </c>
      <c r="R90">
        <f t="shared" si="3"/>
        <v>15</v>
      </c>
    </row>
    <row r="91" spans="3:18" ht="15.75" thickBot="1" x14ac:dyDescent="0.3">
      <c r="C91" s="197" t="s">
        <v>406</v>
      </c>
      <c r="D91" s="204" t="s">
        <v>407</v>
      </c>
      <c r="E91" s="200">
        <v>140</v>
      </c>
      <c r="F91" s="200">
        <v>67</v>
      </c>
      <c r="G91" s="200">
        <v>68</v>
      </c>
      <c r="H91" s="199">
        <v>51</v>
      </c>
      <c r="I91" s="199">
        <v>24</v>
      </c>
      <c r="J91" s="199">
        <v>30</v>
      </c>
      <c r="K91" s="199">
        <v>1</v>
      </c>
      <c r="L91" s="199">
        <v>0</v>
      </c>
      <c r="M91" s="202">
        <v>-70</v>
      </c>
      <c r="N91">
        <f t="shared" si="2"/>
        <v>-311</v>
      </c>
      <c r="P91" s="199">
        <v>0</v>
      </c>
      <c r="Q91" s="202">
        <v>15</v>
      </c>
      <c r="R91">
        <f t="shared" si="3"/>
        <v>15</v>
      </c>
    </row>
    <row r="92" spans="3:18" ht="15.75" thickBot="1" x14ac:dyDescent="0.3">
      <c r="C92" s="197" t="s">
        <v>407</v>
      </c>
      <c r="D92" s="204" t="s">
        <v>408</v>
      </c>
      <c r="E92" s="200">
        <v>140</v>
      </c>
      <c r="F92" s="200">
        <v>67</v>
      </c>
      <c r="G92" s="200">
        <v>68</v>
      </c>
      <c r="H92" s="199">
        <v>51</v>
      </c>
      <c r="I92" s="199">
        <v>24</v>
      </c>
      <c r="J92" s="199">
        <v>30</v>
      </c>
      <c r="K92" s="199">
        <v>1</v>
      </c>
      <c r="L92" s="199">
        <v>0</v>
      </c>
      <c r="M92" s="202">
        <v>-70</v>
      </c>
      <c r="N92">
        <f t="shared" si="2"/>
        <v>-311</v>
      </c>
      <c r="P92" s="199">
        <v>0</v>
      </c>
      <c r="Q92" s="202">
        <v>15</v>
      </c>
      <c r="R92">
        <f t="shared" si="3"/>
        <v>15</v>
      </c>
    </row>
    <row r="93" spans="3:18" ht="15.75" thickBot="1" x14ac:dyDescent="0.3">
      <c r="C93" s="197" t="s">
        <v>408</v>
      </c>
      <c r="D93" s="204" t="s">
        <v>409</v>
      </c>
      <c r="E93" s="200">
        <v>140</v>
      </c>
      <c r="F93" s="200">
        <v>67</v>
      </c>
      <c r="G93" s="200">
        <v>68</v>
      </c>
      <c r="H93" s="199">
        <v>51</v>
      </c>
      <c r="I93" s="199">
        <v>24</v>
      </c>
      <c r="J93" s="199">
        <v>30</v>
      </c>
      <c r="K93" s="199">
        <v>1</v>
      </c>
      <c r="L93" s="199">
        <v>0</v>
      </c>
      <c r="M93" s="202">
        <v>-70</v>
      </c>
      <c r="N93">
        <f t="shared" si="2"/>
        <v>-311</v>
      </c>
      <c r="P93" s="199">
        <v>0</v>
      </c>
      <c r="Q93" s="202">
        <v>15</v>
      </c>
      <c r="R93">
        <f t="shared" si="3"/>
        <v>15</v>
      </c>
    </row>
    <row r="94" spans="3:18" ht="15.75" thickBot="1" x14ac:dyDescent="0.3">
      <c r="C94" s="197" t="s">
        <v>409</v>
      </c>
      <c r="D94" s="204" t="s">
        <v>410</v>
      </c>
      <c r="E94" s="200">
        <v>140</v>
      </c>
      <c r="F94" s="200">
        <v>67</v>
      </c>
      <c r="G94" s="200">
        <v>68</v>
      </c>
      <c r="H94" s="199">
        <v>51</v>
      </c>
      <c r="I94" s="199">
        <v>24</v>
      </c>
      <c r="J94" s="199">
        <v>30</v>
      </c>
      <c r="K94" s="199">
        <v>1</v>
      </c>
      <c r="L94" s="199">
        <v>0</v>
      </c>
      <c r="M94" s="202">
        <v>-70</v>
      </c>
      <c r="N94">
        <f t="shared" si="2"/>
        <v>-311</v>
      </c>
      <c r="P94" s="199">
        <v>0</v>
      </c>
      <c r="Q94" s="202">
        <v>15</v>
      </c>
      <c r="R94">
        <f t="shared" si="3"/>
        <v>15</v>
      </c>
    </row>
    <row r="95" spans="3:18" ht="15.75" thickBot="1" x14ac:dyDescent="0.3">
      <c r="C95" s="197" t="s">
        <v>410</v>
      </c>
      <c r="D95" s="204" t="s">
        <v>411</v>
      </c>
      <c r="E95" s="200">
        <v>140</v>
      </c>
      <c r="F95" s="200">
        <v>67</v>
      </c>
      <c r="G95" s="200">
        <v>68</v>
      </c>
      <c r="H95" s="199">
        <v>51</v>
      </c>
      <c r="I95" s="199">
        <v>24</v>
      </c>
      <c r="J95" s="199">
        <v>30</v>
      </c>
      <c r="K95" s="199">
        <v>1</v>
      </c>
      <c r="L95" s="199">
        <v>0</v>
      </c>
      <c r="M95" s="202">
        <v>-70</v>
      </c>
      <c r="N95">
        <f t="shared" si="2"/>
        <v>-311</v>
      </c>
      <c r="P95" s="199">
        <v>0</v>
      </c>
      <c r="Q95" s="202">
        <v>15</v>
      </c>
      <c r="R95">
        <f t="shared" si="3"/>
        <v>15</v>
      </c>
    </row>
    <row r="96" spans="3:18" ht="15.75" thickBot="1" x14ac:dyDescent="0.3">
      <c r="C96" s="197" t="s">
        <v>411</v>
      </c>
      <c r="D96" s="204" t="s">
        <v>412</v>
      </c>
      <c r="E96" s="200">
        <v>140</v>
      </c>
      <c r="F96" s="200">
        <v>67</v>
      </c>
      <c r="G96" s="200">
        <v>68</v>
      </c>
      <c r="H96" s="199">
        <v>51</v>
      </c>
      <c r="I96" s="199">
        <v>24</v>
      </c>
      <c r="J96" s="199">
        <v>30</v>
      </c>
      <c r="K96" s="199">
        <v>1</v>
      </c>
      <c r="L96" s="199">
        <v>0</v>
      </c>
      <c r="M96" s="202">
        <v>-70</v>
      </c>
      <c r="N96">
        <f t="shared" si="2"/>
        <v>-311</v>
      </c>
      <c r="P96" s="199">
        <v>0</v>
      </c>
      <c r="Q96" s="202">
        <v>15</v>
      </c>
      <c r="R96">
        <f t="shared" si="3"/>
        <v>15</v>
      </c>
    </row>
    <row r="97" spans="3:18" ht="15.75" thickBot="1" x14ac:dyDescent="0.3">
      <c r="C97" s="197" t="s">
        <v>412</v>
      </c>
      <c r="D97" s="204" t="s">
        <v>413</v>
      </c>
      <c r="E97" s="200">
        <v>140</v>
      </c>
      <c r="F97" s="200">
        <v>67</v>
      </c>
      <c r="G97" s="200">
        <v>68</v>
      </c>
      <c r="H97" s="199">
        <v>51</v>
      </c>
      <c r="I97" s="199">
        <v>24</v>
      </c>
      <c r="J97" s="199">
        <v>30</v>
      </c>
      <c r="K97" s="199">
        <v>1</v>
      </c>
      <c r="L97" s="199">
        <v>0</v>
      </c>
      <c r="M97" s="202">
        <v>-70</v>
      </c>
      <c r="N97">
        <f t="shared" si="2"/>
        <v>-311</v>
      </c>
      <c r="P97" s="199">
        <v>0</v>
      </c>
      <c r="Q97" s="202">
        <v>15</v>
      </c>
      <c r="R97">
        <f t="shared" si="3"/>
        <v>15</v>
      </c>
    </row>
    <row r="98" spans="3:18" ht="15.75" thickBot="1" x14ac:dyDescent="0.3">
      <c r="C98" s="197" t="s">
        <v>413</v>
      </c>
      <c r="D98" s="204" t="s">
        <v>414</v>
      </c>
      <c r="E98" s="200">
        <v>140</v>
      </c>
      <c r="F98" s="200">
        <v>67</v>
      </c>
      <c r="G98" s="200">
        <v>68</v>
      </c>
      <c r="H98" s="199">
        <v>51</v>
      </c>
      <c r="I98" s="199">
        <v>24</v>
      </c>
      <c r="J98" s="199">
        <v>30</v>
      </c>
      <c r="K98" s="199">
        <v>1</v>
      </c>
      <c r="L98" s="199">
        <v>0</v>
      </c>
      <c r="M98" s="202">
        <v>-70</v>
      </c>
      <c r="N98">
        <f t="shared" si="2"/>
        <v>-311</v>
      </c>
      <c r="P98" s="199">
        <v>0</v>
      </c>
      <c r="Q98" s="202">
        <v>15</v>
      </c>
      <c r="R98">
        <f t="shared" si="3"/>
        <v>15</v>
      </c>
    </row>
    <row r="99" spans="3:18" ht="15.75" thickBot="1" x14ac:dyDescent="0.3">
      <c r="C99" s="197" t="s">
        <v>414</v>
      </c>
      <c r="D99" s="204" t="s">
        <v>415</v>
      </c>
      <c r="E99" s="200">
        <v>140</v>
      </c>
      <c r="F99" s="200">
        <v>67</v>
      </c>
      <c r="G99" s="200">
        <v>68</v>
      </c>
      <c r="H99" s="199">
        <v>51</v>
      </c>
      <c r="I99" s="199">
        <v>24</v>
      </c>
      <c r="J99" s="199">
        <v>30</v>
      </c>
      <c r="K99" s="199">
        <v>1</v>
      </c>
      <c r="L99" s="199">
        <v>0</v>
      </c>
      <c r="M99" s="202">
        <v>-70</v>
      </c>
      <c r="N99">
        <f t="shared" si="2"/>
        <v>-311</v>
      </c>
      <c r="P99" s="199">
        <v>0</v>
      </c>
      <c r="Q99" s="202">
        <v>15</v>
      </c>
      <c r="R99">
        <f t="shared" si="3"/>
        <v>15</v>
      </c>
    </row>
    <row r="100" spans="3:18" ht="15.75" thickBot="1" x14ac:dyDescent="0.3">
      <c r="C100" s="198" t="s">
        <v>415</v>
      </c>
      <c r="D100" s="205" t="s">
        <v>419</v>
      </c>
      <c r="E100" s="201">
        <v>140</v>
      </c>
      <c r="F100" s="201">
        <v>67</v>
      </c>
      <c r="G100" s="201">
        <v>68</v>
      </c>
      <c r="H100" s="199">
        <v>51</v>
      </c>
      <c r="I100" s="199">
        <v>24</v>
      </c>
      <c r="J100" s="199">
        <v>30</v>
      </c>
      <c r="K100" s="199">
        <v>1</v>
      </c>
      <c r="L100" s="199">
        <v>0</v>
      </c>
      <c r="M100" s="202">
        <v>-70</v>
      </c>
      <c r="N100">
        <f t="shared" si="2"/>
        <v>-311</v>
      </c>
      <c r="P100" s="199">
        <v>0</v>
      </c>
      <c r="Q100" s="202">
        <v>15</v>
      </c>
      <c r="R100">
        <f t="shared" si="3"/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Sample</vt:lpstr>
      <vt:lpstr>Calc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2026-03-24T10:13:18Z</cp:lastPrinted>
  <dcterms:created xsi:type="dcterms:W3CDTF">2026-03-14T18:22:56Z</dcterms:created>
  <dcterms:modified xsi:type="dcterms:W3CDTF">2026-04-08T22:37:50Z</dcterms:modified>
</cp:coreProperties>
</file>